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ESTADISTICAS\ANEXO\ANX 2017\CD\ANEXO_ESTADISTICO_2017_CD\Anexo_Estadistico_2017_CD_exe\fscommand\fscommand\fscommand\"/>
    </mc:Choice>
  </mc:AlternateContent>
  <bookViews>
    <workbookView xWindow="0" yWindow="0" windowWidth="28800" windowHeight="11145" tabRatio="802"/>
  </bookViews>
  <sheets>
    <sheet name="JD-JAI-TOTAL" sheetId="41" r:id="rId1"/>
    <sheet name="JD-JAI-PENAL" sheetId="40" r:id="rId2"/>
    <sheet name="JD-JAI-ADMVA" sheetId="39" r:id="rId3"/>
    <sheet name="JD-JAI-CIVIL" sheetId="38" r:id="rId4"/>
    <sheet name="JD-JAI-TRAB" sheetId="37" r:id="rId5"/>
    <sheet name="JD-CP-P" sheetId="34" r:id="rId6"/>
    <sheet name="JD-CP-AP (1)" sheetId="36" r:id="rId7"/>
    <sheet name="JD-CP-AP (2)" sheetId="35" r:id="rId8"/>
    <sheet name="JD-JF-TOTAL" sheetId="33" r:id="rId9"/>
    <sheet name="JD-JF-ADMVA" sheetId="32" r:id="rId10"/>
    <sheet name="JD-JF-CIVIL" sheetId="31" r:id="rId11"/>
    <sheet name="JD-CO-TOT" sheetId="30" r:id="rId12"/>
    <sheet name="JD-CO-LIB-MAT" sheetId="29" r:id="rId13"/>
    <sheet name="JD-CO-REC-MAT" sheetId="28" r:id="rId14"/>
    <sheet name="JD-TOT-RUB (1)" sheetId="27" r:id="rId15"/>
    <sheet name="JD-TOT-RUB (2)" sheetId="26" r:id="rId16"/>
    <sheet name="JD-TOT-RUB (3)" sheetId="25" r:id="rId17"/>
    <sheet name="JD-TOT-MAT (1)" sheetId="24" r:id="rId18"/>
    <sheet name="JD-TOT-MAT (2)" sheetId="23" r:id="rId19"/>
    <sheet name="JD-TOT-TOT" sheetId="22" r:id="rId20"/>
    <sheet name="JD-TOT-ORAL" sheetId="44" r:id="rId21"/>
    <sheet name="ABREV" sheetId="42" r:id="rId22"/>
    <sheet name="NOTAS JD" sheetId="43" r:id="rId23"/>
  </sheets>
  <definedNames>
    <definedName name="_xlnm._FilterDatabase" localSheetId="12" hidden="1">'JD-CO-LIB-MAT'!$A$9:$E$9</definedName>
    <definedName name="_xlnm._FilterDatabase" localSheetId="13" hidden="1">'JD-CO-REC-MAT'!$A$9:$E$9</definedName>
    <definedName name="_xlnm._FilterDatabase" localSheetId="6" hidden="1">'JD-CP-AP (1)'!$A$11:$AM$750</definedName>
    <definedName name="_xlnm._FilterDatabase" localSheetId="7" hidden="1">'JD-CP-AP (2)'!$AK$12:$AL$752</definedName>
    <definedName name="_xlnm._FilterDatabase" localSheetId="5" hidden="1">'JD-CP-P'!$AT$12:$AU$752</definedName>
    <definedName name="_xlnm._FilterDatabase" localSheetId="2" hidden="1">'JD-JAI-ADMVA'!$AT$12:$AW$752</definedName>
    <definedName name="_xlnm._FilterDatabase" localSheetId="3" hidden="1">'JD-JAI-CIVIL'!$AT$12:$AW$752</definedName>
    <definedName name="_xlnm._FilterDatabase" localSheetId="1" hidden="1">'JD-JAI-PENAL'!$AT$12:$AW$752</definedName>
    <definedName name="_xlnm._FilterDatabase" localSheetId="0" hidden="1">'JD-JAI-TOTAL'!$AT$12:$AW$752</definedName>
    <definedName name="_xlnm._FilterDatabase" localSheetId="4" hidden="1">'JD-JAI-TRAB'!$AT$12:$AW$752</definedName>
    <definedName name="_xlnm._FilterDatabase" localSheetId="9" hidden="1">'JD-JF-ADMVA'!$AP$12:$AS$752</definedName>
    <definedName name="_xlnm._FilterDatabase" localSheetId="10" hidden="1">'JD-JF-CIVIL'!$AP$12:$AS$752</definedName>
    <definedName name="_xlnm._FilterDatabase" localSheetId="8" hidden="1">'JD-JF-TOTAL'!$AP$12:$AS$752</definedName>
    <definedName name="_xlnm._FilterDatabase" localSheetId="17" hidden="1">'JD-TOT-MAT (1)'!$BR$12:$BX$752</definedName>
    <definedName name="_xlnm._FilterDatabase" localSheetId="18" hidden="1">'JD-TOT-MAT (2)'!$BR$12:$BX$752</definedName>
    <definedName name="_xlnm._FilterDatabase" localSheetId="20" hidden="1">'JD-TOT-ORAL'!$A$9:$AF$9</definedName>
    <definedName name="_xlnm._FilterDatabase" localSheetId="14" hidden="1">'JD-TOT-RUB (1)'!$AH$12:$AK$752</definedName>
    <definedName name="_xlnm._FilterDatabase" localSheetId="15" hidden="1">'JD-TOT-RUB (2)'!$AD$12:$AG$752</definedName>
    <definedName name="_xlnm._FilterDatabase" localSheetId="16" hidden="1">'JD-TOT-RUB (3)'!$AD$12:$AG$752</definedName>
    <definedName name="_xlnm._FilterDatabase" localSheetId="19" hidden="1">'JD-TOT-TOT'!$AH$12:$AK$752</definedName>
    <definedName name="_xlnm.Print_Area" localSheetId="21">ABREV!$A$1:$C$9</definedName>
    <definedName name="_xlnm.Print_Area" localSheetId="12">'JD-CO-LIB-MAT'!$A$1:$AL$752</definedName>
    <definedName name="_xlnm.Print_Area" localSheetId="13">'JD-CO-REC-MAT'!$A$1:$AL$752</definedName>
    <definedName name="_xlnm.Print_Area" localSheetId="11">'JD-CO-TOT'!$A$1:$AL$752</definedName>
    <definedName name="_xlnm.Print_Area" localSheetId="6">'JD-CP-AP (1)'!$A$1:$AK$752</definedName>
    <definedName name="_xlnm.Print_Area" localSheetId="7">'JD-CP-AP (2)'!$A$1:$AK$752</definedName>
    <definedName name="_xlnm.Print_Area" localSheetId="5">'JD-CP-P'!$A$1:$AT$752</definedName>
    <definedName name="_xlnm.Print_Area" localSheetId="2">'JD-JAI-ADMVA'!$A$1:$AT$752</definedName>
    <definedName name="_xlnm.Print_Area" localSheetId="3">'JD-JAI-CIVIL'!$A$1:$AT$752</definedName>
    <definedName name="_xlnm.Print_Area" localSheetId="1">'JD-JAI-PENAL'!$A$1:$AT$752</definedName>
    <definedName name="_xlnm.Print_Area" localSheetId="0">'JD-JAI-TOTAL'!$A$1:$AT$752</definedName>
    <definedName name="_xlnm.Print_Area" localSheetId="4">'JD-JAI-TRAB'!$A$1:$AT$752</definedName>
    <definedName name="_xlnm.Print_Area" localSheetId="9">'JD-JF-ADMVA'!$A$1:$AP$752</definedName>
    <definedName name="_xlnm.Print_Area" localSheetId="10">'JD-JF-CIVIL'!$A$1:$AP$752</definedName>
    <definedName name="_xlnm.Print_Area" localSheetId="8">'JD-JF-TOTAL'!$A$1:$AP$752</definedName>
    <definedName name="_xlnm.Print_Area" localSheetId="17">'JD-TOT-MAT (1)'!$A$1:$BR$752</definedName>
    <definedName name="_xlnm.Print_Area" localSheetId="18">'JD-TOT-MAT (2)'!$A$1:$BR$752</definedName>
    <definedName name="_xlnm.Print_Area" localSheetId="20">'JD-TOT-ORAL'!$A$1:$AD$22</definedName>
    <definedName name="_xlnm.Print_Area" localSheetId="14">'JD-TOT-RUB (1)'!$A$1:$AH$752</definedName>
    <definedName name="_xlnm.Print_Area" localSheetId="15">'JD-TOT-RUB (2)'!$A$1:$AD$752</definedName>
    <definedName name="_xlnm.Print_Area" localSheetId="16">'JD-TOT-RUB (3)'!$A$1:$AD$752</definedName>
    <definedName name="_xlnm.Print_Area" localSheetId="19">'JD-TOT-TOT'!$A$1:$AH$752</definedName>
    <definedName name="_xlnm.Print_Area" localSheetId="22">'NOTAS JD'!$A$1:$C$34</definedName>
    <definedName name="_xlnm.Print_Titles" localSheetId="12">'JD-CO-LIB-MAT'!$1:$8</definedName>
    <definedName name="_xlnm.Print_Titles" localSheetId="13">'JD-CO-REC-MAT'!$1:$8</definedName>
    <definedName name="_xlnm.Print_Titles" localSheetId="11">'JD-CO-TOT'!$1:$8</definedName>
    <definedName name="_xlnm.Print_Titles" localSheetId="6">'JD-CP-AP (1)'!$1:$8</definedName>
    <definedName name="_xlnm.Print_Titles" localSheetId="7">'JD-CP-AP (2)'!$1:$8</definedName>
    <definedName name="_xlnm.Print_Titles" localSheetId="5">'JD-CP-P'!$1:$8</definedName>
    <definedName name="_xlnm.Print_Titles" localSheetId="2">'JD-JAI-ADMVA'!$1:$8</definedName>
    <definedName name="_xlnm.Print_Titles" localSheetId="3">'JD-JAI-CIVIL'!$1:$8</definedName>
    <definedName name="_xlnm.Print_Titles" localSheetId="1">'JD-JAI-PENAL'!$1:$8</definedName>
    <definedName name="_xlnm.Print_Titles" localSheetId="0">'JD-JAI-TOTAL'!$1:$8</definedName>
    <definedName name="_xlnm.Print_Titles" localSheetId="4">'JD-JAI-TRAB'!$1:$8</definedName>
    <definedName name="_xlnm.Print_Titles" localSheetId="9">'JD-JF-ADMVA'!$1:$8</definedName>
    <definedName name="_xlnm.Print_Titles" localSheetId="10">'JD-JF-CIVIL'!$1:$8</definedName>
    <definedName name="_xlnm.Print_Titles" localSheetId="8">'JD-JF-TOTAL'!$1:$8</definedName>
    <definedName name="_xlnm.Print_Titles" localSheetId="17">'JD-TOT-MAT (1)'!$1:$8</definedName>
    <definedName name="_xlnm.Print_Titles" localSheetId="18">'JD-TOT-MAT (2)'!$1:$8</definedName>
    <definedName name="_xlnm.Print_Titles" localSheetId="20">'JD-TOT-ORAL'!$1:$8</definedName>
    <definedName name="_xlnm.Print_Titles" localSheetId="14">'JD-TOT-RUB (1)'!$1:$8</definedName>
    <definedName name="_xlnm.Print_Titles" localSheetId="15">'JD-TOT-RUB (2)'!$1:$8</definedName>
    <definedName name="_xlnm.Print_Titles" localSheetId="16">'JD-TOT-RUB (3)'!$1:$8</definedName>
    <definedName name="_xlnm.Print_Titles" localSheetId="19">'JD-TOT-TOT'!$1:$8</definedName>
  </definedNames>
  <calcPr calcId="152511"/>
</workbook>
</file>

<file path=xl/calcChain.xml><?xml version="1.0" encoding="utf-8"?>
<calcChain xmlns="http://schemas.openxmlformats.org/spreadsheetml/2006/main">
  <c r="M22" i="44" l="1"/>
  <c r="K22" i="44"/>
  <c r="AD15" i="44"/>
  <c r="AD22" i="44" s="1"/>
  <c r="AB15" i="44"/>
  <c r="AB22" i="44" s="1"/>
  <c r="X15" i="44"/>
  <c r="X22" i="44" s="1"/>
  <c r="T15" i="44"/>
  <c r="T22" i="44" s="1"/>
  <c r="R15" i="44"/>
  <c r="R22" i="44" s="1"/>
  <c r="Q15" i="44"/>
  <c r="Q22" i="44" s="1"/>
  <c r="M15" i="44"/>
  <c r="K15" i="44"/>
  <c r="J15" i="44"/>
  <c r="J22" i="44" s="1"/>
  <c r="F15" i="44"/>
  <c r="F22" i="44" s="1"/>
  <c r="Q752" i="22" l="1"/>
  <c r="Q535" i="22"/>
  <c r="Q533" i="22"/>
  <c r="Q528" i="22"/>
  <c r="Q520" i="22"/>
  <c r="Q518" i="22"/>
  <c r="Q508" i="22"/>
  <c r="Q399" i="22"/>
  <c r="Q397" i="22"/>
  <c r="Q393" i="22"/>
  <c r="Q387" i="22"/>
  <c r="Q367" i="22"/>
  <c r="Q365" i="22"/>
  <c r="Q361" i="22"/>
  <c r="Q218" i="22"/>
  <c r="Q174" i="22"/>
  <c r="Q170" i="22"/>
  <c r="Q162" i="22"/>
  <c r="Q160" i="22"/>
  <c r="Q145" i="22"/>
  <c r="M752" i="22"/>
  <c r="M162" i="22"/>
  <c r="M142" i="22"/>
  <c r="M138" i="22"/>
  <c r="M120" i="22"/>
  <c r="M118" i="22"/>
  <c r="M114" i="22"/>
  <c r="M74" i="22"/>
  <c r="M71" i="22"/>
  <c r="BA752" i="23"/>
  <c r="BA535" i="23"/>
  <c r="BA533" i="23"/>
  <c r="BA528" i="23"/>
  <c r="BA399" i="23"/>
  <c r="BA397" i="23"/>
  <c r="BA387" i="23"/>
  <c r="BA367" i="23"/>
  <c r="BA365" i="23"/>
  <c r="BA361" i="23"/>
  <c r="BA162" i="23"/>
  <c r="BA160" i="23"/>
  <c r="BA145" i="23"/>
  <c r="Q752" i="23"/>
  <c r="Q535" i="23"/>
  <c r="Q533" i="23"/>
  <c r="Q528" i="23"/>
  <c r="Q399" i="23"/>
  <c r="Q397" i="23"/>
  <c r="Q393" i="23"/>
  <c r="Q387" i="23"/>
  <c r="Q367" i="23"/>
  <c r="Q365" i="23"/>
  <c r="Q361" i="23"/>
  <c r="Q162" i="23"/>
  <c r="Q160" i="23"/>
  <c r="Q145" i="23"/>
  <c r="BA752" i="24"/>
  <c r="BA535" i="24"/>
  <c r="BA533" i="24"/>
  <c r="BA528" i="24"/>
  <c r="BA520" i="24"/>
  <c r="BA518" i="24"/>
  <c r="BA508" i="24"/>
  <c r="BA399" i="24"/>
  <c r="BA397" i="24"/>
  <c r="BA393" i="24"/>
  <c r="BA367" i="24"/>
  <c r="BA365" i="24"/>
  <c r="BA361" i="24"/>
  <c r="BA162" i="24"/>
  <c r="BA160" i="24"/>
  <c r="BA145" i="24"/>
  <c r="AW752" i="24"/>
  <c r="AW162" i="24"/>
  <c r="AW142" i="24"/>
  <c r="AW138" i="24"/>
  <c r="AW120" i="24"/>
  <c r="AW118" i="24"/>
  <c r="AW114" i="24"/>
  <c r="AW74" i="24"/>
  <c r="AW71" i="24"/>
  <c r="Q752" i="24" l="1"/>
  <c r="Q535" i="24"/>
  <c r="Q533" i="24"/>
  <c r="Q528" i="24"/>
  <c r="Q399" i="24"/>
  <c r="Q397" i="24"/>
  <c r="Q393" i="24"/>
  <c r="Q367" i="24"/>
  <c r="Q365" i="24"/>
  <c r="Q361" i="24"/>
  <c r="Q218" i="24"/>
  <c r="Q174" i="24"/>
  <c r="Q170" i="24"/>
  <c r="Q162" i="24"/>
  <c r="Q160" i="24"/>
  <c r="Q145" i="24"/>
  <c r="M752" i="24"/>
  <c r="M162" i="24"/>
  <c r="M142" i="24"/>
  <c r="M138" i="24"/>
  <c r="R752" i="25"/>
  <c r="R265" i="25"/>
  <c r="R263" i="25"/>
  <c r="R259" i="25"/>
  <c r="R257" i="25"/>
  <c r="R120" i="25"/>
  <c r="R92" i="25"/>
  <c r="R90" i="25"/>
  <c r="R84" i="25"/>
  <c r="R78" i="25"/>
  <c r="R83" i="25"/>
  <c r="R451" i="25"/>
  <c r="R449" i="25"/>
  <c r="R446" i="25"/>
  <c r="R445" i="25"/>
  <c r="R352" i="25"/>
  <c r="R350" i="25"/>
  <c r="R338" i="25"/>
  <c r="R334" i="25"/>
  <c r="R332" i="25"/>
  <c r="R322" i="25"/>
  <c r="Q752" i="27"/>
  <c r="Q535" i="27"/>
  <c r="Q533" i="27"/>
  <c r="Q528" i="27"/>
  <c r="Q520" i="27"/>
  <c r="Q518" i="27"/>
  <c r="Q508" i="27"/>
  <c r="Q399" i="27"/>
  <c r="Q397" i="27"/>
  <c r="Q393" i="27"/>
  <c r="Q387" i="27"/>
  <c r="Q367" i="27"/>
  <c r="Q365" i="27"/>
  <c r="Q361" i="27"/>
  <c r="Q218" i="27"/>
  <c r="Q174" i="27"/>
  <c r="Q170" i="27"/>
  <c r="Q162" i="27"/>
  <c r="Q160" i="27"/>
  <c r="Q145" i="27"/>
  <c r="M752" i="27"/>
  <c r="M162" i="27"/>
  <c r="M142" i="27"/>
  <c r="M138" i="27"/>
  <c r="M120" i="27"/>
  <c r="M118" i="27"/>
  <c r="M114" i="27"/>
  <c r="M74" i="27"/>
  <c r="M71" i="27"/>
  <c r="R752" i="41" l="1"/>
  <c r="R535" i="41"/>
  <c r="R533" i="41"/>
  <c r="R528" i="41"/>
  <c r="R520" i="41"/>
  <c r="R518" i="41"/>
  <c r="R508" i="41"/>
  <c r="R399" i="41"/>
  <c r="R397" i="41"/>
  <c r="R393" i="41"/>
  <c r="R387" i="41"/>
  <c r="R367" i="41"/>
  <c r="R365" i="41"/>
  <c r="R361" i="41"/>
  <c r="R218" i="41"/>
  <c r="R174" i="41"/>
  <c r="R170" i="41"/>
  <c r="R162" i="41"/>
  <c r="R160" i="41"/>
  <c r="R145" i="41"/>
  <c r="R752" i="40"/>
  <c r="R535" i="40"/>
  <c r="R533" i="40"/>
  <c r="R528" i="40"/>
  <c r="R399" i="40"/>
  <c r="R397" i="40"/>
  <c r="R393" i="40"/>
  <c r="R367" i="40"/>
  <c r="R365" i="40"/>
  <c r="R361" i="40"/>
  <c r="R218" i="40"/>
  <c r="R174" i="40"/>
  <c r="R170" i="40"/>
  <c r="R162" i="40"/>
  <c r="R160" i="40"/>
  <c r="R145" i="40"/>
  <c r="R752" i="39"/>
  <c r="R535" i="39"/>
  <c r="R533" i="39"/>
  <c r="R528" i="39"/>
  <c r="R520" i="39"/>
  <c r="R518" i="39"/>
  <c r="R508" i="39"/>
  <c r="R399" i="39"/>
  <c r="R397" i="39"/>
  <c r="R393" i="39"/>
  <c r="R367" i="39"/>
  <c r="R365" i="39"/>
  <c r="R361" i="39"/>
  <c r="R162" i="39"/>
  <c r="R160" i="39"/>
  <c r="R145" i="39"/>
  <c r="R361" i="37"/>
  <c r="R162" i="37"/>
  <c r="R160" i="37"/>
  <c r="R752" i="38"/>
  <c r="R535" i="38"/>
  <c r="R533" i="38"/>
  <c r="R528" i="38"/>
  <c r="R399" i="38"/>
  <c r="R397" i="38"/>
  <c r="R393" i="38"/>
  <c r="R387" i="38"/>
  <c r="R367" i="38"/>
  <c r="R365" i="38"/>
  <c r="R361" i="38"/>
  <c r="R162" i="38"/>
  <c r="R160" i="38"/>
  <c r="R145" i="38"/>
  <c r="R752" i="37"/>
  <c r="R535" i="37"/>
  <c r="R533" i="37"/>
  <c r="R528" i="37"/>
  <c r="R399" i="37"/>
  <c r="R145" i="37"/>
  <c r="R387" i="37"/>
  <c r="R397" i="37"/>
  <c r="R367" i="37"/>
  <c r="R365" i="37"/>
  <c r="N752" i="41" l="1"/>
  <c r="N162" i="41"/>
  <c r="N120" i="41"/>
  <c r="N142" i="41"/>
  <c r="N138" i="41"/>
  <c r="N118" i="41"/>
  <c r="N114" i="41"/>
  <c r="N74" i="41"/>
  <c r="N71" i="41"/>
  <c r="N752" i="40"/>
  <c r="N162" i="40"/>
  <c r="N142" i="40"/>
  <c r="N138" i="40"/>
  <c r="N752" i="39"/>
  <c r="N162" i="39"/>
  <c r="N142" i="39"/>
  <c r="N138" i="39"/>
  <c r="N120" i="39"/>
  <c r="N118" i="39"/>
  <c r="N114" i="39"/>
  <c r="N74" i="39" l="1"/>
  <c r="N71" i="39"/>
</calcChain>
</file>

<file path=xl/sharedStrings.xml><?xml version="1.0" encoding="utf-8"?>
<sst xmlns="http://schemas.openxmlformats.org/spreadsheetml/2006/main" count="12233" uniqueCount="331">
  <si>
    <t>PROCESOS PENALES FEDERALES</t>
  </si>
  <si>
    <t>MOVIMIENTO ESTADÍSTICO DEL ARCHIVO PROVISIONAL DE PROCESOS PENALES FEDERALES EN LOS JUZGADOS DE DISTRITO</t>
  </si>
  <si>
    <t>AVERIGUACIONES CON ORDEN DE APREHENSIÓN Y COMPARECENCIA</t>
  </si>
  <si>
    <t>ÓRGANO JURISDICCIONAL</t>
  </si>
  <si>
    <t>EXISTENCIA INICIAL</t>
  </si>
  <si>
    <t>INGRESO</t>
  </si>
  <si>
    <t>REINGRESO CAM. SENT. O REV.</t>
  </si>
  <si>
    <t>INGRESO TOTAL</t>
  </si>
  <si>
    <t>SOBR.</t>
  </si>
  <si>
    <t>INC.</t>
  </si>
  <si>
    <t>IMP.</t>
  </si>
  <si>
    <t>ACUM.</t>
  </si>
  <si>
    <t>OTRO</t>
  </si>
  <si>
    <t>EGRESO CUMP. ORDEN</t>
  </si>
  <si>
    <t>EGRESO CAMB. SENT. O REP.</t>
  </si>
  <si>
    <t>EGRESO TOTAL</t>
  </si>
  <si>
    <t>EXISTENCIA FINAL</t>
  </si>
  <si>
    <t>INGRESO POR TRASLADO</t>
  </si>
  <si>
    <t>EGRESO POR TRASLADO</t>
  </si>
  <si>
    <t>PROCESOS</t>
  </si>
  <si>
    <t>MOVIMIENTO ESTADÍSTICO DE JUICIOS DE AMPARO INDIRECTO EN LOS JUZGADOS DE DISTRITO</t>
  </si>
  <si>
    <t>TOTAL</t>
  </si>
  <si>
    <t>REINGRESO CAMB.SENT. O REV.</t>
  </si>
  <si>
    <t>REINGRESO REP. PROC.</t>
  </si>
  <si>
    <t>DES.</t>
  </si>
  <si>
    <t>NO INT.</t>
  </si>
  <si>
    <t>AMPARA</t>
  </si>
  <si>
    <t>AMPARA Y NO AMPARA</t>
  </si>
  <si>
    <t>AMP., NO AMP. Y SOBRESEE</t>
  </si>
  <si>
    <t>AMPARA Y SOBRESEE</t>
  </si>
  <si>
    <t>NO       AMPARA</t>
  </si>
  <si>
    <t>NO AMP. Y SOBRESEE</t>
  </si>
  <si>
    <t>SOBRESEE</t>
  </si>
  <si>
    <t>ENVÍO TEMPORAL</t>
  </si>
  <si>
    <t>TRABAJO</t>
  </si>
  <si>
    <t>CIVIL</t>
  </si>
  <si>
    <t>ADMINISTRATIVA</t>
  </si>
  <si>
    <t>PENAL</t>
  </si>
  <si>
    <t>MOVIMIENTO ESTADÍSTICO DE PROCESOS PENALES FEDERALES EN LOS JUZGADOS DE DISTRITO</t>
  </si>
  <si>
    <t>MOVIMIENTO EXTERNO</t>
  </si>
  <si>
    <t>MOVIMIENTO INTERNO</t>
  </si>
  <si>
    <t xml:space="preserve"> INGRESO</t>
  </si>
  <si>
    <t xml:space="preserve">REINGRESO CAMB.SENT. </t>
  </si>
  <si>
    <t>COND.</t>
  </si>
  <si>
    <t>ABSOL.</t>
  </si>
  <si>
    <t>SOBR. PRES.</t>
  </si>
  <si>
    <t>OTRA</t>
  </si>
  <si>
    <t>AVERIG. EN TRÁMITE</t>
  </si>
  <si>
    <t>CAUSAS EN TRÁMITE</t>
  </si>
  <si>
    <t>AVERIG. CON ORDEN</t>
  </si>
  <si>
    <t>CAUSAS SUSPENSAS</t>
  </si>
  <si>
    <t>MOVIMIENTO ESTADÍSTICO DE PROCESOS ADMINISTRATIVOS Y CIVILES FEDERALES EN LOS JUZGADOS DE DISTRITO</t>
  </si>
  <si>
    <t>DESIS.</t>
  </si>
  <si>
    <t>DECL.</t>
  </si>
  <si>
    <t>CAD.</t>
  </si>
  <si>
    <t>SIN MAT.</t>
  </si>
  <si>
    <t>MOVIMIENTO ESTADÍSTICO DE COMUNICACIONES OFICIALES EN LOS JUZGADOS DE DISTRITO</t>
  </si>
  <si>
    <t>AMPARO LIBRADAS</t>
  </si>
  <si>
    <t>AMPARO RECIBIDAS</t>
  </si>
  <si>
    <t>PROCESO LIBRADAS</t>
  </si>
  <si>
    <t>PROCESO RECIBIDAS</t>
  </si>
  <si>
    <t>LIBRADAS</t>
  </si>
  <si>
    <t>DEVUELTAS</t>
  </si>
  <si>
    <t>RECIBIDAS</t>
  </si>
  <si>
    <t>MOVIMIENTO ESTADÍSTICO DE COMUNICACIONES OFICIALES RECIBIDAS EN LOS JUZGADOS DE DISTRITO</t>
  </si>
  <si>
    <t>MOVIMIENTO ESTADÍSTICO DE COMUNICACIONES OFICIALES LIBRADAS EN LOS JUZGADOS DE DISTRITO</t>
  </si>
  <si>
    <t>MOVIMIENTO ESTADÍSTICO DEL TOTAL DE ASUNTOS POR RUBRO EN LOS JUZGADOS DE DISTRITO</t>
  </si>
  <si>
    <t>JUICIOS DE AMPARO INDIRECTO</t>
  </si>
  <si>
    <t>REINGRESO</t>
  </si>
  <si>
    <t>NO ADMITIDAS</t>
  </si>
  <si>
    <t>EGRESO</t>
  </si>
  <si>
    <t>PROCESOS ADMINISTRATIVOS Y CIVILES FEDERALES</t>
  </si>
  <si>
    <t>MOVIMIENTO ESTADÍSTICO DEL TOTAL DE ASUNTOS POR MATERIA EN LOS JUZGADOS DE DISTRITO</t>
  </si>
  <si>
    <t>MOVIMIENTO ESTADÍSTICO DEL TOTAL DE ASUNTOS EN LOS JUZGADOS DE DISTRITO</t>
  </si>
  <si>
    <t>EGRESOS</t>
  </si>
  <si>
    <t>JUZGADOS DE DISTRITO</t>
  </si>
  <si>
    <t>ABREVIATURA</t>
  </si>
  <si>
    <t>NOMBRE</t>
  </si>
  <si>
    <t>AMP.</t>
  </si>
  <si>
    <t>NO AMP.</t>
  </si>
  <si>
    <t>NO AMPARA</t>
  </si>
  <si>
    <t>IMPEDIMENTO</t>
  </si>
  <si>
    <t>NEGATIVA DE ORDEN</t>
  </si>
  <si>
    <t>SOBRE. PRES.</t>
  </si>
  <si>
    <t>JUICIOS ORALES DE CUANTÍA MENOR</t>
  </si>
  <si>
    <t>MOVIMIENTO ESTADÍSTICO DE JUICIOS ORALES DE CUANTÍA MENOR EN LOS JUZGADOS DE DISTRITO MERCANTILES</t>
  </si>
  <si>
    <t>NO PRES.</t>
  </si>
  <si>
    <t>SE INCLUYEN ASUNTOS RELACIONADOS CON JUICIOS DE AMPARO PROMOVIDOS EN CONTRA DE LA INCONSTITUCIONALIDAD DE LA LEY FEDERAL DEL TRABAJO, DE CONFORMIDAD CON LA CIRCULAR CAR 3/CCNO/2015.</t>
  </si>
  <si>
    <t>TRAMITÓ Y RESOLVIÓ ASUNTOS DE MATERIA DE EXTINCIÓN DE DOMINIO, DE CONFORMIDAD CON EL ACUERDO GENERAL 57/2009.</t>
  </si>
  <si>
    <t>SE INCLUYEN ASUNTOS RELACIONADOS CON JUICIOS DE AMPARO PROMOVIDOS EN CONTRA DEL DECRETO 196 REFERENTE A LA LEY DE PENSIONES CIVILES DEL ESTADO DE TLAXCALA, DE CONFORMIDAD CON EL OFICIO STCCNO/440/2015.</t>
  </si>
  <si>
    <t>SE INCLUYEN ASUNTOS RELACIONADOS CON JUICIOS DE AMPARO PROMOVIDOS EN CONTRA DEL DECRETO 196 REFERENTE A LA LEY DE PENSIONES CIVILES DEL ESTADO DE TLAXCALA Y LICITACIONES DEL ESPECTRO RADIOELÉCTRICO, DE CONFORMIDAD CON EL OFICIO STCCNO/440/2015 Y CAR 49/2015-V.</t>
  </si>
  <si>
    <t>SE INCLUYEN JUICIOS DE AMPARO RELACIONADOS CON EL DECRETO POR EL QUE SE REFORMAN, ADICIONAN Y DEROGAN DIVERSAS DISPOSICIONES DE LA LEY GENERAL DE EDUCACIÓN; DECRETO POR EL QUE SE EXPIDE LA LEY DEL INSTITUTO NACIONAL PARA LA EVALUACIÓN DE LA EDUCACIÓN; Y, DECRETO POR EL QUE SE EXPIDE LA LEY GENERAL DE SERVICIO DOCENTE, DE CONFORMIDAD A LA CIRCULAR CAR 1/CCNO/2015.</t>
  </si>
  <si>
    <t>CONOCIÓ DEL TRÁMITE Y RESOLUCIÓN DE LOS ASUNTOS ORIGINADOS EN EL DISTRITO JUDICIAL CONFORMADO POR EL TERRITORIO DEL ARCHIPIÉLAGO DE LAS ISLAS MARÍAS DE CONFORMIDAD CON EL ACUERDO GENERAL 8/2013.</t>
  </si>
  <si>
    <t>DEL 16 DE NOVIEMBRE DE 2016 AL 15 DE NOVIEMBRE DE 2017</t>
  </si>
  <si>
    <t>PRIMER CIRCUITO</t>
  </si>
  <si>
    <t>AMPARO EN MATERIA PENAL</t>
  </si>
  <si>
    <t>JUZGADO PRIMERO DE DISTRITO</t>
  </si>
  <si>
    <t>JUZGADO SEGUNDO DE DISTRITO</t>
  </si>
  <si>
    <t xml:space="preserve">JUZGADO TERCERO DE DISTRITO </t>
  </si>
  <si>
    <t>JUZGADO CUARTO DE DISTRITO</t>
  </si>
  <si>
    <t xml:space="preserve">JUZGADO QUINTO DE DISTRITO </t>
  </si>
  <si>
    <t xml:space="preserve">JUZGADO SEXTO DE DISTRITO </t>
  </si>
  <si>
    <t xml:space="preserve">JUZGADO SÉPTIMO DE DISTRITO </t>
  </si>
  <si>
    <t>JUZGADO OCTAVO DE DISTRITO</t>
  </si>
  <si>
    <t>JUZGADO NOVENO DE DISTRITO</t>
  </si>
  <si>
    <t xml:space="preserve">JUZGADO DÉCIMO DE DISTRITO </t>
  </si>
  <si>
    <t>JUZGADO DECIMOPRIMERO DE DISTRITO</t>
  </si>
  <si>
    <t>JUZGADO DECIMOSEGUNDO DE DISTRITO</t>
  </si>
  <si>
    <t>JUZGADO DECIMOTERCERO DE DISTRITO</t>
  </si>
  <si>
    <t>JUZGADO DECIMOCUARTO DE DISTRITO</t>
  </si>
  <si>
    <t xml:space="preserve">JUZGADO DECIMOQUINTO DE DISTRITO </t>
  </si>
  <si>
    <t xml:space="preserve">JUZGADO DECIMOSEXTO DE DISTRITO </t>
  </si>
  <si>
    <t>TOTAL AMPARO EN MATERIA PENAL</t>
  </si>
  <si>
    <t>JUZGADO TERCERO DE DISTRITO</t>
  </si>
  <si>
    <t>JUZGADO QUINTO DE DISTRITO</t>
  </si>
  <si>
    <t>JUZGADO SEXTO DE DISTRITO</t>
  </si>
  <si>
    <t>JUZGADO SÉPTIMO DE DISTRITO</t>
  </si>
  <si>
    <t>JUZGADO DÉCIMO DE DISTRITO</t>
  </si>
  <si>
    <t>JUZGADO DECIMOSEXTO DE DISTRITO</t>
  </si>
  <si>
    <t>JUZGADO DECIMOCTAVO DE DISTRITO</t>
  </si>
  <si>
    <t>TOTAL PROCESOS PENALES FEDERALES</t>
  </si>
  <si>
    <t>MATERIA ADMINISTRATIVA</t>
  </si>
  <si>
    <t xml:space="preserve">JUZGADO PRIMERO DE DISTRITO </t>
  </si>
  <si>
    <t>JUZGADO DECIMOQUINTO DE DISTRITO</t>
  </si>
  <si>
    <t>TOTAL MATERIA ADMINISTRATIVA</t>
  </si>
  <si>
    <t>MATERIA ADMINISTRATIVA ESP. EN COMP. ECON, RADIO Y TELECOM.</t>
  </si>
  <si>
    <t>TOTAL MATERIA ADMINISTRATIVA ESP. EN COMP. ECON, RADIO Y TELECOM.</t>
  </si>
  <si>
    <t>MATERIA CIVIL</t>
  </si>
  <si>
    <t xml:space="preserve">JUZGADO DECIMOCUARTO DE DISTRITO </t>
  </si>
  <si>
    <t>TOTAL MATERIA CIVIL</t>
  </si>
  <si>
    <t>MATERIA MERCANTIL</t>
  </si>
  <si>
    <t>JUZGADO CUARTO DE DISTRITO (3)</t>
  </si>
  <si>
    <t>JUZGADO QUINTO DE DISTRITO (3)</t>
  </si>
  <si>
    <t>TOTAL MATERIA MERCANTIL</t>
  </si>
  <si>
    <t>MATERIA DE TRABAJO</t>
  </si>
  <si>
    <t xml:space="preserve">JUZGADO SEGUNDO DE DISTRITO </t>
  </si>
  <si>
    <t xml:space="preserve">JUZGADO CUARTO DE DISTRITO </t>
  </si>
  <si>
    <t xml:space="preserve">JUZGADO NOVENO DE DISTRITO </t>
  </si>
  <si>
    <t>TOTAL MATERIA DE TRABAJO</t>
  </si>
  <si>
    <t>AUXILIARES EN CARÁCTER DE ORDINARIO</t>
  </si>
  <si>
    <t>JUZGADO PRIMERO DE DISTRITO (15) (16) (18) (22)</t>
  </si>
  <si>
    <t>JUZGADO SEGUNDO DE DISTRITO (15) (16) (19) (22)</t>
  </si>
  <si>
    <t>JUZGADO TERCERO DE DISTRITO (17)</t>
  </si>
  <si>
    <t>TOTAL AUXILIAR EN CARÁCTER DE ORDINARIO</t>
  </si>
  <si>
    <t>TOTAL PRIMER CIRCUITO</t>
  </si>
  <si>
    <t>SEGUNDO CIRCUITO</t>
  </si>
  <si>
    <t>MATERIAS DE AMPARO Y JUICIOS CIVILES FEDERALES</t>
  </si>
  <si>
    <t>JUZGADO PRIMERO DE DISTRITO (10)</t>
  </si>
  <si>
    <t>JUZGADO SEGUNDO DE DISTRITO (10)</t>
  </si>
  <si>
    <t>JUZGADO TERCERO DE DISTRITO (10)</t>
  </si>
  <si>
    <t>JUZGADO CUARTO DE DISTRITO (10)</t>
  </si>
  <si>
    <t>JUZGADO QUINTO DE DISTRITO (10)</t>
  </si>
  <si>
    <t>JUZGADO SEXTO DE DISTRITO (9)</t>
  </si>
  <si>
    <t>TOTAL MATERIAS DE AMPARO Y JUICIOS CIV. FED.</t>
  </si>
  <si>
    <t>MIXTOS</t>
  </si>
  <si>
    <t xml:space="preserve">JUZGADO OCTAVO DE DISTRITO </t>
  </si>
  <si>
    <t xml:space="preserve">JUZGADO DECIMOPRIMERO DE DISTRITO </t>
  </si>
  <si>
    <t xml:space="preserve">JUZGADO DECIMOSEGUNDO DE DISTRITO  </t>
  </si>
  <si>
    <t xml:space="preserve">JUZGADO DECIMOTERCERO DE DISTRITO </t>
  </si>
  <si>
    <t>TOTAL MIXTOS</t>
  </si>
  <si>
    <t>TOTAL SEGUNDO CIRCUITO</t>
  </si>
  <si>
    <t>TERCER CIRCUITO</t>
  </si>
  <si>
    <t>MATERIAS ADMINISTRATIVA Y DE TRABAJO</t>
  </si>
  <si>
    <t>JUZGADO PRIMERO DE DISTRITO (12)</t>
  </si>
  <si>
    <t xml:space="preserve">JUZGADO SEGUNDO DE DISTRITO (12) </t>
  </si>
  <si>
    <t>JUZGADO TERCERO DE DISTRITO (12)</t>
  </si>
  <si>
    <t xml:space="preserve">JUZGADO CUARTO DE DISTRITO (12) </t>
  </si>
  <si>
    <t>JUZGADO QUINTO DE DISTRITO (12)</t>
  </si>
  <si>
    <t xml:space="preserve">JUZGADO SEXTO DE DISTRITO (12) </t>
  </si>
  <si>
    <t>JUZGADO SÉPTIMO DE DISTRITO (12)</t>
  </si>
  <si>
    <t xml:space="preserve">JUZGADO OCTAVO DE DISTRITO (12) </t>
  </si>
  <si>
    <t>JUZGADO NOVENO DE DISTRITO (11)</t>
  </si>
  <si>
    <t>TOTAL MATERIAS ADMINISTRATIVA Y DE TRABAJO</t>
  </si>
  <si>
    <t>TOTAL TERCER CIRCUITO</t>
  </si>
  <si>
    <t>CUARTO CIRCUITO</t>
  </si>
  <si>
    <t>MATERIA PENAL</t>
  </si>
  <si>
    <t xml:space="preserve">JUZGADO PRIMERO DE DISTRITO  </t>
  </si>
  <si>
    <t xml:space="preserve">JUZGADO SEGUNDO DE DISTRITO  </t>
  </si>
  <si>
    <t xml:space="preserve">JUZGADO TERCERO DE DISTRITO  </t>
  </si>
  <si>
    <t xml:space="preserve">JUZGADO CUARTO DE DISTRITO  </t>
  </si>
  <si>
    <t>TOTAL MATERIA PENAL</t>
  </si>
  <si>
    <t>MATERIAS CIVIL Y DE TRABAJO</t>
  </si>
  <si>
    <t>TOTAL MATERIAS CIVIL Y DE TRABAJO</t>
  </si>
  <si>
    <t>TOTAL CUARTO CIRCUITO</t>
  </si>
  <si>
    <t>QUINTO CIRCUITO</t>
  </si>
  <si>
    <t xml:space="preserve">JUZGADO DECIMOSEGUNDO DE DISTRITO </t>
  </si>
  <si>
    <t>TOTAL QUINTO CIRCUITO</t>
  </si>
  <si>
    <t>SEXTO CIRCUITO</t>
  </si>
  <si>
    <t>AMP. CIVIL, ADMVA, TRAB. Y JUICIOS FEDERALES</t>
  </si>
  <si>
    <t>TOTAL AMP. CIVIL, ADMVA, TRAB. Y JUICIOS FEDERALES</t>
  </si>
  <si>
    <t>JUZGADO PRIMERO DE DISTRITO (20)</t>
  </si>
  <si>
    <t>JUZGADO SEGUNDO DE DISTRITO (20)</t>
  </si>
  <si>
    <t>JUZGADO TERCERO DE DISTRITO (20)</t>
  </si>
  <si>
    <t>JUZGADO SEXTO DE DISTRITO (20)</t>
  </si>
  <si>
    <t>TOTAL AUXILIARES EN CARÁCTER DE ORDINARIO</t>
  </si>
  <si>
    <t>TOTAL SEXTO CIRCUITO</t>
  </si>
  <si>
    <t>SÉPTIMO CIRCUITO</t>
  </si>
  <si>
    <t>JUZGADO DECIMO PRIMERO DE DISTRITO</t>
  </si>
  <si>
    <t xml:space="preserve">JUZGADO DECIMO SEGUNDO DE DISTRITO </t>
  </si>
  <si>
    <t>JUZGADO DECIMO TERCERO DE DISTRITO</t>
  </si>
  <si>
    <t xml:space="preserve">JUZGADO DECIMOSÉPTIMO DE DISTRITO </t>
  </si>
  <si>
    <t>TOTAL SÉPTIMO CIRCUITO</t>
  </si>
  <si>
    <t>OCTAVO CIRCUITO</t>
  </si>
  <si>
    <t>JUZGADO PRIMERO DE DISTRITO (LA LAGUNA )</t>
  </si>
  <si>
    <t>JUZGADO SEGUNDO DE DISTRITO (LA LAGUNA )</t>
  </si>
  <si>
    <t>JUZGADO TERCERO DE DISTRITO (LA LAGUNA )</t>
  </si>
  <si>
    <t>JUZGADO CUARTO DE DISTRITO (LA LAGUNA )</t>
  </si>
  <si>
    <t xml:space="preserve">JUZGADO QUINTO DE DISTRITO (LA LAGUNA) </t>
  </si>
  <si>
    <t xml:space="preserve">JUZGADO SEXTO DE DISTRITO (LA LAGUNA) </t>
  </si>
  <si>
    <t>JUZGADO PRIMERO DE DISTRITO (COAHUILA)</t>
  </si>
  <si>
    <t>JUZGADO SEGUNDO DE DISTRITO (COAHUILA)</t>
  </si>
  <si>
    <t>JUZGADO TERCERO DE DISTRITO (COAHUILA)</t>
  </si>
  <si>
    <t>JUZGADO CUARTO DE DISTRITO (COAHUILA)</t>
  </si>
  <si>
    <t xml:space="preserve">JUZGADO QUINTO DE DISTRITO (COAHUILA) </t>
  </si>
  <si>
    <t>TOTAL OCTAVO CIRCUITO</t>
  </si>
  <si>
    <t>NOVENO CIRCUITO</t>
  </si>
  <si>
    <t>JUZGADO PRIMERO DE DISTRITO (5) (8)</t>
  </si>
  <si>
    <t>JUZGADO SEGUNDO DE DISTRITO (5) (8)</t>
  </si>
  <si>
    <t>JUZGADO TERCERO DE DISTRITO (5) (8)</t>
  </si>
  <si>
    <t>JUZGADO CUARTO DE DISTRITO (5) (8)</t>
  </si>
  <si>
    <t>JUZGADO SEXTO DE DISTRITO (5) (8)</t>
  </si>
  <si>
    <t>JUZGADO OCTAVO DE DISTRITO (4)</t>
  </si>
  <si>
    <t>TOTAL NOVENO CIRCUITO</t>
  </si>
  <si>
    <t>DÉCIMO CIRCUITO</t>
  </si>
  <si>
    <t>JUZGADO PRIMERO DE DISTRITO (TABASCO)</t>
  </si>
  <si>
    <t xml:space="preserve">JUZGADO SEGUNDO DE DISTRITO (TABASCO) </t>
  </si>
  <si>
    <t>JUZGADO TERCERO DE DISTRITO (TABASCO)</t>
  </si>
  <si>
    <t xml:space="preserve">JUZGADO CUARTO DE DISTRITO (TABASCO) </t>
  </si>
  <si>
    <t xml:space="preserve">JUZGADO QUINTO DE DISTRITO (TABASCO) </t>
  </si>
  <si>
    <t xml:space="preserve">JUZGADO SEXTO DE DISTRITO (TABASCO) </t>
  </si>
  <si>
    <t>JUZGADO NOVENO DE DISTRITO (VERACRUZ)</t>
  </si>
  <si>
    <t>JUZGADO DÉCIMO DE DISTRITO (VERACRUZ)</t>
  </si>
  <si>
    <t>JUZGADO DECIMOCUARTO DE DISTRITO (VERACRUZ)</t>
  </si>
  <si>
    <t>TOTAL DÉCIMO CIRCUITO</t>
  </si>
  <si>
    <t>DECIMOPRIMER CIRCUITO</t>
  </si>
  <si>
    <t>TOTAL DECIMOPRIMER CIRCUITO</t>
  </si>
  <si>
    <t>DECIMOSEGUNDO CIRCUITO</t>
  </si>
  <si>
    <t>AUXILIAR EN CARÁCTER DE ORDINARIO</t>
  </si>
  <si>
    <t xml:space="preserve">JUZGADO OCTAVO DE DISTRITO (21) </t>
  </si>
  <si>
    <t>TOTAL DECIMOSEGUNDO CIRCUITO</t>
  </si>
  <si>
    <t>DECIMOTERCER CIRCUITO</t>
  </si>
  <si>
    <t>JUZGADO SEGUNDO DE DISTRITO (7)</t>
  </si>
  <si>
    <t>JUZGADO TERCERO DE DISTRITO (7)</t>
  </si>
  <si>
    <t>JUZGADO CUARTO DE DISTRITO (7)</t>
  </si>
  <si>
    <t>JUZGADO QUINTO DE DISTRITO (7)</t>
  </si>
  <si>
    <t>TOTAL DECIMOTERCER CIRCUITO</t>
  </si>
  <si>
    <t>DECIMOCUARTO CIRCUITO</t>
  </si>
  <si>
    <t>TOTAL DECIMOCUARTO CIRCUITO</t>
  </si>
  <si>
    <t>DECIMOQUINTO CIRCUITO</t>
  </si>
  <si>
    <t>AMPARO Y JUICIOS FEDERALES</t>
  </si>
  <si>
    <t>TOTAL AMPARO Y JUICIOS FEDERALES</t>
  </si>
  <si>
    <t>JUZGADO PRIMERO DE DISTRITO (MEXICALI)</t>
  </si>
  <si>
    <t>JUZGADO SEGUNDO DE DISTRITO (MEXICALI)</t>
  </si>
  <si>
    <t>JUZGADO TERCERO DE DISTRITO (MEXICALI)</t>
  </si>
  <si>
    <t>JUZGADO CUARTO DE DISTRITO(MEXICALI)</t>
  </si>
  <si>
    <t xml:space="preserve">JUZGADO QUINTO DE DISTRITO (MEXICALI) </t>
  </si>
  <si>
    <t xml:space="preserve">JUZGADO SEXTO DE DISTRITO (MEXICALI) </t>
  </si>
  <si>
    <t xml:space="preserve">JUZGADO SÉPTIMO DE DISTRITO (ENSENADA) </t>
  </si>
  <si>
    <t xml:space="preserve">JUZGADO OCTAVO DE DISTRITO (ENSENADA) </t>
  </si>
  <si>
    <t>JUZGADO NOVENO DE DISTRITO (ENSENADA)</t>
  </si>
  <si>
    <t>TOTAL DECIMOQUINTO CIRCUITO</t>
  </si>
  <si>
    <t>DECIMOSEXTO CIRCUITO</t>
  </si>
  <si>
    <t>TOTAL DECIMOSEXTO CIRCUITO</t>
  </si>
  <si>
    <t>DECIMOSÉPTIMO CIRCUITO</t>
  </si>
  <si>
    <t>TOTAL DECIMOSÉPTIMO CIRCUITO</t>
  </si>
  <si>
    <t>DECIMOCTAVO CIRCUITO</t>
  </si>
  <si>
    <t>TOTAL DECIMOCTAVO CIRCUITO</t>
  </si>
  <si>
    <t>DECIMONOVENO CIRCUITO</t>
  </si>
  <si>
    <t>TOTAL DECIMONOVENO CIRCUITO</t>
  </si>
  <si>
    <t>VIGÉSIMO CIRCUITO</t>
  </si>
  <si>
    <t>JUZGADO PRIMERO DE DISTRITO (2)(6)</t>
  </si>
  <si>
    <t>JUZGADO SEGUNDO DE DISTRITO (2)(6)</t>
  </si>
  <si>
    <t>JUZGADO TERCERO DE DISTRITO (2)(6)</t>
  </si>
  <si>
    <t>JUZGADO CUARTO DE DISTRITO (2)(6)</t>
  </si>
  <si>
    <t>JUZGADO QUINTO DE DISTRITO (2)(6)</t>
  </si>
  <si>
    <t>JUZGADO SEXTO DE DISTRITO (1)</t>
  </si>
  <si>
    <t>JUZGADO SÉPTIMO DE DISTRITO (1)</t>
  </si>
  <si>
    <t>TOTAL VIGÉSIMO CIRCUITO</t>
  </si>
  <si>
    <t>VIGÉSIMO PRIMER CIRCUITO</t>
  </si>
  <si>
    <t>TOTAL VIGÉSIMO PRIMER CIRCUITO</t>
  </si>
  <si>
    <t>VIGÉSIMO SEGUNDO CIRCUITO</t>
  </si>
  <si>
    <t>TOTAL VIGÉSIMO SEGUNDO CIRCUITO</t>
  </si>
  <si>
    <t>VIGÉSIMO TERCER CIRCUITO</t>
  </si>
  <si>
    <t>TOTAL VIGÉSIMO TERCER CIRCUITO</t>
  </si>
  <si>
    <t>VIGÉSIMO CUARTO CIRCUITO</t>
  </si>
  <si>
    <t>AMPARO CIVIL, ADMINISTRATIVO Y DE TRABAJO Y DE JUICIOS FEDERALES</t>
  </si>
  <si>
    <t xml:space="preserve">TOTAL AMP.CIVIL, ADMIN TRAB. JUICIOS FEDER. </t>
  </si>
  <si>
    <t>TOTAL VIGÉSIMO CUARTO CIRCUITO</t>
  </si>
  <si>
    <t>VIGÉSIMO QUINTO CIRCUITO</t>
  </si>
  <si>
    <t>TOTAL VIGÉSIMO QUINTO CIRCUITO</t>
  </si>
  <si>
    <t>VIGÉSIMO SEXTO CIRCUITO</t>
  </si>
  <si>
    <t>TOTAL VIGÉSIMO SEXTO CIRCUITO</t>
  </si>
  <si>
    <t>VIGÉSIMO SÉPTIMO CIRCUITO</t>
  </si>
  <si>
    <t>TOTAL VIGÉSIMO SÉPTIMO CIRCUITO</t>
  </si>
  <si>
    <t>VIGÉSIMO OCTAVO CIRCUITO</t>
  </si>
  <si>
    <t>TOTAL VIGÉSIMO OCTAVO CIRCUITO</t>
  </si>
  <si>
    <t>VIGÉSIMO NOVENO CIRCUITO</t>
  </si>
  <si>
    <t>TOTAL VIGÉSIMO NOVENO CIRCUITO</t>
  </si>
  <si>
    <t>TRIGÉSIMO CIRCUITO</t>
  </si>
  <si>
    <t>JUZGADO PRIMERO DE DISTRITO (14)</t>
  </si>
  <si>
    <t>JUZGADO SEGUNDO DE DISTRITO (14)</t>
  </si>
  <si>
    <t>JUZGADO TERCERO DE DISTRITO (14)</t>
  </si>
  <si>
    <t>JUZGADO CUARTO DE DISTRITO (14)</t>
  </si>
  <si>
    <t>JUZGADO QUINTO DE DISTRITO (14)</t>
  </si>
  <si>
    <t>JUZGADO SEXTO DE DISTRITO (13)</t>
  </si>
  <si>
    <t>TOTAL TRIGÉSIMO CIRCUITO</t>
  </si>
  <si>
    <t>TRIGÉSIMO PRIMER CIRCUITO</t>
  </si>
  <si>
    <t>TOTAL TRIGÉSIMO PRIMER CIRCUITO</t>
  </si>
  <si>
    <t>TRIGÉSIMO SEGUNDO CIRCUITO</t>
  </si>
  <si>
    <t>TOTAL TRIGÉSIMO SEGUNDO CIRCUITO</t>
  </si>
  <si>
    <t>TOTAL NACIONAL</t>
  </si>
  <si>
    <t>INICIÓ FUNCIONES EL 1 DE DICIEMBRE DE 2016, DE CONFORMIDAD CON EL ACUERDO GENERAL 49/2016.</t>
  </si>
  <si>
    <t>EXCLUSIÓN DE TURNO DE NUEVOS ASUNTOS DEL 1 AL 14 DE DICIEMBRE DE 2016, DE CONFORMIDAD CON EL ACUERDO 49/2016.</t>
  </si>
  <si>
    <t>INICIÓ FUNCIONES EL 16 DE DICIEMBRE DE 2016, DE CONFORMIDAD CON EL ACUERDO GENERAL 51/2016.</t>
  </si>
  <si>
    <t>INICIÓ FUNCIONES EL 16 DE FEBRERO DE 2017, DE CONFORMIDAD CON EL ACUERDO GENERAL 1/2017.</t>
  </si>
  <si>
    <t>EXCLUSIÓN DE TURNO DE NUEVOS ASUNTOS DEL 16 AL 28 DE FEBRERO DE 2017, DE CONFORMIDAD CON EL ACUERDO GENERAL 1/2017.</t>
  </si>
  <si>
    <t>EXCLUSIÓN DE TURNO DE NUEVOS ASUNTOS DEL 30 DE ENERO AL 13 DE FEBRERO DE 2017, DE CONFORMIDAD CON EL ACUERDO CCNO/2/2017.</t>
  </si>
  <si>
    <t>EXCLUSIÓN DE TURNO DE NUEVOS ASUNTOS DEL 13 AL 27 DE MARZO DE 2017, DE CONFORMIDAD CON EL ACUERDO CCNO/3/2017.</t>
  </si>
  <si>
    <t>EXCLUSIÓN DE TURNO DE NUEVOS ASUNTOS DEL 15 AL 19 DE MAYO DE 2017, DE CONFORMIDAD CON EL ACUERDO CCNO/6/2017.</t>
  </si>
  <si>
    <t>INICIÓ FUNCIONES EL 16 DE OCTUBRE DE 2017, DE CONFORMIDAD CON EL ACUERDO GENERAL 16/2017.</t>
  </si>
  <si>
    <t>EXCLUSIÓN DE TURNO DE NUEVOS ASUNTOS DEL 16 AL 23 DE OCTUBRE DE 2017, DE CONFORMIDAD CON EL ACUERDO GENERAL 16/2017.</t>
  </si>
  <si>
    <t>INICIÓ FUNCIONES EL 1 DE NOVIEMBRE DE 2017, DE CONFORMIDAD CON EL ACUERDO GENERAL 17/2017.</t>
  </si>
  <si>
    <t>EXCLUSIÓN DE TURNO DE NUEVOS ASUNTOS DEL 6 AL 10 DE NOVIEMBRE DE 2017, DE CONFORMIDAD CON EL ACUERDO GENERAL 17/2017.</t>
  </si>
  <si>
    <t>INICIÓ FUNCIONES EL 16 DE OCTUBRE DE 2017, DE CONFORMIDAD CON EL ACUERDO GENERAL 18/2017.</t>
  </si>
  <si>
    <t>EXCLUSIÓN DE TURNO DE NUEVOS ASUNTOS DEL 16 AL 31 DE OCTUBRE DE 2017, DE CONFORMIDAD CON EL ACUERDO GENERAL 18/2017.</t>
  </si>
  <si>
    <t>CONOCEN DEL TRÁMITE, RESOLUCIÓN Y EN SU CASO EJECUCIÓN, DE LOS JUICIOS DE AMPARO EN LOS QUE SE SEÑALAN COMO ACTO RECLAMADO: ARTÍCULO 17 K, 18, 28 FRACCIONES III Y IV, 69-B DEL CÓDIGO FISCAL DE LA FEDERACIÓN; LEY DE INGRESOS DE LA FEDERACIÓN 2014 Y 2015 Y RESOLUCIÓN DE LA MISCELÁNEA FISCAL 2014 Y 2015 EN SU RELACIÓN CON LA CONTABILIDAD EN MEDIOS ELECTRÓNICOS; DE CONFORMIDAD CON EL ACUERDO GENERAL 4/2017.</t>
  </si>
  <si>
    <t>CONOCEN DEL TRÁMITE, RESOLUCIÓN Y CUMPLIMIENTO DE LOS JUICIOS DE AMPARO RELACIONADOS CON LA LEY DE INGRESOS DE LA FEDERACIÓN DE 2017; LA LEY DE HIDROCARBUROS; EL ACUERDO QUE ESTABLECE EL PRECIO MÁXIMO DE LAS GASOLINAS, Y EL ACUERDO SOBRE EL CRONOGRAMA DE FLEXIBILIZACIÓN DE PRECIOS DE GASOLINAS Y DIÉSEL, DE CONFORMIDAD CON EL ACUERDO GENERAL 2/2017.</t>
  </si>
  <si>
    <t>MERCANTILES</t>
  </si>
  <si>
    <t>LAS DIFERENCIAS QUE SE ENCUENTRAN EN ALGUNOS DE LOS REGISTROS DEL MOVIMIENTO ESTADÍSTICO DE LOS ASUNTOS, SON DEBIDO A QUE LOS ÓRGANOS JURISDICCIONALES INVOLUCRADOS NO HICIERON LAS ACLARACIONES NECESARIAS DE MANERA OPORTUNA AL MOMENTO DE ELABORAR EL PRESENTE INFORME.</t>
  </si>
  <si>
    <t>JUZGADO SEXTO DE DISTRITO (23)</t>
  </si>
  <si>
    <t>JUZGADO SEXTO DE DISTRITO  (23)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</si>
</sst>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0"/>
  </numFmts>
  <fonts count="2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Arial"/>
      <family val="2"/>
    </font>
    <font>
      <b/>
      <sz val="11"/>
      <color indexed="9"/>
      <name val="Arial"/>
      <family val="2"/>
    </font>
    <font>
      <b/>
      <sz val="12"/>
      <color indexed="9"/>
      <name val="Arial"/>
      <family val="2"/>
    </font>
    <font>
      <sz val="14"/>
      <name val="Arial"/>
      <family val="2"/>
    </font>
    <font>
      <sz val="12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5C76A7"/>
        <bgColor indexed="64"/>
      </patternFill>
    </fill>
    <fill>
      <patternFill patternType="solid">
        <fgColor rgb="FF335491"/>
        <bgColor indexed="64"/>
      </patternFill>
    </fill>
    <fill>
      <patternFill patternType="solid">
        <fgColor rgb="FF002975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0" fontId="13" fillId="0" borderId="0"/>
    <xf numFmtId="0" fontId="13" fillId="0" borderId="0"/>
  </cellStyleXfs>
  <cellXfs count="94">
    <xf numFmtId="0" fontId="0" fillId="0" borderId="0" xfId="0"/>
    <xf numFmtId="0" fontId="3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6" fillId="0" borderId="0" xfId="0" applyFont="1" applyFill="1" applyBorder="1"/>
    <xf numFmtId="0" fontId="7" fillId="0" borderId="0" xfId="0" applyFont="1" applyFill="1" applyBorder="1"/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Border="1"/>
    <xf numFmtId="0" fontId="10" fillId="0" borderId="0" xfId="0" applyFont="1"/>
    <xf numFmtId="0" fontId="11" fillId="0" borderId="2" xfId="0" applyFont="1" applyBorder="1"/>
    <xf numFmtId="0" fontId="11" fillId="0" borderId="0" xfId="0" applyFont="1" applyBorder="1"/>
    <xf numFmtId="0" fontId="12" fillId="0" borderId="0" xfId="0" applyFont="1"/>
    <xf numFmtId="0" fontId="12" fillId="0" borderId="0" xfId="0" applyFont="1" applyBorder="1"/>
    <xf numFmtId="0" fontId="0" fillId="0" borderId="0" xfId="0" applyFont="1" applyFill="1" applyBorder="1" applyAlignment="1">
      <alignment vertical="center"/>
    </xf>
    <xf numFmtId="0" fontId="12" fillId="0" borderId="0" xfId="1" applyFont="1" applyAlignment="1">
      <alignment horizontal="center" vertical="center"/>
    </xf>
    <xf numFmtId="0" fontId="13" fillId="0" borderId="0" xfId="1" applyFont="1"/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13" fillId="0" borderId="0" xfId="0" applyFont="1" applyFill="1" applyBorder="1"/>
    <xf numFmtId="0" fontId="12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vertical="center"/>
    </xf>
    <xf numFmtId="0" fontId="16" fillId="0" borderId="0" xfId="1" applyFont="1" applyAlignment="1">
      <alignment horizontal="center" vertical="center"/>
    </xf>
    <xf numFmtId="49" fontId="17" fillId="0" borderId="0" xfId="1" applyNumberFormat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vertical="center"/>
    </xf>
    <xf numFmtId="164" fontId="7" fillId="2" borderId="0" xfId="0" applyNumberFormat="1" applyFont="1" applyFill="1" applyAlignment="1">
      <alignment horizontal="center" vertical="center"/>
    </xf>
    <xf numFmtId="164" fontId="7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0" fontId="6" fillId="3" borderId="0" xfId="0" applyFont="1" applyFill="1"/>
    <xf numFmtId="164" fontId="19" fillId="3" borderId="0" xfId="0" applyNumberFormat="1" applyFont="1" applyFill="1" applyAlignment="1">
      <alignment horizontal="center" vertical="center"/>
    </xf>
    <xf numFmtId="164" fontId="19" fillId="0" borderId="0" xfId="0" applyNumberFormat="1" applyFont="1" applyFill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 vertical="center"/>
    </xf>
    <xf numFmtId="0" fontId="18" fillId="4" borderId="0" xfId="0" applyFont="1" applyFill="1" applyAlignment="1">
      <alignment vertical="center"/>
    </xf>
    <xf numFmtId="0" fontId="19" fillId="4" borderId="0" xfId="0" applyFont="1" applyFill="1"/>
    <xf numFmtId="164" fontId="19" fillId="4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Alignment="1">
      <alignment vertical="center"/>
    </xf>
    <xf numFmtId="164" fontId="6" fillId="0" borderId="0" xfId="0" applyNumberFormat="1" applyFont="1" applyFill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164" fontId="21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horizontal="left" vertical="center"/>
    </xf>
    <xf numFmtId="0" fontId="19" fillId="5" borderId="0" xfId="0" applyFont="1" applyFill="1" applyAlignment="1">
      <alignment vertical="center"/>
    </xf>
    <xf numFmtId="0" fontId="0" fillId="5" borderId="0" xfId="0" applyFill="1"/>
    <xf numFmtId="164" fontId="19" fillId="5" borderId="0" xfId="0" applyNumberFormat="1" applyFont="1" applyFill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right" vertical="center"/>
    </xf>
    <xf numFmtId="0" fontId="19" fillId="0" borderId="0" xfId="0" applyFont="1" applyFill="1" applyBorder="1" applyAlignment="1">
      <alignment horizontal="center" vertical="center"/>
    </xf>
    <xf numFmtId="164" fontId="0" fillId="0" borderId="0" xfId="0" applyNumberFormat="1"/>
    <xf numFmtId="49" fontId="8" fillId="0" borderId="0" xfId="1" applyNumberFormat="1" applyFont="1" applyAlignment="1">
      <alignment horizontal="justify" vertical="center" wrapText="1"/>
    </xf>
    <xf numFmtId="49" fontId="22" fillId="0" borderId="0" xfId="1" applyNumberFormat="1" applyFont="1" applyAlignment="1">
      <alignment horizontal="justify" vertical="center" wrapText="1"/>
    </xf>
    <xf numFmtId="0" fontId="8" fillId="0" borderId="0" xfId="1" quotePrefix="1" applyFont="1" applyAlignment="1">
      <alignment horizontal="center" vertical="center"/>
    </xf>
    <xf numFmtId="0" fontId="4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0" fontId="0" fillId="0" borderId="0" xfId="0" applyFill="1"/>
    <xf numFmtId="0" fontId="23" fillId="0" borderId="0" xfId="0" applyFont="1" applyFill="1" applyBorder="1" applyAlignment="1">
      <alignment horizontal="center" vertical="center"/>
    </xf>
    <xf numFmtId="164" fontId="19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8" fillId="0" borderId="2" xfId="0" applyFont="1" applyFill="1" applyBorder="1" applyAlignment="1">
      <alignment vertical="center"/>
    </xf>
    <xf numFmtId="0" fontId="11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/>
    </xf>
    <xf numFmtId="0" fontId="14" fillId="0" borderId="3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3F8FB"/>
      <rgbColor rgb="00FFFFFF"/>
      <rgbColor rgb="00FF0000"/>
      <rgbColor rgb="00164060"/>
      <rgbColor rgb="000000FF"/>
      <rgbColor rgb="006D85A4"/>
      <rgbColor rgb="00D1D6DF"/>
      <rgbColor rgb="004D4D4D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EAEAEA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E1F4FF"/>
      <rgbColor rgb="00CC99FF"/>
      <rgbColor rgb="00FFCC99"/>
      <rgbColor rgb="003366FF"/>
      <rgbColor rgb="0033CCCC"/>
      <rgbColor rgb="0099CC00"/>
      <rgbColor rgb="0099A7BB"/>
      <rgbColor rgb="00FF9900"/>
      <rgbColor rgb="00FF6600"/>
      <rgbColor rgb="00666699"/>
      <rgbColor rgb="00969696"/>
      <rgbColor rgb="00003366"/>
      <rgbColor rgb="00339966"/>
      <rgbColor rgb="00346292"/>
      <rgbColor rgb="008999B4"/>
      <rgbColor rgb="00D1D6DF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2:AW758"/>
  <sheetViews>
    <sheetView tabSelected="1" view="pageBreakPreview" zoomScale="80" zoomScaleNormal="85" zoomScaleSheetLayoutView="80" workbookViewId="0">
      <pane ySplit="9" topLeftCell="A10" activePane="bottomLeft" state="frozen"/>
      <selection sqref="A1:F1048576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1" width="12.7109375" style="4" customWidth="1"/>
    <col min="22" max="22" width="1.7109375" style="4" customWidth="1"/>
    <col min="23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45" width="1.7109375" style="4" customWidth="1"/>
    <col min="46" max="46" width="12.7109375" style="4" customWidth="1"/>
    <col min="47" max="48" width="11.42578125" style="9"/>
    <col min="49" max="16384" width="11.42578125" style="7"/>
  </cols>
  <sheetData>
    <row r="2" spans="1:49" ht="12.75" x14ac:dyDescent="0.2">
      <c r="A2" s="82" t="s">
        <v>20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</row>
    <row r="3" spans="1:49" ht="12.75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</row>
    <row r="4" spans="1:49" ht="12.75" x14ac:dyDescent="0.2">
      <c r="A4" s="82" t="s">
        <v>93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</row>
    <row r="5" spans="1:49" ht="13.5" thickBot="1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</row>
    <row r="6" spans="1:49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  <c r="AQ6" s="9"/>
      <c r="AR6" s="9"/>
      <c r="AS6" s="9"/>
      <c r="AT6" s="9"/>
    </row>
    <row r="7" spans="1:49" ht="30" customHeight="1" thickBot="1" x14ac:dyDescent="0.3">
      <c r="A7" s="13"/>
      <c r="B7" s="13"/>
      <c r="C7" s="13"/>
      <c r="D7" s="14"/>
      <c r="E7" s="14"/>
      <c r="F7" s="84" t="s">
        <v>21</v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</row>
    <row r="8" spans="1:49" ht="50.1" customHeight="1" thickBot="1" x14ac:dyDescent="0.25">
      <c r="A8" s="85" t="s">
        <v>3</v>
      </c>
      <c r="B8" s="85"/>
      <c r="C8" s="85"/>
      <c r="D8" s="85"/>
      <c r="E8" s="11"/>
      <c r="F8" s="10" t="s">
        <v>4</v>
      </c>
      <c r="G8" s="16"/>
      <c r="H8" s="16"/>
      <c r="I8" s="16"/>
      <c r="J8" s="10" t="s">
        <v>5</v>
      </c>
      <c r="K8" s="10" t="s">
        <v>22</v>
      </c>
      <c r="L8" s="10" t="s">
        <v>23</v>
      </c>
      <c r="M8" s="16"/>
      <c r="N8" s="10" t="s">
        <v>7</v>
      </c>
      <c r="O8" s="16"/>
      <c r="P8" s="16"/>
      <c r="Q8" s="16"/>
      <c r="R8" s="10" t="s">
        <v>10</v>
      </c>
      <c r="S8" s="10" t="s">
        <v>9</v>
      </c>
      <c r="T8" s="10" t="s">
        <v>24</v>
      </c>
      <c r="U8" s="10" t="s">
        <v>86</v>
      </c>
      <c r="V8" s="16"/>
      <c r="W8" s="10" t="s">
        <v>26</v>
      </c>
      <c r="X8" s="10" t="s">
        <v>27</v>
      </c>
      <c r="Y8" s="10" t="s">
        <v>28</v>
      </c>
      <c r="Z8" s="10" t="s">
        <v>29</v>
      </c>
      <c r="AA8" s="10" t="s">
        <v>30</v>
      </c>
      <c r="AB8" s="10" t="s">
        <v>31</v>
      </c>
      <c r="AC8" s="10" t="s">
        <v>32</v>
      </c>
      <c r="AD8" s="10" t="s">
        <v>11</v>
      </c>
      <c r="AE8" s="16"/>
      <c r="AF8" s="10" t="s">
        <v>15</v>
      </c>
      <c r="AG8" s="16"/>
      <c r="AH8" s="16"/>
      <c r="AI8" s="16"/>
      <c r="AJ8" s="10" t="s">
        <v>16</v>
      </c>
      <c r="AK8" s="17"/>
      <c r="AL8" s="17"/>
      <c r="AM8" s="17"/>
      <c r="AN8" s="10" t="s">
        <v>17</v>
      </c>
      <c r="AO8" s="17"/>
      <c r="AP8" s="10" t="s">
        <v>18</v>
      </c>
      <c r="AQ8" s="17"/>
      <c r="AR8" s="17"/>
      <c r="AS8" s="17"/>
      <c r="AT8" s="18" t="s">
        <v>33</v>
      </c>
    </row>
    <row r="9" spans="1:49" ht="20.100000000000001" customHeight="1" x14ac:dyDescent="0.2">
      <c r="AU9" s="39"/>
      <c r="AV9" s="39"/>
      <c r="AW9" s="39"/>
    </row>
    <row r="10" spans="1:49" x14ac:dyDescent="0.2">
      <c r="A10" s="2"/>
      <c r="B10" s="6" t="s">
        <v>94</v>
      </c>
      <c r="AU10" s="7"/>
      <c r="AV10" s="7"/>
    </row>
    <row r="11" spans="1:49" x14ac:dyDescent="0.2">
      <c r="A11" s="45"/>
      <c r="B11" s="46"/>
      <c r="C11" s="3" t="s">
        <v>95</v>
      </c>
      <c r="AU11" s="7"/>
      <c r="AV11" s="7"/>
    </row>
    <row r="12" spans="1:49" x14ac:dyDescent="0.2">
      <c r="D12" s="2" t="s">
        <v>96</v>
      </c>
      <c r="F12" s="39">
        <v>123</v>
      </c>
      <c r="G12" s="39"/>
      <c r="H12" s="39"/>
      <c r="I12" s="39"/>
      <c r="J12" s="39">
        <v>1097</v>
      </c>
      <c r="K12" s="39">
        <v>41</v>
      </c>
      <c r="L12" s="39">
        <v>21</v>
      </c>
      <c r="M12" s="39"/>
      <c r="N12" s="39">
        <v>1159</v>
      </c>
      <c r="O12" s="39"/>
      <c r="P12" s="39"/>
      <c r="Q12" s="39"/>
      <c r="R12" s="39">
        <v>0</v>
      </c>
      <c r="S12" s="39">
        <v>112</v>
      </c>
      <c r="T12" s="39">
        <v>118</v>
      </c>
      <c r="U12" s="39">
        <v>137</v>
      </c>
      <c r="V12" s="39"/>
      <c r="W12" s="39">
        <v>63</v>
      </c>
      <c r="X12" s="39">
        <v>1</v>
      </c>
      <c r="Y12" s="39">
        <v>0</v>
      </c>
      <c r="Z12" s="39">
        <v>45</v>
      </c>
      <c r="AA12" s="39">
        <v>89</v>
      </c>
      <c r="AB12" s="39">
        <v>51</v>
      </c>
      <c r="AC12" s="39">
        <v>530</v>
      </c>
      <c r="AD12" s="39">
        <v>0</v>
      </c>
      <c r="AE12" s="39"/>
      <c r="AF12" s="39">
        <v>1146</v>
      </c>
      <c r="AG12" s="39"/>
      <c r="AH12" s="39"/>
      <c r="AI12" s="39"/>
      <c r="AJ12" s="39">
        <v>136</v>
      </c>
      <c r="AK12" s="39"/>
      <c r="AL12" s="39"/>
      <c r="AM12" s="39"/>
      <c r="AN12" s="39">
        <v>0</v>
      </c>
      <c r="AO12" s="39"/>
      <c r="AP12" s="39">
        <v>0</v>
      </c>
      <c r="AQ12" s="39"/>
      <c r="AR12" s="39"/>
      <c r="AS12" s="39"/>
      <c r="AT12" s="39">
        <v>0</v>
      </c>
      <c r="AU12" s="39"/>
      <c r="AV12" s="39"/>
      <c r="AW12" s="39"/>
    </row>
    <row r="13" spans="1:49" x14ac:dyDescent="0.2">
      <c r="D13" s="47" t="s">
        <v>97</v>
      </c>
      <c r="F13" s="48">
        <v>133</v>
      </c>
      <c r="G13" s="49"/>
      <c r="H13" s="49"/>
      <c r="I13" s="49"/>
      <c r="J13" s="48">
        <v>1097</v>
      </c>
      <c r="K13" s="48">
        <v>29</v>
      </c>
      <c r="L13" s="48">
        <v>16</v>
      </c>
      <c r="M13" s="49"/>
      <c r="N13" s="48">
        <v>1142</v>
      </c>
      <c r="O13" s="49"/>
      <c r="P13" s="49"/>
      <c r="Q13" s="49"/>
      <c r="R13" s="48">
        <v>1</v>
      </c>
      <c r="S13" s="48">
        <v>104</v>
      </c>
      <c r="T13" s="48">
        <v>95</v>
      </c>
      <c r="U13" s="48">
        <v>81</v>
      </c>
      <c r="V13" s="49"/>
      <c r="W13" s="48">
        <v>92</v>
      </c>
      <c r="X13" s="48">
        <v>1</v>
      </c>
      <c r="Y13" s="48">
        <v>1</v>
      </c>
      <c r="Z13" s="48">
        <v>64</v>
      </c>
      <c r="AA13" s="48">
        <v>77</v>
      </c>
      <c r="AB13" s="48">
        <v>30</v>
      </c>
      <c r="AC13" s="48">
        <v>589</v>
      </c>
      <c r="AD13" s="48">
        <v>0</v>
      </c>
      <c r="AE13" s="49"/>
      <c r="AF13" s="48">
        <v>1135</v>
      </c>
      <c r="AG13" s="49"/>
      <c r="AH13" s="49"/>
      <c r="AI13" s="49"/>
      <c r="AJ13" s="48">
        <v>140</v>
      </c>
      <c r="AK13" s="49"/>
      <c r="AL13" s="49"/>
      <c r="AM13" s="49"/>
      <c r="AN13" s="48">
        <v>0</v>
      </c>
      <c r="AO13" s="49"/>
      <c r="AP13" s="48">
        <v>0</v>
      </c>
      <c r="AQ13" s="49"/>
      <c r="AR13" s="49"/>
      <c r="AS13" s="49"/>
      <c r="AT13" s="48">
        <v>0</v>
      </c>
      <c r="AU13" s="39"/>
      <c r="AV13" s="39"/>
      <c r="AW13" s="39"/>
    </row>
    <row r="14" spans="1:49" x14ac:dyDescent="0.2">
      <c r="D14" s="2" t="s">
        <v>98</v>
      </c>
      <c r="F14" s="39">
        <v>192</v>
      </c>
      <c r="G14" s="39"/>
      <c r="H14" s="39"/>
      <c r="I14" s="39"/>
      <c r="J14" s="39">
        <v>1118</v>
      </c>
      <c r="K14" s="39">
        <v>13</v>
      </c>
      <c r="L14" s="39">
        <v>13</v>
      </c>
      <c r="M14" s="39"/>
      <c r="N14" s="39">
        <v>1144</v>
      </c>
      <c r="O14" s="39"/>
      <c r="P14" s="39"/>
      <c r="Q14" s="39"/>
      <c r="R14" s="39">
        <v>0</v>
      </c>
      <c r="S14" s="39">
        <v>102</v>
      </c>
      <c r="T14" s="39">
        <v>68</v>
      </c>
      <c r="U14" s="39">
        <v>148</v>
      </c>
      <c r="V14" s="39"/>
      <c r="W14" s="39">
        <v>88</v>
      </c>
      <c r="X14" s="39">
        <v>0</v>
      </c>
      <c r="Y14" s="39">
        <v>3</v>
      </c>
      <c r="Z14" s="39">
        <v>72</v>
      </c>
      <c r="AA14" s="39">
        <v>90</v>
      </c>
      <c r="AB14" s="39">
        <v>51</v>
      </c>
      <c r="AC14" s="39">
        <v>565</v>
      </c>
      <c r="AD14" s="39">
        <v>0</v>
      </c>
      <c r="AE14" s="39"/>
      <c r="AF14" s="39">
        <v>1187</v>
      </c>
      <c r="AG14" s="39"/>
      <c r="AH14" s="39"/>
      <c r="AI14" s="39"/>
      <c r="AJ14" s="39">
        <v>149</v>
      </c>
      <c r="AK14" s="39"/>
      <c r="AL14" s="39"/>
      <c r="AM14" s="39"/>
      <c r="AN14" s="39">
        <v>0</v>
      </c>
      <c r="AO14" s="39"/>
      <c r="AP14" s="39">
        <v>0</v>
      </c>
      <c r="AQ14" s="39"/>
      <c r="AR14" s="39"/>
      <c r="AS14" s="39"/>
      <c r="AT14" s="39">
        <v>0</v>
      </c>
      <c r="AU14" s="39"/>
      <c r="AV14" s="39"/>
      <c r="AW14" s="39"/>
    </row>
    <row r="15" spans="1:49" x14ac:dyDescent="0.2">
      <c r="D15" s="47" t="s">
        <v>99</v>
      </c>
      <c r="F15" s="48">
        <v>152</v>
      </c>
      <c r="G15" s="49"/>
      <c r="H15" s="49"/>
      <c r="I15" s="49"/>
      <c r="J15" s="48">
        <v>1121</v>
      </c>
      <c r="K15" s="48">
        <v>27</v>
      </c>
      <c r="L15" s="48">
        <v>29</v>
      </c>
      <c r="M15" s="49"/>
      <c r="N15" s="48">
        <v>1177</v>
      </c>
      <c r="O15" s="49"/>
      <c r="P15" s="49"/>
      <c r="Q15" s="49"/>
      <c r="R15" s="48">
        <v>0</v>
      </c>
      <c r="S15" s="48">
        <v>129</v>
      </c>
      <c r="T15" s="48">
        <v>115</v>
      </c>
      <c r="U15" s="48">
        <v>121</v>
      </c>
      <c r="V15" s="49"/>
      <c r="W15" s="48">
        <v>101</v>
      </c>
      <c r="X15" s="48">
        <v>0</v>
      </c>
      <c r="Y15" s="48">
        <v>0</v>
      </c>
      <c r="Z15" s="48">
        <v>85</v>
      </c>
      <c r="AA15" s="48">
        <v>85</v>
      </c>
      <c r="AB15" s="48">
        <v>36</v>
      </c>
      <c r="AC15" s="48">
        <v>546</v>
      </c>
      <c r="AD15" s="48">
        <v>0</v>
      </c>
      <c r="AE15" s="49"/>
      <c r="AF15" s="48">
        <v>1218</v>
      </c>
      <c r="AG15" s="49"/>
      <c r="AH15" s="49"/>
      <c r="AI15" s="49"/>
      <c r="AJ15" s="48">
        <v>111</v>
      </c>
      <c r="AK15" s="49"/>
      <c r="AL15" s="49"/>
      <c r="AM15" s="49"/>
      <c r="AN15" s="48">
        <v>0</v>
      </c>
      <c r="AO15" s="49"/>
      <c r="AP15" s="48">
        <v>0</v>
      </c>
      <c r="AQ15" s="49"/>
      <c r="AR15" s="49"/>
      <c r="AS15" s="49"/>
      <c r="AT15" s="48">
        <v>0</v>
      </c>
      <c r="AU15" s="39"/>
      <c r="AV15" s="39"/>
      <c r="AW15" s="39"/>
    </row>
    <row r="16" spans="1:49" x14ac:dyDescent="0.2">
      <c r="D16" s="2" t="s">
        <v>100</v>
      </c>
      <c r="F16" s="39">
        <v>220</v>
      </c>
      <c r="G16" s="39"/>
      <c r="H16" s="39"/>
      <c r="I16" s="39"/>
      <c r="J16" s="39">
        <v>1084</v>
      </c>
      <c r="K16" s="39">
        <v>15</v>
      </c>
      <c r="L16" s="39">
        <v>7</v>
      </c>
      <c r="M16" s="39"/>
      <c r="N16" s="39">
        <v>1106</v>
      </c>
      <c r="O16" s="39"/>
      <c r="P16" s="39"/>
      <c r="Q16" s="39"/>
      <c r="R16" s="39">
        <v>0</v>
      </c>
      <c r="S16" s="39">
        <v>97</v>
      </c>
      <c r="T16" s="39">
        <v>90</v>
      </c>
      <c r="U16" s="39">
        <v>50</v>
      </c>
      <c r="V16" s="39"/>
      <c r="W16" s="39">
        <v>92</v>
      </c>
      <c r="X16" s="39">
        <v>4</v>
      </c>
      <c r="Y16" s="39">
        <v>4</v>
      </c>
      <c r="Z16" s="39">
        <v>93</v>
      </c>
      <c r="AA16" s="39">
        <v>74</v>
      </c>
      <c r="AB16" s="39">
        <v>37</v>
      </c>
      <c r="AC16" s="39">
        <v>607</v>
      </c>
      <c r="AD16" s="39">
        <v>0</v>
      </c>
      <c r="AE16" s="39"/>
      <c r="AF16" s="39">
        <v>1148</v>
      </c>
      <c r="AG16" s="39"/>
      <c r="AH16" s="39"/>
      <c r="AI16" s="39"/>
      <c r="AJ16" s="39">
        <v>178</v>
      </c>
      <c r="AK16" s="39"/>
      <c r="AL16" s="39"/>
      <c r="AM16" s="39"/>
      <c r="AN16" s="39">
        <v>0</v>
      </c>
      <c r="AO16" s="39"/>
      <c r="AP16" s="39">
        <v>0</v>
      </c>
      <c r="AQ16" s="39"/>
      <c r="AR16" s="39"/>
      <c r="AS16" s="39"/>
      <c r="AT16" s="39">
        <v>0</v>
      </c>
      <c r="AU16" s="39"/>
      <c r="AV16" s="39"/>
      <c r="AW16" s="39"/>
    </row>
    <row r="17" spans="1:49" x14ac:dyDescent="0.2">
      <c r="D17" s="47" t="s">
        <v>101</v>
      </c>
      <c r="F17" s="48">
        <v>255</v>
      </c>
      <c r="G17" s="49"/>
      <c r="H17" s="49"/>
      <c r="I17" s="49"/>
      <c r="J17" s="48">
        <v>1120</v>
      </c>
      <c r="K17" s="48">
        <v>40</v>
      </c>
      <c r="L17" s="48">
        <v>32</v>
      </c>
      <c r="M17" s="49"/>
      <c r="N17" s="48">
        <v>1192</v>
      </c>
      <c r="O17" s="49"/>
      <c r="P17" s="49"/>
      <c r="Q17" s="49"/>
      <c r="R17" s="48">
        <v>1</v>
      </c>
      <c r="S17" s="48">
        <v>149</v>
      </c>
      <c r="T17" s="48">
        <v>111</v>
      </c>
      <c r="U17" s="48">
        <v>95</v>
      </c>
      <c r="V17" s="49"/>
      <c r="W17" s="48">
        <v>87</v>
      </c>
      <c r="X17" s="48">
        <v>1</v>
      </c>
      <c r="Y17" s="48">
        <v>5</v>
      </c>
      <c r="Z17" s="48">
        <v>129</v>
      </c>
      <c r="AA17" s="48">
        <v>83</v>
      </c>
      <c r="AB17" s="48">
        <v>51</v>
      </c>
      <c r="AC17" s="48">
        <v>578</v>
      </c>
      <c r="AD17" s="48">
        <v>0</v>
      </c>
      <c r="AE17" s="49"/>
      <c r="AF17" s="48">
        <v>1290</v>
      </c>
      <c r="AG17" s="49"/>
      <c r="AH17" s="49"/>
      <c r="AI17" s="49"/>
      <c r="AJ17" s="48">
        <v>157</v>
      </c>
      <c r="AK17" s="49"/>
      <c r="AL17" s="49"/>
      <c r="AM17" s="49"/>
      <c r="AN17" s="48">
        <v>0</v>
      </c>
      <c r="AO17" s="49"/>
      <c r="AP17" s="48">
        <v>0</v>
      </c>
      <c r="AQ17" s="49"/>
      <c r="AR17" s="49"/>
      <c r="AS17" s="49"/>
      <c r="AT17" s="48">
        <v>0</v>
      </c>
      <c r="AU17" s="39"/>
      <c r="AV17" s="39"/>
      <c r="AW17" s="39"/>
    </row>
    <row r="18" spans="1:49" x14ac:dyDescent="0.2">
      <c r="D18" s="2" t="s">
        <v>102</v>
      </c>
      <c r="F18" s="39">
        <v>106</v>
      </c>
      <c r="G18" s="39"/>
      <c r="H18" s="39"/>
      <c r="I18" s="39"/>
      <c r="J18" s="39">
        <v>1138</v>
      </c>
      <c r="K18" s="39">
        <v>35</v>
      </c>
      <c r="L18" s="39">
        <v>7</v>
      </c>
      <c r="M18" s="39"/>
      <c r="N18" s="39">
        <v>1180</v>
      </c>
      <c r="O18" s="39"/>
      <c r="P18" s="39"/>
      <c r="Q18" s="39"/>
      <c r="R18" s="39">
        <v>4</v>
      </c>
      <c r="S18" s="39">
        <v>112</v>
      </c>
      <c r="T18" s="39">
        <v>104</v>
      </c>
      <c r="U18" s="39">
        <v>123</v>
      </c>
      <c r="V18" s="39"/>
      <c r="W18" s="39">
        <v>92</v>
      </c>
      <c r="X18" s="39">
        <v>2</v>
      </c>
      <c r="Y18" s="39">
        <v>1</v>
      </c>
      <c r="Z18" s="39">
        <v>65</v>
      </c>
      <c r="AA18" s="39">
        <v>58</v>
      </c>
      <c r="AB18" s="39">
        <v>23</v>
      </c>
      <c r="AC18" s="39">
        <v>515</v>
      </c>
      <c r="AD18" s="39">
        <v>0</v>
      </c>
      <c r="AE18" s="39"/>
      <c r="AF18" s="39">
        <v>1099</v>
      </c>
      <c r="AG18" s="39"/>
      <c r="AH18" s="39"/>
      <c r="AI18" s="39"/>
      <c r="AJ18" s="39">
        <v>187</v>
      </c>
      <c r="AK18" s="39"/>
      <c r="AL18" s="39"/>
      <c r="AM18" s="39"/>
      <c r="AN18" s="39">
        <v>0</v>
      </c>
      <c r="AO18" s="39"/>
      <c r="AP18" s="39">
        <v>0</v>
      </c>
      <c r="AQ18" s="39"/>
      <c r="AR18" s="39"/>
      <c r="AS18" s="39"/>
      <c r="AT18" s="39">
        <v>0</v>
      </c>
      <c r="AU18" s="39"/>
      <c r="AV18" s="39"/>
      <c r="AW18" s="39"/>
    </row>
    <row r="19" spans="1:49" x14ac:dyDescent="0.2">
      <c r="D19" s="47" t="s">
        <v>103</v>
      </c>
      <c r="F19" s="48">
        <v>199</v>
      </c>
      <c r="G19" s="49"/>
      <c r="H19" s="49"/>
      <c r="I19" s="49"/>
      <c r="J19" s="48">
        <v>1135</v>
      </c>
      <c r="K19" s="48">
        <v>36</v>
      </c>
      <c r="L19" s="48">
        <v>21</v>
      </c>
      <c r="M19" s="49"/>
      <c r="N19" s="48">
        <v>1192</v>
      </c>
      <c r="O19" s="49"/>
      <c r="P19" s="49"/>
      <c r="Q19" s="49"/>
      <c r="R19" s="48">
        <v>5</v>
      </c>
      <c r="S19" s="48">
        <v>166</v>
      </c>
      <c r="T19" s="48">
        <v>109</v>
      </c>
      <c r="U19" s="48">
        <v>228</v>
      </c>
      <c r="V19" s="49"/>
      <c r="W19" s="48">
        <v>62</v>
      </c>
      <c r="X19" s="48">
        <v>0</v>
      </c>
      <c r="Y19" s="48">
        <v>1</v>
      </c>
      <c r="Z19" s="48">
        <v>53</v>
      </c>
      <c r="AA19" s="48">
        <v>65</v>
      </c>
      <c r="AB19" s="48">
        <v>26</v>
      </c>
      <c r="AC19" s="48">
        <v>504</v>
      </c>
      <c r="AD19" s="48">
        <v>0</v>
      </c>
      <c r="AE19" s="49"/>
      <c r="AF19" s="48">
        <v>1219</v>
      </c>
      <c r="AG19" s="49"/>
      <c r="AH19" s="49"/>
      <c r="AI19" s="49"/>
      <c r="AJ19" s="48">
        <v>172</v>
      </c>
      <c r="AK19" s="49"/>
      <c r="AL19" s="49"/>
      <c r="AM19" s="49"/>
      <c r="AN19" s="48">
        <v>0</v>
      </c>
      <c r="AO19" s="49"/>
      <c r="AP19" s="48">
        <v>0</v>
      </c>
      <c r="AQ19" s="49"/>
      <c r="AR19" s="49"/>
      <c r="AS19" s="49"/>
      <c r="AT19" s="48">
        <v>0</v>
      </c>
      <c r="AU19" s="39"/>
      <c r="AV19" s="39"/>
      <c r="AW19" s="39"/>
    </row>
    <row r="20" spans="1:49" x14ac:dyDescent="0.2">
      <c r="D20" s="2" t="s">
        <v>104</v>
      </c>
      <c r="F20" s="39">
        <v>162</v>
      </c>
      <c r="G20" s="39"/>
      <c r="H20" s="39"/>
      <c r="I20" s="39"/>
      <c r="J20" s="39">
        <v>1168</v>
      </c>
      <c r="K20" s="39">
        <v>33</v>
      </c>
      <c r="L20" s="39">
        <v>6</v>
      </c>
      <c r="M20" s="39"/>
      <c r="N20" s="39">
        <v>1207</v>
      </c>
      <c r="O20" s="39"/>
      <c r="P20" s="39"/>
      <c r="Q20" s="39"/>
      <c r="R20" s="39">
        <v>1</v>
      </c>
      <c r="S20" s="39">
        <v>133</v>
      </c>
      <c r="T20" s="39">
        <v>98</v>
      </c>
      <c r="U20" s="39">
        <v>236</v>
      </c>
      <c r="V20" s="39"/>
      <c r="W20" s="39">
        <v>74</v>
      </c>
      <c r="X20" s="39">
        <v>2</v>
      </c>
      <c r="Y20" s="39">
        <v>2</v>
      </c>
      <c r="Z20" s="39">
        <v>48</v>
      </c>
      <c r="AA20" s="39">
        <v>73</v>
      </c>
      <c r="AB20" s="39">
        <v>30</v>
      </c>
      <c r="AC20" s="39">
        <v>477</v>
      </c>
      <c r="AD20" s="39">
        <v>0</v>
      </c>
      <c r="AE20" s="39"/>
      <c r="AF20" s="39">
        <v>1174</v>
      </c>
      <c r="AG20" s="39"/>
      <c r="AH20" s="39"/>
      <c r="AI20" s="39"/>
      <c r="AJ20" s="39">
        <v>195</v>
      </c>
      <c r="AK20" s="39"/>
      <c r="AL20" s="39"/>
      <c r="AM20" s="39"/>
      <c r="AN20" s="39">
        <v>0</v>
      </c>
      <c r="AO20" s="39"/>
      <c r="AP20" s="39">
        <v>0</v>
      </c>
      <c r="AQ20" s="39"/>
      <c r="AR20" s="39"/>
      <c r="AS20" s="39"/>
      <c r="AT20" s="39">
        <v>0</v>
      </c>
      <c r="AU20" s="39"/>
      <c r="AV20" s="39"/>
      <c r="AW20" s="39"/>
    </row>
    <row r="21" spans="1:49" x14ac:dyDescent="0.2">
      <c r="D21" s="47" t="s">
        <v>105</v>
      </c>
      <c r="F21" s="48">
        <v>189</v>
      </c>
      <c r="G21" s="49"/>
      <c r="H21" s="49"/>
      <c r="I21" s="49"/>
      <c r="J21" s="48">
        <v>1108</v>
      </c>
      <c r="K21" s="48">
        <v>22</v>
      </c>
      <c r="L21" s="48">
        <v>15</v>
      </c>
      <c r="M21" s="49"/>
      <c r="N21" s="48">
        <v>1145</v>
      </c>
      <c r="O21" s="49"/>
      <c r="P21" s="49"/>
      <c r="Q21" s="49"/>
      <c r="R21" s="48">
        <v>1</v>
      </c>
      <c r="S21" s="48">
        <v>107</v>
      </c>
      <c r="T21" s="48">
        <v>86</v>
      </c>
      <c r="U21" s="48">
        <v>43</v>
      </c>
      <c r="V21" s="49"/>
      <c r="W21" s="48">
        <v>100</v>
      </c>
      <c r="X21" s="48">
        <v>0</v>
      </c>
      <c r="Y21" s="48">
        <v>7</v>
      </c>
      <c r="Z21" s="48">
        <v>73</v>
      </c>
      <c r="AA21" s="48">
        <v>80</v>
      </c>
      <c r="AB21" s="48">
        <v>43</v>
      </c>
      <c r="AC21" s="48">
        <v>601</v>
      </c>
      <c r="AD21" s="48">
        <v>0</v>
      </c>
      <c r="AE21" s="49"/>
      <c r="AF21" s="48">
        <v>1141</v>
      </c>
      <c r="AG21" s="49"/>
      <c r="AH21" s="49"/>
      <c r="AI21" s="49"/>
      <c r="AJ21" s="48">
        <v>193</v>
      </c>
      <c r="AK21" s="49"/>
      <c r="AL21" s="49"/>
      <c r="AM21" s="49"/>
      <c r="AN21" s="48">
        <v>0</v>
      </c>
      <c r="AO21" s="49"/>
      <c r="AP21" s="48">
        <v>0</v>
      </c>
      <c r="AQ21" s="49"/>
      <c r="AR21" s="49"/>
      <c r="AS21" s="49"/>
      <c r="AT21" s="48">
        <v>0</v>
      </c>
      <c r="AU21" s="39"/>
      <c r="AV21" s="39"/>
      <c r="AW21" s="39"/>
    </row>
    <row r="22" spans="1:49" x14ac:dyDescent="0.2">
      <c r="D22" s="2" t="s">
        <v>106</v>
      </c>
      <c r="F22" s="39">
        <v>119</v>
      </c>
      <c r="G22" s="39"/>
      <c r="H22" s="39"/>
      <c r="I22" s="39"/>
      <c r="J22" s="39">
        <v>1117</v>
      </c>
      <c r="K22" s="39">
        <v>25</v>
      </c>
      <c r="L22" s="39">
        <v>21</v>
      </c>
      <c r="M22" s="39"/>
      <c r="N22" s="39">
        <v>1163</v>
      </c>
      <c r="O22" s="39"/>
      <c r="P22" s="39"/>
      <c r="Q22" s="39"/>
      <c r="R22" s="39">
        <v>0</v>
      </c>
      <c r="S22" s="39">
        <v>130</v>
      </c>
      <c r="T22" s="39">
        <v>61</v>
      </c>
      <c r="U22" s="39">
        <v>46</v>
      </c>
      <c r="V22" s="39"/>
      <c r="W22" s="39">
        <v>52</v>
      </c>
      <c r="X22" s="39">
        <v>1</v>
      </c>
      <c r="Y22" s="39">
        <v>5</v>
      </c>
      <c r="Z22" s="39">
        <v>69</v>
      </c>
      <c r="AA22" s="39">
        <v>103</v>
      </c>
      <c r="AB22" s="39">
        <v>69</v>
      </c>
      <c r="AC22" s="39">
        <v>613</v>
      </c>
      <c r="AD22" s="39">
        <v>0</v>
      </c>
      <c r="AE22" s="39"/>
      <c r="AF22" s="39">
        <v>1149</v>
      </c>
      <c r="AG22" s="39"/>
      <c r="AH22" s="39"/>
      <c r="AI22" s="39"/>
      <c r="AJ22" s="39">
        <v>133</v>
      </c>
      <c r="AK22" s="39"/>
      <c r="AL22" s="39"/>
      <c r="AM22" s="39"/>
      <c r="AN22" s="39">
        <v>0</v>
      </c>
      <c r="AO22" s="39"/>
      <c r="AP22" s="39">
        <v>0</v>
      </c>
      <c r="AQ22" s="39"/>
      <c r="AR22" s="39"/>
      <c r="AS22" s="39"/>
      <c r="AT22" s="39">
        <v>0</v>
      </c>
      <c r="AU22" s="39"/>
      <c r="AV22" s="39"/>
      <c r="AW22" s="39"/>
    </row>
    <row r="23" spans="1:49" x14ac:dyDescent="0.2">
      <c r="D23" s="47" t="s">
        <v>107</v>
      </c>
      <c r="F23" s="48">
        <v>314</v>
      </c>
      <c r="G23" s="49"/>
      <c r="H23" s="49"/>
      <c r="I23" s="49"/>
      <c r="J23" s="48">
        <v>1097</v>
      </c>
      <c r="K23" s="48">
        <v>29</v>
      </c>
      <c r="L23" s="48">
        <v>11</v>
      </c>
      <c r="M23" s="49"/>
      <c r="N23" s="48">
        <v>1137</v>
      </c>
      <c r="O23" s="49"/>
      <c r="P23" s="49"/>
      <c r="Q23" s="49"/>
      <c r="R23" s="48">
        <v>0</v>
      </c>
      <c r="S23" s="48">
        <v>119</v>
      </c>
      <c r="T23" s="48">
        <v>78</v>
      </c>
      <c r="U23" s="48">
        <v>80</v>
      </c>
      <c r="V23" s="49"/>
      <c r="W23" s="48">
        <v>89</v>
      </c>
      <c r="X23" s="48">
        <v>0</v>
      </c>
      <c r="Y23" s="48">
        <v>4</v>
      </c>
      <c r="Z23" s="48">
        <v>83</v>
      </c>
      <c r="AA23" s="48">
        <v>80</v>
      </c>
      <c r="AB23" s="48">
        <v>34</v>
      </c>
      <c r="AC23" s="48">
        <v>690</v>
      </c>
      <c r="AD23" s="48">
        <v>0</v>
      </c>
      <c r="AE23" s="49"/>
      <c r="AF23" s="48">
        <v>1257</v>
      </c>
      <c r="AG23" s="49"/>
      <c r="AH23" s="49"/>
      <c r="AI23" s="49"/>
      <c r="AJ23" s="48">
        <v>194</v>
      </c>
      <c r="AK23" s="49"/>
      <c r="AL23" s="49"/>
      <c r="AM23" s="49"/>
      <c r="AN23" s="48">
        <v>0</v>
      </c>
      <c r="AO23" s="49"/>
      <c r="AP23" s="48">
        <v>0</v>
      </c>
      <c r="AQ23" s="49"/>
      <c r="AR23" s="49"/>
      <c r="AS23" s="49"/>
      <c r="AT23" s="48">
        <v>121</v>
      </c>
      <c r="AU23" s="39"/>
      <c r="AV23" s="39"/>
      <c r="AW23" s="39"/>
    </row>
    <row r="24" spans="1:49" x14ac:dyDescent="0.2">
      <c r="D24" s="2" t="s">
        <v>108</v>
      </c>
      <c r="F24" s="39">
        <v>152</v>
      </c>
      <c r="G24" s="39"/>
      <c r="H24" s="39"/>
      <c r="I24" s="39"/>
      <c r="J24" s="39">
        <v>1081</v>
      </c>
      <c r="K24" s="39">
        <v>25</v>
      </c>
      <c r="L24" s="39">
        <v>14</v>
      </c>
      <c r="M24" s="39"/>
      <c r="N24" s="39">
        <v>1120</v>
      </c>
      <c r="O24" s="39"/>
      <c r="P24" s="39"/>
      <c r="Q24" s="39"/>
      <c r="R24" s="39">
        <v>2</v>
      </c>
      <c r="S24" s="39">
        <v>87</v>
      </c>
      <c r="T24" s="39">
        <v>108</v>
      </c>
      <c r="U24" s="39">
        <v>143</v>
      </c>
      <c r="V24" s="39"/>
      <c r="W24" s="39">
        <v>63</v>
      </c>
      <c r="X24" s="39">
        <v>1</v>
      </c>
      <c r="Y24" s="39">
        <v>0</v>
      </c>
      <c r="Z24" s="39">
        <v>64</v>
      </c>
      <c r="AA24" s="39">
        <v>99</v>
      </c>
      <c r="AB24" s="39">
        <v>39</v>
      </c>
      <c r="AC24" s="39">
        <v>526</v>
      </c>
      <c r="AD24" s="39">
        <v>0</v>
      </c>
      <c r="AE24" s="39"/>
      <c r="AF24" s="39">
        <v>1132</v>
      </c>
      <c r="AG24" s="39"/>
      <c r="AH24" s="39"/>
      <c r="AI24" s="39"/>
      <c r="AJ24" s="39">
        <v>140</v>
      </c>
      <c r="AK24" s="39"/>
      <c r="AL24" s="39"/>
      <c r="AM24" s="39"/>
      <c r="AN24" s="39">
        <v>0</v>
      </c>
      <c r="AO24" s="39"/>
      <c r="AP24" s="39">
        <v>0</v>
      </c>
      <c r="AQ24" s="39"/>
      <c r="AR24" s="39"/>
      <c r="AS24" s="39"/>
      <c r="AT24" s="39">
        <v>0</v>
      </c>
      <c r="AU24" s="39"/>
      <c r="AV24" s="39"/>
      <c r="AW24" s="39"/>
    </row>
    <row r="25" spans="1:49" x14ac:dyDescent="0.2">
      <c r="D25" s="47" t="s">
        <v>109</v>
      </c>
      <c r="F25" s="48">
        <v>113</v>
      </c>
      <c r="G25" s="49"/>
      <c r="H25" s="49"/>
      <c r="I25" s="49"/>
      <c r="J25" s="48">
        <v>1110</v>
      </c>
      <c r="K25" s="48">
        <v>16</v>
      </c>
      <c r="L25" s="48">
        <v>36</v>
      </c>
      <c r="M25" s="49"/>
      <c r="N25" s="48">
        <v>1162</v>
      </c>
      <c r="O25" s="49"/>
      <c r="P25" s="49"/>
      <c r="Q25" s="49"/>
      <c r="R25" s="48">
        <v>1</v>
      </c>
      <c r="S25" s="48">
        <v>90</v>
      </c>
      <c r="T25" s="48">
        <v>68</v>
      </c>
      <c r="U25" s="48">
        <v>8</v>
      </c>
      <c r="V25" s="49"/>
      <c r="W25" s="48">
        <v>111</v>
      </c>
      <c r="X25" s="48">
        <v>1</v>
      </c>
      <c r="Y25" s="48">
        <v>9</v>
      </c>
      <c r="Z25" s="48">
        <v>97</v>
      </c>
      <c r="AA25" s="48">
        <v>86</v>
      </c>
      <c r="AB25" s="48">
        <v>51</v>
      </c>
      <c r="AC25" s="48">
        <v>575</v>
      </c>
      <c r="AD25" s="48">
        <v>0</v>
      </c>
      <c r="AE25" s="49"/>
      <c r="AF25" s="48">
        <v>1097</v>
      </c>
      <c r="AG25" s="49"/>
      <c r="AH25" s="49"/>
      <c r="AI25" s="49"/>
      <c r="AJ25" s="48">
        <v>178</v>
      </c>
      <c r="AK25" s="49"/>
      <c r="AL25" s="49"/>
      <c r="AM25" s="49"/>
      <c r="AN25" s="48">
        <v>0</v>
      </c>
      <c r="AO25" s="49"/>
      <c r="AP25" s="48">
        <v>0</v>
      </c>
      <c r="AQ25" s="49"/>
      <c r="AR25" s="49"/>
      <c r="AS25" s="49"/>
      <c r="AT25" s="48">
        <v>0</v>
      </c>
      <c r="AU25" s="39"/>
      <c r="AV25" s="39"/>
      <c r="AW25" s="39"/>
    </row>
    <row r="26" spans="1:49" x14ac:dyDescent="0.2">
      <c r="D26" s="50" t="s">
        <v>110</v>
      </c>
      <c r="F26" s="49">
        <v>196</v>
      </c>
      <c r="G26" s="49"/>
      <c r="H26" s="49"/>
      <c r="I26" s="49"/>
      <c r="J26" s="49">
        <v>1170</v>
      </c>
      <c r="K26" s="49">
        <v>16</v>
      </c>
      <c r="L26" s="49">
        <v>16</v>
      </c>
      <c r="M26" s="49"/>
      <c r="N26" s="49">
        <v>1202</v>
      </c>
      <c r="O26" s="49"/>
      <c r="P26" s="49"/>
      <c r="Q26" s="49"/>
      <c r="R26" s="49">
        <v>1</v>
      </c>
      <c r="S26" s="49">
        <v>116</v>
      </c>
      <c r="T26" s="49">
        <v>93</v>
      </c>
      <c r="U26" s="49">
        <v>96</v>
      </c>
      <c r="V26" s="49"/>
      <c r="W26" s="49">
        <v>84</v>
      </c>
      <c r="X26" s="49">
        <v>1</v>
      </c>
      <c r="Y26" s="49">
        <v>4</v>
      </c>
      <c r="Z26" s="49">
        <v>108</v>
      </c>
      <c r="AA26" s="49">
        <v>65</v>
      </c>
      <c r="AB26" s="49">
        <v>31</v>
      </c>
      <c r="AC26" s="49">
        <v>655</v>
      </c>
      <c r="AD26" s="49">
        <v>0</v>
      </c>
      <c r="AE26" s="49"/>
      <c r="AF26" s="49">
        <v>1254</v>
      </c>
      <c r="AG26" s="49"/>
      <c r="AH26" s="49"/>
      <c r="AI26" s="49"/>
      <c r="AJ26" s="49">
        <v>144</v>
      </c>
      <c r="AK26" s="49"/>
      <c r="AL26" s="49"/>
      <c r="AM26" s="49"/>
      <c r="AN26" s="49">
        <v>0</v>
      </c>
      <c r="AO26" s="49"/>
      <c r="AP26" s="49">
        <v>0</v>
      </c>
      <c r="AQ26" s="49"/>
      <c r="AR26" s="49"/>
      <c r="AS26" s="49"/>
      <c r="AT26" s="49">
        <v>0</v>
      </c>
      <c r="AU26" s="39"/>
      <c r="AV26" s="39"/>
      <c r="AW26" s="39"/>
    </row>
    <row r="27" spans="1:49" x14ac:dyDescent="0.2">
      <c r="D27" s="47" t="s">
        <v>111</v>
      </c>
      <c r="F27" s="48">
        <v>144</v>
      </c>
      <c r="G27" s="49"/>
      <c r="H27" s="49"/>
      <c r="I27" s="49"/>
      <c r="J27" s="48">
        <v>1081</v>
      </c>
      <c r="K27" s="48">
        <v>19</v>
      </c>
      <c r="L27" s="48">
        <v>15</v>
      </c>
      <c r="M27" s="49"/>
      <c r="N27" s="48">
        <v>1115</v>
      </c>
      <c r="O27" s="49"/>
      <c r="P27" s="49"/>
      <c r="Q27" s="49"/>
      <c r="R27" s="48">
        <v>0</v>
      </c>
      <c r="S27" s="48">
        <v>125</v>
      </c>
      <c r="T27" s="48">
        <v>90</v>
      </c>
      <c r="U27" s="48">
        <v>45</v>
      </c>
      <c r="V27" s="49"/>
      <c r="W27" s="48">
        <v>73</v>
      </c>
      <c r="X27" s="48">
        <v>2</v>
      </c>
      <c r="Y27" s="48">
        <v>1</v>
      </c>
      <c r="Z27" s="48">
        <v>70</v>
      </c>
      <c r="AA27" s="48">
        <v>101</v>
      </c>
      <c r="AB27" s="48">
        <v>66</v>
      </c>
      <c r="AC27" s="48">
        <v>544</v>
      </c>
      <c r="AD27" s="48">
        <v>0</v>
      </c>
      <c r="AE27" s="49"/>
      <c r="AF27" s="48">
        <v>1117</v>
      </c>
      <c r="AG27" s="49"/>
      <c r="AH27" s="49"/>
      <c r="AI27" s="49"/>
      <c r="AJ27" s="48">
        <v>142</v>
      </c>
      <c r="AK27" s="49"/>
      <c r="AL27" s="49"/>
      <c r="AM27" s="49"/>
      <c r="AN27" s="48">
        <v>0</v>
      </c>
      <c r="AO27" s="49"/>
      <c r="AP27" s="48">
        <v>0</v>
      </c>
      <c r="AQ27" s="49"/>
      <c r="AR27" s="49"/>
      <c r="AS27" s="49"/>
      <c r="AT27" s="48">
        <v>0</v>
      </c>
      <c r="AU27" s="39"/>
      <c r="AV27" s="39"/>
      <c r="AW27" s="39"/>
    </row>
    <row r="28" spans="1:49" x14ac:dyDescent="0.2"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</row>
    <row r="29" spans="1:49" s="1" customFormat="1" x14ac:dyDescent="0.25">
      <c r="A29" s="3"/>
      <c r="B29" s="6"/>
      <c r="C29" s="51" t="s">
        <v>112</v>
      </c>
      <c r="D29" s="52"/>
      <c r="E29" s="5"/>
      <c r="F29" s="53">
        <v>2769</v>
      </c>
      <c r="G29" s="54"/>
      <c r="H29" s="54"/>
      <c r="I29" s="54"/>
      <c r="J29" s="53">
        <v>17842</v>
      </c>
      <c r="K29" s="53">
        <v>421</v>
      </c>
      <c r="L29" s="53">
        <v>280</v>
      </c>
      <c r="M29" s="54"/>
      <c r="N29" s="53">
        <v>18543</v>
      </c>
      <c r="O29" s="54"/>
      <c r="P29" s="54"/>
      <c r="Q29" s="54"/>
      <c r="R29" s="53">
        <v>17</v>
      </c>
      <c r="S29" s="53">
        <v>1878</v>
      </c>
      <c r="T29" s="53">
        <v>1492</v>
      </c>
      <c r="U29" s="53">
        <v>1680</v>
      </c>
      <c r="V29" s="54"/>
      <c r="W29" s="53">
        <v>1323</v>
      </c>
      <c r="X29" s="53">
        <v>17</v>
      </c>
      <c r="Y29" s="53">
        <v>47</v>
      </c>
      <c r="Z29" s="53">
        <v>1218</v>
      </c>
      <c r="AA29" s="53">
        <v>1308</v>
      </c>
      <c r="AB29" s="53">
        <v>668</v>
      </c>
      <c r="AC29" s="53">
        <v>9115</v>
      </c>
      <c r="AD29" s="53">
        <v>0</v>
      </c>
      <c r="AE29" s="54"/>
      <c r="AF29" s="53">
        <v>18763</v>
      </c>
      <c r="AG29" s="54"/>
      <c r="AH29" s="54"/>
      <c r="AI29" s="54"/>
      <c r="AJ29" s="53">
        <v>2549</v>
      </c>
      <c r="AK29" s="54"/>
      <c r="AL29" s="54"/>
      <c r="AM29" s="54"/>
      <c r="AN29" s="53">
        <v>0</v>
      </c>
      <c r="AO29" s="54"/>
      <c r="AP29" s="53">
        <v>0</v>
      </c>
      <c r="AQ29" s="54"/>
      <c r="AR29" s="54"/>
      <c r="AS29" s="54"/>
      <c r="AT29" s="53">
        <v>121</v>
      </c>
      <c r="AU29" s="39"/>
      <c r="AV29" s="39"/>
      <c r="AW29" s="39"/>
    </row>
    <row r="30" spans="1:49" x14ac:dyDescent="0.2"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</row>
    <row r="31" spans="1:49" x14ac:dyDescent="0.2">
      <c r="C31" s="3" t="s">
        <v>0</v>
      </c>
      <c r="F31" s="55"/>
      <c r="G31" s="55"/>
      <c r="H31" s="55"/>
      <c r="I31" s="55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</row>
    <row r="32" spans="1:49" x14ac:dyDescent="0.2">
      <c r="D32" s="2" t="s">
        <v>96</v>
      </c>
      <c r="F32" s="39">
        <v>0</v>
      </c>
      <c r="G32" s="39"/>
      <c r="H32" s="39"/>
      <c r="I32" s="39"/>
      <c r="J32" s="39">
        <v>0</v>
      </c>
      <c r="K32" s="39">
        <v>0</v>
      </c>
      <c r="L32" s="39">
        <v>0</v>
      </c>
      <c r="M32" s="39"/>
      <c r="N32" s="39">
        <v>0</v>
      </c>
      <c r="O32" s="39"/>
      <c r="P32" s="39"/>
      <c r="Q32" s="39"/>
      <c r="R32" s="39">
        <v>0</v>
      </c>
      <c r="S32" s="39">
        <v>0</v>
      </c>
      <c r="T32" s="39">
        <v>0</v>
      </c>
      <c r="U32" s="39">
        <v>0</v>
      </c>
      <c r="V32" s="39"/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/>
      <c r="AF32" s="39">
        <v>0</v>
      </c>
      <c r="AG32" s="39"/>
      <c r="AH32" s="39"/>
      <c r="AI32" s="39"/>
      <c r="AJ32" s="39">
        <v>0</v>
      </c>
      <c r="AK32" s="39"/>
      <c r="AL32" s="39"/>
      <c r="AM32" s="39"/>
      <c r="AN32" s="39">
        <v>0</v>
      </c>
      <c r="AO32" s="39"/>
      <c r="AP32" s="39">
        <v>0</v>
      </c>
      <c r="AQ32" s="39"/>
      <c r="AR32" s="39"/>
      <c r="AS32" s="39"/>
      <c r="AT32" s="39">
        <v>0</v>
      </c>
      <c r="AU32" s="39"/>
      <c r="AV32" s="39"/>
      <c r="AW32" s="39"/>
    </row>
    <row r="33" spans="1:49" x14ac:dyDescent="0.2">
      <c r="D33" s="47" t="s">
        <v>97</v>
      </c>
      <c r="F33" s="48">
        <v>0</v>
      </c>
      <c r="G33" s="49"/>
      <c r="H33" s="49"/>
      <c r="I33" s="49"/>
      <c r="J33" s="48">
        <v>0</v>
      </c>
      <c r="K33" s="48">
        <v>0</v>
      </c>
      <c r="L33" s="48">
        <v>0</v>
      </c>
      <c r="M33" s="49"/>
      <c r="N33" s="48">
        <v>0</v>
      </c>
      <c r="O33" s="49"/>
      <c r="P33" s="49"/>
      <c r="Q33" s="49"/>
      <c r="R33" s="48">
        <v>0</v>
      </c>
      <c r="S33" s="48">
        <v>0</v>
      </c>
      <c r="T33" s="48">
        <v>0</v>
      </c>
      <c r="U33" s="48">
        <v>0</v>
      </c>
      <c r="V33" s="49"/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9"/>
      <c r="AF33" s="48">
        <v>0</v>
      </c>
      <c r="AG33" s="49"/>
      <c r="AH33" s="49"/>
      <c r="AI33" s="49"/>
      <c r="AJ33" s="48">
        <v>0</v>
      </c>
      <c r="AK33" s="49"/>
      <c r="AL33" s="49"/>
      <c r="AM33" s="49"/>
      <c r="AN33" s="48">
        <v>0</v>
      </c>
      <c r="AO33" s="49"/>
      <c r="AP33" s="48">
        <v>0</v>
      </c>
      <c r="AQ33" s="49"/>
      <c r="AR33" s="49"/>
      <c r="AS33" s="49"/>
      <c r="AT33" s="48">
        <v>0</v>
      </c>
      <c r="AU33" s="39"/>
      <c r="AV33" s="39"/>
      <c r="AW33" s="39"/>
    </row>
    <row r="34" spans="1:49" x14ac:dyDescent="0.2">
      <c r="D34" s="2" t="s">
        <v>113</v>
      </c>
      <c r="F34" s="39">
        <v>0</v>
      </c>
      <c r="G34" s="39"/>
      <c r="H34" s="39"/>
      <c r="I34" s="39"/>
      <c r="J34" s="39">
        <v>0</v>
      </c>
      <c r="K34" s="39">
        <v>0</v>
      </c>
      <c r="L34" s="39">
        <v>0</v>
      </c>
      <c r="M34" s="39"/>
      <c r="N34" s="39">
        <v>0</v>
      </c>
      <c r="O34" s="39"/>
      <c r="P34" s="39"/>
      <c r="Q34" s="39"/>
      <c r="R34" s="39">
        <v>0</v>
      </c>
      <c r="S34" s="39">
        <v>0</v>
      </c>
      <c r="T34" s="39">
        <v>0</v>
      </c>
      <c r="U34" s="39">
        <v>0</v>
      </c>
      <c r="V34" s="39"/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/>
      <c r="AF34" s="39">
        <v>0</v>
      </c>
      <c r="AG34" s="39"/>
      <c r="AH34" s="39"/>
      <c r="AI34" s="39"/>
      <c r="AJ34" s="39">
        <v>0</v>
      </c>
      <c r="AK34" s="39"/>
      <c r="AL34" s="39"/>
      <c r="AM34" s="39"/>
      <c r="AN34" s="39">
        <v>0</v>
      </c>
      <c r="AO34" s="39"/>
      <c r="AP34" s="39">
        <v>0</v>
      </c>
      <c r="AQ34" s="39"/>
      <c r="AR34" s="39"/>
      <c r="AS34" s="39"/>
      <c r="AT34" s="39">
        <v>0</v>
      </c>
      <c r="AU34" s="39"/>
      <c r="AV34" s="39"/>
      <c r="AW34" s="39"/>
    </row>
    <row r="35" spans="1:49" x14ac:dyDescent="0.2">
      <c r="D35" s="47" t="s">
        <v>114</v>
      </c>
      <c r="F35" s="48">
        <v>0</v>
      </c>
      <c r="G35" s="49"/>
      <c r="H35" s="49"/>
      <c r="I35" s="49"/>
      <c r="J35" s="48">
        <v>0</v>
      </c>
      <c r="K35" s="48">
        <v>0</v>
      </c>
      <c r="L35" s="48">
        <v>0</v>
      </c>
      <c r="M35" s="49"/>
      <c r="N35" s="48">
        <v>0</v>
      </c>
      <c r="O35" s="49"/>
      <c r="P35" s="49"/>
      <c r="Q35" s="49"/>
      <c r="R35" s="48">
        <v>0</v>
      </c>
      <c r="S35" s="48">
        <v>0</v>
      </c>
      <c r="T35" s="48">
        <v>0</v>
      </c>
      <c r="U35" s="48">
        <v>0</v>
      </c>
      <c r="V35" s="49"/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9"/>
      <c r="AF35" s="48">
        <v>0</v>
      </c>
      <c r="AG35" s="49"/>
      <c r="AH35" s="49"/>
      <c r="AI35" s="49"/>
      <c r="AJ35" s="48">
        <v>0</v>
      </c>
      <c r="AK35" s="49"/>
      <c r="AL35" s="49"/>
      <c r="AM35" s="49"/>
      <c r="AN35" s="48">
        <v>0</v>
      </c>
      <c r="AO35" s="49"/>
      <c r="AP35" s="48">
        <v>0</v>
      </c>
      <c r="AQ35" s="49"/>
      <c r="AR35" s="49"/>
      <c r="AS35" s="49"/>
      <c r="AT35" s="48">
        <v>0</v>
      </c>
      <c r="AU35" s="39"/>
      <c r="AV35" s="39"/>
      <c r="AW35" s="39"/>
    </row>
    <row r="36" spans="1:49" x14ac:dyDescent="0.2">
      <c r="D36" s="2" t="s">
        <v>115</v>
      </c>
      <c r="F36" s="39">
        <v>0</v>
      </c>
      <c r="G36" s="39"/>
      <c r="H36" s="39"/>
      <c r="I36" s="39"/>
      <c r="J36" s="39">
        <v>0</v>
      </c>
      <c r="K36" s="39">
        <v>0</v>
      </c>
      <c r="L36" s="39">
        <v>0</v>
      </c>
      <c r="M36" s="39"/>
      <c r="N36" s="39">
        <v>0</v>
      </c>
      <c r="O36" s="39"/>
      <c r="P36" s="39"/>
      <c r="Q36" s="39"/>
      <c r="R36" s="39">
        <v>0</v>
      </c>
      <c r="S36" s="39">
        <v>0</v>
      </c>
      <c r="T36" s="39">
        <v>0</v>
      </c>
      <c r="U36" s="39">
        <v>0</v>
      </c>
      <c r="V36" s="39"/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/>
      <c r="AF36" s="39">
        <v>0</v>
      </c>
      <c r="AG36" s="39"/>
      <c r="AH36" s="39"/>
      <c r="AI36" s="39"/>
      <c r="AJ36" s="39">
        <v>0</v>
      </c>
      <c r="AK36" s="39"/>
      <c r="AL36" s="39"/>
      <c r="AM36" s="39"/>
      <c r="AN36" s="39">
        <v>0</v>
      </c>
      <c r="AO36" s="39"/>
      <c r="AP36" s="39">
        <v>0</v>
      </c>
      <c r="AQ36" s="39"/>
      <c r="AR36" s="39"/>
      <c r="AS36" s="39"/>
      <c r="AT36" s="39">
        <v>0</v>
      </c>
      <c r="AU36" s="39"/>
      <c r="AV36" s="39"/>
      <c r="AW36" s="39"/>
    </row>
    <row r="37" spans="1:49" x14ac:dyDescent="0.2">
      <c r="D37" s="47" t="s">
        <v>116</v>
      </c>
      <c r="F37" s="48">
        <v>0</v>
      </c>
      <c r="G37" s="49"/>
      <c r="H37" s="49"/>
      <c r="I37" s="49"/>
      <c r="J37" s="48">
        <v>0</v>
      </c>
      <c r="K37" s="48">
        <v>0</v>
      </c>
      <c r="L37" s="48">
        <v>0</v>
      </c>
      <c r="M37" s="49"/>
      <c r="N37" s="48">
        <v>0</v>
      </c>
      <c r="O37" s="49"/>
      <c r="P37" s="49"/>
      <c r="Q37" s="49"/>
      <c r="R37" s="48">
        <v>0</v>
      </c>
      <c r="S37" s="48">
        <v>0</v>
      </c>
      <c r="T37" s="48">
        <v>0</v>
      </c>
      <c r="U37" s="48">
        <v>0</v>
      </c>
      <c r="V37" s="49"/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9"/>
      <c r="AF37" s="48">
        <v>0</v>
      </c>
      <c r="AG37" s="49"/>
      <c r="AH37" s="49"/>
      <c r="AI37" s="49"/>
      <c r="AJ37" s="48">
        <v>0</v>
      </c>
      <c r="AK37" s="49"/>
      <c r="AL37" s="49"/>
      <c r="AM37" s="49"/>
      <c r="AN37" s="48">
        <v>0</v>
      </c>
      <c r="AO37" s="49"/>
      <c r="AP37" s="48">
        <v>0</v>
      </c>
      <c r="AQ37" s="49"/>
      <c r="AR37" s="49"/>
      <c r="AS37" s="49"/>
      <c r="AT37" s="48">
        <v>0</v>
      </c>
      <c r="AU37" s="39"/>
      <c r="AV37" s="39"/>
      <c r="AW37" s="39"/>
    </row>
    <row r="38" spans="1:49" x14ac:dyDescent="0.2">
      <c r="D38" s="2" t="s">
        <v>103</v>
      </c>
      <c r="F38" s="39">
        <v>0</v>
      </c>
      <c r="G38" s="39"/>
      <c r="H38" s="39"/>
      <c r="I38" s="39"/>
      <c r="J38" s="39">
        <v>0</v>
      </c>
      <c r="K38" s="39">
        <v>0</v>
      </c>
      <c r="L38" s="39">
        <v>0</v>
      </c>
      <c r="M38" s="39"/>
      <c r="N38" s="39">
        <v>0</v>
      </c>
      <c r="O38" s="39"/>
      <c r="P38" s="39"/>
      <c r="Q38" s="39"/>
      <c r="R38" s="39">
        <v>0</v>
      </c>
      <c r="S38" s="39">
        <v>0</v>
      </c>
      <c r="T38" s="39">
        <v>0</v>
      </c>
      <c r="U38" s="39">
        <v>0</v>
      </c>
      <c r="V38" s="39"/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/>
      <c r="AF38" s="39">
        <v>0</v>
      </c>
      <c r="AG38" s="39"/>
      <c r="AH38" s="39"/>
      <c r="AI38" s="39"/>
      <c r="AJ38" s="39">
        <v>0</v>
      </c>
      <c r="AK38" s="39"/>
      <c r="AL38" s="39"/>
      <c r="AM38" s="39"/>
      <c r="AN38" s="39">
        <v>0</v>
      </c>
      <c r="AO38" s="39"/>
      <c r="AP38" s="39">
        <v>0</v>
      </c>
      <c r="AQ38" s="39"/>
      <c r="AR38" s="39"/>
      <c r="AS38" s="39"/>
      <c r="AT38" s="39">
        <v>0</v>
      </c>
      <c r="AU38" s="39"/>
      <c r="AV38" s="39"/>
      <c r="AW38" s="39"/>
    </row>
    <row r="39" spans="1:49" x14ac:dyDescent="0.2">
      <c r="D39" s="47" t="s">
        <v>104</v>
      </c>
      <c r="F39" s="48">
        <v>0</v>
      </c>
      <c r="G39" s="49"/>
      <c r="H39" s="49"/>
      <c r="I39" s="49"/>
      <c r="J39" s="48">
        <v>0</v>
      </c>
      <c r="K39" s="48">
        <v>0</v>
      </c>
      <c r="L39" s="48">
        <v>0</v>
      </c>
      <c r="M39" s="49"/>
      <c r="N39" s="48">
        <v>0</v>
      </c>
      <c r="O39" s="49"/>
      <c r="P39" s="49"/>
      <c r="Q39" s="49"/>
      <c r="R39" s="48">
        <v>0</v>
      </c>
      <c r="S39" s="48">
        <v>0</v>
      </c>
      <c r="T39" s="48">
        <v>0</v>
      </c>
      <c r="U39" s="48">
        <v>0</v>
      </c>
      <c r="V39" s="49"/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9"/>
      <c r="AF39" s="48">
        <v>0</v>
      </c>
      <c r="AG39" s="49"/>
      <c r="AH39" s="49"/>
      <c r="AI39" s="49"/>
      <c r="AJ39" s="48">
        <v>0</v>
      </c>
      <c r="AK39" s="49"/>
      <c r="AL39" s="49"/>
      <c r="AM39" s="49"/>
      <c r="AN39" s="48">
        <v>0</v>
      </c>
      <c r="AO39" s="49"/>
      <c r="AP39" s="48">
        <v>0</v>
      </c>
      <c r="AQ39" s="49"/>
      <c r="AR39" s="49"/>
      <c r="AS39" s="49"/>
      <c r="AT39" s="48">
        <v>0</v>
      </c>
      <c r="AU39" s="39"/>
      <c r="AV39" s="39"/>
      <c r="AW39" s="39"/>
    </row>
    <row r="40" spans="1:49" x14ac:dyDescent="0.2">
      <c r="D40" s="2" t="s">
        <v>117</v>
      </c>
      <c r="F40" s="39">
        <v>0</v>
      </c>
      <c r="G40" s="39"/>
      <c r="H40" s="39"/>
      <c r="I40" s="39"/>
      <c r="J40" s="39">
        <v>0</v>
      </c>
      <c r="K40" s="39">
        <v>0</v>
      </c>
      <c r="L40" s="39">
        <v>0</v>
      </c>
      <c r="M40" s="39"/>
      <c r="N40" s="39">
        <v>0</v>
      </c>
      <c r="O40" s="39"/>
      <c r="P40" s="39"/>
      <c r="Q40" s="39"/>
      <c r="R40" s="39">
        <v>0</v>
      </c>
      <c r="S40" s="39">
        <v>0</v>
      </c>
      <c r="T40" s="39">
        <v>0</v>
      </c>
      <c r="U40" s="39">
        <v>0</v>
      </c>
      <c r="V40" s="39"/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/>
      <c r="AF40" s="39">
        <v>0</v>
      </c>
      <c r="AG40" s="39"/>
      <c r="AH40" s="39"/>
      <c r="AI40" s="39"/>
      <c r="AJ40" s="39">
        <v>0</v>
      </c>
      <c r="AK40" s="39"/>
      <c r="AL40" s="39"/>
      <c r="AM40" s="39"/>
      <c r="AN40" s="39">
        <v>0</v>
      </c>
      <c r="AO40" s="39"/>
      <c r="AP40" s="39">
        <v>0</v>
      </c>
      <c r="AQ40" s="39"/>
      <c r="AR40" s="39"/>
      <c r="AS40" s="39"/>
      <c r="AT40" s="39">
        <v>0</v>
      </c>
      <c r="AU40" s="39"/>
      <c r="AV40" s="39"/>
      <c r="AW40" s="39"/>
    </row>
    <row r="41" spans="1:49" x14ac:dyDescent="0.2">
      <c r="D41" s="47" t="s">
        <v>106</v>
      </c>
      <c r="F41" s="48">
        <v>0</v>
      </c>
      <c r="G41" s="49"/>
      <c r="H41" s="49"/>
      <c r="I41" s="49"/>
      <c r="J41" s="48">
        <v>0</v>
      </c>
      <c r="K41" s="48">
        <v>0</v>
      </c>
      <c r="L41" s="48">
        <v>0</v>
      </c>
      <c r="M41" s="49"/>
      <c r="N41" s="48">
        <v>0</v>
      </c>
      <c r="O41" s="49"/>
      <c r="P41" s="49"/>
      <c r="Q41" s="49"/>
      <c r="R41" s="48">
        <v>0</v>
      </c>
      <c r="S41" s="48">
        <v>0</v>
      </c>
      <c r="T41" s="48">
        <v>0</v>
      </c>
      <c r="U41" s="48">
        <v>0</v>
      </c>
      <c r="V41" s="49"/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9"/>
      <c r="AF41" s="48">
        <v>0</v>
      </c>
      <c r="AG41" s="49"/>
      <c r="AH41" s="49"/>
      <c r="AI41" s="49"/>
      <c r="AJ41" s="48">
        <v>0</v>
      </c>
      <c r="AK41" s="49"/>
      <c r="AL41" s="49"/>
      <c r="AM41" s="49"/>
      <c r="AN41" s="48">
        <v>0</v>
      </c>
      <c r="AO41" s="49"/>
      <c r="AP41" s="48">
        <v>0</v>
      </c>
      <c r="AQ41" s="49"/>
      <c r="AR41" s="49"/>
      <c r="AS41" s="49"/>
      <c r="AT41" s="48">
        <v>0</v>
      </c>
      <c r="AU41" s="39"/>
      <c r="AV41" s="39"/>
      <c r="AW41" s="39"/>
    </row>
    <row r="42" spans="1:49" x14ac:dyDescent="0.2">
      <c r="D42" s="2" t="s">
        <v>107</v>
      </c>
      <c r="F42" s="39">
        <v>0</v>
      </c>
      <c r="G42" s="39"/>
      <c r="H42" s="39"/>
      <c r="I42" s="39"/>
      <c r="J42" s="39">
        <v>0</v>
      </c>
      <c r="K42" s="39">
        <v>0</v>
      </c>
      <c r="L42" s="39">
        <v>0</v>
      </c>
      <c r="M42" s="39"/>
      <c r="N42" s="39">
        <v>0</v>
      </c>
      <c r="O42" s="39"/>
      <c r="P42" s="39"/>
      <c r="Q42" s="39"/>
      <c r="R42" s="39">
        <v>0</v>
      </c>
      <c r="S42" s="39">
        <v>0</v>
      </c>
      <c r="T42" s="39">
        <v>0</v>
      </c>
      <c r="U42" s="39">
        <v>0</v>
      </c>
      <c r="V42" s="39"/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/>
      <c r="AF42" s="39">
        <v>0</v>
      </c>
      <c r="AG42" s="39"/>
      <c r="AH42" s="39"/>
      <c r="AI42" s="39"/>
      <c r="AJ42" s="39">
        <v>0</v>
      </c>
      <c r="AK42" s="39"/>
      <c r="AL42" s="39"/>
      <c r="AM42" s="39"/>
      <c r="AN42" s="39">
        <v>0</v>
      </c>
      <c r="AO42" s="39"/>
      <c r="AP42" s="39">
        <v>0</v>
      </c>
      <c r="AQ42" s="39"/>
      <c r="AR42" s="39"/>
      <c r="AS42" s="39"/>
      <c r="AT42" s="39">
        <v>0</v>
      </c>
      <c r="AU42" s="39"/>
      <c r="AV42" s="39"/>
      <c r="AW42" s="39"/>
    </row>
    <row r="43" spans="1:49" x14ac:dyDescent="0.2">
      <c r="D43" s="47" t="s">
        <v>108</v>
      </c>
      <c r="F43" s="48">
        <v>0</v>
      </c>
      <c r="G43" s="49"/>
      <c r="H43" s="49"/>
      <c r="I43" s="49"/>
      <c r="J43" s="48">
        <v>0</v>
      </c>
      <c r="K43" s="48">
        <v>0</v>
      </c>
      <c r="L43" s="48">
        <v>0</v>
      </c>
      <c r="M43" s="49"/>
      <c r="N43" s="48">
        <v>0</v>
      </c>
      <c r="O43" s="49"/>
      <c r="P43" s="49"/>
      <c r="Q43" s="49"/>
      <c r="R43" s="48">
        <v>0</v>
      </c>
      <c r="S43" s="48">
        <v>0</v>
      </c>
      <c r="T43" s="48">
        <v>0</v>
      </c>
      <c r="U43" s="48">
        <v>0</v>
      </c>
      <c r="V43" s="49"/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9"/>
      <c r="AF43" s="48">
        <v>0</v>
      </c>
      <c r="AG43" s="49"/>
      <c r="AH43" s="49"/>
      <c r="AI43" s="49"/>
      <c r="AJ43" s="48">
        <v>0</v>
      </c>
      <c r="AK43" s="49"/>
      <c r="AL43" s="49"/>
      <c r="AM43" s="49"/>
      <c r="AN43" s="48">
        <v>0</v>
      </c>
      <c r="AO43" s="49"/>
      <c r="AP43" s="48">
        <v>0</v>
      </c>
      <c r="AQ43" s="49"/>
      <c r="AR43" s="49"/>
      <c r="AS43" s="49"/>
      <c r="AT43" s="48">
        <v>0</v>
      </c>
      <c r="AU43" s="39"/>
      <c r="AV43" s="39"/>
      <c r="AW43" s="39"/>
    </row>
    <row r="44" spans="1:49" x14ac:dyDescent="0.2">
      <c r="D44" s="2" t="s">
        <v>109</v>
      </c>
      <c r="F44" s="39">
        <v>0</v>
      </c>
      <c r="G44" s="39"/>
      <c r="H44" s="39"/>
      <c r="I44" s="39"/>
      <c r="J44" s="39">
        <v>0</v>
      </c>
      <c r="K44" s="39">
        <v>0</v>
      </c>
      <c r="L44" s="39">
        <v>0</v>
      </c>
      <c r="M44" s="39"/>
      <c r="N44" s="39">
        <v>0</v>
      </c>
      <c r="O44" s="39"/>
      <c r="P44" s="39"/>
      <c r="Q44" s="39"/>
      <c r="R44" s="39">
        <v>0</v>
      </c>
      <c r="S44" s="39">
        <v>0</v>
      </c>
      <c r="T44" s="39">
        <v>0</v>
      </c>
      <c r="U44" s="39">
        <v>0</v>
      </c>
      <c r="V44" s="39"/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/>
      <c r="AF44" s="39">
        <v>0</v>
      </c>
      <c r="AG44" s="39"/>
      <c r="AH44" s="39"/>
      <c r="AI44" s="39"/>
      <c r="AJ44" s="39">
        <v>0</v>
      </c>
      <c r="AK44" s="39"/>
      <c r="AL44" s="39"/>
      <c r="AM44" s="39"/>
      <c r="AN44" s="39">
        <v>0</v>
      </c>
      <c r="AO44" s="39"/>
      <c r="AP44" s="39">
        <v>0</v>
      </c>
      <c r="AQ44" s="39"/>
      <c r="AR44" s="39"/>
      <c r="AS44" s="39"/>
      <c r="AT44" s="39">
        <v>0</v>
      </c>
      <c r="AU44" s="39"/>
      <c r="AV44" s="39"/>
      <c r="AW44" s="39"/>
    </row>
    <row r="45" spans="1:49" x14ac:dyDescent="0.2">
      <c r="D45" s="47" t="s">
        <v>118</v>
      </c>
      <c r="F45" s="48">
        <v>0</v>
      </c>
      <c r="G45" s="49"/>
      <c r="H45" s="49"/>
      <c r="I45" s="49"/>
      <c r="J45" s="48">
        <v>0</v>
      </c>
      <c r="K45" s="48">
        <v>0</v>
      </c>
      <c r="L45" s="48">
        <v>0</v>
      </c>
      <c r="M45" s="49"/>
      <c r="N45" s="48">
        <v>0</v>
      </c>
      <c r="O45" s="49"/>
      <c r="P45" s="49"/>
      <c r="Q45" s="49"/>
      <c r="R45" s="48">
        <v>0</v>
      </c>
      <c r="S45" s="48">
        <v>0</v>
      </c>
      <c r="T45" s="48">
        <v>0</v>
      </c>
      <c r="U45" s="48">
        <v>0</v>
      </c>
      <c r="V45" s="49"/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9"/>
      <c r="AF45" s="48">
        <v>0</v>
      </c>
      <c r="AG45" s="49"/>
      <c r="AH45" s="49"/>
      <c r="AI45" s="49"/>
      <c r="AJ45" s="48">
        <v>0</v>
      </c>
      <c r="AK45" s="49"/>
      <c r="AL45" s="49"/>
      <c r="AM45" s="49"/>
      <c r="AN45" s="48">
        <v>0</v>
      </c>
      <c r="AO45" s="49"/>
      <c r="AP45" s="48">
        <v>0</v>
      </c>
      <c r="AQ45" s="49"/>
      <c r="AR45" s="49"/>
      <c r="AS45" s="49"/>
      <c r="AT45" s="48">
        <v>0</v>
      </c>
      <c r="AU45" s="39"/>
      <c r="AV45" s="39"/>
      <c r="AW45" s="39"/>
    </row>
    <row r="46" spans="1:49" x14ac:dyDescent="0.2">
      <c r="D46" s="2" t="s">
        <v>119</v>
      </c>
      <c r="F46" s="39">
        <v>0</v>
      </c>
      <c r="G46" s="39"/>
      <c r="H46" s="39"/>
      <c r="I46" s="39"/>
      <c r="J46" s="39">
        <v>0</v>
      </c>
      <c r="K46" s="39">
        <v>0</v>
      </c>
      <c r="L46" s="39">
        <v>0</v>
      </c>
      <c r="M46" s="39"/>
      <c r="N46" s="39">
        <v>0</v>
      </c>
      <c r="O46" s="39"/>
      <c r="P46" s="39"/>
      <c r="Q46" s="39"/>
      <c r="R46" s="39">
        <v>0</v>
      </c>
      <c r="S46" s="39">
        <v>0</v>
      </c>
      <c r="T46" s="39">
        <v>0</v>
      </c>
      <c r="U46" s="39">
        <v>0</v>
      </c>
      <c r="V46" s="39"/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/>
      <c r="AF46" s="39">
        <v>0</v>
      </c>
      <c r="AG46" s="39"/>
      <c r="AH46" s="39"/>
      <c r="AI46" s="39"/>
      <c r="AJ46" s="39">
        <v>0</v>
      </c>
      <c r="AK46" s="39"/>
      <c r="AL46" s="39"/>
      <c r="AM46" s="39"/>
      <c r="AN46" s="39">
        <v>0</v>
      </c>
      <c r="AO46" s="39"/>
      <c r="AP46" s="39">
        <v>0</v>
      </c>
      <c r="AQ46" s="39"/>
      <c r="AR46" s="39"/>
      <c r="AS46" s="39"/>
      <c r="AT46" s="39">
        <v>0</v>
      </c>
      <c r="AU46" s="39"/>
      <c r="AV46" s="39"/>
      <c r="AW46" s="39"/>
    </row>
    <row r="47" spans="1:49" x14ac:dyDescent="0.2"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</row>
    <row r="48" spans="1:49" s="1" customFormat="1" x14ac:dyDescent="0.25">
      <c r="A48" s="3"/>
      <c r="B48" s="6"/>
      <c r="C48" s="51" t="s">
        <v>120</v>
      </c>
      <c r="D48" s="52"/>
      <c r="E48" s="5"/>
      <c r="F48" s="53">
        <v>0</v>
      </c>
      <c r="G48" s="54"/>
      <c r="H48" s="54"/>
      <c r="I48" s="54"/>
      <c r="J48" s="53">
        <v>0</v>
      </c>
      <c r="K48" s="53">
        <v>0</v>
      </c>
      <c r="L48" s="53">
        <v>0</v>
      </c>
      <c r="M48" s="54"/>
      <c r="N48" s="53">
        <v>0</v>
      </c>
      <c r="O48" s="54"/>
      <c r="P48" s="54"/>
      <c r="Q48" s="54"/>
      <c r="R48" s="53">
        <v>0</v>
      </c>
      <c r="S48" s="53">
        <v>0</v>
      </c>
      <c r="T48" s="53">
        <v>0</v>
      </c>
      <c r="U48" s="53">
        <v>0</v>
      </c>
      <c r="V48" s="54"/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4"/>
      <c r="AF48" s="53">
        <v>0</v>
      </c>
      <c r="AG48" s="54"/>
      <c r="AH48" s="54"/>
      <c r="AI48" s="54"/>
      <c r="AJ48" s="53">
        <v>0</v>
      </c>
      <c r="AK48" s="54"/>
      <c r="AL48" s="54"/>
      <c r="AM48" s="54"/>
      <c r="AN48" s="53">
        <v>0</v>
      </c>
      <c r="AO48" s="54"/>
      <c r="AP48" s="53">
        <v>0</v>
      </c>
      <c r="AQ48" s="54"/>
      <c r="AR48" s="54"/>
      <c r="AS48" s="54"/>
      <c r="AT48" s="53">
        <v>0</v>
      </c>
      <c r="AU48" s="39"/>
      <c r="AV48" s="39"/>
      <c r="AW48" s="39"/>
    </row>
    <row r="49" spans="3:49" x14ac:dyDescent="0.2"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</row>
    <row r="50" spans="3:49" x14ac:dyDescent="0.2">
      <c r="C50" s="3" t="s">
        <v>121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</row>
    <row r="51" spans="3:49" x14ac:dyDescent="0.2">
      <c r="D51" s="2" t="s">
        <v>122</v>
      </c>
      <c r="F51" s="39">
        <v>214</v>
      </c>
      <c r="G51" s="39"/>
      <c r="H51" s="39"/>
      <c r="I51" s="39"/>
      <c r="J51" s="39">
        <v>1862</v>
      </c>
      <c r="K51" s="39">
        <v>32</v>
      </c>
      <c r="L51" s="39">
        <v>15</v>
      </c>
      <c r="M51" s="39"/>
      <c r="N51" s="39">
        <v>1909</v>
      </c>
      <c r="O51" s="39"/>
      <c r="P51" s="39"/>
      <c r="Q51" s="39"/>
      <c r="R51" s="39">
        <v>0</v>
      </c>
      <c r="S51" s="39">
        <v>135</v>
      </c>
      <c r="T51" s="39">
        <v>198</v>
      </c>
      <c r="U51" s="39">
        <v>577</v>
      </c>
      <c r="V51" s="39"/>
      <c r="W51" s="39">
        <v>197</v>
      </c>
      <c r="X51" s="39">
        <v>5</v>
      </c>
      <c r="Y51" s="39">
        <v>40</v>
      </c>
      <c r="Z51" s="39">
        <v>181</v>
      </c>
      <c r="AA51" s="39">
        <v>118</v>
      </c>
      <c r="AB51" s="39">
        <v>139</v>
      </c>
      <c r="AC51" s="39">
        <v>322</v>
      </c>
      <c r="AD51" s="39">
        <v>1</v>
      </c>
      <c r="AE51" s="39"/>
      <c r="AF51" s="39">
        <v>1913</v>
      </c>
      <c r="AG51" s="39"/>
      <c r="AH51" s="39"/>
      <c r="AI51" s="39"/>
      <c r="AJ51" s="39">
        <v>198</v>
      </c>
      <c r="AK51" s="39"/>
      <c r="AL51" s="39"/>
      <c r="AM51" s="39"/>
      <c r="AN51" s="39">
        <v>0</v>
      </c>
      <c r="AO51" s="39"/>
      <c r="AP51" s="39">
        <v>12</v>
      </c>
      <c r="AQ51" s="39"/>
      <c r="AR51" s="39"/>
      <c r="AS51" s="39"/>
      <c r="AT51" s="39">
        <v>0</v>
      </c>
      <c r="AU51" s="39"/>
      <c r="AV51" s="39"/>
      <c r="AW51" s="39"/>
    </row>
    <row r="52" spans="3:49" x14ac:dyDescent="0.2">
      <c r="D52" s="47" t="s">
        <v>97</v>
      </c>
      <c r="F52" s="48">
        <v>231</v>
      </c>
      <c r="G52" s="49"/>
      <c r="H52" s="49"/>
      <c r="I52" s="49"/>
      <c r="J52" s="48">
        <v>1843</v>
      </c>
      <c r="K52" s="48">
        <v>48</v>
      </c>
      <c r="L52" s="48">
        <v>20</v>
      </c>
      <c r="M52" s="49"/>
      <c r="N52" s="48">
        <v>1911</v>
      </c>
      <c r="O52" s="49"/>
      <c r="P52" s="49"/>
      <c r="Q52" s="49"/>
      <c r="R52" s="48">
        <v>1</v>
      </c>
      <c r="S52" s="48">
        <v>163</v>
      </c>
      <c r="T52" s="48">
        <v>196</v>
      </c>
      <c r="U52" s="48">
        <v>499</v>
      </c>
      <c r="V52" s="49"/>
      <c r="W52" s="48">
        <v>178</v>
      </c>
      <c r="X52" s="48">
        <v>5</v>
      </c>
      <c r="Y52" s="48">
        <v>35</v>
      </c>
      <c r="Z52" s="48">
        <v>152</v>
      </c>
      <c r="AA52" s="48">
        <v>111</v>
      </c>
      <c r="AB52" s="48">
        <v>151</v>
      </c>
      <c r="AC52" s="48">
        <v>331</v>
      </c>
      <c r="AD52" s="48">
        <v>0</v>
      </c>
      <c r="AE52" s="49"/>
      <c r="AF52" s="48">
        <v>1822</v>
      </c>
      <c r="AG52" s="49"/>
      <c r="AH52" s="49"/>
      <c r="AI52" s="49"/>
      <c r="AJ52" s="48">
        <v>318</v>
      </c>
      <c r="AK52" s="49"/>
      <c r="AL52" s="49"/>
      <c r="AM52" s="49"/>
      <c r="AN52" s="48">
        <v>0</v>
      </c>
      <c r="AO52" s="49"/>
      <c r="AP52" s="48">
        <v>2</v>
      </c>
      <c r="AQ52" s="49"/>
      <c r="AR52" s="49"/>
      <c r="AS52" s="49"/>
      <c r="AT52" s="48">
        <v>0</v>
      </c>
      <c r="AU52" s="39"/>
      <c r="AV52" s="39"/>
      <c r="AW52" s="39"/>
    </row>
    <row r="53" spans="3:49" x14ac:dyDescent="0.2">
      <c r="D53" s="2" t="s">
        <v>113</v>
      </c>
      <c r="F53" s="39">
        <v>418</v>
      </c>
      <c r="G53" s="39"/>
      <c r="H53" s="39"/>
      <c r="I53" s="39"/>
      <c r="J53" s="39">
        <v>1876</v>
      </c>
      <c r="K53" s="39">
        <v>48</v>
      </c>
      <c r="L53" s="39">
        <v>20</v>
      </c>
      <c r="M53" s="39"/>
      <c r="N53" s="39">
        <v>1944</v>
      </c>
      <c r="O53" s="39"/>
      <c r="P53" s="39"/>
      <c r="Q53" s="39"/>
      <c r="R53" s="39">
        <v>1</v>
      </c>
      <c r="S53" s="39">
        <v>150</v>
      </c>
      <c r="T53" s="39">
        <v>100</v>
      </c>
      <c r="U53" s="39">
        <v>638</v>
      </c>
      <c r="V53" s="39"/>
      <c r="W53" s="39">
        <v>206</v>
      </c>
      <c r="X53" s="39">
        <v>4</v>
      </c>
      <c r="Y53" s="39">
        <v>21</v>
      </c>
      <c r="Z53" s="39">
        <v>182</v>
      </c>
      <c r="AA53" s="39">
        <v>125</v>
      </c>
      <c r="AB53" s="39">
        <v>114</v>
      </c>
      <c r="AC53" s="39">
        <v>404</v>
      </c>
      <c r="AD53" s="39">
        <v>1</v>
      </c>
      <c r="AE53" s="39"/>
      <c r="AF53" s="39">
        <v>1946</v>
      </c>
      <c r="AG53" s="39"/>
      <c r="AH53" s="39"/>
      <c r="AI53" s="39"/>
      <c r="AJ53" s="39">
        <v>402</v>
      </c>
      <c r="AK53" s="39"/>
      <c r="AL53" s="39"/>
      <c r="AM53" s="39"/>
      <c r="AN53" s="39">
        <v>0</v>
      </c>
      <c r="AO53" s="39"/>
      <c r="AP53" s="39">
        <v>14</v>
      </c>
      <c r="AQ53" s="39"/>
      <c r="AR53" s="39"/>
      <c r="AS53" s="39"/>
      <c r="AT53" s="39">
        <v>0</v>
      </c>
      <c r="AU53" s="39"/>
      <c r="AV53" s="39"/>
      <c r="AW53" s="39"/>
    </row>
    <row r="54" spans="3:49" x14ac:dyDescent="0.2">
      <c r="D54" s="47" t="s">
        <v>99</v>
      </c>
      <c r="F54" s="48">
        <v>430</v>
      </c>
      <c r="G54" s="49"/>
      <c r="H54" s="49"/>
      <c r="I54" s="49"/>
      <c r="J54" s="48">
        <v>1803</v>
      </c>
      <c r="K54" s="48">
        <v>113</v>
      </c>
      <c r="L54" s="48">
        <v>20</v>
      </c>
      <c r="M54" s="49"/>
      <c r="N54" s="48">
        <v>1936</v>
      </c>
      <c r="O54" s="49"/>
      <c r="P54" s="49"/>
      <c r="Q54" s="49"/>
      <c r="R54" s="48">
        <v>0</v>
      </c>
      <c r="S54" s="48">
        <v>221</v>
      </c>
      <c r="T54" s="48">
        <v>391</v>
      </c>
      <c r="U54" s="48">
        <v>558</v>
      </c>
      <c r="V54" s="49"/>
      <c r="W54" s="48">
        <v>195</v>
      </c>
      <c r="X54" s="48">
        <v>16</v>
      </c>
      <c r="Y54" s="48">
        <v>28</v>
      </c>
      <c r="Z54" s="48">
        <v>114</v>
      </c>
      <c r="AA54" s="48">
        <v>122</v>
      </c>
      <c r="AB54" s="48">
        <v>127</v>
      </c>
      <c r="AC54" s="48">
        <v>365</v>
      </c>
      <c r="AD54" s="48">
        <v>1</v>
      </c>
      <c r="AE54" s="49"/>
      <c r="AF54" s="48">
        <v>2138</v>
      </c>
      <c r="AG54" s="49"/>
      <c r="AH54" s="49"/>
      <c r="AI54" s="49"/>
      <c r="AJ54" s="48">
        <v>193</v>
      </c>
      <c r="AK54" s="49"/>
      <c r="AL54" s="49"/>
      <c r="AM54" s="49"/>
      <c r="AN54" s="48">
        <v>0</v>
      </c>
      <c r="AO54" s="49"/>
      <c r="AP54" s="48">
        <v>35</v>
      </c>
      <c r="AQ54" s="49"/>
      <c r="AR54" s="49"/>
      <c r="AS54" s="49"/>
      <c r="AT54" s="48">
        <v>37</v>
      </c>
      <c r="AU54" s="39"/>
      <c r="AV54" s="39"/>
      <c r="AW54" s="39"/>
    </row>
    <row r="55" spans="3:49" x14ac:dyDescent="0.2">
      <c r="D55" s="2" t="s">
        <v>114</v>
      </c>
      <c r="F55" s="39">
        <v>192</v>
      </c>
      <c r="G55" s="39"/>
      <c r="H55" s="39"/>
      <c r="I55" s="39"/>
      <c r="J55" s="39">
        <v>1714</v>
      </c>
      <c r="K55" s="39">
        <v>113</v>
      </c>
      <c r="L55" s="39">
        <v>14</v>
      </c>
      <c r="M55" s="39"/>
      <c r="N55" s="39">
        <v>1841</v>
      </c>
      <c r="O55" s="39"/>
      <c r="P55" s="39"/>
      <c r="Q55" s="39"/>
      <c r="R55" s="39">
        <v>1</v>
      </c>
      <c r="S55" s="39">
        <v>164</v>
      </c>
      <c r="T55" s="39">
        <v>428</v>
      </c>
      <c r="U55" s="39">
        <v>451</v>
      </c>
      <c r="V55" s="39"/>
      <c r="W55" s="39">
        <v>168</v>
      </c>
      <c r="X55" s="39">
        <v>5</v>
      </c>
      <c r="Y55" s="39">
        <v>23</v>
      </c>
      <c r="Z55" s="39">
        <v>139</v>
      </c>
      <c r="AA55" s="39">
        <v>76</v>
      </c>
      <c r="AB55" s="39">
        <v>88</v>
      </c>
      <c r="AC55" s="39">
        <v>271</v>
      </c>
      <c r="AD55" s="39">
        <v>0</v>
      </c>
      <c r="AE55" s="39"/>
      <c r="AF55" s="39">
        <v>1814</v>
      </c>
      <c r="AG55" s="39"/>
      <c r="AH55" s="39"/>
      <c r="AI55" s="39"/>
      <c r="AJ55" s="39">
        <v>218</v>
      </c>
      <c r="AK55" s="39"/>
      <c r="AL55" s="39"/>
      <c r="AM55" s="39"/>
      <c r="AN55" s="39">
        <v>0</v>
      </c>
      <c r="AO55" s="39"/>
      <c r="AP55" s="39">
        <v>1</v>
      </c>
      <c r="AQ55" s="39"/>
      <c r="AR55" s="39"/>
      <c r="AS55" s="39"/>
      <c r="AT55" s="39">
        <v>0</v>
      </c>
      <c r="AU55" s="39"/>
      <c r="AV55" s="39"/>
      <c r="AW55" s="39"/>
    </row>
    <row r="56" spans="3:49" x14ac:dyDescent="0.2">
      <c r="D56" s="47" t="s">
        <v>115</v>
      </c>
      <c r="F56" s="48">
        <v>426</v>
      </c>
      <c r="G56" s="49"/>
      <c r="H56" s="49"/>
      <c r="I56" s="49"/>
      <c r="J56" s="48">
        <v>1655</v>
      </c>
      <c r="K56" s="48">
        <v>64</v>
      </c>
      <c r="L56" s="48">
        <v>23</v>
      </c>
      <c r="M56" s="49"/>
      <c r="N56" s="48">
        <v>1742</v>
      </c>
      <c r="O56" s="49"/>
      <c r="P56" s="49"/>
      <c r="Q56" s="49"/>
      <c r="R56" s="48">
        <v>0</v>
      </c>
      <c r="S56" s="48">
        <v>107</v>
      </c>
      <c r="T56" s="48">
        <v>201</v>
      </c>
      <c r="U56" s="48">
        <v>504</v>
      </c>
      <c r="V56" s="49"/>
      <c r="W56" s="48">
        <v>168</v>
      </c>
      <c r="X56" s="48">
        <v>6</v>
      </c>
      <c r="Y56" s="48">
        <v>13</v>
      </c>
      <c r="Z56" s="48">
        <v>148</v>
      </c>
      <c r="AA56" s="48">
        <v>91</v>
      </c>
      <c r="AB56" s="48">
        <v>108</v>
      </c>
      <c r="AC56" s="48">
        <v>440</v>
      </c>
      <c r="AD56" s="48">
        <v>2</v>
      </c>
      <c r="AE56" s="49"/>
      <c r="AF56" s="48">
        <v>1788</v>
      </c>
      <c r="AG56" s="49"/>
      <c r="AH56" s="49"/>
      <c r="AI56" s="49"/>
      <c r="AJ56" s="48">
        <v>377</v>
      </c>
      <c r="AK56" s="49"/>
      <c r="AL56" s="49"/>
      <c r="AM56" s="49"/>
      <c r="AN56" s="48">
        <v>0</v>
      </c>
      <c r="AO56" s="49"/>
      <c r="AP56" s="48">
        <v>3</v>
      </c>
      <c r="AQ56" s="49"/>
      <c r="AR56" s="49"/>
      <c r="AS56" s="49"/>
      <c r="AT56" s="48">
        <v>0</v>
      </c>
      <c r="AU56" s="39"/>
      <c r="AV56" s="39"/>
      <c r="AW56" s="39"/>
    </row>
    <row r="57" spans="3:49" x14ac:dyDescent="0.2">
      <c r="D57" s="2" t="s">
        <v>102</v>
      </c>
      <c r="F57" s="39">
        <v>263</v>
      </c>
      <c r="G57" s="39"/>
      <c r="H57" s="39"/>
      <c r="I57" s="39"/>
      <c r="J57" s="39">
        <v>1709</v>
      </c>
      <c r="K57" s="39">
        <v>80</v>
      </c>
      <c r="L57" s="39">
        <v>11</v>
      </c>
      <c r="M57" s="39"/>
      <c r="N57" s="39">
        <v>1800</v>
      </c>
      <c r="O57" s="39"/>
      <c r="P57" s="39"/>
      <c r="Q57" s="39"/>
      <c r="R57" s="39">
        <v>0</v>
      </c>
      <c r="S57" s="39">
        <v>134</v>
      </c>
      <c r="T57" s="39">
        <v>200</v>
      </c>
      <c r="U57" s="39">
        <v>478</v>
      </c>
      <c r="V57" s="39"/>
      <c r="W57" s="39">
        <v>147</v>
      </c>
      <c r="X57" s="39">
        <v>4</v>
      </c>
      <c r="Y57" s="39">
        <v>27</v>
      </c>
      <c r="Z57" s="39">
        <v>192</v>
      </c>
      <c r="AA57" s="39">
        <v>95</v>
      </c>
      <c r="AB57" s="39">
        <v>110</v>
      </c>
      <c r="AC57" s="39">
        <v>395</v>
      </c>
      <c r="AD57" s="39">
        <v>0</v>
      </c>
      <c r="AE57" s="39"/>
      <c r="AF57" s="39">
        <v>1782</v>
      </c>
      <c r="AG57" s="39"/>
      <c r="AH57" s="39"/>
      <c r="AI57" s="39"/>
      <c r="AJ57" s="39">
        <v>277</v>
      </c>
      <c r="AK57" s="39"/>
      <c r="AL57" s="39"/>
      <c r="AM57" s="39"/>
      <c r="AN57" s="39">
        <v>0</v>
      </c>
      <c r="AO57" s="39"/>
      <c r="AP57" s="39">
        <v>4</v>
      </c>
      <c r="AQ57" s="39"/>
      <c r="AR57" s="39"/>
      <c r="AS57" s="39"/>
      <c r="AT57" s="39">
        <v>0</v>
      </c>
      <c r="AU57" s="39"/>
      <c r="AV57" s="39"/>
      <c r="AW57" s="39"/>
    </row>
    <row r="58" spans="3:49" x14ac:dyDescent="0.2">
      <c r="D58" s="47" t="s">
        <v>103</v>
      </c>
      <c r="F58" s="48">
        <v>360</v>
      </c>
      <c r="G58" s="49"/>
      <c r="H58" s="49"/>
      <c r="I58" s="49"/>
      <c r="J58" s="48">
        <v>1732</v>
      </c>
      <c r="K58" s="48">
        <v>130</v>
      </c>
      <c r="L58" s="48">
        <v>8</v>
      </c>
      <c r="M58" s="49"/>
      <c r="N58" s="48">
        <v>1870</v>
      </c>
      <c r="O58" s="49"/>
      <c r="P58" s="49"/>
      <c r="Q58" s="49"/>
      <c r="R58" s="48">
        <v>38</v>
      </c>
      <c r="S58" s="48">
        <v>180</v>
      </c>
      <c r="T58" s="48">
        <v>242</v>
      </c>
      <c r="U58" s="48">
        <v>454</v>
      </c>
      <c r="V58" s="49"/>
      <c r="W58" s="48">
        <v>221</v>
      </c>
      <c r="X58" s="48">
        <v>14</v>
      </c>
      <c r="Y58" s="48">
        <v>43</v>
      </c>
      <c r="Z58" s="48">
        <v>176</v>
      </c>
      <c r="AA58" s="48">
        <v>120</v>
      </c>
      <c r="AB58" s="48">
        <v>81</v>
      </c>
      <c r="AC58" s="48">
        <v>359</v>
      </c>
      <c r="AD58" s="48">
        <v>0</v>
      </c>
      <c r="AE58" s="49"/>
      <c r="AF58" s="48">
        <v>1928</v>
      </c>
      <c r="AG58" s="49"/>
      <c r="AH58" s="49"/>
      <c r="AI58" s="49"/>
      <c r="AJ58" s="48">
        <v>300</v>
      </c>
      <c r="AK58" s="49"/>
      <c r="AL58" s="49"/>
      <c r="AM58" s="49"/>
      <c r="AN58" s="48">
        <v>0</v>
      </c>
      <c r="AO58" s="49"/>
      <c r="AP58" s="48">
        <v>2</v>
      </c>
      <c r="AQ58" s="49"/>
      <c r="AR58" s="49"/>
      <c r="AS58" s="49"/>
      <c r="AT58" s="48">
        <v>154</v>
      </c>
      <c r="AU58" s="39"/>
      <c r="AV58" s="39"/>
      <c r="AW58" s="39"/>
    </row>
    <row r="59" spans="3:49" x14ac:dyDescent="0.2">
      <c r="D59" s="2" t="s">
        <v>104</v>
      </c>
      <c r="F59" s="39">
        <v>429</v>
      </c>
      <c r="G59" s="39"/>
      <c r="H59" s="39"/>
      <c r="I59" s="39"/>
      <c r="J59" s="39">
        <v>1726</v>
      </c>
      <c r="K59" s="39">
        <v>109</v>
      </c>
      <c r="L59" s="39">
        <v>16</v>
      </c>
      <c r="M59" s="39"/>
      <c r="N59" s="39">
        <v>1851</v>
      </c>
      <c r="O59" s="39"/>
      <c r="P59" s="39"/>
      <c r="Q59" s="39"/>
      <c r="R59" s="39">
        <v>0</v>
      </c>
      <c r="S59" s="39">
        <v>179</v>
      </c>
      <c r="T59" s="39">
        <v>315</v>
      </c>
      <c r="U59" s="39">
        <v>441</v>
      </c>
      <c r="V59" s="39"/>
      <c r="W59" s="39">
        <v>173</v>
      </c>
      <c r="X59" s="39">
        <v>12</v>
      </c>
      <c r="Y59" s="39">
        <v>27</v>
      </c>
      <c r="Z59" s="39">
        <v>161</v>
      </c>
      <c r="AA59" s="39">
        <v>120</v>
      </c>
      <c r="AB59" s="39">
        <v>139</v>
      </c>
      <c r="AC59" s="39">
        <v>327</v>
      </c>
      <c r="AD59" s="39">
        <v>1</v>
      </c>
      <c r="AE59" s="39"/>
      <c r="AF59" s="39">
        <v>1895</v>
      </c>
      <c r="AG59" s="39"/>
      <c r="AH59" s="39"/>
      <c r="AI59" s="39"/>
      <c r="AJ59" s="39">
        <v>382</v>
      </c>
      <c r="AK59" s="39"/>
      <c r="AL59" s="39"/>
      <c r="AM59" s="39"/>
      <c r="AN59" s="39">
        <v>0</v>
      </c>
      <c r="AO59" s="39"/>
      <c r="AP59" s="39">
        <v>3</v>
      </c>
      <c r="AQ59" s="39"/>
      <c r="AR59" s="39"/>
      <c r="AS59" s="39"/>
      <c r="AT59" s="39">
        <v>0</v>
      </c>
      <c r="AU59" s="39"/>
      <c r="AV59" s="39"/>
      <c r="AW59" s="39"/>
    </row>
    <row r="60" spans="3:49" x14ac:dyDescent="0.2">
      <c r="D60" s="47" t="s">
        <v>117</v>
      </c>
      <c r="F60" s="48">
        <v>325</v>
      </c>
      <c r="G60" s="49"/>
      <c r="H60" s="49"/>
      <c r="I60" s="49"/>
      <c r="J60" s="48">
        <v>1720</v>
      </c>
      <c r="K60" s="48">
        <v>124</v>
      </c>
      <c r="L60" s="48">
        <v>4</v>
      </c>
      <c r="M60" s="49"/>
      <c r="N60" s="48">
        <v>1848</v>
      </c>
      <c r="O60" s="49"/>
      <c r="P60" s="49"/>
      <c r="Q60" s="49"/>
      <c r="R60" s="48">
        <v>3</v>
      </c>
      <c r="S60" s="48">
        <v>174</v>
      </c>
      <c r="T60" s="48">
        <v>334</v>
      </c>
      <c r="U60" s="48">
        <v>579</v>
      </c>
      <c r="V60" s="49"/>
      <c r="W60" s="48">
        <v>146</v>
      </c>
      <c r="X60" s="48">
        <v>2</v>
      </c>
      <c r="Y60" s="48">
        <v>25</v>
      </c>
      <c r="Z60" s="48">
        <v>120</v>
      </c>
      <c r="AA60" s="48">
        <v>91</v>
      </c>
      <c r="AB60" s="48">
        <v>94</v>
      </c>
      <c r="AC60" s="48">
        <v>332</v>
      </c>
      <c r="AD60" s="48">
        <v>0</v>
      </c>
      <c r="AE60" s="49"/>
      <c r="AF60" s="48">
        <v>1900</v>
      </c>
      <c r="AG60" s="49"/>
      <c r="AH60" s="49"/>
      <c r="AI60" s="49"/>
      <c r="AJ60" s="48">
        <v>271</v>
      </c>
      <c r="AK60" s="49"/>
      <c r="AL60" s="49"/>
      <c r="AM60" s="49"/>
      <c r="AN60" s="48">
        <v>0</v>
      </c>
      <c r="AO60" s="49"/>
      <c r="AP60" s="48">
        <v>2</v>
      </c>
      <c r="AQ60" s="49"/>
      <c r="AR60" s="49"/>
      <c r="AS60" s="49"/>
      <c r="AT60" s="48">
        <v>0</v>
      </c>
      <c r="AU60" s="39"/>
      <c r="AV60" s="39"/>
      <c r="AW60" s="39"/>
    </row>
    <row r="61" spans="3:49" x14ac:dyDescent="0.2">
      <c r="D61" s="2" t="s">
        <v>106</v>
      </c>
      <c r="F61" s="39">
        <v>420</v>
      </c>
      <c r="G61" s="39"/>
      <c r="H61" s="39"/>
      <c r="I61" s="39"/>
      <c r="J61" s="39">
        <v>1606</v>
      </c>
      <c r="K61" s="39">
        <v>49</v>
      </c>
      <c r="L61" s="39">
        <v>9</v>
      </c>
      <c r="M61" s="39"/>
      <c r="N61" s="39">
        <v>1664</v>
      </c>
      <c r="O61" s="39"/>
      <c r="P61" s="39"/>
      <c r="Q61" s="39"/>
      <c r="R61" s="39">
        <v>3</v>
      </c>
      <c r="S61" s="39">
        <v>161</v>
      </c>
      <c r="T61" s="39">
        <v>185</v>
      </c>
      <c r="U61" s="39">
        <v>317</v>
      </c>
      <c r="V61" s="39"/>
      <c r="W61" s="39">
        <v>193</v>
      </c>
      <c r="X61" s="39">
        <v>9</v>
      </c>
      <c r="Y61" s="39">
        <v>40</v>
      </c>
      <c r="Z61" s="39">
        <v>190</v>
      </c>
      <c r="AA61" s="39">
        <v>145</v>
      </c>
      <c r="AB61" s="39">
        <v>112</v>
      </c>
      <c r="AC61" s="39">
        <v>342</v>
      </c>
      <c r="AD61" s="39">
        <v>0</v>
      </c>
      <c r="AE61" s="39"/>
      <c r="AF61" s="39">
        <v>1697</v>
      </c>
      <c r="AG61" s="39"/>
      <c r="AH61" s="39"/>
      <c r="AI61" s="39"/>
      <c r="AJ61" s="39">
        <v>383</v>
      </c>
      <c r="AK61" s="39"/>
      <c r="AL61" s="39"/>
      <c r="AM61" s="39"/>
      <c r="AN61" s="39">
        <v>0</v>
      </c>
      <c r="AO61" s="39"/>
      <c r="AP61" s="39">
        <v>4</v>
      </c>
      <c r="AQ61" s="39"/>
      <c r="AR61" s="39"/>
      <c r="AS61" s="39"/>
      <c r="AT61" s="39">
        <v>0</v>
      </c>
      <c r="AU61" s="39"/>
      <c r="AV61" s="39"/>
      <c r="AW61" s="39"/>
    </row>
    <row r="62" spans="3:49" x14ac:dyDescent="0.2">
      <c r="D62" s="47" t="s">
        <v>107</v>
      </c>
      <c r="F62" s="48">
        <v>443</v>
      </c>
      <c r="G62" s="49"/>
      <c r="H62" s="49"/>
      <c r="I62" s="49"/>
      <c r="J62" s="48">
        <v>1641</v>
      </c>
      <c r="K62" s="48">
        <v>95</v>
      </c>
      <c r="L62" s="48">
        <v>32</v>
      </c>
      <c r="M62" s="49"/>
      <c r="N62" s="48">
        <v>1768</v>
      </c>
      <c r="O62" s="49"/>
      <c r="P62" s="49"/>
      <c r="Q62" s="49"/>
      <c r="R62" s="48">
        <v>1</v>
      </c>
      <c r="S62" s="48">
        <v>162</v>
      </c>
      <c r="T62" s="48">
        <v>262</v>
      </c>
      <c r="U62" s="48">
        <v>498</v>
      </c>
      <c r="V62" s="49"/>
      <c r="W62" s="48">
        <v>168</v>
      </c>
      <c r="X62" s="48">
        <v>2</v>
      </c>
      <c r="Y62" s="48">
        <v>14</v>
      </c>
      <c r="Z62" s="48">
        <v>131</v>
      </c>
      <c r="AA62" s="48">
        <v>129</v>
      </c>
      <c r="AB62" s="48">
        <v>140</v>
      </c>
      <c r="AC62" s="48">
        <v>425</v>
      </c>
      <c r="AD62" s="48">
        <v>2</v>
      </c>
      <c r="AE62" s="49"/>
      <c r="AF62" s="48">
        <v>1934</v>
      </c>
      <c r="AG62" s="49"/>
      <c r="AH62" s="49"/>
      <c r="AI62" s="49"/>
      <c r="AJ62" s="48">
        <v>271</v>
      </c>
      <c r="AK62" s="49"/>
      <c r="AL62" s="49"/>
      <c r="AM62" s="49"/>
      <c r="AN62" s="48">
        <v>0</v>
      </c>
      <c r="AO62" s="49"/>
      <c r="AP62" s="48">
        <v>6</v>
      </c>
      <c r="AQ62" s="49"/>
      <c r="AR62" s="49"/>
      <c r="AS62" s="49"/>
      <c r="AT62" s="48">
        <v>0</v>
      </c>
      <c r="AU62" s="39"/>
      <c r="AV62" s="39"/>
      <c r="AW62" s="39"/>
    </row>
    <row r="63" spans="3:49" x14ac:dyDescent="0.2">
      <c r="D63" s="2" t="s">
        <v>108</v>
      </c>
      <c r="F63" s="39">
        <v>479</v>
      </c>
      <c r="G63" s="39"/>
      <c r="H63" s="39"/>
      <c r="I63" s="39"/>
      <c r="J63" s="39">
        <v>1684</v>
      </c>
      <c r="K63" s="39">
        <v>68</v>
      </c>
      <c r="L63" s="39">
        <v>27</v>
      </c>
      <c r="M63" s="39"/>
      <c r="N63" s="39">
        <v>1779</v>
      </c>
      <c r="O63" s="39"/>
      <c r="P63" s="39"/>
      <c r="Q63" s="39"/>
      <c r="R63" s="39">
        <v>0</v>
      </c>
      <c r="S63" s="39">
        <v>165</v>
      </c>
      <c r="T63" s="39">
        <v>207</v>
      </c>
      <c r="U63" s="39">
        <v>420</v>
      </c>
      <c r="V63" s="39"/>
      <c r="W63" s="39">
        <v>222</v>
      </c>
      <c r="X63" s="39">
        <v>3</v>
      </c>
      <c r="Y63" s="39">
        <v>32</v>
      </c>
      <c r="Z63" s="39">
        <v>194</v>
      </c>
      <c r="AA63" s="39">
        <v>91</v>
      </c>
      <c r="AB63" s="39">
        <v>95</v>
      </c>
      <c r="AC63" s="39">
        <v>454</v>
      </c>
      <c r="AD63" s="39">
        <v>1</v>
      </c>
      <c r="AE63" s="39"/>
      <c r="AF63" s="39">
        <v>1884</v>
      </c>
      <c r="AG63" s="39"/>
      <c r="AH63" s="39"/>
      <c r="AI63" s="39"/>
      <c r="AJ63" s="39">
        <v>354</v>
      </c>
      <c r="AK63" s="39"/>
      <c r="AL63" s="39"/>
      <c r="AM63" s="39"/>
      <c r="AN63" s="39">
        <v>0</v>
      </c>
      <c r="AO63" s="39"/>
      <c r="AP63" s="39">
        <v>20</v>
      </c>
      <c r="AQ63" s="39"/>
      <c r="AR63" s="39"/>
      <c r="AS63" s="39"/>
      <c r="AT63" s="39">
        <v>0</v>
      </c>
      <c r="AU63" s="39"/>
      <c r="AV63" s="39"/>
      <c r="AW63" s="39"/>
    </row>
    <row r="64" spans="3:49" x14ac:dyDescent="0.2">
      <c r="D64" s="47" t="s">
        <v>109</v>
      </c>
      <c r="F64" s="48">
        <v>407</v>
      </c>
      <c r="G64" s="49"/>
      <c r="H64" s="49"/>
      <c r="I64" s="49"/>
      <c r="J64" s="48">
        <v>1709</v>
      </c>
      <c r="K64" s="48">
        <v>53</v>
      </c>
      <c r="L64" s="48">
        <v>17</v>
      </c>
      <c r="M64" s="49"/>
      <c r="N64" s="48">
        <v>1779</v>
      </c>
      <c r="O64" s="49"/>
      <c r="P64" s="49"/>
      <c r="Q64" s="49"/>
      <c r="R64" s="48">
        <v>1</v>
      </c>
      <c r="S64" s="48">
        <v>172</v>
      </c>
      <c r="T64" s="48">
        <v>259</v>
      </c>
      <c r="U64" s="48">
        <v>453</v>
      </c>
      <c r="V64" s="49"/>
      <c r="W64" s="48">
        <v>189</v>
      </c>
      <c r="X64" s="48">
        <v>2</v>
      </c>
      <c r="Y64" s="48">
        <v>15</v>
      </c>
      <c r="Z64" s="48">
        <v>136</v>
      </c>
      <c r="AA64" s="48">
        <v>118</v>
      </c>
      <c r="AB64" s="48">
        <v>83</v>
      </c>
      <c r="AC64" s="48">
        <v>384</v>
      </c>
      <c r="AD64" s="48">
        <v>36</v>
      </c>
      <c r="AE64" s="49"/>
      <c r="AF64" s="48">
        <v>1848</v>
      </c>
      <c r="AG64" s="49"/>
      <c r="AH64" s="49"/>
      <c r="AI64" s="49"/>
      <c r="AJ64" s="48">
        <v>338</v>
      </c>
      <c r="AK64" s="49"/>
      <c r="AL64" s="49"/>
      <c r="AM64" s="49"/>
      <c r="AN64" s="48">
        <v>0</v>
      </c>
      <c r="AO64" s="49"/>
      <c r="AP64" s="48">
        <v>0</v>
      </c>
      <c r="AQ64" s="49"/>
      <c r="AR64" s="49"/>
      <c r="AS64" s="49"/>
      <c r="AT64" s="48">
        <v>0</v>
      </c>
      <c r="AU64" s="39"/>
      <c r="AV64" s="39"/>
      <c r="AW64" s="39"/>
    </row>
    <row r="65" spans="1:49" x14ac:dyDescent="0.2">
      <c r="D65" s="2" t="s">
        <v>123</v>
      </c>
      <c r="F65" s="39">
        <v>271</v>
      </c>
      <c r="G65" s="39"/>
      <c r="H65" s="39"/>
      <c r="I65" s="39"/>
      <c r="J65" s="39">
        <v>1868</v>
      </c>
      <c r="K65" s="39">
        <v>85</v>
      </c>
      <c r="L65" s="39">
        <v>9</v>
      </c>
      <c r="M65" s="39"/>
      <c r="N65" s="39">
        <v>1962</v>
      </c>
      <c r="O65" s="39"/>
      <c r="P65" s="39"/>
      <c r="Q65" s="39"/>
      <c r="R65" s="39">
        <v>2</v>
      </c>
      <c r="S65" s="39">
        <v>204</v>
      </c>
      <c r="T65" s="39">
        <v>278</v>
      </c>
      <c r="U65" s="39">
        <v>579</v>
      </c>
      <c r="V65" s="39"/>
      <c r="W65" s="39">
        <v>185</v>
      </c>
      <c r="X65" s="39">
        <v>7</v>
      </c>
      <c r="Y65" s="39">
        <v>15</v>
      </c>
      <c r="Z65" s="39">
        <v>143</v>
      </c>
      <c r="AA65" s="39">
        <v>85</v>
      </c>
      <c r="AB65" s="39">
        <v>55</v>
      </c>
      <c r="AC65" s="39">
        <v>358</v>
      </c>
      <c r="AD65" s="39">
        <v>1</v>
      </c>
      <c r="AE65" s="39"/>
      <c r="AF65" s="39">
        <v>1912</v>
      </c>
      <c r="AG65" s="39"/>
      <c r="AH65" s="39"/>
      <c r="AI65" s="39"/>
      <c r="AJ65" s="39">
        <v>319</v>
      </c>
      <c r="AK65" s="39"/>
      <c r="AL65" s="39"/>
      <c r="AM65" s="39"/>
      <c r="AN65" s="39">
        <v>0</v>
      </c>
      <c r="AO65" s="39"/>
      <c r="AP65" s="39">
        <v>2</v>
      </c>
      <c r="AQ65" s="39"/>
      <c r="AR65" s="39"/>
      <c r="AS65" s="39"/>
      <c r="AT65" s="39">
        <v>0</v>
      </c>
      <c r="AU65" s="39"/>
      <c r="AV65" s="39"/>
      <c r="AW65" s="39"/>
    </row>
    <row r="66" spans="1:49" x14ac:dyDescent="0.2">
      <c r="D66" s="47" t="s">
        <v>118</v>
      </c>
      <c r="F66" s="48">
        <v>217</v>
      </c>
      <c r="G66" s="49"/>
      <c r="H66" s="49"/>
      <c r="I66" s="49"/>
      <c r="J66" s="48">
        <v>1936</v>
      </c>
      <c r="K66" s="48">
        <v>117</v>
      </c>
      <c r="L66" s="48">
        <v>24</v>
      </c>
      <c r="M66" s="49"/>
      <c r="N66" s="48">
        <v>2077</v>
      </c>
      <c r="O66" s="49"/>
      <c r="P66" s="49"/>
      <c r="Q66" s="49"/>
      <c r="R66" s="48">
        <v>0</v>
      </c>
      <c r="S66" s="48">
        <v>161</v>
      </c>
      <c r="T66" s="48">
        <v>320</v>
      </c>
      <c r="U66" s="48">
        <v>606</v>
      </c>
      <c r="V66" s="49"/>
      <c r="W66" s="48">
        <v>163</v>
      </c>
      <c r="X66" s="48">
        <v>8</v>
      </c>
      <c r="Y66" s="48">
        <v>32</v>
      </c>
      <c r="Z66" s="48">
        <v>189</v>
      </c>
      <c r="AA66" s="48">
        <v>104</v>
      </c>
      <c r="AB66" s="48">
        <v>104</v>
      </c>
      <c r="AC66" s="48">
        <v>381</v>
      </c>
      <c r="AD66" s="48">
        <v>2</v>
      </c>
      <c r="AE66" s="49"/>
      <c r="AF66" s="48">
        <v>2070</v>
      </c>
      <c r="AG66" s="49"/>
      <c r="AH66" s="49"/>
      <c r="AI66" s="49"/>
      <c r="AJ66" s="48">
        <v>217</v>
      </c>
      <c r="AK66" s="49"/>
      <c r="AL66" s="49"/>
      <c r="AM66" s="49"/>
      <c r="AN66" s="48">
        <v>0</v>
      </c>
      <c r="AO66" s="49"/>
      <c r="AP66" s="48">
        <v>7</v>
      </c>
      <c r="AQ66" s="49"/>
      <c r="AR66" s="49"/>
      <c r="AS66" s="49"/>
      <c r="AT66" s="48">
        <v>0</v>
      </c>
      <c r="AU66" s="39"/>
      <c r="AV66" s="39"/>
      <c r="AW66" s="39"/>
    </row>
    <row r="67" spans="1:49" x14ac:dyDescent="0.2"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</row>
    <row r="68" spans="1:49" s="1" customFormat="1" x14ac:dyDescent="0.25">
      <c r="A68" s="3"/>
      <c r="B68" s="6"/>
      <c r="C68" s="51" t="s">
        <v>124</v>
      </c>
      <c r="D68" s="52"/>
      <c r="E68" s="5"/>
      <c r="F68" s="53">
        <v>5525</v>
      </c>
      <c r="G68" s="54"/>
      <c r="H68" s="54"/>
      <c r="I68" s="54"/>
      <c r="J68" s="53">
        <v>28084</v>
      </c>
      <c r="K68" s="53">
        <v>1328</v>
      </c>
      <c r="L68" s="53">
        <v>269</v>
      </c>
      <c r="M68" s="54"/>
      <c r="N68" s="53">
        <v>29681</v>
      </c>
      <c r="O68" s="54"/>
      <c r="P68" s="54"/>
      <c r="Q68" s="54"/>
      <c r="R68" s="53">
        <v>51</v>
      </c>
      <c r="S68" s="53">
        <v>2632</v>
      </c>
      <c r="T68" s="53">
        <v>4116</v>
      </c>
      <c r="U68" s="53">
        <v>8052</v>
      </c>
      <c r="V68" s="54"/>
      <c r="W68" s="53">
        <v>2919</v>
      </c>
      <c r="X68" s="53">
        <v>104</v>
      </c>
      <c r="Y68" s="53">
        <v>430</v>
      </c>
      <c r="Z68" s="53">
        <v>2548</v>
      </c>
      <c r="AA68" s="53">
        <v>1741</v>
      </c>
      <c r="AB68" s="53">
        <v>1740</v>
      </c>
      <c r="AC68" s="53">
        <v>5890</v>
      </c>
      <c r="AD68" s="53">
        <v>48</v>
      </c>
      <c r="AE68" s="54"/>
      <c r="AF68" s="53">
        <v>30271</v>
      </c>
      <c r="AG68" s="54"/>
      <c r="AH68" s="54"/>
      <c r="AI68" s="54"/>
      <c r="AJ68" s="53">
        <v>4818</v>
      </c>
      <c r="AK68" s="54"/>
      <c r="AL68" s="54"/>
      <c r="AM68" s="54"/>
      <c r="AN68" s="53">
        <v>0</v>
      </c>
      <c r="AO68" s="54"/>
      <c r="AP68" s="53">
        <v>117</v>
      </c>
      <c r="AQ68" s="54"/>
      <c r="AR68" s="54"/>
      <c r="AS68" s="54"/>
      <c r="AT68" s="53">
        <v>191</v>
      </c>
      <c r="AU68" s="39"/>
      <c r="AV68" s="39"/>
      <c r="AW68" s="39"/>
    </row>
    <row r="69" spans="1:49" x14ac:dyDescent="0.2"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</row>
    <row r="70" spans="1:49" x14ac:dyDescent="0.2">
      <c r="C70" s="1" t="s">
        <v>125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</row>
    <row r="71" spans="1:49" x14ac:dyDescent="0.2">
      <c r="D71" s="2" t="s">
        <v>122</v>
      </c>
      <c r="F71" s="39">
        <v>82</v>
      </c>
      <c r="G71" s="39"/>
      <c r="H71" s="39"/>
      <c r="I71" s="39"/>
      <c r="J71" s="39">
        <v>1112</v>
      </c>
      <c r="K71" s="39">
        <v>83</v>
      </c>
      <c r="L71" s="39">
        <v>2</v>
      </c>
      <c r="M71" s="39"/>
      <c r="N71" s="39">
        <f>1574 - 377</f>
        <v>1197</v>
      </c>
      <c r="O71" s="39"/>
      <c r="P71" s="39"/>
      <c r="Q71" s="39"/>
      <c r="R71" s="39">
        <v>0</v>
      </c>
      <c r="S71" s="39">
        <v>945</v>
      </c>
      <c r="T71" s="39">
        <v>12</v>
      </c>
      <c r="U71" s="39">
        <v>35</v>
      </c>
      <c r="V71" s="39"/>
      <c r="W71" s="39">
        <v>4</v>
      </c>
      <c r="X71" s="39">
        <v>1</v>
      </c>
      <c r="Y71" s="39">
        <v>10</v>
      </c>
      <c r="Z71" s="39">
        <v>18</v>
      </c>
      <c r="AA71" s="39">
        <v>40</v>
      </c>
      <c r="AB71" s="39">
        <v>60</v>
      </c>
      <c r="AC71" s="39">
        <v>53</v>
      </c>
      <c r="AD71" s="39">
        <v>3</v>
      </c>
      <c r="AE71" s="39"/>
      <c r="AF71" s="39">
        <v>1181</v>
      </c>
      <c r="AG71" s="39"/>
      <c r="AH71" s="39"/>
      <c r="AI71" s="39"/>
      <c r="AJ71" s="39">
        <v>126</v>
      </c>
      <c r="AK71" s="39"/>
      <c r="AL71" s="39"/>
      <c r="AM71" s="39"/>
      <c r="AN71" s="39">
        <v>377</v>
      </c>
      <c r="AO71" s="39"/>
      <c r="AP71" s="39">
        <v>349</v>
      </c>
      <c r="AQ71" s="39"/>
      <c r="AR71" s="39"/>
      <c r="AS71" s="39"/>
      <c r="AT71" s="39">
        <v>0</v>
      </c>
      <c r="AU71" s="39"/>
      <c r="AV71" s="39"/>
      <c r="AW71" s="39"/>
    </row>
    <row r="72" spans="1:49" x14ac:dyDescent="0.2">
      <c r="D72" s="47" t="s">
        <v>97</v>
      </c>
      <c r="F72" s="48">
        <v>54</v>
      </c>
      <c r="G72" s="49"/>
      <c r="H72" s="49"/>
      <c r="I72" s="49"/>
      <c r="J72" s="48">
        <v>1439</v>
      </c>
      <c r="K72" s="48">
        <v>30</v>
      </c>
      <c r="L72" s="48">
        <v>1</v>
      </c>
      <c r="M72" s="49"/>
      <c r="N72" s="48">
        <v>1470</v>
      </c>
      <c r="O72" s="49"/>
      <c r="P72" s="49"/>
      <c r="Q72" s="49"/>
      <c r="R72" s="48">
        <v>0</v>
      </c>
      <c r="S72" s="48">
        <v>104</v>
      </c>
      <c r="T72" s="48">
        <v>350</v>
      </c>
      <c r="U72" s="48">
        <v>95</v>
      </c>
      <c r="V72" s="49"/>
      <c r="W72" s="48">
        <v>12</v>
      </c>
      <c r="X72" s="48">
        <v>2</v>
      </c>
      <c r="Y72" s="48">
        <v>4</v>
      </c>
      <c r="Z72" s="48">
        <v>26</v>
      </c>
      <c r="AA72" s="48">
        <v>56</v>
      </c>
      <c r="AB72" s="48">
        <v>61</v>
      </c>
      <c r="AC72" s="48">
        <v>50</v>
      </c>
      <c r="AD72" s="48">
        <v>0</v>
      </c>
      <c r="AE72" s="49"/>
      <c r="AF72" s="48">
        <v>760</v>
      </c>
      <c r="AG72" s="49"/>
      <c r="AH72" s="49"/>
      <c r="AI72" s="49"/>
      <c r="AJ72" s="48">
        <v>105</v>
      </c>
      <c r="AK72" s="49"/>
      <c r="AL72" s="49"/>
      <c r="AM72" s="49"/>
      <c r="AN72" s="48">
        <v>0</v>
      </c>
      <c r="AO72" s="49"/>
      <c r="AP72" s="48">
        <v>659</v>
      </c>
      <c r="AQ72" s="49"/>
      <c r="AR72" s="49"/>
      <c r="AS72" s="49"/>
      <c r="AT72" s="48">
        <v>0</v>
      </c>
      <c r="AU72" s="39"/>
      <c r="AV72" s="39"/>
      <c r="AW72" s="39"/>
    </row>
    <row r="73" spans="1:49" x14ac:dyDescent="0.2">
      <c r="D73" s="50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39"/>
      <c r="AV73" s="39"/>
      <c r="AW73" s="39"/>
    </row>
    <row r="74" spans="1:49" s="1" customFormat="1" x14ac:dyDescent="0.25">
      <c r="A74" s="3"/>
      <c r="B74" s="6"/>
      <c r="C74" s="51" t="s">
        <v>126</v>
      </c>
      <c r="D74" s="52"/>
      <c r="E74" s="5"/>
      <c r="F74" s="53">
        <v>136</v>
      </c>
      <c r="G74" s="54"/>
      <c r="H74" s="54"/>
      <c r="I74" s="54"/>
      <c r="J74" s="53">
        <v>2551</v>
      </c>
      <c r="K74" s="53">
        <v>113</v>
      </c>
      <c r="L74" s="53">
        <v>3</v>
      </c>
      <c r="M74" s="54"/>
      <c r="N74" s="53">
        <f xml:space="preserve"> 3044 - 377</f>
        <v>2667</v>
      </c>
      <c r="O74" s="54"/>
      <c r="P74" s="54"/>
      <c r="Q74" s="54"/>
      <c r="R74" s="53">
        <v>0</v>
      </c>
      <c r="S74" s="53">
        <v>1049</v>
      </c>
      <c r="T74" s="53">
        <v>362</v>
      </c>
      <c r="U74" s="53">
        <v>130</v>
      </c>
      <c r="V74" s="54"/>
      <c r="W74" s="53">
        <v>16</v>
      </c>
      <c r="X74" s="53">
        <v>3</v>
      </c>
      <c r="Y74" s="53">
        <v>14</v>
      </c>
      <c r="Z74" s="53">
        <v>44</v>
      </c>
      <c r="AA74" s="53">
        <v>96</v>
      </c>
      <c r="AB74" s="53">
        <v>121</v>
      </c>
      <c r="AC74" s="53">
        <v>103</v>
      </c>
      <c r="AD74" s="53">
        <v>3</v>
      </c>
      <c r="AE74" s="54"/>
      <c r="AF74" s="53">
        <v>1941</v>
      </c>
      <c r="AG74" s="54"/>
      <c r="AH74" s="54"/>
      <c r="AI74" s="54"/>
      <c r="AJ74" s="53">
        <v>231</v>
      </c>
      <c r="AK74" s="54"/>
      <c r="AL74" s="54"/>
      <c r="AM74" s="54"/>
      <c r="AN74" s="53">
        <v>377</v>
      </c>
      <c r="AO74" s="54"/>
      <c r="AP74" s="53">
        <v>1008</v>
      </c>
      <c r="AQ74" s="54"/>
      <c r="AR74" s="54"/>
      <c r="AS74" s="54"/>
      <c r="AT74" s="53">
        <v>0</v>
      </c>
      <c r="AU74" s="39"/>
      <c r="AV74" s="39"/>
      <c r="AW74" s="39"/>
    </row>
    <row r="75" spans="1:49" x14ac:dyDescent="0.2"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</row>
    <row r="76" spans="1:49" x14ac:dyDescent="0.2">
      <c r="C76" s="3" t="s">
        <v>127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</row>
    <row r="77" spans="1:49" x14ac:dyDescent="0.2">
      <c r="D77" s="2" t="s">
        <v>96</v>
      </c>
      <c r="F77" s="39">
        <v>267</v>
      </c>
      <c r="G77" s="39"/>
      <c r="H77" s="39"/>
      <c r="I77" s="39"/>
      <c r="J77" s="39">
        <v>1253</v>
      </c>
      <c r="K77" s="39">
        <v>60</v>
      </c>
      <c r="L77" s="39">
        <v>14</v>
      </c>
      <c r="M77" s="39"/>
      <c r="N77" s="39">
        <v>1327</v>
      </c>
      <c r="O77" s="39"/>
      <c r="P77" s="39"/>
      <c r="Q77" s="39"/>
      <c r="R77" s="39">
        <v>4</v>
      </c>
      <c r="S77" s="39">
        <v>84</v>
      </c>
      <c r="T77" s="39">
        <v>520</v>
      </c>
      <c r="U77" s="39">
        <v>83</v>
      </c>
      <c r="V77" s="39"/>
      <c r="W77" s="39">
        <v>165</v>
      </c>
      <c r="X77" s="39">
        <v>3</v>
      </c>
      <c r="Y77" s="39">
        <v>0</v>
      </c>
      <c r="Z77" s="39">
        <v>25</v>
      </c>
      <c r="AA77" s="39">
        <v>213</v>
      </c>
      <c r="AB77" s="39">
        <v>35</v>
      </c>
      <c r="AC77" s="39">
        <v>276</v>
      </c>
      <c r="AD77" s="39">
        <v>0</v>
      </c>
      <c r="AE77" s="39"/>
      <c r="AF77" s="39">
        <v>1408</v>
      </c>
      <c r="AG77" s="39"/>
      <c r="AH77" s="39"/>
      <c r="AI77" s="39"/>
      <c r="AJ77" s="39">
        <v>186</v>
      </c>
      <c r="AK77" s="39"/>
      <c r="AL77" s="39"/>
      <c r="AM77" s="39"/>
      <c r="AN77" s="39">
        <v>0</v>
      </c>
      <c r="AO77" s="39"/>
      <c r="AP77" s="39">
        <v>0</v>
      </c>
      <c r="AQ77" s="39"/>
      <c r="AR77" s="39"/>
      <c r="AS77" s="39"/>
      <c r="AT77" s="39">
        <v>200</v>
      </c>
      <c r="AU77" s="39"/>
      <c r="AV77" s="39"/>
      <c r="AW77" s="39"/>
    </row>
    <row r="78" spans="1:49" x14ac:dyDescent="0.2">
      <c r="D78" s="47" t="s">
        <v>97</v>
      </c>
      <c r="F78" s="48">
        <v>268</v>
      </c>
      <c r="G78" s="49"/>
      <c r="H78" s="49"/>
      <c r="I78" s="49"/>
      <c r="J78" s="48">
        <v>1238</v>
      </c>
      <c r="K78" s="48">
        <v>51</v>
      </c>
      <c r="L78" s="48">
        <v>10</v>
      </c>
      <c r="M78" s="49"/>
      <c r="N78" s="48">
        <v>1299</v>
      </c>
      <c r="O78" s="49"/>
      <c r="P78" s="49"/>
      <c r="Q78" s="49"/>
      <c r="R78" s="48">
        <v>0</v>
      </c>
      <c r="S78" s="48">
        <v>67</v>
      </c>
      <c r="T78" s="48">
        <v>421</v>
      </c>
      <c r="U78" s="48">
        <v>92</v>
      </c>
      <c r="V78" s="49"/>
      <c r="W78" s="48">
        <v>172</v>
      </c>
      <c r="X78" s="48">
        <v>2</v>
      </c>
      <c r="Y78" s="48">
        <v>1</v>
      </c>
      <c r="Z78" s="48">
        <v>19</v>
      </c>
      <c r="AA78" s="48">
        <v>247</v>
      </c>
      <c r="AB78" s="48">
        <v>26</v>
      </c>
      <c r="AC78" s="48">
        <v>300</v>
      </c>
      <c r="AD78" s="48">
        <v>0</v>
      </c>
      <c r="AE78" s="49"/>
      <c r="AF78" s="48">
        <v>1347</v>
      </c>
      <c r="AG78" s="49"/>
      <c r="AH78" s="49"/>
      <c r="AI78" s="49"/>
      <c r="AJ78" s="48">
        <v>220</v>
      </c>
      <c r="AK78" s="49"/>
      <c r="AL78" s="49"/>
      <c r="AM78" s="49"/>
      <c r="AN78" s="48">
        <v>0</v>
      </c>
      <c r="AO78" s="49"/>
      <c r="AP78" s="48">
        <v>0</v>
      </c>
      <c r="AQ78" s="49"/>
      <c r="AR78" s="49"/>
      <c r="AS78" s="49"/>
      <c r="AT78" s="48">
        <v>145</v>
      </c>
      <c r="AU78" s="39"/>
      <c r="AV78" s="39"/>
      <c r="AW78" s="39"/>
    </row>
    <row r="79" spans="1:49" x14ac:dyDescent="0.2">
      <c r="D79" s="2" t="s">
        <v>113</v>
      </c>
      <c r="F79" s="39">
        <v>178</v>
      </c>
      <c r="G79" s="39"/>
      <c r="H79" s="39"/>
      <c r="I79" s="39"/>
      <c r="J79" s="39">
        <v>1265</v>
      </c>
      <c r="K79" s="39">
        <v>70</v>
      </c>
      <c r="L79" s="39">
        <v>9</v>
      </c>
      <c r="M79" s="39"/>
      <c r="N79" s="39">
        <v>1344</v>
      </c>
      <c r="O79" s="39"/>
      <c r="P79" s="39"/>
      <c r="Q79" s="39"/>
      <c r="R79" s="39">
        <v>2</v>
      </c>
      <c r="S79" s="39">
        <v>77</v>
      </c>
      <c r="T79" s="39">
        <v>544</v>
      </c>
      <c r="U79" s="39">
        <v>130</v>
      </c>
      <c r="V79" s="39"/>
      <c r="W79" s="39">
        <v>108</v>
      </c>
      <c r="X79" s="39">
        <v>10</v>
      </c>
      <c r="Y79" s="39">
        <v>1</v>
      </c>
      <c r="Z79" s="39">
        <v>17</v>
      </c>
      <c r="AA79" s="39">
        <v>172</v>
      </c>
      <c r="AB79" s="39">
        <v>35</v>
      </c>
      <c r="AC79" s="39">
        <v>188</v>
      </c>
      <c r="AD79" s="39">
        <v>4</v>
      </c>
      <c r="AE79" s="39"/>
      <c r="AF79" s="39">
        <v>1288</v>
      </c>
      <c r="AG79" s="39"/>
      <c r="AH79" s="39"/>
      <c r="AI79" s="39"/>
      <c r="AJ79" s="39">
        <v>234</v>
      </c>
      <c r="AK79" s="39"/>
      <c r="AL79" s="39"/>
      <c r="AM79" s="39"/>
      <c r="AN79" s="39">
        <v>0</v>
      </c>
      <c r="AO79" s="39"/>
      <c r="AP79" s="39">
        <v>0</v>
      </c>
      <c r="AQ79" s="39"/>
      <c r="AR79" s="39"/>
      <c r="AS79" s="39"/>
      <c r="AT79" s="39">
        <v>0</v>
      </c>
      <c r="AU79" s="39"/>
      <c r="AV79" s="39"/>
      <c r="AW79" s="39"/>
    </row>
    <row r="80" spans="1:49" x14ac:dyDescent="0.2">
      <c r="D80" s="47" t="s">
        <v>99</v>
      </c>
      <c r="F80" s="48">
        <v>198</v>
      </c>
      <c r="G80" s="49"/>
      <c r="H80" s="49"/>
      <c r="I80" s="49"/>
      <c r="J80" s="48">
        <v>1263</v>
      </c>
      <c r="K80" s="48">
        <v>47</v>
      </c>
      <c r="L80" s="48">
        <v>4</v>
      </c>
      <c r="M80" s="49"/>
      <c r="N80" s="48">
        <v>1314</v>
      </c>
      <c r="O80" s="49"/>
      <c r="P80" s="49"/>
      <c r="Q80" s="49"/>
      <c r="R80" s="48">
        <v>1</v>
      </c>
      <c r="S80" s="48">
        <v>74</v>
      </c>
      <c r="T80" s="48">
        <v>392</v>
      </c>
      <c r="U80" s="48">
        <v>145</v>
      </c>
      <c r="V80" s="49"/>
      <c r="W80" s="48">
        <v>227</v>
      </c>
      <c r="X80" s="48">
        <v>6</v>
      </c>
      <c r="Y80" s="48">
        <v>1</v>
      </c>
      <c r="Z80" s="48">
        <v>17</v>
      </c>
      <c r="AA80" s="48">
        <v>198</v>
      </c>
      <c r="AB80" s="48">
        <v>18</v>
      </c>
      <c r="AC80" s="48">
        <v>223</v>
      </c>
      <c r="AD80" s="48">
        <v>1</v>
      </c>
      <c r="AE80" s="49"/>
      <c r="AF80" s="48">
        <v>1303</v>
      </c>
      <c r="AG80" s="49"/>
      <c r="AH80" s="49"/>
      <c r="AI80" s="49"/>
      <c r="AJ80" s="48">
        <v>209</v>
      </c>
      <c r="AK80" s="49"/>
      <c r="AL80" s="49"/>
      <c r="AM80" s="49"/>
      <c r="AN80" s="48">
        <v>0</v>
      </c>
      <c r="AO80" s="49"/>
      <c r="AP80" s="48">
        <v>0</v>
      </c>
      <c r="AQ80" s="49"/>
      <c r="AR80" s="49"/>
      <c r="AS80" s="49"/>
      <c r="AT80" s="48">
        <v>0</v>
      </c>
      <c r="AU80" s="39"/>
      <c r="AV80" s="39"/>
      <c r="AW80" s="39"/>
    </row>
    <row r="81" spans="1:49" x14ac:dyDescent="0.2">
      <c r="D81" s="2" t="s">
        <v>114</v>
      </c>
      <c r="F81" s="39">
        <v>255</v>
      </c>
      <c r="G81" s="39"/>
      <c r="H81" s="39"/>
      <c r="I81" s="39"/>
      <c r="J81" s="39">
        <v>1251</v>
      </c>
      <c r="K81" s="39">
        <v>66</v>
      </c>
      <c r="L81" s="39">
        <v>16</v>
      </c>
      <c r="M81" s="39"/>
      <c r="N81" s="39">
        <v>1333</v>
      </c>
      <c r="O81" s="39"/>
      <c r="P81" s="39"/>
      <c r="Q81" s="39"/>
      <c r="R81" s="39">
        <v>2</v>
      </c>
      <c r="S81" s="39">
        <v>89</v>
      </c>
      <c r="T81" s="39">
        <v>447</v>
      </c>
      <c r="U81" s="39">
        <v>101</v>
      </c>
      <c r="V81" s="39"/>
      <c r="W81" s="39">
        <v>105</v>
      </c>
      <c r="X81" s="39">
        <v>9</v>
      </c>
      <c r="Y81" s="39">
        <v>0</v>
      </c>
      <c r="Z81" s="39">
        <v>8</v>
      </c>
      <c r="AA81" s="39">
        <v>192</v>
      </c>
      <c r="AB81" s="39">
        <v>11</v>
      </c>
      <c r="AC81" s="39">
        <v>382</v>
      </c>
      <c r="AD81" s="39">
        <v>2</v>
      </c>
      <c r="AE81" s="39"/>
      <c r="AF81" s="39">
        <v>1348</v>
      </c>
      <c r="AG81" s="39"/>
      <c r="AH81" s="39"/>
      <c r="AI81" s="39"/>
      <c r="AJ81" s="39">
        <v>240</v>
      </c>
      <c r="AK81" s="39"/>
      <c r="AL81" s="39"/>
      <c r="AM81" s="39"/>
      <c r="AN81" s="39">
        <v>0</v>
      </c>
      <c r="AO81" s="39"/>
      <c r="AP81" s="39">
        <v>0</v>
      </c>
      <c r="AQ81" s="39"/>
      <c r="AR81" s="39"/>
      <c r="AS81" s="39"/>
      <c r="AT81" s="39">
        <v>116</v>
      </c>
      <c r="AU81" s="39"/>
      <c r="AV81" s="39"/>
      <c r="AW81" s="39"/>
    </row>
    <row r="82" spans="1:49" x14ac:dyDescent="0.2">
      <c r="D82" s="47" t="s">
        <v>115</v>
      </c>
      <c r="F82" s="48">
        <v>239</v>
      </c>
      <c r="G82" s="49"/>
      <c r="H82" s="49"/>
      <c r="I82" s="49"/>
      <c r="J82" s="48">
        <v>1254</v>
      </c>
      <c r="K82" s="48">
        <v>42</v>
      </c>
      <c r="L82" s="48">
        <v>13</v>
      </c>
      <c r="M82" s="49"/>
      <c r="N82" s="48">
        <v>1309</v>
      </c>
      <c r="O82" s="49"/>
      <c r="P82" s="49"/>
      <c r="Q82" s="49"/>
      <c r="R82" s="48">
        <v>9</v>
      </c>
      <c r="S82" s="48">
        <v>150</v>
      </c>
      <c r="T82" s="48">
        <v>410</v>
      </c>
      <c r="U82" s="48">
        <v>82</v>
      </c>
      <c r="V82" s="49"/>
      <c r="W82" s="48">
        <v>147</v>
      </c>
      <c r="X82" s="48">
        <v>1</v>
      </c>
      <c r="Y82" s="48">
        <v>1</v>
      </c>
      <c r="Z82" s="48">
        <v>10</v>
      </c>
      <c r="AA82" s="48">
        <v>184</v>
      </c>
      <c r="AB82" s="48">
        <v>19</v>
      </c>
      <c r="AC82" s="48">
        <v>258</v>
      </c>
      <c r="AD82" s="48">
        <v>0</v>
      </c>
      <c r="AE82" s="49"/>
      <c r="AF82" s="48">
        <v>1271</v>
      </c>
      <c r="AG82" s="49"/>
      <c r="AH82" s="49"/>
      <c r="AI82" s="49"/>
      <c r="AJ82" s="48">
        <v>277</v>
      </c>
      <c r="AK82" s="49"/>
      <c r="AL82" s="49"/>
      <c r="AM82" s="49"/>
      <c r="AN82" s="48">
        <v>0</v>
      </c>
      <c r="AO82" s="49"/>
      <c r="AP82" s="48">
        <v>0</v>
      </c>
      <c r="AQ82" s="49"/>
      <c r="AR82" s="49"/>
      <c r="AS82" s="49"/>
      <c r="AT82" s="48">
        <v>130</v>
      </c>
      <c r="AU82" s="39"/>
      <c r="AV82" s="39"/>
      <c r="AW82" s="39"/>
    </row>
    <row r="83" spans="1:49" x14ac:dyDescent="0.2">
      <c r="D83" s="2" t="s">
        <v>116</v>
      </c>
      <c r="F83" s="39">
        <v>339</v>
      </c>
      <c r="G83" s="39"/>
      <c r="H83" s="39"/>
      <c r="I83" s="39"/>
      <c r="J83" s="39">
        <v>1244</v>
      </c>
      <c r="K83" s="39">
        <v>36</v>
      </c>
      <c r="L83" s="39">
        <v>10</v>
      </c>
      <c r="M83" s="39"/>
      <c r="N83" s="39">
        <v>1290</v>
      </c>
      <c r="O83" s="39"/>
      <c r="P83" s="39"/>
      <c r="Q83" s="39"/>
      <c r="R83" s="39">
        <v>1</v>
      </c>
      <c r="S83" s="39">
        <v>82</v>
      </c>
      <c r="T83" s="39">
        <v>443</v>
      </c>
      <c r="U83" s="39">
        <v>63</v>
      </c>
      <c r="V83" s="39"/>
      <c r="W83" s="39">
        <v>129</v>
      </c>
      <c r="X83" s="39">
        <v>4</v>
      </c>
      <c r="Y83" s="39">
        <v>0</v>
      </c>
      <c r="Z83" s="39">
        <v>14</v>
      </c>
      <c r="AA83" s="39">
        <v>207</v>
      </c>
      <c r="AB83" s="39">
        <v>15</v>
      </c>
      <c r="AC83" s="39">
        <v>355</v>
      </c>
      <c r="AD83" s="39">
        <v>0</v>
      </c>
      <c r="AE83" s="39"/>
      <c r="AF83" s="39">
        <v>1313</v>
      </c>
      <c r="AG83" s="39"/>
      <c r="AH83" s="39"/>
      <c r="AI83" s="39"/>
      <c r="AJ83" s="39">
        <v>316</v>
      </c>
      <c r="AK83" s="39"/>
      <c r="AL83" s="39"/>
      <c r="AM83" s="39"/>
      <c r="AN83" s="39">
        <v>0</v>
      </c>
      <c r="AO83" s="39"/>
      <c r="AP83" s="39">
        <v>0</v>
      </c>
      <c r="AQ83" s="39"/>
      <c r="AR83" s="39"/>
      <c r="AS83" s="39"/>
      <c r="AT83" s="39">
        <v>253</v>
      </c>
      <c r="AU83" s="39"/>
      <c r="AV83" s="39"/>
      <c r="AW83" s="39"/>
    </row>
    <row r="84" spans="1:49" x14ac:dyDescent="0.2">
      <c r="D84" s="47" t="s">
        <v>103</v>
      </c>
      <c r="F84" s="48">
        <v>189</v>
      </c>
      <c r="G84" s="49"/>
      <c r="H84" s="49"/>
      <c r="I84" s="49"/>
      <c r="J84" s="48">
        <v>1249</v>
      </c>
      <c r="K84" s="48">
        <v>58</v>
      </c>
      <c r="L84" s="48">
        <v>11</v>
      </c>
      <c r="M84" s="49"/>
      <c r="N84" s="48">
        <v>1318</v>
      </c>
      <c r="O84" s="49"/>
      <c r="P84" s="49"/>
      <c r="Q84" s="49"/>
      <c r="R84" s="48">
        <v>6</v>
      </c>
      <c r="S84" s="48">
        <v>94</v>
      </c>
      <c r="T84" s="48">
        <v>485</v>
      </c>
      <c r="U84" s="48">
        <v>96</v>
      </c>
      <c r="V84" s="49"/>
      <c r="W84" s="48">
        <v>166</v>
      </c>
      <c r="X84" s="48">
        <v>3</v>
      </c>
      <c r="Y84" s="48">
        <v>0</v>
      </c>
      <c r="Z84" s="48">
        <v>15</v>
      </c>
      <c r="AA84" s="48">
        <v>229</v>
      </c>
      <c r="AB84" s="48">
        <v>16</v>
      </c>
      <c r="AC84" s="48">
        <v>223</v>
      </c>
      <c r="AD84" s="48">
        <v>2</v>
      </c>
      <c r="AE84" s="49"/>
      <c r="AF84" s="48">
        <v>1335</v>
      </c>
      <c r="AG84" s="49"/>
      <c r="AH84" s="49"/>
      <c r="AI84" s="49"/>
      <c r="AJ84" s="48">
        <v>172</v>
      </c>
      <c r="AK84" s="49"/>
      <c r="AL84" s="49"/>
      <c r="AM84" s="49"/>
      <c r="AN84" s="48">
        <v>0</v>
      </c>
      <c r="AO84" s="49"/>
      <c r="AP84" s="48">
        <v>0</v>
      </c>
      <c r="AQ84" s="49"/>
      <c r="AR84" s="49"/>
      <c r="AS84" s="49"/>
      <c r="AT84" s="48">
        <v>0</v>
      </c>
      <c r="AU84" s="39"/>
      <c r="AV84" s="39"/>
      <c r="AW84" s="39"/>
    </row>
    <row r="85" spans="1:49" x14ac:dyDescent="0.2">
      <c r="D85" s="2" t="s">
        <v>104</v>
      </c>
      <c r="F85" s="39">
        <v>252</v>
      </c>
      <c r="G85" s="39"/>
      <c r="H85" s="39"/>
      <c r="I85" s="39"/>
      <c r="J85" s="39">
        <v>1244</v>
      </c>
      <c r="K85" s="39">
        <v>64</v>
      </c>
      <c r="L85" s="39">
        <v>3</v>
      </c>
      <c r="M85" s="39"/>
      <c r="N85" s="39">
        <v>1311</v>
      </c>
      <c r="O85" s="39"/>
      <c r="P85" s="39"/>
      <c r="Q85" s="39"/>
      <c r="R85" s="39">
        <v>2</v>
      </c>
      <c r="S85" s="39">
        <v>84</v>
      </c>
      <c r="T85" s="39">
        <v>409</v>
      </c>
      <c r="U85" s="39">
        <v>213</v>
      </c>
      <c r="V85" s="39"/>
      <c r="W85" s="39">
        <v>119</v>
      </c>
      <c r="X85" s="39">
        <v>3</v>
      </c>
      <c r="Y85" s="39">
        <v>1</v>
      </c>
      <c r="Z85" s="39">
        <v>18</v>
      </c>
      <c r="AA85" s="39">
        <v>182</v>
      </c>
      <c r="AB85" s="39">
        <v>16</v>
      </c>
      <c r="AC85" s="39">
        <v>224</v>
      </c>
      <c r="AD85" s="39">
        <v>1</v>
      </c>
      <c r="AE85" s="39"/>
      <c r="AF85" s="39">
        <v>1272</v>
      </c>
      <c r="AG85" s="39"/>
      <c r="AH85" s="39"/>
      <c r="AI85" s="39"/>
      <c r="AJ85" s="39">
        <v>291</v>
      </c>
      <c r="AK85" s="39"/>
      <c r="AL85" s="39"/>
      <c r="AM85" s="39"/>
      <c r="AN85" s="39">
        <v>0</v>
      </c>
      <c r="AO85" s="39"/>
      <c r="AP85" s="39">
        <v>0</v>
      </c>
      <c r="AQ85" s="39"/>
      <c r="AR85" s="39"/>
      <c r="AS85" s="39"/>
      <c r="AT85" s="39">
        <v>0</v>
      </c>
      <c r="AU85" s="39"/>
      <c r="AV85" s="39"/>
      <c r="AW85" s="39"/>
    </row>
    <row r="86" spans="1:49" x14ac:dyDescent="0.2">
      <c r="D86" s="47" t="s">
        <v>117</v>
      </c>
      <c r="F86" s="48">
        <v>249</v>
      </c>
      <c r="G86" s="49"/>
      <c r="H86" s="49"/>
      <c r="I86" s="49"/>
      <c r="J86" s="48">
        <v>1242</v>
      </c>
      <c r="K86" s="48">
        <v>62</v>
      </c>
      <c r="L86" s="48">
        <v>20</v>
      </c>
      <c r="M86" s="49"/>
      <c r="N86" s="48">
        <v>1324</v>
      </c>
      <c r="O86" s="49"/>
      <c r="P86" s="49"/>
      <c r="Q86" s="49"/>
      <c r="R86" s="48">
        <v>1</v>
      </c>
      <c r="S86" s="48">
        <v>85</v>
      </c>
      <c r="T86" s="48">
        <v>439</v>
      </c>
      <c r="U86" s="48">
        <v>115</v>
      </c>
      <c r="V86" s="49"/>
      <c r="W86" s="48">
        <v>131</v>
      </c>
      <c r="X86" s="48">
        <v>10</v>
      </c>
      <c r="Y86" s="48">
        <v>2</v>
      </c>
      <c r="Z86" s="48">
        <v>10</v>
      </c>
      <c r="AA86" s="48">
        <v>231</v>
      </c>
      <c r="AB86" s="48">
        <v>27</v>
      </c>
      <c r="AC86" s="48">
        <v>385</v>
      </c>
      <c r="AD86" s="48">
        <v>0</v>
      </c>
      <c r="AE86" s="49"/>
      <c r="AF86" s="48">
        <v>1436</v>
      </c>
      <c r="AG86" s="49"/>
      <c r="AH86" s="49"/>
      <c r="AI86" s="49"/>
      <c r="AJ86" s="48">
        <v>137</v>
      </c>
      <c r="AK86" s="49"/>
      <c r="AL86" s="49"/>
      <c r="AM86" s="49"/>
      <c r="AN86" s="48">
        <v>0</v>
      </c>
      <c r="AO86" s="49"/>
      <c r="AP86" s="48">
        <v>0</v>
      </c>
      <c r="AQ86" s="49"/>
      <c r="AR86" s="49"/>
      <c r="AS86" s="49"/>
      <c r="AT86" s="48">
        <v>0</v>
      </c>
      <c r="AU86" s="39"/>
      <c r="AV86" s="39"/>
      <c r="AW86" s="39"/>
    </row>
    <row r="87" spans="1:49" x14ac:dyDescent="0.2">
      <c r="D87" s="2" t="s">
        <v>106</v>
      </c>
      <c r="F87" s="39">
        <v>259</v>
      </c>
      <c r="G87" s="39"/>
      <c r="H87" s="39"/>
      <c r="I87" s="39"/>
      <c r="J87" s="39">
        <v>1254</v>
      </c>
      <c r="K87" s="39">
        <v>40</v>
      </c>
      <c r="L87" s="39">
        <v>5</v>
      </c>
      <c r="M87" s="39"/>
      <c r="N87" s="39">
        <v>1299</v>
      </c>
      <c r="O87" s="39"/>
      <c r="P87" s="39"/>
      <c r="Q87" s="39"/>
      <c r="R87" s="39">
        <v>0</v>
      </c>
      <c r="S87" s="39">
        <v>86</v>
      </c>
      <c r="T87" s="39">
        <v>453</v>
      </c>
      <c r="U87" s="39">
        <v>178</v>
      </c>
      <c r="V87" s="39"/>
      <c r="W87" s="39">
        <v>168</v>
      </c>
      <c r="X87" s="39">
        <v>1</v>
      </c>
      <c r="Y87" s="39">
        <v>1</v>
      </c>
      <c r="Z87" s="39">
        <v>19</v>
      </c>
      <c r="AA87" s="39">
        <v>182</v>
      </c>
      <c r="AB87" s="39">
        <v>24</v>
      </c>
      <c r="AC87" s="39">
        <v>216</v>
      </c>
      <c r="AD87" s="39">
        <v>0</v>
      </c>
      <c r="AE87" s="39"/>
      <c r="AF87" s="39">
        <v>1328</v>
      </c>
      <c r="AG87" s="39"/>
      <c r="AH87" s="39"/>
      <c r="AI87" s="39"/>
      <c r="AJ87" s="39">
        <v>230</v>
      </c>
      <c r="AK87" s="39"/>
      <c r="AL87" s="39"/>
      <c r="AM87" s="39"/>
      <c r="AN87" s="39">
        <v>0</v>
      </c>
      <c r="AO87" s="39"/>
      <c r="AP87" s="39">
        <v>0</v>
      </c>
      <c r="AQ87" s="39"/>
      <c r="AR87" s="39"/>
      <c r="AS87" s="39"/>
      <c r="AT87" s="39">
        <v>109</v>
      </c>
      <c r="AU87" s="39"/>
      <c r="AV87" s="39"/>
      <c r="AW87" s="39"/>
    </row>
    <row r="88" spans="1:49" x14ac:dyDescent="0.2">
      <c r="D88" s="47" t="s">
        <v>107</v>
      </c>
      <c r="F88" s="48">
        <v>193</v>
      </c>
      <c r="G88" s="49"/>
      <c r="H88" s="49"/>
      <c r="I88" s="49"/>
      <c r="J88" s="48">
        <v>1271</v>
      </c>
      <c r="K88" s="48">
        <v>61</v>
      </c>
      <c r="L88" s="48">
        <v>5</v>
      </c>
      <c r="M88" s="49"/>
      <c r="N88" s="48">
        <v>1337</v>
      </c>
      <c r="O88" s="49"/>
      <c r="P88" s="49"/>
      <c r="Q88" s="49"/>
      <c r="R88" s="48">
        <v>0</v>
      </c>
      <c r="S88" s="48">
        <v>116</v>
      </c>
      <c r="T88" s="48">
        <v>586</v>
      </c>
      <c r="U88" s="48">
        <v>124</v>
      </c>
      <c r="V88" s="49"/>
      <c r="W88" s="48">
        <v>115</v>
      </c>
      <c r="X88" s="48">
        <v>2</v>
      </c>
      <c r="Y88" s="48">
        <v>0</v>
      </c>
      <c r="Z88" s="48">
        <v>9</v>
      </c>
      <c r="AA88" s="48">
        <v>224</v>
      </c>
      <c r="AB88" s="48">
        <v>25</v>
      </c>
      <c r="AC88" s="48">
        <v>182</v>
      </c>
      <c r="AD88" s="48">
        <v>0</v>
      </c>
      <c r="AE88" s="49"/>
      <c r="AF88" s="48">
        <v>1383</v>
      </c>
      <c r="AG88" s="49"/>
      <c r="AH88" s="49"/>
      <c r="AI88" s="49"/>
      <c r="AJ88" s="48">
        <v>147</v>
      </c>
      <c r="AK88" s="49"/>
      <c r="AL88" s="49"/>
      <c r="AM88" s="49"/>
      <c r="AN88" s="48">
        <v>0</v>
      </c>
      <c r="AO88" s="49"/>
      <c r="AP88" s="48">
        <v>0</v>
      </c>
      <c r="AQ88" s="49"/>
      <c r="AR88" s="49"/>
      <c r="AS88" s="49"/>
      <c r="AT88" s="48">
        <v>0</v>
      </c>
      <c r="AU88" s="39"/>
      <c r="AV88" s="39"/>
      <c r="AW88" s="39"/>
    </row>
    <row r="89" spans="1:49" x14ac:dyDescent="0.2">
      <c r="D89" s="2" t="s">
        <v>108</v>
      </c>
      <c r="F89" s="39">
        <v>368</v>
      </c>
      <c r="G89" s="39"/>
      <c r="H89" s="39"/>
      <c r="I89" s="39"/>
      <c r="J89" s="39">
        <v>1232</v>
      </c>
      <c r="K89" s="39">
        <v>89</v>
      </c>
      <c r="L89" s="39">
        <v>9</v>
      </c>
      <c r="M89" s="39"/>
      <c r="N89" s="39">
        <v>1330</v>
      </c>
      <c r="O89" s="39"/>
      <c r="P89" s="39"/>
      <c r="Q89" s="39"/>
      <c r="R89" s="39">
        <v>5</v>
      </c>
      <c r="S89" s="39">
        <v>49</v>
      </c>
      <c r="T89" s="39">
        <v>541</v>
      </c>
      <c r="U89" s="39">
        <v>152</v>
      </c>
      <c r="V89" s="39"/>
      <c r="W89" s="39">
        <v>149</v>
      </c>
      <c r="X89" s="39">
        <v>2</v>
      </c>
      <c r="Y89" s="39">
        <v>7</v>
      </c>
      <c r="Z89" s="39">
        <v>11</v>
      </c>
      <c r="AA89" s="39">
        <v>194</v>
      </c>
      <c r="AB89" s="39">
        <v>43</v>
      </c>
      <c r="AC89" s="39">
        <v>265</v>
      </c>
      <c r="AD89" s="39">
        <v>0</v>
      </c>
      <c r="AE89" s="39"/>
      <c r="AF89" s="39">
        <v>1418</v>
      </c>
      <c r="AG89" s="39"/>
      <c r="AH89" s="39"/>
      <c r="AI89" s="39"/>
      <c r="AJ89" s="39">
        <v>280</v>
      </c>
      <c r="AK89" s="39"/>
      <c r="AL89" s="39"/>
      <c r="AM89" s="39"/>
      <c r="AN89" s="39">
        <v>0</v>
      </c>
      <c r="AO89" s="39"/>
      <c r="AP89" s="39">
        <v>0</v>
      </c>
      <c r="AQ89" s="39"/>
      <c r="AR89" s="39"/>
      <c r="AS89" s="39"/>
      <c r="AT89" s="39">
        <v>410</v>
      </c>
      <c r="AU89" s="39"/>
      <c r="AV89" s="39"/>
      <c r="AW89" s="39"/>
    </row>
    <row r="90" spans="1:49" x14ac:dyDescent="0.2">
      <c r="D90" s="47" t="s">
        <v>128</v>
      </c>
      <c r="F90" s="48">
        <v>150</v>
      </c>
      <c r="G90" s="49"/>
      <c r="H90" s="49"/>
      <c r="I90" s="49"/>
      <c r="J90" s="48">
        <v>1262</v>
      </c>
      <c r="K90" s="48">
        <v>63</v>
      </c>
      <c r="L90" s="48">
        <v>5</v>
      </c>
      <c r="M90" s="49"/>
      <c r="N90" s="48">
        <v>1330</v>
      </c>
      <c r="O90" s="49"/>
      <c r="P90" s="49"/>
      <c r="Q90" s="49"/>
      <c r="R90" s="48">
        <v>17</v>
      </c>
      <c r="S90" s="48">
        <v>90</v>
      </c>
      <c r="T90" s="48">
        <v>521</v>
      </c>
      <c r="U90" s="48">
        <v>101</v>
      </c>
      <c r="V90" s="49"/>
      <c r="W90" s="48">
        <v>149</v>
      </c>
      <c r="X90" s="48">
        <v>7</v>
      </c>
      <c r="Y90" s="48">
        <v>0</v>
      </c>
      <c r="Z90" s="48">
        <v>24</v>
      </c>
      <c r="AA90" s="48">
        <v>229</v>
      </c>
      <c r="AB90" s="48">
        <v>45</v>
      </c>
      <c r="AC90" s="48">
        <v>146</v>
      </c>
      <c r="AD90" s="48">
        <v>0</v>
      </c>
      <c r="AE90" s="49"/>
      <c r="AF90" s="48">
        <v>1329</v>
      </c>
      <c r="AG90" s="49"/>
      <c r="AH90" s="49"/>
      <c r="AI90" s="49"/>
      <c r="AJ90" s="48">
        <v>151</v>
      </c>
      <c r="AK90" s="49"/>
      <c r="AL90" s="49"/>
      <c r="AM90" s="49"/>
      <c r="AN90" s="48">
        <v>0</v>
      </c>
      <c r="AO90" s="49"/>
      <c r="AP90" s="48">
        <v>0</v>
      </c>
      <c r="AQ90" s="49"/>
      <c r="AR90" s="49"/>
      <c r="AS90" s="49"/>
      <c r="AT90" s="48">
        <v>0</v>
      </c>
      <c r="AU90" s="39"/>
      <c r="AV90" s="39"/>
      <c r="AW90" s="39"/>
    </row>
    <row r="91" spans="1:49" x14ac:dyDescent="0.2"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</row>
    <row r="92" spans="1:49" s="1" customFormat="1" x14ac:dyDescent="0.25">
      <c r="A92" s="3"/>
      <c r="B92" s="6"/>
      <c r="C92" s="51" t="s">
        <v>129</v>
      </c>
      <c r="D92" s="52"/>
      <c r="E92" s="5"/>
      <c r="F92" s="53">
        <v>3404</v>
      </c>
      <c r="G92" s="54"/>
      <c r="H92" s="54"/>
      <c r="I92" s="54"/>
      <c r="J92" s="53">
        <v>17522</v>
      </c>
      <c r="K92" s="53">
        <v>809</v>
      </c>
      <c r="L92" s="53">
        <v>134</v>
      </c>
      <c r="M92" s="54"/>
      <c r="N92" s="53">
        <v>18465</v>
      </c>
      <c r="O92" s="54"/>
      <c r="P92" s="54"/>
      <c r="Q92" s="54"/>
      <c r="R92" s="53">
        <v>50</v>
      </c>
      <c r="S92" s="53">
        <v>1227</v>
      </c>
      <c r="T92" s="53">
        <v>6611</v>
      </c>
      <c r="U92" s="53">
        <v>1675</v>
      </c>
      <c r="V92" s="54"/>
      <c r="W92" s="53">
        <v>2050</v>
      </c>
      <c r="X92" s="53">
        <v>63</v>
      </c>
      <c r="Y92" s="53">
        <v>15</v>
      </c>
      <c r="Z92" s="53">
        <v>216</v>
      </c>
      <c r="AA92" s="53">
        <v>2884</v>
      </c>
      <c r="AB92" s="53">
        <v>355</v>
      </c>
      <c r="AC92" s="53">
        <v>3623</v>
      </c>
      <c r="AD92" s="53">
        <v>10</v>
      </c>
      <c r="AE92" s="54"/>
      <c r="AF92" s="53">
        <v>18779</v>
      </c>
      <c r="AG92" s="54"/>
      <c r="AH92" s="54"/>
      <c r="AI92" s="54"/>
      <c r="AJ92" s="53">
        <v>3090</v>
      </c>
      <c r="AK92" s="54"/>
      <c r="AL92" s="54"/>
      <c r="AM92" s="54"/>
      <c r="AN92" s="53">
        <v>0</v>
      </c>
      <c r="AO92" s="54"/>
      <c r="AP92" s="53">
        <v>0</v>
      </c>
      <c r="AQ92" s="54"/>
      <c r="AR92" s="54"/>
      <c r="AS92" s="54"/>
      <c r="AT92" s="53">
        <v>1363</v>
      </c>
      <c r="AU92" s="39"/>
      <c r="AV92" s="39"/>
      <c r="AW92" s="39"/>
    </row>
    <row r="93" spans="1:49" x14ac:dyDescent="0.2"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</row>
    <row r="94" spans="1:49" x14ac:dyDescent="0.2">
      <c r="C94" s="3" t="s">
        <v>130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</row>
    <row r="95" spans="1:49" x14ac:dyDescent="0.2">
      <c r="D95" s="2" t="s">
        <v>131</v>
      </c>
      <c r="F95" s="39">
        <v>0</v>
      </c>
      <c r="G95" s="39"/>
      <c r="H95" s="39"/>
      <c r="I95" s="39"/>
      <c r="J95" s="39">
        <v>0</v>
      </c>
      <c r="K95" s="39">
        <v>0</v>
      </c>
      <c r="L95" s="39">
        <v>0</v>
      </c>
      <c r="M95" s="39"/>
      <c r="N95" s="39">
        <v>0</v>
      </c>
      <c r="O95" s="39"/>
      <c r="P95" s="39"/>
      <c r="Q95" s="39"/>
      <c r="R95" s="39">
        <v>0</v>
      </c>
      <c r="S95" s="39">
        <v>0</v>
      </c>
      <c r="T95" s="39">
        <v>0</v>
      </c>
      <c r="U95" s="39">
        <v>0</v>
      </c>
      <c r="V95" s="39"/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/>
      <c r="AF95" s="39">
        <v>0</v>
      </c>
      <c r="AG95" s="39"/>
      <c r="AH95" s="39"/>
      <c r="AI95" s="39"/>
      <c r="AJ95" s="39">
        <v>0</v>
      </c>
      <c r="AK95" s="39"/>
      <c r="AL95" s="39"/>
      <c r="AM95" s="39"/>
      <c r="AN95" s="39">
        <v>0</v>
      </c>
      <c r="AO95" s="39"/>
      <c r="AP95" s="39">
        <v>0</v>
      </c>
      <c r="AQ95" s="39"/>
      <c r="AR95" s="39"/>
      <c r="AS95" s="39"/>
      <c r="AT95" s="39">
        <v>0</v>
      </c>
      <c r="AU95" s="39"/>
      <c r="AV95" s="39"/>
      <c r="AW95" s="39"/>
    </row>
    <row r="96" spans="1:49" x14ac:dyDescent="0.2">
      <c r="D96" s="47" t="s">
        <v>132</v>
      </c>
      <c r="F96" s="48">
        <v>0</v>
      </c>
      <c r="G96" s="49"/>
      <c r="H96" s="49"/>
      <c r="I96" s="49"/>
      <c r="J96" s="48">
        <v>0</v>
      </c>
      <c r="K96" s="48">
        <v>0</v>
      </c>
      <c r="L96" s="48">
        <v>0</v>
      </c>
      <c r="M96" s="49"/>
      <c r="N96" s="48">
        <v>0</v>
      </c>
      <c r="O96" s="49"/>
      <c r="P96" s="49"/>
      <c r="Q96" s="49"/>
      <c r="R96" s="48">
        <v>0</v>
      </c>
      <c r="S96" s="48">
        <v>0</v>
      </c>
      <c r="T96" s="48">
        <v>0</v>
      </c>
      <c r="U96" s="48">
        <v>0</v>
      </c>
      <c r="V96" s="49"/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9"/>
      <c r="AF96" s="48">
        <v>0</v>
      </c>
      <c r="AG96" s="49"/>
      <c r="AH96" s="49"/>
      <c r="AI96" s="49"/>
      <c r="AJ96" s="48">
        <v>0</v>
      </c>
      <c r="AK96" s="49"/>
      <c r="AL96" s="49"/>
      <c r="AM96" s="49"/>
      <c r="AN96" s="48">
        <v>0</v>
      </c>
      <c r="AO96" s="49"/>
      <c r="AP96" s="48">
        <v>0</v>
      </c>
      <c r="AQ96" s="49"/>
      <c r="AR96" s="49"/>
      <c r="AS96" s="49"/>
      <c r="AT96" s="48">
        <v>0</v>
      </c>
      <c r="AU96" s="39"/>
      <c r="AV96" s="39"/>
      <c r="AW96" s="39"/>
    </row>
    <row r="97" spans="1:49" x14ac:dyDescent="0.2"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</row>
    <row r="98" spans="1:49" x14ac:dyDescent="0.25">
      <c r="C98" s="51" t="s">
        <v>133</v>
      </c>
      <c r="D98" s="52"/>
      <c r="F98" s="53">
        <v>0</v>
      </c>
      <c r="G98" s="54"/>
      <c r="H98" s="54"/>
      <c r="I98" s="54"/>
      <c r="J98" s="53">
        <v>0</v>
      </c>
      <c r="K98" s="53">
        <v>0</v>
      </c>
      <c r="L98" s="53">
        <v>0</v>
      </c>
      <c r="M98" s="54"/>
      <c r="N98" s="53">
        <v>0</v>
      </c>
      <c r="O98" s="54"/>
      <c r="P98" s="54"/>
      <c r="Q98" s="54"/>
      <c r="R98" s="53">
        <v>0</v>
      </c>
      <c r="S98" s="53">
        <v>0</v>
      </c>
      <c r="T98" s="53">
        <v>0</v>
      </c>
      <c r="U98" s="53">
        <v>0</v>
      </c>
      <c r="V98" s="54"/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4"/>
      <c r="AF98" s="53">
        <v>0</v>
      </c>
      <c r="AG98" s="54"/>
      <c r="AH98" s="54"/>
      <c r="AI98" s="54"/>
      <c r="AJ98" s="53">
        <v>0</v>
      </c>
      <c r="AK98" s="54"/>
      <c r="AL98" s="54"/>
      <c r="AM98" s="54"/>
      <c r="AN98" s="53">
        <v>0</v>
      </c>
      <c r="AO98" s="54"/>
      <c r="AP98" s="53">
        <v>0</v>
      </c>
      <c r="AQ98" s="54"/>
      <c r="AR98" s="54"/>
      <c r="AS98" s="54"/>
      <c r="AT98" s="53">
        <v>0</v>
      </c>
      <c r="AU98" s="39"/>
      <c r="AV98" s="39"/>
      <c r="AW98" s="39"/>
    </row>
    <row r="99" spans="1:49" x14ac:dyDescent="0.2"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</row>
    <row r="100" spans="1:49" x14ac:dyDescent="0.2">
      <c r="C100" s="3" t="s">
        <v>134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</row>
    <row r="101" spans="1:49" x14ac:dyDescent="0.2">
      <c r="D101" s="2" t="s">
        <v>122</v>
      </c>
      <c r="F101" s="39">
        <v>183</v>
      </c>
      <c r="G101" s="39"/>
      <c r="H101" s="39"/>
      <c r="I101" s="39"/>
      <c r="J101" s="39">
        <v>2357</v>
      </c>
      <c r="K101" s="39">
        <v>100</v>
      </c>
      <c r="L101" s="39">
        <v>4</v>
      </c>
      <c r="M101" s="39"/>
      <c r="N101" s="39">
        <v>2461</v>
      </c>
      <c r="O101" s="39"/>
      <c r="P101" s="39"/>
      <c r="Q101" s="39"/>
      <c r="R101" s="39">
        <v>0</v>
      </c>
      <c r="S101" s="39">
        <v>113</v>
      </c>
      <c r="T101" s="39">
        <v>728</v>
      </c>
      <c r="U101" s="39">
        <v>92</v>
      </c>
      <c r="V101" s="39"/>
      <c r="W101" s="39">
        <v>572</v>
      </c>
      <c r="X101" s="39">
        <v>0</v>
      </c>
      <c r="Y101" s="39">
        <v>0</v>
      </c>
      <c r="Z101" s="39">
        <v>164</v>
      </c>
      <c r="AA101" s="39">
        <v>88</v>
      </c>
      <c r="AB101" s="39">
        <v>11</v>
      </c>
      <c r="AC101" s="39">
        <v>652</v>
      </c>
      <c r="AD101" s="39">
        <v>0</v>
      </c>
      <c r="AE101" s="39"/>
      <c r="AF101" s="39">
        <v>2420</v>
      </c>
      <c r="AG101" s="39"/>
      <c r="AH101" s="39"/>
      <c r="AI101" s="39"/>
      <c r="AJ101" s="39">
        <v>224</v>
      </c>
      <c r="AK101" s="39"/>
      <c r="AL101" s="39"/>
      <c r="AM101" s="39"/>
      <c r="AN101" s="39">
        <v>0</v>
      </c>
      <c r="AO101" s="39"/>
      <c r="AP101" s="39">
        <v>0</v>
      </c>
      <c r="AQ101" s="39"/>
      <c r="AR101" s="39"/>
      <c r="AS101" s="39"/>
      <c r="AT101" s="39">
        <v>0</v>
      </c>
      <c r="AU101" s="39"/>
      <c r="AV101" s="39"/>
      <c r="AW101" s="39"/>
    </row>
    <row r="102" spans="1:49" x14ac:dyDescent="0.2">
      <c r="D102" s="47" t="s">
        <v>135</v>
      </c>
      <c r="F102" s="48">
        <v>226</v>
      </c>
      <c r="G102" s="49"/>
      <c r="H102" s="49"/>
      <c r="I102" s="49"/>
      <c r="J102" s="48">
        <v>2344</v>
      </c>
      <c r="K102" s="48">
        <v>67</v>
      </c>
      <c r="L102" s="48">
        <v>4</v>
      </c>
      <c r="M102" s="49"/>
      <c r="N102" s="48">
        <v>2415</v>
      </c>
      <c r="O102" s="49"/>
      <c r="P102" s="49"/>
      <c r="Q102" s="49"/>
      <c r="R102" s="48">
        <v>0</v>
      </c>
      <c r="S102" s="48">
        <v>80</v>
      </c>
      <c r="T102" s="48">
        <v>585</v>
      </c>
      <c r="U102" s="48">
        <v>281</v>
      </c>
      <c r="V102" s="49"/>
      <c r="W102" s="48">
        <v>579</v>
      </c>
      <c r="X102" s="48">
        <v>29</v>
      </c>
      <c r="Y102" s="48">
        <v>1</v>
      </c>
      <c r="Z102" s="48">
        <v>134</v>
      </c>
      <c r="AA102" s="48">
        <v>108</v>
      </c>
      <c r="AB102" s="48">
        <v>17</v>
      </c>
      <c r="AC102" s="48">
        <v>622</v>
      </c>
      <c r="AD102" s="48">
        <v>0</v>
      </c>
      <c r="AE102" s="49"/>
      <c r="AF102" s="48">
        <v>2436</v>
      </c>
      <c r="AG102" s="49"/>
      <c r="AH102" s="49"/>
      <c r="AI102" s="49"/>
      <c r="AJ102" s="48">
        <v>205</v>
      </c>
      <c r="AK102" s="49"/>
      <c r="AL102" s="49"/>
      <c r="AM102" s="49"/>
      <c r="AN102" s="48">
        <v>0</v>
      </c>
      <c r="AO102" s="49"/>
      <c r="AP102" s="48">
        <v>0</v>
      </c>
      <c r="AQ102" s="49"/>
      <c r="AR102" s="49"/>
      <c r="AS102" s="49"/>
      <c r="AT102" s="48">
        <v>0</v>
      </c>
      <c r="AU102" s="39"/>
      <c r="AV102" s="39"/>
      <c r="AW102" s="39"/>
    </row>
    <row r="103" spans="1:49" x14ac:dyDescent="0.2">
      <c r="D103" s="2" t="s">
        <v>98</v>
      </c>
      <c r="F103" s="39">
        <v>233</v>
      </c>
      <c r="G103" s="39"/>
      <c r="H103" s="39"/>
      <c r="I103" s="39"/>
      <c r="J103" s="39">
        <v>2342</v>
      </c>
      <c r="K103" s="39">
        <v>42</v>
      </c>
      <c r="L103" s="39">
        <v>8</v>
      </c>
      <c r="M103" s="39"/>
      <c r="N103" s="39">
        <v>2392</v>
      </c>
      <c r="O103" s="39"/>
      <c r="P103" s="39"/>
      <c r="Q103" s="39"/>
      <c r="R103" s="39">
        <v>4</v>
      </c>
      <c r="S103" s="39">
        <v>66</v>
      </c>
      <c r="T103" s="39">
        <v>394</v>
      </c>
      <c r="U103" s="39">
        <v>164</v>
      </c>
      <c r="V103" s="39"/>
      <c r="W103" s="39">
        <v>604</v>
      </c>
      <c r="X103" s="39">
        <v>0</v>
      </c>
      <c r="Y103" s="39">
        <v>0</v>
      </c>
      <c r="Z103" s="39">
        <v>136</v>
      </c>
      <c r="AA103" s="39">
        <v>94</v>
      </c>
      <c r="AB103" s="39">
        <v>13</v>
      </c>
      <c r="AC103" s="39">
        <v>941</v>
      </c>
      <c r="AD103" s="39">
        <v>0</v>
      </c>
      <c r="AE103" s="39"/>
      <c r="AF103" s="39">
        <v>2416</v>
      </c>
      <c r="AG103" s="39"/>
      <c r="AH103" s="39"/>
      <c r="AI103" s="39"/>
      <c r="AJ103" s="39">
        <v>209</v>
      </c>
      <c r="AK103" s="39"/>
      <c r="AL103" s="39"/>
      <c r="AM103" s="39"/>
      <c r="AN103" s="39">
        <v>0</v>
      </c>
      <c r="AO103" s="39"/>
      <c r="AP103" s="39">
        <v>0</v>
      </c>
      <c r="AQ103" s="39"/>
      <c r="AR103" s="39"/>
      <c r="AS103" s="39"/>
      <c r="AT103" s="39">
        <v>0</v>
      </c>
      <c r="AU103" s="39"/>
      <c r="AV103" s="39"/>
      <c r="AW103" s="39"/>
    </row>
    <row r="104" spans="1:49" x14ac:dyDescent="0.2">
      <c r="D104" s="47" t="s">
        <v>136</v>
      </c>
      <c r="F104" s="48">
        <v>195</v>
      </c>
      <c r="G104" s="49"/>
      <c r="H104" s="49"/>
      <c r="I104" s="49"/>
      <c r="J104" s="48">
        <v>2350</v>
      </c>
      <c r="K104" s="48">
        <v>37</v>
      </c>
      <c r="L104" s="48">
        <v>3</v>
      </c>
      <c r="M104" s="49"/>
      <c r="N104" s="48">
        <v>2390</v>
      </c>
      <c r="O104" s="49"/>
      <c r="P104" s="49"/>
      <c r="Q104" s="49"/>
      <c r="R104" s="48">
        <v>0</v>
      </c>
      <c r="S104" s="48">
        <v>73</v>
      </c>
      <c r="T104" s="48">
        <v>509</v>
      </c>
      <c r="U104" s="48">
        <v>66</v>
      </c>
      <c r="V104" s="49"/>
      <c r="W104" s="48">
        <v>893</v>
      </c>
      <c r="X104" s="48">
        <v>6</v>
      </c>
      <c r="Y104" s="48">
        <v>3</v>
      </c>
      <c r="Z104" s="48">
        <v>145</v>
      </c>
      <c r="AA104" s="48">
        <v>155</v>
      </c>
      <c r="AB104" s="48">
        <v>20</v>
      </c>
      <c r="AC104" s="48">
        <v>558</v>
      </c>
      <c r="AD104" s="48">
        <v>0</v>
      </c>
      <c r="AE104" s="49"/>
      <c r="AF104" s="48">
        <v>2428</v>
      </c>
      <c r="AG104" s="49"/>
      <c r="AH104" s="49"/>
      <c r="AI104" s="49"/>
      <c r="AJ104" s="48">
        <v>157</v>
      </c>
      <c r="AK104" s="49"/>
      <c r="AL104" s="49"/>
      <c r="AM104" s="49"/>
      <c r="AN104" s="48">
        <v>0</v>
      </c>
      <c r="AO104" s="49"/>
      <c r="AP104" s="48">
        <v>0</v>
      </c>
      <c r="AQ104" s="49"/>
      <c r="AR104" s="49"/>
      <c r="AS104" s="49"/>
      <c r="AT104" s="48">
        <v>0</v>
      </c>
      <c r="AU104" s="39"/>
      <c r="AV104" s="39"/>
      <c r="AW104" s="39"/>
    </row>
    <row r="105" spans="1:49" x14ac:dyDescent="0.2">
      <c r="D105" s="2" t="s">
        <v>114</v>
      </c>
      <c r="F105" s="39">
        <v>211</v>
      </c>
      <c r="G105" s="39"/>
      <c r="H105" s="39"/>
      <c r="I105" s="39"/>
      <c r="J105" s="39">
        <v>2261</v>
      </c>
      <c r="K105" s="39">
        <v>38</v>
      </c>
      <c r="L105" s="39">
        <v>2</v>
      </c>
      <c r="M105" s="39"/>
      <c r="N105" s="39">
        <v>2301</v>
      </c>
      <c r="O105" s="39"/>
      <c r="P105" s="39"/>
      <c r="Q105" s="39"/>
      <c r="R105" s="39">
        <v>6</v>
      </c>
      <c r="S105" s="39">
        <v>66</v>
      </c>
      <c r="T105" s="39">
        <v>581</v>
      </c>
      <c r="U105" s="39">
        <v>84</v>
      </c>
      <c r="V105" s="39"/>
      <c r="W105" s="39">
        <v>602</v>
      </c>
      <c r="X105" s="39">
        <v>4</v>
      </c>
      <c r="Y105" s="39">
        <v>1</v>
      </c>
      <c r="Z105" s="39">
        <v>147</v>
      </c>
      <c r="AA105" s="39">
        <v>125</v>
      </c>
      <c r="AB105" s="39">
        <v>22</v>
      </c>
      <c r="AC105" s="39">
        <v>636</v>
      </c>
      <c r="AD105" s="39">
        <v>1</v>
      </c>
      <c r="AE105" s="39"/>
      <c r="AF105" s="39">
        <v>2275</v>
      </c>
      <c r="AG105" s="39"/>
      <c r="AH105" s="39"/>
      <c r="AI105" s="39"/>
      <c r="AJ105" s="39">
        <v>237</v>
      </c>
      <c r="AK105" s="39"/>
      <c r="AL105" s="39"/>
      <c r="AM105" s="39"/>
      <c r="AN105" s="39">
        <v>0</v>
      </c>
      <c r="AO105" s="39"/>
      <c r="AP105" s="39">
        <v>0</v>
      </c>
      <c r="AQ105" s="39"/>
      <c r="AR105" s="39"/>
      <c r="AS105" s="39"/>
      <c r="AT105" s="39">
        <v>0</v>
      </c>
      <c r="AU105" s="39"/>
      <c r="AV105" s="39"/>
      <c r="AW105" s="39"/>
    </row>
    <row r="106" spans="1:49" x14ac:dyDescent="0.2">
      <c r="D106" s="47" t="s">
        <v>101</v>
      </c>
      <c r="F106" s="48">
        <v>258</v>
      </c>
      <c r="G106" s="49"/>
      <c r="H106" s="49"/>
      <c r="I106" s="49"/>
      <c r="J106" s="48">
        <v>2356</v>
      </c>
      <c r="K106" s="48">
        <v>53</v>
      </c>
      <c r="L106" s="48">
        <v>9</v>
      </c>
      <c r="M106" s="49"/>
      <c r="N106" s="48">
        <v>2418</v>
      </c>
      <c r="O106" s="49"/>
      <c r="P106" s="49"/>
      <c r="Q106" s="49"/>
      <c r="R106" s="48">
        <v>0</v>
      </c>
      <c r="S106" s="48">
        <v>129</v>
      </c>
      <c r="T106" s="48">
        <v>520</v>
      </c>
      <c r="U106" s="48">
        <v>134</v>
      </c>
      <c r="V106" s="49"/>
      <c r="W106" s="48">
        <v>522</v>
      </c>
      <c r="X106" s="48">
        <v>2</v>
      </c>
      <c r="Y106" s="48">
        <v>2</v>
      </c>
      <c r="Z106" s="48">
        <v>215</v>
      </c>
      <c r="AA106" s="48">
        <v>131</v>
      </c>
      <c r="AB106" s="48">
        <v>22</v>
      </c>
      <c r="AC106" s="48">
        <v>759</v>
      </c>
      <c r="AD106" s="48">
        <v>0</v>
      </c>
      <c r="AE106" s="49"/>
      <c r="AF106" s="48">
        <v>2436</v>
      </c>
      <c r="AG106" s="49"/>
      <c r="AH106" s="49"/>
      <c r="AI106" s="49"/>
      <c r="AJ106" s="48">
        <v>240</v>
      </c>
      <c r="AK106" s="49"/>
      <c r="AL106" s="49"/>
      <c r="AM106" s="49"/>
      <c r="AN106" s="48">
        <v>0</v>
      </c>
      <c r="AO106" s="49"/>
      <c r="AP106" s="48">
        <v>0</v>
      </c>
      <c r="AQ106" s="49"/>
      <c r="AR106" s="49"/>
      <c r="AS106" s="49"/>
      <c r="AT106" s="48">
        <v>0</v>
      </c>
      <c r="AU106" s="39"/>
      <c r="AV106" s="39"/>
      <c r="AW106" s="39"/>
    </row>
    <row r="107" spans="1:49" x14ac:dyDescent="0.2">
      <c r="D107" s="50" t="s">
        <v>116</v>
      </c>
      <c r="F107" s="49">
        <v>191</v>
      </c>
      <c r="G107" s="49"/>
      <c r="H107" s="49"/>
      <c r="I107" s="49"/>
      <c r="J107" s="49">
        <v>2354</v>
      </c>
      <c r="K107" s="49">
        <v>37</v>
      </c>
      <c r="L107" s="49">
        <v>4</v>
      </c>
      <c r="M107" s="49"/>
      <c r="N107" s="49">
        <v>2395</v>
      </c>
      <c r="O107" s="49"/>
      <c r="P107" s="49"/>
      <c r="Q107" s="49"/>
      <c r="R107" s="49">
        <v>0</v>
      </c>
      <c r="S107" s="49">
        <v>69</v>
      </c>
      <c r="T107" s="49">
        <v>454</v>
      </c>
      <c r="U107" s="49">
        <v>83</v>
      </c>
      <c r="V107" s="49"/>
      <c r="W107" s="49">
        <v>546</v>
      </c>
      <c r="X107" s="49">
        <v>17</v>
      </c>
      <c r="Y107" s="49">
        <v>6</v>
      </c>
      <c r="Z107" s="49">
        <v>181</v>
      </c>
      <c r="AA107" s="49">
        <v>120</v>
      </c>
      <c r="AB107" s="49">
        <v>67</v>
      </c>
      <c r="AC107" s="49">
        <v>873</v>
      </c>
      <c r="AD107" s="49">
        <v>0</v>
      </c>
      <c r="AE107" s="49"/>
      <c r="AF107" s="49">
        <v>2416</v>
      </c>
      <c r="AG107" s="49"/>
      <c r="AH107" s="49"/>
      <c r="AI107" s="49"/>
      <c r="AJ107" s="49">
        <v>170</v>
      </c>
      <c r="AK107" s="49"/>
      <c r="AL107" s="49"/>
      <c r="AM107" s="49"/>
      <c r="AN107" s="49">
        <v>0</v>
      </c>
      <c r="AO107" s="49"/>
      <c r="AP107" s="49">
        <v>0</v>
      </c>
      <c r="AQ107" s="49"/>
      <c r="AR107" s="49"/>
      <c r="AS107" s="49"/>
      <c r="AT107" s="49">
        <v>0</v>
      </c>
      <c r="AU107" s="39"/>
      <c r="AV107" s="39"/>
      <c r="AW107" s="39"/>
    </row>
    <row r="108" spans="1:49" x14ac:dyDescent="0.2">
      <c r="D108" s="47" t="s">
        <v>103</v>
      </c>
      <c r="F108" s="48">
        <v>188</v>
      </c>
      <c r="G108" s="49"/>
      <c r="H108" s="49"/>
      <c r="I108" s="49"/>
      <c r="J108" s="48">
        <v>2367</v>
      </c>
      <c r="K108" s="48">
        <v>43</v>
      </c>
      <c r="L108" s="48">
        <v>10</v>
      </c>
      <c r="M108" s="49"/>
      <c r="N108" s="48">
        <v>2420</v>
      </c>
      <c r="O108" s="49"/>
      <c r="P108" s="49"/>
      <c r="Q108" s="49"/>
      <c r="R108" s="48">
        <v>1</v>
      </c>
      <c r="S108" s="48">
        <v>104</v>
      </c>
      <c r="T108" s="48">
        <v>469</v>
      </c>
      <c r="U108" s="48">
        <v>100</v>
      </c>
      <c r="V108" s="49"/>
      <c r="W108" s="48">
        <v>577</v>
      </c>
      <c r="X108" s="48">
        <v>4</v>
      </c>
      <c r="Y108" s="48">
        <v>2</v>
      </c>
      <c r="Z108" s="48">
        <v>173</v>
      </c>
      <c r="AA108" s="48">
        <v>94</v>
      </c>
      <c r="AB108" s="48">
        <v>28</v>
      </c>
      <c r="AC108" s="48">
        <v>880</v>
      </c>
      <c r="AD108" s="48">
        <v>0</v>
      </c>
      <c r="AE108" s="49"/>
      <c r="AF108" s="48">
        <v>2432</v>
      </c>
      <c r="AG108" s="49"/>
      <c r="AH108" s="49"/>
      <c r="AI108" s="49"/>
      <c r="AJ108" s="48">
        <v>176</v>
      </c>
      <c r="AK108" s="49"/>
      <c r="AL108" s="49"/>
      <c r="AM108" s="49"/>
      <c r="AN108" s="48">
        <v>0</v>
      </c>
      <c r="AO108" s="49"/>
      <c r="AP108" s="48">
        <v>0</v>
      </c>
      <c r="AQ108" s="49"/>
      <c r="AR108" s="49"/>
      <c r="AS108" s="49"/>
      <c r="AT108" s="48">
        <v>0</v>
      </c>
      <c r="AU108" s="39"/>
      <c r="AV108" s="39"/>
      <c r="AW108" s="39"/>
    </row>
    <row r="109" spans="1:49" x14ac:dyDescent="0.2">
      <c r="D109" s="50" t="s">
        <v>137</v>
      </c>
      <c r="F109" s="49">
        <v>233</v>
      </c>
      <c r="G109" s="49"/>
      <c r="H109" s="49"/>
      <c r="I109" s="49"/>
      <c r="J109" s="49">
        <v>2379</v>
      </c>
      <c r="K109" s="49">
        <v>22</v>
      </c>
      <c r="L109" s="49">
        <v>3</v>
      </c>
      <c r="M109" s="49"/>
      <c r="N109" s="49">
        <v>2404</v>
      </c>
      <c r="O109" s="49"/>
      <c r="P109" s="49"/>
      <c r="Q109" s="49"/>
      <c r="R109" s="49">
        <v>0</v>
      </c>
      <c r="S109" s="49">
        <v>104</v>
      </c>
      <c r="T109" s="49">
        <v>283</v>
      </c>
      <c r="U109" s="49">
        <v>115</v>
      </c>
      <c r="V109" s="49"/>
      <c r="W109" s="49">
        <v>744</v>
      </c>
      <c r="X109" s="49">
        <v>0</v>
      </c>
      <c r="Y109" s="49">
        <v>1</v>
      </c>
      <c r="Z109" s="49">
        <v>226</v>
      </c>
      <c r="AA109" s="49">
        <v>102</v>
      </c>
      <c r="AB109" s="49">
        <v>21</v>
      </c>
      <c r="AC109" s="49">
        <v>857</v>
      </c>
      <c r="AD109" s="49">
        <v>0</v>
      </c>
      <c r="AE109" s="49"/>
      <c r="AF109" s="49">
        <v>2453</v>
      </c>
      <c r="AG109" s="49"/>
      <c r="AH109" s="49"/>
      <c r="AI109" s="49"/>
      <c r="AJ109" s="49">
        <v>184</v>
      </c>
      <c r="AK109" s="49"/>
      <c r="AL109" s="49"/>
      <c r="AM109" s="49"/>
      <c r="AN109" s="49">
        <v>0</v>
      </c>
      <c r="AO109" s="49"/>
      <c r="AP109" s="49">
        <v>0</v>
      </c>
      <c r="AQ109" s="49"/>
      <c r="AR109" s="49"/>
      <c r="AS109" s="49"/>
      <c r="AT109" s="49">
        <v>0</v>
      </c>
      <c r="AU109" s="39"/>
      <c r="AV109" s="39"/>
      <c r="AW109" s="39"/>
    </row>
    <row r="110" spans="1:49" x14ac:dyDescent="0.2"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</row>
    <row r="111" spans="1:49" s="1" customFormat="1" x14ac:dyDescent="0.25">
      <c r="A111" s="3"/>
      <c r="B111" s="6"/>
      <c r="C111" s="51" t="s">
        <v>138</v>
      </c>
      <c r="D111" s="52"/>
      <c r="E111" s="5"/>
      <c r="F111" s="53">
        <v>1918</v>
      </c>
      <c r="G111" s="54"/>
      <c r="H111" s="54"/>
      <c r="I111" s="54"/>
      <c r="J111" s="53">
        <v>21110</v>
      </c>
      <c r="K111" s="53">
        <v>439</v>
      </c>
      <c r="L111" s="53">
        <v>47</v>
      </c>
      <c r="M111" s="54"/>
      <c r="N111" s="53">
        <v>21596</v>
      </c>
      <c r="O111" s="54"/>
      <c r="P111" s="54"/>
      <c r="Q111" s="54"/>
      <c r="R111" s="53">
        <v>11</v>
      </c>
      <c r="S111" s="53">
        <v>804</v>
      </c>
      <c r="T111" s="53">
        <v>4523</v>
      </c>
      <c r="U111" s="53">
        <v>1119</v>
      </c>
      <c r="V111" s="54"/>
      <c r="W111" s="53">
        <v>5639</v>
      </c>
      <c r="X111" s="53">
        <v>62</v>
      </c>
      <c r="Y111" s="53">
        <v>16</v>
      </c>
      <c r="Z111" s="53">
        <v>1521</v>
      </c>
      <c r="AA111" s="53">
        <v>1017</v>
      </c>
      <c r="AB111" s="53">
        <v>221</v>
      </c>
      <c r="AC111" s="53">
        <v>6778</v>
      </c>
      <c r="AD111" s="53">
        <v>1</v>
      </c>
      <c r="AE111" s="54"/>
      <c r="AF111" s="53">
        <v>21712</v>
      </c>
      <c r="AG111" s="54"/>
      <c r="AH111" s="54"/>
      <c r="AI111" s="54"/>
      <c r="AJ111" s="53">
        <v>1802</v>
      </c>
      <c r="AK111" s="54"/>
      <c r="AL111" s="54"/>
      <c r="AM111" s="54"/>
      <c r="AN111" s="53">
        <v>0</v>
      </c>
      <c r="AO111" s="54"/>
      <c r="AP111" s="53">
        <v>0</v>
      </c>
      <c r="AQ111" s="54"/>
      <c r="AR111" s="54"/>
      <c r="AS111" s="54"/>
      <c r="AT111" s="53">
        <v>0</v>
      </c>
      <c r="AU111" s="39"/>
      <c r="AV111" s="39"/>
      <c r="AW111" s="39"/>
    </row>
    <row r="112" spans="1:49" s="1" customFormat="1" x14ac:dyDescent="0.2">
      <c r="A112" s="3"/>
      <c r="B112" s="6"/>
      <c r="C112" s="3"/>
      <c r="D112" s="3"/>
      <c r="E112" s="5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39"/>
      <c r="AV112" s="39"/>
      <c r="AW112" s="39"/>
    </row>
    <row r="113" spans="1:49" s="1" customFormat="1" x14ac:dyDescent="0.2">
      <c r="A113" s="3"/>
      <c r="B113" s="6"/>
      <c r="C113" s="3" t="s">
        <v>139</v>
      </c>
      <c r="D113" s="3"/>
      <c r="E113" s="5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39"/>
      <c r="AV113" s="39"/>
      <c r="AW113" s="39"/>
    </row>
    <row r="114" spans="1:49" s="1" customFormat="1" x14ac:dyDescent="0.2">
      <c r="A114" s="3"/>
      <c r="B114" s="6"/>
      <c r="C114" s="3"/>
      <c r="D114" s="2" t="s">
        <v>140</v>
      </c>
      <c r="E114" s="5"/>
      <c r="F114" s="39">
        <v>12099</v>
      </c>
      <c r="G114" s="39"/>
      <c r="H114" s="39"/>
      <c r="I114" s="39"/>
      <c r="J114" s="39">
        <v>2</v>
      </c>
      <c r="K114" s="39">
        <v>22</v>
      </c>
      <c r="L114" s="39">
        <v>58</v>
      </c>
      <c r="M114" s="39"/>
      <c r="N114" s="39">
        <f xml:space="preserve"> 176 - 94</f>
        <v>82</v>
      </c>
      <c r="O114" s="39"/>
      <c r="P114" s="39"/>
      <c r="Q114" s="39"/>
      <c r="R114" s="39">
        <v>17</v>
      </c>
      <c r="S114" s="39">
        <v>192</v>
      </c>
      <c r="T114" s="39">
        <v>18</v>
      </c>
      <c r="U114" s="39">
        <v>141</v>
      </c>
      <c r="V114" s="39"/>
      <c r="W114" s="39">
        <v>0</v>
      </c>
      <c r="X114" s="39">
        <v>3</v>
      </c>
      <c r="Y114" s="39">
        <v>9721</v>
      </c>
      <c r="Z114" s="39">
        <v>2</v>
      </c>
      <c r="AA114" s="39">
        <v>2</v>
      </c>
      <c r="AB114" s="39">
        <v>1435</v>
      </c>
      <c r="AC114" s="39">
        <v>1805</v>
      </c>
      <c r="AD114" s="39">
        <v>0</v>
      </c>
      <c r="AE114" s="39"/>
      <c r="AF114" s="39">
        <v>13336</v>
      </c>
      <c r="AG114" s="39"/>
      <c r="AH114" s="39"/>
      <c r="AI114" s="39"/>
      <c r="AJ114" s="39">
        <v>1181</v>
      </c>
      <c r="AK114" s="39"/>
      <c r="AL114" s="39"/>
      <c r="AM114" s="39"/>
      <c r="AN114" s="39">
        <v>2336</v>
      </c>
      <c r="AO114" s="39"/>
      <c r="AP114" s="39">
        <v>0</v>
      </c>
      <c r="AQ114" s="39"/>
      <c r="AR114" s="39"/>
      <c r="AS114" s="39"/>
      <c r="AT114" s="39">
        <v>0</v>
      </c>
      <c r="AU114" s="39"/>
      <c r="AV114" s="39"/>
      <c r="AW114" s="39"/>
    </row>
    <row r="115" spans="1:49" x14ac:dyDescent="0.2">
      <c r="D115" s="47" t="s">
        <v>141</v>
      </c>
      <c r="F115" s="48">
        <v>8995</v>
      </c>
      <c r="G115" s="49"/>
      <c r="H115" s="49"/>
      <c r="I115" s="49"/>
      <c r="J115" s="48">
        <v>127</v>
      </c>
      <c r="K115" s="48">
        <v>25</v>
      </c>
      <c r="L115" s="48">
        <v>96</v>
      </c>
      <c r="M115" s="49"/>
      <c r="N115" s="48">
        <v>248</v>
      </c>
      <c r="O115" s="49"/>
      <c r="P115" s="49"/>
      <c r="Q115" s="49"/>
      <c r="R115" s="48">
        <v>0</v>
      </c>
      <c r="S115" s="48">
        <v>189</v>
      </c>
      <c r="T115" s="48">
        <v>5</v>
      </c>
      <c r="U115" s="48">
        <v>247</v>
      </c>
      <c r="V115" s="49"/>
      <c r="W115" s="48">
        <v>0</v>
      </c>
      <c r="X115" s="48">
        <v>0</v>
      </c>
      <c r="Y115" s="48">
        <v>8772</v>
      </c>
      <c r="Z115" s="48">
        <v>0</v>
      </c>
      <c r="AA115" s="48">
        <v>0</v>
      </c>
      <c r="AB115" s="48">
        <v>30</v>
      </c>
      <c r="AC115" s="48">
        <v>1308</v>
      </c>
      <c r="AD115" s="48">
        <v>0</v>
      </c>
      <c r="AE115" s="49"/>
      <c r="AF115" s="48">
        <v>10551</v>
      </c>
      <c r="AG115" s="49"/>
      <c r="AH115" s="49"/>
      <c r="AI115" s="49"/>
      <c r="AJ115" s="48">
        <v>882</v>
      </c>
      <c r="AK115" s="49"/>
      <c r="AL115" s="49"/>
      <c r="AM115" s="49"/>
      <c r="AN115" s="48">
        <v>2190</v>
      </c>
      <c r="AO115" s="49"/>
      <c r="AP115" s="48">
        <v>0</v>
      </c>
      <c r="AQ115" s="49"/>
      <c r="AR115" s="49"/>
      <c r="AS115" s="49"/>
      <c r="AT115" s="48">
        <v>0</v>
      </c>
      <c r="AU115" s="39"/>
      <c r="AV115" s="39"/>
      <c r="AW115" s="39"/>
    </row>
    <row r="116" spans="1:49" s="1" customFormat="1" x14ac:dyDescent="0.2">
      <c r="A116" s="3"/>
      <c r="B116" s="6"/>
      <c r="C116" s="3"/>
      <c r="D116" s="2" t="s">
        <v>142</v>
      </c>
      <c r="E116" s="5"/>
      <c r="F116" s="39">
        <v>14</v>
      </c>
      <c r="G116" s="39"/>
      <c r="H116" s="39"/>
      <c r="I116" s="39"/>
      <c r="J116" s="39">
        <v>42</v>
      </c>
      <c r="K116" s="39">
        <v>2</v>
      </c>
      <c r="L116" s="39">
        <v>0</v>
      </c>
      <c r="M116" s="39"/>
      <c r="N116" s="39">
        <v>44</v>
      </c>
      <c r="O116" s="39"/>
      <c r="P116" s="39"/>
      <c r="Q116" s="39"/>
      <c r="R116" s="39">
        <v>0</v>
      </c>
      <c r="S116" s="39">
        <v>8</v>
      </c>
      <c r="T116" s="39">
        <v>1</v>
      </c>
      <c r="U116" s="39">
        <v>6</v>
      </c>
      <c r="V116" s="39"/>
      <c r="W116" s="39">
        <v>0</v>
      </c>
      <c r="X116" s="39">
        <v>0</v>
      </c>
      <c r="Y116" s="39">
        <v>0</v>
      </c>
      <c r="Z116" s="39">
        <v>1</v>
      </c>
      <c r="AA116" s="39">
        <v>7</v>
      </c>
      <c r="AB116" s="39">
        <v>0</v>
      </c>
      <c r="AC116" s="39">
        <v>23</v>
      </c>
      <c r="AD116" s="39">
        <v>0</v>
      </c>
      <c r="AE116" s="39"/>
      <c r="AF116" s="39">
        <v>46</v>
      </c>
      <c r="AG116" s="39"/>
      <c r="AH116" s="39"/>
      <c r="AI116" s="39"/>
      <c r="AJ116" s="39">
        <v>12</v>
      </c>
      <c r="AK116" s="39"/>
      <c r="AL116" s="39"/>
      <c r="AM116" s="39"/>
      <c r="AN116" s="39">
        <v>0</v>
      </c>
      <c r="AO116" s="39"/>
      <c r="AP116" s="39">
        <v>0</v>
      </c>
      <c r="AQ116" s="39"/>
      <c r="AR116" s="39"/>
      <c r="AS116" s="39"/>
      <c r="AT116" s="39">
        <v>0</v>
      </c>
      <c r="AU116" s="39"/>
      <c r="AV116" s="39"/>
      <c r="AW116" s="39"/>
    </row>
    <row r="117" spans="1:49" s="1" customFormat="1" x14ac:dyDescent="0.2">
      <c r="A117" s="3"/>
      <c r="B117" s="6"/>
      <c r="C117" s="3"/>
      <c r="D117" s="2"/>
      <c r="E117" s="5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39"/>
      <c r="AV117" s="39"/>
      <c r="AW117" s="39"/>
    </row>
    <row r="118" spans="1:49" s="1" customFormat="1" x14ac:dyDescent="0.25">
      <c r="A118" s="3"/>
      <c r="B118" s="6"/>
      <c r="C118" s="51" t="s">
        <v>143</v>
      </c>
      <c r="D118" s="52"/>
      <c r="E118" s="5"/>
      <c r="F118" s="53">
        <v>21108</v>
      </c>
      <c r="G118" s="54"/>
      <c r="H118" s="54"/>
      <c r="I118" s="54"/>
      <c r="J118" s="53">
        <v>171</v>
      </c>
      <c r="K118" s="53">
        <v>49</v>
      </c>
      <c r="L118" s="53">
        <v>154</v>
      </c>
      <c r="M118" s="54"/>
      <c r="N118" s="53">
        <f xml:space="preserve"> 468 - 94</f>
        <v>374</v>
      </c>
      <c r="O118" s="54"/>
      <c r="P118" s="54"/>
      <c r="Q118" s="54"/>
      <c r="R118" s="53">
        <v>17</v>
      </c>
      <c r="S118" s="53">
        <v>389</v>
      </c>
      <c r="T118" s="53">
        <v>24</v>
      </c>
      <c r="U118" s="53">
        <v>394</v>
      </c>
      <c r="V118" s="54"/>
      <c r="W118" s="53">
        <v>0</v>
      </c>
      <c r="X118" s="53">
        <v>3</v>
      </c>
      <c r="Y118" s="53">
        <v>18493</v>
      </c>
      <c r="Z118" s="53">
        <v>3</v>
      </c>
      <c r="AA118" s="53">
        <v>9</v>
      </c>
      <c r="AB118" s="53">
        <v>1465</v>
      </c>
      <c r="AC118" s="53">
        <v>3136</v>
      </c>
      <c r="AD118" s="53">
        <v>0</v>
      </c>
      <c r="AE118" s="54"/>
      <c r="AF118" s="53">
        <v>23933</v>
      </c>
      <c r="AG118" s="54"/>
      <c r="AH118" s="54"/>
      <c r="AI118" s="54"/>
      <c r="AJ118" s="53">
        <v>2075</v>
      </c>
      <c r="AK118" s="54"/>
      <c r="AL118" s="54"/>
      <c r="AM118" s="54"/>
      <c r="AN118" s="53">
        <v>4526</v>
      </c>
      <c r="AO118" s="54"/>
      <c r="AP118" s="53">
        <v>0</v>
      </c>
      <c r="AQ118" s="54"/>
      <c r="AR118" s="54"/>
      <c r="AS118" s="54"/>
      <c r="AT118" s="53">
        <v>0</v>
      </c>
      <c r="AU118" s="39"/>
      <c r="AV118" s="39"/>
      <c r="AW118" s="39"/>
    </row>
    <row r="119" spans="1:49" s="1" customFormat="1" x14ac:dyDescent="0.2">
      <c r="A119" s="3"/>
      <c r="B119" s="6"/>
      <c r="C119" s="3"/>
      <c r="D119" s="3"/>
      <c r="E119" s="5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39"/>
      <c r="AV119" s="39"/>
      <c r="AW119" s="39"/>
    </row>
    <row r="120" spans="1:49" s="1" customFormat="1" x14ac:dyDescent="0.25">
      <c r="A120" s="3"/>
      <c r="B120" s="57" t="s">
        <v>144</v>
      </c>
      <c r="C120" s="58"/>
      <c r="D120" s="58"/>
      <c r="E120" s="5"/>
      <c r="F120" s="59">
        <v>34860</v>
      </c>
      <c r="G120" s="54"/>
      <c r="H120" s="54"/>
      <c r="I120" s="54"/>
      <c r="J120" s="59">
        <v>87280</v>
      </c>
      <c r="K120" s="59">
        <v>3159</v>
      </c>
      <c r="L120" s="59">
        <v>887</v>
      </c>
      <c r="M120" s="54"/>
      <c r="N120" s="59">
        <f xml:space="preserve"> 91797 - 377 - 94</f>
        <v>91326</v>
      </c>
      <c r="O120" s="54"/>
      <c r="P120" s="54"/>
      <c r="Q120" s="54"/>
      <c r="R120" s="59">
        <v>146</v>
      </c>
      <c r="S120" s="59">
        <v>7979</v>
      </c>
      <c r="T120" s="59">
        <v>17128</v>
      </c>
      <c r="U120" s="59">
        <v>13050</v>
      </c>
      <c r="V120" s="54"/>
      <c r="W120" s="59">
        <v>11947</v>
      </c>
      <c r="X120" s="59">
        <v>252</v>
      </c>
      <c r="Y120" s="59">
        <v>19015</v>
      </c>
      <c r="Z120" s="59">
        <v>5550</v>
      </c>
      <c r="AA120" s="59">
        <v>7055</v>
      </c>
      <c r="AB120" s="59">
        <v>4570</v>
      </c>
      <c r="AC120" s="59">
        <v>28645</v>
      </c>
      <c r="AD120" s="59">
        <v>62</v>
      </c>
      <c r="AE120" s="54"/>
      <c r="AF120" s="59">
        <v>115399</v>
      </c>
      <c r="AG120" s="54"/>
      <c r="AH120" s="54"/>
      <c r="AI120" s="54"/>
      <c r="AJ120" s="59">
        <v>14565</v>
      </c>
      <c r="AK120" s="54"/>
      <c r="AL120" s="54"/>
      <c r="AM120" s="54"/>
      <c r="AN120" s="59">
        <v>4903</v>
      </c>
      <c r="AO120" s="54"/>
      <c r="AP120" s="59">
        <v>1125</v>
      </c>
      <c r="AQ120" s="54"/>
      <c r="AR120" s="54"/>
      <c r="AS120" s="54"/>
      <c r="AT120" s="59">
        <v>1675</v>
      </c>
      <c r="AU120" s="39"/>
      <c r="AV120" s="39"/>
      <c r="AW120" s="39"/>
    </row>
    <row r="121" spans="1:49" x14ac:dyDescent="0.2"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</row>
    <row r="122" spans="1:49" x14ac:dyDescent="0.2">
      <c r="B122" s="6" t="s">
        <v>145</v>
      </c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</row>
    <row r="123" spans="1:49" x14ac:dyDescent="0.2">
      <c r="C123" s="3" t="s">
        <v>0</v>
      </c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</row>
    <row r="124" spans="1:49" x14ac:dyDescent="0.2">
      <c r="D124" s="2" t="s">
        <v>96</v>
      </c>
      <c r="F124" s="39">
        <v>0</v>
      </c>
      <c r="G124" s="39"/>
      <c r="H124" s="39"/>
      <c r="I124" s="39"/>
      <c r="J124" s="39">
        <v>0</v>
      </c>
      <c r="K124" s="39">
        <v>0</v>
      </c>
      <c r="L124" s="39">
        <v>0</v>
      </c>
      <c r="M124" s="39"/>
      <c r="N124" s="39">
        <v>0</v>
      </c>
      <c r="O124" s="39"/>
      <c r="P124" s="39"/>
      <c r="Q124" s="39"/>
      <c r="R124" s="39">
        <v>0</v>
      </c>
      <c r="S124" s="39">
        <v>0</v>
      </c>
      <c r="T124" s="39">
        <v>0</v>
      </c>
      <c r="U124" s="39">
        <v>0</v>
      </c>
      <c r="V124" s="39"/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/>
      <c r="AF124" s="39">
        <v>0</v>
      </c>
      <c r="AG124" s="39"/>
      <c r="AH124" s="39"/>
      <c r="AI124" s="39"/>
      <c r="AJ124" s="39">
        <v>0</v>
      </c>
      <c r="AK124" s="39"/>
      <c r="AL124" s="39"/>
      <c r="AM124" s="39"/>
      <c r="AN124" s="39">
        <v>0</v>
      </c>
      <c r="AO124" s="39"/>
      <c r="AP124" s="39">
        <v>0</v>
      </c>
      <c r="AQ124" s="39"/>
      <c r="AR124" s="39"/>
      <c r="AS124" s="39"/>
      <c r="AT124" s="39">
        <v>0</v>
      </c>
      <c r="AU124" s="39"/>
      <c r="AV124" s="39"/>
      <c r="AW124" s="39"/>
    </row>
    <row r="125" spans="1:49" x14ac:dyDescent="0.2">
      <c r="D125" s="47" t="s">
        <v>97</v>
      </c>
      <c r="F125" s="48">
        <v>0</v>
      </c>
      <c r="G125" s="49"/>
      <c r="H125" s="49"/>
      <c r="I125" s="49"/>
      <c r="J125" s="48">
        <v>0</v>
      </c>
      <c r="K125" s="48">
        <v>0</v>
      </c>
      <c r="L125" s="48">
        <v>0</v>
      </c>
      <c r="M125" s="49"/>
      <c r="N125" s="48">
        <v>0</v>
      </c>
      <c r="O125" s="49"/>
      <c r="P125" s="49"/>
      <c r="Q125" s="49"/>
      <c r="R125" s="48">
        <v>0</v>
      </c>
      <c r="S125" s="48">
        <v>0</v>
      </c>
      <c r="T125" s="48">
        <v>0</v>
      </c>
      <c r="U125" s="48">
        <v>0</v>
      </c>
      <c r="V125" s="49"/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8">
        <v>0</v>
      </c>
      <c r="AE125" s="49"/>
      <c r="AF125" s="48">
        <v>0</v>
      </c>
      <c r="AG125" s="49"/>
      <c r="AH125" s="49"/>
      <c r="AI125" s="49"/>
      <c r="AJ125" s="48">
        <v>0</v>
      </c>
      <c r="AK125" s="49"/>
      <c r="AL125" s="49"/>
      <c r="AM125" s="49"/>
      <c r="AN125" s="48">
        <v>0</v>
      </c>
      <c r="AO125" s="49"/>
      <c r="AP125" s="48">
        <v>0</v>
      </c>
      <c r="AQ125" s="49"/>
      <c r="AR125" s="49"/>
      <c r="AS125" s="49"/>
      <c r="AT125" s="48">
        <v>0</v>
      </c>
      <c r="AU125" s="39"/>
      <c r="AV125" s="39"/>
      <c r="AW125" s="39"/>
    </row>
    <row r="126" spans="1:49" x14ac:dyDescent="0.2">
      <c r="D126" s="2" t="s">
        <v>98</v>
      </c>
      <c r="F126" s="39">
        <v>0</v>
      </c>
      <c r="G126" s="39"/>
      <c r="H126" s="39"/>
      <c r="I126" s="39"/>
      <c r="J126" s="39">
        <v>0</v>
      </c>
      <c r="K126" s="39">
        <v>0</v>
      </c>
      <c r="L126" s="39">
        <v>0</v>
      </c>
      <c r="M126" s="39"/>
      <c r="N126" s="39">
        <v>0</v>
      </c>
      <c r="O126" s="39"/>
      <c r="P126" s="39"/>
      <c r="Q126" s="39"/>
      <c r="R126" s="39">
        <v>0</v>
      </c>
      <c r="S126" s="39">
        <v>0</v>
      </c>
      <c r="T126" s="39">
        <v>0</v>
      </c>
      <c r="U126" s="39">
        <v>0</v>
      </c>
      <c r="V126" s="39"/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/>
      <c r="AF126" s="39">
        <v>0</v>
      </c>
      <c r="AG126" s="39"/>
      <c r="AH126" s="39"/>
      <c r="AI126" s="39"/>
      <c r="AJ126" s="39">
        <v>0</v>
      </c>
      <c r="AK126" s="39"/>
      <c r="AL126" s="39"/>
      <c r="AM126" s="39"/>
      <c r="AN126" s="39">
        <v>0</v>
      </c>
      <c r="AO126" s="39"/>
      <c r="AP126" s="39">
        <v>0</v>
      </c>
      <c r="AQ126" s="39"/>
      <c r="AR126" s="39"/>
      <c r="AS126" s="39"/>
      <c r="AT126" s="39">
        <v>0</v>
      </c>
      <c r="AU126" s="39"/>
      <c r="AV126" s="39"/>
      <c r="AW126" s="39"/>
    </row>
    <row r="127" spans="1:49" x14ac:dyDescent="0.2">
      <c r="D127" s="47" t="s">
        <v>136</v>
      </c>
      <c r="F127" s="48">
        <v>0</v>
      </c>
      <c r="G127" s="49"/>
      <c r="H127" s="49"/>
      <c r="I127" s="49"/>
      <c r="J127" s="48">
        <v>0</v>
      </c>
      <c r="K127" s="48">
        <v>0</v>
      </c>
      <c r="L127" s="48">
        <v>0</v>
      </c>
      <c r="M127" s="49"/>
      <c r="N127" s="48">
        <v>0</v>
      </c>
      <c r="O127" s="49"/>
      <c r="P127" s="49"/>
      <c r="Q127" s="49"/>
      <c r="R127" s="48">
        <v>0</v>
      </c>
      <c r="S127" s="48">
        <v>0</v>
      </c>
      <c r="T127" s="48">
        <v>0</v>
      </c>
      <c r="U127" s="48">
        <v>0</v>
      </c>
      <c r="V127" s="49"/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8">
        <v>0</v>
      </c>
      <c r="AE127" s="49"/>
      <c r="AF127" s="48">
        <v>0</v>
      </c>
      <c r="AG127" s="49"/>
      <c r="AH127" s="49"/>
      <c r="AI127" s="49"/>
      <c r="AJ127" s="48">
        <v>0</v>
      </c>
      <c r="AK127" s="49"/>
      <c r="AL127" s="49"/>
      <c r="AM127" s="49"/>
      <c r="AN127" s="48">
        <v>0</v>
      </c>
      <c r="AO127" s="49"/>
      <c r="AP127" s="48">
        <v>0</v>
      </c>
      <c r="AQ127" s="49"/>
      <c r="AR127" s="49"/>
      <c r="AS127" s="49"/>
      <c r="AT127" s="48">
        <v>0</v>
      </c>
      <c r="AU127" s="39"/>
      <c r="AV127" s="39"/>
      <c r="AW127" s="39"/>
    </row>
    <row r="128" spans="1:49" x14ac:dyDescent="0.2">
      <c r="D128" s="2" t="s">
        <v>114</v>
      </c>
      <c r="F128" s="39">
        <v>0</v>
      </c>
      <c r="G128" s="39"/>
      <c r="H128" s="39"/>
      <c r="I128" s="39"/>
      <c r="J128" s="39">
        <v>0</v>
      </c>
      <c r="K128" s="39">
        <v>0</v>
      </c>
      <c r="L128" s="39">
        <v>0</v>
      </c>
      <c r="M128" s="39"/>
      <c r="N128" s="39">
        <v>0</v>
      </c>
      <c r="O128" s="39"/>
      <c r="P128" s="39"/>
      <c r="Q128" s="39"/>
      <c r="R128" s="39">
        <v>0</v>
      </c>
      <c r="S128" s="39">
        <v>0</v>
      </c>
      <c r="T128" s="39">
        <v>0</v>
      </c>
      <c r="U128" s="39">
        <v>0</v>
      </c>
      <c r="V128" s="39"/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39"/>
      <c r="AF128" s="39">
        <v>0</v>
      </c>
      <c r="AG128" s="39"/>
      <c r="AH128" s="39"/>
      <c r="AI128" s="39"/>
      <c r="AJ128" s="39">
        <v>0</v>
      </c>
      <c r="AK128" s="39"/>
      <c r="AL128" s="39"/>
      <c r="AM128" s="39"/>
      <c r="AN128" s="39">
        <v>0</v>
      </c>
      <c r="AO128" s="39"/>
      <c r="AP128" s="39">
        <v>0</v>
      </c>
      <c r="AQ128" s="39"/>
      <c r="AR128" s="39"/>
      <c r="AS128" s="39"/>
      <c r="AT128" s="39">
        <v>0</v>
      </c>
      <c r="AU128" s="39"/>
      <c r="AV128" s="39"/>
      <c r="AW128" s="39"/>
    </row>
    <row r="129" spans="1:49" x14ac:dyDescent="0.2">
      <c r="D129" s="47" t="s">
        <v>115</v>
      </c>
      <c r="F129" s="48">
        <v>0</v>
      </c>
      <c r="G129" s="49"/>
      <c r="H129" s="49"/>
      <c r="I129" s="49"/>
      <c r="J129" s="48">
        <v>0</v>
      </c>
      <c r="K129" s="48">
        <v>0</v>
      </c>
      <c r="L129" s="48">
        <v>0</v>
      </c>
      <c r="M129" s="49"/>
      <c r="N129" s="48">
        <v>0</v>
      </c>
      <c r="O129" s="49"/>
      <c r="P129" s="49"/>
      <c r="Q129" s="49"/>
      <c r="R129" s="48">
        <v>0</v>
      </c>
      <c r="S129" s="48">
        <v>0</v>
      </c>
      <c r="T129" s="48">
        <v>0</v>
      </c>
      <c r="U129" s="48">
        <v>0</v>
      </c>
      <c r="V129" s="49"/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0</v>
      </c>
      <c r="AC129" s="48">
        <v>0</v>
      </c>
      <c r="AD129" s="48">
        <v>0</v>
      </c>
      <c r="AE129" s="49"/>
      <c r="AF129" s="48">
        <v>0</v>
      </c>
      <c r="AG129" s="49"/>
      <c r="AH129" s="49"/>
      <c r="AI129" s="49"/>
      <c r="AJ129" s="48">
        <v>0</v>
      </c>
      <c r="AK129" s="49"/>
      <c r="AL129" s="49"/>
      <c r="AM129" s="49"/>
      <c r="AN129" s="48">
        <v>0</v>
      </c>
      <c r="AO129" s="49"/>
      <c r="AP129" s="48">
        <v>0</v>
      </c>
      <c r="AQ129" s="49"/>
      <c r="AR129" s="49"/>
      <c r="AS129" s="49"/>
      <c r="AT129" s="48">
        <v>0</v>
      </c>
      <c r="AU129" s="39"/>
      <c r="AV129" s="39"/>
      <c r="AW129" s="39"/>
    </row>
    <row r="130" spans="1:49" x14ac:dyDescent="0.2">
      <c r="D130" s="50" t="s">
        <v>116</v>
      </c>
      <c r="F130" s="49">
        <v>0</v>
      </c>
      <c r="G130" s="49"/>
      <c r="H130" s="49"/>
      <c r="I130" s="49"/>
      <c r="J130" s="49">
        <v>0</v>
      </c>
      <c r="K130" s="49">
        <v>0</v>
      </c>
      <c r="L130" s="49">
        <v>0</v>
      </c>
      <c r="M130" s="49"/>
      <c r="N130" s="49">
        <v>0</v>
      </c>
      <c r="O130" s="49"/>
      <c r="P130" s="49"/>
      <c r="Q130" s="49"/>
      <c r="R130" s="49">
        <v>0</v>
      </c>
      <c r="S130" s="49">
        <v>0</v>
      </c>
      <c r="T130" s="49">
        <v>0</v>
      </c>
      <c r="U130" s="49">
        <v>0</v>
      </c>
      <c r="V130" s="49"/>
      <c r="W130" s="49">
        <v>0</v>
      </c>
      <c r="X130" s="49">
        <v>0</v>
      </c>
      <c r="Y130" s="49">
        <v>0</v>
      </c>
      <c r="Z130" s="49">
        <v>0</v>
      </c>
      <c r="AA130" s="49">
        <v>0</v>
      </c>
      <c r="AB130" s="49">
        <v>0</v>
      </c>
      <c r="AC130" s="49">
        <v>0</v>
      </c>
      <c r="AD130" s="49">
        <v>0</v>
      </c>
      <c r="AE130" s="49"/>
      <c r="AF130" s="49">
        <v>0</v>
      </c>
      <c r="AG130" s="49"/>
      <c r="AH130" s="49"/>
      <c r="AI130" s="49"/>
      <c r="AJ130" s="49">
        <v>0</v>
      </c>
      <c r="AK130" s="49"/>
      <c r="AL130" s="49"/>
      <c r="AM130" s="49"/>
      <c r="AN130" s="49">
        <v>0</v>
      </c>
      <c r="AO130" s="49"/>
      <c r="AP130" s="49">
        <v>0</v>
      </c>
      <c r="AQ130" s="49"/>
      <c r="AR130" s="49"/>
      <c r="AS130" s="49"/>
      <c r="AT130" s="49">
        <v>0</v>
      </c>
      <c r="AU130" s="39"/>
      <c r="AV130" s="39"/>
      <c r="AW130" s="39"/>
    </row>
    <row r="131" spans="1:49" x14ac:dyDescent="0.2"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</row>
    <row r="132" spans="1:49" s="1" customFormat="1" x14ac:dyDescent="0.25">
      <c r="A132" s="3"/>
      <c r="B132" s="6"/>
      <c r="C132" s="51" t="s">
        <v>120</v>
      </c>
      <c r="D132" s="52"/>
      <c r="E132" s="5"/>
      <c r="F132" s="53">
        <v>0</v>
      </c>
      <c r="G132" s="54"/>
      <c r="H132" s="54"/>
      <c r="I132" s="54"/>
      <c r="J132" s="53">
        <v>0</v>
      </c>
      <c r="K132" s="53">
        <v>0</v>
      </c>
      <c r="L132" s="53">
        <v>0</v>
      </c>
      <c r="M132" s="54"/>
      <c r="N132" s="53">
        <v>0</v>
      </c>
      <c r="O132" s="54"/>
      <c r="P132" s="54"/>
      <c r="Q132" s="54"/>
      <c r="R132" s="53">
        <v>0</v>
      </c>
      <c r="S132" s="53">
        <v>0</v>
      </c>
      <c r="T132" s="53">
        <v>0</v>
      </c>
      <c r="U132" s="53">
        <v>0</v>
      </c>
      <c r="V132" s="54"/>
      <c r="W132" s="53">
        <v>0</v>
      </c>
      <c r="X132" s="53">
        <v>0</v>
      </c>
      <c r="Y132" s="53">
        <v>0</v>
      </c>
      <c r="Z132" s="53">
        <v>0</v>
      </c>
      <c r="AA132" s="53">
        <v>0</v>
      </c>
      <c r="AB132" s="53">
        <v>0</v>
      </c>
      <c r="AC132" s="53">
        <v>0</v>
      </c>
      <c r="AD132" s="53">
        <v>0</v>
      </c>
      <c r="AE132" s="54"/>
      <c r="AF132" s="53">
        <v>0</v>
      </c>
      <c r="AG132" s="54"/>
      <c r="AH132" s="54"/>
      <c r="AI132" s="54"/>
      <c r="AJ132" s="53">
        <v>0</v>
      </c>
      <c r="AK132" s="54"/>
      <c r="AL132" s="54"/>
      <c r="AM132" s="54"/>
      <c r="AN132" s="53">
        <v>0</v>
      </c>
      <c r="AO132" s="54"/>
      <c r="AP132" s="53">
        <v>0</v>
      </c>
      <c r="AQ132" s="54"/>
      <c r="AR132" s="54"/>
      <c r="AS132" s="54"/>
      <c r="AT132" s="53">
        <v>0</v>
      </c>
      <c r="AU132" s="39"/>
      <c r="AV132" s="39"/>
      <c r="AW132" s="39"/>
    </row>
    <row r="133" spans="1:49" x14ac:dyDescent="0.2"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</row>
    <row r="134" spans="1:49" ht="15" x14ac:dyDescent="0.2">
      <c r="B134" s="5"/>
      <c r="C134" s="3" t="s">
        <v>146</v>
      </c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</row>
    <row r="135" spans="1:49" x14ac:dyDescent="0.2">
      <c r="D135" s="2" t="s">
        <v>147</v>
      </c>
      <c r="F135" s="39">
        <v>492</v>
      </c>
      <c r="G135" s="39"/>
      <c r="H135" s="39"/>
      <c r="I135" s="39"/>
      <c r="J135" s="39">
        <v>2006</v>
      </c>
      <c r="K135" s="39">
        <v>46</v>
      </c>
      <c r="L135" s="39">
        <v>10</v>
      </c>
      <c r="M135" s="39"/>
      <c r="N135" s="39">
        <v>2062</v>
      </c>
      <c r="O135" s="39"/>
      <c r="P135" s="39"/>
      <c r="Q135" s="39"/>
      <c r="R135" s="39">
        <v>1</v>
      </c>
      <c r="S135" s="39">
        <v>98</v>
      </c>
      <c r="T135" s="39">
        <v>332</v>
      </c>
      <c r="U135" s="39">
        <v>201</v>
      </c>
      <c r="V135" s="39"/>
      <c r="W135" s="39">
        <v>354</v>
      </c>
      <c r="X135" s="39">
        <v>8</v>
      </c>
      <c r="Y135" s="39">
        <v>6</v>
      </c>
      <c r="Z135" s="39">
        <v>100</v>
      </c>
      <c r="AA135" s="39">
        <v>198</v>
      </c>
      <c r="AB135" s="39">
        <v>47</v>
      </c>
      <c r="AC135" s="39">
        <v>970</v>
      </c>
      <c r="AD135" s="39">
        <v>0</v>
      </c>
      <c r="AE135" s="39"/>
      <c r="AF135" s="39">
        <v>2315</v>
      </c>
      <c r="AG135" s="39"/>
      <c r="AH135" s="39"/>
      <c r="AI135" s="39"/>
      <c r="AJ135" s="39">
        <v>228</v>
      </c>
      <c r="AK135" s="39"/>
      <c r="AL135" s="39"/>
      <c r="AM135" s="39"/>
      <c r="AN135" s="39">
        <v>0</v>
      </c>
      <c r="AO135" s="39"/>
      <c r="AP135" s="39">
        <v>11</v>
      </c>
      <c r="AQ135" s="39"/>
      <c r="AR135" s="39"/>
      <c r="AS135" s="39"/>
      <c r="AT135" s="39">
        <v>200</v>
      </c>
      <c r="AU135" s="39"/>
      <c r="AV135" s="39"/>
      <c r="AW135" s="39"/>
    </row>
    <row r="136" spans="1:49" x14ac:dyDescent="0.2">
      <c r="D136" s="47" t="s">
        <v>148</v>
      </c>
      <c r="F136" s="48">
        <v>303</v>
      </c>
      <c r="G136" s="49"/>
      <c r="H136" s="49"/>
      <c r="I136" s="49"/>
      <c r="J136" s="48">
        <v>2047</v>
      </c>
      <c r="K136" s="48">
        <v>64</v>
      </c>
      <c r="L136" s="48">
        <v>19</v>
      </c>
      <c r="M136" s="49"/>
      <c r="N136" s="48">
        <v>2130</v>
      </c>
      <c r="O136" s="49"/>
      <c r="P136" s="49"/>
      <c r="Q136" s="49"/>
      <c r="R136" s="48">
        <v>4</v>
      </c>
      <c r="S136" s="48">
        <v>130</v>
      </c>
      <c r="T136" s="48">
        <v>430</v>
      </c>
      <c r="U136" s="48">
        <v>237</v>
      </c>
      <c r="V136" s="49"/>
      <c r="W136" s="48">
        <v>222</v>
      </c>
      <c r="X136" s="48">
        <v>1</v>
      </c>
      <c r="Y136" s="48">
        <v>3</v>
      </c>
      <c r="Z136" s="48">
        <v>49</v>
      </c>
      <c r="AA136" s="48">
        <v>169</v>
      </c>
      <c r="AB136" s="48">
        <v>38</v>
      </c>
      <c r="AC136" s="48">
        <v>855</v>
      </c>
      <c r="AD136" s="48">
        <v>0</v>
      </c>
      <c r="AE136" s="49"/>
      <c r="AF136" s="48">
        <v>2138</v>
      </c>
      <c r="AG136" s="49"/>
      <c r="AH136" s="49"/>
      <c r="AI136" s="49"/>
      <c r="AJ136" s="48">
        <v>287</v>
      </c>
      <c r="AK136" s="49"/>
      <c r="AL136" s="49"/>
      <c r="AM136" s="49"/>
      <c r="AN136" s="48">
        <v>0</v>
      </c>
      <c r="AO136" s="49"/>
      <c r="AP136" s="48">
        <v>8</v>
      </c>
      <c r="AQ136" s="49"/>
      <c r="AR136" s="49"/>
      <c r="AS136" s="49"/>
      <c r="AT136" s="48">
        <v>0</v>
      </c>
      <c r="AU136" s="39"/>
      <c r="AV136" s="39"/>
      <c r="AW136" s="39"/>
    </row>
    <row r="137" spans="1:49" x14ac:dyDescent="0.2">
      <c r="D137" s="2" t="s">
        <v>149</v>
      </c>
      <c r="F137" s="39">
        <v>292</v>
      </c>
      <c r="G137" s="39"/>
      <c r="H137" s="39"/>
      <c r="I137" s="39"/>
      <c r="J137" s="39">
        <v>2015</v>
      </c>
      <c r="K137" s="39">
        <v>49</v>
      </c>
      <c r="L137" s="39">
        <v>14</v>
      </c>
      <c r="M137" s="39"/>
      <c r="N137" s="39">
        <v>2078</v>
      </c>
      <c r="O137" s="39"/>
      <c r="P137" s="39"/>
      <c r="Q137" s="39"/>
      <c r="R137" s="39">
        <v>0</v>
      </c>
      <c r="S137" s="39">
        <v>135</v>
      </c>
      <c r="T137" s="39">
        <v>439</v>
      </c>
      <c r="U137" s="39">
        <v>324</v>
      </c>
      <c r="V137" s="39"/>
      <c r="W137" s="39">
        <v>255</v>
      </c>
      <c r="X137" s="39">
        <v>7</v>
      </c>
      <c r="Y137" s="39">
        <v>5</v>
      </c>
      <c r="Z137" s="39">
        <v>84</v>
      </c>
      <c r="AA137" s="39">
        <v>181</v>
      </c>
      <c r="AB137" s="39">
        <v>55</v>
      </c>
      <c r="AC137" s="39">
        <v>687</v>
      </c>
      <c r="AD137" s="39">
        <v>1</v>
      </c>
      <c r="AE137" s="39"/>
      <c r="AF137" s="39">
        <v>2173</v>
      </c>
      <c r="AG137" s="39"/>
      <c r="AH137" s="39"/>
      <c r="AI137" s="39"/>
      <c r="AJ137" s="39">
        <v>197</v>
      </c>
      <c r="AK137" s="39"/>
      <c r="AL137" s="39"/>
      <c r="AM137" s="39"/>
      <c r="AN137" s="39">
        <v>0</v>
      </c>
      <c r="AO137" s="39"/>
      <c r="AP137" s="39">
        <v>0</v>
      </c>
      <c r="AQ137" s="39"/>
      <c r="AR137" s="39"/>
      <c r="AS137" s="39"/>
      <c r="AT137" s="39">
        <v>0</v>
      </c>
      <c r="AU137" s="39"/>
      <c r="AV137" s="39"/>
      <c r="AW137" s="39"/>
    </row>
    <row r="138" spans="1:49" x14ac:dyDescent="0.2">
      <c r="D138" s="47" t="s">
        <v>150</v>
      </c>
      <c r="F138" s="48">
        <v>324</v>
      </c>
      <c r="G138" s="49"/>
      <c r="H138" s="49"/>
      <c r="I138" s="49"/>
      <c r="J138" s="48">
        <v>2025</v>
      </c>
      <c r="K138" s="48">
        <v>72</v>
      </c>
      <c r="L138" s="48">
        <v>34</v>
      </c>
      <c r="M138" s="49"/>
      <c r="N138" s="48">
        <f xml:space="preserve"> 2134 - 1 - 2</f>
        <v>2131</v>
      </c>
      <c r="O138" s="49"/>
      <c r="P138" s="49"/>
      <c r="Q138" s="49"/>
      <c r="R138" s="48">
        <v>3</v>
      </c>
      <c r="S138" s="48">
        <v>132</v>
      </c>
      <c r="T138" s="48">
        <v>386</v>
      </c>
      <c r="U138" s="48">
        <v>196</v>
      </c>
      <c r="V138" s="49"/>
      <c r="W138" s="48">
        <v>240</v>
      </c>
      <c r="X138" s="48">
        <v>2</v>
      </c>
      <c r="Y138" s="48">
        <v>13</v>
      </c>
      <c r="Z138" s="48">
        <v>67</v>
      </c>
      <c r="AA138" s="48">
        <v>149</v>
      </c>
      <c r="AB138" s="48">
        <v>60</v>
      </c>
      <c r="AC138" s="48">
        <v>896</v>
      </c>
      <c r="AD138" s="48">
        <v>0</v>
      </c>
      <c r="AE138" s="49"/>
      <c r="AF138" s="48">
        <v>2144</v>
      </c>
      <c r="AG138" s="49"/>
      <c r="AH138" s="49"/>
      <c r="AI138" s="49"/>
      <c r="AJ138" s="48">
        <v>301</v>
      </c>
      <c r="AK138" s="49"/>
      <c r="AL138" s="49"/>
      <c r="AM138" s="49"/>
      <c r="AN138" s="48">
        <v>3</v>
      </c>
      <c r="AO138" s="49"/>
      <c r="AP138" s="48">
        <v>13</v>
      </c>
      <c r="AQ138" s="49"/>
      <c r="AR138" s="49"/>
      <c r="AS138" s="49"/>
      <c r="AT138" s="48">
        <v>0</v>
      </c>
      <c r="AU138" s="39"/>
      <c r="AV138" s="39"/>
      <c r="AW138" s="39"/>
    </row>
    <row r="139" spans="1:49" x14ac:dyDescent="0.2">
      <c r="D139" s="2" t="s">
        <v>151</v>
      </c>
      <c r="F139" s="39">
        <v>410</v>
      </c>
      <c r="G139" s="39"/>
      <c r="H139" s="39"/>
      <c r="I139" s="39"/>
      <c r="J139" s="39">
        <v>1966</v>
      </c>
      <c r="K139" s="39">
        <v>56</v>
      </c>
      <c r="L139" s="39">
        <v>14</v>
      </c>
      <c r="M139" s="39"/>
      <c r="N139" s="39">
        <v>2036</v>
      </c>
      <c r="O139" s="39"/>
      <c r="P139" s="39"/>
      <c r="Q139" s="39"/>
      <c r="R139" s="39">
        <v>1</v>
      </c>
      <c r="S139" s="39">
        <v>126</v>
      </c>
      <c r="T139" s="39">
        <v>342</v>
      </c>
      <c r="U139" s="39">
        <v>136</v>
      </c>
      <c r="V139" s="39"/>
      <c r="W139" s="39">
        <v>307</v>
      </c>
      <c r="X139" s="39">
        <v>12</v>
      </c>
      <c r="Y139" s="39">
        <v>5</v>
      </c>
      <c r="Z139" s="39">
        <v>106</v>
      </c>
      <c r="AA139" s="39">
        <v>224</v>
      </c>
      <c r="AB139" s="39">
        <v>67</v>
      </c>
      <c r="AC139" s="39">
        <v>922</v>
      </c>
      <c r="AD139" s="39">
        <v>0</v>
      </c>
      <c r="AE139" s="39"/>
      <c r="AF139" s="39">
        <v>2248</v>
      </c>
      <c r="AG139" s="39"/>
      <c r="AH139" s="39"/>
      <c r="AI139" s="39"/>
      <c r="AJ139" s="39">
        <v>198</v>
      </c>
      <c r="AK139" s="39"/>
      <c r="AL139" s="39"/>
      <c r="AM139" s="39"/>
      <c r="AN139" s="39">
        <v>0</v>
      </c>
      <c r="AO139" s="39"/>
      <c r="AP139" s="39">
        <v>0</v>
      </c>
      <c r="AQ139" s="39"/>
      <c r="AR139" s="39"/>
      <c r="AS139" s="39"/>
      <c r="AT139" s="39">
        <v>156</v>
      </c>
      <c r="AU139" s="39"/>
      <c r="AV139" s="39"/>
      <c r="AW139" s="39"/>
    </row>
    <row r="140" spans="1:49" x14ac:dyDescent="0.2">
      <c r="D140" s="47" t="s">
        <v>152</v>
      </c>
      <c r="F140" s="48">
        <v>0</v>
      </c>
      <c r="G140" s="49"/>
      <c r="H140" s="49"/>
      <c r="I140" s="49"/>
      <c r="J140" s="48">
        <v>334</v>
      </c>
      <c r="K140" s="48">
        <v>0</v>
      </c>
      <c r="L140" s="48">
        <v>0</v>
      </c>
      <c r="M140" s="49"/>
      <c r="N140" s="48">
        <v>334</v>
      </c>
      <c r="O140" s="49"/>
      <c r="P140" s="49"/>
      <c r="Q140" s="49"/>
      <c r="R140" s="48">
        <v>1</v>
      </c>
      <c r="S140" s="48">
        <v>8</v>
      </c>
      <c r="T140" s="48">
        <v>64</v>
      </c>
      <c r="U140" s="48">
        <v>34</v>
      </c>
      <c r="V140" s="49"/>
      <c r="W140" s="48">
        <v>0</v>
      </c>
      <c r="X140" s="48">
        <v>0</v>
      </c>
      <c r="Y140" s="48">
        <v>0</v>
      </c>
      <c r="Z140" s="48">
        <v>0</v>
      </c>
      <c r="AA140" s="48">
        <v>1</v>
      </c>
      <c r="AB140" s="48">
        <v>0</v>
      </c>
      <c r="AC140" s="48">
        <v>22</v>
      </c>
      <c r="AD140" s="48">
        <v>0</v>
      </c>
      <c r="AE140" s="49"/>
      <c r="AF140" s="48">
        <v>130</v>
      </c>
      <c r="AG140" s="49"/>
      <c r="AH140" s="49"/>
      <c r="AI140" s="49"/>
      <c r="AJ140" s="48">
        <v>204</v>
      </c>
      <c r="AK140" s="49"/>
      <c r="AL140" s="49"/>
      <c r="AM140" s="49"/>
      <c r="AN140" s="48">
        <v>0</v>
      </c>
      <c r="AO140" s="49"/>
      <c r="AP140" s="48">
        <v>0</v>
      </c>
      <c r="AQ140" s="49"/>
      <c r="AR140" s="49"/>
      <c r="AS140" s="49"/>
      <c r="AT140" s="48">
        <v>0</v>
      </c>
      <c r="AU140" s="39"/>
      <c r="AV140" s="39"/>
      <c r="AW140" s="39"/>
    </row>
    <row r="141" spans="1:49" x14ac:dyDescent="0.2"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</row>
    <row r="142" spans="1:49" s="1" customFormat="1" x14ac:dyDescent="0.25">
      <c r="A142" s="3"/>
      <c r="B142" s="6"/>
      <c r="C142" s="51" t="s">
        <v>153</v>
      </c>
      <c r="D142" s="52"/>
      <c r="E142" s="5"/>
      <c r="F142" s="53">
        <v>1821</v>
      </c>
      <c r="G142" s="54"/>
      <c r="H142" s="54"/>
      <c r="I142" s="54"/>
      <c r="J142" s="53">
        <v>10393</v>
      </c>
      <c r="K142" s="53">
        <v>287</v>
      </c>
      <c r="L142" s="53">
        <v>91</v>
      </c>
      <c r="M142" s="54"/>
      <c r="N142" s="53">
        <f xml:space="preserve"> 10774 - 1 - 2</f>
        <v>10771</v>
      </c>
      <c r="O142" s="54"/>
      <c r="P142" s="54"/>
      <c r="Q142" s="54"/>
      <c r="R142" s="53">
        <v>10</v>
      </c>
      <c r="S142" s="53">
        <v>629</v>
      </c>
      <c r="T142" s="53">
        <v>1993</v>
      </c>
      <c r="U142" s="53">
        <v>1128</v>
      </c>
      <c r="V142" s="54"/>
      <c r="W142" s="53">
        <v>1378</v>
      </c>
      <c r="X142" s="53">
        <v>30</v>
      </c>
      <c r="Y142" s="53">
        <v>32</v>
      </c>
      <c r="Z142" s="53">
        <v>406</v>
      </c>
      <c r="AA142" s="53">
        <v>922</v>
      </c>
      <c r="AB142" s="53">
        <v>267</v>
      </c>
      <c r="AC142" s="53">
        <v>4352</v>
      </c>
      <c r="AD142" s="53">
        <v>1</v>
      </c>
      <c r="AE142" s="54"/>
      <c r="AF142" s="53">
        <v>11148</v>
      </c>
      <c r="AG142" s="54"/>
      <c r="AH142" s="54"/>
      <c r="AI142" s="54"/>
      <c r="AJ142" s="53">
        <v>1415</v>
      </c>
      <c r="AK142" s="54"/>
      <c r="AL142" s="54"/>
      <c r="AM142" s="54"/>
      <c r="AN142" s="53">
        <v>3</v>
      </c>
      <c r="AO142" s="54"/>
      <c r="AP142" s="53">
        <v>32</v>
      </c>
      <c r="AQ142" s="54"/>
      <c r="AR142" s="54"/>
      <c r="AS142" s="54"/>
      <c r="AT142" s="53">
        <v>356</v>
      </c>
      <c r="AU142" s="39"/>
      <c r="AV142" s="39"/>
      <c r="AW142" s="39"/>
    </row>
    <row r="143" spans="1:49" x14ac:dyDescent="0.2"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</row>
    <row r="144" spans="1:49" x14ac:dyDescent="0.2">
      <c r="C144" s="3" t="s">
        <v>154</v>
      </c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</row>
    <row r="145" spans="1:49" x14ac:dyDescent="0.2">
      <c r="D145" s="2" t="s">
        <v>122</v>
      </c>
      <c r="F145" s="39">
        <v>542</v>
      </c>
      <c r="G145" s="39"/>
      <c r="H145" s="39"/>
      <c r="I145" s="39"/>
      <c r="J145" s="39">
        <v>1936</v>
      </c>
      <c r="K145" s="39">
        <v>44</v>
      </c>
      <c r="L145" s="39">
        <v>45</v>
      </c>
      <c r="M145" s="39"/>
      <c r="N145" s="39">
        <v>2025</v>
      </c>
      <c r="O145" s="39"/>
      <c r="P145" s="39"/>
      <c r="Q145" s="39"/>
      <c r="R145" s="39">
        <f xml:space="preserve"> 0 + 21</f>
        <v>21</v>
      </c>
      <c r="S145" s="39">
        <v>81</v>
      </c>
      <c r="T145" s="39">
        <v>310</v>
      </c>
      <c r="U145" s="39">
        <v>78</v>
      </c>
      <c r="V145" s="39"/>
      <c r="W145" s="39">
        <v>150</v>
      </c>
      <c r="X145" s="39">
        <v>7</v>
      </c>
      <c r="Y145" s="39">
        <v>5</v>
      </c>
      <c r="Z145" s="39">
        <v>62</v>
      </c>
      <c r="AA145" s="39">
        <v>159</v>
      </c>
      <c r="AB145" s="39">
        <v>45</v>
      </c>
      <c r="AC145" s="39">
        <v>1220</v>
      </c>
      <c r="AD145" s="39">
        <v>1</v>
      </c>
      <c r="AE145" s="39"/>
      <c r="AF145" s="39">
        <v>2139</v>
      </c>
      <c r="AG145" s="39"/>
      <c r="AH145" s="39"/>
      <c r="AI145" s="39"/>
      <c r="AJ145" s="39">
        <v>428</v>
      </c>
      <c r="AK145" s="39"/>
      <c r="AL145" s="39"/>
      <c r="AM145" s="39"/>
      <c r="AN145" s="39">
        <v>0</v>
      </c>
      <c r="AO145" s="39"/>
      <c r="AP145" s="39">
        <v>0</v>
      </c>
      <c r="AQ145" s="39"/>
      <c r="AR145" s="39"/>
      <c r="AS145" s="39"/>
      <c r="AT145" s="39">
        <v>85</v>
      </c>
      <c r="AU145" s="39"/>
      <c r="AV145" s="39"/>
      <c r="AW145" s="39"/>
    </row>
    <row r="146" spans="1:49" x14ac:dyDescent="0.2">
      <c r="D146" s="47" t="s">
        <v>135</v>
      </c>
      <c r="F146" s="48">
        <v>323</v>
      </c>
      <c r="G146" s="49"/>
      <c r="H146" s="49"/>
      <c r="I146" s="49"/>
      <c r="J146" s="48">
        <v>1880</v>
      </c>
      <c r="K146" s="48">
        <v>51</v>
      </c>
      <c r="L146" s="48">
        <v>17</v>
      </c>
      <c r="M146" s="49"/>
      <c r="N146" s="48">
        <v>1948</v>
      </c>
      <c r="O146" s="49"/>
      <c r="P146" s="49"/>
      <c r="Q146" s="49"/>
      <c r="R146" s="48">
        <v>0</v>
      </c>
      <c r="S146" s="48">
        <v>141</v>
      </c>
      <c r="T146" s="48">
        <v>280</v>
      </c>
      <c r="U146" s="48">
        <v>86</v>
      </c>
      <c r="V146" s="49"/>
      <c r="W146" s="48">
        <v>164</v>
      </c>
      <c r="X146" s="48">
        <v>0</v>
      </c>
      <c r="Y146" s="48">
        <v>4</v>
      </c>
      <c r="Z146" s="48">
        <v>54</v>
      </c>
      <c r="AA146" s="48">
        <v>133</v>
      </c>
      <c r="AB146" s="48">
        <v>66</v>
      </c>
      <c r="AC146" s="48">
        <v>1014</v>
      </c>
      <c r="AD146" s="48">
        <v>2</v>
      </c>
      <c r="AE146" s="49"/>
      <c r="AF146" s="48">
        <v>1944</v>
      </c>
      <c r="AG146" s="49"/>
      <c r="AH146" s="49"/>
      <c r="AI146" s="49"/>
      <c r="AJ146" s="48">
        <v>327</v>
      </c>
      <c r="AK146" s="49"/>
      <c r="AL146" s="49"/>
      <c r="AM146" s="49"/>
      <c r="AN146" s="48">
        <v>0</v>
      </c>
      <c r="AO146" s="49"/>
      <c r="AP146" s="48">
        <v>0</v>
      </c>
      <c r="AQ146" s="49"/>
      <c r="AR146" s="49"/>
      <c r="AS146" s="49"/>
      <c r="AT146" s="48">
        <v>0</v>
      </c>
      <c r="AU146" s="39"/>
      <c r="AV146" s="39"/>
      <c r="AW146" s="39"/>
    </row>
    <row r="147" spans="1:49" x14ac:dyDescent="0.2">
      <c r="D147" s="2" t="s">
        <v>113</v>
      </c>
      <c r="F147" s="39">
        <v>124</v>
      </c>
      <c r="G147" s="39"/>
      <c r="H147" s="39"/>
      <c r="I147" s="39"/>
      <c r="J147" s="39">
        <v>1949</v>
      </c>
      <c r="K147" s="39">
        <v>75</v>
      </c>
      <c r="L147" s="39">
        <v>28</v>
      </c>
      <c r="M147" s="39"/>
      <c r="N147" s="39">
        <v>2052</v>
      </c>
      <c r="O147" s="39"/>
      <c r="P147" s="39"/>
      <c r="Q147" s="39"/>
      <c r="R147" s="39">
        <v>1</v>
      </c>
      <c r="S147" s="39">
        <v>121</v>
      </c>
      <c r="T147" s="39">
        <v>849</v>
      </c>
      <c r="U147" s="39">
        <v>114</v>
      </c>
      <c r="V147" s="39"/>
      <c r="W147" s="39">
        <v>116</v>
      </c>
      <c r="X147" s="39">
        <v>0</v>
      </c>
      <c r="Y147" s="39">
        <v>2</v>
      </c>
      <c r="Z147" s="39">
        <v>36</v>
      </c>
      <c r="AA147" s="39">
        <v>104</v>
      </c>
      <c r="AB147" s="39">
        <v>22</v>
      </c>
      <c r="AC147" s="39">
        <v>683</v>
      </c>
      <c r="AD147" s="39">
        <v>0</v>
      </c>
      <c r="AE147" s="39"/>
      <c r="AF147" s="39">
        <v>2048</v>
      </c>
      <c r="AG147" s="39"/>
      <c r="AH147" s="39"/>
      <c r="AI147" s="39"/>
      <c r="AJ147" s="39">
        <v>125</v>
      </c>
      <c r="AK147" s="39"/>
      <c r="AL147" s="39"/>
      <c r="AM147" s="39"/>
      <c r="AN147" s="39">
        <v>0</v>
      </c>
      <c r="AO147" s="39"/>
      <c r="AP147" s="39">
        <v>3</v>
      </c>
      <c r="AQ147" s="39"/>
      <c r="AR147" s="39"/>
      <c r="AS147" s="39"/>
      <c r="AT147" s="39">
        <v>0</v>
      </c>
      <c r="AU147" s="39"/>
      <c r="AV147" s="39"/>
      <c r="AW147" s="39"/>
    </row>
    <row r="148" spans="1:49" x14ac:dyDescent="0.2">
      <c r="D148" s="47" t="s">
        <v>136</v>
      </c>
      <c r="F148" s="48">
        <v>300</v>
      </c>
      <c r="G148" s="49"/>
      <c r="H148" s="49"/>
      <c r="I148" s="49"/>
      <c r="J148" s="48">
        <v>1915</v>
      </c>
      <c r="K148" s="48">
        <v>35</v>
      </c>
      <c r="L148" s="48">
        <v>12</v>
      </c>
      <c r="M148" s="49"/>
      <c r="N148" s="48">
        <v>1962</v>
      </c>
      <c r="O148" s="49"/>
      <c r="P148" s="49"/>
      <c r="Q148" s="49"/>
      <c r="R148" s="48">
        <v>0</v>
      </c>
      <c r="S148" s="48">
        <v>105</v>
      </c>
      <c r="T148" s="48">
        <v>302</v>
      </c>
      <c r="U148" s="48">
        <v>161</v>
      </c>
      <c r="V148" s="49"/>
      <c r="W148" s="48">
        <v>118</v>
      </c>
      <c r="X148" s="48">
        <v>1</v>
      </c>
      <c r="Y148" s="48">
        <v>6</v>
      </c>
      <c r="Z148" s="48">
        <v>46</v>
      </c>
      <c r="AA148" s="48">
        <v>116</v>
      </c>
      <c r="AB148" s="48">
        <v>64</v>
      </c>
      <c r="AC148" s="48">
        <v>1009</v>
      </c>
      <c r="AD148" s="48">
        <v>2</v>
      </c>
      <c r="AE148" s="49"/>
      <c r="AF148" s="48">
        <v>1930</v>
      </c>
      <c r="AG148" s="49"/>
      <c r="AH148" s="49"/>
      <c r="AI148" s="49"/>
      <c r="AJ148" s="48">
        <v>330</v>
      </c>
      <c r="AK148" s="49"/>
      <c r="AL148" s="49"/>
      <c r="AM148" s="49"/>
      <c r="AN148" s="48">
        <v>0</v>
      </c>
      <c r="AO148" s="49"/>
      <c r="AP148" s="48">
        <v>2</v>
      </c>
      <c r="AQ148" s="49"/>
      <c r="AR148" s="49"/>
      <c r="AS148" s="49"/>
      <c r="AT148" s="48">
        <v>0</v>
      </c>
      <c r="AU148" s="39"/>
      <c r="AV148" s="39"/>
      <c r="AW148" s="39"/>
    </row>
    <row r="149" spans="1:49" x14ac:dyDescent="0.2">
      <c r="D149" s="2" t="s">
        <v>114</v>
      </c>
      <c r="F149" s="39">
        <v>287</v>
      </c>
      <c r="G149" s="39"/>
      <c r="H149" s="39"/>
      <c r="I149" s="39"/>
      <c r="J149" s="39">
        <v>1680</v>
      </c>
      <c r="K149" s="39">
        <v>65</v>
      </c>
      <c r="L149" s="39">
        <v>25</v>
      </c>
      <c r="M149" s="39"/>
      <c r="N149" s="39">
        <v>1770</v>
      </c>
      <c r="O149" s="39"/>
      <c r="P149" s="39"/>
      <c r="Q149" s="39"/>
      <c r="R149" s="39">
        <v>2</v>
      </c>
      <c r="S149" s="39">
        <v>102</v>
      </c>
      <c r="T149" s="39">
        <v>363</v>
      </c>
      <c r="U149" s="39">
        <v>415</v>
      </c>
      <c r="V149" s="39"/>
      <c r="W149" s="39">
        <v>170</v>
      </c>
      <c r="X149" s="39">
        <v>5</v>
      </c>
      <c r="Y149" s="39">
        <v>2</v>
      </c>
      <c r="Z149" s="39">
        <v>51</v>
      </c>
      <c r="AA149" s="39">
        <v>93</v>
      </c>
      <c r="AB149" s="39">
        <v>40</v>
      </c>
      <c r="AC149" s="39">
        <v>550</v>
      </c>
      <c r="AD149" s="39">
        <v>0</v>
      </c>
      <c r="AE149" s="39"/>
      <c r="AF149" s="39">
        <v>1793</v>
      </c>
      <c r="AG149" s="39"/>
      <c r="AH149" s="39"/>
      <c r="AI149" s="39"/>
      <c r="AJ149" s="39">
        <v>264</v>
      </c>
      <c r="AK149" s="39"/>
      <c r="AL149" s="39"/>
      <c r="AM149" s="39"/>
      <c r="AN149" s="39">
        <v>0</v>
      </c>
      <c r="AO149" s="39"/>
      <c r="AP149" s="39">
        <v>0</v>
      </c>
      <c r="AQ149" s="39"/>
      <c r="AR149" s="39"/>
      <c r="AS149" s="39"/>
      <c r="AT149" s="39">
        <v>156</v>
      </c>
      <c r="AU149" s="39"/>
      <c r="AV149" s="39"/>
      <c r="AW149" s="39"/>
    </row>
    <row r="150" spans="1:49" x14ac:dyDescent="0.2">
      <c r="D150" s="47" t="s">
        <v>115</v>
      </c>
      <c r="F150" s="48">
        <v>175</v>
      </c>
      <c r="G150" s="49"/>
      <c r="H150" s="49"/>
      <c r="I150" s="49"/>
      <c r="J150" s="48">
        <v>1681</v>
      </c>
      <c r="K150" s="48">
        <v>86</v>
      </c>
      <c r="L150" s="48">
        <v>59</v>
      </c>
      <c r="M150" s="49"/>
      <c r="N150" s="48">
        <v>1826</v>
      </c>
      <c r="O150" s="49"/>
      <c r="P150" s="49"/>
      <c r="Q150" s="49"/>
      <c r="R150" s="48">
        <v>1</v>
      </c>
      <c r="S150" s="48">
        <v>93</v>
      </c>
      <c r="T150" s="48">
        <v>449</v>
      </c>
      <c r="U150" s="48">
        <v>272</v>
      </c>
      <c r="V150" s="49"/>
      <c r="W150" s="48">
        <v>93</v>
      </c>
      <c r="X150" s="48">
        <v>0</v>
      </c>
      <c r="Y150" s="48">
        <v>1</v>
      </c>
      <c r="Z150" s="48">
        <v>42</v>
      </c>
      <c r="AA150" s="48">
        <v>189</v>
      </c>
      <c r="AB150" s="48">
        <v>43</v>
      </c>
      <c r="AC150" s="48">
        <v>704</v>
      </c>
      <c r="AD150" s="48">
        <v>12</v>
      </c>
      <c r="AE150" s="49"/>
      <c r="AF150" s="48">
        <v>1899</v>
      </c>
      <c r="AG150" s="49"/>
      <c r="AH150" s="49"/>
      <c r="AI150" s="49"/>
      <c r="AJ150" s="48">
        <v>102</v>
      </c>
      <c r="AK150" s="49"/>
      <c r="AL150" s="49"/>
      <c r="AM150" s="49"/>
      <c r="AN150" s="48">
        <v>0</v>
      </c>
      <c r="AO150" s="49"/>
      <c r="AP150" s="48">
        <v>0</v>
      </c>
      <c r="AQ150" s="49"/>
      <c r="AR150" s="49"/>
      <c r="AS150" s="49"/>
      <c r="AT150" s="48">
        <v>0</v>
      </c>
      <c r="AU150" s="39"/>
      <c r="AV150" s="39"/>
      <c r="AW150" s="39"/>
    </row>
    <row r="151" spans="1:49" x14ac:dyDescent="0.2">
      <c r="D151" s="2" t="s">
        <v>102</v>
      </c>
      <c r="F151" s="39">
        <v>244</v>
      </c>
      <c r="G151" s="39"/>
      <c r="H151" s="39"/>
      <c r="I151" s="39"/>
      <c r="J151" s="39">
        <v>1896</v>
      </c>
      <c r="K151" s="39">
        <v>47</v>
      </c>
      <c r="L151" s="39">
        <v>15</v>
      </c>
      <c r="M151" s="39"/>
      <c r="N151" s="39">
        <v>1958</v>
      </c>
      <c r="O151" s="39"/>
      <c r="P151" s="39"/>
      <c r="Q151" s="39"/>
      <c r="R151" s="39">
        <v>0</v>
      </c>
      <c r="S151" s="39">
        <v>93</v>
      </c>
      <c r="T151" s="39">
        <v>365</v>
      </c>
      <c r="U151" s="39">
        <v>337</v>
      </c>
      <c r="V151" s="39"/>
      <c r="W151" s="39">
        <v>109</v>
      </c>
      <c r="X151" s="39">
        <v>1</v>
      </c>
      <c r="Y151" s="39">
        <v>3</v>
      </c>
      <c r="Z151" s="39">
        <v>33</v>
      </c>
      <c r="AA151" s="39">
        <v>111</v>
      </c>
      <c r="AB151" s="39">
        <v>40</v>
      </c>
      <c r="AC151" s="39">
        <v>839</v>
      </c>
      <c r="AD151" s="39">
        <v>1</v>
      </c>
      <c r="AE151" s="39"/>
      <c r="AF151" s="39">
        <v>1932</v>
      </c>
      <c r="AG151" s="39"/>
      <c r="AH151" s="39"/>
      <c r="AI151" s="39"/>
      <c r="AJ151" s="39">
        <v>270</v>
      </c>
      <c r="AK151" s="39"/>
      <c r="AL151" s="39"/>
      <c r="AM151" s="39"/>
      <c r="AN151" s="39">
        <v>0</v>
      </c>
      <c r="AO151" s="39"/>
      <c r="AP151" s="39">
        <v>0</v>
      </c>
      <c r="AQ151" s="39"/>
      <c r="AR151" s="39"/>
      <c r="AS151" s="39"/>
      <c r="AT151" s="39">
        <v>0</v>
      </c>
      <c r="AU151" s="39"/>
      <c r="AV151" s="39"/>
      <c r="AW151" s="39"/>
    </row>
    <row r="152" spans="1:49" x14ac:dyDescent="0.2">
      <c r="D152" s="47" t="s">
        <v>155</v>
      </c>
      <c r="F152" s="48">
        <v>392</v>
      </c>
      <c r="G152" s="49"/>
      <c r="H152" s="49"/>
      <c r="I152" s="49"/>
      <c r="J152" s="48">
        <v>1878</v>
      </c>
      <c r="K152" s="48">
        <v>47</v>
      </c>
      <c r="L152" s="48">
        <v>14</v>
      </c>
      <c r="M152" s="49"/>
      <c r="N152" s="48">
        <v>1939</v>
      </c>
      <c r="O152" s="49"/>
      <c r="P152" s="49"/>
      <c r="Q152" s="49"/>
      <c r="R152" s="48">
        <v>0</v>
      </c>
      <c r="S152" s="48">
        <v>92</v>
      </c>
      <c r="T152" s="48">
        <v>286</v>
      </c>
      <c r="U152" s="48">
        <v>102</v>
      </c>
      <c r="V152" s="49"/>
      <c r="W152" s="48">
        <v>164</v>
      </c>
      <c r="X152" s="48">
        <v>2</v>
      </c>
      <c r="Y152" s="48">
        <v>6</v>
      </c>
      <c r="Z152" s="48">
        <v>73</v>
      </c>
      <c r="AA152" s="48">
        <v>153</v>
      </c>
      <c r="AB152" s="48">
        <v>72</v>
      </c>
      <c r="AC152" s="48">
        <v>1050</v>
      </c>
      <c r="AD152" s="48">
        <v>5</v>
      </c>
      <c r="AE152" s="49"/>
      <c r="AF152" s="48">
        <v>2005</v>
      </c>
      <c r="AG152" s="49"/>
      <c r="AH152" s="49"/>
      <c r="AI152" s="49"/>
      <c r="AJ152" s="48">
        <v>326</v>
      </c>
      <c r="AK152" s="49"/>
      <c r="AL152" s="49"/>
      <c r="AM152" s="49"/>
      <c r="AN152" s="48">
        <v>0</v>
      </c>
      <c r="AO152" s="49"/>
      <c r="AP152" s="48">
        <v>0</v>
      </c>
      <c r="AQ152" s="49"/>
      <c r="AR152" s="49"/>
      <c r="AS152" s="49"/>
      <c r="AT152" s="48">
        <v>0</v>
      </c>
      <c r="AU152" s="39"/>
      <c r="AV152" s="39"/>
      <c r="AW152" s="39"/>
    </row>
    <row r="153" spans="1:49" x14ac:dyDescent="0.2">
      <c r="D153" s="2" t="s">
        <v>104</v>
      </c>
      <c r="F153" s="39">
        <v>321</v>
      </c>
      <c r="G153" s="39"/>
      <c r="H153" s="39"/>
      <c r="I153" s="39"/>
      <c r="J153" s="39">
        <v>1690</v>
      </c>
      <c r="K153" s="39">
        <v>77</v>
      </c>
      <c r="L153" s="39">
        <v>27</v>
      </c>
      <c r="M153" s="39"/>
      <c r="N153" s="39">
        <v>1794</v>
      </c>
      <c r="O153" s="39"/>
      <c r="P153" s="39"/>
      <c r="Q153" s="39"/>
      <c r="R153" s="39">
        <v>1</v>
      </c>
      <c r="S153" s="39">
        <v>127</v>
      </c>
      <c r="T153" s="39">
        <v>274</v>
      </c>
      <c r="U153" s="39">
        <v>216</v>
      </c>
      <c r="V153" s="39"/>
      <c r="W153" s="39">
        <v>161</v>
      </c>
      <c r="X153" s="39">
        <v>4</v>
      </c>
      <c r="Y153" s="39">
        <v>3</v>
      </c>
      <c r="Z153" s="39">
        <v>35</v>
      </c>
      <c r="AA153" s="39">
        <v>195</v>
      </c>
      <c r="AB153" s="39">
        <v>79</v>
      </c>
      <c r="AC153" s="39">
        <v>826</v>
      </c>
      <c r="AD153" s="39">
        <v>0</v>
      </c>
      <c r="AE153" s="39"/>
      <c r="AF153" s="39">
        <v>1921</v>
      </c>
      <c r="AG153" s="39"/>
      <c r="AH153" s="39"/>
      <c r="AI153" s="39"/>
      <c r="AJ153" s="39">
        <v>194</v>
      </c>
      <c r="AK153" s="39"/>
      <c r="AL153" s="39"/>
      <c r="AM153" s="39"/>
      <c r="AN153" s="39">
        <v>0</v>
      </c>
      <c r="AO153" s="39"/>
      <c r="AP153" s="39">
        <v>0</v>
      </c>
      <c r="AQ153" s="39"/>
      <c r="AR153" s="39"/>
      <c r="AS153" s="39"/>
      <c r="AT153" s="39">
        <v>0</v>
      </c>
      <c r="AU153" s="39"/>
      <c r="AV153" s="39"/>
      <c r="AW153" s="39"/>
    </row>
    <row r="154" spans="1:49" x14ac:dyDescent="0.2">
      <c r="D154" s="47" t="s">
        <v>105</v>
      </c>
      <c r="F154" s="48">
        <v>337</v>
      </c>
      <c r="G154" s="49"/>
      <c r="H154" s="49"/>
      <c r="I154" s="49"/>
      <c r="J154" s="48">
        <v>1946</v>
      </c>
      <c r="K154" s="48">
        <v>51</v>
      </c>
      <c r="L154" s="48">
        <v>13</v>
      </c>
      <c r="M154" s="49"/>
      <c r="N154" s="48">
        <v>2010</v>
      </c>
      <c r="O154" s="49"/>
      <c r="P154" s="49"/>
      <c r="Q154" s="49"/>
      <c r="R154" s="48">
        <v>3</v>
      </c>
      <c r="S154" s="48">
        <v>82</v>
      </c>
      <c r="T154" s="48">
        <v>229</v>
      </c>
      <c r="U154" s="48">
        <v>65</v>
      </c>
      <c r="V154" s="49"/>
      <c r="W154" s="48">
        <v>138</v>
      </c>
      <c r="X154" s="48">
        <v>6</v>
      </c>
      <c r="Y154" s="48">
        <v>14</v>
      </c>
      <c r="Z154" s="48">
        <v>96</v>
      </c>
      <c r="AA154" s="48">
        <v>135</v>
      </c>
      <c r="AB154" s="48">
        <v>55</v>
      </c>
      <c r="AC154" s="48">
        <v>1044</v>
      </c>
      <c r="AD154" s="48">
        <v>0</v>
      </c>
      <c r="AE154" s="49"/>
      <c r="AF154" s="48">
        <v>1867</v>
      </c>
      <c r="AG154" s="49"/>
      <c r="AH154" s="49"/>
      <c r="AI154" s="49"/>
      <c r="AJ154" s="48">
        <v>462</v>
      </c>
      <c r="AK154" s="49"/>
      <c r="AL154" s="49"/>
      <c r="AM154" s="49"/>
      <c r="AN154" s="48">
        <v>0</v>
      </c>
      <c r="AO154" s="49"/>
      <c r="AP154" s="48">
        <v>18</v>
      </c>
      <c r="AQ154" s="49"/>
      <c r="AR154" s="49"/>
      <c r="AS154" s="49"/>
      <c r="AT154" s="48">
        <v>4</v>
      </c>
      <c r="AU154" s="39"/>
      <c r="AV154" s="39"/>
      <c r="AW154" s="39"/>
    </row>
    <row r="155" spans="1:49" x14ac:dyDescent="0.2">
      <c r="D155" s="2" t="s">
        <v>156</v>
      </c>
      <c r="F155" s="39">
        <v>358</v>
      </c>
      <c r="G155" s="39"/>
      <c r="H155" s="39"/>
      <c r="I155" s="39"/>
      <c r="J155" s="39">
        <v>1903</v>
      </c>
      <c r="K155" s="39">
        <v>38</v>
      </c>
      <c r="L155" s="39">
        <v>17</v>
      </c>
      <c r="M155" s="39"/>
      <c r="N155" s="39">
        <v>1958</v>
      </c>
      <c r="O155" s="39"/>
      <c r="P155" s="39"/>
      <c r="Q155" s="39"/>
      <c r="R155" s="39">
        <v>0</v>
      </c>
      <c r="S155" s="39">
        <v>62</v>
      </c>
      <c r="T155" s="39">
        <v>352</v>
      </c>
      <c r="U155" s="39">
        <v>193</v>
      </c>
      <c r="V155" s="39"/>
      <c r="W155" s="39">
        <v>121</v>
      </c>
      <c r="X155" s="39">
        <v>2</v>
      </c>
      <c r="Y155" s="39">
        <v>4</v>
      </c>
      <c r="Z155" s="39">
        <v>51</v>
      </c>
      <c r="AA155" s="39">
        <v>152</v>
      </c>
      <c r="AB155" s="39">
        <v>50</v>
      </c>
      <c r="AC155" s="39">
        <v>1033</v>
      </c>
      <c r="AD155" s="39">
        <v>0</v>
      </c>
      <c r="AE155" s="39"/>
      <c r="AF155" s="39">
        <v>2020</v>
      </c>
      <c r="AG155" s="39"/>
      <c r="AH155" s="39"/>
      <c r="AI155" s="39"/>
      <c r="AJ155" s="39">
        <v>296</v>
      </c>
      <c r="AK155" s="39"/>
      <c r="AL155" s="39"/>
      <c r="AM155" s="39"/>
      <c r="AN155" s="39">
        <v>0</v>
      </c>
      <c r="AO155" s="39"/>
      <c r="AP155" s="39">
        <v>0</v>
      </c>
      <c r="AQ155" s="39"/>
      <c r="AR155" s="39"/>
      <c r="AS155" s="39"/>
      <c r="AT155" s="39">
        <v>25</v>
      </c>
      <c r="AU155" s="39"/>
      <c r="AV155" s="39"/>
      <c r="AW155" s="39"/>
    </row>
    <row r="156" spans="1:49" x14ac:dyDescent="0.2">
      <c r="D156" s="47" t="s">
        <v>157</v>
      </c>
      <c r="F156" s="48">
        <v>251</v>
      </c>
      <c r="G156" s="49"/>
      <c r="H156" s="49"/>
      <c r="I156" s="49"/>
      <c r="J156" s="48">
        <v>1485</v>
      </c>
      <c r="K156" s="48">
        <v>60</v>
      </c>
      <c r="L156" s="48">
        <v>26</v>
      </c>
      <c r="M156" s="49"/>
      <c r="N156" s="48">
        <v>1571</v>
      </c>
      <c r="O156" s="49"/>
      <c r="P156" s="49"/>
      <c r="Q156" s="49"/>
      <c r="R156" s="48">
        <v>1</v>
      </c>
      <c r="S156" s="48">
        <v>111</v>
      </c>
      <c r="T156" s="48">
        <v>375</v>
      </c>
      <c r="U156" s="48">
        <v>259</v>
      </c>
      <c r="V156" s="49"/>
      <c r="W156" s="48">
        <v>111</v>
      </c>
      <c r="X156" s="48">
        <v>4</v>
      </c>
      <c r="Y156" s="48">
        <v>4</v>
      </c>
      <c r="Z156" s="48">
        <v>38</v>
      </c>
      <c r="AA156" s="48">
        <v>162</v>
      </c>
      <c r="AB156" s="48">
        <v>33</v>
      </c>
      <c r="AC156" s="48">
        <v>518</v>
      </c>
      <c r="AD156" s="48">
        <v>0</v>
      </c>
      <c r="AE156" s="49"/>
      <c r="AF156" s="48">
        <v>1616</v>
      </c>
      <c r="AG156" s="49"/>
      <c r="AH156" s="49"/>
      <c r="AI156" s="49"/>
      <c r="AJ156" s="48">
        <v>206</v>
      </c>
      <c r="AK156" s="49"/>
      <c r="AL156" s="49"/>
      <c r="AM156" s="49"/>
      <c r="AN156" s="48">
        <v>0</v>
      </c>
      <c r="AO156" s="49"/>
      <c r="AP156" s="48">
        <v>0</v>
      </c>
      <c r="AQ156" s="49"/>
      <c r="AR156" s="49"/>
      <c r="AS156" s="49"/>
      <c r="AT156" s="48">
        <v>0</v>
      </c>
      <c r="AU156" s="39"/>
      <c r="AV156" s="39"/>
      <c r="AW156" s="39"/>
    </row>
    <row r="157" spans="1:49" x14ac:dyDescent="0.2">
      <c r="D157" s="2" t="s">
        <v>158</v>
      </c>
      <c r="F157" s="39">
        <v>325</v>
      </c>
      <c r="G157" s="39"/>
      <c r="H157" s="39"/>
      <c r="I157" s="39"/>
      <c r="J157" s="39">
        <v>1850</v>
      </c>
      <c r="K157" s="39">
        <v>43</v>
      </c>
      <c r="L157" s="39">
        <v>11</v>
      </c>
      <c r="M157" s="39"/>
      <c r="N157" s="39">
        <v>1904</v>
      </c>
      <c r="O157" s="39"/>
      <c r="P157" s="39"/>
      <c r="Q157" s="39"/>
      <c r="R157" s="39">
        <v>0</v>
      </c>
      <c r="S157" s="39">
        <v>111</v>
      </c>
      <c r="T157" s="39">
        <v>298</v>
      </c>
      <c r="U157" s="39">
        <v>132</v>
      </c>
      <c r="V157" s="39"/>
      <c r="W157" s="39">
        <v>141</v>
      </c>
      <c r="X157" s="39">
        <v>7</v>
      </c>
      <c r="Y157" s="39">
        <v>8</v>
      </c>
      <c r="Z157" s="39">
        <v>71</v>
      </c>
      <c r="AA157" s="39">
        <v>111</v>
      </c>
      <c r="AB157" s="39">
        <v>40</v>
      </c>
      <c r="AC157" s="39">
        <v>892</v>
      </c>
      <c r="AD157" s="39">
        <v>63</v>
      </c>
      <c r="AE157" s="39"/>
      <c r="AF157" s="39">
        <v>1874</v>
      </c>
      <c r="AG157" s="39"/>
      <c r="AH157" s="39"/>
      <c r="AI157" s="39"/>
      <c r="AJ157" s="39">
        <v>355</v>
      </c>
      <c r="AK157" s="39"/>
      <c r="AL157" s="39"/>
      <c r="AM157" s="39"/>
      <c r="AN157" s="39">
        <v>0</v>
      </c>
      <c r="AO157" s="39"/>
      <c r="AP157" s="39">
        <v>0</v>
      </c>
      <c r="AQ157" s="39"/>
      <c r="AR157" s="39"/>
      <c r="AS157" s="39"/>
      <c r="AT157" s="39">
        <v>0</v>
      </c>
      <c r="AU157" s="39"/>
      <c r="AV157" s="39"/>
      <c r="AW157" s="39"/>
    </row>
    <row r="158" spans="1:49" x14ac:dyDescent="0.2">
      <c r="D158" s="47" t="s">
        <v>128</v>
      </c>
      <c r="F158" s="48">
        <v>297</v>
      </c>
      <c r="G158" s="49"/>
      <c r="H158" s="49"/>
      <c r="I158" s="49"/>
      <c r="J158" s="48">
        <v>1888</v>
      </c>
      <c r="K158" s="48">
        <v>39</v>
      </c>
      <c r="L158" s="48">
        <v>11</v>
      </c>
      <c r="M158" s="49"/>
      <c r="N158" s="48">
        <v>1938</v>
      </c>
      <c r="O158" s="49"/>
      <c r="P158" s="49"/>
      <c r="Q158" s="49"/>
      <c r="R158" s="48">
        <v>0</v>
      </c>
      <c r="S158" s="48">
        <v>135</v>
      </c>
      <c r="T158" s="48">
        <v>284</v>
      </c>
      <c r="U158" s="48">
        <v>129</v>
      </c>
      <c r="V158" s="49"/>
      <c r="W158" s="48">
        <v>149</v>
      </c>
      <c r="X158" s="48">
        <v>4</v>
      </c>
      <c r="Y158" s="48">
        <v>6</v>
      </c>
      <c r="Z158" s="48">
        <v>52</v>
      </c>
      <c r="AA158" s="48">
        <v>131</v>
      </c>
      <c r="AB158" s="48">
        <v>50</v>
      </c>
      <c r="AC158" s="48">
        <v>1005</v>
      </c>
      <c r="AD158" s="48">
        <v>1</v>
      </c>
      <c r="AE158" s="49"/>
      <c r="AF158" s="48">
        <v>1946</v>
      </c>
      <c r="AG158" s="49"/>
      <c r="AH158" s="49"/>
      <c r="AI158" s="49"/>
      <c r="AJ158" s="48">
        <v>282</v>
      </c>
      <c r="AK158" s="49"/>
      <c r="AL158" s="49"/>
      <c r="AM158" s="49"/>
      <c r="AN158" s="48">
        <v>0</v>
      </c>
      <c r="AO158" s="49"/>
      <c r="AP158" s="48">
        <v>7</v>
      </c>
      <c r="AQ158" s="49"/>
      <c r="AR158" s="49"/>
      <c r="AS158" s="49"/>
      <c r="AT158" s="48">
        <v>1</v>
      </c>
      <c r="AU158" s="39"/>
      <c r="AV158" s="39"/>
      <c r="AW158" s="39"/>
    </row>
    <row r="159" spans="1:49" x14ac:dyDescent="0.2"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</row>
    <row r="160" spans="1:49" s="1" customFormat="1" x14ac:dyDescent="0.25">
      <c r="A160" s="3"/>
      <c r="B160" s="6"/>
      <c r="C160" s="51" t="s">
        <v>159</v>
      </c>
      <c r="D160" s="52"/>
      <c r="E160" s="5"/>
      <c r="F160" s="53">
        <v>4276</v>
      </c>
      <c r="G160" s="54"/>
      <c r="H160" s="54"/>
      <c r="I160" s="54"/>
      <c r="J160" s="53">
        <v>25577</v>
      </c>
      <c r="K160" s="53">
        <v>758</v>
      </c>
      <c r="L160" s="53">
        <v>320</v>
      </c>
      <c r="M160" s="54"/>
      <c r="N160" s="53">
        <v>26655</v>
      </c>
      <c r="O160" s="54"/>
      <c r="P160" s="54"/>
      <c r="Q160" s="54"/>
      <c r="R160" s="53">
        <f xml:space="preserve"> 9 + 21</f>
        <v>30</v>
      </c>
      <c r="S160" s="53">
        <v>1456</v>
      </c>
      <c r="T160" s="53">
        <v>5016</v>
      </c>
      <c r="U160" s="53">
        <v>2559</v>
      </c>
      <c r="V160" s="54"/>
      <c r="W160" s="53">
        <v>1905</v>
      </c>
      <c r="X160" s="53">
        <v>43</v>
      </c>
      <c r="Y160" s="53">
        <v>68</v>
      </c>
      <c r="Z160" s="53">
        <v>740</v>
      </c>
      <c r="AA160" s="53">
        <v>1944</v>
      </c>
      <c r="AB160" s="53">
        <v>699</v>
      </c>
      <c r="AC160" s="53">
        <v>12387</v>
      </c>
      <c r="AD160" s="53">
        <v>87</v>
      </c>
      <c r="AE160" s="54"/>
      <c r="AF160" s="53">
        <v>26934</v>
      </c>
      <c r="AG160" s="54"/>
      <c r="AH160" s="54"/>
      <c r="AI160" s="54"/>
      <c r="AJ160" s="53">
        <v>3967</v>
      </c>
      <c r="AK160" s="54"/>
      <c r="AL160" s="54"/>
      <c r="AM160" s="54"/>
      <c r="AN160" s="53">
        <v>0</v>
      </c>
      <c r="AO160" s="54"/>
      <c r="AP160" s="53">
        <v>30</v>
      </c>
      <c r="AQ160" s="54"/>
      <c r="AR160" s="54"/>
      <c r="AS160" s="54"/>
      <c r="AT160" s="53">
        <v>271</v>
      </c>
      <c r="AU160" s="39"/>
      <c r="AV160" s="39"/>
      <c r="AW160" s="39"/>
    </row>
    <row r="161" spans="1:49" x14ac:dyDescent="0.2"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</row>
    <row r="162" spans="1:49" s="1" customFormat="1" x14ac:dyDescent="0.25">
      <c r="A162" s="3"/>
      <c r="B162" s="57" t="s">
        <v>160</v>
      </c>
      <c r="C162" s="58"/>
      <c r="D162" s="58"/>
      <c r="E162" s="5"/>
      <c r="F162" s="59">
        <v>6097</v>
      </c>
      <c r="G162" s="54"/>
      <c r="H162" s="54"/>
      <c r="I162" s="54"/>
      <c r="J162" s="59">
        <v>35970</v>
      </c>
      <c r="K162" s="59">
        <v>1045</v>
      </c>
      <c r="L162" s="59">
        <v>411</v>
      </c>
      <c r="M162" s="54"/>
      <c r="N162" s="59">
        <f xml:space="preserve"> 37429 - 1 - 2</f>
        <v>37426</v>
      </c>
      <c r="O162" s="54"/>
      <c r="P162" s="54"/>
      <c r="Q162" s="54"/>
      <c r="R162" s="59">
        <f xml:space="preserve"> 19 + 21</f>
        <v>40</v>
      </c>
      <c r="S162" s="59">
        <v>2085</v>
      </c>
      <c r="T162" s="59">
        <v>7009</v>
      </c>
      <c r="U162" s="59">
        <v>3687</v>
      </c>
      <c r="V162" s="54"/>
      <c r="W162" s="59">
        <v>3283</v>
      </c>
      <c r="X162" s="59">
        <v>73</v>
      </c>
      <c r="Y162" s="59">
        <v>100</v>
      </c>
      <c r="Z162" s="59">
        <v>1146</v>
      </c>
      <c r="AA162" s="59">
        <v>2866</v>
      </c>
      <c r="AB162" s="59">
        <v>966</v>
      </c>
      <c r="AC162" s="59">
        <v>16739</v>
      </c>
      <c r="AD162" s="59">
        <v>88</v>
      </c>
      <c r="AE162" s="54"/>
      <c r="AF162" s="59">
        <v>38082</v>
      </c>
      <c r="AG162" s="54"/>
      <c r="AH162" s="54"/>
      <c r="AI162" s="54"/>
      <c r="AJ162" s="59">
        <v>5382</v>
      </c>
      <c r="AK162" s="54"/>
      <c r="AL162" s="54"/>
      <c r="AM162" s="54"/>
      <c r="AN162" s="59">
        <v>3</v>
      </c>
      <c r="AO162" s="54"/>
      <c r="AP162" s="59">
        <v>62</v>
      </c>
      <c r="AQ162" s="54"/>
      <c r="AR162" s="54"/>
      <c r="AS162" s="54"/>
      <c r="AT162" s="59">
        <v>627</v>
      </c>
      <c r="AU162" s="39"/>
      <c r="AV162" s="39"/>
      <c r="AW162" s="39"/>
    </row>
    <row r="163" spans="1:49" x14ac:dyDescent="0.2"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</row>
    <row r="164" spans="1:49" x14ac:dyDescent="0.2">
      <c r="B164" s="6" t="s">
        <v>161</v>
      </c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</row>
    <row r="165" spans="1:49" x14ac:dyDescent="0.2">
      <c r="C165" s="3" t="s">
        <v>95</v>
      </c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</row>
    <row r="166" spans="1:49" x14ac:dyDescent="0.2">
      <c r="D166" s="2" t="s">
        <v>122</v>
      </c>
      <c r="F166" s="39">
        <v>339</v>
      </c>
      <c r="G166" s="39"/>
      <c r="H166" s="39"/>
      <c r="I166" s="39"/>
      <c r="J166" s="39">
        <v>2151</v>
      </c>
      <c r="K166" s="39">
        <v>34</v>
      </c>
      <c r="L166" s="39">
        <v>16</v>
      </c>
      <c r="M166" s="39"/>
      <c r="N166" s="39">
        <v>2201</v>
      </c>
      <c r="O166" s="39"/>
      <c r="P166" s="39"/>
      <c r="Q166" s="39"/>
      <c r="R166" s="39">
        <v>3</v>
      </c>
      <c r="S166" s="39">
        <v>144</v>
      </c>
      <c r="T166" s="39">
        <v>286</v>
      </c>
      <c r="U166" s="39">
        <v>238</v>
      </c>
      <c r="V166" s="39"/>
      <c r="W166" s="39">
        <v>215</v>
      </c>
      <c r="X166" s="39">
        <v>1</v>
      </c>
      <c r="Y166" s="39">
        <v>1</v>
      </c>
      <c r="Z166" s="39">
        <v>97</v>
      </c>
      <c r="AA166" s="39">
        <v>46</v>
      </c>
      <c r="AB166" s="39">
        <v>22</v>
      </c>
      <c r="AC166" s="39">
        <v>1131</v>
      </c>
      <c r="AD166" s="39">
        <v>2</v>
      </c>
      <c r="AE166" s="39"/>
      <c r="AF166" s="39">
        <v>2186</v>
      </c>
      <c r="AG166" s="39"/>
      <c r="AH166" s="39"/>
      <c r="AI166" s="39"/>
      <c r="AJ166" s="39">
        <v>354</v>
      </c>
      <c r="AK166" s="39"/>
      <c r="AL166" s="39"/>
      <c r="AM166" s="39"/>
      <c r="AN166" s="39">
        <v>0</v>
      </c>
      <c r="AO166" s="39"/>
      <c r="AP166" s="39">
        <v>0</v>
      </c>
      <c r="AQ166" s="39"/>
      <c r="AR166" s="39"/>
      <c r="AS166" s="39"/>
      <c r="AT166" s="39">
        <v>0</v>
      </c>
      <c r="AU166" s="39"/>
      <c r="AV166" s="39"/>
      <c r="AW166" s="39"/>
    </row>
    <row r="167" spans="1:49" x14ac:dyDescent="0.2">
      <c r="D167" s="47" t="s">
        <v>135</v>
      </c>
      <c r="F167" s="48">
        <v>289</v>
      </c>
      <c r="G167" s="49"/>
      <c r="H167" s="49"/>
      <c r="I167" s="49"/>
      <c r="J167" s="48">
        <v>2142</v>
      </c>
      <c r="K167" s="48">
        <v>31</v>
      </c>
      <c r="L167" s="48">
        <v>22</v>
      </c>
      <c r="M167" s="49"/>
      <c r="N167" s="48">
        <v>2195</v>
      </c>
      <c r="O167" s="49"/>
      <c r="P167" s="49"/>
      <c r="Q167" s="49"/>
      <c r="R167" s="48">
        <v>0</v>
      </c>
      <c r="S167" s="48">
        <v>173</v>
      </c>
      <c r="T167" s="48">
        <v>163</v>
      </c>
      <c r="U167" s="48">
        <v>88</v>
      </c>
      <c r="V167" s="49"/>
      <c r="W167" s="48">
        <v>164</v>
      </c>
      <c r="X167" s="48">
        <v>7</v>
      </c>
      <c r="Y167" s="48">
        <v>6</v>
      </c>
      <c r="Z167" s="48">
        <v>160</v>
      </c>
      <c r="AA167" s="48">
        <v>104</v>
      </c>
      <c r="AB167" s="48">
        <v>51</v>
      </c>
      <c r="AC167" s="48">
        <v>1343</v>
      </c>
      <c r="AD167" s="48">
        <v>1</v>
      </c>
      <c r="AE167" s="49"/>
      <c r="AF167" s="48">
        <v>2260</v>
      </c>
      <c r="AG167" s="49"/>
      <c r="AH167" s="49"/>
      <c r="AI167" s="49"/>
      <c r="AJ167" s="48">
        <v>224</v>
      </c>
      <c r="AK167" s="49"/>
      <c r="AL167" s="49"/>
      <c r="AM167" s="49"/>
      <c r="AN167" s="48">
        <v>0</v>
      </c>
      <c r="AO167" s="49"/>
      <c r="AP167" s="48">
        <v>0</v>
      </c>
      <c r="AQ167" s="49"/>
      <c r="AR167" s="49"/>
      <c r="AS167" s="49"/>
      <c r="AT167" s="48">
        <v>0</v>
      </c>
      <c r="AU167" s="39"/>
      <c r="AV167" s="39"/>
      <c r="AW167" s="39"/>
    </row>
    <row r="168" spans="1:49" x14ac:dyDescent="0.2">
      <c r="D168" s="2" t="s">
        <v>113</v>
      </c>
      <c r="F168" s="39">
        <v>277</v>
      </c>
      <c r="G168" s="39"/>
      <c r="H168" s="39"/>
      <c r="I168" s="39"/>
      <c r="J168" s="39">
        <v>2201</v>
      </c>
      <c r="K168" s="39">
        <v>58</v>
      </c>
      <c r="L168" s="39">
        <v>3</v>
      </c>
      <c r="M168" s="39"/>
      <c r="N168" s="39">
        <v>2262</v>
      </c>
      <c r="O168" s="39"/>
      <c r="P168" s="39"/>
      <c r="Q168" s="39"/>
      <c r="R168" s="39">
        <v>0</v>
      </c>
      <c r="S168" s="39">
        <v>218</v>
      </c>
      <c r="T168" s="39">
        <v>270</v>
      </c>
      <c r="U168" s="39">
        <v>90</v>
      </c>
      <c r="V168" s="39"/>
      <c r="W168" s="39">
        <v>188</v>
      </c>
      <c r="X168" s="39">
        <v>3</v>
      </c>
      <c r="Y168" s="39">
        <v>4</v>
      </c>
      <c r="Z168" s="39">
        <v>115</v>
      </c>
      <c r="AA168" s="39">
        <v>156</v>
      </c>
      <c r="AB168" s="39">
        <v>41</v>
      </c>
      <c r="AC168" s="39">
        <v>1186</v>
      </c>
      <c r="AD168" s="39">
        <v>5</v>
      </c>
      <c r="AE168" s="39"/>
      <c r="AF168" s="39">
        <v>2276</v>
      </c>
      <c r="AG168" s="39"/>
      <c r="AH168" s="39"/>
      <c r="AI168" s="39"/>
      <c r="AJ168" s="39">
        <v>263</v>
      </c>
      <c r="AK168" s="39"/>
      <c r="AL168" s="39"/>
      <c r="AM168" s="39"/>
      <c r="AN168" s="39">
        <v>0</v>
      </c>
      <c r="AO168" s="39"/>
      <c r="AP168" s="39">
        <v>0</v>
      </c>
      <c r="AQ168" s="39"/>
      <c r="AR168" s="39"/>
      <c r="AS168" s="39"/>
      <c r="AT168" s="39">
        <v>0</v>
      </c>
      <c r="AU168" s="39"/>
      <c r="AV168" s="39"/>
      <c r="AW168" s="39"/>
    </row>
    <row r="169" spans="1:49" x14ac:dyDescent="0.2">
      <c r="D169" s="47" t="s">
        <v>99</v>
      </c>
      <c r="F169" s="48">
        <v>406</v>
      </c>
      <c r="G169" s="49"/>
      <c r="H169" s="49"/>
      <c r="I169" s="49"/>
      <c r="J169" s="48">
        <v>2162</v>
      </c>
      <c r="K169" s="48">
        <v>42</v>
      </c>
      <c r="L169" s="48">
        <v>27</v>
      </c>
      <c r="M169" s="49"/>
      <c r="N169" s="48">
        <v>2231</v>
      </c>
      <c r="O169" s="49"/>
      <c r="P169" s="49"/>
      <c r="Q169" s="49"/>
      <c r="R169" s="48">
        <v>0</v>
      </c>
      <c r="S169" s="48">
        <v>159</v>
      </c>
      <c r="T169" s="48">
        <v>268</v>
      </c>
      <c r="U169" s="48">
        <v>42</v>
      </c>
      <c r="V169" s="49"/>
      <c r="W169" s="48">
        <v>173</v>
      </c>
      <c r="X169" s="48">
        <v>10</v>
      </c>
      <c r="Y169" s="48">
        <v>8</v>
      </c>
      <c r="Z169" s="48">
        <v>133</v>
      </c>
      <c r="AA169" s="48">
        <v>146</v>
      </c>
      <c r="AB169" s="48">
        <v>84</v>
      </c>
      <c r="AC169" s="48">
        <v>1276</v>
      </c>
      <c r="AD169" s="48">
        <v>6</v>
      </c>
      <c r="AE169" s="49"/>
      <c r="AF169" s="48">
        <v>2305</v>
      </c>
      <c r="AG169" s="49"/>
      <c r="AH169" s="49"/>
      <c r="AI169" s="49"/>
      <c r="AJ169" s="48">
        <v>332</v>
      </c>
      <c r="AK169" s="49"/>
      <c r="AL169" s="49"/>
      <c r="AM169" s="49"/>
      <c r="AN169" s="48">
        <v>0</v>
      </c>
      <c r="AO169" s="49"/>
      <c r="AP169" s="48">
        <v>0</v>
      </c>
      <c r="AQ169" s="49"/>
      <c r="AR169" s="49"/>
      <c r="AS169" s="49"/>
      <c r="AT169" s="48">
        <v>0</v>
      </c>
      <c r="AU169" s="39"/>
      <c r="AV169" s="39"/>
      <c r="AW169" s="39"/>
    </row>
    <row r="170" spans="1:49" x14ac:dyDescent="0.2">
      <c r="D170" s="2" t="s">
        <v>114</v>
      </c>
      <c r="F170" s="39">
        <v>340</v>
      </c>
      <c r="G170" s="39"/>
      <c r="H170" s="39"/>
      <c r="I170" s="39"/>
      <c r="J170" s="39">
        <v>2168</v>
      </c>
      <c r="K170" s="39">
        <v>25</v>
      </c>
      <c r="L170" s="39">
        <v>18</v>
      </c>
      <c r="M170" s="39"/>
      <c r="N170" s="39">
        <v>2211</v>
      </c>
      <c r="O170" s="39"/>
      <c r="P170" s="39"/>
      <c r="Q170" s="39"/>
      <c r="R170" s="39">
        <f xml:space="preserve"> 2 + 1</f>
        <v>3</v>
      </c>
      <c r="S170" s="39">
        <v>136</v>
      </c>
      <c r="T170" s="39">
        <v>162</v>
      </c>
      <c r="U170" s="39">
        <v>115</v>
      </c>
      <c r="V170" s="39"/>
      <c r="W170" s="39">
        <v>188</v>
      </c>
      <c r="X170" s="39">
        <v>3</v>
      </c>
      <c r="Y170" s="39">
        <v>5</v>
      </c>
      <c r="Z170" s="39">
        <v>185</v>
      </c>
      <c r="AA170" s="39">
        <v>120</v>
      </c>
      <c r="AB170" s="39">
        <v>48</v>
      </c>
      <c r="AC170" s="39">
        <v>1258</v>
      </c>
      <c r="AD170" s="39">
        <v>2</v>
      </c>
      <c r="AE170" s="39"/>
      <c r="AF170" s="39">
        <v>2225</v>
      </c>
      <c r="AG170" s="39"/>
      <c r="AH170" s="39"/>
      <c r="AI170" s="39"/>
      <c r="AJ170" s="39">
        <v>326</v>
      </c>
      <c r="AK170" s="39"/>
      <c r="AL170" s="39"/>
      <c r="AM170" s="39"/>
      <c r="AN170" s="39">
        <v>0</v>
      </c>
      <c r="AO170" s="39"/>
      <c r="AP170" s="39">
        <v>0</v>
      </c>
      <c r="AQ170" s="39"/>
      <c r="AR170" s="39"/>
      <c r="AS170" s="39"/>
      <c r="AT170" s="39">
        <v>0</v>
      </c>
      <c r="AU170" s="39"/>
      <c r="AV170" s="39"/>
      <c r="AW170" s="39"/>
    </row>
    <row r="171" spans="1:49" x14ac:dyDescent="0.2">
      <c r="D171" s="47" t="s">
        <v>101</v>
      </c>
      <c r="F171" s="48">
        <v>193</v>
      </c>
      <c r="G171" s="49"/>
      <c r="H171" s="49"/>
      <c r="I171" s="49"/>
      <c r="J171" s="48">
        <v>2161</v>
      </c>
      <c r="K171" s="48">
        <v>33</v>
      </c>
      <c r="L171" s="48">
        <v>28</v>
      </c>
      <c r="M171" s="49"/>
      <c r="N171" s="48">
        <v>2222</v>
      </c>
      <c r="O171" s="49"/>
      <c r="P171" s="49"/>
      <c r="Q171" s="49"/>
      <c r="R171" s="48">
        <v>0</v>
      </c>
      <c r="S171" s="48">
        <v>137</v>
      </c>
      <c r="T171" s="48">
        <v>314</v>
      </c>
      <c r="U171" s="48">
        <v>356</v>
      </c>
      <c r="V171" s="49"/>
      <c r="W171" s="48">
        <v>167</v>
      </c>
      <c r="X171" s="48">
        <v>0</v>
      </c>
      <c r="Y171" s="48">
        <v>3</v>
      </c>
      <c r="Z171" s="48">
        <v>119</v>
      </c>
      <c r="AA171" s="48">
        <v>97</v>
      </c>
      <c r="AB171" s="48">
        <v>36</v>
      </c>
      <c r="AC171" s="48">
        <v>1006</v>
      </c>
      <c r="AD171" s="48">
        <v>4</v>
      </c>
      <c r="AE171" s="49"/>
      <c r="AF171" s="48">
        <v>2239</v>
      </c>
      <c r="AG171" s="49"/>
      <c r="AH171" s="49"/>
      <c r="AI171" s="49"/>
      <c r="AJ171" s="48">
        <v>176</v>
      </c>
      <c r="AK171" s="49"/>
      <c r="AL171" s="49"/>
      <c r="AM171" s="49"/>
      <c r="AN171" s="48">
        <v>0</v>
      </c>
      <c r="AO171" s="49"/>
      <c r="AP171" s="48">
        <v>0</v>
      </c>
      <c r="AQ171" s="49"/>
      <c r="AR171" s="49"/>
      <c r="AS171" s="49"/>
      <c r="AT171" s="48">
        <v>0</v>
      </c>
      <c r="AU171" s="39"/>
      <c r="AV171" s="39"/>
      <c r="AW171" s="39"/>
    </row>
    <row r="172" spans="1:49" x14ac:dyDescent="0.2">
      <c r="D172" s="50" t="s">
        <v>102</v>
      </c>
      <c r="F172" s="49">
        <v>198</v>
      </c>
      <c r="G172" s="49"/>
      <c r="H172" s="49"/>
      <c r="I172" s="49"/>
      <c r="J172" s="49">
        <v>2161</v>
      </c>
      <c r="K172" s="49">
        <v>57</v>
      </c>
      <c r="L172" s="49">
        <v>39</v>
      </c>
      <c r="M172" s="49"/>
      <c r="N172" s="49">
        <v>2257</v>
      </c>
      <c r="O172" s="49"/>
      <c r="P172" s="49"/>
      <c r="Q172" s="49"/>
      <c r="R172" s="49">
        <v>2</v>
      </c>
      <c r="S172" s="49">
        <v>169</v>
      </c>
      <c r="T172" s="49">
        <v>528</v>
      </c>
      <c r="U172" s="49">
        <v>93</v>
      </c>
      <c r="V172" s="49"/>
      <c r="W172" s="49">
        <v>127</v>
      </c>
      <c r="X172" s="49">
        <v>6</v>
      </c>
      <c r="Y172" s="49">
        <v>4</v>
      </c>
      <c r="Z172" s="49">
        <v>104</v>
      </c>
      <c r="AA172" s="49">
        <v>93</v>
      </c>
      <c r="AB172" s="49">
        <v>45</v>
      </c>
      <c r="AC172" s="49">
        <v>1109</v>
      </c>
      <c r="AD172" s="49">
        <v>2</v>
      </c>
      <c r="AE172" s="49"/>
      <c r="AF172" s="49">
        <v>2282</v>
      </c>
      <c r="AG172" s="49"/>
      <c r="AH172" s="49"/>
      <c r="AI172" s="49"/>
      <c r="AJ172" s="49">
        <v>173</v>
      </c>
      <c r="AK172" s="49"/>
      <c r="AL172" s="49"/>
      <c r="AM172" s="49"/>
      <c r="AN172" s="49">
        <v>0</v>
      </c>
      <c r="AO172" s="49"/>
      <c r="AP172" s="49">
        <v>0</v>
      </c>
      <c r="AQ172" s="49"/>
      <c r="AR172" s="49"/>
      <c r="AS172" s="49"/>
      <c r="AT172" s="49">
        <v>0</v>
      </c>
      <c r="AU172" s="39"/>
      <c r="AV172" s="39"/>
      <c r="AW172" s="39"/>
    </row>
    <row r="173" spans="1:49" x14ac:dyDescent="0.2">
      <c r="D173" s="50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39"/>
      <c r="AV173" s="39"/>
      <c r="AW173" s="39"/>
    </row>
    <row r="174" spans="1:49" s="1" customFormat="1" x14ac:dyDescent="0.25">
      <c r="A174" s="3"/>
      <c r="B174" s="6"/>
      <c r="C174" s="51" t="s">
        <v>112</v>
      </c>
      <c r="D174" s="52"/>
      <c r="E174" s="5"/>
      <c r="F174" s="53">
        <v>2042</v>
      </c>
      <c r="G174" s="54"/>
      <c r="H174" s="54"/>
      <c r="I174" s="54"/>
      <c r="J174" s="53">
        <v>15146</v>
      </c>
      <c r="K174" s="53">
        <v>280</v>
      </c>
      <c r="L174" s="53">
        <v>153</v>
      </c>
      <c r="M174" s="54"/>
      <c r="N174" s="53">
        <v>15579</v>
      </c>
      <c r="O174" s="54"/>
      <c r="P174" s="54"/>
      <c r="Q174" s="54"/>
      <c r="R174" s="53">
        <f xml:space="preserve"> 7 + 1</f>
        <v>8</v>
      </c>
      <c r="S174" s="53">
        <v>1136</v>
      </c>
      <c r="T174" s="53">
        <v>1991</v>
      </c>
      <c r="U174" s="53">
        <v>1022</v>
      </c>
      <c r="V174" s="54"/>
      <c r="W174" s="53">
        <v>1222</v>
      </c>
      <c r="X174" s="53">
        <v>30</v>
      </c>
      <c r="Y174" s="53">
        <v>31</v>
      </c>
      <c r="Z174" s="53">
        <v>913</v>
      </c>
      <c r="AA174" s="53">
        <v>762</v>
      </c>
      <c r="AB174" s="53">
        <v>327</v>
      </c>
      <c r="AC174" s="53">
        <v>8309</v>
      </c>
      <c r="AD174" s="53">
        <v>22</v>
      </c>
      <c r="AE174" s="54"/>
      <c r="AF174" s="53">
        <v>15773</v>
      </c>
      <c r="AG174" s="54"/>
      <c r="AH174" s="54"/>
      <c r="AI174" s="54"/>
      <c r="AJ174" s="53">
        <v>1848</v>
      </c>
      <c r="AK174" s="54"/>
      <c r="AL174" s="54"/>
      <c r="AM174" s="54"/>
      <c r="AN174" s="53">
        <v>0</v>
      </c>
      <c r="AO174" s="54"/>
      <c r="AP174" s="53">
        <v>0</v>
      </c>
      <c r="AQ174" s="54"/>
      <c r="AR174" s="54"/>
      <c r="AS174" s="54"/>
      <c r="AT174" s="53">
        <v>0</v>
      </c>
      <c r="AU174" s="39"/>
      <c r="AV174" s="39"/>
      <c r="AW174" s="39"/>
    </row>
    <row r="175" spans="1:49" x14ac:dyDescent="0.2">
      <c r="D175" s="50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39"/>
      <c r="AV175" s="39"/>
      <c r="AW175" s="39"/>
    </row>
    <row r="176" spans="1:49" x14ac:dyDescent="0.2">
      <c r="C176" s="3" t="s">
        <v>0</v>
      </c>
      <c r="D176" s="50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39"/>
      <c r="AV176" s="39"/>
      <c r="AW176" s="39"/>
    </row>
    <row r="177" spans="1:49" x14ac:dyDescent="0.2">
      <c r="D177" s="2" t="s">
        <v>122</v>
      </c>
      <c r="F177" s="39">
        <v>0</v>
      </c>
      <c r="G177" s="39"/>
      <c r="H177" s="39"/>
      <c r="I177" s="39"/>
      <c r="J177" s="39">
        <v>0</v>
      </c>
      <c r="K177" s="39">
        <v>0</v>
      </c>
      <c r="L177" s="39">
        <v>0</v>
      </c>
      <c r="M177" s="39"/>
      <c r="N177" s="39">
        <v>0</v>
      </c>
      <c r="O177" s="39"/>
      <c r="P177" s="39"/>
      <c r="Q177" s="39"/>
      <c r="R177" s="39">
        <v>0</v>
      </c>
      <c r="S177" s="39">
        <v>0</v>
      </c>
      <c r="T177" s="39">
        <v>0</v>
      </c>
      <c r="U177" s="39">
        <v>0</v>
      </c>
      <c r="V177" s="39"/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/>
      <c r="AF177" s="39">
        <v>0</v>
      </c>
      <c r="AG177" s="39"/>
      <c r="AH177" s="39"/>
      <c r="AI177" s="39"/>
      <c r="AJ177" s="39">
        <v>0</v>
      </c>
      <c r="AK177" s="39"/>
      <c r="AL177" s="39"/>
      <c r="AM177" s="39"/>
      <c r="AN177" s="39">
        <v>0</v>
      </c>
      <c r="AO177" s="39"/>
      <c r="AP177" s="39">
        <v>0</v>
      </c>
      <c r="AQ177" s="39"/>
      <c r="AR177" s="39"/>
      <c r="AS177" s="39"/>
      <c r="AT177" s="39">
        <v>0</v>
      </c>
      <c r="AU177" s="39"/>
      <c r="AV177" s="39"/>
      <c r="AW177" s="39"/>
    </row>
    <row r="178" spans="1:49" x14ac:dyDescent="0.2">
      <c r="D178" s="47" t="s">
        <v>135</v>
      </c>
      <c r="F178" s="48">
        <v>0</v>
      </c>
      <c r="G178" s="49"/>
      <c r="H178" s="49"/>
      <c r="I178" s="49"/>
      <c r="J178" s="48">
        <v>0</v>
      </c>
      <c r="K178" s="48">
        <v>0</v>
      </c>
      <c r="L178" s="48">
        <v>0</v>
      </c>
      <c r="M178" s="49"/>
      <c r="N178" s="48">
        <v>0</v>
      </c>
      <c r="O178" s="49"/>
      <c r="P178" s="49"/>
      <c r="Q178" s="49"/>
      <c r="R178" s="48">
        <v>0</v>
      </c>
      <c r="S178" s="48">
        <v>0</v>
      </c>
      <c r="T178" s="48">
        <v>0</v>
      </c>
      <c r="U178" s="48">
        <v>0</v>
      </c>
      <c r="V178" s="49"/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9"/>
      <c r="AF178" s="48">
        <v>0</v>
      </c>
      <c r="AG178" s="49"/>
      <c r="AH178" s="49"/>
      <c r="AI178" s="49"/>
      <c r="AJ178" s="48">
        <v>0</v>
      </c>
      <c r="AK178" s="49"/>
      <c r="AL178" s="49"/>
      <c r="AM178" s="49"/>
      <c r="AN178" s="48">
        <v>0</v>
      </c>
      <c r="AO178" s="49"/>
      <c r="AP178" s="48">
        <v>0</v>
      </c>
      <c r="AQ178" s="49"/>
      <c r="AR178" s="49"/>
      <c r="AS178" s="49"/>
      <c r="AT178" s="48">
        <v>0</v>
      </c>
      <c r="AU178" s="39"/>
      <c r="AV178" s="39"/>
      <c r="AW178" s="39"/>
    </row>
    <row r="179" spans="1:49" x14ac:dyDescent="0.2">
      <c r="D179" s="2" t="s">
        <v>113</v>
      </c>
      <c r="F179" s="39">
        <v>0</v>
      </c>
      <c r="G179" s="39"/>
      <c r="H179" s="39"/>
      <c r="I179" s="39"/>
      <c r="J179" s="39">
        <v>0</v>
      </c>
      <c r="K179" s="39">
        <v>0</v>
      </c>
      <c r="L179" s="39">
        <v>0</v>
      </c>
      <c r="M179" s="39"/>
      <c r="N179" s="39">
        <v>0</v>
      </c>
      <c r="O179" s="39"/>
      <c r="P179" s="39"/>
      <c r="Q179" s="39"/>
      <c r="R179" s="39">
        <v>0</v>
      </c>
      <c r="S179" s="39">
        <v>0</v>
      </c>
      <c r="T179" s="39">
        <v>0</v>
      </c>
      <c r="U179" s="39">
        <v>0</v>
      </c>
      <c r="V179" s="39"/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/>
      <c r="AF179" s="39">
        <v>0</v>
      </c>
      <c r="AG179" s="39"/>
      <c r="AH179" s="39"/>
      <c r="AI179" s="39"/>
      <c r="AJ179" s="39">
        <v>0</v>
      </c>
      <c r="AK179" s="39"/>
      <c r="AL179" s="39"/>
      <c r="AM179" s="39"/>
      <c r="AN179" s="39">
        <v>0</v>
      </c>
      <c r="AO179" s="39"/>
      <c r="AP179" s="39">
        <v>0</v>
      </c>
      <c r="AQ179" s="39"/>
      <c r="AR179" s="39"/>
      <c r="AS179" s="39"/>
      <c r="AT179" s="39">
        <v>0</v>
      </c>
      <c r="AU179" s="39"/>
      <c r="AV179" s="39"/>
      <c r="AW179" s="39"/>
    </row>
    <row r="180" spans="1:49" x14ac:dyDescent="0.2">
      <c r="D180" s="47" t="s">
        <v>136</v>
      </c>
      <c r="F180" s="48">
        <v>0</v>
      </c>
      <c r="G180" s="49"/>
      <c r="H180" s="49"/>
      <c r="I180" s="49"/>
      <c r="J180" s="48">
        <v>0</v>
      </c>
      <c r="K180" s="48">
        <v>0</v>
      </c>
      <c r="L180" s="48">
        <v>0</v>
      </c>
      <c r="M180" s="49"/>
      <c r="N180" s="48">
        <v>0</v>
      </c>
      <c r="O180" s="49"/>
      <c r="P180" s="49"/>
      <c r="Q180" s="49"/>
      <c r="R180" s="48">
        <v>0</v>
      </c>
      <c r="S180" s="48">
        <v>0</v>
      </c>
      <c r="T180" s="48">
        <v>0</v>
      </c>
      <c r="U180" s="48">
        <v>0</v>
      </c>
      <c r="V180" s="49"/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9"/>
      <c r="AF180" s="48">
        <v>0</v>
      </c>
      <c r="AG180" s="49"/>
      <c r="AH180" s="49"/>
      <c r="AI180" s="49"/>
      <c r="AJ180" s="48">
        <v>0</v>
      </c>
      <c r="AK180" s="49"/>
      <c r="AL180" s="49"/>
      <c r="AM180" s="49"/>
      <c r="AN180" s="48">
        <v>0</v>
      </c>
      <c r="AO180" s="49"/>
      <c r="AP180" s="48">
        <v>0</v>
      </c>
      <c r="AQ180" s="49"/>
      <c r="AR180" s="49"/>
      <c r="AS180" s="49"/>
      <c r="AT180" s="48">
        <v>0</v>
      </c>
      <c r="AU180" s="39"/>
      <c r="AV180" s="39"/>
      <c r="AW180" s="39"/>
    </row>
    <row r="181" spans="1:49" x14ac:dyDescent="0.2">
      <c r="D181" s="2" t="s">
        <v>114</v>
      </c>
      <c r="F181" s="39">
        <v>0</v>
      </c>
      <c r="G181" s="39"/>
      <c r="H181" s="39"/>
      <c r="I181" s="39"/>
      <c r="J181" s="39">
        <v>0</v>
      </c>
      <c r="K181" s="39">
        <v>0</v>
      </c>
      <c r="L181" s="39">
        <v>0</v>
      </c>
      <c r="M181" s="39"/>
      <c r="N181" s="39">
        <v>0</v>
      </c>
      <c r="O181" s="39"/>
      <c r="P181" s="39"/>
      <c r="Q181" s="39"/>
      <c r="R181" s="39">
        <v>0</v>
      </c>
      <c r="S181" s="39">
        <v>0</v>
      </c>
      <c r="T181" s="39">
        <v>0</v>
      </c>
      <c r="U181" s="39">
        <v>0</v>
      </c>
      <c r="V181" s="39"/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/>
      <c r="AF181" s="39">
        <v>0</v>
      </c>
      <c r="AG181" s="39"/>
      <c r="AH181" s="39"/>
      <c r="AI181" s="39"/>
      <c r="AJ181" s="39">
        <v>0</v>
      </c>
      <c r="AK181" s="39"/>
      <c r="AL181" s="39"/>
      <c r="AM181" s="39"/>
      <c r="AN181" s="39">
        <v>0</v>
      </c>
      <c r="AO181" s="39"/>
      <c r="AP181" s="39">
        <v>0</v>
      </c>
      <c r="AQ181" s="39"/>
      <c r="AR181" s="39"/>
      <c r="AS181" s="39"/>
      <c r="AT181" s="39">
        <v>0</v>
      </c>
      <c r="AU181" s="39"/>
      <c r="AV181" s="39"/>
      <c r="AW181" s="39"/>
    </row>
    <row r="182" spans="1:49" x14ac:dyDescent="0.2">
      <c r="D182" s="47" t="s">
        <v>101</v>
      </c>
      <c r="F182" s="48">
        <v>0</v>
      </c>
      <c r="G182" s="49"/>
      <c r="H182" s="49"/>
      <c r="I182" s="49"/>
      <c r="J182" s="48">
        <v>0</v>
      </c>
      <c r="K182" s="48">
        <v>0</v>
      </c>
      <c r="L182" s="48">
        <v>0</v>
      </c>
      <c r="M182" s="49"/>
      <c r="N182" s="48">
        <v>0</v>
      </c>
      <c r="O182" s="49"/>
      <c r="P182" s="49"/>
      <c r="Q182" s="49"/>
      <c r="R182" s="48">
        <v>0</v>
      </c>
      <c r="S182" s="48">
        <v>0</v>
      </c>
      <c r="T182" s="48">
        <v>0</v>
      </c>
      <c r="U182" s="48">
        <v>0</v>
      </c>
      <c r="V182" s="49"/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9"/>
      <c r="AF182" s="48">
        <v>0</v>
      </c>
      <c r="AG182" s="49"/>
      <c r="AH182" s="49"/>
      <c r="AI182" s="49"/>
      <c r="AJ182" s="48">
        <v>0</v>
      </c>
      <c r="AK182" s="49"/>
      <c r="AL182" s="49"/>
      <c r="AM182" s="49"/>
      <c r="AN182" s="48">
        <v>0</v>
      </c>
      <c r="AO182" s="49"/>
      <c r="AP182" s="48">
        <v>0</v>
      </c>
      <c r="AQ182" s="49"/>
      <c r="AR182" s="49"/>
      <c r="AS182" s="49"/>
      <c r="AT182" s="48">
        <v>0</v>
      </c>
      <c r="AU182" s="39"/>
      <c r="AV182" s="39"/>
      <c r="AW182" s="39"/>
    </row>
    <row r="183" spans="1:49" x14ac:dyDescent="0.2">
      <c r="D183" s="2" t="s">
        <v>116</v>
      </c>
      <c r="F183" s="39">
        <v>0</v>
      </c>
      <c r="G183" s="39"/>
      <c r="H183" s="39"/>
      <c r="I183" s="39"/>
      <c r="J183" s="39">
        <v>0</v>
      </c>
      <c r="K183" s="39">
        <v>0</v>
      </c>
      <c r="L183" s="39">
        <v>0</v>
      </c>
      <c r="M183" s="39"/>
      <c r="N183" s="39">
        <v>0</v>
      </c>
      <c r="O183" s="39"/>
      <c r="P183" s="39"/>
      <c r="Q183" s="39"/>
      <c r="R183" s="39">
        <v>0</v>
      </c>
      <c r="S183" s="39">
        <v>0</v>
      </c>
      <c r="T183" s="39">
        <v>0</v>
      </c>
      <c r="U183" s="39">
        <v>0</v>
      </c>
      <c r="V183" s="39"/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/>
      <c r="AF183" s="39">
        <v>0</v>
      </c>
      <c r="AG183" s="39"/>
      <c r="AH183" s="39"/>
      <c r="AI183" s="39"/>
      <c r="AJ183" s="39">
        <v>0</v>
      </c>
      <c r="AK183" s="39"/>
      <c r="AL183" s="39"/>
      <c r="AM183" s="39"/>
      <c r="AN183" s="39">
        <v>0</v>
      </c>
      <c r="AO183" s="39"/>
      <c r="AP183" s="39">
        <v>0</v>
      </c>
      <c r="AQ183" s="39"/>
      <c r="AR183" s="39"/>
      <c r="AS183" s="39"/>
      <c r="AT183" s="39">
        <v>0</v>
      </c>
      <c r="AU183" s="39"/>
      <c r="AV183" s="39"/>
      <c r="AW183" s="39"/>
    </row>
    <row r="184" spans="1:49" x14ac:dyDescent="0.2">
      <c r="D184" s="47" t="s">
        <v>155</v>
      </c>
      <c r="F184" s="48">
        <v>0</v>
      </c>
      <c r="G184" s="49"/>
      <c r="H184" s="49"/>
      <c r="I184" s="49"/>
      <c r="J184" s="48">
        <v>0</v>
      </c>
      <c r="K184" s="48">
        <v>0</v>
      </c>
      <c r="L184" s="48">
        <v>0</v>
      </c>
      <c r="M184" s="49"/>
      <c r="N184" s="48">
        <v>0</v>
      </c>
      <c r="O184" s="49"/>
      <c r="P184" s="49"/>
      <c r="Q184" s="49"/>
      <c r="R184" s="48">
        <v>0</v>
      </c>
      <c r="S184" s="48">
        <v>0</v>
      </c>
      <c r="T184" s="48">
        <v>0</v>
      </c>
      <c r="U184" s="48">
        <v>0</v>
      </c>
      <c r="V184" s="49"/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9"/>
      <c r="AF184" s="48">
        <v>0</v>
      </c>
      <c r="AG184" s="49"/>
      <c r="AH184" s="49"/>
      <c r="AI184" s="49"/>
      <c r="AJ184" s="48">
        <v>0</v>
      </c>
      <c r="AK184" s="49"/>
      <c r="AL184" s="49"/>
      <c r="AM184" s="49"/>
      <c r="AN184" s="48">
        <v>0</v>
      </c>
      <c r="AO184" s="49"/>
      <c r="AP184" s="48">
        <v>0</v>
      </c>
      <c r="AQ184" s="49"/>
      <c r="AR184" s="49"/>
      <c r="AS184" s="49"/>
      <c r="AT184" s="48">
        <v>0</v>
      </c>
      <c r="AU184" s="39"/>
      <c r="AV184" s="39"/>
      <c r="AW184" s="39"/>
    </row>
    <row r="185" spans="1:49" x14ac:dyDescent="0.2">
      <c r="D185" s="2" t="s">
        <v>137</v>
      </c>
      <c r="F185" s="39">
        <v>0</v>
      </c>
      <c r="G185" s="39"/>
      <c r="H185" s="39"/>
      <c r="I185" s="39"/>
      <c r="J185" s="39">
        <v>0</v>
      </c>
      <c r="K185" s="39">
        <v>0</v>
      </c>
      <c r="L185" s="39">
        <v>0</v>
      </c>
      <c r="M185" s="39"/>
      <c r="N185" s="39">
        <v>0</v>
      </c>
      <c r="O185" s="39"/>
      <c r="P185" s="39"/>
      <c r="Q185" s="39"/>
      <c r="R185" s="39">
        <v>0</v>
      </c>
      <c r="S185" s="39">
        <v>0</v>
      </c>
      <c r="T185" s="39">
        <v>0</v>
      </c>
      <c r="U185" s="39">
        <v>0</v>
      </c>
      <c r="V185" s="39"/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/>
      <c r="AF185" s="39">
        <v>0</v>
      </c>
      <c r="AG185" s="39"/>
      <c r="AH185" s="39"/>
      <c r="AI185" s="39"/>
      <c r="AJ185" s="39">
        <v>0</v>
      </c>
      <c r="AK185" s="39"/>
      <c r="AL185" s="39"/>
      <c r="AM185" s="39"/>
      <c r="AN185" s="39">
        <v>0</v>
      </c>
      <c r="AO185" s="39"/>
      <c r="AP185" s="39">
        <v>0</v>
      </c>
      <c r="AQ185" s="39"/>
      <c r="AR185" s="39"/>
      <c r="AS185" s="39"/>
      <c r="AT185" s="39">
        <v>0</v>
      </c>
      <c r="AU185" s="39"/>
      <c r="AV185" s="39"/>
      <c r="AW185" s="39"/>
    </row>
    <row r="186" spans="1:49" x14ac:dyDescent="0.2"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</row>
    <row r="187" spans="1:49" s="1" customFormat="1" x14ac:dyDescent="0.25">
      <c r="A187" s="3"/>
      <c r="B187" s="6"/>
      <c r="C187" s="51" t="s">
        <v>120</v>
      </c>
      <c r="D187" s="52"/>
      <c r="E187" s="5"/>
      <c r="F187" s="53">
        <v>0</v>
      </c>
      <c r="G187" s="54"/>
      <c r="H187" s="54"/>
      <c r="I187" s="54"/>
      <c r="J187" s="53">
        <v>0</v>
      </c>
      <c r="K187" s="53">
        <v>0</v>
      </c>
      <c r="L187" s="53">
        <v>0</v>
      </c>
      <c r="M187" s="54"/>
      <c r="N187" s="53">
        <v>0</v>
      </c>
      <c r="O187" s="54"/>
      <c r="P187" s="54"/>
      <c r="Q187" s="54"/>
      <c r="R187" s="53">
        <v>0</v>
      </c>
      <c r="S187" s="53">
        <v>0</v>
      </c>
      <c r="T187" s="53">
        <v>0</v>
      </c>
      <c r="U187" s="53">
        <v>0</v>
      </c>
      <c r="V187" s="54"/>
      <c r="W187" s="53">
        <v>0</v>
      </c>
      <c r="X187" s="53">
        <v>0</v>
      </c>
      <c r="Y187" s="53">
        <v>0</v>
      </c>
      <c r="Z187" s="53">
        <v>0</v>
      </c>
      <c r="AA187" s="53">
        <v>0</v>
      </c>
      <c r="AB187" s="53">
        <v>0</v>
      </c>
      <c r="AC187" s="53">
        <v>0</v>
      </c>
      <c r="AD187" s="53">
        <v>0</v>
      </c>
      <c r="AE187" s="54"/>
      <c r="AF187" s="53">
        <v>0</v>
      </c>
      <c r="AG187" s="54"/>
      <c r="AH187" s="54"/>
      <c r="AI187" s="54"/>
      <c r="AJ187" s="53">
        <v>0</v>
      </c>
      <c r="AK187" s="54"/>
      <c r="AL187" s="54"/>
      <c r="AM187" s="54"/>
      <c r="AN187" s="53">
        <v>0</v>
      </c>
      <c r="AO187" s="54"/>
      <c r="AP187" s="53">
        <v>0</v>
      </c>
      <c r="AQ187" s="54"/>
      <c r="AR187" s="54"/>
      <c r="AS187" s="54"/>
      <c r="AT187" s="53">
        <v>0</v>
      </c>
      <c r="AU187" s="39"/>
      <c r="AV187" s="39"/>
      <c r="AW187" s="39"/>
    </row>
    <row r="188" spans="1:49" x14ac:dyDescent="0.2"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</row>
    <row r="189" spans="1:49" x14ac:dyDescent="0.2">
      <c r="C189" s="3" t="s">
        <v>162</v>
      </c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</row>
    <row r="190" spans="1:49" x14ac:dyDescent="0.2">
      <c r="D190" s="2" t="s">
        <v>163</v>
      </c>
      <c r="F190" s="39">
        <v>639</v>
      </c>
      <c r="G190" s="39"/>
      <c r="H190" s="39"/>
      <c r="I190" s="39"/>
      <c r="J190" s="39">
        <v>3825</v>
      </c>
      <c r="K190" s="39">
        <v>106</v>
      </c>
      <c r="L190" s="39">
        <v>40</v>
      </c>
      <c r="M190" s="39"/>
      <c r="N190" s="39">
        <v>3971</v>
      </c>
      <c r="O190" s="39"/>
      <c r="P190" s="39"/>
      <c r="Q190" s="39"/>
      <c r="R190" s="39">
        <v>32</v>
      </c>
      <c r="S190" s="39">
        <v>80</v>
      </c>
      <c r="T190" s="39">
        <v>412</v>
      </c>
      <c r="U190" s="39">
        <v>293</v>
      </c>
      <c r="V190" s="39"/>
      <c r="W190" s="39">
        <v>1490</v>
      </c>
      <c r="X190" s="39">
        <v>14</v>
      </c>
      <c r="Y190" s="39">
        <v>23</v>
      </c>
      <c r="Z190" s="39">
        <v>156</v>
      </c>
      <c r="AA190" s="39">
        <v>166</v>
      </c>
      <c r="AB190" s="39">
        <v>110</v>
      </c>
      <c r="AC190" s="39">
        <v>991</v>
      </c>
      <c r="AD190" s="39">
        <v>5</v>
      </c>
      <c r="AE190" s="39"/>
      <c r="AF190" s="39">
        <v>3772</v>
      </c>
      <c r="AG190" s="39"/>
      <c r="AH190" s="39"/>
      <c r="AI190" s="39"/>
      <c r="AJ190" s="39">
        <v>838</v>
      </c>
      <c r="AK190" s="39"/>
      <c r="AL190" s="39"/>
      <c r="AM190" s="39"/>
      <c r="AN190" s="39">
        <v>0</v>
      </c>
      <c r="AO190" s="39"/>
      <c r="AP190" s="39">
        <v>0</v>
      </c>
      <c r="AQ190" s="39"/>
      <c r="AR190" s="39"/>
      <c r="AS190" s="39"/>
      <c r="AT190" s="39">
        <v>0</v>
      </c>
      <c r="AU190" s="39"/>
      <c r="AV190" s="39"/>
      <c r="AW190" s="39"/>
    </row>
    <row r="191" spans="1:49" x14ac:dyDescent="0.2">
      <c r="D191" s="47" t="s">
        <v>164</v>
      </c>
      <c r="F191" s="48">
        <v>709</v>
      </c>
      <c r="G191" s="49"/>
      <c r="H191" s="49"/>
      <c r="I191" s="49"/>
      <c r="J191" s="48">
        <v>3853</v>
      </c>
      <c r="K191" s="48">
        <v>223</v>
      </c>
      <c r="L191" s="48">
        <v>9</v>
      </c>
      <c r="M191" s="49"/>
      <c r="N191" s="48">
        <v>4085</v>
      </c>
      <c r="O191" s="49"/>
      <c r="P191" s="49"/>
      <c r="Q191" s="49"/>
      <c r="R191" s="48">
        <v>3</v>
      </c>
      <c r="S191" s="48">
        <v>37</v>
      </c>
      <c r="T191" s="48">
        <v>427</v>
      </c>
      <c r="U191" s="48">
        <v>303</v>
      </c>
      <c r="V191" s="49"/>
      <c r="W191" s="48">
        <v>818</v>
      </c>
      <c r="X191" s="48">
        <v>29</v>
      </c>
      <c r="Y191" s="48">
        <v>42</v>
      </c>
      <c r="Z191" s="48">
        <v>405</v>
      </c>
      <c r="AA191" s="48">
        <v>303</v>
      </c>
      <c r="AB191" s="48">
        <v>292</v>
      </c>
      <c r="AC191" s="48">
        <v>1449</v>
      </c>
      <c r="AD191" s="48">
        <v>6</v>
      </c>
      <c r="AE191" s="49"/>
      <c r="AF191" s="48">
        <v>4114</v>
      </c>
      <c r="AG191" s="49"/>
      <c r="AH191" s="49"/>
      <c r="AI191" s="49"/>
      <c r="AJ191" s="48">
        <v>630</v>
      </c>
      <c r="AK191" s="49"/>
      <c r="AL191" s="49"/>
      <c r="AM191" s="49"/>
      <c r="AN191" s="48">
        <v>0</v>
      </c>
      <c r="AO191" s="49"/>
      <c r="AP191" s="48">
        <v>50</v>
      </c>
      <c r="AQ191" s="49"/>
      <c r="AR191" s="49"/>
      <c r="AS191" s="49"/>
      <c r="AT191" s="48">
        <v>153</v>
      </c>
      <c r="AU191" s="39"/>
      <c r="AV191" s="39"/>
      <c r="AW191" s="39"/>
    </row>
    <row r="192" spans="1:49" x14ac:dyDescent="0.2">
      <c r="D192" s="2" t="s">
        <v>165</v>
      </c>
      <c r="F192" s="39">
        <v>673</v>
      </c>
      <c r="G192" s="39"/>
      <c r="H192" s="39"/>
      <c r="I192" s="39"/>
      <c r="J192" s="39">
        <v>3851</v>
      </c>
      <c r="K192" s="39">
        <v>47</v>
      </c>
      <c r="L192" s="39">
        <v>74</v>
      </c>
      <c r="M192" s="39"/>
      <c r="N192" s="39">
        <v>3972</v>
      </c>
      <c r="O192" s="39"/>
      <c r="P192" s="39"/>
      <c r="Q192" s="39"/>
      <c r="R192" s="39">
        <v>0</v>
      </c>
      <c r="S192" s="39">
        <v>107</v>
      </c>
      <c r="T192" s="39">
        <v>275</v>
      </c>
      <c r="U192" s="39">
        <v>101</v>
      </c>
      <c r="V192" s="39"/>
      <c r="W192" s="39">
        <v>1382</v>
      </c>
      <c r="X192" s="39">
        <v>23</v>
      </c>
      <c r="Y192" s="39">
        <v>29</v>
      </c>
      <c r="Z192" s="39">
        <v>491</v>
      </c>
      <c r="AA192" s="39">
        <v>242</v>
      </c>
      <c r="AB192" s="39">
        <v>210</v>
      </c>
      <c r="AC192" s="39">
        <v>1151</v>
      </c>
      <c r="AD192" s="39">
        <v>10</v>
      </c>
      <c r="AE192" s="39"/>
      <c r="AF192" s="39">
        <v>4021</v>
      </c>
      <c r="AG192" s="39"/>
      <c r="AH192" s="39"/>
      <c r="AI192" s="39"/>
      <c r="AJ192" s="39">
        <v>611</v>
      </c>
      <c r="AK192" s="39"/>
      <c r="AL192" s="39"/>
      <c r="AM192" s="39"/>
      <c r="AN192" s="39">
        <v>0</v>
      </c>
      <c r="AO192" s="39"/>
      <c r="AP192" s="39">
        <v>13</v>
      </c>
      <c r="AQ192" s="39"/>
      <c r="AR192" s="39"/>
      <c r="AS192" s="39"/>
      <c r="AT192" s="39">
        <v>0</v>
      </c>
      <c r="AU192" s="39"/>
      <c r="AV192" s="39"/>
      <c r="AW192" s="39"/>
    </row>
    <row r="193" spans="1:49" x14ac:dyDescent="0.2">
      <c r="D193" s="47" t="s">
        <v>166</v>
      </c>
      <c r="F193" s="48">
        <v>674</v>
      </c>
      <c r="G193" s="49"/>
      <c r="H193" s="49"/>
      <c r="I193" s="49"/>
      <c r="J193" s="48">
        <v>3821</v>
      </c>
      <c r="K193" s="48">
        <v>119</v>
      </c>
      <c r="L193" s="48">
        <v>17</v>
      </c>
      <c r="M193" s="49"/>
      <c r="N193" s="48">
        <v>3957</v>
      </c>
      <c r="O193" s="49"/>
      <c r="P193" s="49"/>
      <c r="Q193" s="49"/>
      <c r="R193" s="48">
        <v>2</v>
      </c>
      <c r="S193" s="48">
        <v>121</v>
      </c>
      <c r="T193" s="48">
        <v>264</v>
      </c>
      <c r="U193" s="48">
        <v>187</v>
      </c>
      <c r="V193" s="49"/>
      <c r="W193" s="48">
        <v>976</v>
      </c>
      <c r="X193" s="48">
        <v>20</v>
      </c>
      <c r="Y193" s="48">
        <v>25</v>
      </c>
      <c r="Z193" s="48">
        <v>453</v>
      </c>
      <c r="AA193" s="48">
        <v>197</v>
      </c>
      <c r="AB193" s="48">
        <v>159</v>
      </c>
      <c r="AC193" s="48">
        <v>1528</v>
      </c>
      <c r="AD193" s="48">
        <v>1</v>
      </c>
      <c r="AE193" s="49"/>
      <c r="AF193" s="48">
        <v>3933</v>
      </c>
      <c r="AG193" s="49"/>
      <c r="AH193" s="49"/>
      <c r="AI193" s="49"/>
      <c r="AJ193" s="48">
        <v>698</v>
      </c>
      <c r="AK193" s="49"/>
      <c r="AL193" s="49"/>
      <c r="AM193" s="49"/>
      <c r="AN193" s="48">
        <v>0</v>
      </c>
      <c r="AO193" s="49"/>
      <c r="AP193" s="48">
        <v>0</v>
      </c>
      <c r="AQ193" s="49"/>
      <c r="AR193" s="49"/>
      <c r="AS193" s="49"/>
      <c r="AT193" s="48">
        <v>0</v>
      </c>
      <c r="AU193" s="39"/>
      <c r="AV193" s="39"/>
      <c r="AW193" s="39"/>
    </row>
    <row r="194" spans="1:49" x14ac:dyDescent="0.2">
      <c r="D194" s="2" t="s">
        <v>167</v>
      </c>
      <c r="F194" s="39">
        <v>713</v>
      </c>
      <c r="G194" s="39"/>
      <c r="H194" s="39"/>
      <c r="I194" s="39"/>
      <c r="J194" s="39">
        <v>3849</v>
      </c>
      <c r="K194" s="39">
        <v>313</v>
      </c>
      <c r="L194" s="39">
        <v>46</v>
      </c>
      <c r="M194" s="39"/>
      <c r="N194" s="39">
        <v>4208</v>
      </c>
      <c r="O194" s="39"/>
      <c r="P194" s="39"/>
      <c r="Q194" s="39"/>
      <c r="R194" s="39">
        <v>10</v>
      </c>
      <c r="S194" s="39">
        <v>125</v>
      </c>
      <c r="T194" s="39">
        <v>822</v>
      </c>
      <c r="U194" s="39">
        <v>204</v>
      </c>
      <c r="V194" s="39"/>
      <c r="W194" s="39">
        <v>656</v>
      </c>
      <c r="X194" s="39">
        <v>19</v>
      </c>
      <c r="Y194" s="39">
        <v>40</v>
      </c>
      <c r="Z194" s="39">
        <v>438</v>
      </c>
      <c r="AA194" s="39">
        <v>150</v>
      </c>
      <c r="AB194" s="39">
        <v>186</v>
      </c>
      <c r="AC194" s="39">
        <v>1628</v>
      </c>
      <c r="AD194" s="39">
        <v>17</v>
      </c>
      <c r="AE194" s="39"/>
      <c r="AF194" s="39">
        <v>4295</v>
      </c>
      <c r="AG194" s="39"/>
      <c r="AH194" s="39"/>
      <c r="AI194" s="39"/>
      <c r="AJ194" s="39">
        <v>626</v>
      </c>
      <c r="AK194" s="39"/>
      <c r="AL194" s="39"/>
      <c r="AM194" s="39"/>
      <c r="AN194" s="39">
        <v>0</v>
      </c>
      <c r="AO194" s="39"/>
      <c r="AP194" s="39">
        <v>0</v>
      </c>
      <c r="AQ194" s="39"/>
      <c r="AR194" s="39"/>
      <c r="AS194" s="39"/>
      <c r="AT194" s="39">
        <v>576</v>
      </c>
      <c r="AU194" s="39"/>
      <c r="AV194" s="39"/>
      <c r="AW194" s="39"/>
    </row>
    <row r="195" spans="1:49" x14ac:dyDescent="0.2">
      <c r="D195" s="47" t="s">
        <v>168</v>
      </c>
      <c r="F195" s="48">
        <v>557</v>
      </c>
      <c r="G195" s="49"/>
      <c r="H195" s="49"/>
      <c r="I195" s="49"/>
      <c r="J195" s="48">
        <v>3832</v>
      </c>
      <c r="K195" s="48">
        <v>121</v>
      </c>
      <c r="L195" s="48">
        <v>39</v>
      </c>
      <c r="M195" s="49"/>
      <c r="N195" s="48">
        <v>3992</v>
      </c>
      <c r="O195" s="49"/>
      <c r="P195" s="49"/>
      <c r="Q195" s="49"/>
      <c r="R195" s="48">
        <v>4</v>
      </c>
      <c r="S195" s="48">
        <v>55</v>
      </c>
      <c r="T195" s="48">
        <v>328</v>
      </c>
      <c r="U195" s="48">
        <v>297</v>
      </c>
      <c r="V195" s="49"/>
      <c r="W195" s="48">
        <v>1037</v>
      </c>
      <c r="X195" s="48">
        <v>49</v>
      </c>
      <c r="Y195" s="48">
        <v>39</v>
      </c>
      <c r="Z195" s="48">
        <v>499</v>
      </c>
      <c r="AA195" s="48">
        <v>271</v>
      </c>
      <c r="AB195" s="48">
        <v>156</v>
      </c>
      <c r="AC195" s="48">
        <v>1158</v>
      </c>
      <c r="AD195" s="48">
        <v>0</v>
      </c>
      <c r="AE195" s="49"/>
      <c r="AF195" s="48">
        <v>3893</v>
      </c>
      <c r="AG195" s="49"/>
      <c r="AH195" s="49"/>
      <c r="AI195" s="49"/>
      <c r="AJ195" s="48">
        <v>608</v>
      </c>
      <c r="AK195" s="49"/>
      <c r="AL195" s="49"/>
      <c r="AM195" s="49"/>
      <c r="AN195" s="48">
        <v>0</v>
      </c>
      <c r="AO195" s="49"/>
      <c r="AP195" s="48">
        <v>48</v>
      </c>
      <c r="AQ195" s="49"/>
      <c r="AR195" s="49"/>
      <c r="AS195" s="49"/>
      <c r="AT195" s="48">
        <v>96</v>
      </c>
      <c r="AU195" s="39"/>
      <c r="AV195" s="39"/>
      <c r="AW195" s="39"/>
    </row>
    <row r="196" spans="1:49" x14ac:dyDescent="0.2">
      <c r="D196" s="2" t="s">
        <v>169</v>
      </c>
      <c r="F196" s="39">
        <v>445</v>
      </c>
      <c r="G196" s="39"/>
      <c r="H196" s="39"/>
      <c r="I196" s="39"/>
      <c r="J196" s="39">
        <v>3821</v>
      </c>
      <c r="K196" s="39">
        <v>158</v>
      </c>
      <c r="L196" s="39">
        <v>48</v>
      </c>
      <c r="M196" s="39"/>
      <c r="N196" s="39">
        <v>4027</v>
      </c>
      <c r="O196" s="39"/>
      <c r="P196" s="39"/>
      <c r="Q196" s="39"/>
      <c r="R196" s="39">
        <v>0</v>
      </c>
      <c r="S196" s="39">
        <v>114</v>
      </c>
      <c r="T196" s="39">
        <v>351</v>
      </c>
      <c r="U196" s="39">
        <v>370</v>
      </c>
      <c r="V196" s="39"/>
      <c r="W196" s="39">
        <v>854</v>
      </c>
      <c r="X196" s="39">
        <v>30</v>
      </c>
      <c r="Y196" s="39">
        <v>40</v>
      </c>
      <c r="Z196" s="39">
        <v>428</v>
      </c>
      <c r="AA196" s="39">
        <v>219</v>
      </c>
      <c r="AB196" s="39">
        <v>246</v>
      </c>
      <c r="AC196" s="39">
        <v>1351</v>
      </c>
      <c r="AD196" s="39">
        <v>9</v>
      </c>
      <c r="AE196" s="39"/>
      <c r="AF196" s="39">
        <v>4012</v>
      </c>
      <c r="AG196" s="39"/>
      <c r="AH196" s="39"/>
      <c r="AI196" s="39"/>
      <c r="AJ196" s="39">
        <v>437</v>
      </c>
      <c r="AK196" s="39"/>
      <c r="AL196" s="39"/>
      <c r="AM196" s="39"/>
      <c r="AN196" s="39">
        <v>0</v>
      </c>
      <c r="AO196" s="39"/>
      <c r="AP196" s="39">
        <v>23</v>
      </c>
      <c r="AQ196" s="39"/>
      <c r="AR196" s="39"/>
      <c r="AS196" s="39"/>
      <c r="AT196" s="39">
        <v>0</v>
      </c>
      <c r="AU196" s="39"/>
      <c r="AV196" s="39"/>
      <c r="AW196" s="39"/>
    </row>
    <row r="197" spans="1:49" x14ac:dyDescent="0.2">
      <c r="D197" s="47" t="s">
        <v>170</v>
      </c>
      <c r="F197" s="48">
        <v>551</v>
      </c>
      <c r="G197" s="49"/>
      <c r="H197" s="49"/>
      <c r="I197" s="49"/>
      <c r="J197" s="48">
        <v>3821</v>
      </c>
      <c r="K197" s="48">
        <v>484</v>
      </c>
      <c r="L197" s="48">
        <v>41</v>
      </c>
      <c r="M197" s="49"/>
      <c r="N197" s="48">
        <v>4346</v>
      </c>
      <c r="O197" s="49"/>
      <c r="P197" s="49"/>
      <c r="Q197" s="49"/>
      <c r="R197" s="48">
        <v>0</v>
      </c>
      <c r="S197" s="48">
        <v>128</v>
      </c>
      <c r="T197" s="48">
        <v>765</v>
      </c>
      <c r="U197" s="48">
        <v>491</v>
      </c>
      <c r="V197" s="49"/>
      <c r="W197" s="48">
        <v>892</v>
      </c>
      <c r="X197" s="48">
        <v>29</v>
      </c>
      <c r="Y197" s="48">
        <v>25</v>
      </c>
      <c r="Z197" s="48">
        <v>360</v>
      </c>
      <c r="AA197" s="48">
        <v>177</v>
      </c>
      <c r="AB197" s="48">
        <v>149</v>
      </c>
      <c r="AC197" s="48">
        <v>1444</v>
      </c>
      <c r="AD197" s="48">
        <v>0</v>
      </c>
      <c r="AE197" s="49"/>
      <c r="AF197" s="48">
        <v>4460</v>
      </c>
      <c r="AG197" s="49"/>
      <c r="AH197" s="49"/>
      <c r="AI197" s="49"/>
      <c r="AJ197" s="48">
        <v>413</v>
      </c>
      <c r="AK197" s="49"/>
      <c r="AL197" s="49"/>
      <c r="AM197" s="49"/>
      <c r="AN197" s="48">
        <v>0</v>
      </c>
      <c r="AO197" s="49"/>
      <c r="AP197" s="48">
        <v>24</v>
      </c>
      <c r="AQ197" s="49"/>
      <c r="AR197" s="49"/>
      <c r="AS197" s="49"/>
      <c r="AT197" s="48">
        <v>0</v>
      </c>
      <c r="AU197" s="39"/>
      <c r="AV197" s="39"/>
      <c r="AW197" s="39"/>
    </row>
    <row r="198" spans="1:49" x14ac:dyDescent="0.2">
      <c r="D198" s="50" t="s">
        <v>171</v>
      </c>
      <c r="F198" s="49">
        <v>0</v>
      </c>
      <c r="G198" s="49"/>
      <c r="H198" s="49"/>
      <c r="I198" s="49"/>
      <c r="J198" s="49">
        <v>634</v>
      </c>
      <c r="K198" s="49">
        <v>0</v>
      </c>
      <c r="L198" s="49">
        <v>0</v>
      </c>
      <c r="M198" s="49"/>
      <c r="N198" s="49">
        <v>634</v>
      </c>
      <c r="O198" s="49"/>
      <c r="P198" s="49"/>
      <c r="Q198" s="49"/>
      <c r="R198" s="49">
        <v>4</v>
      </c>
      <c r="S198" s="49">
        <v>19</v>
      </c>
      <c r="T198" s="49">
        <v>17</v>
      </c>
      <c r="U198" s="49">
        <v>0</v>
      </c>
      <c r="V198" s="49"/>
      <c r="W198" s="49">
        <v>0</v>
      </c>
      <c r="X198" s="49">
        <v>0</v>
      </c>
      <c r="Y198" s="49">
        <v>0</v>
      </c>
      <c r="Z198" s="49">
        <v>0</v>
      </c>
      <c r="AA198" s="49">
        <v>0</v>
      </c>
      <c r="AB198" s="49">
        <v>0</v>
      </c>
      <c r="AC198" s="49">
        <v>0</v>
      </c>
      <c r="AD198" s="49">
        <v>0</v>
      </c>
      <c r="AE198" s="49"/>
      <c r="AF198" s="49">
        <v>40</v>
      </c>
      <c r="AG198" s="49"/>
      <c r="AH198" s="49"/>
      <c r="AI198" s="49"/>
      <c r="AJ198" s="49">
        <v>594</v>
      </c>
      <c r="AK198" s="49"/>
      <c r="AL198" s="49"/>
      <c r="AM198" s="49"/>
      <c r="AN198" s="49">
        <v>0</v>
      </c>
      <c r="AO198" s="49"/>
      <c r="AP198" s="49">
        <v>0</v>
      </c>
      <c r="AQ198" s="49"/>
      <c r="AR198" s="49"/>
      <c r="AS198" s="49"/>
      <c r="AT198" s="49">
        <v>0</v>
      </c>
      <c r="AU198" s="39"/>
      <c r="AV198" s="39"/>
      <c r="AW198" s="39"/>
    </row>
    <row r="199" spans="1:49" x14ac:dyDescent="0.2">
      <c r="D199" s="50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</row>
    <row r="200" spans="1:49" s="1" customFormat="1" x14ac:dyDescent="0.25">
      <c r="A200" s="3"/>
      <c r="B200" s="6"/>
      <c r="C200" s="51" t="s">
        <v>172</v>
      </c>
      <c r="D200" s="52"/>
      <c r="E200" s="5"/>
      <c r="F200" s="53">
        <v>4961</v>
      </c>
      <c r="G200" s="54"/>
      <c r="H200" s="54"/>
      <c r="I200" s="54"/>
      <c r="J200" s="53">
        <v>31307</v>
      </c>
      <c r="K200" s="53">
        <v>1571</v>
      </c>
      <c r="L200" s="53">
        <v>314</v>
      </c>
      <c r="M200" s="54"/>
      <c r="N200" s="53">
        <v>33192</v>
      </c>
      <c r="O200" s="54"/>
      <c r="P200" s="54"/>
      <c r="Q200" s="54"/>
      <c r="R200" s="53">
        <v>55</v>
      </c>
      <c r="S200" s="53">
        <v>786</v>
      </c>
      <c r="T200" s="53">
        <v>3661</v>
      </c>
      <c r="U200" s="53">
        <v>2246</v>
      </c>
      <c r="V200" s="54"/>
      <c r="W200" s="53">
        <v>8105</v>
      </c>
      <c r="X200" s="53">
        <v>213</v>
      </c>
      <c r="Y200" s="53">
        <v>263</v>
      </c>
      <c r="Z200" s="53">
        <v>3230</v>
      </c>
      <c r="AA200" s="53">
        <v>1725</v>
      </c>
      <c r="AB200" s="53">
        <v>1508</v>
      </c>
      <c r="AC200" s="53">
        <v>10700</v>
      </c>
      <c r="AD200" s="53">
        <v>48</v>
      </c>
      <c r="AE200" s="54"/>
      <c r="AF200" s="53">
        <v>32540</v>
      </c>
      <c r="AG200" s="54"/>
      <c r="AH200" s="54"/>
      <c r="AI200" s="54"/>
      <c r="AJ200" s="53">
        <v>5455</v>
      </c>
      <c r="AK200" s="54"/>
      <c r="AL200" s="54"/>
      <c r="AM200" s="54"/>
      <c r="AN200" s="53">
        <v>0</v>
      </c>
      <c r="AO200" s="54"/>
      <c r="AP200" s="53">
        <v>158</v>
      </c>
      <c r="AQ200" s="54"/>
      <c r="AR200" s="54"/>
      <c r="AS200" s="54"/>
      <c r="AT200" s="53">
        <v>825</v>
      </c>
      <c r="AU200" s="39"/>
      <c r="AV200" s="39"/>
      <c r="AW200" s="39"/>
    </row>
    <row r="201" spans="1:49" x14ac:dyDescent="0.2"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</row>
    <row r="202" spans="1:49" x14ac:dyDescent="0.2">
      <c r="C202" s="3" t="s">
        <v>127</v>
      </c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</row>
    <row r="203" spans="1:49" x14ac:dyDescent="0.2">
      <c r="D203" s="2" t="s">
        <v>122</v>
      </c>
      <c r="F203" s="39">
        <v>269</v>
      </c>
      <c r="G203" s="39"/>
      <c r="H203" s="39"/>
      <c r="I203" s="39"/>
      <c r="J203" s="39">
        <v>1301</v>
      </c>
      <c r="K203" s="39">
        <v>63</v>
      </c>
      <c r="L203" s="39">
        <v>7</v>
      </c>
      <c r="M203" s="39"/>
      <c r="N203" s="39">
        <v>1371</v>
      </c>
      <c r="O203" s="39"/>
      <c r="P203" s="39"/>
      <c r="Q203" s="39"/>
      <c r="R203" s="39">
        <v>18</v>
      </c>
      <c r="S203" s="39">
        <v>64</v>
      </c>
      <c r="T203" s="39">
        <v>410</v>
      </c>
      <c r="U203" s="39">
        <v>204</v>
      </c>
      <c r="V203" s="39"/>
      <c r="W203" s="39">
        <v>129</v>
      </c>
      <c r="X203" s="39">
        <v>3</v>
      </c>
      <c r="Y203" s="39">
        <v>0</v>
      </c>
      <c r="Z203" s="39">
        <v>17</v>
      </c>
      <c r="AA203" s="39">
        <v>150</v>
      </c>
      <c r="AB203" s="39">
        <v>11</v>
      </c>
      <c r="AC203" s="39">
        <v>314</v>
      </c>
      <c r="AD203" s="39">
        <v>1</v>
      </c>
      <c r="AE203" s="39"/>
      <c r="AF203" s="39">
        <v>1321</v>
      </c>
      <c r="AG203" s="39"/>
      <c r="AH203" s="39"/>
      <c r="AI203" s="39"/>
      <c r="AJ203" s="39">
        <v>319</v>
      </c>
      <c r="AK203" s="39"/>
      <c r="AL203" s="39"/>
      <c r="AM203" s="39"/>
      <c r="AN203" s="39">
        <v>0</v>
      </c>
      <c r="AO203" s="39"/>
      <c r="AP203" s="39">
        <v>0</v>
      </c>
      <c r="AQ203" s="39"/>
      <c r="AR203" s="39"/>
      <c r="AS203" s="39"/>
      <c r="AT203" s="39">
        <v>0</v>
      </c>
      <c r="AU203" s="39"/>
      <c r="AV203" s="39"/>
      <c r="AW203" s="39"/>
    </row>
    <row r="204" spans="1:49" x14ac:dyDescent="0.2">
      <c r="D204" s="47" t="s">
        <v>135</v>
      </c>
      <c r="F204" s="48">
        <v>219</v>
      </c>
      <c r="G204" s="49"/>
      <c r="H204" s="49"/>
      <c r="I204" s="49"/>
      <c r="J204" s="48">
        <v>1305</v>
      </c>
      <c r="K204" s="48">
        <v>49</v>
      </c>
      <c r="L204" s="48">
        <v>17</v>
      </c>
      <c r="M204" s="49"/>
      <c r="N204" s="48">
        <v>1371</v>
      </c>
      <c r="O204" s="49"/>
      <c r="P204" s="49"/>
      <c r="Q204" s="49"/>
      <c r="R204" s="48">
        <v>27</v>
      </c>
      <c r="S204" s="48">
        <v>46</v>
      </c>
      <c r="T204" s="48">
        <v>379</v>
      </c>
      <c r="U204" s="48">
        <v>82</v>
      </c>
      <c r="V204" s="49"/>
      <c r="W204" s="48">
        <v>206</v>
      </c>
      <c r="X204" s="48">
        <v>2</v>
      </c>
      <c r="Y204" s="48">
        <v>3</v>
      </c>
      <c r="Z204" s="48">
        <v>41</v>
      </c>
      <c r="AA204" s="48">
        <v>147</v>
      </c>
      <c r="AB204" s="48">
        <v>33</v>
      </c>
      <c r="AC204" s="48">
        <v>380</v>
      </c>
      <c r="AD204" s="48">
        <v>0</v>
      </c>
      <c r="AE204" s="49"/>
      <c r="AF204" s="48">
        <v>1346</v>
      </c>
      <c r="AG204" s="49"/>
      <c r="AH204" s="49"/>
      <c r="AI204" s="49"/>
      <c r="AJ204" s="48">
        <v>244</v>
      </c>
      <c r="AK204" s="49"/>
      <c r="AL204" s="49"/>
      <c r="AM204" s="49"/>
      <c r="AN204" s="48">
        <v>0</v>
      </c>
      <c r="AO204" s="49"/>
      <c r="AP204" s="48">
        <v>0</v>
      </c>
      <c r="AQ204" s="49"/>
      <c r="AR204" s="49"/>
      <c r="AS204" s="49"/>
      <c r="AT204" s="48">
        <v>0</v>
      </c>
      <c r="AU204" s="39"/>
      <c r="AV204" s="39"/>
      <c r="AW204" s="39"/>
    </row>
    <row r="205" spans="1:49" x14ac:dyDescent="0.2">
      <c r="D205" s="2" t="s">
        <v>98</v>
      </c>
      <c r="F205" s="39">
        <v>275</v>
      </c>
      <c r="G205" s="39"/>
      <c r="H205" s="39"/>
      <c r="I205" s="39"/>
      <c r="J205" s="39">
        <v>1306</v>
      </c>
      <c r="K205" s="39">
        <v>53</v>
      </c>
      <c r="L205" s="39">
        <v>18</v>
      </c>
      <c r="M205" s="39"/>
      <c r="N205" s="39">
        <v>1377</v>
      </c>
      <c r="O205" s="39"/>
      <c r="P205" s="39"/>
      <c r="Q205" s="39"/>
      <c r="R205" s="39">
        <v>30</v>
      </c>
      <c r="S205" s="39">
        <v>46</v>
      </c>
      <c r="T205" s="39">
        <v>370</v>
      </c>
      <c r="U205" s="39">
        <v>149</v>
      </c>
      <c r="V205" s="39"/>
      <c r="W205" s="39">
        <v>161</v>
      </c>
      <c r="X205" s="39">
        <v>5</v>
      </c>
      <c r="Y205" s="39">
        <v>2</v>
      </c>
      <c r="Z205" s="39">
        <v>34</v>
      </c>
      <c r="AA205" s="39">
        <v>162</v>
      </c>
      <c r="AB205" s="39">
        <v>21</v>
      </c>
      <c r="AC205" s="39">
        <v>391</v>
      </c>
      <c r="AD205" s="39">
        <v>0</v>
      </c>
      <c r="AE205" s="39"/>
      <c r="AF205" s="39">
        <v>1371</v>
      </c>
      <c r="AG205" s="39"/>
      <c r="AH205" s="39"/>
      <c r="AI205" s="39"/>
      <c r="AJ205" s="39">
        <v>281</v>
      </c>
      <c r="AK205" s="39"/>
      <c r="AL205" s="39"/>
      <c r="AM205" s="39"/>
      <c r="AN205" s="39">
        <v>0</v>
      </c>
      <c r="AO205" s="39"/>
      <c r="AP205" s="39">
        <v>0</v>
      </c>
      <c r="AQ205" s="39"/>
      <c r="AR205" s="39"/>
      <c r="AS205" s="39"/>
      <c r="AT205" s="39">
        <v>0</v>
      </c>
      <c r="AU205" s="39"/>
      <c r="AV205" s="39"/>
      <c r="AW205" s="39"/>
    </row>
    <row r="206" spans="1:49" x14ac:dyDescent="0.2">
      <c r="D206" s="47" t="s">
        <v>136</v>
      </c>
      <c r="F206" s="48">
        <v>280</v>
      </c>
      <c r="G206" s="49"/>
      <c r="H206" s="49"/>
      <c r="I206" s="49"/>
      <c r="J206" s="48">
        <v>1285</v>
      </c>
      <c r="K206" s="48">
        <v>36</v>
      </c>
      <c r="L206" s="48">
        <v>18</v>
      </c>
      <c r="M206" s="49"/>
      <c r="N206" s="48">
        <v>1339</v>
      </c>
      <c r="O206" s="49"/>
      <c r="P206" s="49"/>
      <c r="Q206" s="49"/>
      <c r="R206" s="48">
        <v>1</v>
      </c>
      <c r="S206" s="48">
        <v>45</v>
      </c>
      <c r="T206" s="48">
        <v>349</v>
      </c>
      <c r="U206" s="48">
        <v>158</v>
      </c>
      <c r="V206" s="49"/>
      <c r="W206" s="48">
        <v>187</v>
      </c>
      <c r="X206" s="48">
        <v>7</v>
      </c>
      <c r="Y206" s="48">
        <v>0</v>
      </c>
      <c r="Z206" s="48">
        <v>22</v>
      </c>
      <c r="AA206" s="48">
        <v>178</v>
      </c>
      <c r="AB206" s="48">
        <v>8</v>
      </c>
      <c r="AC206" s="48">
        <v>383</v>
      </c>
      <c r="AD206" s="48">
        <v>3</v>
      </c>
      <c r="AE206" s="49"/>
      <c r="AF206" s="48">
        <v>1341</v>
      </c>
      <c r="AG206" s="49"/>
      <c r="AH206" s="49"/>
      <c r="AI206" s="49"/>
      <c r="AJ206" s="48">
        <v>278</v>
      </c>
      <c r="AK206" s="49"/>
      <c r="AL206" s="49"/>
      <c r="AM206" s="49"/>
      <c r="AN206" s="48">
        <v>0</v>
      </c>
      <c r="AO206" s="49"/>
      <c r="AP206" s="48">
        <v>0</v>
      </c>
      <c r="AQ206" s="49"/>
      <c r="AR206" s="49"/>
      <c r="AS206" s="49"/>
      <c r="AT206" s="48">
        <v>0</v>
      </c>
      <c r="AU206" s="39"/>
      <c r="AV206" s="39"/>
      <c r="AW206" s="39"/>
    </row>
    <row r="207" spans="1:49" x14ac:dyDescent="0.2">
      <c r="D207" s="2" t="s">
        <v>114</v>
      </c>
      <c r="F207" s="39">
        <v>185</v>
      </c>
      <c r="G207" s="39"/>
      <c r="H207" s="39"/>
      <c r="I207" s="39"/>
      <c r="J207" s="39">
        <v>1318</v>
      </c>
      <c r="K207" s="39">
        <v>88</v>
      </c>
      <c r="L207" s="39">
        <v>24</v>
      </c>
      <c r="M207" s="39"/>
      <c r="N207" s="39">
        <v>1430</v>
      </c>
      <c r="O207" s="39"/>
      <c r="P207" s="39"/>
      <c r="Q207" s="39"/>
      <c r="R207" s="39">
        <v>49</v>
      </c>
      <c r="S207" s="39">
        <v>60</v>
      </c>
      <c r="T207" s="39">
        <v>471</v>
      </c>
      <c r="U207" s="39">
        <v>82</v>
      </c>
      <c r="V207" s="39"/>
      <c r="W207" s="39">
        <v>187</v>
      </c>
      <c r="X207" s="39">
        <v>1</v>
      </c>
      <c r="Y207" s="39">
        <v>1</v>
      </c>
      <c r="Z207" s="39">
        <v>43</v>
      </c>
      <c r="AA207" s="39">
        <v>183</v>
      </c>
      <c r="AB207" s="39">
        <v>52</v>
      </c>
      <c r="AC207" s="39">
        <v>328</v>
      </c>
      <c r="AD207" s="39">
        <v>0</v>
      </c>
      <c r="AE207" s="39"/>
      <c r="AF207" s="39">
        <v>1457</v>
      </c>
      <c r="AG207" s="39"/>
      <c r="AH207" s="39"/>
      <c r="AI207" s="39"/>
      <c r="AJ207" s="39">
        <v>158</v>
      </c>
      <c r="AK207" s="39"/>
      <c r="AL207" s="39"/>
      <c r="AM207" s="39"/>
      <c r="AN207" s="39">
        <v>0</v>
      </c>
      <c r="AO207" s="39"/>
      <c r="AP207" s="39">
        <v>0</v>
      </c>
      <c r="AQ207" s="39"/>
      <c r="AR207" s="39"/>
      <c r="AS207" s="39"/>
      <c r="AT207" s="39">
        <v>0</v>
      </c>
      <c r="AU207" s="39"/>
      <c r="AV207" s="39"/>
      <c r="AW207" s="39"/>
    </row>
    <row r="208" spans="1:49" x14ac:dyDescent="0.2">
      <c r="D208" s="47" t="s">
        <v>115</v>
      </c>
      <c r="F208" s="48">
        <v>252</v>
      </c>
      <c r="G208" s="49"/>
      <c r="H208" s="49"/>
      <c r="I208" s="49"/>
      <c r="J208" s="48">
        <v>1302</v>
      </c>
      <c r="K208" s="48">
        <v>31</v>
      </c>
      <c r="L208" s="48">
        <v>13</v>
      </c>
      <c r="M208" s="49"/>
      <c r="N208" s="48">
        <v>1346</v>
      </c>
      <c r="O208" s="49"/>
      <c r="P208" s="49"/>
      <c r="Q208" s="49"/>
      <c r="R208" s="48">
        <v>21</v>
      </c>
      <c r="S208" s="48">
        <v>49</v>
      </c>
      <c r="T208" s="48">
        <v>406</v>
      </c>
      <c r="U208" s="48">
        <v>115</v>
      </c>
      <c r="V208" s="49"/>
      <c r="W208" s="48">
        <v>171</v>
      </c>
      <c r="X208" s="48">
        <v>4</v>
      </c>
      <c r="Y208" s="48">
        <v>3</v>
      </c>
      <c r="Z208" s="48">
        <v>49</v>
      </c>
      <c r="AA208" s="48">
        <v>162</v>
      </c>
      <c r="AB208" s="48">
        <v>52</v>
      </c>
      <c r="AC208" s="48">
        <v>393</v>
      </c>
      <c r="AD208" s="48">
        <v>1</v>
      </c>
      <c r="AE208" s="49"/>
      <c r="AF208" s="48">
        <v>1426</v>
      </c>
      <c r="AG208" s="49"/>
      <c r="AH208" s="49"/>
      <c r="AI208" s="49"/>
      <c r="AJ208" s="48">
        <v>172</v>
      </c>
      <c r="AK208" s="49"/>
      <c r="AL208" s="49"/>
      <c r="AM208" s="49"/>
      <c r="AN208" s="48">
        <v>0</v>
      </c>
      <c r="AO208" s="49"/>
      <c r="AP208" s="48">
        <v>0</v>
      </c>
      <c r="AQ208" s="49"/>
      <c r="AR208" s="49"/>
      <c r="AS208" s="49"/>
      <c r="AT208" s="48">
        <v>0</v>
      </c>
      <c r="AU208" s="39"/>
      <c r="AV208" s="39"/>
      <c r="AW208" s="39"/>
    </row>
    <row r="209" spans="1:49" x14ac:dyDescent="0.2">
      <c r="D209" s="2" t="s">
        <v>102</v>
      </c>
      <c r="F209" s="39">
        <v>221</v>
      </c>
      <c r="G209" s="39"/>
      <c r="H209" s="39"/>
      <c r="I209" s="39"/>
      <c r="J209" s="39">
        <v>1309</v>
      </c>
      <c r="K209" s="39">
        <v>30</v>
      </c>
      <c r="L209" s="39">
        <v>8</v>
      </c>
      <c r="M209" s="39"/>
      <c r="N209" s="39">
        <v>1347</v>
      </c>
      <c r="O209" s="39"/>
      <c r="P209" s="39"/>
      <c r="Q209" s="39"/>
      <c r="R209" s="39">
        <v>20</v>
      </c>
      <c r="S209" s="39">
        <v>50</v>
      </c>
      <c r="T209" s="39">
        <v>338</v>
      </c>
      <c r="U209" s="39">
        <v>98</v>
      </c>
      <c r="V209" s="39"/>
      <c r="W209" s="39">
        <v>154</v>
      </c>
      <c r="X209" s="39">
        <v>2</v>
      </c>
      <c r="Y209" s="39">
        <v>0</v>
      </c>
      <c r="Z209" s="39">
        <v>48</v>
      </c>
      <c r="AA209" s="39">
        <v>134</v>
      </c>
      <c r="AB209" s="39">
        <v>41</v>
      </c>
      <c r="AC209" s="39">
        <v>439</v>
      </c>
      <c r="AD209" s="39">
        <v>0</v>
      </c>
      <c r="AE209" s="39"/>
      <c r="AF209" s="39">
        <v>1324</v>
      </c>
      <c r="AG209" s="39"/>
      <c r="AH209" s="39"/>
      <c r="AI209" s="39"/>
      <c r="AJ209" s="39">
        <v>244</v>
      </c>
      <c r="AK209" s="39"/>
      <c r="AL209" s="39"/>
      <c r="AM209" s="39"/>
      <c r="AN209" s="39">
        <v>0</v>
      </c>
      <c r="AO209" s="39"/>
      <c r="AP209" s="39">
        <v>0</v>
      </c>
      <c r="AQ209" s="39"/>
      <c r="AR209" s="39"/>
      <c r="AS209" s="39"/>
      <c r="AT209" s="39">
        <v>0</v>
      </c>
      <c r="AU209" s="39"/>
      <c r="AV209" s="39"/>
      <c r="AW209" s="39"/>
    </row>
    <row r="210" spans="1:49" x14ac:dyDescent="0.2">
      <c r="D210" s="50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</row>
    <row r="211" spans="1:49" s="1" customFormat="1" x14ac:dyDescent="0.25">
      <c r="A211" s="3"/>
      <c r="B211" s="6"/>
      <c r="C211" s="51" t="s">
        <v>129</v>
      </c>
      <c r="D211" s="52"/>
      <c r="E211" s="5"/>
      <c r="F211" s="53">
        <v>1701</v>
      </c>
      <c r="G211" s="54"/>
      <c r="H211" s="54"/>
      <c r="I211" s="54"/>
      <c r="J211" s="53">
        <v>9126</v>
      </c>
      <c r="K211" s="53">
        <v>350</v>
      </c>
      <c r="L211" s="53">
        <v>105</v>
      </c>
      <c r="M211" s="54"/>
      <c r="N211" s="53">
        <v>9581</v>
      </c>
      <c r="O211" s="54"/>
      <c r="P211" s="54"/>
      <c r="Q211" s="54"/>
      <c r="R211" s="53">
        <v>166</v>
      </c>
      <c r="S211" s="53">
        <v>360</v>
      </c>
      <c r="T211" s="53">
        <v>2723</v>
      </c>
      <c r="U211" s="53">
        <v>888</v>
      </c>
      <c r="V211" s="54"/>
      <c r="W211" s="53">
        <v>1195</v>
      </c>
      <c r="X211" s="53">
        <v>24</v>
      </c>
      <c r="Y211" s="53">
        <v>9</v>
      </c>
      <c r="Z211" s="53">
        <v>254</v>
      </c>
      <c r="AA211" s="53">
        <v>1116</v>
      </c>
      <c r="AB211" s="53">
        <v>218</v>
      </c>
      <c r="AC211" s="53">
        <v>2628</v>
      </c>
      <c r="AD211" s="53">
        <v>5</v>
      </c>
      <c r="AE211" s="54"/>
      <c r="AF211" s="53">
        <v>9586</v>
      </c>
      <c r="AG211" s="54"/>
      <c r="AH211" s="54"/>
      <c r="AI211" s="54"/>
      <c r="AJ211" s="53">
        <v>1696</v>
      </c>
      <c r="AK211" s="54"/>
      <c r="AL211" s="54"/>
      <c r="AM211" s="54"/>
      <c r="AN211" s="53">
        <v>0</v>
      </c>
      <c r="AO211" s="54"/>
      <c r="AP211" s="53">
        <v>0</v>
      </c>
      <c r="AQ211" s="54"/>
      <c r="AR211" s="54"/>
      <c r="AS211" s="54"/>
      <c r="AT211" s="53">
        <v>0</v>
      </c>
      <c r="AU211" s="39"/>
      <c r="AV211" s="39"/>
      <c r="AW211" s="39"/>
    </row>
    <row r="212" spans="1:49" s="1" customFormat="1" x14ac:dyDescent="0.2">
      <c r="A212" s="3"/>
      <c r="B212" s="6"/>
      <c r="C212" s="3"/>
      <c r="D212" s="3"/>
      <c r="E212" s="5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39"/>
      <c r="AV212" s="39"/>
      <c r="AW212" s="39"/>
    </row>
    <row r="213" spans="1:49" x14ac:dyDescent="0.2">
      <c r="C213" s="3" t="s">
        <v>130</v>
      </c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</row>
    <row r="214" spans="1:49" x14ac:dyDescent="0.2">
      <c r="D214" s="2" t="s">
        <v>113</v>
      </c>
      <c r="F214" s="39">
        <v>0</v>
      </c>
      <c r="G214" s="39"/>
      <c r="H214" s="39"/>
      <c r="I214" s="39"/>
      <c r="J214" s="39">
        <v>0</v>
      </c>
      <c r="K214" s="39">
        <v>0</v>
      </c>
      <c r="L214" s="39">
        <v>0</v>
      </c>
      <c r="M214" s="39"/>
      <c r="N214" s="39">
        <v>0</v>
      </c>
      <c r="O214" s="39"/>
      <c r="P214" s="39"/>
      <c r="Q214" s="39"/>
      <c r="R214" s="39">
        <v>0</v>
      </c>
      <c r="S214" s="39">
        <v>0</v>
      </c>
      <c r="T214" s="39">
        <v>0</v>
      </c>
      <c r="U214" s="39">
        <v>0</v>
      </c>
      <c r="V214" s="39"/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/>
      <c r="AF214" s="39">
        <v>0</v>
      </c>
      <c r="AG214" s="39"/>
      <c r="AH214" s="39"/>
      <c r="AI214" s="39"/>
      <c r="AJ214" s="39">
        <v>0</v>
      </c>
      <c r="AK214" s="39"/>
      <c r="AL214" s="39"/>
      <c r="AM214" s="39"/>
      <c r="AN214" s="39">
        <v>0</v>
      </c>
      <c r="AO214" s="39"/>
      <c r="AP214" s="39">
        <v>0</v>
      </c>
      <c r="AQ214" s="39"/>
      <c r="AR214" s="39"/>
      <c r="AS214" s="39"/>
      <c r="AT214" s="39">
        <v>0</v>
      </c>
      <c r="AU214" s="39"/>
      <c r="AV214" s="39"/>
      <c r="AW214" s="39"/>
    </row>
    <row r="215" spans="1:49" s="1" customFormat="1" x14ac:dyDescent="0.2">
      <c r="A215" s="3"/>
      <c r="B215" s="6"/>
      <c r="C215" s="3"/>
      <c r="D215" s="3"/>
      <c r="E215" s="5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39"/>
      <c r="AV215" s="39"/>
      <c r="AW215" s="39"/>
    </row>
    <row r="216" spans="1:49" s="1" customFormat="1" x14ac:dyDescent="0.25">
      <c r="A216" s="3"/>
      <c r="B216" s="6"/>
      <c r="C216" s="51" t="s">
        <v>133</v>
      </c>
      <c r="D216" s="52"/>
      <c r="E216" s="5"/>
      <c r="F216" s="53">
        <v>0</v>
      </c>
      <c r="G216" s="54"/>
      <c r="H216" s="54"/>
      <c r="I216" s="54"/>
      <c r="J216" s="53">
        <v>0</v>
      </c>
      <c r="K216" s="53">
        <v>0</v>
      </c>
      <c r="L216" s="53">
        <v>0</v>
      </c>
      <c r="M216" s="54"/>
      <c r="N216" s="53">
        <v>0</v>
      </c>
      <c r="O216" s="54"/>
      <c r="P216" s="54"/>
      <c r="Q216" s="54"/>
      <c r="R216" s="53">
        <v>0</v>
      </c>
      <c r="S216" s="53">
        <v>0</v>
      </c>
      <c r="T216" s="53">
        <v>0</v>
      </c>
      <c r="U216" s="53">
        <v>0</v>
      </c>
      <c r="V216" s="54"/>
      <c r="W216" s="53">
        <v>0</v>
      </c>
      <c r="X216" s="53">
        <v>0</v>
      </c>
      <c r="Y216" s="53">
        <v>0</v>
      </c>
      <c r="Z216" s="53">
        <v>0</v>
      </c>
      <c r="AA216" s="53">
        <v>0</v>
      </c>
      <c r="AB216" s="53">
        <v>0</v>
      </c>
      <c r="AC216" s="53">
        <v>0</v>
      </c>
      <c r="AD216" s="53">
        <v>0</v>
      </c>
      <c r="AE216" s="54"/>
      <c r="AF216" s="53">
        <v>0</v>
      </c>
      <c r="AG216" s="54"/>
      <c r="AH216" s="54"/>
      <c r="AI216" s="54"/>
      <c r="AJ216" s="53">
        <v>0</v>
      </c>
      <c r="AK216" s="54"/>
      <c r="AL216" s="54"/>
      <c r="AM216" s="54"/>
      <c r="AN216" s="53">
        <v>0</v>
      </c>
      <c r="AO216" s="54"/>
      <c r="AP216" s="53">
        <v>0</v>
      </c>
      <c r="AQ216" s="54"/>
      <c r="AR216" s="54"/>
      <c r="AS216" s="54"/>
      <c r="AT216" s="53">
        <v>0</v>
      </c>
      <c r="AU216" s="39"/>
      <c r="AV216" s="39"/>
      <c r="AW216" s="39"/>
    </row>
    <row r="217" spans="1:49" s="1" customFormat="1" x14ac:dyDescent="0.2">
      <c r="A217" s="3"/>
      <c r="B217" s="6"/>
      <c r="C217" s="3"/>
      <c r="D217" s="3"/>
      <c r="E217" s="5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39"/>
      <c r="AV217" s="39"/>
      <c r="AW217" s="39"/>
    </row>
    <row r="218" spans="1:49" s="1" customFormat="1" x14ac:dyDescent="0.25">
      <c r="A218" s="3"/>
      <c r="B218" s="57" t="s">
        <v>173</v>
      </c>
      <c r="C218" s="58"/>
      <c r="D218" s="58"/>
      <c r="E218" s="5"/>
      <c r="F218" s="59">
        <v>8704</v>
      </c>
      <c r="G218" s="54"/>
      <c r="H218" s="54"/>
      <c r="I218" s="54"/>
      <c r="J218" s="59">
        <v>55579</v>
      </c>
      <c r="K218" s="59">
        <v>2201</v>
      </c>
      <c r="L218" s="59">
        <v>572</v>
      </c>
      <c r="M218" s="54"/>
      <c r="N218" s="59">
        <v>58352</v>
      </c>
      <c r="O218" s="54"/>
      <c r="P218" s="54"/>
      <c r="Q218" s="54"/>
      <c r="R218" s="59">
        <f xml:space="preserve"> 228 + 1</f>
        <v>229</v>
      </c>
      <c r="S218" s="59">
        <v>2282</v>
      </c>
      <c r="T218" s="59">
        <v>8375</v>
      </c>
      <c r="U218" s="59">
        <v>4156</v>
      </c>
      <c r="V218" s="54"/>
      <c r="W218" s="59">
        <v>10522</v>
      </c>
      <c r="X218" s="59">
        <v>267</v>
      </c>
      <c r="Y218" s="59">
        <v>303</v>
      </c>
      <c r="Z218" s="59">
        <v>4397</v>
      </c>
      <c r="AA218" s="59">
        <v>3603</v>
      </c>
      <c r="AB218" s="59">
        <v>2053</v>
      </c>
      <c r="AC218" s="59">
        <v>21637</v>
      </c>
      <c r="AD218" s="59">
        <v>75</v>
      </c>
      <c r="AE218" s="54"/>
      <c r="AF218" s="59">
        <v>57899</v>
      </c>
      <c r="AG218" s="54"/>
      <c r="AH218" s="54"/>
      <c r="AI218" s="54"/>
      <c r="AJ218" s="59">
        <v>8999</v>
      </c>
      <c r="AK218" s="54"/>
      <c r="AL218" s="54"/>
      <c r="AM218" s="54"/>
      <c r="AN218" s="59">
        <v>0</v>
      </c>
      <c r="AO218" s="54"/>
      <c r="AP218" s="59">
        <v>158</v>
      </c>
      <c r="AQ218" s="54"/>
      <c r="AR218" s="54"/>
      <c r="AS218" s="54"/>
      <c r="AT218" s="59">
        <v>825</v>
      </c>
      <c r="AU218" s="39"/>
      <c r="AV218" s="39"/>
      <c r="AW218" s="39"/>
    </row>
    <row r="219" spans="1:49" x14ac:dyDescent="0.2"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</row>
    <row r="220" spans="1:49" x14ac:dyDescent="0.2">
      <c r="B220" s="6" t="s">
        <v>174</v>
      </c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</row>
    <row r="221" spans="1:49" x14ac:dyDescent="0.2">
      <c r="C221" s="3" t="s">
        <v>175</v>
      </c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</row>
    <row r="222" spans="1:49" x14ac:dyDescent="0.2">
      <c r="D222" s="2" t="s">
        <v>176</v>
      </c>
      <c r="F222" s="39">
        <v>102</v>
      </c>
      <c r="G222" s="39"/>
      <c r="H222" s="39"/>
      <c r="I222" s="39"/>
      <c r="J222" s="39">
        <v>746</v>
      </c>
      <c r="K222" s="39">
        <v>12</v>
      </c>
      <c r="L222" s="39">
        <v>5</v>
      </c>
      <c r="M222" s="39"/>
      <c r="N222" s="39">
        <v>763</v>
      </c>
      <c r="O222" s="39"/>
      <c r="P222" s="39"/>
      <c r="Q222" s="39"/>
      <c r="R222" s="39">
        <v>5</v>
      </c>
      <c r="S222" s="39">
        <v>55</v>
      </c>
      <c r="T222" s="39">
        <v>55</v>
      </c>
      <c r="U222" s="39">
        <v>49</v>
      </c>
      <c r="V222" s="39"/>
      <c r="W222" s="39">
        <v>38</v>
      </c>
      <c r="X222" s="39">
        <v>0</v>
      </c>
      <c r="Y222" s="39">
        <v>1</v>
      </c>
      <c r="Z222" s="39">
        <v>15</v>
      </c>
      <c r="AA222" s="39">
        <v>49</v>
      </c>
      <c r="AB222" s="39">
        <v>23</v>
      </c>
      <c r="AC222" s="39">
        <v>426</v>
      </c>
      <c r="AD222" s="39">
        <v>0</v>
      </c>
      <c r="AE222" s="39"/>
      <c r="AF222" s="39">
        <v>716</v>
      </c>
      <c r="AG222" s="39"/>
      <c r="AH222" s="39"/>
      <c r="AI222" s="39"/>
      <c r="AJ222" s="39">
        <v>149</v>
      </c>
      <c r="AK222" s="39"/>
      <c r="AL222" s="39"/>
      <c r="AM222" s="39"/>
      <c r="AN222" s="39">
        <v>0</v>
      </c>
      <c r="AO222" s="39"/>
      <c r="AP222" s="39">
        <v>0</v>
      </c>
      <c r="AQ222" s="39"/>
      <c r="AR222" s="39"/>
      <c r="AS222" s="39"/>
      <c r="AT222" s="39">
        <v>0</v>
      </c>
      <c r="AU222" s="39"/>
      <c r="AV222" s="39"/>
      <c r="AW222" s="39"/>
    </row>
    <row r="223" spans="1:49" x14ac:dyDescent="0.2">
      <c r="D223" s="47" t="s">
        <v>177</v>
      </c>
      <c r="F223" s="48">
        <v>98</v>
      </c>
      <c r="G223" s="49"/>
      <c r="H223" s="49"/>
      <c r="I223" s="49"/>
      <c r="J223" s="48">
        <v>769</v>
      </c>
      <c r="K223" s="48">
        <v>13</v>
      </c>
      <c r="L223" s="48">
        <v>2</v>
      </c>
      <c r="M223" s="49"/>
      <c r="N223" s="48">
        <v>784</v>
      </c>
      <c r="O223" s="49"/>
      <c r="P223" s="49"/>
      <c r="Q223" s="49"/>
      <c r="R223" s="48">
        <v>3</v>
      </c>
      <c r="S223" s="48">
        <v>84</v>
      </c>
      <c r="T223" s="48">
        <v>49</v>
      </c>
      <c r="U223" s="48">
        <v>74</v>
      </c>
      <c r="V223" s="49"/>
      <c r="W223" s="48">
        <v>20</v>
      </c>
      <c r="X223" s="48">
        <v>1</v>
      </c>
      <c r="Y223" s="48">
        <v>1</v>
      </c>
      <c r="Z223" s="48">
        <v>14</v>
      </c>
      <c r="AA223" s="48">
        <v>53</v>
      </c>
      <c r="AB223" s="48">
        <v>39</v>
      </c>
      <c r="AC223" s="48">
        <v>416</v>
      </c>
      <c r="AD223" s="48">
        <v>0</v>
      </c>
      <c r="AE223" s="49"/>
      <c r="AF223" s="48">
        <v>754</v>
      </c>
      <c r="AG223" s="49"/>
      <c r="AH223" s="49"/>
      <c r="AI223" s="49"/>
      <c r="AJ223" s="48">
        <v>128</v>
      </c>
      <c r="AK223" s="49"/>
      <c r="AL223" s="49"/>
      <c r="AM223" s="49"/>
      <c r="AN223" s="48">
        <v>0</v>
      </c>
      <c r="AO223" s="49"/>
      <c r="AP223" s="48">
        <v>0</v>
      </c>
      <c r="AQ223" s="49"/>
      <c r="AR223" s="49"/>
      <c r="AS223" s="49"/>
      <c r="AT223" s="48">
        <v>0</v>
      </c>
      <c r="AU223" s="39"/>
      <c r="AV223" s="39"/>
      <c r="AW223" s="39"/>
    </row>
    <row r="224" spans="1:49" x14ac:dyDescent="0.2">
      <c r="D224" s="2" t="s">
        <v>178</v>
      </c>
      <c r="F224" s="39">
        <v>59</v>
      </c>
      <c r="G224" s="39"/>
      <c r="H224" s="39"/>
      <c r="I224" s="39"/>
      <c r="J224" s="39">
        <v>748</v>
      </c>
      <c r="K224" s="39">
        <v>19</v>
      </c>
      <c r="L224" s="39">
        <v>3</v>
      </c>
      <c r="M224" s="39"/>
      <c r="N224" s="39">
        <v>770</v>
      </c>
      <c r="O224" s="39"/>
      <c r="P224" s="39"/>
      <c r="Q224" s="39"/>
      <c r="R224" s="39">
        <v>5</v>
      </c>
      <c r="S224" s="39">
        <v>93</v>
      </c>
      <c r="T224" s="39">
        <v>30</v>
      </c>
      <c r="U224" s="39">
        <v>80</v>
      </c>
      <c r="V224" s="39"/>
      <c r="W224" s="39">
        <v>39</v>
      </c>
      <c r="X224" s="39">
        <v>0</v>
      </c>
      <c r="Y224" s="39">
        <v>2</v>
      </c>
      <c r="Z224" s="39">
        <v>38</v>
      </c>
      <c r="AA224" s="39">
        <v>30</v>
      </c>
      <c r="AB224" s="39">
        <v>17</v>
      </c>
      <c r="AC224" s="39">
        <v>417</v>
      </c>
      <c r="AD224" s="39">
        <v>0</v>
      </c>
      <c r="AE224" s="39"/>
      <c r="AF224" s="39">
        <v>751</v>
      </c>
      <c r="AG224" s="39"/>
      <c r="AH224" s="39"/>
      <c r="AI224" s="39"/>
      <c r="AJ224" s="39">
        <v>78</v>
      </c>
      <c r="AK224" s="39"/>
      <c r="AL224" s="39"/>
      <c r="AM224" s="39"/>
      <c r="AN224" s="39">
        <v>0</v>
      </c>
      <c r="AO224" s="39"/>
      <c r="AP224" s="39">
        <v>0</v>
      </c>
      <c r="AQ224" s="39"/>
      <c r="AR224" s="39"/>
      <c r="AS224" s="39"/>
      <c r="AT224" s="39">
        <v>0</v>
      </c>
      <c r="AU224" s="39"/>
      <c r="AV224" s="39"/>
      <c r="AW224" s="39"/>
    </row>
    <row r="225" spans="1:49" x14ac:dyDescent="0.2">
      <c r="D225" s="47" t="s">
        <v>179</v>
      </c>
      <c r="F225" s="48">
        <v>116</v>
      </c>
      <c r="G225" s="49"/>
      <c r="H225" s="49"/>
      <c r="I225" s="49"/>
      <c r="J225" s="48">
        <v>767</v>
      </c>
      <c r="K225" s="48">
        <v>14</v>
      </c>
      <c r="L225" s="48">
        <v>0</v>
      </c>
      <c r="M225" s="49"/>
      <c r="N225" s="48">
        <v>781</v>
      </c>
      <c r="O225" s="49"/>
      <c r="P225" s="49"/>
      <c r="Q225" s="49"/>
      <c r="R225" s="48">
        <v>6</v>
      </c>
      <c r="S225" s="48">
        <v>83</v>
      </c>
      <c r="T225" s="48">
        <v>34</v>
      </c>
      <c r="U225" s="48">
        <v>68</v>
      </c>
      <c r="V225" s="49"/>
      <c r="W225" s="48">
        <v>44</v>
      </c>
      <c r="X225" s="48">
        <v>3</v>
      </c>
      <c r="Y225" s="48">
        <v>4</v>
      </c>
      <c r="Z225" s="48">
        <v>25</v>
      </c>
      <c r="AA225" s="48">
        <v>19</v>
      </c>
      <c r="AB225" s="48">
        <v>18</v>
      </c>
      <c r="AC225" s="48">
        <v>478</v>
      </c>
      <c r="AD225" s="48">
        <v>1</v>
      </c>
      <c r="AE225" s="49"/>
      <c r="AF225" s="48">
        <v>783</v>
      </c>
      <c r="AG225" s="49"/>
      <c r="AH225" s="49"/>
      <c r="AI225" s="49"/>
      <c r="AJ225" s="48">
        <v>114</v>
      </c>
      <c r="AK225" s="49"/>
      <c r="AL225" s="49"/>
      <c r="AM225" s="49"/>
      <c r="AN225" s="48">
        <v>0</v>
      </c>
      <c r="AO225" s="49"/>
      <c r="AP225" s="48">
        <v>0</v>
      </c>
      <c r="AQ225" s="49"/>
      <c r="AR225" s="49"/>
      <c r="AS225" s="49"/>
      <c r="AT225" s="48">
        <v>0</v>
      </c>
      <c r="AU225" s="39"/>
      <c r="AV225" s="39"/>
      <c r="AW225" s="39"/>
    </row>
    <row r="226" spans="1:49" x14ac:dyDescent="0.2">
      <c r="D226" s="2" t="s">
        <v>114</v>
      </c>
      <c r="F226" s="39">
        <v>116</v>
      </c>
      <c r="G226" s="39"/>
      <c r="H226" s="39"/>
      <c r="I226" s="39"/>
      <c r="J226" s="39">
        <v>744</v>
      </c>
      <c r="K226" s="39">
        <v>12</v>
      </c>
      <c r="L226" s="39">
        <v>6</v>
      </c>
      <c r="M226" s="39"/>
      <c r="N226" s="39">
        <v>762</v>
      </c>
      <c r="O226" s="39"/>
      <c r="P226" s="39"/>
      <c r="Q226" s="39"/>
      <c r="R226" s="39">
        <v>3</v>
      </c>
      <c r="S226" s="39">
        <v>64</v>
      </c>
      <c r="T226" s="39">
        <v>33</v>
      </c>
      <c r="U226" s="39">
        <v>24</v>
      </c>
      <c r="V226" s="39"/>
      <c r="W226" s="39">
        <v>41</v>
      </c>
      <c r="X226" s="39">
        <v>1</v>
      </c>
      <c r="Y226" s="39">
        <v>4</v>
      </c>
      <c r="Z226" s="39">
        <v>41</v>
      </c>
      <c r="AA226" s="39">
        <v>23</v>
      </c>
      <c r="AB226" s="39">
        <v>28</v>
      </c>
      <c r="AC226" s="39">
        <v>479</v>
      </c>
      <c r="AD226" s="39">
        <v>0</v>
      </c>
      <c r="AE226" s="39"/>
      <c r="AF226" s="39">
        <v>741</v>
      </c>
      <c r="AG226" s="39"/>
      <c r="AH226" s="39"/>
      <c r="AI226" s="39"/>
      <c r="AJ226" s="39">
        <v>137</v>
      </c>
      <c r="AK226" s="39"/>
      <c r="AL226" s="39"/>
      <c r="AM226" s="39"/>
      <c r="AN226" s="39">
        <v>0</v>
      </c>
      <c r="AO226" s="39"/>
      <c r="AP226" s="39">
        <v>0</v>
      </c>
      <c r="AQ226" s="39"/>
      <c r="AR226" s="39"/>
      <c r="AS226" s="39"/>
      <c r="AT226" s="39">
        <v>0</v>
      </c>
      <c r="AU226" s="39"/>
      <c r="AV226" s="39"/>
      <c r="AW226" s="39"/>
    </row>
    <row r="227" spans="1:49" x14ac:dyDescent="0.2">
      <c r="D227" s="47" t="s">
        <v>115</v>
      </c>
      <c r="F227" s="48">
        <v>139</v>
      </c>
      <c r="G227" s="49"/>
      <c r="H227" s="49"/>
      <c r="I227" s="49"/>
      <c r="J227" s="48">
        <v>753</v>
      </c>
      <c r="K227" s="48">
        <v>16</v>
      </c>
      <c r="L227" s="48">
        <v>2</v>
      </c>
      <c r="M227" s="49"/>
      <c r="N227" s="48">
        <v>771</v>
      </c>
      <c r="O227" s="49"/>
      <c r="P227" s="49"/>
      <c r="Q227" s="49"/>
      <c r="R227" s="48">
        <v>6</v>
      </c>
      <c r="S227" s="48">
        <v>15</v>
      </c>
      <c r="T227" s="48">
        <v>22</v>
      </c>
      <c r="U227" s="48">
        <v>108</v>
      </c>
      <c r="V227" s="49"/>
      <c r="W227" s="48">
        <v>55</v>
      </c>
      <c r="X227" s="48">
        <v>1</v>
      </c>
      <c r="Y227" s="48">
        <v>1</v>
      </c>
      <c r="Z227" s="48">
        <v>37</v>
      </c>
      <c r="AA227" s="48">
        <v>29</v>
      </c>
      <c r="AB227" s="48">
        <v>18</v>
      </c>
      <c r="AC227" s="48">
        <v>479</v>
      </c>
      <c r="AD227" s="48">
        <v>0</v>
      </c>
      <c r="AE227" s="49"/>
      <c r="AF227" s="48">
        <v>771</v>
      </c>
      <c r="AG227" s="49"/>
      <c r="AH227" s="49"/>
      <c r="AI227" s="49"/>
      <c r="AJ227" s="48">
        <v>139</v>
      </c>
      <c r="AK227" s="49"/>
      <c r="AL227" s="49"/>
      <c r="AM227" s="49"/>
      <c r="AN227" s="48">
        <v>0</v>
      </c>
      <c r="AO227" s="49"/>
      <c r="AP227" s="48">
        <v>0</v>
      </c>
      <c r="AQ227" s="49"/>
      <c r="AR227" s="49"/>
      <c r="AS227" s="49"/>
      <c r="AT227" s="48">
        <v>0</v>
      </c>
      <c r="AU227" s="39"/>
      <c r="AV227" s="39"/>
      <c r="AW227" s="39"/>
    </row>
    <row r="228" spans="1:49" x14ac:dyDescent="0.2"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</row>
    <row r="229" spans="1:49" s="1" customFormat="1" x14ac:dyDescent="0.25">
      <c r="A229" s="3"/>
      <c r="B229" s="6"/>
      <c r="C229" s="51" t="s">
        <v>180</v>
      </c>
      <c r="D229" s="52"/>
      <c r="E229" s="5"/>
      <c r="F229" s="53">
        <v>630</v>
      </c>
      <c r="G229" s="54"/>
      <c r="H229" s="54"/>
      <c r="I229" s="54"/>
      <c r="J229" s="53">
        <v>4527</v>
      </c>
      <c r="K229" s="53">
        <v>86</v>
      </c>
      <c r="L229" s="53">
        <v>18</v>
      </c>
      <c r="M229" s="54"/>
      <c r="N229" s="53">
        <v>4631</v>
      </c>
      <c r="O229" s="54"/>
      <c r="P229" s="54"/>
      <c r="Q229" s="54"/>
      <c r="R229" s="53">
        <v>28</v>
      </c>
      <c r="S229" s="53">
        <v>394</v>
      </c>
      <c r="T229" s="53">
        <v>223</v>
      </c>
      <c r="U229" s="53">
        <v>403</v>
      </c>
      <c r="V229" s="54"/>
      <c r="W229" s="53">
        <v>237</v>
      </c>
      <c r="X229" s="53">
        <v>6</v>
      </c>
      <c r="Y229" s="53">
        <v>13</v>
      </c>
      <c r="Z229" s="53">
        <v>170</v>
      </c>
      <c r="AA229" s="53">
        <v>203</v>
      </c>
      <c r="AB229" s="53">
        <v>143</v>
      </c>
      <c r="AC229" s="53">
        <v>2695</v>
      </c>
      <c r="AD229" s="53">
        <v>1</v>
      </c>
      <c r="AE229" s="54"/>
      <c r="AF229" s="53">
        <v>4516</v>
      </c>
      <c r="AG229" s="54"/>
      <c r="AH229" s="54"/>
      <c r="AI229" s="54"/>
      <c r="AJ229" s="53">
        <v>745</v>
      </c>
      <c r="AK229" s="54"/>
      <c r="AL229" s="54"/>
      <c r="AM229" s="54"/>
      <c r="AN229" s="53">
        <v>0</v>
      </c>
      <c r="AO229" s="54"/>
      <c r="AP229" s="53">
        <v>0</v>
      </c>
      <c r="AQ229" s="54"/>
      <c r="AR229" s="54"/>
      <c r="AS229" s="54"/>
      <c r="AT229" s="53">
        <v>0</v>
      </c>
      <c r="AU229" s="39"/>
      <c r="AV229" s="39"/>
      <c r="AW229" s="39"/>
    </row>
    <row r="230" spans="1:49" x14ac:dyDescent="0.2"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</row>
    <row r="231" spans="1:49" x14ac:dyDescent="0.2">
      <c r="C231" s="3" t="s">
        <v>121</v>
      </c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</row>
    <row r="232" spans="1:49" x14ac:dyDescent="0.2">
      <c r="D232" s="2" t="s">
        <v>176</v>
      </c>
      <c r="F232" s="39">
        <v>1645</v>
      </c>
      <c r="G232" s="39"/>
      <c r="H232" s="39"/>
      <c r="I232" s="39"/>
      <c r="J232" s="39">
        <v>2417</v>
      </c>
      <c r="K232" s="39">
        <v>49</v>
      </c>
      <c r="L232" s="39">
        <v>13</v>
      </c>
      <c r="M232" s="39"/>
      <c r="N232" s="39">
        <v>2479</v>
      </c>
      <c r="O232" s="39"/>
      <c r="P232" s="39"/>
      <c r="Q232" s="39"/>
      <c r="R232" s="39">
        <v>1</v>
      </c>
      <c r="S232" s="39">
        <v>178</v>
      </c>
      <c r="T232" s="39">
        <v>182</v>
      </c>
      <c r="U232" s="39">
        <v>85</v>
      </c>
      <c r="V232" s="39"/>
      <c r="W232" s="39">
        <v>125</v>
      </c>
      <c r="X232" s="39">
        <v>8</v>
      </c>
      <c r="Y232" s="39">
        <v>217</v>
      </c>
      <c r="Z232" s="39">
        <v>117</v>
      </c>
      <c r="AA232" s="39">
        <v>96</v>
      </c>
      <c r="AB232" s="39">
        <v>266</v>
      </c>
      <c r="AC232" s="39">
        <v>1183</v>
      </c>
      <c r="AD232" s="39">
        <v>0</v>
      </c>
      <c r="AE232" s="39"/>
      <c r="AF232" s="39">
        <v>2458</v>
      </c>
      <c r="AG232" s="39"/>
      <c r="AH232" s="39"/>
      <c r="AI232" s="39"/>
      <c r="AJ232" s="39">
        <v>1663</v>
      </c>
      <c r="AK232" s="39"/>
      <c r="AL232" s="39"/>
      <c r="AM232" s="39"/>
      <c r="AN232" s="39">
        <v>0</v>
      </c>
      <c r="AO232" s="39"/>
      <c r="AP232" s="39">
        <v>3</v>
      </c>
      <c r="AQ232" s="39"/>
      <c r="AR232" s="39"/>
      <c r="AS232" s="39"/>
      <c r="AT232" s="39">
        <v>519</v>
      </c>
      <c r="AU232" s="39"/>
      <c r="AV232" s="39"/>
      <c r="AW232" s="39"/>
    </row>
    <row r="233" spans="1:49" x14ac:dyDescent="0.2">
      <c r="D233" s="47" t="s">
        <v>97</v>
      </c>
      <c r="F233" s="48">
        <v>1452</v>
      </c>
      <c r="G233" s="49"/>
      <c r="H233" s="49"/>
      <c r="I233" s="49"/>
      <c r="J233" s="48">
        <v>2410</v>
      </c>
      <c r="K233" s="48">
        <v>36</v>
      </c>
      <c r="L233" s="48">
        <v>18</v>
      </c>
      <c r="M233" s="49"/>
      <c r="N233" s="48">
        <v>2464</v>
      </c>
      <c r="O233" s="49"/>
      <c r="P233" s="49"/>
      <c r="Q233" s="49"/>
      <c r="R233" s="48">
        <v>0</v>
      </c>
      <c r="S233" s="48">
        <v>155</v>
      </c>
      <c r="T233" s="48">
        <v>158</v>
      </c>
      <c r="U233" s="48">
        <v>96</v>
      </c>
      <c r="V233" s="49"/>
      <c r="W233" s="48">
        <v>80</v>
      </c>
      <c r="X233" s="48">
        <v>15</v>
      </c>
      <c r="Y233" s="48">
        <v>122</v>
      </c>
      <c r="Z233" s="48">
        <v>91</v>
      </c>
      <c r="AA233" s="48">
        <v>117</v>
      </c>
      <c r="AB233" s="48">
        <v>418</v>
      </c>
      <c r="AC233" s="48">
        <v>1211</v>
      </c>
      <c r="AD233" s="48">
        <v>0</v>
      </c>
      <c r="AE233" s="49"/>
      <c r="AF233" s="48">
        <v>2463</v>
      </c>
      <c r="AG233" s="49"/>
      <c r="AH233" s="49"/>
      <c r="AI233" s="49"/>
      <c r="AJ233" s="48">
        <v>1453</v>
      </c>
      <c r="AK233" s="49"/>
      <c r="AL233" s="49"/>
      <c r="AM233" s="49"/>
      <c r="AN233" s="48">
        <v>0</v>
      </c>
      <c r="AO233" s="49"/>
      <c r="AP233" s="48">
        <v>0</v>
      </c>
      <c r="AQ233" s="49"/>
      <c r="AR233" s="49"/>
      <c r="AS233" s="49"/>
      <c r="AT233" s="48">
        <v>37</v>
      </c>
      <c r="AU233" s="39"/>
      <c r="AV233" s="39"/>
      <c r="AW233" s="39"/>
    </row>
    <row r="234" spans="1:49" x14ac:dyDescent="0.2"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</row>
    <row r="235" spans="1:49" s="1" customFormat="1" x14ac:dyDescent="0.25">
      <c r="A235" s="3"/>
      <c r="B235" s="6"/>
      <c r="C235" s="51" t="s">
        <v>124</v>
      </c>
      <c r="D235" s="52"/>
      <c r="E235" s="5"/>
      <c r="F235" s="53">
        <v>3097</v>
      </c>
      <c r="G235" s="54"/>
      <c r="H235" s="54"/>
      <c r="I235" s="54"/>
      <c r="J235" s="53">
        <v>4827</v>
      </c>
      <c r="K235" s="53">
        <v>85</v>
      </c>
      <c r="L235" s="53">
        <v>31</v>
      </c>
      <c r="M235" s="54"/>
      <c r="N235" s="53">
        <v>4943</v>
      </c>
      <c r="O235" s="54"/>
      <c r="P235" s="54"/>
      <c r="Q235" s="54"/>
      <c r="R235" s="53">
        <v>1</v>
      </c>
      <c r="S235" s="53">
        <v>333</v>
      </c>
      <c r="T235" s="53">
        <v>340</v>
      </c>
      <c r="U235" s="53">
        <v>181</v>
      </c>
      <c r="V235" s="54"/>
      <c r="W235" s="53">
        <v>205</v>
      </c>
      <c r="X235" s="53">
        <v>23</v>
      </c>
      <c r="Y235" s="53">
        <v>339</v>
      </c>
      <c r="Z235" s="53">
        <v>208</v>
      </c>
      <c r="AA235" s="53">
        <v>213</v>
      </c>
      <c r="AB235" s="53">
        <v>684</v>
      </c>
      <c r="AC235" s="53">
        <v>2394</v>
      </c>
      <c r="AD235" s="53">
        <v>0</v>
      </c>
      <c r="AE235" s="54"/>
      <c r="AF235" s="53">
        <v>4921</v>
      </c>
      <c r="AG235" s="54"/>
      <c r="AH235" s="54"/>
      <c r="AI235" s="54"/>
      <c r="AJ235" s="53">
        <v>3116</v>
      </c>
      <c r="AK235" s="54"/>
      <c r="AL235" s="54"/>
      <c r="AM235" s="54"/>
      <c r="AN235" s="53">
        <v>0</v>
      </c>
      <c r="AO235" s="54"/>
      <c r="AP235" s="53">
        <v>3</v>
      </c>
      <c r="AQ235" s="54"/>
      <c r="AR235" s="54"/>
      <c r="AS235" s="54"/>
      <c r="AT235" s="53">
        <v>556</v>
      </c>
      <c r="AU235" s="39"/>
      <c r="AV235" s="39"/>
      <c r="AW235" s="39"/>
    </row>
    <row r="236" spans="1:49" x14ac:dyDescent="0.2"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</row>
    <row r="237" spans="1:49" x14ac:dyDescent="0.2">
      <c r="C237" s="3" t="s">
        <v>181</v>
      </c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</row>
    <row r="238" spans="1:49" x14ac:dyDescent="0.2">
      <c r="D238" s="2" t="s">
        <v>96</v>
      </c>
      <c r="F238" s="39">
        <v>239</v>
      </c>
      <c r="G238" s="39"/>
      <c r="H238" s="39"/>
      <c r="I238" s="39"/>
      <c r="J238" s="39">
        <v>1386</v>
      </c>
      <c r="K238" s="39">
        <v>7</v>
      </c>
      <c r="L238" s="39">
        <v>0</v>
      </c>
      <c r="M238" s="39"/>
      <c r="N238" s="39">
        <v>1393</v>
      </c>
      <c r="O238" s="39"/>
      <c r="P238" s="39"/>
      <c r="Q238" s="39"/>
      <c r="R238" s="39">
        <v>14</v>
      </c>
      <c r="S238" s="39">
        <v>57</v>
      </c>
      <c r="T238" s="39">
        <v>293</v>
      </c>
      <c r="U238" s="39">
        <v>88</v>
      </c>
      <c r="V238" s="39"/>
      <c r="W238" s="39">
        <v>203</v>
      </c>
      <c r="X238" s="39">
        <v>13</v>
      </c>
      <c r="Y238" s="39">
        <v>8</v>
      </c>
      <c r="Z238" s="39">
        <v>44</v>
      </c>
      <c r="AA238" s="39">
        <v>189</v>
      </c>
      <c r="AB238" s="39">
        <v>55</v>
      </c>
      <c r="AC238" s="39">
        <v>375</v>
      </c>
      <c r="AD238" s="39">
        <v>0</v>
      </c>
      <c r="AE238" s="39"/>
      <c r="AF238" s="39">
        <v>1339</v>
      </c>
      <c r="AG238" s="39"/>
      <c r="AH238" s="39"/>
      <c r="AI238" s="39"/>
      <c r="AJ238" s="39">
        <v>293</v>
      </c>
      <c r="AK238" s="39"/>
      <c r="AL238" s="39"/>
      <c r="AM238" s="39"/>
      <c r="AN238" s="39">
        <v>0</v>
      </c>
      <c r="AO238" s="39"/>
      <c r="AP238" s="39">
        <v>0</v>
      </c>
      <c r="AQ238" s="39"/>
      <c r="AR238" s="39"/>
      <c r="AS238" s="39"/>
      <c r="AT238" s="39">
        <v>29</v>
      </c>
      <c r="AU238" s="39"/>
      <c r="AV238" s="39"/>
      <c r="AW238" s="39"/>
    </row>
    <row r="239" spans="1:49" x14ac:dyDescent="0.2">
      <c r="D239" s="47" t="s">
        <v>97</v>
      </c>
      <c r="F239" s="48">
        <v>201</v>
      </c>
      <c r="G239" s="49"/>
      <c r="H239" s="49"/>
      <c r="I239" s="49"/>
      <c r="J239" s="48">
        <v>1394</v>
      </c>
      <c r="K239" s="48">
        <v>15</v>
      </c>
      <c r="L239" s="48">
        <v>3</v>
      </c>
      <c r="M239" s="49"/>
      <c r="N239" s="48">
        <v>1412</v>
      </c>
      <c r="O239" s="49"/>
      <c r="P239" s="49"/>
      <c r="Q239" s="49"/>
      <c r="R239" s="48">
        <v>9</v>
      </c>
      <c r="S239" s="48">
        <v>90</v>
      </c>
      <c r="T239" s="48">
        <v>284</v>
      </c>
      <c r="U239" s="48">
        <v>124</v>
      </c>
      <c r="V239" s="49"/>
      <c r="W239" s="48">
        <v>189</v>
      </c>
      <c r="X239" s="48">
        <v>8</v>
      </c>
      <c r="Y239" s="48">
        <v>6</v>
      </c>
      <c r="Z239" s="48">
        <v>26</v>
      </c>
      <c r="AA239" s="48">
        <v>218</v>
      </c>
      <c r="AB239" s="48">
        <v>61</v>
      </c>
      <c r="AC239" s="48">
        <v>396</v>
      </c>
      <c r="AD239" s="48">
        <v>0</v>
      </c>
      <c r="AE239" s="49"/>
      <c r="AF239" s="48">
        <v>1411</v>
      </c>
      <c r="AG239" s="49"/>
      <c r="AH239" s="49"/>
      <c r="AI239" s="49"/>
      <c r="AJ239" s="48">
        <v>202</v>
      </c>
      <c r="AK239" s="49"/>
      <c r="AL239" s="49"/>
      <c r="AM239" s="49"/>
      <c r="AN239" s="48">
        <v>0</v>
      </c>
      <c r="AO239" s="49"/>
      <c r="AP239" s="48">
        <v>0</v>
      </c>
      <c r="AQ239" s="49"/>
      <c r="AR239" s="49"/>
      <c r="AS239" s="49"/>
      <c r="AT239" s="48">
        <v>0</v>
      </c>
      <c r="AU239" s="39"/>
      <c r="AV239" s="39"/>
      <c r="AW239" s="39"/>
    </row>
    <row r="240" spans="1:49" x14ac:dyDescent="0.2">
      <c r="D240" s="2" t="s">
        <v>113</v>
      </c>
      <c r="F240" s="39">
        <v>322</v>
      </c>
      <c r="G240" s="39"/>
      <c r="H240" s="39"/>
      <c r="I240" s="39"/>
      <c r="J240" s="39">
        <v>1377</v>
      </c>
      <c r="K240" s="39">
        <v>9</v>
      </c>
      <c r="L240" s="39">
        <v>4</v>
      </c>
      <c r="M240" s="39"/>
      <c r="N240" s="39">
        <v>1390</v>
      </c>
      <c r="O240" s="39"/>
      <c r="P240" s="39"/>
      <c r="Q240" s="39"/>
      <c r="R240" s="39">
        <v>7</v>
      </c>
      <c r="S240" s="39">
        <v>68</v>
      </c>
      <c r="T240" s="39">
        <v>204</v>
      </c>
      <c r="U240" s="39">
        <v>135</v>
      </c>
      <c r="V240" s="39"/>
      <c r="W240" s="39">
        <v>214</v>
      </c>
      <c r="X240" s="39">
        <v>6</v>
      </c>
      <c r="Y240" s="39">
        <v>6</v>
      </c>
      <c r="Z240" s="39">
        <v>47</v>
      </c>
      <c r="AA240" s="39">
        <v>183</v>
      </c>
      <c r="AB240" s="39">
        <v>59</v>
      </c>
      <c r="AC240" s="39">
        <v>457</v>
      </c>
      <c r="AD240" s="39">
        <v>0</v>
      </c>
      <c r="AE240" s="39"/>
      <c r="AF240" s="39">
        <v>1386</v>
      </c>
      <c r="AG240" s="39"/>
      <c r="AH240" s="39"/>
      <c r="AI240" s="39"/>
      <c r="AJ240" s="39">
        <v>326</v>
      </c>
      <c r="AK240" s="39"/>
      <c r="AL240" s="39"/>
      <c r="AM240" s="39"/>
      <c r="AN240" s="39">
        <v>0</v>
      </c>
      <c r="AO240" s="39"/>
      <c r="AP240" s="39">
        <v>0</v>
      </c>
      <c r="AQ240" s="39"/>
      <c r="AR240" s="39"/>
      <c r="AS240" s="39"/>
      <c r="AT240" s="39">
        <v>0</v>
      </c>
      <c r="AU240" s="39"/>
      <c r="AV240" s="39"/>
      <c r="AW240" s="39"/>
    </row>
    <row r="241" spans="1:49" x14ac:dyDescent="0.2">
      <c r="D241" s="47" t="s">
        <v>99</v>
      </c>
      <c r="F241" s="48">
        <v>244</v>
      </c>
      <c r="G241" s="49"/>
      <c r="H241" s="49"/>
      <c r="I241" s="49"/>
      <c r="J241" s="48">
        <v>1377</v>
      </c>
      <c r="K241" s="48">
        <v>8</v>
      </c>
      <c r="L241" s="48">
        <v>2</v>
      </c>
      <c r="M241" s="49"/>
      <c r="N241" s="48">
        <v>1387</v>
      </c>
      <c r="O241" s="49"/>
      <c r="P241" s="49"/>
      <c r="Q241" s="49"/>
      <c r="R241" s="48">
        <v>8</v>
      </c>
      <c r="S241" s="48">
        <v>70</v>
      </c>
      <c r="T241" s="48">
        <v>323</v>
      </c>
      <c r="U241" s="48">
        <v>120</v>
      </c>
      <c r="V241" s="49"/>
      <c r="W241" s="48">
        <v>179</v>
      </c>
      <c r="X241" s="48">
        <v>18</v>
      </c>
      <c r="Y241" s="48">
        <v>1</v>
      </c>
      <c r="Z241" s="48">
        <v>43</v>
      </c>
      <c r="AA241" s="48">
        <v>156</v>
      </c>
      <c r="AB241" s="48">
        <v>51</v>
      </c>
      <c r="AC241" s="48">
        <v>377</v>
      </c>
      <c r="AD241" s="48">
        <v>0</v>
      </c>
      <c r="AE241" s="49"/>
      <c r="AF241" s="48">
        <v>1346</v>
      </c>
      <c r="AG241" s="49"/>
      <c r="AH241" s="49"/>
      <c r="AI241" s="49"/>
      <c r="AJ241" s="48">
        <v>285</v>
      </c>
      <c r="AK241" s="49"/>
      <c r="AL241" s="49"/>
      <c r="AM241" s="49"/>
      <c r="AN241" s="48">
        <v>0</v>
      </c>
      <c r="AO241" s="49"/>
      <c r="AP241" s="48">
        <v>0</v>
      </c>
      <c r="AQ241" s="49"/>
      <c r="AR241" s="49"/>
      <c r="AS241" s="49"/>
      <c r="AT241" s="48">
        <v>0</v>
      </c>
      <c r="AU241" s="39"/>
      <c r="AV241" s="39"/>
      <c r="AW241" s="39"/>
    </row>
    <row r="242" spans="1:49" x14ac:dyDescent="0.2">
      <c r="D242" s="50" t="s">
        <v>114</v>
      </c>
      <c r="F242" s="49">
        <v>264</v>
      </c>
      <c r="G242" s="49"/>
      <c r="H242" s="49"/>
      <c r="I242" s="49"/>
      <c r="J242" s="49">
        <v>1385</v>
      </c>
      <c r="K242" s="49">
        <v>26</v>
      </c>
      <c r="L242" s="49">
        <v>1</v>
      </c>
      <c r="M242" s="49"/>
      <c r="N242" s="49">
        <v>1412</v>
      </c>
      <c r="O242" s="49"/>
      <c r="P242" s="49"/>
      <c r="Q242" s="49"/>
      <c r="R242" s="49">
        <v>32</v>
      </c>
      <c r="S242" s="49">
        <v>70</v>
      </c>
      <c r="T242" s="49">
        <v>285</v>
      </c>
      <c r="U242" s="49">
        <v>165</v>
      </c>
      <c r="V242" s="49"/>
      <c r="W242" s="49">
        <v>179</v>
      </c>
      <c r="X242" s="49">
        <v>13</v>
      </c>
      <c r="Y242" s="49">
        <v>4</v>
      </c>
      <c r="Z242" s="49">
        <v>34</v>
      </c>
      <c r="AA242" s="49">
        <v>208</v>
      </c>
      <c r="AB242" s="49">
        <v>44</v>
      </c>
      <c r="AC242" s="49">
        <v>322</v>
      </c>
      <c r="AD242" s="49">
        <v>0</v>
      </c>
      <c r="AE242" s="49"/>
      <c r="AF242" s="49">
        <v>1356</v>
      </c>
      <c r="AG242" s="49"/>
      <c r="AH242" s="49"/>
      <c r="AI242" s="49"/>
      <c r="AJ242" s="49">
        <v>320</v>
      </c>
      <c r="AK242" s="49"/>
      <c r="AL242" s="49"/>
      <c r="AM242" s="49"/>
      <c r="AN242" s="49">
        <v>0</v>
      </c>
      <c r="AO242" s="49"/>
      <c r="AP242" s="49">
        <v>0</v>
      </c>
      <c r="AQ242" s="49"/>
      <c r="AR242" s="49"/>
      <c r="AS242" s="49"/>
      <c r="AT242" s="49">
        <v>0</v>
      </c>
      <c r="AU242" s="39"/>
      <c r="AV242" s="39"/>
      <c r="AW242" s="39"/>
    </row>
    <row r="243" spans="1:49" x14ac:dyDescent="0.2"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</row>
    <row r="244" spans="1:49" s="1" customFormat="1" x14ac:dyDescent="0.25">
      <c r="A244" s="3"/>
      <c r="B244" s="6"/>
      <c r="C244" s="51" t="s">
        <v>182</v>
      </c>
      <c r="D244" s="52"/>
      <c r="E244" s="5"/>
      <c r="F244" s="53">
        <v>1270</v>
      </c>
      <c r="G244" s="54"/>
      <c r="H244" s="54"/>
      <c r="I244" s="54"/>
      <c r="J244" s="53">
        <v>6919</v>
      </c>
      <c r="K244" s="53">
        <v>65</v>
      </c>
      <c r="L244" s="53">
        <v>10</v>
      </c>
      <c r="M244" s="54"/>
      <c r="N244" s="53">
        <v>6994</v>
      </c>
      <c r="O244" s="54"/>
      <c r="P244" s="54"/>
      <c r="Q244" s="54"/>
      <c r="R244" s="53">
        <v>70</v>
      </c>
      <c r="S244" s="53">
        <v>355</v>
      </c>
      <c r="T244" s="53">
        <v>1389</v>
      </c>
      <c r="U244" s="53">
        <v>632</v>
      </c>
      <c r="V244" s="54"/>
      <c r="W244" s="53">
        <v>964</v>
      </c>
      <c r="X244" s="53">
        <v>58</v>
      </c>
      <c r="Y244" s="53">
        <v>25</v>
      </c>
      <c r="Z244" s="53">
        <v>194</v>
      </c>
      <c r="AA244" s="53">
        <v>954</v>
      </c>
      <c r="AB244" s="53">
        <v>270</v>
      </c>
      <c r="AC244" s="53">
        <v>1927</v>
      </c>
      <c r="AD244" s="53">
        <v>0</v>
      </c>
      <c r="AE244" s="54"/>
      <c r="AF244" s="53">
        <v>6838</v>
      </c>
      <c r="AG244" s="54"/>
      <c r="AH244" s="54"/>
      <c r="AI244" s="54"/>
      <c r="AJ244" s="53">
        <v>1426</v>
      </c>
      <c r="AK244" s="54"/>
      <c r="AL244" s="54"/>
      <c r="AM244" s="54"/>
      <c r="AN244" s="53">
        <v>0</v>
      </c>
      <c r="AO244" s="54"/>
      <c r="AP244" s="53">
        <v>0</v>
      </c>
      <c r="AQ244" s="54"/>
      <c r="AR244" s="54"/>
      <c r="AS244" s="54"/>
      <c r="AT244" s="53">
        <v>29</v>
      </c>
      <c r="AU244" s="39"/>
      <c r="AV244" s="39"/>
      <c r="AW244" s="39"/>
    </row>
    <row r="245" spans="1:49" x14ac:dyDescent="0.2"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</row>
    <row r="246" spans="1:49" s="1" customFormat="1" x14ac:dyDescent="0.25">
      <c r="A246" s="3"/>
      <c r="B246" s="57" t="s">
        <v>183</v>
      </c>
      <c r="C246" s="58"/>
      <c r="D246" s="58"/>
      <c r="E246" s="5"/>
      <c r="F246" s="59">
        <v>4997</v>
      </c>
      <c r="G246" s="54"/>
      <c r="H246" s="54"/>
      <c r="I246" s="54"/>
      <c r="J246" s="59">
        <v>16273</v>
      </c>
      <c r="K246" s="59">
        <v>236</v>
      </c>
      <c r="L246" s="59">
        <v>59</v>
      </c>
      <c r="M246" s="54"/>
      <c r="N246" s="59">
        <v>16568</v>
      </c>
      <c r="O246" s="54"/>
      <c r="P246" s="54"/>
      <c r="Q246" s="54"/>
      <c r="R246" s="59">
        <v>99</v>
      </c>
      <c r="S246" s="59">
        <v>1082</v>
      </c>
      <c r="T246" s="59">
        <v>1952</v>
      </c>
      <c r="U246" s="59">
        <v>1216</v>
      </c>
      <c r="V246" s="54"/>
      <c r="W246" s="59">
        <v>1406</v>
      </c>
      <c r="X246" s="59">
        <v>87</v>
      </c>
      <c r="Y246" s="59">
        <v>377</v>
      </c>
      <c r="Z246" s="59">
        <v>572</v>
      </c>
      <c r="AA246" s="59">
        <v>1370</v>
      </c>
      <c r="AB246" s="59">
        <v>1097</v>
      </c>
      <c r="AC246" s="59">
        <v>7016</v>
      </c>
      <c r="AD246" s="59">
        <v>1</v>
      </c>
      <c r="AE246" s="54"/>
      <c r="AF246" s="59">
        <v>16275</v>
      </c>
      <c r="AG246" s="54"/>
      <c r="AH246" s="54"/>
      <c r="AI246" s="54"/>
      <c r="AJ246" s="59">
        <v>5287</v>
      </c>
      <c r="AK246" s="54"/>
      <c r="AL246" s="54"/>
      <c r="AM246" s="54"/>
      <c r="AN246" s="59">
        <v>0</v>
      </c>
      <c r="AO246" s="54"/>
      <c r="AP246" s="59">
        <v>3</v>
      </c>
      <c r="AQ246" s="54"/>
      <c r="AR246" s="54"/>
      <c r="AS246" s="54"/>
      <c r="AT246" s="59">
        <v>585</v>
      </c>
      <c r="AU246" s="39"/>
      <c r="AV246" s="39"/>
      <c r="AW246" s="39"/>
    </row>
    <row r="247" spans="1:49" x14ac:dyDescent="0.2"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</row>
    <row r="248" spans="1:49" x14ac:dyDescent="0.2">
      <c r="B248" s="6" t="s">
        <v>184</v>
      </c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</row>
    <row r="249" spans="1:49" x14ac:dyDescent="0.2">
      <c r="C249" s="3" t="s">
        <v>154</v>
      </c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</row>
    <row r="250" spans="1:49" x14ac:dyDescent="0.2">
      <c r="D250" s="2" t="s">
        <v>96</v>
      </c>
      <c r="F250" s="39">
        <v>413</v>
      </c>
      <c r="G250" s="39"/>
      <c r="H250" s="39"/>
      <c r="I250" s="39"/>
      <c r="J250" s="39">
        <v>1593</v>
      </c>
      <c r="K250" s="39">
        <v>18</v>
      </c>
      <c r="L250" s="39">
        <v>31</v>
      </c>
      <c r="M250" s="39"/>
      <c r="N250" s="39">
        <v>1642</v>
      </c>
      <c r="O250" s="39"/>
      <c r="P250" s="39"/>
      <c r="Q250" s="39"/>
      <c r="R250" s="39">
        <v>0</v>
      </c>
      <c r="S250" s="39">
        <v>85</v>
      </c>
      <c r="T250" s="39">
        <v>88</v>
      </c>
      <c r="U250" s="39">
        <v>36</v>
      </c>
      <c r="V250" s="39"/>
      <c r="W250" s="39">
        <v>466</v>
      </c>
      <c r="X250" s="39">
        <v>15</v>
      </c>
      <c r="Y250" s="39">
        <v>9</v>
      </c>
      <c r="Z250" s="39">
        <v>151</v>
      </c>
      <c r="AA250" s="39">
        <v>128</v>
      </c>
      <c r="AB250" s="39">
        <v>82</v>
      </c>
      <c r="AC250" s="39">
        <v>706</v>
      </c>
      <c r="AD250" s="39">
        <v>0</v>
      </c>
      <c r="AE250" s="39"/>
      <c r="AF250" s="39">
        <v>1766</v>
      </c>
      <c r="AG250" s="39"/>
      <c r="AH250" s="39"/>
      <c r="AI250" s="39"/>
      <c r="AJ250" s="39">
        <v>283</v>
      </c>
      <c r="AK250" s="39"/>
      <c r="AL250" s="39"/>
      <c r="AM250" s="39"/>
      <c r="AN250" s="39">
        <v>0</v>
      </c>
      <c r="AO250" s="39"/>
      <c r="AP250" s="39">
        <v>6</v>
      </c>
      <c r="AQ250" s="39"/>
      <c r="AR250" s="39"/>
      <c r="AS250" s="39"/>
      <c r="AT250" s="39">
        <v>147</v>
      </c>
      <c r="AU250" s="39"/>
      <c r="AV250" s="39"/>
      <c r="AW250" s="39"/>
    </row>
    <row r="251" spans="1:49" x14ac:dyDescent="0.2">
      <c r="D251" s="47" t="s">
        <v>135</v>
      </c>
      <c r="F251" s="48">
        <v>322</v>
      </c>
      <c r="G251" s="49"/>
      <c r="H251" s="49"/>
      <c r="I251" s="49"/>
      <c r="J251" s="48">
        <v>1567</v>
      </c>
      <c r="K251" s="48">
        <v>67</v>
      </c>
      <c r="L251" s="48">
        <v>6</v>
      </c>
      <c r="M251" s="49"/>
      <c r="N251" s="48">
        <v>1640</v>
      </c>
      <c r="O251" s="49"/>
      <c r="P251" s="49"/>
      <c r="Q251" s="49"/>
      <c r="R251" s="48">
        <v>2</v>
      </c>
      <c r="S251" s="48">
        <v>117</v>
      </c>
      <c r="T251" s="48">
        <v>218</v>
      </c>
      <c r="U251" s="48">
        <v>161</v>
      </c>
      <c r="V251" s="49"/>
      <c r="W251" s="48">
        <v>282</v>
      </c>
      <c r="X251" s="48">
        <v>2</v>
      </c>
      <c r="Y251" s="48">
        <v>2</v>
      </c>
      <c r="Z251" s="48">
        <v>95</v>
      </c>
      <c r="AA251" s="48">
        <v>89</v>
      </c>
      <c r="AB251" s="48">
        <v>55</v>
      </c>
      <c r="AC251" s="48">
        <v>681</v>
      </c>
      <c r="AD251" s="48">
        <v>0</v>
      </c>
      <c r="AE251" s="49"/>
      <c r="AF251" s="48">
        <v>1704</v>
      </c>
      <c r="AG251" s="49"/>
      <c r="AH251" s="49"/>
      <c r="AI251" s="49"/>
      <c r="AJ251" s="48">
        <v>256</v>
      </c>
      <c r="AK251" s="49"/>
      <c r="AL251" s="49"/>
      <c r="AM251" s="49"/>
      <c r="AN251" s="48">
        <v>0</v>
      </c>
      <c r="AO251" s="49"/>
      <c r="AP251" s="48">
        <v>2</v>
      </c>
      <c r="AQ251" s="49"/>
      <c r="AR251" s="49"/>
      <c r="AS251" s="49"/>
      <c r="AT251" s="48">
        <v>0</v>
      </c>
      <c r="AU251" s="39"/>
      <c r="AV251" s="39"/>
      <c r="AW251" s="39"/>
    </row>
    <row r="252" spans="1:49" x14ac:dyDescent="0.2">
      <c r="D252" s="2" t="s">
        <v>98</v>
      </c>
      <c r="F252" s="39">
        <v>219</v>
      </c>
      <c r="G252" s="39"/>
      <c r="H252" s="39"/>
      <c r="I252" s="39"/>
      <c r="J252" s="39">
        <v>1586</v>
      </c>
      <c r="K252" s="39">
        <v>23</v>
      </c>
      <c r="L252" s="39">
        <v>15</v>
      </c>
      <c r="M252" s="39"/>
      <c r="N252" s="39">
        <v>1624</v>
      </c>
      <c r="O252" s="39"/>
      <c r="P252" s="39"/>
      <c r="Q252" s="39"/>
      <c r="R252" s="39">
        <v>1</v>
      </c>
      <c r="S252" s="39">
        <v>68</v>
      </c>
      <c r="T252" s="39">
        <v>64</v>
      </c>
      <c r="U252" s="39">
        <v>33</v>
      </c>
      <c r="V252" s="39"/>
      <c r="W252" s="39">
        <v>287</v>
      </c>
      <c r="X252" s="39">
        <v>6</v>
      </c>
      <c r="Y252" s="39">
        <v>2</v>
      </c>
      <c r="Z252" s="39">
        <v>42</v>
      </c>
      <c r="AA252" s="39">
        <v>136</v>
      </c>
      <c r="AB252" s="39">
        <v>57</v>
      </c>
      <c r="AC252" s="39">
        <v>954</v>
      </c>
      <c r="AD252" s="39">
        <v>0</v>
      </c>
      <c r="AE252" s="39"/>
      <c r="AF252" s="39">
        <v>1650</v>
      </c>
      <c r="AG252" s="39"/>
      <c r="AH252" s="39"/>
      <c r="AI252" s="39"/>
      <c r="AJ252" s="39">
        <v>193</v>
      </c>
      <c r="AK252" s="39"/>
      <c r="AL252" s="39"/>
      <c r="AM252" s="39"/>
      <c r="AN252" s="39">
        <v>0</v>
      </c>
      <c r="AO252" s="39"/>
      <c r="AP252" s="39">
        <v>0</v>
      </c>
      <c r="AQ252" s="39"/>
      <c r="AR252" s="39"/>
      <c r="AS252" s="39"/>
      <c r="AT252" s="39">
        <v>0</v>
      </c>
      <c r="AU252" s="39"/>
      <c r="AV252" s="39"/>
      <c r="AW252" s="39"/>
    </row>
    <row r="253" spans="1:49" x14ac:dyDescent="0.2">
      <c r="D253" s="47" t="s">
        <v>136</v>
      </c>
      <c r="F253" s="48">
        <v>80</v>
      </c>
      <c r="G253" s="49"/>
      <c r="H253" s="49"/>
      <c r="I253" s="49"/>
      <c r="J253" s="48">
        <v>326</v>
      </c>
      <c r="K253" s="48">
        <v>5</v>
      </c>
      <c r="L253" s="48">
        <v>4</v>
      </c>
      <c r="M253" s="49"/>
      <c r="N253" s="48">
        <v>335</v>
      </c>
      <c r="O253" s="49"/>
      <c r="P253" s="49"/>
      <c r="Q253" s="49"/>
      <c r="R253" s="48">
        <v>2</v>
      </c>
      <c r="S253" s="48">
        <v>26</v>
      </c>
      <c r="T253" s="48">
        <v>41</v>
      </c>
      <c r="U253" s="48">
        <v>28</v>
      </c>
      <c r="V253" s="49"/>
      <c r="W253" s="48">
        <v>35</v>
      </c>
      <c r="X253" s="48">
        <v>2</v>
      </c>
      <c r="Y253" s="48">
        <v>0</v>
      </c>
      <c r="Z253" s="48">
        <v>18</v>
      </c>
      <c r="AA253" s="48">
        <v>31</v>
      </c>
      <c r="AB253" s="48">
        <v>14</v>
      </c>
      <c r="AC253" s="48">
        <v>159</v>
      </c>
      <c r="AD253" s="48">
        <v>0</v>
      </c>
      <c r="AE253" s="49"/>
      <c r="AF253" s="48">
        <v>356</v>
      </c>
      <c r="AG253" s="49"/>
      <c r="AH253" s="49"/>
      <c r="AI253" s="49"/>
      <c r="AJ253" s="48">
        <v>59</v>
      </c>
      <c r="AK253" s="49"/>
      <c r="AL253" s="49"/>
      <c r="AM253" s="49"/>
      <c r="AN253" s="48">
        <v>0</v>
      </c>
      <c r="AO253" s="49"/>
      <c r="AP253" s="48">
        <v>0</v>
      </c>
      <c r="AQ253" s="49"/>
      <c r="AR253" s="49"/>
      <c r="AS253" s="49"/>
      <c r="AT253" s="48">
        <v>0</v>
      </c>
      <c r="AU253" s="39"/>
      <c r="AV253" s="39"/>
      <c r="AW253" s="39"/>
    </row>
    <row r="254" spans="1:49" x14ac:dyDescent="0.2">
      <c r="D254" s="2" t="s">
        <v>100</v>
      </c>
      <c r="F254" s="39">
        <v>74</v>
      </c>
      <c r="G254" s="39"/>
      <c r="H254" s="39"/>
      <c r="I254" s="39"/>
      <c r="J254" s="39">
        <v>327</v>
      </c>
      <c r="K254" s="39">
        <v>8</v>
      </c>
      <c r="L254" s="39">
        <v>2</v>
      </c>
      <c r="M254" s="39"/>
      <c r="N254" s="39">
        <v>337</v>
      </c>
      <c r="O254" s="39"/>
      <c r="P254" s="39"/>
      <c r="Q254" s="39"/>
      <c r="R254" s="39">
        <v>2</v>
      </c>
      <c r="S254" s="39">
        <v>22</v>
      </c>
      <c r="T254" s="39">
        <v>69</v>
      </c>
      <c r="U254" s="39">
        <v>12</v>
      </c>
      <c r="V254" s="39"/>
      <c r="W254" s="39">
        <v>44</v>
      </c>
      <c r="X254" s="39">
        <v>1</v>
      </c>
      <c r="Y254" s="39">
        <v>1</v>
      </c>
      <c r="Z254" s="39">
        <v>30</v>
      </c>
      <c r="AA254" s="39">
        <v>30</v>
      </c>
      <c r="AB254" s="39">
        <v>20</v>
      </c>
      <c r="AC254" s="39">
        <v>145</v>
      </c>
      <c r="AD254" s="39">
        <v>1</v>
      </c>
      <c r="AE254" s="39"/>
      <c r="AF254" s="39">
        <v>377</v>
      </c>
      <c r="AG254" s="39"/>
      <c r="AH254" s="39"/>
      <c r="AI254" s="39"/>
      <c r="AJ254" s="39">
        <v>34</v>
      </c>
      <c r="AK254" s="39"/>
      <c r="AL254" s="39"/>
      <c r="AM254" s="39"/>
      <c r="AN254" s="39">
        <v>0</v>
      </c>
      <c r="AO254" s="39"/>
      <c r="AP254" s="39">
        <v>0</v>
      </c>
      <c r="AQ254" s="39"/>
      <c r="AR254" s="39"/>
      <c r="AS254" s="39"/>
      <c r="AT254" s="39">
        <v>0</v>
      </c>
      <c r="AU254" s="39"/>
      <c r="AV254" s="39"/>
      <c r="AW254" s="39"/>
    </row>
    <row r="255" spans="1:49" x14ac:dyDescent="0.2">
      <c r="D255" s="47" t="s">
        <v>101</v>
      </c>
      <c r="F255" s="48">
        <v>54</v>
      </c>
      <c r="G255" s="49"/>
      <c r="H255" s="49"/>
      <c r="I255" s="49"/>
      <c r="J255" s="48">
        <v>322</v>
      </c>
      <c r="K255" s="48">
        <v>2</v>
      </c>
      <c r="L255" s="48">
        <v>9</v>
      </c>
      <c r="M255" s="49"/>
      <c r="N255" s="48">
        <v>333</v>
      </c>
      <c r="O255" s="49"/>
      <c r="P255" s="49"/>
      <c r="Q255" s="49"/>
      <c r="R255" s="48">
        <v>0</v>
      </c>
      <c r="S255" s="48">
        <v>12</v>
      </c>
      <c r="T255" s="48">
        <v>47</v>
      </c>
      <c r="U255" s="48">
        <v>16</v>
      </c>
      <c r="V255" s="49"/>
      <c r="W255" s="48">
        <v>46</v>
      </c>
      <c r="X255" s="48">
        <v>3</v>
      </c>
      <c r="Y255" s="48">
        <v>0</v>
      </c>
      <c r="Z255" s="48">
        <v>7</v>
      </c>
      <c r="AA255" s="48">
        <v>29</v>
      </c>
      <c r="AB255" s="48">
        <v>10</v>
      </c>
      <c r="AC255" s="48">
        <v>154</v>
      </c>
      <c r="AD255" s="48">
        <v>0</v>
      </c>
      <c r="AE255" s="49"/>
      <c r="AF255" s="48">
        <v>324</v>
      </c>
      <c r="AG255" s="49"/>
      <c r="AH255" s="49"/>
      <c r="AI255" s="49"/>
      <c r="AJ255" s="48">
        <v>54</v>
      </c>
      <c r="AK255" s="49"/>
      <c r="AL255" s="49"/>
      <c r="AM255" s="49"/>
      <c r="AN255" s="48">
        <v>0</v>
      </c>
      <c r="AO255" s="49"/>
      <c r="AP255" s="48">
        <v>9</v>
      </c>
      <c r="AQ255" s="49"/>
      <c r="AR255" s="49"/>
      <c r="AS255" s="49"/>
      <c r="AT255" s="48">
        <v>0</v>
      </c>
      <c r="AU255" s="39"/>
      <c r="AV255" s="39"/>
      <c r="AW255" s="39"/>
    </row>
    <row r="256" spans="1:49" x14ac:dyDescent="0.2">
      <c r="D256" s="2" t="s">
        <v>116</v>
      </c>
      <c r="F256" s="39">
        <v>259</v>
      </c>
      <c r="G256" s="39"/>
      <c r="H256" s="39"/>
      <c r="I256" s="39"/>
      <c r="J256" s="39">
        <v>1141</v>
      </c>
      <c r="K256" s="39">
        <v>15</v>
      </c>
      <c r="L256" s="39">
        <v>16</v>
      </c>
      <c r="M256" s="39"/>
      <c r="N256" s="39">
        <v>1172</v>
      </c>
      <c r="O256" s="39"/>
      <c r="P256" s="39"/>
      <c r="Q256" s="39"/>
      <c r="R256" s="39">
        <v>1</v>
      </c>
      <c r="S256" s="39">
        <v>76</v>
      </c>
      <c r="T256" s="39">
        <v>109</v>
      </c>
      <c r="U256" s="39">
        <v>62</v>
      </c>
      <c r="V256" s="39"/>
      <c r="W256" s="39">
        <v>136</v>
      </c>
      <c r="X256" s="39">
        <v>1</v>
      </c>
      <c r="Y256" s="39">
        <v>2</v>
      </c>
      <c r="Z256" s="39">
        <v>125</v>
      </c>
      <c r="AA256" s="39">
        <v>82</v>
      </c>
      <c r="AB256" s="39">
        <v>29</v>
      </c>
      <c r="AC256" s="39">
        <v>543</v>
      </c>
      <c r="AD256" s="39">
        <v>8</v>
      </c>
      <c r="AE256" s="39"/>
      <c r="AF256" s="39">
        <v>1174</v>
      </c>
      <c r="AG256" s="39"/>
      <c r="AH256" s="39"/>
      <c r="AI256" s="39"/>
      <c r="AJ256" s="39">
        <v>248</v>
      </c>
      <c r="AK256" s="39"/>
      <c r="AL256" s="39"/>
      <c r="AM256" s="39"/>
      <c r="AN256" s="39">
        <v>0</v>
      </c>
      <c r="AO256" s="39"/>
      <c r="AP256" s="39">
        <v>9</v>
      </c>
      <c r="AQ256" s="39"/>
      <c r="AR256" s="39"/>
      <c r="AS256" s="39"/>
      <c r="AT256" s="39">
        <v>0</v>
      </c>
      <c r="AU256" s="39"/>
      <c r="AV256" s="39"/>
      <c r="AW256" s="39"/>
    </row>
    <row r="257" spans="1:49" x14ac:dyDescent="0.2">
      <c r="D257" s="47" t="s">
        <v>103</v>
      </c>
      <c r="F257" s="48">
        <v>285</v>
      </c>
      <c r="G257" s="49"/>
      <c r="H257" s="49"/>
      <c r="I257" s="49"/>
      <c r="J257" s="48">
        <v>1119</v>
      </c>
      <c r="K257" s="48">
        <v>29</v>
      </c>
      <c r="L257" s="48">
        <v>12</v>
      </c>
      <c r="M257" s="49"/>
      <c r="N257" s="48">
        <v>1160</v>
      </c>
      <c r="O257" s="49"/>
      <c r="P257" s="49"/>
      <c r="Q257" s="49"/>
      <c r="R257" s="48">
        <v>11</v>
      </c>
      <c r="S257" s="48">
        <v>66</v>
      </c>
      <c r="T257" s="48">
        <v>7</v>
      </c>
      <c r="U257" s="48">
        <v>38</v>
      </c>
      <c r="V257" s="49"/>
      <c r="W257" s="48">
        <v>209</v>
      </c>
      <c r="X257" s="48">
        <v>3</v>
      </c>
      <c r="Y257" s="48">
        <v>7</v>
      </c>
      <c r="Z257" s="48">
        <v>62</v>
      </c>
      <c r="AA257" s="48">
        <v>82</v>
      </c>
      <c r="AB257" s="48">
        <v>16</v>
      </c>
      <c r="AC257" s="48">
        <v>621</v>
      </c>
      <c r="AD257" s="48">
        <v>1</v>
      </c>
      <c r="AE257" s="49"/>
      <c r="AF257" s="48">
        <v>1123</v>
      </c>
      <c r="AG257" s="49"/>
      <c r="AH257" s="49"/>
      <c r="AI257" s="49"/>
      <c r="AJ257" s="48">
        <v>322</v>
      </c>
      <c r="AK257" s="49"/>
      <c r="AL257" s="49"/>
      <c r="AM257" s="49"/>
      <c r="AN257" s="48">
        <v>0</v>
      </c>
      <c r="AO257" s="49"/>
      <c r="AP257" s="48">
        <v>0</v>
      </c>
      <c r="AQ257" s="49"/>
      <c r="AR257" s="49"/>
      <c r="AS257" s="49"/>
      <c r="AT257" s="48">
        <v>0</v>
      </c>
      <c r="AU257" s="39"/>
      <c r="AV257" s="39"/>
      <c r="AW257" s="39"/>
    </row>
    <row r="258" spans="1:49" x14ac:dyDescent="0.2">
      <c r="D258" s="2" t="s">
        <v>104</v>
      </c>
      <c r="F258" s="39">
        <v>46</v>
      </c>
      <c r="G258" s="39"/>
      <c r="H258" s="39"/>
      <c r="I258" s="39"/>
      <c r="J258" s="39">
        <v>225</v>
      </c>
      <c r="K258" s="39">
        <v>7</v>
      </c>
      <c r="L258" s="39">
        <v>1</v>
      </c>
      <c r="M258" s="39"/>
      <c r="N258" s="39">
        <v>233</v>
      </c>
      <c r="O258" s="39"/>
      <c r="P258" s="39"/>
      <c r="Q258" s="39"/>
      <c r="R258" s="39">
        <v>0</v>
      </c>
      <c r="S258" s="39">
        <v>18</v>
      </c>
      <c r="T258" s="39">
        <v>34</v>
      </c>
      <c r="U258" s="39">
        <v>8</v>
      </c>
      <c r="V258" s="39"/>
      <c r="W258" s="39">
        <v>16</v>
      </c>
      <c r="X258" s="39">
        <v>0</v>
      </c>
      <c r="Y258" s="39">
        <v>1</v>
      </c>
      <c r="Z258" s="39">
        <v>18</v>
      </c>
      <c r="AA258" s="39">
        <v>18</v>
      </c>
      <c r="AB258" s="39">
        <v>12</v>
      </c>
      <c r="AC258" s="39">
        <v>111</v>
      </c>
      <c r="AD258" s="39">
        <v>0</v>
      </c>
      <c r="AE258" s="39"/>
      <c r="AF258" s="39">
        <v>236</v>
      </c>
      <c r="AG258" s="39"/>
      <c r="AH258" s="39"/>
      <c r="AI258" s="39"/>
      <c r="AJ258" s="39">
        <v>40</v>
      </c>
      <c r="AK258" s="39"/>
      <c r="AL258" s="39"/>
      <c r="AM258" s="39"/>
      <c r="AN258" s="39">
        <v>0</v>
      </c>
      <c r="AO258" s="39"/>
      <c r="AP258" s="39">
        <v>3</v>
      </c>
      <c r="AQ258" s="39"/>
      <c r="AR258" s="39"/>
      <c r="AS258" s="39"/>
      <c r="AT258" s="39">
        <v>0</v>
      </c>
      <c r="AU258" s="39"/>
      <c r="AV258" s="39"/>
      <c r="AW258" s="39"/>
    </row>
    <row r="259" spans="1:49" x14ac:dyDescent="0.2">
      <c r="D259" s="47" t="s">
        <v>117</v>
      </c>
      <c r="F259" s="48">
        <v>161</v>
      </c>
      <c r="G259" s="49"/>
      <c r="H259" s="49"/>
      <c r="I259" s="49"/>
      <c r="J259" s="48">
        <v>1589</v>
      </c>
      <c r="K259" s="48">
        <v>67</v>
      </c>
      <c r="L259" s="48">
        <v>12</v>
      </c>
      <c r="M259" s="49"/>
      <c r="N259" s="48">
        <v>1668</v>
      </c>
      <c r="O259" s="49"/>
      <c r="P259" s="49"/>
      <c r="Q259" s="49"/>
      <c r="R259" s="48">
        <v>4</v>
      </c>
      <c r="S259" s="48">
        <v>116</v>
      </c>
      <c r="T259" s="48">
        <v>115</v>
      </c>
      <c r="U259" s="48">
        <v>178</v>
      </c>
      <c r="V259" s="49"/>
      <c r="W259" s="48">
        <v>173</v>
      </c>
      <c r="X259" s="48">
        <v>4</v>
      </c>
      <c r="Y259" s="48">
        <v>5</v>
      </c>
      <c r="Z259" s="48">
        <v>75</v>
      </c>
      <c r="AA259" s="48">
        <v>102</v>
      </c>
      <c r="AB259" s="48">
        <v>52</v>
      </c>
      <c r="AC259" s="48">
        <v>809</v>
      </c>
      <c r="AD259" s="48">
        <v>0</v>
      </c>
      <c r="AE259" s="49"/>
      <c r="AF259" s="48">
        <v>1633</v>
      </c>
      <c r="AG259" s="49"/>
      <c r="AH259" s="49"/>
      <c r="AI259" s="49"/>
      <c r="AJ259" s="48">
        <v>195</v>
      </c>
      <c r="AK259" s="49"/>
      <c r="AL259" s="49"/>
      <c r="AM259" s="49"/>
      <c r="AN259" s="48">
        <v>0</v>
      </c>
      <c r="AO259" s="49"/>
      <c r="AP259" s="48">
        <v>1</v>
      </c>
      <c r="AQ259" s="49"/>
      <c r="AR259" s="49"/>
      <c r="AS259" s="49"/>
      <c r="AT259" s="48">
        <v>0</v>
      </c>
      <c r="AU259" s="39"/>
      <c r="AV259" s="39"/>
      <c r="AW259" s="39"/>
    </row>
    <row r="260" spans="1:49" x14ac:dyDescent="0.2">
      <c r="D260" s="2" t="s">
        <v>156</v>
      </c>
      <c r="F260" s="39">
        <v>189</v>
      </c>
      <c r="G260" s="39"/>
      <c r="H260" s="39"/>
      <c r="I260" s="39"/>
      <c r="J260" s="39">
        <v>1586</v>
      </c>
      <c r="K260" s="39">
        <v>51</v>
      </c>
      <c r="L260" s="39">
        <v>14</v>
      </c>
      <c r="M260" s="39"/>
      <c r="N260" s="39">
        <v>1651</v>
      </c>
      <c r="O260" s="39"/>
      <c r="P260" s="39"/>
      <c r="Q260" s="39"/>
      <c r="R260" s="39">
        <v>1</v>
      </c>
      <c r="S260" s="39">
        <v>86</v>
      </c>
      <c r="T260" s="39">
        <v>173</v>
      </c>
      <c r="U260" s="39">
        <v>82</v>
      </c>
      <c r="V260" s="39"/>
      <c r="W260" s="39">
        <v>322</v>
      </c>
      <c r="X260" s="39">
        <v>3</v>
      </c>
      <c r="Y260" s="39">
        <v>7</v>
      </c>
      <c r="Z260" s="39">
        <v>144</v>
      </c>
      <c r="AA260" s="39">
        <v>92</v>
      </c>
      <c r="AB260" s="39">
        <v>50</v>
      </c>
      <c r="AC260" s="39">
        <v>675</v>
      </c>
      <c r="AD260" s="39">
        <v>6</v>
      </c>
      <c r="AE260" s="39"/>
      <c r="AF260" s="39">
        <v>1641</v>
      </c>
      <c r="AG260" s="39"/>
      <c r="AH260" s="39"/>
      <c r="AI260" s="39"/>
      <c r="AJ260" s="39">
        <v>197</v>
      </c>
      <c r="AK260" s="39"/>
      <c r="AL260" s="39"/>
      <c r="AM260" s="39"/>
      <c r="AN260" s="39">
        <v>0</v>
      </c>
      <c r="AO260" s="39"/>
      <c r="AP260" s="39">
        <v>2</v>
      </c>
      <c r="AQ260" s="39"/>
      <c r="AR260" s="39"/>
      <c r="AS260" s="39"/>
      <c r="AT260" s="39">
        <v>0</v>
      </c>
      <c r="AU260" s="39"/>
      <c r="AV260" s="39"/>
      <c r="AW260" s="39"/>
    </row>
    <row r="261" spans="1:49" x14ac:dyDescent="0.2">
      <c r="D261" s="47" t="s">
        <v>185</v>
      </c>
      <c r="F261" s="48">
        <v>154</v>
      </c>
      <c r="G261" s="49"/>
      <c r="H261" s="49"/>
      <c r="I261" s="49"/>
      <c r="J261" s="48">
        <v>1569</v>
      </c>
      <c r="K261" s="48">
        <v>18</v>
      </c>
      <c r="L261" s="48">
        <v>19</v>
      </c>
      <c r="M261" s="49"/>
      <c r="N261" s="48">
        <v>1606</v>
      </c>
      <c r="O261" s="49"/>
      <c r="P261" s="49"/>
      <c r="Q261" s="49"/>
      <c r="R261" s="48">
        <v>0</v>
      </c>
      <c r="S261" s="48">
        <v>104</v>
      </c>
      <c r="T261" s="48">
        <v>88</v>
      </c>
      <c r="U261" s="48">
        <v>67</v>
      </c>
      <c r="V261" s="49"/>
      <c r="W261" s="48">
        <v>269</v>
      </c>
      <c r="X261" s="48">
        <v>6</v>
      </c>
      <c r="Y261" s="48">
        <v>2</v>
      </c>
      <c r="Z261" s="48">
        <v>67</v>
      </c>
      <c r="AA261" s="48">
        <v>84</v>
      </c>
      <c r="AB261" s="48">
        <v>48</v>
      </c>
      <c r="AC261" s="48">
        <v>786</v>
      </c>
      <c r="AD261" s="48">
        <v>0</v>
      </c>
      <c r="AE261" s="49"/>
      <c r="AF261" s="48">
        <v>1521</v>
      </c>
      <c r="AG261" s="49"/>
      <c r="AH261" s="49"/>
      <c r="AI261" s="49"/>
      <c r="AJ261" s="48">
        <v>239</v>
      </c>
      <c r="AK261" s="49"/>
      <c r="AL261" s="49"/>
      <c r="AM261" s="49"/>
      <c r="AN261" s="48">
        <v>0</v>
      </c>
      <c r="AO261" s="49"/>
      <c r="AP261" s="48">
        <v>0</v>
      </c>
      <c r="AQ261" s="49"/>
      <c r="AR261" s="49"/>
      <c r="AS261" s="49"/>
      <c r="AT261" s="48">
        <v>0</v>
      </c>
      <c r="AU261" s="39"/>
      <c r="AV261" s="39"/>
      <c r="AW261" s="39"/>
    </row>
    <row r="262" spans="1:49" x14ac:dyDescent="0.2"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</row>
    <row r="263" spans="1:49" s="1" customFormat="1" x14ac:dyDescent="0.25">
      <c r="A263" s="3"/>
      <c r="B263" s="6"/>
      <c r="C263" s="51" t="s">
        <v>159</v>
      </c>
      <c r="D263" s="52"/>
      <c r="E263" s="5"/>
      <c r="F263" s="53">
        <v>2256</v>
      </c>
      <c r="G263" s="54"/>
      <c r="H263" s="54"/>
      <c r="I263" s="54"/>
      <c r="J263" s="53">
        <v>12950</v>
      </c>
      <c r="K263" s="53">
        <v>310</v>
      </c>
      <c r="L263" s="53">
        <v>141</v>
      </c>
      <c r="M263" s="54"/>
      <c r="N263" s="53">
        <v>13401</v>
      </c>
      <c r="O263" s="54"/>
      <c r="P263" s="54"/>
      <c r="Q263" s="54"/>
      <c r="R263" s="53">
        <v>24</v>
      </c>
      <c r="S263" s="53">
        <v>796</v>
      </c>
      <c r="T263" s="53">
        <v>1053</v>
      </c>
      <c r="U263" s="53">
        <v>721</v>
      </c>
      <c r="V263" s="54"/>
      <c r="W263" s="53">
        <v>2285</v>
      </c>
      <c r="X263" s="53">
        <v>46</v>
      </c>
      <c r="Y263" s="53">
        <v>38</v>
      </c>
      <c r="Z263" s="53">
        <v>834</v>
      </c>
      <c r="AA263" s="53">
        <v>903</v>
      </c>
      <c r="AB263" s="53">
        <v>445</v>
      </c>
      <c r="AC263" s="53">
        <v>6344</v>
      </c>
      <c r="AD263" s="53">
        <v>16</v>
      </c>
      <c r="AE263" s="54"/>
      <c r="AF263" s="53">
        <v>13505</v>
      </c>
      <c r="AG263" s="54"/>
      <c r="AH263" s="54"/>
      <c r="AI263" s="54"/>
      <c r="AJ263" s="53">
        <v>2120</v>
      </c>
      <c r="AK263" s="54"/>
      <c r="AL263" s="54"/>
      <c r="AM263" s="54"/>
      <c r="AN263" s="53">
        <v>0</v>
      </c>
      <c r="AO263" s="54"/>
      <c r="AP263" s="53">
        <v>32</v>
      </c>
      <c r="AQ263" s="54"/>
      <c r="AR263" s="54"/>
      <c r="AS263" s="54"/>
      <c r="AT263" s="53">
        <v>147</v>
      </c>
      <c r="AU263" s="39"/>
      <c r="AV263" s="39"/>
      <c r="AW263" s="39"/>
    </row>
    <row r="264" spans="1:49" s="1" customFormat="1" x14ac:dyDescent="0.2">
      <c r="A264" s="3"/>
      <c r="B264" s="6"/>
      <c r="C264" s="3"/>
      <c r="D264" s="3"/>
      <c r="E264" s="5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39"/>
      <c r="AV264" s="39"/>
      <c r="AW264" s="39"/>
    </row>
    <row r="265" spans="1:49" s="1" customFormat="1" x14ac:dyDescent="0.25">
      <c r="A265" s="3"/>
      <c r="B265" s="57" t="s">
        <v>186</v>
      </c>
      <c r="C265" s="58"/>
      <c r="D265" s="58"/>
      <c r="E265" s="5"/>
      <c r="F265" s="59">
        <v>2256</v>
      </c>
      <c r="G265" s="54"/>
      <c r="H265" s="54"/>
      <c r="I265" s="54"/>
      <c r="J265" s="59">
        <v>12950</v>
      </c>
      <c r="K265" s="59">
        <v>310</v>
      </c>
      <c r="L265" s="59">
        <v>141</v>
      </c>
      <c r="M265" s="54"/>
      <c r="N265" s="59">
        <v>13401</v>
      </c>
      <c r="O265" s="54"/>
      <c r="P265" s="54"/>
      <c r="Q265" s="54"/>
      <c r="R265" s="59">
        <v>24</v>
      </c>
      <c r="S265" s="59">
        <v>796</v>
      </c>
      <c r="T265" s="59">
        <v>1053</v>
      </c>
      <c r="U265" s="59">
        <v>721</v>
      </c>
      <c r="V265" s="54"/>
      <c r="W265" s="59">
        <v>2285</v>
      </c>
      <c r="X265" s="59">
        <v>46</v>
      </c>
      <c r="Y265" s="59">
        <v>38</v>
      </c>
      <c r="Z265" s="59">
        <v>834</v>
      </c>
      <c r="AA265" s="59">
        <v>903</v>
      </c>
      <c r="AB265" s="59">
        <v>445</v>
      </c>
      <c r="AC265" s="59">
        <v>6344</v>
      </c>
      <c r="AD265" s="59">
        <v>16</v>
      </c>
      <c r="AE265" s="54"/>
      <c r="AF265" s="59">
        <v>13505</v>
      </c>
      <c r="AG265" s="54"/>
      <c r="AH265" s="54"/>
      <c r="AI265" s="54"/>
      <c r="AJ265" s="59">
        <v>2120</v>
      </c>
      <c r="AK265" s="54"/>
      <c r="AL265" s="54"/>
      <c r="AM265" s="54"/>
      <c r="AN265" s="59">
        <v>0</v>
      </c>
      <c r="AO265" s="54"/>
      <c r="AP265" s="59">
        <v>32</v>
      </c>
      <c r="AQ265" s="54"/>
      <c r="AR265" s="54"/>
      <c r="AS265" s="54"/>
      <c r="AT265" s="59">
        <v>147</v>
      </c>
      <c r="AU265" s="39"/>
      <c r="AV265" s="39"/>
      <c r="AW265" s="39"/>
    </row>
    <row r="266" spans="1:49" x14ac:dyDescent="0.2"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</row>
    <row r="267" spans="1:49" x14ac:dyDescent="0.2">
      <c r="B267" s="6" t="s">
        <v>187</v>
      </c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</row>
    <row r="268" spans="1:49" x14ac:dyDescent="0.2">
      <c r="C268" s="3" t="s">
        <v>95</v>
      </c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</row>
    <row r="269" spans="1:49" x14ac:dyDescent="0.2">
      <c r="D269" s="2" t="s">
        <v>96</v>
      </c>
      <c r="F269" s="39">
        <v>359</v>
      </c>
      <c r="G269" s="39"/>
      <c r="H269" s="39"/>
      <c r="I269" s="39"/>
      <c r="J269" s="39">
        <v>1471</v>
      </c>
      <c r="K269" s="39">
        <v>11</v>
      </c>
      <c r="L269" s="39">
        <v>25</v>
      </c>
      <c r="M269" s="39"/>
      <c r="N269" s="39">
        <v>1507</v>
      </c>
      <c r="O269" s="39"/>
      <c r="P269" s="39"/>
      <c r="Q269" s="39"/>
      <c r="R269" s="39">
        <v>0</v>
      </c>
      <c r="S269" s="39">
        <v>42</v>
      </c>
      <c r="T269" s="39">
        <v>73</v>
      </c>
      <c r="U269" s="39">
        <v>64</v>
      </c>
      <c r="V269" s="39"/>
      <c r="W269" s="39">
        <v>202</v>
      </c>
      <c r="X269" s="39">
        <v>6</v>
      </c>
      <c r="Y269" s="39">
        <v>5</v>
      </c>
      <c r="Z269" s="39">
        <v>94</v>
      </c>
      <c r="AA269" s="39">
        <v>106</v>
      </c>
      <c r="AB269" s="39">
        <v>46</v>
      </c>
      <c r="AC269" s="39">
        <v>960</v>
      </c>
      <c r="AD269" s="39">
        <v>0</v>
      </c>
      <c r="AE269" s="39"/>
      <c r="AF269" s="39">
        <v>1598</v>
      </c>
      <c r="AG269" s="39"/>
      <c r="AH269" s="39"/>
      <c r="AI269" s="39"/>
      <c r="AJ269" s="39">
        <v>268</v>
      </c>
      <c r="AK269" s="39"/>
      <c r="AL269" s="39"/>
      <c r="AM269" s="39"/>
      <c r="AN269" s="39">
        <v>0</v>
      </c>
      <c r="AO269" s="39"/>
      <c r="AP269" s="39">
        <v>0</v>
      </c>
      <c r="AQ269" s="39"/>
      <c r="AR269" s="39"/>
      <c r="AS269" s="39"/>
      <c r="AT269" s="39">
        <v>0</v>
      </c>
      <c r="AU269" s="39"/>
      <c r="AV269" s="39"/>
      <c r="AW269" s="39"/>
    </row>
    <row r="270" spans="1:49" x14ac:dyDescent="0.2">
      <c r="D270" s="47" t="s">
        <v>97</v>
      </c>
      <c r="F270" s="48">
        <v>211</v>
      </c>
      <c r="G270" s="49"/>
      <c r="H270" s="49"/>
      <c r="I270" s="49"/>
      <c r="J270" s="48">
        <v>1474</v>
      </c>
      <c r="K270" s="48">
        <v>15</v>
      </c>
      <c r="L270" s="48">
        <v>25</v>
      </c>
      <c r="M270" s="49"/>
      <c r="N270" s="48">
        <v>1514</v>
      </c>
      <c r="O270" s="49"/>
      <c r="P270" s="49"/>
      <c r="Q270" s="49"/>
      <c r="R270" s="48">
        <v>0</v>
      </c>
      <c r="S270" s="48">
        <v>49</v>
      </c>
      <c r="T270" s="48">
        <v>171</v>
      </c>
      <c r="U270" s="48">
        <v>65</v>
      </c>
      <c r="V270" s="49"/>
      <c r="W270" s="48">
        <v>158</v>
      </c>
      <c r="X270" s="48">
        <v>7</v>
      </c>
      <c r="Y270" s="48">
        <v>17</v>
      </c>
      <c r="Z270" s="48">
        <v>72</v>
      </c>
      <c r="AA270" s="48">
        <v>108</v>
      </c>
      <c r="AB270" s="48">
        <v>36</v>
      </c>
      <c r="AC270" s="48">
        <v>857</v>
      </c>
      <c r="AD270" s="48">
        <v>0</v>
      </c>
      <c r="AE270" s="49"/>
      <c r="AF270" s="48">
        <v>1540</v>
      </c>
      <c r="AG270" s="49"/>
      <c r="AH270" s="49"/>
      <c r="AI270" s="49"/>
      <c r="AJ270" s="48">
        <v>185</v>
      </c>
      <c r="AK270" s="49"/>
      <c r="AL270" s="49"/>
      <c r="AM270" s="49"/>
      <c r="AN270" s="48">
        <v>0</v>
      </c>
      <c r="AO270" s="49"/>
      <c r="AP270" s="48">
        <v>0</v>
      </c>
      <c r="AQ270" s="49"/>
      <c r="AR270" s="49"/>
      <c r="AS270" s="49"/>
      <c r="AT270" s="48">
        <v>0</v>
      </c>
      <c r="AU270" s="39"/>
      <c r="AV270" s="39"/>
      <c r="AW270" s="39"/>
    </row>
    <row r="271" spans="1:49" x14ac:dyDescent="0.2">
      <c r="D271" s="2" t="s">
        <v>113</v>
      </c>
      <c r="F271" s="39">
        <v>268</v>
      </c>
      <c r="G271" s="39"/>
      <c r="H271" s="39"/>
      <c r="I271" s="39"/>
      <c r="J271" s="39">
        <v>1484</v>
      </c>
      <c r="K271" s="39">
        <v>8</v>
      </c>
      <c r="L271" s="39">
        <v>15</v>
      </c>
      <c r="M271" s="39"/>
      <c r="N271" s="39">
        <v>1507</v>
      </c>
      <c r="O271" s="39"/>
      <c r="P271" s="39"/>
      <c r="Q271" s="39"/>
      <c r="R271" s="39">
        <v>2</v>
      </c>
      <c r="S271" s="39">
        <v>29</v>
      </c>
      <c r="T271" s="39">
        <v>81</v>
      </c>
      <c r="U271" s="39">
        <v>80</v>
      </c>
      <c r="V271" s="39"/>
      <c r="W271" s="39">
        <v>171</v>
      </c>
      <c r="X271" s="39">
        <v>2</v>
      </c>
      <c r="Y271" s="39">
        <v>8</v>
      </c>
      <c r="Z271" s="39">
        <v>98</v>
      </c>
      <c r="AA271" s="39">
        <v>87</v>
      </c>
      <c r="AB271" s="39">
        <v>55</v>
      </c>
      <c r="AC271" s="39">
        <v>930</v>
      </c>
      <c r="AD271" s="39">
        <v>8</v>
      </c>
      <c r="AE271" s="39"/>
      <c r="AF271" s="39">
        <v>1551</v>
      </c>
      <c r="AG271" s="39"/>
      <c r="AH271" s="39"/>
      <c r="AI271" s="39"/>
      <c r="AJ271" s="39">
        <v>224</v>
      </c>
      <c r="AK271" s="39"/>
      <c r="AL271" s="39"/>
      <c r="AM271" s="39"/>
      <c r="AN271" s="39">
        <v>0</v>
      </c>
      <c r="AO271" s="39"/>
      <c r="AP271" s="39">
        <v>0</v>
      </c>
      <c r="AQ271" s="39"/>
      <c r="AR271" s="39"/>
      <c r="AS271" s="39"/>
      <c r="AT271" s="39">
        <v>27</v>
      </c>
      <c r="AU271" s="39"/>
      <c r="AV271" s="39"/>
      <c r="AW271" s="39"/>
    </row>
    <row r="272" spans="1:49" x14ac:dyDescent="0.2">
      <c r="D272" s="47" t="s">
        <v>99</v>
      </c>
      <c r="F272" s="48">
        <v>271</v>
      </c>
      <c r="G272" s="49"/>
      <c r="H272" s="49"/>
      <c r="I272" s="49"/>
      <c r="J272" s="48">
        <v>1423</v>
      </c>
      <c r="K272" s="48">
        <v>9</v>
      </c>
      <c r="L272" s="48">
        <v>17</v>
      </c>
      <c r="M272" s="49"/>
      <c r="N272" s="48">
        <v>1449</v>
      </c>
      <c r="O272" s="49"/>
      <c r="P272" s="49"/>
      <c r="Q272" s="49"/>
      <c r="R272" s="48">
        <v>2</v>
      </c>
      <c r="S272" s="48">
        <v>31</v>
      </c>
      <c r="T272" s="48">
        <v>40</v>
      </c>
      <c r="U272" s="48">
        <v>236</v>
      </c>
      <c r="V272" s="49"/>
      <c r="W272" s="48">
        <v>296</v>
      </c>
      <c r="X272" s="48">
        <v>7</v>
      </c>
      <c r="Y272" s="48">
        <v>4</v>
      </c>
      <c r="Z272" s="48">
        <v>50</v>
      </c>
      <c r="AA272" s="48">
        <v>138</v>
      </c>
      <c r="AB272" s="48">
        <v>34</v>
      </c>
      <c r="AC272" s="48">
        <v>650</v>
      </c>
      <c r="AD272" s="48">
        <v>0</v>
      </c>
      <c r="AE272" s="49"/>
      <c r="AF272" s="48">
        <v>1488</v>
      </c>
      <c r="AG272" s="49"/>
      <c r="AH272" s="49"/>
      <c r="AI272" s="49"/>
      <c r="AJ272" s="48">
        <v>232</v>
      </c>
      <c r="AK272" s="49"/>
      <c r="AL272" s="49"/>
      <c r="AM272" s="49"/>
      <c r="AN272" s="48">
        <v>0</v>
      </c>
      <c r="AO272" s="49"/>
      <c r="AP272" s="48">
        <v>0</v>
      </c>
      <c r="AQ272" s="49"/>
      <c r="AR272" s="49"/>
      <c r="AS272" s="49"/>
      <c r="AT272" s="48">
        <v>0</v>
      </c>
      <c r="AU272" s="39"/>
      <c r="AV272" s="39"/>
      <c r="AW272" s="39"/>
    </row>
    <row r="273" spans="1:49" x14ac:dyDescent="0.2">
      <c r="D273" s="2" t="s">
        <v>100</v>
      </c>
      <c r="F273" s="39">
        <v>246</v>
      </c>
      <c r="G273" s="39"/>
      <c r="H273" s="39"/>
      <c r="I273" s="39"/>
      <c r="J273" s="39">
        <v>1459</v>
      </c>
      <c r="K273" s="39">
        <v>10</v>
      </c>
      <c r="L273" s="39">
        <v>12</v>
      </c>
      <c r="M273" s="39"/>
      <c r="N273" s="39">
        <v>1481</v>
      </c>
      <c r="O273" s="39"/>
      <c r="P273" s="39"/>
      <c r="Q273" s="39"/>
      <c r="R273" s="39">
        <v>1</v>
      </c>
      <c r="S273" s="39">
        <v>51</v>
      </c>
      <c r="T273" s="39">
        <v>88</v>
      </c>
      <c r="U273" s="39">
        <v>29</v>
      </c>
      <c r="V273" s="39"/>
      <c r="W273" s="39">
        <v>200</v>
      </c>
      <c r="X273" s="39">
        <v>7</v>
      </c>
      <c r="Y273" s="39">
        <v>3</v>
      </c>
      <c r="Z273" s="39">
        <v>114</v>
      </c>
      <c r="AA273" s="39">
        <v>78</v>
      </c>
      <c r="AB273" s="39">
        <v>39</v>
      </c>
      <c r="AC273" s="39">
        <v>862</v>
      </c>
      <c r="AD273" s="39">
        <v>0</v>
      </c>
      <c r="AE273" s="39"/>
      <c r="AF273" s="39">
        <v>1472</v>
      </c>
      <c r="AG273" s="39"/>
      <c r="AH273" s="39"/>
      <c r="AI273" s="39"/>
      <c r="AJ273" s="39">
        <v>255</v>
      </c>
      <c r="AK273" s="39"/>
      <c r="AL273" s="39"/>
      <c r="AM273" s="39"/>
      <c r="AN273" s="39">
        <v>0</v>
      </c>
      <c r="AO273" s="39"/>
      <c r="AP273" s="39">
        <v>0</v>
      </c>
      <c r="AQ273" s="39"/>
      <c r="AR273" s="39"/>
      <c r="AS273" s="39"/>
      <c r="AT273" s="39">
        <v>0</v>
      </c>
      <c r="AU273" s="39"/>
      <c r="AV273" s="39"/>
      <c r="AW273" s="39"/>
    </row>
    <row r="274" spans="1:49" x14ac:dyDescent="0.2"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</row>
    <row r="275" spans="1:49" s="1" customFormat="1" x14ac:dyDescent="0.25">
      <c r="A275" s="3"/>
      <c r="B275" s="6"/>
      <c r="C275" s="51" t="s">
        <v>112</v>
      </c>
      <c r="D275" s="52"/>
      <c r="E275" s="5"/>
      <c r="F275" s="53">
        <v>1355</v>
      </c>
      <c r="G275" s="54"/>
      <c r="H275" s="54"/>
      <c r="I275" s="54"/>
      <c r="J275" s="53">
        <v>7311</v>
      </c>
      <c r="K275" s="53">
        <v>53</v>
      </c>
      <c r="L275" s="53">
        <v>94</v>
      </c>
      <c r="M275" s="54"/>
      <c r="N275" s="53">
        <v>7458</v>
      </c>
      <c r="O275" s="54"/>
      <c r="P275" s="54"/>
      <c r="Q275" s="54"/>
      <c r="R275" s="53">
        <v>5</v>
      </c>
      <c r="S275" s="53">
        <v>202</v>
      </c>
      <c r="T275" s="53">
        <v>453</v>
      </c>
      <c r="U275" s="53">
        <v>474</v>
      </c>
      <c r="V275" s="54"/>
      <c r="W275" s="53">
        <v>1027</v>
      </c>
      <c r="X275" s="53">
        <v>29</v>
      </c>
      <c r="Y275" s="53">
        <v>37</v>
      </c>
      <c r="Z275" s="53">
        <v>428</v>
      </c>
      <c r="AA275" s="53">
        <v>517</v>
      </c>
      <c r="AB275" s="53">
        <v>210</v>
      </c>
      <c r="AC275" s="53">
        <v>4259</v>
      </c>
      <c r="AD275" s="53">
        <v>8</v>
      </c>
      <c r="AE275" s="54"/>
      <c r="AF275" s="53">
        <v>7649</v>
      </c>
      <c r="AG275" s="54"/>
      <c r="AH275" s="54"/>
      <c r="AI275" s="54"/>
      <c r="AJ275" s="53">
        <v>1164</v>
      </c>
      <c r="AK275" s="54"/>
      <c r="AL275" s="54"/>
      <c r="AM275" s="54"/>
      <c r="AN275" s="53">
        <v>0</v>
      </c>
      <c r="AO275" s="54"/>
      <c r="AP275" s="53">
        <v>0</v>
      </c>
      <c r="AQ275" s="54"/>
      <c r="AR275" s="54"/>
      <c r="AS275" s="54"/>
      <c r="AT275" s="53">
        <v>27</v>
      </c>
      <c r="AU275" s="39"/>
      <c r="AV275" s="39"/>
      <c r="AW275" s="39"/>
    </row>
    <row r="276" spans="1:49" x14ac:dyDescent="0.2"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</row>
    <row r="277" spans="1:49" x14ac:dyDescent="0.2">
      <c r="C277" s="3" t="s">
        <v>188</v>
      </c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</row>
    <row r="278" spans="1:49" x14ac:dyDescent="0.2">
      <c r="D278" s="2" t="s">
        <v>122</v>
      </c>
      <c r="F278" s="39">
        <v>295</v>
      </c>
      <c r="G278" s="39"/>
      <c r="H278" s="39"/>
      <c r="I278" s="39"/>
      <c r="J278" s="39">
        <v>2572</v>
      </c>
      <c r="K278" s="39">
        <v>78</v>
      </c>
      <c r="L278" s="39">
        <v>36</v>
      </c>
      <c r="M278" s="39"/>
      <c r="N278" s="39">
        <v>2686</v>
      </c>
      <c r="O278" s="39"/>
      <c r="P278" s="39"/>
      <c r="Q278" s="39"/>
      <c r="R278" s="39">
        <v>2</v>
      </c>
      <c r="S278" s="39">
        <v>108</v>
      </c>
      <c r="T278" s="39">
        <v>387</v>
      </c>
      <c r="U278" s="39">
        <v>57</v>
      </c>
      <c r="V278" s="39"/>
      <c r="W278" s="39">
        <v>577</v>
      </c>
      <c r="X278" s="39">
        <v>13</v>
      </c>
      <c r="Y278" s="39">
        <v>12</v>
      </c>
      <c r="Z278" s="39">
        <v>163</v>
      </c>
      <c r="AA278" s="39">
        <v>200</v>
      </c>
      <c r="AB278" s="39">
        <v>86</v>
      </c>
      <c r="AC278" s="39">
        <v>944</v>
      </c>
      <c r="AD278" s="39">
        <v>5</v>
      </c>
      <c r="AE278" s="39"/>
      <c r="AF278" s="39">
        <v>2554</v>
      </c>
      <c r="AG278" s="39"/>
      <c r="AH278" s="39"/>
      <c r="AI278" s="39"/>
      <c r="AJ278" s="39">
        <v>427</v>
      </c>
      <c r="AK278" s="39"/>
      <c r="AL278" s="39"/>
      <c r="AM278" s="39"/>
      <c r="AN278" s="39">
        <v>0</v>
      </c>
      <c r="AO278" s="39"/>
      <c r="AP278" s="39">
        <v>0</v>
      </c>
      <c r="AQ278" s="39"/>
      <c r="AR278" s="39"/>
      <c r="AS278" s="39"/>
      <c r="AT278" s="39">
        <v>240</v>
      </c>
      <c r="AU278" s="39"/>
      <c r="AV278" s="39"/>
      <c r="AW278" s="39"/>
    </row>
    <row r="279" spans="1:49" x14ac:dyDescent="0.2">
      <c r="D279" s="47" t="s">
        <v>97</v>
      </c>
      <c r="F279" s="48">
        <v>696</v>
      </c>
      <c r="G279" s="49"/>
      <c r="H279" s="49"/>
      <c r="I279" s="49"/>
      <c r="J279" s="48">
        <v>2549</v>
      </c>
      <c r="K279" s="48">
        <v>41</v>
      </c>
      <c r="L279" s="48">
        <v>23</v>
      </c>
      <c r="M279" s="49"/>
      <c r="N279" s="48">
        <v>2613</v>
      </c>
      <c r="O279" s="49"/>
      <c r="P279" s="49"/>
      <c r="Q279" s="49"/>
      <c r="R279" s="48">
        <v>0</v>
      </c>
      <c r="S279" s="48">
        <v>69</v>
      </c>
      <c r="T279" s="48">
        <v>284</v>
      </c>
      <c r="U279" s="48">
        <v>99</v>
      </c>
      <c r="V279" s="49"/>
      <c r="W279" s="48">
        <v>687</v>
      </c>
      <c r="X279" s="48">
        <v>13</v>
      </c>
      <c r="Y279" s="48">
        <v>26</v>
      </c>
      <c r="Z279" s="48">
        <v>265</v>
      </c>
      <c r="AA279" s="48">
        <v>209</v>
      </c>
      <c r="AB279" s="48">
        <v>104</v>
      </c>
      <c r="AC279" s="48">
        <v>893</v>
      </c>
      <c r="AD279" s="48">
        <v>5</v>
      </c>
      <c r="AE279" s="49"/>
      <c r="AF279" s="48">
        <v>2654</v>
      </c>
      <c r="AG279" s="49"/>
      <c r="AH279" s="49"/>
      <c r="AI279" s="49"/>
      <c r="AJ279" s="48">
        <v>655</v>
      </c>
      <c r="AK279" s="49"/>
      <c r="AL279" s="49"/>
      <c r="AM279" s="49"/>
      <c r="AN279" s="48">
        <v>0</v>
      </c>
      <c r="AO279" s="49"/>
      <c r="AP279" s="48">
        <v>0</v>
      </c>
      <c r="AQ279" s="49"/>
      <c r="AR279" s="49"/>
      <c r="AS279" s="49"/>
      <c r="AT279" s="48">
        <v>314</v>
      </c>
      <c r="AU279" s="39"/>
      <c r="AV279" s="39"/>
      <c r="AW279" s="39"/>
    </row>
    <row r="280" spans="1:49" x14ac:dyDescent="0.2">
      <c r="D280" s="2" t="s">
        <v>113</v>
      </c>
      <c r="F280" s="39">
        <v>636</v>
      </c>
      <c r="G280" s="39"/>
      <c r="H280" s="39"/>
      <c r="I280" s="39"/>
      <c r="J280" s="39">
        <v>2544</v>
      </c>
      <c r="K280" s="39">
        <v>125</v>
      </c>
      <c r="L280" s="39">
        <v>29</v>
      </c>
      <c r="M280" s="39"/>
      <c r="N280" s="39">
        <v>2698</v>
      </c>
      <c r="O280" s="39"/>
      <c r="P280" s="39"/>
      <c r="Q280" s="39"/>
      <c r="R280" s="39">
        <v>0</v>
      </c>
      <c r="S280" s="39">
        <v>65</v>
      </c>
      <c r="T280" s="39">
        <v>576</v>
      </c>
      <c r="U280" s="39">
        <v>175</v>
      </c>
      <c r="V280" s="39"/>
      <c r="W280" s="39">
        <v>480</v>
      </c>
      <c r="X280" s="39">
        <v>8</v>
      </c>
      <c r="Y280" s="39">
        <v>34</v>
      </c>
      <c r="Z280" s="39">
        <v>165</v>
      </c>
      <c r="AA280" s="39">
        <v>167</v>
      </c>
      <c r="AB280" s="39">
        <v>103</v>
      </c>
      <c r="AC280" s="39">
        <v>986</v>
      </c>
      <c r="AD280" s="39">
        <v>3</v>
      </c>
      <c r="AE280" s="39"/>
      <c r="AF280" s="39">
        <v>2762</v>
      </c>
      <c r="AG280" s="39"/>
      <c r="AH280" s="39"/>
      <c r="AI280" s="39"/>
      <c r="AJ280" s="39">
        <v>572</v>
      </c>
      <c r="AK280" s="39"/>
      <c r="AL280" s="39"/>
      <c r="AM280" s="39"/>
      <c r="AN280" s="39">
        <v>0</v>
      </c>
      <c r="AO280" s="39"/>
      <c r="AP280" s="39">
        <v>0</v>
      </c>
      <c r="AQ280" s="39"/>
      <c r="AR280" s="39"/>
      <c r="AS280" s="39"/>
      <c r="AT280" s="39">
        <v>590</v>
      </c>
      <c r="AU280" s="39"/>
      <c r="AV280" s="39"/>
      <c r="AW280" s="39"/>
    </row>
    <row r="281" spans="1:49" x14ac:dyDescent="0.2">
      <c r="D281" s="47" t="s">
        <v>99</v>
      </c>
      <c r="F281" s="48">
        <v>414</v>
      </c>
      <c r="G281" s="49"/>
      <c r="H281" s="49"/>
      <c r="I281" s="49"/>
      <c r="J281" s="48">
        <v>2547</v>
      </c>
      <c r="K281" s="48">
        <v>37</v>
      </c>
      <c r="L281" s="48">
        <v>46</v>
      </c>
      <c r="M281" s="49"/>
      <c r="N281" s="48">
        <v>2630</v>
      </c>
      <c r="O281" s="49"/>
      <c r="P281" s="49"/>
      <c r="Q281" s="49"/>
      <c r="R281" s="48">
        <v>0</v>
      </c>
      <c r="S281" s="48">
        <v>58</v>
      </c>
      <c r="T281" s="48">
        <v>324</v>
      </c>
      <c r="U281" s="48">
        <v>117</v>
      </c>
      <c r="V281" s="49"/>
      <c r="W281" s="48">
        <v>525</v>
      </c>
      <c r="X281" s="48">
        <v>6</v>
      </c>
      <c r="Y281" s="48">
        <v>12</v>
      </c>
      <c r="Z281" s="48">
        <v>210</v>
      </c>
      <c r="AA281" s="48">
        <v>201</v>
      </c>
      <c r="AB281" s="48">
        <v>103</v>
      </c>
      <c r="AC281" s="48">
        <v>946</v>
      </c>
      <c r="AD281" s="48">
        <v>9</v>
      </c>
      <c r="AE281" s="49"/>
      <c r="AF281" s="48">
        <v>2511</v>
      </c>
      <c r="AG281" s="49"/>
      <c r="AH281" s="49"/>
      <c r="AI281" s="49"/>
      <c r="AJ281" s="48">
        <v>510</v>
      </c>
      <c r="AK281" s="49"/>
      <c r="AL281" s="49"/>
      <c r="AM281" s="49"/>
      <c r="AN281" s="48">
        <v>0</v>
      </c>
      <c r="AO281" s="49"/>
      <c r="AP281" s="48">
        <v>23</v>
      </c>
      <c r="AQ281" s="49"/>
      <c r="AR281" s="49"/>
      <c r="AS281" s="49"/>
      <c r="AT281" s="48">
        <v>148</v>
      </c>
      <c r="AU281" s="39"/>
      <c r="AV281" s="39"/>
      <c r="AW281" s="39"/>
    </row>
    <row r="282" spans="1:49" x14ac:dyDescent="0.2">
      <c r="D282" s="2" t="s">
        <v>114</v>
      </c>
      <c r="F282" s="39">
        <v>316</v>
      </c>
      <c r="G282" s="39"/>
      <c r="H282" s="39"/>
      <c r="I282" s="39"/>
      <c r="J282" s="39">
        <v>2557</v>
      </c>
      <c r="K282" s="39">
        <v>71</v>
      </c>
      <c r="L282" s="39">
        <v>39</v>
      </c>
      <c r="M282" s="39"/>
      <c r="N282" s="39">
        <v>2667</v>
      </c>
      <c r="O282" s="39"/>
      <c r="P282" s="39"/>
      <c r="Q282" s="39"/>
      <c r="R282" s="39">
        <v>3</v>
      </c>
      <c r="S282" s="39">
        <v>80</v>
      </c>
      <c r="T282" s="39">
        <v>462</v>
      </c>
      <c r="U282" s="39">
        <v>76</v>
      </c>
      <c r="V282" s="39"/>
      <c r="W282" s="39">
        <v>610</v>
      </c>
      <c r="X282" s="39">
        <v>7</v>
      </c>
      <c r="Y282" s="39">
        <v>15</v>
      </c>
      <c r="Z282" s="39">
        <v>222</v>
      </c>
      <c r="AA282" s="39">
        <v>188</v>
      </c>
      <c r="AB282" s="39">
        <v>120</v>
      </c>
      <c r="AC282" s="39">
        <v>841</v>
      </c>
      <c r="AD282" s="39">
        <v>1</v>
      </c>
      <c r="AE282" s="39"/>
      <c r="AF282" s="39">
        <v>2625</v>
      </c>
      <c r="AG282" s="39"/>
      <c r="AH282" s="39"/>
      <c r="AI282" s="39"/>
      <c r="AJ282" s="39">
        <v>352</v>
      </c>
      <c r="AK282" s="39"/>
      <c r="AL282" s="39"/>
      <c r="AM282" s="39"/>
      <c r="AN282" s="39">
        <v>0</v>
      </c>
      <c r="AO282" s="39"/>
      <c r="AP282" s="39">
        <v>6</v>
      </c>
      <c r="AQ282" s="39"/>
      <c r="AR282" s="39"/>
      <c r="AS282" s="39"/>
      <c r="AT282" s="39">
        <v>0</v>
      </c>
      <c r="AU282" s="39"/>
      <c r="AV282" s="39"/>
      <c r="AW282" s="39"/>
    </row>
    <row r="283" spans="1:49" x14ac:dyDescent="0.2">
      <c r="D283" s="47" t="s">
        <v>101</v>
      </c>
      <c r="F283" s="48">
        <v>527</v>
      </c>
      <c r="G283" s="49"/>
      <c r="H283" s="49"/>
      <c r="I283" s="49"/>
      <c r="J283" s="48">
        <v>2552</v>
      </c>
      <c r="K283" s="48">
        <v>40</v>
      </c>
      <c r="L283" s="48">
        <v>24</v>
      </c>
      <c r="M283" s="49"/>
      <c r="N283" s="48">
        <v>2616</v>
      </c>
      <c r="O283" s="49"/>
      <c r="P283" s="49"/>
      <c r="Q283" s="49"/>
      <c r="R283" s="48">
        <v>2</v>
      </c>
      <c r="S283" s="48">
        <v>75</v>
      </c>
      <c r="T283" s="48">
        <v>437</v>
      </c>
      <c r="U283" s="48">
        <v>113</v>
      </c>
      <c r="V283" s="49"/>
      <c r="W283" s="48">
        <v>500</v>
      </c>
      <c r="X283" s="48">
        <v>13</v>
      </c>
      <c r="Y283" s="48">
        <v>27</v>
      </c>
      <c r="Z283" s="48">
        <v>215</v>
      </c>
      <c r="AA283" s="48">
        <v>203</v>
      </c>
      <c r="AB283" s="48">
        <v>105</v>
      </c>
      <c r="AC283" s="48">
        <v>968</v>
      </c>
      <c r="AD283" s="48">
        <v>0</v>
      </c>
      <c r="AE283" s="49"/>
      <c r="AF283" s="48">
        <v>2658</v>
      </c>
      <c r="AG283" s="49"/>
      <c r="AH283" s="49"/>
      <c r="AI283" s="49"/>
      <c r="AJ283" s="48">
        <v>484</v>
      </c>
      <c r="AK283" s="49"/>
      <c r="AL283" s="49"/>
      <c r="AM283" s="49"/>
      <c r="AN283" s="48">
        <v>0</v>
      </c>
      <c r="AO283" s="49"/>
      <c r="AP283" s="48">
        <v>1</v>
      </c>
      <c r="AQ283" s="49"/>
      <c r="AR283" s="49"/>
      <c r="AS283" s="49"/>
      <c r="AT283" s="48">
        <v>127</v>
      </c>
      <c r="AU283" s="39"/>
      <c r="AV283" s="39"/>
      <c r="AW283" s="39"/>
    </row>
    <row r="284" spans="1:49" x14ac:dyDescent="0.2"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</row>
    <row r="285" spans="1:49" s="1" customFormat="1" x14ac:dyDescent="0.25">
      <c r="A285" s="3"/>
      <c r="B285" s="6"/>
      <c r="C285" s="51" t="s">
        <v>189</v>
      </c>
      <c r="D285" s="52"/>
      <c r="E285" s="5"/>
      <c r="F285" s="53">
        <v>2884</v>
      </c>
      <c r="G285" s="54"/>
      <c r="H285" s="54"/>
      <c r="I285" s="54"/>
      <c r="J285" s="53">
        <v>15321</v>
      </c>
      <c r="K285" s="53">
        <v>392</v>
      </c>
      <c r="L285" s="53">
        <v>197</v>
      </c>
      <c r="M285" s="54"/>
      <c r="N285" s="53">
        <v>15910</v>
      </c>
      <c r="O285" s="54"/>
      <c r="P285" s="54"/>
      <c r="Q285" s="54"/>
      <c r="R285" s="53">
        <v>7</v>
      </c>
      <c r="S285" s="53">
        <v>455</v>
      </c>
      <c r="T285" s="53">
        <v>2470</v>
      </c>
      <c r="U285" s="53">
        <v>637</v>
      </c>
      <c r="V285" s="54"/>
      <c r="W285" s="53">
        <v>3379</v>
      </c>
      <c r="X285" s="53">
        <v>60</v>
      </c>
      <c r="Y285" s="53">
        <v>126</v>
      </c>
      <c r="Z285" s="53">
        <v>1240</v>
      </c>
      <c r="AA285" s="53">
        <v>1168</v>
      </c>
      <c r="AB285" s="53">
        <v>621</v>
      </c>
      <c r="AC285" s="53">
        <v>5578</v>
      </c>
      <c r="AD285" s="53">
        <v>23</v>
      </c>
      <c r="AE285" s="54"/>
      <c r="AF285" s="53">
        <v>15764</v>
      </c>
      <c r="AG285" s="54"/>
      <c r="AH285" s="54"/>
      <c r="AI285" s="54"/>
      <c r="AJ285" s="53">
        <v>3000</v>
      </c>
      <c r="AK285" s="54"/>
      <c r="AL285" s="54"/>
      <c r="AM285" s="54"/>
      <c r="AN285" s="53">
        <v>0</v>
      </c>
      <c r="AO285" s="54"/>
      <c r="AP285" s="53">
        <v>30</v>
      </c>
      <c r="AQ285" s="54"/>
      <c r="AR285" s="54"/>
      <c r="AS285" s="54"/>
      <c r="AT285" s="53">
        <v>1419</v>
      </c>
      <c r="AU285" s="39"/>
      <c r="AV285" s="39"/>
      <c r="AW285" s="39"/>
    </row>
    <row r="286" spans="1:49" x14ac:dyDescent="0.2"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</row>
    <row r="287" spans="1:49" x14ac:dyDescent="0.2">
      <c r="C287" s="3" t="s">
        <v>130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</row>
    <row r="288" spans="1:49" x14ac:dyDescent="0.2">
      <c r="D288" s="2" t="s">
        <v>122</v>
      </c>
      <c r="F288" s="39">
        <v>0</v>
      </c>
      <c r="G288" s="39"/>
      <c r="H288" s="39"/>
      <c r="I288" s="39"/>
      <c r="J288" s="39">
        <v>0</v>
      </c>
      <c r="K288" s="39">
        <v>0</v>
      </c>
      <c r="L288" s="39">
        <v>0</v>
      </c>
      <c r="M288" s="39"/>
      <c r="N288" s="39">
        <v>0</v>
      </c>
      <c r="O288" s="39"/>
      <c r="P288" s="39"/>
      <c r="Q288" s="39"/>
      <c r="R288" s="39">
        <v>0</v>
      </c>
      <c r="S288" s="39">
        <v>0</v>
      </c>
      <c r="T288" s="39">
        <v>0</v>
      </c>
      <c r="U288" s="39">
        <v>0</v>
      </c>
      <c r="V288" s="39"/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/>
      <c r="AF288" s="39">
        <v>0</v>
      </c>
      <c r="AG288" s="39"/>
      <c r="AH288" s="39"/>
      <c r="AI288" s="39"/>
      <c r="AJ288" s="39">
        <v>0</v>
      </c>
      <c r="AK288" s="39"/>
      <c r="AL288" s="39"/>
      <c r="AM288" s="39"/>
      <c r="AN288" s="39">
        <v>0</v>
      </c>
      <c r="AO288" s="39"/>
      <c r="AP288" s="39">
        <v>0</v>
      </c>
      <c r="AQ288" s="39"/>
      <c r="AR288" s="39"/>
      <c r="AS288" s="39"/>
      <c r="AT288" s="39">
        <v>0</v>
      </c>
      <c r="AU288" s="39"/>
      <c r="AV288" s="39"/>
      <c r="AW288" s="39"/>
    </row>
    <row r="289" spans="1:49" x14ac:dyDescent="0.2"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</row>
    <row r="290" spans="1:49" s="1" customFormat="1" x14ac:dyDescent="0.25">
      <c r="A290" s="3"/>
      <c r="B290" s="6"/>
      <c r="C290" s="51" t="s">
        <v>133</v>
      </c>
      <c r="D290" s="52"/>
      <c r="E290" s="5"/>
      <c r="F290" s="53">
        <v>0</v>
      </c>
      <c r="G290" s="54"/>
      <c r="H290" s="54"/>
      <c r="I290" s="54"/>
      <c r="J290" s="53">
        <v>0</v>
      </c>
      <c r="K290" s="53">
        <v>0</v>
      </c>
      <c r="L290" s="53">
        <v>0</v>
      </c>
      <c r="M290" s="54"/>
      <c r="N290" s="53">
        <v>0</v>
      </c>
      <c r="O290" s="54"/>
      <c r="P290" s="54"/>
      <c r="Q290" s="54"/>
      <c r="R290" s="53">
        <v>0</v>
      </c>
      <c r="S290" s="53">
        <v>0</v>
      </c>
      <c r="T290" s="53">
        <v>0</v>
      </c>
      <c r="U290" s="53">
        <v>0</v>
      </c>
      <c r="V290" s="54"/>
      <c r="W290" s="53">
        <v>0</v>
      </c>
      <c r="X290" s="53">
        <v>0</v>
      </c>
      <c r="Y290" s="53">
        <v>0</v>
      </c>
      <c r="Z290" s="53">
        <v>0</v>
      </c>
      <c r="AA290" s="53">
        <v>0</v>
      </c>
      <c r="AB290" s="53">
        <v>0</v>
      </c>
      <c r="AC290" s="53">
        <v>0</v>
      </c>
      <c r="AD290" s="53">
        <v>0</v>
      </c>
      <c r="AE290" s="54"/>
      <c r="AF290" s="53">
        <v>0</v>
      </c>
      <c r="AG290" s="54"/>
      <c r="AH290" s="54"/>
      <c r="AI290" s="54"/>
      <c r="AJ290" s="53">
        <v>0</v>
      </c>
      <c r="AK290" s="54"/>
      <c r="AL290" s="54"/>
      <c r="AM290" s="54"/>
      <c r="AN290" s="53">
        <v>0</v>
      </c>
      <c r="AO290" s="54"/>
      <c r="AP290" s="53">
        <v>0</v>
      </c>
      <c r="AQ290" s="54"/>
      <c r="AR290" s="54"/>
      <c r="AS290" s="54"/>
      <c r="AT290" s="53">
        <v>0</v>
      </c>
      <c r="AU290" s="39"/>
      <c r="AV290" s="39"/>
      <c r="AW290" s="39"/>
    </row>
    <row r="291" spans="1:49" x14ac:dyDescent="0.2"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</row>
    <row r="292" spans="1:49" x14ac:dyDescent="0.2">
      <c r="C292" s="3" t="s">
        <v>0</v>
      </c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</row>
    <row r="293" spans="1:49" x14ac:dyDescent="0.2">
      <c r="D293" s="2" t="s">
        <v>96</v>
      </c>
      <c r="F293" s="39">
        <v>7</v>
      </c>
      <c r="G293" s="39"/>
      <c r="H293" s="39"/>
      <c r="I293" s="39"/>
      <c r="J293" s="39">
        <v>0</v>
      </c>
      <c r="K293" s="39">
        <v>0</v>
      </c>
      <c r="L293" s="39">
        <v>0</v>
      </c>
      <c r="M293" s="39"/>
      <c r="N293" s="39">
        <v>0</v>
      </c>
      <c r="O293" s="39"/>
      <c r="P293" s="39"/>
      <c r="Q293" s="39"/>
      <c r="R293" s="39">
        <v>0</v>
      </c>
      <c r="S293" s="39">
        <v>0</v>
      </c>
      <c r="T293" s="39">
        <v>0</v>
      </c>
      <c r="U293" s="39">
        <v>0</v>
      </c>
      <c r="V293" s="39"/>
      <c r="W293" s="39">
        <v>0</v>
      </c>
      <c r="X293" s="39">
        <v>0</v>
      </c>
      <c r="Y293" s="39">
        <v>2</v>
      </c>
      <c r="Z293" s="39">
        <v>1</v>
      </c>
      <c r="AA293" s="39">
        <v>0</v>
      </c>
      <c r="AB293" s="39">
        <v>2</v>
      </c>
      <c r="AC293" s="39">
        <v>2</v>
      </c>
      <c r="AD293" s="39">
        <v>0</v>
      </c>
      <c r="AE293" s="39"/>
      <c r="AF293" s="39">
        <v>7</v>
      </c>
      <c r="AG293" s="39"/>
      <c r="AH293" s="39"/>
      <c r="AI293" s="39"/>
      <c r="AJ293" s="39">
        <v>0</v>
      </c>
      <c r="AK293" s="39"/>
      <c r="AL293" s="39"/>
      <c r="AM293" s="39"/>
      <c r="AN293" s="39">
        <v>0</v>
      </c>
      <c r="AO293" s="39"/>
      <c r="AP293" s="39">
        <v>0</v>
      </c>
      <c r="AQ293" s="39"/>
      <c r="AR293" s="39"/>
      <c r="AS293" s="39"/>
      <c r="AT293" s="39">
        <v>0</v>
      </c>
      <c r="AU293" s="39"/>
      <c r="AV293" s="39"/>
      <c r="AW293" s="39"/>
    </row>
    <row r="294" spans="1:49" x14ac:dyDescent="0.2">
      <c r="D294" s="47" t="s">
        <v>97</v>
      </c>
      <c r="F294" s="48">
        <v>12</v>
      </c>
      <c r="G294" s="49"/>
      <c r="H294" s="49"/>
      <c r="I294" s="49"/>
      <c r="J294" s="48">
        <v>0</v>
      </c>
      <c r="K294" s="48">
        <v>0</v>
      </c>
      <c r="L294" s="48">
        <v>1</v>
      </c>
      <c r="M294" s="49"/>
      <c r="N294" s="48">
        <v>1</v>
      </c>
      <c r="O294" s="49"/>
      <c r="P294" s="49"/>
      <c r="Q294" s="49"/>
      <c r="R294" s="48">
        <v>0</v>
      </c>
      <c r="S294" s="48">
        <v>0</v>
      </c>
      <c r="T294" s="48">
        <v>0</v>
      </c>
      <c r="U294" s="48">
        <v>0</v>
      </c>
      <c r="V294" s="49"/>
      <c r="W294" s="48">
        <v>0</v>
      </c>
      <c r="X294" s="48">
        <v>0</v>
      </c>
      <c r="Y294" s="48">
        <v>3</v>
      </c>
      <c r="Z294" s="48">
        <v>0</v>
      </c>
      <c r="AA294" s="48">
        <v>0</v>
      </c>
      <c r="AB294" s="48">
        <v>0</v>
      </c>
      <c r="AC294" s="48">
        <v>10</v>
      </c>
      <c r="AD294" s="48">
        <v>0</v>
      </c>
      <c r="AE294" s="49"/>
      <c r="AF294" s="48">
        <v>13</v>
      </c>
      <c r="AG294" s="49"/>
      <c r="AH294" s="49"/>
      <c r="AI294" s="49"/>
      <c r="AJ294" s="48">
        <v>0</v>
      </c>
      <c r="AK294" s="49"/>
      <c r="AL294" s="49"/>
      <c r="AM294" s="49"/>
      <c r="AN294" s="48">
        <v>0</v>
      </c>
      <c r="AO294" s="49"/>
      <c r="AP294" s="48">
        <v>0</v>
      </c>
      <c r="AQ294" s="49"/>
      <c r="AR294" s="49"/>
      <c r="AS294" s="49"/>
      <c r="AT294" s="48">
        <v>0</v>
      </c>
      <c r="AU294" s="39"/>
      <c r="AV294" s="39"/>
      <c r="AW294" s="39"/>
    </row>
    <row r="295" spans="1:49" x14ac:dyDescent="0.2"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</row>
    <row r="296" spans="1:49" s="1" customFormat="1" x14ac:dyDescent="0.25">
      <c r="A296" s="3"/>
      <c r="B296" s="6"/>
      <c r="C296" s="51" t="s">
        <v>120</v>
      </c>
      <c r="D296" s="52"/>
      <c r="E296" s="5"/>
      <c r="F296" s="53">
        <v>19</v>
      </c>
      <c r="G296" s="54"/>
      <c r="H296" s="54"/>
      <c r="I296" s="54"/>
      <c r="J296" s="53">
        <v>0</v>
      </c>
      <c r="K296" s="53">
        <v>0</v>
      </c>
      <c r="L296" s="53">
        <v>1</v>
      </c>
      <c r="M296" s="54"/>
      <c r="N296" s="53">
        <v>1</v>
      </c>
      <c r="O296" s="54"/>
      <c r="P296" s="54"/>
      <c r="Q296" s="54"/>
      <c r="R296" s="53">
        <v>0</v>
      </c>
      <c r="S296" s="53">
        <v>0</v>
      </c>
      <c r="T296" s="53">
        <v>0</v>
      </c>
      <c r="U296" s="53">
        <v>0</v>
      </c>
      <c r="V296" s="54"/>
      <c r="W296" s="53">
        <v>0</v>
      </c>
      <c r="X296" s="53">
        <v>0</v>
      </c>
      <c r="Y296" s="53">
        <v>5</v>
      </c>
      <c r="Z296" s="53">
        <v>1</v>
      </c>
      <c r="AA296" s="53">
        <v>0</v>
      </c>
      <c r="AB296" s="53">
        <v>2</v>
      </c>
      <c r="AC296" s="53">
        <v>12</v>
      </c>
      <c r="AD296" s="53">
        <v>0</v>
      </c>
      <c r="AE296" s="54"/>
      <c r="AF296" s="53">
        <v>20</v>
      </c>
      <c r="AG296" s="54"/>
      <c r="AH296" s="54"/>
      <c r="AI296" s="54"/>
      <c r="AJ296" s="53">
        <v>0</v>
      </c>
      <c r="AK296" s="54"/>
      <c r="AL296" s="54"/>
      <c r="AM296" s="54"/>
      <c r="AN296" s="53">
        <v>0</v>
      </c>
      <c r="AO296" s="54"/>
      <c r="AP296" s="53">
        <v>0</v>
      </c>
      <c r="AQ296" s="54"/>
      <c r="AR296" s="54"/>
      <c r="AS296" s="54"/>
      <c r="AT296" s="53">
        <v>0</v>
      </c>
      <c r="AU296" s="39"/>
      <c r="AV296" s="39"/>
      <c r="AW296" s="39"/>
    </row>
    <row r="297" spans="1:49" x14ac:dyDescent="0.2"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</row>
    <row r="298" spans="1:49" s="1" customFormat="1" x14ac:dyDescent="0.2">
      <c r="A298" s="3"/>
      <c r="B298" s="6"/>
      <c r="C298" s="3" t="s">
        <v>139</v>
      </c>
      <c r="D298" s="3"/>
      <c r="E298" s="5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39"/>
      <c r="AV298" s="39"/>
      <c r="AW298" s="39"/>
    </row>
    <row r="299" spans="1:49" x14ac:dyDescent="0.2">
      <c r="D299" s="2" t="s">
        <v>190</v>
      </c>
      <c r="F299" s="39">
        <v>0</v>
      </c>
      <c r="G299" s="39"/>
      <c r="H299" s="39"/>
      <c r="I299" s="39"/>
      <c r="J299" s="39">
        <v>0</v>
      </c>
      <c r="K299" s="39">
        <v>0</v>
      </c>
      <c r="L299" s="39">
        <v>0</v>
      </c>
      <c r="M299" s="39"/>
      <c r="N299" s="39">
        <v>0</v>
      </c>
      <c r="O299" s="39"/>
      <c r="P299" s="39"/>
      <c r="Q299" s="39"/>
      <c r="R299" s="39">
        <v>0</v>
      </c>
      <c r="S299" s="39">
        <v>0</v>
      </c>
      <c r="T299" s="39">
        <v>0</v>
      </c>
      <c r="U299" s="39">
        <v>0</v>
      </c>
      <c r="V299" s="39"/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/>
      <c r="AF299" s="39">
        <v>0</v>
      </c>
      <c r="AG299" s="39"/>
      <c r="AH299" s="39"/>
      <c r="AI299" s="39"/>
      <c r="AJ299" s="39">
        <v>0</v>
      </c>
      <c r="AK299" s="39"/>
      <c r="AL299" s="39"/>
      <c r="AM299" s="39"/>
      <c r="AN299" s="39">
        <v>0</v>
      </c>
      <c r="AO299" s="39"/>
      <c r="AP299" s="39">
        <v>0</v>
      </c>
      <c r="AQ299" s="39"/>
      <c r="AR299" s="39"/>
      <c r="AS299" s="39"/>
      <c r="AT299" s="39">
        <v>0</v>
      </c>
      <c r="AU299" s="39"/>
      <c r="AV299" s="39"/>
      <c r="AW299" s="39"/>
    </row>
    <row r="300" spans="1:49" x14ac:dyDescent="0.2">
      <c r="D300" s="47" t="s">
        <v>191</v>
      </c>
      <c r="F300" s="48">
        <v>0</v>
      </c>
      <c r="G300" s="49"/>
      <c r="H300" s="49"/>
      <c r="I300" s="49"/>
      <c r="J300" s="48">
        <v>0</v>
      </c>
      <c r="K300" s="48">
        <v>0</v>
      </c>
      <c r="L300" s="48">
        <v>0</v>
      </c>
      <c r="M300" s="49"/>
      <c r="N300" s="48">
        <v>0</v>
      </c>
      <c r="O300" s="49"/>
      <c r="P300" s="49"/>
      <c r="Q300" s="49"/>
      <c r="R300" s="48">
        <v>0</v>
      </c>
      <c r="S300" s="48">
        <v>0</v>
      </c>
      <c r="T300" s="48">
        <v>0</v>
      </c>
      <c r="U300" s="48">
        <v>0</v>
      </c>
      <c r="V300" s="49"/>
      <c r="W300" s="48">
        <v>0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9"/>
      <c r="AF300" s="48">
        <v>0</v>
      </c>
      <c r="AG300" s="49"/>
      <c r="AH300" s="49"/>
      <c r="AI300" s="49"/>
      <c r="AJ300" s="48">
        <v>0</v>
      </c>
      <c r="AK300" s="49"/>
      <c r="AL300" s="49"/>
      <c r="AM300" s="49"/>
      <c r="AN300" s="48">
        <v>0</v>
      </c>
      <c r="AO300" s="49"/>
      <c r="AP300" s="48">
        <v>0</v>
      </c>
      <c r="AQ300" s="49"/>
      <c r="AR300" s="49"/>
      <c r="AS300" s="49"/>
      <c r="AT300" s="48">
        <v>0</v>
      </c>
      <c r="AU300" s="39"/>
      <c r="AV300" s="39"/>
      <c r="AW300" s="39"/>
    </row>
    <row r="301" spans="1:49" x14ac:dyDescent="0.2">
      <c r="D301" s="2" t="s">
        <v>192</v>
      </c>
      <c r="F301" s="39">
        <v>0</v>
      </c>
      <c r="G301" s="39"/>
      <c r="H301" s="39"/>
      <c r="I301" s="39"/>
      <c r="J301" s="39">
        <v>0</v>
      </c>
      <c r="K301" s="39">
        <v>0</v>
      </c>
      <c r="L301" s="39">
        <v>0</v>
      </c>
      <c r="M301" s="39"/>
      <c r="N301" s="39">
        <v>0</v>
      </c>
      <c r="O301" s="39"/>
      <c r="P301" s="39"/>
      <c r="Q301" s="39"/>
      <c r="R301" s="39">
        <v>0</v>
      </c>
      <c r="S301" s="39">
        <v>0</v>
      </c>
      <c r="T301" s="39">
        <v>0</v>
      </c>
      <c r="U301" s="39">
        <v>0</v>
      </c>
      <c r="V301" s="39"/>
      <c r="W301" s="39">
        <v>0</v>
      </c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/>
      <c r="AF301" s="39">
        <v>0</v>
      </c>
      <c r="AG301" s="39"/>
      <c r="AH301" s="39"/>
      <c r="AI301" s="39"/>
      <c r="AJ301" s="39">
        <v>0</v>
      </c>
      <c r="AK301" s="39"/>
      <c r="AL301" s="39"/>
      <c r="AM301" s="39"/>
      <c r="AN301" s="39">
        <v>0</v>
      </c>
      <c r="AO301" s="39"/>
      <c r="AP301" s="39">
        <v>0</v>
      </c>
      <c r="AQ301" s="39"/>
      <c r="AR301" s="39"/>
      <c r="AS301" s="39"/>
      <c r="AT301" s="39">
        <v>0</v>
      </c>
      <c r="AU301" s="39"/>
      <c r="AV301" s="39"/>
      <c r="AW301" s="39"/>
    </row>
    <row r="302" spans="1:49" x14ac:dyDescent="0.2">
      <c r="D302" s="47" t="s">
        <v>193</v>
      </c>
      <c r="F302" s="48">
        <v>0</v>
      </c>
      <c r="G302" s="49"/>
      <c r="H302" s="49"/>
      <c r="I302" s="49"/>
      <c r="J302" s="48">
        <v>0</v>
      </c>
      <c r="K302" s="48">
        <v>0</v>
      </c>
      <c r="L302" s="48">
        <v>0</v>
      </c>
      <c r="M302" s="49"/>
      <c r="N302" s="48">
        <v>0</v>
      </c>
      <c r="O302" s="49"/>
      <c r="P302" s="49"/>
      <c r="Q302" s="49"/>
      <c r="R302" s="48">
        <v>0</v>
      </c>
      <c r="S302" s="48">
        <v>0</v>
      </c>
      <c r="T302" s="48">
        <v>0</v>
      </c>
      <c r="U302" s="48">
        <v>0</v>
      </c>
      <c r="V302" s="49"/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9"/>
      <c r="AF302" s="48">
        <v>0</v>
      </c>
      <c r="AG302" s="49"/>
      <c r="AH302" s="49"/>
      <c r="AI302" s="49"/>
      <c r="AJ302" s="48">
        <v>0</v>
      </c>
      <c r="AK302" s="49"/>
      <c r="AL302" s="49"/>
      <c r="AM302" s="49"/>
      <c r="AN302" s="48">
        <v>0</v>
      </c>
      <c r="AO302" s="49"/>
      <c r="AP302" s="48">
        <v>0</v>
      </c>
      <c r="AQ302" s="49"/>
      <c r="AR302" s="49"/>
      <c r="AS302" s="49"/>
      <c r="AT302" s="48">
        <v>0</v>
      </c>
      <c r="AU302" s="39"/>
      <c r="AV302" s="39"/>
      <c r="AW302" s="39"/>
    </row>
    <row r="303" spans="1:49" s="1" customFormat="1" x14ac:dyDescent="0.2">
      <c r="A303" s="3"/>
      <c r="B303" s="6"/>
      <c r="C303" s="3"/>
      <c r="D303" s="3"/>
      <c r="E303" s="5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39"/>
      <c r="AV303" s="39"/>
      <c r="AW303" s="39"/>
    </row>
    <row r="304" spans="1:49" s="1" customFormat="1" x14ac:dyDescent="0.25">
      <c r="A304" s="3"/>
      <c r="B304" s="6"/>
      <c r="C304" s="51" t="s">
        <v>194</v>
      </c>
      <c r="D304" s="52"/>
      <c r="E304" s="5"/>
      <c r="F304" s="53">
        <v>0</v>
      </c>
      <c r="G304" s="54"/>
      <c r="H304" s="54"/>
      <c r="I304" s="54"/>
      <c r="J304" s="53">
        <v>0</v>
      </c>
      <c r="K304" s="53">
        <v>0</v>
      </c>
      <c r="L304" s="53">
        <v>0</v>
      </c>
      <c r="M304" s="54"/>
      <c r="N304" s="53">
        <v>0</v>
      </c>
      <c r="O304" s="54"/>
      <c r="P304" s="54"/>
      <c r="Q304" s="54"/>
      <c r="R304" s="53">
        <v>0</v>
      </c>
      <c r="S304" s="53">
        <v>0</v>
      </c>
      <c r="T304" s="53">
        <v>0</v>
      </c>
      <c r="U304" s="53">
        <v>0</v>
      </c>
      <c r="V304" s="54"/>
      <c r="W304" s="53">
        <v>0</v>
      </c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0</v>
      </c>
      <c r="AD304" s="53">
        <v>0</v>
      </c>
      <c r="AE304" s="54"/>
      <c r="AF304" s="53">
        <v>0</v>
      </c>
      <c r="AG304" s="54"/>
      <c r="AH304" s="54"/>
      <c r="AI304" s="54"/>
      <c r="AJ304" s="53">
        <v>0</v>
      </c>
      <c r="AK304" s="54"/>
      <c r="AL304" s="54"/>
      <c r="AM304" s="54"/>
      <c r="AN304" s="53">
        <v>0</v>
      </c>
      <c r="AO304" s="54"/>
      <c r="AP304" s="53">
        <v>0</v>
      </c>
      <c r="AQ304" s="54"/>
      <c r="AR304" s="54"/>
      <c r="AS304" s="54"/>
      <c r="AT304" s="53">
        <v>0</v>
      </c>
      <c r="AU304" s="39"/>
      <c r="AV304" s="39"/>
      <c r="AW304" s="39"/>
    </row>
    <row r="305" spans="1:49" s="1" customFormat="1" x14ac:dyDescent="0.2">
      <c r="A305" s="3"/>
      <c r="B305" s="6"/>
      <c r="C305" s="3"/>
      <c r="D305" s="3"/>
      <c r="E305" s="5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39"/>
      <c r="AV305" s="39"/>
      <c r="AW305" s="39"/>
    </row>
    <row r="306" spans="1:49" s="1" customFormat="1" x14ac:dyDescent="0.25">
      <c r="A306" s="3"/>
      <c r="B306" s="57" t="s">
        <v>195</v>
      </c>
      <c r="C306" s="58"/>
      <c r="D306" s="58"/>
      <c r="E306" s="5"/>
      <c r="F306" s="59">
        <v>4258</v>
      </c>
      <c r="G306" s="54"/>
      <c r="H306" s="54"/>
      <c r="I306" s="54"/>
      <c r="J306" s="59">
        <v>22632</v>
      </c>
      <c r="K306" s="59">
        <v>445</v>
      </c>
      <c r="L306" s="59">
        <v>292</v>
      </c>
      <c r="M306" s="54"/>
      <c r="N306" s="59">
        <v>23369</v>
      </c>
      <c r="O306" s="54"/>
      <c r="P306" s="54"/>
      <c r="Q306" s="54"/>
      <c r="R306" s="59">
        <v>12</v>
      </c>
      <c r="S306" s="59">
        <v>657</v>
      </c>
      <c r="T306" s="59">
        <v>2923</v>
      </c>
      <c r="U306" s="59">
        <v>1111</v>
      </c>
      <c r="V306" s="54"/>
      <c r="W306" s="59">
        <v>4406</v>
      </c>
      <c r="X306" s="59">
        <v>89</v>
      </c>
      <c r="Y306" s="59">
        <v>168</v>
      </c>
      <c r="Z306" s="59">
        <v>1669</v>
      </c>
      <c r="AA306" s="59">
        <v>1685</v>
      </c>
      <c r="AB306" s="59">
        <v>833</v>
      </c>
      <c r="AC306" s="59">
        <v>9849</v>
      </c>
      <c r="AD306" s="59">
        <v>31</v>
      </c>
      <c r="AE306" s="54"/>
      <c r="AF306" s="59">
        <v>23433</v>
      </c>
      <c r="AG306" s="54"/>
      <c r="AH306" s="54"/>
      <c r="AI306" s="54"/>
      <c r="AJ306" s="59">
        <v>4164</v>
      </c>
      <c r="AK306" s="54"/>
      <c r="AL306" s="54"/>
      <c r="AM306" s="54"/>
      <c r="AN306" s="59">
        <v>0</v>
      </c>
      <c r="AO306" s="54"/>
      <c r="AP306" s="59">
        <v>30</v>
      </c>
      <c r="AQ306" s="54"/>
      <c r="AR306" s="54"/>
      <c r="AS306" s="54"/>
      <c r="AT306" s="59">
        <v>1446</v>
      </c>
      <c r="AU306" s="39"/>
      <c r="AV306" s="39"/>
      <c r="AW306" s="39"/>
    </row>
    <row r="307" spans="1:49" x14ac:dyDescent="0.2"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</row>
    <row r="308" spans="1:49" x14ac:dyDescent="0.2">
      <c r="B308" s="6" t="s">
        <v>196</v>
      </c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</row>
    <row r="309" spans="1:49" x14ac:dyDescent="0.2">
      <c r="C309" s="3" t="s">
        <v>0</v>
      </c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</row>
    <row r="310" spans="1:49" x14ac:dyDescent="0.2">
      <c r="D310" s="2" t="s">
        <v>122</v>
      </c>
      <c r="F310" s="39">
        <v>0</v>
      </c>
      <c r="G310" s="39"/>
      <c r="H310" s="39"/>
      <c r="I310" s="39"/>
      <c r="J310" s="39">
        <v>0</v>
      </c>
      <c r="K310" s="39">
        <v>0</v>
      </c>
      <c r="L310" s="39">
        <v>0</v>
      </c>
      <c r="M310" s="39"/>
      <c r="N310" s="39">
        <v>0</v>
      </c>
      <c r="O310" s="39"/>
      <c r="P310" s="39"/>
      <c r="Q310" s="39"/>
      <c r="R310" s="39">
        <v>0</v>
      </c>
      <c r="S310" s="39">
        <v>0</v>
      </c>
      <c r="T310" s="39">
        <v>0</v>
      </c>
      <c r="U310" s="39">
        <v>0</v>
      </c>
      <c r="V310" s="39"/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/>
      <c r="AF310" s="39">
        <v>0</v>
      </c>
      <c r="AG310" s="39"/>
      <c r="AH310" s="39"/>
      <c r="AI310" s="39"/>
      <c r="AJ310" s="39">
        <v>0</v>
      </c>
      <c r="AK310" s="39"/>
      <c r="AL310" s="39"/>
      <c r="AM310" s="39"/>
      <c r="AN310" s="39">
        <v>0</v>
      </c>
      <c r="AO310" s="39"/>
      <c r="AP310" s="39">
        <v>0</v>
      </c>
      <c r="AQ310" s="39"/>
      <c r="AR310" s="39"/>
      <c r="AS310" s="39"/>
      <c r="AT310" s="39">
        <v>0</v>
      </c>
      <c r="AU310" s="39"/>
      <c r="AV310" s="39"/>
      <c r="AW310" s="39"/>
    </row>
    <row r="311" spans="1:49" x14ac:dyDescent="0.2">
      <c r="D311" s="47" t="s">
        <v>135</v>
      </c>
      <c r="F311" s="48">
        <v>0</v>
      </c>
      <c r="G311" s="49"/>
      <c r="H311" s="49"/>
      <c r="I311" s="49"/>
      <c r="J311" s="48">
        <v>0</v>
      </c>
      <c r="K311" s="48">
        <v>0</v>
      </c>
      <c r="L311" s="48">
        <v>0</v>
      </c>
      <c r="M311" s="49"/>
      <c r="N311" s="48">
        <v>0</v>
      </c>
      <c r="O311" s="49"/>
      <c r="P311" s="49"/>
      <c r="Q311" s="49"/>
      <c r="R311" s="48">
        <v>0</v>
      </c>
      <c r="S311" s="48">
        <v>0</v>
      </c>
      <c r="T311" s="48">
        <v>0</v>
      </c>
      <c r="U311" s="48">
        <v>0</v>
      </c>
      <c r="V311" s="49"/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9"/>
      <c r="AF311" s="48">
        <v>0</v>
      </c>
      <c r="AG311" s="49"/>
      <c r="AH311" s="49"/>
      <c r="AI311" s="49"/>
      <c r="AJ311" s="48">
        <v>0</v>
      </c>
      <c r="AK311" s="49"/>
      <c r="AL311" s="49"/>
      <c r="AM311" s="49"/>
      <c r="AN311" s="48">
        <v>0</v>
      </c>
      <c r="AO311" s="49"/>
      <c r="AP311" s="48">
        <v>0</v>
      </c>
      <c r="AQ311" s="49"/>
      <c r="AR311" s="49"/>
      <c r="AS311" s="49"/>
      <c r="AT311" s="48">
        <v>0</v>
      </c>
      <c r="AU311" s="39"/>
      <c r="AV311" s="39"/>
      <c r="AW311" s="39"/>
    </row>
    <row r="312" spans="1:49" x14ac:dyDescent="0.2">
      <c r="D312" s="50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</row>
    <row r="313" spans="1:49" s="1" customFormat="1" x14ac:dyDescent="0.25">
      <c r="A313" s="3"/>
      <c r="B313" s="6"/>
      <c r="C313" s="51" t="s">
        <v>120</v>
      </c>
      <c r="D313" s="52"/>
      <c r="E313" s="5"/>
      <c r="F313" s="53">
        <v>0</v>
      </c>
      <c r="G313" s="54"/>
      <c r="H313" s="54"/>
      <c r="I313" s="54"/>
      <c r="J313" s="53">
        <v>0</v>
      </c>
      <c r="K313" s="53">
        <v>0</v>
      </c>
      <c r="L313" s="53">
        <v>0</v>
      </c>
      <c r="M313" s="54"/>
      <c r="N313" s="53">
        <v>0</v>
      </c>
      <c r="O313" s="54"/>
      <c r="P313" s="54"/>
      <c r="Q313" s="54"/>
      <c r="R313" s="53">
        <v>0</v>
      </c>
      <c r="S313" s="53">
        <v>0</v>
      </c>
      <c r="T313" s="53">
        <v>0</v>
      </c>
      <c r="U313" s="53">
        <v>0</v>
      </c>
      <c r="V313" s="54"/>
      <c r="W313" s="53">
        <v>0</v>
      </c>
      <c r="X313" s="53">
        <v>0</v>
      </c>
      <c r="Y313" s="53">
        <v>0</v>
      </c>
      <c r="Z313" s="53">
        <v>0</v>
      </c>
      <c r="AA313" s="53">
        <v>0</v>
      </c>
      <c r="AB313" s="53">
        <v>0</v>
      </c>
      <c r="AC313" s="53">
        <v>0</v>
      </c>
      <c r="AD313" s="53">
        <v>0</v>
      </c>
      <c r="AE313" s="54"/>
      <c r="AF313" s="53">
        <v>0</v>
      </c>
      <c r="AG313" s="54"/>
      <c r="AH313" s="54"/>
      <c r="AI313" s="54"/>
      <c r="AJ313" s="53">
        <v>0</v>
      </c>
      <c r="AK313" s="54"/>
      <c r="AL313" s="54"/>
      <c r="AM313" s="54"/>
      <c r="AN313" s="53">
        <v>0</v>
      </c>
      <c r="AO313" s="54"/>
      <c r="AP313" s="53">
        <v>0</v>
      </c>
      <c r="AQ313" s="54"/>
      <c r="AR313" s="54"/>
      <c r="AS313" s="54"/>
      <c r="AT313" s="53">
        <v>0</v>
      </c>
      <c r="AU313" s="39"/>
      <c r="AV313" s="39"/>
      <c r="AW313" s="39"/>
    </row>
    <row r="314" spans="1:49" x14ac:dyDescent="0.2"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</row>
    <row r="315" spans="1:49" x14ac:dyDescent="0.2">
      <c r="C315" s="3" t="s">
        <v>154</v>
      </c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</row>
    <row r="316" spans="1:49" x14ac:dyDescent="0.2">
      <c r="D316" s="2" t="s">
        <v>96</v>
      </c>
      <c r="F316" s="39">
        <v>375</v>
      </c>
      <c r="G316" s="39"/>
      <c r="H316" s="39"/>
      <c r="I316" s="39"/>
      <c r="J316" s="39">
        <v>1471</v>
      </c>
      <c r="K316" s="39">
        <v>38</v>
      </c>
      <c r="L316" s="39">
        <v>10</v>
      </c>
      <c r="M316" s="39"/>
      <c r="N316" s="39">
        <v>1519</v>
      </c>
      <c r="O316" s="39"/>
      <c r="P316" s="39"/>
      <c r="Q316" s="39"/>
      <c r="R316" s="39">
        <v>0</v>
      </c>
      <c r="S316" s="39">
        <v>72</v>
      </c>
      <c r="T316" s="39">
        <v>270</v>
      </c>
      <c r="U316" s="39">
        <v>49</v>
      </c>
      <c r="V316" s="39"/>
      <c r="W316" s="39">
        <v>238</v>
      </c>
      <c r="X316" s="39">
        <v>7</v>
      </c>
      <c r="Y316" s="39">
        <v>9</v>
      </c>
      <c r="Z316" s="39">
        <v>119</v>
      </c>
      <c r="AA316" s="39">
        <v>131</v>
      </c>
      <c r="AB316" s="39">
        <v>70</v>
      </c>
      <c r="AC316" s="39">
        <v>678</v>
      </c>
      <c r="AD316" s="39">
        <v>0</v>
      </c>
      <c r="AE316" s="39"/>
      <c r="AF316" s="39">
        <v>1643</v>
      </c>
      <c r="AG316" s="39"/>
      <c r="AH316" s="39"/>
      <c r="AI316" s="39"/>
      <c r="AJ316" s="39">
        <v>251</v>
      </c>
      <c r="AK316" s="39"/>
      <c r="AL316" s="39"/>
      <c r="AM316" s="39"/>
      <c r="AN316" s="39">
        <v>0</v>
      </c>
      <c r="AO316" s="39"/>
      <c r="AP316" s="39">
        <v>0</v>
      </c>
      <c r="AQ316" s="39"/>
      <c r="AR316" s="39"/>
      <c r="AS316" s="39"/>
      <c r="AT316" s="39">
        <v>590</v>
      </c>
      <c r="AU316" s="39"/>
      <c r="AV316" s="39"/>
      <c r="AW316" s="39"/>
    </row>
    <row r="317" spans="1:49" x14ac:dyDescent="0.2">
      <c r="D317" s="47" t="s">
        <v>135</v>
      </c>
      <c r="F317" s="48">
        <v>262</v>
      </c>
      <c r="G317" s="49"/>
      <c r="H317" s="49"/>
      <c r="I317" s="49"/>
      <c r="J317" s="48">
        <v>1513</v>
      </c>
      <c r="K317" s="48">
        <v>40</v>
      </c>
      <c r="L317" s="48">
        <v>7</v>
      </c>
      <c r="M317" s="49"/>
      <c r="N317" s="48">
        <v>1560</v>
      </c>
      <c r="O317" s="49"/>
      <c r="P317" s="49"/>
      <c r="Q317" s="49"/>
      <c r="R317" s="48">
        <v>6</v>
      </c>
      <c r="S317" s="48">
        <v>75</v>
      </c>
      <c r="T317" s="48">
        <v>290</v>
      </c>
      <c r="U317" s="48">
        <v>274</v>
      </c>
      <c r="V317" s="49"/>
      <c r="W317" s="48">
        <v>92</v>
      </c>
      <c r="X317" s="48">
        <v>2</v>
      </c>
      <c r="Y317" s="48">
        <v>3</v>
      </c>
      <c r="Z317" s="48">
        <v>45</v>
      </c>
      <c r="AA317" s="48">
        <v>110</v>
      </c>
      <c r="AB317" s="48">
        <v>26</v>
      </c>
      <c r="AC317" s="48">
        <v>492</v>
      </c>
      <c r="AD317" s="48">
        <v>0</v>
      </c>
      <c r="AE317" s="49"/>
      <c r="AF317" s="48">
        <v>1415</v>
      </c>
      <c r="AG317" s="49"/>
      <c r="AH317" s="49"/>
      <c r="AI317" s="49"/>
      <c r="AJ317" s="48">
        <v>407</v>
      </c>
      <c r="AK317" s="49"/>
      <c r="AL317" s="49"/>
      <c r="AM317" s="49"/>
      <c r="AN317" s="48">
        <v>0</v>
      </c>
      <c r="AO317" s="49"/>
      <c r="AP317" s="48">
        <v>0</v>
      </c>
      <c r="AQ317" s="49"/>
      <c r="AR317" s="49"/>
      <c r="AS317" s="49"/>
      <c r="AT317" s="48">
        <v>0</v>
      </c>
      <c r="AU317" s="39"/>
      <c r="AV317" s="39"/>
      <c r="AW317" s="39"/>
    </row>
    <row r="318" spans="1:49" x14ac:dyDescent="0.2">
      <c r="D318" s="2" t="s">
        <v>113</v>
      </c>
      <c r="F318" s="39">
        <v>248</v>
      </c>
      <c r="G318" s="39"/>
      <c r="H318" s="39"/>
      <c r="I318" s="39"/>
      <c r="J318" s="39">
        <v>1186</v>
      </c>
      <c r="K318" s="39">
        <v>34</v>
      </c>
      <c r="L318" s="39">
        <v>10</v>
      </c>
      <c r="M318" s="39"/>
      <c r="N318" s="39">
        <v>1230</v>
      </c>
      <c r="O318" s="39"/>
      <c r="P318" s="39"/>
      <c r="Q318" s="39"/>
      <c r="R318" s="39">
        <v>36</v>
      </c>
      <c r="S318" s="39">
        <v>86</v>
      </c>
      <c r="T318" s="39">
        <v>166</v>
      </c>
      <c r="U318" s="39">
        <v>23</v>
      </c>
      <c r="V318" s="39"/>
      <c r="W318" s="39">
        <v>153</v>
      </c>
      <c r="X318" s="39">
        <v>5</v>
      </c>
      <c r="Y318" s="39">
        <v>9</v>
      </c>
      <c r="Z318" s="39">
        <v>57</v>
      </c>
      <c r="AA318" s="39">
        <v>97</v>
      </c>
      <c r="AB318" s="39">
        <v>37</v>
      </c>
      <c r="AC318" s="39">
        <v>470</v>
      </c>
      <c r="AD318" s="39">
        <v>0</v>
      </c>
      <c r="AE318" s="39"/>
      <c r="AF318" s="39">
        <v>1139</v>
      </c>
      <c r="AG318" s="39"/>
      <c r="AH318" s="39"/>
      <c r="AI318" s="39"/>
      <c r="AJ318" s="39">
        <v>339</v>
      </c>
      <c r="AK318" s="39"/>
      <c r="AL318" s="39"/>
      <c r="AM318" s="39"/>
      <c r="AN318" s="39">
        <v>0</v>
      </c>
      <c r="AO318" s="39"/>
      <c r="AP318" s="39">
        <v>0</v>
      </c>
      <c r="AQ318" s="39"/>
      <c r="AR318" s="39"/>
      <c r="AS318" s="39"/>
      <c r="AT318" s="39">
        <v>5</v>
      </c>
      <c r="AU318" s="39"/>
      <c r="AV318" s="39"/>
      <c r="AW318" s="39"/>
    </row>
    <row r="319" spans="1:49" x14ac:dyDescent="0.2">
      <c r="D319" s="47" t="s">
        <v>99</v>
      </c>
      <c r="F319" s="48">
        <v>315</v>
      </c>
      <c r="G319" s="49"/>
      <c r="H319" s="49"/>
      <c r="I319" s="49"/>
      <c r="J319" s="48">
        <v>1138</v>
      </c>
      <c r="K319" s="48">
        <v>21</v>
      </c>
      <c r="L319" s="48">
        <v>10</v>
      </c>
      <c r="M319" s="49"/>
      <c r="N319" s="48">
        <v>1169</v>
      </c>
      <c r="O319" s="49"/>
      <c r="P319" s="49"/>
      <c r="Q319" s="49"/>
      <c r="R319" s="48">
        <v>0</v>
      </c>
      <c r="S319" s="48">
        <v>55</v>
      </c>
      <c r="T319" s="48">
        <v>156</v>
      </c>
      <c r="U319" s="48">
        <v>43</v>
      </c>
      <c r="V319" s="49"/>
      <c r="W319" s="48">
        <v>163</v>
      </c>
      <c r="X319" s="48">
        <v>2</v>
      </c>
      <c r="Y319" s="48">
        <v>5</v>
      </c>
      <c r="Z319" s="48">
        <v>128</v>
      </c>
      <c r="AA319" s="48">
        <v>102</v>
      </c>
      <c r="AB319" s="48">
        <v>39</v>
      </c>
      <c r="AC319" s="48">
        <v>548</v>
      </c>
      <c r="AD319" s="48">
        <v>0</v>
      </c>
      <c r="AE319" s="49"/>
      <c r="AF319" s="48">
        <v>1241</v>
      </c>
      <c r="AG319" s="49"/>
      <c r="AH319" s="49"/>
      <c r="AI319" s="49"/>
      <c r="AJ319" s="48">
        <v>239</v>
      </c>
      <c r="AK319" s="49"/>
      <c r="AL319" s="49"/>
      <c r="AM319" s="49"/>
      <c r="AN319" s="48">
        <v>0</v>
      </c>
      <c r="AO319" s="49"/>
      <c r="AP319" s="48">
        <v>4</v>
      </c>
      <c r="AQ319" s="49"/>
      <c r="AR319" s="49"/>
      <c r="AS319" s="49"/>
      <c r="AT319" s="48">
        <v>0</v>
      </c>
      <c r="AU319" s="39"/>
      <c r="AV319" s="39"/>
      <c r="AW319" s="39"/>
    </row>
    <row r="320" spans="1:49" x14ac:dyDescent="0.2">
      <c r="D320" s="2" t="s">
        <v>114</v>
      </c>
      <c r="F320" s="39">
        <v>137</v>
      </c>
      <c r="G320" s="39"/>
      <c r="H320" s="39"/>
      <c r="I320" s="39"/>
      <c r="J320" s="39">
        <v>1138</v>
      </c>
      <c r="K320" s="39">
        <v>58</v>
      </c>
      <c r="L320" s="39">
        <v>4</v>
      </c>
      <c r="M320" s="39"/>
      <c r="N320" s="39">
        <v>1200</v>
      </c>
      <c r="O320" s="39"/>
      <c r="P320" s="39"/>
      <c r="Q320" s="39"/>
      <c r="R320" s="39">
        <v>1</v>
      </c>
      <c r="S320" s="39">
        <v>74</v>
      </c>
      <c r="T320" s="39">
        <v>281</v>
      </c>
      <c r="U320" s="39">
        <v>112</v>
      </c>
      <c r="V320" s="39"/>
      <c r="W320" s="39">
        <v>104</v>
      </c>
      <c r="X320" s="39">
        <v>4</v>
      </c>
      <c r="Y320" s="39">
        <v>4</v>
      </c>
      <c r="Z320" s="39">
        <v>44</v>
      </c>
      <c r="AA320" s="39">
        <v>129</v>
      </c>
      <c r="AB320" s="39">
        <v>65</v>
      </c>
      <c r="AC320" s="39">
        <v>399</v>
      </c>
      <c r="AD320" s="39">
        <v>0</v>
      </c>
      <c r="AE320" s="39"/>
      <c r="AF320" s="39">
        <v>1217</v>
      </c>
      <c r="AG320" s="39"/>
      <c r="AH320" s="39"/>
      <c r="AI320" s="39"/>
      <c r="AJ320" s="39">
        <v>120</v>
      </c>
      <c r="AK320" s="39"/>
      <c r="AL320" s="39"/>
      <c r="AM320" s="39"/>
      <c r="AN320" s="39">
        <v>0</v>
      </c>
      <c r="AO320" s="39"/>
      <c r="AP320" s="39">
        <v>0</v>
      </c>
      <c r="AQ320" s="39"/>
      <c r="AR320" s="39"/>
      <c r="AS320" s="39"/>
      <c r="AT320" s="39">
        <v>0</v>
      </c>
      <c r="AU320" s="39"/>
      <c r="AV320" s="39"/>
      <c r="AW320" s="39"/>
    </row>
    <row r="321" spans="1:49" x14ac:dyDescent="0.2">
      <c r="D321" s="47" t="s">
        <v>115</v>
      </c>
      <c r="F321" s="48">
        <v>245</v>
      </c>
      <c r="G321" s="49"/>
      <c r="H321" s="49"/>
      <c r="I321" s="49"/>
      <c r="J321" s="48">
        <v>1110</v>
      </c>
      <c r="K321" s="48">
        <v>76</v>
      </c>
      <c r="L321" s="48">
        <v>5</v>
      </c>
      <c r="M321" s="49"/>
      <c r="N321" s="48">
        <v>1191</v>
      </c>
      <c r="O321" s="49"/>
      <c r="P321" s="49"/>
      <c r="Q321" s="49"/>
      <c r="R321" s="48">
        <v>1</v>
      </c>
      <c r="S321" s="48">
        <v>46</v>
      </c>
      <c r="T321" s="48">
        <v>175</v>
      </c>
      <c r="U321" s="48">
        <v>82</v>
      </c>
      <c r="V321" s="49"/>
      <c r="W321" s="48">
        <v>131</v>
      </c>
      <c r="X321" s="48">
        <v>3</v>
      </c>
      <c r="Y321" s="48">
        <v>2</v>
      </c>
      <c r="Z321" s="48">
        <v>77</v>
      </c>
      <c r="AA321" s="48">
        <v>86</v>
      </c>
      <c r="AB321" s="48">
        <v>73</v>
      </c>
      <c r="AC321" s="48">
        <v>488</v>
      </c>
      <c r="AD321" s="48">
        <v>0</v>
      </c>
      <c r="AE321" s="49"/>
      <c r="AF321" s="48">
        <v>1164</v>
      </c>
      <c r="AG321" s="49"/>
      <c r="AH321" s="49"/>
      <c r="AI321" s="49"/>
      <c r="AJ321" s="48">
        <v>271</v>
      </c>
      <c r="AK321" s="49"/>
      <c r="AL321" s="49"/>
      <c r="AM321" s="49"/>
      <c r="AN321" s="48">
        <v>0</v>
      </c>
      <c r="AO321" s="49"/>
      <c r="AP321" s="48">
        <v>1</v>
      </c>
      <c r="AQ321" s="49"/>
      <c r="AR321" s="49"/>
      <c r="AS321" s="49"/>
      <c r="AT321" s="48">
        <v>0</v>
      </c>
      <c r="AU321" s="39"/>
      <c r="AV321" s="39"/>
      <c r="AW321" s="39"/>
    </row>
    <row r="322" spans="1:49" x14ac:dyDescent="0.2">
      <c r="D322" s="2" t="s">
        <v>116</v>
      </c>
      <c r="F322" s="39">
        <v>137</v>
      </c>
      <c r="G322" s="39"/>
      <c r="H322" s="39"/>
      <c r="I322" s="39"/>
      <c r="J322" s="39">
        <v>662</v>
      </c>
      <c r="K322" s="39">
        <v>13</v>
      </c>
      <c r="L322" s="39">
        <v>6</v>
      </c>
      <c r="M322" s="39"/>
      <c r="N322" s="39">
        <v>681</v>
      </c>
      <c r="O322" s="39"/>
      <c r="P322" s="39"/>
      <c r="Q322" s="39"/>
      <c r="R322" s="39">
        <v>5</v>
      </c>
      <c r="S322" s="39">
        <v>110</v>
      </c>
      <c r="T322" s="39">
        <v>80</v>
      </c>
      <c r="U322" s="39">
        <v>26</v>
      </c>
      <c r="V322" s="39"/>
      <c r="W322" s="39">
        <v>110</v>
      </c>
      <c r="X322" s="39">
        <v>0</v>
      </c>
      <c r="Y322" s="39">
        <v>3</v>
      </c>
      <c r="Z322" s="39">
        <v>36</v>
      </c>
      <c r="AA322" s="39">
        <v>46</v>
      </c>
      <c r="AB322" s="39">
        <v>12</v>
      </c>
      <c r="AC322" s="39">
        <v>242</v>
      </c>
      <c r="AD322" s="39">
        <v>0</v>
      </c>
      <c r="AE322" s="39"/>
      <c r="AF322" s="39">
        <v>670</v>
      </c>
      <c r="AG322" s="39"/>
      <c r="AH322" s="39"/>
      <c r="AI322" s="39"/>
      <c r="AJ322" s="39">
        <v>148</v>
      </c>
      <c r="AK322" s="39"/>
      <c r="AL322" s="39"/>
      <c r="AM322" s="39"/>
      <c r="AN322" s="39">
        <v>0</v>
      </c>
      <c r="AO322" s="39"/>
      <c r="AP322" s="39">
        <v>0</v>
      </c>
      <c r="AQ322" s="39"/>
      <c r="AR322" s="39"/>
      <c r="AS322" s="39"/>
      <c r="AT322" s="39">
        <v>0</v>
      </c>
      <c r="AU322" s="39"/>
      <c r="AV322" s="39"/>
      <c r="AW322" s="39"/>
    </row>
    <row r="323" spans="1:49" x14ac:dyDescent="0.2">
      <c r="D323" s="47" t="s">
        <v>103</v>
      </c>
      <c r="F323" s="48">
        <v>135</v>
      </c>
      <c r="G323" s="49"/>
      <c r="H323" s="49"/>
      <c r="I323" s="49"/>
      <c r="J323" s="48">
        <v>662</v>
      </c>
      <c r="K323" s="48">
        <v>12</v>
      </c>
      <c r="L323" s="48">
        <v>10</v>
      </c>
      <c r="M323" s="49"/>
      <c r="N323" s="48">
        <v>684</v>
      </c>
      <c r="O323" s="49"/>
      <c r="P323" s="49"/>
      <c r="Q323" s="49"/>
      <c r="R323" s="48">
        <v>2</v>
      </c>
      <c r="S323" s="48">
        <v>89</v>
      </c>
      <c r="T323" s="48">
        <v>85</v>
      </c>
      <c r="U323" s="48">
        <v>61</v>
      </c>
      <c r="V323" s="49"/>
      <c r="W323" s="48">
        <v>73</v>
      </c>
      <c r="X323" s="48">
        <v>0</v>
      </c>
      <c r="Y323" s="48">
        <v>0</v>
      </c>
      <c r="Z323" s="48">
        <v>38</v>
      </c>
      <c r="AA323" s="48">
        <v>77</v>
      </c>
      <c r="AB323" s="48">
        <v>28</v>
      </c>
      <c r="AC323" s="48">
        <v>244</v>
      </c>
      <c r="AD323" s="48">
        <v>2</v>
      </c>
      <c r="AE323" s="49"/>
      <c r="AF323" s="48">
        <v>699</v>
      </c>
      <c r="AG323" s="49"/>
      <c r="AH323" s="49"/>
      <c r="AI323" s="49"/>
      <c r="AJ323" s="48">
        <v>120</v>
      </c>
      <c r="AK323" s="49"/>
      <c r="AL323" s="49"/>
      <c r="AM323" s="49"/>
      <c r="AN323" s="48">
        <v>0</v>
      </c>
      <c r="AO323" s="49"/>
      <c r="AP323" s="48">
        <v>0</v>
      </c>
      <c r="AQ323" s="49"/>
      <c r="AR323" s="49"/>
      <c r="AS323" s="49"/>
      <c r="AT323" s="48">
        <v>0</v>
      </c>
      <c r="AU323" s="39"/>
      <c r="AV323" s="39"/>
      <c r="AW323" s="39"/>
    </row>
    <row r="324" spans="1:49" x14ac:dyDescent="0.2">
      <c r="D324" s="2" t="s">
        <v>197</v>
      </c>
      <c r="F324" s="39">
        <v>189</v>
      </c>
      <c r="G324" s="39"/>
      <c r="H324" s="39"/>
      <c r="I324" s="39"/>
      <c r="J324" s="39">
        <v>834</v>
      </c>
      <c r="K324" s="39">
        <v>17</v>
      </c>
      <c r="L324" s="39">
        <v>4</v>
      </c>
      <c r="M324" s="39"/>
      <c r="N324" s="39">
        <v>855</v>
      </c>
      <c r="O324" s="39"/>
      <c r="P324" s="39"/>
      <c r="Q324" s="39"/>
      <c r="R324" s="39">
        <v>2</v>
      </c>
      <c r="S324" s="39">
        <v>93</v>
      </c>
      <c r="T324" s="39">
        <v>94</v>
      </c>
      <c r="U324" s="39">
        <v>52</v>
      </c>
      <c r="V324" s="39"/>
      <c r="W324" s="39">
        <v>118</v>
      </c>
      <c r="X324" s="39">
        <v>2</v>
      </c>
      <c r="Y324" s="39">
        <v>2</v>
      </c>
      <c r="Z324" s="39">
        <v>23</v>
      </c>
      <c r="AA324" s="39">
        <v>86</v>
      </c>
      <c r="AB324" s="39">
        <v>23</v>
      </c>
      <c r="AC324" s="39">
        <v>356</v>
      </c>
      <c r="AD324" s="39">
        <v>0</v>
      </c>
      <c r="AE324" s="39"/>
      <c r="AF324" s="39">
        <v>851</v>
      </c>
      <c r="AG324" s="39"/>
      <c r="AH324" s="39"/>
      <c r="AI324" s="39"/>
      <c r="AJ324" s="39">
        <v>193</v>
      </c>
      <c r="AK324" s="39"/>
      <c r="AL324" s="39"/>
      <c r="AM324" s="39"/>
      <c r="AN324" s="39">
        <v>0</v>
      </c>
      <c r="AO324" s="39"/>
      <c r="AP324" s="39">
        <v>0</v>
      </c>
      <c r="AQ324" s="39"/>
      <c r="AR324" s="39"/>
      <c r="AS324" s="39"/>
      <c r="AT324" s="39">
        <v>0</v>
      </c>
      <c r="AU324" s="39"/>
      <c r="AV324" s="39"/>
      <c r="AW324" s="39"/>
    </row>
    <row r="325" spans="1:49" x14ac:dyDescent="0.2">
      <c r="D325" s="47" t="s">
        <v>198</v>
      </c>
      <c r="F325" s="48">
        <v>337</v>
      </c>
      <c r="G325" s="49"/>
      <c r="H325" s="49"/>
      <c r="I325" s="49"/>
      <c r="J325" s="48">
        <v>1201</v>
      </c>
      <c r="K325" s="48">
        <v>6</v>
      </c>
      <c r="L325" s="48">
        <v>4</v>
      </c>
      <c r="M325" s="49"/>
      <c r="N325" s="48">
        <v>1211</v>
      </c>
      <c r="O325" s="49"/>
      <c r="P325" s="49"/>
      <c r="Q325" s="49"/>
      <c r="R325" s="48">
        <v>1</v>
      </c>
      <c r="S325" s="48">
        <v>101</v>
      </c>
      <c r="T325" s="48">
        <v>124</v>
      </c>
      <c r="U325" s="48">
        <v>56</v>
      </c>
      <c r="V325" s="49"/>
      <c r="W325" s="48">
        <v>168</v>
      </c>
      <c r="X325" s="48">
        <v>3</v>
      </c>
      <c r="Y325" s="48">
        <v>6</v>
      </c>
      <c r="Z325" s="48">
        <v>60</v>
      </c>
      <c r="AA325" s="48">
        <v>123</v>
      </c>
      <c r="AB325" s="48">
        <v>37</v>
      </c>
      <c r="AC325" s="48">
        <v>521</v>
      </c>
      <c r="AD325" s="48">
        <v>0</v>
      </c>
      <c r="AE325" s="49"/>
      <c r="AF325" s="48">
        <v>1200</v>
      </c>
      <c r="AG325" s="49"/>
      <c r="AH325" s="49"/>
      <c r="AI325" s="49"/>
      <c r="AJ325" s="48">
        <v>342</v>
      </c>
      <c r="AK325" s="49"/>
      <c r="AL325" s="49"/>
      <c r="AM325" s="49"/>
      <c r="AN325" s="48">
        <v>0</v>
      </c>
      <c r="AO325" s="49"/>
      <c r="AP325" s="48">
        <v>6</v>
      </c>
      <c r="AQ325" s="49"/>
      <c r="AR325" s="49"/>
      <c r="AS325" s="49"/>
      <c r="AT325" s="48">
        <v>70</v>
      </c>
      <c r="AU325" s="39"/>
      <c r="AV325" s="39"/>
      <c r="AW325" s="39"/>
    </row>
    <row r="326" spans="1:49" x14ac:dyDescent="0.2">
      <c r="D326" s="2" t="s">
        <v>199</v>
      </c>
      <c r="F326" s="39">
        <v>132</v>
      </c>
      <c r="G326" s="39"/>
      <c r="H326" s="39"/>
      <c r="I326" s="39"/>
      <c r="J326" s="39">
        <v>797</v>
      </c>
      <c r="K326" s="39">
        <v>54</v>
      </c>
      <c r="L326" s="39">
        <v>6</v>
      </c>
      <c r="M326" s="39"/>
      <c r="N326" s="39">
        <v>857</v>
      </c>
      <c r="O326" s="39"/>
      <c r="P326" s="39"/>
      <c r="Q326" s="39"/>
      <c r="R326" s="39">
        <v>18</v>
      </c>
      <c r="S326" s="39">
        <v>95</v>
      </c>
      <c r="T326" s="39">
        <v>125</v>
      </c>
      <c r="U326" s="39">
        <v>76</v>
      </c>
      <c r="V326" s="39"/>
      <c r="W326" s="39">
        <v>73</v>
      </c>
      <c r="X326" s="39">
        <v>3</v>
      </c>
      <c r="Y326" s="39">
        <v>1</v>
      </c>
      <c r="Z326" s="39">
        <v>26</v>
      </c>
      <c r="AA326" s="39">
        <v>94</v>
      </c>
      <c r="AB326" s="39">
        <v>19</v>
      </c>
      <c r="AC326" s="39">
        <v>312</v>
      </c>
      <c r="AD326" s="39">
        <v>0</v>
      </c>
      <c r="AE326" s="39"/>
      <c r="AF326" s="39">
        <v>842</v>
      </c>
      <c r="AG326" s="39"/>
      <c r="AH326" s="39"/>
      <c r="AI326" s="39"/>
      <c r="AJ326" s="39">
        <v>147</v>
      </c>
      <c r="AK326" s="39"/>
      <c r="AL326" s="39"/>
      <c r="AM326" s="39"/>
      <c r="AN326" s="39">
        <v>0</v>
      </c>
      <c r="AO326" s="39"/>
      <c r="AP326" s="39">
        <v>0</v>
      </c>
      <c r="AQ326" s="39"/>
      <c r="AR326" s="39"/>
      <c r="AS326" s="39"/>
      <c r="AT326" s="39">
        <v>0</v>
      </c>
      <c r="AU326" s="39"/>
      <c r="AV326" s="39"/>
      <c r="AW326" s="39"/>
    </row>
    <row r="327" spans="1:49" x14ac:dyDescent="0.2">
      <c r="D327" s="47" t="s">
        <v>123</v>
      </c>
      <c r="F327" s="48">
        <v>247</v>
      </c>
      <c r="G327" s="49"/>
      <c r="H327" s="49"/>
      <c r="I327" s="49"/>
      <c r="J327" s="48">
        <v>1481</v>
      </c>
      <c r="K327" s="48">
        <v>43</v>
      </c>
      <c r="L327" s="48">
        <v>25</v>
      </c>
      <c r="M327" s="49"/>
      <c r="N327" s="48">
        <v>1549</v>
      </c>
      <c r="O327" s="49"/>
      <c r="P327" s="49"/>
      <c r="Q327" s="49"/>
      <c r="R327" s="48">
        <v>2</v>
      </c>
      <c r="S327" s="48">
        <v>79</v>
      </c>
      <c r="T327" s="48">
        <v>255</v>
      </c>
      <c r="U327" s="48">
        <v>321</v>
      </c>
      <c r="V327" s="49"/>
      <c r="W327" s="48">
        <v>97</v>
      </c>
      <c r="X327" s="48">
        <v>3</v>
      </c>
      <c r="Y327" s="48">
        <v>4</v>
      </c>
      <c r="Z327" s="48">
        <v>59</v>
      </c>
      <c r="AA327" s="48">
        <v>60</v>
      </c>
      <c r="AB327" s="48">
        <v>43</v>
      </c>
      <c r="AC327" s="48">
        <v>608</v>
      </c>
      <c r="AD327" s="48">
        <v>0</v>
      </c>
      <c r="AE327" s="49"/>
      <c r="AF327" s="48">
        <v>1531</v>
      </c>
      <c r="AG327" s="49"/>
      <c r="AH327" s="49"/>
      <c r="AI327" s="49"/>
      <c r="AJ327" s="48">
        <v>265</v>
      </c>
      <c r="AK327" s="49"/>
      <c r="AL327" s="49"/>
      <c r="AM327" s="49"/>
      <c r="AN327" s="48">
        <v>0</v>
      </c>
      <c r="AO327" s="49"/>
      <c r="AP327" s="48">
        <v>0</v>
      </c>
      <c r="AQ327" s="49"/>
      <c r="AR327" s="49"/>
      <c r="AS327" s="49"/>
      <c r="AT327" s="48">
        <v>5</v>
      </c>
      <c r="AU327" s="39"/>
      <c r="AV327" s="39"/>
      <c r="AW327" s="39"/>
    </row>
    <row r="328" spans="1:49" x14ac:dyDescent="0.2">
      <c r="D328" s="2" t="s">
        <v>118</v>
      </c>
      <c r="F328" s="39">
        <v>264</v>
      </c>
      <c r="G328" s="39"/>
      <c r="H328" s="39"/>
      <c r="I328" s="39"/>
      <c r="J328" s="39">
        <v>1205</v>
      </c>
      <c r="K328" s="39">
        <v>29</v>
      </c>
      <c r="L328" s="39">
        <v>10</v>
      </c>
      <c r="M328" s="39"/>
      <c r="N328" s="39">
        <v>1244</v>
      </c>
      <c r="O328" s="39"/>
      <c r="P328" s="39"/>
      <c r="Q328" s="39"/>
      <c r="R328" s="39">
        <v>0</v>
      </c>
      <c r="S328" s="39">
        <v>108</v>
      </c>
      <c r="T328" s="39">
        <v>223</v>
      </c>
      <c r="U328" s="39">
        <v>96</v>
      </c>
      <c r="V328" s="39"/>
      <c r="W328" s="39">
        <v>143</v>
      </c>
      <c r="X328" s="39">
        <v>3</v>
      </c>
      <c r="Y328" s="39">
        <v>2</v>
      </c>
      <c r="Z328" s="39">
        <v>33</v>
      </c>
      <c r="AA328" s="39">
        <v>141</v>
      </c>
      <c r="AB328" s="39">
        <v>43</v>
      </c>
      <c r="AC328" s="39">
        <v>379</v>
      </c>
      <c r="AD328" s="39">
        <v>0</v>
      </c>
      <c r="AE328" s="39"/>
      <c r="AF328" s="39">
        <v>1171</v>
      </c>
      <c r="AG328" s="39"/>
      <c r="AH328" s="39"/>
      <c r="AI328" s="39"/>
      <c r="AJ328" s="39">
        <v>335</v>
      </c>
      <c r="AK328" s="39"/>
      <c r="AL328" s="39"/>
      <c r="AM328" s="39"/>
      <c r="AN328" s="39">
        <v>0</v>
      </c>
      <c r="AO328" s="39"/>
      <c r="AP328" s="39">
        <v>2</v>
      </c>
      <c r="AQ328" s="39"/>
      <c r="AR328" s="39"/>
      <c r="AS328" s="39"/>
      <c r="AT328" s="39">
        <v>13</v>
      </c>
      <c r="AU328" s="39"/>
      <c r="AV328" s="39"/>
      <c r="AW328" s="39"/>
    </row>
    <row r="329" spans="1:49" x14ac:dyDescent="0.2">
      <c r="D329" s="47" t="s">
        <v>200</v>
      </c>
      <c r="F329" s="48">
        <v>338</v>
      </c>
      <c r="G329" s="49"/>
      <c r="H329" s="49"/>
      <c r="I329" s="49"/>
      <c r="J329" s="48">
        <v>1426</v>
      </c>
      <c r="K329" s="48">
        <v>16</v>
      </c>
      <c r="L329" s="48">
        <v>9</v>
      </c>
      <c r="M329" s="49"/>
      <c r="N329" s="48">
        <v>1451</v>
      </c>
      <c r="O329" s="49"/>
      <c r="P329" s="49"/>
      <c r="Q329" s="49"/>
      <c r="R329" s="48">
        <v>24</v>
      </c>
      <c r="S329" s="48">
        <v>83</v>
      </c>
      <c r="T329" s="48">
        <v>252</v>
      </c>
      <c r="U329" s="48">
        <v>130</v>
      </c>
      <c r="V329" s="49"/>
      <c r="W329" s="48">
        <v>168</v>
      </c>
      <c r="X329" s="48">
        <v>11</v>
      </c>
      <c r="Y329" s="48">
        <v>9</v>
      </c>
      <c r="Z329" s="48">
        <v>117</v>
      </c>
      <c r="AA329" s="48">
        <v>75</v>
      </c>
      <c r="AB329" s="48">
        <v>37</v>
      </c>
      <c r="AC329" s="48">
        <v>551</v>
      </c>
      <c r="AD329" s="48">
        <v>0</v>
      </c>
      <c r="AE329" s="49"/>
      <c r="AF329" s="48">
        <v>1457</v>
      </c>
      <c r="AG329" s="49"/>
      <c r="AH329" s="49"/>
      <c r="AI329" s="49"/>
      <c r="AJ329" s="48">
        <v>332</v>
      </c>
      <c r="AK329" s="49"/>
      <c r="AL329" s="49"/>
      <c r="AM329" s="49"/>
      <c r="AN329" s="48">
        <v>0</v>
      </c>
      <c r="AO329" s="49"/>
      <c r="AP329" s="48">
        <v>0</v>
      </c>
      <c r="AQ329" s="49"/>
      <c r="AR329" s="49"/>
      <c r="AS329" s="49"/>
      <c r="AT329" s="48">
        <v>0</v>
      </c>
      <c r="AU329" s="39"/>
      <c r="AV329" s="39"/>
      <c r="AW329" s="39"/>
    </row>
    <row r="330" spans="1:49" x14ac:dyDescent="0.2">
      <c r="D330" s="50" t="s">
        <v>119</v>
      </c>
      <c r="F330" s="49">
        <v>289</v>
      </c>
      <c r="G330" s="49"/>
      <c r="H330" s="49"/>
      <c r="I330" s="49"/>
      <c r="J330" s="49">
        <v>1462</v>
      </c>
      <c r="K330" s="49">
        <v>41</v>
      </c>
      <c r="L330" s="49">
        <v>18</v>
      </c>
      <c r="M330" s="49"/>
      <c r="N330" s="49">
        <v>1521</v>
      </c>
      <c r="O330" s="49"/>
      <c r="P330" s="49"/>
      <c r="Q330" s="49"/>
      <c r="R330" s="49">
        <v>9</v>
      </c>
      <c r="S330" s="49">
        <v>84</v>
      </c>
      <c r="T330" s="49">
        <v>217</v>
      </c>
      <c r="U330" s="49">
        <v>81</v>
      </c>
      <c r="V330" s="49"/>
      <c r="W330" s="49">
        <v>125</v>
      </c>
      <c r="X330" s="49">
        <v>1</v>
      </c>
      <c r="Y330" s="49">
        <v>2</v>
      </c>
      <c r="Z330" s="49">
        <v>37</v>
      </c>
      <c r="AA330" s="49">
        <v>124</v>
      </c>
      <c r="AB330" s="49">
        <v>71</v>
      </c>
      <c r="AC330" s="49">
        <v>758</v>
      </c>
      <c r="AD330" s="49">
        <v>3</v>
      </c>
      <c r="AE330" s="49"/>
      <c r="AF330" s="49">
        <v>1512</v>
      </c>
      <c r="AG330" s="49"/>
      <c r="AH330" s="49"/>
      <c r="AI330" s="49"/>
      <c r="AJ330" s="49">
        <v>298</v>
      </c>
      <c r="AK330" s="49"/>
      <c r="AL330" s="49"/>
      <c r="AM330" s="49"/>
      <c r="AN330" s="49">
        <v>0</v>
      </c>
      <c r="AO330" s="49"/>
      <c r="AP330" s="49">
        <v>0</v>
      </c>
      <c r="AQ330" s="49"/>
      <c r="AR330" s="49"/>
      <c r="AS330" s="49"/>
      <c r="AT330" s="49">
        <v>0</v>
      </c>
      <c r="AU330" s="39"/>
      <c r="AV330" s="39"/>
      <c r="AW330" s="39"/>
    </row>
    <row r="331" spans="1:49" x14ac:dyDescent="0.2"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</row>
    <row r="332" spans="1:49" s="1" customFormat="1" x14ac:dyDescent="0.25">
      <c r="A332" s="3"/>
      <c r="B332" s="6"/>
      <c r="C332" s="51" t="s">
        <v>159</v>
      </c>
      <c r="D332" s="52"/>
      <c r="E332" s="5"/>
      <c r="F332" s="53">
        <v>3650</v>
      </c>
      <c r="G332" s="54"/>
      <c r="H332" s="54"/>
      <c r="I332" s="54"/>
      <c r="J332" s="53">
        <v>17286</v>
      </c>
      <c r="K332" s="53">
        <v>498</v>
      </c>
      <c r="L332" s="53">
        <v>138</v>
      </c>
      <c r="M332" s="54"/>
      <c r="N332" s="53">
        <v>17922</v>
      </c>
      <c r="O332" s="54"/>
      <c r="P332" s="54"/>
      <c r="Q332" s="54"/>
      <c r="R332" s="53">
        <v>107</v>
      </c>
      <c r="S332" s="53">
        <v>1250</v>
      </c>
      <c r="T332" s="53">
        <v>2793</v>
      </c>
      <c r="U332" s="53">
        <v>1482</v>
      </c>
      <c r="V332" s="54"/>
      <c r="W332" s="53">
        <v>1956</v>
      </c>
      <c r="X332" s="53">
        <v>49</v>
      </c>
      <c r="Y332" s="53">
        <v>61</v>
      </c>
      <c r="Z332" s="53">
        <v>899</v>
      </c>
      <c r="AA332" s="53">
        <v>1481</v>
      </c>
      <c r="AB332" s="53">
        <v>623</v>
      </c>
      <c r="AC332" s="53">
        <v>7046</v>
      </c>
      <c r="AD332" s="53">
        <v>5</v>
      </c>
      <c r="AE332" s="54"/>
      <c r="AF332" s="53">
        <v>17752</v>
      </c>
      <c r="AG332" s="54"/>
      <c r="AH332" s="54"/>
      <c r="AI332" s="54"/>
      <c r="AJ332" s="53">
        <v>3807</v>
      </c>
      <c r="AK332" s="54"/>
      <c r="AL332" s="54"/>
      <c r="AM332" s="54"/>
      <c r="AN332" s="53">
        <v>0</v>
      </c>
      <c r="AO332" s="54"/>
      <c r="AP332" s="53">
        <v>13</v>
      </c>
      <c r="AQ332" s="54"/>
      <c r="AR332" s="54"/>
      <c r="AS332" s="54"/>
      <c r="AT332" s="53">
        <v>683</v>
      </c>
      <c r="AU332" s="39"/>
      <c r="AV332" s="39"/>
      <c r="AW332" s="39"/>
    </row>
    <row r="333" spans="1:49" s="1" customFormat="1" x14ac:dyDescent="0.2">
      <c r="A333" s="3"/>
      <c r="B333" s="6"/>
      <c r="C333" s="3"/>
      <c r="D333" s="3"/>
      <c r="E333" s="5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39"/>
      <c r="AV333" s="39"/>
      <c r="AW333" s="39"/>
    </row>
    <row r="334" spans="1:49" s="1" customFormat="1" x14ac:dyDescent="0.25">
      <c r="A334" s="3"/>
      <c r="B334" s="57" t="s">
        <v>201</v>
      </c>
      <c r="C334" s="58"/>
      <c r="D334" s="58"/>
      <c r="E334" s="5"/>
      <c r="F334" s="59">
        <v>3650</v>
      </c>
      <c r="G334" s="54"/>
      <c r="H334" s="54"/>
      <c r="I334" s="54"/>
      <c r="J334" s="59">
        <v>17286</v>
      </c>
      <c r="K334" s="59">
        <v>498</v>
      </c>
      <c r="L334" s="59">
        <v>138</v>
      </c>
      <c r="M334" s="54"/>
      <c r="N334" s="59">
        <v>17922</v>
      </c>
      <c r="O334" s="54"/>
      <c r="P334" s="54"/>
      <c r="Q334" s="54"/>
      <c r="R334" s="59">
        <v>107</v>
      </c>
      <c r="S334" s="59">
        <v>1250</v>
      </c>
      <c r="T334" s="59">
        <v>2793</v>
      </c>
      <c r="U334" s="59">
        <v>1482</v>
      </c>
      <c r="V334" s="54"/>
      <c r="W334" s="59">
        <v>1956</v>
      </c>
      <c r="X334" s="59">
        <v>49</v>
      </c>
      <c r="Y334" s="59">
        <v>61</v>
      </c>
      <c r="Z334" s="59">
        <v>899</v>
      </c>
      <c r="AA334" s="59">
        <v>1481</v>
      </c>
      <c r="AB334" s="59">
        <v>623</v>
      </c>
      <c r="AC334" s="59">
        <v>7046</v>
      </c>
      <c r="AD334" s="59">
        <v>5</v>
      </c>
      <c r="AE334" s="54"/>
      <c r="AF334" s="59">
        <v>17752</v>
      </c>
      <c r="AG334" s="54"/>
      <c r="AH334" s="54"/>
      <c r="AI334" s="54"/>
      <c r="AJ334" s="59">
        <v>3807</v>
      </c>
      <c r="AK334" s="54"/>
      <c r="AL334" s="54"/>
      <c r="AM334" s="54"/>
      <c r="AN334" s="59">
        <v>0</v>
      </c>
      <c r="AO334" s="54"/>
      <c r="AP334" s="59">
        <v>13</v>
      </c>
      <c r="AQ334" s="54"/>
      <c r="AR334" s="54"/>
      <c r="AS334" s="54"/>
      <c r="AT334" s="59">
        <v>683</v>
      </c>
      <c r="AU334" s="39"/>
      <c r="AV334" s="39"/>
      <c r="AW334" s="39"/>
    </row>
    <row r="335" spans="1:49" x14ac:dyDescent="0.2"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</row>
    <row r="336" spans="1:49" x14ac:dyDescent="0.2">
      <c r="B336" s="6" t="s">
        <v>202</v>
      </c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</row>
    <row r="337" spans="1:49" x14ac:dyDescent="0.2">
      <c r="C337" s="3" t="s">
        <v>154</v>
      </c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</row>
    <row r="338" spans="1:49" x14ac:dyDescent="0.2">
      <c r="D338" s="2" t="s">
        <v>203</v>
      </c>
      <c r="F338" s="39">
        <v>386</v>
      </c>
      <c r="G338" s="39"/>
      <c r="H338" s="39"/>
      <c r="I338" s="39"/>
      <c r="J338" s="39">
        <v>1797</v>
      </c>
      <c r="K338" s="39">
        <v>31</v>
      </c>
      <c r="L338" s="39">
        <v>9</v>
      </c>
      <c r="M338" s="39"/>
      <c r="N338" s="39">
        <v>1837</v>
      </c>
      <c r="O338" s="39"/>
      <c r="P338" s="39"/>
      <c r="Q338" s="39"/>
      <c r="R338" s="39">
        <v>6</v>
      </c>
      <c r="S338" s="39">
        <v>131</v>
      </c>
      <c r="T338" s="39">
        <v>156</v>
      </c>
      <c r="U338" s="39">
        <v>168</v>
      </c>
      <c r="V338" s="39"/>
      <c r="W338" s="39">
        <v>170</v>
      </c>
      <c r="X338" s="39">
        <v>11</v>
      </c>
      <c r="Y338" s="39">
        <v>37</v>
      </c>
      <c r="Z338" s="39">
        <v>397</v>
      </c>
      <c r="AA338" s="39">
        <v>56</v>
      </c>
      <c r="AB338" s="39">
        <v>77</v>
      </c>
      <c r="AC338" s="39">
        <v>593</v>
      </c>
      <c r="AD338" s="39">
        <v>0</v>
      </c>
      <c r="AE338" s="39"/>
      <c r="AF338" s="39">
        <v>1802</v>
      </c>
      <c r="AG338" s="39"/>
      <c r="AH338" s="39"/>
      <c r="AI338" s="39"/>
      <c r="AJ338" s="39">
        <v>421</v>
      </c>
      <c r="AK338" s="39"/>
      <c r="AL338" s="39"/>
      <c r="AM338" s="39"/>
      <c r="AN338" s="39">
        <v>0</v>
      </c>
      <c r="AO338" s="39"/>
      <c r="AP338" s="39">
        <v>0</v>
      </c>
      <c r="AQ338" s="39"/>
      <c r="AR338" s="39"/>
      <c r="AS338" s="39"/>
      <c r="AT338" s="39">
        <v>604</v>
      </c>
      <c r="AU338" s="39"/>
      <c r="AV338" s="39"/>
      <c r="AW338" s="39"/>
    </row>
    <row r="339" spans="1:49" x14ac:dyDescent="0.2">
      <c r="D339" s="47" t="s">
        <v>204</v>
      </c>
      <c r="F339" s="48">
        <v>414</v>
      </c>
      <c r="G339" s="49"/>
      <c r="H339" s="49"/>
      <c r="I339" s="49"/>
      <c r="J339" s="48">
        <v>1768</v>
      </c>
      <c r="K339" s="48">
        <v>37</v>
      </c>
      <c r="L339" s="48">
        <v>14</v>
      </c>
      <c r="M339" s="49"/>
      <c r="N339" s="48">
        <v>1819</v>
      </c>
      <c r="O339" s="49"/>
      <c r="P339" s="49"/>
      <c r="Q339" s="49"/>
      <c r="R339" s="48">
        <v>5</v>
      </c>
      <c r="S339" s="48">
        <v>127</v>
      </c>
      <c r="T339" s="48">
        <v>171</v>
      </c>
      <c r="U339" s="48">
        <v>116</v>
      </c>
      <c r="V339" s="49"/>
      <c r="W339" s="48">
        <v>387</v>
      </c>
      <c r="X339" s="48">
        <v>4</v>
      </c>
      <c r="Y339" s="48">
        <v>25</v>
      </c>
      <c r="Z339" s="48">
        <v>357</v>
      </c>
      <c r="AA339" s="48">
        <v>57</v>
      </c>
      <c r="AB339" s="48">
        <v>54</v>
      </c>
      <c r="AC339" s="48">
        <v>542</v>
      </c>
      <c r="AD339" s="48">
        <v>2</v>
      </c>
      <c r="AE339" s="49"/>
      <c r="AF339" s="48">
        <v>1847</v>
      </c>
      <c r="AG339" s="49"/>
      <c r="AH339" s="49"/>
      <c r="AI339" s="49"/>
      <c r="AJ339" s="48">
        <v>382</v>
      </c>
      <c r="AK339" s="49"/>
      <c r="AL339" s="49"/>
      <c r="AM339" s="49"/>
      <c r="AN339" s="48">
        <v>0</v>
      </c>
      <c r="AO339" s="49"/>
      <c r="AP339" s="48">
        <v>4</v>
      </c>
      <c r="AQ339" s="49"/>
      <c r="AR339" s="49"/>
      <c r="AS339" s="49"/>
      <c r="AT339" s="48">
        <v>0</v>
      </c>
      <c r="AU339" s="39"/>
      <c r="AV339" s="39"/>
      <c r="AW339" s="39"/>
    </row>
    <row r="340" spans="1:49" x14ac:dyDescent="0.2">
      <c r="D340" s="2" t="s">
        <v>205</v>
      </c>
      <c r="F340" s="39">
        <v>411</v>
      </c>
      <c r="G340" s="39"/>
      <c r="H340" s="39"/>
      <c r="I340" s="39"/>
      <c r="J340" s="39">
        <v>1795</v>
      </c>
      <c r="K340" s="39">
        <v>16</v>
      </c>
      <c r="L340" s="39">
        <v>9</v>
      </c>
      <c r="M340" s="39"/>
      <c r="N340" s="39">
        <v>1820</v>
      </c>
      <c r="O340" s="39"/>
      <c r="P340" s="39"/>
      <c r="Q340" s="39"/>
      <c r="R340" s="39">
        <v>5</v>
      </c>
      <c r="S340" s="39">
        <v>64</v>
      </c>
      <c r="T340" s="39">
        <v>89</v>
      </c>
      <c r="U340" s="39">
        <v>125</v>
      </c>
      <c r="V340" s="39"/>
      <c r="W340" s="39">
        <v>504</v>
      </c>
      <c r="X340" s="39">
        <v>6</v>
      </c>
      <c r="Y340" s="39">
        <v>30</v>
      </c>
      <c r="Z340" s="39">
        <v>311</v>
      </c>
      <c r="AA340" s="39">
        <v>96</v>
      </c>
      <c r="AB340" s="39">
        <v>55</v>
      </c>
      <c r="AC340" s="39">
        <v>588</v>
      </c>
      <c r="AD340" s="39">
        <v>0</v>
      </c>
      <c r="AE340" s="39"/>
      <c r="AF340" s="39">
        <v>1873</v>
      </c>
      <c r="AG340" s="39"/>
      <c r="AH340" s="39"/>
      <c r="AI340" s="39"/>
      <c r="AJ340" s="39">
        <v>350</v>
      </c>
      <c r="AK340" s="39"/>
      <c r="AL340" s="39"/>
      <c r="AM340" s="39"/>
      <c r="AN340" s="39">
        <v>0</v>
      </c>
      <c r="AO340" s="39"/>
      <c r="AP340" s="39">
        <v>8</v>
      </c>
      <c r="AQ340" s="39"/>
      <c r="AR340" s="39"/>
      <c r="AS340" s="39"/>
      <c r="AT340" s="39">
        <v>25</v>
      </c>
      <c r="AU340" s="39"/>
      <c r="AV340" s="39"/>
      <c r="AW340" s="39"/>
    </row>
    <row r="341" spans="1:49" x14ac:dyDescent="0.2">
      <c r="D341" s="47" t="s">
        <v>206</v>
      </c>
      <c r="F341" s="48">
        <v>421</v>
      </c>
      <c r="G341" s="49"/>
      <c r="H341" s="49"/>
      <c r="I341" s="49"/>
      <c r="J341" s="48">
        <v>1823</v>
      </c>
      <c r="K341" s="48">
        <v>57</v>
      </c>
      <c r="L341" s="48">
        <v>12</v>
      </c>
      <c r="M341" s="49"/>
      <c r="N341" s="48">
        <v>1892</v>
      </c>
      <c r="O341" s="49"/>
      <c r="P341" s="49"/>
      <c r="Q341" s="49"/>
      <c r="R341" s="48">
        <v>5</v>
      </c>
      <c r="S341" s="48">
        <v>154</v>
      </c>
      <c r="T341" s="48">
        <v>158</v>
      </c>
      <c r="U341" s="48">
        <v>99</v>
      </c>
      <c r="V341" s="49"/>
      <c r="W341" s="48">
        <v>325</v>
      </c>
      <c r="X341" s="48">
        <v>11</v>
      </c>
      <c r="Y341" s="48">
        <v>27</v>
      </c>
      <c r="Z341" s="48">
        <v>404</v>
      </c>
      <c r="AA341" s="48">
        <v>74</v>
      </c>
      <c r="AB341" s="48">
        <v>40</v>
      </c>
      <c r="AC341" s="48">
        <v>615</v>
      </c>
      <c r="AD341" s="48">
        <v>13</v>
      </c>
      <c r="AE341" s="49"/>
      <c r="AF341" s="48">
        <v>1925</v>
      </c>
      <c r="AG341" s="49"/>
      <c r="AH341" s="49"/>
      <c r="AI341" s="49"/>
      <c r="AJ341" s="48">
        <v>388</v>
      </c>
      <c r="AK341" s="49"/>
      <c r="AL341" s="49"/>
      <c r="AM341" s="49"/>
      <c r="AN341" s="48">
        <v>0</v>
      </c>
      <c r="AO341" s="49"/>
      <c r="AP341" s="48">
        <v>0</v>
      </c>
      <c r="AQ341" s="49"/>
      <c r="AR341" s="49"/>
      <c r="AS341" s="49"/>
      <c r="AT341" s="48">
        <v>35</v>
      </c>
      <c r="AU341" s="39"/>
      <c r="AV341" s="39"/>
      <c r="AW341" s="39"/>
    </row>
    <row r="342" spans="1:49" x14ac:dyDescent="0.2">
      <c r="D342" s="50" t="s">
        <v>207</v>
      </c>
      <c r="F342" s="49">
        <v>261</v>
      </c>
      <c r="G342" s="49"/>
      <c r="H342" s="49"/>
      <c r="I342" s="49"/>
      <c r="J342" s="49">
        <v>1796</v>
      </c>
      <c r="K342" s="49">
        <v>31</v>
      </c>
      <c r="L342" s="49">
        <v>10</v>
      </c>
      <c r="M342" s="49"/>
      <c r="N342" s="49">
        <v>1837</v>
      </c>
      <c r="O342" s="49"/>
      <c r="P342" s="49"/>
      <c r="Q342" s="49"/>
      <c r="R342" s="49">
        <v>0</v>
      </c>
      <c r="S342" s="49">
        <v>156</v>
      </c>
      <c r="T342" s="49">
        <v>180</v>
      </c>
      <c r="U342" s="49">
        <v>107</v>
      </c>
      <c r="V342" s="49"/>
      <c r="W342" s="49">
        <v>318</v>
      </c>
      <c r="X342" s="49">
        <v>3</v>
      </c>
      <c r="Y342" s="49">
        <v>25</v>
      </c>
      <c r="Z342" s="49">
        <v>331</v>
      </c>
      <c r="AA342" s="49">
        <v>48</v>
      </c>
      <c r="AB342" s="49">
        <v>28</v>
      </c>
      <c r="AC342" s="49">
        <v>538</v>
      </c>
      <c r="AD342" s="49">
        <v>5</v>
      </c>
      <c r="AE342" s="49"/>
      <c r="AF342" s="49">
        <v>1739</v>
      </c>
      <c r="AG342" s="49"/>
      <c r="AH342" s="49"/>
      <c r="AI342" s="49"/>
      <c r="AJ342" s="49">
        <v>359</v>
      </c>
      <c r="AK342" s="49"/>
      <c r="AL342" s="49"/>
      <c r="AM342" s="49"/>
      <c r="AN342" s="49">
        <v>0</v>
      </c>
      <c r="AO342" s="49"/>
      <c r="AP342" s="49">
        <v>0</v>
      </c>
      <c r="AQ342" s="49"/>
      <c r="AR342" s="49"/>
      <c r="AS342" s="49"/>
      <c r="AT342" s="49">
        <v>0</v>
      </c>
      <c r="AU342" s="39"/>
      <c r="AV342" s="39"/>
      <c r="AW342" s="39"/>
    </row>
    <row r="343" spans="1:49" x14ac:dyDescent="0.2">
      <c r="D343" s="47" t="s">
        <v>208</v>
      </c>
      <c r="F343" s="48">
        <v>307</v>
      </c>
      <c r="G343" s="49"/>
      <c r="H343" s="49"/>
      <c r="I343" s="49"/>
      <c r="J343" s="48">
        <v>1746</v>
      </c>
      <c r="K343" s="48">
        <v>23</v>
      </c>
      <c r="L343" s="48">
        <v>7</v>
      </c>
      <c r="M343" s="49"/>
      <c r="N343" s="48">
        <v>1776</v>
      </c>
      <c r="O343" s="49"/>
      <c r="P343" s="49"/>
      <c r="Q343" s="49"/>
      <c r="R343" s="48">
        <v>1</v>
      </c>
      <c r="S343" s="48">
        <v>47</v>
      </c>
      <c r="T343" s="48">
        <v>230</v>
      </c>
      <c r="U343" s="48">
        <v>157</v>
      </c>
      <c r="V343" s="49"/>
      <c r="W343" s="48">
        <v>325</v>
      </c>
      <c r="X343" s="48">
        <v>5</v>
      </c>
      <c r="Y343" s="48">
        <v>39</v>
      </c>
      <c r="Z343" s="48">
        <v>288</v>
      </c>
      <c r="AA343" s="48">
        <v>83</v>
      </c>
      <c r="AB343" s="48">
        <v>48</v>
      </c>
      <c r="AC343" s="48">
        <v>552</v>
      </c>
      <c r="AD343" s="48">
        <v>4</v>
      </c>
      <c r="AE343" s="49"/>
      <c r="AF343" s="48">
        <v>1779</v>
      </c>
      <c r="AG343" s="49"/>
      <c r="AH343" s="49"/>
      <c r="AI343" s="49"/>
      <c r="AJ343" s="48">
        <v>301</v>
      </c>
      <c r="AK343" s="49"/>
      <c r="AL343" s="49"/>
      <c r="AM343" s="49"/>
      <c r="AN343" s="48">
        <v>0</v>
      </c>
      <c r="AO343" s="49"/>
      <c r="AP343" s="48">
        <v>3</v>
      </c>
      <c r="AQ343" s="49"/>
      <c r="AR343" s="49"/>
      <c r="AS343" s="49"/>
      <c r="AT343" s="48">
        <v>0</v>
      </c>
      <c r="AU343" s="39"/>
      <c r="AV343" s="39"/>
      <c r="AW343" s="39"/>
    </row>
    <row r="344" spans="1:49" x14ac:dyDescent="0.2">
      <c r="D344" s="2" t="s">
        <v>209</v>
      </c>
      <c r="F344" s="39">
        <v>507</v>
      </c>
      <c r="G344" s="39"/>
      <c r="H344" s="39"/>
      <c r="I344" s="39"/>
      <c r="J344" s="39">
        <v>1734</v>
      </c>
      <c r="K344" s="39">
        <v>30</v>
      </c>
      <c r="L344" s="39">
        <v>21</v>
      </c>
      <c r="M344" s="39"/>
      <c r="N344" s="39">
        <v>1785</v>
      </c>
      <c r="O344" s="39"/>
      <c r="P344" s="39"/>
      <c r="Q344" s="39"/>
      <c r="R344" s="39">
        <v>0</v>
      </c>
      <c r="S344" s="39">
        <v>73</v>
      </c>
      <c r="T344" s="39">
        <v>226</v>
      </c>
      <c r="U344" s="39">
        <v>135</v>
      </c>
      <c r="V344" s="39"/>
      <c r="W344" s="39">
        <v>190</v>
      </c>
      <c r="X344" s="39">
        <v>5</v>
      </c>
      <c r="Y344" s="39">
        <v>57</v>
      </c>
      <c r="Z344" s="39">
        <v>332</v>
      </c>
      <c r="AA344" s="39">
        <v>74</v>
      </c>
      <c r="AB344" s="39">
        <v>75</v>
      </c>
      <c r="AC344" s="39">
        <v>707</v>
      </c>
      <c r="AD344" s="39">
        <v>11</v>
      </c>
      <c r="AE344" s="39"/>
      <c r="AF344" s="39">
        <v>1885</v>
      </c>
      <c r="AG344" s="39"/>
      <c r="AH344" s="39"/>
      <c r="AI344" s="39"/>
      <c r="AJ344" s="39">
        <v>407</v>
      </c>
      <c r="AK344" s="39"/>
      <c r="AL344" s="39"/>
      <c r="AM344" s="39"/>
      <c r="AN344" s="39">
        <v>0</v>
      </c>
      <c r="AO344" s="39"/>
      <c r="AP344" s="39">
        <v>0</v>
      </c>
      <c r="AQ344" s="39"/>
      <c r="AR344" s="39"/>
      <c r="AS344" s="39"/>
      <c r="AT344" s="39">
        <v>40</v>
      </c>
      <c r="AU344" s="39"/>
      <c r="AV344" s="39"/>
      <c r="AW344" s="39"/>
    </row>
    <row r="345" spans="1:49" x14ac:dyDescent="0.2">
      <c r="D345" s="47" t="s">
        <v>210</v>
      </c>
      <c r="F345" s="48">
        <v>421</v>
      </c>
      <c r="G345" s="49"/>
      <c r="H345" s="49"/>
      <c r="I345" s="49"/>
      <c r="J345" s="48">
        <v>1728</v>
      </c>
      <c r="K345" s="48">
        <v>27</v>
      </c>
      <c r="L345" s="48">
        <v>35</v>
      </c>
      <c r="M345" s="49"/>
      <c r="N345" s="48">
        <v>1790</v>
      </c>
      <c r="O345" s="49"/>
      <c r="P345" s="49"/>
      <c r="Q345" s="49"/>
      <c r="R345" s="48">
        <v>0</v>
      </c>
      <c r="S345" s="48">
        <v>91</v>
      </c>
      <c r="T345" s="48">
        <v>169</v>
      </c>
      <c r="U345" s="48">
        <v>61</v>
      </c>
      <c r="V345" s="49"/>
      <c r="W345" s="48">
        <v>237</v>
      </c>
      <c r="X345" s="48">
        <v>0</v>
      </c>
      <c r="Y345" s="48">
        <v>19</v>
      </c>
      <c r="Z345" s="48">
        <v>374</v>
      </c>
      <c r="AA345" s="48">
        <v>79</v>
      </c>
      <c r="AB345" s="48">
        <v>77</v>
      </c>
      <c r="AC345" s="48">
        <v>729</v>
      </c>
      <c r="AD345" s="48">
        <v>0</v>
      </c>
      <c r="AE345" s="49"/>
      <c r="AF345" s="48">
        <v>1836</v>
      </c>
      <c r="AG345" s="49"/>
      <c r="AH345" s="49"/>
      <c r="AI345" s="49"/>
      <c r="AJ345" s="48">
        <v>374</v>
      </c>
      <c r="AK345" s="49"/>
      <c r="AL345" s="49"/>
      <c r="AM345" s="49"/>
      <c r="AN345" s="48">
        <v>0</v>
      </c>
      <c r="AO345" s="49"/>
      <c r="AP345" s="48">
        <v>1</v>
      </c>
      <c r="AQ345" s="49"/>
      <c r="AR345" s="49"/>
      <c r="AS345" s="49"/>
      <c r="AT345" s="48">
        <v>38</v>
      </c>
      <c r="AU345" s="39"/>
      <c r="AV345" s="39"/>
      <c r="AW345" s="39"/>
    </row>
    <row r="346" spans="1:49" x14ac:dyDescent="0.2">
      <c r="D346" s="2" t="s">
        <v>211</v>
      </c>
      <c r="F346" s="39">
        <v>215</v>
      </c>
      <c r="G346" s="39"/>
      <c r="H346" s="39"/>
      <c r="I346" s="39"/>
      <c r="J346" s="39">
        <v>1067</v>
      </c>
      <c r="K346" s="39">
        <v>19</v>
      </c>
      <c r="L346" s="39">
        <v>10</v>
      </c>
      <c r="M346" s="39"/>
      <c r="N346" s="39">
        <v>1096</v>
      </c>
      <c r="O346" s="39"/>
      <c r="P346" s="39"/>
      <c r="Q346" s="39"/>
      <c r="R346" s="39">
        <v>5</v>
      </c>
      <c r="S346" s="39">
        <v>42</v>
      </c>
      <c r="T346" s="39">
        <v>119</v>
      </c>
      <c r="U346" s="39">
        <v>134</v>
      </c>
      <c r="V346" s="39"/>
      <c r="W346" s="39">
        <v>64</v>
      </c>
      <c r="X346" s="39">
        <v>1</v>
      </c>
      <c r="Y346" s="39">
        <v>1</v>
      </c>
      <c r="Z346" s="39">
        <v>18</v>
      </c>
      <c r="AA346" s="39">
        <v>52</v>
      </c>
      <c r="AB346" s="39">
        <v>20</v>
      </c>
      <c r="AC346" s="39">
        <v>632</v>
      </c>
      <c r="AD346" s="39">
        <v>1</v>
      </c>
      <c r="AE346" s="39"/>
      <c r="AF346" s="39">
        <v>1089</v>
      </c>
      <c r="AG346" s="39"/>
      <c r="AH346" s="39"/>
      <c r="AI346" s="39"/>
      <c r="AJ346" s="39">
        <v>218</v>
      </c>
      <c r="AK346" s="39"/>
      <c r="AL346" s="39"/>
      <c r="AM346" s="39"/>
      <c r="AN346" s="39">
        <v>0</v>
      </c>
      <c r="AO346" s="39"/>
      <c r="AP346" s="39">
        <v>4</v>
      </c>
      <c r="AQ346" s="39"/>
      <c r="AR346" s="39"/>
      <c r="AS346" s="39"/>
      <c r="AT346" s="39">
        <v>0</v>
      </c>
      <c r="AU346" s="39"/>
      <c r="AV346" s="39"/>
      <c r="AW346" s="39"/>
    </row>
    <row r="347" spans="1:49" x14ac:dyDescent="0.2">
      <c r="D347" s="47" t="s">
        <v>212</v>
      </c>
      <c r="F347" s="48">
        <v>105</v>
      </c>
      <c r="G347" s="49"/>
      <c r="H347" s="49"/>
      <c r="I347" s="49"/>
      <c r="J347" s="48">
        <v>552</v>
      </c>
      <c r="K347" s="48">
        <v>33</v>
      </c>
      <c r="L347" s="48">
        <v>11</v>
      </c>
      <c r="M347" s="49"/>
      <c r="N347" s="48">
        <v>596</v>
      </c>
      <c r="O347" s="49"/>
      <c r="P347" s="49"/>
      <c r="Q347" s="49"/>
      <c r="R347" s="48">
        <v>0</v>
      </c>
      <c r="S347" s="48">
        <v>29</v>
      </c>
      <c r="T347" s="48">
        <v>78</v>
      </c>
      <c r="U347" s="48">
        <v>35</v>
      </c>
      <c r="V347" s="49"/>
      <c r="W347" s="48">
        <v>80</v>
      </c>
      <c r="X347" s="48">
        <v>3</v>
      </c>
      <c r="Y347" s="48">
        <v>2</v>
      </c>
      <c r="Z347" s="48">
        <v>30</v>
      </c>
      <c r="AA347" s="48">
        <v>29</v>
      </c>
      <c r="AB347" s="48">
        <v>23</v>
      </c>
      <c r="AC347" s="48">
        <v>288</v>
      </c>
      <c r="AD347" s="48">
        <v>0</v>
      </c>
      <c r="AE347" s="49"/>
      <c r="AF347" s="48">
        <v>597</v>
      </c>
      <c r="AG347" s="49"/>
      <c r="AH347" s="49"/>
      <c r="AI347" s="49"/>
      <c r="AJ347" s="48">
        <v>103</v>
      </c>
      <c r="AK347" s="49"/>
      <c r="AL347" s="49"/>
      <c r="AM347" s="49"/>
      <c r="AN347" s="48">
        <v>0</v>
      </c>
      <c r="AO347" s="49"/>
      <c r="AP347" s="48">
        <v>1</v>
      </c>
      <c r="AQ347" s="49"/>
      <c r="AR347" s="49"/>
      <c r="AS347" s="49"/>
      <c r="AT347" s="48">
        <v>0</v>
      </c>
      <c r="AU347" s="39"/>
      <c r="AV347" s="39"/>
      <c r="AW347" s="39"/>
    </row>
    <row r="348" spans="1:49" x14ac:dyDescent="0.2">
      <c r="D348" s="50" t="s">
        <v>213</v>
      </c>
      <c r="F348" s="39">
        <v>154</v>
      </c>
      <c r="G348" s="39"/>
      <c r="H348" s="39"/>
      <c r="I348" s="39"/>
      <c r="J348" s="39">
        <v>547</v>
      </c>
      <c r="K348" s="39">
        <v>7</v>
      </c>
      <c r="L348" s="39">
        <v>5</v>
      </c>
      <c r="M348" s="39"/>
      <c r="N348" s="39">
        <v>559</v>
      </c>
      <c r="O348" s="39"/>
      <c r="P348" s="39"/>
      <c r="Q348" s="39"/>
      <c r="R348" s="39">
        <v>1</v>
      </c>
      <c r="S348" s="39">
        <v>33</v>
      </c>
      <c r="T348" s="39">
        <v>49</v>
      </c>
      <c r="U348" s="39">
        <v>57</v>
      </c>
      <c r="V348" s="39"/>
      <c r="W348" s="39">
        <v>58</v>
      </c>
      <c r="X348" s="39">
        <v>2</v>
      </c>
      <c r="Y348" s="39">
        <v>2</v>
      </c>
      <c r="Z348" s="39">
        <v>39</v>
      </c>
      <c r="AA348" s="39">
        <v>43</v>
      </c>
      <c r="AB348" s="39">
        <v>35</v>
      </c>
      <c r="AC348" s="39">
        <v>270</v>
      </c>
      <c r="AD348" s="39">
        <v>1</v>
      </c>
      <c r="AE348" s="39"/>
      <c r="AF348" s="39">
        <v>590</v>
      </c>
      <c r="AG348" s="39"/>
      <c r="AH348" s="39"/>
      <c r="AI348" s="39"/>
      <c r="AJ348" s="39">
        <v>121</v>
      </c>
      <c r="AK348" s="39"/>
      <c r="AL348" s="39"/>
      <c r="AM348" s="39"/>
      <c r="AN348" s="39">
        <v>0</v>
      </c>
      <c r="AO348" s="39"/>
      <c r="AP348" s="39">
        <v>2</v>
      </c>
      <c r="AQ348" s="39"/>
      <c r="AR348" s="39"/>
      <c r="AS348" s="39"/>
      <c r="AT348" s="39">
        <v>0</v>
      </c>
      <c r="AU348" s="39"/>
      <c r="AV348" s="39"/>
      <c r="AW348" s="39"/>
    </row>
    <row r="349" spans="1:49" x14ac:dyDescent="0.2"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</row>
    <row r="350" spans="1:49" s="1" customFormat="1" x14ac:dyDescent="0.25">
      <c r="A350" s="3"/>
      <c r="B350" s="6"/>
      <c r="C350" s="51" t="s">
        <v>159</v>
      </c>
      <c r="D350" s="52"/>
      <c r="E350" s="5"/>
      <c r="F350" s="53">
        <v>3602</v>
      </c>
      <c r="G350" s="54"/>
      <c r="H350" s="54"/>
      <c r="I350" s="54"/>
      <c r="J350" s="53">
        <v>16353</v>
      </c>
      <c r="K350" s="53">
        <v>311</v>
      </c>
      <c r="L350" s="53">
        <v>143</v>
      </c>
      <c r="M350" s="54"/>
      <c r="N350" s="53">
        <v>16807</v>
      </c>
      <c r="O350" s="54"/>
      <c r="P350" s="54"/>
      <c r="Q350" s="54"/>
      <c r="R350" s="53">
        <v>28</v>
      </c>
      <c r="S350" s="53">
        <v>947</v>
      </c>
      <c r="T350" s="53">
        <v>1625</v>
      </c>
      <c r="U350" s="53">
        <v>1194</v>
      </c>
      <c r="V350" s="54"/>
      <c r="W350" s="53">
        <v>2658</v>
      </c>
      <c r="X350" s="53">
        <v>51</v>
      </c>
      <c r="Y350" s="53">
        <v>264</v>
      </c>
      <c r="Z350" s="53">
        <v>2881</v>
      </c>
      <c r="AA350" s="53">
        <v>691</v>
      </c>
      <c r="AB350" s="53">
        <v>532</v>
      </c>
      <c r="AC350" s="53">
        <v>6054</v>
      </c>
      <c r="AD350" s="53">
        <v>37</v>
      </c>
      <c r="AE350" s="54"/>
      <c r="AF350" s="53">
        <v>16962</v>
      </c>
      <c r="AG350" s="54"/>
      <c r="AH350" s="54"/>
      <c r="AI350" s="54"/>
      <c r="AJ350" s="53">
        <v>3424</v>
      </c>
      <c r="AK350" s="54"/>
      <c r="AL350" s="54"/>
      <c r="AM350" s="54"/>
      <c r="AN350" s="53">
        <v>0</v>
      </c>
      <c r="AO350" s="54"/>
      <c r="AP350" s="53">
        <v>23</v>
      </c>
      <c r="AQ350" s="54"/>
      <c r="AR350" s="54"/>
      <c r="AS350" s="54"/>
      <c r="AT350" s="53">
        <v>742</v>
      </c>
      <c r="AU350" s="39"/>
      <c r="AV350" s="39"/>
      <c r="AW350" s="39"/>
    </row>
    <row r="351" spans="1:49" s="1" customFormat="1" x14ac:dyDescent="0.2">
      <c r="A351" s="3"/>
      <c r="B351" s="6"/>
      <c r="C351" s="3"/>
      <c r="D351" s="3"/>
      <c r="E351" s="5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39"/>
      <c r="AV351" s="39"/>
      <c r="AW351" s="39"/>
    </row>
    <row r="352" spans="1:49" s="1" customFormat="1" x14ac:dyDescent="0.25">
      <c r="A352" s="3"/>
      <c r="B352" s="57" t="s">
        <v>214</v>
      </c>
      <c r="C352" s="58"/>
      <c r="D352" s="58"/>
      <c r="E352" s="5"/>
      <c r="F352" s="59">
        <v>3602</v>
      </c>
      <c r="G352" s="54"/>
      <c r="H352" s="54"/>
      <c r="I352" s="54"/>
      <c r="J352" s="59">
        <v>16353</v>
      </c>
      <c r="K352" s="59">
        <v>311</v>
      </c>
      <c r="L352" s="59">
        <v>143</v>
      </c>
      <c r="M352" s="54"/>
      <c r="N352" s="59">
        <v>16807</v>
      </c>
      <c r="O352" s="54"/>
      <c r="P352" s="54"/>
      <c r="Q352" s="54"/>
      <c r="R352" s="59">
        <v>28</v>
      </c>
      <c r="S352" s="59">
        <v>947</v>
      </c>
      <c r="T352" s="59">
        <v>1625</v>
      </c>
      <c r="U352" s="59">
        <v>1194</v>
      </c>
      <c r="V352" s="54"/>
      <c r="W352" s="59">
        <v>2658</v>
      </c>
      <c r="X352" s="59">
        <v>51</v>
      </c>
      <c r="Y352" s="59">
        <v>264</v>
      </c>
      <c r="Z352" s="59">
        <v>2881</v>
      </c>
      <c r="AA352" s="59">
        <v>691</v>
      </c>
      <c r="AB352" s="59">
        <v>532</v>
      </c>
      <c r="AC352" s="59">
        <v>6054</v>
      </c>
      <c r="AD352" s="59">
        <v>37</v>
      </c>
      <c r="AE352" s="54"/>
      <c r="AF352" s="59">
        <v>16962</v>
      </c>
      <c r="AG352" s="54"/>
      <c r="AH352" s="54"/>
      <c r="AI352" s="54"/>
      <c r="AJ352" s="59">
        <v>3424</v>
      </c>
      <c r="AK352" s="54"/>
      <c r="AL352" s="54"/>
      <c r="AM352" s="54"/>
      <c r="AN352" s="59">
        <v>0</v>
      </c>
      <c r="AO352" s="54"/>
      <c r="AP352" s="59">
        <v>23</v>
      </c>
      <c r="AQ352" s="54"/>
      <c r="AR352" s="54"/>
      <c r="AS352" s="54"/>
      <c r="AT352" s="59">
        <v>742</v>
      </c>
      <c r="AU352" s="39"/>
      <c r="AV352" s="39"/>
      <c r="AW352" s="39"/>
    </row>
    <row r="353" spans="1:49" x14ac:dyDescent="0.2"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</row>
    <row r="354" spans="1:49" x14ac:dyDescent="0.2">
      <c r="B354" s="6" t="s">
        <v>215</v>
      </c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</row>
    <row r="355" spans="1:49" x14ac:dyDescent="0.2">
      <c r="C355" s="3" t="s">
        <v>154</v>
      </c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</row>
    <row r="356" spans="1:49" x14ac:dyDescent="0.2">
      <c r="D356" s="2" t="s">
        <v>216</v>
      </c>
      <c r="F356" s="39">
        <v>295</v>
      </c>
      <c r="G356" s="39"/>
      <c r="H356" s="39"/>
      <c r="I356" s="39"/>
      <c r="J356" s="39">
        <v>1336</v>
      </c>
      <c r="K356" s="39">
        <v>23</v>
      </c>
      <c r="L356" s="39">
        <v>7</v>
      </c>
      <c r="M356" s="39"/>
      <c r="N356" s="39">
        <v>1366</v>
      </c>
      <c r="O356" s="39"/>
      <c r="P356" s="39"/>
      <c r="Q356" s="39"/>
      <c r="R356" s="39">
        <v>6</v>
      </c>
      <c r="S356" s="39">
        <v>61</v>
      </c>
      <c r="T356" s="39">
        <v>196</v>
      </c>
      <c r="U356" s="39">
        <v>59</v>
      </c>
      <c r="V356" s="39"/>
      <c r="W356" s="39">
        <v>242</v>
      </c>
      <c r="X356" s="39">
        <v>2</v>
      </c>
      <c r="Y356" s="39">
        <v>3</v>
      </c>
      <c r="Z356" s="39">
        <v>66</v>
      </c>
      <c r="AA356" s="39">
        <v>118</v>
      </c>
      <c r="AB356" s="39">
        <v>41</v>
      </c>
      <c r="AC356" s="39">
        <v>680</v>
      </c>
      <c r="AD356" s="39">
        <v>2</v>
      </c>
      <c r="AE356" s="39"/>
      <c r="AF356" s="39">
        <v>1476</v>
      </c>
      <c r="AG356" s="39"/>
      <c r="AH356" s="39"/>
      <c r="AI356" s="39"/>
      <c r="AJ356" s="39">
        <v>176</v>
      </c>
      <c r="AK356" s="39"/>
      <c r="AL356" s="39"/>
      <c r="AM356" s="39"/>
      <c r="AN356" s="39">
        <v>0</v>
      </c>
      <c r="AO356" s="39"/>
      <c r="AP356" s="39">
        <v>9</v>
      </c>
      <c r="AQ356" s="39"/>
      <c r="AR356" s="39"/>
      <c r="AS356" s="39"/>
      <c r="AT356" s="39">
        <v>0</v>
      </c>
      <c r="AU356" s="39"/>
      <c r="AV356" s="39"/>
      <c r="AW356" s="39"/>
    </row>
    <row r="357" spans="1:49" x14ac:dyDescent="0.2">
      <c r="D357" s="47" t="s">
        <v>217</v>
      </c>
      <c r="F357" s="48">
        <v>384</v>
      </c>
      <c r="G357" s="49"/>
      <c r="H357" s="49"/>
      <c r="I357" s="49"/>
      <c r="J357" s="48">
        <v>1377</v>
      </c>
      <c r="K357" s="48">
        <v>23</v>
      </c>
      <c r="L357" s="48">
        <v>12</v>
      </c>
      <c r="M357" s="49"/>
      <c r="N357" s="48">
        <v>1412</v>
      </c>
      <c r="O357" s="49"/>
      <c r="P357" s="49"/>
      <c r="Q357" s="49"/>
      <c r="R357" s="48">
        <v>1</v>
      </c>
      <c r="S357" s="48">
        <v>49</v>
      </c>
      <c r="T357" s="48">
        <v>255</v>
      </c>
      <c r="U357" s="48">
        <v>73</v>
      </c>
      <c r="V357" s="49"/>
      <c r="W357" s="48">
        <v>204</v>
      </c>
      <c r="X357" s="48">
        <v>6</v>
      </c>
      <c r="Y357" s="48">
        <v>6</v>
      </c>
      <c r="Z357" s="48">
        <v>85</v>
      </c>
      <c r="AA357" s="48">
        <v>133</v>
      </c>
      <c r="AB357" s="48">
        <v>61</v>
      </c>
      <c r="AC357" s="48">
        <v>686</v>
      </c>
      <c r="AD357" s="48">
        <v>0</v>
      </c>
      <c r="AE357" s="49"/>
      <c r="AF357" s="48">
        <v>1559</v>
      </c>
      <c r="AG357" s="49"/>
      <c r="AH357" s="49"/>
      <c r="AI357" s="49"/>
      <c r="AJ357" s="48">
        <v>237</v>
      </c>
      <c r="AK357" s="49"/>
      <c r="AL357" s="49"/>
      <c r="AM357" s="49"/>
      <c r="AN357" s="48">
        <v>0</v>
      </c>
      <c r="AO357" s="49"/>
      <c r="AP357" s="48">
        <v>0</v>
      </c>
      <c r="AQ357" s="49"/>
      <c r="AR357" s="49"/>
      <c r="AS357" s="49"/>
      <c r="AT357" s="48">
        <v>304</v>
      </c>
      <c r="AU357" s="39"/>
      <c r="AV357" s="39"/>
      <c r="AW357" s="39"/>
    </row>
    <row r="358" spans="1:49" x14ac:dyDescent="0.2">
      <c r="D358" s="2" t="s">
        <v>218</v>
      </c>
      <c r="F358" s="39">
        <v>266</v>
      </c>
      <c r="G358" s="39"/>
      <c r="H358" s="39"/>
      <c r="I358" s="39"/>
      <c r="J358" s="39">
        <v>1330</v>
      </c>
      <c r="K358" s="39">
        <v>23</v>
      </c>
      <c r="L358" s="39">
        <v>21</v>
      </c>
      <c r="M358" s="39"/>
      <c r="N358" s="39">
        <v>1374</v>
      </c>
      <c r="O358" s="39"/>
      <c r="P358" s="39"/>
      <c r="Q358" s="39"/>
      <c r="R358" s="39">
        <v>2</v>
      </c>
      <c r="S358" s="39">
        <v>42</v>
      </c>
      <c r="T358" s="39">
        <v>243</v>
      </c>
      <c r="U358" s="39">
        <v>84</v>
      </c>
      <c r="V358" s="39"/>
      <c r="W358" s="39">
        <v>210</v>
      </c>
      <c r="X358" s="39">
        <v>2</v>
      </c>
      <c r="Y358" s="39">
        <v>4</v>
      </c>
      <c r="Z358" s="39">
        <v>69</v>
      </c>
      <c r="AA358" s="39">
        <v>135</v>
      </c>
      <c r="AB358" s="39">
        <v>32</v>
      </c>
      <c r="AC358" s="39">
        <v>655</v>
      </c>
      <c r="AD358" s="39">
        <v>1</v>
      </c>
      <c r="AE358" s="39"/>
      <c r="AF358" s="39">
        <v>1479</v>
      </c>
      <c r="AG358" s="39"/>
      <c r="AH358" s="39"/>
      <c r="AI358" s="39"/>
      <c r="AJ358" s="39">
        <v>159</v>
      </c>
      <c r="AK358" s="39"/>
      <c r="AL358" s="39"/>
      <c r="AM358" s="39"/>
      <c r="AN358" s="39">
        <v>0</v>
      </c>
      <c r="AO358" s="39"/>
      <c r="AP358" s="39">
        <v>2</v>
      </c>
      <c r="AQ358" s="39"/>
      <c r="AR358" s="39"/>
      <c r="AS358" s="39"/>
      <c r="AT358" s="39">
        <v>0</v>
      </c>
      <c r="AU358" s="39"/>
      <c r="AV358" s="39"/>
      <c r="AW358" s="39"/>
    </row>
    <row r="359" spans="1:49" x14ac:dyDescent="0.2">
      <c r="D359" s="47" t="s">
        <v>219</v>
      </c>
      <c r="F359" s="48">
        <v>284</v>
      </c>
      <c r="G359" s="49"/>
      <c r="H359" s="49"/>
      <c r="I359" s="49"/>
      <c r="J359" s="48">
        <v>1351</v>
      </c>
      <c r="K359" s="48">
        <v>29</v>
      </c>
      <c r="L359" s="48">
        <v>17</v>
      </c>
      <c r="M359" s="49"/>
      <c r="N359" s="48">
        <v>1397</v>
      </c>
      <c r="O359" s="49"/>
      <c r="P359" s="49"/>
      <c r="Q359" s="49"/>
      <c r="R359" s="48">
        <v>8</v>
      </c>
      <c r="S359" s="48">
        <v>36</v>
      </c>
      <c r="T359" s="48">
        <v>236</v>
      </c>
      <c r="U359" s="48">
        <v>48</v>
      </c>
      <c r="V359" s="49"/>
      <c r="W359" s="48">
        <v>220</v>
      </c>
      <c r="X359" s="48">
        <v>3</v>
      </c>
      <c r="Y359" s="48">
        <v>4</v>
      </c>
      <c r="Z359" s="48">
        <v>76</v>
      </c>
      <c r="AA359" s="48">
        <v>128</v>
      </c>
      <c r="AB359" s="48">
        <v>38</v>
      </c>
      <c r="AC359" s="48">
        <v>684</v>
      </c>
      <c r="AD359" s="48">
        <v>3</v>
      </c>
      <c r="AE359" s="49"/>
      <c r="AF359" s="48">
        <v>1484</v>
      </c>
      <c r="AG359" s="49"/>
      <c r="AH359" s="49"/>
      <c r="AI359" s="49"/>
      <c r="AJ359" s="48">
        <v>187</v>
      </c>
      <c r="AK359" s="49"/>
      <c r="AL359" s="49"/>
      <c r="AM359" s="49"/>
      <c r="AN359" s="48">
        <v>0</v>
      </c>
      <c r="AO359" s="49"/>
      <c r="AP359" s="48">
        <v>10</v>
      </c>
      <c r="AQ359" s="49"/>
      <c r="AR359" s="49"/>
      <c r="AS359" s="49"/>
      <c r="AT359" s="48">
        <v>0</v>
      </c>
      <c r="AU359" s="39"/>
      <c r="AV359" s="39"/>
      <c r="AW359" s="39"/>
    </row>
    <row r="360" spans="1:49" x14ac:dyDescent="0.2">
      <c r="D360" s="2" t="s">
        <v>114</v>
      </c>
      <c r="F360" s="39">
        <v>114</v>
      </c>
      <c r="G360" s="39"/>
      <c r="H360" s="39"/>
      <c r="I360" s="39"/>
      <c r="J360" s="39">
        <v>497</v>
      </c>
      <c r="K360" s="39">
        <v>12</v>
      </c>
      <c r="L360" s="39">
        <v>7</v>
      </c>
      <c r="M360" s="39"/>
      <c r="N360" s="39">
        <v>516</v>
      </c>
      <c r="O360" s="39"/>
      <c r="P360" s="39"/>
      <c r="Q360" s="39"/>
      <c r="R360" s="39">
        <v>2</v>
      </c>
      <c r="S360" s="39">
        <v>24</v>
      </c>
      <c r="T360" s="39">
        <v>87</v>
      </c>
      <c r="U360" s="39">
        <v>25</v>
      </c>
      <c r="V360" s="39"/>
      <c r="W360" s="39">
        <v>67</v>
      </c>
      <c r="X360" s="39">
        <v>0</v>
      </c>
      <c r="Y360" s="39">
        <v>1</v>
      </c>
      <c r="Z360" s="39">
        <v>24</v>
      </c>
      <c r="AA360" s="39">
        <v>44</v>
      </c>
      <c r="AB360" s="39">
        <v>14</v>
      </c>
      <c r="AC360" s="39">
        <v>247</v>
      </c>
      <c r="AD360" s="39">
        <v>0</v>
      </c>
      <c r="AE360" s="39"/>
      <c r="AF360" s="39">
        <v>535</v>
      </c>
      <c r="AG360" s="39"/>
      <c r="AH360" s="39"/>
      <c r="AI360" s="39"/>
      <c r="AJ360" s="39">
        <v>93</v>
      </c>
      <c r="AK360" s="39"/>
      <c r="AL360" s="39"/>
      <c r="AM360" s="39"/>
      <c r="AN360" s="39">
        <v>0</v>
      </c>
      <c r="AO360" s="39"/>
      <c r="AP360" s="39">
        <v>2</v>
      </c>
      <c r="AQ360" s="39"/>
      <c r="AR360" s="39"/>
      <c r="AS360" s="39"/>
      <c r="AT360" s="39">
        <v>0</v>
      </c>
      <c r="AU360" s="39"/>
      <c r="AV360" s="39"/>
      <c r="AW360" s="39"/>
    </row>
    <row r="361" spans="1:49" x14ac:dyDescent="0.2">
      <c r="D361" s="47" t="s">
        <v>220</v>
      </c>
      <c r="F361" s="48">
        <v>379</v>
      </c>
      <c r="G361" s="49"/>
      <c r="H361" s="49"/>
      <c r="I361" s="49"/>
      <c r="J361" s="48">
        <v>1375</v>
      </c>
      <c r="K361" s="48">
        <v>29</v>
      </c>
      <c r="L361" s="48">
        <v>8</v>
      </c>
      <c r="M361" s="49"/>
      <c r="N361" s="48">
        <v>1412</v>
      </c>
      <c r="O361" s="49"/>
      <c r="P361" s="49"/>
      <c r="Q361" s="49"/>
      <c r="R361" s="48">
        <f xml:space="preserve"> 4 + 9</f>
        <v>13</v>
      </c>
      <c r="S361" s="48">
        <v>44</v>
      </c>
      <c r="T361" s="48">
        <v>260</v>
      </c>
      <c r="U361" s="48">
        <v>148</v>
      </c>
      <c r="V361" s="49"/>
      <c r="W361" s="48">
        <v>209</v>
      </c>
      <c r="X361" s="48">
        <v>3</v>
      </c>
      <c r="Y361" s="48">
        <v>3</v>
      </c>
      <c r="Z361" s="48">
        <v>78</v>
      </c>
      <c r="AA361" s="48">
        <v>123</v>
      </c>
      <c r="AB361" s="48">
        <v>33</v>
      </c>
      <c r="AC361" s="48">
        <v>691</v>
      </c>
      <c r="AD361" s="48">
        <v>13</v>
      </c>
      <c r="AE361" s="49"/>
      <c r="AF361" s="48">
        <v>1618</v>
      </c>
      <c r="AG361" s="49"/>
      <c r="AH361" s="49"/>
      <c r="AI361" s="49"/>
      <c r="AJ361" s="48">
        <v>173</v>
      </c>
      <c r="AK361" s="49"/>
      <c r="AL361" s="49"/>
      <c r="AM361" s="49"/>
      <c r="AN361" s="48">
        <v>0</v>
      </c>
      <c r="AO361" s="49"/>
      <c r="AP361" s="48">
        <v>0</v>
      </c>
      <c r="AQ361" s="49"/>
      <c r="AR361" s="49"/>
      <c r="AS361" s="49"/>
      <c r="AT361" s="48">
        <v>208</v>
      </c>
      <c r="AU361" s="39"/>
      <c r="AV361" s="39"/>
      <c r="AW361" s="39"/>
    </row>
    <row r="362" spans="1:49" x14ac:dyDescent="0.2">
      <c r="D362" s="50" t="s">
        <v>116</v>
      </c>
      <c r="F362" s="49">
        <v>113</v>
      </c>
      <c r="G362" s="49"/>
      <c r="H362" s="49"/>
      <c r="I362" s="49"/>
      <c r="J362" s="49">
        <v>497</v>
      </c>
      <c r="K362" s="49">
        <v>20</v>
      </c>
      <c r="L362" s="49">
        <v>8</v>
      </c>
      <c r="M362" s="49"/>
      <c r="N362" s="49">
        <v>525</v>
      </c>
      <c r="O362" s="49"/>
      <c r="P362" s="49"/>
      <c r="Q362" s="49"/>
      <c r="R362" s="49">
        <v>0</v>
      </c>
      <c r="S362" s="49">
        <v>30</v>
      </c>
      <c r="T362" s="49">
        <v>84</v>
      </c>
      <c r="U362" s="49">
        <v>38</v>
      </c>
      <c r="V362" s="49"/>
      <c r="W362" s="49">
        <v>67</v>
      </c>
      <c r="X362" s="49">
        <v>0</v>
      </c>
      <c r="Y362" s="49">
        <v>1</v>
      </c>
      <c r="Z362" s="49">
        <v>23</v>
      </c>
      <c r="AA362" s="49">
        <v>47</v>
      </c>
      <c r="AB362" s="49">
        <v>14</v>
      </c>
      <c r="AC362" s="49">
        <v>239</v>
      </c>
      <c r="AD362" s="49">
        <v>0</v>
      </c>
      <c r="AE362" s="49"/>
      <c r="AF362" s="49">
        <v>543</v>
      </c>
      <c r="AG362" s="49"/>
      <c r="AH362" s="49"/>
      <c r="AI362" s="49"/>
      <c r="AJ362" s="49">
        <v>95</v>
      </c>
      <c r="AK362" s="49"/>
      <c r="AL362" s="49"/>
      <c r="AM362" s="49"/>
      <c r="AN362" s="49">
        <v>0</v>
      </c>
      <c r="AO362" s="49"/>
      <c r="AP362" s="49">
        <v>0</v>
      </c>
      <c r="AQ362" s="49"/>
      <c r="AR362" s="49"/>
      <c r="AS362" s="49"/>
      <c r="AT362" s="49">
        <v>0</v>
      </c>
      <c r="AU362" s="39"/>
      <c r="AV362" s="39"/>
      <c r="AW362" s="39"/>
    </row>
    <row r="363" spans="1:49" x14ac:dyDescent="0.2">
      <c r="D363" s="47" t="s">
        <v>221</v>
      </c>
      <c r="F363" s="48">
        <v>0</v>
      </c>
      <c r="G363" s="49"/>
      <c r="H363" s="49"/>
      <c r="I363" s="49"/>
      <c r="J363" s="48">
        <v>1295</v>
      </c>
      <c r="K363" s="48">
        <v>20</v>
      </c>
      <c r="L363" s="48">
        <v>0</v>
      </c>
      <c r="M363" s="49"/>
      <c r="N363" s="48">
        <v>1315</v>
      </c>
      <c r="O363" s="49"/>
      <c r="P363" s="49"/>
      <c r="Q363" s="49"/>
      <c r="R363" s="48">
        <v>15</v>
      </c>
      <c r="S363" s="48">
        <v>37</v>
      </c>
      <c r="T363" s="48">
        <v>198</v>
      </c>
      <c r="U363" s="48">
        <v>75</v>
      </c>
      <c r="V363" s="49"/>
      <c r="W363" s="48">
        <v>141</v>
      </c>
      <c r="X363" s="48">
        <v>3</v>
      </c>
      <c r="Y363" s="48">
        <v>0</v>
      </c>
      <c r="Z363" s="48">
        <v>59</v>
      </c>
      <c r="AA363" s="48">
        <v>64</v>
      </c>
      <c r="AB363" s="48">
        <v>23</v>
      </c>
      <c r="AC363" s="48">
        <v>517</v>
      </c>
      <c r="AD363" s="48">
        <v>0</v>
      </c>
      <c r="AE363" s="49"/>
      <c r="AF363" s="48">
        <v>1132</v>
      </c>
      <c r="AG363" s="49"/>
      <c r="AH363" s="49"/>
      <c r="AI363" s="49"/>
      <c r="AJ363" s="48">
        <v>183</v>
      </c>
      <c r="AK363" s="49"/>
      <c r="AL363" s="49"/>
      <c r="AM363" s="49"/>
      <c r="AN363" s="48">
        <v>0</v>
      </c>
      <c r="AO363" s="49"/>
      <c r="AP363" s="48">
        <v>0</v>
      </c>
      <c r="AQ363" s="49"/>
      <c r="AR363" s="49"/>
      <c r="AS363" s="49"/>
      <c r="AT363" s="48">
        <v>0</v>
      </c>
      <c r="AU363" s="39"/>
      <c r="AV363" s="39"/>
      <c r="AW363" s="39"/>
    </row>
    <row r="364" spans="1:49" x14ac:dyDescent="0.2"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</row>
    <row r="365" spans="1:49" s="1" customFormat="1" x14ac:dyDescent="0.25">
      <c r="A365" s="3"/>
      <c r="B365" s="6"/>
      <c r="C365" s="51" t="s">
        <v>159</v>
      </c>
      <c r="D365" s="52"/>
      <c r="E365" s="5"/>
      <c r="F365" s="53">
        <v>1835</v>
      </c>
      <c r="G365" s="54"/>
      <c r="H365" s="54"/>
      <c r="I365" s="54"/>
      <c r="J365" s="53">
        <v>9058</v>
      </c>
      <c r="K365" s="53">
        <v>179</v>
      </c>
      <c r="L365" s="53">
        <v>80</v>
      </c>
      <c r="M365" s="54"/>
      <c r="N365" s="53">
        <v>9317</v>
      </c>
      <c r="O365" s="54"/>
      <c r="P365" s="54"/>
      <c r="Q365" s="54"/>
      <c r="R365" s="53">
        <f xml:space="preserve"> 38 + 9</f>
        <v>47</v>
      </c>
      <c r="S365" s="53">
        <v>323</v>
      </c>
      <c r="T365" s="53">
        <v>1559</v>
      </c>
      <c r="U365" s="53">
        <v>550</v>
      </c>
      <c r="V365" s="54"/>
      <c r="W365" s="53">
        <v>1360</v>
      </c>
      <c r="X365" s="53">
        <v>19</v>
      </c>
      <c r="Y365" s="53">
        <v>22</v>
      </c>
      <c r="Z365" s="53">
        <v>480</v>
      </c>
      <c r="AA365" s="53">
        <v>792</v>
      </c>
      <c r="AB365" s="53">
        <v>256</v>
      </c>
      <c r="AC365" s="53">
        <v>4399</v>
      </c>
      <c r="AD365" s="53">
        <v>19</v>
      </c>
      <c r="AE365" s="54"/>
      <c r="AF365" s="53">
        <v>9826</v>
      </c>
      <c r="AG365" s="54"/>
      <c r="AH365" s="54"/>
      <c r="AI365" s="54"/>
      <c r="AJ365" s="53">
        <v>1303</v>
      </c>
      <c r="AK365" s="54"/>
      <c r="AL365" s="54"/>
      <c r="AM365" s="54"/>
      <c r="AN365" s="53">
        <v>0</v>
      </c>
      <c r="AO365" s="54"/>
      <c r="AP365" s="53">
        <v>23</v>
      </c>
      <c r="AQ365" s="54"/>
      <c r="AR365" s="54"/>
      <c r="AS365" s="54"/>
      <c r="AT365" s="53">
        <v>512</v>
      </c>
      <c r="AU365" s="39"/>
      <c r="AV365" s="39"/>
      <c r="AW365" s="39"/>
    </row>
    <row r="366" spans="1:49" s="1" customFormat="1" x14ac:dyDescent="0.2">
      <c r="A366" s="3"/>
      <c r="B366" s="6"/>
      <c r="C366" s="3"/>
      <c r="D366" s="3"/>
      <c r="E366" s="5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39"/>
      <c r="AV366" s="39"/>
      <c r="AW366" s="39"/>
    </row>
    <row r="367" spans="1:49" s="1" customFormat="1" x14ac:dyDescent="0.25">
      <c r="A367" s="3"/>
      <c r="B367" s="57" t="s">
        <v>222</v>
      </c>
      <c r="C367" s="58"/>
      <c r="D367" s="58"/>
      <c r="E367" s="5"/>
      <c r="F367" s="59">
        <v>1835</v>
      </c>
      <c r="G367" s="54"/>
      <c r="H367" s="54"/>
      <c r="I367" s="54"/>
      <c r="J367" s="59">
        <v>9058</v>
      </c>
      <c r="K367" s="59">
        <v>179</v>
      </c>
      <c r="L367" s="59">
        <v>80</v>
      </c>
      <c r="M367" s="54"/>
      <c r="N367" s="59">
        <v>9317</v>
      </c>
      <c r="O367" s="54"/>
      <c r="P367" s="54"/>
      <c r="Q367" s="54"/>
      <c r="R367" s="59">
        <f xml:space="preserve"> 38 + 9</f>
        <v>47</v>
      </c>
      <c r="S367" s="59">
        <v>323</v>
      </c>
      <c r="T367" s="59">
        <v>1559</v>
      </c>
      <c r="U367" s="59">
        <v>550</v>
      </c>
      <c r="V367" s="54"/>
      <c r="W367" s="59">
        <v>1360</v>
      </c>
      <c r="X367" s="59">
        <v>19</v>
      </c>
      <c r="Y367" s="59">
        <v>22</v>
      </c>
      <c r="Z367" s="59">
        <v>480</v>
      </c>
      <c r="AA367" s="59">
        <v>792</v>
      </c>
      <c r="AB367" s="59">
        <v>256</v>
      </c>
      <c r="AC367" s="59">
        <v>4399</v>
      </c>
      <c r="AD367" s="59">
        <v>19</v>
      </c>
      <c r="AE367" s="54"/>
      <c r="AF367" s="59">
        <v>9826</v>
      </c>
      <c r="AG367" s="54"/>
      <c r="AH367" s="54"/>
      <c r="AI367" s="54"/>
      <c r="AJ367" s="59">
        <v>1303</v>
      </c>
      <c r="AK367" s="54"/>
      <c r="AL367" s="54"/>
      <c r="AM367" s="54"/>
      <c r="AN367" s="59">
        <v>0</v>
      </c>
      <c r="AO367" s="54"/>
      <c r="AP367" s="59">
        <v>23</v>
      </c>
      <c r="AQ367" s="54"/>
      <c r="AR367" s="54"/>
      <c r="AS367" s="54"/>
      <c r="AT367" s="59">
        <v>512</v>
      </c>
      <c r="AU367" s="39"/>
      <c r="AV367" s="39"/>
      <c r="AW367" s="39"/>
    </row>
    <row r="368" spans="1:49" x14ac:dyDescent="0.2"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</row>
    <row r="369" spans="1:49" x14ac:dyDescent="0.2">
      <c r="B369" s="6" t="s">
        <v>223</v>
      </c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</row>
    <row r="370" spans="1:49" x14ac:dyDescent="0.2">
      <c r="C370" s="3" t="s">
        <v>154</v>
      </c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</row>
    <row r="371" spans="1:49" x14ac:dyDescent="0.2">
      <c r="D371" s="2" t="s">
        <v>224</v>
      </c>
      <c r="F371" s="39">
        <v>325</v>
      </c>
      <c r="G371" s="39"/>
      <c r="H371" s="39"/>
      <c r="I371" s="39"/>
      <c r="J371" s="39">
        <v>1981</v>
      </c>
      <c r="K371" s="39">
        <v>50</v>
      </c>
      <c r="L371" s="39">
        <v>40</v>
      </c>
      <c r="M371" s="39"/>
      <c r="N371" s="39">
        <v>2071</v>
      </c>
      <c r="O371" s="39"/>
      <c r="P371" s="39"/>
      <c r="Q371" s="39"/>
      <c r="R371" s="39">
        <v>0</v>
      </c>
      <c r="S371" s="39">
        <v>75</v>
      </c>
      <c r="T371" s="39">
        <v>291</v>
      </c>
      <c r="U371" s="39">
        <v>85</v>
      </c>
      <c r="V371" s="39"/>
      <c r="W371" s="39">
        <v>302</v>
      </c>
      <c r="X371" s="39">
        <v>6</v>
      </c>
      <c r="Y371" s="39">
        <v>3</v>
      </c>
      <c r="Z371" s="39">
        <v>99</v>
      </c>
      <c r="AA371" s="39">
        <v>229</v>
      </c>
      <c r="AB371" s="39">
        <v>60</v>
      </c>
      <c r="AC371" s="39">
        <v>952</v>
      </c>
      <c r="AD371" s="39">
        <v>0</v>
      </c>
      <c r="AE371" s="39"/>
      <c r="AF371" s="39">
        <v>2102</v>
      </c>
      <c r="AG371" s="39"/>
      <c r="AH371" s="39"/>
      <c r="AI371" s="39"/>
      <c r="AJ371" s="39">
        <v>293</v>
      </c>
      <c r="AK371" s="39"/>
      <c r="AL371" s="39"/>
      <c r="AM371" s="39"/>
      <c r="AN371" s="39">
        <v>0</v>
      </c>
      <c r="AO371" s="39"/>
      <c r="AP371" s="39">
        <v>1</v>
      </c>
      <c r="AQ371" s="39"/>
      <c r="AR371" s="39"/>
      <c r="AS371" s="39"/>
      <c r="AT371" s="39">
        <v>0</v>
      </c>
      <c r="AU371" s="39"/>
      <c r="AV371" s="39"/>
      <c r="AW371" s="39"/>
    </row>
    <row r="372" spans="1:49" x14ac:dyDescent="0.2">
      <c r="D372" s="47" t="s">
        <v>225</v>
      </c>
      <c r="F372" s="48">
        <v>144</v>
      </c>
      <c r="G372" s="49"/>
      <c r="H372" s="49"/>
      <c r="I372" s="49"/>
      <c r="J372" s="48">
        <v>1978</v>
      </c>
      <c r="K372" s="48">
        <v>94</v>
      </c>
      <c r="L372" s="48">
        <v>30</v>
      </c>
      <c r="M372" s="49"/>
      <c r="N372" s="48">
        <v>2102</v>
      </c>
      <c r="O372" s="49"/>
      <c r="P372" s="49"/>
      <c r="Q372" s="49"/>
      <c r="R372" s="48">
        <v>3</v>
      </c>
      <c r="S372" s="48">
        <v>73</v>
      </c>
      <c r="T372" s="48">
        <v>539</v>
      </c>
      <c r="U372" s="48">
        <v>49</v>
      </c>
      <c r="V372" s="49"/>
      <c r="W372" s="48">
        <v>444</v>
      </c>
      <c r="X372" s="48">
        <v>2</v>
      </c>
      <c r="Y372" s="48">
        <v>0</v>
      </c>
      <c r="Z372" s="48">
        <v>64</v>
      </c>
      <c r="AA372" s="48">
        <v>105</v>
      </c>
      <c r="AB372" s="48">
        <v>26</v>
      </c>
      <c r="AC372" s="48">
        <v>736</v>
      </c>
      <c r="AD372" s="48">
        <v>0</v>
      </c>
      <c r="AE372" s="49"/>
      <c r="AF372" s="48">
        <v>2041</v>
      </c>
      <c r="AG372" s="49"/>
      <c r="AH372" s="49"/>
      <c r="AI372" s="49"/>
      <c r="AJ372" s="48">
        <v>205</v>
      </c>
      <c r="AK372" s="49"/>
      <c r="AL372" s="49"/>
      <c r="AM372" s="49"/>
      <c r="AN372" s="48">
        <v>0</v>
      </c>
      <c r="AO372" s="49"/>
      <c r="AP372" s="48">
        <v>0</v>
      </c>
      <c r="AQ372" s="49"/>
      <c r="AR372" s="49"/>
      <c r="AS372" s="49"/>
      <c r="AT372" s="48">
        <v>1</v>
      </c>
      <c r="AU372" s="39"/>
      <c r="AV372" s="39"/>
      <c r="AW372" s="39"/>
    </row>
    <row r="373" spans="1:49" x14ac:dyDescent="0.2">
      <c r="D373" s="2" t="s">
        <v>226</v>
      </c>
      <c r="F373" s="39">
        <v>300</v>
      </c>
      <c r="G373" s="39"/>
      <c r="H373" s="39"/>
      <c r="I373" s="39"/>
      <c r="J373" s="39">
        <v>1971</v>
      </c>
      <c r="K373" s="39">
        <v>41</v>
      </c>
      <c r="L373" s="39">
        <v>38</v>
      </c>
      <c r="M373" s="39"/>
      <c r="N373" s="39">
        <v>2050</v>
      </c>
      <c r="O373" s="39"/>
      <c r="P373" s="39"/>
      <c r="Q373" s="39"/>
      <c r="R373" s="39">
        <v>0</v>
      </c>
      <c r="S373" s="39">
        <v>55</v>
      </c>
      <c r="T373" s="39">
        <v>177</v>
      </c>
      <c r="U373" s="39">
        <v>47</v>
      </c>
      <c r="V373" s="39"/>
      <c r="W373" s="39">
        <v>452</v>
      </c>
      <c r="X373" s="39">
        <v>9</v>
      </c>
      <c r="Y373" s="39">
        <v>4</v>
      </c>
      <c r="Z373" s="39">
        <v>105</v>
      </c>
      <c r="AA373" s="39">
        <v>176</v>
      </c>
      <c r="AB373" s="39">
        <v>53</v>
      </c>
      <c r="AC373" s="39">
        <v>830</v>
      </c>
      <c r="AD373" s="39">
        <v>0</v>
      </c>
      <c r="AE373" s="39"/>
      <c r="AF373" s="39">
        <v>1908</v>
      </c>
      <c r="AG373" s="39"/>
      <c r="AH373" s="39"/>
      <c r="AI373" s="39"/>
      <c r="AJ373" s="39">
        <v>440</v>
      </c>
      <c r="AK373" s="39"/>
      <c r="AL373" s="39"/>
      <c r="AM373" s="39"/>
      <c r="AN373" s="39">
        <v>0</v>
      </c>
      <c r="AO373" s="39"/>
      <c r="AP373" s="39">
        <v>2</v>
      </c>
      <c r="AQ373" s="39"/>
      <c r="AR373" s="39"/>
      <c r="AS373" s="39"/>
      <c r="AT373" s="39">
        <v>604</v>
      </c>
      <c r="AU373" s="39"/>
      <c r="AV373" s="39"/>
      <c r="AW373" s="39"/>
    </row>
    <row r="374" spans="1:49" x14ac:dyDescent="0.2">
      <c r="D374" s="47" t="s">
        <v>227</v>
      </c>
      <c r="F374" s="48">
        <v>243</v>
      </c>
      <c r="G374" s="49"/>
      <c r="H374" s="49"/>
      <c r="I374" s="49"/>
      <c r="J374" s="48">
        <v>1982</v>
      </c>
      <c r="K374" s="48">
        <v>59</v>
      </c>
      <c r="L374" s="48">
        <v>34</v>
      </c>
      <c r="M374" s="49"/>
      <c r="N374" s="48">
        <v>2075</v>
      </c>
      <c r="O374" s="49"/>
      <c r="P374" s="49"/>
      <c r="Q374" s="49"/>
      <c r="R374" s="48">
        <v>0</v>
      </c>
      <c r="S374" s="48">
        <v>87</v>
      </c>
      <c r="T374" s="48">
        <v>339</v>
      </c>
      <c r="U374" s="48">
        <v>67</v>
      </c>
      <c r="V374" s="49"/>
      <c r="W374" s="48">
        <v>288</v>
      </c>
      <c r="X374" s="48">
        <v>3</v>
      </c>
      <c r="Y374" s="48">
        <v>3</v>
      </c>
      <c r="Z374" s="48">
        <v>107</v>
      </c>
      <c r="AA374" s="48">
        <v>174</v>
      </c>
      <c r="AB374" s="48">
        <v>58</v>
      </c>
      <c r="AC374" s="48">
        <v>890</v>
      </c>
      <c r="AD374" s="48">
        <v>0</v>
      </c>
      <c r="AE374" s="49"/>
      <c r="AF374" s="48">
        <v>2016</v>
      </c>
      <c r="AG374" s="49"/>
      <c r="AH374" s="49"/>
      <c r="AI374" s="49"/>
      <c r="AJ374" s="48">
        <v>302</v>
      </c>
      <c r="AK374" s="49"/>
      <c r="AL374" s="49"/>
      <c r="AM374" s="49"/>
      <c r="AN374" s="48">
        <v>0</v>
      </c>
      <c r="AO374" s="49"/>
      <c r="AP374" s="48">
        <v>0</v>
      </c>
      <c r="AQ374" s="49"/>
      <c r="AR374" s="49"/>
      <c r="AS374" s="49"/>
      <c r="AT374" s="48">
        <v>0</v>
      </c>
      <c r="AU374" s="39"/>
      <c r="AV374" s="39"/>
      <c r="AW374" s="39"/>
    </row>
    <row r="375" spans="1:49" x14ac:dyDescent="0.2">
      <c r="D375" s="50" t="s">
        <v>228</v>
      </c>
      <c r="F375" s="49">
        <v>278</v>
      </c>
      <c r="G375" s="49"/>
      <c r="H375" s="49"/>
      <c r="I375" s="49"/>
      <c r="J375" s="49">
        <v>1983</v>
      </c>
      <c r="K375" s="49">
        <v>42</v>
      </c>
      <c r="L375" s="49">
        <v>24</v>
      </c>
      <c r="M375" s="49"/>
      <c r="N375" s="49">
        <v>2049</v>
      </c>
      <c r="O375" s="49"/>
      <c r="P375" s="49"/>
      <c r="Q375" s="49"/>
      <c r="R375" s="49">
        <v>1</v>
      </c>
      <c r="S375" s="49">
        <v>79</v>
      </c>
      <c r="T375" s="49">
        <v>364</v>
      </c>
      <c r="U375" s="49">
        <v>72</v>
      </c>
      <c r="V375" s="49"/>
      <c r="W375" s="49">
        <v>415</v>
      </c>
      <c r="X375" s="49">
        <v>5</v>
      </c>
      <c r="Y375" s="49">
        <v>7</v>
      </c>
      <c r="Z375" s="49">
        <v>84</v>
      </c>
      <c r="AA375" s="49">
        <v>125</v>
      </c>
      <c r="AB375" s="49">
        <v>32</v>
      </c>
      <c r="AC375" s="49">
        <v>829</v>
      </c>
      <c r="AD375" s="49">
        <v>0</v>
      </c>
      <c r="AE375" s="49"/>
      <c r="AF375" s="49">
        <v>2013</v>
      </c>
      <c r="AG375" s="49"/>
      <c r="AH375" s="49"/>
      <c r="AI375" s="49"/>
      <c r="AJ375" s="49">
        <v>314</v>
      </c>
      <c r="AK375" s="49"/>
      <c r="AL375" s="49"/>
      <c r="AM375" s="49"/>
      <c r="AN375" s="49">
        <v>0</v>
      </c>
      <c r="AO375" s="49"/>
      <c r="AP375" s="49">
        <v>0</v>
      </c>
      <c r="AQ375" s="49"/>
      <c r="AR375" s="49"/>
      <c r="AS375" s="49"/>
      <c r="AT375" s="49">
        <v>0</v>
      </c>
      <c r="AU375" s="39"/>
      <c r="AV375" s="39"/>
      <c r="AW375" s="39"/>
    </row>
    <row r="376" spans="1:49" x14ac:dyDescent="0.2">
      <c r="D376" s="47" t="s">
        <v>229</v>
      </c>
      <c r="F376" s="48">
        <v>197</v>
      </c>
      <c r="G376" s="49"/>
      <c r="H376" s="49"/>
      <c r="I376" s="49"/>
      <c r="J376" s="48">
        <v>2004</v>
      </c>
      <c r="K376" s="48">
        <v>118</v>
      </c>
      <c r="L376" s="48">
        <v>35</v>
      </c>
      <c r="M376" s="49"/>
      <c r="N376" s="48">
        <v>2157</v>
      </c>
      <c r="O376" s="49"/>
      <c r="P376" s="49"/>
      <c r="Q376" s="49"/>
      <c r="R376" s="48">
        <v>22</v>
      </c>
      <c r="S376" s="48">
        <v>61</v>
      </c>
      <c r="T376" s="48">
        <v>518</v>
      </c>
      <c r="U376" s="48">
        <v>82</v>
      </c>
      <c r="V376" s="49"/>
      <c r="W376" s="48">
        <v>340</v>
      </c>
      <c r="X376" s="48">
        <v>5</v>
      </c>
      <c r="Y376" s="48">
        <v>4</v>
      </c>
      <c r="Z376" s="48">
        <v>53</v>
      </c>
      <c r="AA376" s="48">
        <v>191</v>
      </c>
      <c r="AB376" s="48">
        <v>42</v>
      </c>
      <c r="AC376" s="48">
        <v>817</v>
      </c>
      <c r="AD376" s="48">
        <v>0</v>
      </c>
      <c r="AE376" s="49"/>
      <c r="AF376" s="48">
        <v>2135</v>
      </c>
      <c r="AG376" s="49"/>
      <c r="AH376" s="49"/>
      <c r="AI376" s="49"/>
      <c r="AJ376" s="48">
        <v>213</v>
      </c>
      <c r="AK376" s="49"/>
      <c r="AL376" s="49"/>
      <c r="AM376" s="49"/>
      <c r="AN376" s="48">
        <v>0</v>
      </c>
      <c r="AO376" s="49"/>
      <c r="AP376" s="48">
        <v>6</v>
      </c>
      <c r="AQ376" s="49"/>
      <c r="AR376" s="49"/>
      <c r="AS376" s="49"/>
      <c r="AT376" s="48">
        <v>0</v>
      </c>
      <c r="AU376" s="39"/>
      <c r="AV376" s="39"/>
      <c r="AW376" s="39"/>
    </row>
    <row r="377" spans="1:49" x14ac:dyDescent="0.2">
      <c r="D377" s="2" t="s">
        <v>230</v>
      </c>
      <c r="F377" s="39">
        <v>345</v>
      </c>
      <c r="G377" s="39"/>
      <c r="H377" s="39"/>
      <c r="I377" s="39"/>
      <c r="J377" s="39">
        <v>1900</v>
      </c>
      <c r="K377" s="39">
        <v>24</v>
      </c>
      <c r="L377" s="39">
        <v>4</v>
      </c>
      <c r="M377" s="39"/>
      <c r="N377" s="39">
        <v>1928</v>
      </c>
      <c r="O377" s="39"/>
      <c r="P377" s="39"/>
      <c r="Q377" s="39"/>
      <c r="R377" s="39">
        <v>1</v>
      </c>
      <c r="S377" s="39">
        <v>100</v>
      </c>
      <c r="T377" s="39">
        <v>228</v>
      </c>
      <c r="U377" s="39">
        <v>55</v>
      </c>
      <c r="V377" s="39"/>
      <c r="W377" s="39">
        <v>704</v>
      </c>
      <c r="X377" s="39">
        <v>4</v>
      </c>
      <c r="Y377" s="39">
        <v>6</v>
      </c>
      <c r="Z377" s="39">
        <v>74</v>
      </c>
      <c r="AA377" s="39">
        <v>147</v>
      </c>
      <c r="AB377" s="39">
        <v>22</v>
      </c>
      <c r="AC377" s="39">
        <v>659</v>
      </c>
      <c r="AD377" s="39">
        <v>1</v>
      </c>
      <c r="AE377" s="39"/>
      <c r="AF377" s="39">
        <v>2001</v>
      </c>
      <c r="AG377" s="39"/>
      <c r="AH377" s="39"/>
      <c r="AI377" s="39"/>
      <c r="AJ377" s="39">
        <v>272</v>
      </c>
      <c r="AK377" s="39"/>
      <c r="AL377" s="39"/>
      <c r="AM377" s="39"/>
      <c r="AN377" s="39">
        <v>0</v>
      </c>
      <c r="AO377" s="39"/>
      <c r="AP377" s="39">
        <v>0</v>
      </c>
      <c r="AQ377" s="39"/>
      <c r="AR377" s="39"/>
      <c r="AS377" s="39"/>
      <c r="AT377" s="39">
        <v>0</v>
      </c>
      <c r="AU377" s="39"/>
      <c r="AV377" s="39"/>
      <c r="AW377" s="39"/>
    </row>
    <row r="378" spans="1:49" x14ac:dyDescent="0.2">
      <c r="D378" s="47" t="s">
        <v>231</v>
      </c>
      <c r="F378" s="48">
        <v>443</v>
      </c>
      <c r="G378" s="49"/>
      <c r="H378" s="49"/>
      <c r="I378" s="49"/>
      <c r="J378" s="48">
        <v>1875</v>
      </c>
      <c r="K378" s="48">
        <v>47</v>
      </c>
      <c r="L378" s="48">
        <v>14</v>
      </c>
      <c r="M378" s="49"/>
      <c r="N378" s="48">
        <v>1936</v>
      </c>
      <c r="O378" s="49"/>
      <c r="P378" s="49"/>
      <c r="Q378" s="49"/>
      <c r="R378" s="48">
        <v>0</v>
      </c>
      <c r="S378" s="48">
        <v>77</v>
      </c>
      <c r="T378" s="48">
        <v>180</v>
      </c>
      <c r="U378" s="48">
        <v>127</v>
      </c>
      <c r="V378" s="49"/>
      <c r="W378" s="48">
        <v>838</v>
      </c>
      <c r="X378" s="48">
        <v>3</v>
      </c>
      <c r="Y378" s="48">
        <v>9</v>
      </c>
      <c r="Z378" s="48">
        <v>99</v>
      </c>
      <c r="AA378" s="48">
        <v>135</v>
      </c>
      <c r="AB378" s="48">
        <v>29</v>
      </c>
      <c r="AC378" s="48">
        <v>531</v>
      </c>
      <c r="AD378" s="48">
        <v>5</v>
      </c>
      <c r="AE378" s="49"/>
      <c r="AF378" s="48">
        <v>2033</v>
      </c>
      <c r="AG378" s="49"/>
      <c r="AH378" s="49"/>
      <c r="AI378" s="49"/>
      <c r="AJ378" s="48">
        <v>346</v>
      </c>
      <c r="AK378" s="49"/>
      <c r="AL378" s="49"/>
      <c r="AM378" s="49"/>
      <c r="AN378" s="48">
        <v>0</v>
      </c>
      <c r="AO378" s="49"/>
      <c r="AP378" s="48">
        <v>0</v>
      </c>
      <c r="AQ378" s="49"/>
      <c r="AR378" s="49"/>
      <c r="AS378" s="49"/>
      <c r="AT378" s="48">
        <v>0</v>
      </c>
      <c r="AU378" s="39"/>
      <c r="AV378" s="39"/>
      <c r="AW378" s="39"/>
    </row>
    <row r="379" spans="1:49" x14ac:dyDescent="0.2">
      <c r="D379" s="2" t="s">
        <v>232</v>
      </c>
      <c r="F379" s="39">
        <v>465</v>
      </c>
      <c r="G379" s="39"/>
      <c r="H379" s="39"/>
      <c r="I379" s="39"/>
      <c r="J379" s="39">
        <v>1898</v>
      </c>
      <c r="K379" s="39">
        <v>24</v>
      </c>
      <c r="L379" s="39">
        <v>11</v>
      </c>
      <c r="M379" s="39"/>
      <c r="N379" s="39">
        <v>1933</v>
      </c>
      <c r="O379" s="39"/>
      <c r="P379" s="39"/>
      <c r="Q379" s="39"/>
      <c r="R379" s="39">
        <v>0</v>
      </c>
      <c r="S379" s="39">
        <v>84</v>
      </c>
      <c r="T379" s="39">
        <v>162</v>
      </c>
      <c r="U379" s="39">
        <v>86</v>
      </c>
      <c r="V379" s="39"/>
      <c r="W379" s="39">
        <v>704</v>
      </c>
      <c r="X379" s="39">
        <v>9</v>
      </c>
      <c r="Y379" s="39">
        <v>1</v>
      </c>
      <c r="Z379" s="39">
        <v>58</v>
      </c>
      <c r="AA379" s="39">
        <v>212</v>
      </c>
      <c r="AB379" s="39">
        <v>43</v>
      </c>
      <c r="AC379" s="39">
        <v>677</v>
      </c>
      <c r="AD379" s="39">
        <v>0</v>
      </c>
      <c r="AE379" s="39"/>
      <c r="AF379" s="39">
        <v>2036</v>
      </c>
      <c r="AG379" s="39"/>
      <c r="AH379" s="39"/>
      <c r="AI379" s="39"/>
      <c r="AJ379" s="39">
        <v>355</v>
      </c>
      <c r="AK379" s="39"/>
      <c r="AL379" s="39"/>
      <c r="AM379" s="39"/>
      <c r="AN379" s="39">
        <v>0</v>
      </c>
      <c r="AO379" s="39"/>
      <c r="AP379" s="39">
        <v>7</v>
      </c>
      <c r="AQ379" s="39"/>
      <c r="AR379" s="39"/>
      <c r="AS379" s="39"/>
      <c r="AT379" s="39">
        <v>84</v>
      </c>
      <c r="AU379" s="39"/>
      <c r="AV379" s="39"/>
      <c r="AW379" s="39"/>
    </row>
    <row r="380" spans="1:49" x14ac:dyDescent="0.2"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</row>
    <row r="381" spans="1:49" s="1" customFormat="1" x14ac:dyDescent="0.25">
      <c r="A381" s="3"/>
      <c r="B381" s="6"/>
      <c r="C381" s="51" t="s">
        <v>159</v>
      </c>
      <c r="D381" s="52"/>
      <c r="E381" s="5"/>
      <c r="F381" s="53">
        <v>2740</v>
      </c>
      <c r="G381" s="54"/>
      <c r="H381" s="54"/>
      <c r="I381" s="54"/>
      <c r="J381" s="53">
        <v>17572</v>
      </c>
      <c r="K381" s="53">
        <v>499</v>
      </c>
      <c r="L381" s="53">
        <v>230</v>
      </c>
      <c r="M381" s="54"/>
      <c r="N381" s="53">
        <v>18301</v>
      </c>
      <c r="O381" s="54"/>
      <c r="P381" s="54"/>
      <c r="Q381" s="54"/>
      <c r="R381" s="53">
        <v>27</v>
      </c>
      <c r="S381" s="53">
        <v>691</v>
      </c>
      <c r="T381" s="53">
        <v>2798</v>
      </c>
      <c r="U381" s="53">
        <v>670</v>
      </c>
      <c r="V381" s="54"/>
      <c r="W381" s="53">
        <v>4487</v>
      </c>
      <c r="X381" s="53">
        <v>46</v>
      </c>
      <c r="Y381" s="53">
        <v>37</v>
      </c>
      <c r="Z381" s="53">
        <v>743</v>
      </c>
      <c r="AA381" s="53">
        <v>1494</v>
      </c>
      <c r="AB381" s="53">
        <v>365</v>
      </c>
      <c r="AC381" s="53">
        <v>6921</v>
      </c>
      <c r="AD381" s="53">
        <v>6</v>
      </c>
      <c r="AE381" s="54"/>
      <c r="AF381" s="53">
        <v>18285</v>
      </c>
      <c r="AG381" s="54"/>
      <c r="AH381" s="54"/>
      <c r="AI381" s="54"/>
      <c r="AJ381" s="53">
        <v>2740</v>
      </c>
      <c r="AK381" s="54"/>
      <c r="AL381" s="54"/>
      <c r="AM381" s="54"/>
      <c r="AN381" s="53">
        <v>0</v>
      </c>
      <c r="AO381" s="54"/>
      <c r="AP381" s="53">
        <v>16</v>
      </c>
      <c r="AQ381" s="54"/>
      <c r="AR381" s="54"/>
      <c r="AS381" s="54"/>
      <c r="AT381" s="53">
        <v>689</v>
      </c>
      <c r="AU381" s="39"/>
      <c r="AV381" s="39"/>
      <c r="AW381" s="39"/>
    </row>
    <row r="382" spans="1:49" s="1" customFormat="1" x14ac:dyDescent="0.2">
      <c r="A382" s="3"/>
      <c r="B382" s="6"/>
      <c r="C382" s="3"/>
      <c r="D382" s="3"/>
      <c r="E382" s="5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39"/>
      <c r="AV382" s="39"/>
      <c r="AW382" s="39"/>
    </row>
    <row r="383" spans="1:49" s="1" customFormat="1" x14ac:dyDescent="0.25">
      <c r="A383" s="3"/>
      <c r="B383" s="57" t="s">
        <v>233</v>
      </c>
      <c r="C383" s="58"/>
      <c r="D383" s="58"/>
      <c r="E383" s="5"/>
      <c r="F383" s="59">
        <v>2740</v>
      </c>
      <c r="G383" s="54"/>
      <c r="H383" s="54"/>
      <c r="I383" s="54"/>
      <c r="J383" s="59">
        <v>17572</v>
      </c>
      <c r="K383" s="59">
        <v>499</v>
      </c>
      <c r="L383" s="59">
        <v>230</v>
      </c>
      <c r="M383" s="54"/>
      <c r="N383" s="59">
        <v>18301</v>
      </c>
      <c r="O383" s="54"/>
      <c r="P383" s="54"/>
      <c r="Q383" s="54"/>
      <c r="R383" s="59">
        <v>27</v>
      </c>
      <c r="S383" s="59">
        <v>691</v>
      </c>
      <c r="T383" s="59">
        <v>2798</v>
      </c>
      <c r="U383" s="59">
        <v>670</v>
      </c>
      <c r="V383" s="54"/>
      <c r="W383" s="59">
        <v>4487</v>
      </c>
      <c r="X383" s="59">
        <v>46</v>
      </c>
      <c r="Y383" s="59">
        <v>37</v>
      </c>
      <c r="Z383" s="59">
        <v>743</v>
      </c>
      <c r="AA383" s="59">
        <v>1494</v>
      </c>
      <c r="AB383" s="59">
        <v>365</v>
      </c>
      <c r="AC383" s="59">
        <v>6921</v>
      </c>
      <c r="AD383" s="59">
        <v>6</v>
      </c>
      <c r="AE383" s="54"/>
      <c r="AF383" s="59">
        <v>18285</v>
      </c>
      <c r="AG383" s="54"/>
      <c r="AH383" s="54"/>
      <c r="AI383" s="54"/>
      <c r="AJ383" s="59">
        <v>2740</v>
      </c>
      <c r="AK383" s="54"/>
      <c r="AL383" s="54"/>
      <c r="AM383" s="54"/>
      <c r="AN383" s="59">
        <v>0</v>
      </c>
      <c r="AO383" s="54"/>
      <c r="AP383" s="59">
        <v>16</v>
      </c>
      <c r="AQ383" s="54"/>
      <c r="AR383" s="54"/>
      <c r="AS383" s="54"/>
      <c r="AT383" s="59">
        <v>689</v>
      </c>
      <c r="AU383" s="39"/>
      <c r="AV383" s="39"/>
      <c r="AW383" s="39"/>
    </row>
    <row r="384" spans="1:49" x14ac:dyDescent="0.2"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</row>
    <row r="385" spans="1:49" x14ac:dyDescent="0.2">
      <c r="B385" s="6" t="s">
        <v>234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</row>
    <row r="386" spans="1:49" x14ac:dyDescent="0.2">
      <c r="C386" s="3" t="s">
        <v>154</v>
      </c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</row>
    <row r="387" spans="1:49" x14ac:dyDescent="0.2">
      <c r="D387" s="2" t="s">
        <v>96</v>
      </c>
      <c r="F387" s="39">
        <v>368</v>
      </c>
      <c r="G387" s="39"/>
      <c r="H387" s="39"/>
      <c r="I387" s="39"/>
      <c r="J387" s="39">
        <v>1174</v>
      </c>
      <c r="K387" s="39">
        <v>27</v>
      </c>
      <c r="L387" s="39">
        <v>8</v>
      </c>
      <c r="M387" s="39"/>
      <c r="N387" s="39">
        <v>1209</v>
      </c>
      <c r="O387" s="39"/>
      <c r="P387" s="39"/>
      <c r="Q387" s="39"/>
      <c r="R387" s="39">
        <f xml:space="preserve"> 4 + 4</f>
        <v>8</v>
      </c>
      <c r="S387" s="39">
        <v>80</v>
      </c>
      <c r="T387" s="39">
        <v>163</v>
      </c>
      <c r="U387" s="39">
        <v>31</v>
      </c>
      <c r="V387" s="39"/>
      <c r="W387" s="39">
        <v>151</v>
      </c>
      <c r="X387" s="39">
        <v>3</v>
      </c>
      <c r="Y387" s="39">
        <v>1</v>
      </c>
      <c r="Z387" s="39">
        <v>59</v>
      </c>
      <c r="AA387" s="39">
        <v>73</v>
      </c>
      <c r="AB387" s="39">
        <v>37</v>
      </c>
      <c r="AC387" s="39">
        <v>548</v>
      </c>
      <c r="AD387" s="39">
        <v>0</v>
      </c>
      <c r="AE387" s="39"/>
      <c r="AF387" s="39">
        <v>1154</v>
      </c>
      <c r="AG387" s="39"/>
      <c r="AH387" s="39"/>
      <c r="AI387" s="39"/>
      <c r="AJ387" s="39">
        <v>419</v>
      </c>
      <c r="AK387" s="39"/>
      <c r="AL387" s="39"/>
      <c r="AM387" s="39"/>
      <c r="AN387" s="39">
        <v>0</v>
      </c>
      <c r="AO387" s="39"/>
      <c r="AP387" s="39">
        <v>4</v>
      </c>
      <c r="AQ387" s="39"/>
      <c r="AR387" s="39"/>
      <c r="AS387" s="39"/>
      <c r="AT387" s="39">
        <v>191</v>
      </c>
      <c r="AU387" s="39"/>
      <c r="AV387" s="39"/>
      <c r="AW387" s="39"/>
    </row>
    <row r="388" spans="1:49" x14ac:dyDescent="0.2">
      <c r="D388" s="47" t="s">
        <v>97</v>
      </c>
      <c r="F388" s="48">
        <v>236</v>
      </c>
      <c r="G388" s="49"/>
      <c r="H388" s="49"/>
      <c r="I388" s="49"/>
      <c r="J388" s="48">
        <v>1217</v>
      </c>
      <c r="K388" s="48">
        <v>4</v>
      </c>
      <c r="L388" s="48">
        <v>57</v>
      </c>
      <c r="M388" s="49"/>
      <c r="N388" s="48">
        <v>1278</v>
      </c>
      <c r="O388" s="49"/>
      <c r="P388" s="49"/>
      <c r="Q388" s="49"/>
      <c r="R388" s="48">
        <v>5</v>
      </c>
      <c r="S388" s="48">
        <v>139</v>
      </c>
      <c r="T388" s="48">
        <v>283</v>
      </c>
      <c r="U388" s="48">
        <v>45</v>
      </c>
      <c r="V388" s="49"/>
      <c r="W388" s="48">
        <v>150</v>
      </c>
      <c r="X388" s="48">
        <v>5</v>
      </c>
      <c r="Y388" s="48">
        <v>2</v>
      </c>
      <c r="Z388" s="48">
        <v>52</v>
      </c>
      <c r="AA388" s="48">
        <v>94</v>
      </c>
      <c r="AB388" s="48">
        <v>38</v>
      </c>
      <c r="AC388" s="48">
        <v>464</v>
      </c>
      <c r="AD388" s="48">
        <v>0</v>
      </c>
      <c r="AE388" s="49"/>
      <c r="AF388" s="48">
        <v>1277</v>
      </c>
      <c r="AG388" s="49"/>
      <c r="AH388" s="49"/>
      <c r="AI388" s="49"/>
      <c r="AJ388" s="48">
        <v>237</v>
      </c>
      <c r="AK388" s="49"/>
      <c r="AL388" s="49"/>
      <c r="AM388" s="49"/>
      <c r="AN388" s="48">
        <v>0</v>
      </c>
      <c r="AO388" s="49"/>
      <c r="AP388" s="48">
        <v>0</v>
      </c>
      <c r="AQ388" s="49"/>
      <c r="AR388" s="49"/>
      <c r="AS388" s="49"/>
      <c r="AT388" s="48">
        <v>0</v>
      </c>
      <c r="AU388" s="39"/>
      <c r="AV388" s="39"/>
      <c r="AW388" s="39"/>
    </row>
    <row r="389" spans="1:49" x14ac:dyDescent="0.2">
      <c r="D389" s="2" t="s">
        <v>113</v>
      </c>
      <c r="F389" s="39">
        <v>262</v>
      </c>
      <c r="G389" s="39"/>
      <c r="H389" s="39"/>
      <c r="I389" s="39"/>
      <c r="J389" s="39">
        <v>1208</v>
      </c>
      <c r="K389" s="39">
        <v>20</v>
      </c>
      <c r="L389" s="39">
        <v>8</v>
      </c>
      <c r="M389" s="39"/>
      <c r="N389" s="39">
        <v>1236</v>
      </c>
      <c r="O389" s="39"/>
      <c r="P389" s="39"/>
      <c r="Q389" s="39"/>
      <c r="R389" s="39">
        <v>5</v>
      </c>
      <c r="S389" s="39">
        <v>71</v>
      </c>
      <c r="T389" s="39">
        <v>225</v>
      </c>
      <c r="U389" s="39">
        <v>130</v>
      </c>
      <c r="V389" s="39"/>
      <c r="W389" s="39">
        <v>153</v>
      </c>
      <c r="X389" s="39">
        <v>1</v>
      </c>
      <c r="Y389" s="39">
        <v>3</v>
      </c>
      <c r="Z389" s="39">
        <v>53</v>
      </c>
      <c r="AA389" s="39">
        <v>80</v>
      </c>
      <c r="AB389" s="39">
        <v>32</v>
      </c>
      <c r="AC389" s="39">
        <v>434</v>
      </c>
      <c r="AD389" s="39">
        <v>0</v>
      </c>
      <c r="AE389" s="39"/>
      <c r="AF389" s="39">
        <v>1187</v>
      </c>
      <c r="AG389" s="39"/>
      <c r="AH389" s="39"/>
      <c r="AI389" s="39"/>
      <c r="AJ389" s="39">
        <v>282</v>
      </c>
      <c r="AK389" s="39"/>
      <c r="AL389" s="39"/>
      <c r="AM389" s="39"/>
      <c r="AN389" s="39">
        <v>0</v>
      </c>
      <c r="AO389" s="39"/>
      <c r="AP389" s="39">
        <v>29</v>
      </c>
      <c r="AQ389" s="39"/>
      <c r="AR389" s="39"/>
      <c r="AS389" s="39"/>
      <c r="AT389" s="39">
        <v>119</v>
      </c>
      <c r="AU389" s="39"/>
      <c r="AV389" s="39"/>
      <c r="AW389" s="39"/>
    </row>
    <row r="390" spans="1:49" x14ac:dyDescent="0.2">
      <c r="D390" s="47" t="s">
        <v>99</v>
      </c>
      <c r="F390" s="48">
        <v>259</v>
      </c>
      <c r="G390" s="49"/>
      <c r="H390" s="49"/>
      <c r="I390" s="49"/>
      <c r="J390" s="48">
        <v>1256</v>
      </c>
      <c r="K390" s="48">
        <v>23</v>
      </c>
      <c r="L390" s="48">
        <v>9</v>
      </c>
      <c r="M390" s="49"/>
      <c r="N390" s="48">
        <v>1288</v>
      </c>
      <c r="O390" s="49"/>
      <c r="P390" s="49"/>
      <c r="Q390" s="49"/>
      <c r="R390" s="48">
        <v>45</v>
      </c>
      <c r="S390" s="48">
        <v>63</v>
      </c>
      <c r="T390" s="48">
        <v>235</v>
      </c>
      <c r="U390" s="48">
        <v>51</v>
      </c>
      <c r="V390" s="49"/>
      <c r="W390" s="48">
        <v>143</v>
      </c>
      <c r="X390" s="48">
        <v>3</v>
      </c>
      <c r="Y390" s="48">
        <v>3</v>
      </c>
      <c r="Z390" s="48">
        <v>88</v>
      </c>
      <c r="AA390" s="48">
        <v>79</v>
      </c>
      <c r="AB390" s="48">
        <v>41</v>
      </c>
      <c r="AC390" s="48">
        <v>435</v>
      </c>
      <c r="AD390" s="48">
        <v>2</v>
      </c>
      <c r="AE390" s="49"/>
      <c r="AF390" s="48">
        <v>1188</v>
      </c>
      <c r="AG390" s="49"/>
      <c r="AH390" s="49"/>
      <c r="AI390" s="49"/>
      <c r="AJ390" s="48">
        <v>316</v>
      </c>
      <c r="AK390" s="49"/>
      <c r="AL390" s="49"/>
      <c r="AM390" s="49"/>
      <c r="AN390" s="48">
        <v>0</v>
      </c>
      <c r="AO390" s="49"/>
      <c r="AP390" s="48">
        <v>43</v>
      </c>
      <c r="AQ390" s="49"/>
      <c r="AR390" s="49"/>
      <c r="AS390" s="49"/>
      <c r="AT390" s="48">
        <v>600</v>
      </c>
      <c r="AU390" s="39"/>
      <c r="AV390" s="39"/>
      <c r="AW390" s="39"/>
    </row>
    <row r="391" spans="1:49" x14ac:dyDescent="0.2">
      <c r="D391" s="2" t="s">
        <v>114</v>
      </c>
      <c r="F391" s="39">
        <v>279</v>
      </c>
      <c r="G391" s="39"/>
      <c r="H391" s="39"/>
      <c r="I391" s="39"/>
      <c r="J391" s="39">
        <v>615</v>
      </c>
      <c r="K391" s="39">
        <v>15</v>
      </c>
      <c r="L391" s="39">
        <v>6</v>
      </c>
      <c r="M391" s="39"/>
      <c r="N391" s="39">
        <v>636</v>
      </c>
      <c r="O391" s="39"/>
      <c r="P391" s="39"/>
      <c r="Q391" s="39"/>
      <c r="R391" s="39">
        <v>0</v>
      </c>
      <c r="S391" s="39">
        <v>35</v>
      </c>
      <c r="T391" s="39">
        <v>104</v>
      </c>
      <c r="U391" s="39">
        <v>37</v>
      </c>
      <c r="V391" s="39"/>
      <c r="W391" s="39">
        <v>62</v>
      </c>
      <c r="X391" s="39">
        <v>2</v>
      </c>
      <c r="Y391" s="39">
        <v>9</v>
      </c>
      <c r="Z391" s="39">
        <v>51</v>
      </c>
      <c r="AA391" s="39">
        <v>54</v>
      </c>
      <c r="AB391" s="39">
        <v>35</v>
      </c>
      <c r="AC391" s="39">
        <v>339</v>
      </c>
      <c r="AD391" s="39">
        <v>1</v>
      </c>
      <c r="AE391" s="39"/>
      <c r="AF391" s="39">
        <v>729</v>
      </c>
      <c r="AG391" s="39"/>
      <c r="AH391" s="39"/>
      <c r="AI391" s="39"/>
      <c r="AJ391" s="39">
        <v>185</v>
      </c>
      <c r="AK391" s="39"/>
      <c r="AL391" s="39"/>
      <c r="AM391" s="39"/>
      <c r="AN391" s="39">
        <v>0</v>
      </c>
      <c r="AO391" s="39"/>
      <c r="AP391" s="39">
        <v>1</v>
      </c>
      <c r="AQ391" s="39"/>
      <c r="AR391" s="39"/>
      <c r="AS391" s="39"/>
      <c r="AT391" s="39">
        <v>183</v>
      </c>
      <c r="AU391" s="39"/>
      <c r="AV391" s="39"/>
      <c r="AW391" s="39"/>
    </row>
    <row r="392" spans="1:49" x14ac:dyDescent="0.2">
      <c r="D392" s="47" t="s">
        <v>115</v>
      </c>
      <c r="F392" s="48">
        <v>113</v>
      </c>
      <c r="G392" s="49"/>
      <c r="H392" s="49"/>
      <c r="I392" s="49"/>
      <c r="J392" s="48">
        <v>653</v>
      </c>
      <c r="K392" s="48">
        <v>25</v>
      </c>
      <c r="L392" s="48">
        <v>8</v>
      </c>
      <c r="M392" s="49"/>
      <c r="N392" s="48">
        <v>686</v>
      </c>
      <c r="O392" s="49"/>
      <c r="P392" s="49"/>
      <c r="Q392" s="49"/>
      <c r="R392" s="48">
        <v>0</v>
      </c>
      <c r="S392" s="48">
        <v>75</v>
      </c>
      <c r="T392" s="48">
        <v>76</v>
      </c>
      <c r="U392" s="48">
        <v>26</v>
      </c>
      <c r="V392" s="49"/>
      <c r="W392" s="48">
        <v>63</v>
      </c>
      <c r="X392" s="48">
        <v>1</v>
      </c>
      <c r="Y392" s="48">
        <v>7</v>
      </c>
      <c r="Z392" s="48">
        <v>42</v>
      </c>
      <c r="AA392" s="48">
        <v>55</v>
      </c>
      <c r="AB392" s="48">
        <v>19</v>
      </c>
      <c r="AC392" s="48">
        <v>287</v>
      </c>
      <c r="AD392" s="48">
        <v>0</v>
      </c>
      <c r="AE392" s="49"/>
      <c r="AF392" s="48">
        <v>651</v>
      </c>
      <c r="AG392" s="49"/>
      <c r="AH392" s="49"/>
      <c r="AI392" s="49"/>
      <c r="AJ392" s="48">
        <v>147</v>
      </c>
      <c r="AK392" s="49"/>
      <c r="AL392" s="49"/>
      <c r="AM392" s="49"/>
      <c r="AN392" s="48">
        <v>0</v>
      </c>
      <c r="AO392" s="49"/>
      <c r="AP392" s="48">
        <v>1</v>
      </c>
      <c r="AQ392" s="49"/>
      <c r="AR392" s="49"/>
      <c r="AS392" s="49"/>
      <c r="AT392" s="48">
        <v>20</v>
      </c>
      <c r="AU392" s="39"/>
      <c r="AV392" s="39"/>
      <c r="AW392" s="39"/>
    </row>
    <row r="393" spans="1:49" x14ac:dyDescent="0.2">
      <c r="D393" s="2" t="s">
        <v>116</v>
      </c>
      <c r="F393" s="39">
        <v>210</v>
      </c>
      <c r="G393" s="39"/>
      <c r="H393" s="39"/>
      <c r="I393" s="39"/>
      <c r="J393" s="39">
        <v>1202</v>
      </c>
      <c r="K393" s="39">
        <v>24</v>
      </c>
      <c r="L393" s="39">
        <v>3</v>
      </c>
      <c r="M393" s="39"/>
      <c r="N393" s="39">
        <v>1229</v>
      </c>
      <c r="O393" s="39"/>
      <c r="P393" s="39"/>
      <c r="Q393" s="39"/>
      <c r="R393" s="39">
        <f xml:space="preserve"> 2 + 8</f>
        <v>10</v>
      </c>
      <c r="S393" s="39">
        <v>117</v>
      </c>
      <c r="T393" s="39">
        <v>213</v>
      </c>
      <c r="U393" s="39">
        <v>67</v>
      </c>
      <c r="V393" s="39"/>
      <c r="W393" s="39">
        <v>183</v>
      </c>
      <c r="X393" s="39">
        <v>7</v>
      </c>
      <c r="Y393" s="39">
        <v>4</v>
      </c>
      <c r="Z393" s="39">
        <v>54</v>
      </c>
      <c r="AA393" s="39">
        <v>115</v>
      </c>
      <c r="AB393" s="39">
        <v>24</v>
      </c>
      <c r="AC393" s="39">
        <v>427</v>
      </c>
      <c r="AD393" s="39">
        <v>0</v>
      </c>
      <c r="AE393" s="39"/>
      <c r="AF393" s="39">
        <v>1221</v>
      </c>
      <c r="AG393" s="39"/>
      <c r="AH393" s="39"/>
      <c r="AI393" s="39"/>
      <c r="AJ393" s="39">
        <v>218</v>
      </c>
      <c r="AK393" s="39"/>
      <c r="AL393" s="39"/>
      <c r="AM393" s="39"/>
      <c r="AN393" s="39">
        <v>0</v>
      </c>
      <c r="AO393" s="39"/>
      <c r="AP393" s="39">
        <v>0</v>
      </c>
      <c r="AQ393" s="39"/>
      <c r="AR393" s="39"/>
      <c r="AS393" s="39"/>
      <c r="AT393" s="39">
        <v>0</v>
      </c>
      <c r="AU393" s="39"/>
      <c r="AV393" s="39"/>
      <c r="AW393" s="39"/>
    </row>
    <row r="394" spans="1:49" x14ac:dyDescent="0.2">
      <c r="D394" s="47" t="s">
        <v>103</v>
      </c>
      <c r="F394" s="48">
        <v>297</v>
      </c>
      <c r="G394" s="49"/>
      <c r="H394" s="49"/>
      <c r="I394" s="49"/>
      <c r="J394" s="48">
        <v>625</v>
      </c>
      <c r="K394" s="48">
        <v>17</v>
      </c>
      <c r="L394" s="48">
        <v>1</v>
      </c>
      <c r="M394" s="49"/>
      <c r="N394" s="48">
        <v>643</v>
      </c>
      <c r="O394" s="49"/>
      <c r="P394" s="49"/>
      <c r="Q394" s="49"/>
      <c r="R394" s="48">
        <v>4</v>
      </c>
      <c r="S394" s="48">
        <v>43</v>
      </c>
      <c r="T394" s="48">
        <v>101</v>
      </c>
      <c r="U394" s="48">
        <v>20</v>
      </c>
      <c r="V394" s="49"/>
      <c r="W394" s="48">
        <v>49</v>
      </c>
      <c r="X394" s="48">
        <v>1</v>
      </c>
      <c r="Y394" s="48">
        <v>5</v>
      </c>
      <c r="Z394" s="48">
        <v>60</v>
      </c>
      <c r="AA394" s="48">
        <v>78</v>
      </c>
      <c r="AB394" s="48">
        <v>35</v>
      </c>
      <c r="AC394" s="48">
        <v>299</v>
      </c>
      <c r="AD394" s="48">
        <v>0</v>
      </c>
      <c r="AE394" s="49"/>
      <c r="AF394" s="48">
        <v>695</v>
      </c>
      <c r="AG394" s="49"/>
      <c r="AH394" s="49"/>
      <c r="AI394" s="49"/>
      <c r="AJ394" s="48">
        <v>245</v>
      </c>
      <c r="AK394" s="49"/>
      <c r="AL394" s="49"/>
      <c r="AM394" s="49"/>
      <c r="AN394" s="48">
        <v>0</v>
      </c>
      <c r="AO394" s="49"/>
      <c r="AP394" s="48">
        <v>0</v>
      </c>
      <c r="AQ394" s="49"/>
      <c r="AR394" s="49"/>
      <c r="AS394" s="49"/>
      <c r="AT394" s="48">
        <v>249</v>
      </c>
      <c r="AU394" s="39"/>
      <c r="AV394" s="39"/>
      <c r="AW394" s="39"/>
    </row>
    <row r="395" spans="1:49" x14ac:dyDescent="0.2">
      <c r="D395" s="2" t="s">
        <v>104</v>
      </c>
      <c r="F395" s="39">
        <v>271</v>
      </c>
      <c r="G395" s="39"/>
      <c r="H395" s="39"/>
      <c r="I395" s="39"/>
      <c r="J395" s="39">
        <v>1207</v>
      </c>
      <c r="K395" s="39">
        <v>14</v>
      </c>
      <c r="L395" s="39">
        <v>2</v>
      </c>
      <c r="M395" s="39"/>
      <c r="N395" s="39">
        <v>1223</v>
      </c>
      <c r="O395" s="39"/>
      <c r="P395" s="39"/>
      <c r="Q395" s="39"/>
      <c r="R395" s="39">
        <v>5</v>
      </c>
      <c r="S395" s="39">
        <v>83</v>
      </c>
      <c r="T395" s="39">
        <v>173</v>
      </c>
      <c r="U395" s="39">
        <v>68</v>
      </c>
      <c r="V395" s="39"/>
      <c r="W395" s="39">
        <v>178</v>
      </c>
      <c r="X395" s="39">
        <v>0</v>
      </c>
      <c r="Y395" s="39">
        <v>3</v>
      </c>
      <c r="Z395" s="39">
        <v>71</v>
      </c>
      <c r="AA395" s="39">
        <v>97</v>
      </c>
      <c r="AB395" s="39">
        <v>24</v>
      </c>
      <c r="AC395" s="39">
        <v>510</v>
      </c>
      <c r="AD395" s="39">
        <v>5</v>
      </c>
      <c r="AE395" s="39"/>
      <c r="AF395" s="39">
        <v>1217</v>
      </c>
      <c r="AG395" s="39"/>
      <c r="AH395" s="39"/>
      <c r="AI395" s="39"/>
      <c r="AJ395" s="39">
        <v>234</v>
      </c>
      <c r="AK395" s="39"/>
      <c r="AL395" s="39"/>
      <c r="AM395" s="39"/>
      <c r="AN395" s="39">
        <v>0</v>
      </c>
      <c r="AO395" s="39"/>
      <c r="AP395" s="39">
        <v>43</v>
      </c>
      <c r="AQ395" s="39"/>
      <c r="AR395" s="39"/>
      <c r="AS395" s="39"/>
      <c r="AT395" s="39">
        <v>0</v>
      </c>
      <c r="AU395" s="39"/>
      <c r="AV395" s="39"/>
      <c r="AW395" s="39"/>
    </row>
    <row r="396" spans="1:49" x14ac:dyDescent="0.2"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</row>
    <row r="397" spans="1:49" s="1" customFormat="1" x14ac:dyDescent="0.25">
      <c r="A397" s="3"/>
      <c r="B397" s="6"/>
      <c r="C397" s="51" t="s">
        <v>159</v>
      </c>
      <c r="D397" s="52"/>
      <c r="E397" s="5"/>
      <c r="F397" s="53">
        <v>2295</v>
      </c>
      <c r="G397" s="54"/>
      <c r="H397" s="54"/>
      <c r="I397" s="54"/>
      <c r="J397" s="53">
        <v>9157</v>
      </c>
      <c r="K397" s="53">
        <v>169</v>
      </c>
      <c r="L397" s="53">
        <v>102</v>
      </c>
      <c r="M397" s="54"/>
      <c r="N397" s="53">
        <v>9428</v>
      </c>
      <c r="O397" s="54"/>
      <c r="P397" s="54"/>
      <c r="Q397" s="54"/>
      <c r="R397" s="53">
        <f xml:space="preserve"> 70 + 4 + 8</f>
        <v>82</v>
      </c>
      <c r="S397" s="53">
        <v>706</v>
      </c>
      <c r="T397" s="53">
        <v>1573</v>
      </c>
      <c r="U397" s="53">
        <v>475</v>
      </c>
      <c r="V397" s="54"/>
      <c r="W397" s="53">
        <v>1132</v>
      </c>
      <c r="X397" s="53">
        <v>23</v>
      </c>
      <c r="Y397" s="53">
        <v>37</v>
      </c>
      <c r="Z397" s="53">
        <v>530</v>
      </c>
      <c r="AA397" s="53">
        <v>725</v>
      </c>
      <c r="AB397" s="53">
        <v>285</v>
      </c>
      <c r="AC397" s="53">
        <v>3743</v>
      </c>
      <c r="AD397" s="53">
        <v>8</v>
      </c>
      <c r="AE397" s="54"/>
      <c r="AF397" s="53">
        <v>9319</v>
      </c>
      <c r="AG397" s="54"/>
      <c r="AH397" s="54"/>
      <c r="AI397" s="54"/>
      <c r="AJ397" s="53">
        <v>2283</v>
      </c>
      <c r="AK397" s="54"/>
      <c r="AL397" s="54"/>
      <c r="AM397" s="54"/>
      <c r="AN397" s="53">
        <v>0</v>
      </c>
      <c r="AO397" s="54"/>
      <c r="AP397" s="53">
        <v>121</v>
      </c>
      <c r="AQ397" s="54"/>
      <c r="AR397" s="54"/>
      <c r="AS397" s="54"/>
      <c r="AT397" s="53">
        <v>1362</v>
      </c>
      <c r="AU397" s="39"/>
      <c r="AV397" s="39"/>
      <c r="AW397" s="39"/>
    </row>
    <row r="398" spans="1:49" s="1" customFormat="1" x14ac:dyDescent="0.2">
      <c r="A398" s="3"/>
      <c r="B398" s="6"/>
      <c r="C398" s="3"/>
      <c r="D398" s="3"/>
      <c r="E398" s="5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39"/>
      <c r="AV398" s="39"/>
      <c r="AW398" s="39"/>
    </row>
    <row r="399" spans="1:49" s="1" customFormat="1" x14ac:dyDescent="0.25">
      <c r="A399" s="3"/>
      <c r="B399" s="57" t="s">
        <v>235</v>
      </c>
      <c r="C399" s="58"/>
      <c r="D399" s="58"/>
      <c r="E399" s="5"/>
      <c r="F399" s="59">
        <v>2295</v>
      </c>
      <c r="G399" s="54"/>
      <c r="H399" s="54"/>
      <c r="I399" s="54"/>
      <c r="J399" s="59">
        <v>9157</v>
      </c>
      <c r="K399" s="59">
        <v>169</v>
      </c>
      <c r="L399" s="59">
        <v>102</v>
      </c>
      <c r="M399" s="54"/>
      <c r="N399" s="59">
        <v>9428</v>
      </c>
      <c r="O399" s="54"/>
      <c r="P399" s="54"/>
      <c r="Q399" s="54"/>
      <c r="R399" s="59">
        <f xml:space="preserve"> 70 + 4 + 8</f>
        <v>82</v>
      </c>
      <c r="S399" s="59">
        <v>706</v>
      </c>
      <c r="T399" s="59">
        <v>1573</v>
      </c>
      <c r="U399" s="59">
        <v>475</v>
      </c>
      <c r="V399" s="54"/>
      <c r="W399" s="59">
        <v>1132</v>
      </c>
      <c r="X399" s="59">
        <v>23</v>
      </c>
      <c r="Y399" s="59">
        <v>37</v>
      </c>
      <c r="Z399" s="59">
        <v>530</v>
      </c>
      <c r="AA399" s="59">
        <v>725</v>
      </c>
      <c r="AB399" s="59">
        <v>285</v>
      </c>
      <c r="AC399" s="59">
        <v>3743</v>
      </c>
      <c r="AD399" s="59">
        <v>8</v>
      </c>
      <c r="AE399" s="54"/>
      <c r="AF399" s="59">
        <v>9319</v>
      </c>
      <c r="AG399" s="54"/>
      <c r="AH399" s="54"/>
      <c r="AI399" s="54"/>
      <c r="AJ399" s="59">
        <v>2283</v>
      </c>
      <c r="AK399" s="54"/>
      <c r="AL399" s="54"/>
      <c r="AM399" s="54"/>
      <c r="AN399" s="59">
        <v>0</v>
      </c>
      <c r="AO399" s="54"/>
      <c r="AP399" s="59">
        <v>121</v>
      </c>
      <c r="AQ399" s="54"/>
      <c r="AR399" s="54"/>
      <c r="AS399" s="54"/>
      <c r="AT399" s="59">
        <v>1362</v>
      </c>
      <c r="AU399" s="39"/>
      <c r="AV399" s="39"/>
      <c r="AW399" s="39"/>
    </row>
    <row r="400" spans="1:49" x14ac:dyDescent="0.2"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</row>
    <row r="401" spans="1:49" x14ac:dyDescent="0.2">
      <c r="B401" s="6" t="s">
        <v>236</v>
      </c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</row>
    <row r="402" spans="1:49" x14ac:dyDescent="0.2">
      <c r="C402" s="3" t="s">
        <v>154</v>
      </c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</row>
    <row r="403" spans="1:49" x14ac:dyDescent="0.2">
      <c r="D403" s="2" t="s">
        <v>96</v>
      </c>
      <c r="F403" s="39">
        <v>247</v>
      </c>
      <c r="G403" s="39"/>
      <c r="H403" s="39"/>
      <c r="I403" s="39"/>
      <c r="J403" s="39">
        <v>1013</v>
      </c>
      <c r="K403" s="39">
        <v>30</v>
      </c>
      <c r="L403" s="39">
        <v>3</v>
      </c>
      <c r="M403" s="39"/>
      <c r="N403" s="39">
        <v>1046</v>
      </c>
      <c r="O403" s="39"/>
      <c r="P403" s="39"/>
      <c r="Q403" s="39"/>
      <c r="R403" s="39">
        <v>2</v>
      </c>
      <c r="S403" s="39">
        <v>79</v>
      </c>
      <c r="T403" s="39">
        <v>130</v>
      </c>
      <c r="U403" s="39">
        <v>45</v>
      </c>
      <c r="V403" s="39"/>
      <c r="W403" s="39">
        <v>218</v>
      </c>
      <c r="X403" s="39">
        <v>0</v>
      </c>
      <c r="Y403" s="39">
        <v>3</v>
      </c>
      <c r="Z403" s="39">
        <v>67</v>
      </c>
      <c r="AA403" s="39">
        <v>51</v>
      </c>
      <c r="AB403" s="39">
        <v>49</v>
      </c>
      <c r="AC403" s="39">
        <v>394</v>
      </c>
      <c r="AD403" s="39">
        <v>2</v>
      </c>
      <c r="AE403" s="39"/>
      <c r="AF403" s="39">
        <v>1040</v>
      </c>
      <c r="AG403" s="39"/>
      <c r="AH403" s="39"/>
      <c r="AI403" s="39"/>
      <c r="AJ403" s="39">
        <v>253</v>
      </c>
      <c r="AK403" s="39"/>
      <c r="AL403" s="39"/>
      <c r="AM403" s="39"/>
      <c r="AN403" s="39">
        <v>0</v>
      </c>
      <c r="AO403" s="39"/>
      <c r="AP403" s="39">
        <v>0</v>
      </c>
      <c r="AQ403" s="39"/>
      <c r="AR403" s="39"/>
      <c r="AS403" s="39"/>
      <c r="AT403" s="39">
        <v>0</v>
      </c>
      <c r="AU403" s="39"/>
      <c r="AV403" s="39"/>
      <c r="AW403" s="39"/>
    </row>
    <row r="404" spans="1:49" x14ac:dyDescent="0.2">
      <c r="D404" s="47" t="s">
        <v>97</v>
      </c>
      <c r="F404" s="48">
        <v>206</v>
      </c>
      <c r="G404" s="49"/>
      <c r="H404" s="49"/>
      <c r="I404" s="49"/>
      <c r="J404" s="48">
        <v>1026</v>
      </c>
      <c r="K404" s="48">
        <v>21</v>
      </c>
      <c r="L404" s="48">
        <v>4</v>
      </c>
      <c r="M404" s="49"/>
      <c r="N404" s="48">
        <v>1051</v>
      </c>
      <c r="O404" s="49"/>
      <c r="P404" s="49"/>
      <c r="Q404" s="49"/>
      <c r="R404" s="48">
        <v>18</v>
      </c>
      <c r="S404" s="48">
        <v>83</v>
      </c>
      <c r="T404" s="48">
        <v>164</v>
      </c>
      <c r="U404" s="48">
        <v>23</v>
      </c>
      <c r="V404" s="49"/>
      <c r="W404" s="48">
        <v>163</v>
      </c>
      <c r="X404" s="48">
        <v>4</v>
      </c>
      <c r="Y404" s="48">
        <v>16</v>
      </c>
      <c r="Z404" s="48">
        <v>111</v>
      </c>
      <c r="AA404" s="48">
        <v>64</v>
      </c>
      <c r="AB404" s="48">
        <v>45</v>
      </c>
      <c r="AC404" s="48">
        <v>354</v>
      </c>
      <c r="AD404" s="48">
        <v>0</v>
      </c>
      <c r="AE404" s="49"/>
      <c r="AF404" s="48">
        <v>1045</v>
      </c>
      <c r="AG404" s="49"/>
      <c r="AH404" s="49"/>
      <c r="AI404" s="49"/>
      <c r="AJ404" s="48">
        <v>212</v>
      </c>
      <c r="AK404" s="49"/>
      <c r="AL404" s="49"/>
      <c r="AM404" s="49"/>
      <c r="AN404" s="48">
        <v>0</v>
      </c>
      <c r="AO404" s="49"/>
      <c r="AP404" s="48">
        <v>0</v>
      </c>
      <c r="AQ404" s="49"/>
      <c r="AR404" s="49"/>
      <c r="AS404" s="49"/>
      <c r="AT404" s="48">
        <v>0</v>
      </c>
      <c r="AU404" s="39"/>
      <c r="AV404" s="39"/>
      <c r="AW404" s="39"/>
    </row>
    <row r="405" spans="1:49" x14ac:dyDescent="0.2">
      <c r="D405" s="2" t="s">
        <v>113</v>
      </c>
      <c r="F405" s="39">
        <v>273</v>
      </c>
      <c r="G405" s="39"/>
      <c r="H405" s="39"/>
      <c r="I405" s="39"/>
      <c r="J405" s="39">
        <v>1011</v>
      </c>
      <c r="K405" s="39">
        <v>15</v>
      </c>
      <c r="L405" s="39">
        <v>11</v>
      </c>
      <c r="M405" s="39"/>
      <c r="N405" s="39">
        <v>1037</v>
      </c>
      <c r="O405" s="39"/>
      <c r="P405" s="39"/>
      <c r="Q405" s="39"/>
      <c r="R405" s="39">
        <v>1</v>
      </c>
      <c r="S405" s="39">
        <v>82</v>
      </c>
      <c r="T405" s="39">
        <v>77</v>
      </c>
      <c r="U405" s="39">
        <v>52</v>
      </c>
      <c r="V405" s="39"/>
      <c r="W405" s="39">
        <v>194</v>
      </c>
      <c r="X405" s="39">
        <v>2</v>
      </c>
      <c r="Y405" s="39">
        <v>4</v>
      </c>
      <c r="Z405" s="39">
        <v>81</v>
      </c>
      <c r="AA405" s="39">
        <v>66</v>
      </c>
      <c r="AB405" s="39">
        <v>46</v>
      </c>
      <c r="AC405" s="39">
        <v>428</v>
      </c>
      <c r="AD405" s="39">
        <v>0</v>
      </c>
      <c r="AE405" s="39"/>
      <c r="AF405" s="39">
        <v>1033</v>
      </c>
      <c r="AG405" s="39"/>
      <c r="AH405" s="39"/>
      <c r="AI405" s="39"/>
      <c r="AJ405" s="39">
        <v>275</v>
      </c>
      <c r="AK405" s="39"/>
      <c r="AL405" s="39"/>
      <c r="AM405" s="39"/>
      <c r="AN405" s="39">
        <v>0</v>
      </c>
      <c r="AO405" s="39"/>
      <c r="AP405" s="39">
        <v>2</v>
      </c>
      <c r="AQ405" s="39"/>
      <c r="AR405" s="39"/>
      <c r="AS405" s="39"/>
      <c r="AT405" s="39">
        <v>0</v>
      </c>
      <c r="AU405" s="39"/>
      <c r="AV405" s="39"/>
      <c r="AW405" s="39"/>
    </row>
    <row r="406" spans="1:49" x14ac:dyDescent="0.2">
      <c r="D406" s="47" t="s">
        <v>99</v>
      </c>
      <c r="F406" s="48">
        <v>296</v>
      </c>
      <c r="G406" s="49"/>
      <c r="H406" s="49"/>
      <c r="I406" s="49"/>
      <c r="J406" s="48">
        <v>1019</v>
      </c>
      <c r="K406" s="48">
        <v>24</v>
      </c>
      <c r="L406" s="48">
        <v>7</v>
      </c>
      <c r="M406" s="49"/>
      <c r="N406" s="48">
        <v>1050</v>
      </c>
      <c r="O406" s="49"/>
      <c r="P406" s="49"/>
      <c r="Q406" s="49"/>
      <c r="R406" s="48">
        <v>13</v>
      </c>
      <c r="S406" s="48">
        <v>101</v>
      </c>
      <c r="T406" s="48">
        <v>103</v>
      </c>
      <c r="U406" s="48">
        <v>91</v>
      </c>
      <c r="V406" s="49"/>
      <c r="W406" s="48">
        <v>129</v>
      </c>
      <c r="X406" s="48">
        <v>0</v>
      </c>
      <c r="Y406" s="48">
        <v>2</v>
      </c>
      <c r="Z406" s="48">
        <v>85</v>
      </c>
      <c r="AA406" s="48">
        <v>51</v>
      </c>
      <c r="AB406" s="48">
        <v>53</v>
      </c>
      <c r="AC406" s="48">
        <v>447</v>
      </c>
      <c r="AD406" s="48">
        <v>0</v>
      </c>
      <c r="AE406" s="49"/>
      <c r="AF406" s="48">
        <v>1075</v>
      </c>
      <c r="AG406" s="49"/>
      <c r="AH406" s="49"/>
      <c r="AI406" s="49"/>
      <c r="AJ406" s="48">
        <v>271</v>
      </c>
      <c r="AK406" s="49"/>
      <c r="AL406" s="49"/>
      <c r="AM406" s="49"/>
      <c r="AN406" s="48">
        <v>0</v>
      </c>
      <c r="AO406" s="49"/>
      <c r="AP406" s="48">
        <v>0</v>
      </c>
      <c r="AQ406" s="49"/>
      <c r="AR406" s="49"/>
      <c r="AS406" s="49"/>
      <c r="AT406" s="48">
        <v>0</v>
      </c>
      <c r="AU406" s="39"/>
      <c r="AV406" s="39"/>
      <c r="AW406" s="39"/>
    </row>
    <row r="407" spans="1:49" x14ac:dyDescent="0.2">
      <c r="D407" s="2" t="s">
        <v>114</v>
      </c>
      <c r="F407" s="39">
        <v>153</v>
      </c>
      <c r="G407" s="39"/>
      <c r="H407" s="39"/>
      <c r="I407" s="39"/>
      <c r="J407" s="39">
        <v>761</v>
      </c>
      <c r="K407" s="39">
        <v>24</v>
      </c>
      <c r="L407" s="39">
        <v>18</v>
      </c>
      <c r="M407" s="39"/>
      <c r="N407" s="39">
        <v>803</v>
      </c>
      <c r="O407" s="39"/>
      <c r="P407" s="39"/>
      <c r="Q407" s="39"/>
      <c r="R407" s="39">
        <v>7</v>
      </c>
      <c r="S407" s="39">
        <v>57</v>
      </c>
      <c r="T407" s="39">
        <v>85</v>
      </c>
      <c r="U407" s="39">
        <v>68</v>
      </c>
      <c r="V407" s="39"/>
      <c r="W407" s="39">
        <v>106</v>
      </c>
      <c r="X407" s="39">
        <v>2</v>
      </c>
      <c r="Y407" s="39">
        <v>6</v>
      </c>
      <c r="Z407" s="39">
        <v>63</v>
      </c>
      <c r="AA407" s="39">
        <v>44</v>
      </c>
      <c r="AB407" s="39">
        <v>33</v>
      </c>
      <c r="AC407" s="39">
        <v>351</v>
      </c>
      <c r="AD407" s="39">
        <v>0</v>
      </c>
      <c r="AE407" s="39"/>
      <c r="AF407" s="39">
        <v>822</v>
      </c>
      <c r="AG407" s="39"/>
      <c r="AH407" s="39"/>
      <c r="AI407" s="39"/>
      <c r="AJ407" s="39">
        <v>134</v>
      </c>
      <c r="AK407" s="39"/>
      <c r="AL407" s="39"/>
      <c r="AM407" s="39"/>
      <c r="AN407" s="39">
        <v>0</v>
      </c>
      <c r="AO407" s="39"/>
      <c r="AP407" s="39">
        <v>0</v>
      </c>
      <c r="AQ407" s="39"/>
      <c r="AR407" s="39"/>
      <c r="AS407" s="39"/>
      <c r="AT407" s="39">
        <v>0</v>
      </c>
      <c r="AU407" s="39"/>
      <c r="AV407" s="39"/>
      <c r="AW407" s="39"/>
    </row>
    <row r="408" spans="1:49" x14ac:dyDescent="0.2">
      <c r="D408" s="47" t="s">
        <v>115</v>
      </c>
      <c r="F408" s="48">
        <v>212</v>
      </c>
      <c r="G408" s="49"/>
      <c r="H408" s="49"/>
      <c r="I408" s="49"/>
      <c r="J408" s="48">
        <v>770</v>
      </c>
      <c r="K408" s="48">
        <v>31</v>
      </c>
      <c r="L408" s="48">
        <v>13</v>
      </c>
      <c r="M408" s="49"/>
      <c r="N408" s="48">
        <v>814</v>
      </c>
      <c r="O408" s="49"/>
      <c r="P408" s="49"/>
      <c r="Q408" s="49"/>
      <c r="R408" s="48">
        <v>2</v>
      </c>
      <c r="S408" s="48">
        <v>66</v>
      </c>
      <c r="T408" s="48">
        <v>80</v>
      </c>
      <c r="U408" s="48">
        <v>34</v>
      </c>
      <c r="V408" s="49"/>
      <c r="W408" s="48">
        <v>96</v>
      </c>
      <c r="X408" s="48">
        <v>3</v>
      </c>
      <c r="Y408" s="48">
        <v>2</v>
      </c>
      <c r="Z408" s="48">
        <v>52</v>
      </c>
      <c r="AA408" s="48">
        <v>39</v>
      </c>
      <c r="AB408" s="48">
        <v>38</v>
      </c>
      <c r="AC408" s="48">
        <v>400</v>
      </c>
      <c r="AD408" s="48">
        <v>1</v>
      </c>
      <c r="AE408" s="49"/>
      <c r="AF408" s="48">
        <v>813</v>
      </c>
      <c r="AG408" s="49"/>
      <c r="AH408" s="49"/>
      <c r="AI408" s="49"/>
      <c r="AJ408" s="48">
        <v>213</v>
      </c>
      <c r="AK408" s="49"/>
      <c r="AL408" s="49"/>
      <c r="AM408" s="49"/>
      <c r="AN408" s="48">
        <v>0</v>
      </c>
      <c r="AO408" s="49"/>
      <c r="AP408" s="48">
        <v>0</v>
      </c>
      <c r="AQ408" s="49"/>
      <c r="AR408" s="49"/>
      <c r="AS408" s="49"/>
      <c r="AT408" s="48">
        <v>0</v>
      </c>
      <c r="AU408" s="39"/>
      <c r="AV408" s="39"/>
      <c r="AW408" s="39"/>
    </row>
    <row r="409" spans="1:49" x14ac:dyDescent="0.2">
      <c r="D409" s="2" t="s">
        <v>116</v>
      </c>
      <c r="F409" s="39">
        <v>283</v>
      </c>
      <c r="G409" s="39"/>
      <c r="H409" s="39"/>
      <c r="I409" s="39"/>
      <c r="J409" s="39">
        <v>753</v>
      </c>
      <c r="K409" s="39">
        <v>12</v>
      </c>
      <c r="L409" s="39">
        <v>26</v>
      </c>
      <c r="M409" s="39"/>
      <c r="N409" s="39">
        <v>791</v>
      </c>
      <c r="O409" s="39"/>
      <c r="P409" s="39"/>
      <c r="Q409" s="39"/>
      <c r="R409" s="39">
        <v>1</v>
      </c>
      <c r="S409" s="39">
        <v>39</v>
      </c>
      <c r="T409" s="39">
        <v>62</v>
      </c>
      <c r="U409" s="39">
        <v>18</v>
      </c>
      <c r="V409" s="39"/>
      <c r="W409" s="39">
        <v>88</v>
      </c>
      <c r="X409" s="39">
        <v>6</v>
      </c>
      <c r="Y409" s="39">
        <v>5</v>
      </c>
      <c r="Z409" s="39">
        <v>44</v>
      </c>
      <c r="AA409" s="39">
        <v>82</v>
      </c>
      <c r="AB409" s="39">
        <v>67</v>
      </c>
      <c r="AC409" s="39">
        <v>400</v>
      </c>
      <c r="AD409" s="39">
        <v>0</v>
      </c>
      <c r="AE409" s="39"/>
      <c r="AF409" s="39">
        <v>812</v>
      </c>
      <c r="AG409" s="39"/>
      <c r="AH409" s="39"/>
      <c r="AI409" s="39"/>
      <c r="AJ409" s="39">
        <v>262</v>
      </c>
      <c r="AK409" s="39"/>
      <c r="AL409" s="39"/>
      <c r="AM409" s="39"/>
      <c r="AN409" s="39">
        <v>0</v>
      </c>
      <c r="AO409" s="39"/>
      <c r="AP409" s="39">
        <v>0</v>
      </c>
      <c r="AQ409" s="39"/>
      <c r="AR409" s="39"/>
      <c r="AS409" s="39"/>
      <c r="AT409" s="39">
        <v>0</v>
      </c>
      <c r="AU409" s="39"/>
      <c r="AV409" s="39"/>
      <c r="AW409" s="39"/>
    </row>
    <row r="410" spans="1:49" x14ac:dyDescent="0.2">
      <c r="D410" s="47" t="s">
        <v>103</v>
      </c>
      <c r="F410" s="48">
        <v>329</v>
      </c>
      <c r="G410" s="49"/>
      <c r="H410" s="49"/>
      <c r="I410" s="49"/>
      <c r="J410" s="48">
        <v>1031</v>
      </c>
      <c r="K410" s="48">
        <v>20</v>
      </c>
      <c r="L410" s="48">
        <v>7</v>
      </c>
      <c r="M410" s="49"/>
      <c r="N410" s="48">
        <v>1058</v>
      </c>
      <c r="O410" s="49"/>
      <c r="P410" s="49"/>
      <c r="Q410" s="49"/>
      <c r="R410" s="48">
        <v>1</v>
      </c>
      <c r="S410" s="48">
        <v>121</v>
      </c>
      <c r="T410" s="48">
        <v>166</v>
      </c>
      <c r="U410" s="48">
        <v>41</v>
      </c>
      <c r="V410" s="49"/>
      <c r="W410" s="48">
        <v>83</v>
      </c>
      <c r="X410" s="48">
        <v>4</v>
      </c>
      <c r="Y410" s="48">
        <v>1</v>
      </c>
      <c r="Z410" s="48">
        <v>52</v>
      </c>
      <c r="AA410" s="48">
        <v>53</v>
      </c>
      <c r="AB410" s="48">
        <v>51</v>
      </c>
      <c r="AC410" s="48">
        <v>518</v>
      </c>
      <c r="AD410" s="48">
        <v>2</v>
      </c>
      <c r="AE410" s="49"/>
      <c r="AF410" s="48">
        <v>1093</v>
      </c>
      <c r="AG410" s="49"/>
      <c r="AH410" s="49"/>
      <c r="AI410" s="49"/>
      <c r="AJ410" s="48">
        <v>294</v>
      </c>
      <c r="AK410" s="49"/>
      <c r="AL410" s="49"/>
      <c r="AM410" s="49"/>
      <c r="AN410" s="48">
        <v>0</v>
      </c>
      <c r="AO410" s="49"/>
      <c r="AP410" s="48">
        <v>0</v>
      </c>
      <c r="AQ410" s="49"/>
      <c r="AR410" s="49"/>
      <c r="AS410" s="49"/>
      <c r="AT410" s="48">
        <v>0</v>
      </c>
      <c r="AU410" s="39"/>
      <c r="AV410" s="39"/>
      <c r="AW410" s="39"/>
    </row>
    <row r="411" spans="1:49" x14ac:dyDescent="0.2">
      <c r="D411" s="2" t="s">
        <v>104</v>
      </c>
      <c r="F411" s="39">
        <v>488</v>
      </c>
      <c r="G411" s="39"/>
      <c r="H411" s="39"/>
      <c r="I411" s="39"/>
      <c r="J411" s="39">
        <v>1002</v>
      </c>
      <c r="K411" s="39">
        <v>20</v>
      </c>
      <c r="L411" s="39">
        <v>11</v>
      </c>
      <c r="M411" s="39"/>
      <c r="N411" s="39">
        <v>1033</v>
      </c>
      <c r="O411" s="39"/>
      <c r="P411" s="39"/>
      <c r="Q411" s="39"/>
      <c r="R411" s="39">
        <v>1</v>
      </c>
      <c r="S411" s="39">
        <v>92</v>
      </c>
      <c r="T411" s="39">
        <v>149</v>
      </c>
      <c r="U411" s="39">
        <v>109</v>
      </c>
      <c r="V411" s="39"/>
      <c r="W411" s="39">
        <v>110</v>
      </c>
      <c r="X411" s="39">
        <v>1</v>
      </c>
      <c r="Y411" s="39">
        <v>4</v>
      </c>
      <c r="Z411" s="39">
        <v>51</v>
      </c>
      <c r="AA411" s="39">
        <v>40</v>
      </c>
      <c r="AB411" s="39">
        <v>40</v>
      </c>
      <c r="AC411" s="39">
        <v>462</v>
      </c>
      <c r="AD411" s="39">
        <v>0</v>
      </c>
      <c r="AE411" s="39"/>
      <c r="AF411" s="39">
        <v>1059</v>
      </c>
      <c r="AG411" s="39"/>
      <c r="AH411" s="39"/>
      <c r="AI411" s="39"/>
      <c r="AJ411" s="39">
        <v>458</v>
      </c>
      <c r="AK411" s="39"/>
      <c r="AL411" s="39"/>
      <c r="AM411" s="39"/>
      <c r="AN411" s="39">
        <v>0</v>
      </c>
      <c r="AO411" s="39"/>
      <c r="AP411" s="39">
        <v>4</v>
      </c>
      <c r="AQ411" s="39"/>
      <c r="AR411" s="39"/>
      <c r="AS411" s="39"/>
      <c r="AT411" s="39">
        <v>0</v>
      </c>
      <c r="AU411" s="39"/>
      <c r="AV411" s="39"/>
      <c r="AW411" s="39"/>
    </row>
    <row r="412" spans="1:49" x14ac:dyDescent="0.2">
      <c r="D412" s="47" t="s">
        <v>117</v>
      </c>
      <c r="F412" s="48">
        <v>326</v>
      </c>
      <c r="G412" s="49"/>
      <c r="H412" s="49"/>
      <c r="I412" s="49"/>
      <c r="J412" s="48">
        <v>1001</v>
      </c>
      <c r="K412" s="48">
        <v>44</v>
      </c>
      <c r="L412" s="48">
        <v>6</v>
      </c>
      <c r="M412" s="49"/>
      <c r="N412" s="48">
        <v>1051</v>
      </c>
      <c r="O412" s="49"/>
      <c r="P412" s="49"/>
      <c r="Q412" s="49"/>
      <c r="R412" s="48">
        <v>0</v>
      </c>
      <c r="S412" s="48">
        <v>91</v>
      </c>
      <c r="T412" s="48">
        <v>202</v>
      </c>
      <c r="U412" s="48">
        <v>109</v>
      </c>
      <c r="V412" s="49"/>
      <c r="W412" s="48">
        <v>77</v>
      </c>
      <c r="X412" s="48">
        <v>0</v>
      </c>
      <c r="Y412" s="48">
        <v>12</v>
      </c>
      <c r="Z412" s="48">
        <v>41</v>
      </c>
      <c r="AA412" s="48">
        <v>56</v>
      </c>
      <c r="AB412" s="48">
        <v>64</v>
      </c>
      <c r="AC412" s="48">
        <v>513</v>
      </c>
      <c r="AD412" s="48">
        <v>0</v>
      </c>
      <c r="AE412" s="49"/>
      <c r="AF412" s="48">
        <v>1165</v>
      </c>
      <c r="AG412" s="49"/>
      <c r="AH412" s="49"/>
      <c r="AI412" s="49"/>
      <c r="AJ412" s="48">
        <v>212</v>
      </c>
      <c r="AK412" s="49"/>
      <c r="AL412" s="49"/>
      <c r="AM412" s="49"/>
      <c r="AN412" s="48">
        <v>0</v>
      </c>
      <c r="AO412" s="49"/>
      <c r="AP412" s="48">
        <v>0</v>
      </c>
      <c r="AQ412" s="49"/>
      <c r="AR412" s="49"/>
      <c r="AS412" s="49"/>
      <c r="AT412" s="48">
        <v>18</v>
      </c>
      <c r="AU412" s="39"/>
      <c r="AV412" s="39"/>
      <c r="AW412" s="39"/>
    </row>
    <row r="413" spans="1:49" x14ac:dyDescent="0.2"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</row>
    <row r="414" spans="1:49" s="1" customFormat="1" x14ac:dyDescent="0.25">
      <c r="A414" s="3"/>
      <c r="B414" s="6"/>
      <c r="C414" s="51" t="s">
        <v>159</v>
      </c>
      <c r="D414" s="52"/>
      <c r="E414" s="5"/>
      <c r="F414" s="53">
        <v>2813</v>
      </c>
      <c r="G414" s="54"/>
      <c r="H414" s="54"/>
      <c r="I414" s="54"/>
      <c r="J414" s="53">
        <v>9387</v>
      </c>
      <c r="K414" s="53">
        <v>241</v>
      </c>
      <c r="L414" s="53">
        <v>106</v>
      </c>
      <c r="M414" s="54"/>
      <c r="N414" s="53">
        <v>9734</v>
      </c>
      <c r="O414" s="54"/>
      <c r="P414" s="54"/>
      <c r="Q414" s="54"/>
      <c r="R414" s="53">
        <v>46</v>
      </c>
      <c r="S414" s="53">
        <v>811</v>
      </c>
      <c r="T414" s="53">
        <v>1218</v>
      </c>
      <c r="U414" s="53">
        <v>590</v>
      </c>
      <c r="V414" s="54"/>
      <c r="W414" s="53">
        <v>1264</v>
      </c>
      <c r="X414" s="53">
        <v>22</v>
      </c>
      <c r="Y414" s="53">
        <v>55</v>
      </c>
      <c r="Z414" s="53">
        <v>647</v>
      </c>
      <c r="AA414" s="53">
        <v>546</v>
      </c>
      <c r="AB414" s="53">
        <v>486</v>
      </c>
      <c r="AC414" s="53">
        <v>4267</v>
      </c>
      <c r="AD414" s="53">
        <v>5</v>
      </c>
      <c r="AE414" s="54"/>
      <c r="AF414" s="53">
        <v>9957</v>
      </c>
      <c r="AG414" s="54"/>
      <c r="AH414" s="54"/>
      <c r="AI414" s="54"/>
      <c r="AJ414" s="53">
        <v>2584</v>
      </c>
      <c r="AK414" s="54"/>
      <c r="AL414" s="54"/>
      <c r="AM414" s="54"/>
      <c r="AN414" s="53">
        <v>0</v>
      </c>
      <c r="AO414" s="54"/>
      <c r="AP414" s="53">
        <v>6</v>
      </c>
      <c r="AQ414" s="54"/>
      <c r="AR414" s="54"/>
      <c r="AS414" s="54"/>
      <c r="AT414" s="53">
        <v>18</v>
      </c>
      <c r="AU414" s="39"/>
      <c r="AV414" s="39"/>
      <c r="AW414" s="39"/>
    </row>
    <row r="415" spans="1:49" x14ac:dyDescent="0.2"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</row>
    <row r="416" spans="1:49" x14ac:dyDescent="0.2">
      <c r="C416" s="3" t="s">
        <v>237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</row>
    <row r="417" spans="1:49" x14ac:dyDescent="0.2">
      <c r="D417" s="2" t="s">
        <v>238</v>
      </c>
      <c r="F417" s="39">
        <v>129</v>
      </c>
      <c r="G417" s="39"/>
      <c r="H417" s="39"/>
      <c r="I417" s="39"/>
      <c r="J417" s="39">
        <v>278</v>
      </c>
      <c r="K417" s="39">
        <v>0</v>
      </c>
      <c r="L417" s="39">
        <v>14</v>
      </c>
      <c r="M417" s="39"/>
      <c r="N417" s="39">
        <v>292</v>
      </c>
      <c r="O417" s="39"/>
      <c r="P417" s="39"/>
      <c r="Q417" s="39"/>
      <c r="R417" s="39">
        <v>3</v>
      </c>
      <c r="S417" s="39">
        <v>2</v>
      </c>
      <c r="T417" s="39">
        <v>5</v>
      </c>
      <c r="U417" s="39">
        <v>0</v>
      </c>
      <c r="V417" s="39"/>
      <c r="W417" s="39">
        <v>79</v>
      </c>
      <c r="X417" s="39">
        <v>2</v>
      </c>
      <c r="Y417" s="39">
        <v>1</v>
      </c>
      <c r="Z417" s="39">
        <v>17</v>
      </c>
      <c r="AA417" s="39">
        <v>15</v>
      </c>
      <c r="AB417" s="39">
        <v>20</v>
      </c>
      <c r="AC417" s="39">
        <v>203</v>
      </c>
      <c r="AD417" s="39">
        <v>0</v>
      </c>
      <c r="AE417" s="39"/>
      <c r="AF417" s="39">
        <v>347</v>
      </c>
      <c r="AG417" s="39"/>
      <c r="AH417" s="39"/>
      <c r="AI417" s="39"/>
      <c r="AJ417" s="39">
        <v>74</v>
      </c>
      <c r="AK417" s="39"/>
      <c r="AL417" s="39"/>
      <c r="AM417" s="39"/>
      <c r="AN417" s="39">
        <v>0</v>
      </c>
      <c r="AO417" s="39"/>
      <c r="AP417" s="39">
        <v>0</v>
      </c>
      <c r="AQ417" s="39"/>
      <c r="AR417" s="39"/>
      <c r="AS417" s="39"/>
      <c r="AT417" s="39">
        <v>0</v>
      </c>
      <c r="AU417" s="39"/>
      <c r="AV417" s="39"/>
      <c r="AW417" s="39"/>
    </row>
    <row r="418" spans="1:49" x14ac:dyDescent="0.2"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</row>
    <row r="419" spans="1:49" s="1" customFormat="1" x14ac:dyDescent="0.25">
      <c r="A419" s="3"/>
      <c r="B419" s="6"/>
      <c r="C419" s="51" t="s">
        <v>194</v>
      </c>
      <c r="D419" s="52"/>
      <c r="E419" s="5"/>
      <c r="F419" s="53">
        <v>129</v>
      </c>
      <c r="G419" s="54"/>
      <c r="H419" s="54"/>
      <c r="I419" s="54"/>
      <c r="J419" s="53">
        <v>278</v>
      </c>
      <c r="K419" s="53">
        <v>0</v>
      </c>
      <c r="L419" s="53">
        <v>14</v>
      </c>
      <c r="M419" s="54"/>
      <c r="N419" s="53">
        <v>292</v>
      </c>
      <c r="O419" s="54"/>
      <c r="P419" s="54"/>
      <c r="Q419" s="54"/>
      <c r="R419" s="53">
        <v>3</v>
      </c>
      <c r="S419" s="53">
        <v>2</v>
      </c>
      <c r="T419" s="53">
        <v>5</v>
      </c>
      <c r="U419" s="53">
        <v>0</v>
      </c>
      <c r="V419" s="54"/>
      <c r="W419" s="53">
        <v>79</v>
      </c>
      <c r="X419" s="53">
        <v>2</v>
      </c>
      <c r="Y419" s="53">
        <v>1</v>
      </c>
      <c r="Z419" s="53">
        <v>17</v>
      </c>
      <c r="AA419" s="53">
        <v>15</v>
      </c>
      <c r="AB419" s="53">
        <v>20</v>
      </c>
      <c r="AC419" s="53">
        <v>203</v>
      </c>
      <c r="AD419" s="53">
        <v>0</v>
      </c>
      <c r="AE419" s="54"/>
      <c r="AF419" s="53">
        <v>347</v>
      </c>
      <c r="AG419" s="54"/>
      <c r="AH419" s="54"/>
      <c r="AI419" s="54"/>
      <c r="AJ419" s="53">
        <v>74</v>
      </c>
      <c r="AK419" s="54"/>
      <c r="AL419" s="54"/>
      <c r="AM419" s="54"/>
      <c r="AN419" s="53">
        <v>0</v>
      </c>
      <c r="AO419" s="54"/>
      <c r="AP419" s="53">
        <v>0</v>
      </c>
      <c r="AQ419" s="54"/>
      <c r="AR419" s="54"/>
      <c r="AS419" s="54"/>
      <c r="AT419" s="53">
        <v>0</v>
      </c>
      <c r="AU419" s="39"/>
      <c r="AV419" s="39"/>
      <c r="AW419" s="39"/>
    </row>
    <row r="420" spans="1:49" x14ac:dyDescent="0.2"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</row>
    <row r="421" spans="1:49" s="1" customFormat="1" x14ac:dyDescent="0.25">
      <c r="A421" s="3"/>
      <c r="B421" s="57" t="s">
        <v>239</v>
      </c>
      <c r="C421" s="58"/>
      <c r="D421" s="58"/>
      <c r="E421" s="5"/>
      <c r="F421" s="59">
        <v>2942</v>
      </c>
      <c r="G421" s="54"/>
      <c r="H421" s="54"/>
      <c r="I421" s="54"/>
      <c r="J421" s="59">
        <v>9665</v>
      </c>
      <c r="K421" s="59">
        <v>241</v>
      </c>
      <c r="L421" s="59">
        <v>120</v>
      </c>
      <c r="M421" s="54"/>
      <c r="N421" s="59">
        <v>10026</v>
      </c>
      <c r="O421" s="54"/>
      <c r="P421" s="54"/>
      <c r="Q421" s="54"/>
      <c r="R421" s="59">
        <v>49</v>
      </c>
      <c r="S421" s="59">
        <v>813</v>
      </c>
      <c r="T421" s="59">
        <v>1223</v>
      </c>
      <c r="U421" s="59">
        <v>590</v>
      </c>
      <c r="V421" s="54"/>
      <c r="W421" s="59">
        <v>1343</v>
      </c>
      <c r="X421" s="59">
        <v>24</v>
      </c>
      <c r="Y421" s="59">
        <v>56</v>
      </c>
      <c r="Z421" s="59">
        <v>664</v>
      </c>
      <c r="AA421" s="59">
        <v>561</v>
      </c>
      <c r="AB421" s="59">
        <v>506</v>
      </c>
      <c r="AC421" s="59">
        <v>4470</v>
      </c>
      <c r="AD421" s="59">
        <v>5</v>
      </c>
      <c r="AE421" s="54"/>
      <c r="AF421" s="59">
        <v>10304</v>
      </c>
      <c r="AG421" s="54"/>
      <c r="AH421" s="54"/>
      <c r="AI421" s="54"/>
      <c r="AJ421" s="59">
        <v>2658</v>
      </c>
      <c r="AK421" s="54"/>
      <c r="AL421" s="54"/>
      <c r="AM421" s="54"/>
      <c r="AN421" s="59">
        <v>0</v>
      </c>
      <c r="AO421" s="54"/>
      <c r="AP421" s="59">
        <v>6</v>
      </c>
      <c r="AQ421" s="54"/>
      <c r="AR421" s="54"/>
      <c r="AS421" s="54"/>
      <c r="AT421" s="59">
        <v>18</v>
      </c>
      <c r="AU421" s="39"/>
      <c r="AV421" s="39"/>
      <c r="AW421" s="39"/>
    </row>
    <row r="422" spans="1:49" x14ac:dyDescent="0.2"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</row>
    <row r="423" spans="1:49" x14ac:dyDescent="0.2">
      <c r="B423" s="6" t="s">
        <v>240</v>
      </c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</row>
    <row r="424" spans="1:49" x14ac:dyDescent="0.2">
      <c r="C424" s="3" t="s">
        <v>154</v>
      </c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</row>
    <row r="425" spans="1:49" x14ac:dyDescent="0.2">
      <c r="D425" s="2" t="s">
        <v>96</v>
      </c>
      <c r="F425" s="39">
        <v>220</v>
      </c>
      <c r="G425" s="39"/>
      <c r="H425" s="39"/>
      <c r="I425" s="39"/>
      <c r="J425" s="39">
        <v>1472</v>
      </c>
      <c r="K425" s="39">
        <v>17</v>
      </c>
      <c r="L425" s="39">
        <v>18</v>
      </c>
      <c r="M425" s="39"/>
      <c r="N425" s="39">
        <v>1507</v>
      </c>
      <c r="O425" s="39"/>
      <c r="P425" s="39"/>
      <c r="Q425" s="39"/>
      <c r="R425" s="39">
        <v>5</v>
      </c>
      <c r="S425" s="39">
        <v>123</v>
      </c>
      <c r="T425" s="39">
        <v>163</v>
      </c>
      <c r="U425" s="39">
        <v>122</v>
      </c>
      <c r="V425" s="39"/>
      <c r="W425" s="39">
        <v>262</v>
      </c>
      <c r="X425" s="39">
        <v>9</v>
      </c>
      <c r="Y425" s="39">
        <v>9</v>
      </c>
      <c r="Z425" s="39">
        <v>127</v>
      </c>
      <c r="AA425" s="39">
        <v>90</v>
      </c>
      <c r="AB425" s="39">
        <v>68</v>
      </c>
      <c r="AC425" s="39">
        <v>590</v>
      </c>
      <c r="AD425" s="39">
        <v>0</v>
      </c>
      <c r="AE425" s="39"/>
      <c r="AF425" s="39">
        <v>1568</v>
      </c>
      <c r="AG425" s="39"/>
      <c r="AH425" s="39"/>
      <c r="AI425" s="39"/>
      <c r="AJ425" s="39">
        <v>158</v>
      </c>
      <c r="AK425" s="39"/>
      <c r="AL425" s="39"/>
      <c r="AM425" s="39"/>
      <c r="AN425" s="39">
        <v>0</v>
      </c>
      <c r="AO425" s="39"/>
      <c r="AP425" s="39">
        <v>1</v>
      </c>
      <c r="AQ425" s="39"/>
      <c r="AR425" s="39"/>
      <c r="AS425" s="39"/>
      <c r="AT425" s="39">
        <v>0</v>
      </c>
      <c r="AU425" s="39"/>
      <c r="AV425" s="39"/>
      <c r="AW425" s="39"/>
    </row>
    <row r="426" spans="1:49" x14ac:dyDescent="0.2">
      <c r="D426" s="47" t="s">
        <v>241</v>
      </c>
      <c r="F426" s="48">
        <v>257</v>
      </c>
      <c r="G426" s="49"/>
      <c r="H426" s="49"/>
      <c r="I426" s="49"/>
      <c r="J426" s="48">
        <v>1452</v>
      </c>
      <c r="K426" s="48">
        <v>59</v>
      </c>
      <c r="L426" s="48">
        <v>16</v>
      </c>
      <c r="M426" s="49"/>
      <c r="N426" s="48">
        <v>1527</v>
      </c>
      <c r="O426" s="49"/>
      <c r="P426" s="49"/>
      <c r="Q426" s="49"/>
      <c r="R426" s="48">
        <v>0</v>
      </c>
      <c r="S426" s="48">
        <v>196</v>
      </c>
      <c r="T426" s="48">
        <v>230</v>
      </c>
      <c r="U426" s="48">
        <v>218</v>
      </c>
      <c r="V426" s="49"/>
      <c r="W426" s="48">
        <v>219</v>
      </c>
      <c r="X426" s="48">
        <v>11</v>
      </c>
      <c r="Y426" s="48">
        <v>8</v>
      </c>
      <c r="Z426" s="48">
        <v>100</v>
      </c>
      <c r="AA426" s="48">
        <v>30</v>
      </c>
      <c r="AB426" s="48">
        <v>11</v>
      </c>
      <c r="AC426" s="48">
        <v>506</v>
      </c>
      <c r="AD426" s="48">
        <v>0</v>
      </c>
      <c r="AE426" s="49"/>
      <c r="AF426" s="48">
        <v>1529</v>
      </c>
      <c r="AG426" s="49"/>
      <c r="AH426" s="49"/>
      <c r="AI426" s="49"/>
      <c r="AJ426" s="48">
        <v>254</v>
      </c>
      <c r="AK426" s="49"/>
      <c r="AL426" s="49"/>
      <c r="AM426" s="49"/>
      <c r="AN426" s="48">
        <v>0</v>
      </c>
      <c r="AO426" s="49"/>
      <c r="AP426" s="48">
        <v>1</v>
      </c>
      <c r="AQ426" s="49"/>
      <c r="AR426" s="49"/>
      <c r="AS426" s="49"/>
      <c r="AT426" s="48">
        <v>0</v>
      </c>
      <c r="AU426" s="39"/>
      <c r="AV426" s="39"/>
      <c r="AW426" s="39"/>
    </row>
    <row r="427" spans="1:49" x14ac:dyDescent="0.2">
      <c r="D427" s="2" t="s">
        <v>242</v>
      </c>
      <c r="F427" s="39">
        <v>387</v>
      </c>
      <c r="G427" s="39"/>
      <c r="H427" s="39"/>
      <c r="I427" s="39"/>
      <c r="J427" s="39">
        <v>1406</v>
      </c>
      <c r="K427" s="39">
        <v>60</v>
      </c>
      <c r="L427" s="39">
        <v>15</v>
      </c>
      <c r="M427" s="39"/>
      <c r="N427" s="39">
        <v>1481</v>
      </c>
      <c r="O427" s="39"/>
      <c r="P427" s="39"/>
      <c r="Q427" s="39"/>
      <c r="R427" s="39">
        <v>0</v>
      </c>
      <c r="S427" s="39">
        <v>193</v>
      </c>
      <c r="T427" s="39">
        <v>126</v>
      </c>
      <c r="U427" s="39">
        <v>120</v>
      </c>
      <c r="V427" s="39"/>
      <c r="W427" s="39">
        <v>293</v>
      </c>
      <c r="X427" s="39">
        <v>2</v>
      </c>
      <c r="Y427" s="39">
        <v>4</v>
      </c>
      <c r="Z427" s="39">
        <v>129</v>
      </c>
      <c r="AA427" s="39">
        <v>72</v>
      </c>
      <c r="AB427" s="39">
        <v>28</v>
      </c>
      <c r="AC427" s="39">
        <v>660</v>
      </c>
      <c r="AD427" s="39">
        <v>0</v>
      </c>
      <c r="AE427" s="39"/>
      <c r="AF427" s="39">
        <v>1627</v>
      </c>
      <c r="AG427" s="39"/>
      <c r="AH427" s="39"/>
      <c r="AI427" s="39"/>
      <c r="AJ427" s="39">
        <v>241</v>
      </c>
      <c r="AK427" s="39"/>
      <c r="AL427" s="39"/>
      <c r="AM427" s="39"/>
      <c r="AN427" s="39">
        <v>0</v>
      </c>
      <c r="AO427" s="39"/>
      <c r="AP427" s="39">
        <v>0</v>
      </c>
      <c r="AQ427" s="39"/>
      <c r="AR427" s="39"/>
      <c r="AS427" s="39"/>
      <c r="AT427" s="39">
        <v>0</v>
      </c>
      <c r="AU427" s="39"/>
      <c r="AV427" s="39"/>
      <c r="AW427" s="39"/>
    </row>
    <row r="428" spans="1:49" x14ac:dyDescent="0.2">
      <c r="D428" s="47" t="s">
        <v>243</v>
      </c>
      <c r="F428" s="48">
        <v>493</v>
      </c>
      <c r="G428" s="49"/>
      <c r="H428" s="49"/>
      <c r="I428" s="49"/>
      <c r="J428" s="48">
        <v>1420</v>
      </c>
      <c r="K428" s="48">
        <v>69</v>
      </c>
      <c r="L428" s="48">
        <v>14</v>
      </c>
      <c r="M428" s="49"/>
      <c r="N428" s="48">
        <v>1503</v>
      </c>
      <c r="O428" s="49"/>
      <c r="P428" s="49"/>
      <c r="Q428" s="49"/>
      <c r="R428" s="48">
        <v>0</v>
      </c>
      <c r="S428" s="48">
        <v>214</v>
      </c>
      <c r="T428" s="48">
        <v>114</v>
      </c>
      <c r="U428" s="48">
        <v>226</v>
      </c>
      <c r="V428" s="49"/>
      <c r="W428" s="48">
        <v>222</v>
      </c>
      <c r="X428" s="48">
        <v>4</v>
      </c>
      <c r="Y428" s="48">
        <v>5</v>
      </c>
      <c r="Z428" s="48">
        <v>106</v>
      </c>
      <c r="AA428" s="48">
        <v>89</v>
      </c>
      <c r="AB428" s="48">
        <v>38</v>
      </c>
      <c r="AC428" s="48">
        <v>661</v>
      </c>
      <c r="AD428" s="48">
        <v>0</v>
      </c>
      <c r="AE428" s="49"/>
      <c r="AF428" s="48">
        <v>1679</v>
      </c>
      <c r="AG428" s="49"/>
      <c r="AH428" s="49"/>
      <c r="AI428" s="49"/>
      <c r="AJ428" s="48">
        <v>317</v>
      </c>
      <c r="AK428" s="49"/>
      <c r="AL428" s="49"/>
      <c r="AM428" s="49"/>
      <c r="AN428" s="48">
        <v>0</v>
      </c>
      <c r="AO428" s="49"/>
      <c r="AP428" s="48">
        <v>0</v>
      </c>
      <c r="AQ428" s="49"/>
      <c r="AR428" s="49"/>
      <c r="AS428" s="49"/>
      <c r="AT428" s="48">
        <v>39</v>
      </c>
      <c r="AU428" s="39"/>
      <c r="AV428" s="39"/>
      <c r="AW428" s="39"/>
    </row>
    <row r="429" spans="1:49" x14ac:dyDescent="0.2">
      <c r="D429" s="2" t="s">
        <v>244</v>
      </c>
      <c r="F429" s="39">
        <v>397</v>
      </c>
      <c r="G429" s="39"/>
      <c r="H429" s="39"/>
      <c r="I429" s="39"/>
      <c r="J429" s="39">
        <v>1428</v>
      </c>
      <c r="K429" s="39">
        <v>40</v>
      </c>
      <c r="L429" s="39">
        <v>14</v>
      </c>
      <c r="M429" s="39"/>
      <c r="N429" s="39">
        <v>1482</v>
      </c>
      <c r="O429" s="39"/>
      <c r="P429" s="39"/>
      <c r="Q429" s="39"/>
      <c r="R429" s="39">
        <v>0</v>
      </c>
      <c r="S429" s="39">
        <v>189</v>
      </c>
      <c r="T429" s="39">
        <v>87</v>
      </c>
      <c r="U429" s="39">
        <v>119</v>
      </c>
      <c r="V429" s="39"/>
      <c r="W429" s="39">
        <v>217</v>
      </c>
      <c r="X429" s="39">
        <v>1</v>
      </c>
      <c r="Y429" s="39">
        <v>4</v>
      </c>
      <c r="Z429" s="39">
        <v>124</v>
      </c>
      <c r="AA429" s="39">
        <v>65</v>
      </c>
      <c r="AB429" s="39">
        <v>42</v>
      </c>
      <c r="AC429" s="39">
        <v>650</v>
      </c>
      <c r="AD429" s="39">
        <v>1</v>
      </c>
      <c r="AE429" s="39"/>
      <c r="AF429" s="39">
        <v>1499</v>
      </c>
      <c r="AG429" s="39"/>
      <c r="AH429" s="39"/>
      <c r="AI429" s="39"/>
      <c r="AJ429" s="39">
        <v>371</v>
      </c>
      <c r="AK429" s="39"/>
      <c r="AL429" s="39"/>
      <c r="AM429" s="39"/>
      <c r="AN429" s="39">
        <v>0</v>
      </c>
      <c r="AO429" s="39"/>
      <c r="AP429" s="39">
        <v>9</v>
      </c>
      <c r="AQ429" s="39"/>
      <c r="AR429" s="39"/>
      <c r="AS429" s="39"/>
      <c r="AT429" s="39">
        <v>81</v>
      </c>
      <c r="AU429" s="39"/>
      <c r="AV429" s="39"/>
      <c r="AW429" s="39"/>
    </row>
    <row r="430" spans="1:49" x14ac:dyDescent="0.2">
      <c r="D430" s="47" t="s">
        <v>115</v>
      </c>
      <c r="F430" s="48">
        <v>170</v>
      </c>
      <c r="G430" s="49"/>
      <c r="H430" s="49"/>
      <c r="I430" s="49"/>
      <c r="J430" s="48">
        <v>512</v>
      </c>
      <c r="K430" s="48">
        <v>16</v>
      </c>
      <c r="L430" s="48">
        <v>1</v>
      </c>
      <c r="M430" s="49"/>
      <c r="N430" s="48">
        <v>529</v>
      </c>
      <c r="O430" s="49"/>
      <c r="P430" s="49"/>
      <c r="Q430" s="49"/>
      <c r="R430" s="48">
        <v>0</v>
      </c>
      <c r="S430" s="48">
        <v>76</v>
      </c>
      <c r="T430" s="48">
        <v>83</v>
      </c>
      <c r="U430" s="48">
        <v>89</v>
      </c>
      <c r="V430" s="49"/>
      <c r="W430" s="48">
        <v>58</v>
      </c>
      <c r="X430" s="48">
        <v>2</v>
      </c>
      <c r="Y430" s="48">
        <v>3</v>
      </c>
      <c r="Z430" s="48">
        <v>28</v>
      </c>
      <c r="AA430" s="48">
        <v>29</v>
      </c>
      <c r="AB430" s="48">
        <v>13</v>
      </c>
      <c r="AC430" s="48">
        <v>193</v>
      </c>
      <c r="AD430" s="48">
        <v>0</v>
      </c>
      <c r="AE430" s="49"/>
      <c r="AF430" s="48">
        <v>574</v>
      </c>
      <c r="AG430" s="49"/>
      <c r="AH430" s="49"/>
      <c r="AI430" s="49"/>
      <c r="AJ430" s="48">
        <v>124</v>
      </c>
      <c r="AK430" s="49"/>
      <c r="AL430" s="49"/>
      <c r="AM430" s="49"/>
      <c r="AN430" s="48">
        <v>0</v>
      </c>
      <c r="AO430" s="49"/>
      <c r="AP430" s="48">
        <v>1</v>
      </c>
      <c r="AQ430" s="49"/>
      <c r="AR430" s="49"/>
      <c r="AS430" s="49"/>
      <c r="AT430" s="48">
        <v>0</v>
      </c>
      <c r="AU430" s="39"/>
      <c r="AV430" s="39"/>
      <c r="AW430" s="39"/>
    </row>
    <row r="431" spans="1:49" x14ac:dyDescent="0.2">
      <c r="D431" s="2" t="s">
        <v>116</v>
      </c>
      <c r="F431" s="39">
        <v>118</v>
      </c>
      <c r="G431" s="39"/>
      <c r="H431" s="39"/>
      <c r="I431" s="39"/>
      <c r="J431" s="39">
        <v>523</v>
      </c>
      <c r="K431" s="39">
        <v>4</v>
      </c>
      <c r="L431" s="39">
        <v>15</v>
      </c>
      <c r="M431" s="39"/>
      <c r="N431" s="39">
        <v>542</v>
      </c>
      <c r="O431" s="39"/>
      <c r="P431" s="39"/>
      <c r="Q431" s="39"/>
      <c r="R431" s="39">
        <v>0</v>
      </c>
      <c r="S431" s="39">
        <v>41</v>
      </c>
      <c r="T431" s="39">
        <v>48</v>
      </c>
      <c r="U431" s="39">
        <v>43</v>
      </c>
      <c r="V431" s="39"/>
      <c r="W431" s="39">
        <v>35</v>
      </c>
      <c r="X431" s="39">
        <v>3</v>
      </c>
      <c r="Y431" s="39">
        <v>9</v>
      </c>
      <c r="Z431" s="39">
        <v>13</v>
      </c>
      <c r="AA431" s="39">
        <v>40</v>
      </c>
      <c r="AB431" s="39">
        <v>13</v>
      </c>
      <c r="AC431" s="39">
        <v>283</v>
      </c>
      <c r="AD431" s="39">
        <v>0</v>
      </c>
      <c r="AE431" s="39"/>
      <c r="AF431" s="39">
        <v>528</v>
      </c>
      <c r="AG431" s="39"/>
      <c r="AH431" s="39"/>
      <c r="AI431" s="39"/>
      <c r="AJ431" s="39">
        <v>132</v>
      </c>
      <c r="AK431" s="39"/>
      <c r="AL431" s="39"/>
      <c r="AM431" s="39"/>
      <c r="AN431" s="39">
        <v>0</v>
      </c>
      <c r="AO431" s="39"/>
      <c r="AP431" s="39">
        <v>0</v>
      </c>
      <c r="AQ431" s="39"/>
      <c r="AR431" s="39"/>
      <c r="AS431" s="39"/>
      <c r="AT431" s="39">
        <v>0</v>
      </c>
      <c r="AU431" s="39"/>
      <c r="AV431" s="39"/>
      <c r="AW431" s="39"/>
    </row>
    <row r="432" spans="1:49" x14ac:dyDescent="0.2">
      <c r="D432" s="47" t="s">
        <v>103</v>
      </c>
      <c r="F432" s="48">
        <v>249</v>
      </c>
      <c r="G432" s="49"/>
      <c r="H432" s="49"/>
      <c r="I432" s="49"/>
      <c r="J432" s="48">
        <v>1522</v>
      </c>
      <c r="K432" s="48">
        <v>48</v>
      </c>
      <c r="L432" s="48">
        <v>25</v>
      </c>
      <c r="M432" s="49"/>
      <c r="N432" s="48">
        <v>1595</v>
      </c>
      <c r="O432" s="49"/>
      <c r="P432" s="49"/>
      <c r="Q432" s="49"/>
      <c r="R432" s="48">
        <v>1</v>
      </c>
      <c r="S432" s="48">
        <v>237</v>
      </c>
      <c r="T432" s="48">
        <v>164</v>
      </c>
      <c r="U432" s="48">
        <v>148</v>
      </c>
      <c r="V432" s="49"/>
      <c r="W432" s="48">
        <v>236</v>
      </c>
      <c r="X432" s="48">
        <v>5</v>
      </c>
      <c r="Y432" s="48">
        <v>5</v>
      </c>
      <c r="Z432" s="48">
        <v>127</v>
      </c>
      <c r="AA432" s="48">
        <v>86</v>
      </c>
      <c r="AB432" s="48">
        <v>44</v>
      </c>
      <c r="AC432" s="48">
        <v>616</v>
      </c>
      <c r="AD432" s="48">
        <v>0</v>
      </c>
      <c r="AE432" s="49"/>
      <c r="AF432" s="48">
        <v>1669</v>
      </c>
      <c r="AG432" s="49"/>
      <c r="AH432" s="49"/>
      <c r="AI432" s="49"/>
      <c r="AJ432" s="48">
        <v>172</v>
      </c>
      <c r="AK432" s="49"/>
      <c r="AL432" s="49"/>
      <c r="AM432" s="49"/>
      <c r="AN432" s="48">
        <v>0</v>
      </c>
      <c r="AO432" s="49"/>
      <c r="AP432" s="48">
        <v>3</v>
      </c>
      <c r="AQ432" s="49"/>
      <c r="AR432" s="49"/>
      <c r="AS432" s="49"/>
      <c r="AT432" s="48">
        <v>0</v>
      </c>
      <c r="AU432" s="39"/>
      <c r="AV432" s="39"/>
      <c r="AW432" s="39"/>
    </row>
    <row r="433" spans="1:49" x14ac:dyDescent="0.2">
      <c r="D433" s="50" t="s">
        <v>104</v>
      </c>
      <c r="F433" s="49">
        <v>191</v>
      </c>
      <c r="G433" s="49"/>
      <c r="H433" s="49"/>
      <c r="I433" s="49"/>
      <c r="J433" s="49">
        <v>1411</v>
      </c>
      <c r="K433" s="49">
        <v>142</v>
      </c>
      <c r="L433" s="49">
        <v>8</v>
      </c>
      <c r="M433" s="49"/>
      <c r="N433" s="49">
        <v>1561</v>
      </c>
      <c r="O433" s="49"/>
      <c r="P433" s="49"/>
      <c r="Q433" s="49"/>
      <c r="R433" s="49">
        <v>0</v>
      </c>
      <c r="S433" s="49">
        <v>218</v>
      </c>
      <c r="T433" s="49">
        <v>297</v>
      </c>
      <c r="U433" s="49">
        <v>169</v>
      </c>
      <c r="V433" s="49"/>
      <c r="W433" s="49">
        <v>245</v>
      </c>
      <c r="X433" s="49">
        <v>0</v>
      </c>
      <c r="Y433" s="49">
        <v>5</v>
      </c>
      <c r="Z433" s="49">
        <v>33</v>
      </c>
      <c r="AA433" s="49">
        <v>53</v>
      </c>
      <c r="AB433" s="49">
        <v>16</v>
      </c>
      <c r="AC433" s="49">
        <v>551</v>
      </c>
      <c r="AD433" s="49">
        <v>0</v>
      </c>
      <c r="AE433" s="49"/>
      <c r="AF433" s="49">
        <v>1587</v>
      </c>
      <c r="AG433" s="49"/>
      <c r="AH433" s="49"/>
      <c r="AI433" s="49"/>
      <c r="AJ433" s="49">
        <v>146</v>
      </c>
      <c r="AK433" s="49"/>
      <c r="AL433" s="49"/>
      <c r="AM433" s="49"/>
      <c r="AN433" s="49">
        <v>0</v>
      </c>
      <c r="AO433" s="49"/>
      <c r="AP433" s="49">
        <v>19</v>
      </c>
      <c r="AQ433" s="49"/>
      <c r="AR433" s="49"/>
      <c r="AS433" s="49"/>
      <c r="AT433" s="49">
        <v>10</v>
      </c>
      <c r="AU433" s="39"/>
      <c r="AV433" s="39"/>
      <c r="AW433" s="39"/>
    </row>
    <row r="434" spans="1:49" x14ac:dyDescent="0.2">
      <c r="D434" s="47" t="s">
        <v>105</v>
      </c>
      <c r="F434" s="48">
        <v>186</v>
      </c>
      <c r="G434" s="49"/>
      <c r="H434" s="49"/>
      <c r="I434" s="49"/>
      <c r="J434" s="48">
        <v>1407</v>
      </c>
      <c r="K434" s="48">
        <v>36</v>
      </c>
      <c r="L434" s="48">
        <v>3</v>
      </c>
      <c r="M434" s="49"/>
      <c r="N434" s="48">
        <v>1446</v>
      </c>
      <c r="O434" s="49"/>
      <c r="P434" s="49"/>
      <c r="Q434" s="49"/>
      <c r="R434" s="48">
        <v>1</v>
      </c>
      <c r="S434" s="48">
        <v>160</v>
      </c>
      <c r="T434" s="48">
        <v>170</v>
      </c>
      <c r="U434" s="48">
        <v>404</v>
      </c>
      <c r="V434" s="49"/>
      <c r="W434" s="48">
        <v>115</v>
      </c>
      <c r="X434" s="48">
        <v>0</v>
      </c>
      <c r="Y434" s="48">
        <v>3</v>
      </c>
      <c r="Z434" s="48">
        <v>69</v>
      </c>
      <c r="AA434" s="48">
        <v>24</v>
      </c>
      <c r="AB434" s="48">
        <v>17</v>
      </c>
      <c r="AC434" s="48">
        <v>503</v>
      </c>
      <c r="AD434" s="48">
        <v>0</v>
      </c>
      <c r="AE434" s="49"/>
      <c r="AF434" s="48">
        <v>1466</v>
      </c>
      <c r="AG434" s="49"/>
      <c r="AH434" s="49"/>
      <c r="AI434" s="49"/>
      <c r="AJ434" s="48">
        <v>166</v>
      </c>
      <c r="AK434" s="49"/>
      <c r="AL434" s="49"/>
      <c r="AM434" s="49"/>
      <c r="AN434" s="48">
        <v>0</v>
      </c>
      <c r="AO434" s="49"/>
      <c r="AP434" s="48">
        <v>0</v>
      </c>
      <c r="AQ434" s="49"/>
      <c r="AR434" s="49"/>
      <c r="AS434" s="49"/>
      <c r="AT434" s="48">
        <v>0</v>
      </c>
      <c r="AU434" s="39"/>
      <c r="AV434" s="39"/>
      <c r="AW434" s="39"/>
    </row>
    <row r="435" spans="1:49" x14ac:dyDescent="0.2">
      <c r="D435" s="50" t="s">
        <v>106</v>
      </c>
      <c r="F435" s="49">
        <v>203</v>
      </c>
      <c r="G435" s="49"/>
      <c r="H435" s="49"/>
      <c r="I435" s="49"/>
      <c r="J435" s="49">
        <v>1424</v>
      </c>
      <c r="K435" s="49">
        <v>40</v>
      </c>
      <c r="L435" s="49">
        <v>4</v>
      </c>
      <c r="M435" s="49"/>
      <c r="N435" s="49">
        <v>1468</v>
      </c>
      <c r="O435" s="49"/>
      <c r="P435" s="49"/>
      <c r="Q435" s="49"/>
      <c r="R435" s="49">
        <v>1</v>
      </c>
      <c r="S435" s="49">
        <v>206</v>
      </c>
      <c r="T435" s="49">
        <v>137</v>
      </c>
      <c r="U435" s="49">
        <v>122</v>
      </c>
      <c r="V435" s="49"/>
      <c r="W435" s="49">
        <v>210</v>
      </c>
      <c r="X435" s="49">
        <v>11</v>
      </c>
      <c r="Y435" s="49">
        <v>6</v>
      </c>
      <c r="Z435" s="49">
        <v>128</v>
      </c>
      <c r="AA435" s="49">
        <v>40</v>
      </c>
      <c r="AB435" s="49">
        <v>12</v>
      </c>
      <c r="AC435" s="49">
        <v>598</v>
      </c>
      <c r="AD435" s="49">
        <v>0</v>
      </c>
      <c r="AE435" s="49"/>
      <c r="AF435" s="49">
        <v>1471</v>
      </c>
      <c r="AG435" s="49"/>
      <c r="AH435" s="49"/>
      <c r="AI435" s="49"/>
      <c r="AJ435" s="49">
        <v>200</v>
      </c>
      <c r="AK435" s="49"/>
      <c r="AL435" s="49"/>
      <c r="AM435" s="49"/>
      <c r="AN435" s="49">
        <v>0</v>
      </c>
      <c r="AO435" s="49"/>
      <c r="AP435" s="49">
        <v>0</v>
      </c>
      <c r="AQ435" s="49"/>
      <c r="AR435" s="49"/>
      <c r="AS435" s="49"/>
      <c r="AT435" s="49">
        <v>0</v>
      </c>
      <c r="AU435" s="39"/>
      <c r="AV435" s="39"/>
      <c r="AW435" s="39"/>
    </row>
    <row r="436" spans="1:49" x14ac:dyDescent="0.2"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</row>
    <row r="437" spans="1:49" s="1" customFormat="1" x14ac:dyDescent="0.25">
      <c r="A437" s="3"/>
      <c r="B437" s="6"/>
      <c r="C437" s="51" t="s">
        <v>159</v>
      </c>
      <c r="D437" s="52"/>
      <c r="E437" s="5"/>
      <c r="F437" s="53">
        <v>2871</v>
      </c>
      <c r="G437" s="54"/>
      <c r="H437" s="54"/>
      <c r="I437" s="54"/>
      <c r="J437" s="53">
        <v>13977</v>
      </c>
      <c r="K437" s="53">
        <v>531</v>
      </c>
      <c r="L437" s="53">
        <v>133</v>
      </c>
      <c r="M437" s="54"/>
      <c r="N437" s="53">
        <v>14641</v>
      </c>
      <c r="O437" s="54"/>
      <c r="P437" s="54"/>
      <c r="Q437" s="54"/>
      <c r="R437" s="53">
        <v>8</v>
      </c>
      <c r="S437" s="53">
        <v>1853</v>
      </c>
      <c r="T437" s="53">
        <v>1619</v>
      </c>
      <c r="U437" s="53">
        <v>1780</v>
      </c>
      <c r="V437" s="54"/>
      <c r="W437" s="53">
        <v>2112</v>
      </c>
      <c r="X437" s="53">
        <v>48</v>
      </c>
      <c r="Y437" s="53">
        <v>61</v>
      </c>
      <c r="Z437" s="53">
        <v>984</v>
      </c>
      <c r="AA437" s="53">
        <v>618</v>
      </c>
      <c r="AB437" s="53">
        <v>302</v>
      </c>
      <c r="AC437" s="53">
        <v>5811</v>
      </c>
      <c r="AD437" s="53">
        <v>1</v>
      </c>
      <c r="AE437" s="54"/>
      <c r="AF437" s="53">
        <v>15197</v>
      </c>
      <c r="AG437" s="54"/>
      <c r="AH437" s="54"/>
      <c r="AI437" s="54"/>
      <c r="AJ437" s="53">
        <v>2281</v>
      </c>
      <c r="AK437" s="54"/>
      <c r="AL437" s="54"/>
      <c r="AM437" s="54"/>
      <c r="AN437" s="53">
        <v>0</v>
      </c>
      <c r="AO437" s="54"/>
      <c r="AP437" s="53">
        <v>34</v>
      </c>
      <c r="AQ437" s="54"/>
      <c r="AR437" s="54"/>
      <c r="AS437" s="54"/>
      <c r="AT437" s="53">
        <v>130</v>
      </c>
      <c r="AU437" s="39"/>
      <c r="AV437" s="39"/>
      <c r="AW437" s="39"/>
    </row>
    <row r="438" spans="1:49" s="1" customFormat="1" x14ac:dyDescent="0.2">
      <c r="A438" s="3"/>
      <c r="B438" s="6"/>
      <c r="C438" s="3"/>
      <c r="D438" s="3"/>
      <c r="E438" s="5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39"/>
      <c r="AV438" s="39"/>
      <c r="AW438" s="39"/>
    </row>
    <row r="439" spans="1:49" s="1" customFormat="1" x14ac:dyDescent="0.25">
      <c r="A439" s="3"/>
      <c r="B439" s="57" t="s">
        <v>245</v>
      </c>
      <c r="C439" s="58"/>
      <c r="D439" s="58"/>
      <c r="E439" s="5"/>
      <c r="F439" s="59">
        <v>2871</v>
      </c>
      <c r="G439" s="54"/>
      <c r="H439" s="54"/>
      <c r="I439" s="54"/>
      <c r="J439" s="59">
        <v>13977</v>
      </c>
      <c r="K439" s="59">
        <v>531</v>
      </c>
      <c r="L439" s="59">
        <v>133</v>
      </c>
      <c r="M439" s="54"/>
      <c r="N439" s="59">
        <v>14641</v>
      </c>
      <c r="O439" s="54"/>
      <c r="P439" s="54"/>
      <c r="Q439" s="54"/>
      <c r="R439" s="59">
        <v>8</v>
      </c>
      <c r="S439" s="59">
        <v>1853</v>
      </c>
      <c r="T439" s="59">
        <v>1619</v>
      </c>
      <c r="U439" s="59">
        <v>1780</v>
      </c>
      <c r="V439" s="54"/>
      <c r="W439" s="59">
        <v>2112</v>
      </c>
      <c r="X439" s="59">
        <v>48</v>
      </c>
      <c r="Y439" s="59">
        <v>61</v>
      </c>
      <c r="Z439" s="59">
        <v>984</v>
      </c>
      <c r="AA439" s="59">
        <v>618</v>
      </c>
      <c r="AB439" s="59">
        <v>302</v>
      </c>
      <c r="AC439" s="59">
        <v>5811</v>
      </c>
      <c r="AD439" s="59">
        <v>1</v>
      </c>
      <c r="AE439" s="54"/>
      <c r="AF439" s="59">
        <v>15197</v>
      </c>
      <c r="AG439" s="54"/>
      <c r="AH439" s="54"/>
      <c r="AI439" s="54"/>
      <c r="AJ439" s="59">
        <v>2281</v>
      </c>
      <c r="AK439" s="54"/>
      <c r="AL439" s="54"/>
      <c r="AM439" s="54"/>
      <c r="AN439" s="59">
        <v>0</v>
      </c>
      <c r="AO439" s="54"/>
      <c r="AP439" s="59">
        <v>34</v>
      </c>
      <c r="AQ439" s="54"/>
      <c r="AR439" s="54"/>
      <c r="AS439" s="54"/>
      <c r="AT439" s="59">
        <v>130</v>
      </c>
      <c r="AU439" s="39"/>
      <c r="AV439" s="39"/>
      <c r="AW439" s="39"/>
    </row>
    <row r="440" spans="1:49" x14ac:dyDescent="0.2"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</row>
    <row r="441" spans="1:49" x14ac:dyDescent="0.2">
      <c r="B441" s="6" t="s">
        <v>246</v>
      </c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</row>
    <row r="442" spans="1:49" x14ac:dyDescent="0.2">
      <c r="C442" s="3" t="s">
        <v>154</v>
      </c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</row>
    <row r="443" spans="1:49" x14ac:dyDescent="0.2">
      <c r="D443" s="2" t="s">
        <v>122</v>
      </c>
      <c r="F443" s="39">
        <v>295</v>
      </c>
      <c r="G443" s="39"/>
      <c r="H443" s="39"/>
      <c r="I443" s="39"/>
      <c r="J443" s="39">
        <v>1636</v>
      </c>
      <c r="K443" s="39">
        <v>12</v>
      </c>
      <c r="L443" s="39">
        <v>10</v>
      </c>
      <c r="M443" s="39"/>
      <c r="N443" s="39">
        <v>1658</v>
      </c>
      <c r="O443" s="39"/>
      <c r="P443" s="39"/>
      <c r="Q443" s="39"/>
      <c r="R443" s="39">
        <v>0</v>
      </c>
      <c r="S443" s="39">
        <v>36</v>
      </c>
      <c r="T443" s="39">
        <v>185</v>
      </c>
      <c r="U443" s="39">
        <v>69</v>
      </c>
      <c r="V443" s="39"/>
      <c r="W443" s="39">
        <v>284</v>
      </c>
      <c r="X443" s="39">
        <v>5</v>
      </c>
      <c r="Y443" s="39">
        <v>10</v>
      </c>
      <c r="Z443" s="39">
        <v>65</v>
      </c>
      <c r="AA443" s="39">
        <v>81</v>
      </c>
      <c r="AB443" s="39">
        <v>41</v>
      </c>
      <c r="AC443" s="39">
        <v>896</v>
      </c>
      <c r="AD443" s="39">
        <v>0</v>
      </c>
      <c r="AE443" s="39"/>
      <c r="AF443" s="39">
        <v>1672</v>
      </c>
      <c r="AG443" s="39"/>
      <c r="AH443" s="39"/>
      <c r="AI443" s="39"/>
      <c r="AJ443" s="39">
        <v>281</v>
      </c>
      <c r="AK443" s="39"/>
      <c r="AL443" s="39"/>
      <c r="AM443" s="39"/>
      <c r="AN443" s="39">
        <v>0</v>
      </c>
      <c r="AO443" s="39"/>
      <c r="AP443" s="39">
        <v>0</v>
      </c>
      <c r="AQ443" s="39"/>
      <c r="AR443" s="39"/>
      <c r="AS443" s="39"/>
      <c r="AT443" s="39">
        <v>0</v>
      </c>
      <c r="AU443" s="39"/>
      <c r="AV443" s="39"/>
      <c r="AW443" s="39"/>
    </row>
    <row r="444" spans="1:49" x14ac:dyDescent="0.2">
      <c r="D444" s="47" t="s">
        <v>97</v>
      </c>
      <c r="F444" s="48">
        <v>262</v>
      </c>
      <c r="G444" s="49"/>
      <c r="H444" s="49"/>
      <c r="I444" s="49"/>
      <c r="J444" s="48">
        <v>1635</v>
      </c>
      <c r="K444" s="48">
        <v>13</v>
      </c>
      <c r="L444" s="48">
        <v>14</v>
      </c>
      <c r="M444" s="49"/>
      <c r="N444" s="48">
        <v>1662</v>
      </c>
      <c r="O444" s="49"/>
      <c r="P444" s="49"/>
      <c r="Q444" s="49"/>
      <c r="R444" s="48">
        <v>0</v>
      </c>
      <c r="S444" s="48">
        <v>40</v>
      </c>
      <c r="T444" s="48">
        <v>172</v>
      </c>
      <c r="U444" s="48">
        <v>146</v>
      </c>
      <c r="V444" s="49"/>
      <c r="W444" s="48">
        <v>245</v>
      </c>
      <c r="X444" s="48">
        <v>3</v>
      </c>
      <c r="Y444" s="48">
        <v>9</v>
      </c>
      <c r="Z444" s="48">
        <v>72</v>
      </c>
      <c r="AA444" s="48">
        <v>126</v>
      </c>
      <c r="AB444" s="48">
        <v>33</v>
      </c>
      <c r="AC444" s="48">
        <v>843</v>
      </c>
      <c r="AD444" s="48">
        <v>0</v>
      </c>
      <c r="AE444" s="49"/>
      <c r="AF444" s="48">
        <v>1689</v>
      </c>
      <c r="AG444" s="49"/>
      <c r="AH444" s="49"/>
      <c r="AI444" s="49"/>
      <c r="AJ444" s="48">
        <v>234</v>
      </c>
      <c r="AK444" s="49"/>
      <c r="AL444" s="49"/>
      <c r="AM444" s="49"/>
      <c r="AN444" s="48">
        <v>0</v>
      </c>
      <c r="AO444" s="49"/>
      <c r="AP444" s="48">
        <v>1</v>
      </c>
      <c r="AQ444" s="49"/>
      <c r="AR444" s="49"/>
      <c r="AS444" s="49"/>
      <c r="AT444" s="48">
        <v>0</v>
      </c>
      <c r="AU444" s="39"/>
      <c r="AV444" s="39"/>
      <c r="AW444" s="39"/>
    </row>
    <row r="445" spans="1:49" x14ac:dyDescent="0.2">
      <c r="D445" s="2" t="s">
        <v>113</v>
      </c>
      <c r="F445" s="39">
        <v>308</v>
      </c>
      <c r="G445" s="39"/>
      <c r="H445" s="39"/>
      <c r="I445" s="39"/>
      <c r="J445" s="39">
        <v>1638</v>
      </c>
      <c r="K445" s="39">
        <v>13</v>
      </c>
      <c r="L445" s="39">
        <v>21</v>
      </c>
      <c r="M445" s="39"/>
      <c r="N445" s="39">
        <v>1672</v>
      </c>
      <c r="O445" s="39"/>
      <c r="P445" s="39"/>
      <c r="Q445" s="39"/>
      <c r="R445" s="39">
        <v>2</v>
      </c>
      <c r="S445" s="39">
        <v>43</v>
      </c>
      <c r="T445" s="39">
        <v>202</v>
      </c>
      <c r="U445" s="39">
        <v>51</v>
      </c>
      <c r="V445" s="39"/>
      <c r="W445" s="39">
        <v>271</v>
      </c>
      <c r="X445" s="39">
        <v>5</v>
      </c>
      <c r="Y445" s="39">
        <v>5</v>
      </c>
      <c r="Z445" s="39">
        <v>67</v>
      </c>
      <c r="AA445" s="39">
        <v>96</v>
      </c>
      <c r="AB445" s="39">
        <v>43</v>
      </c>
      <c r="AC445" s="39">
        <v>942</v>
      </c>
      <c r="AD445" s="39">
        <v>0</v>
      </c>
      <c r="AE445" s="39"/>
      <c r="AF445" s="39">
        <v>1727</v>
      </c>
      <c r="AG445" s="39"/>
      <c r="AH445" s="39"/>
      <c r="AI445" s="39"/>
      <c r="AJ445" s="39">
        <v>253</v>
      </c>
      <c r="AK445" s="39"/>
      <c r="AL445" s="39"/>
      <c r="AM445" s="39"/>
      <c r="AN445" s="39">
        <v>0</v>
      </c>
      <c r="AO445" s="39"/>
      <c r="AP445" s="39">
        <v>0</v>
      </c>
      <c r="AQ445" s="39"/>
      <c r="AR445" s="39"/>
      <c r="AS445" s="39"/>
      <c r="AT445" s="39">
        <v>0</v>
      </c>
      <c r="AU445" s="39"/>
      <c r="AV445" s="39"/>
      <c r="AW445" s="39"/>
    </row>
    <row r="446" spans="1:49" x14ac:dyDescent="0.2">
      <c r="D446" s="47" t="s">
        <v>136</v>
      </c>
      <c r="F446" s="48">
        <v>333</v>
      </c>
      <c r="G446" s="49"/>
      <c r="H446" s="49"/>
      <c r="I446" s="49"/>
      <c r="J446" s="48">
        <v>1631</v>
      </c>
      <c r="K446" s="48">
        <v>22</v>
      </c>
      <c r="L446" s="48">
        <v>11</v>
      </c>
      <c r="M446" s="49"/>
      <c r="N446" s="48">
        <v>1664</v>
      </c>
      <c r="O446" s="49"/>
      <c r="P446" s="49"/>
      <c r="Q446" s="49"/>
      <c r="R446" s="48">
        <v>1</v>
      </c>
      <c r="S446" s="48">
        <v>42</v>
      </c>
      <c r="T446" s="48">
        <v>119</v>
      </c>
      <c r="U446" s="48">
        <v>64</v>
      </c>
      <c r="V446" s="49"/>
      <c r="W446" s="48">
        <v>295</v>
      </c>
      <c r="X446" s="48">
        <v>4</v>
      </c>
      <c r="Y446" s="48">
        <v>9</v>
      </c>
      <c r="Z446" s="48">
        <v>113</v>
      </c>
      <c r="AA446" s="48">
        <v>117</v>
      </c>
      <c r="AB446" s="48">
        <v>43</v>
      </c>
      <c r="AC446" s="48">
        <v>927</v>
      </c>
      <c r="AD446" s="48">
        <v>0</v>
      </c>
      <c r="AE446" s="49"/>
      <c r="AF446" s="48">
        <v>1734</v>
      </c>
      <c r="AG446" s="49"/>
      <c r="AH446" s="49"/>
      <c r="AI446" s="49"/>
      <c r="AJ446" s="48">
        <v>260</v>
      </c>
      <c r="AK446" s="49"/>
      <c r="AL446" s="49"/>
      <c r="AM446" s="49"/>
      <c r="AN446" s="48">
        <v>0</v>
      </c>
      <c r="AO446" s="49"/>
      <c r="AP446" s="48">
        <v>3</v>
      </c>
      <c r="AQ446" s="49"/>
      <c r="AR446" s="49"/>
      <c r="AS446" s="49"/>
      <c r="AT446" s="48">
        <v>0</v>
      </c>
      <c r="AU446" s="39"/>
      <c r="AV446" s="39"/>
      <c r="AW446" s="39"/>
    </row>
    <row r="447" spans="1:49" x14ac:dyDescent="0.2">
      <c r="D447" s="2" t="s">
        <v>114</v>
      </c>
      <c r="F447" s="39">
        <v>297</v>
      </c>
      <c r="G447" s="39"/>
      <c r="H447" s="39"/>
      <c r="I447" s="39"/>
      <c r="J447" s="39">
        <v>1638</v>
      </c>
      <c r="K447" s="39">
        <v>6</v>
      </c>
      <c r="L447" s="39">
        <v>16</v>
      </c>
      <c r="M447" s="39"/>
      <c r="N447" s="39">
        <v>1660</v>
      </c>
      <c r="O447" s="39"/>
      <c r="P447" s="39"/>
      <c r="Q447" s="39"/>
      <c r="R447" s="39">
        <v>0</v>
      </c>
      <c r="S447" s="39">
        <v>37</v>
      </c>
      <c r="T447" s="39">
        <v>134</v>
      </c>
      <c r="U447" s="39">
        <v>68</v>
      </c>
      <c r="V447" s="39"/>
      <c r="W447" s="39">
        <v>177</v>
      </c>
      <c r="X447" s="39">
        <v>3</v>
      </c>
      <c r="Y447" s="39">
        <v>8</v>
      </c>
      <c r="Z447" s="39">
        <v>120</v>
      </c>
      <c r="AA447" s="39">
        <v>98</v>
      </c>
      <c r="AB447" s="39">
        <v>57</v>
      </c>
      <c r="AC447" s="39">
        <v>942</v>
      </c>
      <c r="AD447" s="39">
        <v>1</v>
      </c>
      <c r="AE447" s="39"/>
      <c r="AF447" s="39">
        <v>1645</v>
      </c>
      <c r="AG447" s="39"/>
      <c r="AH447" s="39"/>
      <c r="AI447" s="39"/>
      <c r="AJ447" s="39">
        <v>307</v>
      </c>
      <c r="AK447" s="39"/>
      <c r="AL447" s="39"/>
      <c r="AM447" s="39"/>
      <c r="AN447" s="39">
        <v>0</v>
      </c>
      <c r="AO447" s="39"/>
      <c r="AP447" s="39">
        <v>5</v>
      </c>
      <c r="AQ447" s="39"/>
      <c r="AR447" s="39"/>
      <c r="AS447" s="39"/>
      <c r="AT447" s="39">
        <v>0</v>
      </c>
      <c r="AU447" s="39"/>
      <c r="AV447" s="39"/>
      <c r="AW447" s="39"/>
    </row>
    <row r="448" spans="1:49" x14ac:dyDescent="0.2"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</row>
    <row r="449" spans="1:49" s="1" customFormat="1" x14ac:dyDescent="0.25">
      <c r="A449" s="3"/>
      <c r="B449" s="6"/>
      <c r="C449" s="51" t="s">
        <v>159</v>
      </c>
      <c r="D449" s="52"/>
      <c r="E449" s="5"/>
      <c r="F449" s="53">
        <v>1495</v>
      </c>
      <c r="G449" s="54"/>
      <c r="H449" s="54"/>
      <c r="I449" s="54"/>
      <c r="J449" s="53">
        <v>8178</v>
      </c>
      <c r="K449" s="53">
        <v>66</v>
      </c>
      <c r="L449" s="53">
        <v>72</v>
      </c>
      <c r="M449" s="54"/>
      <c r="N449" s="53">
        <v>8316</v>
      </c>
      <c r="O449" s="54"/>
      <c r="P449" s="54"/>
      <c r="Q449" s="54"/>
      <c r="R449" s="53">
        <v>3</v>
      </c>
      <c r="S449" s="53">
        <v>198</v>
      </c>
      <c r="T449" s="53">
        <v>812</v>
      </c>
      <c r="U449" s="53">
        <v>398</v>
      </c>
      <c r="V449" s="54"/>
      <c r="W449" s="53">
        <v>1272</v>
      </c>
      <c r="X449" s="53">
        <v>20</v>
      </c>
      <c r="Y449" s="53">
        <v>41</v>
      </c>
      <c r="Z449" s="53">
        <v>437</v>
      </c>
      <c r="AA449" s="53">
        <v>518</v>
      </c>
      <c r="AB449" s="53">
        <v>217</v>
      </c>
      <c r="AC449" s="53">
        <v>4550</v>
      </c>
      <c r="AD449" s="53">
        <v>1</v>
      </c>
      <c r="AE449" s="54"/>
      <c r="AF449" s="53">
        <v>8467</v>
      </c>
      <c r="AG449" s="54"/>
      <c r="AH449" s="54"/>
      <c r="AI449" s="54"/>
      <c r="AJ449" s="53">
        <v>1335</v>
      </c>
      <c r="AK449" s="54"/>
      <c r="AL449" s="54"/>
      <c r="AM449" s="54"/>
      <c r="AN449" s="53">
        <v>0</v>
      </c>
      <c r="AO449" s="54"/>
      <c r="AP449" s="53">
        <v>9</v>
      </c>
      <c r="AQ449" s="54"/>
      <c r="AR449" s="54"/>
      <c r="AS449" s="54"/>
      <c r="AT449" s="53">
        <v>0</v>
      </c>
      <c r="AU449" s="39"/>
      <c r="AV449" s="39"/>
      <c r="AW449" s="39"/>
    </row>
    <row r="450" spans="1:49" s="1" customFormat="1" x14ac:dyDescent="0.2">
      <c r="A450" s="3"/>
      <c r="B450" s="6"/>
      <c r="C450" s="3"/>
      <c r="D450" s="3"/>
      <c r="E450" s="5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39"/>
      <c r="AV450" s="39"/>
      <c r="AW450" s="39"/>
    </row>
    <row r="451" spans="1:49" s="1" customFormat="1" x14ac:dyDescent="0.25">
      <c r="A451" s="3"/>
      <c r="B451" s="57" t="s">
        <v>247</v>
      </c>
      <c r="C451" s="58"/>
      <c r="D451" s="58"/>
      <c r="E451" s="5"/>
      <c r="F451" s="59">
        <v>1495</v>
      </c>
      <c r="G451" s="54"/>
      <c r="H451" s="54"/>
      <c r="I451" s="54"/>
      <c r="J451" s="59">
        <v>8178</v>
      </c>
      <c r="K451" s="59">
        <v>66</v>
      </c>
      <c r="L451" s="59">
        <v>72</v>
      </c>
      <c r="M451" s="54"/>
      <c r="N451" s="59">
        <v>8316</v>
      </c>
      <c r="O451" s="54"/>
      <c r="P451" s="54"/>
      <c r="Q451" s="54"/>
      <c r="R451" s="59">
        <v>3</v>
      </c>
      <c r="S451" s="59">
        <v>198</v>
      </c>
      <c r="T451" s="59">
        <v>812</v>
      </c>
      <c r="U451" s="59">
        <v>398</v>
      </c>
      <c r="V451" s="54"/>
      <c r="W451" s="59">
        <v>1272</v>
      </c>
      <c r="X451" s="59">
        <v>20</v>
      </c>
      <c r="Y451" s="59">
        <v>41</v>
      </c>
      <c r="Z451" s="59">
        <v>437</v>
      </c>
      <c r="AA451" s="59">
        <v>518</v>
      </c>
      <c r="AB451" s="59">
        <v>217</v>
      </c>
      <c r="AC451" s="59">
        <v>4550</v>
      </c>
      <c r="AD451" s="59">
        <v>1</v>
      </c>
      <c r="AE451" s="54"/>
      <c r="AF451" s="59">
        <v>8467</v>
      </c>
      <c r="AG451" s="54"/>
      <c r="AH451" s="54"/>
      <c r="AI451" s="54"/>
      <c r="AJ451" s="59">
        <v>1335</v>
      </c>
      <c r="AK451" s="54"/>
      <c r="AL451" s="54"/>
      <c r="AM451" s="54"/>
      <c r="AN451" s="59">
        <v>0</v>
      </c>
      <c r="AO451" s="54"/>
      <c r="AP451" s="59">
        <v>9</v>
      </c>
      <c r="AQ451" s="54"/>
      <c r="AR451" s="54"/>
      <c r="AS451" s="54"/>
      <c r="AT451" s="59">
        <v>0</v>
      </c>
      <c r="AU451" s="39"/>
      <c r="AV451" s="39"/>
      <c r="AW451" s="39"/>
    </row>
    <row r="452" spans="1:49" x14ac:dyDescent="0.2"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</row>
    <row r="453" spans="1:49" x14ac:dyDescent="0.2">
      <c r="B453" s="6" t="s">
        <v>248</v>
      </c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</row>
    <row r="454" spans="1:49" x14ac:dyDescent="0.2">
      <c r="C454" s="3" t="s">
        <v>0</v>
      </c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</row>
    <row r="455" spans="1:49" x14ac:dyDescent="0.2">
      <c r="D455" s="2" t="s">
        <v>122</v>
      </c>
      <c r="F455" s="39">
        <v>0</v>
      </c>
      <c r="G455" s="39"/>
      <c r="H455" s="39"/>
      <c r="I455" s="39"/>
      <c r="J455" s="39">
        <v>1</v>
      </c>
      <c r="K455" s="39">
        <v>0</v>
      </c>
      <c r="L455" s="39">
        <v>0</v>
      </c>
      <c r="M455" s="39"/>
      <c r="N455" s="39">
        <v>1</v>
      </c>
      <c r="O455" s="39"/>
      <c r="P455" s="39"/>
      <c r="Q455" s="39"/>
      <c r="R455" s="39">
        <v>0</v>
      </c>
      <c r="S455" s="39">
        <v>0</v>
      </c>
      <c r="T455" s="39">
        <v>0</v>
      </c>
      <c r="U455" s="39">
        <v>0</v>
      </c>
      <c r="V455" s="39"/>
      <c r="W455" s="39">
        <v>1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/>
      <c r="AF455" s="39">
        <v>1</v>
      </c>
      <c r="AG455" s="39"/>
      <c r="AH455" s="39"/>
      <c r="AI455" s="39"/>
      <c r="AJ455" s="39">
        <v>0</v>
      </c>
      <c r="AK455" s="39"/>
      <c r="AL455" s="39"/>
      <c r="AM455" s="39"/>
      <c r="AN455" s="39">
        <v>0</v>
      </c>
      <c r="AO455" s="39"/>
      <c r="AP455" s="39">
        <v>0</v>
      </c>
      <c r="AQ455" s="39"/>
      <c r="AR455" s="39"/>
      <c r="AS455" s="39"/>
      <c r="AT455" s="39">
        <v>0</v>
      </c>
      <c r="AU455" s="39"/>
      <c r="AV455" s="39"/>
      <c r="AW455" s="39"/>
    </row>
    <row r="456" spans="1:49" x14ac:dyDescent="0.2">
      <c r="D456" s="47" t="s">
        <v>97</v>
      </c>
      <c r="F456" s="48">
        <v>0</v>
      </c>
      <c r="G456" s="49"/>
      <c r="H456" s="49"/>
      <c r="I456" s="49"/>
      <c r="J456" s="48">
        <v>0</v>
      </c>
      <c r="K456" s="48">
        <v>0</v>
      </c>
      <c r="L456" s="48">
        <v>0</v>
      </c>
      <c r="M456" s="49"/>
      <c r="N456" s="48">
        <v>0</v>
      </c>
      <c r="O456" s="49"/>
      <c r="P456" s="49"/>
      <c r="Q456" s="49"/>
      <c r="R456" s="48">
        <v>0</v>
      </c>
      <c r="S456" s="48">
        <v>0</v>
      </c>
      <c r="T456" s="48">
        <v>0</v>
      </c>
      <c r="U456" s="48">
        <v>0</v>
      </c>
      <c r="V456" s="49"/>
      <c r="W456" s="48">
        <v>0</v>
      </c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9"/>
      <c r="AF456" s="48">
        <v>0</v>
      </c>
      <c r="AG456" s="49"/>
      <c r="AH456" s="49"/>
      <c r="AI456" s="49"/>
      <c r="AJ456" s="48">
        <v>0</v>
      </c>
      <c r="AK456" s="49"/>
      <c r="AL456" s="49"/>
      <c r="AM456" s="49"/>
      <c r="AN456" s="48">
        <v>0</v>
      </c>
      <c r="AO456" s="49"/>
      <c r="AP456" s="48">
        <v>0</v>
      </c>
      <c r="AQ456" s="49"/>
      <c r="AR456" s="49"/>
      <c r="AS456" s="49"/>
      <c r="AT456" s="48">
        <v>0</v>
      </c>
      <c r="AU456" s="39"/>
      <c r="AV456" s="39"/>
      <c r="AW456" s="39"/>
    </row>
    <row r="457" spans="1:49" ht="15" x14ac:dyDescent="0.2">
      <c r="B457" s="5"/>
      <c r="D457" s="2" t="s">
        <v>113</v>
      </c>
      <c r="F457" s="39">
        <v>0</v>
      </c>
      <c r="G457" s="39"/>
      <c r="H457" s="39"/>
      <c r="I457" s="39"/>
      <c r="J457" s="39">
        <v>0</v>
      </c>
      <c r="K457" s="39">
        <v>0</v>
      </c>
      <c r="L457" s="39">
        <v>0</v>
      </c>
      <c r="M457" s="39"/>
      <c r="N457" s="39">
        <v>0</v>
      </c>
      <c r="O457" s="39"/>
      <c r="P457" s="39"/>
      <c r="Q457" s="39"/>
      <c r="R457" s="39">
        <v>0</v>
      </c>
      <c r="S457" s="39">
        <v>0</v>
      </c>
      <c r="T457" s="39">
        <v>0</v>
      </c>
      <c r="U457" s="39">
        <v>0</v>
      </c>
      <c r="V457" s="39"/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/>
      <c r="AF457" s="39">
        <v>0</v>
      </c>
      <c r="AG457" s="39"/>
      <c r="AH457" s="39"/>
      <c r="AI457" s="39"/>
      <c r="AJ457" s="39">
        <v>0</v>
      </c>
      <c r="AK457" s="39"/>
      <c r="AL457" s="39"/>
      <c r="AM457" s="39"/>
      <c r="AN457" s="39">
        <v>0</v>
      </c>
      <c r="AO457" s="39"/>
      <c r="AP457" s="39">
        <v>0</v>
      </c>
      <c r="AQ457" s="39"/>
      <c r="AR457" s="39"/>
      <c r="AS457" s="39"/>
      <c r="AT457" s="39">
        <v>0</v>
      </c>
      <c r="AU457" s="39"/>
      <c r="AV457" s="39"/>
      <c r="AW457" s="39"/>
    </row>
    <row r="458" spans="1:49" x14ac:dyDescent="0.2">
      <c r="D458" s="47" t="s">
        <v>136</v>
      </c>
      <c r="F458" s="48">
        <v>0</v>
      </c>
      <c r="G458" s="49"/>
      <c r="H458" s="49"/>
      <c r="I458" s="49"/>
      <c r="J458" s="48">
        <v>0</v>
      </c>
      <c r="K458" s="48">
        <v>0</v>
      </c>
      <c r="L458" s="48">
        <v>0</v>
      </c>
      <c r="M458" s="49"/>
      <c r="N458" s="48">
        <v>0</v>
      </c>
      <c r="O458" s="49"/>
      <c r="P458" s="49"/>
      <c r="Q458" s="49"/>
      <c r="R458" s="48">
        <v>0</v>
      </c>
      <c r="S458" s="48">
        <v>0</v>
      </c>
      <c r="T458" s="48">
        <v>0</v>
      </c>
      <c r="U458" s="48">
        <v>0</v>
      </c>
      <c r="V458" s="49"/>
      <c r="W458" s="48">
        <v>0</v>
      </c>
      <c r="X458" s="48">
        <v>0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8">
        <v>0</v>
      </c>
      <c r="AE458" s="49"/>
      <c r="AF458" s="48">
        <v>0</v>
      </c>
      <c r="AG458" s="49"/>
      <c r="AH458" s="49"/>
      <c r="AI458" s="49"/>
      <c r="AJ458" s="48">
        <v>0</v>
      </c>
      <c r="AK458" s="49"/>
      <c r="AL458" s="49"/>
      <c r="AM458" s="49"/>
      <c r="AN458" s="48">
        <v>0</v>
      </c>
      <c r="AO458" s="49"/>
      <c r="AP458" s="48">
        <v>0</v>
      </c>
      <c r="AQ458" s="49"/>
      <c r="AR458" s="49"/>
      <c r="AS458" s="49"/>
      <c r="AT458" s="48">
        <v>0</v>
      </c>
      <c r="AU458" s="39"/>
      <c r="AV458" s="39"/>
      <c r="AW458" s="39"/>
    </row>
    <row r="459" spans="1:49" x14ac:dyDescent="0.2">
      <c r="D459" s="2" t="s">
        <v>100</v>
      </c>
      <c r="F459" s="39">
        <v>0</v>
      </c>
      <c r="G459" s="39"/>
      <c r="H459" s="39"/>
      <c r="I459" s="39"/>
      <c r="J459" s="39">
        <v>0</v>
      </c>
      <c r="K459" s="39">
        <v>0</v>
      </c>
      <c r="L459" s="39">
        <v>0</v>
      </c>
      <c r="M459" s="39"/>
      <c r="N459" s="39">
        <v>0</v>
      </c>
      <c r="O459" s="39"/>
      <c r="P459" s="39"/>
      <c r="Q459" s="39"/>
      <c r="R459" s="39">
        <v>0</v>
      </c>
      <c r="S459" s="39">
        <v>0</v>
      </c>
      <c r="T459" s="39">
        <v>0</v>
      </c>
      <c r="U459" s="39">
        <v>0</v>
      </c>
      <c r="V459" s="39"/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/>
      <c r="AF459" s="39">
        <v>0</v>
      </c>
      <c r="AG459" s="39"/>
      <c r="AH459" s="39"/>
      <c r="AI459" s="39"/>
      <c r="AJ459" s="39">
        <v>0</v>
      </c>
      <c r="AK459" s="39"/>
      <c r="AL459" s="39"/>
      <c r="AM459" s="39"/>
      <c r="AN459" s="39">
        <v>0</v>
      </c>
      <c r="AO459" s="39"/>
      <c r="AP459" s="39">
        <v>0</v>
      </c>
      <c r="AQ459" s="39"/>
      <c r="AR459" s="39"/>
      <c r="AS459" s="39"/>
      <c r="AT459" s="39">
        <v>0</v>
      </c>
      <c r="AU459" s="39"/>
      <c r="AV459" s="39"/>
      <c r="AW459" s="39"/>
    </row>
    <row r="460" spans="1:49" x14ac:dyDescent="0.2">
      <c r="D460" s="47" t="s">
        <v>115</v>
      </c>
      <c r="F460" s="48">
        <v>1</v>
      </c>
      <c r="G460" s="49"/>
      <c r="H460" s="49"/>
      <c r="I460" s="49"/>
      <c r="J460" s="48">
        <v>0</v>
      </c>
      <c r="K460" s="48">
        <v>0</v>
      </c>
      <c r="L460" s="48">
        <v>0</v>
      </c>
      <c r="M460" s="49"/>
      <c r="N460" s="48">
        <v>0</v>
      </c>
      <c r="O460" s="49"/>
      <c r="P460" s="49"/>
      <c r="Q460" s="49"/>
      <c r="R460" s="48">
        <v>0</v>
      </c>
      <c r="S460" s="48">
        <v>0</v>
      </c>
      <c r="T460" s="48">
        <v>0</v>
      </c>
      <c r="U460" s="48">
        <v>0</v>
      </c>
      <c r="V460" s="49"/>
      <c r="W460" s="48">
        <v>0</v>
      </c>
      <c r="X460" s="48">
        <v>0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9"/>
      <c r="AF460" s="48">
        <v>0</v>
      </c>
      <c r="AG460" s="49"/>
      <c r="AH460" s="49"/>
      <c r="AI460" s="49"/>
      <c r="AJ460" s="48">
        <v>1</v>
      </c>
      <c r="AK460" s="49"/>
      <c r="AL460" s="49"/>
      <c r="AM460" s="49"/>
      <c r="AN460" s="48">
        <v>0</v>
      </c>
      <c r="AO460" s="49"/>
      <c r="AP460" s="48">
        <v>0</v>
      </c>
      <c r="AQ460" s="49"/>
      <c r="AR460" s="49"/>
      <c r="AS460" s="49"/>
      <c r="AT460" s="48">
        <v>0</v>
      </c>
      <c r="AU460" s="39"/>
      <c r="AV460" s="39"/>
      <c r="AW460" s="39"/>
    </row>
    <row r="461" spans="1:49" x14ac:dyDescent="0.2">
      <c r="D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39"/>
      <c r="AV461" s="39"/>
      <c r="AW461" s="39"/>
    </row>
    <row r="462" spans="1:49" s="1" customFormat="1" x14ac:dyDescent="0.25">
      <c r="A462" s="3"/>
      <c r="B462" s="6"/>
      <c r="C462" s="51" t="s">
        <v>120</v>
      </c>
      <c r="D462" s="52"/>
      <c r="E462" s="5"/>
      <c r="F462" s="53">
        <v>1</v>
      </c>
      <c r="G462" s="54"/>
      <c r="H462" s="54"/>
      <c r="I462" s="54"/>
      <c r="J462" s="53">
        <v>1</v>
      </c>
      <c r="K462" s="53">
        <v>0</v>
      </c>
      <c r="L462" s="53">
        <v>0</v>
      </c>
      <c r="M462" s="54"/>
      <c r="N462" s="53">
        <v>1</v>
      </c>
      <c r="O462" s="54"/>
      <c r="P462" s="54"/>
      <c r="Q462" s="54"/>
      <c r="R462" s="53">
        <v>0</v>
      </c>
      <c r="S462" s="53">
        <v>0</v>
      </c>
      <c r="T462" s="53">
        <v>0</v>
      </c>
      <c r="U462" s="53">
        <v>0</v>
      </c>
      <c r="V462" s="54"/>
      <c r="W462" s="53">
        <v>1</v>
      </c>
      <c r="X462" s="53">
        <v>0</v>
      </c>
      <c r="Y462" s="53">
        <v>0</v>
      </c>
      <c r="Z462" s="53">
        <v>0</v>
      </c>
      <c r="AA462" s="53">
        <v>0</v>
      </c>
      <c r="AB462" s="53">
        <v>0</v>
      </c>
      <c r="AC462" s="53">
        <v>0</v>
      </c>
      <c r="AD462" s="53">
        <v>0</v>
      </c>
      <c r="AE462" s="54"/>
      <c r="AF462" s="53">
        <v>1</v>
      </c>
      <c r="AG462" s="54"/>
      <c r="AH462" s="54"/>
      <c r="AI462" s="54"/>
      <c r="AJ462" s="53">
        <v>1</v>
      </c>
      <c r="AK462" s="54"/>
      <c r="AL462" s="54"/>
      <c r="AM462" s="54"/>
      <c r="AN462" s="53">
        <v>0</v>
      </c>
      <c r="AO462" s="54"/>
      <c r="AP462" s="53">
        <v>0</v>
      </c>
      <c r="AQ462" s="54"/>
      <c r="AR462" s="54"/>
      <c r="AS462" s="54"/>
      <c r="AT462" s="53">
        <v>0</v>
      </c>
      <c r="AU462" s="39"/>
      <c r="AV462" s="39"/>
      <c r="AW462" s="39"/>
    </row>
    <row r="463" spans="1:49" x14ac:dyDescent="0.2">
      <c r="D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39"/>
      <c r="AV463" s="39"/>
      <c r="AW463" s="39"/>
    </row>
    <row r="464" spans="1:49" x14ac:dyDescent="0.2">
      <c r="C464" s="3" t="s">
        <v>249</v>
      </c>
      <c r="D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39"/>
      <c r="AV464" s="39"/>
      <c r="AW464" s="39"/>
    </row>
    <row r="465" spans="1:49" x14ac:dyDescent="0.2">
      <c r="D465" s="2" t="s">
        <v>122</v>
      </c>
      <c r="F465" s="39">
        <v>626</v>
      </c>
      <c r="G465" s="39"/>
      <c r="H465" s="39"/>
      <c r="I465" s="39"/>
      <c r="J465" s="39">
        <v>1789</v>
      </c>
      <c r="K465" s="39">
        <v>23</v>
      </c>
      <c r="L465" s="39">
        <v>25</v>
      </c>
      <c r="M465" s="39"/>
      <c r="N465" s="39">
        <v>1837</v>
      </c>
      <c r="O465" s="39"/>
      <c r="P465" s="39"/>
      <c r="Q465" s="39"/>
      <c r="R465" s="39">
        <v>1</v>
      </c>
      <c r="S465" s="39">
        <v>69</v>
      </c>
      <c r="T465" s="39">
        <v>143</v>
      </c>
      <c r="U465" s="39">
        <v>142</v>
      </c>
      <c r="V465" s="39"/>
      <c r="W465" s="39">
        <v>233</v>
      </c>
      <c r="X465" s="39">
        <v>4</v>
      </c>
      <c r="Y465" s="39">
        <v>8</v>
      </c>
      <c r="Z465" s="39">
        <v>115</v>
      </c>
      <c r="AA465" s="39">
        <v>143</v>
      </c>
      <c r="AB465" s="39">
        <v>71</v>
      </c>
      <c r="AC465" s="39">
        <v>954</v>
      </c>
      <c r="AD465" s="39">
        <v>1</v>
      </c>
      <c r="AE465" s="39"/>
      <c r="AF465" s="39">
        <v>1884</v>
      </c>
      <c r="AG465" s="39"/>
      <c r="AH465" s="39"/>
      <c r="AI465" s="39"/>
      <c r="AJ465" s="39">
        <v>579</v>
      </c>
      <c r="AK465" s="39"/>
      <c r="AL465" s="39"/>
      <c r="AM465" s="39"/>
      <c r="AN465" s="39">
        <v>0</v>
      </c>
      <c r="AO465" s="39"/>
      <c r="AP465" s="39">
        <v>0</v>
      </c>
      <c r="AQ465" s="39"/>
      <c r="AR465" s="39"/>
      <c r="AS465" s="39"/>
      <c r="AT465" s="39">
        <v>0</v>
      </c>
      <c r="AU465" s="39"/>
      <c r="AV465" s="39"/>
      <c r="AW465" s="39"/>
    </row>
    <row r="466" spans="1:49" x14ac:dyDescent="0.2">
      <c r="D466" s="47" t="s">
        <v>135</v>
      </c>
      <c r="F466" s="48">
        <v>450</v>
      </c>
      <c r="G466" s="49"/>
      <c r="H466" s="49"/>
      <c r="I466" s="49"/>
      <c r="J466" s="48">
        <v>1819</v>
      </c>
      <c r="K466" s="48">
        <v>22</v>
      </c>
      <c r="L466" s="48">
        <v>23</v>
      </c>
      <c r="M466" s="49"/>
      <c r="N466" s="48">
        <v>1864</v>
      </c>
      <c r="O466" s="49"/>
      <c r="P466" s="49"/>
      <c r="Q466" s="49"/>
      <c r="R466" s="48">
        <v>28</v>
      </c>
      <c r="S466" s="48">
        <v>55</v>
      </c>
      <c r="T466" s="48">
        <v>182</v>
      </c>
      <c r="U466" s="48">
        <v>115</v>
      </c>
      <c r="V466" s="49"/>
      <c r="W466" s="48">
        <v>199</v>
      </c>
      <c r="X466" s="48">
        <v>3</v>
      </c>
      <c r="Y466" s="48">
        <v>11</v>
      </c>
      <c r="Z466" s="48">
        <v>117</v>
      </c>
      <c r="AA466" s="48">
        <v>129</v>
      </c>
      <c r="AB466" s="48">
        <v>105</v>
      </c>
      <c r="AC466" s="48">
        <v>901</v>
      </c>
      <c r="AD466" s="48">
        <v>2</v>
      </c>
      <c r="AE466" s="49"/>
      <c r="AF466" s="48">
        <v>1847</v>
      </c>
      <c r="AG466" s="49"/>
      <c r="AH466" s="49"/>
      <c r="AI466" s="49"/>
      <c r="AJ466" s="48">
        <v>465</v>
      </c>
      <c r="AK466" s="49"/>
      <c r="AL466" s="49"/>
      <c r="AM466" s="49"/>
      <c r="AN466" s="48">
        <v>0</v>
      </c>
      <c r="AO466" s="49"/>
      <c r="AP466" s="48">
        <v>2</v>
      </c>
      <c r="AQ466" s="49"/>
      <c r="AR466" s="49"/>
      <c r="AS466" s="49"/>
      <c r="AT466" s="48">
        <v>54</v>
      </c>
      <c r="AU466" s="39"/>
      <c r="AV466" s="39"/>
      <c r="AW466" s="39"/>
    </row>
    <row r="467" spans="1:49" ht="15" x14ac:dyDescent="0.2">
      <c r="B467" s="5"/>
      <c r="D467" s="2" t="s">
        <v>113</v>
      </c>
      <c r="F467" s="39">
        <v>447</v>
      </c>
      <c r="G467" s="39"/>
      <c r="H467" s="39"/>
      <c r="I467" s="39"/>
      <c r="J467" s="39">
        <v>1803</v>
      </c>
      <c r="K467" s="39">
        <v>29</v>
      </c>
      <c r="L467" s="39">
        <v>33</v>
      </c>
      <c r="M467" s="39"/>
      <c r="N467" s="39">
        <v>1865</v>
      </c>
      <c r="O467" s="39"/>
      <c r="P467" s="39"/>
      <c r="Q467" s="39"/>
      <c r="R467" s="39">
        <v>2</v>
      </c>
      <c r="S467" s="39">
        <v>37</v>
      </c>
      <c r="T467" s="39">
        <v>157</v>
      </c>
      <c r="U467" s="39">
        <v>94</v>
      </c>
      <c r="V467" s="39"/>
      <c r="W467" s="39">
        <v>237</v>
      </c>
      <c r="X467" s="39">
        <v>7</v>
      </c>
      <c r="Y467" s="39">
        <v>20</v>
      </c>
      <c r="Z467" s="39">
        <v>117</v>
      </c>
      <c r="AA467" s="39">
        <v>147</v>
      </c>
      <c r="AB467" s="39">
        <v>74</v>
      </c>
      <c r="AC467" s="39">
        <v>901</v>
      </c>
      <c r="AD467" s="39">
        <v>0</v>
      </c>
      <c r="AE467" s="39"/>
      <c r="AF467" s="39">
        <v>1793</v>
      </c>
      <c r="AG467" s="39"/>
      <c r="AH467" s="39"/>
      <c r="AI467" s="39"/>
      <c r="AJ467" s="39">
        <v>519</v>
      </c>
      <c r="AK467" s="39"/>
      <c r="AL467" s="39"/>
      <c r="AM467" s="39"/>
      <c r="AN467" s="39">
        <v>0</v>
      </c>
      <c r="AO467" s="39"/>
      <c r="AP467" s="39">
        <v>0</v>
      </c>
      <c r="AQ467" s="39"/>
      <c r="AR467" s="39"/>
      <c r="AS467" s="39"/>
      <c r="AT467" s="39">
        <v>0</v>
      </c>
      <c r="AU467" s="39"/>
      <c r="AV467" s="39"/>
      <c r="AW467" s="39"/>
    </row>
    <row r="468" spans="1:49" x14ac:dyDescent="0.2">
      <c r="D468" s="47" t="s">
        <v>136</v>
      </c>
      <c r="F468" s="48">
        <v>663</v>
      </c>
      <c r="G468" s="49"/>
      <c r="H468" s="49"/>
      <c r="I468" s="49"/>
      <c r="J468" s="48">
        <v>1786</v>
      </c>
      <c r="K468" s="48">
        <v>15</v>
      </c>
      <c r="L468" s="48">
        <v>15</v>
      </c>
      <c r="M468" s="49"/>
      <c r="N468" s="48">
        <v>1816</v>
      </c>
      <c r="O468" s="49"/>
      <c r="P468" s="49"/>
      <c r="Q468" s="49"/>
      <c r="R468" s="48">
        <v>0</v>
      </c>
      <c r="S468" s="48">
        <v>54</v>
      </c>
      <c r="T468" s="48">
        <v>107</v>
      </c>
      <c r="U468" s="48">
        <v>108</v>
      </c>
      <c r="V468" s="49"/>
      <c r="W468" s="48">
        <v>209</v>
      </c>
      <c r="X468" s="48">
        <v>1</v>
      </c>
      <c r="Y468" s="48">
        <v>12</v>
      </c>
      <c r="Z468" s="48">
        <v>137</v>
      </c>
      <c r="AA468" s="48">
        <v>108</v>
      </c>
      <c r="AB468" s="48">
        <v>82</v>
      </c>
      <c r="AC468" s="48">
        <v>984</v>
      </c>
      <c r="AD468" s="48">
        <v>0</v>
      </c>
      <c r="AE468" s="49"/>
      <c r="AF468" s="48">
        <v>1802</v>
      </c>
      <c r="AG468" s="49"/>
      <c r="AH468" s="49"/>
      <c r="AI468" s="49"/>
      <c r="AJ468" s="48">
        <v>677</v>
      </c>
      <c r="AK468" s="49"/>
      <c r="AL468" s="49"/>
      <c r="AM468" s="49"/>
      <c r="AN468" s="48">
        <v>0</v>
      </c>
      <c r="AO468" s="49"/>
      <c r="AP468" s="48">
        <v>0</v>
      </c>
      <c r="AQ468" s="49"/>
      <c r="AR468" s="49"/>
      <c r="AS468" s="49"/>
      <c r="AT468" s="48">
        <v>116</v>
      </c>
      <c r="AU468" s="39"/>
      <c r="AV468" s="39"/>
      <c r="AW468" s="39"/>
    </row>
    <row r="469" spans="1:49" ht="15" x14ac:dyDescent="0.2">
      <c r="B469" s="5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</row>
    <row r="470" spans="1:49" s="1" customFormat="1" x14ac:dyDescent="0.25">
      <c r="A470" s="3"/>
      <c r="B470" s="6"/>
      <c r="C470" s="51" t="s">
        <v>250</v>
      </c>
      <c r="D470" s="52"/>
      <c r="E470" s="5"/>
      <c r="F470" s="53">
        <v>2186</v>
      </c>
      <c r="G470" s="54"/>
      <c r="H470" s="54"/>
      <c r="I470" s="54"/>
      <c r="J470" s="53">
        <v>7197</v>
      </c>
      <c r="K470" s="53">
        <v>89</v>
      </c>
      <c r="L470" s="53">
        <v>96</v>
      </c>
      <c r="M470" s="54"/>
      <c r="N470" s="53">
        <v>7382</v>
      </c>
      <c r="O470" s="54"/>
      <c r="P470" s="54"/>
      <c r="Q470" s="54"/>
      <c r="R470" s="53">
        <v>31</v>
      </c>
      <c r="S470" s="53">
        <v>215</v>
      </c>
      <c r="T470" s="53">
        <v>589</v>
      </c>
      <c r="U470" s="53">
        <v>459</v>
      </c>
      <c r="V470" s="54"/>
      <c r="W470" s="53">
        <v>878</v>
      </c>
      <c r="X470" s="53">
        <v>15</v>
      </c>
      <c r="Y470" s="53">
        <v>51</v>
      </c>
      <c r="Z470" s="53">
        <v>486</v>
      </c>
      <c r="AA470" s="53">
        <v>527</v>
      </c>
      <c r="AB470" s="53">
        <v>332</v>
      </c>
      <c r="AC470" s="53">
        <v>3740</v>
      </c>
      <c r="AD470" s="53">
        <v>3</v>
      </c>
      <c r="AE470" s="54"/>
      <c r="AF470" s="53">
        <v>7326</v>
      </c>
      <c r="AG470" s="54"/>
      <c r="AH470" s="54"/>
      <c r="AI470" s="54"/>
      <c r="AJ470" s="53">
        <v>2240</v>
      </c>
      <c r="AK470" s="54"/>
      <c r="AL470" s="54"/>
      <c r="AM470" s="54"/>
      <c r="AN470" s="53">
        <v>0</v>
      </c>
      <c r="AO470" s="54"/>
      <c r="AP470" s="53">
        <v>2</v>
      </c>
      <c r="AQ470" s="54"/>
      <c r="AR470" s="54"/>
      <c r="AS470" s="54"/>
      <c r="AT470" s="53">
        <v>170</v>
      </c>
      <c r="AU470" s="39"/>
      <c r="AV470" s="39"/>
      <c r="AW470" s="39"/>
    </row>
    <row r="471" spans="1:49" ht="15" x14ac:dyDescent="0.2">
      <c r="B471" s="5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</row>
    <row r="472" spans="1:49" ht="15" x14ac:dyDescent="0.2">
      <c r="B472" s="5"/>
      <c r="C472" s="3" t="s">
        <v>154</v>
      </c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</row>
    <row r="473" spans="1:49" ht="15" x14ac:dyDescent="0.2">
      <c r="B473" s="5"/>
      <c r="D473" s="60" t="s">
        <v>251</v>
      </c>
      <c r="F473" s="39">
        <v>151</v>
      </c>
      <c r="G473" s="39"/>
      <c r="H473" s="39"/>
      <c r="I473" s="39"/>
      <c r="J473" s="39">
        <v>761</v>
      </c>
      <c r="K473" s="39">
        <v>15</v>
      </c>
      <c r="L473" s="39">
        <v>11</v>
      </c>
      <c r="M473" s="39"/>
      <c r="N473" s="39">
        <v>787</v>
      </c>
      <c r="O473" s="39"/>
      <c r="P473" s="39"/>
      <c r="Q473" s="39"/>
      <c r="R473" s="39">
        <v>3</v>
      </c>
      <c r="S473" s="39">
        <v>45</v>
      </c>
      <c r="T473" s="39">
        <v>105</v>
      </c>
      <c r="U473" s="39">
        <v>31</v>
      </c>
      <c r="V473" s="39"/>
      <c r="W473" s="39">
        <v>138</v>
      </c>
      <c r="X473" s="39">
        <v>2</v>
      </c>
      <c r="Y473" s="39">
        <v>9</v>
      </c>
      <c r="Z473" s="39">
        <v>40</v>
      </c>
      <c r="AA473" s="39">
        <v>71</v>
      </c>
      <c r="AB473" s="39">
        <v>33</v>
      </c>
      <c r="AC473" s="39">
        <v>326</v>
      </c>
      <c r="AD473" s="39">
        <v>1</v>
      </c>
      <c r="AE473" s="39"/>
      <c r="AF473" s="39">
        <v>804</v>
      </c>
      <c r="AG473" s="39"/>
      <c r="AH473" s="39"/>
      <c r="AI473" s="39"/>
      <c r="AJ473" s="39">
        <v>134</v>
      </c>
      <c r="AK473" s="39"/>
      <c r="AL473" s="39"/>
      <c r="AM473" s="39"/>
      <c r="AN473" s="39">
        <v>0</v>
      </c>
      <c r="AO473" s="39"/>
      <c r="AP473" s="39">
        <v>0</v>
      </c>
      <c r="AQ473" s="39"/>
      <c r="AR473" s="39"/>
      <c r="AS473" s="39"/>
      <c r="AT473" s="39">
        <v>0</v>
      </c>
      <c r="AU473" s="39"/>
      <c r="AV473" s="39"/>
      <c r="AW473" s="39"/>
    </row>
    <row r="474" spans="1:49" x14ac:dyDescent="0.2">
      <c r="D474" s="47" t="s">
        <v>252</v>
      </c>
      <c r="F474" s="48">
        <v>147</v>
      </c>
      <c r="G474" s="49"/>
      <c r="H474" s="49"/>
      <c r="I474" s="49"/>
      <c r="J474" s="48">
        <v>765</v>
      </c>
      <c r="K474" s="48">
        <v>28</v>
      </c>
      <c r="L474" s="48">
        <v>6</v>
      </c>
      <c r="M474" s="49"/>
      <c r="N474" s="48">
        <v>799</v>
      </c>
      <c r="O474" s="49"/>
      <c r="P474" s="49"/>
      <c r="Q474" s="49"/>
      <c r="R474" s="48">
        <v>0</v>
      </c>
      <c r="S474" s="48">
        <v>60</v>
      </c>
      <c r="T474" s="48">
        <v>124</v>
      </c>
      <c r="U474" s="48">
        <v>67</v>
      </c>
      <c r="V474" s="49"/>
      <c r="W474" s="48">
        <v>118</v>
      </c>
      <c r="X474" s="48">
        <v>2</v>
      </c>
      <c r="Y474" s="48">
        <v>0</v>
      </c>
      <c r="Z474" s="48">
        <v>18</v>
      </c>
      <c r="AA474" s="48">
        <v>49</v>
      </c>
      <c r="AB474" s="48">
        <v>18</v>
      </c>
      <c r="AC474" s="48">
        <v>324</v>
      </c>
      <c r="AD474" s="48">
        <v>1</v>
      </c>
      <c r="AE474" s="49"/>
      <c r="AF474" s="48">
        <v>781</v>
      </c>
      <c r="AG474" s="49"/>
      <c r="AH474" s="49"/>
      <c r="AI474" s="49"/>
      <c r="AJ474" s="48">
        <v>165</v>
      </c>
      <c r="AK474" s="49"/>
      <c r="AL474" s="49"/>
      <c r="AM474" s="49"/>
      <c r="AN474" s="48">
        <v>0</v>
      </c>
      <c r="AO474" s="49"/>
      <c r="AP474" s="48">
        <v>0</v>
      </c>
      <c r="AQ474" s="49"/>
      <c r="AR474" s="49"/>
      <c r="AS474" s="49"/>
      <c r="AT474" s="48">
        <v>0</v>
      </c>
      <c r="AU474" s="39"/>
      <c r="AV474" s="39"/>
      <c r="AW474" s="39"/>
    </row>
    <row r="475" spans="1:49" ht="15" x14ac:dyDescent="0.2">
      <c r="B475" s="5"/>
      <c r="D475" s="60" t="s">
        <v>253</v>
      </c>
      <c r="F475" s="39">
        <v>145</v>
      </c>
      <c r="G475" s="39"/>
      <c r="H475" s="39"/>
      <c r="I475" s="39"/>
      <c r="J475" s="39">
        <v>751</v>
      </c>
      <c r="K475" s="39">
        <v>18</v>
      </c>
      <c r="L475" s="39">
        <v>11</v>
      </c>
      <c r="M475" s="39"/>
      <c r="N475" s="39">
        <v>780</v>
      </c>
      <c r="O475" s="39"/>
      <c r="P475" s="39"/>
      <c r="Q475" s="39"/>
      <c r="R475" s="39">
        <v>1</v>
      </c>
      <c r="S475" s="39">
        <v>48</v>
      </c>
      <c r="T475" s="39">
        <v>61</v>
      </c>
      <c r="U475" s="39">
        <v>79</v>
      </c>
      <c r="V475" s="39"/>
      <c r="W475" s="39">
        <v>179</v>
      </c>
      <c r="X475" s="39">
        <v>4</v>
      </c>
      <c r="Y475" s="39">
        <v>1</v>
      </c>
      <c r="Z475" s="39">
        <v>19</v>
      </c>
      <c r="AA475" s="39">
        <v>75</v>
      </c>
      <c r="AB475" s="39">
        <v>33</v>
      </c>
      <c r="AC475" s="39">
        <v>282</v>
      </c>
      <c r="AD475" s="39">
        <v>0</v>
      </c>
      <c r="AE475" s="39"/>
      <c r="AF475" s="39">
        <v>782</v>
      </c>
      <c r="AG475" s="39"/>
      <c r="AH475" s="39"/>
      <c r="AI475" s="39"/>
      <c r="AJ475" s="39">
        <v>135</v>
      </c>
      <c r="AK475" s="39"/>
      <c r="AL475" s="39"/>
      <c r="AM475" s="39"/>
      <c r="AN475" s="39">
        <v>0</v>
      </c>
      <c r="AO475" s="39"/>
      <c r="AP475" s="39">
        <v>8</v>
      </c>
      <c r="AQ475" s="39"/>
      <c r="AR475" s="39"/>
      <c r="AS475" s="39"/>
      <c r="AT475" s="39">
        <v>1</v>
      </c>
      <c r="AU475" s="39"/>
      <c r="AV475" s="39"/>
      <c r="AW475" s="39"/>
    </row>
    <row r="476" spans="1:49" x14ac:dyDescent="0.2">
      <c r="D476" s="47" t="s">
        <v>254</v>
      </c>
      <c r="F476" s="48">
        <v>143</v>
      </c>
      <c r="G476" s="49"/>
      <c r="H476" s="49"/>
      <c r="I476" s="49"/>
      <c r="J476" s="48">
        <v>762</v>
      </c>
      <c r="K476" s="48">
        <v>0</v>
      </c>
      <c r="L476" s="48">
        <v>29</v>
      </c>
      <c r="M476" s="49"/>
      <c r="N476" s="48">
        <v>791</v>
      </c>
      <c r="O476" s="49"/>
      <c r="P476" s="49"/>
      <c r="Q476" s="49"/>
      <c r="R476" s="48">
        <v>1</v>
      </c>
      <c r="S476" s="48">
        <v>50</v>
      </c>
      <c r="T476" s="48">
        <v>91</v>
      </c>
      <c r="U476" s="48">
        <v>39</v>
      </c>
      <c r="V476" s="49"/>
      <c r="W476" s="48">
        <v>133</v>
      </c>
      <c r="X476" s="48">
        <v>0</v>
      </c>
      <c r="Y476" s="48">
        <v>3</v>
      </c>
      <c r="Z476" s="48">
        <v>28</v>
      </c>
      <c r="AA476" s="48">
        <v>74</v>
      </c>
      <c r="AB476" s="48">
        <v>37</v>
      </c>
      <c r="AC476" s="48">
        <v>309</v>
      </c>
      <c r="AD476" s="48">
        <v>0</v>
      </c>
      <c r="AE476" s="49"/>
      <c r="AF476" s="48">
        <v>765</v>
      </c>
      <c r="AG476" s="49"/>
      <c r="AH476" s="49"/>
      <c r="AI476" s="49"/>
      <c r="AJ476" s="48">
        <v>169</v>
      </c>
      <c r="AK476" s="49"/>
      <c r="AL476" s="49"/>
      <c r="AM476" s="49"/>
      <c r="AN476" s="48">
        <v>0</v>
      </c>
      <c r="AO476" s="49"/>
      <c r="AP476" s="48">
        <v>0</v>
      </c>
      <c r="AQ476" s="49"/>
      <c r="AR476" s="49"/>
      <c r="AS476" s="49"/>
      <c r="AT476" s="48">
        <v>0</v>
      </c>
      <c r="AU476" s="39"/>
      <c r="AV476" s="39"/>
      <c r="AW476" s="39"/>
    </row>
    <row r="477" spans="1:49" x14ac:dyDescent="0.2">
      <c r="D477" s="60" t="s">
        <v>255</v>
      </c>
      <c r="F477" s="39">
        <v>121</v>
      </c>
      <c r="G477" s="39"/>
      <c r="H477" s="39"/>
      <c r="I477" s="39"/>
      <c r="J477" s="39">
        <v>751</v>
      </c>
      <c r="K477" s="39">
        <v>7</v>
      </c>
      <c r="L477" s="39">
        <v>10</v>
      </c>
      <c r="M477" s="39"/>
      <c r="N477" s="39">
        <v>768</v>
      </c>
      <c r="O477" s="39"/>
      <c r="P477" s="39"/>
      <c r="Q477" s="39"/>
      <c r="R477" s="39">
        <v>0</v>
      </c>
      <c r="S477" s="39">
        <v>31</v>
      </c>
      <c r="T477" s="39">
        <v>85</v>
      </c>
      <c r="U477" s="39">
        <v>27</v>
      </c>
      <c r="V477" s="39"/>
      <c r="W477" s="39">
        <v>159</v>
      </c>
      <c r="X477" s="39">
        <v>2</v>
      </c>
      <c r="Y477" s="39">
        <v>12</v>
      </c>
      <c r="Z477" s="39">
        <v>59</v>
      </c>
      <c r="AA477" s="39">
        <v>53</v>
      </c>
      <c r="AB477" s="39">
        <v>26</v>
      </c>
      <c r="AC477" s="39">
        <v>296</v>
      </c>
      <c r="AD477" s="39">
        <v>1</v>
      </c>
      <c r="AE477" s="39"/>
      <c r="AF477" s="39">
        <v>751</v>
      </c>
      <c r="AG477" s="39"/>
      <c r="AH477" s="39"/>
      <c r="AI477" s="39"/>
      <c r="AJ477" s="39">
        <v>138</v>
      </c>
      <c r="AK477" s="39"/>
      <c r="AL477" s="39"/>
      <c r="AM477" s="39"/>
      <c r="AN477" s="39">
        <v>0</v>
      </c>
      <c r="AO477" s="39"/>
      <c r="AP477" s="39">
        <v>0</v>
      </c>
      <c r="AQ477" s="39"/>
      <c r="AR477" s="39"/>
      <c r="AS477" s="39"/>
      <c r="AT477" s="39">
        <v>0</v>
      </c>
      <c r="AU477" s="39"/>
      <c r="AV477" s="39"/>
      <c r="AW477" s="39"/>
    </row>
    <row r="478" spans="1:49" x14ac:dyDescent="0.2">
      <c r="D478" s="47" t="s">
        <v>256</v>
      </c>
      <c r="F478" s="48">
        <v>186</v>
      </c>
      <c r="G478" s="49"/>
      <c r="H478" s="49"/>
      <c r="I478" s="49"/>
      <c r="J478" s="48">
        <v>752</v>
      </c>
      <c r="K478" s="48">
        <v>8</v>
      </c>
      <c r="L478" s="48">
        <v>7</v>
      </c>
      <c r="M478" s="49"/>
      <c r="N478" s="48">
        <v>767</v>
      </c>
      <c r="O478" s="49"/>
      <c r="P478" s="49"/>
      <c r="Q478" s="49"/>
      <c r="R478" s="48">
        <v>0</v>
      </c>
      <c r="S478" s="48">
        <v>37</v>
      </c>
      <c r="T478" s="48">
        <v>52</v>
      </c>
      <c r="U478" s="48">
        <v>17</v>
      </c>
      <c r="V478" s="49"/>
      <c r="W478" s="48">
        <v>182</v>
      </c>
      <c r="X478" s="48">
        <v>3</v>
      </c>
      <c r="Y478" s="48">
        <v>2</v>
      </c>
      <c r="Z478" s="48">
        <v>38</v>
      </c>
      <c r="AA478" s="48">
        <v>74</v>
      </c>
      <c r="AB478" s="48">
        <v>31</v>
      </c>
      <c r="AC478" s="48">
        <v>323</v>
      </c>
      <c r="AD478" s="48">
        <v>2</v>
      </c>
      <c r="AE478" s="49"/>
      <c r="AF478" s="48">
        <v>761</v>
      </c>
      <c r="AG478" s="49"/>
      <c r="AH478" s="49"/>
      <c r="AI478" s="49"/>
      <c r="AJ478" s="48">
        <v>185</v>
      </c>
      <c r="AK478" s="49"/>
      <c r="AL478" s="49"/>
      <c r="AM478" s="49"/>
      <c r="AN478" s="48">
        <v>0</v>
      </c>
      <c r="AO478" s="49"/>
      <c r="AP478" s="48">
        <v>7</v>
      </c>
      <c r="AQ478" s="49"/>
      <c r="AR478" s="49"/>
      <c r="AS478" s="49"/>
      <c r="AT478" s="48">
        <v>0</v>
      </c>
      <c r="AU478" s="39"/>
      <c r="AV478" s="39"/>
      <c r="AW478" s="39"/>
    </row>
    <row r="479" spans="1:49" x14ac:dyDescent="0.2">
      <c r="D479" s="60" t="s">
        <v>257</v>
      </c>
      <c r="F479" s="39">
        <v>119</v>
      </c>
      <c r="G479" s="39"/>
      <c r="H479" s="39"/>
      <c r="I479" s="39"/>
      <c r="J479" s="39">
        <v>593</v>
      </c>
      <c r="K479" s="39">
        <v>21</v>
      </c>
      <c r="L479" s="39">
        <v>8</v>
      </c>
      <c r="M479" s="39"/>
      <c r="N479" s="39">
        <v>622</v>
      </c>
      <c r="O479" s="39"/>
      <c r="P479" s="39"/>
      <c r="Q479" s="39"/>
      <c r="R479" s="39">
        <v>1</v>
      </c>
      <c r="S479" s="39">
        <v>31</v>
      </c>
      <c r="T479" s="39">
        <v>66</v>
      </c>
      <c r="U479" s="39">
        <v>57</v>
      </c>
      <c r="V479" s="39"/>
      <c r="W479" s="39">
        <v>63</v>
      </c>
      <c r="X479" s="39">
        <v>1</v>
      </c>
      <c r="Y479" s="39">
        <v>0</v>
      </c>
      <c r="Z479" s="39">
        <v>45</v>
      </c>
      <c r="AA479" s="39">
        <v>38</v>
      </c>
      <c r="AB479" s="39">
        <v>26</v>
      </c>
      <c r="AC479" s="39">
        <v>267</v>
      </c>
      <c r="AD479" s="39">
        <v>0</v>
      </c>
      <c r="AE479" s="39"/>
      <c r="AF479" s="39">
        <v>595</v>
      </c>
      <c r="AG479" s="39"/>
      <c r="AH479" s="39"/>
      <c r="AI479" s="39"/>
      <c r="AJ479" s="39">
        <v>146</v>
      </c>
      <c r="AK479" s="39"/>
      <c r="AL479" s="39"/>
      <c r="AM479" s="39"/>
      <c r="AN479" s="39">
        <v>0</v>
      </c>
      <c r="AO479" s="39"/>
      <c r="AP479" s="39">
        <v>0</v>
      </c>
      <c r="AQ479" s="39"/>
      <c r="AR479" s="39"/>
      <c r="AS479" s="39"/>
      <c r="AT479" s="39">
        <v>0</v>
      </c>
      <c r="AU479" s="39"/>
      <c r="AV479" s="39"/>
      <c r="AW479" s="39"/>
    </row>
    <row r="480" spans="1:49" x14ac:dyDescent="0.2">
      <c r="D480" s="47" t="s">
        <v>258</v>
      </c>
      <c r="F480" s="48">
        <v>145</v>
      </c>
      <c r="G480" s="49"/>
      <c r="H480" s="49"/>
      <c r="I480" s="49"/>
      <c r="J480" s="48">
        <v>591</v>
      </c>
      <c r="K480" s="48">
        <v>29</v>
      </c>
      <c r="L480" s="48">
        <v>13</v>
      </c>
      <c r="M480" s="49"/>
      <c r="N480" s="48">
        <v>633</v>
      </c>
      <c r="O480" s="49"/>
      <c r="P480" s="49"/>
      <c r="Q480" s="49"/>
      <c r="R480" s="48">
        <v>0</v>
      </c>
      <c r="S480" s="48">
        <v>45</v>
      </c>
      <c r="T480" s="48">
        <v>72</v>
      </c>
      <c r="U480" s="48">
        <v>19</v>
      </c>
      <c r="V480" s="49"/>
      <c r="W480" s="48">
        <v>77</v>
      </c>
      <c r="X480" s="48">
        <v>0</v>
      </c>
      <c r="Y480" s="48">
        <v>0</v>
      </c>
      <c r="Z480" s="48">
        <v>37</v>
      </c>
      <c r="AA480" s="48">
        <v>28</v>
      </c>
      <c r="AB480" s="48">
        <v>11</v>
      </c>
      <c r="AC480" s="48">
        <v>338</v>
      </c>
      <c r="AD480" s="48">
        <v>1</v>
      </c>
      <c r="AE480" s="49"/>
      <c r="AF480" s="48">
        <v>628</v>
      </c>
      <c r="AG480" s="49"/>
      <c r="AH480" s="49"/>
      <c r="AI480" s="49"/>
      <c r="AJ480" s="48">
        <v>149</v>
      </c>
      <c r="AK480" s="49"/>
      <c r="AL480" s="49"/>
      <c r="AM480" s="49"/>
      <c r="AN480" s="48">
        <v>0</v>
      </c>
      <c r="AO480" s="49"/>
      <c r="AP480" s="48">
        <v>1</v>
      </c>
      <c r="AQ480" s="49"/>
      <c r="AR480" s="49"/>
      <c r="AS480" s="49"/>
      <c r="AT480" s="48">
        <v>0</v>
      </c>
      <c r="AU480" s="39"/>
      <c r="AV480" s="39"/>
      <c r="AW480" s="39"/>
    </row>
    <row r="481" spans="1:49" x14ac:dyDescent="0.2">
      <c r="D481" s="60" t="s">
        <v>259</v>
      </c>
      <c r="F481" s="39">
        <v>140</v>
      </c>
      <c r="G481" s="39"/>
      <c r="H481" s="39"/>
      <c r="I481" s="39"/>
      <c r="J481" s="39">
        <v>595</v>
      </c>
      <c r="K481" s="39">
        <v>22</v>
      </c>
      <c r="L481" s="39">
        <v>0</v>
      </c>
      <c r="M481" s="39"/>
      <c r="N481" s="39">
        <v>617</v>
      </c>
      <c r="O481" s="39"/>
      <c r="P481" s="39"/>
      <c r="Q481" s="39"/>
      <c r="R481" s="39">
        <v>1</v>
      </c>
      <c r="S481" s="39">
        <v>54</v>
      </c>
      <c r="T481" s="39">
        <v>62</v>
      </c>
      <c r="U481" s="39">
        <v>36</v>
      </c>
      <c r="V481" s="39"/>
      <c r="W481" s="39">
        <v>64</v>
      </c>
      <c r="X481" s="39">
        <v>4</v>
      </c>
      <c r="Y481" s="39">
        <v>7</v>
      </c>
      <c r="Z481" s="39">
        <v>35</v>
      </c>
      <c r="AA481" s="39">
        <v>42</v>
      </c>
      <c r="AB481" s="39">
        <v>25</v>
      </c>
      <c r="AC481" s="39">
        <v>274</v>
      </c>
      <c r="AD481" s="39">
        <v>0</v>
      </c>
      <c r="AE481" s="39"/>
      <c r="AF481" s="39">
        <v>604</v>
      </c>
      <c r="AG481" s="39"/>
      <c r="AH481" s="39"/>
      <c r="AI481" s="39"/>
      <c r="AJ481" s="39">
        <v>153</v>
      </c>
      <c r="AK481" s="39"/>
      <c r="AL481" s="39"/>
      <c r="AM481" s="39"/>
      <c r="AN481" s="39">
        <v>0</v>
      </c>
      <c r="AO481" s="39"/>
      <c r="AP481" s="39">
        <v>0</v>
      </c>
      <c r="AQ481" s="39"/>
      <c r="AR481" s="39"/>
      <c r="AS481" s="39"/>
      <c r="AT481" s="39">
        <v>0</v>
      </c>
      <c r="AU481" s="39"/>
      <c r="AV481" s="39"/>
      <c r="AW481" s="39"/>
    </row>
    <row r="482" spans="1:49" x14ac:dyDescent="0.2"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</row>
    <row r="483" spans="1:49" s="1" customFormat="1" x14ac:dyDescent="0.25">
      <c r="A483" s="3"/>
      <c r="B483" s="6"/>
      <c r="C483" s="51" t="s">
        <v>159</v>
      </c>
      <c r="D483" s="52"/>
      <c r="E483" s="5"/>
      <c r="F483" s="53">
        <v>1297</v>
      </c>
      <c r="G483" s="54"/>
      <c r="H483" s="54"/>
      <c r="I483" s="54"/>
      <c r="J483" s="53">
        <v>6321</v>
      </c>
      <c r="K483" s="53">
        <v>148</v>
      </c>
      <c r="L483" s="53">
        <v>95</v>
      </c>
      <c r="M483" s="54"/>
      <c r="N483" s="53">
        <v>6564</v>
      </c>
      <c r="O483" s="54"/>
      <c r="P483" s="54"/>
      <c r="Q483" s="54"/>
      <c r="R483" s="53">
        <v>7</v>
      </c>
      <c r="S483" s="53">
        <v>401</v>
      </c>
      <c r="T483" s="53">
        <v>718</v>
      </c>
      <c r="U483" s="53">
        <v>372</v>
      </c>
      <c r="V483" s="54"/>
      <c r="W483" s="53">
        <v>1113</v>
      </c>
      <c r="X483" s="53">
        <v>18</v>
      </c>
      <c r="Y483" s="53">
        <v>34</v>
      </c>
      <c r="Z483" s="53">
        <v>319</v>
      </c>
      <c r="AA483" s="53">
        <v>504</v>
      </c>
      <c r="AB483" s="53">
        <v>240</v>
      </c>
      <c r="AC483" s="53">
        <v>2739</v>
      </c>
      <c r="AD483" s="53">
        <v>6</v>
      </c>
      <c r="AE483" s="54"/>
      <c r="AF483" s="53">
        <v>6471</v>
      </c>
      <c r="AG483" s="54"/>
      <c r="AH483" s="54"/>
      <c r="AI483" s="54"/>
      <c r="AJ483" s="53">
        <v>1374</v>
      </c>
      <c r="AK483" s="54"/>
      <c r="AL483" s="54"/>
      <c r="AM483" s="54"/>
      <c r="AN483" s="53">
        <v>0</v>
      </c>
      <c r="AO483" s="54"/>
      <c r="AP483" s="53">
        <v>16</v>
      </c>
      <c r="AQ483" s="54"/>
      <c r="AR483" s="54"/>
      <c r="AS483" s="54"/>
      <c r="AT483" s="53">
        <v>1</v>
      </c>
      <c r="AU483" s="39"/>
      <c r="AV483" s="39"/>
      <c r="AW483" s="39"/>
    </row>
    <row r="484" spans="1:49" s="1" customFormat="1" x14ac:dyDescent="0.2">
      <c r="A484" s="3"/>
      <c r="B484" s="6"/>
      <c r="C484" s="3"/>
      <c r="D484" s="3"/>
      <c r="E484" s="5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39"/>
      <c r="AV484" s="39"/>
      <c r="AW484" s="39"/>
    </row>
    <row r="485" spans="1:49" s="1" customFormat="1" x14ac:dyDescent="0.25">
      <c r="A485" s="3"/>
      <c r="B485" s="57" t="s">
        <v>260</v>
      </c>
      <c r="C485" s="58"/>
      <c r="D485" s="58"/>
      <c r="E485" s="5"/>
      <c r="F485" s="59">
        <v>3484</v>
      </c>
      <c r="G485" s="54"/>
      <c r="H485" s="54"/>
      <c r="I485" s="54"/>
      <c r="J485" s="59">
        <v>13519</v>
      </c>
      <c r="K485" s="59">
        <v>237</v>
      </c>
      <c r="L485" s="59">
        <v>191</v>
      </c>
      <c r="M485" s="54"/>
      <c r="N485" s="59">
        <v>13947</v>
      </c>
      <c r="O485" s="54"/>
      <c r="P485" s="54"/>
      <c r="Q485" s="54"/>
      <c r="R485" s="59">
        <v>38</v>
      </c>
      <c r="S485" s="59">
        <v>616</v>
      </c>
      <c r="T485" s="59">
        <v>1307</v>
      </c>
      <c r="U485" s="59">
        <v>831</v>
      </c>
      <c r="V485" s="54"/>
      <c r="W485" s="59">
        <v>1992</v>
      </c>
      <c r="X485" s="59">
        <v>33</v>
      </c>
      <c r="Y485" s="59">
        <v>85</v>
      </c>
      <c r="Z485" s="59">
        <v>805</v>
      </c>
      <c r="AA485" s="59">
        <v>1031</v>
      </c>
      <c r="AB485" s="59">
        <v>572</v>
      </c>
      <c r="AC485" s="59">
        <v>6479</v>
      </c>
      <c r="AD485" s="59">
        <v>9</v>
      </c>
      <c r="AE485" s="54"/>
      <c r="AF485" s="59">
        <v>13798</v>
      </c>
      <c r="AG485" s="54"/>
      <c r="AH485" s="54"/>
      <c r="AI485" s="54"/>
      <c r="AJ485" s="59">
        <v>3615</v>
      </c>
      <c r="AK485" s="54"/>
      <c r="AL485" s="54"/>
      <c r="AM485" s="54"/>
      <c r="AN485" s="59">
        <v>0</v>
      </c>
      <c r="AO485" s="54"/>
      <c r="AP485" s="59">
        <v>18</v>
      </c>
      <c r="AQ485" s="54"/>
      <c r="AR485" s="54"/>
      <c r="AS485" s="54"/>
      <c r="AT485" s="59">
        <v>171</v>
      </c>
      <c r="AU485" s="39"/>
      <c r="AV485" s="39"/>
      <c r="AW485" s="39"/>
    </row>
    <row r="486" spans="1:49" x14ac:dyDescent="0.2"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</row>
    <row r="487" spans="1:49" x14ac:dyDescent="0.2">
      <c r="B487" s="6" t="s">
        <v>261</v>
      </c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</row>
    <row r="488" spans="1:49" x14ac:dyDescent="0.2">
      <c r="C488" s="3" t="s">
        <v>154</v>
      </c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</row>
    <row r="489" spans="1:49" x14ac:dyDescent="0.2">
      <c r="D489" s="2" t="s">
        <v>96</v>
      </c>
      <c r="F489" s="39">
        <v>195</v>
      </c>
      <c r="G489" s="39"/>
      <c r="H489" s="39"/>
      <c r="I489" s="39"/>
      <c r="J489" s="39">
        <v>1039</v>
      </c>
      <c r="K489" s="39">
        <v>26</v>
      </c>
      <c r="L489" s="39">
        <v>11</v>
      </c>
      <c r="M489" s="39"/>
      <c r="N489" s="39">
        <v>1076</v>
      </c>
      <c r="O489" s="39"/>
      <c r="P489" s="39"/>
      <c r="Q489" s="39"/>
      <c r="R489" s="39">
        <v>0</v>
      </c>
      <c r="S489" s="39">
        <v>77</v>
      </c>
      <c r="T489" s="39">
        <v>236</v>
      </c>
      <c r="U489" s="39">
        <v>117</v>
      </c>
      <c r="V489" s="39"/>
      <c r="W489" s="39">
        <v>136</v>
      </c>
      <c r="X489" s="39">
        <v>2</v>
      </c>
      <c r="Y489" s="39">
        <v>3</v>
      </c>
      <c r="Z489" s="39">
        <v>29</v>
      </c>
      <c r="AA489" s="39">
        <v>83</v>
      </c>
      <c r="AB489" s="39">
        <v>34</v>
      </c>
      <c r="AC489" s="39">
        <v>382</v>
      </c>
      <c r="AD489" s="39">
        <v>1</v>
      </c>
      <c r="AE489" s="39"/>
      <c r="AF489" s="39">
        <v>1100</v>
      </c>
      <c r="AG489" s="39"/>
      <c r="AH489" s="39"/>
      <c r="AI489" s="39"/>
      <c r="AJ489" s="39">
        <v>169</v>
      </c>
      <c r="AK489" s="39"/>
      <c r="AL489" s="39"/>
      <c r="AM489" s="39"/>
      <c r="AN489" s="39">
        <v>0</v>
      </c>
      <c r="AO489" s="39"/>
      <c r="AP489" s="39">
        <v>2</v>
      </c>
      <c r="AQ489" s="39"/>
      <c r="AR489" s="39"/>
      <c r="AS489" s="39"/>
      <c r="AT489" s="39">
        <v>0</v>
      </c>
      <c r="AU489" s="39"/>
      <c r="AV489" s="39"/>
      <c r="AW489" s="39"/>
    </row>
    <row r="490" spans="1:49" x14ac:dyDescent="0.2">
      <c r="D490" s="47" t="s">
        <v>97</v>
      </c>
      <c r="F490" s="48">
        <v>146</v>
      </c>
      <c r="G490" s="49"/>
      <c r="H490" s="49"/>
      <c r="I490" s="49"/>
      <c r="J490" s="48">
        <v>1101</v>
      </c>
      <c r="K490" s="48">
        <v>30</v>
      </c>
      <c r="L490" s="48">
        <v>5</v>
      </c>
      <c r="M490" s="49"/>
      <c r="N490" s="48">
        <v>1136</v>
      </c>
      <c r="O490" s="49"/>
      <c r="P490" s="49"/>
      <c r="Q490" s="49"/>
      <c r="R490" s="48">
        <v>1</v>
      </c>
      <c r="S490" s="48">
        <v>167</v>
      </c>
      <c r="T490" s="48">
        <v>189</v>
      </c>
      <c r="U490" s="48">
        <v>75</v>
      </c>
      <c r="V490" s="49"/>
      <c r="W490" s="48">
        <v>159</v>
      </c>
      <c r="X490" s="48">
        <v>2</v>
      </c>
      <c r="Y490" s="48">
        <v>3</v>
      </c>
      <c r="Z490" s="48">
        <v>43</v>
      </c>
      <c r="AA490" s="48">
        <v>85</v>
      </c>
      <c r="AB490" s="48">
        <v>43</v>
      </c>
      <c r="AC490" s="48">
        <v>356</v>
      </c>
      <c r="AD490" s="48">
        <v>1</v>
      </c>
      <c r="AE490" s="49"/>
      <c r="AF490" s="48">
        <v>1124</v>
      </c>
      <c r="AG490" s="49"/>
      <c r="AH490" s="49"/>
      <c r="AI490" s="49"/>
      <c r="AJ490" s="48">
        <v>155</v>
      </c>
      <c r="AK490" s="49"/>
      <c r="AL490" s="49"/>
      <c r="AM490" s="49"/>
      <c r="AN490" s="48">
        <v>0</v>
      </c>
      <c r="AO490" s="49"/>
      <c r="AP490" s="48">
        <v>3</v>
      </c>
      <c r="AQ490" s="49"/>
      <c r="AR490" s="49"/>
      <c r="AS490" s="49"/>
      <c r="AT490" s="48">
        <v>0</v>
      </c>
      <c r="AU490" s="39"/>
      <c r="AV490" s="39"/>
      <c r="AW490" s="39"/>
    </row>
    <row r="491" spans="1:49" ht="15" x14ac:dyDescent="0.2">
      <c r="B491" s="5"/>
      <c r="D491" s="2" t="s">
        <v>113</v>
      </c>
      <c r="F491" s="39">
        <v>463</v>
      </c>
      <c r="G491" s="39"/>
      <c r="H491" s="39"/>
      <c r="I491" s="39"/>
      <c r="J491" s="39">
        <v>1655</v>
      </c>
      <c r="K491" s="39">
        <v>44</v>
      </c>
      <c r="L491" s="39">
        <v>21</v>
      </c>
      <c r="M491" s="39"/>
      <c r="N491" s="39">
        <v>1720</v>
      </c>
      <c r="O491" s="39"/>
      <c r="P491" s="39"/>
      <c r="Q491" s="39"/>
      <c r="R491" s="39">
        <v>0</v>
      </c>
      <c r="S491" s="39">
        <v>57</v>
      </c>
      <c r="T491" s="39">
        <v>329</v>
      </c>
      <c r="U491" s="39">
        <v>302</v>
      </c>
      <c r="V491" s="39"/>
      <c r="W491" s="39">
        <v>184</v>
      </c>
      <c r="X491" s="39">
        <v>9</v>
      </c>
      <c r="Y491" s="39">
        <v>9</v>
      </c>
      <c r="Z491" s="39">
        <v>110</v>
      </c>
      <c r="AA491" s="39">
        <v>129</v>
      </c>
      <c r="AB491" s="39">
        <v>49</v>
      </c>
      <c r="AC491" s="39">
        <v>738</v>
      </c>
      <c r="AD491" s="39">
        <v>1</v>
      </c>
      <c r="AE491" s="39"/>
      <c r="AF491" s="39">
        <v>1917</v>
      </c>
      <c r="AG491" s="39"/>
      <c r="AH491" s="39"/>
      <c r="AI491" s="39"/>
      <c r="AJ491" s="39">
        <v>258</v>
      </c>
      <c r="AK491" s="39"/>
      <c r="AL491" s="39"/>
      <c r="AM491" s="39"/>
      <c r="AN491" s="39">
        <v>0</v>
      </c>
      <c r="AO491" s="39"/>
      <c r="AP491" s="39">
        <v>8</v>
      </c>
      <c r="AQ491" s="39"/>
      <c r="AR491" s="39"/>
      <c r="AS491" s="39"/>
      <c r="AT491" s="39">
        <v>191</v>
      </c>
      <c r="AU491" s="39"/>
      <c r="AV491" s="39"/>
      <c r="AW491" s="39"/>
    </row>
    <row r="492" spans="1:49" x14ac:dyDescent="0.2">
      <c r="D492" s="47" t="s">
        <v>136</v>
      </c>
      <c r="F492" s="48">
        <v>570</v>
      </c>
      <c r="G492" s="49"/>
      <c r="H492" s="49"/>
      <c r="I492" s="49"/>
      <c r="J492" s="48">
        <v>1657</v>
      </c>
      <c r="K492" s="48">
        <v>27</v>
      </c>
      <c r="L492" s="48">
        <v>62</v>
      </c>
      <c r="M492" s="49"/>
      <c r="N492" s="48">
        <v>1746</v>
      </c>
      <c r="O492" s="49"/>
      <c r="P492" s="49"/>
      <c r="Q492" s="49"/>
      <c r="R492" s="48">
        <v>1</v>
      </c>
      <c r="S492" s="48">
        <v>69</v>
      </c>
      <c r="T492" s="48">
        <v>145</v>
      </c>
      <c r="U492" s="48">
        <v>199</v>
      </c>
      <c r="V492" s="49"/>
      <c r="W492" s="48">
        <v>133</v>
      </c>
      <c r="X492" s="48">
        <v>3</v>
      </c>
      <c r="Y492" s="48">
        <v>13</v>
      </c>
      <c r="Z492" s="48">
        <v>128</v>
      </c>
      <c r="AA492" s="48">
        <v>119</v>
      </c>
      <c r="AB492" s="48">
        <v>53</v>
      </c>
      <c r="AC492" s="48">
        <v>1095</v>
      </c>
      <c r="AD492" s="48">
        <v>2</v>
      </c>
      <c r="AE492" s="49"/>
      <c r="AF492" s="48">
        <v>1960</v>
      </c>
      <c r="AG492" s="49"/>
      <c r="AH492" s="49"/>
      <c r="AI492" s="49"/>
      <c r="AJ492" s="48">
        <v>351</v>
      </c>
      <c r="AK492" s="49"/>
      <c r="AL492" s="49"/>
      <c r="AM492" s="49"/>
      <c r="AN492" s="48">
        <v>0</v>
      </c>
      <c r="AO492" s="49"/>
      <c r="AP492" s="48">
        <v>5</v>
      </c>
      <c r="AQ492" s="49"/>
      <c r="AR492" s="49"/>
      <c r="AS492" s="49"/>
      <c r="AT492" s="48">
        <v>600</v>
      </c>
      <c r="AU492" s="39"/>
      <c r="AV492" s="39"/>
      <c r="AW492" s="39"/>
    </row>
    <row r="493" spans="1:49" x14ac:dyDescent="0.2">
      <c r="D493" s="2" t="s">
        <v>114</v>
      </c>
      <c r="F493" s="39">
        <v>133</v>
      </c>
      <c r="G493" s="39"/>
      <c r="H493" s="39"/>
      <c r="I493" s="39"/>
      <c r="J493" s="39">
        <v>1192</v>
      </c>
      <c r="K493" s="39">
        <v>26</v>
      </c>
      <c r="L493" s="39">
        <v>13</v>
      </c>
      <c r="M493" s="39"/>
      <c r="N493" s="39">
        <v>1231</v>
      </c>
      <c r="O493" s="39"/>
      <c r="P493" s="39"/>
      <c r="Q493" s="39"/>
      <c r="R493" s="39">
        <v>0</v>
      </c>
      <c r="S493" s="39">
        <v>75</v>
      </c>
      <c r="T493" s="39">
        <v>229</v>
      </c>
      <c r="U493" s="39">
        <v>143</v>
      </c>
      <c r="V493" s="39"/>
      <c r="W493" s="39">
        <v>210</v>
      </c>
      <c r="X493" s="39">
        <v>3</v>
      </c>
      <c r="Y493" s="39">
        <v>1</v>
      </c>
      <c r="Z493" s="39">
        <v>72</v>
      </c>
      <c r="AA493" s="39">
        <v>77</v>
      </c>
      <c r="AB493" s="39">
        <v>100</v>
      </c>
      <c r="AC493" s="39">
        <v>342</v>
      </c>
      <c r="AD493" s="39">
        <v>1</v>
      </c>
      <c r="AE493" s="39"/>
      <c r="AF493" s="39">
        <v>1253</v>
      </c>
      <c r="AG493" s="39"/>
      <c r="AH493" s="39"/>
      <c r="AI493" s="39"/>
      <c r="AJ493" s="39">
        <v>111</v>
      </c>
      <c r="AK493" s="39"/>
      <c r="AL493" s="39"/>
      <c r="AM493" s="39"/>
      <c r="AN493" s="39">
        <v>0</v>
      </c>
      <c r="AO493" s="39"/>
      <c r="AP493" s="39">
        <v>0</v>
      </c>
      <c r="AQ493" s="39"/>
      <c r="AR493" s="39"/>
      <c r="AS493" s="39"/>
      <c r="AT493" s="39">
        <v>0</v>
      </c>
      <c r="AU493" s="39"/>
      <c r="AV493" s="39"/>
      <c r="AW493" s="39"/>
    </row>
    <row r="494" spans="1:49" x14ac:dyDescent="0.2">
      <c r="D494" s="47" t="s">
        <v>115</v>
      </c>
      <c r="F494" s="48">
        <v>177</v>
      </c>
      <c r="G494" s="49"/>
      <c r="H494" s="49"/>
      <c r="I494" s="49"/>
      <c r="J494" s="48">
        <v>1189</v>
      </c>
      <c r="K494" s="48">
        <v>22</v>
      </c>
      <c r="L494" s="48">
        <v>8</v>
      </c>
      <c r="M494" s="49"/>
      <c r="N494" s="48">
        <v>1219</v>
      </c>
      <c r="O494" s="49"/>
      <c r="P494" s="49"/>
      <c r="Q494" s="49"/>
      <c r="R494" s="48">
        <v>0</v>
      </c>
      <c r="S494" s="48">
        <v>186</v>
      </c>
      <c r="T494" s="48">
        <v>224</v>
      </c>
      <c r="U494" s="48">
        <v>101</v>
      </c>
      <c r="V494" s="49"/>
      <c r="W494" s="48">
        <v>238</v>
      </c>
      <c r="X494" s="48">
        <v>2</v>
      </c>
      <c r="Y494" s="48">
        <v>3</v>
      </c>
      <c r="Z494" s="48">
        <v>66</v>
      </c>
      <c r="AA494" s="48">
        <v>78</v>
      </c>
      <c r="AB494" s="48">
        <v>26</v>
      </c>
      <c r="AC494" s="48">
        <v>325</v>
      </c>
      <c r="AD494" s="48">
        <v>0</v>
      </c>
      <c r="AE494" s="49"/>
      <c r="AF494" s="48">
        <v>1249</v>
      </c>
      <c r="AG494" s="49"/>
      <c r="AH494" s="49"/>
      <c r="AI494" s="49"/>
      <c r="AJ494" s="48">
        <v>146</v>
      </c>
      <c r="AK494" s="49"/>
      <c r="AL494" s="49"/>
      <c r="AM494" s="49"/>
      <c r="AN494" s="48">
        <v>0</v>
      </c>
      <c r="AO494" s="49"/>
      <c r="AP494" s="48">
        <v>1</v>
      </c>
      <c r="AQ494" s="49"/>
      <c r="AR494" s="49"/>
      <c r="AS494" s="49"/>
      <c r="AT494" s="48">
        <v>0</v>
      </c>
      <c r="AU494" s="39"/>
      <c r="AV494" s="39"/>
      <c r="AW494" s="39"/>
    </row>
    <row r="495" spans="1:49" x14ac:dyDescent="0.2">
      <c r="D495" s="2" t="s">
        <v>102</v>
      </c>
      <c r="F495" s="39">
        <v>458</v>
      </c>
      <c r="G495" s="39"/>
      <c r="H495" s="39"/>
      <c r="I495" s="39"/>
      <c r="J495" s="39">
        <v>1656</v>
      </c>
      <c r="K495" s="39">
        <v>32</v>
      </c>
      <c r="L495" s="39">
        <v>5</v>
      </c>
      <c r="M495" s="39"/>
      <c r="N495" s="39">
        <v>1693</v>
      </c>
      <c r="O495" s="39"/>
      <c r="P495" s="39"/>
      <c r="Q495" s="39"/>
      <c r="R495" s="39">
        <v>0</v>
      </c>
      <c r="S495" s="39">
        <v>45</v>
      </c>
      <c r="T495" s="39">
        <v>201</v>
      </c>
      <c r="U495" s="39">
        <v>312</v>
      </c>
      <c r="V495" s="39"/>
      <c r="W495" s="39">
        <v>216</v>
      </c>
      <c r="X495" s="39">
        <v>5</v>
      </c>
      <c r="Y495" s="39">
        <v>11</v>
      </c>
      <c r="Z495" s="39">
        <v>127</v>
      </c>
      <c r="AA495" s="39">
        <v>123</v>
      </c>
      <c r="AB495" s="39">
        <v>51</v>
      </c>
      <c r="AC495" s="39">
        <v>761</v>
      </c>
      <c r="AD495" s="39">
        <v>0</v>
      </c>
      <c r="AE495" s="39"/>
      <c r="AF495" s="39">
        <v>1852</v>
      </c>
      <c r="AG495" s="39"/>
      <c r="AH495" s="39"/>
      <c r="AI495" s="39"/>
      <c r="AJ495" s="39">
        <v>293</v>
      </c>
      <c r="AK495" s="39"/>
      <c r="AL495" s="39"/>
      <c r="AM495" s="39"/>
      <c r="AN495" s="39">
        <v>0</v>
      </c>
      <c r="AO495" s="39"/>
      <c r="AP495" s="39">
        <v>6</v>
      </c>
      <c r="AQ495" s="39"/>
      <c r="AR495" s="39"/>
      <c r="AS495" s="39"/>
      <c r="AT495" s="39">
        <v>0</v>
      </c>
      <c r="AU495" s="39"/>
      <c r="AV495" s="39"/>
      <c r="AW495" s="39"/>
    </row>
    <row r="496" spans="1:49" x14ac:dyDescent="0.2">
      <c r="D496" s="47" t="s">
        <v>103</v>
      </c>
      <c r="F496" s="48">
        <v>149</v>
      </c>
      <c r="G496" s="49"/>
      <c r="H496" s="49"/>
      <c r="I496" s="49"/>
      <c r="J496" s="48">
        <v>1206</v>
      </c>
      <c r="K496" s="48">
        <v>18</v>
      </c>
      <c r="L496" s="48">
        <v>8</v>
      </c>
      <c r="M496" s="49"/>
      <c r="N496" s="48">
        <v>1232</v>
      </c>
      <c r="O496" s="49"/>
      <c r="P496" s="49"/>
      <c r="Q496" s="49"/>
      <c r="R496" s="48">
        <v>1</v>
      </c>
      <c r="S496" s="48">
        <v>179</v>
      </c>
      <c r="T496" s="48">
        <v>227</v>
      </c>
      <c r="U496" s="48">
        <v>78</v>
      </c>
      <c r="V496" s="49"/>
      <c r="W496" s="48">
        <v>314</v>
      </c>
      <c r="X496" s="48">
        <v>2</v>
      </c>
      <c r="Y496" s="48">
        <v>0</v>
      </c>
      <c r="Z496" s="48">
        <v>48</v>
      </c>
      <c r="AA496" s="48">
        <v>70</v>
      </c>
      <c r="AB496" s="48">
        <v>21</v>
      </c>
      <c r="AC496" s="48">
        <v>342</v>
      </c>
      <c r="AD496" s="48">
        <v>9</v>
      </c>
      <c r="AE496" s="49"/>
      <c r="AF496" s="48">
        <v>1291</v>
      </c>
      <c r="AG496" s="49"/>
      <c r="AH496" s="49"/>
      <c r="AI496" s="49"/>
      <c r="AJ496" s="48">
        <v>90</v>
      </c>
      <c r="AK496" s="49"/>
      <c r="AL496" s="49"/>
      <c r="AM496" s="49"/>
      <c r="AN496" s="48">
        <v>0</v>
      </c>
      <c r="AO496" s="49"/>
      <c r="AP496" s="48">
        <v>0</v>
      </c>
      <c r="AQ496" s="49"/>
      <c r="AR496" s="49"/>
      <c r="AS496" s="49"/>
      <c r="AT496" s="48">
        <v>0</v>
      </c>
      <c r="AU496" s="39"/>
      <c r="AV496" s="39"/>
      <c r="AW496" s="39"/>
    </row>
    <row r="497" spans="1:49" ht="15" x14ac:dyDescent="0.2">
      <c r="B497" s="5"/>
      <c r="D497" s="2" t="s">
        <v>104</v>
      </c>
      <c r="F497" s="39">
        <v>259</v>
      </c>
      <c r="G497" s="39"/>
      <c r="H497" s="39"/>
      <c r="I497" s="39"/>
      <c r="J497" s="39">
        <v>1051</v>
      </c>
      <c r="K497" s="39">
        <v>20</v>
      </c>
      <c r="L497" s="39">
        <v>10</v>
      </c>
      <c r="M497" s="39"/>
      <c r="N497" s="39">
        <v>1081</v>
      </c>
      <c r="O497" s="39"/>
      <c r="P497" s="39"/>
      <c r="Q497" s="39"/>
      <c r="R497" s="39">
        <v>2</v>
      </c>
      <c r="S497" s="39">
        <v>76</v>
      </c>
      <c r="T497" s="39">
        <v>205</v>
      </c>
      <c r="U497" s="39">
        <v>43</v>
      </c>
      <c r="V497" s="39"/>
      <c r="W497" s="39">
        <v>109</v>
      </c>
      <c r="X497" s="39">
        <v>7</v>
      </c>
      <c r="Y497" s="39">
        <v>7</v>
      </c>
      <c r="Z497" s="39">
        <v>86</v>
      </c>
      <c r="AA497" s="39">
        <v>107</v>
      </c>
      <c r="AB497" s="39">
        <v>43</v>
      </c>
      <c r="AC497" s="39">
        <v>382</v>
      </c>
      <c r="AD497" s="39">
        <v>3</v>
      </c>
      <c r="AE497" s="39"/>
      <c r="AF497" s="39">
        <v>1070</v>
      </c>
      <c r="AG497" s="39"/>
      <c r="AH497" s="39"/>
      <c r="AI497" s="39"/>
      <c r="AJ497" s="39">
        <v>267</v>
      </c>
      <c r="AK497" s="39"/>
      <c r="AL497" s="39"/>
      <c r="AM497" s="39"/>
      <c r="AN497" s="39">
        <v>0</v>
      </c>
      <c r="AO497" s="39"/>
      <c r="AP497" s="39">
        <v>3</v>
      </c>
      <c r="AQ497" s="39"/>
      <c r="AR497" s="39"/>
      <c r="AS497" s="39"/>
      <c r="AT497" s="39">
        <v>0</v>
      </c>
      <c r="AU497" s="39"/>
      <c r="AV497" s="39"/>
      <c r="AW497" s="39"/>
    </row>
    <row r="498" spans="1:49" x14ac:dyDescent="0.2">
      <c r="D498" s="47" t="s">
        <v>117</v>
      </c>
      <c r="F498" s="48">
        <v>224</v>
      </c>
      <c r="G498" s="49"/>
      <c r="H498" s="49"/>
      <c r="I498" s="49"/>
      <c r="J498" s="48">
        <v>1059</v>
      </c>
      <c r="K498" s="48">
        <v>40</v>
      </c>
      <c r="L498" s="48">
        <v>19</v>
      </c>
      <c r="M498" s="49"/>
      <c r="N498" s="48">
        <v>1118</v>
      </c>
      <c r="O498" s="49"/>
      <c r="P498" s="49"/>
      <c r="Q498" s="49"/>
      <c r="R498" s="48">
        <v>4</v>
      </c>
      <c r="S498" s="48">
        <v>87</v>
      </c>
      <c r="T498" s="48">
        <v>254</v>
      </c>
      <c r="U498" s="48">
        <v>119</v>
      </c>
      <c r="V498" s="49"/>
      <c r="W498" s="48">
        <v>55</v>
      </c>
      <c r="X498" s="48">
        <v>3</v>
      </c>
      <c r="Y498" s="48">
        <v>3</v>
      </c>
      <c r="Z498" s="48">
        <v>39</v>
      </c>
      <c r="AA498" s="48">
        <v>79</v>
      </c>
      <c r="AB498" s="48">
        <v>47</v>
      </c>
      <c r="AC498" s="48">
        <v>387</v>
      </c>
      <c r="AD498" s="48">
        <v>0</v>
      </c>
      <c r="AE498" s="49"/>
      <c r="AF498" s="48">
        <v>1077</v>
      </c>
      <c r="AG498" s="49"/>
      <c r="AH498" s="49"/>
      <c r="AI498" s="49"/>
      <c r="AJ498" s="48">
        <v>265</v>
      </c>
      <c r="AK498" s="49"/>
      <c r="AL498" s="49"/>
      <c r="AM498" s="49"/>
      <c r="AN498" s="48">
        <v>0</v>
      </c>
      <c r="AO498" s="49"/>
      <c r="AP498" s="48">
        <v>0</v>
      </c>
      <c r="AQ498" s="49"/>
      <c r="AR498" s="49"/>
      <c r="AS498" s="49"/>
      <c r="AT498" s="48">
        <v>218</v>
      </c>
      <c r="AU498" s="39"/>
      <c r="AV498" s="39"/>
      <c r="AW498" s="39"/>
    </row>
    <row r="499" spans="1:49" ht="15" x14ac:dyDescent="0.2">
      <c r="B499" s="5"/>
      <c r="D499" s="2" t="s">
        <v>156</v>
      </c>
      <c r="F499" s="39">
        <v>440</v>
      </c>
      <c r="G499" s="39"/>
      <c r="H499" s="39"/>
      <c r="I499" s="39"/>
      <c r="J499" s="39">
        <v>1657</v>
      </c>
      <c r="K499" s="39">
        <v>23</v>
      </c>
      <c r="L499" s="39">
        <v>36</v>
      </c>
      <c r="M499" s="39"/>
      <c r="N499" s="39">
        <v>1716</v>
      </c>
      <c r="O499" s="39"/>
      <c r="P499" s="39"/>
      <c r="Q499" s="39"/>
      <c r="R499" s="39">
        <v>1</v>
      </c>
      <c r="S499" s="39">
        <v>47</v>
      </c>
      <c r="T499" s="39">
        <v>268</v>
      </c>
      <c r="U499" s="39">
        <v>98</v>
      </c>
      <c r="V499" s="39"/>
      <c r="W499" s="39">
        <v>294</v>
      </c>
      <c r="X499" s="39">
        <v>3</v>
      </c>
      <c r="Y499" s="39">
        <v>8</v>
      </c>
      <c r="Z499" s="39">
        <v>149</v>
      </c>
      <c r="AA499" s="39">
        <v>103</v>
      </c>
      <c r="AB499" s="39">
        <v>85</v>
      </c>
      <c r="AC499" s="39">
        <v>729</v>
      </c>
      <c r="AD499" s="39">
        <v>11</v>
      </c>
      <c r="AE499" s="39"/>
      <c r="AF499" s="39">
        <v>1796</v>
      </c>
      <c r="AG499" s="39"/>
      <c r="AH499" s="39"/>
      <c r="AI499" s="39"/>
      <c r="AJ499" s="39">
        <v>360</v>
      </c>
      <c r="AK499" s="39"/>
      <c r="AL499" s="39"/>
      <c r="AM499" s="39"/>
      <c r="AN499" s="39">
        <v>0</v>
      </c>
      <c r="AO499" s="39"/>
      <c r="AP499" s="39">
        <v>0</v>
      </c>
      <c r="AQ499" s="39"/>
      <c r="AR499" s="39"/>
      <c r="AS499" s="39"/>
      <c r="AT499" s="39">
        <v>302</v>
      </c>
      <c r="AU499" s="39"/>
      <c r="AV499" s="39"/>
      <c r="AW499" s="39"/>
    </row>
    <row r="500" spans="1:49" ht="15" x14ac:dyDescent="0.2">
      <c r="B500" s="5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</row>
    <row r="501" spans="1:49" s="1" customFormat="1" x14ac:dyDescent="0.25">
      <c r="A501" s="3"/>
      <c r="B501" s="6"/>
      <c r="C501" s="51" t="s">
        <v>159</v>
      </c>
      <c r="D501" s="52"/>
      <c r="E501" s="5"/>
      <c r="F501" s="53">
        <v>3214</v>
      </c>
      <c r="G501" s="54"/>
      <c r="H501" s="54"/>
      <c r="I501" s="54"/>
      <c r="J501" s="53">
        <v>14462</v>
      </c>
      <c r="K501" s="53">
        <v>308</v>
      </c>
      <c r="L501" s="53">
        <v>198</v>
      </c>
      <c r="M501" s="54"/>
      <c r="N501" s="53">
        <v>14968</v>
      </c>
      <c r="O501" s="54"/>
      <c r="P501" s="54"/>
      <c r="Q501" s="54"/>
      <c r="R501" s="53">
        <v>10</v>
      </c>
      <c r="S501" s="53">
        <v>1065</v>
      </c>
      <c r="T501" s="53">
        <v>2507</v>
      </c>
      <c r="U501" s="53">
        <v>1587</v>
      </c>
      <c r="V501" s="54"/>
      <c r="W501" s="53">
        <v>2048</v>
      </c>
      <c r="X501" s="53">
        <v>41</v>
      </c>
      <c r="Y501" s="53">
        <v>61</v>
      </c>
      <c r="Z501" s="53">
        <v>897</v>
      </c>
      <c r="AA501" s="53">
        <v>1053</v>
      </c>
      <c r="AB501" s="53">
        <v>552</v>
      </c>
      <c r="AC501" s="53">
        <v>5839</v>
      </c>
      <c r="AD501" s="53">
        <v>29</v>
      </c>
      <c r="AE501" s="54"/>
      <c r="AF501" s="53">
        <v>15689</v>
      </c>
      <c r="AG501" s="54"/>
      <c r="AH501" s="54"/>
      <c r="AI501" s="54"/>
      <c r="AJ501" s="53">
        <v>2465</v>
      </c>
      <c r="AK501" s="54"/>
      <c r="AL501" s="54"/>
      <c r="AM501" s="54"/>
      <c r="AN501" s="53">
        <v>0</v>
      </c>
      <c r="AO501" s="54"/>
      <c r="AP501" s="53">
        <v>28</v>
      </c>
      <c r="AQ501" s="54"/>
      <c r="AR501" s="54"/>
      <c r="AS501" s="54"/>
      <c r="AT501" s="53">
        <v>1311</v>
      </c>
      <c r="AU501" s="39"/>
      <c r="AV501" s="39"/>
      <c r="AW501" s="39"/>
    </row>
    <row r="502" spans="1:49" s="1" customFormat="1" x14ac:dyDescent="0.2">
      <c r="A502" s="3"/>
      <c r="B502" s="6"/>
      <c r="C502" s="3"/>
      <c r="D502" s="3"/>
      <c r="E502" s="5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39"/>
      <c r="AV502" s="39"/>
      <c r="AW502" s="39"/>
    </row>
    <row r="503" spans="1:49" s="1" customFormat="1" x14ac:dyDescent="0.25">
      <c r="A503" s="3"/>
      <c r="B503" s="57" t="s">
        <v>262</v>
      </c>
      <c r="C503" s="58"/>
      <c r="D503" s="58"/>
      <c r="E503" s="5"/>
      <c r="F503" s="59">
        <v>3214</v>
      </c>
      <c r="G503" s="54"/>
      <c r="H503" s="54"/>
      <c r="I503" s="54"/>
      <c r="J503" s="59">
        <v>14462</v>
      </c>
      <c r="K503" s="59">
        <v>308</v>
      </c>
      <c r="L503" s="59">
        <v>198</v>
      </c>
      <c r="M503" s="54"/>
      <c r="N503" s="59">
        <v>14968</v>
      </c>
      <c r="O503" s="54"/>
      <c r="P503" s="54"/>
      <c r="Q503" s="54"/>
      <c r="R503" s="59">
        <v>10</v>
      </c>
      <c r="S503" s="59">
        <v>1065</v>
      </c>
      <c r="T503" s="59">
        <v>2507</v>
      </c>
      <c r="U503" s="59">
        <v>1587</v>
      </c>
      <c r="V503" s="54"/>
      <c r="W503" s="59">
        <v>2048</v>
      </c>
      <c r="X503" s="59">
        <v>41</v>
      </c>
      <c r="Y503" s="59">
        <v>61</v>
      </c>
      <c r="Z503" s="59">
        <v>897</v>
      </c>
      <c r="AA503" s="59">
        <v>1053</v>
      </c>
      <c r="AB503" s="59">
        <v>552</v>
      </c>
      <c r="AC503" s="59">
        <v>5839</v>
      </c>
      <c r="AD503" s="59">
        <v>29</v>
      </c>
      <c r="AE503" s="54"/>
      <c r="AF503" s="59">
        <v>15689</v>
      </c>
      <c r="AG503" s="54"/>
      <c r="AH503" s="54"/>
      <c r="AI503" s="54"/>
      <c r="AJ503" s="59">
        <v>2465</v>
      </c>
      <c r="AK503" s="54"/>
      <c r="AL503" s="54"/>
      <c r="AM503" s="54"/>
      <c r="AN503" s="59">
        <v>0</v>
      </c>
      <c r="AO503" s="54"/>
      <c r="AP503" s="59">
        <v>28</v>
      </c>
      <c r="AQ503" s="54"/>
      <c r="AR503" s="54"/>
      <c r="AS503" s="54"/>
      <c r="AT503" s="59">
        <v>1311</v>
      </c>
      <c r="AU503" s="39"/>
      <c r="AV503" s="39"/>
      <c r="AW503" s="39"/>
    </row>
    <row r="504" spans="1:49" x14ac:dyDescent="0.2"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</row>
    <row r="505" spans="1:49" x14ac:dyDescent="0.2">
      <c r="B505" s="6" t="s">
        <v>263</v>
      </c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</row>
    <row r="506" spans="1:49" x14ac:dyDescent="0.2">
      <c r="C506" s="3" t="s">
        <v>154</v>
      </c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</row>
    <row r="507" spans="1:49" x14ac:dyDescent="0.2">
      <c r="D507" s="2" t="s">
        <v>122</v>
      </c>
      <c r="F507" s="39">
        <v>313</v>
      </c>
      <c r="G507" s="39"/>
      <c r="H507" s="39"/>
      <c r="I507" s="39"/>
      <c r="J507" s="39">
        <v>1881</v>
      </c>
      <c r="K507" s="39">
        <v>35</v>
      </c>
      <c r="L507" s="39">
        <v>23</v>
      </c>
      <c r="M507" s="39"/>
      <c r="N507" s="39">
        <v>1939</v>
      </c>
      <c r="O507" s="39"/>
      <c r="P507" s="39"/>
      <c r="Q507" s="39"/>
      <c r="R507" s="39">
        <v>0</v>
      </c>
      <c r="S507" s="39">
        <v>91</v>
      </c>
      <c r="T507" s="39">
        <v>215</v>
      </c>
      <c r="U507" s="39">
        <v>55</v>
      </c>
      <c r="V507" s="39"/>
      <c r="W507" s="39">
        <v>408</v>
      </c>
      <c r="X507" s="39">
        <v>1</v>
      </c>
      <c r="Y507" s="39">
        <v>7</v>
      </c>
      <c r="Z507" s="39">
        <v>167</v>
      </c>
      <c r="AA507" s="39">
        <v>158</v>
      </c>
      <c r="AB507" s="39">
        <v>81</v>
      </c>
      <c r="AC507" s="39">
        <v>714</v>
      </c>
      <c r="AD507" s="39">
        <v>1</v>
      </c>
      <c r="AE507" s="39"/>
      <c r="AF507" s="39">
        <v>1898</v>
      </c>
      <c r="AG507" s="39"/>
      <c r="AH507" s="39"/>
      <c r="AI507" s="39"/>
      <c r="AJ507" s="39">
        <v>354</v>
      </c>
      <c r="AK507" s="39"/>
      <c r="AL507" s="39"/>
      <c r="AM507" s="39"/>
      <c r="AN507" s="39">
        <v>0</v>
      </c>
      <c r="AO507" s="39"/>
      <c r="AP507" s="39">
        <v>0</v>
      </c>
      <c r="AQ507" s="39"/>
      <c r="AR507" s="39"/>
      <c r="AS507" s="39"/>
      <c r="AT507" s="39">
        <v>0</v>
      </c>
      <c r="AU507" s="39"/>
      <c r="AV507" s="39"/>
      <c r="AW507" s="39"/>
    </row>
    <row r="508" spans="1:49" x14ac:dyDescent="0.2">
      <c r="D508" s="47" t="s">
        <v>97</v>
      </c>
      <c r="F508" s="48">
        <v>276</v>
      </c>
      <c r="G508" s="49"/>
      <c r="H508" s="49"/>
      <c r="I508" s="49"/>
      <c r="J508" s="48">
        <v>1932</v>
      </c>
      <c r="K508" s="48">
        <v>54</v>
      </c>
      <c r="L508" s="48">
        <v>21</v>
      </c>
      <c r="M508" s="49"/>
      <c r="N508" s="48">
        <v>2007</v>
      </c>
      <c r="O508" s="49"/>
      <c r="P508" s="49"/>
      <c r="Q508" s="49"/>
      <c r="R508" s="48">
        <f xml:space="preserve"> 0 + 1</f>
        <v>1</v>
      </c>
      <c r="S508" s="48">
        <v>99</v>
      </c>
      <c r="T508" s="48">
        <v>296</v>
      </c>
      <c r="U508" s="48">
        <v>46</v>
      </c>
      <c r="V508" s="49"/>
      <c r="W508" s="48">
        <v>433</v>
      </c>
      <c r="X508" s="48">
        <v>1</v>
      </c>
      <c r="Y508" s="48">
        <v>6</v>
      </c>
      <c r="Z508" s="48">
        <v>149</v>
      </c>
      <c r="AA508" s="48">
        <v>115</v>
      </c>
      <c r="AB508" s="48">
        <v>62</v>
      </c>
      <c r="AC508" s="48">
        <v>757</v>
      </c>
      <c r="AD508" s="48">
        <v>2</v>
      </c>
      <c r="AE508" s="49"/>
      <c r="AF508" s="48">
        <v>1967</v>
      </c>
      <c r="AG508" s="49"/>
      <c r="AH508" s="49"/>
      <c r="AI508" s="49"/>
      <c r="AJ508" s="48">
        <v>316</v>
      </c>
      <c r="AK508" s="49"/>
      <c r="AL508" s="49"/>
      <c r="AM508" s="49"/>
      <c r="AN508" s="48">
        <v>0</v>
      </c>
      <c r="AO508" s="49"/>
      <c r="AP508" s="48">
        <v>0</v>
      </c>
      <c r="AQ508" s="49"/>
      <c r="AR508" s="49"/>
      <c r="AS508" s="49"/>
      <c r="AT508" s="48">
        <v>0</v>
      </c>
      <c r="AU508" s="39"/>
      <c r="AV508" s="39"/>
      <c r="AW508" s="39"/>
    </row>
    <row r="509" spans="1:49" x14ac:dyDescent="0.2">
      <c r="D509" s="2" t="s">
        <v>98</v>
      </c>
      <c r="F509" s="39">
        <v>316</v>
      </c>
      <c r="G509" s="39"/>
      <c r="H509" s="39"/>
      <c r="I509" s="39"/>
      <c r="J509" s="39">
        <v>1906</v>
      </c>
      <c r="K509" s="39">
        <v>22</v>
      </c>
      <c r="L509" s="39">
        <v>7</v>
      </c>
      <c r="M509" s="39"/>
      <c r="N509" s="39">
        <v>1935</v>
      </c>
      <c r="O509" s="39"/>
      <c r="P509" s="39"/>
      <c r="Q509" s="39"/>
      <c r="R509" s="39">
        <v>3</v>
      </c>
      <c r="S509" s="39">
        <v>132</v>
      </c>
      <c r="T509" s="39">
        <v>151</v>
      </c>
      <c r="U509" s="39">
        <v>85</v>
      </c>
      <c r="V509" s="39"/>
      <c r="W509" s="39">
        <v>463</v>
      </c>
      <c r="X509" s="39">
        <v>2</v>
      </c>
      <c r="Y509" s="39">
        <v>1</v>
      </c>
      <c r="Z509" s="39">
        <v>87</v>
      </c>
      <c r="AA509" s="39">
        <v>135</v>
      </c>
      <c r="AB509" s="39">
        <v>87</v>
      </c>
      <c r="AC509" s="39">
        <v>757</v>
      </c>
      <c r="AD509" s="39">
        <v>0</v>
      </c>
      <c r="AE509" s="39"/>
      <c r="AF509" s="39">
        <v>1903</v>
      </c>
      <c r="AG509" s="39"/>
      <c r="AH509" s="39"/>
      <c r="AI509" s="39"/>
      <c r="AJ509" s="39">
        <v>348</v>
      </c>
      <c r="AK509" s="39"/>
      <c r="AL509" s="39"/>
      <c r="AM509" s="39"/>
      <c r="AN509" s="39">
        <v>0</v>
      </c>
      <c r="AO509" s="39"/>
      <c r="AP509" s="39">
        <v>0</v>
      </c>
      <c r="AQ509" s="39"/>
      <c r="AR509" s="39"/>
      <c r="AS509" s="39"/>
      <c r="AT509" s="39">
        <v>0</v>
      </c>
      <c r="AU509" s="39"/>
      <c r="AV509" s="39"/>
      <c r="AW509" s="39"/>
    </row>
    <row r="510" spans="1:49" x14ac:dyDescent="0.2">
      <c r="D510" s="47" t="s">
        <v>99</v>
      </c>
      <c r="F510" s="48">
        <v>159</v>
      </c>
      <c r="G510" s="49"/>
      <c r="H510" s="49"/>
      <c r="I510" s="49"/>
      <c r="J510" s="48">
        <v>1047</v>
      </c>
      <c r="K510" s="48">
        <v>16</v>
      </c>
      <c r="L510" s="48">
        <v>7</v>
      </c>
      <c r="M510" s="49"/>
      <c r="N510" s="48">
        <v>1070</v>
      </c>
      <c r="O510" s="49"/>
      <c r="P510" s="49"/>
      <c r="Q510" s="49"/>
      <c r="R510" s="48">
        <v>0</v>
      </c>
      <c r="S510" s="48">
        <v>33</v>
      </c>
      <c r="T510" s="48">
        <v>187</v>
      </c>
      <c r="U510" s="48">
        <v>74</v>
      </c>
      <c r="V510" s="49"/>
      <c r="W510" s="48">
        <v>87</v>
      </c>
      <c r="X510" s="48">
        <v>1</v>
      </c>
      <c r="Y510" s="48">
        <v>2</v>
      </c>
      <c r="Z510" s="48">
        <v>100</v>
      </c>
      <c r="AA510" s="48">
        <v>52</v>
      </c>
      <c r="AB510" s="48">
        <v>52</v>
      </c>
      <c r="AC510" s="48">
        <v>470</v>
      </c>
      <c r="AD510" s="48">
        <v>1</v>
      </c>
      <c r="AE510" s="49"/>
      <c r="AF510" s="48">
        <v>1059</v>
      </c>
      <c r="AG510" s="49"/>
      <c r="AH510" s="49"/>
      <c r="AI510" s="49"/>
      <c r="AJ510" s="48">
        <v>170</v>
      </c>
      <c r="AK510" s="49"/>
      <c r="AL510" s="49"/>
      <c r="AM510" s="49"/>
      <c r="AN510" s="48">
        <v>0</v>
      </c>
      <c r="AO510" s="49"/>
      <c r="AP510" s="48">
        <v>0</v>
      </c>
      <c r="AQ510" s="49"/>
      <c r="AR510" s="49"/>
      <c r="AS510" s="49"/>
      <c r="AT510" s="48">
        <v>0</v>
      </c>
      <c r="AU510" s="39"/>
      <c r="AV510" s="39"/>
      <c r="AW510" s="39"/>
    </row>
    <row r="511" spans="1:49" x14ac:dyDescent="0.2">
      <c r="D511" s="2" t="s">
        <v>114</v>
      </c>
      <c r="F511" s="39">
        <v>107</v>
      </c>
      <c r="G511" s="39"/>
      <c r="H511" s="39"/>
      <c r="I511" s="39"/>
      <c r="J511" s="39">
        <v>1072</v>
      </c>
      <c r="K511" s="39">
        <v>23</v>
      </c>
      <c r="L511" s="39">
        <v>9</v>
      </c>
      <c r="M511" s="39"/>
      <c r="N511" s="39">
        <v>1104</v>
      </c>
      <c r="O511" s="39"/>
      <c r="P511" s="39"/>
      <c r="Q511" s="39"/>
      <c r="R511" s="39">
        <v>2</v>
      </c>
      <c r="S511" s="39">
        <v>34</v>
      </c>
      <c r="T511" s="39">
        <v>168</v>
      </c>
      <c r="U511" s="39">
        <v>114</v>
      </c>
      <c r="V511" s="39"/>
      <c r="W511" s="39">
        <v>123</v>
      </c>
      <c r="X511" s="39">
        <v>1</v>
      </c>
      <c r="Y511" s="39">
        <v>1</v>
      </c>
      <c r="Z511" s="39">
        <v>106</v>
      </c>
      <c r="AA511" s="39">
        <v>29</v>
      </c>
      <c r="AB511" s="39">
        <v>32</v>
      </c>
      <c r="AC511" s="39">
        <v>490</v>
      </c>
      <c r="AD511" s="39">
        <v>0</v>
      </c>
      <c r="AE511" s="39"/>
      <c r="AF511" s="39">
        <v>1100</v>
      </c>
      <c r="AG511" s="39"/>
      <c r="AH511" s="39"/>
      <c r="AI511" s="39"/>
      <c r="AJ511" s="39">
        <v>111</v>
      </c>
      <c r="AK511" s="39"/>
      <c r="AL511" s="39"/>
      <c r="AM511" s="39"/>
      <c r="AN511" s="39">
        <v>0</v>
      </c>
      <c r="AO511" s="39"/>
      <c r="AP511" s="39">
        <v>0</v>
      </c>
      <c r="AQ511" s="39"/>
      <c r="AR511" s="39"/>
      <c r="AS511" s="39"/>
      <c r="AT511" s="39">
        <v>0</v>
      </c>
      <c r="AU511" s="39"/>
      <c r="AV511" s="39"/>
      <c r="AW511" s="39"/>
    </row>
    <row r="512" spans="1:49" x14ac:dyDescent="0.2">
      <c r="D512" s="47" t="s">
        <v>115</v>
      </c>
      <c r="F512" s="48">
        <v>224</v>
      </c>
      <c r="G512" s="49"/>
      <c r="H512" s="49"/>
      <c r="I512" s="49"/>
      <c r="J512" s="48">
        <v>1069</v>
      </c>
      <c r="K512" s="48">
        <v>13</v>
      </c>
      <c r="L512" s="48">
        <v>15</v>
      </c>
      <c r="M512" s="49"/>
      <c r="N512" s="48">
        <v>1097</v>
      </c>
      <c r="O512" s="49"/>
      <c r="P512" s="49"/>
      <c r="Q512" s="49"/>
      <c r="R512" s="48">
        <v>9</v>
      </c>
      <c r="S512" s="48">
        <v>42</v>
      </c>
      <c r="T512" s="48">
        <v>115</v>
      </c>
      <c r="U512" s="48">
        <v>89</v>
      </c>
      <c r="V512" s="49"/>
      <c r="W512" s="48">
        <v>127</v>
      </c>
      <c r="X512" s="48">
        <v>1</v>
      </c>
      <c r="Y512" s="48">
        <v>6</v>
      </c>
      <c r="Z512" s="48">
        <v>88</v>
      </c>
      <c r="AA512" s="48">
        <v>63</v>
      </c>
      <c r="AB512" s="48">
        <v>44</v>
      </c>
      <c r="AC512" s="48">
        <v>578</v>
      </c>
      <c r="AD512" s="48">
        <v>0</v>
      </c>
      <c r="AE512" s="49"/>
      <c r="AF512" s="48">
        <v>1162</v>
      </c>
      <c r="AG512" s="49"/>
      <c r="AH512" s="49"/>
      <c r="AI512" s="49"/>
      <c r="AJ512" s="48">
        <v>158</v>
      </c>
      <c r="AK512" s="49"/>
      <c r="AL512" s="49"/>
      <c r="AM512" s="49"/>
      <c r="AN512" s="48">
        <v>0</v>
      </c>
      <c r="AO512" s="49"/>
      <c r="AP512" s="48">
        <v>1</v>
      </c>
      <c r="AQ512" s="49"/>
      <c r="AR512" s="49"/>
      <c r="AS512" s="49"/>
      <c r="AT512" s="48">
        <v>0</v>
      </c>
      <c r="AU512" s="39"/>
      <c r="AV512" s="39"/>
      <c r="AW512" s="39"/>
    </row>
    <row r="513" spans="1:49" x14ac:dyDescent="0.2">
      <c r="D513" s="2" t="s">
        <v>116</v>
      </c>
      <c r="F513" s="39">
        <v>139</v>
      </c>
      <c r="G513" s="39"/>
      <c r="H513" s="39"/>
      <c r="I513" s="39"/>
      <c r="J513" s="39">
        <v>1057</v>
      </c>
      <c r="K513" s="39">
        <v>13</v>
      </c>
      <c r="L513" s="39">
        <v>8</v>
      </c>
      <c r="M513" s="39"/>
      <c r="N513" s="39">
        <v>1078</v>
      </c>
      <c r="O513" s="39"/>
      <c r="P513" s="39"/>
      <c r="Q513" s="39"/>
      <c r="R513" s="39">
        <v>0</v>
      </c>
      <c r="S513" s="39">
        <v>37</v>
      </c>
      <c r="T513" s="39">
        <v>143</v>
      </c>
      <c r="U513" s="39">
        <v>74</v>
      </c>
      <c r="V513" s="39"/>
      <c r="W513" s="39">
        <v>167</v>
      </c>
      <c r="X513" s="39">
        <v>4</v>
      </c>
      <c r="Y513" s="39">
        <v>4</v>
      </c>
      <c r="Z513" s="39">
        <v>92</v>
      </c>
      <c r="AA513" s="39">
        <v>29</v>
      </c>
      <c r="AB513" s="39">
        <v>49</v>
      </c>
      <c r="AC513" s="39">
        <v>486</v>
      </c>
      <c r="AD513" s="39">
        <v>0</v>
      </c>
      <c r="AE513" s="39"/>
      <c r="AF513" s="39">
        <v>1085</v>
      </c>
      <c r="AG513" s="39"/>
      <c r="AH513" s="39"/>
      <c r="AI513" s="39"/>
      <c r="AJ513" s="39">
        <v>132</v>
      </c>
      <c r="AK513" s="39"/>
      <c r="AL513" s="39"/>
      <c r="AM513" s="39"/>
      <c r="AN513" s="39">
        <v>0</v>
      </c>
      <c r="AO513" s="39"/>
      <c r="AP513" s="39">
        <v>0</v>
      </c>
      <c r="AQ513" s="39"/>
      <c r="AR513" s="39"/>
      <c r="AS513" s="39"/>
      <c r="AT513" s="39">
        <v>0</v>
      </c>
      <c r="AU513" s="39"/>
      <c r="AV513" s="39"/>
      <c r="AW513" s="39"/>
    </row>
    <row r="514" spans="1:49" x14ac:dyDescent="0.2">
      <c r="D514" s="47" t="s">
        <v>103</v>
      </c>
      <c r="F514" s="48">
        <v>338</v>
      </c>
      <c r="G514" s="49"/>
      <c r="H514" s="49"/>
      <c r="I514" s="49"/>
      <c r="J514" s="48">
        <v>1896</v>
      </c>
      <c r="K514" s="48">
        <v>36</v>
      </c>
      <c r="L514" s="48">
        <v>8</v>
      </c>
      <c r="M514" s="49"/>
      <c r="N514" s="48">
        <v>1940</v>
      </c>
      <c r="O514" s="49"/>
      <c r="P514" s="49"/>
      <c r="Q514" s="49"/>
      <c r="R514" s="48">
        <v>1</v>
      </c>
      <c r="S514" s="48">
        <v>70</v>
      </c>
      <c r="T514" s="48">
        <v>306</v>
      </c>
      <c r="U514" s="48">
        <v>101</v>
      </c>
      <c r="V514" s="49"/>
      <c r="W514" s="48">
        <v>367</v>
      </c>
      <c r="X514" s="48">
        <v>15</v>
      </c>
      <c r="Y514" s="48">
        <v>14</v>
      </c>
      <c r="Z514" s="48">
        <v>164</v>
      </c>
      <c r="AA514" s="48">
        <v>109</v>
      </c>
      <c r="AB514" s="48">
        <v>68</v>
      </c>
      <c r="AC514" s="48">
        <v>678</v>
      </c>
      <c r="AD514" s="48">
        <v>0</v>
      </c>
      <c r="AE514" s="49"/>
      <c r="AF514" s="48">
        <v>1893</v>
      </c>
      <c r="AG514" s="49"/>
      <c r="AH514" s="49"/>
      <c r="AI514" s="49"/>
      <c r="AJ514" s="48">
        <v>385</v>
      </c>
      <c r="AK514" s="49"/>
      <c r="AL514" s="49"/>
      <c r="AM514" s="49"/>
      <c r="AN514" s="48">
        <v>0</v>
      </c>
      <c r="AO514" s="49"/>
      <c r="AP514" s="48">
        <v>0</v>
      </c>
      <c r="AQ514" s="49"/>
      <c r="AR514" s="49"/>
      <c r="AS514" s="49"/>
      <c r="AT514" s="48">
        <v>55</v>
      </c>
      <c r="AU514" s="39"/>
      <c r="AV514" s="39"/>
      <c r="AW514" s="39"/>
    </row>
    <row r="515" spans="1:49" x14ac:dyDescent="0.2">
      <c r="D515" s="2" t="s">
        <v>104</v>
      </c>
      <c r="F515" s="39">
        <v>105</v>
      </c>
      <c r="G515" s="39"/>
      <c r="H515" s="39"/>
      <c r="I515" s="39"/>
      <c r="J515" s="39">
        <v>1061</v>
      </c>
      <c r="K515" s="39">
        <v>9</v>
      </c>
      <c r="L515" s="39">
        <v>8</v>
      </c>
      <c r="M515" s="39"/>
      <c r="N515" s="39">
        <v>1078</v>
      </c>
      <c r="O515" s="39"/>
      <c r="P515" s="39"/>
      <c r="Q515" s="39"/>
      <c r="R515" s="39">
        <v>0</v>
      </c>
      <c r="S515" s="39">
        <v>26</v>
      </c>
      <c r="T515" s="39">
        <v>94</v>
      </c>
      <c r="U515" s="39">
        <v>22</v>
      </c>
      <c r="V515" s="39"/>
      <c r="W515" s="39">
        <v>154</v>
      </c>
      <c r="X515" s="39">
        <v>2</v>
      </c>
      <c r="Y515" s="39">
        <v>6</v>
      </c>
      <c r="Z515" s="39">
        <v>108</v>
      </c>
      <c r="AA515" s="39">
        <v>54</v>
      </c>
      <c r="AB515" s="39">
        <v>68</v>
      </c>
      <c r="AC515" s="39">
        <v>580</v>
      </c>
      <c r="AD515" s="39">
        <v>4</v>
      </c>
      <c r="AE515" s="39"/>
      <c r="AF515" s="39">
        <v>1118</v>
      </c>
      <c r="AG515" s="39"/>
      <c r="AH515" s="39"/>
      <c r="AI515" s="39"/>
      <c r="AJ515" s="39">
        <v>58</v>
      </c>
      <c r="AK515" s="39"/>
      <c r="AL515" s="39"/>
      <c r="AM515" s="39"/>
      <c r="AN515" s="39">
        <v>0</v>
      </c>
      <c r="AO515" s="39"/>
      <c r="AP515" s="39">
        <v>7</v>
      </c>
      <c r="AQ515" s="39"/>
      <c r="AR515" s="39"/>
      <c r="AS515" s="39"/>
      <c r="AT515" s="39">
        <v>0</v>
      </c>
      <c r="AU515" s="39"/>
      <c r="AV515" s="39"/>
      <c r="AW515" s="39"/>
    </row>
    <row r="516" spans="1:49" x14ac:dyDescent="0.2">
      <c r="D516" s="47" t="s">
        <v>117</v>
      </c>
      <c r="F516" s="48">
        <v>294</v>
      </c>
      <c r="G516" s="49"/>
      <c r="H516" s="49"/>
      <c r="I516" s="49"/>
      <c r="J516" s="48">
        <v>1938</v>
      </c>
      <c r="K516" s="48">
        <v>26</v>
      </c>
      <c r="L516" s="48">
        <v>18</v>
      </c>
      <c r="M516" s="49"/>
      <c r="N516" s="48">
        <v>1982</v>
      </c>
      <c r="O516" s="49"/>
      <c r="P516" s="49"/>
      <c r="Q516" s="49"/>
      <c r="R516" s="48">
        <v>2</v>
      </c>
      <c r="S516" s="48">
        <v>95</v>
      </c>
      <c r="T516" s="48">
        <v>208</v>
      </c>
      <c r="U516" s="48">
        <v>120</v>
      </c>
      <c r="V516" s="49"/>
      <c r="W516" s="48">
        <v>366</v>
      </c>
      <c r="X516" s="48">
        <v>1</v>
      </c>
      <c r="Y516" s="48">
        <v>14</v>
      </c>
      <c r="Z516" s="48">
        <v>145</v>
      </c>
      <c r="AA516" s="48">
        <v>137</v>
      </c>
      <c r="AB516" s="48">
        <v>76</v>
      </c>
      <c r="AC516" s="48">
        <v>754</v>
      </c>
      <c r="AD516" s="48">
        <v>2</v>
      </c>
      <c r="AE516" s="49"/>
      <c r="AF516" s="48">
        <v>1920</v>
      </c>
      <c r="AG516" s="49"/>
      <c r="AH516" s="49"/>
      <c r="AI516" s="49"/>
      <c r="AJ516" s="48">
        <v>356</v>
      </c>
      <c r="AK516" s="49"/>
      <c r="AL516" s="49"/>
      <c r="AM516" s="49"/>
      <c r="AN516" s="48">
        <v>0</v>
      </c>
      <c r="AO516" s="49"/>
      <c r="AP516" s="48">
        <v>0</v>
      </c>
      <c r="AQ516" s="49"/>
      <c r="AR516" s="49"/>
      <c r="AS516" s="49"/>
      <c r="AT516" s="48">
        <v>0</v>
      </c>
      <c r="AU516" s="39"/>
      <c r="AV516" s="39"/>
      <c r="AW516" s="39"/>
    </row>
    <row r="517" spans="1:49" x14ac:dyDescent="0.2"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</row>
    <row r="518" spans="1:49" s="1" customFormat="1" x14ac:dyDescent="0.25">
      <c r="A518" s="3"/>
      <c r="B518" s="6"/>
      <c r="C518" s="51" t="s">
        <v>159</v>
      </c>
      <c r="D518" s="52"/>
      <c r="E518" s="5"/>
      <c r="F518" s="53">
        <v>2271</v>
      </c>
      <c r="G518" s="54"/>
      <c r="H518" s="54"/>
      <c r="I518" s="54"/>
      <c r="J518" s="53">
        <v>14859</v>
      </c>
      <c r="K518" s="53">
        <v>247</v>
      </c>
      <c r="L518" s="53">
        <v>124</v>
      </c>
      <c r="M518" s="54"/>
      <c r="N518" s="53">
        <v>15230</v>
      </c>
      <c r="O518" s="54"/>
      <c r="P518" s="54"/>
      <c r="Q518" s="54"/>
      <c r="R518" s="53">
        <f xml:space="preserve"> 17 + 1</f>
        <v>18</v>
      </c>
      <c r="S518" s="53">
        <v>659</v>
      </c>
      <c r="T518" s="53">
        <v>1883</v>
      </c>
      <c r="U518" s="53">
        <v>780</v>
      </c>
      <c r="V518" s="54"/>
      <c r="W518" s="53">
        <v>2695</v>
      </c>
      <c r="X518" s="53">
        <v>29</v>
      </c>
      <c r="Y518" s="53">
        <v>61</v>
      </c>
      <c r="Z518" s="53">
        <v>1206</v>
      </c>
      <c r="AA518" s="53">
        <v>881</v>
      </c>
      <c r="AB518" s="53">
        <v>619</v>
      </c>
      <c r="AC518" s="53">
        <v>6264</v>
      </c>
      <c r="AD518" s="53">
        <v>10</v>
      </c>
      <c r="AE518" s="54"/>
      <c r="AF518" s="53">
        <v>15105</v>
      </c>
      <c r="AG518" s="54"/>
      <c r="AH518" s="54"/>
      <c r="AI518" s="54"/>
      <c r="AJ518" s="53">
        <v>2388</v>
      </c>
      <c r="AK518" s="54"/>
      <c r="AL518" s="54"/>
      <c r="AM518" s="54"/>
      <c r="AN518" s="53">
        <v>0</v>
      </c>
      <c r="AO518" s="54"/>
      <c r="AP518" s="53">
        <v>8</v>
      </c>
      <c r="AQ518" s="54"/>
      <c r="AR518" s="54"/>
      <c r="AS518" s="54"/>
      <c r="AT518" s="53">
        <v>55</v>
      </c>
      <c r="AU518" s="39"/>
      <c r="AV518" s="39"/>
      <c r="AW518" s="39"/>
    </row>
    <row r="519" spans="1:49" s="1" customFormat="1" x14ac:dyDescent="0.2">
      <c r="A519" s="3"/>
      <c r="B519" s="6"/>
      <c r="C519" s="3"/>
      <c r="D519" s="3"/>
      <c r="E519" s="5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39"/>
      <c r="AV519" s="39"/>
      <c r="AW519" s="39"/>
    </row>
    <row r="520" spans="1:49" s="1" customFormat="1" x14ac:dyDescent="0.25">
      <c r="A520" s="3"/>
      <c r="B520" s="57" t="s">
        <v>264</v>
      </c>
      <c r="C520" s="58"/>
      <c r="D520" s="58"/>
      <c r="E520" s="5"/>
      <c r="F520" s="59">
        <v>2271</v>
      </c>
      <c r="G520" s="54"/>
      <c r="H520" s="54"/>
      <c r="I520" s="54"/>
      <c r="J520" s="59">
        <v>14859</v>
      </c>
      <c r="K520" s="59">
        <v>247</v>
      </c>
      <c r="L520" s="59">
        <v>124</v>
      </c>
      <c r="M520" s="54"/>
      <c r="N520" s="59">
        <v>15230</v>
      </c>
      <c r="O520" s="54"/>
      <c r="P520" s="54"/>
      <c r="Q520" s="54"/>
      <c r="R520" s="59">
        <f xml:space="preserve"> 17 + 1</f>
        <v>18</v>
      </c>
      <c r="S520" s="59">
        <v>659</v>
      </c>
      <c r="T520" s="59">
        <v>1883</v>
      </c>
      <c r="U520" s="59">
        <v>780</v>
      </c>
      <c r="V520" s="54"/>
      <c r="W520" s="59">
        <v>2695</v>
      </c>
      <c r="X520" s="59">
        <v>29</v>
      </c>
      <c r="Y520" s="59">
        <v>61</v>
      </c>
      <c r="Z520" s="59">
        <v>1206</v>
      </c>
      <c r="AA520" s="59">
        <v>881</v>
      </c>
      <c r="AB520" s="59">
        <v>619</v>
      </c>
      <c r="AC520" s="59">
        <v>6264</v>
      </c>
      <c r="AD520" s="59">
        <v>10</v>
      </c>
      <c r="AE520" s="54"/>
      <c r="AF520" s="59">
        <v>15105</v>
      </c>
      <c r="AG520" s="54"/>
      <c r="AH520" s="54"/>
      <c r="AI520" s="54"/>
      <c r="AJ520" s="59">
        <v>2388</v>
      </c>
      <c r="AK520" s="54"/>
      <c r="AL520" s="54"/>
      <c r="AM520" s="54"/>
      <c r="AN520" s="59">
        <v>0</v>
      </c>
      <c r="AO520" s="54"/>
      <c r="AP520" s="59">
        <v>8</v>
      </c>
      <c r="AQ520" s="54"/>
      <c r="AR520" s="54"/>
      <c r="AS520" s="54"/>
      <c r="AT520" s="59">
        <v>55</v>
      </c>
      <c r="AU520" s="39"/>
      <c r="AV520" s="39"/>
      <c r="AW520" s="39"/>
    </row>
    <row r="521" spans="1:49" x14ac:dyDescent="0.2"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</row>
    <row r="522" spans="1:49" x14ac:dyDescent="0.2">
      <c r="B522" s="6" t="s">
        <v>265</v>
      </c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</row>
    <row r="523" spans="1:49" x14ac:dyDescent="0.2">
      <c r="C523" s="3" t="s">
        <v>154</v>
      </c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</row>
    <row r="524" spans="1:49" x14ac:dyDescent="0.2">
      <c r="D524" s="2" t="s">
        <v>96</v>
      </c>
      <c r="F524" s="39">
        <v>595</v>
      </c>
      <c r="G524" s="39"/>
      <c r="H524" s="39"/>
      <c r="I524" s="39"/>
      <c r="J524" s="39">
        <v>2124</v>
      </c>
      <c r="K524" s="39">
        <v>34</v>
      </c>
      <c r="L524" s="39">
        <v>18</v>
      </c>
      <c r="M524" s="39"/>
      <c r="N524" s="39">
        <v>2176</v>
      </c>
      <c r="O524" s="39"/>
      <c r="P524" s="39"/>
      <c r="Q524" s="39"/>
      <c r="R524" s="39">
        <v>41</v>
      </c>
      <c r="S524" s="39">
        <v>104</v>
      </c>
      <c r="T524" s="39">
        <v>269</v>
      </c>
      <c r="U524" s="39">
        <v>142</v>
      </c>
      <c r="V524" s="39"/>
      <c r="W524" s="39">
        <v>407</v>
      </c>
      <c r="X524" s="39">
        <v>11</v>
      </c>
      <c r="Y524" s="39">
        <v>48</v>
      </c>
      <c r="Z524" s="39">
        <v>153</v>
      </c>
      <c r="AA524" s="39">
        <v>105</v>
      </c>
      <c r="AB524" s="39">
        <v>53</v>
      </c>
      <c r="AC524" s="39">
        <v>895</v>
      </c>
      <c r="AD524" s="39">
        <v>30</v>
      </c>
      <c r="AE524" s="39"/>
      <c r="AF524" s="39">
        <v>2258</v>
      </c>
      <c r="AG524" s="39"/>
      <c r="AH524" s="39"/>
      <c r="AI524" s="39"/>
      <c r="AJ524" s="39">
        <v>513</v>
      </c>
      <c r="AK524" s="39"/>
      <c r="AL524" s="39"/>
      <c r="AM524" s="39"/>
      <c r="AN524" s="39">
        <v>0</v>
      </c>
      <c r="AO524" s="39"/>
      <c r="AP524" s="39">
        <v>0</v>
      </c>
      <c r="AQ524" s="39"/>
      <c r="AR524" s="39"/>
      <c r="AS524" s="39"/>
      <c r="AT524" s="39">
        <v>502</v>
      </c>
      <c r="AU524" s="39"/>
      <c r="AV524" s="39"/>
      <c r="AW524" s="39"/>
    </row>
    <row r="525" spans="1:49" x14ac:dyDescent="0.2">
      <c r="D525" s="47" t="s">
        <v>97</v>
      </c>
      <c r="F525" s="48">
        <v>505</v>
      </c>
      <c r="G525" s="49"/>
      <c r="H525" s="49"/>
      <c r="I525" s="49"/>
      <c r="J525" s="48">
        <v>2060</v>
      </c>
      <c r="K525" s="48">
        <v>16</v>
      </c>
      <c r="L525" s="48">
        <v>11</v>
      </c>
      <c r="M525" s="49"/>
      <c r="N525" s="48">
        <v>2087</v>
      </c>
      <c r="O525" s="49"/>
      <c r="P525" s="49"/>
      <c r="Q525" s="49"/>
      <c r="R525" s="48">
        <v>4</v>
      </c>
      <c r="S525" s="48">
        <v>126</v>
      </c>
      <c r="T525" s="48">
        <v>259</v>
      </c>
      <c r="U525" s="48">
        <v>112</v>
      </c>
      <c r="V525" s="49"/>
      <c r="W525" s="48">
        <v>469</v>
      </c>
      <c r="X525" s="48">
        <v>10</v>
      </c>
      <c r="Y525" s="48">
        <v>39</v>
      </c>
      <c r="Z525" s="48">
        <v>105</v>
      </c>
      <c r="AA525" s="48">
        <v>83</v>
      </c>
      <c r="AB525" s="48">
        <v>71</v>
      </c>
      <c r="AC525" s="48">
        <v>917</v>
      </c>
      <c r="AD525" s="48">
        <v>0</v>
      </c>
      <c r="AE525" s="49"/>
      <c r="AF525" s="48">
        <v>2195</v>
      </c>
      <c r="AG525" s="49"/>
      <c r="AH525" s="49"/>
      <c r="AI525" s="49"/>
      <c r="AJ525" s="48">
        <v>397</v>
      </c>
      <c r="AK525" s="49"/>
      <c r="AL525" s="49"/>
      <c r="AM525" s="49"/>
      <c r="AN525" s="48">
        <v>0</v>
      </c>
      <c r="AO525" s="49"/>
      <c r="AP525" s="48">
        <v>0</v>
      </c>
      <c r="AQ525" s="49"/>
      <c r="AR525" s="49"/>
      <c r="AS525" s="49"/>
      <c r="AT525" s="48">
        <v>0</v>
      </c>
      <c r="AU525" s="39"/>
      <c r="AV525" s="39"/>
      <c r="AW525" s="39"/>
    </row>
    <row r="526" spans="1:49" x14ac:dyDescent="0.2">
      <c r="D526" s="2" t="s">
        <v>113</v>
      </c>
      <c r="F526" s="39">
        <v>492</v>
      </c>
      <c r="G526" s="39"/>
      <c r="H526" s="39"/>
      <c r="I526" s="39"/>
      <c r="J526" s="39">
        <v>2083</v>
      </c>
      <c r="K526" s="39">
        <v>35</v>
      </c>
      <c r="L526" s="39">
        <v>28</v>
      </c>
      <c r="M526" s="39"/>
      <c r="N526" s="39">
        <v>2146</v>
      </c>
      <c r="O526" s="39"/>
      <c r="P526" s="39"/>
      <c r="Q526" s="39"/>
      <c r="R526" s="39">
        <v>6</v>
      </c>
      <c r="S526" s="39">
        <v>85</v>
      </c>
      <c r="T526" s="39">
        <v>346</v>
      </c>
      <c r="U526" s="39">
        <v>88</v>
      </c>
      <c r="V526" s="39"/>
      <c r="W526" s="39">
        <v>448</v>
      </c>
      <c r="X526" s="39">
        <v>7</v>
      </c>
      <c r="Y526" s="39">
        <v>35</v>
      </c>
      <c r="Z526" s="39">
        <v>89</v>
      </c>
      <c r="AA526" s="39">
        <v>78</v>
      </c>
      <c r="AB526" s="39">
        <v>37</v>
      </c>
      <c r="AC526" s="39">
        <v>1006</v>
      </c>
      <c r="AD526" s="39">
        <v>0</v>
      </c>
      <c r="AE526" s="39"/>
      <c r="AF526" s="39">
        <v>2225</v>
      </c>
      <c r="AG526" s="39"/>
      <c r="AH526" s="39"/>
      <c r="AI526" s="39"/>
      <c r="AJ526" s="39">
        <v>413</v>
      </c>
      <c r="AK526" s="39"/>
      <c r="AL526" s="39"/>
      <c r="AM526" s="39"/>
      <c r="AN526" s="39">
        <v>0</v>
      </c>
      <c r="AO526" s="39"/>
      <c r="AP526" s="39">
        <v>0</v>
      </c>
      <c r="AQ526" s="39"/>
      <c r="AR526" s="39"/>
      <c r="AS526" s="39"/>
      <c r="AT526" s="39">
        <v>573</v>
      </c>
      <c r="AU526" s="39"/>
      <c r="AV526" s="39"/>
      <c r="AW526" s="39"/>
    </row>
    <row r="527" spans="1:49" x14ac:dyDescent="0.2">
      <c r="D527" s="47" t="s">
        <v>99</v>
      </c>
      <c r="F527" s="48">
        <v>432</v>
      </c>
      <c r="G527" s="49"/>
      <c r="H527" s="49"/>
      <c r="I527" s="49"/>
      <c r="J527" s="48">
        <v>2092</v>
      </c>
      <c r="K527" s="48">
        <v>109</v>
      </c>
      <c r="L527" s="48">
        <v>7</v>
      </c>
      <c r="M527" s="49"/>
      <c r="N527" s="48">
        <v>2208</v>
      </c>
      <c r="O527" s="49"/>
      <c r="P527" s="49"/>
      <c r="Q527" s="49"/>
      <c r="R527" s="48">
        <v>11</v>
      </c>
      <c r="S527" s="48">
        <v>68</v>
      </c>
      <c r="T527" s="48">
        <v>247</v>
      </c>
      <c r="U527" s="48">
        <v>145</v>
      </c>
      <c r="V527" s="49"/>
      <c r="W527" s="48">
        <v>591</v>
      </c>
      <c r="X527" s="48">
        <v>8</v>
      </c>
      <c r="Y527" s="48">
        <v>33</v>
      </c>
      <c r="Z527" s="48">
        <v>103</v>
      </c>
      <c r="AA527" s="48">
        <v>111</v>
      </c>
      <c r="AB527" s="48">
        <v>60</v>
      </c>
      <c r="AC527" s="48">
        <v>844</v>
      </c>
      <c r="AD527" s="48">
        <v>0</v>
      </c>
      <c r="AE527" s="49"/>
      <c r="AF527" s="48">
        <v>2221</v>
      </c>
      <c r="AG527" s="49"/>
      <c r="AH527" s="49"/>
      <c r="AI527" s="49"/>
      <c r="AJ527" s="48">
        <v>405</v>
      </c>
      <c r="AK527" s="49"/>
      <c r="AL527" s="49"/>
      <c r="AM527" s="49"/>
      <c r="AN527" s="48">
        <v>0</v>
      </c>
      <c r="AO527" s="49"/>
      <c r="AP527" s="48">
        <v>14</v>
      </c>
      <c r="AQ527" s="49"/>
      <c r="AR527" s="49"/>
      <c r="AS527" s="49"/>
      <c r="AT527" s="48">
        <v>626</v>
      </c>
      <c r="AU527" s="39"/>
      <c r="AV527" s="39"/>
      <c r="AW527" s="39"/>
    </row>
    <row r="528" spans="1:49" x14ac:dyDescent="0.2">
      <c r="D528" s="2" t="s">
        <v>114</v>
      </c>
      <c r="F528" s="39">
        <v>444</v>
      </c>
      <c r="G528" s="39"/>
      <c r="H528" s="39"/>
      <c r="I528" s="39"/>
      <c r="J528" s="39">
        <v>2114</v>
      </c>
      <c r="K528" s="39">
        <v>52</v>
      </c>
      <c r="L528" s="39">
        <v>20</v>
      </c>
      <c r="M528" s="39"/>
      <c r="N528" s="39">
        <v>2186</v>
      </c>
      <c r="O528" s="39"/>
      <c r="P528" s="39"/>
      <c r="Q528" s="39"/>
      <c r="R528" s="39">
        <f xml:space="preserve"> 2 + 13</f>
        <v>15</v>
      </c>
      <c r="S528" s="39">
        <v>106</v>
      </c>
      <c r="T528" s="39">
        <v>270</v>
      </c>
      <c r="U528" s="39">
        <v>99</v>
      </c>
      <c r="V528" s="39"/>
      <c r="W528" s="39">
        <v>510</v>
      </c>
      <c r="X528" s="39">
        <v>3</v>
      </c>
      <c r="Y528" s="39">
        <v>12</v>
      </c>
      <c r="Z528" s="39">
        <v>148</v>
      </c>
      <c r="AA528" s="39">
        <v>118</v>
      </c>
      <c r="AB528" s="39">
        <v>38</v>
      </c>
      <c r="AC528" s="39">
        <v>839</v>
      </c>
      <c r="AD528" s="39">
        <v>0</v>
      </c>
      <c r="AE528" s="39"/>
      <c r="AF528" s="39">
        <v>2158</v>
      </c>
      <c r="AG528" s="39"/>
      <c r="AH528" s="39"/>
      <c r="AI528" s="39"/>
      <c r="AJ528" s="39">
        <v>472</v>
      </c>
      <c r="AK528" s="39"/>
      <c r="AL528" s="39"/>
      <c r="AM528" s="39"/>
      <c r="AN528" s="39">
        <v>0</v>
      </c>
      <c r="AO528" s="39"/>
      <c r="AP528" s="39">
        <v>0</v>
      </c>
      <c r="AQ528" s="39"/>
      <c r="AR528" s="39"/>
      <c r="AS528" s="39"/>
      <c r="AT528" s="39">
        <v>436</v>
      </c>
      <c r="AU528" s="39"/>
      <c r="AV528" s="39"/>
      <c r="AW528" s="39"/>
    </row>
    <row r="529" spans="1:49" x14ac:dyDescent="0.2">
      <c r="D529" s="47" t="s">
        <v>115</v>
      </c>
      <c r="F529" s="48">
        <v>360</v>
      </c>
      <c r="G529" s="49"/>
      <c r="H529" s="49"/>
      <c r="I529" s="49"/>
      <c r="J529" s="48">
        <v>2070</v>
      </c>
      <c r="K529" s="48">
        <v>79</v>
      </c>
      <c r="L529" s="48">
        <v>10</v>
      </c>
      <c r="M529" s="49"/>
      <c r="N529" s="48">
        <v>2159</v>
      </c>
      <c r="O529" s="49"/>
      <c r="P529" s="49"/>
      <c r="Q529" s="49"/>
      <c r="R529" s="48">
        <v>5</v>
      </c>
      <c r="S529" s="48">
        <v>77</v>
      </c>
      <c r="T529" s="48">
        <v>448</v>
      </c>
      <c r="U529" s="48">
        <v>229</v>
      </c>
      <c r="V529" s="49"/>
      <c r="W529" s="48">
        <v>363</v>
      </c>
      <c r="X529" s="48">
        <v>3</v>
      </c>
      <c r="Y529" s="48">
        <v>35</v>
      </c>
      <c r="Z529" s="48">
        <v>99</v>
      </c>
      <c r="AA529" s="48">
        <v>86</v>
      </c>
      <c r="AB529" s="48">
        <v>39</v>
      </c>
      <c r="AC529" s="48">
        <v>708</v>
      </c>
      <c r="AD529" s="48">
        <v>0</v>
      </c>
      <c r="AE529" s="49"/>
      <c r="AF529" s="48">
        <v>2092</v>
      </c>
      <c r="AG529" s="49"/>
      <c r="AH529" s="49"/>
      <c r="AI529" s="49"/>
      <c r="AJ529" s="48">
        <v>427</v>
      </c>
      <c r="AK529" s="49"/>
      <c r="AL529" s="49"/>
      <c r="AM529" s="49"/>
      <c r="AN529" s="48">
        <v>0</v>
      </c>
      <c r="AO529" s="49"/>
      <c r="AP529" s="48">
        <v>0</v>
      </c>
      <c r="AQ529" s="49"/>
      <c r="AR529" s="49"/>
      <c r="AS529" s="49"/>
      <c r="AT529" s="48">
        <v>0</v>
      </c>
      <c r="AU529" s="39"/>
      <c r="AV529" s="39"/>
      <c r="AW529" s="39"/>
    </row>
    <row r="530" spans="1:49" x14ac:dyDescent="0.2">
      <c r="D530" s="2" t="s">
        <v>116</v>
      </c>
      <c r="F530" s="39">
        <v>365</v>
      </c>
      <c r="G530" s="39"/>
      <c r="H530" s="39"/>
      <c r="I530" s="39"/>
      <c r="J530" s="39">
        <v>2112</v>
      </c>
      <c r="K530" s="39">
        <v>40</v>
      </c>
      <c r="L530" s="39">
        <v>12</v>
      </c>
      <c r="M530" s="39"/>
      <c r="N530" s="39">
        <v>2164</v>
      </c>
      <c r="O530" s="39"/>
      <c r="P530" s="39"/>
      <c r="Q530" s="39"/>
      <c r="R530" s="39">
        <v>2</v>
      </c>
      <c r="S530" s="39">
        <v>125</v>
      </c>
      <c r="T530" s="39">
        <v>401</v>
      </c>
      <c r="U530" s="39">
        <v>105</v>
      </c>
      <c r="V530" s="39"/>
      <c r="W530" s="39">
        <v>468</v>
      </c>
      <c r="X530" s="39">
        <v>2</v>
      </c>
      <c r="Y530" s="39">
        <v>20</v>
      </c>
      <c r="Z530" s="39">
        <v>117</v>
      </c>
      <c r="AA530" s="39">
        <v>86</v>
      </c>
      <c r="AB530" s="39">
        <v>34</v>
      </c>
      <c r="AC530" s="39">
        <v>822</v>
      </c>
      <c r="AD530" s="39">
        <v>1</v>
      </c>
      <c r="AE530" s="39"/>
      <c r="AF530" s="39">
        <v>2183</v>
      </c>
      <c r="AG530" s="39"/>
      <c r="AH530" s="39"/>
      <c r="AI530" s="39"/>
      <c r="AJ530" s="39">
        <v>346</v>
      </c>
      <c r="AK530" s="39"/>
      <c r="AL530" s="39"/>
      <c r="AM530" s="39"/>
      <c r="AN530" s="39">
        <v>0</v>
      </c>
      <c r="AO530" s="39"/>
      <c r="AP530" s="39">
        <v>0</v>
      </c>
      <c r="AQ530" s="39"/>
      <c r="AR530" s="39"/>
      <c r="AS530" s="39"/>
      <c r="AT530" s="39">
        <v>0</v>
      </c>
      <c r="AU530" s="39"/>
      <c r="AV530" s="39"/>
      <c r="AW530" s="39"/>
    </row>
    <row r="531" spans="1:49" x14ac:dyDescent="0.2">
      <c r="D531" s="47" t="s">
        <v>103</v>
      </c>
      <c r="F531" s="48">
        <v>505</v>
      </c>
      <c r="G531" s="49"/>
      <c r="H531" s="49"/>
      <c r="I531" s="49"/>
      <c r="J531" s="48">
        <v>2121</v>
      </c>
      <c r="K531" s="48">
        <v>70</v>
      </c>
      <c r="L531" s="48">
        <v>22</v>
      </c>
      <c r="M531" s="49"/>
      <c r="N531" s="48">
        <v>2213</v>
      </c>
      <c r="O531" s="49"/>
      <c r="P531" s="49"/>
      <c r="Q531" s="49"/>
      <c r="R531" s="48">
        <v>1</v>
      </c>
      <c r="S531" s="48">
        <v>128</v>
      </c>
      <c r="T531" s="48">
        <v>532</v>
      </c>
      <c r="U531" s="48">
        <v>218</v>
      </c>
      <c r="V531" s="49"/>
      <c r="W531" s="48">
        <v>272</v>
      </c>
      <c r="X531" s="48">
        <v>1</v>
      </c>
      <c r="Y531" s="48">
        <v>28</v>
      </c>
      <c r="Z531" s="48">
        <v>178</v>
      </c>
      <c r="AA531" s="48">
        <v>83</v>
      </c>
      <c r="AB531" s="48">
        <v>23</v>
      </c>
      <c r="AC531" s="48">
        <v>857</v>
      </c>
      <c r="AD531" s="48">
        <v>0</v>
      </c>
      <c r="AE531" s="49"/>
      <c r="AF531" s="48">
        <v>2321</v>
      </c>
      <c r="AG531" s="49"/>
      <c r="AH531" s="49"/>
      <c r="AI531" s="49"/>
      <c r="AJ531" s="48">
        <v>396</v>
      </c>
      <c r="AK531" s="49"/>
      <c r="AL531" s="49"/>
      <c r="AM531" s="49"/>
      <c r="AN531" s="48">
        <v>0</v>
      </c>
      <c r="AO531" s="49"/>
      <c r="AP531" s="48">
        <v>1</v>
      </c>
      <c r="AQ531" s="49"/>
      <c r="AR531" s="49"/>
      <c r="AS531" s="49"/>
      <c r="AT531" s="48">
        <v>0</v>
      </c>
      <c r="AU531" s="39"/>
      <c r="AV531" s="39"/>
      <c r="AW531" s="39"/>
    </row>
    <row r="532" spans="1:49" x14ac:dyDescent="0.2"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</row>
    <row r="533" spans="1:49" s="1" customFormat="1" x14ac:dyDescent="0.25">
      <c r="A533" s="3"/>
      <c r="B533" s="6"/>
      <c r="C533" s="51" t="s">
        <v>159</v>
      </c>
      <c r="D533" s="52"/>
      <c r="E533" s="5"/>
      <c r="F533" s="53">
        <v>3698</v>
      </c>
      <c r="G533" s="54"/>
      <c r="H533" s="54"/>
      <c r="I533" s="54"/>
      <c r="J533" s="53">
        <v>16776</v>
      </c>
      <c r="K533" s="53">
        <v>435</v>
      </c>
      <c r="L533" s="53">
        <v>128</v>
      </c>
      <c r="M533" s="54"/>
      <c r="N533" s="53">
        <v>17339</v>
      </c>
      <c r="O533" s="54"/>
      <c r="P533" s="54"/>
      <c r="Q533" s="54"/>
      <c r="R533" s="53">
        <f xml:space="preserve"> 72 + 13</f>
        <v>85</v>
      </c>
      <c r="S533" s="53">
        <v>819</v>
      </c>
      <c r="T533" s="53">
        <v>2772</v>
      </c>
      <c r="U533" s="53">
        <v>1138</v>
      </c>
      <c r="V533" s="54"/>
      <c r="W533" s="53">
        <v>3528</v>
      </c>
      <c r="X533" s="53">
        <v>45</v>
      </c>
      <c r="Y533" s="53">
        <v>250</v>
      </c>
      <c r="Z533" s="53">
        <v>992</v>
      </c>
      <c r="AA533" s="53">
        <v>750</v>
      </c>
      <c r="AB533" s="53">
        <v>355</v>
      </c>
      <c r="AC533" s="53">
        <v>6888</v>
      </c>
      <c r="AD533" s="53">
        <v>31</v>
      </c>
      <c r="AE533" s="54"/>
      <c r="AF533" s="53">
        <v>17653</v>
      </c>
      <c r="AG533" s="54"/>
      <c r="AH533" s="54"/>
      <c r="AI533" s="54"/>
      <c r="AJ533" s="53">
        <v>3369</v>
      </c>
      <c r="AK533" s="54"/>
      <c r="AL533" s="54"/>
      <c r="AM533" s="54"/>
      <c r="AN533" s="53">
        <v>0</v>
      </c>
      <c r="AO533" s="54"/>
      <c r="AP533" s="53">
        <v>15</v>
      </c>
      <c r="AQ533" s="54"/>
      <c r="AR533" s="54"/>
      <c r="AS533" s="54"/>
      <c r="AT533" s="53">
        <v>2137</v>
      </c>
      <c r="AU533" s="39"/>
      <c r="AV533" s="39"/>
      <c r="AW533" s="39"/>
    </row>
    <row r="534" spans="1:49" s="1" customFormat="1" x14ac:dyDescent="0.2">
      <c r="A534" s="3"/>
      <c r="B534" s="6"/>
      <c r="C534" s="3"/>
      <c r="D534" s="3"/>
      <c r="E534" s="5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39"/>
      <c r="AV534" s="39"/>
      <c r="AW534" s="39"/>
    </row>
    <row r="535" spans="1:49" s="1" customFormat="1" x14ac:dyDescent="0.25">
      <c r="A535" s="3"/>
      <c r="B535" s="57" t="s">
        <v>266</v>
      </c>
      <c r="C535" s="58"/>
      <c r="D535" s="58"/>
      <c r="E535" s="5"/>
      <c r="F535" s="59">
        <v>3698</v>
      </c>
      <c r="G535" s="54"/>
      <c r="H535" s="54"/>
      <c r="I535" s="54"/>
      <c r="J535" s="59">
        <v>16776</v>
      </c>
      <c r="K535" s="59">
        <v>435</v>
      </c>
      <c r="L535" s="59">
        <v>128</v>
      </c>
      <c r="M535" s="54"/>
      <c r="N535" s="59">
        <v>17339</v>
      </c>
      <c r="O535" s="54"/>
      <c r="P535" s="54"/>
      <c r="Q535" s="54"/>
      <c r="R535" s="59">
        <f xml:space="preserve"> 72 + 13</f>
        <v>85</v>
      </c>
      <c r="S535" s="59">
        <v>819</v>
      </c>
      <c r="T535" s="59">
        <v>2772</v>
      </c>
      <c r="U535" s="59">
        <v>1138</v>
      </c>
      <c r="V535" s="54"/>
      <c r="W535" s="59">
        <v>3528</v>
      </c>
      <c r="X535" s="59">
        <v>45</v>
      </c>
      <c r="Y535" s="59">
        <v>250</v>
      </c>
      <c r="Z535" s="59">
        <v>992</v>
      </c>
      <c r="AA535" s="59">
        <v>750</v>
      </c>
      <c r="AB535" s="59">
        <v>355</v>
      </c>
      <c r="AC535" s="59">
        <v>6888</v>
      </c>
      <c r="AD535" s="59">
        <v>31</v>
      </c>
      <c r="AE535" s="54"/>
      <c r="AF535" s="59">
        <v>17653</v>
      </c>
      <c r="AG535" s="54"/>
      <c r="AH535" s="54"/>
      <c r="AI535" s="54"/>
      <c r="AJ535" s="59">
        <v>3369</v>
      </c>
      <c r="AK535" s="54"/>
      <c r="AL535" s="54"/>
      <c r="AM535" s="54"/>
      <c r="AN535" s="59">
        <v>0</v>
      </c>
      <c r="AO535" s="54"/>
      <c r="AP535" s="59">
        <v>15</v>
      </c>
      <c r="AQ535" s="54"/>
      <c r="AR535" s="54"/>
      <c r="AS535" s="54"/>
      <c r="AT535" s="59">
        <v>2137</v>
      </c>
      <c r="AU535" s="39"/>
      <c r="AV535" s="39"/>
      <c r="AW535" s="39"/>
    </row>
    <row r="536" spans="1:49" x14ac:dyDescent="0.2"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</row>
    <row r="537" spans="1:49" x14ac:dyDescent="0.2">
      <c r="B537" s="6" t="s">
        <v>267</v>
      </c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</row>
    <row r="538" spans="1:49" x14ac:dyDescent="0.2">
      <c r="C538" s="3" t="s">
        <v>154</v>
      </c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</row>
    <row r="539" spans="1:49" x14ac:dyDescent="0.2">
      <c r="D539" s="2" t="s">
        <v>96</v>
      </c>
      <c r="F539" s="39">
        <v>432</v>
      </c>
      <c r="G539" s="39"/>
      <c r="H539" s="39"/>
      <c r="I539" s="39"/>
      <c r="J539" s="39">
        <v>2537</v>
      </c>
      <c r="K539" s="39">
        <v>13</v>
      </c>
      <c r="L539" s="39">
        <v>3</v>
      </c>
      <c r="M539" s="39"/>
      <c r="N539" s="39">
        <v>2553</v>
      </c>
      <c r="O539" s="39"/>
      <c r="P539" s="39"/>
      <c r="Q539" s="39"/>
      <c r="R539" s="39">
        <v>1</v>
      </c>
      <c r="S539" s="39">
        <v>50</v>
      </c>
      <c r="T539" s="39">
        <v>129</v>
      </c>
      <c r="U539" s="39">
        <v>35</v>
      </c>
      <c r="V539" s="39"/>
      <c r="W539" s="39">
        <v>293</v>
      </c>
      <c r="X539" s="39">
        <v>2</v>
      </c>
      <c r="Y539" s="39">
        <v>0</v>
      </c>
      <c r="Z539" s="39">
        <v>126</v>
      </c>
      <c r="AA539" s="39">
        <v>197</v>
      </c>
      <c r="AB539" s="39">
        <v>59</v>
      </c>
      <c r="AC539" s="39">
        <v>1619</v>
      </c>
      <c r="AD539" s="39">
        <v>0</v>
      </c>
      <c r="AE539" s="39"/>
      <c r="AF539" s="39">
        <v>2511</v>
      </c>
      <c r="AG539" s="39"/>
      <c r="AH539" s="39"/>
      <c r="AI539" s="39"/>
      <c r="AJ539" s="39">
        <v>472</v>
      </c>
      <c r="AK539" s="39"/>
      <c r="AL539" s="39"/>
      <c r="AM539" s="39"/>
      <c r="AN539" s="39">
        <v>0</v>
      </c>
      <c r="AO539" s="39"/>
      <c r="AP539" s="39">
        <v>2</v>
      </c>
      <c r="AQ539" s="39"/>
      <c r="AR539" s="39"/>
      <c r="AS539" s="39"/>
      <c r="AT539" s="39">
        <v>136</v>
      </c>
      <c r="AU539" s="39"/>
      <c r="AV539" s="39"/>
      <c r="AW539" s="39"/>
    </row>
    <row r="540" spans="1:49" x14ac:dyDescent="0.2">
      <c r="D540" s="47" t="s">
        <v>97</v>
      </c>
      <c r="F540" s="48">
        <v>309</v>
      </c>
      <c r="G540" s="49"/>
      <c r="H540" s="49"/>
      <c r="I540" s="49"/>
      <c r="J540" s="48">
        <v>2504</v>
      </c>
      <c r="K540" s="48">
        <v>21</v>
      </c>
      <c r="L540" s="48">
        <v>24</v>
      </c>
      <c r="M540" s="49"/>
      <c r="N540" s="48">
        <v>2549</v>
      </c>
      <c r="O540" s="49"/>
      <c r="P540" s="49"/>
      <c r="Q540" s="49"/>
      <c r="R540" s="48">
        <v>0</v>
      </c>
      <c r="S540" s="48">
        <v>62</v>
      </c>
      <c r="T540" s="48">
        <v>152</v>
      </c>
      <c r="U540" s="48">
        <v>58</v>
      </c>
      <c r="V540" s="49"/>
      <c r="W540" s="48">
        <v>328</v>
      </c>
      <c r="X540" s="48">
        <v>5</v>
      </c>
      <c r="Y540" s="48">
        <v>3</v>
      </c>
      <c r="Z540" s="48">
        <v>74</v>
      </c>
      <c r="AA540" s="48">
        <v>143</v>
      </c>
      <c r="AB540" s="48">
        <v>47</v>
      </c>
      <c r="AC540" s="48">
        <v>1512</v>
      </c>
      <c r="AD540" s="48">
        <v>12</v>
      </c>
      <c r="AE540" s="49"/>
      <c r="AF540" s="48">
        <v>2396</v>
      </c>
      <c r="AG540" s="49"/>
      <c r="AH540" s="49"/>
      <c r="AI540" s="49"/>
      <c r="AJ540" s="48">
        <v>460</v>
      </c>
      <c r="AK540" s="49"/>
      <c r="AL540" s="49"/>
      <c r="AM540" s="49"/>
      <c r="AN540" s="48">
        <v>0</v>
      </c>
      <c r="AO540" s="49"/>
      <c r="AP540" s="48">
        <v>2</v>
      </c>
      <c r="AQ540" s="49"/>
      <c r="AR540" s="49"/>
      <c r="AS540" s="49"/>
      <c r="AT540" s="48">
        <v>0</v>
      </c>
      <c r="AU540" s="39"/>
      <c r="AV540" s="39"/>
      <c r="AW540" s="39"/>
    </row>
    <row r="541" spans="1:49" x14ac:dyDescent="0.2">
      <c r="D541" s="2" t="s">
        <v>113</v>
      </c>
      <c r="F541" s="39">
        <v>160</v>
      </c>
      <c r="G541" s="39"/>
      <c r="H541" s="39"/>
      <c r="I541" s="39"/>
      <c r="J541" s="39">
        <v>453</v>
      </c>
      <c r="K541" s="39">
        <v>7</v>
      </c>
      <c r="L541" s="39">
        <v>3</v>
      </c>
      <c r="M541" s="39"/>
      <c r="N541" s="39">
        <v>463</v>
      </c>
      <c r="O541" s="39"/>
      <c r="P541" s="39"/>
      <c r="Q541" s="39"/>
      <c r="R541" s="39">
        <v>1</v>
      </c>
      <c r="S541" s="39">
        <v>34</v>
      </c>
      <c r="T541" s="39">
        <v>28</v>
      </c>
      <c r="U541" s="39">
        <v>13</v>
      </c>
      <c r="V541" s="39"/>
      <c r="W541" s="39">
        <v>72</v>
      </c>
      <c r="X541" s="39">
        <v>4</v>
      </c>
      <c r="Y541" s="39">
        <v>2</v>
      </c>
      <c r="Z541" s="39">
        <v>45</v>
      </c>
      <c r="AA541" s="39">
        <v>21</v>
      </c>
      <c r="AB541" s="39">
        <v>27</v>
      </c>
      <c r="AC541" s="39">
        <v>257</v>
      </c>
      <c r="AD541" s="39">
        <v>0</v>
      </c>
      <c r="AE541" s="39"/>
      <c r="AF541" s="39">
        <v>504</v>
      </c>
      <c r="AG541" s="39"/>
      <c r="AH541" s="39"/>
      <c r="AI541" s="39"/>
      <c r="AJ541" s="39">
        <v>119</v>
      </c>
      <c r="AK541" s="39"/>
      <c r="AL541" s="39"/>
      <c r="AM541" s="39"/>
      <c r="AN541" s="39">
        <v>0</v>
      </c>
      <c r="AO541" s="39"/>
      <c r="AP541" s="39">
        <v>0</v>
      </c>
      <c r="AQ541" s="39"/>
      <c r="AR541" s="39"/>
      <c r="AS541" s="39"/>
      <c r="AT541" s="39">
        <v>0</v>
      </c>
      <c r="AU541" s="39"/>
      <c r="AV541" s="39"/>
      <c r="AW541" s="39"/>
    </row>
    <row r="542" spans="1:49" x14ac:dyDescent="0.2">
      <c r="D542" s="47" t="s">
        <v>99</v>
      </c>
      <c r="F542" s="48">
        <v>80</v>
      </c>
      <c r="G542" s="49"/>
      <c r="H542" s="49"/>
      <c r="I542" s="49"/>
      <c r="J542" s="48">
        <v>463</v>
      </c>
      <c r="K542" s="48">
        <v>8</v>
      </c>
      <c r="L542" s="48">
        <v>0</v>
      </c>
      <c r="M542" s="49"/>
      <c r="N542" s="48">
        <v>471</v>
      </c>
      <c r="O542" s="49"/>
      <c r="P542" s="49"/>
      <c r="Q542" s="49"/>
      <c r="R542" s="48">
        <v>0</v>
      </c>
      <c r="S542" s="48">
        <v>29</v>
      </c>
      <c r="T542" s="48">
        <v>9</v>
      </c>
      <c r="U542" s="48">
        <v>14</v>
      </c>
      <c r="V542" s="49"/>
      <c r="W542" s="48">
        <v>35</v>
      </c>
      <c r="X542" s="48">
        <v>0</v>
      </c>
      <c r="Y542" s="48">
        <v>0</v>
      </c>
      <c r="Z542" s="48">
        <v>36</v>
      </c>
      <c r="AA542" s="48">
        <v>15</v>
      </c>
      <c r="AB542" s="48">
        <v>29</v>
      </c>
      <c r="AC542" s="48">
        <v>250</v>
      </c>
      <c r="AD542" s="48">
        <v>0</v>
      </c>
      <c r="AE542" s="49"/>
      <c r="AF542" s="48">
        <v>417</v>
      </c>
      <c r="AG542" s="49"/>
      <c r="AH542" s="49"/>
      <c r="AI542" s="49"/>
      <c r="AJ542" s="48">
        <v>134</v>
      </c>
      <c r="AK542" s="49"/>
      <c r="AL542" s="49"/>
      <c r="AM542" s="49"/>
      <c r="AN542" s="48">
        <v>0</v>
      </c>
      <c r="AO542" s="49"/>
      <c r="AP542" s="48">
        <v>0</v>
      </c>
      <c r="AQ542" s="49"/>
      <c r="AR542" s="49"/>
      <c r="AS542" s="49"/>
      <c r="AT542" s="48">
        <v>0</v>
      </c>
      <c r="AU542" s="39"/>
      <c r="AV542" s="39"/>
      <c r="AW542" s="39"/>
    </row>
    <row r="543" spans="1:49" x14ac:dyDescent="0.2">
      <c r="D543" s="2" t="s">
        <v>116</v>
      </c>
      <c r="F543" s="39">
        <v>265</v>
      </c>
      <c r="G543" s="39"/>
      <c r="H543" s="39"/>
      <c r="I543" s="39"/>
      <c r="J543" s="39">
        <v>1257</v>
      </c>
      <c r="K543" s="39">
        <v>9</v>
      </c>
      <c r="L543" s="39">
        <v>3</v>
      </c>
      <c r="M543" s="39"/>
      <c r="N543" s="39">
        <v>1269</v>
      </c>
      <c r="O543" s="39"/>
      <c r="P543" s="39"/>
      <c r="Q543" s="39"/>
      <c r="R543" s="39">
        <v>6</v>
      </c>
      <c r="S543" s="39">
        <v>68</v>
      </c>
      <c r="T543" s="39">
        <v>76</v>
      </c>
      <c r="U543" s="39">
        <v>71</v>
      </c>
      <c r="V543" s="39"/>
      <c r="W543" s="39">
        <v>125</v>
      </c>
      <c r="X543" s="39">
        <v>4</v>
      </c>
      <c r="Y543" s="39">
        <v>2</v>
      </c>
      <c r="Z543" s="39">
        <v>24</v>
      </c>
      <c r="AA543" s="39">
        <v>89</v>
      </c>
      <c r="AB543" s="39">
        <v>20</v>
      </c>
      <c r="AC543" s="39">
        <v>739</v>
      </c>
      <c r="AD543" s="39">
        <v>0</v>
      </c>
      <c r="AE543" s="39"/>
      <c r="AF543" s="39">
        <v>1224</v>
      </c>
      <c r="AG543" s="39"/>
      <c r="AH543" s="39"/>
      <c r="AI543" s="39"/>
      <c r="AJ543" s="39">
        <v>304</v>
      </c>
      <c r="AK543" s="39"/>
      <c r="AL543" s="39"/>
      <c r="AM543" s="39"/>
      <c r="AN543" s="39">
        <v>0</v>
      </c>
      <c r="AO543" s="39"/>
      <c r="AP543" s="39">
        <v>6</v>
      </c>
      <c r="AQ543" s="39"/>
      <c r="AR543" s="39"/>
      <c r="AS543" s="39"/>
      <c r="AT543" s="39">
        <v>0</v>
      </c>
      <c r="AU543" s="39"/>
      <c r="AV543" s="39"/>
      <c r="AW543" s="39"/>
    </row>
    <row r="544" spans="1:49" x14ac:dyDescent="0.2">
      <c r="D544" s="47" t="s">
        <v>103</v>
      </c>
      <c r="F544" s="48">
        <v>197</v>
      </c>
      <c r="G544" s="49"/>
      <c r="H544" s="49"/>
      <c r="I544" s="49"/>
      <c r="J544" s="48">
        <v>1262</v>
      </c>
      <c r="K544" s="48">
        <v>23</v>
      </c>
      <c r="L544" s="48">
        <v>14</v>
      </c>
      <c r="M544" s="49"/>
      <c r="N544" s="48">
        <v>1299</v>
      </c>
      <c r="O544" s="49"/>
      <c r="P544" s="49"/>
      <c r="Q544" s="49"/>
      <c r="R544" s="48">
        <v>1</v>
      </c>
      <c r="S544" s="48">
        <v>44</v>
      </c>
      <c r="T544" s="48">
        <v>138</v>
      </c>
      <c r="U544" s="48">
        <v>43</v>
      </c>
      <c r="V544" s="49"/>
      <c r="W544" s="48">
        <v>198</v>
      </c>
      <c r="X544" s="48">
        <v>8</v>
      </c>
      <c r="Y544" s="48">
        <v>1</v>
      </c>
      <c r="Z544" s="48">
        <v>35</v>
      </c>
      <c r="AA544" s="48">
        <v>147</v>
      </c>
      <c r="AB544" s="48">
        <v>22</v>
      </c>
      <c r="AC544" s="48">
        <v>596</v>
      </c>
      <c r="AD544" s="48">
        <v>0</v>
      </c>
      <c r="AE544" s="49"/>
      <c r="AF544" s="48">
        <v>1233</v>
      </c>
      <c r="AG544" s="49"/>
      <c r="AH544" s="49"/>
      <c r="AI544" s="49"/>
      <c r="AJ544" s="48">
        <v>263</v>
      </c>
      <c r="AK544" s="49"/>
      <c r="AL544" s="49"/>
      <c r="AM544" s="49"/>
      <c r="AN544" s="48">
        <v>0</v>
      </c>
      <c r="AO544" s="49"/>
      <c r="AP544" s="48">
        <v>0</v>
      </c>
      <c r="AQ544" s="49"/>
      <c r="AR544" s="49"/>
      <c r="AS544" s="49"/>
      <c r="AT544" s="48">
        <v>0</v>
      </c>
      <c r="AU544" s="39"/>
      <c r="AV544" s="39"/>
      <c r="AW544" s="39"/>
    </row>
    <row r="545" spans="1:49" x14ac:dyDescent="0.2">
      <c r="D545" s="2" t="s">
        <v>104</v>
      </c>
      <c r="F545" s="39">
        <v>328</v>
      </c>
      <c r="G545" s="39"/>
      <c r="H545" s="39"/>
      <c r="I545" s="39"/>
      <c r="J545" s="39">
        <v>1294</v>
      </c>
      <c r="K545" s="39">
        <v>28</v>
      </c>
      <c r="L545" s="39">
        <v>17</v>
      </c>
      <c r="M545" s="39"/>
      <c r="N545" s="39">
        <v>1339</v>
      </c>
      <c r="O545" s="39"/>
      <c r="P545" s="39"/>
      <c r="Q545" s="39"/>
      <c r="R545" s="39">
        <v>0</v>
      </c>
      <c r="S545" s="39">
        <v>101</v>
      </c>
      <c r="T545" s="39">
        <v>136</v>
      </c>
      <c r="U545" s="39">
        <v>54</v>
      </c>
      <c r="V545" s="39"/>
      <c r="W545" s="39">
        <v>273</v>
      </c>
      <c r="X545" s="39">
        <v>6</v>
      </c>
      <c r="Y545" s="39">
        <v>5</v>
      </c>
      <c r="Z545" s="39">
        <v>58</v>
      </c>
      <c r="AA545" s="39">
        <v>117</v>
      </c>
      <c r="AB545" s="39">
        <v>38</v>
      </c>
      <c r="AC545" s="39">
        <v>623</v>
      </c>
      <c r="AD545" s="39">
        <v>0</v>
      </c>
      <c r="AE545" s="39"/>
      <c r="AF545" s="39">
        <v>1411</v>
      </c>
      <c r="AG545" s="39"/>
      <c r="AH545" s="39"/>
      <c r="AI545" s="39"/>
      <c r="AJ545" s="39">
        <v>256</v>
      </c>
      <c r="AK545" s="39"/>
      <c r="AL545" s="39"/>
      <c r="AM545" s="39"/>
      <c r="AN545" s="39">
        <v>0</v>
      </c>
      <c r="AO545" s="39"/>
      <c r="AP545" s="39">
        <v>0</v>
      </c>
      <c r="AQ545" s="39"/>
      <c r="AR545" s="39"/>
      <c r="AS545" s="39"/>
      <c r="AT545" s="39">
        <v>0</v>
      </c>
      <c r="AU545" s="39"/>
      <c r="AV545" s="39"/>
      <c r="AW545" s="39"/>
    </row>
    <row r="546" spans="1:49" x14ac:dyDescent="0.2">
      <c r="D546" s="47" t="s">
        <v>117</v>
      </c>
      <c r="F546" s="48">
        <v>332</v>
      </c>
      <c r="G546" s="49"/>
      <c r="H546" s="49"/>
      <c r="I546" s="49"/>
      <c r="J546" s="48">
        <v>1301</v>
      </c>
      <c r="K546" s="48">
        <v>43</v>
      </c>
      <c r="L546" s="48">
        <v>12</v>
      </c>
      <c r="M546" s="49"/>
      <c r="N546" s="48">
        <v>1356</v>
      </c>
      <c r="O546" s="49"/>
      <c r="P546" s="49"/>
      <c r="Q546" s="49"/>
      <c r="R546" s="48">
        <v>3</v>
      </c>
      <c r="S546" s="48">
        <v>84</v>
      </c>
      <c r="T546" s="48">
        <v>131</v>
      </c>
      <c r="U546" s="48">
        <v>55</v>
      </c>
      <c r="V546" s="49"/>
      <c r="W546" s="48">
        <v>260</v>
      </c>
      <c r="X546" s="48">
        <v>6</v>
      </c>
      <c r="Y546" s="48">
        <v>4</v>
      </c>
      <c r="Z546" s="48">
        <v>79</v>
      </c>
      <c r="AA546" s="48">
        <v>82</v>
      </c>
      <c r="AB546" s="48">
        <v>26</v>
      </c>
      <c r="AC546" s="48">
        <v>667</v>
      </c>
      <c r="AD546" s="48">
        <v>1</v>
      </c>
      <c r="AE546" s="49"/>
      <c r="AF546" s="48">
        <v>1398</v>
      </c>
      <c r="AG546" s="49"/>
      <c r="AH546" s="49"/>
      <c r="AI546" s="49"/>
      <c r="AJ546" s="48">
        <v>290</v>
      </c>
      <c r="AK546" s="49"/>
      <c r="AL546" s="49"/>
      <c r="AM546" s="49"/>
      <c r="AN546" s="48">
        <v>0</v>
      </c>
      <c r="AO546" s="49"/>
      <c r="AP546" s="48">
        <v>0</v>
      </c>
      <c r="AQ546" s="49"/>
      <c r="AR546" s="49"/>
      <c r="AS546" s="49"/>
      <c r="AT546" s="48">
        <v>439</v>
      </c>
      <c r="AU546" s="39"/>
      <c r="AV546" s="39"/>
      <c r="AW546" s="39"/>
    </row>
    <row r="547" spans="1:49" x14ac:dyDescent="0.2">
      <c r="D547" s="2" t="s">
        <v>106</v>
      </c>
      <c r="F547" s="39">
        <v>383</v>
      </c>
      <c r="G547" s="39"/>
      <c r="H547" s="39"/>
      <c r="I547" s="39"/>
      <c r="J547" s="39">
        <v>2509</v>
      </c>
      <c r="K547" s="39">
        <v>73</v>
      </c>
      <c r="L547" s="39">
        <v>13</v>
      </c>
      <c r="M547" s="39"/>
      <c r="N547" s="39">
        <v>2595</v>
      </c>
      <c r="O547" s="39"/>
      <c r="P547" s="39"/>
      <c r="Q547" s="39"/>
      <c r="R547" s="39">
        <v>0</v>
      </c>
      <c r="S547" s="39">
        <v>63</v>
      </c>
      <c r="T547" s="39">
        <v>334</v>
      </c>
      <c r="U547" s="39">
        <v>105</v>
      </c>
      <c r="V547" s="39"/>
      <c r="W547" s="39">
        <v>298</v>
      </c>
      <c r="X547" s="39">
        <v>8</v>
      </c>
      <c r="Y547" s="39">
        <v>4</v>
      </c>
      <c r="Z547" s="39">
        <v>137</v>
      </c>
      <c r="AA547" s="39">
        <v>196</v>
      </c>
      <c r="AB547" s="39">
        <v>54</v>
      </c>
      <c r="AC547" s="39">
        <v>1397</v>
      </c>
      <c r="AD547" s="39">
        <v>0</v>
      </c>
      <c r="AE547" s="39"/>
      <c r="AF547" s="39">
        <v>2596</v>
      </c>
      <c r="AG547" s="39"/>
      <c r="AH547" s="39"/>
      <c r="AI547" s="39"/>
      <c r="AJ547" s="39">
        <v>379</v>
      </c>
      <c r="AK547" s="39"/>
      <c r="AL547" s="39"/>
      <c r="AM547" s="39"/>
      <c r="AN547" s="39">
        <v>0</v>
      </c>
      <c r="AO547" s="39"/>
      <c r="AP547" s="39">
        <v>3</v>
      </c>
      <c r="AQ547" s="39"/>
      <c r="AR547" s="39"/>
      <c r="AS547" s="39"/>
      <c r="AT547" s="39">
        <v>171</v>
      </c>
      <c r="AU547" s="39"/>
      <c r="AV547" s="39"/>
      <c r="AW547" s="39"/>
    </row>
    <row r="548" spans="1:49" x14ac:dyDescent="0.2">
      <c r="D548" s="47" t="s">
        <v>185</v>
      </c>
      <c r="F548" s="48">
        <v>288</v>
      </c>
      <c r="G548" s="49"/>
      <c r="H548" s="49"/>
      <c r="I548" s="49"/>
      <c r="J548" s="48">
        <v>2532</v>
      </c>
      <c r="K548" s="48">
        <v>15</v>
      </c>
      <c r="L548" s="48">
        <v>3</v>
      </c>
      <c r="M548" s="49"/>
      <c r="N548" s="48">
        <v>2550</v>
      </c>
      <c r="O548" s="49"/>
      <c r="P548" s="49"/>
      <c r="Q548" s="49"/>
      <c r="R548" s="48">
        <v>16</v>
      </c>
      <c r="S548" s="48">
        <v>44</v>
      </c>
      <c r="T548" s="48">
        <v>65</v>
      </c>
      <c r="U548" s="48">
        <v>49</v>
      </c>
      <c r="V548" s="49"/>
      <c r="W548" s="48">
        <v>435</v>
      </c>
      <c r="X548" s="48">
        <v>1</v>
      </c>
      <c r="Y548" s="48">
        <v>4</v>
      </c>
      <c r="Z548" s="48">
        <v>134</v>
      </c>
      <c r="AA548" s="48">
        <v>118</v>
      </c>
      <c r="AB548" s="48">
        <v>46</v>
      </c>
      <c r="AC548" s="48">
        <v>1498</v>
      </c>
      <c r="AD548" s="48">
        <v>0</v>
      </c>
      <c r="AE548" s="49"/>
      <c r="AF548" s="48">
        <v>2410</v>
      </c>
      <c r="AG548" s="49"/>
      <c r="AH548" s="49"/>
      <c r="AI548" s="49"/>
      <c r="AJ548" s="48">
        <v>424</v>
      </c>
      <c r="AK548" s="49"/>
      <c r="AL548" s="49"/>
      <c r="AM548" s="49"/>
      <c r="AN548" s="48">
        <v>0</v>
      </c>
      <c r="AO548" s="49"/>
      <c r="AP548" s="48">
        <v>4</v>
      </c>
      <c r="AQ548" s="49"/>
      <c r="AR548" s="49"/>
      <c r="AS548" s="49"/>
      <c r="AT548" s="48">
        <v>0</v>
      </c>
      <c r="AU548" s="39"/>
      <c r="AV548" s="39"/>
      <c r="AW548" s="39"/>
    </row>
    <row r="549" spans="1:49" x14ac:dyDescent="0.2">
      <c r="D549" s="2" t="s">
        <v>108</v>
      </c>
      <c r="F549" s="39">
        <v>212</v>
      </c>
      <c r="G549" s="39"/>
      <c r="H549" s="39"/>
      <c r="I549" s="39"/>
      <c r="J549" s="39">
        <v>1313</v>
      </c>
      <c r="K549" s="39">
        <v>42</v>
      </c>
      <c r="L549" s="39">
        <v>1</v>
      </c>
      <c r="M549" s="39"/>
      <c r="N549" s="39">
        <v>1356</v>
      </c>
      <c r="O549" s="39"/>
      <c r="P549" s="39"/>
      <c r="Q549" s="39"/>
      <c r="R549" s="39">
        <v>3</v>
      </c>
      <c r="S549" s="39">
        <v>138</v>
      </c>
      <c r="T549" s="39">
        <v>130</v>
      </c>
      <c r="U549" s="39">
        <v>61</v>
      </c>
      <c r="V549" s="39"/>
      <c r="W549" s="39">
        <v>263</v>
      </c>
      <c r="X549" s="39">
        <v>8</v>
      </c>
      <c r="Y549" s="39">
        <v>1</v>
      </c>
      <c r="Z549" s="39">
        <v>48</v>
      </c>
      <c r="AA549" s="39">
        <v>61</v>
      </c>
      <c r="AB549" s="39">
        <v>49</v>
      </c>
      <c r="AC549" s="39">
        <v>598</v>
      </c>
      <c r="AD549" s="39">
        <v>0</v>
      </c>
      <c r="AE549" s="39"/>
      <c r="AF549" s="39">
        <v>1360</v>
      </c>
      <c r="AG549" s="39"/>
      <c r="AH549" s="39"/>
      <c r="AI549" s="39"/>
      <c r="AJ549" s="39">
        <v>208</v>
      </c>
      <c r="AK549" s="39"/>
      <c r="AL549" s="39"/>
      <c r="AM549" s="39"/>
      <c r="AN549" s="39">
        <v>0</v>
      </c>
      <c r="AO549" s="39"/>
      <c r="AP549" s="39">
        <v>0</v>
      </c>
      <c r="AQ549" s="39"/>
      <c r="AR549" s="39"/>
      <c r="AS549" s="39"/>
      <c r="AT549" s="39">
        <v>0</v>
      </c>
      <c r="AU549" s="39"/>
      <c r="AV549" s="39"/>
      <c r="AW549" s="39"/>
    </row>
    <row r="550" spans="1:49" x14ac:dyDescent="0.2"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</row>
    <row r="551" spans="1:49" s="1" customFormat="1" x14ac:dyDescent="0.25">
      <c r="A551" s="3"/>
      <c r="B551" s="6"/>
      <c r="C551" s="51" t="s">
        <v>159</v>
      </c>
      <c r="D551" s="52"/>
      <c r="E551" s="5"/>
      <c r="F551" s="53">
        <v>2986</v>
      </c>
      <c r="G551" s="54"/>
      <c r="H551" s="54"/>
      <c r="I551" s="54"/>
      <c r="J551" s="53">
        <v>17425</v>
      </c>
      <c r="K551" s="53">
        <v>282</v>
      </c>
      <c r="L551" s="53">
        <v>93</v>
      </c>
      <c r="M551" s="54"/>
      <c r="N551" s="53">
        <v>17800</v>
      </c>
      <c r="O551" s="54"/>
      <c r="P551" s="54"/>
      <c r="Q551" s="54"/>
      <c r="R551" s="53">
        <v>31</v>
      </c>
      <c r="S551" s="53">
        <v>717</v>
      </c>
      <c r="T551" s="53">
        <v>1328</v>
      </c>
      <c r="U551" s="53">
        <v>558</v>
      </c>
      <c r="V551" s="54"/>
      <c r="W551" s="53">
        <v>2580</v>
      </c>
      <c r="X551" s="53">
        <v>52</v>
      </c>
      <c r="Y551" s="53">
        <v>26</v>
      </c>
      <c r="Z551" s="53">
        <v>796</v>
      </c>
      <c r="AA551" s="53">
        <v>1186</v>
      </c>
      <c r="AB551" s="53">
        <v>417</v>
      </c>
      <c r="AC551" s="53">
        <v>9756</v>
      </c>
      <c r="AD551" s="53">
        <v>13</v>
      </c>
      <c r="AE551" s="54"/>
      <c r="AF551" s="53">
        <v>17460</v>
      </c>
      <c r="AG551" s="54"/>
      <c r="AH551" s="54"/>
      <c r="AI551" s="54"/>
      <c r="AJ551" s="53">
        <v>3309</v>
      </c>
      <c r="AK551" s="54"/>
      <c r="AL551" s="54"/>
      <c r="AM551" s="54"/>
      <c r="AN551" s="53">
        <v>0</v>
      </c>
      <c r="AO551" s="54"/>
      <c r="AP551" s="53">
        <v>17</v>
      </c>
      <c r="AQ551" s="54"/>
      <c r="AR551" s="54"/>
      <c r="AS551" s="54"/>
      <c r="AT551" s="53">
        <v>746</v>
      </c>
      <c r="AU551" s="39"/>
      <c r="AV551" s="39"/>
      <c r="AW551" s="39"/>
    </row>
    <row r="552" spans="1:49" s="1" customFormat="1" x14ac:dyDescent="0.2">
      <c r="A552" s="3"/>
      <c r="B552" s="6"/>
      <c r="C552" s="3"/>
      <c r="D552" s="3"/>
      <c r="E552" s="5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39"/>
      <c r="AV552" s="39"/>
      <c r="AW552" s="39"/>
    </row>
    <row r="553" spans="1:49" s="1" customFormat="1" x14ac:dyDescent="0.2">
      <c r="A553" s="3"/>
      <c r="B553" s="6"/>
      <c r="C553" s="3" t="s">
        <v>146</v>
      </c>
      <c r="D553" s="3"/>
      <c r="E553" s="5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39"/>
      <c r="AV553" s="39"/>
      <c r="AW553" s="39"/>
    </row>
    <row r="554" spans="1:49" s="1" customFormat="1" x14ac:dyDescent="0.2">
      <c r="A554" s="3"/>
      <c r="B554" s="6"/>
      <c r="C554" s="3"/>
      <c r="D554" s="50" t="s">
        <v>96</v>
      </c>
      <c r="E554" s="5"/>
      <c r="F554" s="39">
        <v>263</v>
      </c>
      <c r="G554" s="39"/>
      <c r="H554" s="39"/>
      <c r="I554" s="39"/>
      <c r="J554" s="39">
        <v>1051</v>
      </c>
      <c r="K554" s="39">
        <v>28</v>
      </c>
      <c r="L554" s="39">
        <v>19</v>
      </c>
      <c r="M554" s="39"/>
      <c r="N554" s="39">
        <v>1098</v>
      </c>
      <c r="O554" s="39"/>
      <c r="P554" s="39"/>
      <c r="Q554" s="39"/>
      <c r="R554" s="39">
        <v>0</v>
      </c>
      <c r="S554" s="39">
        <v>151</v>
      </c>
      <c r="T554" s="39">
        <v>105</v>
      </c>
      <c r="U554" s="39">
        <v>56</v>
      </c>
      <c r="V554" s="39"/>
      <c r="W554" s="39">
        <v>117</v>
      </c>
      <c r="X554" s="39">
        <v>1</v>
      </c>
      <c r="Y554" s="39">
        <v>3</v>
      </c>
      <c r="Z554" s="39">
        <v>46</v>
      </c>
      <c r="AA554" s="39">
        <v>71</v>
      </c>
      <c r="AB554" s="39">
        <v>47</v>
      </c>
      <c r="AC554" s="39">
        <v>523</v>
      </c>
      <c r="AD554" s="39">
        <v>0</v>
      </c>
      <c r="AE554" s="39"/>
      <c r="AF554" s="39">
        <v>1120</v>
      </c>
      <c r="AG554" s="39"/>
      <c r="AH554" s="39"/>
      <c r="AI554" s="39"/>
      <c r="AJ554" s="39">
        <v>241</v>
      </c>
      <c r="AK554" s="39"/>
      <c r="AL554" s="39"/>
      <c r="AM554" s="39"/>
      <c r="AN554" s="39">
        <v>0</v>
      </c>
      <c r="AO554" s="39"/>
      <c r="AP554" s="39">
        <v>0</v>
      </c>
      <c r="AQ554" s="39"/>
      <c r="AR554" s="39"/>
      <c r="AS554" s="39"/>
      <c r="AT554" s="39">
        <v>0</v>
      </c>
      <c r="AU554" s="39"/>
      <c r="AV554" s="39"/>
      <c r="AW554" s="39"/>
    </row>
    <row r="555" spans="1:49" s="1" customFormat="1" x14ac:dyDescent="0.2">
      <c r="A555" s="3"/>
      <c r="B555" s="6"/>
      <c r="C555" s="3"/>
      <c r="D555" s="3"/>
      <c r="E555" s="5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39"/>
      <c r="AV555" s="39"/>
      <c r="AW555" s="39"/>
    </row>
    <row r="556" spans="1:49" s="1" customFormat="1" x14ac:dyDescent="0.25">
      <c r="A556" s="3"/>
      <c r="B556" s="6"/>
      <c r="C556" s="51" t="s">
        <v>153</v>
      </c>
      <c r="D556" s="52"/>
      <c r="E556" s="5"/>
      <c r="F556" s="53">
        <v>263</v>
      </c>
      <c r="G556" s="54"/>
      <c r="H556" s="54"/>
      <c r="I556" s="54"/>
      <c r="J556" s="53">
        <v>1051</v>
      </c>
      <c r="K556" s="53">
        <v>28</v>
      </c>
      <c r="L556" s="53">
        <v>19</v>
      </c>
      <c r="M556" s="54"/>
      <c r="N556" s="53">
        <v>1098</v>
      </c>
      <c r="O556" s="54"/>
      <c r="P556" s="54"/>
      <c r="Q556" s="54"/>
      <c r="R556" s="53">
        <v>0</v>
      </c>
      <c r="S556" s="53">
        <v>151</v>
      </c>
      <c r="T556" s="53">
        <v>105</v>
      </c>
      <c r="U556" s="53">
        <v>56</v>
      </c>
      <c r="V556" s="54"/>
      <c r="W556" s="53">
        <v>117</v>
      </c>
      <c r="X556" s="53">
        <v>1</v>
      </c>
      <c r="Y556" s="53">
        <v>3</v>
      </c>
      <c r="Z556" s="53">
        <v>46</v>
      </c>
      <c r="AA556" s="53">
        <v>71</v>
      </c>
      <c r="AB556" s="53">
        <v>47</v>
      </c>
      <c r="AC556" s="53">
        <v>523</v>
      </c>
      <c r="AD556" s="53">
        <v>0</v>
      </c>
      <c r="AE556" s="54"/>
      <c r="AF556" s="53">
        <v>1120</v>
      </c>
      <c r="AG556" s="54"/>
      <c r="AH556" s="54"/>
      <c r="AI556" s="54"/>
      <c r="AJ556" s="53">
        <v>241</v>
      </c>
      <c r="AK556" s="54"/>
      <c r="AL556" s="54"/>
      <c r="AM556" s="54"/>
      <c r="AN556" s="53">
        <v>0</v>
      </c>
      <c r="AO556" s="54"/>
      <c r="AP556" s="53">
        <v>0</v>
      </c>
      <c r="AQ556" s="54"/>
      <c r="AR556" s="54"/>
      <c r="AS556" s="54"/>
      <c r="AT556" s="53">
        <v>0</v>
      </c>
      <c r="AU556" s="39"/>
      <c r="AV556" s="39"/>
      <c r="AW556" s="39"/>
    </row>
    <row r="557" spans="1:49" s="1" customFormat="1" x14ac:dyDescent="0.2">
      <c r="A557" s="3"/>
      <c r="B557" s="6"/>
      <c r="C557" s="3"/>
      <c r="D557" s="3"/>
      <c r="E557" s="5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39"/>
      <c r="AV557" s="39"/>
      <c r="AW557" s="39"/>
    </row>
    <row r="558" spans="1:49" s="1" customFormat="1" x14ac:dyDescent="0.2">
      <c r="A558" s="3"/>
      <c r="B558" s="6"/>
      <c r="C558" s="3" t="s">
        <v>0</v>
      </c>
      <c r="D558" s="3"/>
      <c r="E558" s="5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39"/>
      <c r="AV558" s="39"/>
      <c r="AW558" s="39"/>
    </row>
    <row r="559" spans="1:49" s="1" customFormat="1" x14ac:dyDescent="0.2">
      <c r="A559" s="3"/>
      <c r="B559" s="6"/>
      <c r="C559" s="3"/>
      <c r="D559" s="2" t="s">
        <v>96</v>
      </c>
      <c r="E559" s="5"/>
      <c r="F559" s="39">
        <v>0</v>
      </c>
      <c r="G559" s="39"/>
      <c r="H559" s="39"/>
      <c r="I559" s="39"/>
      <c r="J559" s="39">
        <v>0</v>
      </c>
      <c r="K559" s="39">
        <v>0</v>
      </c>
      <c r="L559" s="39">
        <v>0</v>
      </c>
      <c r="M559" s="39"/>
      <c r="N559" s="39">
        <v>0</v>
      </c>
      <c r="O559" s="39"/>
      <c r="P559" s="39"/>
      <c r="Q559" s="39"/>
      <c r="R559" s="39">
        <v>0</v>
      </c>
      <c r="S559" s="39">
        <v>0</v>
      </c>
      <c r="T559" s="39">
        <v>0</v>
      </c>
      <c r="U559" s="39">
        <v>0</v>
      </c>
      <c r="V559" s="39"/>
      <c r="W559" s="39">
        <v>0</v>
      </c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  <c r="AE559" s="39"/>
      <c r="AF559" s="39">
        <v>0</v>
      </c>
      <c r="AG559" s="39"/>
      <c r="AH559" s="39"/>
      <c r="AI559" s="39"/>
      <c r="AJ559" s="39">
        <v>0</v>
      </c>
      <c r="AK559" s="39"/>
      <c r="AL559" s="39"/>
      <c r="AM559" s="39"/>
      <c r="AN559" s="39">
        <v>0</v>
      </c>
      <c r="AO559" s="39"/>
      <c r="AP559" s="39">
        <v>0</v>
      </c>
      <c r="AQ559" s="39"/>
      <c r="AR559" s="39"/>
      <c r="AS559" s="39"/>
      <c r="AT559" s="39">
        <v>0</v>
      </c>
      <c r="AU559" s="39"/>
      <c r="AV559" s="39"/>
      <c r="AW559" s="39"/>
    </row>
    <row r="560" spans="1:49" x14ac:dyDescent="0.2">
      <c r="D560" s="47" t="s">
        <v>97</v>
      </c>
      <c r="F560" s="48">
        <v>0</v>
      </c>
      <c r="G560" s="49"/>
      <c r="H560" s="49"/>
      <c r="I560" s="49"/>
      <c r="J560" s="48">
        <v>0</v>
      </c>
      <c r="K560" s="48">
        <v>0</v>
      </c>
      <c r="L560" s="48">
        <v>0</v>
      </c>
      <c r="M560" s="49"/>
      <c r="N560" s="48">
        <v>0</v>
      </c>
      <c r="O560" s="49"/>
      <c r="P560" s="49"/>
      <c r="Q560" s="49"/>
      <c r="R560" s="48">
        <v>0</v>
      </c>
      <c r="S560" s="48">
        <v>0</v>
      </c>
      <c r="T560" s="48">
        <v>0</v>
      </c>
      <c r="U560" s="48">
        <v>0</v>
      </c>
      <c r="V560" s="49"/>
      <c r="W560" s="48">
        <v>0</v>
      </c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9"/>
      <c r="AF560" s="48">
        <v>0</v>
      </c>
      <c r="AG560" s="49"/>
      <c r="AH560" s="49"/>
      <c r="AI560" s="49"/>
      <c r="AJ560" s="48">
        <v>0</v>
      </c>
      <c r="AK560" s="49"/>
      <c r="AL560" s="49"/>
      <c r="AM560" s="49"/>
      <c r="AN560" s="48">
        <v>0</v>
      </c>
      <c r="AO560" s="49"/>
      <c r="AP560" s="48">
        <v>0</v>
      </c>
      <c r="AQ560" s="49"/>
      <c r="AR560" s="49"/>
      <c r="AS560" s="49"/>
      <c r="AT560" s="48">
        <v>0</v>
      </c>
      <c r="AU560" s="39"/>
      <c r="AV560" s="39"/>
      <c r="AW560" s="39"/>
    </row>
    <row r="561" spans="1:49" s="1" customFormat="1" x14ac:dyDescent="0.2">
      <c r="A561" s="3"/>
      <c r="B561" s="6"/>
      <c r="C561" s="3"/>
      <c r="D561" s="2" t="s">
        <v>98</v>
      </c>
      <c r="E561" s="5"/>
      <c r="F561" s="39">
        <v>0</v>
      </c>
      <c r="G561" s="39"/>
      <c r="H561" s="39"/>
      <c r="I561" s="39"/>
      <c r="J561" s="39">
        <v>0</v>
      </c>
      <c r="K561" s="39">
        <v>0</v>
      </c>
      <c r="L561" s="39">
        <v>0</v>
      </c>
      <c r="M561" s="39"/>
      <c r="N561" s="39">
        <v>0</v>
      </c>
      <c r="O561" s="39"/>
      <c r="P561" s="39"/>
      <c r="Q561" s="39"/>
      <c r="R561" s="39">
        <v>0</v>
      </c>
      <c r="S561" s="39">
        <v>0</v>
      </c>
      <c r="T561" s="39">
        <v>0</v>
      </c>
      <c r="U561" s="39">
        <v>0</v>
      </c>
      <c r="V561" s="39"/>
      <c r="W561" s="39">
        <v>0</v>
      </c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/>
      <c r="AF561" s="39">
        <v>0</v>
      </c>
      <c r="AG561" s="39"/>
      <c r="AH561" s="39"/>
      <c r="AI561" s="39"/>
      <c r="AJ561" s="39">
        <v>0</v>
      </c>
      <c r="AK561" s="39"/>
      <c r="AL561" s="39"/>
      <c r="AM561" s="39"/>
      <c r="AN561" s="39">
        <v>0</v>
      </c>
      <c r="AO561" s="39"/>
      <c r="AP561" s="39">
        <v>0</v>
      </c>
      <c r="AQ561" s="39"/>
      <c r="AR561" s="39"/>
      <c r="AS561" s="39"/>
      <c r="AT561" s="39">
        <v>0</v>
      </c>
      <c r="AU561" s="39"/>
      <c r="AV561" s="39"/>
      <c r="AW561" s="39"/>
    </row>
    <row r="562" spans="1:49" s="1" customFormat="1" x14ac:dyDescent="0.2">
      <c r="A562" s="3"/>
      <c r="B562" s="6"/>
      <c r="C562" s="3"/>
      <c r="D562" s="3"/>
      <c r="E562" s="5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39"/>
      <c r="AV562" s="39"/>
      <c r="AW562" s="39"/>
    </row>
    <row r="563" spans="1:49" s="1" customFormat="1" x14ac:dyDescent="0.25">
      <c r="A563" s="3"/>
      <c r="B563" s="6"/>
      <c r="C563" s="51" t="s">
        <v>120</v>
      </c>
      <c r="D563" s="52"/>
      <c r="E563" s="5"/>
      <c r="F563" s="53">
        <v>0</v>
      </c>
      <c r="G563" s="54"/>
      <c r="H563" s="54"/>
      <c r="I563" s="54"/>
      <c r="J563" s="53">
        <v>0</v>
      </c>
      <c r="K563" s="53">
        <v>0</v>
      </c>
      <c r="L563" s="53">
        <v>0</v>
      </c>
      <c r="M563" s="54"/>
      <c r="N563" s="53">
        <v>0</v>
      </c>
      <c r="O563" s="54"/>
      <c r="P563" s="54"/>
      <c r="Q563" s="54"/>
      <c r="R563" s="53">
        <v>0</v>
      </c>
      <c r="S563" s="53">
        <v>0</v>
      </c>
      <c r="T563" s="53">
        <v>0</v>
      </c>
      <c r="U563" s="53">
        <v>0</v>
      </c>
      <c r="V563" s="54"/>
      <c r="W563" s="53">
        <v>0</v>
      </c>
      <c r="X563" s="53">
        <v>0</v>
      </c>
      <c r="Y563" s="53">
        <v>0</v>
      </c>
      <c r="Z563" s="53">
        <v>0</v>
      </c>
      <c r="AA563" s="53">
        <v>0</v>
      </c>
      <c r="AB563" s="53">
        <v>0</v>
      </c>
      <c r="AC563" s="53">
        <v>0</v>
      </c>
      <c r="AD563" s="53">
        <v>0</v>
      </c>
      <c r="AE563" s="54"/>
      <c r="AF563" s="53">
        <v>0</v>
      </c>
      <c r="AG563" s="54"/>
      <c r="AH563" s="54"/>
      <c r="AI563" s="54"/>
      <c r="AJ563" s="53">
        <v>0</v>
      </c>
      <c r="AK563" s="54"/>
      <c r="AL563" s="54"/>
      <c r="AM563" s="54"/>
      <c r="AN563" s="53">
        <v>0</v>
      </c>
      <c r="AO563" s="54"/>
      <c r="AP563" s="53">
        <v>0</v>
      </c>
      <c r="AQ563" s="54"/>
      <c r="AR563" s="54"/>
      <c r="AS563" s="54"/>
      <c r="AT563" s="53">
        <v>0</v>
      </c>
      <c r="AU563" s="39"/>
      <c r="AV563" s="39"/>
      <c r="AW563" s="39"/>
    </row>
    <row r="564" spans="1:49" s="1" customFormat="1" x14ac:dyDescent="0.2">
      <c r="A564" s="3"/>
      <c r="B564" s="6"/>
      <c r="C564" s="3"/>
      <c r="D564" s="3"/>
      <c r="E564" s="5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39"/>
      <c r="AV564" s="39"/>
      <c r="AW564" s="39"/>
    </row>
    <row r="565" spans="1:49" s="1" customFormat="1" x14ac:dyDescent="0.25">
      <c r="A565" s="3"/>
      <c r="B565" s="57" t="s">
        <v>268</v>
      </c>
      <c r="C565" s="58"/>
      <c r="D565" s="58"/>
      <c r="E565" s="5"/>
      <c r="F565" s="59">
        <v>3249</v>
      </c>
      <c r="G565" s="54"/>
      <c r="H565" s="54"/>
      <c r="I565" s="54"/>
      <c r="J565" s="59">
        <v>18476</v>
      </c>
      <c r="K565" s="59">
        <v>310</v>
      </c>
      <c r="L565" s="59">
        <v>112</v>
      </c>
      <c r="M565" s="54"/>
      <c r="N565" s="59">
        <v>18898</v>
      </c>
      <c r="O565" s="54"/>
      <c r="P565" s="54"/>
      <c r="Q565" s="54"/>
      <c r="R565" s="59">
        <v>31</v>
      </c>
      <c r="S565" s="59">
        <v>868</v>
      </c>
      <c r="T565" s="59">
        <v>1433</v>
      </c>
      <c r="U565" s="59">
        <v>614</v>
      </c>
      <c r="V565" s="54"/>
      <c r="W565" s="59">
        <v>2697</v>
      </c>
      <c r="X565" s="59">
        <v>53</v>
      </c>
      <c r="Y565" s="59">
        <v>29</v>
      </c>
      <c r="Z565" s="59">
        <v>842</v>
      </c>
      <c r="AA565" s="59">
        <v>1257</v>
      </c>
      <c r="AB565" s="59">
        <v>464</v>
      </c>
      <c r="AC565" s="59">
        <v>10279</v>
      </c>
      <c r="AD565" s="59">
        <v>13</v>
      </c>
      <c r="AE565" s="54"/>
      <c r="AF565" s="59">
        <v>18580</v>
      </c>
      <c r="AG565" s="54"/>
      <c r="AH565" s="54"/>
      <c r="AI565" s="54"/>
      <c r="AJ565" s="59">
        <v>3550</v>
      </c>
      <c r="AK565" s="54"/>
      <c r="AL565" s="54"/>
      <c r="AM565" s="54"/>
      <c r="AN565" s="59">
        <v>0</v>
      </c>
      <c r="AO565" s="54"/>
      <c r="AP565" s="59">
        <v>17</v>
      </c>
      <c r="AQ565" s="54"/>
      <c r="AR565" s="54"/>
      <c r="AS565" s="54"/>
      <c r="AT565" s="59">
        <v>746</v>
      </c>
      <c r="AU565" s="39"/>
      <c r="AV565" s="39"/>
      <c r="AW565" s="39"/>
    </row>
    <row r="566" spans="1:49" x14ac:dyDescent="0.2"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</row>
    <row r="567" spans="1:49" x14ac:dyDescent="0.2">
      <c r="B567" s="6" t="s">
        <v>269</v>
      </c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</row>
    <row r="568" spans="1:49" x14ac:dyDescent="0.2">
      <c r="C568" s="3" t="s">
        <v>0</v>
      </c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</row>
    <row r="569" spans="1:49" x14ac:dyDescent="0.2">
      <c r="D569" s="2" t="s">
        <v>96</v>
      </c>
      <c r="F569" s="39">
        <v>0</v>
      </c>
      <c r="G569" s="39"/>
      <c r="H569" s="39"/>
      <c r="I569" s="39"/>
      <c r="J569" s="39">
        <v>0</v>
      </c>
      <c r="K569" s="39">
        <v>0</v>
      </c>
      <c r="L569" s="39">
        <v>0</v>
      </c>
      <c r="M569" s="39"/>
      <c r="N569" s="39">
        <v>0</v>
      </c>
      <c r="O569" s="39"/>
      <c r="P569" s="39"/>
      <c r="Q569" s="39"/>
      <c r="R569" s="39">
        <v>0</v>
      </c>
      <c r="S569" s="39">
        <v>0</v>
      </c>
      <c r="T569" s="39">
        <v>0</v>
      </c>
      <c r="U569" s="39">
        <v>0</v>
      </c>
      <c r="V569" s="39"/>
      <c r="W569" s="39">
        <v>0</v>
      </c>
      <c r="X569" s="39">
        <v>0</v>
      </c>
      <c r="Y569" s="39">
        <v>0</v>
      </c>
      <c r="Z569" s="39">
        <v>0</v>
      </c>
      <c r="AA569" s="39">
        <v>0</v>
      </c>
      <c r="AB569" s="39">
        <v>0</v>
      </c>
      <c r="AC569" s="39">
        <v>0</v>
      </c>
      <c r="AD569" s="39">
        <v>0</v>
      </c>
      <c r="AE569" s="39"/>
      <c r="AF569" s="39">
        <v>0</v>
      </c>
      <c r="AG569" s="39"/>
      <c r="AH569" s="39"/>
      <c r="AI569" s="39"/>
      <c r="AJ569" s="39">
        <v>0</v>
      </c>
      <c r="AK569" s="39"/>
      <c r="AL569" s="39"/>
      <c r="AM569" s="39"/>
      <c r="AN569" s="39">
        <v>0</v>
      </c>
      <c r="AO569" s="39"/>
      <c r="AP569" s="39">
        <v>0</v>
      </c>
      <c r="AQ569" s="39"/>
      <c r="AR569" s="39"/>
      <c r="AS569" s="39"/>
      <c r="AT569" s="39">
        <v>0</v>
      </c>
      <c r="AU569" s="39"/>
      <c r="AV569" s="39"/>
      <c r="AW569" s="39"/>
    </row>
    <row r="570" spans="1:49" x14ac:dyDescent="0.2">
      <c r="D570" s="47" t="s">
        <v>97</v>
      </c>
      <c r="F570" s="48">
        <v>0</v>
      </c>
      <c r="G570" s="49"/>
      <c r="H570" s="49"/>
      <c r="I570" s="49"/>
      <c r="J570" s="48">
        <v>0</v>
      </c>
      <c r="K570" s="48">
        <v>0</v>
      </c>
      <c r="L570" s="48">
        <v>0</v>
      </c>
      <c r="M570" s="49"/>
      <c r="N570" s="48">
        <v>0</v>
      </c>
      <c r="O570" s="49"/>
      <c r="P570" s="49"/>
      <c r="Q570" s="49"/>
      <c r="R570" s="48">
        <v>0</v>
      </c>
      <c r="S570" s="48">
        <v>0</v>
      </c>
      <c r="T570" s="48">
        <v>0</v>
      </c>
      <c r="U570" s="48">
        <v>0</v>
      </c>
      <c r="V570" s="49"/>
      <c r="W570" s="48">
        <v>0</v>
      </c>
      <c r="X570" s="48">
        <v>0</v>
      </c>
      <c r="Y570" s="48">
        <v>0</v>
      </c>
      <c r="Z570" s="48">
        <v>0</v>
      </c>
      <c r="AA570" s="48">
        <v>0</v>
      </c>
      <c r="AB570" s="48">
        <v>0</v>
      </c>
      <c r="AC570" s="48">
        <v>0</v>
      </c>
      <c r="AD570" s="48">
        <v>0</v>
      </c>
      <c r="AE570" s="49"/>
      <c r="AF570" s="48">
        <v>0</v>
      </c>
      <c r="AG570" s="49"/>
      <c r="AH570" s="49"/>
      <c r="AI570" s="49"/>
      <c r="AJ570" s="48">
        <v>0</v>
      </c>
      <c r="AK570" s="49"/>
      <c r="AL570" s="49"/>
      <c r="AM570" s="49"/>
      <c r="AN570" s="48">
        <v>0</v>
      </c>
      <c r="AO570" s="49"/>
      <c r="AP570" s="48">
        <v>0</v>
      </c>
      <c r="AQ570" s="49"/>
      <c r="AR570" s="49"/>
      <c r="AS570" s="49"/>
      <c r="AT570" s="48">
        <v>0</v>
      </c>
      <c r="AU570" s="39"/>
      <c r="AV570" s="39"/>
      <c r="AW570" s="39"/>
    </row>
    <row r="571" spans="1:49" x14ac:dyDescent="0.2"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</row>
    <row r="572" spans="1:49" s="1" customFormat="1" x14ac:dyDescent="0.25">
      <c r="A572" s="3"/>
      <c r="B572" s="6"/>
      <c r="C572" s="51" t="s">
        <v>120</v>
      </c>
      <c r="D572" s="52"/>
      <c r="E572" s="5"/>
      <c r="F572" s="53">
        <v>0</v>
      </c>
      <c r="G572" s="54"/>
      <c r="H572" s="54"/>
      <c r="I572" s="54"/>
      <c r="J572" s="53">
        <v>0</v>
      </c>
      <c r="K572" s="53">
        <v>0</v>
      </c>
      <c r="L572" s="53">
        <v>0</v>
      </c>
      <c r="M572" s="54"/>
      <c r="N572" s="53">
        <v>0</v>
      </c>
      <c r="O572" s="54"/>
      <c r="P572" s="54"/>
      <c r="Q572" s="54"/>
      <c r="R572" s="53">
        <v>0</v>
      </c>
      <c r="S572" s="53">
        <v>0</v>
      </c>
      <c r="T572" s="53">
        <v>0</v>
      </c>
      <c r="U572" s="53">
        <v>0</v>
      </c>
      <c r="V572" s="54"/>
      <c r="W572" s="53">
        <v>0</v>
      </c>
      <c r="X572" s="53">
        <v>0</v>
      </c>
      <c r="Y572" s="53">
        <v>0</v>
      </c>
      <c r="Z572" s="53">
        <v>0</v>
      </c>
      <c r="AA572" s="53">
        <v>0</v>
      </c>
      <c r="AB572" s="53">
        <v>0</v>
      </c>
      <c r="AC572" s="53">
        <v>0</v>
      </c>
      <c r="AD572" s="53">
        <v>0</v>
      </c>
      <c r="AE572" s="54"/>
      <c r="AF572" s="53">
        <v>0</v>
      </c>
      <c r="AG572" s="54"/>
      <c r="AH572" s="54"/>
      <c r="AI572" s="54"/>
      <c r="AJ572" s="53">
        <v>0</v>
      </c>
      <c r="AK572" s="54"/>
      <c r="AL572" s="54"/>
      <c r="AM572" s="54"/>
      <c r="AN572" s="53">
        <v>0</v>
      </c>
      <c r="AO572" s="54"/>
      <c r="AP572" s="53">
        <v>0</v>
      </c>
      <c r="AQ572" s="54"/>
      <c r="AR572" s="54"/>
      <c r="AS572" s="54"/>
      <c r="AT572" s="53">
        <v>0</v>
      </c>
      <c r="AU572" s="39"/>
      <c r="AV572" s="39"/>
      <c r="AW572" s="39"/>
    </row>
    <row r="573" spans="1:49" x14ac:dyDescent="0.2"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</row>
    <row r="574" spans="1:49" x14ac:dyDescent="0.2">
      <c r="C574" s="3" t="s">
        <v>249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</row>
    <row r="575" spans="1:49" x14ac:dyDescent="0.2">
      <c r="D575" s="2" t="s">
        <v>270</v>
      </c>
      <c r="F575" s="39">
        <v>292</v>
      </c>
      <c r="G575" s="39"/>
      <c r="H575" s="39"/>
      <c r="I575" s="39"/>
      <c r="J575" s="39">
        <v>1438</v>
      </c>
      <c r="K575" s="39">
        <v>68</v>
      </c>
      <c r="L575" s="39">
        <v>14</v>
      </c>
      <c r="M575" s="39"/>
      <c r="N575" s="39">
        <v>1520</v>
      </c>
      <c r="O575" s="39"/>
      <c r="P575" s="39"/>
      <c r="Q575" s="39"/>
      <c r="R575" s="39">
        <v>1</v>
      </c>
      <c r="S575" s="39">
        <v>53</v>
      </c>
      <c r="T575" s="39">
        <v>265</v>
      </c>
      <c r="U575" s="39">
        <v>112</v>
      </c>
      <c r="V575" s="39"/>
      <c r="W575" s="39">
        <v>278</v>
      </c>
      <c r="X575" s="39">
        <v>1</v>
      </c>
      <c r="Y575" s="39">
        <v>3</v>
      </c>
      <c r="Z575" s="39">
        <v>70</v>
      </c>
      <c r="AA575" s="39">
        <v>73</v>
      </c>
      <c r="AB575" s="39">
        <v>23</v>
      </c>
      <c r="AC575" s="39">
        <v>715</v>
      </c>
      <c r="AD575" s="39">
        <v>9</v>
      </c>
      <c r="AE575" s="39"/>
      <c r="AF575" s="39">
        <v>1603</v>
      </c>
      <c r="AG575" s="39"/>
      <c r="AH575" s="39"/>
      <c r="AI575" s="39"/>
      <c r="AJ575" s="39">
        <v>204</v>
      </c>
      <c r="AK575" s="39"/>
      <c r="AL575" s="39"/>
      <c r="AM575" s="39"/>
      <c r="AN575" s="39">
        <v>0</v>
      </c>
      <c r="AO575" s="39"/>
      <c r="AP575" s="39">
        <v>5</v>
      </c>
      <c r="AQ575" s="39"/>
      <c r="AR575" s="39"/>
      <c r="AS575" s="39"/>
      <c r="AT575" s="39">
        <v>0</v>
      </c>
      <c r="AU575" s="39"/>
      <c r="AV575" s="39"/>
      <c r="AW575" s="39"/>
    </row>
    <row r="576" spans="1:49" x14ac:dyDescent="0.2">
      <c r="D576" s="47" t="s">
        <v>271</v>
      </c>
      <c r="F576" s="48">
        <v>269</v>
      </c>
      <c r="G576" s="49"/>
      <c r="H576" s="49"/>
      <c r="I576" s="49"/>
      <c r="J576" s="48">
        <v>1458</v>
      </c>
      <c r="K576" s="48">
        <v>44</v>
      </c>
      <c r="L576" s="48">
        <v>25</v>
      </c>
      <c r="M576" s="49"/>
      <c r="N576" s="48">
        <v>1527</v>
      </c>
      <c r="O576" s="49"/>
      <c r="P576" s="49"/>
      <c r="Q576" s="49"/>
      <c r="R576" s="48">
        <v>1</v>
      </c>
      <c r="S576" s="48">
        <v>108</v>
      </c>
      <c r="T576" s="48">
        <v>286</v>
      </c>
      <c r="U576" s="48">
        <v>146</v>
      </c>
      <c r="V576" s="49"/>
      <c r="W576" s="48">
        <v>187</v>
      </c>
      <c r="X576" s="48">
        <v>2</v>
      </c>
      <c r="Y576" s="48">
        <v>5</v>
      </c>
      <c r="Z576" s="48">
        <v>86</v>
      </c>
      <c r="AA576" s="48">
        <v>85</v>
      </c>
      <c r="AB576" s="48">
        <v>25</v>
      </c>
      <c r="AC576" s="48">
        <v>701</v>
      </c>
      <c r="AD576" s="48">
        <v>1</v>
      </c>
      <c r="AE576" s="49"/>
      <c r="AF576" s="48">
        <v>1633</v>
      </c>
      <c r="AG576" s="49"/>
      <c r="AH576" s="49"/>
      <c r="AI576" s="49"/>
      <c r="AJ576" s="48">
        <v>163</v>
      </c>
      <c r="AK576" s="49"/>
      <c r="AL576" s="49"/>
      <c r="AM576" s="49"/>
      <c r="AN576" s="48">
        <v>0</v>
      </c>
      <c r="AO576" s="49"/>
      <c r="AP576" s="48">
        <v>0</v>
      </c>
      <c r="AQ576" s="49"/>
      <c r="AR576" s="49"/>
      <c r="AS576" s="49"/>
      <c r="AT576" s="48">
        <v>0</v>
      </c>
      <c r="AU576" s="39"/>
      <c r="AV576" s="39"/>
      <c r="AW576" s="39"/>
    </row>
    <row r="577" spans="1:49" x14ac:dyDescent="0.2">
      <c r="D577" s="2" t="s">
        <v>272</v>
      </c>
      <c r="F577" s="39">
        <v>303</v>
      </c>
      <c r="G577" s="39"/>
      <c r="H577" s="39"/>
      <c r="I577" s="39"/>
      <c r="J577" s="39">
        <v>1441</v>
      </c>
      <c r="K577" s="39">
        <v>48</v>
      </c>
      <c r="L577" s="39">
        <v>26</v>
      </c>
      <c r="M577" s="39"/>
      <c r="N577" s="39">
        <v>1515</v>
      </c>
      <c r="O577" s="39"/>
      <c r="P577" s="39"/>
      <c r="Q577" s="39"/>
      <c r="R577" s="39">
        <v>0</v>
      </c>
      <c r="S577" s="39">
        <v>63</v>
      </c>
      <c r="T577" s="39">
        <v>390</v>
      </c>
      <c r="U577" s="39">
        <v>106</v>
      </c>
      <c r="V577" s="39"/>
      <c r="W577" s="39">
        <v>173</v>
      </c>
      <c r="X577" s="39">
        <v>5</v>
      </c>
      <c r="Y577" s="39">
        <v>2</v>
      </c>
      <c r="Z577" s="39">
        <v>75</v>
      </c>
      <c r="AA577" s="39">
        <v>84</v>
      </c>
      <c r="AB577" s="39">
        <v>29</v>
      </c>
      <c r="AC577" s="39">
        <v>702</v>
      </c>
      <c r="AD577" s="39">
        <v>2</v>
      </c>
      <c r="AE577" s="39"/>
      <c r="AF577" s="39">
        <v>1631</v>
      </c>
      <c r="AG577" s="39"/>
      <c r="AH577" s="39"/>
      <c r="AI577" s="39"/>
      <c r="AJ577" s="39">
        <v>185</v>
      </c>
      <c r="AK577" s="39"/>
      <c r="AL577" s="39"/>
      <c r="AM577" s="39"/>
      <c r="AN577" s="39">
        <v>0</v>
      </c>
      <c r="AO577" s="39"/>
      <c r="AP577" s="39">
        <v>2</v>
      </c>
      <c r="AQ577" s="39"/>
      <c r="AR577" s="39"/>
      <c r="AS577" s="39"/>
      <c r="AT577" s="39">
        <v>0</v>
      </c>
      <c r="AU577" s="39"/>
      <c r="AV577" s="39"/>
      <c r="AW577" s="39"/>
    </row>
    <row r="578" spans="1:49" x14ac:dyDescent="0.2">
      <c r="D578" s="47" t="s">
        <v>273</v>
      </c>
      <c r="F578" s="48">
        <v>522</v>
      </c>
      <c r="G578" s="49"/>
      <c r="H578" s="49"/>
      <c r="I578" s="49"/>
      <c r="J578" s="48">
        <v>1438</v>
      </c>
      <c r="K578" s="48">
        <v>36</v>
      </c>
      <c r="L578" s="48">
        <v>18</v>
      </c>
      <c r="M578" s="49"/>
      <c r="N578" s="48">
        <v>1492</v>
      </c>
      <c r="O578" s="49"/>
      <c r="P578" s="49"/>
      <c r="Q578" s="49"/>
      <c r="R578" s="48">
        <v>0</v>
      </c>
      <c r="S578" s="48">
        <v>64</v>
      </c>
      <c r="T578" s="48">
        <v>252</v>
      </c>
      <c r="U578" s="48">
        <v>55</v>
      </c>
      <c r="V578" s="49"/>
      <c r="W578" s="48">
        <v>293</v>
      </c>
      <c r="X578" s="48">
        <v>3</v>
      </c>
      <c r="Y578" s="48">
        <v>1</v>
      </c>
      <c r="Z578" s="48">
        <v>93</v>
      </c>
      <c r="AA578" s="48">
        <v>116</v>
      </c>
      <c r="AB578" s="48">
        <v>39</v>
      </c>
      <c r="AC578" s="48">
        <v>877</v>
      </c>
      <c r="AD578" s="48">
        <v>5</v>
      </c>
      <c r="AE578" s="49"/>
      <c r="AF578" s="48">
        <v>1798</v>
      </c>
      <c r="AG578" s="49"/>
      <c r="AH578" s="49"/>
      <c r="AI578" s="49"/>
      <c r="AJ578" s="48">
        <v>216</v>
      </c>
      <c r="AK578" s="49"/>
      <c r="AL578" s="49"/>
      <c r="AM578" s="49"/>
      <c r="AN578" s="48">
        <v>0</v>
      </c>
      <c r="AO578" s="49"/>
      <c r="AP578" s="48">
        <v>0</v>
      </c>
      <c r="AQ578" s="49"/>
      <c r="AR578" s="49"/>
      <c r="AS578" s="49"/>
      <c r="AT578" s="48">
        <v>139</v>
      </c>
      <c r="AU578" s="39"/>
      <c r="AV578" s="39"/>
      <c r="AW578" s="39"/>
    </row>
    <row r="579" spans="1:49" x14ac:dyDescent="0.2">
      <c r="D579" s="2" t="s">
        <v>274</v>
      </c>
      <c r="F579" s="39">
        <v>290</v>
      </c>
      <c r="G579" s="39"/>
      <c r="H579" s="39"/>
      <c r="I579" s="39"/>
      <c r="J579" s="39">
        <v>1447</v>
      </c>
      <c r="K579" s="39">
        <v>31</v>
      </c>
      <c r="L579" s="39">
        <v>23</v>
      </c>
      <c r="M579" s="39"/>
      <c r="N579" s="39">
        <v>1501</v>
      </c>
      <c r="O579" s="39"/>
      <c r="P579" s="39"/>
      <c r="Q579" s="39"/>
      <c r="R579" s="39">
        <v>5</v>
      </c>
      <c r="S579" s="39">
        <v>69</v>
      </c>
      <c r="T579" s="39">
        <v>293</v>
      </c>
      <c r="U579" s="39">
        <v>94</v>
      </c>
      <c r="V579" s="39"/>
      <c r="W579" s="39">
        <v>255</v>
      </c>
      <c r="X579" s="39">
        <v>1</v>
      </c>
      <c r="Y579" s="39">
        <v>0</v>
      </c>
      <c r="Z579" s="39">
        <v>104</v>
      </c>
      <c r="AA579" s="39">
        <v>87</v>
      </c>
      <c r="AB579" s="39">
        <v>36</v>
      </c>
      <c r="AC579" s="39">
        <v>644</v>
      </c>
      <c r="AD579" s="39">
        <v>2</v>
      </c>
      <c r="AE579" s="39"/>
      <c r="AF579" s="39">
        <v>1590</v>
      </c>
      <c r="AG579" s="39"/>
      <c r="AH579" s="39"/>
      <c r="AI579" s="39"/>
      <c r="AJ579" s="39">
        <v>201</v>
      </c>
      <c r="AK579" s="39"/>
      <c r="AL579" s="39"/>
      <c r="AM579" s="39"/>
      <c r="AN579" s="39">
        <v>0</v>
      </c>
      <c r="AO579" s="39"/>
      <c r="AP579" s="39">
        <v>0</v>
      </c>
      <c r="AQ579" s="39"/>
      <c r="AR579" s="39"/>
      <c r="AS579" s="39"/>
      <c r="AT579" s="39">
        <v>0</v>
      </c>
      <c r="AU579" s="39"/>
      <c r="AV579" s="39"/>
      <c r="AW579" s="39"/>
    </row>
    <row r="580" spans="1:49" x14ac:dyDescent="0.2">
      <c r="D580" s="47" t="s">
        <v>275</v>
      </c>
      <c r="F580" s="48">
        <v>0</v>
      </c>
      <c r="G580" s="49"/>
      <c r="H580" s="49"/>
      <c r="I580" s="49"/>
      <c r="J580" s="48">
        <v>1589</v>
      </c>
      <c r="K580" s="48">
        <v>19</v>
      </c>
      <c r="L580" s="48">
        <v>1</v>
      </c>
      <c r="M580" s="49"/>
      <c r="N580" s="48">
        <v>1609</v>
      </c>
      <c r="O580" s="49"/>
      <c r="P580" s="49"/>
      <c r="Q580" s="49"/>
      <c r="R580" s="48">
        <v>0</v>
      </c>
      <c r="S580" s="48">
        <v>77</v>
      </c>
      <c r="T580" s="48">
        <v>347</v>
      </c>
      <c r="U580" s="48">
        <v>110</v>
      </c>
      <c r="V580" s="49"/>
      <c r="W580" s="48">
        <v>150</v>
      </c>
      <c r="X580" s="48">
        <v>4</v>
      </c>
      <c r="Y580" s="48">
        <v>9</v>
      </c>
      <c r="Z580" s="48">
        <v>63</v>
      </c>
      <c r="AA580" s="48">
        <v>39</v>
      </c>
      <c r="AB580" s="48">
        <v>22</v>
      </c>
      <c r="AC580" s="48">
        <v>563</v>
      </c>
      <c r="AD580" s="48">
        <v>5</v>
      </c>
      <c r="AE580" s="49"/>
      <c r="AF580" s="48">
        <v>1389</v>
      </c>
      <c r="AG580" s="49"/>
      <c r="AH580" s="49"/>
      <c r="AI580" s="49"/>
      <c r="AJ580" s="48">
        <v>218</v>
      </c>
      <c r="AK580" s="49"/>
      <c r="AL580" s="49"/>
      <c r="AM580" s="49"/>
      <c r="AN580" s="48">
        <v>0</v>
      </c>
      <c r="AO580" s="49"/>
      <c r="AP580" s="48">
        <v>2</v>
      </c>
      <c r="AQ580" s="49"/>
      <c r="AR580" s="49"/>
      <c r="AS580" s="49"/>
      <c r="AT580" s="48">
        <v>0</v>
      </c>
      <c r="AU580" s="39"/>
      <c r="AV580" s="39"/>
      <c r="AW580" s="39"/>
    </row>
    <row r="581" spans="1:49" x14ac:dyDescent="0.2">
      <c r="D581" s="2" t="s">
        <v>276</v>
      </c>
      <c r="F581" s="39">
        <v>0</v>
      </c>
      <c r="G581" s="39"/>
      <c r="H581" s="39"/>
      <c r="I581" s="39"/>
      <c r="J581" s="39">
        <v>1586</v>
      </c>
      <c r="K581" s="39">
        <v>12</v>
      </c>
      <c r="L581" s="39">
        <v>3</v>
      </c>
      <c r="M581" s="39"/>
      <c r="N581" s="39">
        <v>1601</v>
      </c>
      <c r="O581" s="39"/>
      <c r="P581" s="39"/>
      <c r="Q581" s="39"/>
      <c r="R581" s="39">
        <v>0</v>
      </c>
      <c r="S581" s="39">
        <v>68</v>
      </c>
      <c r="T581" s="39">
        <v>321</v>
      </c>
      <c r="U581" s="39">
        <v>87</v>
      </c>
      <c r="V581" s="39"/>
      <c r="W581" s="39">
        <v>169</v>
      </c>
      <c r="X581" s="39">
        <v>4</v>
      </c>
      <c r="Y581" s="39">
        <v>1</v>
      </c>
      <c r="Z581" s="39">
        <v>73</v>
      </c>
      <c r="AA581" s="39">
        <v>61</v>
      </c>
      <c r="AB581" s="39">
        <v>29</v>
      </c>
      <c r="AC581" s="39">
        <v>619</v>
      </c>
      <c r="AD581" s="39">
        <v>0</v>
      </c>
      <c r="AE581" s="39"/>
      <c r="AF581" s="39">
        <v>1432</v>
      </c>
      <c r="AG581" s="39"/>
      <c r="AH581" s="39"/>
      <c r="AI581" s="39"/>
      <c r="AJ581" s="39">
        <v>159</v>
      </c>
      <c r="AK581" s="39"/>
      <c r="AL581" s="39"/>
      <c r="AM581" s="39"/>
      <c r="AN581" s="39">
        <v>0</v>
      </c>
      <c r="AO581" s="39"/>
      <c r="AP581" s="39">
        <v>10</v>
      </c>
      <c r="AQ581" s="39"/>
      <c r="AR581" s="39"/>
      <c r="AS581" s="39"/>
      <c r="AT581" s="39">
        <v>0</v>
      </c>
      <c r="AU581" s="39"/>
      <c r="AV581" s="39"/>
      <c r="AW581" s="39"/>
    </row>
    <row r="582" spans="1:49" x14ac:dyDescent="0.2"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</row>
    <row r="583" spans="1:49" s="1" customFormat="1" x14ac:dyDescent="0.25">
      <c r="A583" s="3"/>
      <c r="B583" s="6"/>
      <c r="C583" s="51" t="s">
        <v>250</v>
      </c>
      <c r="D583" s="52"/>
      <c r="E583" s="5"/>
      <c r="F583" s="53">
        <v>1676</v>
      </c>
      <c r="G583" s="54"/>
      <c r="H583" s="54"/>
      <c r="I583" s="54"/>
      <c r="J583" s="53">
        <v>10397</v>
      </c>
      <c r="K583" s="53">
        <v>258</v>
      </c>
      <c r="L583" s="53">
        <v>110</v>
      </c>
      <c r="M583" s="54"/>
      <c r="N583" s="53">
        <v>10765</v>
      </c>
      <c r="O583" s="54"/>
      <c r="P583" s="54"/>
      <c r="Q583" s="54"/>
      <c r="R583" s="53">
        <v>7</v>
      </c>
      <c r="S583" s="53">
        <v>502</v>
      </c>
      <c r="T583" s="53">
        <v>2154</v>
      </c>
      <c r="U583" s="53">
        <v>710</v>
      </c>
      <c r="V583" s="54"/>
      <c r="W583" s="53">
        <v>1505</v>
      </c>
      <c r="X583" s="53">
        <v>20</v>
      </c>
      <c r="Y583" s="53">
        <v>21</v>
      </c>
      <c r="Z583" s="53">
        <v>564</v>
      </c>
      <c r="AA583" s="53">
        <v>545</v>
      </c>
      <c r="AB583" s="53">
        <v>203</v>
      </c>
      <c r="AC583" s="53">
        <v>4821</v>
      </c>
      <c r="AD583" s="53">
        <v>24</v>
      </c>
      <c r="AE583" s="54"/>
      <c r="AF583" s="53">
        <v>11076</v>
      </c>
      <c r="AG583" s="54"/>
      <c r="AH583" s="54"/>
      <c r="AI583" s="54"/>
      <c r="AJ583" s="53">
        <v>1346</v>
      </c>
      <c r="AK583" s="54"/>
      <c r="AL583" s="54"/>
      <c r="AM583" s="54"/>
      <c r="AN583" s="53">
        <v>0</v>
      </c>
      <c r="AO583" s="54"/>
      <c r="AP583" s="53">
        <v>19</v>
      </c>
      <c r="AQ583" s="54"/>
      <c r="AR583" s="54"/>
      <c r="AS583" s="54"/>
      <c r="AT583" s="53">
        <v>139</v>
      </c>
      <c r="AU583" s="39"/>
      <c r="AV583" s="39"/>
      <c r="AW583" s="39"/>
    </row>
    <row r="584" spans="1:49" x14ac:dyDescent="0.2"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</row>
    <row r="585" spans="1:49" x14ac:dyDescent="0.2">
      <c r="C585" s="3" t="s">
        <v>154</v>
      </c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</row>
    <row r="586" spans="1:49" x14ac:dyDescent="0.2">
      <c r="D586" s="50" t="s">
        <v>96</v>
      </c>
      <c r="F586" s="49">
        <v>369</v>
      </c>
      <c r="G586" s="49"/>
      <c r="H586" s="49"/>
      <c r="I586" s="49"/>
      <c r="J586" s="49">
        <v>2331</v>
      </c>
      <c r="K586" s="49">
        <v>46</v>
      </c>
      <c r="L586" s="49">
        <v>8</v>
      </c>
      <c r="M586" s="49"/>
      <c r="N586" s="49">
        <v>2385</v>
      </c>
      <c r="O586" s="49"/>
      <c r="P586" s="49"/>
      <c r="Q586" s="49"/>
      <c r="R586" s="49">
        <v>0</v>
      </c>
      <c r="S586" s="49">
        <v>209</v>
      </c>
      <c r="T586" s="49">
        <v>510</v>
      </c>
      <c r="U586" s="49">
        <v>174</v>
      </c>
      <c r="V586" s="49"/>
      <c r="W586" s="49">
        <v>342</v>
      </c>
      <c r="X586" s="49">
        <v>3</v>
      </c>
      <c r="Y586" s="49">
        <v>1</v>
      </c>
      <c r="Z586" s="49">
        <v>369</v>
      </c>
      <c r="AA586" s="49">
        <v>71</v>
      </c>
      <c r="AB586" s="49">
        <v>29</v>
      </c>
      <c r="AC586" s="49">
        <v>616</v>
      </c>
      <c r="AD586" s="49">
        <v>0</v>
      </c>
      <c r="AE586" s="49"/>
      <c r="AF586" s="49">
        <v>2324</v>
      </c>
      <c r="AG586" s="49"/>
      <c r="AH586" s="49"/>
      <c r="AI586" s="49"/>
      <c r="AJ586" s="49">
        <v>430</v>
      </c>
      <c r="AK586" s="49"/>
      <c r="AL586" s="49"/>
      <c r="AM586" s="49"/>
      <c r="AN586" s="49">
        <v>0</v>
      </c>
      <c r="AO586" s="49"/>
      <c r="AP586" s="49">
        <v>0</v>
      </c>
      <c r="AQ586" s="49"/>
      <c r="AR586" s="49"/>
      <c r="AS586" s="49"/>
      <c r="AT586" s="49">
        <v>170</v>
      </c>
      <c r="AU586" s="39"/>
      <c r="AV586" s="39"/>
      <c r="AW586" s="39"/>
    </row>
    <row r="587" spans="1:49" x14ac:dyDescent="0.2">
      <c r="D587" s="47" t="s">
        <v>97</v>
      </c>
      <c r="F587" s="48">
        <v>602</v>
      </c>
      <c r="G587" s="49"/>
      <c r="H587" s="49"/>
      <c r="I587" s="49"/>
      <c r="J587" s="48">
        <v>2261</v>
      </c>
      <c r="K587" s="48">
        <v>29</v>
      </c>
      <c r="L587" s="48">
        <v>33</v>
      </c>
      <c r="M587" s="49"/>
      <c r="N587" s="48">
        <v>2323</v>
      </c>
      <c r="O587" s="49"/>
      <c r="P587" s="49"/>
      <c r="Q587" s="49"/>
      <c r="R587" s="48">
        <v>0</v>
      </c>
      <c r="S587" s="48">
        <v>138</v>
      </c>
      <c r="T587" s="48">
        <v>451</v>
      </c>
      <c r="U587" s="48">
        <v>69</v>
      </c>
      <c r="V587" s="49"/>
      <c r="W587" s="48">
        <v>375</v>
      </c>
      <c r="X587" s="48">
        <v>4</v>
      </c>
      <c r="Y587" s="48">
        <v>8</v>
      </c>
      <c r="Z587" s="48">
        <v>131</v>
      </c>
      <c r="AA587" s="48">
        <v>210</v>
      </c>
      <c r="AB587" s="48">
        <v>81</v>
      </c>
      <c r="AC587" s="48">
        <v>911</v>
      </c>
      <c r="AD587" s="48">
        <v>0</v>
      </c>
      <c r="AE587" s="49"/>
      <c r="AF587" s="48">
        <v>2378</v>
      </c>
      <c r="AG587" s="49"/>
      <c r="AH587" s="49"/>
      <c r="AI587" s="49"/>
      <c r="AJ587" s="48">
        <v>547</v>
      </c>
      <c r="AK587" s="49"/>
      <c r="AL587" s="49"/>
      <c r="AM587" s="49"/>
      <c r="AN587" s="48">
        <v>0</v>
      </c>
      <c r="AO587" s="49"/>
      <c r="AP587" s="48">
        <v>0</v>
      </c>
      <c r="AQ587" s="49"/>
      <c r="AR587" s="49"/>
      <c r="AS587" s="49"/>
      <c r="AT587" s="48">
        <v>0</v>
      </c>
      <c r="AU587" s="39"/>
      <c r="AV587" s="39"/>
      <c r="AW587" s="39"/>
    </row>
    <row r="588" spans="1:49" x14ac:dyDescent="0.2"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</row>
    <row r="589" spans="1:49" s="1" customFormat="1" x14ac:dyDescent="0.25">
      <c r="A589" s="3"/>
      <c r="B589" s="6"/>
      <c r="C589" s="51" t="s">
        <v>159</v>
      </c>
      <c r="D589" s="52"/>
      <c r="E589" s="5"/>
      <c r="F589" s="53">
        <v>971</v>
      </c>
      <c r="G589" s="54"/>
      <c r="H589" s="54"/>
      <c r="I589" s="54"/>
      <c r="J589" s="53">
        <v>4592</v>
      </c>
      <c r="K589" s="53">
        <v>75</v>
      </c>
      <c r="L589" s="53">
        <v>41</v>
      </c>
      <c r="M589" s="54"/>
      <c r="N589" s="53">
        <v>4708</v>
      </c>
      <c r="O589" s="54"/>
      <c r="P589" s="54"/>
      <c r="Q589" s="54"/>
      <c r="R589" s="53">
        <v>0</v>
      </c>
      <c r="S589" s="53">
        <v>347</v>
      </c>
      <c r="T589" s="53">
        <v>961</v>
      </c>
      <c r="U589" s="53">
        <v>243</v>
      </c>
      <c r="V589" s="54"/>
      <c r="W589" s="53">
        <v>717</v>
      </c>
      <c r="X589" s="53">
        <v>7</v>
      </c>
      <c r="Y589" s="53">
        <v>9</v>
      </c>
      <c r="Z589" s="53">
        <v>500</v>
      </c>
      <c r="AA589" s="53">
        <v>281</v>
      </c>
      <c r="AB589" s="53">
        <v>110</v>
      </c>
      <c r="AC589" s="53">
        <v>1527</v>
      </c>
      <c r="AD589" s="53">
        <v>0</v>
      </c>
      <c r="AE589" s="54"/>
      <c r="AF589" s="53">
        <v>4702</v>
      </c>
      <c r="AG589" s="54"/>
      <c r="AH589" s="54"/>
      <c r="AI589" s="54"/>
      <c r="AJ589" s="53">
        <v>977</v>
      </c>
      <c r="AK589" s="54"/>
      <c r="AL589" s="54"/>
      <c r="AM589" s="54"/>
      <c r="AN589" s="53">
        <v>0</v>
      </c>
      <c r="AO589" s="54"/>
      <c r="AP589" s="53">
        <v>0</v>
      </c>
      <c r="AQ589" s="54"/>
      <c r="AR589" s="54"/>
      <c r="AS589" s="54"/>
      <c r="AT589" s="53">
        <v>170</v>
      </c>
      <c r="AU589" s="39"/>
      <c r="AV589" s="39"/>
      <c r="AW589" s="39"/>
    </row>
    <row r="590" spans="1:49" s="1" customFormat="1" x14ac:dyDescent="0.2">
      <c r="A590" s="3"/>
      <c r="B590" s="6"/>
      <c r="C590" s="3"/>
      <c r="D590" s="3"/>
      <c r="E590" s="5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39"/>
      <c r="AV590" s="39"/>
      <c r="AW590" s="39"/>
    </row>
    <row r="591" spans="1:49" s="1" customFormat="1" x14ac:dyDescent="0.25">
      <c r="A591" s="3"/>
      <c r="B591" s="57" t="s">
        <v>277</v>
      </c>
      <c r="C591" s="58"/>
      <c r="D591" s="58"/>
      <c r="E591" s="5"/>
      <c r="F591" s="59">
        <v>2647</v>
      </c>
      <c r="G591" s="54"/>
      <c r="H591" s="54"/>
      <c r="I591" s="54"/>
      <c r="J591" s="59">
        <v>14989</v>
      </c>
      <c r="K591" s="59">
        <v>333</v>
      </c>
      <c r="L591" s="59">
        <v>151</v>
      </c>
      <c r="M591" s="54"/>
      <c r="N591" s="59">
        <v>15473</v>
      </c>
      <c r="O591" s="54"/>
      <c r="P591" s="54"/>
      <c r="Q591" s="54"/>
      <c r="R591" s="59">
        <v>7</v>
      </c>
      <c r="S591" s="59">
        <v>849</v>
      </c>
      <c r="T591" s="59">
        <v>3115</v>
      </c>
      <c r="U591" s="59">
        <v>953</v>
      </c>
      <c r="V591" s="54"/>
      <c r="W591" s="59">
        <v>2222</v>
      </c>
      <c r="X591" s="59">
        <v>27</v>
      </c>
      <c r="Y591" s="59">
        <v>30</v>
      </c>
      <c r="Z591" s="59">
        <v>1064</v>
      </c>
      <c r="AA591" s="59">
        <v>826</v>
      </c>
      <c r="AB591" s="59">
        <v>313</v>
      </c>
      <c r="AC591" s="59">
        <v>6348</v>
      </c>
      <c r="AD591" s="59">
        <v>24</v>
      </c>
      <c r="AE591" s="54"/>
      <c r="AF591" s="59">
        <v>15778</v>
      </c>
      <c r="AG591" s="54"/>
      <c r="AH591" s="54"/>
      <c r="AI591" s="54"/>
      <c r="AJ591" s="59">
        <v>2323</v>
      </c>
      <c r="AK591" s="54"/>
      <c r="AL591" s="54"/>
      <c r="AM591" s="54"/>
      <c r="AN591" s="59">
        <v>0</v>
      </c>
      <c r="AO591" s="54"/>
      <c r="AP591" s="59">
        <v>19</v>
      </c>
      <c r="AQ591" s="54"/>
      <c r="AR591" s="54"/>
      <c r="AS591" s="54"/>
      <c r="AT591" s="59">
        <v>309</v>
      </c>
      <c r="AU591" s="39"/>
      <c r="AV591" s="39"/>
      <c r="AW591" s="39"/>
    </row>
    <row r="592" spans="1:49" x14ac:dyDescent="0.2"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</row>
    <row r="593" spans="1:49" x14ac:dyDescent="0.2">
      <c r="B593" s="6" t="s">
        <v>278</v>
      </c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</row>
    <row r="594" spans="1:49" x14ac:dyDescent="0.2">
      <c r="C594" s="3" t="s">
        <v>154</v>
      </c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</row>
    <row r="595" spans="1:49" x14ac:dyDescent="0.2">
      <c r="D595" s="2" t="s">
        <v>122</v>
      </c>
      <c r="F595" s="39">
        <v>196</v>
      </c>
      <c r="G595" s="39"/>
      <c r="H595" s="39"/>
      <c r="I595" s="39"/>
      <c r="J595" s="39">
        <v>1327</v>
      </c>
      <c r="K595" s="39">
        <v>29</v>
      </c>
      <c r="L595" s="39">
        <v>13</v>
      </c>
      <c r="M595" s="39"/>
      <c r="N595" s="39">
        <v>1369</v>
      </c>
      <c r="O595" s="39"/>
      <c r="P595" s="39"/>
      <c r="Q595" s="39"/>
      <c r="R595" s="39">
        <v>1</v>
      </c>
      <c r="S595" s="39">
        <v>125</v>
      </c>
      <c r="T595" s="39">
        <v>126</v>
      </c>
      <c r="U595" s="39">
        <v>39</v>
      </c>
      <c r="V595" s="39"/>
      <c r="W595" s="39">
        <v>169</v>
      </c>
      <c r="X595" s="39">
        <v>7</v>
      </c>
      <c r="Y595" s="39">
        <v>1</v>
      </c>
      <c r="Z595" s="39">
        <v>81</v>
      </c>
      <c r="AA595" s="39">
        <v>100</v>
      </c>
      <c r="AB595" s="39">
        <v>19</v>
      </c>
      <c r="AC595" s="39">
        <v>649</v>
      </c>
      <c r="AD595" s="39">
        <v>0</v>
      </c>
      <c r="AE595" s="39"/>
      <c r="AF595" s="39">
        <v>1317</v>
      </c>
      <c r="AG595" s="39"/>
      <c r="AH595" s="39"/>
      <c r="AI595" s="39"/>
      <c r="AJ595" s="39">
        <v>247</v>
      </c>
      <c r="AK595" s="39"/>
      <c r="AL595" s="39"/>
      <c r="AM595" s="39"/>
      <c r="AN595" s="39">
        <v>0</v>
      </c>
      <c r="AO595" s="39"/>
      <c r="AP595" s="39">
        <v>1</v>
      </c>
      <c r="AQ595" s="39"/>
      <c r="AR595" s="39"/>
      <c r="AS595" s="39"/>
      <c r="AT595" s="39">
        <v>0</v>
      </c>
      <c r="AU595" s="39"/>
      <c r="AV595" s="39"/>
      <c r="AW595" s="39"/>
    </row>
    <row r="596" spans="1:49" x14ac:dyDescent="0.2">
      <c r="D596" s="47" t="s">
        <v>135</v>
      </c>
      <c r="F596" s="48">
        <v>223</v>
      </c>
      <c r="G596" s="49"/>
      <c r="H596" s="49"/>
      <c r="I596" s="49"/>
      <c r="J596" s="48">
        <v>1137</v>
      </c>
      <c r="K596" s="48">
        <v>25</v>
      </c>
      <c r="L596" s="48">
        <v>16</v>
      </c>
      <c r="M596" s="49"/>
      <c r="N596" s="48">
        <v>1178</v>
      </c>
      <c r="O596" s="49"/>
      <c r="P596" s="49"/>
      <c r="Q596" s="49"/>
      <c r="R596" s="48">
        <v>5</v>
      </c>
      <c r="S596" s="48">
        <v>32</v>
      </c>
      <c r="T596" s="48">
        <v>148</v>
      </c>
      <c r="U596" s="48">
        <v>98</v>
      </c>
      <c r="V596" s="49"/>
      <c r="W596" s="48">
        <v>178</v>
      </c>
      <c r="X596" s="48">
        <v>5</v>
      </c>
      <c r="Y596" s="48">
        <v>1</v>
      </c>
      <c r="Z596" s="48">
        <v>95</v>
      </c>
      <c r="AA596" s="48">
        <v>98</v>
      </c>
      <c r="AB596" s="48">
        <v>27</v>
      </c>
      <c r="AC596" s="48">
        <v>532</v>
      </c>
      <c r="AD596" s="48">
        <v>0</v>
      </c>
      <c r="AE596" s="49"/>
      <c r="AF596" s="48">
        <v>1219</v>
      </c>
      <c r="AG596" s="49"/>
      <c r="AH596" s="49"/>
      <c r="AI596" s="49"/>
      <c r="AJ596" s="48">
        <v>182</v>
      </c>
      <c r="AK596" s="49"/>
      <c r="AL596" s="49"/>
      <c r="AM596" s="49"/>
      <c r="AN596" s="48">
        <v>0</v>
      </c>
      <c r="AO596" s="49"/>
      <c r="AP596" s="48">
        <v>0</v>
      </c>
      <c r="AQ596" s="49"/>
      <c r="AR596" s="49"/>
      <c r="AS596" s="49"/>
      <c r="AT596" s="48">
        <v>0</v>
      </c>
      <c r="AU596" s="39"/>
      <c r="AV596" s="39"/>
      <c r="AW596" s="39"/>
    </row>
    <row r="597" spans="1:49" x14ac:dyDescent="0.2">
      <c r="D597" s="2" t="s">
        <v>98</v>
      </c>
      <c r="F597" s="39">
        <v>342</v>
      </c>
      <c r="G597" s="39"/>
      <c r="H597" s="39"/>
      <c r="I597" s="39"/>
      <c r="J597" s="39">
        <v>1143</v>
      </c>
      <c r="K597" s="39">
        <v>13</v>
      </c>
      <c r="L597" s="39">
        <v>20</v>
      </c>
      <c r="M597" s="39"/>
      <c r="N597" s="39">
        <v>1176</v>
      </c>
      <c r="O597" s="39"/>
      <c r="P597" s="39"/>
      <c r="Q597" s="39"/>
      <c r="R597" s="39">
        <v>0</v>
      </c>
      <c r="S597" s="39">
        <v>36</v>
      </c>
      <c r="T597" s="39">
        <v>60</v>
      </c>
      <c r="U597" s="39">
        <v>68</v>
      </c>
      <c r="V597" s="39"/>
      <c r="W597" s="39">
        <v>223</v>
      </c>
      <c r="X597" s="39">
        <v>8</v>
      </c>
      <c r="Y597" s="39">
        <v>5</v>
      </c>
      <c r="Z597" s="39">
        <v>98</v>
      </c>
      <c r="AA597" s="39">
        <v>103</v>
      </c>
      <c r="AB597" s="39">
        <v>33</v>
      </c>
      <c r="AC597" s="39">
        <v>568</v>
      </c>
      <c r="AD597" s="39">
        <v>3</v>
      </c>
      <c r="AE597" s="39"/>
      <c r="AF597" s="39">
        <v>1205</v>
      </c>
      <c r="AG597" s="39"/>
      <c r="AH597" s="39"/>
      <c r="AI597" s="39"/>
      <c r="AJ597" s="39">
        <v>307</v>
      </c>
      <c r="AK597" s="39"/>
      <c r="AL597" s="39"/>
      <c r="AM597" s="39"/>
      <c r="AN597" s="39">
        <v>0</v>
      </c>
      <c r="AO597" s="39"/>
      <c r="AP597" s="39">
        <v>6</v>
      </c>
      <c r="AQ597" s="39"/>
      <c r="AR597" s="39"/>
      <c r="AS597" s="39"/>
      <c r="AT597" s="39">
        <v>194</v>
      </c>
      <c r="AU597" s="39"/>
      <c r="AV597" s="39"/>
      <c r="AW597" s="39"/>
    </row>
    <row r="598" spans="1:49" x14ac:dyDescent="0.2">
      <c r="D598" s="47" t="s">
        <v>136</v>
      </c>
      <c r="F598" s="48">
        <v>202</v>
      </c>
      <c r="G598" s="49"/>
      <c r="H598" s="49"/>
      <c r="I598" s="49"/>
      <c r="J598" s="48">
        <v>1143</v>
      </c>
      <c r="K598" s="48">
        <v>20</v>
      </c>
      <c r="L598" s="48">
        <v>18</v>
      </c>
      <c r="M598" s="49"/>
      <c r="N598" s="48">
        <v>1181</v>
      </c>
      <c r="O598" s="49"/>
      <c r="P598" s="49"/>
      <c r="Q598" s="49"/>
      <c r="R598" s="48">
        <v>1</v>
      </c>
      <c r="S598" s="48">
        <v>32</v>
      </c>
      <c r="T598" s="48">
        <v>176</v>
      </c>
      <c r="U598" s="48">
        <v>102</v>
      </c>
      <c r="V598" s="49"/>
      <c r="W598" s="48">
        <v>191</v>
      </c>
      <c r="X598" s="48">
        <v>4</v>
      </c>
      <c r="Y598" s="48">
        <v>4</v>
      </c>
      <c r="Z598" s="48">
        <v>109</v>
      </c>
      <c r="AA598" s="48">
        <v>81</v>
      </c>
      <c r="AB598" s="48">
        <v>28</v>
      </c>
      <c r="AC598" s="48">
        <v>430</v>
      </c>
      <c r="AD598" s="48">
        <v>0</v>
      </c>
      <c r="AE598" s="49"/>
      <c r="AF598" s="48">
        <v>1158</v>
      </c>
      <c r="AG598" s="49"/>
      <c r="AH598" s="49"/>
      <c r="AI598" s="49"/>
      <c r="AJ598" s="48">
        <v>221</v>
      </c>
      <c r="AK598" s="49"/>
      <c r="AL598" s="49"/>
      <c r="AM598" s="49"/>
      <c r="AN598" s="48">
        <v>0</v>
      </c>
      <c r="AO598" s="49"/>
      <c r="AP598" s="48">
        <v>4</v>
      </c>
      <c r="AQ598" s="49"/>
      <c r="AR598" s="49"/>
      <c r="AS598" s="49"/>
      <c r="AT598" s="48">
        <v>0</v>
      </c>
      <c r="AU598" s="39"/>
      <c r="AV598" s="39"/>
      <c r="AW598" s="39"/>
    </row>
    <row r="599" spans="1:49" x14ac:dyDescent="0.2">
      <c r="D599" s="2" t="s">
        <v>100</v>
      </c>
      <c r="F599" s="39">
        <v>115</v>
      </c>
      <c r="G599" s="39"/>
      <c r="H599" s="39"/>
      <c r="I599" s="39"/>
      <c r="J599" s="39">
        <v>437</v>
      </c>
      <c r="K599" s="39">
        <v>7</v>
      </c>
      <c r="L599" s="39">
        <v>8</v>
      </c>
      <c r="M599" s="39"/>
      <c r="N599" s="39">
        <v>452</v>
      </c>
      <c r="O599" s="39"/>
      <c r="P599" s="39"/>
      <c r="Q599" s="39"/>
      <c r="R599" s="39">
        <v>0</v>
      </c>
      <c r="S599" s="39">
        <v>55</v>
      </c>
      <c r="T599" s="39">
        <v>80</v>
      </c>
      <c r="U599" s="39">
        <v>38</v>
      </c>
      <c r="V599" s="39"/>
      <c r="W599" s="39">
        <v>55</v>
      </c>
      <c r="X599" s="39">
        <v>1</v>
      </c>
      <c r="Y599" s="39">
        <v>0</v>
      </c>
      <c r="Z599" s="39">
        <v>28</v>
      </c>
      <c r="AA599" s="39">
        <v>28</v>
      </c>
      <c r="AB599" s="39">
        <v>7</v>
      </c>
      <c r="AC599" s="39">
        <v>191</v>
      </c>
      <c r="AD599" s="39">
        <v>0</v>
      </c>
      <c r="AE599" s="39"/>
      <c r="AF599" s="39">
        <v>483</v>
      </c>
      <c r="AG599" s="39"/>
      <c r="AH599" s="39"/>
      <c r="AI599" s="39"/>
      <c r="AJ599" s="39">
        <v>84</v>
      </c>
      <c r="AK599" s="39"/>
      <c r="AL599" s="39"/>
      <c r="AM599" s="39"/>
      <c r="AN599" s="39">
        <v>0</v>
      </c>
      <c r="AO599" s="39"/>
      <c r="AP599" s="39">
        <v>0</v>
      </c>
      <c r="AQ599" s="39"/>
      <c r="AR599" s="39"/>
      <c r="AS599" s="39"/>
      <c r="AT599" s="39">
        <v>0</v>
      </c>
      <c r="AU599" s="39"/>
      <c r="AV599" s="39"/>
      <c r="AW599" s="39"/>
    </row>
    <row r="600" spans="1:49" x14ac:dyDescent="0.2">
      <c r="D600" s="47" t="s">
        <v>101</v>
      </c>
      <c r="F600" s="48">
        <v>199</v>
      </c>
      <c r="G600" s="49"/>
      <c r="H600" s="49"/>
      <c r="I600" s="49"/>
      <c r="J600" s="48">
        <v>1139</v>
      </c>
      <c r="K600" s="48">
        <v>20</v>
      </c>
      <c r="L600" s="48">
        <v>12</v>
      </c>
      <c r="M600" s="49"/>
      <c r="N600" s="48">
        <v>1171</v>
      </c>
      <c r="O600" s="49"/>
      <c r="P600" s="49"/>
      <c r="Q600" s="49"/>
      <c r="R600" s="48">
        <v>0</v>
      </c>
      <c r="S600" s="48">
        <v>36</v>
      </c>
      <c r="T600" s="48">
        <v>179</v>
      </c>
      <c r="U600" s="48">
        <v>73</v>
      </c>
      <c r="V600" s="49"/>
      <c r="W600" s="48">
        <v>203</v>
      </c>
      <c r="X600" s="48">
        <v>3</v>
      </c>
      <c r="Y600" s="48">
        <v>2</v>
      </c>
      <c r="Z600" s="48">
        <v>128</v>
      </c>
      <c r="AA600" s="48">
        <v>71</v>
      </c>
      <c r="AB600" s="48">
        <v>42</v>
      </c>
      <c r="AC600" s="48">
        <v>465</v>
      </c>
      <c r="AD600" s="48">
        <v>0</v>
      </c>
      <c r="AE600" s="49"/>
      <c r="AF600" s="48">
        <v>1202</v>
      </c>
      <c r="AG600" s="49"/>
      <c r="AH600" s="49"/>
      <c r="AI600" s="49"/>
      <c r="AJ600" s="48">
        <v>166</v>
      </c>
      <c r="AK600" s="49"/>
      <c r="AL600" s="49"/>
      <c r="AM600" s="49"/>
      <c r="AN600" s="48">
        <v>0</v>
      </c>
      <c r="AO600" s="49"/>
      <c r="AP600" s="48">
        <v>2</v>
      </c>
      <c r="AQ600" s="49"/>
      <c r="AR600" s="49"/>
      <c r="AS600" s="49"/>
      <c r="AT600" s="48">
        <v>0</v>
      </c>
      <c r="AU600" s="39"/>
      <c r="AV600" s="39"/>
      <c r="AW600" s="39"/>
    </row>
    <row r="601" spans="1:49" ht="15" x14ac:dyDescent="0.2">
      <c r="B601" s="5"/>
      <c r="D601" s="2" t="s">
        <v>102</v>
      </c>
      <c r="F601" s="39">
        <v>283</v>
      </c>
      <c r="G601" s="39"/>
      <c r="H601" s="39"/>
      <c r="I601" s="39"/>
      <c r="J601" s="39">
        <v>1339</v>
      </c>
      <c r="K601" s="39">
        <v>40</v>
      </c>
      <c r="L601" s="39">
        <v>10</v>
      </c>
      <c r="M601" s="39"/>
      <c r="N601" s="39">
        <v>1389</v>
      </c>
      <c r="O601" s="39"/>
      <c r="P601" s="39"/>
      <c r="Q601" s="39"/>
      <c r="R601" s="39">
        <v>2</v>
      </c>
      <c r="S601" s="39">
        <v>62</v>
      </c>
      <c r="T601" s="39">
        <v>108</v>
      </c>
      <c r="U601" s="39">
        <v>36</v>
      </c>
      <c r="V601" s="39"/>
      <c r="W601" s="39">
        <v>246</v>
      </c>
      <c r="X601" s="39">
        <v>4</v>
      </c>
      <c r="Y601" s="39">
        <v>9</v>
      </c>
      <c r="Z601" s="39">
        <v>102</v>
      </c>
      <c r="AA601" s="39">
        <v>67</v>
      </c>
      <c r="AB601" s="39">
        <v>56</v>
      </c>
      <c r="AC601" s="39">
        <v>676</v>
      </c>
      <c r="AD601" s="39">
        <v>0</v>
      </c>
      <c r="AE601" s="39"/>
      <c r="AF601" s="39">
        <v>1368</v>
      </c>
      <c r="AG601" s="39"/>
      <c r="AH601" s="39"/>
      <c r="AI601" s="39"/>
      <c r="AJ601" s="39">
        <v>304</v>
      </c>
      <c r="AK601" s="39"/>
      <c r="AL601" s="39"/>
      <c r="AM601" s="39"/>
      <c r="AN601" s="39">
        <v>0</v>
      </c>
      <c r="AO601" s="39"/>
      <c r="AP601" s="39">
        <v>0</v>
      </c>
      <c r="AQ601" s="39"/>
      <c r="AR601" s="39"/>
      <c r="AS601" s="39"/>
      <c r="AT601" s="39">
        <v>240</v>
      </c>
      <c r="AU601" s="39"/>
      <c r="AV601" s="39"/>
      <c r="AW601" s="39"/>
    </row>
    <row r="602" spans="1:49" x14ac:dyDescent="0.2">
      <c r="D602" s="47" t="s">
        <v>103</v>
      </c>
      <c r="F602" s="48">
        <v>237</v>
      </c>
      <c r="G602" s="49"/>
      <c r="H602" s="49"/>
      <c r="I602" s="49"/>
      <c r="J602" s="48">
        <v>1143</v>
      </c>
      <c r="K602" s="48">
        <v>23</v>
      </c>
      <c r="L602" s="48">
        <v>11</v>
      </c>
      <c r="M602" s="49"/>
      <c r="N602" s="48">
        <v>1177</v>
      </c>
      <c r="O602" s="49"/>
      <c r="P602" s="49"/>
      <c r="Q602" s="49"/>
      <c r="R602" s="48">
        <v>3</v>
      </c>
      <c r="S602" s="48">
        <v>23</v>
      </c>
      <c r="T602" s="48">
        <v>146</v>
      </c>
      <c r="U602" s="48">
        <v>92</v>
      </c>
      <c r="V602" s="49"/>
      <c r="W602" s="48">
        <v>148</v>
      </c>
      <c r="X602" s="48">
        <v>21</v>
      </c>
      <c r="Y602" s="48">
        <v>13</v>
      </c>
      <c r="Z602" s="48">
        <v>109</v>
      </c>
      <c r="AA602" s="48">
        <v>101</v>
      </c>
      <c r="AB602" s="48">
        <v>26</v>
      </c>
      <c r="AC602" s="48">
        <v>466</v>
      </c>
      <c r="AD602" s="48">
        <v>1</v>
      </c>
      <c r="AE602" s="49"/>
      <c r="AF602" s="48">
        <v>1149</v>
      </c>
      <c r="AG602" s="49"/>
      <c r="AH602" s="49"/>
      <c r="AI602" s="49"/>
      <c r="AJ602" s="48">
        <v>258</v>
      </c>
      <c r="AK602" s="49"/>
      <c r="AL602" s="49"/>
      <c r="AM602" s="49"/>
      <c r="AN602" s="48">
        <v>0</v>
      </c>
      <c r="AO602" s="49"/>
      <c r="AP602" s="48">
        <v>7</v>
      </c>
      <c r="AQ602" s="49"/>
      <c r="AR602" s="49"/>
      <c r="AS602" s="49"/>
      <c r="AT602" s="48">
        <v>0</v>
      </c>
      <c r="AU602" s="39"/>
      <c r="AV602" s="39"/>
      <c r="AW602" s="39"/>
    </row>
    <row r="603" spans="1:49" ht="15" x14ac:dyDescent="0.2">
      <c r="B603" s="5"/>
      <c r="D603" s="50" t="s">
        <v>137</v>
      </c>
      <c r="F603" s="49">
        <v>193</v>
      </c>
      <c r="G603" s="49"/>
      <c r="H603" s="49"/>
      <c r="I603" s="49"/>
      <c r="J603" s="49">
        <v>441</v>
      </c>
      <c r="K603" s="49">
        <v>12</v>
      </c>
      <c r="L603" s="49">
        <v>3</v>
      </c>
      <c r="M603" s="49"/>
      <c r="N603" s="49">
        <v>456</v>
      </c>
      <c r="O603" s="49"/>
      <c r="P603" s="49"/>
      <c r="Q603" s="49"/>
      <c r="R603" s="49">
        <v>4</v>
      </c>
      <c r="S603" s="49">
        <v>63</v>
      </c>
      <c r="T603" s="49">
        <v>68</v>
      </c>
      <c r="U603" s="49">
        <v>19</v>
      </c>
      <c r="V603" s="49"/>
      <c r="W603" s="49">
        <v>56</v>
      </c>
      <c r="X603" s="49">
        <v>0</v>
      </c>
      <c r="Y603" s="49">
        <v>0</v>
      </c>
      <c r="Z603" s="49">
        <v>49</v>
      </c>
      <c r="AA603" s="49">
        <v>13</v>
      </c>
      <c r="AB603" s="49">
        <v>4</v>
      </c>
      <c r="AC603" s="49">
        <v>182</v>
      </c>
      <c r="AD603" s="49">
        <v>1</v>
      </c>
      <c r="AE603" s="49"/>
      <c r="AF603" s="49">
        <v>459</v>
      </c>
      <c r="AG603" s="49"/>
      <c r="AH603" s="49"/>
      <c r="AI603" s="49"/>
      <c r="AJ603" s="49">
        <v>190</v>
      </c>
      <c r="AK603" s="49"/>
      <c r="AL603" s="49"/>
      <c r="AM603" s="49"/>
      <c r="AN603" s="49">
        <v>0</v>
      </c>
      <c r="AO603" s="49"/>
      <c r="AP603" s="49">
        <v>0</v>
      </c>
      <c r="AQ603" s="49"/>
      <c r="AR603" s="49"/>
      <c r="AS603" s="49"/>
      <c r="AT603" s="49">
        <v>0</v>
      </c>
      <c r="AU603" s="39"/>
      <c r="AV603" s="39"/>
      <c r="AW603" s="39"/>
    </row>
    <row r="604" spans="1:49" x14ac:dyDescent="0.2">
      <c r="D604" s="47" t="s">
        <v>105</v>
      </c>
      <c r="F604" s="48">
        <v>225</v>
      </c>
      <c r="G604" s="49"/>
      <c r="H604" s="49"/>
      <c r="I604" s="49"/>
      <c r="J604" s="48">
        <v>1330</v>
      </c>
      <c r="K604" s="48">
        <v>53</v>
      </c>
      <c r="L604" s="48">
        <v>7</v>
      </c>
      <c r="M604" s="49"/>
      <c r="N604" s="48">
        <v>1390</v>
      </c>
      <c r="O604" s="49"/>
      <c r="P604" s="49"/>
      <c r="Q604" s="49"/>
      <c r="R604" s="48">
        <v>0</v>
      </c>
      <c r="S604" s="48">
        <v>99</v>
      </c>
      <c r="T604" s="48">
        <v>180</v>
      </c>
      <c r="U604" s="48">
        <v>48</v>
      </c>
      <c r="V604" s="49"/>
      <c r="W604" s="48">
        <v>277</v>
      </c>
      <c r="X604" s="48">
        <v>6</v>
      </c>
      <c r="Y604" s="48">
        <v>8</v>
      </c>
      <c r="Z604" s="48">
        <v>64</v>
      </c>
      <c r="AA604" s="48">
        <v>109</v>
      </c>
      <c r="AB604" s="48">
        <v>21</v>
      </c>
      <c r="AC604" s="48">
        <v>573</v>
      </c>
      <c r="AD604" s="48">
        <v>1</v>
      </c>
      <c r="AE604" s="49"/>
      <c r="AF604" s="48">
        <v>1386</v>
      </c>
      <c r="AG604" s="49"/>
      <c r="AH604" s="49"/>
      <c r="AI604" s="49"/>
      <c r="AJ604" s="48">
        <v>229</v>
      </c>
      <c r="AK604" s="49"/>
      <c r="AL604" s="49"/>
      <c r="AM604" s="49"/>
      <c r="AN604" s="48">
        <v>0</v>
      </c>
      <c r="AO604" s="49"/>
      <c r="AP604" s="48">
        <v>0</v>
      </c>
      <c r="AQ604" s="49"/>
      <c r="AR604" s="49"/>
      <c r="AS604" s="49"/>
      <c r="AT604" s="48">
        <v>0</v>
      </c>
      <c r="AU604" s="39"/>
      <c r="AV604" s="39"/>
      <c r="AW604" s="39"/>
    </row>
    <row r="605" spans="1:49" ht="15" x14ac:dyDescent="0.2">
      <c r="B605" s="5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</row>
    <row r="606" spans="1:49" s="1" customFormat="1" x14ac:dyDescent="0.25">
      <c r="A606" s="3"/>
      <c r="B606" s="6"/>
      <c r="C606" s="51" t="s">
        <v>159</v>
      </c>
      <c r="D606" s="52"/>
      <c r="E606" s="5"/>
      <c r="F606" s="53">
        <v>2215</v>
      </c>
      <c r="G606" s="54"/>
      <c r="H606" s="54"/>
      <c r="I606" s="54"/>
      <c r="J606" s="53">
        <v>10579</v>
      </c>
      <c r="K606" s="53">
        <v>242</v>
      </c>
      <c r="L606" s="53">
        <v>118</v>
      </c>
      <c r="M606" s="54"/>
      <c r="N606" s="53">
        <v>10939</v>
      </c>
      <c r="O606" s="54"/>
      <c r="P606" s="54"/>
      <c r="Q606" s="54"/>
      <c r="R606" s="53">
        <v>16</v>
      </c>
      <c r="S606" s="53">
        <v>563</v>
      </c>
      <c r="T606" s="53">
        <v>1271</v>
      </c>
      <c r="U606" s="53">
        <v>613</v>
      </c>
      <c r="V606" s="54"/>
      <c r="W606" s="53">
        <v>1746</v>
      </c>
      <c r="X606" s="53">
        <v>59</v>
      </c>
      <c r="Y606" s="53">
        <v>43</v>
      </c>
      <c r="Z606" s="53">
        <v>863</v>
      </c>
      <c r="AA606" s="53">
        <v>771</v>
      </c>
      <c r="AB606" s="53">
        <v>263</v>
      </c>
      <c r="AC606" s="53">
        <v>4732</v>
      </c>
      <c r="AD606" s="53">
        <v>6</v>
      </c>
      <c r="AE606" s="54"/>
      <c r="AF606" s="53">
        <v>10946</v>
      </c>
      <c r="AG606" s="54"/>
      <c r="AH606" s="54"/>
      <c r="AI606" s="54"/>
      <c r="AJ606" s="53">
        <v>2188</v>
      </c>
      <c r="AK606" s="54"/>
      <c r="AL606" s="54"/>
      <c r="AM606" s="54"/>
      <c r="AN606" s="53">
        <v>0</v>
      </c>
      <c r="AO606" s="54"/>
      <c r="AP606" s="53">
        <v>20</v>
      </c>
      <c r="AQ606" s="54"/>
      <c r="AR606" s="54"/>
      <c r="AS606" s="54"/>
      <c r="AT606" s="53">
        <v>434</v>
      </c>
      <c r="AU606" s="39"/>
      <c r="AV606" s="39"/>
      <c r="AW606" s="39"/>
    </row>
    <row r="607" spans="1:49" s="1" customFormat="1" x14ac:dyDescent="0.2">
      <c r="A607" s="3"/>
      <c r="B607" s="6"/>
      <c r="C607" s="3"/>
      <c r="D607" s="3"/>
      <c r="E607" s="5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39"/>
      <c r="AV607" s="39"/>
      <c r="AW607" s="39"/>
    </row>
    <row r="608" spans="1:49" s="1" customFormat="1" x14ac:dyDescent="0.25">
      <c r="A608" s="3"/>
      <c r="B608" s="57" t="s">
        <v>279</v>
      </c>
      <c r="C608" s="58"/>
      <c r="D608" s="58"/>
      <c r="E608" s="5"/>
      <c r="F608" s="59">
        <v>2215</v>
      </c>
      <c r="G608" s="54"/>
      <c r="H608" s="54"/>
      <c r="I608" s="54"/>
      <c r="J608" s="59">
        <v>10579</v>
      </c>
      <c r="K608" s="59">
        <v>242</v>
      </c>
      <c r="L608" s="59">
        <v>118</v>
      </c>
      <c r="M608" s="54"/>
      <c r="N608" s="59">
        <v>10939</v>
      </c>
      <c r="O608" s="54"/>
      <c r="P608" s="54"/>
      <c r="Q608" s="54"/>
      <c r="R608" s="59">
        <v>16</v>
      </c>
      <c r="S608" s="59">
        <v>563</v>
      </c>
      <c r="T608" s="59">
        <v>1271</v>
      </c>
      <c r="U608" s="59">
        <v>613</v>
      </c>
      <c r="V608" s="54"/>
      <c r="W608" s="59">
        <v>1746</v>
      </c>
      <c r="X608" s="59">
        <v>59</v>
      </c>
      <c r="Y608" s="59">
        <v>43</v>
      </c>
      <c r="Z608" s="59">
        <v>863</v>
      </c>
      <c r="AA608" s="59">
        <v>771</v>
      </c>
      <c r="AB608" s="59">
        <v>263</v>
      </c>
      <c r="AC608" s="59">
        <v>4732</v>
      </c>
      <c r="AD608" s="59">
        <v>6</v>
      </c>
      <c r="AE608" s="54"/>
      <c r="AF608" s="59">
        <v>10946</v>
      </c>
      <c r="AG608" s="54"/>
      <c r="AH608" s="54"/>
      <c r="AI608" s="54"/>
      <c r="AJ608" s="59">
        <v>2188</v>
      </c>
      <c r="AK608" s="54"/>
      <c r="AL608" s="54"/>
      <c r="AM608" s="54"/>
      <c r="AN608" s="59">
        <v>0</v>
      </c>
      <c r="AO608" s="54"/>
      <c r="AP608" s="59">
        <v>20</v>
      </c>
      <c r="AQ608" s="54"/>
      <c r="AR608" s="54"/>
      <c r="AS608" s="54"/>
      <c r="AT608" s="59">
        <v>434</v>
      </c>
      <c r="AU608" s="39"/>
      <c r="AV608" s="39"/>
      <c r="AW608" s="39"/>
    </row>
    <row r="609" spans="1:49" x14ac:dyDescent="0.2"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</row>
    <row r="610" spans="1:49" x14ac:dyDescent="0.2">
      <c r="B610" s="6" t="s">
        <v>280</v>
      </c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</row>
    <row r="611" spans="1:49" x14ac:dyDescent="0.2">
      <c r="C611" s="3" t="s">
        <v>0</v>
      </c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</row>
    <row r="612" spans="1:49" x14ac:dyDescent="0.2">
      <c r="D612" s="2" t="s">
        <v>122</v>
      </c>
      <c r="F612" s="39">
        <v>7</v>
      </c>
      <c r="G612" s="39"/>
      <c r="H612" s="39"/>
      <c r="I612" s="39"/>
      <c r="J612" s="39">
        <v>0</v>
      </c>
      <c r="K612" s="39">
        <v>0</v>
      </c>
      <c r="L612" s="39">
        <v>0</v>
      </c>
      <c r="M612" s="39"/>
      <c r="N612" s="39">
        <v>0</v>
      </c>
      <c r="O612" s="39"/>
      <c r="P612" s="39"/>
      <c r="Q612" s="39"/>
      <c r="R612" s="39">
        <v>0</v>
      </c>
      <c r="S612" s="39">
        <v>0</v>
      </c>
      <c r="T612" s="39">
        <v>0</v>
      </c>
      <c r="U612" s="39">
        <v>0</v>
      </c>
      <c r="V612" s="39"/>
      <c r="W612" s="39">
        <v>0</v>
      </c>
      <c r="X612" s="39">
        <v>0</v>
      </c>
      <c r="Y612" s="39">
        <v>2</v>
      </c>
      <c r="Z612" s="39">
        <v>0</v>
      </c>
      <c r="AA612" s="39">
        <v>1</v>
      </c>
      <c r="AB612" s="39">
        <v>2</v>
      </c>
      <c r="AC612" s="39">
        <v>2</v>
      </c>
      <c r="AD612" s="39">
        <v>0</v>
      </c>
      <c r="AE612" s="39"/>
      <c r="AF612" s="39">
        <v>7</v>
      </c>
      <c r="AG612" s="39"/>
      <c r="AH612" s="39"/>
      <c r="AI612" s="39"/>
      <c r="AJ612" s="39">
        <v>0</v>
      </c>
      <c r="AK612" s="39"/>
      <c r="AL612" s="39"/>
      <c r="AM612" s="39"/>
      <c r="AN612" s="39">
        <v>0</v>
      </c>
      <c r="AO612" s="39"/>
      <c r="AP612" s="39">
        <v>0</v>
      </c>
      <c r="AQ612" s="39"/>
      <c r="AR612" s="39"/>
      <c r="AS612" s="39"/>
      <c r="AT612" s="39">
        <v>0</v>
      </c>
      <c r="AU612" s="39"/>
      <c r="AV612" s="39"/>
      <c r="AW612" s="39"/>
    </row>
    <row r="613" spans="1:49" x14ac:dyDescent="0.2">
      <c r="D613" s="47" t="s">
        <v>135</v>
      </c>
      <c r="F613" s="48">
        <v>3</v>
      </c>
      <c r="G613" s="49"/>
      <c r="H613" s="49"/>
      <c r="I613" s="49"/>
      <c r="J613" s="48">
        <v>0</v>
      </c>
      <c r="K613" s="48">
        <v>0</v>
      </c>
      <c r="L613" s="48">
        <v>0</v>
      </c>
      <c r="M613" s="49"/>
      <c r="N613" s="48">
        <v>0</v>
      </c>
      <c r="O613" s="49"/>
      <c r="P613" s="49"/>
      <c r="Q613" s="49"/>
      <c r="R613" s="48">
        <v>0</v>
      </c>
      <c r="S613" s="48">
        <v>0</v>
      </c>
      <c r="T613" s="48">
        <v>0</v>
      </c>
      <c r="U613" s="48">
        <v>0</v>
      </c>
      <c r="V613" s="49"/>
      <c r="W613" s="48">
        <v>0</v>
      </c>
      <c r="X613" s="48">
        <v>0</v>
      </c>
      <c r="Y613" s="48">
        <v>0</v>
      </c>
      <c r="Z613" s="48">
        <v>0</v>
      </c>
      <c r="AA613" s="48">
        <v>1</v>
      </c>
      <c r="AB613" s="48">
        <v>2</v>
      </c>
      <c r="AC613" s="48">
        <v>0</v>
      </c>
      <c r="AD613" s="48">
        <v>0</v>
      </c>
      <c r="AE613" s="49"/>
      <c r="AF613" s="48">
        <v>3</v>
      </c>
      <c r="AG613" s="49"/>
      <c r="AH613" s="49"/>
      <c r="AI613" s="49"/>
      <c r="AJ613" s="48">
        <v>0</v>
      </c>
      <c r="AK613" s="49"/>
      <c r="AL613" s="49"/>
      <c r="AM613" s="49"/>
      <c r="AN613" s="48">
        <v>0</v>
      </c>
      <c r="AO613" s="49"/>
      <c r="AP613" s="48">
        <v>0</v>
      </c>
      <c r="AQ613" s="49"/>
      <c r="AR613" s="49"/>
      <c r="AS613" s="49"/>
      <c r="AT613" s="48">
        <v>0</v>
      </c>
      <c r="AU613" s="39"/>
      <c r="AV613" s="39"/>
      <c r="AW613" s="39"/>
    </row>
    <row r="614" spans="1:49" x14ac:dyDescent="0.2">
      <c r="D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39"/>
      <c r="AV614" s="39"/>
      <c r="AW614" s="39"/>
    </row>
    <row r="615" spans="1:49" s="1" customFormat="1" x14ac:dyDescent="0.25">
      <c r="A615" s="3"/>
      <c r="B615" s="6"/>
      <c r="C615" s="51" t="s">
        <v>120</v>
      </c>
      <c r="D615" s="52"/>
      <c r="E615" s="5"/>
      <c r="F615" s="53">
        <v>10</v>
      </c>
      <c r="G615" s="54"/>
      <c r="H615" s="54"/>
      <c r="I615" s="54"/>
      <c r="J615" s="53">
        <v>0</v>
      </c>
      <c r="K615" s="53">
        <v>0</v>
      </c>
      <c r="L615" s="53">
        <v>0</v>
      </c>
      <c r="M615" s="54"/>
      <c r="N615" s="53">
        <v>0</v>
      </c>
      <c r="O615" s="54"/>
      <c r="P615" s="54"/>
      <c r="Q615" s="54"/>
      <c r="R615" s="53">
        <v>0</v>
      </c>
      <c r="S615" s="53">
        <v>0</v>
      </c>
      <c r="T615" s="53">
        <v>0</v>
      </c>
      <c r="U615" s="53">
        <v>0</v>
      </c>
      <c r="V615" s="54"/>
      <c r="W615" s="53">
        <v>0</v>
      </c>
      <c r="X615" s="53">
        <v>0</v>
      </c>
      <c r="Y615" s="53">
        <v>2</v>
      </c>
      <c r="Z615" s="53">
        <v>0</v>
      </c>
      <c r="AA615" s="53">
        <v>2</v>
      </c>
      <c r="AB615" s="53">
        <v>4</v>
      </c>
      <c r="AC615" s="53">
        <v>2</v>
      </c>
      <c r="AD615" s="53">
        <v>0</v>
      </c>
      <c r="AE615" s="54"/>
      <c r="AF615" s="53">
        <v>10</v>
      </c>
      <c r="AG615" s="54"/>
      <c r="AH615" s="54"/>
      <c r="AI615" s="54"/>
      <c r="AJ615" s="53">
        <v>0</v>
      </c>
      <c r="AK615" s="54"/>
      <c r="AL615" s="54"/>
      <c r="AM615" s="54"/>
      <c r="AN615" s="53">
        <v>0</v>
      </c>
      <c r="AO615" s="54"/>
      <c r="AP615" s="53">
        <v>0</v>
      </c>
      <c r="AQ615" s="54"/>
      <c r="AR615" s="54"/>
      <c r="AS615" s="54"/>
      <c r="AT615" s="53">
        <v>0</v>
      </c>
      <c r="AU615" s="39"/>
      <c r="AV615" s="39"/>
      <c r="AW615" s="39"/>
    </row>
    <row r="616" spans="1:49" x14ac:dyDescent="0.2">
      <c r="D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49"/>
      <c r="AU616" s="39"/>
      <c r="AV616" s="39"/>
      <c r="AW616" s="39"/>
    </row>
    <row r="617" spans="1:49" x14ac:dyDescent="0.2">
      <c r="C617" s="3" t="s">
        <v>249</v>
      </c>
      <c r="D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  <c r="AT617" s="49"/>
      <c r="AU617" s="39"/>
      <c r="AV617" s="39"/>
      <c r="AW617" s="39"/>
    </row>
    <row r="618" spans="1:49" x14ac:dyDescent="0.2">
      <c r="D618" s="2" t="s">
        <v>96</v>
      </c>
      <c r="F618" s="39">
        <v>215</v>
      </c>
      <c r="G618" s="39"/>
      <c r="H618" s="39"/>
      <c r="I618" s="39"/>
      <c r="J618" s="39">
        <v>1750</v>
      </c>
      <c r="K618" s="39">
        <v>27</v>
      </c>
      <c r="L618" s="39">
        <v>7</v>
      </c>
      <c r="M618" s="39"/>
      <c r="N618" s="39">
        <v>1784</v>
      </c>
      <c r="O618" s="39"/>
      <c r="P618" s="39"/>
      <c r="Q618" s="39"/>
      <c r="R618" s="39">
        <v>1</v>
      </c>
      <c r="S618" s="39">
        <v>37</v>
      </c>
      <c r="T618" s="39">
        <v>293</v>
      </c>
      <c r="U618" s="39">
        <v>90</v>
      </c>
      <c r="V618" s="39"/>
      <c r="W618" s="39">
        <v>174</v>
      </c>
      <c r="X618" s="39">
        <v>2</v>
      </c>
      <c r="Y618" s="39">
        <v>22</v>
      </c>
      <c r="Z618" s="39">
        <v>372</v>
      </c>
      <c r="AA618" s="39">
        <v>103</v>
      </c>
      <c r="AB618" s="39">
        <v>91</v>
      </c>
      <c r="AC618" s="39">
        <v>562</v>
      </c>
      <c r="AD618" s="39">
        <v>0</v>
      </c>
      <c r="AE618" s="39"/>
      <c r="AF618" s="39">
        <v>1747</v>
      </c>
      <c r="AG618" s="39"/>
      <c r="AH618" s="39"/>
      <c r="AI618" s="39"/>
      <c r="AJ618" s="39">
        <v>252</v>
      </c>
      <c r="AK618" s="39"/>
      <c r="AL618" s="39"/>
      <c r="AM618" s="39"/>
      <c r="AN618" s="39">
        <v>0</v>
      </c>
      <c r="AO618" s="39"/>
      <c r="AP618" s="39">
        <v>0</v>
      </c>
      <c r="AQ618" s="39"/>
      <c r="AR618" s="39"/>
      <c r="AS618" s="39"/>
      <c r="AT618" s="39">
        <v>0</v>
      </c>
      <c r="AU618" s="39"/>
      <c r="AV618" s="39"/>
      <c r="AW618" s="39"/>
    </row>
    <row r="619" spans="1:49" x14ac:dyDescent="0.2">
      <c r="D619" s="47" t="s">
        <v>97</v>
      </c>
      <c r="F619" s="48">
        <v>205</v>
      </c>
      <c r="G619" s="49"/>
      <c r="H619" s="49"/>
      <c r="I619" s="49"/>
      <c r="J619" s="48">
        <v>1738</v>
      </c>
      <c r="K619" s="48">
        <v>17</v>
      </c>
      <c r="L619" s="48">
        <v>10</v>
      </c>
      <c r="M619" s="49"/>
      <c r="N619" s="48">
        <v>1765</v>
      </c>
      <c r="O619" s="49"/>
      <c r="P619" s="49"/>
      <c r="Q619" s="49"/>
      <c r="R619" s="48">
        <v>5</v>
      </c>
      <c r="S619" s="48">
        <v>26</v>
      </c>
      <c r="T619" s="48">
        <v>193</v>
      </c>
      <c r="U619" s="48">
        <v>134</v>
      </c>
      <c r="V619" s="49"/>
      <c r="W619" s="48">
        <v>327</v>
      </c>
      <c r="X619" s="48">
        <v>12</v>
      </c>
      <c r="Y619" s="48">
        <v>25</v>
      </c>
      <c r="Z619" s="48">
        <v>273</v>
      </c>
      <c r="AA619" s="48">
        <v>77</v>
      </c>
      <c r="AB619" s="48">
        <v>126</v>
      </c>
      <c r="AC619" s="48">
        <v>528</v>
      </c>
      <c r="AD619" s="48">
        <v>2</v>
      </c>
      <c r="AE619" s="49"/>
      <c r="AF619" s="48">
        <v>1728</v>
      </c>
      <c r="AG619" s="49"/>
      <c r="AH619" s="49"/>
      <c r="AI619" s="49"/>
      <c r="AJ619" s="48">
        <v>226</v>
      </c>
      <c r="AK619" s="49"/>
      <c r="AL619" s="49"/>
      <c r="AM619" s="49"/>
      <c r="AN619" s="48">
        <v>0</v>
      </c>
      <c r="AO619" s="49"/>
      <c r="AP619" s="48">
        <v>16</v>
      </c>
      <c r="AQ619" s="49"/>
      <c r="AR619" s="49"/>
      <c r="AS619" s="49"/>
      <c r="AT619" s="48">
        <v>0</v>
      </c>
      <c r="AU619" s="39"/>
      <c r="AV619" s="39"/>
      <c r="AW619" s="39"/>
    </row>
    <row r="620" spans="1:49" x14ac:dyDescent="0.2">
      <c r="D620" s="50" t="s">
        <v>113</v>
      </c>
      <c r="F620" s="49">
        <v>218</v>
      </c>
      <c r="G620" s="49"/>
      <c r="H620" s="49"/>
      <c r="I620" s="49"/>
      <c r="J620" s="49">
        <v>1734</v>
      </c>
      <c r="K620" s="49">
        <v>9</v>
      </c>
      <c r="L620" s="49">
        <v>4</v>
      </c>
      <c r="M620" s="49"/>
      <c r="N620" s="49">
        <v>1747</v>
      </c>
      <c r="O620" s="49"/>
      <c r="P620" s="49"/>
      <c r="Q620" s="49"/>
      <c r="R620" s="49">
        <v>0</v>
      </c>
      <c r="S620" s="49">
        <v>35</v>
      </c>
      <c r="T620" s="49">
        <v>148</v>
      </c>
      <c r="U620" s="49">
        <v>111</v>
      </c>
      <c r="V620" s="49"/>
      <c r="W620" s="49">
        <v>121</v>
      </c>
      <c r="X620" s="49">
        <v>1</v>
      </c>
      <c r="Y620" s="49">
        <v>30</v>
      </c>
      <c r="Z620" s="49">
        <v>466</v>
      </c>
      <c r="AA620" s="49">
        <v>90</v>
      </c>
      <c r="AB620" s="49">
        <v>94</v>
      </c>
      <c r="AC620" s="49">
        <v>602</v>
      </c>
      <c r="AD620" s="49">
        <v>0</v>
      </c>
      <c r="AE620" s="49"/>
      <c r="AF620" s="49">
        <v>1698</v>
      </c>
      <c r="AG620" s="49"/>
      <c r="AH620" s="49"/>
      <c r="AI620" s="49"/>
      <c r="AJ620" s="49">
        <v>267</v>
      </c>
      <c r="AK620" s="49"/>
      <c r="AL620" s="49"/>
      <c r="AM620" s="49"/>
      <c r="AN620" s="49">
        <v>0</v>
      </c>
      <c r="AO620" s="49"/>
      <c r="AP620" s="49">
        <v>0</v>
      </c>
      <c r="AQ620" s="49"/>
      <c r="AR620" s="49"/>
      <c r="AS620" s="49"/>
      <c r="AT620" s="49">
        <v>0</v>
      </c>
      <c r="AU620" s="39"/>
      <c r="AV620" s="39"/>
      <c r="AW620" s="39"/>
    </row>
    <row r="621" spans="1:49" x14ac:dyDescent="0.2">
      <c r="D621" s="47" t="s">
        <v>99</v>
      </c>
      <c r="F621" s="48">
        <v>167</v>
      </c>
      <c r="G621" s="49"/>
      <c r="H621" s="49"/>
      <c r="I621" s="49"/>
      <c r="J621" s="48">
        <v>1745</v>
      </c>
      <c r="K621" s="48">
        <v>14</v>
      </c>
      <c r="L621" s="48">
        <v>4</v>
      </c>
      <c r="M621" s="49"/>
      <c r="N621" s="48">
        <v>1763</v>
      </c>
      <c r="O621" s="49"/>
      <c r="P621" s="49"/>
      <c r="Q621" s="49"/>
      <c r="R621" s="48">
        <v>3</v>
      </c>
      <c r="S621" s="48">
        <v>40</v>
      </c>
      <c r="T621" s="48">
        <v>169</v>
      </c>
      <c r="U621" s="48">
        <v>58</v>
      </c>
      <c r="V621" s="49"/>
      <c r="W621" s="48">
        <v>159</v>
      </c>
      <c r="X621" s="48">
        <v>2</v>
      </c>
      <c r="Y621" s="48">
        <v>17</v>
      </c>
      <c r="Z621" s="48">
        <v>463</v>
      </c>
      <c r="AA621" s="48">
        <v>85</v>
      </c>
      <c r="AB621" s="48">
        <v>68</v>
      </c>
      <c r="AC621" s="48">
        <v>609</v>
      </c>
      <c r="AD621" s="48">
        <v>1</v>
      </c>
      <c r="AE621" s="49"/>
      <c r="AF621" s="48">
        <v>1674</v>
      </c>
      <c r="AG621" s="49"/>
      <c r="AH621" s="49"/>
      <c r="AI621" s="49"/>
      <c r="AJ621" s="48">
        <v>256</v>
      </c>
      <c r="AK621" s="49"/>
      <c r="AL621" s="49"/>
      <c r="AM621" s="49"/>
      <c r="AN621" s="48">
        <v>0</v>
      </c>
      <c r="AO621" s="49"/>
      <c r="AP621" s="48">
        <v>0</v>
      </c>
      <c r="AQ621" s="49"/>
      <c r="AR621" s="49"/>
      <c r="AS621" s="49"/>
      <c r="AT621" s="48">
        <v>0</v>
      </c>
      <c r="AU621" s="39"/>
      <c r="AV621" s="39"/>
      <c r="AW621" s="39"/>
    </row>
    <row r="622" spans="1:49" x14ac:dyDescent="0.2">
      <c r="D622" s="50" t="s">
        <v>100</v>
      </c>
      <c r="F622" s="49">
        <v>128</v>
      </c>
      <c r="G622" s="49"/>
      <c r="H622" s="49"/>
      <c r="I622" s="49"/>
      <c r="J622" s="49">
        <v>1731</v>
      </c>
      <c r="K622" s="49">
        <v>29</v>
      </c>
      <c r="L622" s="49">
        <v>7</v>
      </c>
      <c r="M622" s="49"/>
      <c r="N622" s="49">
        <v>1767</v>
      </c>
      <c r="O622" s="49"/>
      <c r="P622" s="49"/>
      <c r="Q622" s="49"/>
      <c r="R622" s="49">
        <v>3</v>
      </c>
      <c r="S622" s="49">
        <v>42</v>
      </c>
      <c r="T622" s="49">
        <v>319</v>
      </c>
      <c r="U622" s="49">
        <v>100</v>
      </c>
      <c r="V622" s="49"/>
      <c r="W622" s="49">
        <v>282</v>
      </c>
      <c r="X622" s="49">
        <v>12</v>
      </c>
      <c r="Y622" s="49">
        <v>23</v>
      </c>
      <c r="Z622" s="49">
        <v>312</v>
      </c>
      <c r="AA622" s="49">
        <v>71</v>
      </c>
      <c r="AB622" s="49">
        <v>133</v>
      </c>
      <c r="AC622" s="49">
        <v>417</v>
      </c>
      <c r="AD622" s="49">
        <v>0</v>
      </c>
      <c r="AE622" s="49"/>
      <c r="AF622" s="49">
        <v>1714</v>
      </c>
      <c r="AG622" s="49"/>
      <c r="AH622" s="49"/>
      <c r="AI622" s="49"/>
      <c r="AJ622" s="49">
        <v>177</v>
      </c>
      <c r="AK622" s="49"/>
      <c r="AL622" s="49"/>
      <c r="AM622" s="49"/>
      <c r="AN622" s="49">
        <v>0</v>
      </c>
      <c r="AO622" s="49"/>
      <c r="AP622" s="49">
        <v>4</v>
      </c>
      <c r="AQ622" s="49"/>
      <c r="AR622" s="49"/>
      <c r="AS622" s="49"/>
      <c r="AT622" s="49">
        <v>0</v>
      </c>
      <c r="AU622" s="39"/>
      <c r="AV622" s="39"/>
      <c r="AW622" s="39"/>
    </row>
    <row r="623" spans="1:49" x14ac:dyDescent="0.2">
      <c r="D623" s="47" t="s">
        <v>115</v>
      </c>
      <c r="F623" s="48">
        <v>106</v>
      </c>
      <c r="G623" s="49"/>
      <c r="H623" s="49"/>
      <c r="I623" s="49"/>
      <c r="J623" s="48">
        <v>1746</v>
      </c>
      <c r="K623" s="48">
        <v>11</v>
      </c>
      <c r="L623" s="48">
        <v>6</v>
      </c>
      <c r="M623" s="49"/>
      <c r="N623" s="48">
        <v>1763</v>
      </c>
      <c r="O623" s="49"/>
      <c r="P623" s="49"/>
      <c r="Q623" s="49"/>
      <c r="R623" s="48">
        <v>0</v>
      </c>
      <c r="S623" s="48">
        <v>37</v>
      </c>
      <c r="T623" s="48">
        <v>170</v>
      </c>
      <c r="U623" s="48">
        <v>131</v>
      </c>
      <c r="V623" s="49"/>
      <c r="W623" s="48">
        <v>217</v>
      </c>
      <c r="X623" s="48">
        <v>6</v>
      </c>
      <c r="Y623" s="48">
        <v>27</v>
      </c>
      <c r="Z623" s="48">
        <v>515</v>
      </c>
      <c r="AA623" s="48">
        <v>80</v>
      </c>
      <c r="AB623" s="48">
        <v>111</v>
      </c>
      <c r="AC623" s="48">
        <v>449</v>
      </c>
      <c r="AD623" s="48">
        <v>0</v>
      </c>
      <c r="AE623" s="49"/>
      <c r="AF623" s="48">
        <v>1743</v>
      </c>
      <c r="AG623" s="49"/>
      <c r="AH623" s="49"/>
      <c r="AI623" s="49"/>
      <c r="AJ623" s="48">
        <v>124</v>
      </c>
      <c r="AK623" s="49"/>
      <c r="AL623" s="49"/>
      <c r="AM623" s="49"/>
      <c r="AN623" s="48">
        <v>0</v>
      </c>
      <c r="AO623" s="49"/>
      <c r="AP623" s="48">
        <v>2</v>
      </c>
      <c r="AQ623" s="49"/>
      <c r="AR623" s="49"/>
      <c r="AS623" s="49"/>
      <c r="AT623" s="48">
        <v>0</v>
      </c>
      <c r="AU623" s="39"/>
      <c r="AV623" s="39"/>
      <c r="AW623" s="39"/>
    </row>
    <row r="624" spans="1:49" x14ac:dyDescent="0.2">
      <c r="D624" s="50" t="s">
        <v>116</v>
      </c>
      <c r="F624" s="49">
        <v>193</v>
      </c>
      <c r="G624" s="49"/>
      <c r="H624" s="49"/>
      <c r="I624" s="49"/>
      <c r="J624" s="49">
        <v>1751</v>
      </c>
      <c r="K624" s="49">
        <v>13</v>
      </c>
      <c r="L624" s="49">
        <v>13</v>
      </c>
      <c r="M624" s="49"/>
      <c r="N624" s="49">
        <v>1777</v>
      </c>
      <c r="O624" s="49"/>
      <c r="P624" s="49"/>
      <c r="Q624" s="49"/>
      <c r="R624" s="49">
        <v>1</v>
      </c>
      <c r="S624" s="49">
        <v>42</v>
      </c>
      <c r="T624" s="49">
        <v>170</v>
      </c>
      <c r="U624" s="49">
        <v>91</v>
      </c>
      <c r="V624" s="49"/>
      <c r="W624" s="49">
        <v>245</v>
      </c>
      <c r="X624" s="49">
        <v>15</v>
      </c>
      <c r="Y624" s="49">
        <v>14</v>
      </c>
      <c r="Z624" s="49">
        <v>379</v>
      </c>
      <c r="AA624" s="49">
        <v>71</v>
      </c>
      <c r="AB624" s="49">
        <v>68</v>
      </c>
      <c r="AC624" s="49">
        <v>592</v>
      </c>
      <c r="AD624" s="49">
        <v>0</v>
      </c>
      <c r="AE624" s="49"/>
      <c r="AF624" s="49">
        <v>1688</v>
      </c>
      <c r="AG624" s="49"/>
      <c r="AH624" s="49"/>
      <c r="AI624" s="49"/>
      <c r="AJ624" s="49">
        <v>275</v>
      </c>
      <c r="AK624" s="49"/>
      <c r="AL624" s="49"/>
      <c r="AM624" s="49"/>
      <c r="AN624" s="49">
        <v>0</v>
      </c>
      <c r="AO624" s="49"/>
      <c r="AP624" s="49">
        <v>7</v>
      </c>
      <c r="AQ624" s="49"/>
      <c r="AR624" s="49"/>
      <c r="AS624" s="49"/>
      <c r="AT624" s="49">
        <v>0</v>
      </c>
      <c r="AU624" s="39"/>
      <c r="AV624" s="39"/>
      <c r="AW624" s="39"/>
    </row>
    <row r="625" spans="1:49" x14ac:dyDescent="0.2"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</row>
    <row r="626" spans="1:49" s="1" customFormat="1" x14ac:dyDescent="0.25">
      <c r="A626" s="3"/>
      <c r="B626" s="6"/>
      <c r="C626" s="51" t="s">
        <v>250</v>
      </c>
      <c r="D626" s="52"/>
      <c r="E626" s="5"/>
      <c r="F626" s="53">
        <v>1232</v>
      </c>
      <c r="G626" s="54"/>
      <c r="H626" s="54"/>
      <c r="I626" s="54"/>
      <c r="J626" s="53">
        <v>12195</v>
      </c>
      <c r="K626" s="53">
        <v>120</v>
      </c>
      <c r="L626" s="53">
        <v>51</v>
      </c>
      <c r="M626" s="54"/>
      <c r="N626" s="53">
        <v>12366</v>
      </c>
      <c r="O626" s="54"/>
      <c r="P626" s="54"/>
      <c r="Q626" s="54"/>
      <c r="R626" s="53">
        <v>13</v>
      </c>
      <c r="S626" s="53">
        <v>259</v>
      </c>
      <c r="T626" s="53">
        <v>1462</v>
      </c>
      <c r="U626" s="53">
        <v>715</v>
      </c>
      <c r="V626" s="54"/>
      <c r="W626" s="53">
        <v>1525</v>
      </c>
      <c r="X626" s="53">
        <v>50</v>
      </c>
      <c r="Y626" s="53">
        <v>158</v>
      </c>
      <c r="Z626" s="53">
        <v>2780</v>
      </c>
      <c r="AA626" s="53">
        <v>577</v>
      </c>
      <c r="AB626" s="53">
        <v>691</v>
      </c>
      <c r="AC626" s="53">
        <v>3759</v>
      </c>
      <c r="AD626" s="53">
        <v>3</v>
      </c>
      <c r="AE626" s="54"/>
      <c r="AF626" s="53">
        <v>11992</v>
      </c>
      <c r="AG626" s="54"/>
      <c r="AH626" s="54"/>
      <c r="AI626" s="54"/>
      <c r="AJ626" s="53">
        <v>1577</v>
      </c>
      <c r="AK626" s="54"/>
      <c r="AL626" s="54"/>
      <c r="AM626" s="54"/>
      <c r="AN626" s="53">
        <v>0</v>
      </c>
      <c r="AO626" s="54"/>
      <c r="AP626" s="53">
        <v>29</v>
      </c>
      <c r="AQ626" s="54"/>
      <c r="AR626" s="54"/>
      <c r="AS626" s="54"/>
      <c r="AT626" s="53">
        <v>0</v>
      </c>
      <c r="AU626" s="39"/>
      <c r="AV626" s="39"/>
      <c r="AW626" s="39"/>
    </row>
    <row r="627" spans="1:49" x14ac:dyDescent="0.2">
      <c r="C627" s="61"/>
      <c r="D627" s="61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39"/>
      <c r="AV627" s="39"/>
      <c r="AW627" s="39"/>
    </row>
    <row r="628" spans="1:49" s="1" customFormat="1" x14ac:dyDescent="0.25">
      <c r="A628" s="3"/>
      <c r="B628" s="57" t="s">
        <v>281</v>
      </c>
      <c r="C628" s="58"/>
      <c r="D628" s="58"/>
      <c r="E628" s="5"/>
      <c r="F628" s="59">
        <v>1242</v>
      </c>
      <c r="G628" s="54"/>
      <c r="H628" s="54"/>
      <c r="I628" s="54"/>
      <c r="J628" s="59">
        <v>12195</v>
      </c>
      <c r="K628" s="59">
        <v>120</v>
      </c>
      <c r="L628" s="59">
        <v>51</v>
      </c>
      <c r="M628" s="54"/>
      <c r="N628" s="59">
        <v>12366</v>
      </c>
      <c r="O628" s="54"/>
      <c r="P628" s="54"/>
      <c r="Q628" s="54"/>
      <c r="R628" s="59">
        <v>13</v>
      </c>
      <c r="S628" s="59">
        <v>259</v>
      </c>
      <c r="T628" s="59">
        <v>1462</v>
      </c>
      <c r="U628" s="59">
        <v>715</v>
      </c>
      <c r="V628" s="54"/>
      <c r="W628" s="59">
        <v>1525</v>
      </c>
      <c r="X628" s="59">
        <v>50</v>
      </c>
      <c r="Y628" s="59">
        <v>160</v>
      </c>
      <c r="Z628" s="59">
        <v>2780</v>
      </c>
      <c r="AA628" s="59">
        <v>579</v>
      </c>
      <c r="AB628" s="59">
        <v>695</v>
      </c>
      <c r="AC628" s="59">
        <v>3761</v>
      </c>
      <c r="AD628" s="59">
        <v>3</v>
      </c>
      <c r="AE628" s="54"/>
      <c r="AF628" s="59">
        <v>12002</v>
      </c>
      <c r="AG628" s="54"/>
      <c r="AH628" s="54"/>
      <c r="AI628" s="54"/>
      <c r="AJ628" s="59">
        <v>1577</v>
      </c>
      <c r="AK628" s="54"/>
      <c r="AL628" s="54"/>
      <c r="AM628" s="54"/>
      <c r="AN628" s="59">
        <v>0</v>
      </c>
      <c r="AO628" s="54"/>
      <c r="AP628" s="59">
        <v>29</v>
      </c>
      <c r="AQ628" s="54"/>
      <c r="AR628" s="54"/>
      <c r="AS628" s="54"/>
      <c r="AT628" s="59">
        <v>0</v>
      </c>
      <c r="AU628" s="39"/>
      <c r="AV628" s="39"/>
      <c r="AW628" s="39"/>
    </row>
    <row r="629" spans="1:49" x14ac:dyDescent="0.2"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</row>
    <row r="630" spans="1:49" x14ac:dyDescent="0.2">
      <c r="B630" s="6" t="s">
        <v>282</v>
      </c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</row>
    <row r="631" spans="1:49" x14ac:dyDescent="0.2">
      <c r="C631" s="3" t="s">
        <v>154</v>
      </c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</row>
    <row r="632" spans="1:49" x14ac:dyDescent="0.2">
      <c r="D632" s="2" t="s">
        <v>96</v>
      </c>
      <c r="F632" s="39">
        <v>232</v>
      </c>
      <c r="G632" s="39"/>
      <c r="H632" s="39"/>
      <c r="I632" s="39"/>
      <c r="J632" s="39">
        <v>1122</v>
      </c>
      <c r="K632" s="39">
        <v>22</v>
      </c>
      <c r="L632" s="39">
        <v>18</v>
      </c>
      <c r="M632" s="39"/>
      <c r="N632" s="39">
        <v>1162</v>
      </c>
      <c r="O632" s="39"/>
      <c r="P632" s="39"/>
      <c r="Q632" s="39"/>
      <c r="R632" s="39">
        <v>1</v>
      </c>
      <c r="S632" s="39">
        <v>75</v>
      </c>
      <c r="T632" s="39">
        <v>169</v>
      </c>
      <c r="U632" s="39">
        <v>61</v>
      </c>
      <c r="V632" s="39"/>
      <c r="W632" s="39">
        <v>148</v>
      </c>
      <c r="X632" s="39">
        <v>8</v>
      </c>
      <c r="Y632" s="39">
        <v>8</v>
      </c>
      <c r="Z632" s="39">
        <v>120</v>
      </c>
      <c r="AA632" s="39">
        <v>102</v>
      </c>
      <c r="AB632" s="39">
        <v>52</v>
      </c>
      <c r="AC632" s="39">
        <v>388</v>
      </c>
      <c r="AD632" s="39">
        <v>1</v>
      </c>
      <c r="AE632" s="39"/>
      <c r="AF632" s="39">
        <v>1133</v>
      </c>
      <c r="AG632" s="39"/>
      <c r="AH632" s="39"/>
      <c r="AI632" s="39"/>
      <c r="AJ632" s="39">
        <v>261</v>
      </c>
      <c r="AK632" s="39"/>
      <c r="AL632" s="39"/>
      <c r="AM632" s="39"/>
      <c r="AN632" s="39">
        <v>0</v>
      </c>
      <c r="AO632" s="39"/>
      <c r="AP632" s="39">
        <v>0</v>
      </c>
      <c r="AQ632" s="39"/>
      <c r="AR632" s="39"/>
      <c r="AS632" s="39"/>
      <c r="AT632" s="39">
        <v>24</v>
      </c>
      <c r="AU632" s="39"/>
      <c r="AV632" s="39"/>
      <c r="AW632" s="39"/>
    </row>
    <row r="633" spans="1:49" x14ac:dyDescent="0.2">
      <c r="D633" s="47" t="s">
        <v>97</v>
      </c>
      <c r="F633" s="48">
        <v>241</v>
      </c>
      <c r="G633" s="49"/>
      <c r="H633" s="49"/>
      <c r="I633" s="49"/>
      <c r="J633" s="48">
        <v>1127</v>
      </c>
      <c r="K633" s="48">
        <v>22</v>
      </c>
      <c r="L633" s="48">
        <v>1</v>
      </c>
      <c r="M633" s="49"/>
      <c r="N633" s="48">
        <v>1150</v>
      </c>
      <c r="O633" s="49"/>
      <c r="P633" s="49"/>
      <c r="Q633" s="49"/>
      <c r="R633" s="48">
        <v>14</v>
      </c>
      <c r="S633" s="48">
        <v>36</v>
      </c>
      <c r="T633" s="48">
        <v>134</v>
      </c>
      <c r="U633" s="48">
        <v>64</v>
      </c>
      <c r="V633" s="49"/>
      <c r="W633" s="48">
        <v>161</v>
      </c>
      <c r="X633" s="48">
        <v>12</v>
      </c>
      <c r="Y633" s="48">
        <v>10</v>
      </c>
      <c r="Z633" s="48">
        <v>79</v>
      </c>
      <c r="AA633" s="48">
        <v>161</v>
      </c>
      <c r="AB633" s="48">
        <v>59</v>
      </c>
      <c r="AC633" s="48">
        <v>435</v>
      </c>
      <c r="AD633" s="48">
        <v>1</v>
      </c>
      <c r="AE633" s="49"/>
      <c r="AF633" s="48">
        <v>1166</v>
      </c>
      <c r="AG633" s="49"/>
      <c r="AH633" s="49"/>
      <c r="AI633" s="49"/>
      <c r="AJ633" s="48">
        <v>202</v>
      </c>
      <c r="AK633" s="49"/>
      <c r="AL633" s="49"/>
      <c r="AM633" s="49"/>
      <c r="AN633" s="48">
        <v>0</v>
      </c>
      <c r="AO633" s="49"/>
      <c r="AP633" s="48">
        <v>23</v>
      </c>
      <c r="AQ633" s="49"/>
      <c r="AR633" s="49"/>
      <c r="AS633" s="49"/>
      <c r="AT633" s="48">
        <v>0</v>
      </c>
      <c r="AU633" s="39"/>
      <c r="AV633" s="39"/>
      <c r="AW633" s="39"/>
    </row>
    <row r="634" spans="1:49" x14ac:dyDescent="0.2"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</row>
    <row r="635" spans="1:49" s="1" customFormat="1" x14ac:dyDescent="0.25">
      <c r="A635" s="3"/>
      <c r="B635" s="6"/>
      <c r="C635" s="51" t="s">
        <v>159</v>
      </c>
      <c r="D635" s="52"/>
      <c r="E635" s="5"/>
      <c r="F635" s="53">
        <v>473</v>
      </c>
      <c r="G635" s="54"/>
      <c r="H635" s="54"/>
      <c r="I635" s="54"/>
      <c r="J635" s="53">
        <v>2249</v>
      </c>
      <c r="K635" s="53">
        <v>44</v>
      </c>
      <c r="L635" s="53">
        <v>19</v>
      </c>
      <c r="M635" s="54"/>
      <c r="N635" s="53">
        <v>2312</v>
      </c>
      <c r="O635" s="54"/>
      <c r="P635" s="54"/>
      <c r="Q635" s="54"/>
      <c r="R635" s="53">
        <v>15</v>
      </c>
      <c r="S635" s="53">
        <v>111</v>
      </c>
      <c r="T635" s="53">
        <v>303</v>
      </c>
      <c r="U635" s="53">
        <v>125</v>
      </c>
      <c r="V635" s="54"/>
      <c r="W635" s="53">
        <v>309</v>
      </c>
      <c r="X635" s="53">
        <v>20</v>
      </c>
      <c r="Y635" s="53">
        <v>18</v>
      </c>
      <c r="Z635" s="53">
        <v>199</v>
      </c>
      <c r="AA635" s="53">
        <v>263</v>
      </c>
      <c r="AB635" s="53">
        <v>111</v>
      </c>
      <c r="AC635" s="53">
        <v>823</v>
      </c>
      <c r="AD635" s="53">
        <v>2</v>
      </c>
      <c r="AE635" s="54"/>
      <c r="AF635" s="53">
        <v>2299</v>
      </c>
      <c r="AG635" s="54"/>
      <c r="AH635" s="54"/>
      <c r="AI635" s="54"/>
      <c r="AJ635" s="53">
        <v>463</v>
      </c>
      <c r="AK635" s="54"/>
      <c r="AL635" s="54"/>
      <c r="AM635" s="54"/>
      <c r="AN635" s="53">
        <v>0</v>
      </c>
      <c r="AO635" s="54"/>
      <c r="AP635" s="53">
        <v>23</v>
      </c>
      <c r="AQ635" s="54"/>
      <c r="AR635" s="54"/>
      <c r="AS635" s="54"/>
      <c r="AT635" s="53">
        <v>24</v>
      </c>
      <c r="AU635" s="39"/>
      <c r="AV635" s="39"/>
      <c r="AW635" s="39"/>
    </row>
    <row r="636" spans="1:49" s="1" customFormat="1" x14ac:dyDescent="0.2">
      <c r="A636" s="3"/>
      <c r="B636" s="6"/>
      <c r="C636" s="3"/>
      <c r="D636" s="3"/>
      <c r="E636" s="5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39"/>
      <c r="AV636" s="39"/>
      <c r="AW636" s="39"/>
    </row>
    <row r="637" spans="1:49" s="1" customFormat="1" x14ac:dyDescent="0.25">
      <c r="A637" s="3"/>
      <c r="B637" s="57" t="s">
        <v>283</v>
      </c>
      <c r="C637" s="58"/>
      <c r="D637" s="58"/>
      <c r="E637" s="5"/>
      <c r="F637" s="59">
        <v>473</v>
      </c>
      <c r="G637" s="54"/>
      <c r="H637" s="54"/>
      <c r="I637" s="54"/>
      <c r="J637" s="59">
        <v>2249</v>
      </c>
      <c r="K637" s="59">
        <v>44</v>
      </c>
      <c r="L637" s="59">
        <v>19</v>
      </c>
      <c r="M637" s="54"/>
      <c r="N637" s="59">
        <v>2312</v>
      </c>
      <c r="O637" s="54"/>
      <c r="P637" s="54"/>
      <c r="Q637" s="54"/>
      <c r="R637" s="59">
        <v>15</v>
      </c>
      <c r="S637" s="59">
        <v>111</v>
      </c>
      <c r="T637" s="59">
        <v>303</v>
      </c>
      <c r="U637" s="59">
        <v>125</v>
      </c>
      <c r="V637" s="54"/>
      <c r="W637" s="59">
        <v>309</v>
      </c>
      <c r="X637" s="59">
        <v>20</v>
      </c>
      <c r="Y637" s="59">
        <v>18</v>
      </c>
      <c r="Z637" s="59">
        <v>199</v>
      </c>
      <c r="AA637" s="59">
        <v>263</v>
      </c>
      <c r="AB637" s="59">
        <v>111</v>
      </c>
      <c r="AC637" s="59">
        <v>823</v>
      </c>
      <c r="AD637" s="59">
        <v>2</v>
      </c>
      <c r="AE637" s="54"/>
      <c r="AF637" s="59">
        <v>2299</v>
      </c>
      <c r="AG637" s="54"/>
      <c r="AH637" s="54"/>
      <c r="AI637" s="54"/>
      <c r="AJ637" s="59">
        <v>463</v>
      </c>
      <c r="AK637" s="54"/>
      <c r="AL637" s="54"/>
      <c r="AM637" s="54"/>
      <c r="AN637" s="59">
        <v>0</v>
      </c>
      <c r="AO637" s="54"/>
      <c r="AP637" s="59">
        <v>23</v>
      </c>
      <c r="AQ637" s="54"/>
      <c r="AR637" s="54"/>
      <c r="AS637" s="54"/>
      <c r="AT637" s="59">
        <v>24</v>
      </c>
      <c r="AU637" s="39"/>
      <c r="AV637" s="39"/>
      <c r="AW637" s="39"/>
    </row>
    <row r="638" spans="1:49" x14ac:dyDescent="0.2"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</row>
    <row r="639" spans="1:49" x14ac:dyDescent="0.2">
      <c r="B639" s="6" t="s">
        <v>284</v>
      </c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</row>
    <row r="640" spans="1:49" x14ac:dyDescent="0.2">
      <c r="C640" s="3" t="s">
        <v>0</v>
      </c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</row>
    <row r="641" spans="1:49" x14ac:dyDescent="0.2">
      <c r="D641" s="2" t="s">
        <v>122</v>
      </c>
      <c r="F641" s="39">
        <v>0</v>
      </c>
      <c r="G641" s="39"/>
      <c r="H641" s="39"/>
      <c r="I641" s="39"/>
      <c r="J641" s="39">
        <v>0</v>
      </c>
      <c r="K641" s="39">
        <v>0</v>
      </c>
      <c r="L641" s="39">
        <v>0</v>
      </c>
      <c r="M641" s="39"/>
      <c r="N641" s="39">
        <v>0</v>
      </c>
      <c r="O641" s="39"/>
      <c r="P641" s="39"/>
      <c r="Q641" s="39"/>
      <c r="R641" s="39">
        <v>0</v>
      </c>
      <c r="S641" s="39">
        <v>0</v>
      </c>
      <c r="T641" s="39">
        <v>0</v>
      </c>
      <c r="U641" s="39">
        <v>0</v>
      </c>
      <c r="V641" s="39"/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/>
      <c r="AF641" s="39">
        <v>0</v>
      </c>
      <c r="AG641" s="39"/>
      <c r="AH641" s="39"/>
      <c r="AI641" s="39"/>
      <c r="AJ641" s="39">
        <v>0</v>
      </c>
      <c r="AK641" s="39"/>
      <c r="AL641" s="39"/>
      <c r="AM641" s="39"/>
      <c r="AN641" s="39">
        <v>0</v>
      </c>
      <c r="AO641" s="39"/>
      <c r="AP641" s="39">
        <v>0</v>
      </c>
      <c r="AQ641" s="39"/>
      <c r="AR641" s="39"/>
      <c r="AS641" s="39"/>
      <c r="AT641" s="39">
        <v>0</v>
      </c>
      <c r="AU641" s="39"/>
      <c r="AV641" s="39"/>
      <c r="AW641" s="39"/>
    </row>
    <row r="642" spans="1:49" x14ac:dyDescent="0.2">
      <c r="D642" s="47" t="s">
        <v>97</v>
      </c>
      <c r="F642" s="48">
        <v>0</v>
      </c>
      <c r="G642" s="49"/>
      <c r="H642" s="49"/>
      <c r="I642" s="49"/>
      <c r="J642" s="48">
        <v>0</v>
      </c>
      <c r="K642" s="48">
        <v>0</v>
      </c>
      <c r="L642" s="48">
        <v>0</v>
      </c>
      <c r="M642" s="49"/>
      <c r="N642" s="48">
        <v>0</v>
      </c>
      <c r="O642" s="49"/>
      <c r="P642" s="49"/>
      <c r="Q642" s="49"/>
      <c r="R642" s="48">
        <v>0</v>
      </c>
      <c r="S642" s="48">
        <v>0</v>
      </c>
      <c r="T642" s="48">
        <v>0</v>
      </c>
      <c r="U642" s="48">
        <v>0</v>
      </c>
      <c r="V642" s="49"/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9"/>
      <c r="AF642" s="48">
        <v>0</v>
      </c>
      <c r="AG642" s="49"/>
      <c r="AH642" s="49"/>
      <c r="AI642" s="49"/>
      <c r="AJ642" s="48">
        <v>0</v>
      </c>
      <c r="AK642" s="49"/>
      <c r="AL642" s="49"/>
      <c r="AM642" s="49"/>
      <c r="AN642" s="48">
        <v>0</v>
      </c>
      <c r="AO642" s="49"/>
      <c r="AP642" s="48">
        <v>0</v>
      </c>
      <c r="AQ642" s="49"/>
      <c r="AR642" s="49"/>
      <c r="AS642" s="49"/>
      <c r="AT642" s="48">
        <v>0</v>
      </c>
      <c r="AU642" s="39"/>
      <c r="AV642" s="39"/>
      <c r="AW642" s="39"/>
    </row>
    <row r="643" spans="1:49" x14ac:dyDescent="0.2"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</row>
    <row r="644" spans="1:49" s="1" customFormat="1" x14ac:dyDescent="0.25">
      <c r="A644" s="3"/>
      <c r="B644" s="6"/>
      <c r="C644" s="51" t="s">
        <v>120</v>
      </c>
      <c r="D644" s="52"/>
      <c r="E644" s="5"/>
      <c r="F644" s="53">
        <v>0</v>
      </c>
      <c r="G644" s="54"/>
      <c r="H644" s="54"/>
      <c r="I644" s="54"/>
      <c r="J644" s="53">
        <v>0</v>
      </c>
      <c r="K644" s="53">
        <v>0</v>
      </c>
      <c r="L644" s="53">
        <v>0</v>
      </c>
      <c r="M644" s="54"/>
      <c r="N644" s="53">
        <v>0</v>
      </c>
      <c r="O644" s="54"/>
      <c r="P644" s="54"/>
      <c r="Q644" s="54"/>
      <c r="R644" s="53">
        <v>0</v>
      </c>
      <c r="S644" s="53">
        <v>0</v>
      </c>
      <c r="T644" s="53">
        <v>0</v>
      </c>
      <c r="U644" s="53">
        <v>0</v>
      </c>
      <c r="V644" s="54"/>
      <c r="W644" s="53">
        <v>0</v>
      </c>
      <c r="X644" s="53">
        <v>0</v>
      </c>
      <c r="Y644" s="53">
        <v>0</v>
      </c>
      <c r="Z644" s="53">
        <v>0</v>
      </c>
      <c r="AA644" s="53">
        <v>0</v>
      </c>
      <c r="AB644" s="53">
        <v>0</v>
      </c>
      <c r="AC644" s="53">
        <v>0</v>
      </c>
      <c r="AD644" s="53">
        <v>0</v>
      </c>
      <c r="AE644" s="54"/>
      <c r="AF644" s="53">
        <v>0</v>
      </c>
      <c r="AG644" s="54"/>
      <c r="AH644" s="54"/>
      <c r="AI644" s="54"/>
      <c r="AJ644" s="53">
        <v>0</v>
      </c>
      <c r="AK644" s="54"/>
      <c r="AL644" s="54"/>
      <c r="AM644" s="54"/>
      <c r="AN644" s="53">
        <v>0</v>
      </c>
      <c r="AO644" s="54"/>
      <c r="AP644" s="53">
        <v>0</v>
      </c>
      <c r="AQ644" s="54"/>
      <c r="AR644" s="54"/>
      <c r="AS644" s="54"/>
      <c r="AT644" s="53">
        <v>0</v>
      </c>
      <c r="AU644" s="39"/>
      <c r="AV644" s="39"/>
      <c r="AW644" s="39"/>
    </row>
    <row r="645" spans="1:49" x14ac:dyDescent="0.2"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</row>
    <row r="646" spans="1:49" x14ac:dyDescent="0.2">
      <c r="C646" s="3" t="s">
        <v>95</v>
      </c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</row>
    <row r="647" spans="1:49" x14ac:dyDescent="0.2">
      <c r="D647" s="2" t="s">
        <v>96</v>
      </c>
      <c r="F647" s="39">
        <v>485</v>
      </c>
      <c r="G647" s="39"/>
      <c r="H647" s="39"/>
      <c r="I647" s="39"/>
      <c r="J647" s="39">
        <v>2850</v>
      </c>
      <c r="K647" s="39">
        <v>42</v>
      </c>
      <c r="L647" s="39">
        <v>14</v>
      </c>
      <c r="M647" s="39"/>
      <c r="N647" s="39">
        <v>2906</v>
      </c>
      <c r="O647" s="39"/>
      <c r="P647" s="39"/>
      <c r="Q647" s="39"/>
      <c r="R647" s="39">
        <v>0</v>
      </c>
      <c r="S647" s="39">
        <v>68</v>
      </c>
      <c r="T647" s="39">
        <v>130</v>
      </c>
      <c r="U647" s="39">
        <v>64</v>
      </c>
      <c r="V647" s="39"/>
      <c r="W647" s="39">
        <v>941</v>
      </c>
      <c r="X647" s="39">
        <v>5</v>
      </c>
      <c r="Y647" s="39">
        <v>6</v>
      </c>
      <c r="Z647" s="39">
        <v>279</v>
      </c>
      <c r="AA647" s="39">
        <v>57</v>
      </c>
      <c r="AB647" s="39">
        <v>44</v>
      </c>
      <c r="AC647" s="39">
        <v>1567</v>
      </c>
      <c r="AD647" s="39">
        <v>2</v>
      </c>
      <c r="AE647" s="39"/>
      <c r="AF647" s="39">
        <v>3163</v>
      </c>
      <c r="AG647" s="39"/>
      <c r="AH647" s="39"/>
      <c r="AI647" s="39"/>
      <c r="AJ647" s="39">
        <v>228</v>
      </c>
      <c r="AK647" s="39"/>
      <c r="AL647" s="39"/>
      <c r="AM647" s="39"/>
      <c r="AN647" s="39">
        <v>0</v>
      </c>
      <c r="AO647" s="39"/>
      <c r="AP647" s="39">
        <v>0</v>
      </c>
      <c r="AQ647" s="39"/>
      <c r="AR647" s="39"/>
      <c r="AS647" s="39"/>
      <c r="AT647" s="39">
        <v>0</v>
      </c>
      <c r="AU647" s="39"/>
      <c r="AV647" s="39"/>
      <c r="AW647" s="39"/>
    </row>
    <row r="648" spans="1:49" x14ac:dyDescent="0.2">
      <c r="D648" s="47" t="s">
        <v>97</v>
      </c>
      <c r="F648" s="48">
        <v>447</v>
      </c>
      <c r="G648" s="49"/>
      <c r="H648" s="49"/>
      <c r="I648" s="49"/>
      <c r="J648" s="48">
        <v>2879</v>
      </c>
      <c r="K648" s="48">
        <v>38</v>
      </c>
      <c r="L648" s="48">
        <v>14</v>
      </c>
      <c r="M648" s="49"/>
      <c r="N648" s="48">
        <v>2931</v>
      </c>
      <c r="O648" s="49"/>
      <c r="P648" s="49"/>
      <c r="Q648" s="49"/>
      <c r="R648" s="48">
        <v>0</v>
      </c>
      <c r="S648" s="48">
        <v>45</v>
      </c>
      <c r="T648" s="48">
        <v>377</v>
      </c>
      <c r="U648" s="48">
        <v>48</v>
      </c>
      <c r="V648" s="49"/>
      <c r="W648" s="48">
        <v>785</v>
      </c>
      <c r="X648" s="48">
        <v>2</v>
      </c>
      <c r="Y648" s="48">
        <v>1</v>
      </c>
      <c r="Z648" s="48">
        <v>275</v>
      </c>
      <c r="AA648" s="48">
        <v>52</v>
      </c>
      <c r="AB648" s="48">
        <v>52</v>
      </c>
      <c r="AC648" s="48">
        <v>1511</v>
      </c>
      <c r="AD648" s="48">
        <v>0</v>
      </c>
      <c r="AE648" s="49"/>
      <c r="AF648" s="48">
        <v>3148</v>
      </c>
      <c r="AG648" s="49"/>
      <c r="AH648" s="49"/>
      <c r="AI648" s="49"/>
      <c r="AJ648" s="48">
        <v>230</v>
      </c>
      <c r="AK648" s="49"/>
      <c r="AL648" s="49"/>
      <c r="AM648" s="49"/>
      <c r="AN648" s="48">
        <v>0</v>
      </c>
      <c r="AO648" s="49"/>
      <c r="AP648" s="48">
        <v>0</v>
      </c>
      <c r="AQ648" s="49"/>
      <c r="AR648" s="49"/>
      <c r="AS648" s="49"/>
      <c r="AT648" s="48">
        <v>0</v>
      </c>
      <c r="AU648" s="39"/>
      <c r="AV648" s="39"/>
      <c r="AW648" s="39"/>
    </row>
    <row r="649" spans="1:49" x14ac:dyDescent="0.2">
      <c r="D649" s="2" t="s">
        <v>113</v>
      </c>
      <c r="F649" s="39">
        <v>400</v>
      </c>
      <c r="G649" s="39"/>
      <c r="H649" s="39"/>
      <c r="I649" s="39"/>
      <c r="J649" s="39">
        <v>2904</v>
      </c>
      <c r="K649" s="39">
        <v>42</v>
      </c>
      <c r="L649" s="39">
        <v>38</v>
      </c>
      <c r="M649" s="39"/>
      <c r="N649" s="39">
        <v>2984</v>
      </c>
      <c r="O649" s="39"/>
      <c r="P649" s="39"/>
      <c r="Q649" s="39"/>
      <c r="R649" s="39">
        <v>2</v>
      </c>
      <c r="S649" s="39">
        <v>58</v>
      </c>
      <c r="T649" s="39">
        <v>334</v>
      </c>
      <c r="U649" s="39">
        <v>113</v>
      </c>
      <c r="V649" s="39"/>
      <c r="W649" s="39">
        <v>649</v>
      </c>
      <c r="X649" s="39">
        <v>20</v>
      </c>
      <c r="Y649" s="39">
        <v>17</v>
      </c>
      <c r="Z649" s="39">
        <v>173</v>
      </c>
      <c r="AA649" s="39">
        <v>92</v>
      </c>
      <c r="AB649" s="39">
        <v>44</v>
      </c>
      <c r="AC649" s="39">
        <v>1679</v>
      </c>
      <c r="AD649" s="39">
        <v>0</v>
      </c>
      <c r="AE649" s="39"/>
      <c r="AF649" s="39">
        <v>3181</v>
      </c>
      <c r="AG649" s="39"/>
      <c r="AH649" s="39"/>
      <c r="AI649" s="39"/>
      <c r="AJ649" s="39">
        <v>203</v>
      </c>
      <c r="AK649" s="39"/>
      <c r="AL649" s="39"/>
      <c r="AM649" s="39"/>
      <c r="AN649" s="39">
        <v>0</v>
      </c>
      <c r="AO649" s="39"/>
      <c r="AP649" s="39">
        <v>0</v>
      </c>
      <c r="AQ649" s="39"/>
      <c r="AR649" s="39"/>
      <c r="AS649" s="39"/>
      <c r="AT649" s="39">
        <v>0</v>
      </c>
      <c r="AU649" s="39"/>
      <c r="AV649" s="39"/>
      <c r="AW649" s="39"/>
    </row>
    <row r="650" spans="1:49" x14ac:dyDescent="0.2"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</row>
    <row r="651" spans="1:49" s="1" customFormat="1" x14ac:dyDescent="0.25">
      <c r="A651" s="3"/>
      <c r="B651" s="6"/>
      <c r="C651" s="51" t="s">
        <v>112</v>
      </c>
      <c r="D651" s="52"/>
      <c r="E651" s="5"/>
      <c r="F651" s="53">
        <v>1332</v>
      </c>
      <c r="G651" s="54"/>
      <c r="H651" s="54"/>
      <c r="I651" s="54"/>
      <c r="J651" s="53">
        <v>8633</v>
      </c>
      <c r="K651" s="53">
        <v>122</v>
      </c>
      <c r="L651" s="53">
        <v>66</v>
      </c>
      <c r="M651" s="54"/>
      <c r="N651" s="53">
        <v>8821</v>
      </c>
      <c r="O651" s="54"/>
      <c r="P651" s="54"/>
      <c r="Q651" s="54"/>
      <c r="R651" s="53">
        <v>2</v>
      </c>
      <c r="S651" s="53">
        <v>171</v>
      </c>
      <c r="T651" s="53">
        <v>841</v>
      </c>
      <c r="U651" s="53">
        <v>225</v>
      </c>
      <c r="V651" s="54"/>
      <c r="W651" s="53">
        <v>2375</v>
      </c>
      <c r="X651" s="53">
        <v>27</v>
      </c>
      <c r="Y651" s="53">
        <v>24</v>
      </c>
      <c r="Z651" s="53">
        <v>727</v>
      </c>
      <c r="AA651" s="53">
        <v>201</v>
      </c>
      <c r="AB651" s="53">
        <v>140</v>
      </c>
      <c r="AC651" s="53">
        <v>4757</v>
      </c>
      <c r="AD651" s="53">
        <v>2</v>
      </c>
      <c r="AE651" s="54"/>
      <c r="AF651" s="53">
        <v>9492</v>
      </c>
      <c r="AG651" s="54"/>
      <c r="AH651" s="54"/>
      <c r="AI651" s="54"/>
      <c r="AJ651" s="53">
        <v>661</v>
      </c>
      <c r="AK651" s="54"/>
      <c r="AL651" s="54"/>
      <c r="AM651" s="54"/>
      <c r="AN651" s="53">
        <v>0</v>
      </c>
      <c r="AO651" s="54"/>
      <c r="AP651" s="53">
        <v>0</v>
      </c>
      <c r="AQ651" s="54"/>
      <c r="AR651" s="54"/>
      <c r="AS651" s="54"/>
      <c r="AT651" s="53">
        <v>0</v>
      </c>
      <c r="AU651" s="39"/>
      <c r="AV651" s="39"/>
      <c r="AW651" s="39"/>
    </row>
    <row r="652" spans="1:49" x14ac:dyDescent="0.2"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</row>
    <row r="653" spans="1:49" x14ac:dyDescent="0.2">
      <c r="C653" s="3" t="s">
        <v>285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</row>
    <row r="654" spans="1:49" x14ac:dyDescent="0.2">
      <c r="D654" s="2" t="s">
        <v>96</v>
      </c>
      <c r="F654" s="39">
        <v>379</v>
      </c>
      <c r="G654" s="39"/>
      <c r="H654" s="39"/>
      <c r="I654" s="39"/>
      <c r="J654" s="39">
        <v>2493</v>
      </c>
      <c r="K654" s="39">
        <v>29</v>
      </c>
      <c r="L654" s="39">
        <v>18</v>
      </c>
      <c r="M654" s="39"/>
      <c r="N654" s="39">
        <v>2540</v>
      </c>
      <c r="O654" s="39"/>
      <c r="P654" s="39"/>
      <c r="Q654" s="39"/>
      <c r="R654" s="39">
        <v>1</v>
      </c>
      <c r="S654" s="39">
        <v>82</v>
      </c>
      <c r="T654" s="39">
        <v>357</v>
      </c>
      <c r="U654" s="39">
        <v>113</v>
      </c>
      <c r="V654" s="39"/>
      <c r="W654" s="39">
        <v>981</v>
      </c>
      <c r="X654" s="39">
        <v>6</v>
      </c>
      <c r="Y654" s="39">
        <v>1</v>
      </c>
      <c r="Z654" s="39">
        <v>152</v>
      </c>
      <c r="AA654" s="39">
        <v>105</v>
      </c>
      <c r="AB654" s="39">
        <v>34</v>
      </c>
      <c r="AC654" s="39">
        <v>456</v>
      </c>
      <c r="AD654" s="39">
        <v>0</v>
      </c>
      <c r="AE654" s="39"/>
      <c r="AF654" s="39">
        <v>2288</v>
      </c>
      <c r="AG654" s="39"/>
      <c r="AH654" s="39"/>
      <c r="AI654" s="39"/>
      <c r="AJ654" s="39">
        <v>626</v>
      </c>
      <c r="AK654" s="39"/>
      <c r="AL654" s="39"/>
      <c r="AM654" s="39"/>
      <c r="AN654" s="39">
        <v>0</v>
      </c>
      <c r="AO654" s="39"/>
      <c r="AP654" s="39">
        <v>5</v>
      </c>
      <c r="AQ654" s="39"/>
      <c r="AR654" s="39"/>
      <c r="AS654" s="39"/>
      <c r="AT654" s="39">
        <v>0</v>
      </c>
      <c r="AU654" s="39"/>
      <c r="AV654" s="39"/>
      <c r="AW654" s="39"/>
    </row>
    <row r="655" spans="1:49" x14ac:dyDescent="0.2">
      <c r="D655" s="47" t="s">
        <v>97</v>
      </c>
      <c r="F655" s="48">
        <v>470</v>
      </c>
      <c r="G655" s="49"/>
      <c r="H655" s="49"/>
      <c r="I655" s="49"/>
      <c r="J655" s="48">
        <v>2500</v>
      </c>
      <c r="K655" s="48">
        <v>21</v>
      </c>
      <c r="L655" s="48">
        <v>36</v>
      </c>
      <c r="M655" s="49"/>
      <c r="N655" s="48">
        <v>2557</v>
      </c>
      <c r="O655" s="49"/>
      <c r="P655" s="49"/>
      <c r="Q655" s="49"/>
      <c r="R655" s="48">
        <v>4</v>
      </c>
      <c r="S655" s="48">
        <v>57</v>
      </c>
      <c r="T655" s="48">
        <v>264</v>
      </c>
      <c r="U655" s="48">
        <v>85</v>
      </c>
      <c r="V655" s="49"/>
      <c r="W655" s="48">
        <v>1009</v>
      </c>
      <c r="X655" s="48">
        <v>6</v>
      </c>
      <c r="Y655" s="48">
        <v>1</v>
      </c>
      <c r="Z655" s="48">
        <v>296</v>
      </c>
      <c r="AA655" s="48">
        <v>101</v>
      </c>
      <c r="AB655" s="48">
        <v>57</v>
      </c>
      <c r="AC655" s="48">
        <v>633</v>
      </c>
      <c r="AD655" s="48">
        <v>0</v>
      </c>
      <c r="AE655" s="49"/>
      <c r="AF655" s="48">
        <v>2513</v>
      </c>
      <c r="AG655" s="49"/>
      <c r="AH655" s="49"/>
      <c r="AI655" s="49"/>
      <c r="AJ655" s="48">
        <v>500</v>
      </c>
      <c r="AK655" s="49"/>
      <c r="AL655" s="49"/>
      <c r="AM655" s="49"/>
      <c r="AN655" s="48">
        <v>0</v>
      </c>
      <c r="AO655" s="49"/>
      <c r="AP655" s="48">
        <v>14</v>
      </c>
      <c r="AQ655" s="49"/>
      <c r="AR655" s="49"/>
      <c r="AS655" s="49"/>
      <c r="AT655" s="48">
        <v>72</v>
      </c>
      <c r="AU655" s="39"/>
      <c r="AV655" s="39"/>
      <c r="AW655" s="39"/>
    </row>
    <row r="656" spans="1:49" x14ac:dyDescent="0.2"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</row>
    <row r="657" spans="1:49" s="1" customFormat="1" x14ac:dyDescent="0.25">
      <c r="A657" s="3"/>
      <c r="B657" s="6"/>
      <c r="C657" s="51" t="s">
        <v>286</v>
      </c>
      <c r="D657" s="52"/>
      <c r="E657" s="5"/>
      <c r="F657" s="53">
        <v>849</v>
      </c>
      <c r="G657" s="54"/>
      <c r="H657" s="54"/>
      <c r="I657" s="54"/>
      <c r="J657" s="53">
        <v>4993</v>
      </c>
      <c r="K657" s="53">
        <v>50</v>
      </c>
      <c r="L657" s="53">
        <v>54</v>
      </c>
      <c r="M657" s="54"/>
      <c r="N657" s="53">
        <v>5097</v>
      </c>
      <c r="O657" s="54"/>
      <c r="P657" s="54"/>
      <c r="Q657" s="54"/>
      <c r="R657" s="53">
        <v>5</v>
      </c>
      <c r="S657" s="53">
        <v>139</v>
      </c>
      <c r="T657" s="53">
        <v>621</v>
      </c>
      <c r="U657" s="53">
        <v>198</v>
      </c>
      <c r="V657" s="54"/>
      <c r="W657" s="53">
        <v>1990</v>
      </c>
      <c r="X657" s="53">
        <v>12</v>
      </c>
      <c r="Y657" s="53">
        <v>2</v>
      </c>
      <c r="Z657" s="53">
        <v>448</v>
      </c>
      <c r="AA657" s="53">
        <v>206</v>
      </c>
      <c r="AB657" s="53">
        <v>91</v>
      </c>
      <c r="AC657" s="53">
        <v>1089</v>
      </c>
      <c r="AD657" s="53">
        <v>0</v>
      </c>
      <c r="AE657" s="54"/>
      <c r="AF657" s="53">
        <v>4801</v>
      </c>
      <c r="AG657" s="54"/>
      <c r="AH657" s="54"/>
      <c r="AI657" s="54"/>
      <c r="AJ657" s="53">
        <v>1126</v>
      </c>
      <c r="AK657" s="54"/>
      <c r="AL657" s="54"/>
      <c r="AM657" s="54"/>
      <c r="AN657" s="53">
        <v>0</v>
      </c>
      <c r="AO657" s="54"/>
      <c r="AP657" s="53">
        <v>19</v>
      </c>
      <c r="AQ657" s="54"/>
      <c r="AR657" s="54"/>
      <c r="AS657" s="54"/>
      <c r="AT657" s="53">
        <v>72</v>
      </c>
      <c r="AU657" s="39"/>
      <c r="AV657" s="39"/>
      <c r="AW657" s="39"/>
    </row>
    <row r="658" spans="1:49" x14ac:dyDescent="0.2"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39"/>
      <c r="AV658" s="39"/>
      <c r="AW658" s="39"/>
    </row>
    <row r="659" spans="1:49" s="1" customFormat="1" x14ac:dyDescent="0.25">
      <c r="A659" s="3"/>
      <c r="B659" s="57" t="s">
        <v>287</v>
      </c>
      <c r="C659" s="58"/>
      <c r="D659" s="58"/>
      <c r="E659" s="5"/>
      <c r="F659" s="59">
        <v>2181</v>
      </c>
      <c r="G659" s="54"/>
      <c r="H659" s="54"/>
      <c r="I659" s="54"/>
      <c r="J659" s="59">
        <v>13626</v>
      </c>
      <c r="K659" s="59">
        <v>172</v>
      </c>
      <c r="L659" s="59">
        <v>120</v>
      </c>
      <c r="M659" s="54"/>
      <c r="N659" s="59">
        <v>13918</v>
      </c>
      <c r="O659" s="54"/>
      <c r="P659" s="54"/>
      <c r="Q659" s="54"/>
      <c r="R659" s="59">
        <v>7</v>
      </c>
      <c r="S659" s="59">
        <v>310</v>
      </c>
      <c r="T659" s="59">
        <v>1462</v>
      </c>
      <c r="U659" s="59">
        <v>423</v>
      </c>
      <c r="V659" s="54"/>
      <c r="W659" s="59">
        <v>4365</v>
      </c>
      <c r="X659" s="59">
        <v>39</v>
      </c>
      <c r="Y659" s="59">
        <v>26</v>
      </c>
      <c r="Z659" s="59">
        <v>1175</v>
      </c>
      <c r="AA659" s="59">
        <v>407</v>
      </c>
      <c r="AB659" s="59">
        <v>231</v>
      </c>
      <c r="AC659" s="59">
        <v>5846</v>
      </c>
      <c r="AD659" s="59">
        <v>2</v>
      </c>
      <c r="AE659" s="54"/>
      <c r="AF659" s="59">
        <v>14293</v>
      </c>
      <c r="AG659" s="54"/>
      <c r="AH659" s="54"/>
      <c r="AI659" s="54"/>
      <c r="AJ659" s="59">
        <v>1787</v>
      </c>
      <c r="AK659" s="54"/>
      <c r="AL659" s="54"/>
      <c r="AM659" s="54"/>
      <c r="AN659" s="59">
        <v>0</v>
      </c>
      <c r="AO659" s="54"/>
      <c r="AP659" s="59">
        <v>19</v>
      </c>
      <c r="AQ659" s="54"/>
      <c r="AR659" s="54"/>
      <c r="AS659" s="54"/>
      <c r="AT659" s="59">
        <v>72</v>
      </c>
      <c r="AU659" s="39"/>
      <c r="AV659" s="39"/>
      <c r="AW659" s="39"/>
    </row>
    <row r="660" spans="1:49" x14ac:dyDescent="0.2"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</row>
    <row r="661" spans="1:49" x14ac:dyDescent="0.2">
      <c r="B661" s="6" t="s">
        <v>288</v>
      </c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</row>
    <row r="662" spans="1:49" x14ac:dyDescent="0.2">
      <c r="C662" s="3" t="s">
        <v>154</v>
      </c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</row>
    <row r="663" spans="1:49" ht="15" x14ac:dyDescent="0.2">
      <c r="B663" s="5"/>
      <c r="D663" s="2" t="s">
        <v>96</v>
      </c>
      <c r="F663" s="39">
        <v>248</v>
      </c>
      <c r="G663" s="39"/>
      <c r="H663" s="39"/>
      <c r="I663" s="39"/>
      <c r="J663" s="39">
        <v>1687</v>
      </c>
      <c r="K663" s="39">
        <v>34</v>
      </c>
      <c r="L663" s="39">
        <v>6</v>
      </c>
      <c r="M663" s="39"/>
      <c r="N663" s="39">
        <v>1727</v>
      </c>
      <c r="O663" s="39"/>
      <c r="P663" s="39"/>
      <c r="Q663" s="39"/>
      <c r="R663" s="39">
        <v>14</v>
      </c>
      <c r="S663" s="39">
        <v>169</v>
      </c>
      <c r="T663" s="39">
        <v>202</v>
      </c>
      <c r="U663" s="39">
        <v>134</v>
      </c>
      <c r="V663" s="39"/>
      <c r="W663" s="39">
        <v>137</v>
      </c>
      <c r="X663" s="39">
        <v>4</v>
      </c>
      <c r="Y663" s="39">
        <v>7</v>
      </c>
      <c r="Z663" s="39">
        <v>54</v>
      </c>
      <c r="AA663" s="39">
        <v>67</v>
      </c>
      <c r="AB663" s="39">
        <v>24</v>
      </c>
      <c r="AC663" s="39">
        <v>862</v>
      </c>
      <c r="AD663" s="39">
        <v>1</v>
      </c>
      <c r="AE663" s="39"/>
      <c r="AF663" s="39">
        <v>1675</v>
      </c>
      <c r="AG663" s="39"/>
      <c r="AH663" s="39"/>
      <c r="AI663" s="39"/>
      <c r="AJ663" s="39">
        <v>300</v>
      </c>
      <c r="AK663" s="39"/>
      <c r="AL663" s="39"/>
      <c r="AM663" s="39"/>
      <c r="AN663" s="39">
        <v>0</v>
      </c>
      <c r="AO663" s="39"/>
      <c r="AP663" s="39">
        <v>0</v>
      </c>
      <c r="AQ663" s="39"/>
      <c r="AR663" s="39"/>
      <c r="AS663" s="39"/>
      <c r="AT663" s="39">
        <v>0</v>
      </c>
      <c r="AU663" s="39"/>
      <c r="AV663" s="39"/>
      <c r="AW663" s="39"/>
    </row>
    <row r="664" spans="1:49" x14ac:dyDescent="0.2">
      <c r="D664" s="47" t="s">
        <v>97</v>
      </c>
      <c r="F664" s="48">
        <v>249</v>
      </c>
      <c r="G664" s="49"/>
      <c r="H664" s="49"/>
      <c r="I664" s="49"/>
      <c r="J664" s="48">
        <v>1633</v>
      </c>
      <c r="K664" s="48">
        <v>14</v>
      </c>
      <c r="L664" s="48">
        <v>14</v>
      </c>
      <c r="M664" s="49"/>
      <c r="N664" s="48">
        <v>1661</v>
      </c>
      <c r="O664" s="49"/>
      <c r="P664" s="49"/>
      <c r="Q664" s="49"/>
      <c r="R664" s="48">
        <v>0</v>
      </c>
      <c r="S664" s="48">
        <v>121</v>
      </c>
      <c r="T664" s="48">
        <v>189</v>
      </c>
      <c r="U664" s="48">
        <v>45</v>
      </c>
      <c r="V664" s="49"/>
      <c r="W664" s="48">
        <v>181</v>
      </c>
      <c r="X664" s="48">
        <v>3</v>
      </c>
      <c r="Y664" s="48">
        <v>1</v>
      </c>
      <c r="Z664" s="48">
        <v>57</v>
      </c>
      <c r="AA664" s="48">
        <v>75</v>
      </c>
      <c r="AB664" s="48">
        <v>33</v>
      </c>
      <c r="AC664" s="48">
        <v>962</v>
      </c>
      <c r="AD664" s="48">
        <v>0</v>
      </c>
      <c r="AE664" s="49"/>
      <c r="AF664" s="48">
        <v>1667</v>
      </c>
      <c r="AG664" s="49"/>
      <c r="AH664" s="49"/>
      <c r="AI664" s="49"/>
      <c r="AJ664" s="48">
        <v>242</v>
      </c>
      <c r="AK664" s="49"/>
      <c r="AL664" s="49"/>
      <c r="AM664" s="49"/>
      <c r="AN664" s="48">
        <v>0</v>
      </c>
      <c r="AO664" s="49"/>
      <c r="AP664" s="48">
        <v>1</v>
      </c>
      <c r="AQ664" s="49"/>
      <c r="AR664" s="49"/>
      <c r="AS664" s="49"/>
      <c r="AT664" s="48">
        <v>0</v>
      </c>
      <c r="AU664" s="39"/>
      <c r="AV664" s="39"/>
      <c r="AW664" s="39"/>
    </row>
    <row r="665" spans="1:49" x14ac:dyDescent="0.2">
      <c r="D665" s="2" t="s">
        <v>113</v>
      </c>
      <c r="F665" s="39">
        <v>297</v>
      </c>
      <c r="G665" s="39"/>
      <c r="H665" s="39"/>
      <c r="I665" s="39"/>
      <c r="J665" s="39">
        <v>1649</v>
      </c>
      <c r="K665" s="39">
        <v>28</v>
      </c>
      <c r="L665" s="39">
        <v>13</v>
      </c>
      <c r="M665" s="39"/>
      <c r="N665" s="39">
        <v>1690</v>
      </c>
      <c r="O665" s="39"/>
      <c r="P665" s="39"/>
      <c r="Q665" s="39"/>
      <c r="R665" s="39">
        <v>2</v>
      </c>
      <c r="S665" s="39">
        <v>122</v>
      </c>
      <c r="T665" s="39">
        <v>86</v>
      </c>
      <c r="U665" s="39">
        <v>49</v>
      </c>
      <c r="V665" s="39"/>
      <c r="W665" s="39">
        <v>164</v>
      </c>
      <c r="X665" s="39">
        <v>12</v>
      </c>
      <c r="Y665" s="39">
        <v>15</v>
      </c>
      <c r="Z665" s="39">
        <v>55</v>
      </c>
      <c r="AA665" s="39">
        <v>95</v>
      </c>
      <c r="AB665" s="39">
        <v>34</v>
      </c>
      <c r="AC665" s="39">
        <v>1012</v>
      </c>
      <c r="AD665" s="39">
        <v>0</v>
      </c>
      <c r="AE665" s="39"/>
      <c r="AF665" s="39">
        <v>1646</v>
      </c>
      <c r="AG665" s="39"/>
      <c r="AH665" s="39"/>
      <c r="AI665" s="39"/>
      <c r="AJ665" s="39">
        <v>337</v>
      </c>
      <c r="AK665" s="39"/>
      <c r="AL665" s="39"/>
      <c r="AM665" s="39"/>
      <c r="AN665" s="39">
        <v>0</v>
      </c>
      <c r="AO665" s="39"/>
      <c r="AP665" s="39">
        <v>4</v>
      </c>
      <c r="AQ665" s="39"/>
      <c r="AR665" s="39"/>
      <c r="AS665" s="39"/>
      <c r="AT665" s="39">
        <v>0</v>
      </c>
      <c r="AU665" s="39"/>
      <c r="AV665" s="39"/>
      <c r="AW665" s="39"/>
    </row>
    <row r="666" spans="1:49" x14ac:dyDescent="0.2"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</row>
    <row r="667" spans="1:49" s="1" customFormat="1" x14ac:dyDescent="0.25">
      <c r="A667" s="3"/>
      <c r="B667" s="6"/>
      <c r="C667" s="51" t="s">
        <v>159</v>
      </c>
      <c r="D667" s="52"/>
      <c r="E667" s="5"/>
      <c r="F667" s="53">
        <v>794</v>
      </c>
      <c r="G667" s="54"/>
      <c r="H667" s="54"/>
      <c r="I667" s="54"/>
      <c r="J667" s="53">
        <v>4969</v>
      </c>
      <c r="K667" s="53">
        <v>76</v>
      </c>
      <c r="L667" s="53">
        <v>33</v>
      </c>
      <c r="M667" s="54"/>
      <c r="N667" s="53">
        <v>5078</v>
      </c>
      <c r="O667" s="54"/>
      <c r="P667" s="54"/>
      <c r="Q667" s="54"/>
      <c r="R667" s="53">
        <v>16</v>
      </c>
      <c r="S667" s="53">
        <v>412</v>
      </c>
      <c r="T667" s="53">
        <v>477</v>
      </c>
      <c r="U667" s="53">
        <v>228</v>
      </c>
      <c r="V667" s="54"/>
      <c r="W667" s="53">
        <v>482</v>
      </c>
      <c r="X667" s="53">
        <v>19</v>
      </c>
      <c r="Y667" s="53">
        <v>23</v>
      </c>
      <c r="Z667" s="53">
        <v>166</v>
      </c>
      <c r="AA667" s="53">
        <v>237</v>
      </c>
      <c r="AB667" s="53">
        <v>91</v>
      </c>
      <c r="AC667" s="53">
        <v>2836</v>
      </c>
      <c r="AD667" s="53">
        <v>1</v>
      </c>
      <c r="AE667" s="54"/>
      <c r="AF667" s="53">
        <v>4988</v>
      </c>
      <c r="AG667" s="54"/>
      <c r="AH667" s="54"/>
      <c r="AI667" s="54"/>
      <c r="AJ667" s="53">
        <v>879</v>
      </c>
      <c r="AK667" s="54"/>
      <c r="AL667" s="54"/>
      <c r="AM667" s="54"/>
      <c r="AN667" s="53">
        <v>0</v>
      </c>
      <c r="AO667" s="54"/>
      <c r="AP667" s="53">
        <v>5</v>
      </c>
      <c r="AQ667" s="54"/>
      <c r="AR667" s="54"/>
      <c r="AS667" s="54"/>
      <c r="AT667" s="53">
        <v>0</v>
      </c>
      <c r="AU667" s="39"/>
      <c r="AV667" s="39"/>
      <c r="AW667" s="39"/>
    </row>
    <row r="668" spans="1:49" s="1" customFormat="1" x14ac:dyDescent="0.2">
      <c r="A668" s="3"/>
      <c r="B668" s="6"/>
      <c r="C668" s="3"/>
      <c r="D668" s="3"/>
      <c r="E668" s="5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39"/>
      <c r="AV668" s="39"/>
      <c r="AW668" s="39"/>
    </row>
    <row r="669" spans="1:49" s="1" customFormat="1" x14ac:dyDescent="0.25">
      <c r="A669" s="3"/>
      <c r="B669" s="57" t="s">
        <v>289</v>
      </c>
      <c r="C669" s="58"/>
      <c r="D669" s="58"/>
      <c r="E669" s="5"/>
      <c r="F669" s="59">
        <v>794</v>
      </c>
      <c r="G669" s="54"/>
      <c r="H669" s="54"/>
      <c r="I669" s="54"/>
      <c r="J669" s="59">
        <v>4969</v>
      </c>
      <c r="K669" s="59">
        <v>76</v>
      </c>
      <c r="L669" s="59">
        <v>33</v>
      </c>
      <c r="M669" s="54"/>
      <c r="N669" s="59">
        <v>5078</v>
      </c>
      <c r="O669" s="54"/>
      <c r="P669" s="54"/>
      <c r="Q669" s="54"/>
      <c r="R669" s="59">
        <v>16</v>
      </c>
      <c r="S669" s="59">
        <v>412</v>
      </c>
      <c r="T669" s="59">
        <v>477</v>
      </c>
      <c r="U669" s="59">
        <v>228</v>
      </c>
      <c r="V669" s="54"/>
      <c r="W669" s="59">
        <v>482</v>
      </c>
      <c r="X669" s="59">
        <v>19</v>
      </c>
      <c r="Y669" s="59">
        <v>23</v>
      </c>
      <c r="Z669" s="59">
        <v>166</v>
      </c>
      <c r="AA669" s="59">
        <v>237</v>
      </c>
      <c r="AB669" s="59">
        <v>91</v>
      </c>
      <c r="AC669" s="59">
        <v>2836</v>
      </c>
      <c r="AD669" s="59">
        <v>1</v>
      </c>
      <c r="AE669" s="54"/>
      <c r="AF669" s="59">
        <v>4988</v>
      </c>
      <c r="AG669" s="54"/>
      <c r="AH669" s="54"/>
      <c r="AI669" s="54"/>
      <c r="AJ669" s="59">
        <v>879</v>
      </c>
      <c r="AK669" s="54"/>
      <c r="AL669" s="54"/>
      <c r="AM669" s="54"/>
      <c r="AN669" s="59">
        <v>0</v>
      </c>
      <c r="AO669" s="54"/>
      <c r="AP669" s="59">
        <v>5</v>
      </c>
      <c r="AQ669" s="54"/>
      <c r="AR669" s="54"/>
      <c r="AS669" s="54"/>
      <c r="AT669" s="59">
        <v>0</v>
      </c>
      <c r="AU669" s="39"/>
      <c r="AV669" s="39"/>
      <c r="AW669" s="39"/>
    </row>
    <row r="670" spans="1:49" x14ac:dyDescent="0.2"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</row>
    <row r="671" spans="1:49" x14ac:dyDescent="0.2">
      <c r="B671" s="6" t="s">
        <v>290</v>
      </c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</row>
    <row r="672" spans="1:49" x14ac:dyDescent="0.2">
      <c r="C672" s="3" t="s">
        <v>154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</row>
    <row r="673" spans="1:49" ht="15" x14ac:dyDescent="0.2">
      <c r="B673" s="5"/>
      <c r="D673" s="2" t="s">
        <v>96</v>
      </c>
      <c r="F673" s="39">
        <v>237</v>
      </c>
      <c r="G673" s="39"/>
      <c r="H673" s="39"/>
      <c r="I673" s="39"/>
      <c r="J673" s="39">
        <v>1583</v>
      </c>
      <c r="K673" s="39">
        <v>48</v>
      </c>
      <c r="L673" s="39">
        <v>8</v>
      </c>
      <c r="M673" s="39"/>
      <c r="N673" s="39">
        <v>1639</v>
      </c>
      <c r="O673" s="39"/>
      <c r="P673" s="39"/>
      <c r="Q673" s="39"/>
      <c r="R673" s="39">
        <v>1</v>
      </c>
      <c r="S673" s="39">
        <v>148</v>
      </c>
      <c r="T673" s="39">
        <v>140</v>
      </c>
      <c r="U673" s="39">
        <v>30</v>
      </c>
      <c r="V673" s="39"/>
      <c r="W673" s="39">
        <v>215</v>
      </c>
      <c r="X673" s="39">
        <v>3</v>
      </c>
      <c r="Y673" s="39">
        <v>5</v>
      </c>
      <c r="Z673" s="39">
        <v>72</v>
      </c>
      <c r="AA673" s="39">
        <v>113</v>
      </c>
      <c r="AB673" s="39">
        <v>50</v>
      </c>
      <c r="AC673" s="39">
        <v>713</v>
      </c>
      <c r="AD673" s="39">
        <v>0</v>
      </c>
      <c r="AE673" s="39"/>
      <c r="AF673" s="39">
        <v>1490</v>
      </c>
      <c r="AG673" s="39"/>
      <c r="AH673" s="39"/>
      <c r="AI673" s="39"/>
      <c r="AJ673" s="39">
        <v>321</v>
      </c>
      <c r="AK673" s="39"/>
      <c r="AL673" s="39"/>
      <c r="AM673" s="39"/>
      <c r="AN673" s="39">
        <v>0</v>
      </c>
      <c r="AO673" s="39"/>
      <c r="AP673" s="39">
        <v>65</v>
      </c>
      <c r="AQ673" s="39"/>
      <c r="AR673" s="39"/>
      <c r="AS673" s="39"/>
      <c r="AT673" s="39">
        <v>0</v>
      </c>
      <c r="AU673" s="39"/>
      <c r="AV673" s="39"/>
      <c r="AW673" s="39"/>
    </row>
    <row r="674" spans="1:49" x14ac:dyDescent="0.2">
      <c r="D674" s="47" t="s">
        <v>97</v>
      </c>
      <c r="F674" s="48">
        <v>350</v>
      </c>
      <c r="G674" s="49"/>
      <c r="H674" s="49"/>
      <c r="I674" s="49"/>
      <c r="J674" s="48">
        <v>1565</v>
      </c>
      <c r="K674" s="48">
        <v>22</v>
      </c>
      <c r="L674" s="48">
        <v>7</v>
      </c>
      <c r="M674" s="49"/>
      <c r="N674" s="48">
        <v>1594</v>
      </c>
      <c r="O674" s="49"/>
      <c r="P674" s="49"/>
      <c r="Q674" s="49"/>
      <c r="R674" s="48">
        <v>28</v>
      </c>
      <c r="S674" s="48">
        <v>147</v>
      </c>
      <c r="T674" s="48">
        <v>204</v>
      </c>
      <c r="U674" s="48">
        <v>54</v>
      </c>
      <c r="V674" s="49"/>
      <c r="W674" s="48">
        <v>191</v>
      </c>
      <c r="X674" s="48">
        <v>5</v>
      </c>
      <c r="Y674" s="48">
        <v>6</v>
      </c>
      <c r="Z674" s="48">
        <v>59</v>
      </c>
      <c r="AA674" s="48">
        <v>76</v>
      </c>
      <c r="AB674" s="48">
        <v>42</v>
      </c>
      <c r="AC674" s="48">
        <v>734</v>
      </c>
      <c r="AD674" s="48">
        <v>0</v>
      </c>
      <c r="AE674" s="49"/>
      <c r="AF674" s="48">
        <v>1546</v>
      </c>
      <c r="AG674" s="49"/>
      <c r="AH674" s="49"/>
      <c r="AI674" s="49"/>
      <c r="AJ674" s="48">
        <v>349</v>
      </c>
      <c r="AK674" s="49"/>
      <c r="AL674" s="49"/>
      <c r="AM674" s="49"/>
      <c r="AN674" s="48">
        <v>0</v>
      </c>
      <c r="AO674" s="49"/>
      <c r="AP674" s="48">
        <v>49</v>
      </c>
      <c r="AQ674" s="49"/>
      <c r="AR674" s="49"/>
      <c r="AS674" s="49"/>
      <c r="AT674" s="48">
        <v>0</v>
      </c>
      <c r="AU674" s="39"/>
      <c r="AV674" s="39"/>
      <c r="AW674" s="39"/>
    </row>
    <row r="675" spans="1:49" x14ac:dyDescent="0.2">
      <c r="D675" s="2" t="s">
        <v>98</v>
      </c>
      <c r="F675" s="39">
        <v>256</v>
      </c>
      <c r="G675" s="39"/>
      <c r="H675" s="39"/>
      <c r="I675" s="39"/>
      <c r="J675" s="39">
        <v>1547</v>
      </c>
      <c r="K675" s="39">
        <v>57</v>
      </c>
      <c r="L675" s="39">
        <v>8</v>
      </c>
      <c r="M675" s="39"/>
      <c r="N675" s="39">
        <v>1612</v>
      </c>
      <c r="O675" s="39"/>
      <c r="P675" s="39"/>
      <c r="Q675" s="39"/>
      <c r="R675" s="39">
        <v>1</v>
      </c>
      <c r="S675" s="39">
        <v>138</v>
      </c>
      <c r="T675" s="39">
        <v>239</v>
      </c>
      <c r="U675" s="39">
        <v>90</v>
      </c>
      <c r="V675" s="39"/>
      <c r="W675" s="39">
        <v>159</v>
      </c>
      <c r="X675" s="39">
        <v>2</v>
      </c>
      <c r="Y675" s="39">
        <v>1</v>
      </c>
      <c r="Z675" s="39">
        <v>72</v>
      </c>
      <c r="AA675" s="39">
        <v>117</v>
      </c>
      <c r="AB675" s="39">
        <v>50</v>
      </c>
      <c r="AC675" s="39">
        <v>593</v>
      </c>
      <c r="AD675" s="39">
        <v>2</v>
      </c>
      <c r="AE675" s="39"/>
      <c r="AF675" s="39">
        <v>1464</v>
      </c>
      <c r="AG675" s="39"/>
      <c r="AH675" s="39"/>
      <c r="AI675" s="39"/>
      <c r="AJ675" s="39">
        <v>337</v>
      </c>
      <c r="AK675" s="39"/>
      <c r="AL675" s="39"/>
      <c r="AM675" s="39"/>
      <c r="AN675" s="39">
        <v>0</v>
      </c>
      <c r="AO675" s="39"/>
      <c r="AP675" s="39">
        <v>67</v>
      </c>
      <c r="AQ675" s="39"/>
      <c r="AR675" s="39"/>
      <c r="AS675" s="39"/>
      <c r="AT675" s="39">
        <v>0</v>
      </c>
      <c r="AU675" s="39"/>
      <c r="AV675" s="39"/>
      <c r="AW675" s="39"/>
    </row>
    <row r="676" spans="1:49" x14ac:dyDescent="0.2"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</row>
    <row r="677" spans="1:49" s="1" customFormat="1" x14ac:dyDescent="0.25">
      <c r="A677" s="3"/>
      <c r="B677" s="6"/>
      <c r="C677" s="51" t="s">
        <v>159</v>
      </c>
      <c r="D677" s="52"/>
      <c r="E677" s="5"/>
      <c r="F677" s="53">
        <v>843</v>
      </c>
      <c r="G677" s="54"/>
      <c r="H677" s="54"/>
      <c r="I677" s="54"/>
      <c r="J677" s="53">
        <v>4695</v>
      </c>
      <c r="K677" s="53">
        <v>127</v>
      </c>
      <c r="L677" s="53">
        <v>23</v>
      </c>
      <c r="M677" s="54"/>
      <c r="N677" s="53">
        <v>4845</v>
      </c>
      <c r="O677" s="54"/>
      <c r="P677" s="54"/>
      <c r="Q677" s="54"/>
      <c r="R677" s="53">
        <v>30</v>
      </c>
      <c r="S677" s="53">
        <v>433</v>
      </c>
      <c r="T677" s="53">
        <v>583</v>
      </c>
      <c r="U677" s="53">
        <v>174</v>
      </c>
      <c r="V677" s="54"/>
      <c r="W677" s="53">
        <v>565</v>
      </c>
      <c r="X677" s="53">
        <v>10</v>
      </c>
      <c r="Y677" s="53">
        <v>12</v>
      </c>
      <c r="Z677" s="53">
        <v>203</v>
      </c>
      <c r="AA677" s="53">
        <v>306</v>
      </c>
      <c r="AB677" s="53">
        <v>142</v>
      </c>
      <c r="AC677" s="53">
        <v>2040</v>
      </c>
      <c r="AD677" s="53">
        <v>2</v>
      </c>
      <c r="AE677" s="54"/>
      <c r="AF677" s="53">
        <v>4500</v>
      </c>
      <c r="AG677" s="54"/>
      <c r="AH677" s="54"/>
      <c r="AI677" s="54"/>
      <c r="AJ677" s="53">
        <v>1007</v>
      </c>
      <c r="AK677" s="54"/>
      <c r="AL677" s="54"/>
      <c r="AM677" s="54"/>
      <c r="AN677" s="53">
        <v>0</v>
      </c>
      <c r="AO677" s="54"/>
      <c r="AP677" s="53">
        <v>181</v>
      </c>
      <c r="AQ677" s="54"/>
      <c r="AR677" s="54"/>
      <c r="AS677" s="54"/>
      <c r="AT677" s="53">
        <v>0</v>
      </c>
      <c r="AU677" s="39"/>
      <c r="AV677" s="39"/>
      <c r="AW677" s="39"/>
    </row>
    <row r="678" spans="1:49" s="1" customFormat="1" x14ac:dyDescent="0.2">
      <c r="A678" s="3"/>
      <c r="B678" s="6"/>
      <c r="C678" s="3"/>
      <c r="D678" s="3"/>
      <c r="E678" s="5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39"/>
      <c r="AV678" s="39"/>
      <c r="AW678" s="39"/>
    </row>
    <row r="679" spans="1:49" s="1" customFormat="1" x14ac:dyDescent="0.25">
      <c r="A679" s="3"/>
      <c r="B679" s="57" t="s">
        <v>291</v>
      </c>
      <c r="C679" s="58"/>
      <c r="D679" s="58"/>
      <c r="E679" s="5"/>
      <c r="F679" s="59">
        <v>843</v>
      </c>
      <c r="G679" s="54"/>
      <c r="H679" s="54"/>
      <c r="I679" s="54"/>
      <c r="J679" s="59">
        <v>4695</v>
      </c>
      <c r="K679" s="59">
        <v>127</v>
      </c>
      <c r="L679" s="59">
        <v>23</v>
      </c>
      <c r="M679" s="54"/>
      <c r="N679" s="59">
        <v>4845</v>
      </c>
      <c r="O679" s="54"/>
      <c r="P679" s="54"/>
      <c r="Q679" s="54"/>
      <c r="R679" s="59">
        <v>30</v>
      </c>
      <c r="S679" s="59">
        <v>433</v>
      </c>
      <c r="T679" s="59">
        <v>583</v>
      </c>
      <c r="U679" s="59">
        <v>174</v>
      </c>
      <c r="V679" s="54"/>
      <c r="W679" s="59">
        <v>565</v>
      </c>
      <c r="X679" s="59">
        <v>10</v>
      </c>
      <c r="Y679" s="59">
        <v>12</v>
      </c>
      <c r="Z679" s="59">
        <v>203</v>
      </c>
      <c r="AA679" s="59">
        <v>306</v>
      </c>
      <c r="AB679" s="59">
        <v>142</v>
      </c>
      <c r="AC679" s="59">
        <v>2040</v>
      </c>
      <c r="AD679" s="59">
        <v>2</v>
      </c>
      <c r="AE679" s="54"/>
      <c r="AF679" s="59">
        <v>4500</v>
      </c>
      <c r="AG679" s="54"/>
      <c r="AH679" s="54"/>
      <c r="AI679" s="54"/>
      <c r="AJ679" s="59">
        <v>1007</v>
      </c>
      <c r="AK679" s="54"/>
      <c r="AL679" s="54"/>
      <c r="AM679" s="54"/>
      <c r="AN679" s="59">
        <v>0</v>
      </c>
      <c r="AO679" s="54"/>
      <c r="AP679" s="59">
        <v>181</v>
      </c>
      <c r="AQ679" s="54"/>
      <c r="AR679" s="54"/>
      <c r="AS679" s="54"/>
      <c r="AT679" s="59">
        <v>0</v>
      </c>
      <c r="AU679" s="39"/>
      <c r="AV679" s="39"/>
      <c r="AW679" s="39"/>
    </row>
    <row r="680" spans="1:49" x14ac:dyDescent="0.2"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</row>
    <row r="681" spans="1:49" x14ac:dyDescent="0.2">
      <c r="B681" s="6" t="s">
        <v>292</v>
      </c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</row>
    <row r="682" spans="1:49" x14ac:dyDescent="0.2">
      <c r="C682" s="3" t="s">
        <v>130</v>
      </c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</row>
    <row r="683" spans="1:49" x14ac:dyDescent="0.2">
      <c r="D683" s="2" t="s">
        <v>135</v>
      </c>
      <c r="F683" s="39">
        <v>0</v>
      </c>
      <c r="G683" s="39"/>
      <c r="H683" s="39"/>
      <c r="I683" s="39"/>
      <c r="J683" s="39">
        <v>0</v>
      </c>
      <c r="K683" s="39">
        <v>0</v>
      </c>
      <c r="L683" s="39">
        <v>0</v>
      </c>
      <c r="M683" s="39"/>
      <c r="N683" s="39">
        <v>0</v>
      </c>
      <c r="O683" s="39"/>
      <c r="P683" s="39"/>
      <c r="Q683" s="39"/>
      <c r="R683" s="39">
        <v>0</v>
      </c>
      <c r="S683" s="39">
        <v>0</v>
      </c>
      <c r="T683" s="39">
        <v>0</v>
      </c>
      <c r="U683" s="39">
        <v>0</v>
      </c>
      <c r="V683" s="39"/>
      <c r="W683" s="39">
        <v>0</v>
      </c>
      <c r="X683" s="39">
        <v>0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/>
      <c r="AF683" s="39">
        <v>0</v>
      </c>
      <c r="AG683" s="39"/>
      <c r="AH683" s="39"/>
      <c r="AI683" s="39"/>
      <c r="AJ683" s="39">
        <v>0</v>
      </c>
      <c r="AK683" s="39"/>
      <c r="AL683" s="39"/>
      <c r="AM683" s="39"/>
      <c r="AN683" s="39">
        <v>0</v>
      </c>
      <c r="AO683" s="39"/>
      <c r="AP683" s="39">
        <v>0</v>
      </c>
      <c r="AQ683" s="39"/>
      <c r="AR683" s="39"/>
      <c r="AS683" s="39"/>
      <c r="AT683" s="39">
        <v>0</v>
      </c>
      <c r="AU683" s="39"/>
      <c r="AV683" s="39"/>
      <c r="AW683" s="39"/>
    </row>
    <row r="684" spans="1:49" x14ac:dyDescent="0.2"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</row>
    <row r="685" spans="1:49" s="1" customFormat="1" x14ac:dyDescent="0.25">
      <c r="A685" s="3"/>
      <c r="B685" s="6"/>
      <c r="C685" s="51" t="s">
        <v>133</v>
      </c>
      <c r="D685" s="52"/>
      <c r="E685" s="5"/>
      <c r="F685" s="53">
        <v>0</v>
      </c>
      <c r="G685" s="54"/>
      <c r="H685" s="54"/>
      <c r="I685" s="54"/>
      <c r="J685" s="53">
        <v>0</v>
      </c>
      <c r="K685" s="53">
        <v>0</v>
      </c>
      <c r="L685" s="53">
        <v>0</v>
      </c>
      <c r="M685" s="54"/>
      <c r="N685" s="53">
        <v>0</v>
      </c>
      <c r="O685" s="54"/>
      <c r="P685" s="54"/>
      <c r="Q685" s="54"/>
      <c r="R685" s="53">
        <v>0</v>
      </c>
      <c r="S685" s="53">
        <v>0</v>
      </c>
      <c r="T685" s="53">
        <v>0</v>
      </c>
      <c r="U685" s="53">
        <v>0</v>
      </c>
      <c r="V685" s="54"/>
      <c r="W685" s="53">
        <v>0</v>
      </c>
      <c r="X685" s="53">
        <v>0</v>
      </c>
      <c r="Y685" s="53">
        <v>0</v>
      </c>
      <c r="Z685" s="53">
        <v>0</v>
      </c>
      <c r="AA685" s="53">
        <v>0</v>
      </c>
      <c r="AB685" s="53">
        <v>0</v>
      </c>
      <c r="AC685" s="53">
        <v>0</v>
      </c>
      <c r="AD685" s="53">
        <v>0</v>
      </c>
      <c r="AE685" s="54"/>
      <c r="AF685" s="53">
        <v>0</v>
      </c>
      <c r="AG685" s="54"/>
      <c r="AH685" s="54"/>
      <c r="AI685" s="54"/>
      <c r="AJ685" s="53">
        <v>0</v>
      </c>
      <c r="AK685" s="54"/>
      <c r="AL685" s="54"/>
      <c r="AM685" s="54"/>
      <c r="AN685" s="53">
        <v>0</v>
      </c>
      <c r="AO685" s="54"/>
      <c r="AP685" s="53">
        <v>0</v>
      </c>
      <c r="AQ685" s="54"/>
      <c r="AR685" s="54"/>
      <c r="AS685" s="54"/>
      <c r="AT685" s="53">
        <v>0</v>
      </c>
      <c r="AU685" s="39"/>
      <c r="AV685" s="39"/>
      <c r="AW685" s="39"/>
    </row>
    <row r="686" spans="1:49" x14ac:dyDescent="0.2"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</row>
    <row r="687" spans="1:49" x14ac:dyDescent="0.2">
      <c r="C687" s="3" t="s">
        <v>154</v>
      </c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</row>
    <row r="688" spans="1:49" x14ac:dyDescent="0.2">
      <c r="D688" s="2" t="s">
        <v>122</v>
      </c>
      <c r="F688" s="39">
        <v>227</v>
      </c>
      <c r="G688" s="39"/>
      <c r="H688" s="39"/>
      <c r="I688" s="39"/>
      <c r="J688" s="39">
        <v>881</v>
      </c>
      <c r="K688" s="39">
        <v>18</v>
      </c>
      <c r="L688" s="39">
        <v>8</v>
      </c>
      <c r="M688" s="39"/>
      <c r="N688" s="39">
        <v>907</v>
      </c>
      <c r="O688" s="39"/>
      <c r="P688" s="39"/>
      <c r="Q688" s="39"/>
      <c r="R688" s="39">
        <v>0</v>
      </c>
      <c r="S688" s="39">
        <v>53</v>
      </c>
      <c r="T688" s="39">
        <v>80</v>
      </c>
      <c r="U688" s="39">
        <v>50</v>
      </c>
      <c r="V688" s="39"/>
      <c r="W688" s="39">
        <v>180</v>
      </c>
      <c r="X688" s="39">
        <v>2</v>
      </c>
      <c r="Y688" s="39">
        <v>5</v>
      </c>
      <c r="Z688" s="39">
        <v>42</v>
      </c>
      <c r="AA688" s="39">
        <v>55</v>
      </c>
      <c r="AB688" s="39">
        <v>24</v>
      </c>
      <c r="AC688" s="39">
        <v>424</v>
      </c>
      <c r="AD688" s="39">
        <v>0</v>
      </c>
      <c r="AE688" s="39"/>
      <c r="AF688" s="39">
        <v>915</v>
      </c>
      <c r="AG688" s="39"/>
      <c r="AH688" s="39"/>
      <c r="AI688" s="39"/>
      <c r="AJ688" s="39">
        <v>219</v>
      </c>
      <c r="AK688" s="39"/>
      <c r="AL688" s="39"/>
      <c r="AM688" s="39"/>
      <c r="AN688" s="39">
        <v>0</v>
      </c>
      <c r="AO688" s="39"/>
      <c r="AP688" s="39">
        <v>0</v>
      </c>
      <c r="AQ688" s="39"/>
      <c r="AR688" s="39"/>
      <c r="AS688" s="39"/>
      <c r="AT688" s="39">
        <v>0</v>
      </c>
      <c r="AU688" s="39"/>
      <c r="AV688" s="39"/>
      <c r="AW688" s="39"/>
    </row>
    <row r="689" spans="1:49" x14ac:dyDescent="0.2">
      <c r="D689" s="47" t="s">
        <v>135</v>
      </c>
      <c r="F689" s="48">
        <v>236</v>
      </c>
      <c r="G689" s="49"/>
      <c r="H689" s="49"/>
      <c r="I689" s="49"/>
      <c r="J689" s="48">
        <v>1915</v>
      </c>
      <c r="K689" s="48">
        <v>31</v>
      </c>
      <c r="L689" s="48">
        <v>13</v>
      </c>
      <c r="M689" s="49"/>
      <c r="N689" s="48">
        <v>1959</v>
      </c>
      <c r="O689" s="49"/>
      <c r="P689" s="49"/>
      <c r="Q689" s="49"/>
      <c r="R689" s="48">
        <v>0</v>
      </c>
      <c r="S689" s="48">
        <v>63</v>
      </c>
      <c r="T689" s="48">
        <v>178</v>
      </c>
      <c r="U689" s="48">
        <v>514</v>
      </c>
      <c r="V689" s="49"/>
      <c r="W689" s="48">
        <v>150</v>
      </c>
      <c r="X689" s="48">
        <v>3</v>
      </c>
      <c r="Y689" s="48">
        <v>10</v>
      </c>
      <c r="Z689" s="48">
        <v>87</v>
      </c>
      <c r="AA689" s="48">
        <v>101</v>
      </c>
      <c r="AB689" s="48">
        <v>45</v>
      </c>
      <c r="AC689" s="48">
        <v>742</v>
      </c>
      <c r="AD689" s="48">
        <v>0</v>
      </c>
      <c r="AE689" s="49"/>
      <c r="AF689" s="48">
        <v>1893</v>
      </c>
      <c r="AG689" s="49"/>
      <c r="AH689" s="49"/>
      <c r="AI689" s="49"/>
      <c r="AJ689" s="48">
        <v>296</v>
      </c>
      <c r="AK689" s="49"/>
      <c r="AL689" s="49"/>
      <c r="AM689" s="49"/>
      <c r="AN689" s="48">
        <v>0</v>
      </c>
      <c r="AO689" s="49"/>
      <c r="AP689" s="48">
        <v>6</v>
      </c>
      <c r="AQ689" s="49"/>
      <c r="AR689" s="49"/>
      <c r="AS689" s="49"/>
      <c r="AT689" s="48">
        <v>0</v>
      </c>
      <c r="AU689" s="39"/>
      <c r="AV689" s="39"/>
      <c r="AW689" s="39"/>
    </row>
    <row r="690" spans="1:49" ht="15" x14ac:dyDescent="0.2">
      <c r="B690" s="5"/>
      <c r="D690" s="2" t="s">
        <v>98</v>
      </c>
      <c r="F690" s="39">
        <v>157</v>
      </c>
      <c r="G690" s="39"/>
      <c r="H690" s="39"/>
      <c r="I690" s="39"/>
      <c r="J690" s="39">
        <v>1934</v>
      </c>
      <c r="K690" s="39">
        <v>41</v>
      </c>
      <c r="L690" s="39">
        <v>19</v>
      </c>
      <c r="M690" s="39"/>
      <c r="N690" s="39">
        <v>1994</v>
      </c>
      <c r="O690" s="39"/>
      <c r="P690" s="39"/>
      <c r="Q690" s="39"/>
      <c r="R690" s="39">
        <v>0</v>
      </c>
      <c r="S690" s="39">
        <v>82</v>
      </c>
      <c r="T690" s="39">
        <v>270</v>
      </c>
      <c r="U690" s="39">
        <v>530</v>
      </c>
      <c r="V690" s="39"/>
      <c r="W690" s="39">
        <v>176</v>
      </c>
      <c r="X690" s="39">
        <v>2</v>
      </c>
      <c r="Y690" s="39">
        <v>3</v>
      </c>
      <c r="Z690" s="39">
        <v>102</v>
      </c>
      <c r="AA690" s="39">
        <v>53</v>
      </c>
      <c r="AB690" s="39">
        <v>44</v>
      </c>
      <c r="AC690" s="39">
        <v>710</v>
      </c>
      <c r="AD690" s="39">
        <v>3</v>
      </c>
      <c r="AE690" s="39"/>
      <c r="AF690" s="39">
        <v>1975</v>
      </c>
      <c r="AG690" s="39"/>
      <c r="AH690" s="39"/>
      <c r="AI690" s="39"/>
      <c r="AJ690" s="39">
        <v>176</v>
      </c>
      <c r="AK690" s="39"/>
      <c r="AL690" s="39"/>
      <c r="AM690" s="39"/>
      <c r="AN690" s="39">
        <v>0</v>
      </c>
      <c r="AO690" s="39"/>
      <c r="AP690" s="39">
        <v>0</v>
      </c>
      <c r="AQ690" s="39"/>
      <c r="AR690" s="39"/>
      <c r="AS690" s="39"/>
      <c r="AT690" s="39">
        <v>0</v>
      </c>
      <c r="AU690" s="39"/>
      <c r="AV690" s="39"/>
      <c r="AW690" s="39"/>
    </row>
    <row r="691" spans="1:49" x14ac:dyDescent="0.2">
      <c r="D691" s="47" t="s">
        <v>99</v>
      </c>
      <c r="F691" s="48">
        <v>197</v>
      </c>
      <c r="G691" s="49"/>
      <c r="H691" s="49"/>
      <c r="I691" s="49"/>
      <c r="J691" s="48">
        <v>1847</v>
      </c>
      <c r="K691" s="48">
        <v>25</v>
      </c>
      <c r="L691" s="48">
        <v>32</v>
      </c>
      <c r="M691" s="49"/>
      <c r="N691" s="48">
        <v>1904</v>
      </c>
      <c r="O691" s="49"/>
      <c r="P691" s="49"/>
      <c r="Q691" s="49"/>
      <c r="R691" s="48">
        <v>3</v>
      </c>
      <c r="S691" s="48">
        <v>110</v>
      </c>
      <c r="T691" s="48">
        <v>163</v>
      </c>
      <c r="U691" s="48">
        <v>413</v>
      </c>
      <c r="V691" s="49"/>
      <c r="W691" s="48">
        <v>279</v>
      </c>
      <c r="X691" s="48">
        <v>1</v>
      </c>
      <c r="Y691" s="48">
        <v>8</v>
      </c>
      <c r="Z691" s="48">
        <v>79</v>
      </c>
      <c r="AA691" s="48">
        <v>72</v>
      </c>
      <c r="AB691" s="48">
        <v>42</v>
      </c>
      <c r="AC691" s="48">
        <v>671</v>
      </c>
      <c r="AD691" s="48">
        <v>0</v>
      </c>
      <c r="AE691" s="49"/>
      <c r="AF691" s="48">
        <v>1841</v>
      </c>
      <c r="AG691" s="49"/>
      <c r="AH691" s="49"/>
      <c r="AI691" s="49"/>
      <c r="AJ691" s="48">
        <v>260</v>
      </c>
      <c r="AK691" s="49"/>
      <c r="AL691" s="49"/>
      <c r="AM691" s="49"/>
      <c r="AN691" s="48">
        <v>0</v>
      </c>
      <c r="AO691" s="49"/>
      <c r="AP691" s="48">
        <v>0</v>
      </c>
      <c r="AQ691" s="49"/>
      <c r="AR691" s="49"/>
      <c r="AS691" s="49"/>
      <c r="AT691" s="48">
        <v>0</v>
      </c>
      <c r="AU691" s="39"/>
      <c r="AV691" s="39"/>
      <c r="AW691" s="39"/>
    </row>
    <row r="692" spans="1:49" x14ac:dyDescent="0.2">
      <c r="D692" s="2" t="s">
        <v>114</v>
      </c>
      <c r="F692" s="39">
        <v>244</v>
      </c>
      <c r="G692" s="39"/>
      <c r="H692" s="39"/>
      <c r="I692" s="39"/>
      <c r="J692" s="39">
        <v>1895</v>
      </c>
      <c r="K692" s="39">
        <v>43</v>
      </c>
      <c r="L692" s="39">
        <v>12</v>
      </c>
      <c r="M692" s="39"/>
      <c r="N692" s="39">
        <v>1950</v>
      </c>
      <c r="O692" s="39"/>
      <c r="P692" s="39"/>
      <c r="Q692" s="39"/>
      <c r="R692" s="39">
        <v>0</v>
      </c>
      <c r="S692" s="39">
        <v>129</v>
      </c>
      <c r="T692" s="39">
        <v>182</v>
      </c>
      <c r="U692" s="39">
        <v>467</v>
      </c>
      <c r="V692" s="39"/>
      <c r="W692" s="39">
        <v>188</v>
      </c>
      <c r="X692" s="39">
        <v>5</v>
      </c>
      <c r="Y692" s="39">
        <v>5</v>
      </c>
      <c r="Z692" s="39">
        <v>110</v>
      </c>
      <c r="AA692" s="39">
        <v>72</v>
      </c>
      <c r="AB692" s="39">
        <v>39</v>
      </c>
      <c r="AC692" s="39">
        <v>768</v>
      </c>
      <c r="AD692" s="39">
        <v>0</v>
      </c>
      <c r="AE692" s="39"/>
      <c r="AF692" s="39">
        <v>1965</v>
      </c>
      <c r="AG692" s="39"/>
      <c r="AH692" s="39"/>
      <c r="AI692" s="39"/>
      <c r="AJ692" s="39">
        <v>229</v>
      </c>
      <c r="AK692" s="39"/>
      <c r="AL692" s="39"/>
      <c r="AM692" s="39"/>
      <c r="AN692" s="39">
        <v>0</v>
      </c>
      <c r="AO692" s="39"/>
      <c r="AP692" s="39">
        <v>0</v>
      </c>
      <c r="AQ692" s="39"/>
      <c r="AR692" s="39"/>
      <c r="AS692" s="39"/>
      <c r="AT692" s="39">
        <v>0</v>
      </c>
      <c r="AU692" s="39"/>
      <c r="AV692" s="39"/>
      <c r="AW692" s="39"/>
    </row>
    <row r="693" spans="1:49" x14ac:dyDescent="0.2">
      <c r="D693" s="47" t="s">
        <v>101</v>
      </c>
      <c r="F693" s="48">
        <v>146</v>
      </c>
      <c r="G693" s="49"/>
      <c r="H693" s="49"/>
      <c r="I693" s="49"/>
      <c r="J693" s="48">
        <v>873</v>
      </c>
      <c r="K693" s="48">
        <v>10</v>
      </c>
      <c r="L693" s="48">
        <v>8</v>
      </c>
      <c r="M693" s="49"/>
      <c r="N693" s="48">
        <v>891</v>
      </c>
      <c r="O693" s="49"/>
      <c r="P693" s="49"/>
      <c r="Q693" s="49"/>
      <c r="R693" s="48">
        <v>0</v>
      </c>
      <c r="S693" s="48">
        <v>34</v>
      </c>
      <c r="T693" s="48">
        <v>102</v>
      </c>
      <c r="U693" s="48">
        <v>51</v>
      </c>
      <c r="V693" s="49"/>
      <c r="W693" s="48">
        <v>116</v>
      </c>
      <c r="X693" s="48">
        <v>7</v>
      </c>
      <c r="Y693" s="48">
        <v>3</v>
      </c>
      <c r="Z693" s="48">
        <v>45</v>
      </c>
      <c r="AA693" s="48">
        <v>72</v>
      </c>
      <c r="AB693" s="48">
        <v>45</v>
      </c>
      <c r="AC693" s="48">
        <v>417</v>
      </c>
      <c r="AD693" s="48">
        <v>2</v>
      </c>
      <c r="AE693" s="49"/>
      <c r="AF693" s="48">
        <v>894</v>
      </c>
      <c r="AG693" s="49"/>
      <c r="AH693" s="49"/>
      <c r="AI693" s="49"/>
      <c r="AJ693" s="48">
        <v>143</v>
      </c>
      <c r="AK693" s="49"/>
      <c r="AL693" s="49"/>
      <c r="AM693" s="49"/>
      <c r="AN693" s="48">
        <v>0</v>
      </c>
      <c r="AO693" s="49"/>
      <c r="AP693" s="48">
        <v>0</v>
      </c>
      <c r="AQ693" s="49"/>
      <c r="AR693" s="49"/>
      <c r="AS693" s="49"/>
      <c r="AT693" s="48">
        <v>0</v>
      </c>
      <c r="AU693" s="39"/>
      <c r="AV693" s="39"/>
      <c r="AW693" s="39"/>
    </row>
    <row r="694" spans="1:49" x14ac:dyDescent="0.2">
      <c r="D694" s="2" t="s">
        <v>102</v>
      </c>
      <c r="F694" s="39">
        <v>227</v>
      </c>
      <c r="G694" s="39"/>
      <c r="H694" s="39"/>
      <c r="I694" s="39"/>
      <c r="J694" s="39">
        <v>2227</v>
      </c>
      <c r="K694" s="39">
        <v>31</v>
      </c>
      <c r="L694" s="39">
        <v>11</v>
      </c>
      <c r="M694" s="39"/>
      <c r="N694" s="39">
        <v>2269</v>
      </c>
      <c r="O694" s="39"/>
      <c r="P694" s="39"/>
      <c r="Q694" s="39"/>
      <c r="R694" s="39">
        <v>2</v>
      </c>
      <c r="S694" s="39">
        <v>88</v>
      </c>
      <c r="T694" s="39">
        <v>149</v>
      </c>
      <c r="U694" s="39">
        <v>480</v>
      </c>
      <c r="V694" s="39"/>
      <c r="W694" s="39">
        <v>192</v>
      </c>
      <c r="X694" s="39">
        <v>1</v>
      </c>
      <c r="Y694" s="39">
        <v>10</v>
      </c>
      <c r="Z694" s="39">
        <v>106</v>
      </c>
      <c r="AA694" s="39">
        <v>63</v>
      </c>
      <c r="AB694" s="39">
        <v>37</v>
      </c>
      <c r="AC694" s="39">
        <v>749</v>
      </c>
      <c r="AD694" s="39">
        <v>31</v>
      </c>
      <c r="AE694" s="39"/>
      <c r="AF694" s="39">
        <v>1908</v>
      </c>
      <c r="AG694" s="39"/>
      <c r="AH694" s="39"/>
      <c r="AI694" s="39"/>
      <c r="AJ694" s="39">
        <v>588</v>
      </c>
      <c r="AK694" s="39"/>
      <c r="AL694" s="39"/>
      <c r="AM694" s="39"/>
      <c r="AN694" s="39">
        <v>0</v>
      </c>
      <c r="AO694" s="39"/>
      <c r="AP694" s="39">
        <v>0</v>
      </c>
      <c r="AQ694" s="39"/>
      <c r="AR694" s="39"/>
      <c r="AS694" s="39"/>
      <c r="AT694" s="39">
        <v>82</v>
      </c>
      <c r="AU694" s="39"/>
      <c r="AV694" s="39"/>
      <c r="AW694" s="39"/>
    </row>
    <row r="695" spans="1:49" x14ac:dyDescent="0.2"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</row>
    <row r="696" spans="1:49" s="1" customFormat="1" x14ac:dyDescent="0.25">
      <c r="A696" s="3"/>
      <c r="B696" s="6"/>
      <c r="C696" s="51" t="s">
        <v>159</v>
      </c>
      <c r="D696" s="52"/>
      <c r="E696" s="5"/>
      <c r="F696" s="53">
        <v>1434</v>
      </c>
      <c r="G696" s="54"/>
      <c r="H696" s="54"/>
      <c r="I696" s="54"/>
      <c r="J696" s="53">
        <v>11572</v>
      </c>
      <c r="K696" s="53">
        <v>199</v>
      </c>
      <c r="L696" s="53">
        <v>103</v>
      </c>
      <c r="M696" s="54"/>
      <c r="N696" s="53">
        <v>11874</v>
      </c>
      <c r="O696" s="54"/>
      <c r="P696" s="54"/>
      <c r="Q696" s="54"/>
      <c r="R696" s="53">
        <v>5</v>
      </c>
      <c r="S696" s="53">
        <v>559</v>
      </c>
      <c r="T696" s="53">
        <v>1124</v>
      </c>
      <c r="U696" s="53">
        <v>2505</v>
      </c>
      <c r="V696" s="54"/>
      <c r="W696" s="53">
        <v>1281</v>
      </c>
      <c r="X696" s="53">
        <v>21</v>
      </c>
      <c r="Y696" s="53">
        <v>44</v>
      </c>
      <c r="Z696" s="53">
        <v>571</v>
      </c>
      <c r="AA696" s="53">
        <v>488</v>
      </c>
      <c r="AB696" s="53">
        <v>276</v>
      </c>
      <c r="AC696" s="53">
        <v>4481</v>
      </c>
      <c r="AD696" s="53">
        <v>36</v>
      </c>
      <c r="AE696" s="54"/>
      <c r="AF696" s="53">
        <v>11391</v>
      </c>
      <c r="AG696" s="54"/>
      <c r="AH696" s="54"/>
      <c r="AI696" s="54"/>
      <c r="AJ696" s="53">
        <v>1911</v>
      </c>
      <c r="AK696" s="54"/>
      <c r="AL696" s="54"/>
      <c r="AM696" s="54"/>
      <c r="AN696" s="53">
        <v>0</v>
      </c>
      <c r="AO696" s="54"/>
      <c r="AP696" s="53">
        <v>6</v>
      </c>
      <c r="AQ696" s="54"/>
      <c r="AR696" s="54"/>
      <c r="AS696" s="54"/>
      <c r="AT696" s="53">
        <v>82</v>
      </c>
      <c r="AU696" s="39"/>
      <c r="AV696" s="39"/>
      <c r="AW696" s="39"/>
    </row>
    <row r="697" spans="1:49" s="1" customFormat="1" x14ac:dyDescent="0.2">
      <c r="A697" s="3"/>
      <c r="B697" s="6"/>
      <c r="C697" s="3"/>
      <c r="D697" s="3"/>
      <c r="E697" s="5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39"/>
      <c r="AV697" s="39"/>
      <c r="AW697" s="39"/>
    </row>
    <row r="698" spans="1:49" s="1" customFormat="1" x14ac:dyDescent="0.25">
      <c r="A698" s="3"/>
      <c r="B698" s="57" t="s">
        <v>293</v>
      </c>
      <c r="C698" s="58"/>
      <c r="D698" s="58"/>
      <c r="E698" s="5"/>
      <c r="F698" s="59">
        <v>1434</v>
      </c>
      <c r="G698" s="54"/>
      <c r="H698" s="54"/>
      <c r="I698" s="54"/>
      <c r="J698" s="59">
        <v>11572</v>
      </c>
      <c r="K698" s="59">
        <v>199</v>
      </c>
      <c r="L698" s="59">
        <v>103</v>
      </c>
      <c r="M698" s="54"/>
      <c r="N698" s="59">
        <v>11874</v>
      </c>
      <c r="O698" s="54"/>
      <c r="P698" s="54"/>
      <c r="Q698" s="54"/>
      <c r="R698" s="59">
        <v>5</v>
      </c>
      <c r="S698" s="59">
        <v>559</v>
      </c>
      <c r="T698" s="59">
        <v>1124</v>
      </c>
      <c r="U698" s="59">
        <v>2505</v>
      </c>
      <c r="V698" s="54"/>
      <c r="W698" s="59">
        <v>1281</v>
      </c>
      <c r="X698" s="59">
        <v>21</v>
      </c>
      <c r="Y698" s="59">
        <v>44</v>
      </c>
      <c r="Z698" s="59">
        <v>571</v>
      </c>
      <c r="AA698" s="59">
        <v>488</v>
      </c>
      <c r="AB698" s="59">
        <v>276</v>
      </c>
      <c r="AC698" s="59">
        <v>4481</v>
      </c>
      <c r="AD698" s="59">
        <v>36</v>
      </c>
      <c r="AE698" s="54"/>
      <c r="AF698" s="59">
        <v>11391</v>
      </c>
      <c r="AG698" s="54"/>
      <c r="AH698" s="54"/>
      <c r="AI698" s="54"/>
      <c r="AJ698" s="59">
        <v>1911</v>
      </c>
      <c r="AK698" s="54"/>
      <c r="AL698" s="54"/>
      <c r="AM698" s="54"/>
      <c r="AN698" s="59">
        <v>0</v>
      </c>
      <c r="AO698" s="54"/>
      <c r="AP698" s="59">
        <v>6</v>
      </c>
      <c r="AQ698" s="54"/>
      <c r="AR698" s="54"/>
      <c r="AS698" s="54"/>
      <c r="AT698" s="59">
        <v>82</v>
      </c>
      <c r="AU698" s="39"/>
      <c r="AV698" s="39"/>
      <c r="AW698" s="39"/>
    </row>
    <row r="699" spans="1:49" x14ac:dyDescent="0.2"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</row>
    <row r="700" spans="1:49" x14ac:dyDescent="0.2">
      <c r="B700" s="6" t="s">
        <v>294</v>
      </c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</row>
    <row r="701" spans="1:49" x14ac:dyDescent="0.2">
      <c r="C701" s="3" t="s">
        <v>154</v>
      </c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</row>
    <row r="702" spans="1:49" x14ac:dyDescent="0.2">
      <c r="D702" s="2" t="s">
        <v>96</v>
      </c>
      <c r="F702" s="39">
        <v>497</v>
      </c>
      <c r="G702" s="39"/>
      <c r="H702" s="39"/>
      <c r="I702" s="39"/>
      <c r="J702" s="39">
        <v>1198</v>
      </c>
      <c r="K702" s="39">
        <v>8</v>
      </c>
      <c r="L702" s="39">
        <v>19</v>
      </c>
      <c r="M702" s="39"/>
      <c r="N702" s="39">
        <v>1225</v>
      </c>
      <c r="O702" s="39"/>
      <c r="P702" s="39"/>
      <c r="Q702" s="39"/>
      <c r="R702" s="39">
        <v>0</v>
      </c>
      <c r="S702" s="39">
        <v>38</v>
      </c>
      <c r="T702" s="39">
        <v>76</v>
      </c>
      <c r="U702" s="39">
        <v>37</v>
      </c>
      <c r="V702" s="39"/>
      <c r="W702" s="39">
        <v>168</v>
      </c>
      <c r="X702" s="39">
        <v>0</v>
      </c>
      <c r="Y702" s="39">
        <v>1</v>
      </c>
      <c r="Z702" s="39">
        <v>38</v>
      </c>
      <c r="AA702" s="39">
        <v>78</v>
      </c>
      <c r="AB702" s="39">
        <v>31</v>
      </c>
      <c r="AC702" s="39">
        <v>756</v>
      </c>
      <c r="AD702" s="39">
        <v>14</v>
      </c>
      <c r="AE702" s="39"/>
      <c r="AF702" s="39">
        <v>1237</v>
      </c>
      <c r="AG702" s="39"/>
      <c r="AH702" s="39"/>
      <c r="AI702" s="39"/>
      <c r="AJ702" s="39">
        <v>469</v>
      </c>
      <c r="AK702" s="39"/>
      <c r="AL702" s="39"/>
      <c r="AM702" s="39"/>
      <c r="AN702" s="39">
        <v>0</v>
      </c>
      <c r="AO702" s="39"/>
      <c r="AP702" s="39">
        <v>16</v>
      </c>
      <c r="AQ702" s="39"/>
      <c r="AR702" s="39"/>
      <c r="AS702" s="39"/>
      <c r="AT702" s="39">
        <v>64</v>
      </c>
      <c r="AU702" s="39"/>
      <c r="AV702" s="39"/>
      <c r="AW702" s="39"/>
    </row>
    <row r="703" spans="1:49" x14ac:dyDescent="0.2">
      <c r="D703" s="47" t="s">
        <v>97</v>
      </c>
      <c r="F703" s="48">
        <v>306</v>
      </c>
      <c r="G703" s="49"/>
      <c r="H703" s="49"/>
      <c r="I703" s="49"/>
      <c r="J703" s="48">
        <v>1214</v>
      </c>
      <c r="K703" s="48">
        <v>14</v>
      </c>
      <c r="L703" s="48">
        <v>10</v>
      </c>
      <c r="M703" s="49"/>
      <c r="N703" s="48">
        <v>1238</v>
      </c>
      <c r="O703" s="49"/>
      <c r="P703" s="49"/>
      <c r="Q703" s="49"/>
      <c r="R703" s="48">
        <v>0</v>
      </c>
      <c r="S703" s="48">
        <v>72</v>
      </c>
      <c r="T703" s="48">
        <v>218</v>
      </c>
      <c r="U703" s="48">
        <v>104</v>
      </c>
      <c r="V703" s="49"/>
      <c r="W703" s="48">
        <v>206</v>
      </c>
      <c r="X703" s="48">
        <v>7</v>
      </c>
      <c r="Y703" s="48">
        <v>7</v>
      </c>
      <c r="Z703" s="48">
        <v>65</v>
      </c>
      <c r="AA703" s="48">
        <v>60</v>
      </c>
      <c r="AB703" s="48">
        <v>24</v>
      </c>
      <c r="AC703" s="48">
        <v>510</v>
      </c>
      <c r="AD703" s="48">
        <v>1</v>
      </c>
      <c r="AE703" s="49"/>
      <c r="AF703" s="48">
        <v>1274</v>
      </c>
      <c r="AG703" s="49"/>
      <c r="AH703" s="49"/>
      <c r="AI703" s="49"/>
      <c r="AJ703" s="48">
        <v>270</v>
      </c>
      <c r="AK703" s="49"/>
      <c r="AL703" s="49"/>
      <c r="AM703" s="49"/>
      <c r="AN703" s="48">
        <v>0</v>
      </c>
      <c r="AO703" s="49"/>
      <c r="AP703" s="48">
        <v>0</v>
      </c>
      <c r="AQ703" s="49"/>
      <c r="AR703" s="49"/>
      <c r="AS703" s="49"/>
      <c r="AT703" s="48">
        <v>0</v>
      </c>
      <c r="AU703" s="39"/>
      <c r="AV703" s="39"/>
      <c r="AW703" s="39"/>
    </row>
    <row r="704" spans="1:49" x14ac:dyDescent="0.2">
      <c r="D704" s="2" t="s">
        <v>98</v>
      </c>
      <c r="F704" s="49">
        <v>277</v>
      </c>
      <c r="G704" s="49"/>
      <c r="H704" s="49"/>
      <c r="I704" s="49"/>
      <c r="J704" s="49">
        <v>1204</v>
      </c>
      <c r="K704" s="49">
        <v>35</v>
      </c>
      <c r="L704" s="49">
        <v>5</v>
      </c>
      <c r="M704" s="49"/>
      <c r="N704" s="49">
        <v>1244</v>
      </c>
      <c r="O704" s="49"/>
      <c r="P704" s="49"/>
      <c r="Q704" s="49"/>
      <c r="R704" s="49">
        <v>0</v>
      </c>
      <c r="S704" s="49">
        <v>110</v>
      </c>
      <c r="T704" s="49">
        <v>178</v>
      </c>
      <c r="U704" s="49">
        <v>242</v>
      </c>
      <c r="V704" s="49"/>
      <c r="W704" s="49">
        <v>162</v>
      </c>
      <c r="X704" s="49">
        <v>0</v>
      </c>
      <c r="Y704" s="49">
        <v>1</v>
      </c>
      <c r="Z704" s="49">
        <v>31</v>
      </c>
      <c r="AA704" s="49">
        <v>46</v>
      </c>
      <c r="AB704" s="49">
        <v>32</v>
      </c>
      <c r="AC704" s="49">
        <v>491</v>
      </c>
      <c r="AD704" s="49">
        <v>0</v>
      </c>
      <c r="AE704" s="49"/>
      <c r="AF704" s="49">
        <v>1293</v>
      </c>
      <c r="AG704" s="49"/>
      <c r="AH704" s="49"/>
      <c r="AI704" s="49"/>
      <c r="AJ704" s="49">
        <v>228</v>
      </c>
      <c r="AK704" s="49"/>
      <c r="AL704" s="49"/>
      <c r="AM704" s="49"/>
      <c r="AN704" s="49">
        <v>0</v>
      </c>
      <c r="AO704" s="49"/>
      <c r="AP704" s="49">
        <v>0</v>
      </c>
      <c r="AQ704" s="49"/>
      <c r="AR704" s="49"/>
      <c r="AS704" s="49"/>
      <c r="AT704" s="49">
        <v>0</v>
      </c>
      <c r="AU704" s="39"/>
      <c r="AV704" s="39"/>
      <c r="AW704" s="39"/>
    </row>
    <row r="705" spans="1:49" x14ac:dyDescent="0.2"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</row>
    <row r="706" spans="1:49" s="1" customFormat="1" x14ac:dyDescent="0.25">
      <c r="A706" s="3"/>
      <c r="B706" s="6"/>
      <c r="C706" s="51" t="s">
        <v>159</v>
      </c>
      <c r="D706" s="52"/>
      <c r="E706" s="5"/>
      <c r="F706" s="53">
        <v>1080</v>
      </c>
      <c r="G706" s="54"/>
      <c r="H706" s="54"/>
      <c r="I706" s="54"/>
      <c r="J706" s="53">
        <v>3616</v>
      </c>
      <c r="K706" s="53">
        <v>57</v>
      </c>
      <c r="L706" s="53">
        <v>34</v>
      </c>
      <c r="M706" s="54"/>
      <c r="N706" s="53">
        <v>3707</v>
      </c>
      <c r="O706" s="54"/>
      <c r="P706" s="54"/>
      <c r="Q706" s="54"/>
      <c r="R706" s="53">
        <v>0</v>
      </c>
      <c r="S706" s="53">
        <v>220</v>
      </c>
      <c r="T706" s="53">
        <v>472</v>
      </c>
      <c r="U706" s="53">
        <v>383</v>
      </c>
      <c r="V706" s="54"/>
      <c r="W706" s="53">
        <v>536</v>
      </c>
      <c r="X706" s="53">
        <v>7</v>
      </c>
      <c r="Y706" s="53">
        <v>9</v>
      </c>
      <c r="Z706" s="53">
        <v>134</v>
      </c>
      <c r="AA706" s="53">
        <v>184</v>
      </c>
      <c r="AB706" s="53">
        <v>87</v>
      </c>
      <c r="AC706" s="53">
        <v>1757</v>
      </c>
      <c r="AD706" s="53">
        <v>15</v>
      </c>
      <c r="AE706" s="54"/>
      <c r="AF706" s="53">
        <v>3804</v>
      </c>
      <c r="AG706" s="54"/>
      <c r="AH706" s="54"/>
      <c r="AI706" s="54"/>
      <c r="AJ706" s="53">
        <v>967</v>
      </c>
      <c r="AK706" s="54"/>
      <c r="AL706" s="54"/>
      <c r="AM706" s="54"/>
      <c r="AN706" s="53">
        <v>0</v>
      </c>
      <c r="AO706" s="54"/>
      <c r="AP706" s="53">
        <v>16</v>
      </c>
      <c r="AQ706" s="54"/>
      <c r="AR706" s="54"/>
      <c r="AS706" s="54"/>
      <c r="AT706" s="53">
        <v>64</v>
      </c>
      <c r="AU706" s="39"/>
      <c r="AV706" s="39"/>
      <c r="AW706" s="39"/>
    </row>
    <row r="707" spans="1:49" s="1" customFormat="1" x14ac:dyDescent="0.2">
      <c r="A707" s="3"/>
      <c r="B707" s="6"/>
      <c r="C707" s="3"/>
      <c r="D707" s="3"/>
      <c r="E707" s="5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39"/>
      <c r="AV707" s="39"/>
      <c r="AW707" s="39"/>
    </row>
    <row r="708" spans="1:49" s="1" customFormat="1" x14ac:dyDescent="0.25">
      <c r="A708" s="3"/>
      <c r="B708" s="57" t="s">
        <v>295</v>
      </c>
      <c r="C708" s="58"/>
      <c r="D708" s="58"/>
      <c r="E708" s="5"/>
      <c r="F708" s="59">
        <v>1080</v>
      </c>
      <c r="G708" s="54"/>
      <c r="H708" s="54"/>
      <c r="I708" s="54"/>
      <c r="J708" s="59">
        <v>3616</v>
      </c>
      <c r="K708" s="59">
        <v>57</v>
      </c>
      <c r="L708" s="59">
        <v>34</v>
      </c>
      <c r="M708" s="54"/>
      <c r="N708" s="59">
        <v>3707</v>
      </c>
      <c r="O708" s="54"/>
      <c r="P708" s="54"/>
      <c r="Q708" s="54"/>
      <c r="R708" s="59">
        <v>0</v>
      </c>
      <c r="S708" s="59">
        <v>220</v>
      </c>
      <c r="T708" s="59">
        <v>472</v>
      </c>
      <c r="U708" s="59">
        <v>383</v>
      </c>
      <c r="V708" s="54"/>
      <c r="W708" s="59">
        <v>536</v>
      </c>
      <c r="X708" s="59">
        <v>7</v>
      </c>
      <c r="Y708" s="59">
        <v>9</v>
      </c>
      <c r="Z708" s="59">
        <v>134</v>
      </c>
      <c r="AA708" s="59">
        <v>184</v>
      </c>
      <c r="AB708" s="59">
        <v>87</v>
      </c>
      <c r="AC708" s="59">
        <v>1757</v>
      </c>
      <c r="AD708" s="59">
        <v>15</v>
      </c>
      <c r="AE708" s="54"/>
      <c r="AF708" s="59">
        <v>3804</v>
      </c>
      <c r="AG708" s="54"/>
      <c r="AH708" s="54"/>
      <c r="AI708" s="54"/>
      <c r="AJ708" s="59">
        <v>967</v>
      </c>
      <c r="AK708" s="54"/>
      <c r="AL708" s="54"/>
      <c r="AM708" s="54"/>
      <c r="AN708" s="59">
        <v>0</v>
      </c>
      <c r="AO708" s="54"/>
      <c r="AP708" s="59">
        <v>16</v>
      </c>
      <c r="AQ708" s="54"/>
      <c r="AR708" s="54"/>
      <c r="AS708" s="54"/>
      <c r="AT708" s="59">
        <v>64</v>
      </c>
      <c r="AU708" s="39"/>
      <c r="AV708" s="39"/>
      <c r="AW708" s="39"/>
    </row>
    <row r="709" spans="1:49" x14ac:dyDescent="0.2"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</row>
    <row r="710" spans="1:49" x14ac:dyDescent="0.2">
      <c r="B710" s="6" t="s">
        <v>296</v>
      </c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</row>
    <row r="711" spans="1:49" ht="15" x14ac:dyDescent="0.2">
      <c r="B711" s="5"/>
      <c r="C711" s="3" t="s">
        <v>154</v>
      </c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</row>
    <row r="712" spans="1:49" ht="15" x14ac:dyDescent="0.2">
      <c r="B712" s="5"/>
      <c r="D712" s="2" t="s">
        <v>96</v>
      </c>
      <c r="F712" s="39">
        <v>309</v>
      </c>
      <c r="G712" s="39"/>
      <c r="H712" s="39"/>
      <c r="I712" s="39"/>
      <c r="J712" s="39">
        <v>1531</v>
      </c>
      <c r="K712" s="39">
        <v>32</v>
      </c>
      <c r="L712" s="39">
        <v>9</v>
      </c>
      <c r="M712" s="39"/>
      <c r="N712" s="39">
        <v>1572</v>
      </c>
      <c r="O712" s="39"/>
      <c r="P712" s="39"/>
      <c r="Q712" s="39"/>
      <c r="R712" s="39">
        <v>15</v>
      </c>
      <c r="S712" s="39">
        <v>97</v>
      </c>
      <c r="T712" s="39">
        <v>282</v>
      </c>
      <c r="U712" s="39">
        <v>137</v>
      </c>
      <c r="V712" s="39"/>
      <c r="W712" s="39">
        <v>220</v>
      </c>
      <c r="X712" s="39">
        <v>3</v>
      </c>
      <c r="Y712" s="39">
        <v>1</v>
      </c>
      <c r="Z712" s="39">
        <v>58</v>
      </c>
      <c r="AA712" s="39">
        <v>157</v>
      </c>
      <c r="AB712" s="39">
        <v>25</v>
      </c>
      <c r="AC712" s="39">
        <v>648</v>
      </c>
      <c r="AD712" s="39">
        <v>0</v>
      </c>
      <c r="AE712" s="39"/>
      <c r="AF712" s="39">
        <v>1643</v>
      </c>
      <c r="AG712" s="39"/>
      <c r="AH712" s="39"/>
      <c r="AI712" s="39"/>
      <c r="AJ712" s="39">
        <v>236</v>
      </c>
      <c r="AK712" s="39"/>
      <c r="AL712" s="39"/>
      <c r="AM712" s="39"/>
      <c r="AN712" s="39">
        <v>0</v>
      </c>
      <c r="AO712" s="39"/>
      <c r="AP712" s="39">
        <v>2</v>
      </c>
      <c r="AQ712" s="39"/>
      <c r="AR712" s="39"/>
      <c r="AS712" s="39"/>
      <c r="AT712" s="39">
        <v>0</v>
      </c>
      <c r="AU712" s="39"/>
      <c r="AV712" s="39"/>
      <c r="AW712" s="39"/>
    </row>
    <row r="713" spans="1:49" x14ac:dyDescent="0.2">
      <c r="D713" s="47" t="s">
        <v>97</v>
      </c>
      <c r="F713" s="48">
        <v>279</v>
      </c>
      <c r="G713" s="49"/>
      <c r="H713" s="49"/>
      <c r="I713" s="49"/>
      <c r="J713" s="48">
        <v>1568</v>
      </c>
      <c r="K713" s="48">
        <v>52</v>
      </c>
      <c r="L713" s="48">
        <v>9</v>
      </c>
      <c r="M713" s="49"/>
      <c r="N713" s="48">
        <v>1629</v>
      </c>
      <c r="O713" s="49"/>
      <c r="P713" s="49"/>
      <c r="Q713" s="49"/>
      <c r="R713" s="48">
        <v>3</v>
      </c>
      <c r="S713" s="48">
        <v>180</v>
      </c>
      <c r="T713" s="48">
        <v>311</v>
      </c>
      <c r="U713" s="48">
        <v>137</v>
      </c>
      <c r="V713" s="49"/>
      <c r="W713" s="48">
        <v>206</v>
      </c>
      <c r="X713" s="48">
        <v>3</v>
      </c>
      <c r="Y713" s="48">
        <v>2</v>
      </c>
      <c r="Z713" s="48">
        <v>50</v>
      </c>
      <c r="AA713" s="48">
        <v>114</v>
      </c>
      <c r="AB713" s="48">
        <v>30</v>
      </c>
      <c r="AC713" s="48">
        <v>687</v>
      </c>
      <c r="AD713" s="48">
        <v>0</v>
      </c>
      <c r="AE713" s="49"/>
      <c r="AF713" s="48">
        <v>1723</v>
      </c>
      <c r="AG713" s="49"/>
      <c r="AH713" s="49"/>
      <c r="AI713" s="49"/>
      <c r="AJ713" s="48">
        <v>182</v>
      </c>
      <c r="AK713" s="49"/>
      <c r="AL713" s="49"/>
      <c r="AM713" s="49"/>
      <c r="AN713" s="48">
        <v>0</v>
      </c>
      <c r="AO713" s="49"/>
      <c r="AP713" s="48">
        <v>3</v>
      </c>
      <c r="AQ713" s="49"/>
      <c r="AR713" s="49"/>
      <c r="AS713" s="49"/>
      <c r="AT713" s="48">
        <v>0</v>
      </c>
      <c r="AU713" s="39"/>
      <c r="AV713" s="39"/>
      <c r="AW713" s="39"/>
    </row>
    <row r="714" spans="1:49" x14ac:dyDescent="0.2">
      <c r="D714" s="2" t="s">
        <v>113</v>
      </c>
      <c r="F714" s="39">
        <v>381</v>
      </c>
      <c r="G714" s="39"/>
      <c r="H714" s="39"/>
      <c r="I714" s="39"/>
      <c r="J714" s="39">
        <v>1574</v>
      </c>
      <c r="K714" s="39">
        <v>63</v>
      </c>
      <c r="L714" s="39">
        <v>7</v>
      </c>
      <c r="M714" s="39"/>
      <c r="N714" s="39">
        <v>1644</v>
      </c>
      <c r="O714" s="39"/>
      <c r="P714" s="39"/>
      <c r="Q714" s="39"/>
      <c r="R714" s="39">
        <v>1</v>
      </c>
      <c r="S714" s="39">
        <v>96</v>
      </c>
      <c r="T714" s="39">
        <v>320</v>
      </c>
      <c r="U714" s="39">
        <v>54</v>
      </c>
      <c r="V714" s="39"/>
      <c r="W714" s="39">
        <v>194</v>
      </c>
      <c r="X714" s="39">
        <v>1</v>
      </c>
      <c r="Y714" s="39">
        <v>1</v>
      </c>
      <c r="Z714" s="39">
        <v>40</v>
      </c>
      <c r="AA714" s="39">
        <v>194</v>
      </c>
      <c r="AB714" s="39">
        <v>39</v>
      </c>
      <c r="AC714" s="39">
        <v>703</v>
      </c>
      <c r="AD714" s="39">
        <v>1</v>
      </c>
      <c r="AE714" s="39"/>
      <c r="AF714" s="39">
        <v>1644</v>
      </c>
      <c r="AG714" s="39"/>
      <c r="AH714" s="39"/>
      <c r="AI714" s="39"/>
      <c r="AJ714" s="39">
        <v>371</v>
      </c>
      <c r="AK714" s="39"/>
      <c r="AL714" s="39"/>
      <c r="AM714" s="39"/>
      <c r="AN714" s="39">
        <v>0</v>
      </c>
      <c r="AO714" s="39"/>
      <c r="AP714" s="39">
        <v>10</v>
      </c>
      <c r="AQ714" s="39"/>
      <c r="AR714" s="39"/>
      <c r="AS714" s="39"/>
      <c r="AT714" s="39">
        <v>14</v>
      </c>
      <c r="AU714" s="39"/>
      <c r="AV714" s="39"/>
      <c r="AW714" s="39"/>
    </row>
    <row r="715" spans="1:49" x14ac:dyDescent="0.2">
      <c r="D715" s="47" t="s">
        <v>136</v>
      </c>
      <c r="F715" s="48">
        <v>364</v>
      </c>
      <c r="G715" s="49"/>
      <c r="H715" s="49"/>
      <c r="I715" s="49"/>
      <c r="J715" s="48">
        <v>1571</v>
      </c>
      <c r="K715" s="48">
        <v>23</v>
      </c>
      <c r="L715" s="48">
        <v>7</v>
      </c>
      <c r="M715" s="49"/>
      <c r="N715" s="48">
        <v>1601</v>
      </c>
      <c r="O715" s="49"/>
      <c r="P715" s="49"/>
      <c r="Q715" s="49"/>
      <c r="R715" s="48">
        <v>0</v>
      </c>
      <c r="S715" s="48">
        <v>121</v>
      </c>
      <c r="T715" s="48">
        <v>212</v>
      </c>
      <c r="U715" s="48">
        <v>114</v>
      </c>
      <c r="V715" s="49"/>
      <c r="W715" s="48">
        <v>195</v>
      </c>
      <c r="X715" s="48">
        <v>4</v>
      </c>
      <c r="Y715" s="48">
        <v>4</v>
      </c>
      <c r="Z715" s="48">
        <v>63</v>
      </c>
      <c r="AA715" s="48">
        <v>172</v>
      </c>
      <c r="AB715" s="48">
        <v>45</v>
      </c>
      <c r="AC715" s="48">
        <v>775</v>
      </c>
      <c r="AD715" s="48">
        <v>0</v>
      </c>
      <c r="AE715" s="49"/>
      <c r="AF715" s="48">
        <v>1705</v>
      </c>
      <c r="AG715" s="49"/>
      <c r="AH715" s="49"/>
      <c r="AI715" s="49"/>
      <c r="AJ715" s="48">
        <v>260</v>
      </c>
      <c r="AK715" s="49"/>
      <c r="AL715" s="49"/>
      <c r="AM715" s="49"/>
      <c r="AN715" s="48">
        <v>0</v>
      </c>
      <c r="AO715" s="49"/>
      <c r="AP715" s="48">
        <v>0</v>
      </c>
      <c r="AQ715" s="49"/>
      <c r="AR715" s="49"/>
      <c r="AS715" s="49"/>
      <c r="AT715" s="48">
        <v>207</v>
      </c>
      <c r="AU715" s="39"/>
      <c r="AV715" s="39"/>
      <c r="AW715" s="39"/>
    </row>
    <row r="716" spans="1:49" x14ac:dyDescent="0.2"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</row>
    <row r="717" spans="1:49" s="1" customFormat="1" x14ac:dyDescent="0.25">
      <c r="A717" s="3"/>
      <c r="B717" s="6"/>
      <c r="C717" s="51" t="s">
        <v>159</v>
      </c>
      <c r="D717" s="52"/>
      <c r="E717" s="5"/>
      <c r="F717" s="53">
        <v>1333</v>
      </c>
      <c r="G717" s="54"/>
      <c r="H717" s="54"/>
      <c r="I717" s="54"/>
      <c r="J717" s="53">
        <v>6244</v>
      </c>
      <c r="K717" s="53">
        <v>170</v>
      </c>
      <c r="L717" s="53">
        <v>32</v>
      </c>
      <c r="M717" s="54"/>
      <c r="N717" s="53">
        <v>6446</v>
      </c>
      <c r="O717" s="54"/>
      <c r="P717" s="54"/>
      <c r="Q717" s="54"/>
      <c r="R717" s="53">
        <v>19</v>
      </c>
      <c r="S717" s="53">
        <v>494</v>
      </c>
      <c r="T717" s="53">
        <v>1125</v>
      </c>
      <c r="U717" s="53">
        <v>442</v>
      </c>
      <c r="V717" s="54"/>
      <c r="W717" s="53">
        <v>815</v>
      </c>
      <c r="X717" s="53">
        <v>11</v>
      </c>
      <c r="Y717" s="53">
        <v>8</v>
      </c>
      <c r="Z717" s="53">
        <v>211</v>
      </c>
      <c r="AA717" s="53">
        <v>637</v>
      </c>
      <c r="AB717" s="53">
        <v>139</v>
      </c>
      <c r="AC717" s="53">
        <v>2813</v>
      </c>
      <c r="AD717" s="53">
        <v>1</v>
      </c>
      <c r="AE717" s="54"/>
      <c r="AF717" s="53">
        <v>6715</v>
      </c>
      <c r="AG717" s="54"/>
      <c r="AH717" s="54"/>
      <c r="AI717" s="54"/>
      <c r="AJ717" s="53">
        <v>1049</v>
      </c>
      <c r="AK717" s="54"/>
      <c r="AL717" s="54"/>
      <c r="AM717" s="54"/>
      <c r="AN717" s="53">
        <v>0</v>
      </c>
      <c r="AO717" s="54"/>
      <c r="AP717" s="53">
        <v>15</v>
      </c>
      <c r="AQ717" s="54"/>
      <c r="AR717" s="54"/>
      <c r="AS717" s="54"/>
      <c r="AT717" s="53">
        <v>221</v>
      </c>
      <c r="AU717" s="39"/>
      <c r="AV717" s="39"/>
      <c r="AW717" s="39"/>
    </row>
    <row r="718" spans="1:49" s="1" customFormat="1" x14ac:dyDescent="0.2">
      <c r="A718" s="3"/>
      <c r="B718" s="6"/>
      <c r="C718" s="3"/>
      <c r="D718" s="3"/>
      <c r="E718" s="5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39"/>
      <c r="AV718" s="39"/>
      <c r="AW718" s="39"/>
    </row>
    <row r="719" spans="1:49" s="1" customFormat="1" x14ac:dyDescent="0.25">
      <c r="A719" s="3"/>
      <c r="B719" s="57" t="s">
        <v>297</v>
      </c>
      <c r="C719" s="58"/>
      <c r="D719" s="58"/>
      <c r="E719" s="5"/>
      <c r="F719" s="59">
        <v>1333</v>
      </c>
      <c r="G719" s="54"/>
      <c r="H719" s="54"/>
      <c r="I719" s="54"/>
      <c r="J719" s="59">
        <v>6244</v>
      </c>
      <c r="K719" s="59">
        <v>170</v>
      </c>
      <c r="L719" s="59">
        <v>32</v>
      </c>
      <c r="M719" s="54"/>
      <c r="N719" s="59">
        <v>6446</v>
      </c>
      <c r="O719" s="54"/>
      <c r="P719" s="54"/>
      <c r="Q719" s="54"/>
      <c r="R719" s="59">
        <v>19</v>
      </c>
      <c r="S719" s="59">
        <v>494</v>
      </c>
      <c r="T719" s="59">
        <v>1125</v>
      </c>
      <c r="U719" s="59">
        <v>442</v>
      </c>
      <c r="V719" s="54"/>
      <c r="W719" s="59">
        <v>815</v>
      </c>
      <c r="X719" s="59">
        <v>11</v>
      </c>
      <c r="Y719" s="59">
        <v>8</v>
      </c>
      <c r="Z719" s="59">
        <v>211</v>
      </c>
      <c r="AA719" s="59">
        <v>637</v>
      </c>
      <c r="AB719" s="59">
        <v>139</v>
      </c>
      <c r="AC719" s="59">
        <v>2813</v>
      </c>
      <c r="AD719" s="59">
        <v>1</v>
      </c>
      <c r="AE719" s="54"/>
      <c r="AF719" s="59">
        <v>6715</v>
      </c>
      <c r="AG719" s="54"/>
      <c r="AH719" s="54"/>
      <c r="AI719" s="54"/>
      <c r="AJ719" s="59">
        <v>1049</v>
      </c>
      <c r="AK719" s="54"/>
      <c r="AL719" s="54"/>
      <c r="AM719" s="54"/>
      <c r="AN719" s="59">
        <v>0</v>
      </c>
      <c r="AO719" s="54"/>
      <c r="AP719" s="59">
        <v>15</v>
      </c>
      <c r="AQ719" s="54"/>
      <c r="AR719" s="54"/>
      <c r="AS719" s="54"/>
      <c r="AT719" s="59">
        <v>221</v>
      </c>
      <c r="AU719" s="39"/>
      <c r="AV719" s="39"/>
      <c r="AW719" s="39"/>
    </row>
    <row r="720" spans="1:49" s="1" customFormat="1" x14ac:dyDescent="0.2">
      <c r="A720" s="3"/>
      <c r="B720" s="63"/>
      <c r="C720" s="63"/>
      <c r="D720" s="63"/>
      <c r="E720" s="5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39"/>
      <c r="AV720" s="39"/>
      <c r="AW720" s="39"/>
    </row>
    <row r="721" spans="1:49" s="1" customFormat="1" x14ac:dyDescent="0.2">
      <c r="A721" s="3"/>
      <c r="B721" s="6" t="s">
        <v>298</v>
      </c>
      <c r="C721" s="63"/>
      <c r="D721" s="63"/>
      <c r="E721" s="5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39"/>
      <c r="AV721" s="39"/>
      <c r="AW721" s="39"/>
    </row>
    <row r="722" spans="1:49" s="1" customFormat="1" x14ac:dyDescent="0.2">
      <c r="A722" s="3"/>
      <c r="B722" s="63"/>
      <c r="C722" s="3" t="s">
        <v>154</v>
      </c>
      <c r="D722" s="2"/>
      <c r="E722" s="5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39"/>
      <c r="AV722" s="39"/>
      <c r="AW722" s="39"/>
    </row>
    <row r="723" spans="1:49" s="1" customFormat="1" ht="15" x14ac:dyDescent="0.2">
      <c r="A723" s="3"/>
      <c r="B723" s="63"/>
      <c r="C723" s="3"/>
      <c r="D723" s="2" t="s">
        <v>299</v>
      </c>
      <c r="E723" s="5"/>
      <c r="F723" s="39">
        <v>296</v>
      </c>
      <c r="G723" s="39"/>
      <c r="H723" s="39"/>
      <c r="I723" s="39"/>
      <c r="J723" s="39">
        <v>1740</v>
      </c>
      <c r="K723" s="39">
        <v>16</v>
      </c>
      <c r="L723" s="39">
        <v>9</v>
      </c>
      <c r="M723" s="39"/>
      <c r="N723" s="39">
        <v>1765</v>
      </c>
      <c r="O723" s="39"/>
      <c r="P723" s="39"/>
      <c r="Q723" s="39"/>
      <c r="R723" s="39">
        <v>2</v>
      </c>
      <c r="S723" s="39">
        <v>37</v>
      </c>
      <c r="T723" s="39">
        <v>165</v>
      </c>
      <c r="U723" s="39">
        <v>165</v>
      </c>
      <c r="V723" s="39"/>
      <c r="W723" s="39">
        <v>687</v>
      </c>
      <c r="X723" s="39">
        <v>4</v>
      </c>
      <c r="Y723" s="39">
        <v>15</v>
      </c>
      <c r="Z723" s="39">
        <v>80</v>
      </c>
      <c r="AA723" s="39">
        <v>206</v>
      </c>
      <c r="AB723" s="39">
        <v>50</v>
      </c>
      <c r="AC723" s="39">
        <v>503</v>
      </c>
      <c r="AD723" s="39">
        <v>0</v>
      </c>
      <c r="AE723" s="39"/>
      <c r="AF723" s="39">
        <v>1914</v>
      </c>
      <c r="AG723" s="39"/>
      <c r="AH723" s="39"/>
      <c r="AI723" s="39"/>
      <c r="AJ723" s="39">
        <v>147</v>
      </c>
      <c r="AK723" s="39"/>
      <c r="AL723" s="39"/>
      <c r="AM723" s="39"/>
      <c r="AN723" s="39">
        <v>0</v>
      </c>
      <c r="AO723" s="39"/>
      <c r="AP723" s="39">
        <v>0</v>
      </c>
      <c r="AQ723" s="39"/>
      <c r="AR723" s="39"/>
      <c r="AS723" s="39"/>
      <c r="AT723" s="39">
        <v>0</v>
      </c>
      <c r="AU723" s="39"/>
      <c r="AV723" s="39"/>
      <c r="AW723" s="39"/>
    </row>
    <row r="724" spans="1:49" x14ac:dyDescent="0.2">
      <c r="D724" s="47" t="s">
        <v>300</v>
      </c>
      <c r="F724" s="48">
        <v>274</v>
      </c>
      <c r="G724" s="49"/>
      <c r="H724" s="49"/>
      <c r="I724" s="49"/>
      <c r="J724" s="48">
        <v>1752</v>
      </c>
      <c r="K724" s="48">
        <v>26</v>
      </c>
      <c r="L724" s="48">
        <v>7</v>
      </c>
      <c r="M724" s="49"/>
      <c r="N724" s="48">
        <v>1785</v>
      </c>
      <c r="O724" s="49"/>
      <c r="P724" s="49"/>
      <c r="Q724" s="49"/>
      <c r="R724" s="48">
        <v>1</v>
      </c>
      <c r="S724" s="48">
        <v>40</v>
      </c>
      <c r="T724" s="48">
        <v>156</v>
      </c>
      <c r="U724" s="48">
        <v>163</v>
      </c>
      <c r="V724" s="49"/>
      <c r="W724" s="48">
        <v>700</v>
      </c>
      <c r="X724" s="48">
        <v>3</v>
      </c>
      <c r="Y724" s="48">
        <v>10</v>
      </c>
      <c r="Z724" s="48">
        <v>75</v>
      </c>
      <c r="AA724" s="48">
        <v>159</v>
      </c>
      <c r="AB724" s="48">
        <v>59</v>
      </c>
      <c r="AC724" s="48">
        <v>501</v>
      </c>
      <c r="AD724" s="48">
        <v>0</v>
      </c>
      <c r="AE724" s="49"/>
      <c r="AF724" s="48">
        <v>1867</v>
      </c>
      <c r="AG724" s="49"/>
      <c r="AH724" s="49"/>
      <c r="AI724" s="49"/>
      <c r="AJ724" s="48">
        <v>188</v>
      </c>
      <c r="AK724" s="49"/>
      <c r="AL724" s="49"/>
      <c r="AM724" s="49"/>
      <c r="AN724" s="48">
        <v>0</v>
      </c>
      <c r="AO724" s="49"/>
      <c r="AP724" s="48">
        <v>4</v>
      </c>
      <c r="AQ724" s="49"/>
      <c r="AR724" s="49"/>
      <c r="AS724" s="49"/>
      <c r="AT724" s="48">
        <v>0</v>
      </c>
      <c r="AU724" s="39"/>
      <c r="AV724" s="39"/>
      <c r="AW724" s="39"/>
    </row>
    <row r="725" spans="1:49" s="1" customFormat="1" ht="15" x14ac:dyDescent="0.2">
      <c r="A725" s="3"/>
      <c r="B725" s="63"/>
      <c r="C725" s="3"/>
      <c r="D725" s="2" t="s">
        <v>301</v>
      </c>
      <c r="E725" s="5"/>
      <c r="F725" s="39">
        <v>278</v>
      </c>
      <c r="G725" s="39"/>
      <c r="H725" s="39"/>
      <c r="I725" s="39"/>
      <c r="J725" s="39">
        <v>1787</v>
      </c>
      <c r="K725" s="39">
        <v>17</v>
      </c>
      <c r="L725" s="39">
        <v>5</v>
      </c>
      <c r="M725" s="39"/>
      <c r="N725" s="39">
        <v>1809</v>
      </c>
      <c r="O725" s="39"/>
      <c r="P725" s="39"/>
      <c r="Q725" s="39"/>
      <c r="R725" s="39">
        <v>12</v>
      </c>
      <c r="S725" s="39">
        <v>34</v>
      </c>
      <c r="T725" s="39">
        <v>126</v>
      </c>
      <c r="U725" s="39">
        <v>156</v>
      </c>
      <c r="V725" s="39"/>
      <c r="W725" s="39">
        <v>639</v>
      </c>
      <c r="X725" s="39">
        <v>5</v>
      </c>
      <c r="Y725" s="39">
        <v>7</v>
      </c>
      <c r="Z725" s="39">
        <v>116</v>
      </c>
      <c r="AA725" s="39">
        <v>151</v>
      </c>
      <c r="AB725" s="39">
        <v>72</v>
      </c>
      <c r="AC725" s="39">
        <v>539</v>
      </c>
      <c r="AD725" s="39">
        <v>0</v>
      </c>
      <c r="AE725" s="39"/>
      <c r="AF725" s="39">
        <v>1857</v>
      </c>
      <c r="AG725" s="39"/>
      <c r="AH725" s="39"/>
      <c r="AI725" s="39"/>
      <c r="AJ725" s="39">
        <v>230</v>
      </c>
      <c r="AK725" s="39"/>
      <c r="AL725" s="39"/>
      <c r="AM725" s="39"/>
      <c r="AN725" s="39">
        <v>0</v>
      </c>
      <c r="AO725" s="39"/>
      <c r="AP725" s="39">
        <v>0</v>
      </c>
      <c r="AQ725" s="39"/>
      <c r="AR725" s="39"/>
      <c r="AS725" s="39"/>
      <c r="AT725" s="39">
        <v>0</v>
      </c>
      <c r="AU725" s="39"/>
      <c r="AV725" s="39"/>
      <c r="AW725" s="39"/>
    </row>
    <row r="726" spans="1:49" s="1" customFormat="1" ht="15" x14ac:dyDescent="0.2">
      <c r="A726" s="3"/>
      <c r="B726" s="63"/>
      <c r="C726" s="3"/>
      <c r="D726" s="47" t="s">
        <v>302</v>
      </c>
      <c r="E726" s="5"/>
      <c r="F726" s="48">
        <v>170</v>
      </c>
      <c r="G726" s="49"/>
      <c r="H726" s="49"/>
      <c r="I726" s="49"/>
      <c r="J726" s="48">
        <v>1740</v>
      </c>
      <c r="K726" s="48">
        <v>26</v>
      </c>
      <c r="L726" s="48">
        <v>11</v>
      </c>
      <c r="M726" s="49"/>
      <c r="N726" s="48">
        <v>1777</v>
      </c>
      <c r="O726" s="49"/>
      <c r="P726" s="49"/>
      <c r="Q726" s="49"/>
      <c r="R726" s="48">
        <v>1</v>
      </c>
      <c r="S726" s="48">
        <v>38</v>
      </c>
      <c r="T726" s="48">
        <v>176</v>
      </c>
      <c r="U726" s="48">
        <v>158</v>
      </c>
      <c r="V726" s="49"/>
      <c r="W726" s="48">
        <v>702</v>
      </c>
      <c r="X726" s="48">
        <v>10</v>
      </c>
      <c r="Y726" s="48">
        <v>14</v>
      </c>
      <c r="Z726" s="48">
        <v>59</v>
      </c>
      <c r="AA726" s="48">
        <v>144</v>
      </c>
      <c r="AB726" s="48">
        <v>48</v>
      </c>
      <c r="AC726" s="48">
        <v>504</v>
      </c>
      <c r="AD726" s="48">
        <v>0</v>
      </c>
      <c r="AE726" s="49"/>
      <c r="AF726" s="48">
        <v>1854</v>
      </c>
      <c r="AG726" s="49"/>
      <c r="AH726" s="49"/>
      <c r="AI726" s="49"/>
      <c r="AJ726" s="48">
        <v>93</v>
      </c>
      <c r="AK726" s="49"/>
      <c r="AL726" s="49"/>
      <c r="AM726" s="49"/>
      <c r="AN726" s="48">
        <v>0</v>
      </c>
      <c r="AO726" s="49"/>
      <c r="AP726" s="48">
        <v>0</v>
      </c>
      <c r="AQ726" s="49"/>
      <c r="AR726" s="49"/>
      <c r="AS726" s="49"/>
      <c r="AT726" s="48">
        <v>0</v>
      </c>
      <c r="AU726" s="39"/>
      <c r="AV726" s="39"/>
      <c r="AW726" s="39"/>
    </row>
    <row r="727" spans="1:49" s="1" customFormat="1" ht="15" x14ac:dyDescent="0.2">
      <c r="A727" s="3"/>
      <c r="B727" s="63"/>
      <c r="C727" s="3"/>
      <c r="D727" s="2" t="s">
        <v>303</v>
      </c>
      <c r="E727" s="5"/>
      <c r="F727" s="39">
        <v>275</v>
      </c>
      <c r="G727" s="39"/>
      <c r="H727" s="39"/>
      <c r="I727" s="39"/>
      <c r="J727" s="39">
        <v>1761</v>
      </c>
      <c r="K727" s="39">
        <v>7</v>
      </c>
      <c r="L727" s="39">
        <v>2</v>
      </c>
      <c r="M727" s="39"/>
      <c r="N727" s="39">
        <v>1770</v>
      </c>
      <c r="O727" s="39"/>
      <c r="P727" s="39"/>
      <c r="Q727" s="39"/>
      <c r="R727" s="39">
        <v>4</v>
      </c>
      <c r="S727" s="39">
        <v>31</v>
      </c>
      <c r="T727" s="39">
        <v>88</v>
      </c>
      <c r="U727" s="39">
        <v>151</v>
      </c>
      <c r="V727" s="39"/>
      <c r="W727" s="39">
        <v>681</v>
      </c>
      <c r="X727" s="39">
        <v>7</v>
      </c>
      <c r="Y727" s="39">
        <v>22</v>
      </c>
      <c r="Z727" s="39">
        <v>146</v>
      </c>
      <c r="AA727" s="39">
        <v>93</v>
      </c>
      <c r="AB727" s="39">
        <v>43</v>
      </c>
      <c r="AC727" s="39">
        <v>595</v>
      </c>
      <c r="AD727" s="39">
        <v>0</v>
      </c>
      <c r="AE727" s="39"/>
      <c r="AF727" s="39">
        <v>1861</v>
      </c>
      <c r="AG727" s="39"/>
      <c r="AH727" s="39"/>
      <c r="AI727" s="39"/>
      <c r="AJ727" s="39">
        <v>179</v>
      </c>
      <c r="AK727" s="39"/>
      <c r="AL727" s="39"/>
      <c r="AM727" s="39"/>
      <c r="AN727" s="39">
        <v>0</v>
      </c>
      <c r="AO727" s="39"/>
      <c r="AP727" s="39">
        <v>5</v>
      </c>
      <c r="AQ727" s="39"/>
      <c r="AR727" s="39"/>
      <c r="AS727" s="39"/>
      <c r="AT727" s="39">
        <v>0</v>
      </c>
      <c r="AU727" s="39"/>
      <c r="AV727" s="39"/>
      <c r="AW727" s="39"/>
    </row>
    <row r="728" spans="1:49" s="1" customFormat="1" ht="15" x14ac:dyDescent="0.2">
      <c r="A728" s="3"/>
      <c r="B728" s="63"/>
      <c r="C728" s="3"/>
      <c r="D728" s="47" t="s">
        <v>304</v>
      </c>
      <c r="E728" s="5"/>
      <c r="F728" s="48">
        <v>0</v>
      </c>
      <c r="G728" s="49"/>
      <c r="H728" s="49"/>
      <c r="I728" s="49"/>
      <c r="J728" s="48">
        <v>492</v>
      </c>
      <c r="K728" s="48">
        <v>0</v>
      </c>
      <c r="L728" s="48">
        <v>0</v>
      </c>
      <c r="M728" s="49"/>
      <c r="N728" s="48">
        <v>492</v>
      </c>
      <c r="O728" s="49"/>
      <c r="P728" s="49"/>
      <c r="Q728" s="49"/>
      <c r="R728" s="48">
        <v>0</v>
      </c>
      <c r="S728" s="48">
        <v>15</v>
      </c>
      <c r="T728" s="48">
        <v>53</v>
      </c>
      <c r="U728" s="48">
        <v>16</v>
      </c>
      <c r="V728" s="49"/>
      <c r="W728" s="48">
        <v>110</v>
      </c>
      <c r="X728" s="48">
        <v>0</v>
      </c>
      <c r="Y728" s="48">
        <v>0</v>
      </c>
      <c r="Z728" s="48">
        <v>3</v>
      </c>
      <c r="AA728" s="48">
        <v>0</v>
      </c>
      <c r="AB728" s="48">
        <v>0</v>
      </c>
      <c r="AC728" s="48">
        <v>19</v>
      </c>
      <c r="AD728" s="48">
        <v>0</v>
      </c>
      <c r="AE728" s="49"/>
      <c r="AF728" s="48">
        <v>216</v>
      </c>
      <c r="AG728" s="49"/>
      <c r="AH728" s="49"/>
      <c r="AI728" s="49"/>
      <c r="AJ728" s="48">
        <v>276</v>
      </c>
      <c r="AK728" s="49"/>
      <c r="AL728" s="49"/>
      <c r="AM728" s="49"/>
      <c r="AN728" s="48">
        <v>0</v>
      </c>
      <c r="AO728" s="49"/>
      <c r="AP728" s="48">
        <v>0</v>
      </c>
      <c r="AQ728" s="49"/>
      <c r="AR728" s="49"/>
      <c r="AS728" s="49"/>
      <c r="AT728" s="48">
        <v>0</v>
      </c>
      <c r="AU728" s="39"/>
      <c r="AV728" s="39"/>
      <c r="AW728" s="39"/>
    </row>
    <row r="729" spans="1:49" s="1" customFormat="1" x14ac:dyDescent="0.2">
      <c r="A729" s="3"/>
      <c r="B729" s="63"/>
      <c r="C729" s="3"/>
      <c r="D729" s="2"/>
      <c r="E729" s="5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39"/>
      <c r="AV729" s="39"/>
      <c r="AW729" s="39"/>
    </row>
    <row r="730" spans="1:49" s="1" customFormat="1" x14ac:dyDescent="0.25">
      <c r="A730" s="3"/>
      <c r="B730" s="6"/>
      <c r="C730" s="51" t="s">
        <v>159</v>
      </c>
      <c r="D730" s="52"/>
      <c r="E730" s="5"/>
      <c r="F730" s="53">
        <v>1293</v>
      </c>
      <c r="G730" s="54"/>
      <c r="H730" s="54"/>
      <c r="I730" s="54"/>
      <c r="J730" s="53">
        <v>9272</v>
      </c>
      <c r="K730" s="53">
        <v>92</v>
      </c>
      <c r="L730" s="53">
        <v>34</v>
      </c>
      <c r="M730" s="54"/>
      <c r="N730" s="53">
        <v>9398</v>
      </c>
      <c r="O730" s="54"/>
      <c r="P730" s="54"/>
      <c r="Q730" s="54"/>
      <c r="R730" s="53">
        <v>20</v>
      </c>
      <c r="S730" s="53">
        <v>195</v>
      </c>
      <c r="T730" s="53">
        <v>764</v>
      </c>
      <c r="U730" s="53">
        <v>809</v>
      </c>
      <c r="V730" s="54"/>
      <c r="W730" s="53">
        <v>3519</v>
      </c>
      <c r="X730" s="53">
        <v>29</v>
      </c>
      <c r="Y730" s="53">
        <v>68</v>
      </c>
      <c r="Z730" s="53">
        <v>479</v>
      </c>
      <c r="AA730" s="53">
        <v>753</v>
      </c>
      <c r="AB730" s="53">
        <v>272</v>
      </c>
      <c r="AC730" s="53">
        <v>2661</v>
      </c>
      <c r="AD730" s="53">
        <v>0</v>
      </c>
      <c r="AE730" s="54"/>
      <c r="AF730" s="53">
        <v>9569</v>
      </c>
      <c r="AG730" s="54"/>
      <c r="AH730" s="54"/>
      <c r="AI730" s="54"/>
      <c r="AJ730" s="53">
        <v>1113</v>
      </c>
      <c r="AK730" s="54"/>
      <c r="AL730" s="54"/>
      <c r="AM730" s="54"/>
      <c r="AN730" s="53">
        <v>0</v>
      </c>
      <c r="AO730" s="54"/>
      <c r="AP730" s="53">
        <v>9</v>
      </c>
      <c r="AQ730" s="54"/>
      <c r="AR730" s="54"/>
      <c r="AS730" s="54"/>
      <c r="AT730" s="53">
        <v>0</v>
      </c>
      <c r="AU730" s="39"/>
      <c r="AV730" s="39"/>
      <c r="AW730" s="39"/>
    </row>
    <row r="731" spans="1:49" s="1" customFormat="1" x14ac:dyDescent="0.2">
      <c r="A731" s="3"/>
      <c r="B731" s="63"/>
      <c r="C731" s="63"/>
      <c r="D731" s="63"/>
      <c r="E731" s="5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39"/>
      <c r="AV731" s="39"/>
      <c r="AW731" s="39"/>
    </row>
    <row r="732" spans="1:49" s="1" customFormat="1" x14ac:dyDescent="0.25">
      <c r="A732" s="3"/>
      <c r="B732" s="57" t="s">
        <v>305</v>
      </c>
      <c r="C732" s="58"/>
      <c r="D732" s="58"/>
      <c r="E732" s="5"/>
      <c r="F732" s="59">
        <v>1293</v>
      </c>
      <c r="G732" s="54"/>
      <c r="H732" s="54"/>
      <c r="I732" s="54"/>
      <c r="J732" s="59">
        <v>9272</v>
      </c>
      <c r="K732" s="59">
        <v>92</v>
      </c>
      <c r="L732" s="59">
        <v>34</v>
      </c>
      <c r="M732" s="54"/>
      <c r="N732" s="59">
        <v>9398</v>
      </c>
      <c r="O732" s="54"/>
      <c r="P732" s="54"/>
      <c r="Q732" s="54"/>
      <c r="R732" s="59">
        <v>20</v>
      </c>
      <c r="S732" s="59">
        <v>195</v>
      </c>
      <c r="T732" s="59">
        <v>764</v>
      </c>
      <c r="U732" s="59">
        <v>809</v>
      </c>
      <c r="V732" s="54"/>
      <c r="W732" s="59">
        <v>3519</v>
      </c>
      <c r="X732" s="59">
        <v>29</v>
      </c>
      <c r="Y732" s="59">
        <v>68</v>
      </c>
      <c r="Z732" s="59">
        <v>479</v>
      </c>
      <c r="AA732" s="59">
        <v>753</v>
      </c>
      <c r="AB732" s="59">
        <v>272</v>
      </c>
      <c r="AC732" s="59">
        <v>2661</v>
      </c>
      <c r="AD732" s="59">
        <v>0</v>
      </c>
      <c r="AE732" s="54"/>
      <c r="AF732" s="59">
        <v>9569</v>
      </c>
      <c r="AG732" s="54"/>
      <c r="AH732" s="54"/>
      <c r="AI732" s="54"/>
      <c r="AJ732" s="59">
        <v>1113</v>
      </c>
      <c r="AK732" s="54"/>
      <c r="AL732" s="54"/>
      <c r="AM732" s="54"/>
      <c r="AN732" s="59">
        <v>0</v>
      </c>
      <c r="AO732" s="54"/>
      <c r="AP732" s="59">
        <v>9</v>
      </c>
      <c r="AQ732" s="54"/>
      <c r="AR732" s="54"/>
      <c r="AS732" s="54"/>
      <c r="AT732" s="59">
        <v>0</v>
      </c>
      <c r="AU732" s="39"/>
      <c r="AV732" s="39"/>
      <c r="AW732" s="39"/>
    </row>
    <row r="733" spans="1:49" s="1" customFormat="1" x14ac:dyDescent="0.2">
      <c r="A733" s="3"/>
      <c r="B733" s="63"/>
      <c r="C733" s="63"/>
      <c r="D733" s="63"/>
      <c r="E733" s="5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39"/>
      <c r="AV733" s="39"/>
      <c r="AW733" s="39"/>
    </row>
    <row r="734" spans="1:49" s="1" customFormat="1" x14ac:dyDescent="0.2">
      <c r="A734" s="3"/>
      <c r="B734" s="6" t="s">
        <v>306</v>
      </c>
      <c r="C734" s="63"/>
      <c r="D734" s="63"/>
      <c r="E734" s="5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39"/>
      <c r="AV734" s="39"/>
      <c r="AW734" s="39"/>
    </row>
    <row r="735" spans="1:49" s="1" customFormat="1" x14ac:dyDescent="0.2">
      <c r="A735" s="3"/>
      <c r="B735" s="63"/>
      <c r="C735" s="3" t="s">
        <v>154</v>
      </c>
      <c r="D735" s="2"/>
      <c r="E735" s="5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39"/>
      <c r="AV735" s="39"/>
      <c r="AW735" s="39"/>
    </row>
    <row r="736" spans="1:49" s="1" customFormat="1" ht="15" x14ac:dyDescent="0.2">
      <c r="A736" s="3"/>
      <c r="B736" s="63"/>
      <c r="C736" s="3"/>
      <c r="D736" s="2" t="s">
        <v>96</v>
      </c>
      <c r="E736" s="5"/>
      <c r="F736" s="39">
        <v>467</v>
      </c>
      <c r="G736" s="39"/>
      <c r="H736" s="39"/>
      <c r="I736" s="39"/>
      <c r="J736" s="39">
        <v>1815</v>
      </c>
      <c r="K736" s="39">
        <v>22</v>
      </c>
      <c r="L736" s="39">
        <v>13</v>
      </c>
      <c r="M736" s="39"/>
      <c r="N736" s="39">
        <v>1850</v>
      </c>
      <c r="O736" s="39"/>
      <c r="P736" s="39"/>
      <c r="Q736" s="39"/>
      <c r="R736" s="39">
        <v>0</v>
      </c>
      <c r="S736" s="39">
        <v>53</v>
      </c>
      <c r="T736" s="39">
        <v>342</v>
      </c>
      <c r="U736" s="39">
        <v>64</v>
      </c>
      <c r="V736" s="39"/>
      <c r="W736" s="39">
        <v>301</v>
      </c>
      <c r="X736" s="39">
        <v>8</v>
      </c>
      <c r="Y736" s="39">
        <v>2</v>
      </c>
      <c r="Z736" s="39">
        <v>153</v>
      </c>
      <c r="AA736" s="39">
        <v>115</v>
      </c>
      <c r="AB736" s="39">
        <v>75</v>
      </c>
      <c r="AC736" s="39">
        <v>867</v>
      </c>
      <c r="AD736" s="39">
        <v>0</v>
      </c>
      <c r="AE736" s="39"/>
      <c r="AF736" s="39">
        <v>1980</v>
      </c>
      <c r="AG736" s="39"/>
      <c r="AH736" s="39"/>
      <c r="AI736" s="39"/>
      <c r="AJ736" s="39">
        <v>332</v>
      </c>
      <c r="AK736" s="39"/>
      <c r="AL736" s="39"/>
      <c r="AM736" s="39"/>
      <c r="AN736" s="39">
        <v>0</v>
      </c>
      <c r="AO736" s="39"/>
      <c r="AP736" s="39">
        <v>5</v>
      </c>
      <c r="AQ736" s="39"/>
      <c r="AR736" s="39"/>
      <c r="AS736" s="39"/>
      <c r="AT736" s="39">
        <v>144</v>
      </c>
      <c r="AU736" s="39"/>
      <c r="AV736" s="39"/>
      <c r="AW736" s="39"/>
    </row>
    <row r="737" spans="1:49" x14ac:dyDescent="0.2">
      <c r="D737" s="47" t="s">
        <v>97</v>
      </c>
      <c r="F737" s="48">
        <v>589</v>
      </c>
      <c r="G737" s="49"/>
      <c r="H737" s="49"/>
      <c r="I737" s="49"/>
      <c r="J737" s="48">
        <v>1801</v>
      </c>
      <c r="K737" s="48">
        <v>19</v>
      </c>
      <c r="L737" s="48">
        <v>18</v>
      </c>
      <c r="M737" s="49"/>
      <c r="N737" s="48">
        <v>1838</v>
      </c>
      <c r="O737" s="49"/>
      <c r="P737" s="49"/>
      <c r="Q737" s="49"/>
      <c r="R737" s="48">
        <v>1</v>
      </c>
      <c r="S737" s="48">
        <v>50</v>
      </c>
      <c r="T737" s="48">
        <v>291</v>
      </c>
      <c r="U737" s="48">
        <v>130</v>
      </c>
      <c r="V737" s="49"/>
      <c r="W737" s="48">
        <v>418</v>
      </c>
      <c r="X737" s="48">
        <v>4</v>
      </c>
      <c r="Y737" s="48">
        <v>1</v>
      </c>
      <c r="Z737" s="48">
        <v>151</v>
      </c>
      <c r="AA737" s="48">
        <v>162</v>
      </c>
      <c r="AB737" s="48">
        <v>81</v>
      </c>
      <c r="AC737" s="48">
        <v>724</v>
      </c>
      <c r="AD737" s="48">
        <v>0</v>
      </c>
      <c r="AE737" s="49"/>
      <c r="AF737" s="48">
        <v>2013</v>
      </c>
      <c r="AG737" s="49"/>
      <c r="AH737" s="49"/>
      <c r="AI737" s="49"/>
      <c r="AJ737" s="48">
        <v>406</v>
      </c>
      <c r="AK737" s="49"/>
      <c r="AL737" s="49"/>
      <c r="AM737" s="49"/>
      <c r="AN737" s="48">
        <v>0</v>
      </c>
      <c r="AO737" s="49"/>
      <c r="AP737" s="48">
        <v>8</v>
      </c>
      <c r="AQ737" s="49"/>
      <c r="AR737" s="49"/>
      <c r="AS737" s="49"/>
      <c r="AT737" s="48">
        <v>551</v>
      </c>
      <c r="AU737" s="39"/>
      <c r="AV737" s="39"/>
      <c r="AW737" s="39"/>
    </row>
    <row r="738" spans="1:49" s="1" customFormat="1" x14ac:dyDescent="0.2">
      <c r="A738" s="3"/>
      <c r="B738" s="63"/>
      <c r="C738" s="3"/>
      <c r="D738" s="2"/>
      <c r="E738" s="5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39"/>
      <c r="AV738" s="39"/>
      <c r="AW738" s="39"/>
    </row>
    <row r="739" spans="1:49" s="1" customFormat="1" x14ac:dyDescent="0.25">
      <c r="A739" s="3"/>
      <c r="B739" s="6"/>
      <c r="C739" s="51" t="s">
        <v>159</v>
      </c>
      <c r="D739" s="52"/>
      <c r="E739" s="5"/>
      <c r="F739" s="53">
        <v>1056</v>
      </c>
      <c r="G739" s="54"/>
      <c r="H739" s="54"/>
      <c r="I739" s="54"/>
      <c r="J739" s="53">
        <v>3616</v>
      </c>
      <c r="K739" s="53">
        <v>41</v>
      </c>
      <c r="L739" s="53">
        <v>31</v>
      </c>
      <c r="M739" s="54"/>
      <c r="N739" s="53">
        <v>3688</v>
      </c>
      <c r="O739" s="54"/>
      <c r="P739" s="54"/>
      <c r="Q739" s="54"/>
      <c r="R739" s="53">
        <v>1</v>
      </c>
      <c r="S739" s="53">
        <v>103</v>
      </c>
      <c r="T739" s="53">
        <v>633</v>
      </c>
      <c r="U739" s="53">
        <v>194</v>
      </c>
      <c r="V739" s="54"/>
      <c r="W739" s="53">
        <v>719</v>
      </c>
      <c r="X739" s="53">
        <v>12</v>
      </c>
      <c r="Y739" s="53">
        <v>3</v>
      </c>
      <c r="Z739" s="53">
        <v>304</v>
      </c>
      <c r="AA739" s="53">
        <v>277</v>
      </c>
      <c r="AB739" s="53">
        <v>156</v>
      </c>
      <c r="AC739" s="53">
        <v>1591</v>
      </c>
      <c r="AD739" s="53">
        <v>0</v>
      </c>
      <c r="AE739" s="54"/>
      <c r="AF739" s="53">
        <v>3993</v>
      </c>
      <c r="AG739" s="54"/>
      <c r="AH739" s="54"/>
      <c r="AI739" s="54"/>
      <c r="AJ739" s="53">
        <v>738</v>
      </c>
      <c r="AK739" s="54"/>
      <c r="AL739" s="54"/>
      <c r="AM739" s="54"/>
      <c r="AN739" s="53">
        <v>0</v>
      </c>
      <c r="AO739" s="54"/>
      <c r="AP739" s="53">
        <v>13</v>
      </c>
      <c r="AQ739" s="54"/>
      <c r="AR739" s="54"/>
      <c r="AS739" s="54"/>
      <c r="AT739" s="53">
        <v>695</v>
      </c>
      <c r="AU739" s="39"/>
      <c r="AV739" s="39"/>
      <c r="AW739" s="39"/>
    </row>
    <row r="740" spans="1:49" s="1" customFormat="1" x14ac:dyDescent="0.2">
      <c r="A740" s="3"/>
      <c r="B740" s="63"/>
      <c r="C740" s="63"/>
      <c r="D740" s="63"/>
      <c r="E740" s="5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39"/>
      <c r="AV740" s="39"/>
      <c r="AW740" s="39"/>
    </row>
    <row r="741" spans="1:49" s="1" customFormat="1" x14ac:dyDescent="0.25">
      <c r="A741" s="3"/>
      <c r="B741" s="57" t="s">
        <v>307</v>
      </c>
      <c r="C741" s="58"/>
      <c r="D741" s="58"/>
      <c r="E741" s="5"/>
      <c r="F741" s="59">
        <v>1056</v>
      </c>
      <c r="G741" s="54"/>
      <c r="H741" s="54"/>
      <c r="I741" s="54"/>
      <c r="J741" s="59">
        <v>3616</v>
      </c>
      <c r="K741" s="59">
        <v>41</v>
      </c>
      <c r="L741" s="59">
        <v>31</v>
      </c>
      <c r="M741" s="54"/>
      <c r="N741" s="59">
        <v>3688</v>
      </c>
      <c r="O741" s="54"/>
      <c r="P741" s="54"/>
      <c r="Q741" s="54"/>
      <c r="R741" s="59">
        <v>1</v>
      </c>
      <c r="S741" s="59">
        <v>103</v>
      </c>
      <c r="T741" s="59">
        <v>633</v>
      </c>
      <c r="U741" s="59">
        <v>194</v>
      </c>
      <c r="V741" s="54"/>
      <c r="W741" s="59">
        <v>719</v>
      </c>
      <c r="X741" s="59">
        <v>12</v>
      </c>
      <c r="Y741" s="59">
        <v>3</v>
      </c>
      <c r="Z741" s="59">
        <v>304</v>
      </c>
      <c r="AA741" s="59">
        <v>277</v>
      </c>
      <c r="AB741" s="59">
        <v>156</v>
      </c>
      <c r="AC741" s="59">
        <v>1591</v>
      </c>
      <c r="AD741" s="59">
        <v>0</v>
      </c>
      <c r="AE741" s="54"/>
      <c r="AF741" s="59">
        <v>3993</v>
      </c>
      <c r="AG741" s="54"/>
      <c r="AH741" s="54"/>
      <c r="AI741" s="54"/>
      <c r="AJ741" s="59">
        <v>738</v>
      </c>
      <c r="AK741" s="54"/>
      <c r="AL741" s="54"/>
      <c r="AM741" s="54"/>
      <c r="AN741" s="59">
        <v>0</v>
      </c>
      <c r="AO741" s="54"/>
      <c r="AP741" s="59">
        <v>13</v>
      </c>
      <c r="AQ741" s="54"/>
      <c r="AR741" s="54"/>
      <c r="AS741" s="54"/>
      <c r="AT741" s="59">
        <v>695</v>
      </c>
      <c r="AU741" s="39"/>
      <c r="AV741" s="39"/>
      <c r="AW741" s="39"/>
    </row>
    <row r="742" spans="1:49" s="1" customFormat="1" x14ac:dyDescent="0.2">
      <c r="A742" s="3"/>
      <c r="B742" s="63"/>
      <c r="C742" s="63"/>
      <c r="D742" s="63"/>
      <c r="E742" s="5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39"/>
      <c r="AV742" s="39"/>
      <c r="AW742" s="39"/>
    </row>
    <row r="743" spans="1:49" s="1" customFormat="1" x14ac:dyDescent="0.2">
      <c r="A743" s="3"/>
      <c r="B743" s="6" t="s">
        <v>308</v>
      </c>
      <c r="C743" s="63"/>
      <c r="D743" s="63"/>
      <c r="E743" s="5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39"/>
      <c r="AV743" s="39"/>
      <c r="AW743" s="39"/>
    </row>
    <row r="744" spans="1:49" s="1" customFormat="1" x14ac:dyDescent="0.2">
      <c r="A744" s="3"/>
      <c r="B744" s="63"/>
      <c r="C744" s="3" t="s">
        <v>154</v>
      </c>
      <c r="D744" s="2"/>
      <c r="E744" s="5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39"/>
      <c r="AV744" s="39"/>
      <c r="AW744" s="39"/>
    </row>
    <row r="745" spans="1:49" s="1" customFormat="1" ht="15" x14ac:dyDescent="0.2">
      <c r="A745" s="3"/>
      <c r="B745" s="63"/>
      <c r="C745" s="3"/>
      <c r="D745" s="2" t="s">
        <v>122</v>
      </c>
      <c r="E745" s="5"/>
      <c r="F745" s="39">
        <v>411</v>
      </c>
      <c r="G745" s="39"/>
      <c r="H745" s="39"/>
      <c r="I745" s="39"/>
      <c r="J745" s="39">
        <v>1749</v>
      </c>
      <c r="K745" s="39">
        <v>28</v>
      </c>
      <c r="L745" s="39">
        <v>28</v>
      </c>
      <c r="M745" s="39"/>
      <c r="N745" s="39">
        <v>1805</v>
      </c>
      <c r="O745" s="39"/>
      <c r="P745" s="39"/>
      <c r="Q745" s="39"/>
      <c r="R745" s="39">
        <v>17</v>
      </c>
      <c r="S745" s="39">
        <v>73</v>
      </c>
      <c r="T745" s="39">
        <v>208</v>
      </c>
      <c r="U745" s="39">
        <v>97</v>
      </c>
      <c r="V745" s="39"/>
      <c r="W745" s="39">
        <v>201</v>
      </c>
      <c r="X745" s="39">
        <v>2</v>
      </c>
      <c r="Y745" s="39">
        <v>7</v>
      </c>
      <c r="Z745" s="39">
        <v>137</v>
      </c>
      <c r="AA745" s="39">
        <v>78</v>
      </c>
      <c r="AB745" s="39">
        <v>90</v>
      </c>
      <c r="AC745" s="39">
        <v>915</v>
      </c>
      <c r="AD745" s="39">
        <v>0</v>
      </c>
      <c r="AE745" s="39"/>
      <c r="AF745" s="39">
        <v>1825</v>
      </c>
      <c r="AG745" s="39"/>
      <c r="AH745" s="39"/>
      <c r="AI745" s="39"/>
      <c r="AJ745" s="39">
        <v>352</v>
      </c>
      <c r="AK745" s="39"/>
      <c r="AL745" s="39"/>
      <c r="AM745" s="39"/>
      <c r="AN745" s="39">
        <v>0</v>
      </c>
      <c r="AO745" s="39"/>
      <c r="AP745" s="39">
        <v>39</v>
      </c>
      <c r="AQ745" s="39"/>
      <c r="AR745" s="39"/>
      <c r="AS745" s="39"/>
      <c r="AT745" s="39">
        <v>59</v>
      </c>
      <c r="AU745" s="39"/>
      <c r="AV745" s="39"/>
      <c r="AW745" s="39"/>
    </row>
    <row r="746" spans="1:49" x14ac:dyDescent="0.2">
      <c r="D746" s="47" t="s">
        <v>97</v>
      </c>
      <c r="F746" s="48">
        <v>386</v>
      </c>
      <c r="G746" s="49"/>
      <c r="H746" s="49"/>
      <c r="I746" s="49"/>
      <c r="J746" s="48">
        <v>1743</v>
      </c>
      <c r="K746" s="48">
        <v>33</v>
      </c>
      <c r="L746" s="48">
        <v>9</v>
      </c>
      <c r="M746" s="49"/>
      <c r="N746" s="48">
        <v>1785</v>
      </c>
      <c r="O746" s="49"/>
      <c r="P746" s="49"/>
      <c r="Q746" s="49"/>
      <c r="R746" s="48">
        <v>26</v>
      </c>
      <c r="S746" s="48">
        <v>78</v>
      </c>
      <c r="T746" s="48">
        <v>269</v>
      </c>
      <c r="U746" s="48">
        <v>191</v>
      </c>
      <c r="V746" s="49"/>
      <c r="W746" s="48">
        <v>205</v>
      </c>
      <c r="X746" s="48">
        <v>0</v>
      </c>
      <c r="Y746" s="48">
        <v>43</v>
      </c>
      <c r="Z746" s="48">
        <v>116</v>
      </c>
      <c r="AA746" s="48">
        <v>109</v>
      </c>
      <c r="AB746" s="48">
        <v>43</v>
      </c>
      <c r="AC746" s="48">
        <v>832</v>
      </c>
      <c r="AD746" s="48">
        <v>0</v>
      </c>
      <c r="AE746" s="49"/>
      <c r="AF746" s="48">
        <v>1912</v>
      </c>
      <c r="AG746" s="49"/>
      <c r="AH746" s="49"/>
      <c r="AI746" s="49"/>
      <c r="AJ746" s="48">
        <v>251</v>
      </c>
      <c r="AK746" s="49"/>
      <c r="AL746" s="49"/>
      <c r="AM746" s="49"/>
      <c r="AN746" s="48">
        <v>0</v>
      </c>
      <c r="AO746" s="49"/>
      <c r="AP746" s="48">
        <v>8</v>
      </c>
      <c r="AQ746" s="49"/>
      <c r="AR746" s="49"/>
      <c r="AS746" s="49"/>
      <c r="AT746" s="48">
        <v>0</v>
      </c>
      <c r="AU746" s="39"/>
      <c r="AV746" s="39"/>
      <c r="AW746" s="39"/>
    </row>
    <row r="747" spans="1:49" s="1" customFormat="1" x14ac:dyDescent="0.2">
      <c r="A747" s="3"/>
      <c r="B747" s="63"/>
      <c r="C747" s="3"/>
      <c r="D747" s="2"/>
      <c r="E747" s="5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39"/>
      <c r="AV747" s="39"/>
      <c r="AW747" s="39"/>
    </row>
    <row r="748" spans="1:49" s="1" customFormat="1" x14ac:dyDescent="0.25">
      <c r="A748" s="3"/>
      <c r="B748" s="6"/>
      <c r="C748" s="51" t="s">
        <v>159</v>
      </c>
      <c r="D748" s="52"/>
      <c r="E748" s="5"/>
      <c r="F748" s="53">
        <v>797</v>
      </c>
      <c r="G748" s="54"/>
      <c r="H748" s="54"/>
      <c r="I748" s="54"/>
      <c r="J748" s="53">
        <v>3492</v>
      </c>
      <c r="K748" s="53">
        <v>61</v>
      </c>
      <c r="L748" s="53">
        <v>37</v>
      </c>
      <c r="M748" s="54"/>
      <c r="N748" s="53">
        <v>3590</v>
      </c>
      <c r="O748" s="54"/>
      <c r="P748" s="54"/>
      <c r="Q748" s="54"/>
      <c r="R748" s="53">
        <v>43</v>
      </c>
      <c r="S748" s="53">
        <v>151</v>
      </c>
      <c r="T748" s="53">
        <v>477</v>
      </c>
      <c r="U748" s="53">
        <v>288</v>
      </c>
      <c r="V748" s="54"/>
      <c r="W748" s="53">
        <v>406</v>
      </c>
      <c r="X748" s="53">
        <v>2</v>
      </c>
      <c r="Y748" s="53">
        <v>50</v>
      </c>
      <c r="Z748" s="53">
        <v>253</v>
      </c>
      <c r="AA748" s="53">
        <v>187</v>
      </c>
      <c r="AB748" s="53">
        <v>133</v>
      </c>
      <c r="AC748" s="53">
        <v>1747</v>
      </c>
      <c r="AD748" s="53">
        <v>0</v>
      </c>
      <c r="AE748" s="54"/>
      <c r="AF748" s="53">
        <v>3737</v>
      </c>
      <c r="AG748" s="54"/>
      <c r="AH748" s="54"/>
      <c r="AI748" s="54"/>
      <c r="AJ748" s="53">
        <v>603</v>
      </c>
      <c r="AK748" s="54"/>
      <c r="AL748" s="54"/>
      <c r="AM748" s="54"/>
      <c r="AN748" s="53">
        <v>0</v>
      </c>
      <c r="AO748" s="54"/>
      <c r="AP748" s="53">
        <v>47</v>
      </c>
      <c r="AQ748" s="54"/>
      <c r="AR748" s="54"/>
      <c r="AS748" s="54"/>
      <c r="AT748" s="53">
        <v>59</v>
      </c>
      <c r="AU748" s="39"/>
      <c r="AV748" s="39"/>
      <c r="AW748" s="39"/>
    </row>
    <row r="749" spans="1:49" s="1" customFormat="1" x14ac:dyDescent="0.2">
      <c r="A749" s="3"/>
      <c r="B749" s="63"/>
      <c r="C749" s="63"/>
      <c r="D749" s="63"/>
      <c r="E749" s="5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39"/>
      <c r="AV749" s="39"/>
      <c r="AW749" s="39"/>
    </row>
    <row r="750" spans="1:49" s="1" customFormat="1" x14ac:dyDescent="0.25">
      <c r="A750" s="3"/>
      <c r="B750" s="57" t="s">
        <v>309</v>
      </c>
      <c r="C750" s="58"/>
      <c r="D750" s="58"/>
      <c r="E750" s="5"/>
      <c r="F750" s="59">
        <v>797</v>
      </c>
      <c r="G750" s="54"/>
      <c r="H750" s="54"/>
      <c r="I750" s="54"/>
      <c r="J750" s="59">
        <v>3492</v>
      </c>
      <c r="K750" s="59">
        <v>61</v>
      </c>
      <c r="L750" s="59">
        <v>37</v>
      </c>
      <c r="M750" s="54"/>
      <c r="N750" s="59">
        <v>3590</v>
      </c>
      <c r="O750" s="54"/>
      <c r="P750" s="54"/>
      <c r="Q750" s="54"/>
      <c r="R750" s="59">
        <v>43</v>
      </c>
      <c r="S750" s="59">
        <v>151</v>
      </c>
      <c r="T750" s="59">
        <v>477</v>
      </c>
      <c r="U750" s="59">
        <v>288</v>
      </c>
      <c r="V750" s="54"/>
      <c r="W750" s="59">
        <v>406</v>
      </c>
      <c r="X750" s="59">
        <v>2</v>
      </c>
      <c r="Y750" s="59">
        <v>50</v>
      </c>
      <c r="Z750" s="59">
        <v>253</v>
      </c>
      <c r="AA750" s="59">
        <v>187</v>
      </c>
      <c r="AB750" s="59">
        <v>133</v>
      </c>
      <c r="AC750" s="59">
        <v>1747</v>
      </c>
      <c r="AD750" s="59">
        <v>0</v>
      </c>
      <c r="AE750" s="54"/>
      <c r="AF750" s="59">
        <v>3737</v>
      </c>
      <c r="AG750" s="54"/>
      <c r="AH750" s="54"/>
      <c r="AI750" s="54"/>
      <c r="AJ750" s="59">
        <v>603</v>
      </c>
      <c r="AK750" s="54"/>
      <c r="AL750" s="54"/>
      <c r="AM750" s="54"/>
      <c r="AN750" s="59">
        <v>0</v>
      </c>
      <c r="AO750" s="54"/>
      <c r="AP750" s="59">
        <v>47</v>
      </c>
      <c r="AQ750" s="54"/>
      <c r="AR750" s="54"/>
      <c r="AS750" s="54"/>
      <c r="AT750" s="59">
        <v>59</v>
      </c>
      <c r="AU750" s="39"/>
      <c r="AV750" s="39"/>
      <c r="AW750" s="39"/>
    </row>
    <row r="751" spans="1:49" x14ac:dyDescent="0.2"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</row>
    <row r="752" spans="1:49" s="69" customFormat="1" ht="30" customHeight="1" x14ac:dyDescent="0.2">
      <c r="A752" s="65"/>
      <c r="B752" s="66" t="s">
        <v>310</v>
      </c>
      <c r="C752" s="67"/>
      <c r="D752" s="67"/>
      <c r="E752" s="5"/>
      <c r="F752" s="68">
        <v>115906</v>
      </c>
      <c r="G752" s="54"/>
      <c r="H752" s="54"/>
      <c r="I752" s="54"/>
      <c r="J752" s="68">
        <v>511136</v>
      </c>
      <c r="K752" s="68">
        <v>13161</v>
      </c>
      <c r="L752" s="68">
        <v>4919</v>
      </c>
      <c r="M752" s="54"/>
      <c r="N752" s="68">
        <f xml:space="preserve"> 529690 - 377 - 94 - 1 -2</f>
        <v>529216</v>
      </c>
      <c r="O752" s="54"/>
      <c r="P752" s="54"/>
      <c r="Q752" s="54"/>
      <c r="R752" s="68">
        <f xml:space="preserve"> 1218 + 21 + 1 + 9 + 4 + 8 + 1 + 13</f>
        <v>1275</v>
      </c>
      <c r="S752" s="68">
        <v>30348</v>
      </c>
      <c r="T752" s="68">
        <v>75612</v>
      </c>
      <c r="U752" s="68">
        <v>43882</v>
      </c>
      <c r="V752" s="54"/>
      <c r="W752" s="68">
        <v>81619</v>
      </c>
      <c r="X752" s="68">
        <v>1601</v>
      </c>
      <c r="Y752" s="68">
        <v>21560</v>
      </c>
      <c r="Z752" s="68">
        <v>34930</v>
      </c>
      <c r="AA752" s="68">
        <v>35249</v>
      </c>
      <c r="AB752" s="68">
        <v>18521</v>
      </c>
      <c r="AC752" s="68">
        <v>210409</v>
      </c>
      <c r="AD752" s="68">
        <v>539</v>
      </c>
      <c r="AE752" s="54"/>
      <c r="AF752" s="68">
        <v>555545</v>
      </c>
      <c r="AG752" s="54"/>
      <c r="AH752" s="54"/>
      <c r="AI752" s="54"/>
      <c r="AJ752" s="68">
        <v>92340</v>
      </c>
      <c r="AK752" s="54"/>
      <c r="AL752" s="54"/>
      <c r="AM752" s="54"/>
      <c r="AN752" s="68">
        <v>4906</v>
      </c>
      <c r="AO752" s="54"/>
      <c r="AP752" s="68">
        <v>2143</v>
      </c>
      <c r="AQ752" s="54"/>
      <c r="AR752" s="54"/>
      <c r="AS752" s="54"/>
      <c r="AT752" s="68">
        <v>15821</v>
      </c>
      <c r="AU752" s="39"/>
      <c r="AV752" s="39"/>
      <c r="AW752" s="39"/>
    </row>
    <row r="754" spans="4:46" x14ac:dyDescent="0.2">
      <c r="D754" s="70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  <c r="AA754" s="72"/>
      <c r="AB754" s="72"/>
      <c r="AC754" s="72"/>
      <c r="AD754" s="72"/>
      <c r="AE754" s="72"/>
      <c r="AF754" s="72"/>
      <c r="AG754" s="72"/>
      <c r="AH754" s="72"/>
      <c r="AI754" s="72"/>
      <c r="AJ754" s="72"/>
      <c r="AK754" s="72"/>
      <c r="AL754" s="72"/>
      <c r="AM754" s="72"/>
      <c r="AN754" s="72"/>
      <c r="AO754" s="72"/>
      <c r="AP754" s="72"/>
      <c r="AQ754" s="72"/>
      <c r="AR754" s="72"/>
      <c r="AS754" s="72"/>
      <c r="AT754" s="72"/>
    </row>
    <row r="755" spans="4:46" x14ac:dyDescent="0.2">
      <c r="D755" s="71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  <c r="AA755" s="72"/>
      <c r="AB755" s="72"/>
      <c r="AC755" s="72"/>
      <c r="AD755" s="72"/>
      <c r="AE755" s="72"/>
      <c r="AF755" s="72"/>
      <c r="AG755" s="72"/>
      <c r="AH755" s="72"/>
      <c r="AI755" s="72"/>
      <c r="AJ755" s="72"/>
      <c r="AK755" s="72"/>
      <c r="AL755" s="72"/>
      <c r="AM755" s="72"/>
      <c r="AN755" s="72"/>
      <c r="AO755" s="72"/>
      <c r="AP755" s="72"/>
      <c r="AQ755" s="72"/>
      <c r="AR755" s="72"/>
      <c r="AS755" s="72"/>
      <c r="AT755" s="72"/>
    </row>
    <row r="756" spans="4:46" x14ac:dyDescent="0.2">
      <c r="D756" s="71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  <c r="AA756" s="72"/>
      <c r="AB756" s="72"/>
      <c r="AC756" s="72"/>
      <c r="AD756" s="72"/>
      <c r="AE756" s="72"/>
      <c r="AF756" s="72"/>
      <c r="AG756" s="72"/>
      <c r="AH756" s="72"/>
      <c r="AI756" s="72"/>
      <c r="AJ756" s="72"/>
      <c r="AK756" s="72"/>
      <c r="AL756" s="72"/>
      <c r="AM756" s="72"/>
      <c r="AN756" s="72"/>
      <c r="AO756" s="72"/>
      <c r="AP756" s="72"/>
      <c r="AQ756" s="72"/>
      <c r="AR756" s="72"/>
      <c r="AS756" s="72"/>
      <c r="AT756" s="72"/>
    </row>
    <row r="757" spans="4:46" x14ac:dyDescent="0.2">
      <c r="D757" s="71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  <c r="AA757" s="72"/>
      <c r="AB757" s="72"/>
      <c r="AC757" s="72"/>
      <c r="AD757" s="72"/>
      <c r="AE757" s="72"/>
      <c r="AF757" s="72"/>
      <c r="AG757" s="72"/>
      <c r="AH757" s="72"/>
      <c r="AI757" s="72"/>
      <c r="AJ757" s="72"/>
      <c r="AK757" s="72"/>
      <c r="AL757" s="72"/>
      <c r="AM757" s="72"/>
      <c r="AN757" s="72"/>
      <c r="AO757" s="72"/>
      <c r="AP757" s="72"/>
      <c r="AQ757" s="72"/>
      <c r="AR757" s="72"/>
      <c r="AS757" s="72"/>
      <c r="AT757" s="72"/>
    </row>
    <row r="758" spans="4:46" x14ac:dyDescent="0.2">
      <c r="F758" s="56"/>
      <c r="G758" s="44"/>
      <c r="H758" s="44"/>
      <c r="I758" s="44"/>
      <c r="J758" s="56"/>
      <c r="K758" s="56"/>
      <c r="L758" s="56"/>
      <c r="M758" s="56"/>
      <c r="N758" s="56"/>
      <c r="O758" s="44"/>
      <c r="P758" s="44"/>
      <c r="Q758" s="44"/>
      <c r="R758" s="56"/>
      <c r="S758" s="56"/>
      <c r="T758" s="56"/>
      <c r="U758" s="56"/>
      <c r="V758" s="44"/>
      <c r="W758" s="56"/>
      <c r="X758" s="56"/>
      <c r="Y758" s="56"/>
      <c r="Z758" s="56"/>
      <c r="AA758" s="56"/>
      <c r="AB758" s="56"/>
      <c r="AC758" s="56"/>
      <c r="AD758" s="56"/>
      <c r="AE758" s="44"/>
      <c r="AF758" s="56"/>
      <c r="AG758" s="44"/>
      <c r="AH758" s="44"/>
      <c r="AI758" s="44"/>
      <c r="AJ758" s="56"/>
      <c r="AK758" s="44"/>
      <c r="AL758" s="44"/>
      <c r="AM758" s="44"/>
      <c r="AN758" s="56"/>
      <c r="AO758" s="44"/>
      <c r="AP758" s="56"/>
      <c r="AQ758" s="44"/>
      <c r="AR758" s="44"/>
      <c r="AS758" s="44"/>
      <c r="AT758" s="56"/>
    </row>
  </sheetData>
  <mergeCells count="4">
    <mergeCell ref="A2:AT3"/>
    <mergeCell ref="A4:AT5"/>
    <mergeCell ref="F7:AT7"/>
    <mergeCell ref="A8:D8"/>
  </mergeCells>
  <phoneticPr fontId="2" type="noConversion"/>
  <pageMargins left="0.43307086614173229" right="0" top="0" bottom="0" header="0" footer="0"/>
  <pageSetup paperSize="5" scale="40" fitToHeight="1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2:AS752"/>
  <sheetViews>
    <sheetView view="pageBreakPreview" zoomScale="80" zoomScaleNormal="60" zoomScaleSheetLayoutView="8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2" width="12.7109375" style="4" customWidth="1"/>
    <col min="23" max="23" width="1.7109375" style="4" customWidth="1"/>
    <col min="24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16384" width="11.42578125" style="7"/>
  </cols>
  <sheetData>
    <row r="2" spans="1:45" ht="12.75" x14ac:dyDescent="0.2">
      <c r="A2" s="82" t="s">
        <v>51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</row>
    <row r="3" spans="1:45" ht="12.75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</row>
    <row r="4" spans="1:45" ht="12.75" x14ac:dyDescent="0.2">
      <c r="A4" s="82" t="s">
        <v>93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</row>
    <row r="5" spans="1:45" ht="13.5" thickBot="1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</row>
    <row r="6" spans="1:45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</row>
    <row r="7" spans="1:45" ht="30" customHeight="1" thickBot="1" x14ac:dyDescent="0.3">
      <c r="A7" s="13"/>
      <c r="B7" s="13"/>
      <c r="C7" s="13"/>
      <c r="D7" s="14"/>
      <c r="E7" s="14"/>
      <c r="F7" s="84" t="s">
        <v>36</v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</row>
    <row r="8" spans="1:45" ht="50.1" customHeight="1" thickBot="1" x14ac:dyDescent="0.25">
      <c r="A8" s="85" t="s">
        <v>3</v>
      </c>
      <c r="B8" s="85"/>
      <c r="C8" s="85"/>
      <c r="D8" s="85"/>
      <c r="E8" s="11"/>
      <c r="F8" s="10" t="s">
        <v>4</v>
      </c>
      <c r="G8" s="16"/>
      <c r="H8" s="16"/>
      <c r="I8" s="16"/>
      <c r="J8" s="10" t="s">
        <v>5</v>
      </c>
      <c r="K8" s="10" t="s">
        <v>22</v>
      </c>
      <c r="L8" s="10" t="s">
        <v>23</v>
      </c>
      <c r="M8" s="16"/>
      <c r="N8" s="10" t="s">
        <v>7</v>
      </c>
      <c r="O8" s="16"/>
      <c r="P8" s="16"/>
      <c r="Q8" s="16"/>
      <c r="R8" s="10" t="s">
        <v>10</v>
      </c>
      <c r="S8" s="10" t="s">
        <v>9</v>
      </c>
      <c r="T8" s="10" t="s">
        <v>24</v>
      </c>
      <c r="U8" s="10" t="s">
        <v>25</v>
      </c>
      <c r="V8" s="10" t="s">
        <v>52</v>
      </c>
      <c r="W8" s="16"/>
      <c r="X8" s="10" t="s">
        <v>43</v>
      </c>
      <c r="Y8" s="10" t="s">
        <v>53</v>
      </c>
      <c r="Z8" s="10" t="s">
        <v>44</v>
      </c>
      <c r="AA8" s="10" t="s">
        <v>54</v>
      </c>
      <c r="AB8" s="10" t="s">
        <v>55</v>
      </c>
      <c r="AC8" s="10" t="s">
        <v>11</v>
      </c>
      <c r="AD8" s="10" t="s">
        <v>46</v>
      </c>
      <c r="AE8" s="16"/>
      <c r="AF8" s="10" t="s">
        <v>15</v>
      </c>
      <c r="AG8" s="16"/>
      <c r="AH8" s="16"/>
      <c r="AI8" s="16"/>
      <c r="AJ8" s="10" t="s">
        <v>16</v>
      </c>
      <c r="AK8" s="17"/>
      <c r="AL8" s="17"/>
      <c r="AM8" s="17"/>
      <c r="AN8" s="10" t="s">
        <v>17</v>
      </c>
      <c r="AO8" s="17"/>
      <c r="AP8" s="10" t="s">
        <v>18</v>
      </c>
    </row>
    <row r="9" spans="1:45" ht="20.100000000000001" customHeight="1" x14ac:dyDescent="0.2">
      <c r="AQ9" s="40"/>
      <c r="AR9" s="40"/>
      <c r="AS9" s="40"/>
    </row>
    <row r="10" spans="1:45" ht="20.100000000000001" customHeight="1" x14ac:dyDescent="0.2">
      <c r="A10" s="2"/>
      <c r="B10" s="6" t="s">
        <v>94</v>
      </c>
      <c r="AQ10"/>
      <c r="AR10"/>
      <c r="AS10"/>
    </row>
    <row r="11" spans="1:45" ht="20.100000000000001" customHeight="1" x14ac:dyDescent="0.2">
      <c r="A11" s="45"/>
      <c r="B11" s="46"/>
      <c r="C11" s="3" t="s">
        <v>95</v>
      </c>
      <c r="AQ11"/>
      <c r="AR11"/>
      <c r="AS11"/>
    </row>
    <row r="12" spans="1:45" ht="20.100000000000001" customHeight="1" x14ac:dyDescent="0.2">
      <c r="D12" s="2" t="s">
        <v>96</v>
      </c>
      <c r="F12" s="39">
        <v>0</v>
      </c>
      <c r="G12" s="39"/>
      <c r="H12" s="39"/>
      <c r="I12" s="39"/>
      <c r="J12" s="39">
        <v>0</v>
      </c>
      <c r="K12" s="39">
        <v>0</v>
      </c>
      <c r="L12" s="39">
        <v>0</v>
      </c>
      <c r="M12" s="39"/>
      <c r="N12" s="39">
        <v>0</v>
      </c>
      <c r="O12" s="39"/>
      <c r="P12" s="39"/>
      <c r="Q12" s="39"/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/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/>
      <c r="AF12" s="39">
        <v>0</v>
      </c>
      <c r="AG12" s="39"/>
      <c r="AH12" s="39"/>
      <c r="AI12" s="39"/>
      <c r="AJ12" s="39">
        <v>0</v>
      </c>
      <c r="AK12" s="39"/>
      <c r="AL12" s="39"/>
      <c r="AM12" s="39"/>
      <c r="AN12" s="39">
        <v>0</v>
      </c>
      <c r="AO12" s="39"/>
      <c r="AP12" s="39">
        <v>0</v>
      </c>
      <c r="AQ12" s="40"/>
      <c r="AR12" s="40"/>
      <c r="AS12" s="40"/>
    </row>
    <row r="13" spans="1:45" ht="20.100000000000001" customHeight="1" x14ac:dyDescent="0.2">
      <c r="D13" s="47" t="s">
        <v>97</v>
      </c>
      <c r="F13" s="48">
        <v>0</v>
      </c>
      <c r="G13" s="49"/>
      <c r="H13" s="49"/>
      <c r="I13" s="49"/>
      <c r="J13" s="48">
        <v>0</v>
      </c>
      <c r="K13" s="48">
        <v>0</v>
      </c>
      <c r="L13" s="48">
        <v>0</v>
      </c>
      <c r="M13" s="49"/>
      <c r="N13" s="48">
        <v>0</v>
      </c>
      <c r="O13" s="49"/>
      <c r="P13" s="49"/>
      <c r="Q13" s="49"/>
      <c r="R13" s="48">
        <v>0</v>
      </c>
      <c r="S13" s="48">
        <v>0</v>
      </c>
      <c r="T13" s="48">
        <v>0</v>
      </c>
      <c r="U13" s="48">
        <v>0</v>
      </c>
      <c r="V13" s="48">
        <v>0</v>
      </c>
      <c r="W13" s="49"/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9"/>
      <c r="AF13" s="48">
        <v>0</v>
      </c>
      <c r="AG13" s="49"/>
      <c r="AH13" s="49"/>
      <c r="AI13" s="49"/>
      <c r="AJ13" s="48">
        <v>0</v>
      </c>
      <c r="AK13" s="49"/>
      <c r="AL13" s="49"/>
      <c r="AM13" s="49"/>
      <c r="AN13" s="48">
        <v>0</v>
      </c>
      <c r="AO13" s="49"/>
      <c r="AP13" s="48">
        <v>0</v>
      </c>
      <c r="AQ13" s="40"/>
      <c r="AR13" s="40"/>
      <c r="AS13" s="40"/>
    </row>
    <row r="14" spans="1:45" ht="20.100000000000001" customHeight="1" x14ac:dyDescent="0.2">
      <c r="D14" s="2" t="s">
        <v>98</v>
      </c>
      <c r="F14" s="39">
        <v>0</v>
      </c>
      <c r="G14" s="39"/>
      <c r="H14" s="39"/>
      <c r="I14" s="39"/>
      <c r="J14" s="39">
        <v>0</v>
      </c>
      <c r="K14" s="39">
        <v>0</v>
      </c>
      <c r="L14" s="39">
        <v>0</v>
      </c>
      <c r="M14" s="39"/>
      <c r="N14" s="39">
        <v>0</v>
      </c>
      <c r="O14" s="39"/>
      <c r="P14" s="39"/>
      <c r="Q14" s="39"/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/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/>
      <c r="AF14" s="39">
        <v>0</v>
      </c>
      <c r="AG14" s="39"/>
      <c r="AH14" s="39"/>
      <c r="AI14" s="39"/>
      <c r="AJ14" s="39">
        <v>0</v>
      </c>
      <c r="AK14" s="39"/>
      <c r="AL14" s="39"/>
      <c r="AM14" s="39"/>
      <c r="AN14" s="39">
        <v>0</v>
      </c>
      <c r="AO14" s="39"/>
      <c r="AP14" s="39">
        <v>0</v>
      </c>
      <c r="AQ14" s="40"/>
      <c r="AR14" s="40"/>
      <c r="AS14" s="40"/>
    </row>
    <row r="15" spans="1:45" ht="20.100000000000001" customHeight="1" x14ac:dyDescent="0.2">
      <c r="D15" s="47" t="s">
        <v>99</v>
      </c>
      <c r="F15" s="48">
        <v>0</v>
      </c>
      <c r="G15" s="49"/>
      <c r="H15" s="49"/>
      <c r="I15" s="49"/>
      <c r="J15" s="48">
        <v>0</v>
      </c>
      <c r="K15" s="48">
        <v>0</v>
      </c>
      <c r="L15" s="48">
        <v>0</v>
      </c>
      <c r="M15" s="49"/>
      <c r="N15" s="48">
        <v>0</v>
      </c>
      <c r="O15" s="49"/>
      <c r="P15" s="49"/>
      <c r="Q15" s="49"/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9"/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9"/>
      <c r="AF15" s="48">
        <v>0</v>
      </c>
      <c r="AG15" s="49"/>
      <c r="AH15" s="49"/>
      <c r="AI15" s="49"/>
      <c r="AJ15" s="48">
        <v>0</v>
      </c>
      <c r="AK15" s="49"/>
      <c r="AL15" s="49"/>
      <c r="AM15" s="49"/>
      <c r="AN15" s="48">
        <v>0</v>
      </c>
      <c r="AO15" s="49"/>
      <c r="AP15" s="48">
        <v>0</v>
      </c>
      <c r="AQ15" s="40"/>
      <c r="AR15" s="40"/>
      <c r="AS15" s="40"/>
    </row>
    <row r="16" spans="1:45" ht="20.100000000000001" customHeight="1" x14ac:dyDescent="0.2">
      <c r="D16" s="2" t="s">
        <v>100</v>
      </c>
      <c r="F16" s="39">
        <v>0</v>
      </c>
      <c r="G16" s="39"/>
      <c r="H16" s="39"/>
      <c r="I16" s="39"/>
      <c r="J16" s="39">
        <v>0</v>
      </c>
      <c r="K16" s="39">
        <v>0</v>
      </c>
      <c r="L16" s="39">
        <v>0</v>
      </c>
      <c r="M16" s="39"/>
      <c r="N16" s="39">
        <v>0</v>
      </c>
      <c r="O16" s="39"/>
      <c r="P16" s="39"/>
      <c r="Q16" s="39"/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/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/>
      <c r="AF16" s="39">
        <v>0</v>
      </c>
      <c r="AG16" s="39"/>
      <c r="AH16" s="39"/>
      <c r="AI16" s="39"/>
      <c r="AJ16" s="39">
        <v>0</v>
      </c>
      <c r="AK16" s="39"/>
      <c r="AL16" s="39"/>
      <c r="AM16" s="39"/>
      <c r="AN16" s="39">
        <v>0</v>
      </c>
      <c r="AO16" s="39"/>
      <c r="AP16" s="39">
        <v>0</v>
      </c>
      <c r="AQ16" s="40"/>
      <c r="AR16" s="40"/>
      <c r="AS16" s="40"/>
    </row>
    <row r="17" spans="1:45" ht="20.100000000000001" customHeight="1" x14ac:dyDescent="0.2">
      <c r="D17" s="47" t="s">
        <v>101</v>
      </c>
      <c r="F17" s="48">
        <v>0</v>
      </c>
      <c r="G17" s="49"/>
      <c r="H17" s="49"/>
      <c r="I17" s="49"/>
      <c r="J17" s="48">
        <v>0</v>
      </c>
      <c r="K17" s="48">
        <v>0</v>
      </c>
      <c r="L17" s="48">
        <v>0</v>
      </c>
      <c r="M17" s="49"/>
      <c r="N17" s="48">
        <v>0</v>
      </c>
      <c r="O17" s="49"/>
      <c r="P17" s="49"/>
      <c r="Q17" s="49"/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9"/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9"/>
      <c r="AF17" s="48">
        <v>0</v>
      </c>
      <c r="AG17" s="49"/>
      <c r="AH17" s="49"/>
      <c r="AI17" s="49"/>
      <c r="AJ17" s="48">
        <v>0</v>
      </c>
      <c r="AK17" s="49"/>
      <c r="AL17" s="49"/>
      <c r="AM17" s="49"/>
      <c r="AN17" s="48">
        <v>0</v>
      </c>
      <c r="AO17" s="49"/>
      <c r="AP17" s="48">
        <v>0</v>
      </c>
      <c r="AQ17" s="40"/>
      <c r="AR17" s="40"/>
      <c r="AS17" s="40"/>
    </row>
    <row r="18" spans="1:45" ht="20.100000000000001" customHeight="1" x14ac:dyDescent="0.2">
      <c r="D18" s="2" t="s">
        <v>102</v>
      </c>
      <c r="F18" s="39">
        <v>0</v>
      </c>
      <c r="G18" s="39"/>
      <c r="H18" s="39"/>
      <c r="I18" s="39"/>
      <c r="J18" s="39">
        <v>0</v>
      </c>
      <c r="K18" s="39">
        <v>0</v>
      </c>
      <c r="L18" s="39">
        <v>0</v>
      </c>
      <c r="M18" s="39"/>
      <c r="N18" s="39">
        <v>0</v>
      </c>
      <c r="O18" s="39"/>
      <c r="P18" s="39"/>
      <c r="Q18" s="39"/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/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/>
      <c r="AF18" s="39">
        <v>0</v>
      </c>
      <c r="AG18" s="39"/>
      <c r="AH18" s="39"/>
      <c r="AI18" s="39"/>
      <c r="AJ18" s="39">
        <v>0</v>
      </c>
      <c r="AK18" s="39"/>
      <c r="AL18" s="39"/>
      <c r="AM18" s="39"/>
      <c r="AN18" s="39">
        <v>0</v>
      </c>
      <c r="AO18" s="39"/>
      <c r="AP18" s="39">
        <v>0</v>
      </c>
      <c r="AQ18" s="40"/>
      <c r="AR18" s="40"/>
      <c r="AS18" s="40"/>
    </row>
    <row r="19" spans="1:45" ht="20.100000000000001" customHeight="1" x14ac:dyDescent="0.2">
      <c r="D19" s="47" t="s">
        <v>103</v>
      </c>
      <c r="F19" s="48">
        <v>0</v>
      </c>
      <c r="G19" s="49"/>
      <c r="H19" s="49"/>
      <c r="I19" s="49"/>
      <c r="J19" s="48">
        <v>0</v>
      </c>
      <c r="K19" s="48">
        <v>0</v>
      </c>
      <c r="L19" s="48">
        <v>0</v>
      </c>
      <c r="M19" s="49"/>
      <c r="N19" s="48">
        <v>0</v>
      </c>
      <c r="O19" s="49"/>
      <c r="P19" s="49"/>
      <c r="Q19" s="49"/>
      <c r="R19" s="48">
        <v>0</v>
      </c>
      <c r="S19" s="48">
        <v>0</v>
      </c>
      <c r="T19" s="48">
        <v>0</v>
      </c>
      <c r="U19" s="48">
        <v>0</v>
      </c>
      <c r="V19" s="48">
        <v>0</v>
      </c>
      <c r="W19" s="49"/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9"/>
      <c r="AF19" s="48">
        <v>0</v>
      </c>
      <c r="AG19" s="49"/>
      <c r="AH19" s="49"/>
      <c r="AI19" s="49"/>
      <c r="AJ19" s="48">
        <v>0</v>
      </c>
      <c r="AK19" s="49"/>
      <c r="AL19" s="49"/>
      <c r="AM19" s="49"/>
      <c r="AN19" s="48">
        <v>0</v>
      </c>
      <c r="AO19" s="49"/>
      <c r="AP19" s="48">
        <v>0</v>
      </c>
      <c r="AQ19" s="40"/>
      <c r="AR19" s="40"/>
      <c r="AS19" s="40"/>
    </row>
    <row r="20" spans="1:45" ht="20.100000000000001" customHeight="1" x14ac:dyDescent="0.2">
      <c r="D20" s="2" t="s">
        <v>104</v>
      </c>
      <c r="F20" s="39">
        <v>0</v>
      </c>
      <c r="G20" s="39"/>
      <c r="H20" s="39"/>
      <c r="I20" s="39"/>
      <c r="J20" s="39">
        <v>0</v>
      </c>
      <c r="K20" s="39">
        <v>0</v>
      </c>
      <c r="L20" s="39">
        <v>0</v>
      </c>
      <c r="M20" s="39"/>
      <c r="N20" s="39">
        <v>0</v>
      </c>
      <c r="O20" s="39"/>
      <c r="P20" s="39"/>
      <c r="Q20" s="39"/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/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/>
      <c r="AF20" s="39">
        <v>0</v>
      </c>
      <c r="AG20" s="39"/>
      <c r="AH20" s="39"/>
      <c r="AI20" s="39"/>
      <c r="AJ20" s="39">
        <v>0</v>
      </c>
      <c r="AK20" s="39"/>
      <c r="AL20" s="39"/>
      <c r="AM20" s="39"/>
      <c r="AN20" s="39">
        <v>0</v>
      </c>
      <c r="AO20" s="39"/>
      <c r="AP20" s="39">
        <v>0</v>
      </c>
      <c r="AQ20" s="40"/>
      <c r="AR20" s="40"/>
      <c r="AS20" s="40"/>
    </row>
    <row r="21" spans="1:45" ht="20.100000000000001" customHeight="1" x14ac:dyDescent="0.2">
      <c r="D21" s="47" t="s">
        <v>105</v>
      </c>
      <c r="F21" s="48">
        <v>0</v>
      </c>
      <c r="G21" s="49"/>
      <c r="H21" s="49"/>
      <c r="I21" s="49"/>
      <c r="J21" s="48">
        <v>0</v>
      </c>
      <c r="K21" s="48">
        <v>0</v>
      </c>
      <c r="L21" s="48">
        <v>0</v>
      </c>
      <c r="M21" s="49"/>
      <c r="N21" s="48">
        <v>0</v>
      </c>
      <c r="O21" s="49"/>
      <c r="P21" s="49"/>
      <c r="Q21" s="49"/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9"/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9"/>
      <c r="AF21" s="48">
        <v>0</v>
      </c>
      <c r="AG21" s="49"/>
      <c r="AH21" s="49"/>
      <c r="AI21" s="49"/>
      <c r="AJ21" s="48">
        <v>0</v>
      </c>
      <c r="AK21" s="49"/>
      <c r="AL21" s="49"/>
      <c r="AM21" s="49"/>
      <c r="AN21" s="48">
        <v>0</v>
      </c>
      <c r="AO21" s="49"/>
      <c r="AP21" s="48">
        <v>0</v>
      </c>
      <c r="AQ21" s="40"/>
      <c r="AR21" s="40"/>
      <c r="AS21" s="40"/>
    </row>
    <row r="22" spans="1:45" ht="20.100000000000001" customHeight="1" x14ac:dyDescent="0.2">
      <c r="D22" s="2" t="s">
        <v>106</v>
      </c>
      <c r="F22" s="39">
        <v>0</v>
      </c>
      <c r="G22" s="39"/>
      <c r="H22" s="39"/>
      <c r="I22" s="39"/>
      <c r="J22" s="39">
        <v>0</v>
      </c>
      <c r="K22" s="39">
        <v>0</v>
      </c>
      <c r="L22" s="39">
        <v>0</v>
      </c>
      <c r="M22" s="39"/>
      <c r="N22" s="39">
        <v>0</v>
      </c>
      <c r="O22" s="39"/>
      <c r="P22" s="39"/>
      <c r="Q22" s="39"/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/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/>
      <c r="AF22" s="39">
        <v>0</v>
      </c>
      <c r="AG22" s="39"/>
      <c r="AH22" s="39"/>
      <c r="AI22" s="39"/>
      <c r="AJ22" s="39">
        <v>0</v>
      </c>
      <c r="AK22" s="39"/>
      <c r="AL22" s="39"/>
      <c r="AM22" s="39"/>
      <c r="AN22" s="39">
        <v>0</v>
      </c>
      <c r="AO22" s="39"/>
      <c r="AP22" s="39">
        <v>0</v>
      </c>
      <c r="AQ22" s="40"/>
      <c r="AR22" s="40"/>
      <c r="AS22" s="40"/>
    </row>
    <row r="23" spans="1:45" ht="20.100000000000001" customHeight="1" x14ac:dyDescent="0.2">
      <c r="D23" s="47" t="s">
        <v>107</v>
      </c>
      <c r="F23" s="48">
        <v>0</v>
      </c>
      <c r="G23" s="49"/>
      <c r="H23" s="49"/>
      <c r="I23" s="49"/>
      <c r="J23" s="48">
        <v>0</v>
      </c>
      <c r="K23" s="48">
        <v>0</v>
      </c>
      <c r="L23" s="48">
        <v>0</v>
      </c>
      <c r="M23" s="49"/>
      <c r="N23" s="48">
        <v>0</v>
      </c>
      <c r="O23" s="49"/>
      <c r="P23" s="49"/>
      <c r="Q23" s="49"/>
      <c r="R23" s="48">
        <v>0</v>
      </c>
      <c r="S23" s="48">
        <v>0</v>
      </c>
      <c r="T23" s="48">
        <v>0</v>
      </c>
      <c r="U23" s="48">
        <v>0</v>
      </c>
      <c r="V23" s="48">
        <v>0</v>
      </c>
      <c r="W23" s="49"/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9"/>
      <c r="AF23" s="48">
        <v>0</v>
      </c>
      <c r="AG23" s="49"/>
      <c r="AH23" s="49"/>
      <c r="AI23" s="49"/>
      <c r="AJ23" s="48">
        <v>0</v>
      </c>
      <c r="AK23" s="49"/>
      <c r="AL23" s="49"/>
      <c r="AM23" s="49"/>
      <c r="AN23" s="48">
        <v>0</v>
      </c>
      <c r="AO23" s="49"/>
      <c r="AP23" s="48">
        <v>0</v>
      </c>
      <c r="AQ23" s="40"/>
      <c r="AR23" s="40"/>
      <c r="AS23" s="40"/>
    </row>
    <row r="24" spans="1:45" ht="20.100000000000001" customHeight="1" x14ac:dyDescent="0.2">
      <c r="D24" s="2" t="s">
        <v>108</v>
      </c>
      <c r="F24" s="39">
        <v>0</v>
      </c>
      <c r="G24" s="39"/>
      <c r="H24" s="39"/>
      <c r="I24" s="39"/>
      <c r="J24" s="39">
        <v>0</v>
      </c>
      <c r="K24" s="39">
        <v>0</v>
      </c>
      <c r="L24" s="39">
        <v>0</v>
      </c>
      <c r="M24" s="39"/>
      <c r="N24" s="39">
        <v>0</v>
      </c>
      <c r="O24" s="39"/>
      <c r="P24" s="39"/>
      <c r="Q24" s="39"/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/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/>
      <c r="AF24" s="39">
        <v>0</v>
      </c>
      <c r="AG24" s="39"/>
      <c r="AH24" s="39"/>
      <c r="AI24" s="39"/>
      <c r="AJ24" s="39">
        <v>0</v>
      </c>
      <c r="AK24" s="39"/>
      <c r="AL24" s="39"/>
      <c r="AM24" s="39"/>
      <c r="AN24" s="39">
        <v>0</v>
      </c>
      <c r="AO24" s="39"/>
      <c r="AP24" s="39">
        <v>0</v>
      </c>
      <c r="AQ24" s="40"/>
      <c r="AR24" s="40"/>
      <c r="AS24" s="40"/>
    </row>
    <row r="25" spans="1:45" ht="20.100000000000001" customHeight="1" x14ac:dyDescent="0.2">
      <c r="D25" s="47" t="s">
        <v>109</v>
      </c>
      <c r="F25" s="48">
        <v>0</v>
      </c>
      <c r="G25" s="49"/>
      <c r="H25" s="49"/>
      <c r="I25" s="49"/>
      <c r="J25" s="48">
        <v>0</v>
      </c>
      <c r="K25" s="48">
        <v>0</v>
      </c>
      <c r="L25" s="48">
        <v>0</v>
      </c>
      <c r="M25" s="49"/>
      <c r="N25" s="48">
        <v>0</v>
      </c>
      <c r="O25" s="49"/>
      <c r="P25" s="49"/>
      <c r="Q25" s="49"/>
      <c r="R25" s="48">
        <v>0</v>
      </c>
      <c r="S25" s="48">
        <v>0</v>
      </c>
      <c r="T25" s="48">
        <v>0</v>
      </c>
      <c r="U25" s="48">
        <v>0</v>
      </c>
      <c r="V25" s="48">
        <v>0</v>
      </c>
      <c r="W25" s="49"/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9"/>
      <c r="AF25" s="48">
        <v>0</v>
      </c>
      <c r="AG25" s="49"/>
      <c r="AH25" s="49"/>
      <c r="AI25" s="49"/>
      <c r="AJ25" s="48">
        <v>0</v>
      </c>
      <c r="AK25" s="49"/>
      <c r="AL25" s="49"/>
      <c r="AM25" s="49"/>
      <c r="AN25" s="48">
        <v>0</v>
      </c>
      <c r="AO25" s="49"/>
      <c r="AP25" s="48">
        <v>0</v>
      </c>
      <c r="AQ25" s="40"/>
      <c r="AR25" s="40"/>
      <c r="AS25" s="40"/>
    </row>
    <row r="26" spans="1:45" ht="20.100000000000001" customHeight="1" x14ac:dyDescent="0.2">
      <c r="D26" s="50" t="s">
        <v>110</v>
      </c>
      <c r="F26" s="49">
        <v>0</v>
      </c>
      <c r="G26" s="49"/>
      <c r="H26" s="49"/>
      <c r="I26" s="49"/>
      <c r="J26" s="49">
        <v>0</v>
      </c>
      <c r="K26" s="49">
        <v>0</v>
      </c>
      <c r="L26" s="49">
        <v>0</v>
      </c>
      <c r="M26" s="49"/>
      <c r="N26" s="49">
        <v>0</v>
      </c>
      <c r="O26" s="49"/>
      <c r="P26" s="49"/>
      <c r="Q26" s="49"/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/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/>
      <c r="AF26" s="49">
        <v>0</v>
      </c>
      <c r="AG26" s="49"/>
      <c r="AH26" s="49"/>
      <c r="AI26" s="49"/>
      <c r="AJ26" s="49">
        <v>0</v>
      </c>
      <c r="AK26" s="49"/>
      <c r="AL26" s="49"/>
      <c r="AM26" s="49"/>
      <c r="AN26" s="49">
        <v>0</v>
      </c>
      <c r="AO26" s="49"/>
      <c r="AP26" s="49">
        <v>0</v>
      </c>
      <c r="AQ26" s="40"/>
      <c r="AR26" s="40"/>
      <c r="AS26" s="40"/>
    </row>
    <row r="27" spans="1:45" ht="20.100000000000001" customHeight="1" x14ac:dyDescent="0.2">
      <c r="D27" s="47" t="s">
        <v>111</v>
      </c>
      <c r="F27" s="48">
        <v>0</v>
      </c>
      <c r="G27" s="49"/>
      <c r="H27" s="49"/>
      <c r="I27" s="49"/>
      <c r="J27" s="48">
        <v>0</v>
      </c>
      <c r="K27" s="48">
        <v>0</v>
      </c>
      <c r="L27" s="48">
        <v>0</v>
      </c>
      <c r="M27" s="49"/>
      <c r="N27" s="48">
        <v>0</v>
      </c>
      <c r="O27" s="49"/>
      <c r="P27" s="49"/>
      <c r="Q27" s="49"/>
      <c r="R27" s="48">
        <v>0</v>
      </c>
      <c r="S27" s="48">
        <v>0</v>
      </c>
      <c r="T27" s="48">
        <v>0</v>
      </c>
      <c r="U27" s="48">
        <v>0</v>
      </c>
      <c r="V27" s="48">
        <v>0</v>
      </c>
      <c r="W27" s="49"/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9"/>
      <c r="AF27" s="48">
        <v>0</v>
      </c>
      <c r="AG27" s="49"/>
      <c r="AH27" s="49"/>
      <c r="AI27" s="49"/>
      <c r="AJ27" s="48">
        <v>0</v>
      </c>
      <c r="AK27" s="49"/>
      <c r="AL27" s="49"/>
      <c r="AM27" s="49"/>
      <c r="AN27" s="48">
        <v>0</v>
      </c>
      <c r="AO27" s="49"/>
      <c r="AP27" s="48">
        <v>0</v>
      </c>
      <c r="AQ27" s="40"/>
      <c r="AR27" s="40"/>
      <c r="AS27" s="40"/>
    </row>
    <row r="28" spans="1:45" ht="20.100000000000001" customHeight="1" x14ac:dyDescent="0.2"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40"/>
      <c r="AR28" s="40"/>
      <c r="AS28" s="40"/>
    </row>
    <row r="29" spans="1:45" s="1" customFormat="1" ht="20.100000000000001" customHeight="1" x14ac:dyDescent="0.25">
      <c r="A29" s="3"/>
      <c r="B29" s="6"/>
      <c r="C29" s="51" t="s">
        <v>112</v>
      </c>
      <c r="D29" s="52"/>
      <c r="E29" s="5"/>
      <c r="F29" s="53">
        <v>0</v>
      </c>
      <c r="G29" s="54"/>
      <c r="H29" s="54"/>
      <c r="I29" s="54"/>
      <c r="J29" s="53">
        <v>0</v>
      </c>
      <c r="K29" s="53">
        <v>0</v>
      </c>
      <c r="L29" s="53">
        <v>0</v>
      </c>
      <c r="M29" s="54"/>
      <c r="N29" s="53">
        <v>0</v>
      </c>
      <c r="O29" s="54"/>
      <c r="P29" s="54"/>
      <c r="Q29" s="54"/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4"/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4"/>
      <c r="AF29" s="53">
        <v>0</v>
      </c>
      <c r="AG29" s="54"/>
      <c r="AH29" s="54"/>
      <c r="AI29" s="54"/>
      <c r="AJ29" s="53">
        <v>0</v>
      </c>
      <c r="AK29" s="54"/>
      <c r="AL29" s="54"/>
      <c r="AM29" s="54"/>
      <c r="AN29" s="53">
        <v>0</v>
      </c>
      <c r="AO29" s="54"/>
      <c r="AP29" s="53">
        <v>0</v>
      </c>
      <c r="AQ29" s="40"/>
      <c r="AR29" s="40"/>
      <c r="AS29" s="40"/>
    </row>
    <row r="30" spans="1:45" ht="20.100000000000001" customHeight="1" x14ac:dyDescent="0.2"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40"/>
      <c r="AR30" s="40"/>
      <c r="AS30" s="40"/>
    </row>
    <row r="31" spans="1:45" ht="20.100000000000001" customHeight="1" x14ac:dyDescent="0.2">
      <c r="C31" s="3" t="s">
        <v>0</v>
      </c>
      <c r="F31" s="55"/>
      <c r="G31" s="55"/>
      <c r="H31" s="55"/>
      <c r="I31" s="55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40"/>
      <c r="AR31" s="40"/>
      <c r="AS31" s="40"/>
    </row>
    <row r="32" spans="1:45" ht="20.100000000000001" customHeight="1" x14ac:dyDescent="0.2">
      <c r="D32" s="2" t="s">
        <v>96</v>
      </c>
      <c r="F32" s="39">
        <v>0</v>
      </c>
      <c r="G32" s="39"/>
      <c r="H32" s="39"/>
      <c r="I32" s="39"/>
      <c r="J32" s="39">
        <v>0</v>
      </c>
      <c r="K32" s="39">
        <v>0</v>
      </c>
      <c r="L32" s="39">
        <v>0</v>
      </c>
      <c r="M32" s="39"/>
      <c r="N32" s="39">
        <v>0</v>
      </c>
      <c r="O32" s="39"/>
      <c r="P32" s="39"/>
      <c r="Q32" s="39"/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/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/>
      <c r="AF32" s="39">
        <v>0</v>
      </c>
      <c r="AG32" s="39"/>
      <c r="AH32" s="39"/>
      <c r="AI32" s="39"/>
      <c r="AJ32" s="39">
        <v>0</v>
      </c>
      <c r="AK32" s="39"/>
      <c r="AL32" s="39"/>
      <c r="AM32" s="39"/>
      <c r="AN32" s="39">
        <v>0</v>
      </c>
      <c r="AO32" s="39"/>
      <c r="AP32" s="39">
        <v>0</v>
      </c>
      <c r="AQ32" s="40"/>
      <c r="AR32" s="40"/>
      <c r="AS32" s="40"/>
    </row>
    <row r="33" spans="1:45" ht="20.100000000000001" customHeight="1" x14ac:dyDescent="0.2">
      <c r="D33" s="47" t="s">
        <v>97</v>
      </c>
      <c r="F33" s="48">
        <v>0</v>
      </c>
      <c r="G33" s="49"/>
      <c r="H33" s="49"/>
      <c r="I33" s="49"/>
      <c r="J33" s="48">
        <v>0</v>
      </c>
      <c r="K33" s="48">
        <v>0</v>
      </c>
      <c r="L33" s="48">
        <v>0</v>
      </c>
      <c r="M33" s="49"/>
      <c r="N33" s="48">
        <v>0</v>
      </c>
      <c r="O33" s="49"/>
      <c r="P33" s="49"/>
      <c r="Q33" s="49"/>
      <c r="R33" s="48">
        <v>0</v>
      </c>
      <c r="S33" s="48">
        <v>0</v>
      </c>
      <c r="T33" s="48">
        <v>0</v>
      </c>
      <c r="U33" s="48">
        <v>0</v>
      </c>
      <c r="V33" s="48">
        <v>0</v>
      </c>
      <c r="W33" s="49"/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9"/>
      <c r="AF33" s="48">
        <v>0</v>
      </c>
      <c r="AG33" s="49"/>
      <c r="AH33" s="49"/>
      <c r="AI33" s="49"/>
      <c r="AJ33" s="48">
        <v>0</v>
      </c>
      <c r="AK33" s="49"/>
      <c r="AL33" s="49"/>
      <c r="AM33" s="49"/>
      <c r="AN33" s="48">
        <v>0</v>
      </c>
      <c r="AO33" s="49"/>
      <c r="AP33" s="48">
        <v>0</v>
      </c>
      <c r="AQ33" s="40"/>
      <c r="AR33" s="40"/>
      <c r="AS33" s="40"/>
    </row>
    <row r="34" spans="1:45" ht="20.100000000000001" customHeight="1" x14ac:dyDescent="0.2">
      <c r="D34" s="2" t="s">
        <v>113</v>
      </c>
      <c r="F34" s="39">
        <v>0</v>
      </c>
      <c r="G34" s="39"/>
      <c r="H34" s="39"/>
      <c r="I34" s="39"/>
      <c r="J34" s="39">
        <v>0</v>
      </c>
      <c r="K34" s="39">
        <v>0</v>
      </c>
      <c r="L34" s="39">
        <v>0</v>
      </c>
      <c r="M34" s="39"/>
      <c r="N34" s="39">
        <v>0</v>
      </c>
      <c r="O34" s="39"/>
      <c r="P34" s="39"/>
      <c r="Q34" s="39"/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/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/>
      <c r="AF34" s="39">
        <v>0</v>
      </c>
      <c r="AG34" s="39"/>
      <c r="AH34" s="39"/>
      <c r="AI34" s="39"/>
      <c r="AJ34" s="39">
        <v>0</v>
      </c>
      <c r="AK34" s="39"/>
      <c r="AL34" s="39"/>
      <c r="AM34" s="39"/>
      <c r="AN34" s="39">
        <v>0</v>
      </c>
      <c r="AO34" s="39"/>
      <c r="AP34" s="39">
        <v>0</v>
      </c>
      <c r="AQ34" s="40"/>
      <c r="AR34" s="40"/>
      <c r="AS34" s="40"/>
    </row>
    <row r="35" spans="1:45" ht="20.100000000000001" customHeight="1" x14ac:dyDescent="0.2">
      <c r="D35" s="47" t="s">
        <v>114</v>
      </c>
      <c r="F35" s="48">
        <v>0</v>
      </c>
      <c r="G35" s="49"/>
      <c r="H35" s="49"/>
      <c r="I35" s="49"/>
      <c r="J35" s="48">
        <v>0</v>
      </c>
      <c r="K35" s="48">
        <v>0</v>
      </c>
      <c r="L35" s="48">
        <v>0</v>
      </c>
      <c r="M35" s="49"/>
      <c r="N35" s="48">
        <v>0</v>
      </c>
      <c r="O35" s="49"/>
      <c r="P35" s="49"/>
      <c r="Q35" s="49"/>
      <c r="R35" s="48">
        <v>0</v>
      </c>
      <c r="S35" s="48">
        <v>0</v>
      </c>
      <c r="T35" s="48">
        <v>0</v>
      </c>
      <c r="U35" s="48">
        <v>0</v>
      </c>
      <c r="V35" s="48">
        <v>0</v>
      </c>
      <c r="W35" s="49"/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9"/>
      <c r="AF35" s="48">
        <v>0</v>
      </c>
      <c r="AG35" s="49"/>
      <c r="AH35" s="49"/>
      <c r="AI35" s="49"/>
      <c r="AJ35" s="48">
        <v>0</v>
      </c>
      <c r="AK35" s="49"/>
      <c r="AL35" s="49"/>
      <c r="AM35" s="49"/>
      <c r="AN35" s="48">
        <v>0</v>
      </c>
      <c r="AO35" s="49"/>
      <c r="AP35" s="48">
        <v>0</v>
      </c>
      <c r="AQ35" s="40"/>
      <c r="AR35" s="40"/>
      <c r="AS35" s="40"/>
    </row>
    <row r="36" spans="1:45" ht="20.100000000000001" customHeight="1" x14ac:dyDescent="0.2">
      <c r="D36" s="2" t="s">
        <v>115</v>
      </c>
      <c r="F36" s="39">
        <v>0</v>
      </c>
      <c r="G36" s="39"/>
      <c r="H36" s="39"/>
      <c r="I36" s="39"/>
      <c r="J36" s="39">
        <v>0</v>
      </c>
      <c r="K36" s="39">
        <v>0</v>
      </c>
      <c r="L36" s="39">
        <v>0</v>
      </c>
      <c r="M36" s="39"/>
      <c r="N36" s="39">
        <v>0</v>
      </c>
      <c r="O36" s="39"/>
      <c r="P36" s="39"/>
      <c r="Q36" s="39"/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/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/>
      <c r="AF36" s="39">
        <v>0</v>
      </c>
      <c r="AG36" s="39"/>
      <c r="AH36" s="39"/>
      <c r="AI36" s="39"/>
      <c r="AJ36" s="39">
        <v>0</v>
      </c>
      <c r="AK36" s="39"/>
      <c r="AL36" s="39"/>
      <c r="AM36" s="39"/>
      <c r="AN36" s="39">
        <v>0</v>
      </c>
      <c r="AO36" s="39"/>
      <c r="AP36" s="39">
        <v>0</v>
      </c>
      <c r="AQ36" s="40"/>
      <c r="AR36" s="40"/>
      <c r="AS36" s="40"/>
    </row>
    <row r="37" spans="1:45" ht="20.100000000000001" customHeight="1" x14ac:dyDescent="0.2">
      <c r="D37" s="47" t="s">
        <v>116</v>
      </c>
      <c r="F37" s="48">
        <v>0</v>
      </c>
      <c r="G37" s="49"/>
      <c r="H37" s="49"/>
      <c r="I37" s="49"/>
      <c r="J37" s="48">
        <v>0</v>
      </c>
      <c r="K37" s="48">
        <v>0</v>
      </c>
      <c r="L37" s="48">
        <v>0</v>
      </c>
      <c r="M37" s="49"/>
      <c r="N37" s="48">
        <v>0</v>
      </c>
      <c r="O37" s="49"/>
      <c r="P37" s="49"/>
      <c r="Q37" s="49"/>
      <c r="R37" s="48">
        <v>0</v>
      </c>
      <c r="S37" s="48">
        <v>0</v>
      </c>
      <c r="T37" s="48">
        <v>0</v>
      </c>
      <c r="U37" s="48">
        <v>0</v>
      </c>
      <c r="V37" s="48">
        <v>0</v>
      </c>
      <c r="W37" s="49"/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9"/>
      <c r="AF37" s="48">
        <v>0</v>
      </c>
      <c r="AG37" s="49"/>
      <c r="AH37" s="49"/>
      <c r="AI37" s="49"/>
      <c r="AJ37" s="48">
        <v>0</v>
      </c>
      <c r="AK37" s="49"/>
      <c r="AL37" s="49"/>
      <c r="AM37" s="49"/>
      <c r="AN37" s="48">
        <v>0</v>
      </c>
      <c r="AO37" s="49"/>
      <c r="AP37" s="48">
        <v>0</v>
      </c>
      <c r="AQ37" s="40"/>
      <c r="AR37" s="40"/>
      <c r="AS37" s="40"/>
    </row>
    <row r="38" spans="1:45" ht="20.100000000000001" customHeight="1" x14ac:dyDescent="0.2">
      <c r="D38" s="2" t="s">
        <v>103</v>
      </c>
      <c r="F38" s="39">
        <v>0</v>
      </c>
      <c r="G38" s="39"/>
      <c r="H38" s="39"/>
      <c r="I38" s="39"/>
      <c r="J38" s="39">
        <v>0</v>
      </c>
      <c r="K38" s="39">
        <v>0</v>
      </c>
      <c r="L38" s="39">
        <v>0</v>
      </c>
      <c r="M38" s="39"/>
      <c r="N38" s="39">
        <v>0</v>
      </c>
      <c r="O38" s="39"/>
      <c r="P38" s="39"/>
      <c r="Q38" s="39"/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/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/>
      <c r="AF38" s="39">
        <v>0</v>
      </c>
      <c r="AG38" s="39"/>
      <c r="AH38" s="39"/>
      <c r="AI38" s="39"/>
      <c r="AJ38" s="39">
        <v>0</v>
      </c>
      <c r="AK38" s="39"/>
      <c r="AL38" s="39"/>
      <c r="AM38" s="39"/>
      <c r="AN38" s="39">
        <v>0</v>
      </c>
      <c r="AO38" s="39"/>
      <c r="AP38" s="39">
        <v>0</v>
      </c>
      <c r="AQ38" s="40"/>
      <c r="AR38" s="40"/>
      <c r="AS38" s="40"/>
    </row>
    <row r="39" spans="1:45" ht="20.100000000000001" customHeight="1" x14ac:dyDescent="0.2">
      <c r="D39" s="47" t="s">
        <v>104</v>
      </c>
      <c r="F39" s="48">
        <v>0</v>
      </c>
      <c r="G39" s="49"/>
      <c r="H39" s="49"/>
      <c r="I39" s="49"/>
      <c r="J39" s="48">
        <v>0</v>
      </c>
      <c r="K39" s="48">
        <v>0</v>
      </c>
      <c r="L39" s="48">
        <v>0</v>
      </c>
      <c r="M39" s="49"/>
      <c r="N39" s="48">
        <v>0</v>
      </c>
      <c r="O39" s="49"/>
      <c r="P39" s="49"/>
      <c r="Q39" s="49"/>
      <c r="R39" s="48">
        <v>0</v>
      </c>
      <c r="S39" s="48">
        <v>0</v>
      </c>
      <c r="T39" s="48">
        <v>0</v>
      </c>
      <c r="U39" s="48">
        <v>0</v>
      </c>
      <c r="V39" s="48">
        <v>0</v>
      </c>
      <c r="W39" s="49"/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9"/>
      <c r="AF39" s="48">
        <v>0</v>
      </c>
      <c r="AG39" s="49"/>
      <c r="AH39" s="49"/>
      <c r="AI39" s="49"/>
      <c r="AJ39" s="48">
        <v>0</v>
      </c>
      <c r="AK39" s="49"/>
      <c r="AL39" s="49"/>
      <c r="AM39" s="49"/>
      <c r="AN39" s="48">
        <v>0</v>
      </c>
      <c r="AO39" s="49"/>
      <c r="AP39" s="48">
        <v>0</v>
      </c>
      <c r="AQ39" s="40"/>
      <c r="AR39" s="40"/>
      <c r="AS39" s="40"/>
    </row>
    <row r="40" spans="1:45" ht="20.100000000000001" customHeight="1" x14ac:dyDescent="0.2">
      <c r="D40" s="2" t="s">
        <v>117</v>
      </c>
      <c r="F40" s="39">
        <v>0</v>
      </c>
      <c r="G40" s="39"/>
      <c r="H40" s="39"/>
      <c r="I40" s="39"/>
      <c r="J40" s="39">
        <v>0</v>
      </c>
      <c r="K40" s="39">
        <v>0</v>
      </c>
      <c r="L40" s="39">
        <v>0</v>
      </c>
      <c r="M40" s="39"/>
      <c r="N40" s="39">
        <v>0</v>
      </c>
      <c r="O40" s="39"/>
      <c r="P40" s="39"/>
      <c r="Q40" s="39"/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/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/>
      <c r="AF40" s="39">
        <v>0</v>
      </c>
      <c r="AG40" s="39"/>
      <c r="AH40" s="39"/>
      <c r="AI40" s="39"/>
      <c r="AJ40" s="39">
        <v>0</v>
      </c>
      <c r="AK40" s="39"/>
      <c r="AL40" s="39"/>
      <c r="AM40" s="39"/>
      <c r="AN40" s="39">
        <v>0</v>
      </c>
      <c r="AO40" s="39"/>
      <c r="AP40" s="39">
        <v>0</v>
      </c>
      <c r="AQ40" s="40"/>
      <c r="AR40" s="40"/>
      <c r="AS40" s="40"/>
    </row>
    <row r="41" spans="1:45" ht="20.100000000000001" customHeight="1" x14ac:dyDescent="0.2">
      <c r="D41" s="47" t="s">
        <v>106</v>
      </c>
      <c r="F41" s="48">
        <v>0</v>
      </c>
      <c r="G41" s="49"/>
      <c r="H41" s="49"/>
      <c r="I41" s="49"/>
      <c r="J41" s="48">
        <v>0</v>
      </c>
      <c r="K41" s="48">
        <v>0</v>
      </c>
      <c r="L41" s="48">
        <v>0</v>
      </c>
      <c r="M41" s="49"/>
      <c r="N41" s="48">
        <v>0</v>
      </c>
      <c r="O41" s="49"/>
      <c r="P41" s="49"/>
      <c r="Q41" s="49"/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9"/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9"/>
      <c r="AF41" s="48">
        <v>0</v>
      </c>
      <c r="AG41" s="49"/>
      <c r="AH41" s="49"/>
      <c r="AI41" s="49"/>
      <c r="AJ41" s="48">
        <v>0</v>
      </c>
      <c r="AK41" s="49"/>
      <c r="AL41" s="49"/>
      <c r="AM41" s="49"/>
      <c r="AN41" s="48">
        <v>0</v>
      </c>
      <c r="AO41" s="49"/>
      <c r="AP41" s="48">
        <v>0</v>
      </c>
      <c r="AQ41" s="40"/>
      <c r="AR41" s="40"/>
      <c r="AS41" s="40"/>
    </row>
    <row r="42" spans="1:45" ht="20.100000000000001" customHeight="1" x14ac:dyDescent="0.2">
      <c r="D42" s="2" t="s">
        <v>107</v>
      </c>
      <c r="F42" s="39">
        <v>0</v>
      </c>
      <c r="G42" s="39"/>
      <c r="H42" s="39"/>
      <c r="I42" s="39"/>
      <c r="J42" s="39">
        <v>0</v>
      </c>
      <c r="K42" s="39">
        <v>0</v>
      </c>
      <c r="L42" s="39">
        <v>0</v>
      </c>
      <c r="M42" s="39"/>
      <c r="N42" s="39">
        <v>0</v>
      </c>
      <c r="O42" s="39"/>
      <c r="P42" s="39"/>
      <c r="Q42" s="39"/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/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/>
      <c r="AF42" s="39">
        <v>0</v>
      </c>
      <c r="AG42" s="39"/>
      <c r="AH42" s="39"/>
      <c r="AI42" s="39"/>
      <c r="AJ42" s="39">
        <v>0</v>
      </c>
      <c r="AK42" s="39"/>
      <c r="AL42" s="39"/>
      <c r="AM42" s="39"/>
      <c r="AN42" s="39">
        <v>0</v>
      </c>
      <c r="AO42" s="39"/>
      <c r="AP42" s="39">
        <v>0</v>
      </c>
      <c r="AQ42" s="40"/>
      <c r="AR42" s="40"/>
      <c r="AS42" s="40"/>
    </row>
    <row r="43" spans="1:45" ht="20.100000000000001" customHeight="1" x14ac:dyDescent="0.2">
      <c r="D43" s="47" t="s">
        <v>108</v>
      </c>
      <c r="F43" s="48">
        <v>0</v>
      </c>
      <c r="G43" s="49"/>
      <c r="H43" s="49"/>
      <c r="I43" s="49"/>
      <c r="J43" s="48">
        <v>0</v>
      </c>
      <c r="K43" s="48">
        <v>0</v>
      </c>
      <c r="L43" s="48">
        <v>0</v>
      </c>
      <c r="M43" s="49"/>
      <c r="N43" s="48">
        <v>0</v>
      </c>
      <c r="O43" s="49"/>
      <c r="P43" s="49"/>
      <c r="Q43" s="49"/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9"/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9"/>
      <c r="AF43" s="48">
        <v>0</v>
      </c>
      <c r="AG43" s="49"/>
      <c r="AH43" s="49"/>
      <c r="AI43" s="49"/>
      <c r="AJ43" s="48">
        <v>0</v>
      </c>
      <c r="AK43" s="49"/>
      <c r="AL43" s="49"/>
      <c r="AM43" s="49"/>
      <c r="AN43" s="48">
        <v>0</v>
      </c>
      <c r="AO43" s="49"/>
      <c r="AP43" s="48">
        <v>0</v>
      </c>
      <c r="AQ43" s="40"/>
      <c r="AR43" s="40"/>
      <c r="AS43" s="40"/>
    </row>
    <row r="44" spans="1:45" ht="20.100000000000001" customHeight="1" x14ac:dyDescent="0.2">
      <c r="D44" s="2" t="s">
        <v>109</v>
      </c>
      <c r="F44" s="39">
        <v>0</v>
      </c>
      <c r="G44" s="39"/>
      <c r="H44" s="39"/>
      <c r="I44" s="39"/>
      <c r="J44" s="39">
        <v>0</v>
      </c>
      <c r="K44" s="39">
        <v>0</v>
      </c>
      <c r="L44" s="39">
        <v>0</v>
      </c>
      <c r="M44" s="39"/>
      <c r="N44" s="39">
        <v>0</v>
      </c>
      <c r="O44" s="39"/>
      <c r="P44" s="39"/>
      <c r="Q44" s="39"/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/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/>
      <c r="AF44" s="39">
        <v>0</v>
      </c>
      <c r="AG44" s="39"/>
      <c r="AH44" s="39"/>
      <c r="AI44" s="39"/>
      <c r="AJ44" s="39">
        <v>0</v>
      </c>
      <c r="AK44" s="39"/>
      <c r="AL44" s="39"/>
      <c r="AM44" s="39"/>
      <c r="AN44" s="39">
        <v>0</v>
      </c>
      <c r="AO44" s="39"/>
      <c r="AP44" s="39">
        <v>0</v>
      </c>
      <c r="AQ44" s="40"/>
      <c r="AR44" s="40"/>
      <c r="AS44" s="40"/>
    </row>
    <row r="45" spans="1:45" ht="20.100000000000001" customHeight="1" x14ac:dyDescent="0.2">
      <c r="D45" s="47" t="s">
        <v>118</v>
      </c>
      <c r="F45" s="48">
        <v>0</v>
      </c>
      <c r="G45" s="49"/>
      <c r="H45" s="49"/>
      <c r="I45" s="49"/>
      <c r="J45" s="48">
        <v>0</v>
      </c>
      <c r="K45" s="48">
        <v>0</v>
      </c>
      <c r="L45" s="48">
        <v>0</v>
      </c>
      <c r="M45" s="49"/>
      <c r="N45" s="48">
        <v>0</v>
      </c>
      <c r="O45" s="49"/>
      <c r="P45" s="49"/>
      <c r="Q45" s="49"/>
      <c r="R45" s="48">
        <v>0</v>
      </c>
      <c r="S45" s="48">
        <v>0</v>
      </c>
      <c r="T45" s="48">
        <v>0</v>
      </c>
      <c r="U45" s="48">
        <v>0</v>
      </c>
      <c r="V45" s="48">
        <v>0</v>
      </c>
      <c r="W45" s="49"/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9"/>
      <c r="AF45" s="48">
        <v>0</v>
      </c>
      <c r="AG45" s="49"/>
      <c r="AH45" s="49"/>
      <c r="AI45" s="49"/>
      <c r="AJ45" s="48">
        <v>0</v>
      </c>
      <c r="AK45" s="49"/>
      <c r="AL45" s="49"/>
      <c r="AM45" s="49"/>
      <c r="AN45" s="48">
        <v>0</v>
      </c>
      <c r="AO45" s="49"/>
      <c r="AP45" s="48">
        <v>0</v>
      </c>
      <c r="AQ45" s="40"/>
      <c r="AR45" s="40"/>
      <c r="AS45" s="40"/>
    </row>
    <row r="46" spans="1:45" ht="20.100000000000001" customHeight="1" x14ac:dyDescent="0.2">
      <c r="D46" s="2" t="s">
        <v>119</v>
      </c>
      <c r="F46" s="39">
        <v>0</v>
      </c>
      <c r="G46" s="39"/>
      <c r="H46" s="39"/>
      <c r="I46" s="39"/>
      <c r="J46" s="39">
        <v>0</v>
      </c>
      <c r="K46" s="39">
        <v>0</v>
      </c>
      <c r="L46" s="39">
        <v>0</v>
      </c>
      <c r="M46" s="39"/>
      <c r="N46" s="39">
        <v>0</v>
      </c>
      <c r="O46" s="39"/>
      <c r="P46" s="39"/>
      <c r="Q46" s="39"/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/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/>
      <c r="AF46" s="39">
        <v>0</v>
      </c>
      <c r="AG46" s="39"/>
      <c r="AH46" s="39"/>
      <c r="AI46" s="39"/>
      <c r="AJ46" s="39">
        <v>0</v>
      </c>
      <c r="AK46" s="39"/>
      <c r="AL46" s="39"/>
      <c r="AM46" s="39"/>
      <c r="AN46" s="39">
        <v>0</v>
      </c>
      <c r="AO46" s="39"/>
      <c r="AP46" s="39">
        <v>0</v>
      </c>
      <c r="AQ46" s="40"/>
      <c r="AR46" s="40"/>
      <c r="AS46" s="40"/>
    </row>
    <row r="47" spans="1:45" ht="20.100000000000001" customHeight="1" x14ac:dyDescent="0.2"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40"/>
      <c r="AR47" s="40"/>
      <c r="AS47" s="40"/>
    </row>
    <row r="48" spans="1:45" s="1" customFormat="1" ht="20.100000000000001" customHeight="1" x14ac:dyDescent="0.25">
      <c r="A48" s="3"/>
      <c r="B48" s="6"/>
      <c r="C48" s="51" t="s">
        <v>120</v>
      </c>
      <c r="D48" s="52"/>
      <c r="E48" s="5"/>
      <c r="F48" s="53">
        <v>0</v>
      </c>
      <c r="G48" s="54"/>
      <c r="H48" s="54"/>
      <c r="I48" s="54"/>
      <c r="J48" s="53">
        <v>0</v>
      </c>
      <c r="K48" s="53">
        <v>0</v>
      </c>
      <c r="L48" s="53">
        <v>0</v>
      </c>
      <c r="M48" s="54"/>
      <c r="N48" s="53">
        <v>0</v>
      </c>
      <c r="O48" s="54"/>
      <c r="P48" s="54"/>
      <c r="Q48" s="54"/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4"/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4"/>
      <c r="AF48" s="53">
        <v>0</v>
      </c>
      <c r="AG48" s="54"/>
      <c r="AH48" s="54"/>
      <c r="AI48" s="54"/>
      <c r="AJ48" s="53">
        <v>0</v>
      </c>
      <c r="AK48" s="54"/>
      <c r="AL48" s="54"/>
      <c r="AM48" s="54"/>
      <c r="AN48" s="53">
        <v>0</v>
      </c>
      <c r="AO48" s="54"/>
      <c r="AP48" s="53">
        <v>0</v>
      </c>
      <c r="AQ48" s="40"/>
      <c r="AR48" s="40"/>
      <c r="AS48" s="40"/>
    </row>
    <row r="49" spans="3:45" ht="20.100000000000001" customHeight="1" x14ac:dyDescent="0.2"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40"/>
      <c r="AR49" s="40"/>
      <c r="AS49" s="40"/>
    </row>
    <row r="50" spans="3:45" ht="20.100000000000001" customHeight="1" x14ac:dyDescent="0.2">
      <c r="C50" s="3" t="s">
        <v>121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40"/>
      <c r="AR50" s="40"/>
      <c r="AS50" s="40"/>
    </row>
    <row r="51" spans="3:45" ht="20.100000000000001" customHeight="1" x14ac:dyDescent="0.2">
      <c r="D51" s="2" t="s">
        <v>122</v>
      </c>
      <c r="F51" s="39">
        <v>0</v>
      </c>
      <c r="G51" s="39"/>
      <c r="H51" s="39"/>
      <c r="I51" s="39"/>
      <c r="J51" s="39">
        <v>3</v>
      </c>
      <c r="K51" s="39">
        <v>1</v>
      </c>
      <c r="L51" s="39">
        <v>0</v>
      </c>
      <c r="M51" s="39"/>
      <c r="N51" s="39">
        <v>4</v>
      </c>
      <c r="O51" s="39"/>
      <c r="P51" s="39"/>
      <c r="Q51" s="39"/>
      <c r="R51" s="39">
        <v>0</v>
      </c>
      <c r="S51" s="39">
        <v>0</v>
      </c>
      <c r="T51" s="39">
        <v>3</v>
      </c>
      <c r="U51" s="39">
        <v>0</v>
      </c>
      <c r="V51" s="39">
        <v>0</v>
      </c>
      <c r="W51" s="39"/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/>
      <c r="AF51" s="39">
        <v>3</v>
      </c>
      <c r="AG51" s="39"/>
      <c r="AH51" s="39"/>
      <c r="AI51" s="39"/>
      <c r="AJ51" s="39">
        <v>1</v>
      </c>
      <c r="AK51" s="39"/>
      <c r="AL51" s="39"/>
      <c r="AM51" s="39"/>
      <c r="AN51" s="39">
        <v>0</v>
      </c>
      <c r="AO51" s="39"/>
      <c r="AP51" s="39">
        <v>0</v>
      </c>
      <c r="AQ51" s="40"/>
      <c r="AR51" s="40"/>
      <c r="AS51" s="40"/>
    </row>
    <row r="52" spans="3:45" ht="20.100000000000001" customHeight="1" x14ac:dyDescent="0.2">
      <c r="D52" s="47" t="s">
        <v>97</v>
      </c>
      <c r="F52" s="48">
        <v>0</v>
      </c>
      <c r="G52" s="49"/>
      <c r="H52" s="49"/>
      <c r="I52" s="49"/>
      <c r="J52" s="48">
        <v>3</v>
      </c>
      <c r="K52" s="48">
        <v>0</v>
      </c>
      <c r="L52" s="48">
        <v>0</v>
      </c>
      <c r="M52" s="49"/>
      <c r="N52" s="48">
        <v>3</v>
      </c>
      <c r="O52" s="49"/>
      <c r="P52" s="49"/>
      <c r="Q52" s="49"/>
      <c r="R52" s="48">
        <v>0</v>
      </c>
      <c r="S52" s="48">
        <v>0</v>
      </c>
      <c r="T52" s="48">
        <v>3</v>
      </c>
      <c r="U52" s="48">
        <v>0</v>
      </c>
      <c r="V52" s="48">
        <v>0</v>
      </c>
      <c r="W52" s="49"/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0</v>
      </c>
      <c r="AE52" s="49"/>
      <c r="AF52" s="48">
        <v>3</v>
      </c>
      <c r="AG52" s="49"/>
      <c r="AH52" s="49"/>
      <c r="AI52" s="49"/>
      <c r="AJ52" s="48">
        <v>0</v>
      </c>
      <c r="AK52" s="49"/>
      <c r="AL52" s="49"/>
      <c r="AM52" s="49"/>
      <c r="AN52" s="48">
        <v>0</v>
      </c>
      <c r="AO52" s="49"/>
      <c r="AP52" s="48">
        <v>0</v>
      </c>
      <c r="AQ52" s="40"/>
      <c r="AR52" s="40"/>
      <c r="AS52" s="40"/>
    </row>
    <row r="53" spans="3:45" ht="20.100000000000001" customHeight="1" x14ac:dyDescent="0.2">
      <c r="D53" s="2" t="s">
        <v>113</v>
      </c>
      <c r="F53" s="39">
        <v>0</v>
      </c>
      <c r="G53" s="39"/>
      <c r="H53" s="39"/>
      <c r="I53" s="39"/>
      <c r="J53" s="39">
        <v>3</v>
      </c>
      <c r="K53" s="39">
        <v>0</v>
      </c>
      <c r="L53" s="39">
        <v>0</v>
      </c>
      <c r="M53" s="39"/>
      <c r="N53" s="39">
        <v>3</v>
      </c>
      <c r="O53" s="39"/>
      <c r="P53" s="39"/>
      <c r="Q53" s="39"/>
      <c r="R53" s="39">
        <v>0</v>
      </c>
      <c r="S53" s="39">
        <v>0</v>
      </c>
      <c r="T53" s="39">
        <v>1</v>
      </c>
      <c r="U53" s="39">
        <v>0</v>
      </c>
      <c r="V53" s="39">
        <v>0</v>
      </c>
      <c r="W53" s="39"/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/>
      <c r="AF53" s="39">
        <v>1</v>
      </c>
      <c r="AG53" s="39"/>
      <c r="AH53" s="39"/>
      <c r="AI53" s="39"/>
      <c r="AJ53" s="39">
        <v>2</v>
      </c>
      <c r="AK53" s="39"/>
      <c r="AL53" s="39"/>
      <c r="AM53" s="39"/>
      <c r="AN53" s="39">
        <v>0</v>
      </c>
      <c r="AO53" s="39"/>
      <c r="AP53" s="39">
        <v>0</v>
      </c>
      <c r="AQ53" s="40"/>
      <c r="AR53" s="40"/>
      <c r="AS53" s="40"/>
    </row>
    <row r="54" spans="3:45" ht="20.100000000000001" customHeight="1" x14ac:dyDescent="0.2">
      <c r="D54" s="47" t="s">
        <v>99</v>
      </c>
      <c r="F54" s="48">
        <v>28</v>
      </c>
      <c r="G54" s="49"/>
      <c r="H54" s="49"/>
      <c r="I54" s="49"/>
      <c r="J54" s="48">
        <v>3</v>
      </c>
      <c r="K54" s="48">
        <v>0</v>
      </c>
      <c r="L54" s="48">
        <v>0</v>
      </c>
      <c r="M54" s="49"/>
      <c r="N54" s="48">
        <v>3</v>
      </c>
      <c r="O54" s="49"/>
      <c r="P54" s="49"/>
      <c r="Q54" s="49"/>
      <c r="R54" s="48">
        <v>0</v>
      </c>
      <c r="S54" s="48">
        <v>1</v>
      </c>
      <c r="T54" s="48">
        <v>0</v>
      </c>
      <c r="U54" s="48">
        <v>2</v>
      </c>
      <c r="V54" s="48">
        <v>0</v>
      </c>
      <c r="W54" s="49"/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9"/>
      <c r="AF54" s="48">
        <v>3</v>
      </c>
      <c r="AG54" s="49"/>
      <c r="AH54" s="49"/>
      <c r="AI54" s="49"/>
      <c r="AJ54" s="48">
        <v>28</v>
      </c>
      <c r="AK54" s="49"/>
      <c r="AL54" s="49"/>
      <c r="AM54" s="49"/>
      <c r="AN54" s="48">
        <v>0</v>
      </c>
      <c r="AO54" s="49"/>
      <c r="AP54" s="48">
        <v>0</v>
      </c>
      <c r="AQ54" s="40"/>
      <c r="AR54" s="40"/>
      <c r="AS54" s="40"/>
    </row>
    <row r="55" spans="3:45" ht="20.100000000000001" customHeight="1" x14ac:dyDescent="0.2">
      <c r="D55" s="2" t="s">
        <v>114</v>
      </c>
      <c r="F55" s="39">
        <v>1</v>
      </c>
      <c r="G55" s="39"/>
      <c r="H55" s="39"/>
      <c r="I55" s="39"/>
      <c r="J55" s="39">
        <v>3</v>
      </c>
      <c r="K55" s="39">
        <v>0</v>
      </c>
      <c r="L55" s="39">
        <v>0</v>
      </c>
      <c r="M55" s="39"/>
      <c r="N55" s="39">
        <v>3</v>
      </c>
      <c r="O55" s="39"/>
      <c r="P55" s="39"/>
      <c r="Q55" s="39"/>
      <c r="R55" s="39">
        <v>0</v>
      </c>
      <c r="S55" s="39">
        <v>3</v>
      </c>
      <c r="T55" s="39">
        <v>0</v>
      </c>
      <c r="U55" s="39">
        <v>0</v>
      </c>
      <c r="V55" s="39">
        <v>0</v>
      </c>
      <c r="W55" s="39"/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/>
      <c r="AF55" s="39">
        <v>3</v>
      </c>
      <c r="AG55" s="39"/>
      <c r="AH55" s="39"/>
      <c r="AI55" s="39"/>
      <c r="AJ55" s="39">
        <v>1</v>
      </c>
      <c r="AK55" s="39"/>
      <c r="AL55" s="39"/>
      <c r="AM55" s="39"/>
      <c r="AN55" s="39">
        <v>0</v>
      </c>
      <c r="AO55" s="39"/>
      <c r="AP55" s="39">
        <v>0</v>
      </c>
      <c r="AQ55" s="40"/>
      <c r="AR55" s="40"/>
      <c r="AS55" s="40"/>
    </row>
    <row r="56" spans="3:45" ht="20.100000000000001" customHeight="1" x14ac:dyDescent="0.2">
      <c r="D56" s="47" t="s">
        <v>115</v>
      </c>
      <c r="F56" s="48">
        <v>1</v>
      </c>
      <c r="G56" s="49"/>
      <c r="H56" s="49"/>
      <c r="I56" s="49"/>
      <c r="J56" s="48">
        <v>2</v>
      </c>
      <c r="K56" s="48">
        <v>0</v>
      </c>
      <c r="L56" s="48">
        <v>0</v>
      </c>
      <c r="M56" s="49"/>
      <c r="N56" s="48">
        <v>2</v>
      </c>
      <c r="O56" s="49"/>
      <c r="P56" s="49"/>
      <c r="Q56" s="49"/>
      <c r="R56" s="48">
        <v>0</v>
      </c>
      <c r="S56" s="48">
        <v>1</v>
      </c>
      <c r="T56" s="48">
        <v>0</v>
      </c>
      <c r="U56" s="48">
        <v>1</v>
      </c>
      <c r="V56" s="48">
        <v>0</v>
      </c>
      <c r="W56" s="49"/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E56" s="49"/>
      <c r="AF56" s="48">
        <v>2</v>
      </c>
      <c r="AG56" s="49"/>
      <c r="AH56" s="49"/>
      <c r="AI56" s="49"/>
      <c r="AJ56" s="48">
        <v>1</v>
      </c>
      <c r="AK56" s="49"/>
      <c r="AL56" s="49"/>
      <c r="AM56" s="49"/>
      <c r="AN56" s="48">
        <v>0</v>
      </c>
      <c r="AO56" s="49"/>
      <c r="AP56" s="48">
        <v>0</v>
      </c>
      <c r="AQ56" s="40"/>
      <c r="AR56" s="40"/>
      <c r="AS56" s="40"/>
    </row>
    <row r="57" spans="3:45" ht="20.100000000000001" customHeight="1" x14ac:dyDescent="0.2">
      <c r="D57" s="2" t="s">
        <v>102</v>
      </c>
      <c r="F57" s="39">
        <v>0</v>
      </c>
      <c r="G57" s="39"/>
      <c r="H57" s="39"/>
      <c r="I57" s="39"/>
      <c r="J57" s="39">
        <v>3</v>
      </c>
      <c r="K57" s="39">
        <v>1</v>
      </c>
      <c r="L57" s="39">
        <v>0</v>
      </c>
      <c r="M57" s="39"/>
      <c r="N57" s="39">
        <v>4</v>
      </c>
      <c r="O57" s="39"/>
      <c r="P57" s="39"/>
      <c r="Q57" s="39"/>
      <c r="R57" s="39">
        <v>0</v>
      </c>
      <c r="S57" s="39">
        <v>0</v>
      </c>
      <c r="T57" s="39">
        <v>4</v>
      </c>
      <c r="U57" s="39">
        <v>0</v>
      </c>
      <c r="V57" s="39">
        <v>0</v>
      </c>
      <c r="W57" s="39"/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/>
      <c r="AF57" s="39">
        <v>4</v>
      </c>
      <c r="AG57" s="39"/>
      <c r="AH57" s="39"/>
      <c r="AI57" s="39"/>
      <c r="AJ57" s="39">
        <v>0</v>
      </c>
      <c r="AK57" s="39"/>
      <c r="AL57" s="39"/>
      <c r="AM57" s="39"/>
      <c r="AN57" s="39">
        <v>0</v>
      </c>
      <c r="AO57" s="39"/>
      <c r="AP57" s="39">
        <v>0</v>
      </c>
      <c r="AQ57" s="40"/>
      <c r="AR57" s="40"/>
      <c r="AS57" s="40"/>
    </row>
    <row r="58" spans="3:45" ht="20.100000000000001" customHeight="1" x14ac:dyDescent="0.2">
      <c r="D58" s="47" t="s">
        <v>103</v>
      </c>
      <c r="F58" s="48">
        <v>0</v>
      </c>
      <c r="G58" s="49"/>
      <c r="H58" s="49"/>
      <c r="I58" s="49"/>
      <c r="J58" s="48">
        <v>2</v>
      </c>
      <c r="K58" s="48">
        <v>0</v>
      </c>
      <c r="L58" s="48">
        <v>0</v>
      </c>
      <c r="M58" s="49"/>
      <c r="N58" s="48">
        <v>2</v>
      </c>
      <c r="O58" s="49"/>
      <c r="P58" s="49"/>
      <c r="Q58" s="49"/>
      <c r="R58" s="48">
        <v>0</v>
      </c>
      <c r="S58" s="48">
        <v>2</v>
      </c>
      <c r="T58" s="48">
        <v>0</v>
      </c>
      <c r="U58" s="48">
        <v>0</v>
      </c>
      <c r="V58" s="48">
        <v>0</v>
      </c>
      <c r="W58" s="49"/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9"/>
      <c r="AF58" s="48">
        <v>2</v>
      </c>
      <c r="AG58" s="49"/>
      <c r="AH58" s="49"/>
      <c r="AI58" s="49"/>
      <c r="AJ58" s="48">
        <v>0</v>
      </c>
      <c r="AK58" s="49"/>
      <c r="AL58" s="49"/>
      <c r="AM58" s="49"/>
      <c r="AN58" s="48">
        <v>0</v>
      </c>
      <c r="AO58" s="49"/>
      <c r="AP58" s="48">
        <v>0</v>
      </c>
      <c r="AQ58" s="40"/>
      <c r="AR58" s="40"/>
      <c r="AS58" s="40"/>
    </row>
    <row r="59" spans="3:45" ht="20.100000000000001" customHeight="1" x14ac:dyDescent="0.2">
      <c r="D59" s="2" t="s">
        <v>104</v>
      </c>
      <c r="F59" s="39">
        <v>2</v>
      </c>
      <c r="G59" s="39"/>
      <c r="H59" s="39"/>
      <c r="I59" s="39"/>
      <c r="J59" s="39">
        <v>2</v>
      </c>
      <c r="K59" s="39">
        <v>0</v>
      </c>
      <c r="L59" s="39">
        <v>0</v>
      </c>
      <c r="M59" s="39"/>
      <c r="N59" s="39">
        <v>2</v>
      </c>
      <c r="O59" s="39"/>
      <c r="P59" s="39"/>
      <c r="Q59" s="39"/>
      <c r="R59" s="39">
        <v>0</v>
      </c>
      <c r="S59" s="39">
        <v>0</v>
      </c>
      <c r="T59" s="39">
        <v>2</v>
      </c>
      <c r="U59" s="39">
        <v>0</v>
      </c>
      <c r="V59" s="39">
        <v>0</v>
      </c>
      <c r="W59" s="39"/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/>
      <c r="AF59" s="39">
        <v>2</v>
      </c>
      <c r="AG59" s="39"/>
      <c r="AH59" s="39"/>
      <c r="AI59" s="39"/>
      <c r="AJ59" s="39">
        <v>2</v>
      </c>
      <c r="AK59" s="39"/>
      <c r="AL59" s="39"/>
      <c r="AM59" s="39"/>
      <c r="AN59" s="39">
        <v>0</v>
      </c>
      <c r="AO59" s="39"/>
      <c r="AP59" s="39">
        <v>0</v>
      </c>
      <c r="AQ59" s="40"/>
      <c r="AR59" s="40"/>
      <c r="AS59" s="40"/>
    </row>
    <row r="60" spans="3:45" ht="20.100000000000001" customHeight="1" x14ac:dyDescent="0.2">
      <c r="D60" s="47" t="s">
        <v>117</v>
      </c>
      <c r="F60" s="48">
        <v>0</v>
      </c>
      <c r="G60" s="49"/>
      <c r="H60" s="49"/>
      <c r="I60" s="49"/>
      <c r="J60" s="48">
        <v>2</v>
      </c>
      <c r="K60" s="48">
        <v>0</v>
      </c>
      <c r="L60" s="48">
        <v>0</v>
      </c>
      <c r="M60" s="49"/>
      <c r="N60" s="48">
        <v>2</v>
      </c>
      <c r="O60" s="49"/>
      <c r="P60" s="49"/>
      <c r="Q60" s="49"/>
      <c r="R60" s="48">
        <v>0</v>
      </c>
      <c r="S60" s="48">
        <v>2</v>
      </c>
      <c r="T60" s="48">
        <v>0</v>
      </c>
      <c r="U60" s="48">
        <v>0</v>
      </c>
      <c r="V60" s="48">
        <v>0</v>
      </c>
      <c r="W60" s="49"/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9"/>
      <c r="AF60" s="48">
        <v>2</v>
      </c>
      <c r="AG60" s="49"/>
      <c r="AH60" s="49"/>
      <c r="AI60" s="49"/>
      <c r="AJ60" s="48">
        <v>0</v>
      </c>
      <c r="AK60" s="49"/>
      <c r="AL60" s="49"/>
      <c r="AM60" s="49"/>
      <c r="AN60" s="48">
        <v>0</v>
      </c>
      <c r="AO60" s="49"/>
      <c r="AP60" s="48">
        <v>0</v>
      </c>
      <c r="AQ60" s="40"/>
      <c r="AR60" s="40"/>
      <c r="AS60" s="40"/>
    </row>
    <row r="61" spans="3:45" ht="20.100000000000001" customHeight="1" x14ac:dyDescent="0.2">
      <c r="D61" s="2" t="s">
        <v>106</v>
      </c>
      <c r="F61" s="39">
        <v>0</v>
      </c>
      <c r="G61" s="39"/>
      <c r="H61" s="39"/>
      <c r="I61" s="39"/>
      <c r="J61" s="39">
        <v>4</v>
      </c>
      <c r="K61" s="39">
        <v>0</v>
      </c>
      <c r="L61" s="39">
        <v>0</v>
      </c>
      <c r="M61" s="39"/>
      <c r="N61" s="39">
        <v>4</v>
      </c>
      <c r="O61" s="39"/>
      <c r="P61" s="39"/>
      <c r="Q61" s="39"/>
      <c r="R61" s="39">
        <v>0</v>
      </c>
      <c r="S61" s="39">
        <v>2</v>
      </c>
      <c r="T61" s="39">
        <v>0</v>
      </c>
      <c r="U61" s="39">
        <v>2</v>
      </c>
      <c r="V61" s="39">
        <v>0</v>
      </c>
      <c r="W61" s="39"/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/>
      <c r="AF61" s="39">
        <v>4</v>
      </c>
      <c r="AG61" s="39"/>
      <c r="AH61" s="39"/>
      <c r="AI61" s="39"/>
      <c r="AJ61" s="39">
        <v>0</v>
      </c>
      <c r="AK61" s="39"/>
      <c r="AL61" s="39"/>
      <c r="AM61" s="39"/>
      <c r="AN61" s="39">
        <v>0</v>
      </c>
      <c r="AO61" s="39"/>
      <c r="AP61" s="39">
        <v>0</v>
      </c>
      <c r="AQ61" s="40"/>
      <c r="AR61" s="40"/>
      <c r="AS61" s="40"/>
    </row>
    <row r="62" spans="3:45" ht="20.100000000000001" customHeight="1" x14ac:dyDescent="0.2">
      <c r="D62" s="47" t="s">
        <v>107</v>
      </c>
      <c r="F62" s="48">
        <v>1</v>
      </c>
      <c r="G62" s="49"/>
      <c r="H62" s="49"/>
      <c r="I62" s="49"/>
      <c r="J62" s="48">
        <v>2</v>
      </c>
      <c r="K62" s="48">
        <v>1</v>
      </c>
      <c r="L62" s="48">
        <v>0</v>
      </c>
      <c r="M62" s="49"/>
      <c r="N62" s="48">
        <v>3</v>
      </c>
      <c r="O62" s="49"/>
      <c r="P62" s="49"/>
      <c r="Q62" s="49"/>
      <c r="R62" s="48">
        <v>0</v>
      </c>
      <c r="S62" s="48">
        <v>0</v>
      </c>
      <c r="T62" s="48">
        <v>2</v>
      </c>
      <c r="U62" s="48">
        <v>0</v>
      </c>
      <c r="V62" s="48">
        <v>0</v>
      </c>
      <c r="W62" s="49"/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E62" s="49"/>
      <c r="AF62" s="48">
        <v>2</v>
      </c>
      <c r="AG62" s="49"/>
      <c r="AH62" s="49"/>
      <c r="AI62" s="49"/>
      <c r="AJ62" s="48">
        <v>2</v>
      </c>
      <c r="AK62" s="49"/>
      <c r="AL62" s="49"/>
      <c r="AM62" s="49"/>
      <c r="AN62" s="48">
        <v>0</v>
      </c>
      <c r="AO62" s="49"/>
      <c r="AP62" s="48">
        <v>0</v>
      </c>
      <c r="AQ62" s="40"/>
      <c r="AR62" s="40"/>
      <c r="AS62" s="40"/>
    </row>
    <row r="63" spans="3:45" ht="20.100000000000001" customHeight="1" x14ac:dyDescent="0.2">
      <c r="D63" s="2" t="s">
        <v>108</v>
      </c>
      <c r="F63" s="39">
        <v>1</v>
      </c>
      <c r="G63" s="39"/>
      <c r="H63" s="39"/>
      <c r="I63" s="39"/>
      <c r="J63" s="39">
        <v>3</v>
      </c>
      <c r="K63" s="39">
        <v>1</v>
      </c>
      <c r="L63" s="39">
        <v>0</v>
      </c>
      <c r="M63" s="39"/>
      <c r="N63" s="39">
        <v>4</v>
      </c>
      <c r="O63" s="39"/>
      <c r="P63" s="39"/>
      <c r="Q63" s="39"/>
      <c r="R63" s="39">
        <v>0</v>
      </c>
      <c r="S63" s="39">
        <v>0</v>
      </c>
      <c r="T63" s="39">
        <v>3</v>
      </c>
      <c r="U63" s="39">
        <v>0</v>
      </c>
      <c r="V63" s="39">
        <v>0</v>
      </c>
      <c r="W63" s="39"/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/>
      <c r="AF63" s="39">
        <v>3</v>
      </c>
      <c r="AG63" s="39"/>
      <c r="AH63" s="39"/>
      <c r="AI63" s="39"/>
      <c r="AJ63" s="39">
        <v>2</v>
      </c>
      <c r="AK63" s="39"/>
      <c r="AL63" s="39"/>
      <c r="AM63" s="39"/>
      <c r="AN63" s="39">
        <v>0</v>
      </c>
      <c r="AO63" s="39"/>
      <c r="AP63" s="39">
        <v>0</v>
      </c>
      <c r="AQ63" s="40"/>
      <c r="AR63" s="40"/>
      <c r="AS63" s="40"/>
    </row>
    <row r="64" spans="3:45" ht="20.100000000000001" customHeight="1" x14ac:dyDescent="0.2">
      <c r="D64" s="47" t="s">
        <v>109</v>
      </c>
      <c r="F64" s="48">
        <v>3</v>
      </c>
      <c r="G64" s="49"/>
      <c r="H64" s="49"/>
      <c r="I64" s="49"/>
      <c r="J64" s="48">
        <v>2</v>
      </c>
      <c r="K64" s="48">
        <v>0</v>
      </c>
      <c r="L64" s="48">
        <v>0</v>
      </c>
      <c r="M64" s="49"/>
      <c r="N64" s="48">
        <v>2</v>
      </c>
      <c r="O64" s="49"/>
      <c r="P64" s="49"/>
      <c r="Q64" s="49"/>
      <c r="R64" s="48">
        <v>0</v>
      </c>
      <c r="S64" s="48">
        <v>1</v>
      </c>
      <c r="T64" s="48">
        <v>0</v>
      </c>
      <c r="U64" s="48">
        <v>0</v>
      </c>
      <c r="V64" s="48">
        <v>0</v>
      </c>
      <c r="W64" s="49"/>
      <c r="X64" s="48">
        <v>1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1</v>
      </c>
      <c r="AE64" s="49"/>
      <c r="AF64" s="48">
        <v>3</v>
      </c>
      <c r="AG64" s="49"/>
      <c r="AH64" s="49"/>
      <c r="AI64" s="49"/>
      <c r="AJ64" s="48">
        <v>2</v>
      </c>
      <c r="AK64" s="49"/>
      <c r="AL64" s="49"/>
      <c r="AM64" s="49"/>
      <c r="AN64" s="48">
        <v>0</v>
      </c>
      <c r="AO64" s="49"/>
      <c r="AP64" s="48">
        <v>0</v>
      </c>
      <c r="AQ64" s="40"/>
      <c r="AR64" s="40"/>
      <c r="AS64" s="40"/>
    </row>
    <row r="65" spans="1:45" ht="20.100000000000001" customHeight="1" x14ac:dyDescent="0.2">
      <c r="D65" s="2" t="s">
        <v>123</v>
      </c>
      <c r="F65" s="39">
        <v>0</v>
      </c>
      <c r="G65" s="39"/>
      <c r="H65" s="39"/>
      <c r="I65" s="39"/>
      <c r="J65" s="39">
        <v>2</v>
      </c>
      <c r="K65" s="39">
        <v>0</v>
      </c>
      <c r="L65" s="39">
        <v>0</v>
      </c>
      <c r="M65" s="39"/>
      <c r="N65" s="39">
        <v>2</v>
      </c>
      <c r="O65" s="39"/>
      <c r="P65" s="39"/>
      <c r="Q65" s="39"/>
      <c r="R65" s="39">
        <v>0</v>
      </c>
      <c r="S65" s="39">
        <v>0</v>
      </c>
      <c r="T65" s="39">
        <v>2</v>
      </c>
      <c r="U65" s="39">
        <v>0</v>
      </c>
      <c r="V65" s="39">
        <v>0</v>
      </c>
      <c r="W65" s="39"/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/>
      <c r="AF65" s="39">
        <v>2</v>
      </c>
      <c r="AG65" s="39"/>
      <c r="AH65" s="39"/>
      <c r="AI65" s="39"/>
      <c r="AJ65" s="39">
        <v>0</v>
      </c>
      <c r="AK65" s="39"/>
      <c r="AL65" s="39"/>
      <c r="AM65" s="39"/>
      <c r="AN65" s="39">
        <v>0</v>
      </c>
      <c r="AO65" s="39"/>
      <c r="AP65" s="39">
        <v>0</v>
      </c>
      <c r="AQ65" s="40"/>
      <c r="AR65" s="40"/>
      <c r="AS65" s="40"/>
    </row>
    <row r="66" spans="1:45" ht="20.100000000000001" customHeight="1" x14ac:dyDescent="0.2">
      <c r="D66" s="47" t="s">
        <v>118</v>
      </c>
      <c r="F66" s="48">
        <v>0</v>
      </c>
      <c r="G66" s="49"/>
      <c r="H66" s="49"/>
      <c r="I66" s="49"/>
      <c r="J66" s="48">
        <v>2</v>
      </c>
      <c r="K66" s="48">
        <v>0</v>
      </c>
      <c r="L66" s="48">
        <v>0</v>
      </c>
      <c r="M66" s="49"/>
      <c r="N66" s="48">
        <v>2</v>
      </c>
      <c r="O66" s="49"/>
      <c r="P66" s="49"/>
      <c r="Q66" s="49"/>
      <c r="R66" s="48">
        <v>0</v>
      </c>
      <c r="S66" s="48">
        <v>2</v>
      </c>
      <c r="T66" s="48">
        <v>0</v>
      </c>
      <c r="U66" s="48">
        <v>0</v>
      </c>
      <c r="V66" s="48">
        <v>0</v>
      </c>
      <c r="W66" s="49"/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48">
        <v>0</v>
      </c>
      <c r="AE66" s="49"/>
      <c r="AF66" s="48">
        <v>2</v>
      </c>
      <c r="AG66" s="49"/>
      <c r="AH66" s="49"/>
      <c r="AI66" s="49"/>
      <c r="AJ66" s="48">
        <v>0</v>
      </c>
      <c r="AK66" s="49"/>
      <c r="AL66" s="49"/>
      <c r="AM66" s="49"/>
      <c r="AN66" s="48">
        <v>0</v>
      </c>
      <c r="AO66" s="49"/>
      <c r="AP66" s="48">
        <v>0</v>
      </c>
      <c r="AQ66" s="40"/>
      <c r="AR66" s="40"/>
      <c r="AS66" s="40"/>
    </row>
    <row r="67" spans="1:45" ht="20.100000000000001" customHeight="1" x14ac:dyDescent="0.2"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40"/>
      <c r="AR67" s="40"/>
      <c r="AS67" s="40"/>
    </row>
    <row r="68" spans="1:45" s="1" customFormat="1" ht="20.100000000000001" customHeight="1" x14ac:dyDescent="0.25">
      <c r="A68" s="3"/>
      <c r="B68" s="6"/>
      <c r="C68" s="51" t="s">
        <v>124</v>
      </c>
      <c r="D68" s="52"/>
      <c r="E68" s="5"/>
      <c r="F68" s="53">
        <v>37</v>
      </c>
      <c r="G68" s="54"/>
      <c r="H68" s="54"/>
      <c r="I68" s="54"/>
      <c r="J68" s="53">
        <v>41</v>
      </c>
      <c r="K68" s="53">
        <v>4</v>
      </c>
      <c r="L68" s="53">
        <v>0</v>
      </c>
      <c r="M68" s="54"/>
      <c r="N68" s="53">
        <v>45</v>
      </c>
      <c r="O68" s="54"/>
      <c r="P68" s="54"/>
      <c r="Q68" s="54"/>
      <c r="R68" s="53">
        <v>0</v>
      </c>
      <c r="S68" s="53">
        <v>14</v>
      </c>
      <c r="T68" s="53">
        <v>20</v>
      </c>
      <c r="U68" s="53">
        <v>5</v>
      </c>
      <c r="V68" s="53">
        <v>0</v>
      </c>
      <c r="W68" s="54"/>
      <c r="X68" s="53">
        <v>1</v>
      </c>
      <c r="Y68" s="53">
        <v>0</v>
      </c>
      <c r="Z68" s="53">
        <v>0</v>
      </c>
      <c r="AA68" s="53">
        <v>0</v>
      </c>
      <c r="AB68" s="53">
        <v>0</v>
      </c>
      <c r="AC68" s="53">
        <v>0</v>
      </c>
      <c r="AD68" s="53">
        <v>1</v>
      </c>
      <c r="AE68" s="54"/>
      <c r="AF68" s="53">
        <v>41</v>
      </c>
      <c r="AG68" s="54"/>
      <c r="AH68" s="54"/>
      <c r="AI68" s="54"/>
      <c r="AJ68" s="53">
        <v>41</v>
      </c>
      <c r="AK68" s="54"/>
      <c r="AL68" s="54"/>
      <c r="AM68" s="54"/>
      <c r="AN68" s="53">
        <v>0</v>
      </c>
      <c r="AO68" s="54"/>
      <c r="AP68" s="53">
        <v>0</v>
      </c>
      <c r="AQ68" s="40"/>
      <c r="AR68" s="40"/>
      <c r="AS68" s="40"/>
    </row>
    <row r="69" spans="1:45" ht="20.100000000000001" customHeight="1" x14ac:dyDescent="0.2"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40"/>
      <c r="AR69" s="40"/>
      <c r="AS69" s="40"/>
    </row>
    <row r="70" spans="1:45" ht="20.100000000000001" customHeight="1" x14ac:dyDescent="0.2">
      <c r="C70" s="1" t="s">
        <v>125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40"/>
      <c r="AR70" s="40"/>
      <c r="AS70" s="40"/>
    </row>
    <row r="71" spans="1:45" ht="20.100000000000001" customHeight="1" x14ac:dyDescent="0.2">
      <c r="D71" s="2" t="s">
        <v>122</v>
      </c>
      <c r="F71" s="39">
        <v>0</v>
      </c>
      <c r="G71" s="39"/>
      <c r="H71" s="39"/>
      <c r="I71" s="39"/>
      <c r="J71" s="39">
        <v>4</v>
      </c>
      <c r="K71" s="39">
        <v>4</v>
      </c>
      <c r="L71" s="39">
        <v>0</v>
      </c>
      <c r="M71" s="39"/>
      <c r="N71" s="39">
        <v>8</v>
      </c>
      <c r="O71" s="39"/>
      <c r="P71" s="39"/>
      <c r="Q71" s="39"/>
      <c r="R71" s="39">
        <v>0</v>
      </c>
      <c r="S71" s="39">
        <v>2</v>
      </c>
      <c r="T71" s="39">
        <v>4</v>
      </c>
      <c r="U71" s="39">
        <v>0</v>
      </c>
      <c r="V71" s="39">
        <v>0</v>
      </c>
      <c r="W71" s="39"/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/>
      <c r="AF71" s="39">
        <v>6</v>
      </c>
      <c r="AG71" s="39"/>
      <c r="AH71" s="39"/>
      <c r="AI71" s="39"/>
      <c r="AJ71" s="39">
        <v>2</v>
      </c>
      <c r="AK71" s="39"/>
      <c r="AL71" s="39"/>
      <c r="AM71" s="39"/>
      <c r="AN71" s="39">
        <v>0</v>
      </c>
      <c r="AO71" s="39"/>
      <c r="AP71" s="39">
        <v>0</v>
      </c>
      <c r="AQ71" s="40"/>
      <c r="AR71" s="40"/>
      <c r="AS71" s="40"/>
    </row>
    <row r="72" spans="1:45" ht="20.100000000000001" customHeight="1" x14ac:dyDescent="0.2">
      <c r="D72" s="47" t="s">
        <v>97</v>
      </c>
      <c r="F72" s="48">
        <v>0</v>
      </c>
      <c r="G72" s="49"/>
      <c r="H72" s="49"/>
      <c r="I72" s="49"/>
      <c r="J72" s="48">
        <v>0</v>
      </c>
      <c r="K72" s="48">
        <v>0</v>
      </c>
      <c r="L72" s="48">
        <v>0</v>
      </c>
      <c r="M72" s="49"/>
      <c r="N72" s="48">
        <v>0</v>
      </c>
      <c r="O72" s="49"/>
      <c r="P72" s="49"/>
      <c r="Q72" s="49"/>
      <c r="R72" s="48">
        <v>0</v>
      </c>
      <c r="S72" s="48">
        <v>0</v>
      </c>
      <c r="T72" s="48">
        <v>0</v>
      </c>
      <c r="U72" s="48">
        <v>0</v>
      </c>
      <c r="V72" s="48">
        <v>0</v>
      </c>
      <c r="W72" s="49"/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9"/>
      <c r="AF72" s="48">
        <v>0</v>
      </c>
      <c r="AG72" s="49"/>
      <c r="AH72" s="49"/>
      <c r="AI72" s="49"/>
      <c r="AJ72" s="48">
        <v>0</v>
      </c>
      <c r="AK72" s="49"/>
      <c r="AL72" s="49"/>
      <c r="AM72" s="49"/>
      <c r="AN72" s="48">
        <v>0</v>
      </c>
      <c r="AO72" s="49"/>
      <c r="AP72" s="48">
        <v>0</v>
      </c>
      <c r="AQ72" s="40"/>
      <c r="AR72" s="40"/>
      <c r="AS72" s="40"/>
    </row>
    <row r="73" spans="1:45" ht="20.100000000000001" customHeight="1" x14ac:dyDescent="0.2">
      <c r="D73" s="50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0"/>
      <c r="AR73" s="40"/>
      <c r="AS73" s="40"/>
    </row>
    <row r="74" spans="1:45" s="1" customFormat="1" ht="20.100000000000001" customHeight="1" x14ac:dyDescent="0.25">
      <c r="A74" s="3"/>
      <c r="B74" s="6"/>
      <c r="C74" s="51" t="s">
        <v>126</v>
      </c>
      <c r="D74" s="52"/>
      <c r="E74" s="5"/>
      <c r="F74" s="53">
        <v>0</v>
      </c>
      <c r="G74" s="54"/>
      <c r="H74" s="54"/>
      <c r="I74" s="54"/>
      <c r="J74" s="53">
        <v>4</v>
      </c>
      <c r="K74" s="53">
        <v>4</v>
      </c>
      <c r="L74" s="53">
        <v>0</v>
      </c>
      <c r="M74" s="54"/>
      <c r="N74" s="53">
        <v>8</v>
      </c>
      <c r="O74" s="54"/>
      <c r="P74" s="54"/>
      <c r="Q74" s="54"/>
      <c r="R74" s="53">
        <v>0</v>
      </c>
      <c r="S74" s="53">
        <v>2</v>
      </c>
      <c r="T74" s="53">
        <v>4</v>
      </c>
      <c r="U74" s="53">
        <v>0</v>
      </c>
      <c r="V74" s="53">
        <v>0</v>
      </c>
      <c r="W74" s="54"/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3">
        <v>0</v>
      </c>
      <c r="AE74" s="54"/>
      <c r="AF74" s="53">
        <v>6</v>
      </c>
      <c r="AG74" s="54"/>
      <c r="AH74" s="54"/>
      <c r="AI74" s="54"/>
      <c r="AJ74" s="53">
        <v>2</v>
      </c>
      <c r="AK74" s="54"/>
      <c r="AL74" s="54"/>
      <c r="AM74" s="54"/>
      <c r="AN74" s="53">
        <v>0</v>
      </c>
      <c r="AO74" s="54"/>
      <c r="AP74" s="53">
        <v>0</v>
      </c>
      <c r="AQ74" s="40"/>
      <c r="AR74" s="40"/>
      <c r="AS74" s="40"/>
    </row>
    <row r="75" spans="1:45" ht="20.100000000000001" customHeight="1" x14ac:dyDescent="0.2"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40"/>
      <c r="AR75" s="40"/>
      <c r="AS75" s="40"/>
    </row>
    <row r="76" spans="1:45" ht="20.100000000000001" customHeight="1" x14ac:dyDescent="0.2">
      <c r="C76" s="3" t="s">
        <v>127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40"/>
      <c r="AR76" s="40"/>
      <c r="AS76" s="40"/>
    </row>
    <row r="77" spans="1:45" ht="20.100000000000001" customHeight="1" x14ac:dyDescent="0.2">
      <c r="D77" s="2" t="s">
        <v>96</v>
      </c>
      <c r="F77" s="39">
        <v>0</v>
      </c>
      <c r="G77" s="39"/>
      <c r="H77" s="39"/>
      <c r="I77" s="39"/>
      <c r="J77" s="39">
        <v>0</v>
      </c>
      <c r="K77" s="39">
        <v>0</v>
      </c>
      <c r="L77" s="39">
        <v>0</v>
      </c>
      <c r="M77" s="39"/>
      <c r="N77" s="39">
        <v>0</v>
      </c>
      <c r="O77" s="39"/>
      <c r="P77" s="39"/>
      <c r="Q77" s="39"/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/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/>
      <c r="AF77" s="39">
        <v>0</v>
      </c>
      <c r="AG77" s="39"/>
      <c r="AH77" s="39"/>
      <c r="AI77" s="39"/>
      <c r="AJ77" s="39">
        <v>0</v>
      </c>
      <c r="AK77" s="39"/>
      <c r="AL77" s="39"/>
      <c r="AM77" s="39"/>
      <c r="AN77" s="39">
        <v>0</v>
      </c>
      <c r="AO77" s="39"/>
      <c r="AP77" s="39">
        <v>0</v>
      </c>
      <c r="AQ77" s="40"/>
      <c r="AR77" s="40"/>
      <c r="AS77" s="40"/>
    </row>
    <row r="78" spans="1:45" ht="20.100000000000001" customHeight="1" x14ac:dyDescent="0.2">
      <c r="D78" s="47" t="s">
        <v>97</v>
      </c>
      <c r="F78" s="48">
        <v>0</v>
      </c>
      <c r="G78" s="49"/>
      <c r="H78" s="49"/>
      <c r="I78" s="49"/>
      <c r="J78" s="48">
        <v>0</v>
      </c>
      <c r="K78" s="48">
        <v>0</v>
      </c>
      <c r="L78" s="48">
        <v>0</v>
      </c>
      <c r="M78" s="49"/>
      <c r="N78" s="48">
        <v>0</v>
      </c>
      <c r="O78" s="49"/>
      <c r="P78" s="49"/>
      <c r="Q78" s="49"/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9"/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9"/>
      <c r="AF78" s="48">
        <v>0</v>
      </c>
      <c r="AG78" s="49"/>
      <c r="AH78" s="49"/>
      <c r="AI78" s="49"/>
      <c r="AJ78" s="48">
        <v>0</v>
      </c>
      <c r="AK78" s="49"/>
      <c r="AL78" s="49"/>
      <c r="AM78" s="49"/>
      <c r="AN78" s="48">
        <v>0</v>
      </c>
      <c r="AO78" s="49"/>
      <c r="AP78" s="48">
        <v>0</v>
      </c>
      <c r="AQ78" s="40"/>
      <c r="AR78" s="40"/>
      <c r="AS78" s="40"/>
    </row>
    <row r="79" spans="1:45" ht="20.100000000000001" customHeight="1" x14ac:dyDescent="0.2">
      <c r="D79" s="2" t="s">
        <v>113</v>
      </c>
      <c r="F79" s="39">
        <v>0</v>
      </c>
      <c r="G79" s="39"/>
      <c r="H79" s="39"/>
      <c r="I79" s="39"/>
      <c r="J79" s="39">
        <v>0</v>
      </c>
      <c r="K79" s="39">
        <v>0</v>
      </c>
      <c r="L79" s="39">
        <v>0</v>
      </c>
      <c r="M79" s="39"/>
      <c r="N79" s="39">
        <v>0</v>
      </c>
      <c r="O79" s="39"/>
      <c r="P79" s="39"/>
      <c r="Q79" s="39"/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/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/>
      <c r="AF79" s="39">
        <v>0</v>
      </c>
      <c r="AG79" s="39"/>
      <c r="AH79" s="39"/>
      <c r="AI79" s="39"/>
      <c r="AJ79" s="39">
        <v>0</v>
      </c>
      <c r="AK79" s="39"/>
      <c r="AL79" s="39"/>
      <c r="AM79" s="39"/>
      <c r="AN79" s="39">
        <v>0</v>
      </c>
      <c r="AO79" s="39"/>
      <c r="AP79" s="39">
        <v>0</v>
      </c>
      <c r="AQ79" s="40"/>
      <c r="AR79" s="40"/>
      <c r="AS79" s="40"/>
    </row>
    <row r="80" spans="1:45" ht="20.100000000000001" customHeight="1" x14ac:dyDescent="0.2">
      <c r="D80" s="47" t="s">
        <v>99</v>
      </c>
      <c r="F80" s="48">
        <v>0</v>
      </c>
      <c r="G80" s="49"/>
      <c r="H80" s="49"/>
      <c r="I80" s="49"/>
      <c r="J80" s="48">
        <v>0</v>
      </c>
      <c r="K80" s="48">
        <v>0</v>
      </c>
      <c r="L80" s="48">
        <v>0</v>
      </c>
      <c r="M80" s="49"/>
      <c r="N80" s="48">
        <v>0</v>
      </c>
      <c r="O80" s="49"/>
      <c r="P80" s="49"/>
      <c r="Q80" s="49"/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9"/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9"/>
      <c r="AF80" s="48">
        <v>0</v>
      </c>
      <c r="AG80" s="49"/>
      <c r="AH80" s="49"/>
      <c r="AI80" s="49"/>
      <c r="AJ80" s="48">
        <v>0</v>
      </c>
      <c r="AK80" s="49"/>
      <c r="AL80" s="49"/>
      <c r="AM80" s="49"/>
      <c r="AN80" s="48">
        <v>0</v>
      </c>
      <c r="AO80" s="49"/>
      <c r="AP80" s="48">
        <v>0</v>
      </c>
      <c r="AQ80" s="40"/>
      <c r="AR80" s="40"/>
      <c r="AS80" s="40"/>
    </row>
    <row r="81" spans="1:45" ht="20.100000000000001" customHeight="1" x14ac:dyDescent="0.2">
      <c r="D81" s="2" t="s">
        <v>114</v>
      </c>
      <c r="F81" s="39">
        <v>0</v>
      </c>
      <c r="G81" s="39"/>
      <c r="H81" s="39"/>
      <c r="I81" s="39"/>
      <c r="J81" s="39">
        <v>0</v>
      </c>
      <c r="K81" s="39">
        <v>0</v>
      </c>
      <c r="L81" s="39">
        <v>0</v>
      </c>
      <c r="M81" s="39"/>
      <c r="N81" s="39">
        <v>0</v>
      </c>
      <c r="O81" s="39"/>
      <c r="P81" s="39"/>
      <c r="Q81" s="39"/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/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/>
      <c r="AF81" s="39">
        <v>0</v>
      </c>
      <c r="AG81" s="39"/>
      <c r="AH81" s="39"/>
      <c r="AI81" s="39"/>
      <c r="AJ81" s="39">
        <v>0</v>
      </c>
      <c r="AK81" s="39"/>
      <c r="AL81" s="39"/>
      <c r="AM81" s="39"/>
      <c r="AN81" s="39">
        <v>0</v>
      </c>
      <c r="AO81" s="39"/>
      <c r="AP81" s="39">
        <v>0</v>
      </c>
      <c r="AQ81" s="40"/>
      <c r="AR81" s="40"/>
      <c r="AS81" s="40"/>
    </row>
    <row r="82" spans="1:45" ht="20.100000000000001" customHeight="1" x14ac:dyDescent="0.2">
      <c r="D82" s="47" t="s">
        <v>115</v>
      </c>
      <c r="F82" s="48">
        <v>0</v>
      </c>
      <c r="G82" s="49"/>
      <c r="H82" s="49"/>
      <c r="I82" s="49"/>
      <c r="J82" s="48">
        <v>0</v>
      </c>
      <c r="K82" s="48">
        <v>0</v>
      </c>
      <c r="L82" s="48">
        <v>0</v>
      </c>
      <c r="M82" s="49"/>
      <c r="N82" s="48">
        <v>0</v>
      </c>
      <c r="O82" s="49"/>
      <c r="P82" s="49"/>
      <c r="Q82" s="49"/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9"/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9"/>
      <c r="AF82" s="48">
        <v>0</v>
      </c>
      <c r="AG82" s="49"/>
      <c r="AH82" s="49"/>
      <c r="AI82" s="49"/>
      <c r="AJ82" s="48">
        <v>0</v>
      </c>
      <c r="AK82" s="49"/>
      <c r="AL82" s="49"/>
      <c r="AM82" s="49"/>
      <c r="AN82" s="48">
        <v>0</v>
      </c>
      <c r="AO82" s="49"/>
      <c r="AP82" s="48">
        <v>0</v>
      </c>
      <c r="AQ82" s="40"/>
      <c r="AR82" s="40"/>
      <c r="AS82" s="40"/>
    </row>
    <row r="83" spans="1:45" ht="20.100000000000001" customHeight="1" x14ac:dyDescent="0.2">
      <c r="D83" s="2" t="s">
        <v>116</v>
      </c>
      <c r="F83" s="39">
        <v>0</v>
      </c>
      <c r="G83" s="39"/>
      <c r="H83" s="39"/>
      <c r="I83" s="39"/>
      <c r="J83" s="39">
        <v>0</v>
      </c>
      <c r="K83" s="39">
        <v>0</v>
      </c>
      <c r="L83" s="39">
        <v>0</v>
      </c>
      <c r="M83" s="39"/>
      <c r="N83" s="39">
        <v>0</v>
      </c>
      <c r="O83" s="39"/>
      <c r="P83" s="39"/>
      <c r="Q83" s="39"/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/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/>
      <c r="AF83" s="39">
        <v>0</v>
      </c>
      <c r="AG83" s="39"/>
      <c r="AH83" s="39"/>
      <c r="AI83" s="39"/>
      <c r="AJ83" s="39">
        <v>0</v>
      </c>
      <c r="AK83" s="39"/>
      <c r="AL83" s="39"/>
      <c r="AM83" s="39"/>
      <c r="AN83" s="39">
        <v>0</v>
      </c>
      <c r="AO83" s="39"/>
      <c r="AP83" s="39">
        <v>0</v>
      </c>
      <c r="AQ83" s="40"/>
      <c r="AR83" s="40"/>
      <c r="AS83" s="40"/>
    </row>
    <row r="84" spans="1:45" ht="20.100000000000001" customHeight="1" x14ac:dyDescent="0.2">
      <c r="D84" s="47" t="s">
        <v>103</v>
      </c>
      <c r="F84" s="48">
        <v>0</v>
      </c>
      <c r="G84" s="49"/>
      <c r="H84" s="49"/>
      <c r="I84" s="49"/>
      <c r="J84" s="48">
        <v>0</v>
      </c>
      <c r="K84" s="48">
        <v>0</v>
      </c>
      <c r="L84" s="48">
        <v>0</v>
      </c>
      <c r="M84" s="49"/>
      <c r="N84" s="48">
        <v>0</v>
      </c>
      <c r="O84" s="49"/>
      <c r="P84" s="49"/>
      <c r="Q84" s="49"/>
      <c r="R84" s="48">
        <v>0</v>
      </c>
      <c r="S84" s="48">
        <v>0</v>
      </c>
      <c r="T84" s="48">
        <v>0</v>
      </c>
      <c r="U84" s="48">
        <v>0</v>
      </c>
      <c r="V84" s="48">
        <v>0</v>
      </c>
      <c r="W84" s="49"/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9"/>
      <c r="AF84" s="48">
        <v>0</v>
      </c>
      <c r="AG84" s="49"/>
      <c r="AH84" s="49"/>
      <c r="AI84" s="49"/>
      <c r="AJ84" s="48">
        <v>0</v>
      </c>
      <c r="AK84" s="49"/>
      <c r="AL84" s="49"/>
      <c r="AM84" s="49"/>
      <c r="AN84" s="48">
        <v>0</v>
      </c>
      <c r="AO84" s="49"/>
      <c r="AP84" s="48">
        <v>0</v>
      </c>
      <c r="AQ84" s="40"/>
      <c r="AR84" s="40"/>
      <c r="AS84" s="40"/>
    </row>
    <row r="85" spans="1:45" ht="20.100000000000001" customHeight="1" x14ac:dyDescent="0.2">
      <c r="D85" s="2" t="s">
        <v>104</v>
      </c>
      <c r="F85" s="39">
        <v>0</v>
      </c>
      <c r="G85" s="39"/>
      <c r="H85" s="39"/>
      <c r="I85" s="39"/>
      <c r="J85" s="39">
        <v>0</v>
      </c>
      <c r="K85" s="39">
        <v>0</v>
      </c>
      <c r="L85" s="39">
        <v>0</v>
      </c>
      <c r="M85" s="39"/>
      <c r="N85" s="39">
        <v>0</v>
      </c>
      <c r="O85" s="39"/>
      <c r="P85" s="39"/>
      <c r="Q85" s="39"/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/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/>
      <c r="AF85" s="39">
        <v>0</v>
      </c>
      <c r="AG85" s="39"/>
      <c r="AH85" s="39"/>
      <c r="AI85" s="39"/>
      <c r="AJ85" s="39">
        <v>0</v>
      </c>
      <c r="AK85" s="39"/>
      <c r="AL85" s="39"/>
      <c r="AM85" s="39"/>
      <c r="AN85" s="39">
        <v>0</v>
      </c>
      <c r="AO85" s="39"/>
      <c r="AP85" s="39">
        <v>0</v>
      </c>
      <c r="AQ85" s="40"/>
      <c r="AR85" s="40"/>
      <c r="AS85" s="40"/>
    </row>
    <row r="86" spans="1:45" ht="20.100000000000001" customHeight="1" x14ac:dyDescent="0.2">
      <c r="D86" s="47" t="s">
        <v>117</v>
      </c>
      <c r="F86" s="48">
        <v>0</v>
      </c>
      <c r="G86" s="49"/>
      <c r="H86" s="49"/>
      <c r="I86" s="49"/>
      <c r="J86" s="48">
        <v>0</v>
      </c>
      <c r="K86" s="48">
        <v>0</v>
      </c>
      <c r="L86" s="48">
        <v>0</v>
      </c>
      <c r="M86" s="49"/>
      <c r="N86" s="48">
        <v>0</v>
      </c>
      <c r="O86" s="49"/>
      <c r="P86" s="49"/>
      <c r="Q86" s="49"/>
      <c r="R86" s="48">
        <v>0</v>
      </c>
      <c r="S86" s="48">
        <v>0</v>
      </c>
      <c r="T86" s="48">
        <v>0</v>
      </c>
      <c r="U86" s="48">
        <v>0</v>
      </c>
      <c r="V86" s="48">
        <v>0</v>
      </c>
      <c r="W86" s="49"/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9"/>
      <c r="AF86" s="48">
        <v>0</v>
      </c>
      <c r="AG86" s="49"/>
      <c r="AH86" s="49"/>
      <c r="AI86" s="49"/>
      <c r="AJ86" s="48">
        <v>0</v>
      </c>
      <c r="AK86" s="49"/>
      <c r="AL86" s="49"/>
      <c r="AM86" s="49"/>
      <c r="AN86" s="48">
        <v>0</v>
      </c>
      <c r="AO86" s="49"/>
      <c r="AP86" s="48">
        <v>0</v>
      </c>
      <c r="AQ86" s="40"/>
      <c r="AR86" s="40"/>
      <c r="AS86" s="40"/>
    </row>
    <row r="87" spans="1:45" ht="20.100000000000001" customHeight="1" x14ac:dyDescent="0.2">
      <c r="D87" s="2" t="s">
        <v>106</v>
      </c>
      <c r="F87" s="39">
        <v>0</v>
      </c>
      <c r="G87" s="39"/>
      <c r="H87" s="39"/>
      <c r="I87" s="39"/>
      <c r="J87" s="39">
        <v>0</v>
      </c>
      <c r="K87" s="39">
        <v>0</v>
      </c>
      <c r="L87" s="39">
        <v>0</v>
      </c>
      <c r="M87" s="39"/>
      <c r="N87" s="39">
        <v>0</v>
      </c>
      <c r="O87" s="39"/>
      <c r="P87" s="39"/>
      <c r="Q87" s="39"/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/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/>
      <c r="AF87" s="39">
        <v>0</v>
      </c>
      <c r="AG87" s="39"/>
      <c r="AH87" s="39"/>
      <c r="AI87" s="39"/>
      <c r="AJ87" s="39">
        <v>0</v>
      </c>
      <c r="AK87" s="39"/>
      <c r="AL87" s="39"/>
      <c r="AM87" s="39"/>
      <c r="AN87" s="39">
        <v>0</v>
      </c>
      <c r="AO87" s="39"/>
      <c r="AP87" s="39">
        <v>0</v>
      </c>
      <c r="AQ87" s="40"/>
      <c r="AR87" s="40"/>
      <c r="AS87" s="40"/>
    </row>
    <row r="88" spans="1:45" ht="20.100000000000001" customHeight="1" x14ac:dyDescent="0.2">
      <c r="D88" s="47" t="s">
        <v>107</v>
      </c>
      <c r="F88" s="48">
        <v>0</v>
      </c>
      <c r="G88" s="49"/>
      <c r="H88" s="49"/>
      <c r="I88" s="49"/>
      <c r="J88" s="48">
        <v>0</v>
      </c>
      <c r="K88" s="48">
        <v>0</v>
      </c>
      <c r="L88" s="48">
        <v>0</v>
      </c>
      <c r="M88" s="49"/>
      <c r="N88" s="48">
        <v>0</v>
      </c>
      <c r="O88" s="49"/>
      <c r="P88" s="49"/>
      <c r="Q88" s="49"/>
      <c r="R88" s="48">
        <v>0</v>
      </c>
      <c r="S88" s="48">
        <v>0</v>
      </c>
      <c r="T88" s="48">
        <v>0</v>
      </c>
      <c r="U88" s="48">
        <v>0</v>
      </c>
      <c r="V88" s="48">
        <v>0</v>
      </c>
      <c r="W88" s="49"/>
      <c r="X88" s="48">
        <v>0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9"/>
      <c r="AF88" s="48">
        <v>0</v>
      </c>
      <c r="AG88" s="49"/>
      <c r="AH88" s="49"/>
      <c r="AI88" s="49"/>
      <c r="AJ88" s="48">
        <v>0</v>
      </c>
      <c r="AK88" s="49"/>
      <c r="AL88" s="49"/>
      <c r="AM88" s="49"/>
      <c r="AN88" s="48">
        <v>0</v>
      </c>
      <c r="AO88" s="49"/>
      <c r="AP88" s="48">
        <v>0</v>
      </c>
      <c r="AQ88" s="40"/>
      <c r="AR88" s="40"/>
      <c r="AS88" s="40"/>
    </row>
    <row r="89" spans="1:45" ht="20.100000000000001" customHeight="1" x14ac:dyDescent="0.2">
      <c r="D89" s="2" t="s">
        <v>108</v>
      </c>
      <c r="F89" s="39">
        <v>1</v>
      </c>
      <c r="G89" s="39"/>
      <c r="H89" s="39"/>
      <c r="I89" s="39"/>
      <c r="J89" s="39">
        <v>0</v>
      </c>
      <c r="K89" s="39">
        <v>0</v>
      </c>
      <c r="L89" s="39">
        <v>0</v>
      </c>
      <c r="M89" s="39"/>
      <c r="N89" s="39">
        <v>0</v>
      </c>
      <c r="O89" s="39"/>
      <c r="P89" s="39"/>
      <c r="Q89" s="39"/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/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/>
      <c r="AF89" s="39">
        <v>0</v>
      </c>
      <c r="AG89" s="39"/>
      <c r="AH89" s="39"/>
      <c r="AI89" s="39"/>
      <c r="AJ89" s="39">
        <v>1</v>
      </c>
      <c r="AK89" s="39"/>
      <c r="AL89" s="39"/>
      <c r="AM89" s="39"/>
      <c r="AN89" s="39">
        <v>0</v>
      </c>
      <c r="AO89" s="39"/>
      <c r="AP89" s="39">
        <v>0</v>
      </c>
      <c r="AQ89" s="40"/>
      <c r="AR89" s="40"/>
      <c r="AS89" s="40"/>
    </row>
    <row r="90" spans="1:45" ht="20.100000000000001" customHeight="1" x14ac:dyDescent="0.2">
      <c r="D90" s="47" t="s">
        <v>128</v>
      </c>
      <c r="F90" s="48">
        <v>0</v>
      </c>
      <c r="G90" s="49"/>
      <c r="H90" s="49"/>
      <c r="I90" s="49"/>
      <c r="J90" s="48">
        <v>0</v>
      </c>
      <c r="K90" s="48">
        <v>0</v>
      </c>
      <c r="L90" s="48">
        <v>0</v>
      </c>
      <c r="M90" s="49"/>
      <c r="N90" s="48">
        <v>0</v>
      </c>
      <c r="O90" s="49"/>
      <c r="P90" s="49"/>
      <c r="Q90" s="49"/>
      <c r="R90" s="48">
        <v>0</v>
      </c>
      <c r="S90" s="48">
        <v>0</v>
      </c>
      <c r="T90" s="48">
        <v>0</v>
      </c>
      <c r="U90" s="48">
        <v>0</v>
      </c>
      <c r="V90" s="48">
        <v>0</v>
      </c>
      <c r="W90" s="49"/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9"/>
      <c r="AF90" s="48">
        <v>0</v>
      </c>
      <c r="AG90" s="49"/>
      <c r="AH90" s="49"/>
      <c r="AI90" s="49"/>
      <c r="AJ90" s="48">
        <v>0</v>
      </c>
      <c r="AK90" s="49"/>
      <c r="AL90" s="49"/>
      <c r="AM90" s="49"/>
      <c r="AN90" s="48">
        <v>0</v>
      </c>
      <c r="AO90" s="49"/>
      <c r="AP90" s="48">
        <v>0</v>
      </c>
      <c r="AQ90" s="40"/>
      <c r="AR90" s="40"/>
      <c r="AS90" s="40"/>
    </row>
    <row r="91" spans="1:45" ht="20.100000000000001" customHeight="1" x14ac:dyDescent="0.2"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40"/>
      <c r="AR91" s="40"/>
      <c r="AS91" s="40"/>
    </row>
    <row r="92" spans="1:45" s="1" customFormat="1" ht="20.100000000000001" customHeight="1" x14ac:dyDescent="0.25">
      <c r="A92" s="3"/>
      <c r="B92" s="6"/>
      <c r="C92" s="51" t="s">
        <v>129</v>
      </c>
      <c r="D92" s="52"/>
      <c r="E92" s="5"/>
      <c r="F92" s="53">
        <v>1</v>
      </c>
      <c r="G92" s="54"/>
      <c r="H92" s="54"/>
      <c r="I92" s="54"/>
      <c r="J92" s="53">
        <v>0</v>
      </c>
      <c r="K92" s="53">
        <v>0</v>
      </c>
      <c r="L92" s="53">
        <v>0</v>
      </c>
      <c r="M92" s="54"/>
      <c r="N92" s="53">
        <v>0</v>
      </c>
      <c r="O92" s="54"/>
      <c r="P92" s="54"/>
      <c r="Q92" s="54"/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4"/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0</v>
      </c>
      <c r="AD92" s="53">
        <v>0</v>
      </c>
      <c r="AE92" s="54"/>
      <c r="AF92" s="53">
        <v>0</v>
      </c>
      <c r="AG92" s="54"/>
      <c r="AH92" s="54"/>
      <c r="AI92" s="54"/>
      <c r="AJ92" s="53">
        <v>1</v>
      </c>
      <c r="AK92" s="54"/>
      <c r="AL92" s="54"/>
      <c r="AM92" s="54"/>
      <c r="AN92" s="53">
        <v>0</v>
      </c>
      <c r="AO92" s="54"/>
      <c r="AP92" s="53">
        <v>0</v>
      </c>
      <c r="AQ92" s="40"/>
      <c r="AR92" s="40"/>
      <c r="AS92" s="40"/>
    </row>
    <row r="93" spans="1:45" ht="20.100000000000001" customHeight="1" x14ac:dyDescent="0.2"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40"/>
      <c r="AR93" s="40"/>
      <c r="AS93" s="40"/>
    </row>
    <row r="94" spans="1:45" ht="20.100000000000001" customHeight="1" x14ac:dyDescent="0.2">
      <c r="C94" s="3" t="s">
        <v>130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40"/>
      <c r="AR94" s="40"/>
      <c r="AS94" s="40"/>
    </row>
    <row r="95" spans="1:45" ht="20.100000000000001" customHeight="1" x14ac:dyDescent="0.2">
      <c r="D95" s="2" t="s">
        <v>131</v>
      </c>
      <c r="F95" s="39">
        <v>0</v>
      </c>
      <c r="G95" s="39"/>
      <c r="H95" s="39"/>
      <c r="I95" s="39"/>
      <c r="J95" s="39">
        <v>0</v>
      </c>
      <c r="K95" s="39">
        <v>0</v>
      </c>
      <c r="L95" s="39">
        <v>0</v>
      </c>
      <c r="M95" s="39"/>
      <c r="N95" s="39">
        <v>0</v>
      </c>
      <c r="O95" s="39"/>
      <c r="P95" s="39"/>
      <c r="Q95" s="39"/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/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/>
      <c r="AF95" s="39">
        <v>0</v>
      </c>
      <c r="AG95" s="39"/>
      <c r="AH95" s="39"/>
      <c r="AI95" s="39"/>
      <c r="AJ95" s="39">
        <v>0</v>
      </c>
      <c r="AK95" s="39"/>
      <c r="AL95" s="39"/>
      <c r="AM95" s="39"/>
      <c r="AN95" s="39">
        <v>0</v>
      </c>
      <c r="AO95" s="39"/>
      <c r="AP95" s="39">
        <v>0</v>
      </c>
      <c r="AQ95" s="40"/>
      <c r="AR95" s="40"/>
      <c r="AS95" s="40"/>
    </row>
    <row r="96" spans="1:45" ht="20.100000000000001" customHeight="1" x14ac:dyDescent="0.2">
      <c r="D96" s="47" t="s">
        <v>132</v>
      </c>
      <c r="F96" s="48">
        <v>0</v>
      </c>
      <c r="G96" s="49"/>
      <c r="H96" s="49"/>
      <c r="I96" s="49"/>
      <c r="J96" s="48">
        <v>0</v>
      </c>
      <c r="K96" s="48">
        <v>0</v>
      </c>
      <c r="L96" s="48">
        <v>0</v>
      </c>
      <c r="M96" s="49"/>
      <c r="N96" s="48">
        <v>0</v>
      </c>
      <c r="O96" s="49"/>
      <c r="P96" s="49"/>
      <c r="Q96" s="49"/>
      <c r="R96" s="48">
        <v>0</v>
      </c>
      <c r="S96" s="48">
        <v>0</v>
      </c>
      <c r="T96" s="48">
        <v>0</v>
      </c>
      <c r="U96" s="48">
        <v>0</v>
      </c>
      <c r="V96" s="48">
        <v>0</v>
      </c>
      <c r="W96" s="49"/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9"/>
      <c r="AF96" s="48">
        <v>0</v>
      </c>
      <c r="AG96" s="49"/>
      <c r="AH96" s="49"/>
      <c r="AI96" s="49"/>
      <c r="AJ96" s="48">
        <v>0</v>
      </c>
      <c r="AK96" s="49"/>
      <c r="AL96" s="49"/>
      <c r="AM96" s="49"/>
      <c r="AN96" s="48">
        <v>0</v>
      </c>
      <c r="AO96" s="49"/>
      <c r="AP96" s="48">
        <v>0</v>
      </c>
      <c r="AQ96" s="40"/>
      <c r="AR96" s="40"/>
      <c r="AS96" s="40"/>
    </row>
    <row r="97" spans="1:45" ht="20.100000000000001" customHeight="1" x14ac:dyDescent="0.2"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40"/>
      <c r="AR97" s="40"/>
      <c r="AS97" s="40"/>
    </row>
    <row r="98" spans="1:45" ht="20.100000000000001" customHeight="1" x14ac:dyDescent="0.25">
      <c r="C98" s="51" t="s">
        <v>133</v>
      </c>
      <c r="D98" s="52"/>
      <c r="F98" s="53">
        <v>0</v>
      </c>
      <c r="G98" s="54"/>
      <c r="H98" s="54"/>
      <c r="I98" s="54"/>
      <c r="J98" s="53">
        <v>0</v>
      </c>
      <c r="K98" s="53">
        <v>0</v>
      </c>
      <c r="L98" s="53">
        <v>0</v>
      </c>
      <c r="M98" s="54"/>
      <c r="N98" s="53">
        <v>0</v>
      </c>
      <c r="O98" s="54"/>
      <c r="P98" s="54"/>
      <c r="Q98" s="54"/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4"/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4"/>
      <c r="AF98" s="53">
        <v>0</v>
      </c>
      <c r="AG98" s="54"/>
      <c r="AH98" s="54"/>
      <c r="AI98" s="54"/>
      <c r="AJ98" s="53">
        <v>0</v>
      </c>
      <c r="AK98" s="54"/>
      <c r="AL98" s="54"/>
      <c r="AM98" s="54"/>
      <c r="AN98" s="53">
        <v>0</v>
      </c>
      <c r="AO98" s="54"/>
      <c r="AP98" s="53">
        <v>0</v>
      </c>
      <c r="AQ98" s="40"/>
      <c r="AR98" s="40"/>
      <c r="AS98" s="40"/>
    </row>
    <row r="99" spans="1:45" ht="20.100000000000001" customHeight="1" x14ac:dyDescent="0.2"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40"/>
      <c r="AR99" s="40"/>
      <c r="AS99" s="40"/>
    </row>
    <row r="100" spans="1:45" ht="20.100000000000001" customHeight="1" x14ac:dyDescent="0.2">
      <c r="C100" s="3" t="s">
        <v>134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40"/>
      <c r="AR100" s="40"/>
      <c r="AS100" s="40"/>
    </row>
    <row r="101" spans="1:45" ht="20.100000000000001" customHeight="1" x14ac:dyDescent="0.2">
      <c r="D101" s="2" t="s">
        <v>122</v>
      </c>
      <c r="F101" s="39">
        <v>0</v>
      </c>
      <c r="G101" s="39"/>
      <c r="H101" s="39"/>
      <c r="I101" s="39"/>
      <c r="J101" s="39">
        <v>0</v>
      </c>
      <c r="K101" s="39">
        <v>0</v>
      </c>
      <c r="L101" s="39">
        <v>0</v>
      </c>
      <c r="M101" s="39"/>
      <c r="N101" s="39">
        <v>0</v>
      </c>
      <c r="O101" s="39"/>
      <c r="P101" s="39"/>
      <c r="Q101" s="39"/>
      <c r="R101" s="39">
        <v>0</v>
      </c>
      <c r="S101" s="39">
        <v>0</v>
      </c>
      <c r="T101" s="39">
        <v>0</v>
      </c>
      <c r="U101" s="39">
        <v>0</v>
      </c>
      <c r="V101" s="39">
        <v>0</v>
      </c>
      <c r="W101" s="39"/>
      <c r="X101" s="39">
        <v>0</v>
      </c>
      <c r="Y101" s="39">
        <v>0</v>
      </c>
      <c r="Z101" s="39">
        <v>0</v>
      </c>
      <c r="AA101" s="39">
        <v>0</v>
      </c>
      <c r="AB101" s="39">
        <v>0</v>
      </c>
      <c r="AC101" s="39">
        <v>0</v>
      </c>
      <c r="AD101" s="39">
        <v>0</v>
      </c>
      <c r="AE101" s="39"/>
      <c r="AF101" s="39">
        <v>0</v>
      </c>
      <c r="AG101" s="39"/>
      <c r="AH101" s="39"/>
      <c r="AI101" s="39"/>
      <c r="AJ101" s="39">
        <v>0</v>
      </c>
      <c r="AK101" s="39"/>
      <c r="AL101" s="39"/>
      <c r="AM101" s="39"/>
      <c r="AN101" s="39">
        <v>0</v>
      </c>
      <c r="AO101" s="39"/>
      <c r="AP101" s="39">
        <v>0</v>
      </c>
      <c r="AQ101" s="40"/>
      <c r="AR101" s="40"/>
      <c r="AS101" s="40"/>
    </row>
    <row r="102" spans="1:45" ht="20.100000000000001" customHeight="1" x14ac:dyDescent="0.2">
      <c r="D102" s="47" t="s">
        <v>135</v>
      </c>
      <c r="F102" s="48">
        <v>0</v>
      </c>
      <c r="G102" s="49"/>
      <c r="H102" s="49"/>
      <c r="I102" s="49"/>
      <c r="J102" s="48">
        <v>0</v>
      </c>
      <c r="K102" s="48">
        <v>0</v>
      </c>
      <c r="L102" s="48">
        <v>0</v>
      </c>
      <c r="M102" s="49"/>
      <c r="N102" s="48">
        <v>0</v>
      </c>
      <c r="O102" s="49"/>
      <c r="P102" s="49"/>
      <c r="Q102" s="49"/>
      <c r="R102" s="48">
        <v>0</v>
      </c>
      <c r="S102" s="48">
        <v>0</v>
      </c>
      <c r="T102" s="48">
        <v>0</v>
      </c>
      <c r="U102" s="48">
        <v>0</v>
      </c>
      <c r="V102" s="48">
        <v>0</v>
      </c>
      <c r="W102" s="49"/>
      <c r="X102" s="48">
        <v>0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48">
        <v>0</v>
      </c>
      <c r="AE102" s="49"/>
      <c r="AF102" s="48">
        <v>0</v>
      </c>
      <c r="AG102" s="49"/>
      <c r="AH102" s="49"/>
      <c r="AI102" s="49"/>
      <c r="AJ102" s="48">
        <v>0</v>
      </c>
      <c r="AK102" s="49"/>
      <c r="AL102" s="49"/>
      <c r="AM102" s="49"/>
      <c r="AN102" s="48">
        <v>0</v>
      </c>
      <c r="AO102" s="49"/>
      <c r="AP102" s="48">
        <v>0</v>
      </c>
      <c r="AQ102" s="40"/>
      <c r="AR102" s="40"/>
      <c r="AS102" s="40"/>
    </row>
    <row r="103" spans="1:45" ht="20.100000000000001" customHeight="1" x14ac:dyDescent="0.2">
      <c r="D103" s="2" t="s">
        <v>98</v>
      </c>
      <c r="F103" s="39">
        <v>0</v>
      </c>
      <c r="G103" s="39"/>
      <c r="H103" s="39"/>
      <c r="I103" s="39"/>
      <c r="J103" s="39">
        <v>0</v>
      </c>
      <c r="K103" s="39">
        <v>0</v>
      </c>
      <c r="L103" s="39">
        <v>0</v>
      </c>
      <c r="M103" s="39"/>
      <c r="N103" s="39">
        <v>0</v>
      </c>
      <c r="O103" s="39"/>
      <c r="P103" s="39"/>
      <c r="Q103" s="39"/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39"/>
      <c r="X103" s="39">
        <v>0</v>
      </c>
      <c r="Y103" s="39">
        <v>0</v>
      </c>
      <c r="Z103" s="39">
        <v>0</v>
      </c>
      <c r="AA103" s="39">
        <v>0</v>
      </c>
      <c r="AB103" s="39">
        <v>0</v>
      </c>
      <c r="AC103" s="39">
        <v>0</v>
      </c>
      <c r="AD103" s="39">
        <v>0</v>
      </c>
      <c r="AE103" s="39"/>
      <c r="AF103" s="39">
        <v>0</v>
      </c>
      <c r="AG103" s="39"/>
      <c r="AH103" s="39"/>
      <c r="AI103" s="39"/>
      <c r="AJ103" s="39">
        <v>0</v>
      </c>
      <c r="AK103" s="39"/>
      <c r="AL103" s="39"/>
      <c r="AM103" s="39"/>
      <c r="AN103" s="39">
        <v>0</v>
      </c>
      <c r="AO103" s="39"/>
      <c r="AP103" s="39">
        <v>0</v>
      </c>
      <c r="AQ103" s="40"/>
      <c r="AR103" s="40"/>
      <c r="AS103" s="40"/>
    </row>
    <row r="104" spans="1:45" ht="20.100000000000001" customHeight="1" x14ac:dyDescent="0.2">
      <c r="D104" s="47" t="s">
        <v>136</v>
      </c>
      <c r="F104" s="48">
        <v>0</v>
      </c>
      <c r="G104" s="49"/>
      <c r="H104" s="49"/>
      <c r="I104" s="49"/>
      <c r="J104" s="48">
        <v>0</v>
      </c>
      <c r="K104" s="48">
        <v>0</v>
      </c>
      <c r="L104" s="48">
        <v>0</v>
      </c>
      <c r="M104" s="49"/>
      <c r="N104" s="48">
        <v>0</v>
      </c>
      <c r="O104" s="49"/>
      <c r="P104" s="49"/>
      <c r="Q104" s="49"/>
      <c r="R104" s="48">
        <v>0</v>
      </c>
      <c r="S104" s="48">
        <v>0</v>
      </c>
      <c r="T104" s="48">
        <v>0</v>
      </c>
      <c r="U104" s="48">
        <v>0</v>
      </c>
      <c r="V104" s="48">
        <v>0</v>
      </c>
      <c r="W104" s="49"/>
      <c r="X104" s="48">
        <v>0</v>
      </c>
      <c r="Y104" s="48">
        <v>0</v>
      </c>
      <c r="Z104" s="48">
        <v>0</v>
      </c>
      <c r="AA104" s="48">
        <v>0</v>
      </c>
      <c r="AB104" s="48">
        <v>0</v>
      </c>
      <c r="AC104" s="48">
        <v>0</v>
      </c>
      <c r="AD104" s="48">
        <v>0</v>
      </c>
      <c r="AE104" s="49"/>
      <c r="AF104" s="48">
        <v>0</v>
      </c>
      <c r="AG104" s="49"/>
      <c r="AH104" s="49"/>
      <c r="AI104" s="49"/>
      <c r="AJ104" s="48">
        <v>0</v>
      </c>
      <c r="AK104" s="49"/>
      <c r="AL104" s="49"/>
      <c r="AM104" s="49"/>
      <c r="AN104" s="48">
        <v>0</v>
      </c>
      <c r="AO104" s="49"/>
      <c r="AP104" s="48">
        <v>0</v>
      </c>
      <c r="AQ104" s="40"/>
      <c r="AR104" s="40"/>
      <c r="AS104" s="40"/>
    </row>
    <row r="105" spans="1:45" ht="20.100000000000001" customHeight="1" x14ac:dyDescent="0.2">
      <c r="D105" s="2" t="s">
        <v>114</v>
      </c>
      <c r="F105" s="39">
        <v>0</v>
      </c>
      <c r="G105" s="39"/>
      <c r="H105" s="39"/>
      <c r="I105" s="39"/>
      <c r="J105" s="39">
        <v>0</v>
      </c>
      <c r="K105" s="39">
        <v>0</v>
      </c>
      <c r="L105" s="39">
        <v>0</v>
      </c>
      <c r="M105" s="39"/>
      <c r="N105" s="39">
        <v>0</v>
      </c>
      <c r="O105" s="39"/>
      <c r="P105" s="39"/>
      <c r="Q105" s="39"/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39"/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0</v>
      </c>
      <c r="AD105" s="39">
        <v>0</v>
      </c>
      <c r="AE105" s="39"/>
      <c r="AF105" s="39">
        <v>0</v>
      </c>
      <c r="AG105" s="39"/>
      <c r="AH105" s="39"/>
      <c r="AI105" s="39"/>
      <c r="AJ105" s="39">
        <v>0</v>
      </c>
      <c r="AK105" s="39"/>
      <c r="AL105" s="39"/>
      <c r="AM105" s="39"/>
      <c r="AN105" s="39">
        <v>0</v>
      </c>
      <c r="AO105" s="39"/>
      <c r="AP105" s="39">
        <v>0</v>
      </c>
      <c r="AQ105" s="40"/>
      <c r="AR105" s="40"/>
      <c r="AS105" s="40"/>
    </row>
    <row r="106" spans="1:45" ht="20.100000000000001" customHeight="1" x14ac:dyDescent="0.2">
      <c r="D106" s="47" t="s">
        <v>101</v>
      </c>
      <c r="F106" s="48">
        <v>0</v>
      </c>
      <c r="G106" s="49"/>
      <c r="H106" s="49"/>
      <c r="I106" s="49"/>
      <c r="J106" s="48">
        <v>0</v>
      </c>
      <c r="K106" s="48">
        <v>0</v>
      </c>
      <c r="L106" s="48">
        <v>0</v>
      </c>
      <c r="M106" s="49"/>
      <c r="N106" s="48">
        <v>0</v>
      </c>
      <c r="O106" s="49"/>
      <c r="P106" s="49"/>
      <c r="Q106" s="49"/>
      <c r="R106" s="48">
        <v>0</v>
      </c>
      <c r="S106" s="48">
        <v>0</v>
      </c>
      <c r="T106" s="48">
        <v>0</v>
      </c>
      <c r="U106" s="48">
        <v>0</v>
      </c>
      <c r="V106" s="48">
        <v>0</v>
      </c>
      <c r="W106" s="49"/>
      <c r="X106" s="48">
        <v>0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8">
        <v>0</v>
      </c>
      <c r="AE106" s="49"/>
      <c r="AF106" s="48">
        <v>0</v>
      </c>
      <c r="AG106" s="49"/>
      <c r="AH106" s="49"/>
      <c r="AI106" s="49"/>
      <c r="AJ106" s="48">
        <v>0</v>
      </c>
      <c r="AK106" s="49"/>
      <c r="AL106" s="49"/>
      <c r="AM106" s="49"/>
      <c r="AN106" s="48">
        <v>0</v>
      </c>
      <c r="AO106" s="49"/>
      <c r="AP106" s="48">
        <v>0</v>
      </c>
      <c r="AQ106" s="40"/>
      <c r="AR106" s="40"/>
      <c r="AS106" s="40"/>
    </row>
    <row r="107" spans="1:45" ht="20.100000000000001" customHeight="1" x14ac:dyDescent="0.2">
      <c r="D107" s="50" t="s">
        <v>116</v>
      </c>
      <c r="F107" s="49">
        <v>0</v>
      </c>
      <c r="G107" s="49"/>
      <c r="H107" s="49"/>
      <c r="I107" s="49"/>
      <c r="J107" s="49">
        <v>0</v>
      </c>
      <c r="K107" s="49">
        <v>0</v>
      </c>
      <c r="L107" s="49">
        <v>0</v>
      </c>
      <c r="M107" s="49"/>
      <c r="N107" s="49">
        <v>0</v>
      </c>
      <c r="O107" s="49"/>
      <c r="P107" s="49"/>
      <c r="Q107" s="49"/>
      <c r="R107" s="49">
        <v>0</v>
      </c>
      <c r="S107" s="49">
        <v>0</v>
      </c>
      <c r="T107" s="49">
        <v>0</v>
      </c>
      <c r="U107" s="49">
        <v>0</v>
      </c>
      <c r="V107" s="49">
        <v>0</v>
      </c>
      <c r="W107" s="49"/>
      <c r="X107" s="49">
        <v>0</v>
      </c>
      <c r="Y107" s="49">
        <v>0</v>
      </c>
      <c r="Z107" s="49">
        <v>0</v>
      </c>
      <c r="AA107" s="49">
        <v>0</v>
      </c>
      <c r="AB107" s="49">
        <v>0</v>
      </c>
      <c r="AC107" s="49">
        <v>0</v>
      </c>
      <c r="AD107" s="49">
        <v>0</v>
      </c>
      <c r="AE107" s="49"/>
      <c r="AF107" s="49">
        <v>0</v>
      </c>
      <c r="AG107" s="49"/>
      <c r="AH107" s="49"/>
      <c r="AI107" s="49"/>
      <c r="AJ107" s="49">
        <v>0</v>
      </c>
      <c r="AK107" s="49"/>
      <c r="AL107" s="49"/>
      <c r="AM107" s="49"/>
      <c r="AN107" s="49">
        <v>0</v>
      </c>
      <c r="AO107" s="49"/>
      <c r="AP107" s="49">
        <v>0</v>
      </c>
      <c r="AQ107" s="40"/>
      <c r="AR107" s="40"/>
      <c r="AS107" s="40"/>
    </row>
    <row r="108" spans="1:45" ht="20.100000000000001" customHeight="1" x14ac:dyDescent="0.2">
      <c r="D108" s="47" t="s">
        <v>103</v>
      </c>
      <c r="F108" s="48">
        <v>0</v>
      </c>
      <c r="G108" s="49"/>
      <c r="H108" s="49"/>
      <c r="I108" s="49"/>
      <c r="J108" s="48">
        <v>0</v>
      </c>
      <c r="K108" s="48">
        <v>0</v>
      </c>
      <c r="L108" s="48">
        <v>0</v>
      </c>
      <c r="M108" s="49"/>
      <c r="N108" s="48">
        <v>0</v>
      </c>
      <c r="O108" s="49"/>
      <c r="P108" s="49"/>
      <c r="Q108" s="49"/>
      <c r="R108" s="48">
        <v>0</v>
      </c>
      <c r="S108" s="48">
        <v>0</v>
      </c>
      <c r="T108" s="48">
        <v>0</v>
      </c>
      <c r="U108" s="48">
        <v>0</v>
      </c>
      <c r="V108" s="48">
        <v>0</v>
      </c>
      <c r="W108" s="49"/>
      <c r="X108" s="48">
        <v>0</v>
      </c>
      <c r="Y108" s="48">
        <v>0</v>
      </c>
      <c r="Z108" s="48">
        <v>0</v>
      </c>
      <c r="AA108" s="48">
        <v>0</v>
      </c>
      <c r="AB108" s="48">
        <v>0</v>
      </c>
      <c r="AC108" s="48">
        <v>0</v>
      </c>
      <c r="AD108" s="48">
        <v>0</v>
      </c>
      <c r="AE108" s="49"/>
      <c r="AF108" s="48">
        <v>0</v>
      </c>
      <c r="AG108" s="49"/>
      <c r="AH108" s="49"/>
      <c r="AI108" s="49"/>
      <c r="AJ108" s="48">
        <v>0</v>
      </c>
      <c r="AK108" s="49"/>
      <c r="AL108" s="49"/>
      <c r="AM108" s="49"/>
      <c r="AN108" s="48">
        <v>0</v>
      </c>
      <c r="AO108" s="49"/>
      <c r="AP108" s="48">
        <v>0</v>
      </c>
      <c r="AQ108" s="40"/>
      <c r="AR108" s="40"/>
      <c r="AS108" s="40"/>
    </row>
    <row r="109" spans="1:45" ht="20.100000000000001" customHeight="1" x14ac:dyDescent="0.2">
      <c r="D109" s="50" t="s">
        <v>137</v>
      </c>
      <c r="F109" s="49">
        <v>0</v>
      </c>
      <c r="G109" s="49"/>
      <c r="H109" s="49"/>
      <c r="I109" s="49"/>
      <c r="J109" s="49">
        <v>0</v>
      </c>
      <c r="K109" s="49">
        <v>0</v>
      </c>
      <c r="L109" s="49">
        <v>0</v>
      </c>
      <c r="M109" s="49"/>
      <c r="N109" s="49">
        <v>0</v>
      </c>
      <c r="O109" s="49"/>
      <c r="P109" s="49"/>
      <c r="Q109" s="49"/>
      <c r="R109" s="49">
        <v>0</v>
      </c>
      <c r="S109" s="49">
        <v>0</v>
      </c>
      <c r="T109" s="49">
        <v>0</v>
      </c>
      <c r="U109" s="49">
        <v>0</v>
      </c>
      <c r="V109" s="49">
        <v>0</v>
      </c>
      <c r="W109" s="49"/>
      <c r="X109" s="49">
        <v>0</v>
      </c>
      <c r="Y109" s="49">
        <v>0</v>
      </c>
      <c r="Z109" s="49">
        <v>0</v>
      </c>
      <c r="AA109" s="49">
        <v>0</v>
      </c>
      <c r="AB109" s="49">
        <v>0</v>
      </c>
      <c r="AC109" s="49">
        <v>0</v>
      </c>
      <c r="AD109" s="49">
        <v>0</v>
      </c>
      <c r="AE109" s="49"/>
      <c r="AF109" s="49">
        <v>0</v>
      </c>
      <c r="AG109" s="49"/>
      <c r="AH109" s="49"/>
      <c r="AI109" s="49"/>
      <c r="AJ109" s="49">
        <v>0</v>
      </c>
      <c r="AK109" s="49"/>
      <c r="AL109" s="49"/>
      <c r="AM109" s="49"/>
      <c r="AN109" s="49">
        <v>0</v>
      </c>
      <c r="AO109" s="49"/>
      <c r="AP109" s="49">
        <v>0</v>
      </c>
      <c r="AQ109" s="40"/>
      <c r="AR109" s="40"/>
      <c r="AS109" s="40"/>
    </row>
    <row r="110" spans="1:45" ht="20.100000000000001" customHeight="1" x14ac:dyDescent="0.2"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40"/>
      <c r="AR110" s="40"/>
      <c r="AS110" s="40"/>
    </row>
    <row r="111" spans="1:45" s="1" customFormat="1" ht="20.100000000000001" customHeight="1" x14ac:dyDescent="0.25">
      <c r="A111" s="3"/>
      <c r="B111" s="6"/>
      <c r="C111" s="51" t="s">
        <v>138</v>
      </c>
      <c r="D111" s="52"/>
      <c r="E111" s="5"/>
      <c r="F111" s="53">
        <v>0</v>
      </c>
      <c r="G111" s="54"/>
      <c r="H111" s="54"/>
      <c r="I111" s="54"/>
      <c r="J111" s="53">
        <v>0</v>
      </c>
      <c r="K111" s="53">
        <v>0</v>
      </c>
      <c r="L111" s="53">
        <v>0</v>
      </c>
      <c r="M111" s="54"/>
      <c r="N111" s="53">
        <v>0</v>
      </c>
      <c r="O111" s="54"/>
      <c r="P111" s="54"/>
      <c r="Q111" s="54"/>
      <c r="R111" s="53">
        <v>0</v>
      </c>
      <c r="S111" s="53">
        <v>0</v>
      </c>
      <c r="T111" s="53">
        <v>0</v>
      </c>
      <c r="U111" s="53">
        <v>0</v>
      </c>
      <c r="V111" s="53">
        <v>0</v>
      </c>
      <c r="W111" s="54"/>
      <c r="X111" s="53">
        <v>0</v>
      </c>
      <c r="Y111" s="53">
        <v>0</v>
      </c>
      <c r="Z111" s="53">
        <v>0</v>
      </c>
      <c r="AA111" s="53">
        <v>0</v>
      </c>
      <c r="AB111" s="53">
        <v>0</v>
      </c>
      <c r="AC111" s="53">
        <v>0</v>
      </c>
      <c r="AD111" s="53">
        <v>0</v>
      </c>
      <c r="AE111" s="54"/>
      <c r="AF111" s="53">
        <v>0</v>
      </c>
      <c r="AG111" s="54"/>
      <c r="AH111" s="54"/>
      <c r="AI111" s="54"/>
      <c r="AJ111" s="53">
        <v>0</v>
      </c>
      <c r="AK111" s="54"/>
      <c r="AL111" s="54"/>
      <c r="AM111" s="54"/>
      <c r="AN111" s="53">
        <v>0</v>
      </c>
      <c r="AO111" s="54"/>
      <c r="AP111" s="53">
        <v>0</v>
      </c>
      <c r="AQ111" s="40"/>
      <c r="AR111" s="40"/>
      <c r="AS111" s="40"/>
    </row>
    <row r="112" spans="1:45" s="1" customFormat="1" ht="20.100000000000001" customHeight="1" x14ac:dyDescent="0.2">
      <c r="A112" s="3"/>
      <c r="B112" s="6"/>
      <c r="C112" s="3"/>
      <c r="D112" s="3"/>
      <c r="E112" s="5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</row>
    <row r="113" spans="1:45" s="1" customFormat="1" ht="20.100000000000001" customHeight="1" x14ac:dyDescent="0.2">
      <c r="A113" s="3"/>
      <c r="B113" s="6"/>
      <c r="C113" s="3" t="s">
        <v>139</v>
      </c>
      <c r="D113" s="3"/>
      <c r="E113" s="5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</row>
    <row r="114" spans="1:45" s="1" customFormat="1" ht="20.100000000000001" customHeight="1" x14ac:dyDescent="0.2">
      <c r="A114" s="3"/>
      <c r="B114" s="6"/>
      <c r="C114" s="3"/>
      <c r="D114" s="2" t="s">
        <v>140</v>
      </c>
      <c r="E114" s="5"/>
      <c r="F114" s="39">
        <v>0</v>
      </c>
      <c r="G114" s="39"/>
      <c r="H114" s="39"/>
      <c r="I114" s="39"/>
      <c r="J114" s="39">
        <v>0</v>
      </c>
      <c r="K114" s="39">
        <v>0</v>
      </c>
      <c r="L114" s="39">
        <v>0</v>
      </c>
      <c r="M114" s="39"/>
      <c r="N114" s="39">
        <v>0</v>
      </c>
      <c r="O114" s="39"/>
      <c r="P114" s="39"/>
      <c r="Q114" s="39"/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/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0</v>
      </c>
      <c r="AD114" s="39">
        <v>0</v>
      </c>
      <c r="AE114" s="39"/>
      <c r="AF114" s="39">
        <v>0</v>
      </c>
      <c r="AG114" s="39"/>
      <c r="AH114" s="39"/>
      <c r="AI114" s="39"/>
      <c r="AJ114" s="39">
        <v>0</v>
      </c>
      <c r="AK114" s="39"/>
      <c r="AL114" s="39"/>
      <c r="AM114" s="39"/>
      <c r="AN114" s="39">
        <v>0</v>
      </c>
      <c r="AO114" s="39"/>
      <c r="AP114" s="39">
        <v>0</v>
      </c>
      <c r="AQ114" s="40"/>
      <c r="AR114" s="40"/>
      <c r="AS114" s="40"/>
    </row>
    <row r="115" spans="1:45" ht="20.100000000000001" customHeight="1" x14ac:dyDescent="0.2">
      <c r="D115" s="47" t="s">
        <v>141</v>
      </c>
      <c r="F115" s="48">
        <v>0</v>
      </c>
      <c r="G115" s="49"/>
      <c r="H115" s="49"/>
      <c r="I115" s="49"/>
      <c r="J115" s="48">
        <v>0</v>
      </c>
      <c r="K115" s="48">
        <v>0</v>
      </c>
      <c r="L115" s="48">
        <v>0</v>
      </c>
      <c r="M115" s="49"/>
      <c r="N115" s="48">
        <v>0</v>
      </c>
      <c r="O115" s="49"/>
      <c r="P115" s="49"/>
      <c r="Q115" s="49"/>
      <c r="R115" s="48">
        <v>0</v>
      </c>
      <c r="S115" s="48">
        <v>0</v>
      </c>
      <c r="T115" s="48">
        <v>0</v>
      </c>
      <c r="U115" s="48">
        <v>0</v>
      </c>
      <c r="V115" s="48">
        <v>0</v>
      </c>
      <c r="W115" s="49"/>
      <c r="X115" s="48">
        <v>0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8">
        <v>0</v>
      </c>
      <c r="AE115" s="49"/>
      <c r="AF115" s="48">
        <v>0</v>
      </c>
      <c r="AG115" s="49"/>
      <c r="AH115" s="49"/>
      <c r="AI115" s="49"/>
      <c r="AJ115" s="48">
        <v>0</v>
      </c>
      <c r="AK115" s="49"/>
      <c r="AL115" s="49"/>
      <c r="AM115" s="49"/>
      <c r="AN115" s="48">
        <v>0</v>
      </c>
      <c r="AO115" s="49"/>
      <c r="AP115" s="48">
        <v>0</v>
      </c>
      <c r="AQ115" s="40"/>
      <c r="AR115" s="40"/>
      <c r="AS115" s="40"/>
    </row>
    <row r="116" spans="1:45" s="1" customFormat="1" ht="20.100000000000001" customHeight="1" x14ac:dyDescent="0.2">
      <c r="A116" s="3"/>
      <c r="B116" s="6"/>
      <c r="C116" s="3"/>
      <c r="D116" s="2" t="s">
        <v>142</v>
      </c>
      <c r="E116" s="5"/>
      <c r="F116" s="39">
        <v>0</v>
      </c>
      <c r="G116" s="39"/>
      <c r="H116" s="39"/>
      <c r="I116" s="39"/>
      <c r="J116" s="39">
        <v>0</v>
      </c>
      <c r="K116" s="39">
        <v>0</v>
      </c>
      <c r="L116" s="39">
        <v>0</v>
      </c>
      <c r="M116" s="39"/>
      <c r="N116" s="39">
        <v>0</v>
      </c>
      <c r="O116" s="39"/>
      <c r="P116" s="39"/>
      <c r="Q116" s="39"/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/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/>
      <c r="AF116" s="39">
        <v>0</v>
      </c>
      <c r="AG116" s="39"/>
      <c r="AH116" s="39"/>
      <c r="AI116" s="39"/>
      <c r="AJ116" s="39">
        <v>0</v>
      </c>
      <c r="AK116" s="39"/>
      <c r="AL116" s="39"/>
      <c r="AM116" s="39"/>
      <c r="AN116" s="39">
        <v>0</v>
      </c>
      <c r="AO116" s="39"/>
      <c r="AP116" s="39">
        <v>0</v>
      </c>
      <c r="AQ116" s="40"/>
      <c r="AR116" s="40"/>
      <c r="AS116" s="40"/>
    </row>
    <row r="117" spans="1:45" s="1" customFormat="1" ht="20.100000000000001" customHeight="1" x14ac:dyDescent="0.2">
      <c r="A117" s="3"/>
      <c r="B117" s="6"/>
      <c r="C117" s="3"/>
      <c r="D117" s="2"/>
      <c r="E117" s="5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</row>
    <row r="118" spans="1:45" s="1" customFormat="1" ht="20.100000000000001" customHeight="1" x14ac:dyDescent="0.25">
      <c r="A118" s="3"/>
      <c r="B118" s="6"/>
      <c r="C118" s="51" t="s">
        <v>143</v>
      </c>
      <c r="D118" s="52"/>
      <c r="E118" s="5"/>
      <c r="F118" s="53">
        <v>0</v>
      </c>
      <c r="G118" s="54"/>
      <c r="H118" s="54"/>
      <c r="I118" s="54"/>
      <c r="J118" s="53">
        <v>0</v>
      </c>
      <c r="K118" s="53">
        <v>0</v>
      </c>
      <c r="L118" s="53">
        <v>0</v>
      </c>
      <c r="M118" s="54"/>
      <c r="N118" s="53">
        <v>0</v>
      </c>
      <c r="O118" s="54"/>
      <c r="P118" s="54"/>
      <c r="Q118" s="54"/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4"/>
      <c r="X118" s="53">
        <v>0</v>
      </c>
      <c r="Y118" s="53">
        <v>0</v>
      </c>
      <c r="Z118" s="53">
        <v>0</v>
      </c>
      <c r="AA118" s="53">
        <v>0</v>
      </c>
      <c r="AB118" s="53">
        <v>0</v>
      </c>
      <c r="AC118" s="53">
        <v>0</v>
      </c>
      <c r="AD118" s="53">
        <v>0</v>
      </c>
      <c r="AE118" s="54"/>
      <c r="AF118" s="53">
        <v>0</v>
      </c>
      <c r="AG118" s="54"/>
      <c r="AH118" s="54"/>
      <c r="AI118" s="54"/>
      <c r="AJ118" s="53">
        <v>0</v>
      </c>
      <c r="AK118" s="54"/>
      <c r="AL118" s="54"/>
      <c r="AM118" s="54"/>
      <c r="AN118" s="53">
        <v>0</v>
      </c>
      <c r="AO118" s="54"/>
      <c r="AP118" s="53">
        <v>0</v>
      </c>
      <c r="AQ118" s="40"/>
      <c r="AR118" s="40"/>
      <c r="AS118" s="40"/>
    </row>
    <row r="119" spans="1:45" s="1" customFormat="1" ht="20.100000000000001" customHeight="1" x14ac:dyDescent="0.2">
      <c r="A119" s="3"/>
      <c r="B119" s="6"/>
      <c r="C119" s="3"/>
      <c r="D119" s="3"/>
      <c r="E119" s="5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</row>
    <row r="120" spans="1:45" s="1" customFormat="1" ht="20.100000000000001" customHeight="1" x14ac:dyDescent="0.25">
      <c r="A120" s="3"/>
      <c r="B120" s="57" t="s">
        <v>144</v>
      </c>
      <c r="C120" s="58"/>
      <c r="D120" s="58"/>
      <c r="E120" s="5"/>
      <c r="F120" s="59">
        <v>38</v>
      </c>
      <c r="G120" s="54"/>
      <c r="H120" s="54"/>
      <c r="I120" s="54"/>
      <c r="J120" s="59">
        <v>45</v>
      </c>
      <c r="K120" s="59">
        <v>8</v>
      </c>
      <c r="L120" s="59">
        <v>0</v>
      </c>
      <c r="M120" s="54"/>
      <c r="N120" s="59">
        <v>53</v>
      </c>
      <c r="O120" s="54"/>
      <c r="P120" s="54"/>
      <c r="Q120" s="54"/>
      <c r="R120" s="59">
        <v>0</v>
      </c>
      <c r="S120" s="59">
        <v>16</v>
      </c>
      <c r="T120" s="59">
        <v>24</v>
      </c>
      <c r="U120" s="59">
        <v>5</v>
      </c>
      <c r="V120" s="59">
        <v>0</v>
      </c>
      <c r="W120" s="54"/>
      <c r="X120" s="59">
        <v>1</v>
      </c>
      <c r="Y120" s="59">
        <v>0</v>
      </c>
      <c r="Z120" s="59">
        <v>0</v>
      </c>
      <c r="AA120" s="59">
        <v>0</v>
      </c>
      <c r="AB120" s="59">
        <v>0</v>
      </c>
      <c r="AC120" s="59">
        <v>0</v>
      </c>
      <c r="AD120" s="59">
        <v>1</v>
      </c>
      <c r="AE120" s="54"/>
      <c r="AF120" s="59">
        <v>47</v>
      </c>
      <c r="AG120" s="54"/>
      <c r="AH120" s="54"/>
      <c r="AI120" s="54"/>
      <c r="AJ120" s="59">
        <v>44</v>
      </c>
      <c r="AK120" s="54"/>
      <c r="AL120" s="54"/>
      <c r="AM120" s="54"/>
      <c r="AN120" s="59">
        <v>0</v>
      </c>
      <c r="AO120" s="54"/>
      <c r="AP120" s="59">
        <v>0</v>
      </c>
      <c r="AQ120" s="40"/>
      <c r="AR120" s="40"/>
      <c r="AS120" s="40"/>
    </row>
    <row r="121" spans="1:45" ht="20.100000000000001" customHeight="1" x14ac:dyDescent="0.2"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40"/>
      <c r="AR121" s="40"/>
      <c r="AS121" s="40"/>
    </row>
    <row r="122" spans="1:45" ht="20.100000000000001" customHeight="1" x14ac:dyDescent="0.2">
      <c r="B122" s="6" t="s">
        <v>145</v>
      </c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40"/>
      <c r="AR122" s="40"/>
      <c r="AS122" s="40"/>
    </row>
    <row r="123" spans="1:45" ht="20.100000000000001" customHeight="1" x14ac:dyDescent="0.2">
      <c r="C123" s="3" t="s">
        <v>0</v>
      </c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40"/>
      <c r="AR123" s="40"/>
      <c r="AS123" s="40"/>
    </row>
    <row r="124" spans="1:45" ht="20.100000000000001" customHeight="1" x14ac:dyDescent="0.2">
      <c r="D124" s="2" t="s">
        <v>96</v>
      </c>
      <c r="F124" s="39">
        <v>0</v>
      </c>
      <c r="G124" s="39"/>
      <c r="H124" s="39"/>
      <c r="I124" s="39"/>
      <c r="J124" s="39">
        <v>0</v>
      </c>
      <c r="K124" s="39">
        <v>0</v>
      </c>
      <c r="L124" s="39">
        <v>0</v>
      </c>
      <c r="M124" s="39"/>
      <c r="N124" s="39">
        <v>0</v>
      </c>
      <c r="O124" s="39"/>
      <c r="P124" s="39"/>
      <c r="Q124" s="39"/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/>
      <c r="X124" s="39">
        <v>0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/>
      <c r="AF124" s="39">
        <v>0</v>
      </c>
      <c r="AG124" s="39"/>
      <c r="AH124" s="39"/>
      <c r="AI124" s="39"/>
      <c r="AJ124" s="39">
        <v>0</v>
      </c>
      <c r="AK124" s="39"/>
      <c r="AL124" s="39"/>
      <c r="AM124" s="39"/>
      <c r="AN124" s="39">
        <v>0</v>
      </c>
      <c r="AO124" s="39"/>
      <c r="AP124" s="39">
        <v>0</v>
      </c>
      <c r="AQ124" s="40"/>
      <c r="AR124" s="40"/>
      <c r="AS124" s="40"/>
    </row>
    <row r="125" spans="1:45" ht="20.100000000000001" customHeight="1" x14ac:dyDescent="0.2">
      <c r="D125" s="47" t="s">
        <v>97</v>
      </c>
      <c r="F125" s="48">
        <v>0</v>
      </c>
      <c r="G125" s="49"/>
      <c r="H125" s="49"/>
      <c r="I125" s="49"/>
      <c r="J125" s="48">
        <v>0</v>
      </c>
      <c r="K125" s="48">
        <v>0</v>
      </c>
      <c r="L125" s="48">
        <v>0</v>
      </c>
      <c r="M125" s="49"/>
      <c r="N125" s="48">
        <v>0</v>
      </c>
      <c r="O125" s="49"/>
      <c r="P125" s="49"/>
      <c r="Q125" s="49"/>
      <c r="R125" s="48">
        <v>0</v>
      </c>
      <c r="S125" s="48">
        <v>0</v>
      </c>
      <c r="T125" s="48">
        <v>0</v>
      </c>
      <c r="U125" s="48">
        <v>0</v>
      </c>
      <c r="V125" s="48">
        <v>0</v>
      </c>
      <c r="W125" s="49"/>
      <c r="X125" s="48">
        <v>0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8">
        <v>0</v>
      </c>
      <c r="AE125" s="49"/>
      <c r="AF125" s="48">
        <v>0</v>
      </c>
      <c r="AG125" s="49"/>
      <c r="AH125" s="49"/>
      <c r="AI125" s="49"/>
      <c r="AJ125" s="48">
        <v>0</v>
      </c>
      <c r="AK125" s="49"/>
      <c r="AL125" s="49"/>
      <c r="AM125" s="49"/>
      <c r="AN125" s="48">
        <v>0</v>
      </c>
      <c r="AO125" s="49"/>
      <c r="AP125" s="48">
        <v>0</v>
      </c>
      <c r="AQ125" s="40"/>
      <c r="AR125" s="40"/>
      <c r="AS125" s="40"/>
    </row>
    <row r="126" spans="1:45" ht="20.100000000000001" customHeight="1" x14ac:dyDescent="0.2">
      <c r="D126" s="2" t="s">
        <v>98</v>
      </c>
      <c r="F126" s="39">
        <v>0</v>
      </c>
      <c r="G126" s="39"/>
      <c r="H126" s="39"/>
      <c r="I126" s="39"/>
      <c r="J126" s="39">
        <v>0</v>
      </c>
      <c r="K126" s="39">
        <v>0</v>
      </c>
      <c r="L126" s="39">
        <v>0</v>
      </c>
      <c r="M126" s="39"/>
      <c r="N126" s="39">
        <v>0</v>
      </c>
      <c r="O126" s="39"/>
      <c r="P126" s="39"/>
      <c r="Q126" s="39"/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39"/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/>
      <c r="AF126" s="39">
        <v>0</v>
      </c>
      <c r="AG126" s="39"/>
      <c r="AH126" s="39"/>
      <c r="AI126" s="39"/>
      <c r="AJ126" s="39">
        <v>0</v>
      </c>
      <c r="AK126" s="39"/>
      <c r="AL126" s="39"/>
      <c r="AM126" s="39"/>
      <c r="AN126" s="39">
        <v>0</v>
      </c>
      <c r="AO126" s="39"/>
      <c r="AP126" s="39">
        <v>0</v>
      </c>
      <c r="AQ126" s="40"/>
      <c r="AR126" s="40"/>
      <c r="AS126" s="40"/>
    </row>
    <row r="127" spans="1:45" ht="20.100000000000001" customHeight="1" x14ac:dyDescent="0.2">
      <c r="D127" s="47" t="s">
        <v>136</v>
      </c>
      <c r="F127" s="48">
        <v>0</v>
      </c>
      <c r="G127" s="49"/>
      <c r="H127" s="49"/>
      <c r="I127" s="49"/>
      <c r="J127" s="48">
        <v>0</v>
      </c>
      <c r="K127" s="48">
        <v>0</v>
      </c>
      <c r="L127" s="48">
        <v>0</v>
      </c>
      <c r="M127" s="49"/>
      <c r="N127" s="48">
        <v>0</v>
      </c>
      <c r="O127" s="49"/>
      <c r="P127" s="49"/>
      <c r="Q127" s="49"/>
      <c r="R127" s="48">
        <v>0</v>
      </c>
      <c r="S127" s="48">
        <v>0</v>
      </c>
      <c r="T127" s="48">
        <v>0</v>
      </c>
      <c r="U127" s="48">
        <v>0</v>
      </c>
      <c r="V127" s="48">
        <v>0</v>
      </c>
      <c r="W127" s="49"/>
      <c r="X127" s="48">
        <v>0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8">
        <v>0</v>
      </c>
      <c r="AE127" s="49"/>
      <c r="AF127" s="48">
        <v>0</v>
      </c>
      <c r="AG127" s="49"/>
      <c r="AH127" s="49"/>
      <c r="AI127" s="49"/>
      <c r="AJ127" s="48">
        <v>0</v>
      </c>
      <c r="AK127" s="49"/>
      <c r="AL127" s="49"/>
      <c r="AM127" s="49"/>
      <c r="AN127" s="48">
        <v>0</v>
      </c>
      <c r="AO127" s="49"/>
      <c r="AP127" s="48">
        <v>0</v>
      </c>
      <c r="AQ127" s="40"/>
      <c r="AR127" s="40"/>
      <c r="AS127" s="40"/>
    </row>
    <row r="128" spans="1:45" ht="20.100000000000001" customHeight="1" x14ac:dyDescent="0.2">
      <c r="D128" s="2" t="s">
        <v>114</v>
      </c>
      <c r="F128" s="39">
        <v>0</v>
      </c>
      <c r="G128" s="39"/>
      <c r="H128" s="39"/>
      <c r="I128" s="39"/>
      <c r="J128" s="39">
        <v>0</v>
      </c>
      <c r="K128" s="39">
        <v>0</v>
      </c>
      <c r="L128" s="39">
        <v>0</v>
      </c>
      <c r="M128" s="39"/>
      <c r="N128" s="39">
        <v>0</v>
      </c>
      <c r="O128" s="39"/>
      <c r="P128" s="39"/>
      <c r="Q128" s="39"/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39"/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39"/>
      <c r="AF128" s="39">
        <v>0</v>
      </c>
      <c r="AG128" s="39"/>
      <c r="AH128" s="39"/>
      <c r="AI128" s="39"/>
      <c r="AJ128" s="39">
        <v>0</v>
      </c>
      <c r="AK128" s="39"/>
      <c r="AL128" s="39"/>
      <c r="AM128" s="39"/>
      <c r="AN128" s="39">
        <v>0</v>
      </c>
      <c r="AO128" s="39"/>
      <c r="AP128" s="39">
        <v>0</v>
      </c>
      <c r="AQ128" s="40"/>
      <c r="AR128" s="40"/>
      <c r="AS128" s="40"/>
    </row>
    <row r="129" spans="1:45" ht="20.100000000000001" customHeight="1" x14ac:dyDescent="0.2">
      <c r="D129" s="47" t="s">
        <v>115</v>
      </c>
      <c r="F129" s="48">
        <v>0</v>
      </c>
      <c r="G129" s="49"/>
      <c r="H129" s="49"/>
      <c r="I129" s="49"/>
      <c r="J129" s="48">
        <v>0</v>
      </c>
      <c r="K129" s="48">
        <v>0</v>
      </c>
      <c r="L129" s="48">
        <v>0</v>
      </c>
      <c r="M129" s="49"/>
      <c r="N129" s="48">
        <v>0</v>
      </c>
      <c r="O129" s="49"/>
      <c r="P129" s="49"/>
      <c r="Q129" s="49"/>
      <c r="R129" s="48">
        <v>0</v>
      </c>
      <c r="S129" s="48">
        <v>0</v>
      </c>
      <c r="T129" s="48">
        <v>0</v>
      </c>
      <c r="U129" s="48">
        <v>0</v>
      </c>
      <c r="V129" s="48">
        <v>0</v>
      </c>
      <c r="W129" s="49"/>
      <c r="X129" s="48">
        <v>0</v>
      </c>
      <c r="Y129" s="48">
        <v>0</v>
      </c>
      <c r="Z129" s="48">
        <v>0</v>
      </c>
      <c r="AA129" s="48">
        <v>0</v>
      </c>
      <c r="AB129" s="48">
        <v>0</v>
      </c>
      <c r="AC129" s="48">
        <v>0</v>
      </c>
      <c r="AD129" s="48">
        <v>0</v>
      </c>
      <c r="AE129" s="49"/>
      <c r="AF129" s="48">
        <v>0</v>
      </c>
      <c r="AG129" s="49"/>
      <c r="AH129" s="49"/>
      <c r="AI129" s="49"/>
      <c r="AJ129" s="48">
        <v>0</v>
      </c>
      <c r="AK129" s="49"/>
      <c r="AL129" s="49"/>
      <c r="AM129" s="49"/>
      <c r="AN129" s="48">
        <v>0</v>
      </c>
      <c r="AO129" s="49"/>
      <c r="AP129" s="48">
        <v>0</v>
      </c>
      <c r="AQ129" s="40"/>
      <c r="AR129" s="40"/>
      <c r="AS129" s="40"/>
    </row>
    <row r="130" spans="1:45" ht="20.100000000000001" customHeight="1" x14ac:dyDescent="0.2">
      <c r="D130" s="50" t="s">
        <v>116</v>
      </c>
      <c r="F130" s="49">
        <v>0</v>
      </c>
      <c r="G130" s="49"/>
      <c r="H130" s="49"/>
      <c r="I130" s="49"/>
      <c r="J130" s="49">
        <v>0</v>
      </c>
      <c r="K130" s="49">
        <v>0</v>
      </c>
      <c r="L130" s="49">
        <v>0</v>
      </c>
      <c r="M130" s="49"/>
      <c r="N130" s="49">
        <v>0</v>
      </c>
      <c r="O130" s="49"/>
      <c r="P130" s="49"/>
      <c r="Q130" s="49"/>
      <c r="R130" s="49">
        <v>0</v>
      </c>
      <c r="S130" s="49">
        <v>0</v>
      </c>
      <c r="T130" s="49">
        <v>0</v>
      </c>
      <c r="U130" s="49">
        <v>0</v>
      </c>
      <c r="V130" s="49">
        <v>0</v>
      </c>
      <c r="W130" s="49"/>
      <c r="X130" s="49">
        <v>0</v>
      </c>
      <c r="Y130" s="49">
        <v>0</v>
      </c>
      <c r="Z130" s="49">
        <v>0</v>
      </c>
      <c r="AA130" s="49">
        <v>0</v>
      </c>
      <c r="AB130" s="49">
        <v>0</v>
      </c>
      <c r="AC130" s="49">
        <v>0</v>
      </c>
      <c r="AD130" s="49">
        <v>0</v>
      </c>
      <c r="AE130" s="49"/>
      <c r="AF130" s="49">
        <v>0</v>
      </c>
      <c r="AG130" s="49"/>
      <c r="AH130" s="49"/>
      <c r="AI130" s="49"/>
      <c r="AJ130" s="49">
        <v>0</v>
      </c>
      <c r="AK130" s="49"/>
      <c r="AL130" s="49"/>
      <c r="AM130" s="49"/>
      <c r="AN130" s="49">
        <v>0</v>
      </c>
      <c r="AO130" s="49"/>
      <c r="AP130" s="49">
        <v>0</v>
      </c>
      <c r="AQ130" s="40"/>
      <c r="AR130" s="40"/>
      <c r="AS130" s="40"/>
    </row>
    <row r="131" spans="1:45" ht="20.100000000000001" customHeight="1" x14ac:dyDescent="0.2"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40"/>
      <c r="AR131" s="40"/>
      <c r="AS131" s="40"/>
    </row>
    <row r="132" spans="1:45" s="1" customFormat="1" ht="20.100000000000001" customHeight="1" x14ac:dyDescent="0.25">
      <c r="A132" s="3"/>
      <c r="B132" s="6"/>
      <c r="C132" s="51" t="s">
        <v>120</v>
      </c>
      <c r="D132" s="52"/>
      <c r="E132" s="5"/>
      <c r="F132" s="53">
        <v>0</v>
      </c>
      <c r="G132" s="54"/>
      <c r="H132" s="54"/>
      <c r="I132" s="54"/>
      <c r="J132" s="53">
        <v>0</v>
      </c>
      <c r="K132" s="53">
        <v>0</v>
      </c>
      <c r="L132" s="53">
        <v>0</v>
      </c>
      <c r="M132" s="54"/>
      <c r="N132" s="53">
        <v>0</v>
      </c>
      <c r="O132" s="54"/>
      <c r="P132" s="54"/>
      <c r="Q132" s="54"/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4"/>
      <c r="X132" s="53">
        <v>0</v>
      </c>
      <c r="Y132" s="53">
        <v>0</v>
      </c>
      <c r="Z132" s="53">
        <v>0</v>
      </c>
      <c r="AA132" s="53">
        <v>0</v>
      </c>
      <c r="AB132" s="53">
        <v>0</v>
      </c>
      <c r="AC132" s="53">
        <v>0</v>
      </c>
      <c r="AD132" s="53">
        <v>0</v>
      </c>
      <c r="AE132" s="54"/>
      <c r="AF132" s="53">
        <v>0</v>
      </c>
      <c r="AG132" s="54"/>
      <c r="AH132" s="54"/>
      <c r="AI132" s="54"/>
      <c r="AJ132" s="53">
        <v>0</v>
      </c>
      <c r="AK132" s="54"/>
      <c r="AL132" s="54"/>
      <c r="AM132" s="54"/>
      <c r="AN132" s="53">
        <v>0</v>
      </c>
      <c r="AO132" s="54"/>
      <c r="AP132" s="53">
        <v>0</v>
      </c>
      <c r="AQ132" s="40"/>
      <c r="AR132" s="40"/>
      <c r="AS132" s="40"/>
    </row>
    <row r="133" spans="1:45" ht="20.100000000000001" customHeight="1" x14ac:dyDescent="0.2"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40"/>
      <c r="AR133" s="40"/>
      <c r="AS133" s="40"/>
    </row>
    <row r="134" spans="1:45" ht="20.100000000000001" customHeight="1" x14ac:dyDescent="0.2">
      <c r="B134" s="5"/>
      <c r="C134" s="3" t="s">
        <v>146</v>
      </c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40"/>
      <c r="AR134" s="40"/>
      <c r="AS134" s="40"/>
    </row>
    <row r="135" spans="1:45" ht="20.100000000000001" customHeight="1" x14ac:dyDescent="0.2">
      <c r="D135" s="2" t="s">
        <v>147</v>
      </c>
      <c r="F135" s="39">
        <v>0</v>
      </c>
      <c r="G135" s="39"/>
      <c r="H135" s="39"/>
      <c r="I135" s="39"/>
      <c r="J135" s="39">
        <v>0</v>
      </c>
      <c r="K135" s="39">
        <v>0</v>
      </c>
      <c r="L135" s="39">
        <v>0</v>
      </c>
      <c r="M135" s="39"/>
      <c r="N135" s="39">
        <v>0</v>
      </c>
      <c r="O135" s="39"/>
      <c r="P135" s="39"/>
      <c r="Q135" s="39"/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39"/>
      <c r="X135" s="39">
        <v>0</v>
      </c>
      <c r="Y135" s="39">
        <v>0</v>
      </c>
      <c r="Z135" s="39">
        <v>0</v>
      </c>
      <c r="AA135" s="39">
        <v>0</v>
      </c>
      <c r="AB135" s="39">
        <v>0</v>
      </c>
      <c r="AC135" s="39">
        <v>0</v>
      </c>
      <c r="AD135" s="39">
        <v>0</v>
      </c>
      <c r="AE135" s="39"/>
      <c r="AF135" s="39">
        <v>0</v>
      </c>
      <c r="AG135" s="39"/>
      <c r="AH135" s="39"/>
      <c r="AI135" s="39"/>
      <c r="AJ135" s="39">
        <v>0</v>
      </c>
      <c r="AK135" s="39"/>
      <c r="AL135" s="39"/>
      <c r="AM135" s="39"/>
      <c r="AN135" s="39">
        <v>0</v>
      </c>
      <c r="AO135" s="39"/>
      <c r="AP135" s="39">
        <v>0</v>
      </c>
      <c r="AQ135" s="40"/>
      <c r="AR135" s="40"/>
      <c r="AS135" s="40"/>
    </row>
    <row r="136" spans="1:45" ht="20.100000000000001" customHeight="1" x14ac:dyDescent="0.2">
      <c r="D136" s="47" t="s">
        <v>148</v>
      </c>
      <c r="F136" s="48">
        <v>0</v>
      </c>
      <c r="G136" s="49"/>
      <c r="H136" s="49"/>
      <c r="I136" s="49"/>
      <c r="J136" s="48">
        <v>0</v>
      </c>
      <c r="K136" s="48">
        <v>0</v>
      </c>
      <c r="L136" s="48">
        <v>0</v>
      </c>
      <c r="M136" s="49"/>
      <c r="N136" s="48">
        <v>0</v>
      </c>
      <c r="O136" s="49"/>
      <c r="P136" s="49"/>
      <c r="Q136" s="49"/>
      <c r="R136" s="48">
        <v>0</v>
      </c>
      <c r="S136" s="48">
        <v>0</v>
      </c>
      <c r="T136" s="48">
        <v>0</v>
      </c>
      <c r="U136" s="48">
        <v>0</v>
      </c>
      <c r="V136" s="48">
        <v>0</v>
      </c>
      <c r="W136" s="49"/>
      <c r="X136" s="48">
        <v>0</v>
      </c>
      <c r="Y136" s="48">
        <v>0</v>
      </c>
      <c r="Z136" s="48">
        <v>0</v>
      </c>
      <c r="AA136" s="48">
        <v>0</v>
      </c>
      <c r="AB136" s="48">
        <v>0</v>
      </c>
      <c r="AC136" s="48">
        <v>0</v>
      </c>
      <c r="AD136" s="48">
        <v>0</v>
      </c>
      <c r="AE136" s="49"/>
      <c r="AF136" s="48">
        <v>0</v>
      </c>
      <c r="AG136" s="49"/>
      <c r="AH136" s="49"/>
      <c r="AI136" s="49"/>
      <c r="AJ136" s="48">
        <v>0</v>
      </c>
      <c r="AK136" s="49"/>
      <c r="AL136" s="49"/>
      <c r="AM136" s="49"/>
      <c r="AN136" s="48">
        <v>0</v>
      </c>
      <c r="AO136" s="49"/>
      <c r="AP136" s="48">
        <v>0</v>
      </c>
      <c r="AQ136" s="40"/>
      <c r="AR136" s="40"/>
      <c r="AS136" s="40"/>
    </row>
    <row r="137" spans="1:45" ht="20.100000000000001" customHeight="1" x14ac:dyDescent="0.2">
      <c r="D137" s="2" t="s">
        <v>149</v>
      </c>
      <c r="F137" s="39">
        <v>0</v>
      </c>
      <c r="G137" s="39"/>
      <c r="H137" s="39"/>
      <c r="I137" s="39"/>
      <c r="J137" s="39">
        <v>0</v>
      </c>
      <c r="K137" s="39">
        <v>0</v>
      </c>
      <c r="L137" s="39">
        <v>0</v>
      </c>
      <c r="M137" s="39"/>
      <c r="N137" s="39">
        <v>0</v>
      </c>
      <c r="O137" s="39"/>
      <c r="P137" s="39"/>
      <c r="Q137" s="39"/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39"/>
      <c r="X137" s="39">
        <v>0</v>
      </c>
      <c r="Y137" s="39">
        <v>0</v>
      </c>
      <c r="Z137" s="39">
        <v>0</v>
      </c>
      <c r="AA137" s="39">
        <v>0</v>
      </c>
      <c r="AB137" s="39">
        <v>0</v>
      </c>
      <c r="AC137" s="39">
        <v>0</v>
      </c>
      <c r="AD137" s="39">
        <v>0</v>
      </c>
      <c r="AE137" s="39"/>
      <c r="AF137" s="39">
        <v>0</v>
      </c>
      <c r="AG137" s="39"/>
      <c r="AH137" s="39"/>
      <c r="AI137" s="39"/>
      <c r="AJ137" s="39">
        <v>0</v>
      </c>
      <c r="AK137" s="39"/>
      <c r="AL137" s="39"/>
      <c r="AM137" s="39"/>
      <c r="AN137" s="39">
        <v>0</v>
      </c>
      <c r="AO137" s="39"/>
      <c r="AP137" s="39">
        <v>0</v>
      </c>
      <c r="AQ137" s="40"/>
      <c r="AR137" s="40"/>
      <c r="AS137" s="40"/>
    </row>
    <row r="138" spans="1:45" ht="20.100000000000001" customHeight="1" x14ac:dyDescent="0.2">
      <c r="D138" s="47" t="s">
        <v>150</v>
      </c>
      <c r="F138" s="48">
        <v>0</v>
      </c>
      <c r="G138" s="49"/>
      <c r="H138" s="49"/>
      <c r="I138" s="49"/>
      <c r="J138" s="48">
        <v>0</v>
      </c>
      <c r="K138" s="48">
        <v>0</v>
      </c>
      <c r="L138" s="48">
        <v>0</v>
      </c>
      <c r="M138" s="49"/>
      <c r="N138" s="48">
        <v>0</v>
      </c>
      <c r="O138" s="49"/>
      <c r="P138" s="49"/>
      <c r="Q138" s="49"/>
      <c r="R138" s="48">
        <v>0</v>
      </c>
      <c r="S138" s="48">
        <v>0</v>
      </c>
      <c r="T138" s="48">
        <v>0</v>
      </c>
      <c r="U138" s="48">
        <v>0</v>
      </c>
      <c r="V138" s="48">
        <v>0</v>
      </c>
      <c r="W138" s="49"/>
      <c r="X138" s="48">
        <v>0</v>
      </c>
      <c r="Y138" s="48">
        <v>0</v>
      </c>
      <c r="Z138" s="48">
        <v>0</v>
      </c>
      <c r="AA138" s="48">
        <v>0</v>
      </c>
      <c r="AB138" s="48">
        <v>0</v>
      </c>
      <c r="AC138" s="48">
        <v>0</v>
      </c>
      <c r="AD138" s="48">
        <v>0</v>
      </c>
      <c r="AE138" s="49"/>
      <c r="AF138" s="48">
        <v>0</v>
      </c>
      <c r="AG138" s="49"/>
      <c r="AH138" s="49"/>
      <c r="AI138" s="49"/>
      <c r="AJ138" s="48">
        <v>0</v>
      </c>
      <c r="AK138" s="49"/>
      <c r="AL138" s="49"/>
      <c r="AM138" s="49"/>
      <c r="AN138" s="48">
        <v>0</v>
      </c>
      <c r="AO138" s="49"/>
      <c r="AP138" s="48">
        <v>0</v>
      </c>
      <c r="AQ138" s="40"/>
      <c r="AR138" s="40"/>
      <c r="AS138" s="40"/>
    </row>
    <row r="139" spans="1:45" ht="20.100000000000001" customHeight="1" x14ac:dyDescent="0.2">
      <c r="D139" s="2" t="s">
        <v>151</v>
      </c>
      <c r="F139" s="39">
        <v>0</v>
      </c>
      <c r="G139" s="39"/>
      <c r="H139" s="39"/>
      <c r="I139" s="39"/>
      <c r="J139" s="39">
        <v>0</v>
      </c>
      <c r="K139" s="39">
        <v>0</v>
      </c>
      <c r="L139" s="39">
        <v>0</v>
      </c>
      <c r="M139" s="39"/>
      <c r="N139" s="39">
        <v>0</v>
      </c>
      <c r="O139" s="39"/>
      <c r="P139" s="39"/>
      <c r="Q139" s="39"/>
      <c r="R139" s="39">
        <v>0</v>
      </c>
      <c r="S139" s="39">
        <v>0</v>
      </c>
      <c r="T139" s="39">
        <v>0</v>
      </c>
      <c r="U139" s="39">
        <v>0</v>
      </c>
      <c r="V139" s="39">
        <v>0</v>
      </c>
      <c r="W139" s="39"/>
      <c r="X139" s="39">
        <v>0</v>
      </c>
      <c r="Y139" s="39">
        <v>0</v>
      </c>
      <c r="Z139" s="39">
        <v>0</v>
      </c>
      <c r="AA139" s="39">
        <v>0</v>
      </c>
      <c r="AB139" s="39">
        <v>0</v>
      </c>
      <c r="AC139" s="39">
        <v>0</v>
      </c>
      <c r="AD139" s="39">
        <v>0</v>
      </c>
      <c r="AE139" s="39"/>
      <c r="AF139" s="39">
        <v>0</v>
      </c>
      <c r="AG139" s="39"/>
      <c r="AH139" s="39"/>
      <c r="AI139" s="39"/>
      <c r="AJ139" s="39">
        <v>0</v>
      </c>
      <c r="AK139" s="39"/>
      <c r="AL139" s="39"/>
      <c r="AM139" s="39"/>
      <c r="AN139" s="39">
        <v>0</v>
      </c>
      <c r="AO139" s="39"/>
      <c r="AP139" s="39">
        <v>0</v>
      </c>
      <c r="AQ139" s="40"/>
      <c r="AR139" s="40"/>
      <c r="AS139" s="40"/>
    </row>
    <row r="140" spans="1:45" ht="20.100000000000001" customHeight="1" x14ac:dyDescent="0.2">
      <c r="D140" s="47" t="s">
        <v>152</v>
      </c>
      <c r="F140" s="48">
        <v>0</v>
      </c>
      <c r="G140" s="49"/>
      <c r="H140" s="49"/>
      <c r="I140" s="49"/>
      <c r="J140" s="48">
        <v>0</v>
      </c>
      <c r="K140" s="48">
        <v>0</v>
      </c>
      <c r="L140" s="48">
        <v>0</v>
      </c>
      <c r="M140" s="49"/>
      <c r="N140" s="48">
        <v>0</v>
      </c>
      <c r="O140" s="49"/>
      <c r="P140" s="49"/>
      <c r="Q140" s="49"/>
      <c r="R140" s="48">
        <v>0</v>
      </c>
      <c r="S140" s="48">
        <v>0</v>
      </c>
      <c r="T140" s="48">
        <v>0</v>
      </c>
      <c r="U140" s="48">
        <v>0</v>
      </c>
      <c r="V140" s="48">
        <v>0</v>
      </c>
      <c r="W140" s="49"/>
      <c r="X140" s="48">
        <v>0</v>
      </c>
      <c r="Y140" s="48">
        <v>0</v>
      </c>
      <c r="Z140" s="48">
        <v>0</v>
      </c>
      <c r="AA140" s="48">
        <v>0</v>
      </c>
      <c r="AB140" s="48">
        <v>0</v>
      </c>
      <c r="AC140" s="48">
        <v>0</v>
      </c>
      <c r="AD140" s="48">
        <v>0</v>
      </c>
      <c r="AE140" s="49"/>
      <c r="AF140" s="48">
        <v>0</v>
      </c>
      <c r="AG140" s="49"/>
      <c r="AH140" s="49"/>
      <c r="AI140" s="49"/>
      <c r="AJ140" s="48">
        <v>0</v>
      </c>
      <c r="AK140" s="49"/>
      <c r="AL140" s="49"/>
      <c r="AM140" s="49"/>
      <c r="AN140" s="48">
        <v>0</v>
      </c>
      <c r="AO140" s="49"/>
      <c r="AP140" s="48">
        <v>0</v>
      </c>
      <c r="AQ140" s="40"/>
      <c r="AR140" s="40"/>
      <c r="AS140" s="40"/>
    </row>
    <row r="141" spans="1:45" ht="20.100000000000001" customHeight="1" x14ac:dyDescent="0.2"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40"/>
      <c r="AR141" s="40"/>
      <c r="AS141" s="40"/>
    </row>
    <row r="142" spans="1:45" s="1" customFormat="1" ht="20.100000000000001" customHeight="1" x14ac:dyDescent="0.25">
      <c r="A142" s="3"/>
      <c r="B142" s="6"/>
      <c r="C142" s="51" t="s">
        <v>153</v>
      </c>
      <c r="D142" s="52"/>
      <c r="E142" s="5"/>
      <c r="F142" s="53">
        <v>0</v>
      </c>
      <c r="G142" s="54"/>
      <c r="H142" s="54"/>
      <c r="I142" s="54"/>
      <c r="J142" s="53">
        <v>0</v>
      </c>
      <c r="K142" s="53">
        <v>0</v>
      </c>
      <c r="L142" s="53">
        <v>0</v>
      </c>
      <c r="M142" s="54"/>
      <c r="N142" s="53">
        <v>0</v>
      </c>
      <c r="O142" s="54"/>
      <c r="P142" s="54"/>
      <c r="Q142" s="54"/>
      <c r="R142" s="53">
        <v>0</v>
      </c>
      <c r="S142" s="53">
        <v>0</v>
      </c>
      <c r="T142" s="53">
        <v>0</v>
      </c>
      <c r="U142" s="53">
        <v>0</v>
      </c>
      <c r="V142" s="53">
        <v>0</v>
      </c>
      <c r="W142" s="54"/>
      <c r="X142" s="53">
        <v>0</v>
      </c>
      <c r="Y142" s="53">
        <v>0</v>
      </c>
      <c r="Z142" s="53">
        <v>0</v>
      </c>
      <c r="AA142" s="53">
        <v>0</v>
      </c>
      <c r="AB142" s="53">
        <v>0</v>
      </c>
      <c r="AC142" s="53">
        <v>0</v>
      </c>
      <c r="AD142" s="53">
        <v>0</v>
      </c>
      <c r="AE142" s="54"/>
      <c r="AF142" s="53">
        <v>0</v>
      </c>
      <c r="AG142" s="54"/>
      <c r="AH142" s="54"/>
      <c r="AI142" s="54"/>
      <c r="AJ142" s="53">
        <v>0</v>
      </c>
      <c r="AK142" s="54"/>
      <c r="AL142" s="54"/>
      <c r="AM142" s="54"/>
      <c r="AN142" s="53">
        <v>0</v>
      </c>
      <c r="AO142" s="54"/>
      <c r="AP142" s="53">
        <v>0</v>
      </c>
      <c r="AQ142" s="40"/>
      <c r="AR142" s="40"/>
      <c r="AS142" s="40"/>
    </row>
    <row r="143" spans="1:45" ht="20.100000000000001" customHeight="1" x14ac:dyDescent="0.2"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40"/>
      <c r="AR143" s="40"/>
      <c r="AS143" s="40"/>
    </row>
    <row r="144" spans="1:45" ht="20.100000000000001" customHeight="1" x14ac:dyDescent="0.2">
      <c r="C144" s="3" t="s">
        <v>154</v>
      </c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40"/>
      <c r="AR144" s="40"/>
      <c r="AS144" s="40"/>
    </row>
    <row r="145" spans="1:45" ht="20.100000000000001" customHeight="1" x14ac:dyDescent="0.2">
      <c r="D145" s="2" t="s">
        <v>122</v>
      </c>
      <c r="F145" s="39">
        <v>0</v>
      </c>
      <c r="G145" s="39"/>
      <c r="H145" s="39"/>
      <c r="I145" s="39"/>
      <c r="J145" s="39">
        <v>0</v>
      </c>
      <c r="K145" s="39">
        <v>0</v>
      </c>
      <c r="L145" s="39">
        <v>0</v>
      </c>
      <c r="M145" s="39"/>
      <c r="N145" s="39">
        <v>0</v>
      </c>
      <c r="O145" s="39"/>
      <c r="P145" s="39"/>
      <c r="Q145" s="39"/>
      <c r="R145" s="39">
        <v>0</v>
      </c>
      <c r="S145" s="39">
        <v>0</v>
      </c>
      <c r="T145" s="39">
        <v>0</v>
      </c>
      <c r="U145" s="39">
        <v>0</v>
      </c>
      <c r="V145" s="39">
        <v>0</v>
      </c>
      <c r="W145" s="39"/>
      <c r="X145" s="39">
        <v>0</v>
      </c>
      <c r="Y145" s="39">
        <v>0</v>
      </c>
      <c r="Z145" s="39">
        <v>0</v>
      </c>
      <c r="AA145" s="39">
        <v>0</v>
      </c>
      <c r="AB145" s="39">
        <v>0</v>
      </c>
      <c r="AC145" s="39">
        <v>0</v>
      </c>
      <c r="AD145" s="39">
        <v>0</v>
      </c>
      <c r="AE145" s="39"/>
      <c r="AF145" s="39">
        <v>0</v>
      </c>
      <c r="AG145" s="39"/>
      <c r="AH145" s="39"/>
      <c r="AI145" s="39"/>
      <c r="AJ145" s="39">
        <v>0</v>
      </c>
      <c r="AK145" s="39"/>
      <c r="AL145" s="39"/>
      <c r="AM145" s="39"/>
      <c r="AN145" s="39">
        <v>0</v>
      </c>
      <c r="AO145" s="39"/>
      <c r="AP145" s="39">
        <v>0</v>
      </c>
      <c r="AQ145" s="40"/>
      <c r="AR145" s="40"/>
      <c r="AS145" s="40"/>
    </row>
    <row r="146" spans="1:45" ht="20.100000000000001" customHeight="1" x14ac:dyDescent="0.2">
      <c r="D146" s="47" t="s">
        <v>135</v>
      </c>
      <c r="F146" s="48">
        <v>0</v>
      </c>
      <c r="G146" s="49"/>
      <c r="H146" s="49"/>
      <c r="I146" s="49"/>
      <c r="J146" s="48">
        <v>0</v>
      </c>
      <c r="K146" s="48">
        <v>0</v>
      </c>
      <c r="L146" s="48">
        <v>0</v>
      </c>
      <c r="M146" s="49"/>
      <c r="N146" s="48">
        <v>0</v>
      </c>
      <c r="O146" s="49"/>
      <c r="P146" s="49"/>
      <c r="Q146" s="49"/>
      <c r="R146" s="48">
        <v>0</v>
      </c>
      <c r="S146" s="48">
        <v>0</v>
      </c>
      <c r="T146" s="48">
        <v>0</v>
      </c>
      <c r="U146" s="48">
        <v>0</v>
      </c>
      <c r="V146" s="48">
        <v>0</v>
      </c>
      <c r="W146" s="49"/>
      <c r="X146" s="48">
        <v>0</v>
      </c>
      <c r="Y146" s="48">
        <v>0</v>
      </c>
      <c r="Z146" s="48">
        <v>0</v>
      </c>
      <c r="AA146" s="48">
        <v>0</v>
      </c>
      <c r="AB146" s="48">
        <v>0</v>
      </c>
      <c r="AC146" s="48">
        <v>0</v>
      </c>
      <c r="AD146" s="48">
        <v>0</v>
      </c>
      <c r="AE146" s="49"/>
      <c r="AF146" s="48">
        <v>0</v>
      </c>
      <c r="AG146" s="49"/>
      <c r="AH146" s="49"/>
      <c r="AI146" s="49"/>
      <c r="AJ146" s="48">
        <v>0</v>
      </c>
      <c r="AK146" s="49"/>
      <c r="AL146" s="49"/>
      <c r="AM146" s="49"/>
      <c r="AN146" s="48">
        <v>0</v>
      </c>
      <c r="AO146" s="49"/>
      <c r="AP146" s="48">
        <v>0</v>
      </c>
      <c r="AQ146" s="40"/>
      <c r="AR146" s="40"/>
      <c r="AS146" s="40"/>
    </row>
    <row r="147" spans="1:45" ht="20.100000000000001" customHeight="1" x14ac:dyDescent="0.2">
      <c r="D147" s="2" t="s">
        <v>113</v>
      </c>
      <c r="F147" s="39">
        <v>0</v>
      </c>
      <c r="G147" s="39"/>
      <c r="H147" s="39"/>
      <c r="I147" s="39"/>
      <c r="J147" s="39">
        <v>1</v>
      </c>
      <c r="K147" s="39">
        <v>0</v>
      </c>
      <c r="L147" s="39">
        <v>0</v>
      </c>
      <c r="M147" s="39"/>
      <c r="N147" s="39">
        <v>1</v>
      </c>
      <c r="O147" s="39"/>
      <c r="P147" s="39"/>
      <c r="Q147" s="39"/>
      <c r="R147" s="39">
        <v>0</v>
      </c>
      <c r="S147" s="39">
        <v>0</v>
      </c>
      <c r="T147" s="39">
        <v>0</v>
      </c>
      <c r="U147" s="39">
        <v>1</v>
      </c>
      <c r="V147" s="39">
        <v>0</v>
      </c>
      <c r="W147" s="39"/>
      <c r="X147" s="39">
        <v>0</v>
      </c>
      <c r="Y147" s="39">
        <v>0</v>
      </c>
      <c r="Z147" s="39">
        <v>0</v>
      </c>
      <c r="AA147" s="39">
        <v>0</v>
      </c>
      <c r="AB147" s="39">
        <v>0</v>
      </c>
      <c r="AC147" s="39">
        <v>0</v>
      </c>
      <c r="AD147" s="39">
        <v>0</v>
      </c>
      <c r="AE147" s="39"/>
      <c r="AF147" s="39">
        <v>1</v>
      </c>
      <c r="AG147" s="39"/>
      <c r="AH147" s="39"/>
      <c r="AI147" s="39"/>
      <c r="AJ147" s="39">
        <v>0</v>
      </c>
      <c r="AK147" s="39"/>
      <c r="AL147" s="39"/>
      <c r="AM147" s="39"/>
      <c r="AN147" s="39">
        <v>0</v>
      </c>
      <c r="AO147" s="39"/>
      <c r="AP147" s="39">
        <v>0</v>
      </c>
      <c r="AQ147" s="40"/>
      <c r="AR147" s="40"/>
      <c r="AS147" s="40"/>
    </row>
    <row r="148" spans="1:45" ht="20.100000000000001" customHeight="1" x14ac:dyDescent="0.2">
      <c r="D148" s="47" t="s">
        <v>136</v>
      </c>
      <c r="F148" s="48">
        <v>0</v>
      </c>
      <c r="G148" s="49"/>
      <c r="H148" s="49"/>
      <c r="I148" s="49"/>
      <c r="J148" s="48">
        <v>2</v>
      </c>
      <c r="K148" s="48">
        <v>0</v>
      </c>
      <c r="L148" s="48">
        <v>0</v>
      </c>
      <c r="M148" s="49"/>
      <c r="N148" s="48">
        <v>2</v>
      </c>
      <c r="O148" s="49"/>
      <c r="P148" s="49"/>
      <c r="Q148" s="49"/>
      <c r="R148" s="48">
        <v>0</v>
      </c>
      <c r="S148" s="48">
        <v>0</v>
      </c>
      <c r="T148" s="48">
        <v>1</v>
      </c>
      <c r="U148" s="48">
        <v>0</v>
      </c>
      <c r="V148" s="48">
        <v>0</v>
      </c>
      <c r="W148" s="49"/>
      <c r="X148" s="48">
        <v>0</v>
      </c>
      <c r="Y148" s="48">
        <v>0</v>
      </c>
      <c r="Z148" s="48">
        <v>0</v>
      </c>
      <c r="AA148" s="48">
        <v>0</v>
      </c>
      <c r="AB148" s="48">
        <v>0</v>
      </c>
      <c r="AC148" s="48">
        <v>0</v>
      </c>
      <c r="AD148" s="48">
        <v>0</v>
      </c>
      <c r="AE148" s="49"/>
      <c r="AF148" s="48">
        <v>1</v>
      </c>
      <c r="AG148" s="49"/>
      <c r="AH148" s="49"/>
      <c r="AI148" s="49"/>
      <c r="AJ148" s="48">
        <v>1</v>
      </c>
      <c r="AK148" s="49"/>
      <c r="AL148" s="49"/>
      <c r="AM148" s="49"/>
      <c r="AN148" s="48">
        <v>0</v>
      </c>
      <c r="AO148" s="49"/>
      <c r="AP148" s="48">
        <v>0</v>
      </c>
      <c r="AQ148" s="40"/>
      <c r="AR148" s="40"/>
      <c r="AS148" s="40"/>
    </row>
    <row r="149" spans="1:45" ht="20.100000000000001" customHeight="1" x14ac:dyDescent="0.2">
      <c r="D149" s="2" t="s">
        <v>114</v>
      </c>
      <c r="F149" s="39">
        <v>0</v>
      </c>
      <c r="G149" s="39"/>
      <c r="H149" s="39"/>
      <c r="I149" s="39"/>
      <c r="J149" s="39">
        <v>1</v>
      </c>
      <c r="K149" s="39">
        <v>0</v>
      </c>
      <c r="L149" s="39">
        <v>0</v>
      </c>
      <c r="M149" s="39"/>
      <c r="N149" s="39">
        <v>1</v>
      </c>
      <c r="O149" s="39"/>
      <c r="P149" s="39"/>
      <c r="Q149" s="39"/>
      <c r="R149" s="39">
        <v>0</v>
      </c>
      <c r="S149" s="39">
        <v>1</v>
      </c>
      <c r="T149" s="39">
        <v>0</v>
      </c>
      <c r="U149" s="39">
        <v>0</v>
      </c>
      <c r="V149" s="39">
        <v>0</v>
      </c>
      <c r="W149" s="39"/>
      <c r="X149" s="39">
        <v>0</v>
      </c>
      <c r="Y149" s="39">
        <v>0</v>
      </c>
      <c r="Z149" s="39">
        <v>0</v>
      </c>
      <c r="AA149" s="39">
        <v>0</v>
      </c>
      <c r="AB149" s="39">
        <v>0</v>
      </c>
      <c r="AC149" s="39">
        <v>0</v>
      </c>
      <c r="AD149" s="39">
        <v>0</v>
      </c>
      <c r="AE149" s="39"/>
      <c r="AF149" s="39">
        <v>1</v>
      </c>
      <c r="AG149" s="39"/>
      <c r="AH149" s="39"/>
      <c r="AI149" s="39"/>
      <c r="AJ149" s="39">
        <v>0</v>
      </c>
      <c r="AK149" s="39"/>
      <c r="AL149" s="39"/>
      <c r="AM149" s="39"/>
      <c r="AN149" s="39">
        <v>0</v>
      </c>
      <c r="AO149" s="39"/>
      <c r="AP149" s="39">
        <v>0</v>
      </c>
      <c r="AQ149" s="40"/>
      <c r="AR149" s="40"/>
      <c r="AS149" s="40"/>
    </row>
    <row r="150" spans="1:45" ht="20.100000000000001" customHeight="1" x14ac:dyDescent="0.2">
      <c r="D150" s="47" t="s">
        <v>115</v>
      </c>
      <c r="F150" s="48">
        <v>0</v>
      </c>
      <c r="G150" s="49"/>
      <c r="H150" s="49"/>
      <c r="I150" s="49"/>
      <c r="J150" s="48">
        <v>2</v>
      </c>
      <c r="K150" s="48">
        <v>0</v>
      </c>
      <c r="L150" s="48">
        <v>0</v>
      </c>
      <c r="M150" s="49"/>
      <c r="N150" s="48">
        <v>2</v>
      </c>
      <c r="O150" s="49"/>
      <c r="P150" s="49"/>
      <c r="Q150" s="49"/>
      <c r="R150" s="48">
        <v>0</v>
      </c>
      <c r="S150" s="48">
        <v>0</v>
      </c>
      <c r="T150" s="48">
        <v>2</v>
      </c>
      <c r="U150" s="48">
        <v>0</v>
      </c>
      <c r="V150" s="48">
        <v>0</v>
      </c>
      <c r="W150" s="49"/>
      <c r="X150" s="48">
        <v>0</v>
      </c>
      <c r="Y150" s="48">
        <v>0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E150" s="49"/>
      <c r="AF150" s="48">
        <v>2</v>
      </c>
      <c r="AG150" s="49"/>
      <c r="AH150" s="49"/>
      <c r="AI150" s="49"/>
      <c r="AJ150" s="48">
        <v>0</v>
      </c>
      <c r="AK150" s="49"/>
      <c r="AL150" s="49"/>
      <c r="AM150" s="49"/>
      <c r="AN150" s="48">
        <v>0</v>
      </c>
      <c r="AO150" s="49"/>
      <c r="AP150" s="48">
        <v>0</v>
      </c>
      <c r="AQ150" s="40"/>
      <c r="AR150" s="40"/>
      <c r="AS150" s="40"/>
    </row>
    <row r="151" spans="1:45" ht="20.100000000000001" customHeight="1" x14ac:dyDescent="0.2">
      <c r="D151" s="2" t="s">
        <v>102</v>
      </c>
      <c r="F151" s="39">
        <v>0</v>
      </c>
      <c r="G151" s="39"/>
      <c r="H151" s="39"/>
      <c r="I151" s="39"/>
      <c r="J151" s="39">
        <v>0</v>
      </c>
      <c r="K151" s="39">
        <v>0</v>
      </c>
      <c r="L151" s="39">
        <v>0</v>
      </c>
      <c r="M151" s="39"/>
      <c r="N151" s="39">
        <v>0</v>
      </c>
      <c r="O151" s="39"/>
      <c r="P151" s="39"/>
      <c r="Q151" s="39"/>
      <c r="R151" s="39">
        <v>0</v>
      </c>
      <c r="S151" s="39">
        <v>0</v>
      </c>
      <c r="T151" s="39">
        <v>0</v>
      </c>
      <c r="U151" s="39">
        <v>0</v>
      </c>
      <c r="V151" s="39">
        <v>0</v>
      </c>
      <c r="W151" s="39"/>
      <c r="X151" s="39">
        <v>0</v>
      </c>
      <c r="Y151" s="39">
        <v>0</v>
      </c>
      <c r="Z151" s="39">
        <v>0</v>
      </c>
      <c r="AA151" s="39">
        <v>0</v>
      </c>
      <c r="AB151" s="39">
        <v>0</v>
      </c>
      <c r="AC151" s="39">
        <v>0</v>
      </c>
      <c r="AD151" s="39">
        <v>0</v>
      </c>
      <c r="AE151" s="39"/>
      <c r="AF151" s="39">
        <v>0</v>
      </c>
      <c r="AG151" s="39"/>
      <c r="AH151" s="39"/>
      <c r="AI151" s="39"/>
      <c r="AJ151" s="39">
        <v>0</v>
      </c>
      <c r="AK151" s="39"/>
      <c r="AL151" s="39"/>
      <c r="AM151" s="39"/>
      <c r="AN151" s="39">
        <v>0</v>
      </c>
      <c r="AO151" s="39"/>
      <c r="AP151" s="39">
        <v>0</v>
      </c>
      <c r="AQ151" s="40"/>
      <c r="AR151" s="40"/>
      <c r="AS151" s="40"/>
    </row>
    <row r="152" spans="1:45" ht="20.100000000000001" customHeight="1" x14ac:dyDescent="0.2">
      <c r="D152" s="47" t="s">
        <v>155</v>
      </c>
      <c r="F152" s="48">
        <v>0</v>
      </c>
      <c r="G152" s="49"/>
      <c r="H152" s="49"/>
      <c r="I152" s="49"/>
      <c r="J152" s="48">
        <v>0</v>
      </c>
      <c r="K152" s="48">
        <v>0</v>
      </c>
      <c r="L152" s="48">
        <v>0</v>
      </c>
      <c r="M152" s="49"/>
      <c r="N152" s="48">
        <v>0</v>
      </c>
      <c r="O152" s="49"/>
      <c r="P152" s="49"/>
      <c r="Q152" s="49"/>
      <c r="R152" s="48">
        <v>0</v>
      </c>
      <c r="S152" s="48">
        <v>0</v>
      </c>
      <c r="T152" s="48">
        <v>0</v>
      </c>
      <c r="U152" s="48">
        <v>0</v>
      </c>
      <c r="V152" s="48">
        <v>0</v>
      </c>
      <c r="W152" s="49"/>
      <c r="X152" s="48">
        <v>0</v>
      </c>
      <c r="Y152" s="48">
        <v>0</v>
      </c>
      <c r="Z152" s="48">
        <v>0</v>
      </c>
      <c r="AA152" s="48">
        <v>0</v>
      </c>
      <c r="AB152" s="48">
        <v>0</v>
      </c>
      <c r="AC152" s="48">
        <v>0</v>
      </c>
      <c r="AD152" s="48">
        <v>0</v>
      </c>
      <c r="AE152" s="49"/>
      <c r="AF152" s="48">
        <v>0</v>
      </c>
      <c r="AG152" s="49"/>
      <c r="AH152" s="49"/>
      <c r="AI152" s="49"/>
      <c r="AJ152" s="48">
        <v>0</v>
      </c>
      <c r="AK152" s="49"/>
      <c r="AL152" s="49"/>
      <c r="AM152" s="49"/>
      <c r="AN152" s="48">
        <v>0</v>
      </c>
      <c r="AO152" s="49"/>
      <c r="AP152" s="48">
        <v>0</v>
      </c>
      <c r="AQ152" s="40"/>
      <c r="AR152" s="40"/>
      <c r="AS152" s="40"/>
    </row>
    <row r="153" spans="1:45" ht="20.100000000000001" customHeight="1" x14ac:dyDescent="0.2">
      <c r="D153" s="2" t="s">
        <v>104</v>
      </c>
      <c r="F153" s="39">
        <v>0</v>
      </c>
      <c r="G153" s="39"/>
      <c r="H153" s="39"/>
      <c r="I153" s="39"/>
      <c r="J153" s="39">
        <v>1</v>
      </c>
      <c r="K153" s="39">
        <v>0</v>
      </c>
      <c r="L153" s="39">
        <v>0</v>
      </c>
      <c r="M153" s="39"/>
      <c r="N153" s="39">
        <v>1</v>
      </c>
      <c r="O153" s="39"/>
      <c r="P153" s="39"/>
      <c r="Q153" s="39"/>
      <c r="R153" s="39">
        <v>0</v>
      </c>
      <c r="S153" s="39">
        <v>1</v>
      </c>
      <c r="T153" s="39">
        <v>0</v>
      </c>
      <c r="U153" s="39">
        <v>0</v>
      </c>
      <c r="V153" s="39">
        <v>0</v>
      </c>
      <c r="W153" s="39"/>
      <c r="X153" s="39">
        <v>0</v>
      </c>
      <c r="Y153" s="39">
        <v>0</v>
      </c>
      <c r="Z153" s="39">
        <v>0</v>
      </c>
      <c r="AA153" s="39">
        <v>0</v>
      </c>
      <c r="AB153" s="39">
        <v>0</v>
      </c>
      <c r="AC153" s="39">
        <v>0</v>
      </c>
      <c r="AD153" s="39">
        <v>0</v>
      </c>
      <c r="AE153" s="39"/>
      <c r="AF153" s="39">
        <v>1</v>
      </c>
      <c r="AG153" s="39"/>
      <c r="AH153" s="39"/>
      <c r="AI153" s="39"/>
      <c r="AJ153" s="39">
        <v>0</v>
      </c>
      <c r="AK153" s="39"/>
      <c r="AL153" s="39"/>
      <c r="AM153" s="39"/>
      <c r="AN153" s="39">
        <v>0</v>
      </c>
      <c r="AO153" s="39"/>
      <c r="AP153" s="39">
        <v>0</v>
      </c>
      <c r="AQ153" s="40"/>
      <c r="AR153" s="40"/>
      <c r="AS153" s="40"/>
    </row>
    <row r="154" spans="1:45" ht="20.100000000000001" customHeight="1" x14ac:dyDescent="0.2">
      <c r="D154" s="47" t="s">
        <v>105</v>
      </c>
      <c r="F154" s="48">
        <v>0</v>
      </c>
      <c r="G154" s="49"/>
      <c r="H154" s="49"/>
      <c r="I154" s="49"/>
      <c r="J154" s="48">
        <v>0</v>
      </c>
      <c r="K154" s="48">
        <v>0</v>
      </c>
      <c r="L154" s="48">
        <v>0</v>
      </c>
      <c r="M154" s="49"/>
      <c r="N154" s="48">
        <v>0</v>
      </c>
      <c r="O154" s="49"/>
      <c r="P154" s="49"/>
      <c r="Q154" s="49"/>
      <c r="R154" s="48">
        <v>0</v>
      </c>
      <c r="S154" s="48">
        <v>0</v>
      </c>
      <c r="T154" s="48">
        <v>0</v>
      </c>
      <c r="U154" s="48">
        <v>0</v>
      </c>
      <c r="V154" s="48">
        <v>0</v>
      </c>
      <c r="W154" s="49"/>
      <c r="X154" s="48">
        <v>0</v>
      </c>
      <c r="Y154" s="48">
        <v>0</v>
      </c>
      <c r="Z154" s="48">
        <v>0</v>
      </c>
      <c r="AA154" s="48">
        <v>0</v>
      </c>
      <c r="AB154" s="48">
        <v>0</v>
      </c>
      <c r="AC154" s="48">
        <v>0</v>
      </c>
      <c r="AD154" s="48">
        <v>0</v>
      </c>
      <c r="AE154" s="49"/>
      <c r="AF154" s="48">
        <v>0</v>
      </c>
      <c r="AG154" s="49"/>
      <c r="AH154" s="49"/>
      <c r="AI154" s="49"/>
      <c r="AJ154" s="48">
        <v>0</v>
      </c>
      <c r="AK154" s="49"/>
      <c r="AL154" s="49"/>
      <c r="AM154" s="49"/>
      <c r="AN154" s="48">
        <v>0</v>
      </c>
      <c r="AO154" s="49"/>
      <c r="AP154" s="48">
        <v>0</v>
      </c>
      <c r="AQ154" s="40"/>
      <c r="AR154" s="40"/>
      <c r="AS154" s="40"/>
    </row>
    <row r="155" spans="1:45" ht="20.100000000000001" customHeight="1" x14ac:dyDescent="0.2">
      <c r="D155" s="2" t="s">
        <v>156</v>
      </c>
      <c r="F155" s="39">
        <v>0</v>
      </c>
      <c r="G155" s="39"/>
      <c r="H155" s="39"/>
      <c r="I155" s="39"/>
      <c r="J155" s="39">
        <v>0</v>
      </c>
      <c r="K155" s="39">
        <v>0</v>
      </c>
      <c r="L155" s="39">
        <v>0</v>
      </c>
      <c r="M155" s="39"/>
      <c r="N155" s="39">
        <v>0</v>
      </c>
      <c r="O155" s="39"/>
      <c r="P155" s="39"/>
      <c r="Q155" s="39"/>
      <c r="R155" s="39">
        <v>0</v>
      </c>
      <c r="S155" s="39">
        <v>0</v>
      </c>
      <c r="T155" s="39">
        <v>0</v>
      </c>
      <c r="U155" s="39">
        <v>0</v>
      </c>
      <c r="V155" s="39">
        <v>0</v>
      </c>
      <c r="W155" s="39"/>
      <c r="X155" s="39">
        <v>0</v>
      </c>
      <c r="Y155" s="39">
        <v>0</v>
      </c>
      <c r="Z155" s="39">
        <v>0</v>
      </c>
      <c r="AA155" s="39">
        <v>0</v>
      </c>
      <c r="AB155" s="39">
        <v>0</v>
      </c>
      <c r="AC155" s="39">
        <v>0</v>
      </c>
      <c r="AD155" s="39">
        <v>0</v>
      </c>
      <c r="AE155" s="39"/>
      <c r="AF155" s="39">
        <v>0</v>
      </c>
      <c r="AG155" s="39"/>
      <c r="AH155" s="39"/>
      <c r="AI155" s="39"/>
      <c r="AJ155" s="39">
        <v>0</v>
      </c>
      <c r="AK155" s="39"/>
      <c r="AL155" s="39"/>
      <c r="AM155" s="39"/>
      <c r="AN155" s="39">
        <v>0</v>
      </c>
      <c r="AO155" s="39"/>
      <c r="AP155" s="39">
        <v>0</v>
      </c>
      <c r="AQ155" s="40"/>
      <c r="AR155" s="40"/>
      <c r="AS155" s="40"/>
    </row>
    <row r="156" spans="1:45" ht="20.100000000000001" customHeight="1" x14ac:dyDescent="0.2">
      <c r="D156" s="47" t="s">
        <v>157</v>
      </c>
      <c r="F156" s="48">
        <v>0</v>
      </c>
      <c r="G156" s="49"/>
      <c r="H156" s="49"/>
      <c r="I156" s="49"/>
      <c r="J156" s="48">
        <v>0</v>
      </c>
      <c r="K156" s="48">
        <v>0</v>
      </c>
      <c r="L156" s="48">
        <v>0</v>
      </c>
      <c r="M156" s="49"/>
      <c r="N156" s="48">
        <v>0</v>
      </c>
      <c r="O156" s="49"/>
      <c r="P156" s="49"/>
      <c r="Q156" s="49"/>
      <c r="R156" s="48">
        <v>0</v>
      </c>
      <c r="S156" s="48">
        <v>0</v>
      </c>
      <c r="T156" s="48">
        <v>0</v>
      </c>
      <c r="U156" s="48">
        <v>0</v>
      </c>
      <c r="V156" s="48">
        <v>0</v>
      </c>
      <c r="W156" s="49"/>
      <c r="X156" s="48">
        <v>0</v>
      </c>
      <c r="Y156" s="48">
        <v>0</v>
      </c>
      <c r="Z156" s="48">
        <v>0</v>
      </c>
      <c r="AA156" s="48">
        <v>0</v>
      </c>
      <c r="AB156" s="48">
        <v>0</v>
      </c>
      <c r="AC156" s="48">
        <v>0</v>
      </c>
      <c r="AD156" s="48">
        <v>0</v>
      </c>
      <c r="AE156" s="49"/>
      <c r="AF156" s="48">
        <v>0</v>
      </c>
      <c r="AG156" s="49"/>
      <c r="AH156" s="49"/>
      <c r="AI156" s="49"/>
      <c r="AJ156" s="48">
        <v>0</v>
      </c>
      <c r="AK156" s="49"/>
      <c r="AL156" s="49"/>
      <c r="AM156" s="49"/>
      <c r="AN156" s="48">
        <v>0</v>
      </c>
      <c r="AO156" s="49"/>
      <c r="AP156" s="48">
        <v>0</v>
      </c>
      <c r="AQ156" s="40"/>
      <c r="AR156" s="40"/>
      <c r="AS156" s="40"/>
    </row>
    <row r="157" spans="1:45" ht="20.100000000000001" customHeight="1" x14ac:dyDescent="0.2">
      <c r="D157" s="2" t="s">
        <v>158</v>
      </c>
      <c r="F157" s="39">
        <v>0</v>
      </c>
      <c r="G157" s="39"/>
      <c r="H157" s="39"/>
      <c r="I157" s="39"/>
      <c r="J157" s="39">
        <v>0</v>
      </c>
      <c r="K157" s="39">
        <v>0</v>
      </c>
      <c r="L157" s="39">
        <v>0</v>
      </c>
      <c r="M157" s="39"/>
      <c r="N157" s="39">
        <v>0</v>
      </c>
      <c r="O157" s="39"/>
      <c r="P157" s="39"/>
      <c r="Q157" s="39"/>
      <c r="R157" s="39">
        <v>0</v>
      </c>
      <c r="S157" s="39">
        <v>0</v>
      </c>
      <c r="T157" s="39">
        <v>0</v>
      </c>
      <c r="U157" s="39">
        <v>0</v>
      </c>
      <c r="V157" s="39">
        <v>0</v>
      </c>
      <c r="W157" s="39"/>
      <c r="X157" s="39">
        <v>0</v>
      </c>
      <c r="Y157" s="39">
        <v>0</v>
      </c>
      <c r="Z157" s="39">
        <v>0</v>
      </c>
      <c r="AA157" s="39">
        <v>0</v>
      </c>
      <c r="AB157" s="39">
        <v>0</v>
      </c>
      <c r="AC157" s="39">
        <v>0</v>
      </c>
      <c r="AD157" s="39">
        <v>0</v>
      </c>
      <c r="AE157" s="39"/>
      <c r="AF157" s="39">
        <v>0</v>
      </c>
      <c r="AG157" s="39"/>
      <c r="AH157" s="39"/>
      <c r="AI157" s="39"/>
      <c r="AJ157" s="39">
        <v>0</v>
      </c>
      <c r="AK157" s="39"/>
      <c r="AL157" s="39"/>
      <c r="AM157" s="39"/>
      <c r="AN157" s="39">
        <v>0</v>
      </c>
      <c r="AO157" s="39"/>
      <c r="AP157" s="39">
        <v>0</v>
      </c>
      <c r="AQ157" s="40"/>
      <c r="AR157" s="40"/>
      <c r="AS157" s="40"/>
    </row>
    <row r="158" spans="1:45" ht="20.100000000000001" customHeight="1" x14ac:dyDescent="0.2">
      <c r="D158" s="47" t="s">
        <v>128</v>
      </c>
      <c r="F158" s="48">
        <v>0</v>
      </c>
      <c r="G158" s="49"/>
      <c r="H158" s="49"/>
      <c r="I158" s="49"/>
      <c r="J158" s="48">
        <v>1</v>
      </c>
      <c r="K158" s="48">
        <v>0</v>
      </c>
      <c r="L158" s="48">
        <v>0</v>
      </c>
      <c r="M158" s="49"/>
      <c r="N158" s="48">
        <v>1</v>
      </c>
      <c r="O158" s="49"/>
      <c r="P158" s="49"/>
      <c r="Q158" s="49"/>
      <c r="R158" s="48">
        <v>0</v>
      </c>
      <c r="S158" s="48">
        <v>0</v>
      </c>
      <c r="T158" s="48">
        <v>1</v>
      </c>
      <c r="U158" s="48">
        <v>0</v>
      </c>
      <c r="V158" s="48">
        <v>0</v>
      </c>
      <c r="W158" s="49"/>
      <c r="X158" s="48">
        <v>0</v>
      </c>
      <c r="Y158" s="48">
        <v>0</v>
      </c>
      <c r="Z158" s="48">
        <v>0</v>
      </c>
      <c r="AA158" s="48">
        <v>0</v>
      </c>
      <c r="AB158" s="48">
        <v>0</v>
      </c>
      <c r="AC158" s="48">
        <v>0</v>
      </c>
      <c r="AD158" s="48">
        <v>0</v>
      </c>
      <c r="AE158" s="49"/>
      <c r="AF158" s="48">
        <v>1</v>
      </c>
      <c r="AG158" s="49"/>
      <c r="AH158" s="49"/>
      <c r="AI158" s="49"/>
      <c r="AJ158" s="48">
        <v>0</v>
      </c>
      <c r="AK158" s="49"/>
      <c r="AL158" s="49"/>
      <c r="AM158" s="49"/>
      <c r="AN158" s="48">
        <v>0</v>
      </c>
      <c r="AO158" s="49"/>
      <c r="AP158" s="48">
        <v>0</v>
      </c>
      <c r="AQ158" s="40"/>
      <c r="AR158" s="40"/>
      <c r="AS158" s="40"/>
    </row>
    <row r="159" spans="1:45" ht="20.100000000000001" customHeight="1" x14ac:dyDescent="0.2"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40"/>
      <c r="AR159" s="40"/>
      <c r="AS159" s="40"/>
    </row>
    <row r="160" spans="1:45" s="1" customFormat="1" ht="20.100000000000001" customHeight="1" x14ac:dyDescent="0.25">
      <c r="A160" s="3"/>
      <c r="B160" s="6"/>
      <c r="C160" s="51" t="s">
        <v>159</v>
      </c>
      <c r="D160" s="52"/>
      <c r="E160" s="5"/>
      <c r="F160" s="53">
        <v>0</v>
      </c>
      <c r="G160" s="54"/>
      <c r="H160" s="54"/>
      <c r="I160" s="54"/>
      <c r="J160" s="53">
        <v>8</v>
      </c>
      <c r="K160" s="53">
        <v>0</v>
      </c>
      <c r="L160" s="53">
        <v>0</v>
      </c>
      <c r="M160" s="54"/>
      <c r="N160" s="53">
        <v>8</v>
      </c>
      <c r="O160" s="54"/>
      <c r="P160" s="54"/>
      <c r="Q160" s="54"/>
      <c r="R160" s="53">
        <v>0</v>
      </c>
      <c r="S160" s="53">
        <v>2</v>
      </c>
      <c r="T160" s="53">
        <v>4</v>
      </c>
      <c r="U160" s="53">
        <v>1</v>
      </c>
      <c r="V160" s="53">
        <v>0</v>
      </c>
      <c r="W160" s="54"/>
      <c r="X160" s="53">
        <v>0</v>
      </c>
      <c r="Y160" s="53">
        <v>0</v>
      </c>
      <c r="Z160" s="53">
        <v>0</v>
      </c>
      <c r="AA160" s="53">
        <v>0</v>
      </c>
      <c r="AB160" s="53">
        <v>0</v>
      </c>
      <c r="AC160" s="53">
        <v>0</v>
      </c>
      <c r="AD160" s="53">
        <v>0</v>
      </c>
      <c r="AE160" s="54"/>
      <c r="AF160" s="53">
        <v>7</v>
      </c>
      <c r="AG160" s="54"/>
      <c r="AH160" s="54"/>
      <c r="AI160" s="54"/>
      <c r="AJ160" s="53">
        <v>1</v>
      </c>
      <c r="AK160" s="54"/>
      <c r="AL160" s="54"/>
      <c r="AM160" s="54"/>
      <c r="AN160" s="53">
        <v>0</v>
      </c>
      <c r="AO160" s="54"/>
      <c r="AP160" s="53">
        <v>0</v>
      </c>
      <c r="AQ160" s="40"/>
      <c r="AR160" s="40"/>
      <c r="AS160" s="40"/>
    </row>
    <row r="161" spans="1:45" ht="20.100000000000001" customHeight="1" x14ac:dyDescent="0.2"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40"/>
      <c r="AR161" s="40"/>
      <c r="AS161" s="40"/>
    </row>
    <row r="162" spans="1:45" s="1" customFormat="1" ht="20.100000000000001" customHeight="1" x14ac:dyDescent="0.25">
      <c r="A162" s="3"/>
      <c r="B162" s="57" t="s">
        <v>160</v>
      </c>
      <c r="C162" s="58"/>
      <c r="D162" s="58"/>
      <c r="E162" s="5"/>
      <c r="F162" s="59">
        <v>0</v>
      </c>
      <c r="G162" s="54"/>
      <c r="H162" s="54"/>
      <c r="I162" s="54"/>
      <c r="J162" s="59">
        <v>8</v>
      </c>
      <c r="K162" s="59">
        <v>0</v>
      </c>
      <c r="L162" s="59">
        <v>0</v>
      </c>
      <c r="M162" s="54"/>
      <c r="N162" s="59">
        <v>8</v>
      </c>
      <c r="O162" s="54"/>
      <c r="P162" s="54"/>
      <c r="Q162" s="54"/>
      <c r="R162" s="59">
        <v>0</v>
      </c>
      <c r="S162" s="59">
        <v>2</v>
      </c>
      <c r="T162" s="59">
        <v>4</v>
      </c>
      <c r="U162" s="59">
        <v>1</v>
      </c>
      <c r="V162" s="59">
        <v>0</v>
      </c>
      <c r="W162" s="54"/>
      <c r="X162" s="59">
        <v>0</v>
      </c>
      <c r="Y162" s="59">
        <v>0</v>
      </c>
      <c r="Z162" s="59">
        <v>0</v>
      </c>
      <c r="AA162" s="59">
        <v>0</v>
      </c>
      <c r="AB162" s="59">
        <v>0</v>
      </c>
      <c r="AC162" s="59">
        <v>0</v>
      </c>
      <c r="AD162" s="59">
        <v>0</v>
      </c>
      <c r="AE162" s="54"/>
      <c r="AF162" s="59">
        <v>7</v>
      </c>
      <c r="AG162" s="54"/>
      <c r="AH162" s="54"/>
      <c r="AI162" s="54"/>
      <c r="AJ162" s="59">
        <v>1</v>
      </c>
      <c r="AK162" s="54"/>
      <c r="AL162" s="54"/>
      <c r="AM162" s="54"/>
      <c r="AN162" s="59">
        <v>0</v>
      </c>
      <c r="AO162" s="54"/>
      <c r="AP162" s="59">
        <v>0</v>
      </c>
      <c r="AQ162" s="40"/>
      <c r="AR162" s="40"/>
      <c r="AS162" s="40"/>
    </row>
    <row r="163" spans="1:45" ht="20.100000000000001" customHeight="1" x14ac:dyDescent="0.2"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40"/>
      <c r="AR163" s="40"/>
      <c r="AS163" s="40"/>
    </row>
    <row r="164" spans="1:45" ht="20.100000000000001" customHeight="1" x14ac:dyDescent="0.2">
      <c r="B164" s="6" t="s">
        <v>161</v>
      </c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40"/>
      <c r="AR164" s="40"/>
      <c r="AS164" s="40"/>
    </row>
    <row r="165" spans="1:45" ht="20.100000000000001" customHeight="1" x14ac:dyDescent="0.2">
      <c r="C165" s="3" t="s">
        <v>95</v>
      </c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40"/>
      <c r="AR165" s="40"/>
      <c r="AS165" s="40"/>
    </row>
    <row r="166" spans="1:45" ht="20.100000000000001" customHeight="1" x14ac:dyDescent="0.2">
      <c r="D166" s="2" t="s">
        <v>122</v>
      </c>
      <c r="F166" s="39">
        <v>0</v>
      </c>
      <c r="G166" s="39"/>
      <c r="H166" s="39"/>
      <c r="I166" s="39"/>
      <c r="J166" s="39">
        <v>0</v>
      </c>
      <c r="K166" s="39">
        <v>0</v>
      </c>
      <c r="L166" s="39">
        <v>0</v>
      </c>
      <c r="M166" s="39"/>
      <c r="N166" s="39">
        <v>0</v>
      </c>
      <c r="O166" s="39"/>
      <c r="P166" s="39"/>
      <c r="Q166" s="39"/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/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/>
      <c r="AF166" s="39">
        <v>0</v>
      </c>
      <c r="AG166" s="39"/>
      <c r="AH166" s="39"/>
      <c r="AI166" s="39"/>
      <c r="AJ166" s="39">
        <v>0</v>
      </c>
      <c r="AK166" s="39"/>
      <c r="AL166" s="39"/>
      <c r="AM166" s="39"/>
      <c r="AN166" s="39">
        <v>0</v>
      </c>
      <c r="AO166" s="39"/>
      <c r="AP166" s="39">
        <v>0</v>
      </c>
      <c r="AQ166" s="40"/>
      <c r="AR166" s="40"/>
      <c r="AS166" s="40"/>
    </row>
    <row r="167" spans="1:45" ht="20.100000000000001" customHeight="1" x14ac:dyDescent="0.2">
      <c r="D167" s="47" t="s">
        <v>135</v>
      </c>
      <c r="F167" s="48">
        <v>0</v>
      </c>
      <c r="G167" s="49"/>
      <c r="H167" s="49"/>
      <c r="I167" s="49"/>
      <c r="J167" s="48">
        <v>0</v>
      </c>
      <c r="K167" s="48">
        <v>0</v>
      </c>
      <c r="L167" s="48">
        <v>0</v>
      </c>
      <c r="M167" s="49"/>
      <c r="N167" s="48">
        <v>0</v>
      </c>
      <c r="O167" s="49"/>
      <c r="P167" s="49"/>
      <c r="Q167" s="49"/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9"/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9"/>
      <c r="AF167" s="48">
        <v>0</v>
      </c>
      <c r="AG167" s="49"/>
      <c r="AH167" s="49"/>
      <c r="AI167" s="49"/>
      <c r="AJ167" s="48">
        <v>0</v>
      </c>
      <c r="AK167" s="49"/>
      <c r="AL167" s="49"/>
      <c r="AM167" s="49"/>
      <c r="AN167" s="48">
        <v>0</v>
      </c>
      <c r="AO167" s="49"/>
      <c r="AP167" s="48">
        <v>0</v>
      </c>
      <c r="AQ167" s="40"/>
      <c r="AR167" s="40"/>
      <c r="AS167" s="40"/>
    </row>
    <row r="168" spans="1:45" ht="20.100000000000001" customHeight="1" x14ac:dyDescent="0.2">
      <c r="D168" s="2" t="s">
        <v>113</v>
      </c>
      <c r="F168" s="39">
        <v>0</v>
      </c>
      <c r="G168" s="39"/>
      <c r="H168" s="39"/>
      <c r="I168" s="39"/>
      <c r="J168" s="39">
        <v>0</v>
      </c>
      <c r="K168" s="39">
        <v>0</v>
      </c>
      <c r="L168" s="39">
        <v>0</v>
      </c>
      <c r="M168" s="39"/>
      <c r="N168" s="39">
        <v>0</v>
      </c>
      <c r="O168" s="39"/>
      <c r="P168" s="39"/>
      <c r="Q168" s="39"/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39"/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/>
      <c r="AF168" s="39">
        <v>0</v>
      </c>
      <c r="AG168" s="39"/>
      <c r="AH168" s="39"/>
      <c r="AI168" s="39"/>
      <c r="AJ168" s="39">
        <v>0</v>
      </c>
      <c r="AK168" s="39"/>
      <c r="AL168" s="39"/>
      <c r="AM168" s="39"/>
      <c r="AN168" s="39">
        <v>0</v>
      </c>
      <c r="AO168" s="39"/>
      <c r="AP168" s="39">
        <v>0</v>
      </c>
      <c r="AQ168" s="40"/>
      <c r="AR168" s="40"/>
      <c r="AS168" s="40"/>
    </row>
    <row r="169" spans="1:45" ht="20.100000000000001" customHeight="1" x14ac:dyDescent="0.2">
      <c r="D169" s="47" t="s">
        <v>99</v>
      </c>
      <c r="F169" s="48">
        <v>0</v>
      </c>
      <c r="G169" s="49"/>
      <c r="H169" s="49"/>
      <c r="I169" s="49"/>
      <c r="J169" s="48">
        <v>0</v>
      </c>
      <c r="K169" s="48">
        <v>0</v>
      </c>
      <c r="L169" s="48">
        <v>0</v>
      </c>
      <c r="M169" s="49"/>
      <c r="N169" s="48">
        <v>0</v>
      </c>
      <c r="O169" s="49"/>
      <c r="P169" s="49"/>
      <c r="Q169" s="49"/>
      <c r="R169" s="48">
        <v>0</v>
      </c>
      <c r="S169" s="48">
        <v>0</v>
      </c>
      <c r="T169" s="48">
        <v>0</v>
      </c>
      <c r="U169" s="48">
        <v>0</v>
      </c>
      <c r="V169" s="48">
        <v>0</v>
      </c>
      <c r="W169" s="49"/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9"/>
      <c r="AF169" s="48">
        <v>0</v>
      </c>
      <c r="AG169" s="49"/>
      <c r="AH169" s="49"/>
      <c r="AI169" s="49"/>
      <c r="AJ169" s="48">
        <v>0</v>
      </c>
      <c r="AK169" s="49"/>
      <c r="AL169" s="49"/>
      <c r="AM169" s="49"/>
      <c r="AN169" s="48">
        <v>0</v>
      </c>
      <c r="AO169" s="49"/>
      <c r="AP169" s="48">
        <v>0</v>
      </c>
      <c r="AQ169" s="40"/>
      <c r="AR169" s="40"/>
      <c r="AS169" s="40"/>
    </row>
    <row r="170" spans="1:45" ht="20.100000000000001" customHeight="1" x14ac:dyDescent="0.2">
      <c r="D170" s="2" t="s">
        <v>114</v>
      </c>
      <c r="F170" s="39">
        <v>0</v>
      </c>
      <c r="G170" s="39"/>
      <c r="H170" s="39"/>
      <c r="I170" s="39"/>
      <c r="J170" s="39">
        <v>0</v>
      </c>
      <c r="K170" s="39">
        <v>0</v>
      </c>
      <c r="L170" s="39">
        <v>0</v>
      </c>
      <c r="M170" s="39"/>
      <c r="N170" s="39">
        <v>0</v>
      </c>
      <c r="O170" s="39"/>
      <c r="P170" s="39"/>
      <c r="Q170" s="39"/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39"/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/>
      <c r="AF170" s="39">
        <v>0</v>
      </c>
      <c r="AG170" s="39"/>
      <c r="AH170" s="39"/>
      <c r="AI170" s="39"/>
      <c r="AJ170" s="39">
        <v>0</v>
      </c>
      <c r="AK170" s="39"/>
      <c r="AL170" s="39"/>
      <c r="AM170" s="39"/>
      <c r="AN170" s="39">
        <v>0</v>
      </c>
      <c r="AO170" s="39"/>
      <c r="AP170" s="39">
        <v>0</v>
      </c>
      <c r="AQ170" s="40"/>
      <c r="AR170" s="40"/>
      <c r="AS170" s="40"/>
    </row>
    <row r="171" spans="1:45" ht="20.100000000000001" customHeight="1" x14ac:dyDescent="0.2">
      <c r="D171" s="47" t="s">
        <v>101</v>
      </c>
      <c r="F171" s="48">
        <v>0</v>
      </c>
      <c r="G171" s="49"/>
      <c r="H171" s="49"/>
      <c r="I171" s="49"/>
      <c r="J171" s="48">
        <v>0</v>
      </c>
      <c r="K171" s="48">
        <v>0</v>
      </c>
      <c r="L171" s="48">
        <v>0</v>
      </c>
      <c r="M171" s="49"/>
      <c r="N171" s="48">
        <v>0</v>
      </c>
      <c r="O171" s="49"/>
      <c r="P171" s="49"/>
      <c r="Q171" s="49"/>
      <c r="R171" s="48">
        <v>0</v>
      </c>
      <c r="S171" s="48">
        <v>0</v>
      </c>
      <c r="T171" s="48">
        <v>0</v>
      </c>
      <c r="U171" s="48">
        <v>0</v>
      </c>
      <c r="V171" s="48">
        <v>0</v>
      </c>
      <c r="W171" s="49"/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9"/>
      <c r="AF171" s="48">
        <v>0</v>
      </c>
      <c r="AG171" s="49"/>
      <c r="AH171" s="49"/>
      <c r="AI171" s="49"/>
      <c r="AJ171" s="48">
        <v>0</v>
      </c>
      <c r="AK171" s="49"/>
      <c r="AL171" s="49"/>
      <c r="AM171" s="49"/>
      <c r="AN171" s="48">
        <v>0</v>
      </c>
      <c r="AO171" s="49"/>
      <c r="AP171" s="48">
        <v>0</v>
      </c>
      <c r="AQ171" s="40"/>
      <c r="AR171" s="40"/>
      <c r="AS171" s="40"/>
    </row>
    <row r="172" spans="1:45" ht="20.100000000000001" customHeight="1" x14ac:dyDescent="0.2">
      <c r="D172" s="50" t="s">
        <v>102</v>
      </c>
      <c r="F172" s="49">
        <v>0</v>
      </c>
      <c r="G172" s="49"/>
      <c r="H172" s="49"/>
      <c r="I172" s="49"/>
      <c r="J172" s="49">
        <v>0</v>
      </c>
      <c r="K172" s="49">
        <v>0</v>
      </c>
      <c r="L172" s="49">
        <v>0</v>
      </c>
      <c r="M172" s="49"/>
      <c r="N172" s="49">
        <v>0</v>
      </c>
      <c r="O172" s="49"/>
      <c r="P172" s="49"/>
      <c r="Q172" s="49"/>
      <c r="R172" s="49">
        <v>0</v>
      </c>
      <c r="S172" s="49">
        <v>0</v>
      </c>
      <c r="T172" s="49">
        <v>0</v>
      </c>
      <c r="U172" s="49">
        <v>0</v>
      </c>
      <c r="V172" s="49">
        <v>0</v>
      </c>
      <c r="W172" s="49"/>
      <c r="X172" s="49">
        <v>0</v>
      </c>
      <c r="Y172" s="49">
        <v>0</v>
      </c>
      <c r="Z172" s="49">
        <v>0</v>
      </c>
      <c r="AA172" s="49">
        <v>0</v>
      </c>
      <c r="AB172" s="49">
        <v>0</v>
      </c>
      <c r="AC172" s="49">
        <v>0</v>
      </c>
      <c r="AD172" s="49">
        <v>0</v>
      </c>
      <c r="AE172" s="49"/>
      <c r="AF172" s="49">
        <v>0</v>
      </c>
      <c r="AG172" s="49"/>
      <c r="AH172" s="49"/>
      <c r="AI172" s="49"/>
      <c r="AJ172" s="49">
        <v>0</v>
      </c>
      <c r="AK172" s="49"/>
      <c r="AL172" s="49"/>
      <c r="AM172" s="49"/>
      <c r="AN172" s="49">
        <v>0</v>
      </c>
      <c r="AO172" s="49"/>
      <c r="AP172" s="49">
        <v>0</v>
      </c>
      <c r="AQ172" s="40"/>
      <c r="AR172" s="40"/>
      <c r="AS172" s="40"/>
    </row>
    <row r="173" spans="1:45" ht="20.100000000000001" customHeight="1" x14ac:dyDescent="0.2">
      <c r="D173" s="50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0"/>
      <c r="AR173" s="40"/>
      <c r="AS173" s="40"/>
    </row>
    <row r="174" spans="1:45" s="1" customFormat="1" ht="20.100000000000001" customHeight="1" x14ac:dyDescent="0.25">
      <c r="A174" s="3"/>
      <c r="B174" s="6"/>
      <c r="C174" s="51" t="s">
        <v>112</v>
      </c>
      <c r="D174" s="52"/>
      <c r="E174" s="5"/>
      <c r="F174" s="53">
        <v>0</v>
      </c>
      <c r="G174" s="54"/>
      <c r="H174" s="54"/>
      <c r="I174" s="54"/>
      <c r="J174" s="53">
        <v>0</v>
      </c>
      <c r="K174" s="53">
        <v>0</v>
      </c>
      <c r="L174" s="53">
        <v>0</v>
      </c>
      <c r="M174" s="54"/>
      <c r="N174" s="53">
        <v>0</v>
      </c>
      <c r="O174" s="54"/>
      <c r="P174" s="54"/>
      <c r="Q174" s="54"/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4"/>
      <c r="X174" s="53">
        <v>0</v>
      </c>
      <c r="Y174" s="53">
        <v>0</v>
      </c>
      <c r="Z174" s="53">
        <v>0</v>
      </c>
      <c r="AA174" s="53">
        <v>0</v>
      </c>
      <c r="AB174" s="53">
        <v>0</v>
      </c>
      <c r="AC174" s="53">
        <v>0</v>
      </c>
      <c r="AD174" s="53">
        <v>0</v>
      </c>
      <c r="AE174" s="54"/>
      <c r="AF174" s="53">
        <v>0</v>
      </c>
      <c r="AG174" s="54"/>
      <c r="AH174" s="54"/>
      <c r="AI174" s="54"/>
      <c r="AJ174" s="53">
        <v>0</v>
      </c>
      <c r="AK174" s="54"/>
      <c r="AL174" s="54"/>
      <c r="AM174" s="54"/>
      <c r="AN174" s="53">
        <v>0</v>
      </c>
      <c r="AO174" s="54"/>
      <c r="AP174" s="53">
        <v>0</v>
      </c>
      <c r="AQ174" s="40"/>
      <c r="AR174" s="40"/>
      <c r="AS174" s="40"/>
    </row>
    <row r="175" spans="1:45" ht="20.100000000000001" customHeight="1" x14ac:dyDescent="0.2">
      <c r="D175" s="50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0"/>
      <c r="AR175" s="40"/>
      <c r="AS175" s="40"/>
    </row>
    <row r="176" spans="1:45" ht="20.100000000000001" customHeight="1" x14ac:dyDescent="0.2">
      <c r="C176" s="3" t="s">
        <v>0</v>
      </c>
      <c r="D176" s="50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0"/>
      <c r="AR176" s="40"/>
      <c r="AS176" s="40"/>
    </row>
    <row r="177" spans="1:45" ht="20.100000000000001" customHeight="1" x14ac:dyDescent="0.2">
      <c r="D177" s="2" t="s">
        <v>122</v>
      </c>
      <c r="F177" s="39">
        <v>0</v>
      </c>
      <c r="G177" s="39"/>
      <c r="H177" s="39"/>
      <c r="I177" s="39"/>
      <c r="J177" s="39">
        <v>0</v>
      </c>
      <c r="K177" s="39">
        <v>0</v>
      </c>
      <c r="L177" s="39">
        <v>0</v>
      </c>
      <c r="M177" s="39"/>
      <c r="N177" s="39">
        <v>0</v>
      </c>
      <c r="O177" s="39"/>
      <c r="P177" s="39"/>
      <c r="Q177" s="39"/>
      <c r="R177" s="39">
        <v>0</v>
      </c>
      <c r="S177" s="39">
        <v>0</v>
      </c>
      <c r="T177" s="39">
        <v>0</v>
      </c>
      <c r="U177" s="39">
        <v>0</v>
      </c>
      <c r="V177" s="39">
        <v>0</v>
      </c>
      <c r="W177" s="39"/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/>
      <c r="AF177" s="39">
        <v>0</v>
      </c>
      <c r="AG177" s="39"/>
      <c r="AH177" s="39"/>
      <c r="AI177" s="39"/>
      <c r="AJ177" s="39">
        <v>0</v>
      </c>
      <c r="AK177" s="39"/>
      <c r="AL177" s="39"/>
      <c r="AM177" s="39"/>
      <c r="AN177" s="39">
        <v>0</v>
      </c>
      <c r="AO177" s="39"/>
      <c r="AP177" s="39">
        <v>0</v>
      </c>
      <c r="AQ177" s="40"/>
      <c r="AR177" s="40"/>
      <c r="AS177" s="40"/>
    </row>
    <row r="178" spans="1:45" ht="20.100000000000001" customHeight="1" x14ac:dyDescent="0.2">
      <c r="D178" s="47" t="s">
        <v>135</v>
      </c>
      <c r="F178" s="48">
        <v>0</v>
      </c>
      <c r="G178" s="49"/>
      <c r="H178" s="49"/>
      <c r="I178" s="49"/>
      <c r="J178" s="48">
        <v>0</v>
      </c>
      <c r="K178" s="48">
        <v>0</v>
      </c>
      <c r="L178" s="48">
        <v>0</v>
      </c>
      <c r="M178" s="49"/>
      <c r="N178" s="48">
        <v>0</v>
      </c>
      <c r="O178" s="49"/>
      <c r="P178" s="49"/>
      <c r="Q178" s="49"/>
      <c r="R178" s="48">
        <v>0</v>
      </c>
      <c r="S178" s="48">
        <v>0</v>
      </c>
      <c r="T178" s="48">
        <v>0</v>
      </c>
      <c r="U178" s="48">
        <v>0</v>
      </c>
      <c r="V178" s="48">
        <v>0</v>
      </c>
      <c r="W178" s="49"/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9"/>
      <c r="AF178" s="48">
        <v>0</v>
      </c>
      <c r="AG178" s="49"/>
      <c r="AH178" s="49"/>
      <c r="AI178" s="49"/>
      <c r="AJ178" s="48">
        <v>0</v>
      </c>
      <c r="AK178" s="49"/>
      <c r="AL178" s="49"/>
      <c r="AM178" s="49"/>
      <c r="AN178" s="48">
        <v>0</v>
      </c>
      <c r="AO178" s="49"/>
      <c r="AP178" s="48">
        <v>0</v>
      </c>
      <c r="AQ178" s="40"/>
      <c r="AR178" s="40"/>
      <c r="AS178" s="40"/>
    </row>
    <row r="179" spans="1:45" ht="20.100000000000001" customHeight="1" x14ac:dyDescent="0.2">
      <c r="D179" s="2" t="s">
        <v>113</v>
      </c>
      <c r="F179" s="39">
        <v>0</v>
      </c>
      <c r="G179" s="39"/>
      <c r="H179" s="39"/>
      <c r="I179" s="39"/>
      <c r="J179" s="39">
        <v>0</v>
      </c>
      <c r="K179" s="39">
        <v>0</v>
      </c>
      <c r="L179" s="39">
        <v>0</v>
      </c>
      <c r="M179" s="39"/>
      <c r="N179" s="39">
        <v>0</v>
      </c>
      <c r="O179" s="39"/>
      <c r="P179" s="39"/>
      <c r="Q179" s="39"/>
      <c r="R179" s="39">
        <v>0</v>
      </c>
      <c r="S179" s="39">
        <v>0</v>
      </c>
      <c r="T179" s="39">
        <v>0</v>
      </c>
      <c r="U179" s="39">
        <v>0</v>
      </c>
      <c r="V179" s="39">
        <v>0</v>
      </c>
      <c r="W179" s="39"/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/>
      <c r="AF179" s="39">
        <v>0</v>
      </c>
      <c r="AG179" s="39"/>
      <c r="AH179" s="39"/>
      <c r="AI179" s="39"/>
      <c r="AJ179" s="39">
        <v>0</v>
      </c>
      <c r="AK179" s="39"/>
      <c r="AL179" s="39"/>
      <c r="AM179" s="39"/>
      <c r="AN179" s="39">
        <v>0</v>
      </c>
      <c r="AO179" s="39"/>
      <c r="AP179" s="39">
        <v>0</v>
      </c>
      <c r="AQ179" s="40"/>
      <c r="AR179" s="40"/>
      <c r="AS179" s="40"/>
    </row>
    <row r="180" spans="1:45" ht="20.100000000000001" customHeight="1" x14ac:dyDescent="0.2">
      <c r="D180" s="47" t="s">
        <v>136</v>
      </c>
      <c r="F180" s="48">
        <v>0</v>
      </c>
      <c r="G180" s="49"/>
      <c r="H180" s="49"/>
      <c r="I180" s="49"/>
      <c r="J180" s="48">
        <v>0</v>
      </c>
      <c r="K180" s="48">
        <v>0</v>
      </c>
      <c r="L180" s="48">
        <v>0</v>
      </c>
      <c r="M180" s="49"/>
      <c r="N180" s="48">
        <v>0</v>
      </c>
      <c r="O180" s="49"/>
      <c r="P180" s="49"/>
      <c r="Q180" s="49"/>
      <c r="R180" s="48">
        <v>0</v>
      </c>
      <c r="S180" s="48">
        <v>0</v>
      </c>
      <c r="T180" s="48">
        <v>0</v>
      </c>
      <c r="U180" s="48">
        <v>0</v>
      </c>
      <c r="V180" s="48">
        <v>0</v>
      </c>
      <c r="W180" s="49"/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9"/>
      <c r="AF180" s="48">
        <v>0</v>
      </c>
      <c r="AG180" s="49"/>
      <c r="AH180" s="49"/>
      <c r="AI180" s="49"/>
      <c r="AJ180" s="48">
        <v>0</v>
      </c>
      <c r="AK180" s="49"/>
      <c r="AL180" s="49"/>
      <c r="AM180" s="49"/>
      <c r="AN180" s="48">
        <v>0</v>
      </c>
      <c r="AO180" s="49"/>
      <c r="AP180" s="48">
        <v>0</v>
      </c>
      <c r="AQ180" s="40"/>
      <c r="AR180" s="40"/>
      <c r="AS180" s="40"/>
    </row>
    <row r="181" spans="1:45" ht="20.100000000000001" customHeight="1" x14ac:dyDescent="0.2">
      <c r="D181" s="2" t="s">
        <v>114</v>
      </c>
      <c r="F181" s="39">
        <v>0</v>
      </c>
      <c r="G181" s="39"/>
      <c r="H181" s="39"/>
      <c r="I181" s="39"/>
      <c r="J181" s="39">
        <v>0</v>
      </c>
      <c r="K181" s="39">
        <v>0</v>
      </c>
      <c r="L181" s="39">
        <v>0</v>
      </c>
      <c r="M181" s="39"/>
      <c r="N181" s="39">
        <v>0</v>
      </c>
      <c r="O181" s="39"/>
      <c r="P181" s="39"/>
      <c r="Q181" s="39"/>
      <c r="R181" s="39">
        <v>0</v>
      </c>
      <c r="S181" s="39">
        <v>0</v>
      </c>
      <c r="T181" s="39">
        <v>0</v>
      </c>
      <c r="U181" s="39">
        <v>0</v>
      </c>
      <c r="V181" s="39">
        <v>0</v>
      </c>
      <c r="W181" s="39"/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/>
      <c r="AF181" s="39">
        <v>0</v>
      </c>
      <c r="AG181" s="39"/>
      <c r="AH181" s="39"/>
      <c r="AI181" s="39"/>
      <c r="AJ181" s="39">
        <v>0</v>
      </c>
      <c r="AK181" s="39"/>
      <c r="AL181" s="39"/>
      <c r="AM181" s="39"/>
      <c r="AN181" s="39">
        <v>0</v>
      </c>
      <c r="AO181" s="39"/>
      <c r="AP181" s="39">
        <v>0</v>
      </c>
      <c r="AQ181" s="40"/>
      <c r="AR181" s="40"/>
      <c r="AS181" s="40"/>
    </row>
    <row r="182" spans="1:45" ht="20.100000000000001" customHeight="1" x14ac:dyDescent="0.2">
      <c r="D182" s="47" t="s">
        <v>101</v>
      </c>
      <c r="F182" s="48">
        <v>0</v>
      </c>
      <c r="G182" s="49"/>
      <c r="H182" s="49"/>
      <c r="I182" s="49"/>
      <c r="J182" s="48">
        <v>0</v>
      </c>
      <c r="K182" s="48">
        <v>0</v>
      </c>
      <c r="L182" s="48">
        <v>0</v>
      </c>
      <c r="M182" s="49"/>
      <c r="N182" s="48">
        <v>0</v>
      </c>
      <c r="O182" s="49"/>
      <c r="P182" s="49"/>
      <c r="Q182" s="49"/>
      <c r="R182" s="48">
        <v>0</v>
      </c>
      <c r="S182" s="48">
        <v>0</v>
      </c>
      <c r="T182" s="48">
        <v>0</v>
      </c>
      <c r="U182" s="48">
        <v>0</v>
      </c>
      <c r="V182" s="48">
        <v>0</v>
      </c>
      <c r="W182" s="49"/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9"/>
      <c r="AF182" s="48">
        <v>0</v>
      </c>
      <c r="AG182" s="49"/>
      <c r="AH182" s="49"/>
      <c r="AI182" s="49"/>
      <c r="AJ182" s="48">
        <v>0</v>
      </c>
      <c r="AK182" s="49"/>
      <c r="AL182" s="49"/>
      <c r="AM182" s="49"/>
      <c r="AN182" s="48">
        <v>0</v>
      </c>
      <c r="AO182" s="49"/>
      <c r="AP182" s="48">
        <v>0</v>
      </c>
      <c r="AQ182" s="40"/>
      <c r="AR182" s="40"/>
      <c r="AS182" s="40"/>
    </row>
    <row r="183" spans="1:45" ht="19.5" customHeight="1" x14ac:dyDescent="0.2">
      <c r="D183" s="2" t="s">
        <v>116</v>
      </c>
      <c r="F183" s="39">
        <v>0</v>
      </c>
      <c r="G183" s="39"/>
      <c r="H183" s="39"/>
      <c r="I183" s="39"/>
      <c r="J183" s="39">
        <v>0</v>
      </c>
      <c r="K183" s="39">
        <v>0</v>
      </c>
      <c r="L183" s="39">
        <v>0</v>
      </c>
      <c r="M183" s="39"/>
      <c r="N183" s="39">
        <v>0</v>
      </c>
      <c r="O183" s="39"/>
      <c r="P183" s="39"/>
      <c r="Q183" s="39"/>
      <c r="R183" s="39">
        <v>0</v>
      </c>
      <c r="S183" s="39">
        <v>0</v>
      </c>
      <c r="T183" s="39">
        <v>0</v>
      </c>
      <c r="U183" s="39">
        <v>0</v>
      </c>
      <c r="V183" s="39">
        <v>0</v>
      </c>
      <c r="W183" s="39"/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/>
      <c r="AF183" s="39">
        <v>0</v>
      </c>
      <c r="AG183" s="39"/>
      <c r="AH183" s="39"/>
      <c r="AI183" s="39"/>
      <c r="AJ183" s="39">
        <v>0</v>
      </c>
      <c r="AK183" s="39"/>
      <c r="AL183" s="39"/>
      <c r="AM183" s="39"/>
      <c r="AN183" s="39">
        <v>0</v>
      </c>
      <c r="AO183" s="39"/>
      <c r="AP183" s="39">
        <v>0</v>
      </c>
      <c r="AQ183" s="40"/>
      <c r="AR183" s="40"/>
      <c r="AS183" s="40"/>
    </row>
    <row r="184" spans="1:45" ht="20.100000000000001" customHeight="1" x14ac:dyDescent="0.2">
      <c r="D184" s="47" t="s">
        <v>155</v>
      </c>
      <c r="F184" s="48">
        <v>0</v>
      </c>
      <c r="G184" s="49"/>
      <c r="H184" s="49"/>
      <c r="I184" s="49"/>
      <c r="J184" s="48">
        <v>0</v>
      </c>
      <c r="K184" s="48">
        <v>0</v>
      </c>
      <c r="L184" s="48">
        <v>0</v>
      </c>
      <c r="M184" s="49"/>
      <c r="N184" s="48">
        <v>0</v>
      </c>
      <c r="O184" s="49"/>
      <c r="P184" s="49"/>
      <c r="Q184" s="49"/>
      <c r="R184" s="48">
        <v>0</v>
      </c>
      <c r="S184" s="48">
        <v>0</v>
      </c>
      <c r="T184" s="48">
        <v>0</v>
      </c>
      <c r="U184" s="48">
        <v>0</v>
      </c>
      <c r="V184" s="48">
        <v>0</v>
      </c>
      <c r="W184" s="49"/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9"/>
      <c r="AF184" s="48">
        <v>0</v>
      </c>
      <c r="AG184" s="49"/>
      <c r="AH184" s="49"/>
      <c r="AI184" s="49"/>
      <c r="AJ184" s="48">
        <v>0</v>
      </c>
      <c r="AK184" s="49"/>
      <c r="AL184" s="49"/>
      <c r="AM184" s="49"/>
      <c r="AN184" s="48">
        <v>0</v>
      </c>
      <c r="AO184" s="49"/>
      <c r="AP184" s="48">
        <v>0</v>
      </c>
      <c r="AQ184" s="40"/>
      <c r="AR184" s="40"/>
      <c r="AS184" s="40"/>
    </row>
    <row r="185" spans="1:45" ht="20.100000000000001" customHeight="1" x14ac:dyDescent="0.2">
      <c r="D185" s="2" t="s">
        <v>137</v>
      </c>
      <c r="F185" s="39">
        <v>0</v>
      </c>
      <c r="G185" s="39"/>
      <c r="H185" s="39"/>
      <c r="I185" s="39"/>
      <c r="J185" s="39">
        <v>0</v>
      </c>
      <c r="K185" s="39">
        <v>0</v>
      </c>
      <c r="L185" s="39">
        <v>0</v>
      </c>
      <c r="M185" s="39"/>
      <c r="N185" s="39">
        <v>0</v>
      </c>
      <c r="O185" s="39"/>
      <c r="P185" s="39"/>
      <c r="Q185" s="39"/>
      <c r="R185" s="39">
        <v>0</v>
      </c>
      <c r="S185" s="39">
        <v>0</v>
      </c>
      <c r="T185" s="39">
        <v>0</v>
      </c>
      <c r="U185" s="39">
        <v>0</v>
      </c>
      <c r="V185" s="39">
        <v>0</v>
      </c>
      <c r="W185" s="39"/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/>
      <c r="AF185" s="39">
        <v>0</v>
      </c>
      <c r="AG185" s="39"/>
      <c r="AH185" s="39"/>
      <c r="AI185" s="39"/>
      <c r="AJ185" s="39">
        <v>0</v>
      </c>
      <c r="AK185" s="39"/>
      <c r="AL185" s="39"/>
      <c r="AM185" s="39"/>
      <c r="AN185" s="39">
        <v>0</v>
      </c>
      <c r="AO185" s="39"/>
      <c r="AP185" s="39">
        <v>0</v>
      </c>
      <c r="AQ185" s="40"/>
      <c r="AR185" s="40"/>
      <c r="AS185" s="40"/>
    </row>
    <row r="186" spans="1:45" ht="20.100000000000001" customHeight="1" x14ac:dyDescent="0.2"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40"/>
      <c r="AR186" s="40"/>
      <c r="AS186" s="40"/>
    </row>
    <row r="187" spans="1:45" s="1" customFormat="1" ht="20.100000000000001" customHeight="1" x14ac:dyDescent="0.25">
      <c r="A187" s="3"/>
      <c r="B187" s="6"/>
      <c r="C187" s="51" t="s">
        <v>120</v>
      </c>
      <c r="D187" s="52"/>
      <c r="E187" s="5"/>
      <c r="F187" s="53">
        <v>0</v>
      </c>
      <c r="G187" s="54"/>
      <c r="H187" s="54"/>
      <c r="I187" s="54"/>
      <c r="J187" s="53">
        <v>0</v>
      </c>
      <c r="K187" s="53">
        <v>0</v>
      </c>
      <c r="L187" s="53">
        <v>0</v>
      </c>
      <c r="M187" s="54"/>
      <c r="N187" s="53">
        <v>0</v>
      </c>
      <c r="O187" s="54"/>
      <c r="P187" s="54"/>
      <c r="Q187" s="54"/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4"/>
      <c r="X187" s="53">
        <v>0</v>
      </c>
      <c r="Y187" s="53">
        <v>0</v>
      </c>
      <c r="Z187" s="53">
        <v>0</v>
      </c>
      <c r="AA187" s="53">
        <v>0</v>
      </c>
      <c r="AB187" s="53">
        <v>0</v>
      </c>
      <c r="AC187" s="53">
        <v>0</v>
      </c>
      <c r="AD187" s="53">
        <v>0</v>
      </c>
      <c r="AE187" s="54"/>
      <c r="AF187" s="53">
        <v>0</v>
      </c>
      <c r="AG187" s="54"/>
      <c r="AH187" s="54"/>
      <c r="AI187" s="54"/>
      <c r="AJ187" s="53">
        <v>0</v>
      </c>
      <c r="AK187" s="54"/>
      <c r="AL187" s="54"/>
      <c r="AM187" s="54"/>
      <c r="AN187" s="53">
        <v>0</v>
      </c>
      <c r="AO187" s="54"/>
      <c r="AP187" s="53">
        <v>0</v>
      </c>
      <c r="AQ187" s="40"/>
      <c r="AR187" s="40"/>
      <c r="AS187" s="40"/>
    </row>
    <row r="188" spans="1:45" ht="20.100000000000001" customHeight="1" x14ac:dyDescent="0.2"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40"/>
      <c r="AR188" s="40"/>
      <c r="AS188" s="40"/>
    </row>
    <row r="189" spans="1:45" ht="20.100000000000001" customHeight="1" x14ac:dyDescent="0.2">
      <c r="C189" s="3" t="s">
        <v>162</v>
      </c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40"/>
      <c r="AR189" s="40"/>
      <c r="AS189" s="40"/>
    </row>
    <row r="190" spans="1:45" ht="20.100000000000001" customHeight="1" x14ac:dyDescent="0.2">
      <c r="D190" s="2" t="s">
        <v>163</v>
      </c>
      <c r="F190" s="39">
        <v>1</v>
      </c>
      <c r="G190" s="39"/>
      <c r="H190" s="39"/>
      <c r="I190" s="39"/>
      <c r="J190" s="39">
        <v>0</v>
      </c>
      <c r="K190" s="39">
        <v>0</v>
      </c>
      <c r="L190" s="39">
        <v>0</v>
      </c>
      <c r="M190" s="39"/>
      <c r="N190" s="39">
        <v>0</v>
      </c>
      <c r="O190" s="39"/>
      <c r="P190" s="39"/>
      <c r="Q190" s="39"/>
      <c r="R190" s="39">
        <v>0</v>
      </c>
      <c r="S190" s="39">
        <v>0</v>
      </c>
      <c r="T190" s="39">
        <v>0</v>
      </c>
      <c r="U190" s="39">
        <v>0</v>
      </c>
      <c r="V190" s="39">
        <v>0</v>
      </c>
      <c r="W190" s="39"/>
      <c r="X190" s="39">
        <v>1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/>
      <c r="AF190" s="39">
        <v>1</v>
      </c>
      <c r="AG190" s="39"/>
      <c r="AH190" s="39"/>
      <c r="AI190" s="39"/>
      <c r="AJ190" s="39">
        <v>0</v>
      </c>
      <c r="AK190" s="39"/>
      <c r="AL190" s="39"/>
      <c r="AM190" s="39"/>
      <c r="AN190" s="39">
        <v>0</v>
      </c>
      <c r="AO190" s="39"/>
      <c r="AP190" s="39">
        <v>0</v>
      </c>
      <c r="AQ190" s="40"/>
      <c r="AR190" s="40"/>
      <c r="AS190" s="40"/>
    </row>
    <row r="191" spans="1:45" ht="19.5" customHeight="1" x14ac:dyDescent="0.2">
      <c r="D191" s="47" t="s">
        <v>164</v>
      </c>
      <c r="F191" s="48">
        <v>2</v>
      </c>
      <c r="G191" s="49"/>
      <c r="H191" s="49"/>
      <c r="I191" s="49"/>
      <c r="J191" s="48">
        <v>2</v>
      </c>
      <c r="K191" s="48">
        <v>1</v>
      </c>
      <c r="L191" s="48">
        <v>1</v>
      </c>
      <c r="M191" s="49"/>
      <c r="N191" s="48">
        <v>4</v>
      </c>
      <c r="O191" s="49"/>
      <c r="P191" s="49"/>
      <c r="Q191" s="49"/>
      <c r="R191" s="48">
        <v>0</v>
      </c>
      <c r="S191" s="48">
        <v>3</v>
      </c>
      <c r="T191" s="48">
        <v>0</v>
      </c>
      <c r="U191" s="48">
        <v>0</v>
      </c>
      <c r="V191" s="48">
        <v>0</v>
      </c>
      <c r="W191" s="49"/>
      <c r="X191" s="48">
        <v>1</v>
      </c>
      <c r="Y191" s="48">
        <v>0</v>
      </c>
      <c r="Z191" s="48">
        <v>0</v>
      </c>
      <c r="AA191" s="48">
        <v>1</v>
      </c>
      <c r="AB191" s="48">
        <v>0</v>
      </c>
      <c r="AC191" s="48">
        <v>0</v>
      </c>
      <c r="AD191" s="48">
        <v>0</v>
      </c>
      <c r="AE191" s="49"/>
      <c r="AF191" s="48">
        <v>5</v>
      </c>
      <c r="AG191" s="49"/>
      <c r="AH191" s="49"/>
      <c r="AI191" s="49"/>
      <c r="AJ191" s="48">
        <v>1</v>
      </c>
      <c r="AK191" s="49"/>
      <c r="AL191" s="49"/>
      <c r="AM191" s="49"/>
      <c r="AN191" s="48">
        <v>0</v>
      </c>
      <c r="AO191" s="49"/>
      <c r="AP191" s="48">
        <v>0</v>
      </c>
      <c r="AQ191" s="40"/>
      <c r="AR191" s="40"/>
      <c r="AS191" s="40"/>
    </row>
    <row r="192" spans="1:45" ht="20.100000000000001" customHeight="1" x14ac:dyDescent="0.2">
      <c r="D192" s="2" t="s">
        <v>165</v>
      </c>
      <c r="F192" s="39">
        <v>0</v>
      </c>
      <c r="G192" s="39"/>
      <c r="H192" s="39"/>
      <c r="I192" s="39"/>
      <c r="J192" s="39">
        <v>1</v>
      </c>
      <c r="K192" s="39">
        <v>0</v>
      </c>
      <c r="L192" s="39">
        <v>0</v>
      </c>
      <c r="M192" s="39"/>
      <c r="N192" s="39">
        <v>1</v>
      </c>
      <c r="O192" s="39"/>
      <c r="P192" s="39"/>
      <c r="Q192" s="39"/>
      <c r="R192" s="39">
        <v>0</v>
      </c>
      <c r="S192" s="39">
        <v>1</v>
      </c>
      <c r="T192" s="39">
        <v>0</v>
      </c>
      <c r="U192" s="39">
        <v>0</v>
      </c>
      <c r="V192" s="39">
        <v>0</v>
      </c>
      <c r="W192" s="39"/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/>
      <c r="AF192" s="39">
        <v>1</v>
      </c>
      <c r="AG192" s="39"/>
      <c r="AH192" s="39"/>
      <c r="AI192" s="39"/>
      <c r="AJ192" s="39">
        <v>0</v>
      </c>
      <c r="AK192" s="39"/>
      <c r="AL192" s="39"/>
      <c r="AM192" s="39"/>
      <c r="AN192" s="39">
        <v>0</v>
      </c>
      <c r="AO192" s="39"/>
      <c r="AP192" s="39">
        <v>0</v>
      </c>
      <c r="AQ192" s="40"/>
      <c r="AR192" s="40"/>
      <c r="AS192" s="40"/>
    </row>
    <row r="193" spans="1:45" ht="19.5" customHeight="1" x14ac:dyDescent="0.2">
      <c r="D193" s="47" t="s">
        <v>166</v>
      </c>
      <c r="F193" s="48">
        <v>0</v>
      </c>
      <c r="G193" s="49"/>
      <c r="H193" s="49"/>
      <c r="I193" s="49"/>
      <c r="J193" s="48">
        <v>0</v>
      </c>
      <c r="K193" s="48">
        <v>0</v>
      </c>
      <c r="L193" s="48">
        <v>0</v>
      </c>
      <c r="M193" s="49"/>
      <c r="N193" s="48">
        <v>0</v>
      </c>
      <c r="O193" s="49"/>
      <c r="P193" s="49"/>
      <c r="Q193" s="49"/>
      <c r="R193" s="48">
        <v>0</v>
      </c>
      <c r="S193" s="48">
        <v>0</v>
      </c>
      <c r="T193" s="48">
        <v>0</v>
      </c>
      <c r="U193" s="48">
        <v>0</v>
      </c>
      <c r="V193" s="48">
        <v>0</v>
      </c>
      <c r="W193" s="49"/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9"/>
      <c r="AF193" s="48">
        <v>0</v>
      </c>
      <c r="AG193" s="49"/>
      <c r="AH193" s="49"/>
      <c r="AI193" s="49"/>
      <c r="AJ193" s="48">
        <v>0</v>
      </c>
      <c r="AK193" s="49"/>
      <c r="AL193" s="49"/>
      <c r="AM193" s="49"/>
      <c r="AN193" s="48">
        <v>0</v>
      </c>
      <c r="AO193" s="49"/>
      <c r="AP193" s="48">
        <v>0</v>
      </c>
      <c r="AQ193" s="40"/>
      <c r="AR193" s="40"/>
      <c r="AS193" s="40"/>
    </row>
    <row r="194" spans="1:45" ht="20.100000000000001" customHeight="1" x14ac:dyDescent="0.2">
      <c r="D194" s="2" t="s">
        <v>167</v>
      </c>
      <c r="F194" s="39">
        <v>1</v>
      </c>
      <c r="G194" s="39"/>
      <c r="H194" s="39"/>
      <c r="I194" s="39"/>
      <c r="J194" s="39">
        <v>1</v>
      </c>
      <c r="K194" s="39">
        <v>0</v>
      </c>
      <c r="L194" s="39">
        <v>0</v>
      </c>
      <c r="M194" s="39"/>
      <c r="N194" s="39">
        <v>1</v>
      </c>
      <c r="O194" s="39"/>
      <c r="P194" s="39"/>
      <c r="Q194" s="39"/>
      <c r="R194" s="39">
        <v>0</v>
      </c>
      <c r="S194" s="39">
        <v>0</v>
      </c>
      <c r="T194" s="39">
        <v>1</v>
      </c>
      <c r="U194" s="39">
        <v>0</v>
      </c>
      <c r="V194" s="39">
        <v>0</v>
      </c>
      <c r="W194" s="39"/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/>
      <c r="AF194" s="39">
        <v>1</v>
      </c>
      <c r="AG194" s="39"/>
      <c r="AH194" s="39"/>
      <c r="AI194" s="39"/>
      <c r="AJ194" s="39">
        <v>1</v>
      </c>
      <c r="AK194" s="39"/>
      <c r="AL194" s="39"/>
      <c r="AM194" s="39"/>
      <c r="AN194" s="39">
        <v>0</v>
      </c>
      <c r="AO194" s="39"/>
      <c r="AP194" s="39">
        <v>0</v>
      </c>
      <c r="AQ194" s="40"/>
      <c r="AR194" s="40"/>
      <c r="AS194" s="40"/>
    </row>
    <row r="195" spans="1:45" ht="19.5" customHeight="1" x14ac:dyDescent="0.2">
      <c r="D195" s="47" t="s">
        <v>168</v>
      </c>
      <c r="F195" s="48">
        <v>0</v>
      </c>
      <c r="G195" s="49"/>
      <c r="H195" s="49"/>
      <c r="I195" s="49"/>
      <c r="J195" s="48">
        <v>0</v>
      </c>
      <c r="K195" s="48">
        <v>0</v>
      </c>
      <c r="L195" s="48">
        <v>0</v>
      </c>
      <c r="M195" s="49"/>
      <c r="N195" s="48">
        <v>0</v>
      </c>
      <c r="O195" s="49"/>
      <c r="P195" s="49"/>
      <c r="Q195" s="49"/>
      <c r="R195" s="48">
        <v>0</v>
      </c>
      <c r="S195" s="48">
        <v>0</v>
      </c>
      <c r="T195" s="48">
        <v>0</v>
      </c>
      <c r="U195" s="48">
        <v>0</v>
      </c>
      <c r="V195" s="48">
        <v>0</v>
      </c>
      <c r="W195" s="49"/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9"/>
      <c r="AF195" s="48">
        <v>0</v>
      </c>
      <c r="AG195" s="49"/>
      <c r="AH195" s="49"/>
      <c r="AI195" s="49"/>
      <c r="AJ195" s="48">
        <v>0</v>
      </c>
      <c r="AK195" s="49"/>
      <c r="AL195" s="49"/>
      <c r="AM195" s="49"/>
      <c r="AN195" s="48">
        <v>0</v>
      </c>
      <c r="AO195" s="49"/>
      <c r="AP195" s="48">
        <v>0</v>
      </c>
      <c r="AQ195" s="40"/>
      <c r="AR195" s="40"/>
      <c r="AS195" s="40"/>
    </row>
    <row r="196" spans="1:45" ht="20.100000000000001" customHeight="1" x14ac:dyDescent="0.2">
      <c r="D196" s="2" t="s">
        <v>169</v>
      </c>
      <c r="F196" s="39">
        <v>0</v>
      </c>
      <c r="G196" s="39"/>
      <c r="H196" s="39"/>
      <c r="I196" s="39"/>
      <c r="J196" s="39">
        <v>1</v>
      </c>
      <c r="K196" s="39">
        <v>1</v>
      </c>
      <c r="L196" s="39">
        <v>0</v>
      </c>
      <c r="M196" s="39"/>
      <c r="N196" s="39">
        <v>2</v>
      </c>
      <c r="O196" s="39"/>
      <c r="P196" s="39"/>
      <c r="Q196" s="39"/>
      <c r="R196" s="39">
        <v>0</v>
      </c>
      <c r="S196" s="39">
        <v>0</v>
      </c>
      <c r="T196" s="39">
        <v>1</v>
      </c>
      <c r="U196" s="39">
        <v>0</v>
      </c>
      <c r="V196" s="39">
        <v>0</v>
      </c>
      <c r="W196" s="39"/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/>
      <c r="AF196" s="39">
        <v>1</v>
      </c>
      <c r="AG196" s="39"/>
      <c r="AH196" s="39"/>
      <c r="AI196" s="39"/>
      <c r="AJ196" s="39">
        <v>1</v>
      </c>
      <c r="AK196" s="39"/>
      <c r="AL196" s="39"/>
      <c r="AM196" s="39"/>
      <c r="AN196" s="39">
        <v>0</v>
      </c>
      <c r="AO196" s="39"/>
      <c r="AP196" s="39">
        <v>0</v>
      </c>
      <c r="AQ196" s="40"/>
      <c r="AR196" s="40"/>
      <c r="AS196" s="40"/>
    </row>
    <row r="197" spans="1:45" ht="19.5" customHeight="1" x14ac:dyDescent="0.2">
      <c r="D197" s="47" t="s">
        <v>170</v>
      </c>
      <c r="F197" s="48">
        <v>0</v>
      </c>
      <c r="G197" s="49"/>
      <c r="H197" s="49"/>
      <c r="I197" s="49"/>
      <c r="J197" s="48">
        <v>1</v>
      </c>
      <c r="K197" s="48">
        <v>0</v>
      </c>
      <c r="L197" s="48">
        <v>0</v>
      </c>
      <c r="M197" s="49"/>
      <c r="N197" s="48">
        <v>1</v>
      </c>
      <c r="O197" s="49"/>
      <c r="P197" s="49"/>
      <c r="Q197" s="49"/>
      <c r="R197" s="48">
        <v>0</v>
      </c>
      <c r="S197" s="48">
        <v>0</v>
      </c>
      <c r="T197" s="48">
        <v>1</v>
      </c>
      <c r="U197" s="48">
        <v>0</v>
      </c>
      <c r="V197" s="48">
        <v>0</v>
      </c>
      <c r="W197" s="49"/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9"/>
      <c r="AF197" s="48">
        <v>1</v>
      </c>
      <c r="AG197" s="49"/>
      <c r="AH197" s="49"/>
      <c r="AI197" s="49"/>
      <c r="AJ197" s="48">
        <v>0</v>
      </c>
      <c r="AK197" s="49"/>
      <c r="AL197" s="49"/>
      <c r="AM197" s="49"/>
      <c r="AN197" s="48">
        <v>0</v>
      </c>
      <c r="AO197" s="49"/>
      <c r="AP197" s="48">
        <v>0</v>
      </c>
      <c r="AQ197" s="40"/>
      <c r="AR197" s="40"/>
      <c r="AS197" s="40"/>
    </row>
    <row r="198" spans="1:45" ht="19.5" customHeight="1" x14ac:dyDescent="0.2">
      <c r="D198" s="50" t="s">
        <v>171</v>
      </c>
      <c r="F198" s="49">
        <v>0</v>
      </c>
      <c r="G198" s="49"/>
      <c r="H198" s="49"/>
      <c r="I198" s="49"/>
      <c r="J198" s="49">
        <v>1</v>
      </c>
      <c r="K198" s="49">
        <v>0</v>
      </c>
      <c r="L198" s="49">
        <v>0</v>
      </c>
      <c r="M198" s="49"/>
      <c r="N198" s="49">
        <v>1</v>
      </c>
      <c r="O198" s="49"/>
      <c r="P198" s="49"/>
      <c r="Q198" s="49"/>
      <c r="R198" s="49">
        <v>0</v>
      </c>
      <c r="S198" s="49">
        <v>0</v>
      </c>
      <c r="T198" s="49">
        <v>1</v>
      </c>
      <c r="U198" s="49">
        <v>0</v>
      </c>
      <c r="V198" s="49">
        <v>0</v>
      </c>
      <c r="W198" s="49"/>
      <c r="X198" s="49">
        <v>0</v>
      </c>
      <c r="Y198" s="49">
        <v>0</v>
      </c>
      <c r="Z198" s="49">
        <v>0</v>
      </c>
      <c r="AA198" s="49">
        <v>0</v>
      </c>
      <c r="AB198" s="49">
        <v>0</v>
      </c>
      <c r="AC198" s="49">
        <v>0</v>
      </c>
      <c r="AD198" s="49">
        <v>0</v>
      </c>
      <c r="AE198" s="49"/>
      <c r="AF198" s="49">
        <v>1</v>
      </c>
      <c r="AG198" s="49"/>
      <c r="AH198" s="49"/>
      <c r="AI198" s="49"/>
      <c r="AJ198" s="49">
        <v>0</v>
      </c>
      <c r="AK198" s="49"/>
      <c r="AL198" s="49"/>
      <c r="AM198" s="49"/>
      <c r="AN198" s="49">
        <v>0</v>
      </c>
      <c r="AO198" s="49"/>
      <c r="AP198" s="49">
        <v>0</v>
      </c>
      <c r="AQ198" s="40"/>
      <c r="AR198" s="40"/>
      <c r="AS198" s="40"/>
    </row>
    <row r="199" spans="1:45" ht="20.100000000000001" customHeight="1" x14ac:dyDescent="0.2">
      <c r="D199" s="50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40"/>
      <c r="AR199" s="40"/>
      <c r="AS199" s="40"/>
    </row>
    <row r="200" spans="1:45" s="1" customFormat="1" ht="20.100000000000001" customHeight="1" x14ac:dyDescent="0.25">
      <c r="A200" s="3"/>
      <c r="B200" s="6"/>
      <c r="C200" s="51" t="s">
        <v>172</v>
      </c>
      <c r="D200" s="52"/>
      <c r="E200" s="5"/>
      <c r="F200" s="53">
        <v>4</v>
      </c>
      <c r="G200" s="54"/>
      <c r="H200" s="54"/>
      <c r="I200" s="54"/>
      <c r="J200" s="53">
        <v>7</v>
      </c>
      <c r="K200" s="53">
        <v>2</v>
      </c>
      <c r="L200" s="53">
        <v>1</v>
      </c>
      <c r="M200" s="54"/>
      <c r="N200" s="53">
        <v>10</v>
      </c>
      <c r="O200" s="54"/>
      <c r="P200" s="54"/>
      <c r="Q200" s="54"/>
      <c r="R200" s="53">
        <v>0</v>
      </c>
      <c r="S200" s="53">
        <v>4</v>
      </c>
      <c r="T200" s="53">
        <v>4</v>
      </c>
      <c r="U200" s="53">
        <v>0</v>
      </c>
      <c r="V200" s="53">
        <v>0</v>
      </c>
      <c r="W200" s="54"/>
      <c r="X200" s="53">
        <v>2</v>
      </c>
      <c r="Y200" s="53">
        <v>0</v>
      </c>
      <c r="Z200" s="53">
        <v>0</v>
      </c>
      <c r="AA200" s="53">
        <v>1</v>
      </c>
      <c r="AB200" s="53">
        <v>0</v>
      </c>
      <c r="AC200" s="53">
        <v>0</v>
      </c>
      <c r="AD200" s="53">
        <v>0</v>
      </c>
      <c r="AE200" s="54"/>
      <c r="AF200" s="53">
        <v>11</v>
      </c>
      <c r="AG200" s="54"/>
      <c r="AH200" s="54"/>
      <c r="AI200" s="54"/>
      <c r="AJ200" s="53">
        <v>3</v>
      </c>
      <c r="AK200" s="54"/>
      <c r="AL200" s="54"/>
      <c r="AM200" s="54"/>
      <c r="AN200" s="53">
        <v>0</v>
      </c>
      <c r="AO200" s="54"/>
      <c r="AP200" s="53">
        <v>0</v>
      </c>
      <c r="AQ200" s="40"/>
      <c r="AR200" s="40"/>
      <c r="AS200" s="40"/>
    </row>
    <row r="201" spans="1:45" ht="20.100000000000001" customHeight="1" x14ac:dyDescent="0.2"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40"/>
      <c r="AR201" s="40"/>
      <c r="AS201" s="40"/>
    </row>
    <row r="202" spans="1:45" ht="20.100000000000001" customHeight="1" x14ac:dyDescent="0.2">
      <c r="C202" s="3" t="s">
        <v>127</v>
      </c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40"/>
      <c r="AR202" s="40"/>
      <c r="AS202" s="40"/>
    </row>
    <row r="203" spans="1:45" ht="20.100000000000001" customHeight="1" x14ac:dyDescent="0.2">
      <c r="D203" s="2" t="s">
        <v>122</v>
      </c>
      <c r="F203" s="39">
        <v>0</v>
      </c>
      <c r="G203" s="39"/>
      <c r="H203" s="39"/>
      <c r="I203" s="39"/>
      <c r="J203" s="39">
        <v>0</v>
      </c>
      <c r="K203" s="39">
        <v>0</v>
      </c>
      <c r="L203" s="39">
        <v>0</v>
      </c>
      <c r="M203" s="39"/>
      <c r="N203" s="39">
        <v>0</v>
      </c>
      <c r="O203" s="39"/>
      <c r="P203" s="39"/>
      <c r="Q203" s="39"/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39"/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/>
      <c r="AF203" s="39">
        <v>0</v>
      </c>
      <c r="AG203" s="39"/>
      <c r="AH203" s="39"/>
      <c r="AI203" s="39"/>
      <c r="AJ203" s="39">
        <v>0</v>
      </c>
      <c r="AK203" s="39"/>
      <c r="AL203" s="39"/>
      <c r="AM203" s="39"/>
      <c r="AN203" s="39">
        <v>0</v>
      </c>
      <c r="AO203" s="39"/>
      <c r="AP203" s="39">
        <v>0</v>
      </c>
      <c r="AQ203" s="40"/>
      <c r="AR203" s="40"/>
      <c r="AS203" s="40"/>
    </row>
    <row r="204" spans="1:45" ht="19.5" customHeight="1" x14ac:dyDescent="0.2">
      <c r="D204" s="47" t="s">
        <v>135</v>
      </c>
      <c r="F204" s="48">
        <v>0</v>
      </c>
      <c r="G204" s="49"/>
      <c r="H204" s="49"/>
      <c r="I204" s="49"/>
      <c r="J204" s="48">
        <v>0</v>
      </c>
      <c r="K204" s="48">
        <v>0</v>
      </c>
      <c r="L204" s="48">
        <v>0</v>
      </c>
      <c r="M204" s="49"/>
      <c r="N204" s="48">
        <v>0</v>
      </c>
      <c r="O204" s="49"/>
      <c r="P204" s="49"/>
      <c r="Q204" s="49"/>
      <c r="R204" s="48">
        <v>0</v>
      </c>
      <c r="S204" s="48">
        <v>0</v>
      </c>
      <c r="T204" s="48">
        <v>0</v>
      </c>
      <c r="U204" s="48">
        <v>0</v>
      </c>
      <c r="V204" s="48">
        <v>0</v>
      </c>
      <c r="W204" s="49"/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9"/>
      <c r="AF204" s="48">
        <v>0</v>
      </c>
      <c r="AG204" s="49"/>
      <c r="AH204" s="49"/>
      <c r="AI204" s="49"/>
      <c r="AJ204" s="48">
        <v>0</v>
      </c>
      <c r="AK204" s="49"/>
      <c r="AL204" s="49"/>
      <c r="AM204" s="49"/>
      <c r="AN204" s="48">
        <v>0</v>
      </c>
      <c r="AO204" s="49"/>
      <c r="AP204" s="48">
        <v>0</v>
      </c>
      <c r="AQ204" s="40"/>
      <c r="AR204" s="40"/>
      <c r="AS204" s="40"/>
    </row>
    <row r="205" spans="1:45" ht="20.100000000000001" customHeight="1" x14ac:dyDescent="0.2">
      <c r="D205" s="2" t="s">
        <v>98</v>
      </c>
      <c r="F205" s="39">
        <v>0</v>
      </c>
      <c r="G205" s="39"/>
      <c r="H205" s="39"/>
      <c r="I205" s="39"/>
      <c r="J205" s="39">
        <v>0</v>
      </c>
      <c r="K205" s="39">
        <v>0</v>
      </c>
      <c r="L205" s="39">
        <v>0</v>
      </c>
      <c r="M205" s="39"/>
      <c r="N205" s="39">
        <v>0</v>
      </c>
      <c r="O205" s="39"/>
      <c r="P205" s="39"/>
      <c r="Q205" s="39"/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39"/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/>
      <c r="AF205" s="39">
        <v>0</v>
      </c>
      <c r="AG205" s="39"/>
      <c r="AH205" s="39"/>
      <c r="AI205" s="39"/>
      <c r="AJ205" s="39">
        <v>0</v>
      </c>
      <c r="AK205" s="39"/>
      <c r="AL205" s="39"/>
      <c r="AM205" s="39"/>
      <c r="AN205" s="39">
        <v>0</v>
      </c>
      <c r="AO205" s="39"/>
      <c r="AP205" s="39">
        <v>0</v>
      </c>
      <c r="AQ205" s="40"/>
      <c r="AR205" s="40"/>
      <c r="AS205" s="40"/>
    </row>
    <row r="206" spans="1:45" ht="19.5" customHeight="1" x14ac:dyDescent="0.2">
      <c r="D206" s="47" t="s">
        <v>136</v>
      </c>
      <c r="F206" s="48">
        <v>0</v>
      </c>
      <c r="G206" s="49"/>
      <c r="H206" s="49"/>
      <c r="I206" s="49"/>
      <c r="J206" s="48">
        <v>0</v>
      </c>
      <c r="K206" s="48">
        <v>0</v>
      </c>
      <c r="L206" s="48">
        <v>0</v>
      </c>
      <c r="M206" s="49"/>
      <c r="N206" s="48">
        <v>0</v>
      </c>
      <c r="O206" s="49"/>
      <c r="P206" s="49"/>
      <c r="Q206" s="49"/>
      <c r="R206" s="48">
        <v>0</v>
      </c>
      <c r="S206" s="48">
        <v>0</v>
      </c>
      <c r="T206" s="48">
        <v>0</v>
      </c>
      <c r="U206" s="48">
        <v>0</v>
      </c>
      <c r="V206" s="48">
        <v>0</v>
      </c>
      <c r="W206" s="49"/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9"/>
      <c r="AF206" s="48">
        <v>0</v>
      </c>
      <c r="AG206" s="49"/>
      <c r="AH206" s="49"/>
      <c r="AI206" s="49"/>
      <c r="AJ206" s="48">
        <v>0</v>
      </c>
      <c r="AK206" s="49"/>
      <c r="AL206" s="49"/>
      <c r="AM206" s="49"/>
      <c r="AN206" s="48">
        <v>0</v>
      </c>
      <c r="AO206" s="49"/>
      <c r="AP206" s="48">
        <v>0</v>
      </c>
      <c r="AQ206" s="40"/>
      <c r="AR206" s="40"/>
      <c r="AS206" s="40"/>
    </row>
    <row r="207" spans="1:45" ht="20.100000000000001" customHeight="1" x14ac:dyDescent="0.2">
      <c r="D207" s="2" t="s">
        <v>114</v>
      </c>
      <c r="F207" s="39">
        <v>0</v>
      </c>
      <c r="G207" s="39"/>
      <c r="H207" s="39"/>
      <c r="I207" s="39"/>
      <c r="J207" s="39">
        <v>0</v>
      </c>
      <c r="K207" s="39">
        <v>0</v>
      </c>
      <c r="L207" s="39">
        <v>0</v>
      </c>
      <c r="M207" s="39"/>
      <c r="N207" s="39">
        <v>0</v>
      </c>
      <c r="O207" s="39"/>
      <c r="P207" s="39"/>
      <c r="Q207" s="39"/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39"/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/>
      <c r="AF207" s="39">
        <v>0</v>
      </c>
      <c r="AG207" s="39"/>
      <c r="AH207" s="39"/>
      <c r="AI207" s="39"/>
      <c r="AJ207" s="39">
        <v>0</v>
      </c>
      <c r="AK207" s="39"/>
      <c r="AL207" s="39"/>
      <c r="AM207" s="39"/>
      <c r="AN207" s="39">
        <v>0</v>
      </c>
      <c r="AO207" s="39"/>
      <c r="AP207" s="39">
        <v>0</v>
      </c>
      <c r="AQ207" s="40"/>
      <c r="AR207" s="40"/>
      <c r="AS207" s="40"/>
    </row>
    <row r="208" spans="1:45" ht="19.5" customHeight="1" x14ac:dyDescent="0.2">
      <c r="D208" s="47" t="s">
        <v>115</v>
      </c>
      <c r="F208" s="48">
        <v>0</v>
      </c>
      <c r="G208" s="49"/>
      <c r="H208" s="49"/>
      <c r="I208" s="49"/>
      <c r="J208" s="48">
        <v>0</v>
      </c>
      <c r="K208" s="48">
        <v>0</v>
      </c>
      <c r="L208" s="48">
        <v>0</v>
      </c>
      <c r="M208" s="49"/>
      <c r="N208" s="48">
        <v>0</v>
      </c>
      <c r="O208" s="49"/>
      <c r="P208" s="49"/>
      <c r="Q208" s="49"/>
      <c r="R208" s="48">
        <v>0</v>
      </c>
      <c r="S208" s="48">
        <v>0</v>
      </c>
      <c r="T208" s="48">
        <v>0</v>
      </c>
      <c r="U208" s="48">
        <v>0</v>
      </c>
      <c r="V208" s="48">
        <v>0</v>
      </c>
      <c r="W208" s="49"/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9"/>
      <c r="AF208" s="48">
        <v>0</v>
      </c>
      <c r="AG208" s="49"/>
      <c r="AH208" s="49"/>
      <c r="AI208" s="49"/>
      <c r="AJ208" s="48">
        <v>0</v>
      </c>
      <c r="AK208" s="49"/>
      <c r="AL208" s="49"/>
      <c r="AM208" s="49"/>
      <c r="AN208" s="48">
        <v>0</v>
      </c>
      <c r="AO208" s="49"/>
      <c r="AP208" s="48">
        <v>0</v>
      </c>
      <c r="AQ208" s="40"/>
      <c r="AR208" s="40"/>
      <c r="AS208" s="40"/>
    </row>
    <row r="209" spans="1:45" ht="20.100000000000001" customHeight="1" x14ac:dyDescent="0.2">
      <c r="D209" s="2" t="s">
        <v>102</v>
      </c>
      <c r="F209" s="39">
        <v>0</v>
      </c>
      <c r="G209" s="39"/>
      <c r="H209" s="39"/>
      <c r="I209" s="39"/>
      <c r="J209" s="39">
        <v>0</v>
      </c>
      <c r="K209" s="39">
        <v>0</v>
      </c>
      <c r="L209" s="39">
        <v>0</v>
      </c>
      <c r="M209" s="39"/>
      <c r="N209" s="39">
        <v>0</v>
      </c>
      <c r="O209" s="39"/>
      <c r="P209" s="39"/>
      <c r="Q209" s="39"/>
      <c r="R209" s="39">
        <v>0</v>
      </c>
      <c r="S209" s="39">
        <v>0</v>
      </c>
      <c r="T209" s="39">
        <v>0</v>
      </c>
      <c r="U209" s="39">
        <v>0</v>
      </c>
      <c r="V209" s="39">
        <v>0</v>
      </c>
      <c r="W209" s="39"/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/>
      <c r="AF209" s="39">
        <v>0</v>
      </c>
      <c r="AG209" s="39"/>
      <c r="AH209" s="39"/>
      <c r="AI209" s="39"/>
      <c r="AJ209" s="39">
        <v>0</v>
      </c>
      <c r="AK209" s="39"/>
      <c r="AL209" s="39"/>
      <c r="AM209" s="39"/>
      <c r="AN209" s="39">
        <v>0</v>
      </c>
      <c r="AO209" s="39"/>
      <c r="AP209" s="39">
        <v>0</v>
      </c>
      <c r="AQ209" s="40"/>
      <c r="AR209" s="40"/>
      <c r="AS209" s="40"/>
    </row>
    <row r="210" spans="1:45" ht="20.100000000000001" customHeight="1" x14ac:dyDescent="0.2">
      <c r="D210" s="50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40"/>
      <c r="AR210" s="40"/>
      <c r="AS210" s="40"/>
    </row>
    <row r="211" spans="1:45" s="1" customFormat="1" ht="20.100000000000001" customHeight="1" x14ac:dyDescent="0.25">
      <c r="A211" s="3"/>
      <c r="B211" s="6"/>
      <c r="C211" s="51" t="s">
        <v>129</v>
      </c>
      <c r="D211" s="52"/>
      <c r="E211" s="5"/>
      <c r="F211" s="53">
        <v>0</v>
      </c>
      <c r="G211" s="54"/>
      <c r="H211" s="54"/>
      <c r="I211" s="54"/>
      <c r="J211" s="53">
        <v>0</v>
      </c>
      <c r="K211" s="53">
        <v>0</v>
      </c>
      <c r="L211" s="53">
        <v>0</v>
      </c>
      <c r="M211" s="54"/>
      <c r="N211" s="53">
        <v>0</v>
      </c>
      <c r="O211" s="54"/>
      <c r="P211" s="54"/>
      <c r="Q211" s="54"/>
      <c r="R211" s="53">
        <v>0</v>
      </c>
      <c r="S211" s="53">
        <v>0</v>
      </c>
      <c r="T211" s="53">
        <v>0</v>
      </c>
      <c r="U211" s="53">
        <v>0</v>
      </c>
      <c r="V211" s="53">
        <v>0</v>
      </c>
      <c r="W211" s="54"/>
      <c r="X211" s="53">
        <v>0</v>
      </c>
      <c r="Y211" s="53">
        <v>0</v>
      </c>
      <c r="Z211" s="53">
        <v>0</v>
      </c>
      <c r="AA211" s="53">
        <v>0</v>
      </c>
      <c r="AB211" s="53">
        <v>0</v>
      </c>
      <c r="AC211" s="53">
        <v>0</v>
      </c>
      <c r="AD211" s="53">
        <v>0</v>
      </c>
      <c r="AE211" s="54"/>
      <c r="AF211" s="53">
        <v>0</v>
      </c>
      <c r="AG211" s="54"/>
      <c r="AH211" s="54"/>
      <c r="AI211" s="54"/>
      <c r="AJ211" s="53">
        <v>0</v>
      </c>
      <c r="AK211" s="54"/>
      <c r="AL211" s="54"/>
      <c r="AM211" s="54"/>
      <c r="AN211" s="53">
        <v>0</v>
      </c>
      <c r="AO211" s="54"/>
      <c r="AP211" s="53">
        <v>0</v>
      </c>
      <c r="AQ211" s="40"/>
      <c r="AR211" s="40"/>
      <c r="AS211" s="40"/>
    </row>
    <row r="212" spans="1:45" s="1" customFormat="1" ht="20.100000000000001" customHeight="1" x14ac:dyDescent="0.2">
      <c r="A212" s="3"/>
      <c r="B212" s="6"/>
      <c r="C212" s="3"/>
      <c r="D212" s="3"/>
      <c r="E212" s="5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</row>
    <row r="213" spans="1:45" ht="20.100000000000001" customHeight="1" x14ac:dyDescent="0.2">
      <c r="C213" s="3" t="s">
        <v>130</v>
      </c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40"/>
      <c r="AR213" s="40"/>
      <c r="AS213" s="40"/>
    </row>
    <row r="214" spans="1:45" ht="19.5" customHeight="1" x14ac:dyDescent="0.2">
      <c r="D214" s="2" t="s">
        <v>113</v>
      </c>
      <c r="F214" s="39">
        <v>0</v>
      </c>
      <c r="G214" s="39"/>
      <c r="H214" s="39"/>
      <c r="I214" s="39"/>
      <c r="J214" s="39">
        <v>0</v>
      </c>
      <c r="K214" s="39">
        <v>0</v>
      </c>
      <c r="L214" s="39">
        <v>0</v>
      </c>
      <c r="M214" s="39"/>
      <c r="N214" s="39">
        <v>0</v>
      </c>
      <c r="O214" s="39"/>
      <c r="P214" s="39"/>
      <c r="Q214" s="39"/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39"/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/>
      <c r="AF214" s="39">
        <v>0</v>
      </c>
      <c r="AG214" s="39"/>
      <c r="AH214" s="39"/>
      <c r="AI214" s="39"/>
      <c r="AJ214" s="39">
        <v>0</v>
      </c>
      <c r="AK214" s="39"/>
      <c r="AL214" s="39"/>
      <c r="AM214" s="39"/>
      <c r="AN214" s="39">
        <v>0</v>
      </c>
      <c r="AO214" s="39"/>
      <c r="AP214" s="39">
        <v>0</v>
      </c>
      <c r="AQ214" s="40"/>
      <c r="AR214" s="40"/>
      <c r="AS214" s="40"/>
    </row>
    <row r="215" spans="1:45" s="1" customFormat="1" ht="20.100000000000001" customHeight="1" x14ac:dyDescent="0.2">
      <c r="A215" s="3"/>
      <c r="B215" s="6"/>
      <c r="C215" s="3"/>
      <c r="D215" s="3"/>
      <c r="E215" s="5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</row>
    <row r="216" spans="1:45" s="1" customFormat="1" ht="20.100000000000001" customHeight="1" x14ac:dyDescent="0.25">
      <c r="A216" s="3"/>
      <c r="B216" s="6"/>
      <c r="C216" s="51" t="s">
        <v>133</v>
      </c>
      <c r="D216" s="52"/>
      <c r="E216" s="5"/>
      <c r="F216" s="53">
        <v>0</v>
      </c>
      <c r="G216" s="54"/>
      <c r="H216" s="54"/>
      <c r="I216" s="54"/>
      <c r="J216" s="53">
        <v>0</v>
      </c>
      <c r="K216" s="53">
        <v>0</v>
      </c>
      <c r="L216" s="53">
        <v>0</v>
      </c>
      <c r="M216" s="54"/>
      <c r="N216" s="53">
        <v>0</v>
      </c>
      <c r="O216" s="54"/>
      <c r="P216" s="54"/>
      <c r="Q216" s="54"/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4"/>
      <c r="X216" s="53">
        <v>0</v>
      </c>
      <c r="Y216" s="53">
        <v>0</v>
      </c>
      <c r="Z216" s="53">
        <v>0</v>
      </c>
      <c r="AA216" s="53">
        <v>0</v>
      </c>
      <c r="AB216" s="53">
        <v>0</v>
      </c>
      <c r="AC216" s="53">
        <v>0</v>
      </c>
      <c r="AD216" s="53">
        <v>0</v>
      </c>
      <c r="AE216" s="54"/>
      <c r="AF216" s="53">
        <v>0</v>
      </c>
      <c r="AG216" s="54"/>
      <c r="AH216" s="54"/>
      <c r="AI216" s="54"/>
      <c r="AJ216" s="53">
        <v>0</v>
      </c>
      <c r="AK216" s="54"/>
      <c r="AL216" s="54"/>
      <c r="AM216" s="54"/>
      <c r="AN216" s="53">
        <v>0</v>
      </c>
      <c r="AO216" s="54"/>
      <c r="AP216" s="53">
        <v>0</v>
      </c>
      <c r="AQ216" s="40"/>
      <c r="AR216" s="40"/>
      <c r="AS216" s="40"/>
    </row>
    <row r="217" spans="1:45" s="1" customFormat="1" ht="20.100000000000001" customHeight="1" x14ac:dyDescent="0.2">
      <c r="A217" s="3"/>
      <c r="B217" s="6"/>
      <c r="C217" s="3"/>
      <c r="D217" s="3"/>
      <c r="E217" s="5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</row>
    <row r="218" spans="1:45" s="1" customFormat="1" ht="20.100000000000001" customHeight="1" x14ac:dyDescent="0.25">
      <c r="A218" s="3"/>
      <c r="B218" s="57" t="s">
        <v>173</v>
      </c>
      <c r="C218" s="58"/>
      <c r="D218" s="58"/>
      <c r="E218" s="5"/>
      <c r="F218" s="59">
        <v>4</v>
      </c>
      <c r="G218" s="54"/>
      <c r="H218" s="54"/>
      <c r="I218" s="54"/>
      <c r="J218" s="59">
        <v>7</v>
      </c>
      <c r="K218" s="59">
        <v>2</v>
      </c>
      <c r="L218" s="59">
        <v>1</v>
      </c>
      <c r="M218" s="54"/>
      <c r="N218" s="59">
        <v>10</v>
      </c>
      <c r="O218" s="54"/>
      <c r="P218" s="54"/>
      <c r="Q218" s="54"/>
      <c r="R218" s="59">
        <v>0</v>
      </c>
      <c r="S218" s="59">
        <v>4</v>
      </c>
      <c r="T218" s="59">
        <v>4</v>
      </c>
      <c r="U218" s="59">
        <v>0</v>
      </c>
      <c r="V218" s="59">
        <v>0</v>
      </c>
      <c r="W218" s="54"/>
      <c r="X218" s="59">
        <v>2</v>
      </c>
      <c r="Y218" s="59">
        <v>0</v>
      </c>
      <c r="Z218" s="59">
        <v>0</v>
      </c>
      <c r="AA218" s="59">
        <v>1</v>
      </c>
      <c r="AB218" s="59">
        <v>0</v>
      </c>
      <c r="AC218" s="59">
        <v>0</v>
      </c>
      <c r="AD218" s="59">
        <v>0</v>
      </c>
      <c r="AE218" s="54"/>
      <c r="AF218" s="59">
        <v>11</v>
      </c>
      <c r="AG218" s="54"/>
      <c r="AH218" s="54"/>
      <c r="AI218" s="54"/>
      <c r="AJ218" s="59">
        <v>3</v>
      </c>
      <c r="AK218" s="54"/>
      <c r="AL218" s="54"/>
      <c r="AM218" s="54"/>
      <c r="AN218" s="59">
        <v>0</v>
      </c>
      <c r="AO218" s="54"/>
      <c r="AP218" s="59">
        <v>0</v>
      </c>
      <c r="AQ218" s="40"/>
      <c r="AR218" s="40"/>
      <c r="AS218" s="40"/>
    </row>
    <row r="219" spans="1:45" ht="20.100000000000001" customHeight="1" x14ac:dyDescent="0.2"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40"/>
      <c r="AR219" s="40"/>
      <c r="AS219" s="40"/>
    </row>
    <row r="220" spans="1:45" ht="20.100000000000001" customHeight="1" x14ac:dyDescent="0.2">
      <c r="B220" s="6" t="s">
        <v>174</v>
      </c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40"/>
      <c r="AR220" s="40"/>
      <c r="AS220" s="40"/>
    </row>
    <row r="221" spans="1:45" ht="20.100000000000001" customHeight="1" x14ac:dyDescent="0.2">
      <c r="C221" s="3" t="s">
        <v>175</v>
      </c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40"/>
      <c r="AR221" s="40"/>
      <c r="AS221" s="40"/>
    </row>
    <row r="222" spans="1:45" ht="20.100000000000001" customHeight="1" x14ac:dyDescent="0.2">
      <c r="D222" s="2" t="s">
        <v>176</v>
      </c>
      <c r="F222" s="39">
        <v>0</v>
      </c>
      <c r="G222" s="39"/>
      <c r="H222" s="39"/>
      <c r="I222" s="39"/>
      <c r="J222" s="39">
        <v>0</v>
      </c>
      <c r="K222" s="39">
        <v>0</v>
      </c>
      <c r="L222" s="39">
        <v>0</v>
      </c>
      <c r="M222" s="39"/>
      <c r="N222" s="39">
        <v>0</v>
      </c>
      <c r="O222" s="39"/>
      <c r="P222" s="39"/>
      <c r="Q222" s="39"/>
      <c r="R222" s="39">
        <v>0</v>
      </c>
      <c r="S222" s="39">
        <v>0</v>
      </c>
      <c r="T222" s="39">
        <v>0</v>
      </c>
      <c r="U222" s="39">
        <v>0</v>
      </c>
      <c r="V222" s="39">
        <v>0</v>
      </c>
      <c r="W222" s="39"/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/>
      <c r="AF222" s="39">
        <v>0</v>
      </c>
      <c r="AG222" s="39"/>
      <c r="AH222" s="39"/>
      <c r="AI222" s="39"/>
      <c r="AJ222" s="39">
        <v>0</v>
      </c>
      <c r="AK222" s="39"/>
      <c r="AL222" s="39"/>
      <c r="AM222" s="39"/>
      <c r="AN222" s="39">
        <v>0</v>
      </c>
      <c r="AO222" s="39"/>
      <c r="AP222" s="39">
        <v>0</v>
      </c>
      <c r="AQ222" s="40"/>
      <c r="AR222" s="40"/>
      <c r="AS222" s="40"/>
    </row>
    <row r="223" spans="1:45" ht="19.5" customHeight="1" x14ac:dyDescent="0.2">
      <c r="D223" s="47" t="s">
        <v>177</v>
      </c>
      <c r="F223" s="48">
        <v>0</v>
      </c>
      <c r="G223" s="49"/>
      <c r="H223" s="49"/>
      <c r="I223" s="49"/>
      <c r="J223" s="48">
        <v>0</v>
      </c>
      <c r="K223" s="48">
        <v>0</v>
      </c>
      <c r="L223" s="48">
        <v>0</v>
      </c>
      <c r="M223" s="49"/>
      <c r="N223" s="48">
        <v>0</v>
      </c>
      <c r="O223" s="49"/>
      <c r="P223" s="49"/>
      <c r="Q223" s="49"/>
      <c r="R223" s="48">
        <v>0</v>
      </c>
      <c r="S223" s="48">
        <v>0</v>
      </c>
      <c r="T223" s="48">
        <v>0</v>
      </c>
      <c r="U223" s="48">
        <v>0</v>
      </c>
      <c r="V223" s="48">
        <v>0</v>
      </c>
      <c r="W223" s="49"/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0</v>
      </c>
      <c r="AE223" s="49"/>
      <c r="AF223" s="48">
        <v>0</v>
      </c>
      <c r="AG223" s="49"/>
      <c r="AH223" s="49"/>
      <c r="AI223" s="49"/>
      <c r="AJ223" s="48">
        <v>0</v>
      </c>
      <c r="AK223" s="49"/>
      <c r="AL223" s="49"/>
      <c r="AM223" s="49"/>
      <c r="AN223" s="48">
        <v>0</v>
      </c>
      <c r="AO223" s="49"/>
      <c r="AP223" s="48">
        <v>0</v>
      </c>
      <c r="AQ223" s="40"/>
      <c r="AR223" s="40"/>
      <c r="AS223" s="40"/>
    </row>
    <row r="224" spans="1:45" ht="20.100000000000001" customHeight="1" x14ac:dyDescent="0.2">
      <c r="D224" s="2" t="s">
        <v>178</v>
      </c>
      <c r="F224" s="39">
        <v>0</v>
      </c>
      <c r="G224" s="39"/>
      <c r="H224" s="39"/>
      <c r="I224" s="39"/>
      <c r="J224" s="39">
        <v>0</v>
      </c>
      <c r="K224" s="39">
        <v>0</v>
      </c>
      <c r="L224" s="39">
        <v>0</v>
      </c>
      <c r="M224" s="39"/>
      <c r="N224" s="39">
        <v>0</v>
      </c>
      <c r="O224" s="39"/>
      <c r="P224" s="39"/>
      <c r="Q224" s="39"/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/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/>
      <c r="AF224" s="39">
        <v>0</v>
      </c>
      <c r="AG224" s="39"/>
      <c r="AH224" s="39"/>
      <c r="AI224" s="39"/>
      <c r="AJ224" s="39">
        <v>0</v>
      </c>
      <c r="AK224" s="39"/>
      <c r="AL224" s="39"/>
      <c r="AM224" s="39"/>
      <c r="AN224" s="39">
        <v>0</v>
      </c>
      <c r="AO224" s="39"/>
      <c r="AP224" s="39">
        <v>0</v>
      </c>
      <c r="AQ224" s="40"/>
      <c r="AR224" s="40"/>
      <c r="AS224" s="40"/>
    </row>
    <row r="225" spans="1:45" ht="19.5" customHeight="1" x14ac:dyDescent="0.2">
      <c r="D225" s="47" t="s">
        <v>179</v>
      </c>
      <c r="F225" s="48">
        <v>0</v>
      </c>
      <c r="G225" s="49"/>
      <c r="H225" s="49"/>
      <c r="I225" s="49"/>
      <c r="J225" s="48">
        <v>0</v>
      </c>
      <c r="K225" s="48">
        <v>0</v>
      </c>
      <c r="L225" s="48">
        <v>0</v>
      </c>
      <c r="M225" s="49"/>
      <c r="N225" s="48">
        <v>0</v>
      </c>
      <c r="O225" s="49"/>
      <c r="P225" s="49"/>
      <c r="Q225" s="49"/>
      <c r="R225" s="48">
        <v>0</v>
      </c>
      <c r="S225" s="48">
        <v>0</v>
      </c>
      <c r="T225" s="48">
        <v>0</v>
      </c>
      <c r="U225" s="48">
        <v>0</v>
      </c>
      <c r="V225" s="48">
        <v>0</v>
      </c>
      <c r="W225" s="49"/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9"/>
      <c r="AF225" s="48">
        <v>0</v>
      </c>
      <c r="AG225" s="49"/>
      <c r="AH225" s="49"/>
      <c r="AI225" s="49"/>
      <c r="AJ225" s="48">
        <v>0</v>
      </c>
      <c r="AK225" s="49"/>
      <c r="AL225" s="49"/>
      <c r="AM225" s="49"/>
      <c r="AN225" s="48">
        <v>0</v>
      </c>
      <c r="AO225" s="49"/>
      <c r="AP225" s="48">
        <v>0</v>
      </c>
      <c r="AQ225" s="40"/>
      <c r="AR225" s="40"/>
      <c r="AS225" s="40"/>
    </row>
    <row r="226" spans="1:45" ht="20.100000000000001" customHeight="1" x14ac:dyDescent="0.2">
      <c r="D226" s="2" t="s">
        <v>114</v>
      </c>
      <c r="F226" s="39">
        <v>0</v>
      </c>
      <c r="G226" s="39"/>
      <c r="H226" s="39"/>
      <c r="I226" s="39"/>
      <c r="J226" s="39">
        <v>0</v>
      </c>
      <c r="K226" s="39">
        <v>0</v>
      </c>
      <c r="L226" s="39">
        <v>0</v>
      </c>
      <c r="M226" s="39"/>
      <c r="N226" s="39">
        <v>0</v>
      </c>
      <c r="O226" s="39"/>
      <c r="P226" s="39"/>
      <c r="Q226" s="39"/>
      <c r="R226" s="39">
        <v>0</v>
      </c>
      <c r="S226" s="39">
        <v>0</v>
      </c>
      <c r="T226" s="39">
        <v>0</v>
      </c>
      <c r="U226" s="39">
        <v>0</v>
      </c>
      <c r="V226" s="39">
        <v>0</v>
      </c>
      <c r="W226" s="39"/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/>
      <c r="AF226" s="39">
        <v>0</v>
      </c>
      <c r="AG226" s="39"/>
      <c r="AH226" s="39"/>
      <c r="AI226" s="39"/>
      <c r="AJ226" s="39">
        <v>0</v>
      </c>
      <c r="AK226" s="39"/>
      <c r="AL226" s="39"/>
      <c r="AM226" s="39"/>
      <c r="AN226" s="39">
        <v>0</v>
      </c>
      <c r="AO226" s="39"/>
      <c r="AP226" s="39">
        <v>0</v>
      </c>
      <c r="AQ226" s="40"/>
      <c r="AR226" s="40"/>
      <c r="AS226" s="40"/>
    </row>
    <row r="227" spans="1:45" ht="19.5" customHeight="1" x14ac:dyDescent="0.2">
      <c r="D227" s="47" t="s">
        <v>115</v>
      </c>
      <c r="F227" s="48">
        <v>0</v>
      </c>
      <c r="G227" s="49"/>
      <c r="H227" s="49"/>
      <c r="I227" s="49"/>
      <c r="J227" s="48">
        <v>0</v>
      </c>
      <c r="K227" s="48">
        <v>0</v>
      </c>
      <c r="L227" s="48">
        <v>0</v>
      </c>
      <c r="M227" s="49"/>
      <c r="N227" s="48">
        <v>0</v>
      </c>
      <c r="O227" s="49"/>
      <c r="P227" s="49"/>
      <c r="Q227" s="49"/>
      <c r="R227" s="48">
        <v>0</v>
      </c>
      <c r="S227" s="48">
        <v>0</v>
      </c>
      <c r="T227" s="48">
        <v>0</v>
      </c>
      <c r="U227" s="48">
        <v>0</v>
      </c>
      <c r="V227" s="48">
        <v>0</v>
      </c>
      <c r="W227" s="49"/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9"/>
      <c r="AF227" s="48">
        <v>0</v>
      </c>
      <c r="AG227" s="49"/>
      <c r="AH227" s="49"/>
      <c r="AI227" s="49"/>
      <c r="AJ227" s="48">
        <v>0</v>
      </c>
      <c r="AK227" s="49"/>
      <c r="AL227" s="49"/>
      <c r="AM227" s="49"/>
      <c r="AN227" s="48">
        <v>0</v>
      </c>
      <c r="AO227" s="49"/>
      <c r="AP227" s="48">
        <v>0</v>
      </c>
      <c r="AQ227" s="40"/>
      <c r="AR227" s="40"/>
      <c r="AS227" s="40"/>
    </row>
    <row r="228" spans="1:45" ht="20.100000000000001" customHeight="1" x14ac:dyDescent="0.2"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40"/>
      <c r="AR228" s="40"/>
      <c r="AS228" s="40"/>
    </row>
    <row r="229" spans="1:45" s="1" customFormat="1" ht="20.100000000000001" customHeight="1" x14ac:dyDescent="0.25">
      <c r="A229" s="3"/>
      <c r="B229" s="6"/>
      <c r="C229" s="51" t="s">
        <v>180</v>
      </c>
      <c r="D229" s="52"/>
      <c r="E229" s="5"/>
      <c r="F229" s="53">
        <v>0</v>
      </c>
      <c r="G229" s="54"/>
      <c r="H229" s="54"/>
      <c r="I229" s="54"/>
      <c r="J229" s="53">
        <v>0</v>
      </c>
      <c r="K229" s="53">
        <v>0</v>
      </c>
      <c r="L229" s="53">
        <v>0</v>
      </c>
      <c r="M229" s="54"/>
      <c r="N229" s="53">
        <v>0</v>
      </c>
      <c r="O229" s="54"/>
      <c r="P229" s="54"/>
      <c r="Q229" s="54"/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4"/>
      <c r="X229" s="53">
        <v>0</v>
      </c>
      <c r="Y229" s="53">
        <v>0</v>
      </c>
      <c r="Z229" s="53">
        <v>0</v>
      </c>
      <c r="AA229" s="53">
        <v>0</v>
      </c>
      <c r="AB229" s="53">
        <v>0</v>
      </c>
      <c r="AC229" s="53">
        <v>0</v>
      </c>
      <c r="AD229" s="53">
        <v>0</v>
      </c>
      <c r="AE229" s="54"/>
      <c r="AF229" s="53">
        <v>0</v>
      </c>
      <c r="AG229" s="54"/>
      <c r="AH229" s="54"/>
      <c r="AI229" s="54"/>
      <c r="AJ229" s="53">
        <v>0</v>
      </c>
      <c r="AK229" s="54"/>
      <c r="AL229" s="54"/>
      <c r="AM229" s="54"/>
      <c r="AN229" s="53">
        <v>0</v>
      </c>
      <c r="AO229" s="54"/>
      <c r="AP229" s="53">
        <v>0</v>
      </c>
      <c r="AQ229" s="40"/>
      <c r="AR229" s="40"/>
      <c r="AS229" s="40"/>
    </row>
    <row r="230" spans="1:45" ht="20.100000000000001" customHeight="1" x14ac:dyDescent="0.2"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40"/>
      <c r="AR230" s="40"/>
      <c r="AS230" s="40"/>
    </row>
    <row r="231" spans="1:45" ht="20.100000000000001" customHeight="1" x14ac:dyDescent="0.2">
      <c r="C231" s="3" t="s">
        <v>121</v>
      </c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40"/>
      <c r="AR231" s="40"/>
      <c r="AS231" s="40"/>
    </row>
    <row r="232" spans="1:45" ht="20.100000000000001" customHeight="1" x14ac:dyDescent="0.2">
      <c r="D232" s="2" t="s">
        <v>176</v>
      </c>
      <c r="F232" s="39">
        <v>0</v>
      </c>
      <c r="G232" s="39"/>
      <c r="H232" s="39"/>
      <c r="I232" s="39"/>
      <c r="J232" s="39">
        <v>0</v>
      </c>
      <c r="K232" s="39">
        <v>0</v>
      </c>
      <c r="L232" s="39">
        <v>0</v>
      </c>
      <c r="M232" s="39"/>
      <c r="N232" s="39">
        <v>0</v>
      </c>
      <c r="O232" s="39"/>
      <c r="P232" s="39"/>
      <c r="Q232" s="39"/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/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/>
      <c r="AF232" s="39">
        <v>0</v>
      </c>
      <c r="AG232" s="39"/>
      <c r="AH232" s="39"/>
      <c r="AI232" s="39"/>
      <c r="AJ232" s="39">
        <v>0</v>
      </c>
      <c r="AK232" s="39"/>
      <c r="AL232" s="39"/>
      <c r="AM232" s="39"/>
      <c r="AN232" s="39">
        <v>0</v>
      </c>
      <c r="AO232" s="39"/>
      <c r="AP232" s="39">
        <v>0</v>
      </c>
      <c r="AQ232" s="40"/>
      <c r="AR232" s="40"/>
      <c r="AS232" s="40"/>
    </row>
    <row r="233" spans="1:45" ht="19.5" customHeight="1" x14ac:dyDescent="0.2">
      <c r="D233" s="47" t="s">
        <v>97</v>
      </c>
      <c r="F233" s="48">
        <v>1</v>
      </c>
      <c r="G233" s="49"/>
      <c r="H233" s="49"/>
      <c r="I233" s="49"/>
      <c r="J233" s="48">
        <v>1</v>
      </c>
      <c r="K233" s="48">
        <v>0</v>
      </c>
      <c r="L233" s="48">
        <v>1</v>
      </c>
      <c r="M233" s="49"/>
      <c r="N233" s="48">
        <v>2</v>
      </c>
      <c r="O233" s="49"/>
      <c r="P233" s="49"/>
      <c r="Q233" s="49"/>
      <c r="R233" s="48">
        <v>0</v>
      </c>
      <c r="S233" s="48">
        <v>1</v>
      </c>
      <c r="T233" s="48">
        <v>0</v>
      </c>
      <c r="U233" s="48">
        <v>0</v>
      </c>
      <c r="V233" s="48">
        <v>0</v>
      </c>
      <c r="W233" s="49"/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9"/>
      <c r="AF233" s="48">
        <v>1</v>
      </c>
      <c r="AG233" s="49"/>
      <c r="AH233" s="49"/>
      <c r="AI233" s="49"/>
      <c r="AJ233" s="48">
        <v>2</v>
      </c>
      <c r="AK233" s="49"/>
      <c r="AL233" s="49"/>
      <c r="AM233" s="49"/>
      <c r="AN233" s="48">
        <v>0</v>
      </c>
      <c r="AO233" s="49"/>
      <c r="AP233" s="48">
        <v>0</v>
      </c>
      <c r="AQ233" s="40"/>
      <c r="AR233" s="40"/>
      <c r="AS233" s="40"/>
    </row>
    <row r="234" spans="1:45" ht="20.100000000000001" customHeight="1" x14ac:dyDescent="0.2"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40"/>
      <c r="AR234" s="40"/>
      <c r="AS234" s="40"/>
    </row>
    <row r="235" spans="1:45" s="1" customFormat="1" ht="20.100000000000001" customHeight="1" x14ac:dyDescent="0.25">
      <c r="A235" s="3"/>
      <c r="B235" s="6"/>
      <c r="C235" s="51" t="s">
        <v>124</v>
      </c>
      <c r="D235" s="52"/>
      <c r="E235" s="5"/>
      <c r="F235" s="53">
        <v>1</v>
      </c>
      <c r="G235" s="54"/>
      <c r="H235" s="54"/>
      <c r="I235" s="54"/>
      <c r="J235" s="53">
        <v>1</v>
      </c>
      <c r="K235" s="53">
        <v>0</v>
      </c>
      <c r="L235" s="53">
        <v>1</v>
      </c>
      <c r="M235" s="54"/>
      <c r="N235" s="53">
        <v>2</v>
      </c>
      <c r="O235" s="54"/>
      <c r="P235" s="54"/>
      <c r="Q235" s="54"/>
      <c r="R235" s="53">
        <v>0</v>
      </c>
      <c r="S235" s="53">
        <v>1</v>
      </c>
      <c r="T235" s="53">
        <v>0</v>
      </c>
      <c r="U235" s="53">
        <v>0</v>
      </c>
      <c r="V235" s="53">
        <v>0</v>
      </c>
      <c r="W235" s="54"/>
      <c r="X235" s="53">
        <v>0</v>
      </c>
      <c r="Y235" s="53">
        <v>0</v>
      </c>
      <c r="Z235" s="53">
        <v>0</v>
      </c>
      <c r="AA235" s="53">
        <v>0</v>
      </c>
      <c r="AB235" s="53">
        <v>0</v>
      </c>
      <c r="AC235" s="53">
        <v>0</v>
      </c>
      <c r="AD235" s="53">
        <v>0</v>
      </c>
      <c r="AE235" s="54"/>
      <c r="AF235" s="53">
        <v>1</v>
      </c>
      <c r="AG235" s="54"/>
      <c r="AH235" s="54"/>
      <c r="AI235" s="54"/>
      <c r="AJ235" s="53">
        <v>2</v>
      </c>
      <c r="AK235" s="54"/>
      <c r="AL235" s="54"/>
      <c r="AM235" s="54"/>
      <c r="AN235" s="53">
        <v>0</v>
      </c>
      <c r="AO235" s="54"/>
      <c r="AP235" s="53">
        <v>0</v>
      </c>
      <c r="AQ235" s="40"/>
      <c r="AR235" s="40"/>
      <c r="AS235" s="40"/>
    </row>
    <row r="236" spans="1:45" ht="20.100000000000001" customHeight="1" x14ac:dyDescent="0.2"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40"/>
      <c r="AR236" s="40"/>
      <c r="AS236" s="40"/>
    </row>
    <row r="237" spans="1:45" ht="20.100000000000001" customHeight="1" x14ac:dyDescent="0.2">
      <c r="C237" s="3" t="s">
        <v>181</v>
      </c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40"/>
      <c r="AR237" s="40"/>
      <c r="AS237" s="40"/>
    </row>
    <row r="238" spans="1:45" ht="20.100000000000001" customHeight="1" x14ac:dyDescent="0.2">
      <c r="D238" s="2" t="s">
        <v>96</v>
      </c>
      <c r="F238" s="39">
        <v>0</v>
      </c>
      <c r="G238" s="39"/>
      <c r="H238" s="39"/>
      <c r="I238" s="39"/>
      <c r="J238" s="39">
        <v>0</v>
      </c>
      <c r="K238" s="39">
        <v>0</v>
      </c>
      <c r="L238" s="39">
        <v>0</v>
      </c>
      <c r="M238" s="39"/>
      <c r="N238" s="39">
        <v>0</v>
      </c>
      <c r="O238" s="39"/>
      <c r="P238" s="39"/>
      <c r="Q238" s="39"/>
      <c r="R238" s="39">
        <v>0</v>
      </c>
      <c r="S238" s="39">
        <v>0</v>
      </c>
      <c r="T238" s="39">
        <v>0</v>
      </c>
      <c r="U238" s="39">
        <v>0</v>
      </c>
      <c r="V238" s="39">
        <v>0</v>
      </c>
      <c r="W238" s="39"/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/>
      <c r="AF238" s="39">
        <v>0</v>
      </c>
      <c r="AG238" s="39"/>
      <c r="AH238" s="39"/>
      <c r="AI238" s="39"/>
      <c r="AJ238" s="39">
        <v>0</v>
      </c>
      <c r="AK238" s="39"/>
      <c r="AL238" s="39"/>
      <c r="AM238" s="39"/>
      <c r="AN238" s="39">
        <v>0</v>
      </c>
      <c r="AO238" s="39"/>
      <c r="AP238" s="39">
        <v>0</v>
      </c>
      <c r="AQ238" s="40"/>
      <c r="AR238" s="40"/>
      <c r="AS238" s="40"/>
    </row>
    <row r="239" spans="1:45" ht="19.5" customHeight="1" x14ac:dyDescent="0.2">
      <c r="D239" s="47" t="s">
        <v>97</v>
      </c>
      <c r="F239" s="48">
        <v>0</v>
      </c>
      <c r="G239" s="49"/>
      <c r="H239" s="49"/>
      <c r="I239" s="49"/>
      <c r="J239" s="48">
        <v>0</v>
      </c>
      <c r="K239" s="48">
        <v>0</v>
      </c>
      <c r="L239" s="48">
        <v>0</v>
      </c>
      <c r="M239" s="49"/>
      <c r="N239" s="48">
        <v>0</v>
      </c>
      <c r="O239" s="49"/>
      <c r="P239" s="49"/>
      <c r="Q239" s="49"/>
      <c r="R239" s="48">
        <v>0</v>
      </c>
      <c r="S239" s="48">
        <v>0</v>
      </c>
      <c r="T239" s="48">
        <v>0</v>
      </c>
      <c r="U239" s="48">
        <v>0</v>
      </c>
      <c r="V239" s="48">
        <v>0</v>
      </c>
      <c r="W239" s="49"/>
      <c r="X239" s="48">
        <v>0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9"/>
      <c r="AF239" s="48">
        <v>0</v>
      </c>
      <c r="AG239" s="49"/>
      <c r="AH239" s="49"/>
      <c r="AI239" s="49"/>
      <c r="AJ239" s="48">
        <v>0</v>
      </c>
      <c r="AK239" s="49"/>
      <c r="AL239" s="49"/>
      <c r="AM239" s="49"/>
      <c r="AN239" s="48">
        <v>0</v>
      </c>
      <c r="AO239" s="49"/>
      <c r="AP239" s="48">
        <v>0</v>
      </c>
      <c r="AQ239" s="40"/>
      <c r="AR239" s="40"/>
      <c r="AS239" s="40"/>
    </row>
    <row r="240" spans="1:45" ht="20.100000000000001" customHeight="1" x14ac:dyDescent="0.2">
      <c r="D240" s="2" t="s">
        <v>113</v>
      </c>
      <c r="F240" s="39">
        <v>0</v>
      </c>
      <c r="G240" s="39"/>
      <c r="H240" s="39"/>
      <c r="I240" s="39"/>
      <c r="J240" s="39">
        <v>0</v>
      </c>
      <c r="K240" s="39">
        <v>0</v>
      </c>
      <c r="L240" s="39">
        <v>0</v>
      </c>
      <c r="M240" s="39"/>
      <c r="N240" s="39">
        <v>0</v>
      </c>
      <c r="O240" s="39"/>
      <c r="P240" s="39"/>
      <c r="Q240" s="39"/>
      <c r="R240" s="39">
        <v>0</v>
      </c>
      <c r="S240" s="39">
        <v>0</v>
      </c>
      <c r="T240" s="39">
        <v>0</v>
      </c>
      <c r="U240" s="39">
        <v>0</v>
      </c>
      <c r="V240" s="39">
        <v>0</v>
      </c>
      <c r="W240" s="39"/>
      <c r="X240" s="39">
        <v>0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/>
      <c r="AF240" s="39">
        <v>0</v>
      </c>
      <c r="AG240" s="39"/>
      <c r="AH240" s="39"/>
      <c r="AI240" s="39"/>
      <c r="AJ240" s="39">
        <v>0</v>
      </c>
      <c r="AK240" s="39"/>
      <c r="AL240" s="39"/>
      <c r="AM240" s="39"/>
      <c r="AN240" s="39">
        <v>0</v>
      </c>
      <c r="AO240" s="39"/>
      <c r="AP240" s="39">
        <v>0</v>
      </c>
      <c r="AQ240" s="40"/>
      <c r="AR240" s="40"/>
      <c r="AS240" s="40"/>
    </row>
    <row r="241" spans="1:45" ht="19.5" customHeight="1" x14ac:dyDescent="0.2">
      <c r="D241" s="47" t="s">
        <v>99</v>
      </c>
      <c r="F241" s="48">
        <v>0</v>
      </c>
      <c r="G241" s="49"/>
      <c r="H241" s="49"/>
      <c r="I241" s="49"/>
      <c r="J241" s="48">
        <v>0</v>
      </c>
      <c r="K241" s="48">
        <v>0</v>
      </c>
      <c r="L241" s="48">
        <v>0</v>
      </c>
      <c r="M241" s="49"/>
      <c r="N241" s="48">
        <v>0</v>
      </c>
      <c r="O241" s="49"/>
      <c r="P241" s="49"/>
      <c r="Q241" s="49"/>
      <c r="R241" s="48">
        <v>0</v>
      </c>
      <c r="S241" s="48">
        <v>0</v>
      </c>
      <c r="T241" s="48">
        <v>0</v>
      </c>
      <c r="U241" s="48">
        <v>0</v>
      </c>
      <c r="V241" s="48">
        <v>0</v>
      </c>
      <c r="W241" s="49"/>
      <c r="X241" s="48">
        <v>0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9"/>
      <c r="AF241" s="48">
        <v>0</v>
      </c>
      <c r="AG241" s="49"/>
      <c r="AH241" s="49"/>
      <c r="AI241" s="49"/>
      <c r="AJ241" s="48">
        <v>0</v>
      </c>
      <c r="AK241" s="49"/>
      <c r="AL241" s="49"/>
      <c r="AM241" s="49"/>
      <c r="AN241" s="48">
        <v>0</v>
      </c>
      <c r="AO241" s="49"/>
      <c r="AP241" s="48">
        <v>0</v>
      </c>
      <c r="AQ241" s="40"/>
      <c r="AR241" s="40"/>
      <c r="AS241" s="40"/>
    </row>
    <row r="242" spans="1:45" ht="20.100000000000001" customHeight="1" x14ac:dyDescent="0.2">
      <c r="D242" s="50" t="s">
        <v>114</v>
      </c>
      <c r="F242" s="49">
        <v>0</v>
      </c>
      <c r="G242" s="49"/>
      <c r="H242" s="49"/>
      <c r="I242" s="49"/>
      <c r="J242" s="49">
        <v>0</v>
      </c>
      <c r="K242" s="49">
        <v>0</v>
      </c>
      <c r="L242" s="49">
        <v>0</v>
      </c>
      <c r="M242" s="49"/>
      <c r="N242" s="49">
        <v>0</v>
      </c>
      <c r="O242" s="49"/>
      <c r="P242" s="49"/>
      <c r="Q242" s="49"/>
      <c r="R242" s="49">
        <v>0</v>
      </c>
      <c r="S242" s="49">
        <v>0</v>
      </c>
      <c r="T242" s="49">
        <v>0</v>
      </c>
      <c r="U242" s="49">
        <v>0</v>
      </c>
      <c r="V242" s="49">
        <v>0</v>
      </c>
      <c r="W242" s="49"/>
      <c r="X242" s="49">
        <v>0</v>
      </c>
      <c r="Y242" s="49">
        <v>0</v>
      </c>
      <c r="Z242" s="49">
        <v>0</v>
      </c>
      <c r="AA242" s="49">
        <v>0</v>
      </c>
      <c r="AB242" s="49">
        <v>0</v>
      </c>
      <c r="AC242" s="49">
        <v>0</v>
      </c>
      <c r="AD242" s="49">
        <v>0</v>
      </c>
      <c r="AE242" s="49"/>
      <c r="AF242" s="49">
        <v>0</v>
      </c>
      <c r="AG242" s="49"/>
      <c r="AH242" s="49"/>
      <c r="AI242" s="49"/>
      <c r="AJ242" s="49">
        <v>0</v>
      </c>
      <c r="AK242" s="49"/>
      <c r="AL242" s="49"/>
      <c r="AM242" s="49"/>
      <c r="AN242" s="49">
        <v>0</v>
      </c>
      <c r="AO242" s="49"/>
      <c r="AP242" s="49">
        <v>0</v>
      </c>
      <c r="AQ242" s="40"/>
      <c r="AR242" s="40"/>
      <c r="AS242" s="40"/>
    </row>
    <row r="243" spans="1:45" ht="20.100000000000001" customHeight="1" x14ac:dyDescent="0.2"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40"/>
      <c r="AR243" s="40"/>
      <c r="AS243" s="40"/>
    </row>
    <row r="244" spans="1:45" s="1" customFormat="1" ht="20.100000000000001" customHeight="1" x14ac:dyDescent="0.25">
      <c r="A244" s="3"/>
      <c r="B244" s="6"/>
      <c r="C244" s="51" t="s">
        <v>182</v>
      </c>
      <c r="D244" s="52"/>
      <c r="E244" s="5"/>
      <c r="F244" s="53">
        <v>0</v>
      </c>
      <c r="G244" s="54"/>
      <c r="H244" s="54"/>
      <c r="I244" s="54"/>
      <c r="J244" s="53">
        <v>0</v>
      </c>
      <c r="K244" s="53">
        <v>0</v>
      </c>
      <c r="L244" s="53">
        <v>0</v>
      </c>
      <c r="M244" s="54"/>
      <c r="N244" s="53">
        <v>0</v>
      </c>
      <c r="O244" s="54"/>
      <c r="P244" s="54"/>
      <c r="Q244" s="54"/>
      <c r="R244" s="53">
        <v>0</v>
      </c>
      <c r="S244" s="53">
        <v>0</v>
      </c>
      <c r="T244" s="53">
        <v>0</v>
      </c>
      <c r="U244" s="53">
        <v>0</v>
      </c>
      <c r="V244" s="53">
        <v>0</v>
      </c>
      <c r="W244" s="54"/>
      <c r="X244" s="53">
        <v>0</v>
      </c>
      <c r="Y244" s="53">
        <v>0</v>
      </c>
      <c r="Z244" s="53">
        <v>0</v>
      </c>
      <c r="AA244" s="53">
        <v>0</v>
      </c>
      <c r="AB244" s="53">
        <v>0</v>
      </c>
      <c r="AC244" s="53">
        <v>0</v>
      </c>
      <c r="AD244" s="53">
        <v>0</v>
      </c>
      <c r="AE244" s="54"/>
      <c r="AF244" s="53">
        <v>0</v>
      </c>
      <c r="AG244" s="54"/>
      <c r="AH244" s="54"/>
      <c r="AI244" s="54"/>
      <c r="AJ244" s="53">
        <v>0</v>
      </c>
      <c r="AK244" s="54"/>
      <c r="AL244" s="54"/>
      <c r="AM244" s="54"/>
      <c r="AN244" s="53">
        <v>0</v>
      </c>
      <c r="AO244" s="54"/>
      <c r="AP244" s="53">
        <v>0</v>
      </c>
      <c r="AQ244" s="40"/>
      <c r="AR244" s="40"/>
      <c r="AS244" s="40"/>
    </row>
    <row r="245" spans="1:45" ht="20.100000000000001" customHeight="1" x14ac:dyDescent="0.2"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40"/>
      <c r="AR245" s="40"/>
      <c r="AS245" s="40"/>
    </row>
    <row r="246" spans="1:45" s="1" customFormat="1" ht="20.100000000000001" customHeight="1" x14ac:dyDescent="0.25">
      <c r="A246" s="3"/>
      <c r="B246" s="57" t="s">
        <v>183</v>
      </c>
      <c r="C246" s="58"/>
      <c r="D246" s="58"/>
      <c r="E246" s="5"/>
      <c r="F246" s="59">
        <v>1</v>
      </c>
      <c r="G246" s="54"/>
      <c r="H246" s="54"/>
      <c r="I246" s="54"/>
      <c r="J246" s="59">
        <v>1</v>
      </c>
      <c r="K246" s="59">
        <v>0</v>
      </c>
      <c r="L246" s="59">
        <v>1</v>
      </c>
      <c r="M246" s="54"/>
      <c r="N246" s="59">
        <v>2</v>
      </c>
      <c r="O246" s="54"/>
      <c r="P246" s="54"/>
      <c r="Q246" s="54"/>
      <c r="R246" s="59">
        <v>0</v>
      </c>
      <c r="S246" s="59">
        <v>1</v>
      </c>
      <c r="T246" s="59">
        <v>0</v>
      </c>
      <c r="U246" s="59">
        <v>0</v>
      </c>
      <c r="V246" s="59">
        <v>0</v>
      </c>
      <c r="W246" s="54"/>
      <c r="X246" s="59">
        <v>0</v>
      </c>
      <c r="Y246" s="59">
        <v>0</v>
      </c>
      <c r="Z246" s="59">
        <v>0</v>
      </c>
      <c r="AA246" s="59">
        <v>0</v>
      </c>
      <c r="AB246" s="59">
        <v>0</v>
      </c>
      <c r="AC246" s="59">
        <v>0</v>
      </c>
      <c r="AD246" s="59">
        <v>0</v>
      </c>
      <c r="AE246" s="54"/>
      <c r="AF246" s="59">
        <v>1</v>
      </c>
      <c r="AG246" s="54"/>
      <c r="AH246" s="54"/>
      <c r="AI246" s="54"/>
      <c r="AJ246" s="59">
        <v>2</v>
      </c>
      <c r="AK246" s="54"/>
      <c r="AL246" s="54"/>
      <c r="AM246" s="54"/>
      <c r="AN246" s="59">
        <v>0</v>
      </c>
      <c r="AO246" s="54"/>
      <c r="AP246" s="59">
        <v>0</v>
      </c>
      <c r="AQ246" s="40"/>
      <c r="AR246" s="40"/>
      <c r="AS246" s="40"/>
    </row>
    <row r="247" spans="1:45" ht="20.100000000000001" customHeight="1" x14ac:dyDescent="0.2"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40"/>
      <c r="AR247" s="40"/>
      <c r="AS247" s="40"/>
    </row>
    <row r="248" spans="1:45" ht="20.100000000000001" customHeight="1" x14ac:dyDescent="0.2">
      <c r="B248" s="6" t="s">
        <v>184</v>
      </c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40"/>
      <c r="AR248" s="40"/>
      <c r="AS248" s="40"/>
    </row>
    <row r="249" spans="1:45" ht="20.100000000000001" customHeight="1" x14ac:dyDescent="0.2">
      <c r="C249" s="3" t="s">
        <v>154</v>
      </c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40"/>
      <c r="AR249" s="40"/>
      <c r="AS249" s="40"/>
    </row>
    <row r="250" spans="1:45" ht="20.100000000000001" customHeight="1" x14ac:dyDescent="0.2">
      <c r="D250" s="2" t="s">
        <v>96</v>
      </c>
      <c r="F250" s="39">
        <v>1</v>
      </c>
      <c r="G250" s="39"/>
      <c r="H250" s="39"/>
      <c r="I250" s="39"/>
      <c r="J250" s="39">
        <v>0</v>
      </c>
      <c r="K250" s="39">
        <v>0</v>
      </c>
      <c r="L250" s="39">
        <v>0</v>
      </c>
      <c r="M250" s="39"/>
      <c r="N250" s="39">
        <v>0</v>
      </c>
      <c r="O250" s="39"/>
      <c r="P250" s="39"/>
      <c r="Q250" s="39"/>
      <c r="R250" s="39">
        <v>0</v>
      </c>
      <c r="S250" s="39">
        <v>0</v>
      </c>
      <c r="T250" s="39">
        <v>0</v>
      </c>
      <c r="U250" s="39">
        <v>0</v>
      </c>
      <c r="V250" s="39">
        <v>0</v>
      </c>
      <c r="W250" s="39"/>
      <c r="X250" s="39">
        <v>0</v>
      </c>
      <c r="Y250" s="39">
        <v>0</v>
      </c>
      <c r="Z250" s="39">
        <v>0</v>
      </c>
      <c r="AA250" s="39">
        <v>1</v>
      </c>
      <c r="AB250" s="39">
        <v>0</v>
      </c>
      <c r="AC250" s="39">
        <v>0</v>
      </c>
      <c r="AD250" s="39">
        <v>0</v>
      </c>
      <c r="AE250" s="39"/>
      <c r="AF250" s="39">
        <v>1</v>
      </c>
      <c r="AG250" s="39"/>
      <c r="AH250" s="39"/>
      <c r="AI250" s="39"/>
      <c r="AJ250" s="39">
        <v>0</v>
      </c>
      <c r="AK250" s="39"/>
      <c r="AL250" s="39"/>
      <c r="AM250" s="39"/>
      <c r="AN250" s="39">
        <v>0</v>
      </c>
      <c r="AO250" s="39"/>
      <c r="AP250" s="39">
        <v>0</v>
      </c>
      <c r="AQ250" s="40"/>
      <c r="AR250" s="40"/>
      <c r="AS250" s="40"/>
    </row>
    <row r="251" spans="1:45" ht="19.5" customHeight="1" x14ac:dyDescent="0.2">
      <c r="D251" s="47" t="s">
        <v>135</v>
      </c>
      <c r="F251" s="48">
        <v>1</v>
      </c>
      <c r="G251" s="49"/>
      <c r="H251" s="49"/>
      <c r="I251" s="49"/>
      <c r="J251" s="48">
        <v>0</v>
      </c>
      <c r="K251" s="48">
        <v>0</v>
      </c>
      <c r="L251" s="48">
        <v>0</v>
      </c>
      <c r="M251" s="49"/>
      <c r="N251" s="48">
        <v>0</v>
      </c>
      <c r="O251" s="49"/>
      <c r="P251" s="49"/>
      <c r="Q251" s="49"/>
      <c r="R251" s="48">
        <v>0</v>
      </c>
      <c r="S251" s="48">
        <v>0</v>
      </c>
      <c r="T251" s="48">
        <v>0</v>
      </c>
      <c r="U251" s="48">
        <v>0</v>
      </c>
      <c r="V251" s="48">
        <v>0</v>
      </c>
      <c r="W251" s="49"/>
      <c r="X251" s="48">
        <v>0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E251" s="49"/>
      <c r="AF251" s="48">
        <v>0</v>
      </c>
      <c r="AG251" s="49"/>
      <c r="AH251" s="49"/>
      <c r="AI251" s="49"/>
      <c r="AJ251" s="48">
        <v>1</v>
      </c>
      <c r="AK251" s="49"/>
      <c r="AL251" s="49"/>
      <c r="AM251" s="49"/>
      <c r="AN251" s="48">
        <v>0</v>
      </c>
      <c r="AO251" s="49"/>
      <c r="AP251" s="48">
        <v>0</v>
      </c>
      <c r="AQ251" s="40"/>
      <c r="AR251" s="40"/>
      <c r="AS251" s="40"/>
    </row>
    <row r="252" spans="1:45" ht="20.100000000000001" customHeight="1" x14ac:dyDescent="0.2">
      <c r="D252" s="2" t="s">
        <v>98</v>
      </c>
      <c r="F252" s="39">
        <v>0</v>
      </c>
      <c r="G252" s="39"/>
      <c r="H252" s="39"/>
      <c r="I252" s="39"/>
      <c r="J252" s="39">
        <v>0</v>
      </c>
      <c r="K252" s="39">
        <v>0</v>
      </c>
      <c r="L252" s="39">
        <v>0</v>
      </c>
      <c r="M252" s="39"/>
      <c r="N252" s="39">
        <v>0</v>
      </c>
      <c r="O252" s="39"/>
      <c r="P252" s="39"/>
      <c r="Q252" s="39"/>
      <c r="R252" s="39">
        <v>0</v>
      </c>
      <c r="S252" s="39">
        <v>0</v>
      </c>
      <c r="T252" s="39">
        <v>0</v>
      </c>
      <c r="U252" s="39">
        <v>0</v>
      </c>
      <c r="V252" s="39">
        <v>0</v>
      </c>
      <c r="W252" s="39"/>
      <c r="X252" s="39">
        <v>0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/>
      <c r="AF252" s="39">
        <v>0</v>
      </c>
      <c r="AG252" s="39"/>
      <c r="AH252" s="39"/>
      <c r="AI252" s="39"/>
      <c r="AJ252" s="39">
        <v>0</v>
      </c>
      <c r="AK252" s="39"/>
      <c r="AL252" s="39"/>
      <c r="AM252" s="39"/>
      <c r="AN252" s="39">
        <v>0</v>
      </c>
      <c r="AO252" s="39"/>
      <c r="AP252" s="39">
        <v>0</v>
      </c>
      <c r="AQ252" s="40"/>
      <c r="AR252" s="40"/>
      <c r="AS252" s="40"/>
    </row>
    <row r="253" spans="1:45" ht="19.5" customHeight="1" x14ac:dyDescent="0.2">
      <c r="D253" s="47" t="s">
        <v>136</v>
      </c>
      <c r="F253" s="48">
        <v>0</v>
      </c>
      <c r="G253" s="49"/>
      <c r="H253" s="49"/>
      <c r="I253" s="49"/>
      <c r="J253" s="48">
        <v>0</v>
      </c>
      <c r="K253" s="48">
        <v>0</v>
      </c>
      <c r="L253" s="48">
        <v>0</v>
      </c>
      <c r="M253" s="49"/>
      <c r="N253" s="48">
        <v>0</v>
      </c>
      <c r="O253" s="49"/>
      <c r="P253" s="49"/>
      <c r="Q253" s="49"/>
      <c r="R253" s="48">
        <v>0</v>
      </c>
      <c r="S253" s="48">
        <v>0</v>
      </c>
      <c r="T253" s="48">
        <v>0</v>
      </c>
      <c r="U253" s="48">
        <v>0</v>
      </c>
      <c r="V253" s="48">
        <v>0</v>
      </c>
      <c r="W253" s="49"/>
      <c r="X253" s="48">
        <v>0</v>
      </c>
      <c r="Y253" s="48">
        <v>0</v>
      </c>
      <c r="Z253" s="48">
        <v>0</v>
      </c>
      <c r="AA253" s="48">
        <v>0</v>
      </c>
      <c r="AB253" s="48">
        <v>0</v>
      </c>
      <c r="AC253" s="48">
        <v>0</v>
      </c>
      <c r="AD253" s="48">
        <v>0</v>
      </c>
      <c r="AE253" s="49"/>
      <c r="AF253" s="48">
        <v>0</v>
      </c>
      <c r="AG253" s="49"/>
      <c r="AH253" s="49"/>
      <c r="AI253" s="49"/>
      <c r="AJ253" s="48">
        <v>0</v>
      </c>
      <c r="AK253" s="49"/>
      <c r="AL253" s="49"/>
      <c r="AM253" s="49"/>
      <c r="AN253" s="48">
        <v>0</v>
      </c>
      <c r="AO253" s="49"/>
      <c r="AP253" s="48">
        <v>0</v>
      </c>
      <c r="AQ253" s="40"/>
      <c r="AR253" s="40"/>
      <c r="AS253" s="40"/>
    </row>
    <row r="254" spans="1:45" ht="20.100000000000001" customHeight="1" x14ac:dyDescent="0.2">
      <c r="D254" s="2" t="s">
        <v>100</v>
      </c>
      <c r="F254" s="39">
        <v>0</v>
      </c>
      <c r="G254" s="39"/>
      <c r="H254" s="39"/>
      <c r="I254" s="39"/>
      <c r="J254" s="39">
        <v>0</v>
      </c>
      <c r="K254" s="39">
        <v>0</v>
      </c>
      <c r="L254" s="39">
        <v>0</v>
      </c>
      <c r="M254" s="39"/>
      <c r="N254" s="39">
        <v>0</v>
      </c>
      <c r="O254" s="39"/>
      <c r="P254" s="39"/>
      <c r="Q254" s="39"/>
      <c r="R254" s="39">
        <v>0</v>
      </c>
      <c r="S254" s="39">
        <v>0</v>
      </c>
      <c r="T254" s="39">
        <v>0</v>
      </c>
      <c r="U254" s="39">
        <v>0</v>
      </c>
      <c r="V254" s="39">
        <v>0</v>
      </c>
      <c r="W254" s="39"/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/>
      <c r="AF254" s="39">
        <v>0</v>
      </c>
      <c r="AG254" s="39"/>
      <c r="AH254" s="39"/>
      <c r="AI254" s="39"/>
      <c r="AJ254" s="39">
        <v>0</v>
      </c>
      <c r="AK254" s="39"/>
      <c r="AL254" s="39"/>
      <c r="AM254" s="39"/>
      <c r="AN254" s="39">
        <v>0</v>
      </c>
      <c r="AO254" s="39"/>
      <c r="AP254" s="39">
        <v>0</v>
      </c>
      <c r="AQ254" s="40"/>
      <c r="AR254" s="40"/>
      <c r="AS254" s="40"/>
    </row>
    <row r="255" spans="1:45" ht="19.5" customHeight="1" x14ac:dyDescent="0.2">
      <c r="D255" s="47" t="s">
        <v>101</v>
      </c>
      <c r="F255" s="48">
        <v>0</v>
      </c>
      <c r="G255" s="49"/>
      <c r="H255" s="49"/>
      <c r="I255" s="49"/>
      <c r="J255" s="48">
        <v>0</v>
      </c>
      <c r="K255" s="48">
        <v>0</v>
      </c>
      <c r="L255" s="48">
        <v>0</v>
      </c>
      <c r="M255" s="49"/>
      <c r="N255" s="48">
        <v>0</v>
      </c>
      <c r="O255" s="49"/>
      <c r="P255" s="49"/>
      <c r="Q255" s="49"/>
      <c r="R255" s="48">
        <v>0</v>
      </c>
      <c r="S255" s="48">
        <v>0</v>
      </c>
      <c r="T255" s="48">
        <v>0</v>
      </c>
      <c r="U255" s="48">
        <v>0</v>
      </c>
      <c r="V255" s="48">
        <v>0</v>
      </c>
      <c r="W255" s="49"/>
      <c r="X255" s="48">
        <v>0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9"/>
      <c r="AF255" s="48">
        <v>0</v>
      </c>
      <c r="AG255" s="49"/>
      <c r="AH255" s="49"/>
      <c r="AI255" s="49"/>
      <c r="AJ255" s="48">
        <v>0</v>
      </c>
      <c r="AK255" s="49"/>
      <c r="AL255" s="49"/>
      <c r="AM255" s="49"/>
      <c r="AN255" s="48">
        <v>0</v>
      </c>
      <c r="AO255" s="49"/>
      <c r="AP255" s="48">
        <v>0</v>
      </c>
      <c r="AQ255" s="40"/>
      <c r="AR255" s="40"/>
      <c r="AS255" s="40"/>
    </row>
    <row r="256" spans="1:45" ht="20.100000000000001" customHeight="1" x14ac:dyDescent="0.2">
      <c r="D256" s="2" t="s">
        <v>116</v>
      </c>
      <c r="F256" s="39">
        <v>0</v>
      </c>
      <c r="G256" s="39"/>
      <c r="H256" s="39"/>
      <c r="I256" s="39"/>
      <c r="J256" s="39">
        <v>0</v>
      </c>
      <c r="K256" s="39">
        <v>0</v>
      </c>
      <c r="L256" s="39">
        <v>0</v>
      </c>
      <c r="M256" s="39"/>
      <c r="N256" s="39">
        <v>0</v>
      </c>
      <c r="O256" s="39"/>
      <c r="P256" s="39"/>
      <c r="Q256" s="39"/>
      <c r="R256" s="39">
        <v>0</v>
      </c>
      <c r="S256" s="39">
        <v>0</v>
      </c>
      <c r="T256" s="39">
        <v>0</v>
      </c>
      <c r="U256" s="39">
        <v>0</v>
      </c>
      <c r="V256" s="39">
        <v>0</v>
      </c>
      <c r="W256" s="39"/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/>
      <c r="AF256" s="39">
        <v>0</v>
      </c>
      <c r="AG256" s="39"/>
      <c r="AH256" s="39"/>
      <c r="AI256" s="39"/>
      <c r="AJ256" s="39">
        <v>0</v>
      </c>
      <c r="AK256" s="39"/>
      <c r="AL256" s="39"/>
      <c r="AM256" s="39"/>
      <c r="AN256" s="39">
        <v>0</v>
      </c>
      <c r="AO256" s="39"/>
      <c r="AP256" s="39">
        <v>0</v>
      </c>
      <c r="AQ256" s="40"/>
      <c r="AR256" s="40"/>
      <c r="AS256" s="40"/>
    </row>
    <row r="257" spans="1:45" ht="19.5" customHeight="1" x14ac:dyDescent="0.2">
      <c r="D257" s="47" t="s">
        <v>103</v>
      </c>
      <c r="F257" s="48">
        <v>0</v>
      </c>
      <c r="G257" s="49"/>
      <c r="H257" s="49"/>
      <c r="I257" s="49"/>
      <c r="J257" s="48">
        <v>0</v>
      </c>
      <c r="K257" s="48">
        <v>0</v>
      </c>
      <c r="L257" s="48">
        <v>0</v>
      </c>
      <c r="M257" s="49"/>
      <c r="N257" s="48">
        <v>0</v>
      </c>
      <c r="O257" s="49"/>
      <c r="P257" s="49"/>
      <c r="Q257" s="49"/>
      <c r="R257" s="48">
        <v>0</v>
      </c>
      <c r="S257" s="48">
        <v>0</v>
      </c>
      <c r="T257" s="48">
        <v>0</v>
      </c>
      <c r="U257" s="48">
        <v>0</v>
      </c>
      <c r="V257" s="48">
        <v>0</v>
      </c>
      <c r="W257" s="49"/>
      <c r="X257" s="48">
        <v>0</v>
      </c>
      <c r="Y257" s="48">
        <v>0</v>
      </c>
      <c r="Z257" s="48">
        <v>0</v>
      </c>
      <c r="AA257" s="48">
        <v>0</v>
      </c>
      <c r="AB257" s="48">
        <v>0</v>
      </c>
      <c r="AC257" s="48">
        <v>0</v>
      </c>
      <c r="AD257" s="48">
        <v>0</v>
      </c>
      <c r="AE257" s="49"/>
      <c r="AF257" s="48">
        <v>0</v>
      </c>
      <c r="AG257" s="49"/>
      <c r="AH257" s="49"/>
      <c r="AI257" s="49"/>
      <c r="AJ257" s="48">
        <v>0</v>
      </c>
      <c r="AK257" s="49"/>
      <c r="AL257" s="49"/>
      <c r="AM257" s="49"/>
      <c r="AN257" s="48">
        <v>0</v>
      </c>
      <c r="AO257" s="49"/>
      <c r="AP257" s="48">
        <v>0</v>
      </c>
      <c r="AQ257" s="40"/>
      <c r="AR257" s="40"/>
      <c r="AS257" s="40"/>
    </row>
    <row r="258" spans="1:45" ht="20.100000000000001" customHeight="1" x14ac:dyDescent="0.2">
      <c r="D258" s="2" t="s">
        <v>104</v>
      </c>
      <c r="F258" s="39">
        <v>0</v>
      </c>
      <c r="G258" s="39"/>
      <c r="H258" s="39"/>
      <c r="I258" s="39"/>
      <c r="J258" s="39">
        <v>0</v>
      </c>
      <c r="K258" s="39">
        <v>0</v>
      </c>
      <c r="L258" s="39">
        <v>0</v>
      </c>
      <c r="M258" s="39"/>
      <c r="N258" s="39">
        <v>0</v>
      </c>
      <c r="O258" s="39"/>
      <c r="P258" s="39"/>
      <c r="Q258" s="39"/>
      <c r="R258" s="39">
        <v>0</v>
      </c>
      <c r="S258" s="39">
        <v>0</v>
      </c>
      <c r="T258" s="39">
        <v>0</v>
      </c>
      <c r="U258" s="39">
        <v>0</v>
      </c>
      <c r="V258" s="39">
        <v>0</v>
      </c>
      <c r="W258" s="39"/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/>
      <c r="AF258" s="39">
        <v>0</v>
      </c>
      <c r="AG258" s="39"/>
      <c r="AH258" s="39"/>
      <c r="AI258" s="39"/>
      <c r="AJ258" s="39">
        <v>0</v>
      </c>
      <c r="AK258" s="39"/>
      <c r="AL258" s="39"/>
      <c r="AM258" s="39"/>
      <c r="AN258" s="39">
        <v>0</v>
      </c>
      <c r="AO258" s="39"/>
      <c r="AP258" s="39">
        <v>0</v>
      </c>
      <c r="AQ258" s="40"/>
      <c r="AR258" s="40"/>
      <c r="AS258" s="40"/>
    </row>
    <row r="259" spans="1:45" ht="19.5" customHeight="1" x14ac:dyDescent="0.2">
      <c r="D259" s="47" t="s">
        <v>117</v>
      </c>
      <c r="F259" s="48">
        <v>0</v>
      </c>
      <c r="G259" s="49"/>
      <c r="H259" s="49"/>
      <c r="I259" s="49"/>
      <c r="J259" s="48">
        <v>0</v>
      </c>
      <c r="K259" s="48">
        <v>0</v>
      </c>
      <c r="L259" s="48">
        <v>0</v>
      </c>
      <c r="M259" s="49"/>
      <c r="N259" s="48">
        <v>0</v>
      </c>
      <c r="O259" s="49"/>
      <c r="P259" s="49"/>
      <c r="Q259" s="49"/>
      <c r="R259" s="48">
        <v>0</v>
      </c>
      <c r="S259" s="48">
        <v>0</v>
      </c>
      <c r="T259" s="48">
        <v>0</v>
      </c>
      <c r="U259" s="48">
        <v>0</v>
      </c>
      <c r="V259" s="48">
        <v>0</v>
      </c>
      <c r="W259" s="49"/>
      <c r="X259" s="48">
        <v>0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0</v>
      </c>
      <c r="AE259" s="49"/>
      <c r="AF259" s="48">
        <v>0</v>
      </c>
      <c r="AG259" s="49"/>
      <c r="AH259" s="49"/>
      <c r="AI259" s="49"/>
      <c r="AJ259" s="48">
        <v>0</v>
      </c>
      <c r="AK259" s="49"/>
      <c r="AL259" s="49"/>
      <c r="AM259" s="49"/>
      <c r="AN259" s="48">
        <v>0</v>
      </c>
      <c r="AO259" s="49"/>
      <c r="AP259" s="48">
        <v>0</v>
      </c>
      <c r="AQ259" s="40"/>
      <c r="AR259" s="40"/>
      <c r="AS259" s="40"/>
    </row>
    <row r="260" spans="1:45" ht="20.100000000000001" customHeight="1" x14ac:dyDescent="0.2">
      <c r="D260" s="2" t="s">
        <v>156</v>
      </c>
      <c r="F260" s="39">
        <v>0</v>
      </c>
      <c r="G260" s="39"/>
      <c r="H260" s="39"/>
      <c r="I260" s="39"/>
      <c r="J260" s="39">
        <v>0</v>
      </c>
      <c r="K260" s="39">
        <v>0</v>
      </c>
      <c r="L260" s="39">
        <v>0</v>
      </c>
      <c r="M260" s="39"/>
      <c r="N260" s="39">
        <v>0</v>
      </c>
      <c r="O260" s="39"/>
      <c r="P260" s="39"/>
      <c r="Q260" s="39"/>
      <c r="R260" s="39">
        <v>0</v>
      </c>
      <c r="S260" s="39">
        <v>0</v>
      </c>
      <c r="T260" s="39">
        <v>0</v>
      </c>
      <c r="U260" s="39">
        <v>0</v>
      </c>
      <c r="V260" s="39">
        <v>0</v>
      </c>
      <c r="W260" s="39"/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/>
      <c r="AF260" s="39">
        <v>0</v>
      </c>
      <c r="AG260" s="39"/>
      <c r="AH260" s="39"/>
      <c r="AI260" s="39"/>
      <c r="AJ260" s="39">
        <v>0</v>
      </c>
      <c r="AK260" s="39"/>
      <c r="AL260" s="39"/>
      <c r="AM260" s="39"/>
      <c r="AN260" s="39">
        <v>0</v>
      </c>
      <c r="AO260" s="39"/>
      <c r="AP260" s="39">
        <v>0</v>
      </c>
      <c r="AQ260" s="40"/>
      <c r="AR260" s="40"/>
      <c r="AS260" s="40"/>
    </row>
    <row r="261" spans="1:45" ht="19.5" customHeight="1" x14ac:dyDescent="0.2">
      <c r="D261" s="47" t="s">
        <v>185</v>
      </c>
      <c r="F261" s="48">
        <v>0</v>
      </c>
      <c r="G261" s="49"/>
      <c r="H261" s="49"/>
      <c r="I261" s="49"/>
      <c r="J261" s="48">
        <v>0</v>
      </c>
      <c r="K261" s="48">
        <v>0</v>
      </c>
      <c r="L261" s="48">
        <v>0</v>
      </c>
      <c r="M261" s="49"/>
      <c r="N261" s="48">
        <v>0</v>
      </c>
      <c r="O261" s="49"/>
      <c r="P261" s="49"/>
      <c r="Q261" s="49"/>
      <c r="R261" s="48">
        <v>0</v>
      </c>
      <c r="S261" s="48">
        <v>0</v>
      </c>
      <c r="T261" s="48">
        <v>0</v>
      </c>
      <c r="U261" s="48">
        <v>0</v>
      </c>
      <c r="V261" s="48">
        <v>0</v>
      </c>
      <c r="W261" s="49"/>
      <c r="X261" s="48">
        <v>0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0</v>
      </c>
      <c r="AE261" s="49"/>
      <c r="AF261" s="48">
        <v>0</v>
      </c>
      <c r="AG261" s="49"/>
      <c r="AH261" s="49"/>
      <c r="AI261" s="49"/>
      <c r="AJ261" s="48">
        <v>0</v>
      </c>
      <c r="AK261" s="49"/>
      <c r="AL261" s="49"/>
      <c r="AM261" s="49"/>
      <c r="AN261" s="48">
        <v>0</v>
      </c>
      <c r="AO261" s="49"/>
      <c r="AP261" s="48">
        <v>0</v>
      </c>
      <c r="AQ261" s="40"/>
      <c r="AR261" s="40"/>
      <c r="AS261" s="40"/>
    </row>
    <row r="262" spans="1:45" ht="20.100000000000001" customHeight="1" x14ac:dyDescent="0.2"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40"/>
      <c r="AR262" s="40"/>
      <c r="AS262" s="40"/>
    </row>
    <row r="263" spans="1:45" s="1" customFormat="1" ht="20.100000000000001" customHeight="1" x14ac:dyDescent="0.25">
      <c r="A263" s="3"/>
      <c r="B263" s="6"/>
      <c r="C263" s="51" t="s">
        <v>159</v>
      </c>
      <c r="D263" s="52"/>
      <c r="E263" s="5"/>
      <c r="F263" s="53">
        <v>2</v>
      </c>
      <c r="G263" s="54"/>
      <c r="H263" s="54"/>
      <c r="I263" s="54"/>
      <c r="J263" s="53">
        <v>0</v>
      </c>
      <c r="K263" s="53">
        <v>0</v>
      </c>
      <c r="L263" s="53">
        <v>0</v>
      </c>
      <c r="M263" s="54"/>
      <c r="N263" s="53">
        <v>0</v>
      </c>
      <c r="O263" s="54"/>
      <c r="P263" s="54"/>
      <c r="Q263" s="54"/>
      <c r="R263" s="53">
        <v>0</v>
      </c>
      <c r="S263" s="53">
        <v>0</v>
      </c>
      <c r="T263" s="53">
        <v>0</v>
      </c>
      <c r="U263" s="53">
        <v>0</v>
      </c>
      <c r="V263" s="53">
        <v>0</v>
      </c>
      <c r="W263" s="54"/>
      <c r="X263" s="53">
        <v>0</v>
      </c>
      <c r="Y263" s="53">
        <v>0</v>
      </c>
      <c r="Z263" s="53">
        <v>0</v>
      </c>
      <c r="AA263" s="53">
        <v>1</v>
      </c>
      <c r="AB263" s="53">
        <v>0</v>
      </c>
      <c r="AC263" s="53">
        <v>0</v>
      </c>
      <c r="AD263" s="53">
        <v>0</v>
      </c>
      <c r="AE263" s="54"/>
      <c r="AF263" s="53">
        <v>1</v>
      </c>
      <c r="AG263" s="54"/>
      <c r="AH263" s="54"/>
      <c r="AI263" s="54"/>
      <c r="AJ263" s="53">
        <v>1</v>
      </c>
      <c r="AK263" s="54"/>
      <c r="AL263" s="54"/>
      <c r="AM263" s="54"/>
      <c r="AN263" s="53">
        <v>0</v>
      </c>
      <c r="AO263" s="54"/>
      <c r="AP263" s="53">
        <v>0</v>
      </c>
      <c r="AQ263" s="40"/>
      <c r="AR263" s="40"/>
      <c r="AS263" s="40"/>
    </row>
    <row r="264" spans="1:45" s="1" customFormat="1" ht="20.100000000000001" customHeight="1" x14ac:dyDescent="0.2">
      <c r="A264" s="3"/>
      <c r="B264" s="6"/>
      <c r="C264" s="3"/>
      <c r="D264" s="3"/>
      <c r="E264" s="5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</row>
    <row r="265" spans="1:45" s="1" customFormat="1" ht="20.100000000000001" customHeight="1" x14ac:dyDescent="0.25">
      <c r="A265" s="3"/>
      <c r="B265" s="57" t="s">
        <v>186</v>
      </c>
      <c r="C265" s="58"/>
      <c r="D265" s="58"/>
      <c r="E265" s="5"/>
      <c r="F265" s="59">
        <v>2</v>
      </c>
      <c r="G265" s="54"/>
      <c r="H265" s="54"/>
      <c r="I265" s="54"/>
      <c r="J265" s="59">
        <v>0</v>
      </c>
      <c r="K265" s="59">
        <v>0</v>
      </c>
      <c r="L265" s="59">
        <v>0</v>
      </c>
      <c r="M265" s="54"/>
      <c r="N265" s="59">
        <v>0</v>
      </c>
      <c r="O265" s="54"/>
      <c r="P265" s="54"/>
      <c r="Q265" s="54"/>
      <c r="R265" s="59">
        <v>0</v>
      </c>
      <c r="S265" s="59">
        <v>0</v>
      </c>
      <c r="T265" s="59">
        <v>0</v>
      </c>
      <c r="U265" s="59">
        <v>0</v>
      </c>
      <c r="V265" s="59">
        <v>0</v>
      </c>
      <c r="W265" s="54"/>
      <c r="X265" s="59">
        <v>0</v>
      </c>
      <c r="Y265" s="59">
        <v>0</v>
      </c>
      <c r="Z265" s="59">
        <v>0</v>
      </c>
      <c r="AA265" s="59">
        <v>1</v>
      </c>
      <c r="AB265" s="59">
        <v>0</v>
      </c>
      <c r="AC265" s="59">
        <v>0</v>
      </c>
      <c r="AD265" s="59">
        <v>0</v>
      </c>
      <c r="AE265" s="54"/>
      <c r="AF265" s="59">
        <v>1</v>
      </c>
      <c r="AG265" s="54"/>
      <c r="AH265" s="54"/>
      <c r="AI265" s="54"/>
      <c r="AJ265" s="59">
        <v>1</v>
      </c>
      <c r="AK265" s="54"/>
      <c r="AL265" s="54"/>
      <c r="AM265" s="54"/>
      <c r="AN265" s="59">
        <v>0</v>
      </c>
      <c r="AO265" s="54"/>
      <c r="AP265" s="59">
        <v>0</v>
      </c>
      <c r="AQ265" s="40"/>
      <c r="AR265" s="40"/>
      <c r="AS265" s="40"/>
    </row>
    <row r="266" spans="1:45" ht="20.100000000000001" customHeight="1" x14ac:dyDescent="0.2"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40"/>
      <c r="AR266" s="40"/>
      <c r="AS266" s="40"/>
    </row>
    <row r="267" spans="1:45" ht="20.100000000000001" customHeight="1" x14ac:dyDescent="0.2">
      <c r="B267" s="6" t="s">
        <v>187</v>
      </c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40"/>
      <c r="AR267" s="40"/>
      <c r="AS267" s="40"/>
    </row>
    <row r="268" spans="1:45" ht="20.100000000000001" customHeight="1" x14ac:dyDescent="0.2">
      <c r="C268" s="3" t="s">
        <v>95</v>
      </c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40"/>
      <c r="AR268" s="40"/>
      <c r="AS268" s="40"/>
    </row>
    <row r="269" spans="1:45" ht="20.100000000000001" customHeight="1" x14ac:dyDescent="0.2">
      <c r="D269" s="2" t="s">
        <v>96</v>
      </c>
      <c r="F269" s="39">
        <v>0</v>
      </c>
      <c r="G269" s="39"/>
      <c r="H269" s="39"/>
      <c r="I269" s="39"/>
      <c r="J269" s="39">
        <v>0</v>
      </c>
      <c r="K269" s="39">
        <v>0</v>
      </c>
      <c r="L269" s="39">
        <v>0</v>
      </c>
      <c r="M269" s="39"/>
      <c r="N269" s="39">
        <v>0</v>
      </c>
      <c r="O269" s="39"/>
      <c r="P269" s="39"/>
      <c r="Q269" s="39"/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/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/>
      <c r="AF269" s="39">
        <v>0</v>
      </c>
      <c r="AG269" s="39"/>
      <c r="AH269" s="39"/>
      <c r="AI269" s="39"/>
      <c r="AJ269" s="39">
        <v>0</v>
      </c>
      <c r="AK269" s="39"/>
      <c r="AL269" s="39"/>
      <c r="AM269" s="39"/>
      <c r="AN269" s="39">
        <v>0</v>
      </c>
      <c r="AO269" s="39"/>
      <c r="AP269" s="39">
        <v>0</v>
      </c>
      <c r="AQ269" s="40"/>
      <c r="AR269" s="40"/>
      <c r="AS269" s="40"/>
    </row>
    <row r="270" spans="1:45" ht="19.5" customHeight="1" x14ac:dyDescent="0.2">
      <c r="D270" s="47" t="s">
        <v>97</v>
      </c>
      <c r="F270" s="48">
        <v>0</v>
      </c>
      <c r="G270" s="49"/>
      <c r="H270" s="49"/>
      <c r="I270" s="49"/>
      <c r="J270" s="48">
        <v>0</v>
      </c>
      <c r="K270" s="48">
        <v>0</v>
      </c>
      <c r="L270" s="48">
        <v>0</v>
      </c>
      <c r="M270" s="49"/>
      <c r="N270" s="48">
        <v>0</v>
      </c>
      <c r="O270" s="49"/>
      <c r="P270" s="49"/>
      <c r="Q270" s="49"/>
      <c r="R270" s="48">
        <v>0</v>
      </c>
      <c r="S270" s="48">
        <v>0</v>
      </c>
      <c r="T270" s="48">
        <v>0</v>
      </c>
      <c r="U270" s="48">
        <v>0</v>
      </c>
      <c r="V270" s="48">
        <v>0</v>
      </c>
      <c r="W270" s="49"/>
      <c r="X270" s="48">
        <v>0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9"/>
      <c r="AF270" s="48">
        <v>0</v>
      </c>
      <c r="AG270" s="49"/>
      <c r="AH270" s="49"/>
      <c r="AI270" s="49"/>
      <c r="AJ270" s="48">
        <v>0</v>
      </c>
      <c r="AK270" s="49"/>
      <c r="AL270" s="49"/>
      <c r="AM270" s="49"/>
      <c r="AN270" s="48">
        <v>0</v>
      </c>
      <c r="AO270" s="49"/>
      <c r="AP270" s="48">
        <v>0</v>
      </c>
      <c r="AQ270" s="40"/>
      <c r="AR270" s="40"/>
      <c r="AS270" s="40"/>
    </row>
    <row r="271" spans="1:45" ht="20.100000000000001" customHeight="1" x14ac:dyDescent="0.2">
      <c r="D271" s="2" t="s">
        <v>113</v>
      </c>
      <c r="F271" s="39">
        <v>0</v>
      </c>
      <c r="G271" s="39"/>
      <c r="H271" s="39"/>
      <c r="I271" s="39"/>
      <c r="J271" s="39">
        <v>0</v>
      </c>
      <c r="K271" s="39">
        <v>0</v>
      </c>
      <c r="L271" s="39">
        <v>0</v>
      </c>
      <c r="M271" s="39"/>
      <c r="N271" s="39">
        <v>0</v>
      </c>
      <c r="O271" s="39"/>
      <c r="P271" s="39"/>
      <c r="Q271" s="39"/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39"/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/>
      <c r="AF271" s="39">
        <v>0</v>
      </c>
      <c r="AG271" s="39"/>
      <c r="AH271" s="39"/>
      <c r="AI271" s="39"/>
      <c r="AJ271" s="39">
        <v>0</v>
      </c>
      <c r="AK271" s="39"/>
      <c r="AL271" s="39"/>
      <c r="AM271" s="39"/>
      <c r="AN271" s="39">
        <v>0</v>
      </c>
      <c r="AO271" s="39"/>
      <c r="AP271" s="39">
        <v>0</v>
      </c>
      <c r="AQ271" s="40"/>
      <c r="AR271" s="40"/>
      <c r="AS271" s="40"/>
    </row>
    <row r="272" spans="1:45" ht="19.5" customHeight="1" x14ac:dyDescent="0.2">
      <c r="D272" s="47" t="s">
        <v>99</v>
      </c>
      <c r="F272" s="48">
        <v>0</v>
      </c>
      <c r="G272" s="49"/>
      <c r="H272" s="49"/>
      <c r="I272" s="49"/>
      <c r="J272" s="48">
        <v>0</v>
      </c>
      <c r="K272" s="48">
        <v>0</v>
      </c>
      <c r="L272" s="48">
        <v>0</v>
      </c>
      <c r="M272" s="49"/>
      <c r="N272" s="48">
        <v>0</v>
      </c>
      <c r="O272" s="49"/>
      <c r="P272" s="49"/>
      <c r="Q272" s="49"/>
      <c r="R272" s="48">
        <v>0</v>
      </c>
      <c r="S272" s="48">
        <v>0</v>
      </c>
      <c r="T272" s="48">
        <v>0</v>
      </c>
      <c r="U272" s="48">
        <v>0</v>
      </c>
      <c r="V272" s="48">
        <v>0</v>
      </c>
      <c r="W272" s="49"/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9"/>
      <c r="AF272" s="48">
        <v>0</v>
      </c>
      <c r="AG272" s="49"/>
      <c r="AH272" s="49"/>
      <c r="AI272" s="49"/>
      <c r="AJ272" s="48">
        <v>0</v>
      </c>
      <c r="AK272" s="49"/>
      <c r="AL272" s="49"/>
      <c r="AM272" s="49"/>
      <c r="AN272" s="48">
        <v>0</v>
      </c>
      <c r="AO272" s="49"/>
      <c r="AP272" s="48">
        <v>0</v>
      </c>
      <c r="AQ272" s="40"/>
      <c r="AR272" s="40"/>
      <c r="AS272" s="40"/>
    </row>
    <row r="273" spans="1:45" ht="20.100000000000001" customHeight="1" x14ac:dyDescent="0.2">
      <c r="D273" s="2" t="s">
        <v>100</v>
      </c>
      <c r="F273" s="39">
        <v>0</v>
      </c>
      <c r="G273" s="39"/>
      <c r="H273" s="39"/>
      <c r="I273" s="39"/>
      <c r="J273" s="39">
        <v>0</v>
      </c>
      <c r="K273" s="39">
        <v>0</v>
      </c>
      <c r="L273" s="39">
        <v>0</v>
      </c>
      <c r="M273" s="39"/>
      <c r="N273" s="39">
        <v>0</v>
      </c>
      <c r="O273" s="39"/>
      <c r="P273" s="39"/>
      <c r="Q273" s="39"/>
      <c r="R273" s="39">
        <v>0</v>
      </c>
      <c r="S273" s="39">
        <v>0</v>
      </c>
      <c r="T273" s="39">
        <v>0</v>
      </c>
      <c r="U273" s="39">
        <v>0</v>
      </c>
      <c r="V273" s="39">
        <v>0</v>
      </c>
      <c r="W273" s="39"/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/>
      <c r="AF273" s="39">
        <v>0</v>
      </c>
      <c r="AG273" s="39"/>
      <c r="AH273" s="39"/>
      <c r="AI273" s="39"/>
      <c r="AJ273" s="39">
        <v>0</v>
      </c>
      <c r="AK273" s="39"/>
      <c r="AL273" s="39"/>
      <c r="AM273" s="39"/>
      <c r="AN273" s="39">
        <v>0</v>
      </c>
      <c r="AO273" s="39"/>
      <c r="AP273" s="39">
        <v>0</v>
      </c>
      <c r="AQ273" s="40"/>
      <c r="AR273" s="40"/>
      <c r="AS273" s="40"/>
    </row>
    <row r="274" spans="1:45" ht="20.100000000000001" customHeight="1" x14ac:dyDescent="0.2"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40"/>
      <c r="AR274" s="40"/>
      <c r="AS274" s="40"/>
    </row>
    <row r="275" spans="1:45" s="1" customFormat="1" ht="20.100000000000001" customHeight="1" x14ac:dyDescent="0.25">
      <c r="A275" s="3"/>
      <c r="B275" s="6"/>
      <c r="C275" s="51" t="s">
        <v>112</v>
      </c>
      <c r="D275" s="52"/>
      <c r="E275" s="5"/>
      <c r="F275" s="53">
        <v>0</v>
      </c>
      <c r="G275" s="54"/>
      <c r="H275" s="54"/>
      <c r="I275" s="54"/>
      <c r="J275" s="53">
        <v>0</v>
      </c>
      <c r="K275" s="53">
        <v>0</v>
      </c>
      <c r="L275" s="53">
        <v>0</v>
      </c>
      <c r="M275" s="54"/>
      <c r="N275" s="53">
        <v>0</v>
      </c>
      <c r="O275" s="54"/>
      <c r="P275" s="54"/>
      <c r="Q275" s="54"/>
      <c r="R275" s="53">
        <v>0</v>
      </c>
      <c r="S275" s="53">
        <v>0</v>
      </c>
      <c r="T275" s="53">
        <v>0</v>
      </c>
      <c r="U275" s="53">
        <v>0</v>
      </c>
      <c r="V275" s="53">
        <v>0</v>
      </c>
      <c r="W275" s="54"/>
      <c r="X275" s="53">
        <v>0</v>
      </c>
      <c r="Y275" s="53">
        <v>0</v>
      </c>
      <c r="Z275" s="53">
        <v>0</v>
      </c>
      <c r="AA275" s="53">
        <v>0</v>
      </c>
      <c r="AB275" s="53">
        <v>0</v>
      </c>
      <c r="AC275" s="53">
        <v>0</v>
      </c>
      <c r="AD275" s="53">
        <v>0</v>
      </c>
      <c r="AE275" s="54"/>
      <c r="AF275" s="53">
        <v>0</v>
      </c>
      <c r="AG275" s="54"/>
      <c r="AH275" s="54"/>
      <c r="AI275" s="54"/>
      <c r="AJ275" s="53">
        <v>0</v>
      </c>
      <c r="AK275" s="54"/>
      <c r="AL275" s="54"/>
      <c r="AM275" s="54"/>
      <c r="AN275" s="53">
        <v>0</v>
      </c>
      <c r="AO275" s="54"/>
      <c r="AP275" s="53">
        <v>0</v>
      </c>
      <c r="AQ275" s="40"/>
      <c r="AR275" s="40"/>
      <c r="AS275" s="40"/>
    </row>
    <row r="276" spans="1:45" ht="20.100000000000001" customHeight="1" x14ac:dyDescent="0.2"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40"/>
      <c r="AR276" s="40"/>
      <c r="AS276" s="40"/>
    </row>
    <row r="277" spans="1:45" ht="20.100000000000001" customHeight="1" x14ac:dyDescent="0.2">
      <c r="C277" s="3" t="s">
        <v>188</v>
      </c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40"/>
      <c r="AR277" s="40"/>
      <c r="AS277" s="40"/>
    </row>
    <row r="278" spans="1:45" ht="20.100000000000001" customHeight="1" x14ac:dyDescent="0.2">
      <c r="D278" s="2" t="s">
        <v>122</v>
      </c>
      <c r="F278" s="39">
        <v>1</v>
      </c>
      <c r="G278" s="39"/>
      <c r="H278" s="39"/>
      <c r="I278" s="39"/>
      <c r="J278" s="39">
        <v>0</v>
      </c>
      <c r="K278" s="39">
        <v>0</v>
      </c>
      <c r="L278" s="39">
        <v>0</v>
      </c>
      <c r="M278" s="39"/>
      <c r="N278" s="39">
        <v>0</v>
      </c>
      <c r="O278" s="39"/>
      <c r="P278" s="39"/>
      <c r="Q278" s="39"/>
      <c r="R278" s="39">
        <v>0</v>
      </c>
      <c r="S278" s="39">
        <v>0</v>
      </c>
      <c r="T278" s="39">
        <v>0</v>
      </c>
      <c r="U278" s="39">
        <v>0</v>
      </c>
      <c r="V278" s="39">
        <v>0</v>
      </c>
      <c r="W278" s="39"/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/>
      <c r="AF278" s="39">
        <v>0</v>
      </c>
      <c r="AG278" s="39"/>
      <c r="AH278" s="39"/>
      <c r="AI278" s="39"/>
      <c r="AJ278" s="39">
        <v>1</v>
      </c>
      <c r="AK278" s="39"/>
      <c r="AL278" s="39"/>
      <c r="AM278" s="39"/>
      <c r="AN278" s="39">
        <v>0</v>
      </c>
      <c r="AO278" s="39"/>
      <c r="AP278" s="39">
        <v>0</v>
      </c>
      <c r="AQ278" s="40"/>
      <c r="AR278" s="40"/>
      <c r="AS278" s="40"/>
    </row>
    <row r="279" spans="1:45" ht="19.5" customHeight="1" x14ac:dyDescent="0.2">
      <c r="D279" s="47" t="s">
        <v>97</v>
      </c>
      <c r="F279" s="48">
        <v>2</v>
      </c>
      <c r="G279" s="49"/>
      <c r="H279" s="49"/>
      <c r="I279" s="49"/>
      <c r="J279" s="48">
        <v>19</v>
      </c>
      <c r="K279" s="48">
        <v>0</v>
      </c>
      <c r="L279" s="48">
        <v>0</v>
      </c>
      <c r="M279" s="49"/>
      <c r="N279" s="48">
        <v>19</v>
      </c>
      <c r="O279" s="49"/>
      <c r="P279" s="49"/>
      <c r="Q279" s="49"/>
      <c r="R279" s="48">
        <v>0</v>
      </c>
      <c r="S279" s="48">
        <v>0</v>
      </c>
      <c r="T279" s="48">
        <v>13</v>
      </c>
      <c r="U279" s="48">
        <v>0</v>
      </c>
      <c r="V279" s="48">
        <v>0</v>
      </c>
      <c r="W279" s="49"/>
      <c r="X279" s="48">
        <v>0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8</v>
      </c>
      <c r="AE279" s="49"/>
      <c r="AF279" s="48">
        <v>21</v>
      </c>
      <c r="AG279" s="49"/>
      <c r="AH279" s="49"/>
      <c r="AI279" s="49"/>
      <c r="AJ279" s="48">
        <v>0</v>
      </c>
      <c r="AK279" s="49"/>
      <c r="AL279" s="49"/>
      <c r="AM279" s="49"/>
      <c r="AN279" s="48">
        <v>0</v>
      </c>
      <c r="AO279" s="49"/>
      <c r="AP279" s="48">
        <v>0</v>
      </c>
      <c r="AQ279" s="40"/>
      <c r="AR279" s="40"/>
      <c r="AS279" s="40"/>
    </row>
    <row r="280" spans="1:45" ht="20.100000000000001" customHeight="1" x14ac:dyDescent="0.2">
      <c r="D280" s="2" t="s">
        <v>113</v>
      </c>
      <c r="F280" s="39">
        <v>6</v>
      </c>
      <c r="G280" s="39"/>
      <c r="H280" s="39"/>
      <c r="I280" s="39"/>
      <c r="J280" s="39">
        <v>20</v>
      </c>
      <c r="K280" s="39">
        <v>2</v>
      </c>
      <c r="L280" s="39">
        <v>0</v>
      </c>
      <c r="M280" s="39"/>
      <c r="N280" s="39">
        <v>22</v>
      </c>
      <c r="O280" s="39"/>
      <c r="P280" s="39"/>
      <c r="Q280" s="39"/>
      <c r="R280" s="39">
        <v>0</v>
      </c>
      <c r="S280" s="39">
        <v>1</v>
      </c>
      <c r="T280" s="39">
        <v>2</v>
      </c>
      <c r="U280" s="39">
        <v>0</v>
      </c>
      <c r="V280" s="39">
        <v>0</v>
      </c>
      <c r="W280" s="39"/>
      <c r="X280" s="39">
        <v>0</v>
      </c>
      <c r="Y280" s="39">
        <v>5</v>
      </c>
      <c r="Z280" s="39">
        <v>0</v>
      </c>
      <c r="AA280" s="39">
        <v>0</v>
      </c>
      <c r="AB280" s="39">
        <v>0</v>
      </c>
      <c r="AC280" s="39">
        <v>0</v>
      </c>
      <c r="AD280" s="39">
        <v>17</v>
      </c>
      <c r="AE280" s="39"/>
      <c r="AF280" s="39">
        <v>25</v>
      </c>
      <c r="AG280" s="39"/>
      <c r="AH280" s="39"/>
      <c r="AI280" s="39"/>
      <c r="AJ280" s="39">
        <v>3</v>
      </c>
      <c r="AK280" s="39"/>
      <c r="AL280" s="39"/>
      <c r="AM280" s="39"/>
      <c r="AN280" s="39">
        <v>0</v>
      </c>
      <c r="AO280" s="39"/>
      <c r="AP280" s="39">
        <v>0</v>
      </c>
      <c r="AQ280" s="40"/>
      <c r="AR280" s="40"/>
      <c r="AS280" s="40"/>
    </row>
    <row r="281" spans="1:45" ht="19.5" customHeight="1" x14ac:dyDescent="0.2">
      <c r="D281" s="47" t="s">
        <v>99</v>
      </c>
      <c r="F281" s="48">
        <v>1</v>
      </c>
      <c r="G281" s="49"/>
      <c r="H281" s="49"/>
      <c r="I281" s="49"/>
      <c r="J281" s="48">
        <v>20</v>
      </c>
      <c r="K281" s="48">
        <v>0</v>
      </c>
      <c r="L281" s="48">
        <v>0</v>
      </c>
      <c r="M281" s="49"/>
      <c r="N281" s="48">
        <v>20</v>
      </c>
      <c r="O281" s="49"/>
      <c r="P281" s="49"/>
      <c r="Q281" s="49"/>
      <c r="R281" s="48">
        <v>0</v>
      </c>
      <c r="S281" s="48">
        <v>0</v>
      </c>
      <c r="T281" s="48">
        <v>2</v>
      </c>
      <c r="U281" s="48">
        <v>0</v>
      </c>
      <c r="V281" s="48">
        <v>0</v>
      </c>
      <c r="W281" s="49"/>
      <c r="X281" s="48">
        <v>0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19</v>
      </c>
      <c r="AE281" s="49"/>
      <c r="AF281" s="48">
        <v>21</v>
      </c>
      <c r="AG281" s="49"/>
      <c r="AH281" s="49"/>
      <c r="AI281" s="49"/>
      <c r="AJ281" s="48">
        <v>0</v>
      </c>
      <c r="AK281" s="49"/>
      <c r="AL281" s="49"/>
      <c r="AM281" s="49"/>
      <c r="AN281" s="48">
        <v>0</v>
      </c>
      <c r="AO281" s="49"/>
      <c r="AP281" s="48">
        <v>0</v>
      </c>
      <c r="AQ281" s="40"/>
      <c r="AR281" s="40"/>
      <c r="AS281" s="40"/>
    </row>
    <row r="282" spans="1:45" ht="20.100000000000001" customHeight="1" x14ac:dyDescent="0.2">
      <c r="D282" s="2" t="s">
        <v>114</v>
      </c>
      <c r="F282" s="39">
        <v>0</v>
      </c>
      <c r="G282" s="39"/>
      <c r="H282" s="39"/>
      <c r="I282" s="39"/>
      <c r="J282" s="39">
        <v>0</v>
      </c>
      <c r="K282" s="39">
        <v>0</v>
      </c>
      <c r="L282" s="39">
        <v>0</v>
      </c>
      <c r="M282" s="39"/>
      <c r="N282" s="39">
        <v>0</v>
      </c>
      <c r="O282" s="39"/>
      <c r="P282" s="39"/>
      <c r="Q282" s="39"/>
      <c r="R282" s="39">
        <v>0</v>
      </c>
      <c r="S282" s="39">
        <v>0</v>
      </c>
      <c r="T282" s="39">
        <v>0</v>
      </c>
      <c r="U282" s="39">
        <v>0</v>
      </c>
      <c r="V282" s="39">
        <v>0</v>
      </c>
      <c r="W282" s="39"/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/>
      <c r="AF282" s="39">
        <v>0</v>
      </c>
      <c r="AG282" s="39"/>
      <c r="AH282" s="39"/>
      <c r="AI282" s="39"/>
      <c r="AJ282" s="39">
        <v>0</v>
      </c>
      <c r="AK282" s="39"/>
      <c r="AL282" s="39"/>
      <c r="AM282" s="39"/>
      <c r="AN282" s="39">
        <v>0</v>
      </c>
      <c r="AO282" s="39"/>
      <c r="AP282" s="39">
        <v>0</v>
      </c>
      <c r="AQ282" s="40"/>
      <c r="AR282" s="40"/>
      <c r="AS282" s="40"/>
    </row>
    <row r="283" spans="1:45" ht="19.5" customHeight="1" x14ac:dyDescent="0.2">
      <c r="D283" s="47" t="s">
        <v>101</v>
      </c>
      <c r="F283" s="48">
        <v>0</v>
      </c>
      <c r="G283" s="49"/>
      <c r="H283" s="49"/>
      <c r="I283" s="49"/>
      <c r="J283" s="48">
        <v>0</v>
      </c>
      <c r="K283" s="48">
        <v>0</v>
      </c>
      <c r="L283" s="48">
        <v>0</v>
      </c>
      <c r="M283" s="49"/>
      <c r="N283" s="48">
        <v>0</v>
      </c>
      <c r="O283" s="49"/>
      <c r="P283" s="49"/>
      <c r="Q283" s="49"/>
      <c r="R283" s="48">
        <v>0</v>
      </c>
      <c r="S283" s="48">
        <v>0</v>
      </c>
      <c r="T283" s="48">
        <v>0</v>
      </c>
      <c r="U283" s="48">
        <v>0</v>
      </c>
      <c r="V283" s="48">
        <v>0</v>
      </c>
      <c r="W283" s="49"/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9"/>
      <c r="AF283" s="48">
        <v>0</v>
      </c>
      <c r="AG283" s="49"/>
      <c r="AH283" s="49"/>
      <c r="AI283" s="49"/>
      <c r="AJ283" s="48">
        <v>0</v>
      </c>
      <c r="AK283" s="49"/>
      <c r="AL283" s="49"/>
      <c r="AM283" s="49"/>
      <c r="AN283" s="48">
        <v>0</v>
      </c>
      <c r="AO283" s="49"/>
      <c r="AP283" s="48">
        <v>0</v>
      </c>
      <c r="AQ283" s="40"/>
      <c r="AR283" s="40"/>
      <c r="AS283" s="40"/>
    </row>
    <row r="284" spans="1:45" ht="20.100000000000001" customHeight="1" x14ac:dyDescent="0.2"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40"/>
      <c r="AR284" s="40"/>
      <c r="AS284" s="40"/>
    </row>
    <row r="285" spans="1:45" s="1" customFormat="1" ht="20.100000000000001" customHeight="1" x14ac:dyDescent="0.25">
      <c r="A285" s="3"/>
      <c r="B285" s="6"/>
      <c r="C285" s="51" t="s">
        <v>189</v>
      </c>
      <c r="D285" s="52"/>
      <c r="E285" s="5"/>
      <c r="F285" s="53">
        <v>10</v>
      </c>
      <c r="G285" s="54"/>
      <c r="H285" s="54"/>
      <c r="I285" s="54"/>
      <c r="J285" s="53">
        <v>59</v>
      </c>
      <c r="K285" s="53">
        <v>2</v>
      </c>
      <c r="L285" s="53">
        <v>0</v>
      </c>
      <c r="M285" s="54"/>
      <c r="N285" s="53">
        <v>61</v>
      </c>
      <c r="O285" s="54"/>
      <c r="P285" s="54"/>
      <c r="Q285" s="54"/>
      <c r="R285" s="53">
        <v>0</v>
      </c>
      <c r="S285" s="53">
        <v>1</v>
      </c>
      <c r="T285" s="53">
        <v>17</v>
      </c>
      <c r="U285" s="53">
        <v>0</v>
      </c>
      <c r="V285" s="53">
        <v>0</v>
      </c>
      <c r="W285" s="54"/>
      <c r="X285" s="53">
        <v>0</v>
      </c>
      <c r="Y285" s="53">
        <v>5</v>
      </c>
      <c r="Z285" s="53">
        <v>0</v>
      </c>
      <c r="AA285" s="53">
        <v>0</v>
      </c>
      <c r="AB285" s="53">
        <v>0</v>
      </c>
      <c r="AC285" s="53">
        <v>0</v>
      </c>
      <c r="AD285" s="53">
        <v>44</v>
      </c>
      <c r="AE285" s="54"/>
      <c r="AF285" s="53">
        <v>67</v>
      </c>
      <c r="AG285" s="54"/>
      <c r="AH285" s="54"/>
      <c r="AI285" s="54"/>
      <c r="AJ285" s="53">
        <v>4</v>
      </c>
      <c r="AK285" s="54"/>
      <c r="AL285" s="54"/>
      <c r="AM285" s="54"/>
      <c r="AN285" s="53">
        <v>0</v>
      </c>
      <c r="AO285" s="54"/>
      <c r="AP285" s="53">
        <v>0</v>
      </c>
      <c r="AQ285" s="40"/>
      <c r="AR285" s="40"/>
      <c r="AS285" s="40"/>
    </row>
    <row r="286" spans="1:45" ht="20.100000000000001" customHeight="1" x14ac:dyDescent="0.2"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40"/>
      <c r="AR286" s="40"/>
      <c r="AS286" s="40"/>
    </row>
    <row r="287" spans="1:45" ht="20.100000000000001" customHeight="1" x14ac:dyDescent="0.2">
      <c r="C287" s="3" t="s">
        <v>130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40"/>
      <c r="AR287" s="40"/>
      <c r="AS287" s="40"/>
    </row>
    <row r="288" spans="1:45" ht="20.100000000000001" customHeight="1" x14ac:dyDescent="0.2">
      <c r="D288" s="2" t="s">
        <v>122</v>
      </c>
      <c r="F288" s="39">
        <v>0</v>
      </c>
      <c r="G288" s="39"/>
      <c r="H288" s="39"/>
      <c r="I288" s="39"/>
      <c r="J288" s="39">
        <v>0</v>
      </c>
      <c r="K288" s="39">
        <v>0</v>
      </c>
      <c r="L288" s="39">
        <v>0</v>
      </c>
      <c r="M288" s="39"/>
      <c r="N288" s="39">
        <v>0</v>
      </c>
      <c r="O288" s="39"/>
      <c r="P288" s="39"/>
      <c r="Q288" s="39"/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/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/>
      <c r="AF288" s="39">
        <v>0</v>
      </c>
      <c r="AG288" s="39"/>
      <c r="AH288" s="39"/>
      <c r="AI288" s="39"/>
      <c r="AJ288" s="39">
        <v>0</v>
      </c>
      <c r="AK288" s="39"/>
      <c r="AL288" s="39"/>
      <c r="AM288" s="39"/>
      <c r="AN288" s="39">
        <v>0</v>
      </c>
      <c r="AO288" s="39"/>
      <c r="AP288" s="39">
        <v>0</v>
      </c>
      <c r="AQ288" s="40"/>
      <c r="AR288" s="40"/>
      <c r="AS288" s="40"/>
    </row>
    <row r="289" spans="1:45" ht="20.100000000000001" customHeight="1" x14ac:dyDescent="0.2"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40"/>
      <c r="AR289" s="40"/>
      <c r="AS289" s="40"/>
    </row>
    <row r="290" spans="1:45" s="1" customFormat="1" ht="20.100000000000001" customHeight="1" x14ac:dyDescent="0.25">
      <c r="A290" s="3"/>
      <c r="B290" s="6"/>
      <c r="C290" s="51" t="s">
        <v>133</v>
      </c>
      <c r="D290" s="52"/>
      <c r="E290" s="5"/>
      <c r="F290" s="53">
        <v>0</v>
      </c>
      <c r="G290" s="54"/>
      <c r="H290" s="54"/>
      <c r="I290" s="54"/>
      <c r="J290" s="53">
        <v>0</v>
      </c>
      <c r="K290" s="53">
        <v>0</v>
      </c>
      <c r="L290" s="53">
        <v>0</v>
      </c>
      <c r="M290" s="54"/>
      <c r="N290" s="53">
        <v>0</v>
      </c>
      <c r="O290" s="54"/>
      <c r="P290" s="54"/>
      <c r="Q290" s="54"/>
      <c r="R290" s="53">
        <v>0</v>
      </c>
      <c r="S290" s="53">
        <v>0</v>
      </c>
      <c r="T290" s="53">
        <v>0</v>
      </c>
      <c r="U290" s="53">
        <v>0</v>
      </c>
      <c r="V290" s="53">
        <v>0</v>
      </c>
      <c r="W290" s="54"/>
      <c r="X290" s="53">
        <v>0</v>
      </c>
      <c r="Y290" s="53">
        <v>0</v>
      </c>
      <c r="Z290" s="53">
        <v>0</v>
      </c>
      <c r="AA290" s="53">
        <v>0</v>
      </c>
      <c r="AB290" s="53">
        <v>0</v>
      </c>
      <c r="AC290" s="53">
        <v>0</v>
      </c>
      <c r="AD290" s="53">
        <v>0</v>
      </c>
      <c r="AE290" s="54"/>
      <c r="AF290" s="53">
        <v>0</v>
      </c>
      <c r="AG290" s="54"/>
      <c r="AH290" s="54"/>
      <c r="AI290" s="54"/>
      <c r="AJ290" s="53">
        <v>0</v>
      </c>
      <c r="AK290" s="54"/>
      <c r="AL290" s="54"/>
      <c r="AM290" s="54"/>
      <c r="AN290" s="53">
        <v>0</v>
      </c>
      <c r="AO290" s="54"/>
      <c r="AP290" s="53">
        <v>0</v>
      </c>
      <c r="AQ290" s="40"/>
      <c r="AR290" s="40"/>
      <c r="AS290" s="40"/>
    </row>
    <row r="291" spans="1:45" ht="20.100000000000001" customHeight="1" x14ac:dyDescent="0.2"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40"/>
      <c r="AR291" s="40"/>
      <c r="AS291" s="40"/>
    </row>
    <row r="292" spans="1:45" ht="20.100000000000001" customHeight="1" x14ac:dyDescent="0.2">
      <c r="C292" s="3" t="s">
        <v>0</v>
      </c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40"/>
      <c r="AR292" s="40"/>
      <c r="AS292" s="40"/>
    </row>
    <row r="293" spans="1:45" ht="20.100000000000001" customHeight="1" x14ac:dyDescent="0.2">
      <c r="D293" s="2" t="s">
        <v>96</v>
      </c>
      <c r="F293" s="39">
        <v>0</v>
      </c>
      <c r="G293" s="39"/>
      <c r="H293" s="39"/>
      <c r="I293" s="39"/>
      <c r="J293" s="39">
        <v>0</v>
      </c>
      <c r="K293" s="39">
        <v>0</v>
      </c>
      <c r="L293" s="39">
        <v>0</v>
      </c>
      <c r="M293" s="39"/>
      <c r="N293" s="39">
        <v>0</v>
      </c>
      <c r="O293" s="39"/>
      <c r="P293" s="39"/>
      <c r="Q293" s="39"/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39"/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/>
      <c r="AF293" s="39">
        <v>0</v>
      </c>
      <c r="AG293" s="39"/>
      <c r="AH293" s="39"/>
      <c r="AI293" s="39"/>
      <c r="AJ293" s="39">
        <v>0</v>
      </c>
      <c r="AK293" s="39"/>
      <c r="AL293" s="39"/>
      <c r="AM293" s="39"/>
      <c r="AN293" s="39">
        <v>0</v>
      </c>
      <c r="AO293" s="39"/>
      <c r="AP293" s="39">
        <v>0</v>
      </c>
      <c r="AQ293" s="40"/>
      <c r="AR293" s="40"/>
      <c r="AS293" s="40"/>
    </row>
    <row r="294" spans="1:45" ht="19.5" customHeight="1" x14ac:dyDescent="0.2">
      <c r="D294" s="47" t="s">
        <v>97</v>
      </c>
      <c r="F294" s="48">
        <v>0</v>
      </c>
      <c r="G294" s="49"/>
      <c r="H294" s="49"/>
      <c r="I294" s="49"/>
      <c r="J294" s="48">
        <v>0</v>
      </c>
      <c r="K294" s="48">
        <v>0</v>
      </c>
      <c r="L294" s="48">
        <v>0</v>
      </c>
      <c r="M294" s="49"/>
      <c r="N294" s="48">
        <v>0</v>
      </c>
      <c r="O294" s="49"/>
      <c r="P294" s="49"/>
      <c r="Q294" s="49"/>
      <c r="R294" s="48">
        <v>0</v>
      </c>
      <c r="S294" s="48">
        <v>0</v>
      </c>
      <c r="T294" s="48">
        <v>0</v>
      </c>
      <c r="U294" s="48">
        <v>0</v>
      </c>
      <c r="V294" s="48">
        <v>0</v>
      </c>
      <c r="W294" s="49"/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9"/>
      <c r="AF294" s="48">
        <v>0</v>
      </c>
      <c r="AG294" s="49"/>
      <c r="AH294" s="49"/>
      <c r="AI294" s="49"/>
      <c r="AJ294" s="48">
        <v>0</v>
      </c>
      <c r="AK294" s="49"/>
      <c r="AL294" s="49"/>
      <c r="AM294" s="49"/>
      <c r="AN294" s="48">
        <v>0</v>
      </c>
      <c r="AO294" s="49"/>
      <c r="AP294" s="48">
        <v>0</v>
      </c>
      <c r="AQ294" s="40"/>
      <c r="AR294" s="40"/>
      <c r="AS294" s="40"/>
    </row>
    <row r="295" spans="1:45" ht="20.100000000000001" customHeight="1" x14ac:dyDescent="0.2"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40"/>
      <c r="AR295" s="40"/>
      <c r="AS295" s="40"/>
    </row>
    <row r="296" spans="1:45" s="1" customFormat="1" ht="20.100000000000001" customHeight="1" x14ac:dyDescent="0.25">
      <c r="A296" s="3"/>
      <c r="B296" s="6"/>
      <c r="C296" s="51" t="s">
        <v>120</v>
      </c>
      <c r="D296" s="52"/>
      <c r="E296" s="5"/>
      <c r="F296" s="53">
        <v>0</v>
      </c>
      <c r="G296" s="54"/>
      <c r="H296" s="54"/>
      <c r="I296" s="54"/>
      <c r="J296" s="53">
        <v>0</v>
      </c>
      <c r="K296" s="53">
        <v>0</v>
      </c>
      <c r="L296" s="53">
        <v>0</v>
      </c>
      <c r="M296" s="54"/>
      <c r="N296" s="53">
        <v>0</v>
      </c>
      <c r="O296" s="54"/>
      <c r="P296" s="54"/>
      <c r="Q296" s="54"/>
      <c r="R296" s="53">
        <v>0</v>
      </c>
      <c r="S296" s="53">
        <v>0</v>
      </c>
      <c r="T296" s="53">
        <v>0</v>
      </c>
      <c r="U296" s="53">
        <v>0</v>
      </c>
      <c r="V296" s="53">
        <v>0</v>
      </c>
      <c r="W296" s="54"/>
      <c r="X296" s="53">
        <v>0</v>
      </c>
      <c r="Y296" s="53">
        <v>0</v>
      </c>
      <c r="Z296" s="53">
        <v>0</v>
      </c>
      <c r="AA296" s="53">
        <v>0</v>
      </c>
      <c r="AB296" s="53">
        <v>0</v>
      </c>
      <c r="AC296" s="53">
        <v>0</v>
      </c>
      <c r="AD296" s="53">
        <v>0</v>
      </c>
      <c r="AE296" s="54"/>
      <c r="AF296" s="53">
        <v>0</v>
      </c>
      <c r="AG296" s="54"/>
      <c r="AH296" s="54"/>
      <c r="AI296" s="54"/>
      <c r="AJ296" s="53">
        <v>0</v>
      </c>
      <c r="AK296" s="54"/>
      <c r="AL296" s="54"/>
      <c r="AM296" s="54"/>
      <c r="AN296" s="53">
        <v>0</v>
      </c>
      <c r="AO296" s="54"/>
      <c r="AP296" s="53">
        <v>0</v>
      </c>
      <c r="AQ296" s="40"/>
      <c r="AR296" s="40"/>
      <c r="AS296" s="40"/>
    </row>
    <row r="297" spans="1:45" ht="20.100000000000001" customHeight="1" x14ac:dyDescent="0.2"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40"/>
      <c r="AR297" s="40"/>
      <c r="AS297" s="40"/>
    </row>
    <row r="298" spans="1:45" s="1" customFormat="1" ht="20.100000000000001" customHeight="1" x14ac:dyDescent="0.2">
      <c r="A298" s="3"/>
      <c r="B298" s="6"/>
      <c r="C298" s="3" t="s">
        <v>139</v>
      </c>
      <c r="D298" s="3"/>
      <c r="E298" s="5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</row>
    <row r="299" spans="1:45" ht="20.100000000000001" customHeight="1" x14ac:dyDescent="0.2">
      <c r="D299" s="2" t="s">
        <v>190</v>
      </c>
      <c r="F299" s="39">
        <v>0</v>
      </c>
      <c r="G299" s="39"/>
      <c r="H299" s="39"/>
      <c r="I299" s="39"/>
      <c r="J299" s="39">
        <v>0</v>
      </c>
      <c r="K299" s="39">
        <v>0</v>
      </c>
      <c r="L299" s="39">
        <v>0</v>
      </c>
      <c r="M299" s="39"/>
      <c r="N299" s="39">
        <v>0</v>
      </c>
      <c r="O299" s="39"/>
      <c r="P299" s="39"/>
      <c r="Q299" s="39"/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39"/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/>
      <c r="AF299" s="39">
        <v>0</v>
      </c>
      <c r="AG299" s="39"/>
      <c r="AH299" s="39"/>
      <c r="AI299" s="39"/>
      <c r="AJ299" s="39">
        <v>0</v>
      </c>
      <c r="AK299" s="39"/>
      <c r="AL299" s="39"/>
      <c r="AM299" s="39"/>
      <c r="AN299" s="39">
        <v>0</v>
      </c>
      <c r="AO299" s="39"/>
      <c r="AP299" s="39">
        <v>0</v>
      </c>
      <c r="AQ299" s="40"/>
      <c r="AR299" s="40"/>
      <c r="AS299" s="40"/>
    </row>
    <row r="300" spans="1:45" ht="19.5" customHeight="1" x14ac:dyDescent="0.2">
      <c r="D300" s="47" t="s">
        <v>191</v>
      </c>
      <c r="F300" s="48">
        <v>0</v>
      </c>
      <c r="G300" s="49"/>
      <c r="H300" s="49"/>
      <c r="I300" s="49"/>
      <c r="J300" s="48">
        <v>0</v>
      </c>
      <c r="K300" s="48">
        <v>0</v>
      </c>
      <c r="L300" s="48">
        <v>0</v>
      </c>
      <c r="M300" s="49"/>
      <c r="N300" s="48">
        <v>0</v>
      </c>
      <c r="O300" s="49"/>
      <c r="P300" s="49"/>
      <c r="Q300" s="49"/>
      <c r="R300" s="48">
        <v>0</v>
      </c>
      <c r="S300" s="48">
        <v>0</v>
      </c>
      <c r="T300" s="48">
        <v>0</v>
      </c>
      <c r="U300" s="48">
        <v>0</v>
      </c>
      <c r="V300" s="48">
        <v>0</v>
      </c>
      <c r="W300" s="49"/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9"/>
      <c r="AF300" s="48">
        <v>0</v>
      </c>
      <c r="AG300" s="49"/>
      <c r="AH300" s="49"/>
      <c r="AI300" s="49"/>
      <c r="AJ300" s="48">
        <v>0</v>
      </c>
      <c r="AK300" s="49"/>
      <c r="AL300" s="49"/>
      <c r="AM300" s="49"/>
      <c r="AN300" s="48">
        <v>0</v>
      </c>
      <c r="AO300" s="49"/>
      <c r="AP300" s="48">
        <v>0</v>
      </c>
      <c r="AQ300" s="40"/>
      <c r="AR300" s="40"/>
      <c r="AS300" s="40"/>
    </row>
    <row r="301" spans="1:45" ht="20.100000000000001" customHeight="1" x14ac:dyDescent="0.2">
      <c r="D301" s="2" t="s">
        <v>192</v>
      </c>
      <c r="F301" s="39">
        <v>0</v>
      </c>
      <c r="G301" s="39"/>
      <c r="H301" s="39"/>
      <c r="I301" s="39"/>
      <c r="J301" s="39">
        <v>0</v>
      </c>
      <c r="K301" s="39">
        <v>0</v>
      </c>
      <c r="L301" s="39">
        <v>0</v>
      </c>
      <c r="M301" s="39"/>
      <c r="N301" s="39">
        <v>0</v>
      </c>
      <c r="O301" s="39"/>
      <c r="P301" s="39"/>
      <c r="Q301" s="39"/>
      <c r="R301" s="39">
        <v>0</v>
      </c>
      <c r="S301" s="39">
        <v>0</v>
      </c>
      <c r="T301" s="39">
        <v>0</v>
      </c>
      <c r="U301" s="39">
        <v>0</v>
      </c>
      <c r="V301" s="39">
        <v>0</v>
      </c>
      <c r="W301" s="39"/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/>
      <c r="AF301" s="39">
        <v>0</v>
      </c>
      <c r="AG301" s="39"/>
      <c r="AH301" s="39"/>
      <c r="AI301" s="39"/>
      <c r="AJ301" s="39">
        <v>0</v>
      </c>
      <c r="AK301" s="39"/>
      <c r="AL301" s="39"/>
      <c r="AM301" s="39"/>
      <c r="AN301" s="39">
        <v>0</v>
      </c>
      <c r="AO301" s="39"/>
      <c r="AP301" s="39">
        <v>0</v>
      </c>
      <c r="AQ301" s="40"/>
      <c r="AR301" s="40"/>
      <c r="AS301" s="40"/>
    </row>
    <row r="302" spans="1:45" ht="19.5" customHeight="1" x14ac:dyDescent="0.2">
      <c r="D302" s="47" t="s">
        <v>193</v>
      </c>
      <c r="F302" s="48">
        <v>0</v>
      </c>
      <c r="G302" s="49"/>
      <c r="H302" s="49"/>
      <c r="I302" s="49"/>
      <c r="J302" s="48">
        <v>0</v>
      </c>
      <c r="K302" s="48">
        <v>0</v>
      </c>
      <c r="L302" s="48">
        <v>0</v>
      </c>
      <c r="M302" s="49"/>
      <c r="N302" s="48">
        <v>0</v>
      </c>
      <c r="O302" s="49"/>
      <c r="P302" s="49"/>
      <c r="Q302" s="49"/>
      <c r="R302" s="48">
        <v>0</v>
      </c>
      <c r="S302" s="48">
        <v>0</v>
      </c>
      <c r="T302" s="48">
        <v>0</v>
      </c>
      <c r="U302" s="48">
        <v>0</v>
      </c>
      <c r="V302" s="48">
        <v>0</v>
      </c>
      <c r="W302" s="49"/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9"/>
      <c r="AF302" s="48">
        <v>0</v>
      </c>
      <c r="AG302" s="49"/>
      <c r="AH302" s="49"/>
      <c r="AI302" s="49"/>
      <c r="AJ302" s="48">
        <v>0</v>
      </c>
      <c r="AK302" s="49"/>
      <c r="AL302" s="49"/>
      <c r="AM302" s="49"/>
      <c r="AN302" s="48">
        <v>0</v>
      </c>
      <c r="AO302" s="49"/>
      <c r="AP302" s="48">
        <v>0</v>
      </c>
      <c r="AQ302" s="40"/>
      <c r="AR302" s="40"/>
      <c r="AS302" s="40"/>
    </row>
    <row r="303" spans="1:45" s="1" customFormat="1" ht="20.100000000000001" customHeight="1" x14ac:dyDescent="0.2">
      <c r="A303" s="3"/>
      <c r="B303" s="6"/>
      <c r="C303" s="3"/>
      <c r="D303" s="3"/>
      <c r="E303" s="5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</row>
    <row r="304" spans="1:45" s="1" customFormat="1" ht="20.100000000000001" customHeight="1" x14ac:dyDescent="0.25">
      <c r="A304" s="3"/>
      <c r="B304" s="6"/>
      <c r="C304" s="51" t="s">
        <v>194</v>
      </c>
      <c r="D304" s="52"/>
      <c r="E304" s="5"/>
      <c r="F304" s="53">
        <v>0</v>
      </c>
      <c r="G304" s="54"/>
      <c r="H304" s="54"/>
      <c r="I304" s="54"/>
      <c r="J304" s="53">
        <v>0</v>
      </c>
      <c r="K304" s="53">
        <v>0</v>
      </c>
      <c r="L304" s="53">
        <v>0</v>
      </c>
      <c r="M304" s="54"/>
      <c r="N304" s="53">
        <v>0</v>
      </c>
      <c r="O304" s="54"/>
      <c r="P304" s="54"/>
      <c r="Q304" s="54"/>
      <c r="R304" s="53">
        <v>0</v>
      </c>
      <c r="S304" s="53">
        <v>0</v>
      </c>
      <c r="T304" s="53">
        <v>0</v>
      </c>
      <c r="U304" s="53">
        <v>0</v>
      </c>
      <c r="V304" s="53">
        <v>0</v>
      </c>
      <c r="W304" s="54"/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0</v>
      </c>
      <c r="AD304" s="53">
        <v>0</v>
      </c>
      <c r="AE304" s="54"/>
      <c r="AF304" s="53">
        <v>0</v>
      </c>
      <c r="AG304" s="54"/>
      <c r="AH304" s="54"/>
      <c r="AI304" s="54"/>
      <c r="AJ304" s="53">
        <v>0</v>
      </c>
      <c r="AK304" s="54"/>
      <c r="AL304" s="54"/>
      <c r="AM304" s="54"/>
      <c r="AN304" s="53">
        <v>0</v>
      </c>
      <c r="AO304" s="54"/>
      <c r="AP304" s="53">
        <v>0</v>
      </c>
      <c r="AQ304" s="40"/>
      <c r="AR304" s="40"/>
      <c r="AS304" s="40"/>
    </row>
    <row r="305" spans="1:45" s="1" customFormat="1" ht="20.100000000000001" customHeight="1" x14ac:dyDescent="0.2">
      <c r="A305" s="3"/>
      <c r="B305" s="6"/>
      <c r="C305" s="3"/>
      <c r="D305" s="3"/>
      <c r="E305" s="5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</row>
    <row r="306" spans="1:45" s="1" customFormat="1" ht="20.100000000000001" customHeight="1" x14ac:dyDescent="0.25">
      <c r="A306" s="3"/>
      <c r="B306" s="57" t="s">
        <v>195</v>
      </c>
      <c r="C306" s="58"/>
      <c r="D306" s="58"/>
      <c r="E306" s="5"/>
      <c r="F306" s="59">
        <v>10</v>
      </c>
      <c r="G306" s="54"/>
      <c r="H306" s="54"/>
      <c r="I306" s="54"/>
      <c r="J306" s="59">
        <v>59</v>
      </c>
      <c r="K306" s="59">
        <v>2</v>
      </c>
      <c r="L306" s="59">
        <v>0</v>
      </c>
      <c r="M306" s="54"/>
      <c r="N306" s="59">
        <v>61</v>
      </c>
      <c r="O306" s="54"/>
      <c r="P306" s="54"/>
      <c r="Q306" s="54"/>
      <c r="R306" s="59">
        <v>0</v>
      </c>
      <c r="S306" s="59">
        <v>1</v>
      </c>
      <c r="T306" s="59">
        <v>17</v>
      </c>
      <c r="U306" s="59">
        <v>0</v>
      </c>
      <c r="V306" s="59">
        <v>0</v>
      </c>
      <c r="W306" s="54"/>
      <c r="X306" s="59">
        <v>0</v>
      </c>
      <c r="Y306" s="59">
        <v>5</v>
      </c>
      <c r="Z306" s="59">
        <v>0</v>
      </c>
      <c r="AA306" s="59">
        <v>0</v>
      </c>
      <c r="AB306" s="59">
        <v>0</v>
      </c>
      <c r="AC306" s="59">
        <v>0</v>
      </c>
      <c r="AD306" s="59">
        <v>44</v>
      </c>
      <c r="AE306" s="54"/>
      <c r="AF306" s="59">
        <v>67</v>
      </c>
      <c r="AG306" s="54"/>
      <c r="AH306" s="54"/>
      <c r="AI306" s="54"/>
      <c r="AJ306" s="59">
        <v>4</v>
      </c>
      <c r="AK306" s="54"/>
      <c r="AL306" s="54"/>
      <c r="AM306" s="54"/>
      <c r="AN306" s="59">
        <v>0</v>
      </c>
      <c r="AO306" s="54"/>
      <c r="AP306" s="59">
        <v>0</v>
      </c>
      <c r="AQ306" s="40"/>
      <c r="AR306" s="40"/>
      <c r="AS306" s="40"/>
    </row>
    <row r="307" spans="1:45" ht="20.100000000000001" customHeight="1" x14ac:dyDescent="0.2"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40"/>
      <c r="AR307" s="40"/>
      <c r="AS307" s="40"/>
    </row>
    <row r="308" spans="1:45" ht="20.100000000000001" customHeight="1" x14ac:dyDescent="0.2">
      <c r="B308" s="6" t="s">
        <v>196</v>
      </c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40"/>
      <c r="AR308" s="40"/>
      <c r="AS308" s="40"/>
    </row>
    <row r="309" spans="1:45" ht="20.100000000000001" customHeight="1" x14ac:dyDescent="0.2">
      <c r="C309" s="3" t="s">
        <v>0</v>
      </c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40"/>
      <c r="AR309" s="40"/>
      <c r="AS309" s="40"/>
    </row>
    <row r="310" spans="1:45" ht="20.100000000000001" customHeight="1" x14ac:dyDescent="0.2">
      <c r="D310" s="2" t="s">
        <v>122</v>
      </c>
      <c r="F310" s="39">
        <v>0</v>
      </c>
      <c r="G310" s="39"/>
      <c r="H310" s="39"/>
      <c r="I310" s="39"/>
      <c r="J310" s="39">
        <v>0</v>
      </c>
      <c r="K310" s="39">
        <v>0</v>
      </c>
      <c r="L310" s="39">
        <v>0</v>
      </c>
      <c r="M310" s="39"/>
      <c r="N310" s="39">
        <v>0</v>
      </c>
      <c r="O310" s="39"/>
      <c r="P310" s="39"/>
      <c r="Q310" s="39"/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39"/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/>
      <c r="AF310" s="39">
        <v>0</v>
      </c>
      <c r="AG310" s="39"/>
      <c r="AH310" s="39"/>
      <c r="AI310" s="39"/>
      <c r="AJ310" s="39">
        <v>0</v>
      </c>
      <c r="AK310" s="39"/>
      <c r="AL310" s="39"/>
      <c r="AM310" s="39"/>
      <c r="AN310" s="39">
        <v>0</v>
      </c>
      <c r="AO310" s="39"/>
      <c r="AP310" s="39">
        <v>0</v>
      </c>
      <c r="AQ310" s="40"/>
      <c r="AR310" s="40"/>
      <c r="AS310" s="40"/>
    </row>
    <row r="311" spans="1:45" ht="19.5" customHeight="1" x14ac:dyDescent="0.2">
      <c r="D311" s="47" t="s">
        <v>135</v>
      </c>
      <c r="F311" s="48">
        <v>0</v>
      </c>
      <c r="G311" s="49"/>
      <c r="H311" s="49"/>
      <c r="I311" s="49"/>
      <c r="J311" s="48">
        <v>0</v>
      </c>
      <c r="K311" s="48">
        <v>0</v>
      </c>
      <c r="L311" s="48">
        <v>0</v>
      </c>
      <c r="M311" s="49"/>
      <c r="N311" s="48">
        <v>0</v>
      </c>
      <c r="O311" s="49"/>
      <c r="P311" s="49"/>
      <c r="Q311" s="49"/>
      <c r="R311" s="48">
        <v>0</v>
      </c>
      <c r="S311" s="48">
        <v>0</v>
      </c>
      <c r="T311" s="48">
        <v>0</v>
      </c>
      <c r="U311" s="48">
        <v>0</v>
      </c>
      <c r="V311" s="48">
        <v>0</v>
      </c>
      <c r="W311" s="49"/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9"/>
      <c r="AF311" s="48">
        <v>0</v>
      </c>
      <c r="AG311" s="49"/>
      <c r="AH311" s="49"/>
      <c r="AI311" s="49"/>
      <c r="AJ311" s="48">
        <v>0</v>
      </c>
      <c r="AK311" s="49"/>
      <c r="AL311" s="49"/>
      <c r="AM311" s="49"/>
      <c r="AN311" s="48">
        <v>0</v>
      </c>
      <c r="AO311" s="49"/>
      <c r="AP311" s="48">
        <v>0</v>
      </c>
      <c r="AQ311" s="40"/>
      <c r="AR311" s="40"/>
      <c r="AS311" s="40"/>
    </row>
    <row r="312" spans="1:45" ht="20.100000000000001" customHeight="1" x14ac:dyDescent="0.2">
      <c r="D312" s="50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40"/>
      <c r="AR312" s="40"/>
      <c r="AS312" s="40"/>
    </row>
    <row r="313" spans="1:45" s="1" customFormat="1" ht="20.100000000000001" customHeight="1" x14ac:dyDescent="0.25">
      <c r="A313" s="3"/>
      <c r="B313" s="6"/>
      <c r="C313" s="51" t="s">
        <v>120</v>
      </c>
      <c r="D313" s="52"/>
      <c r="E313" s="5"/>
      <c r="F313" s="53">
        <v>0</v>
      </c>
      <c r="G313" s="54"/>
      <c r="H313" s="54"/>
      <c r="I313" s="54"/>
      <c r="J313" s="53">
        <v>0</v>
      </c>
      <c r="K313" s="53">
        <v>0</v>
      </c>
      <c r="L313" s="53">
        <v>0</v>
      </c>
      <c r="M313" s="54"/>
      <c r="N313" s="53">
        <v>0</v>
      </c>
      <c r="O313" s="54"/>
      <c r="P313" s="54"/>
      <c r="Q313" s="54"/>
      <c r="R313" s="53">
        <v>0</v>
      </c>
      <c r="S313" s="53">
        <v>0</v>
      </c>
      <c r="T313" s="53">
        <v>0</v>
      </c>
      <c r="U313" s="53">
        <v>0</v>
      </c>
      <c r="V313" s="53">
        <v>0</v>
      </c>
      <c r="W313" s="54"/>
      <c r="X313" s="53">
        <v>0</v>
      </c>
      <c r="Y313" s="53">
        <v>0</v>
      </c>
      <c r="Z313" s="53">
        <v>0</v>
      </c>
      <c r="AA313" s="53">
        <v>0</v>
      </c>
      <c r="AB313" s="53">
        <v>0</v>
      </c>
      <c r="AC313" s="53">
        <v>0</v>
      </c>
      <c r="AD313" s="53">
        <v>0</v>
      </c>
      <c r="AE313" s="54"/>
      <c r="AF313" s="53">
        <v>0</v>
      </c>
      <c r="AG313" s="54"/>
      <c r="AH313" s="54"/>
      <c r="AI313" s="54"/>
      <c r="AJ313" s="53">
        <v>0</v>
      </c>
      <c r="AK313" s="54"/>
      <c r="AL313" s="54"/>
      <c r="AM313" s="54"/>
      <c r="AN313" s="53">
        <v>0</v>
      </c>
      <c r="AO313" s="54"/>
      <c r="AP313" s="53">
        <v>0</v>
      </c>
      <c r="AQ313" s="40"/>
      <c r="AR313" s="40"/>
      <c r="AS313" s="40"/>
    </row>
    <row r="314" spans="1:45" ht="20.100000000000001" customHeight="1" x14ac:dyDescent="0.2"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40"/>
      <c r="AR314" s="40"/>
      <c r="AS314" s="40"/>
    </row>
    <row r="315" spans="1:45" ht="20.100000000000001" customHeight="1" x14ac:dyDescent="0.2">
      <c r="C315" s="3" t="s">
        <v>154</v>
      </c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40"/>
      <c r="AR315" s="40"/>
      <c r="AS315" s="40"/>
    </row>
    <row r="316" spans="1:45" ht="20.100000000000001" customHeight="1" x14ac:dyDescent="0.2">
      <c r="D316" s="2" t="s">
        <v>96</v>
      </c>
      <c r="F316" s="39">
        <v>0</v>
      </c>
      <c r="G316" s="39"/>
      <c r="H316" s="39"/>
      <c r="I316" s="39"/>
      <c r="J316" s="39">
        <v>0</v>
      </c>
      <c r="K316" s="39">
        <v>0</v>
      </c>
      <c r="L316" s="39">
        <v>0</v>
      </c>
      <c r="M316" s="39"/>
      <c r="N316" s="39">
        <v>0</v>
      </c>
      <c r="O316" s="39"/>
      <c r="P316" s="39"/>
      <c r="Q316" s="39"/>
      <c r="R316" s="39">
        <v>0</v>
      </c>
      <c r="S316" s="39">
        <v>0</v>
      </c>
      <c r="T316" s="39">
        <v>0</v>
      </c>
      <c r="U316" s="39">
        <v>0</v>
      </c>
      <c r="V316" s="39">
        <v>0</v>
      </c>
      <c r="W316" s="39"/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/>
      <c r="AF316" s="39">
        <v>0</v>
      </c>
      <c r="AG316" s="39"/>
      <c r="AH316" s="39"/>
      <c r="AI316" s="39"/>
      <c r="AJ316" s="39">
        <v>0</v>
      </c>
      <c r="AK316" s="39"/>
      <c r="AL316" s="39"/>
      <c r="AM316" s="39"/>
      <c r="AN316" s="39">
        <v>0</v>
      </c>
      <c r="AO316" s="39"/>
      <c r="AP316" s="39">
        <v>0</v>
      </c>
      <c r="AQ316" s="40"/>
      <c r="AR316" s="40"/>
      <c r="AS316" s="40"/>
    </row>
    <row r="317" spans="1:45" ht="19.5" customHeight="1" x14ac:dyDescent="0.2">
      <c r="D317" s="47" t="s">
        <v>135</v>
      </c>
      <c r="F317" s="48">
        <v>0</v>
      </c>
      <c r="G317" s="49"/>
      <c r="H317" s="49"/>
      <c r="I317" s="49"/>
      <c r="J317" s="48">
        <v>0</v>
      </c>
      <c r="K317" s="48">
        <v>0</v>
      </c>
      <c r="L317" s="48">
        <v>0</v>
      </c>
      <c r="M317" s="49"/>
      <c r="N317" s="48">
        <v>0</v>
      </c>
      <c r="O317" s="49"/>
      <c r="P317" s="49"/>
      <c r="Q317" s="49"/>
      <c r="R317" s="48">
        <v>0</v>
      </c>
      <c r="S317" s="48">
        <v>0</v>
      </c>
      <c r="T317" s="48">
        <v>0</v>
      </c>
      <c r="U317" s="48">
        <v>0</v>
      </c>
      <c r="V317" s="48">
        <v>0</v>
      </c>
      <c r="W317" s="49"/>
      <c r="X317" s="48">
        <v>0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E317" s="49"/>
      <c r="AF317" s="48">
        <v>0</v>
      </c>
      <c r="AG317" s="49"/>
      <c r="AH317" s="49"/>
      <c r="AI317" s="49"/>
      <c r="AJ317" s="48">
        <v>0</v>
      </c>
      <c r="AK317" s="49"/>
      <c r="AL317" s="49"/>
      <c r="AM317" s="49"/>
      <c r="AN317" s="48">
        <v>0</v>
      </c>
      <c r="AO317" s="49"/>
      <c r="AP317" s="48">
        <v>0</v>
      </c>
      <c r="AQ317" s="40"/>
      <c r="AR317" s="40"/>
      <c r="AS317" s="40"/>
    </row>
    <row r="318" spans="1:45" ht="20.100000000000001" customHeight="1" x14ac:dyDescent="0.2">
      <c r="D318" s="2" t="s">
        <v>113</v>
      </c>
      <c r="F318" s="39">
        <v>0</v>
      </c>
      <c r="G318" s="39"/>
      <c r="H318" s="39"/>
      <c r="I318" s="39"/>
      <c r="J318" s="39">
        <v>0</v>
      </c>
      <c r="K318" s="39">
        <v>0</v>
      </c>
      <c r="L318" s="39">
        <v>0</v>
      </c>
      <c r="M318" s="39"/>
      <c r="N318" s="39">
        <v>0</v>
      </c>
      <c r="O318" s="39"/>
      <c r="P318" s="39"/>
      <c r="Q318" s="39"/>
      <c r="R318" s="39">
        <v>0</v>
      </c>
      <c r="S318" s="39">
        <v>0</v>
      </c>
      <c r="T318" s="39">
        <v>0</v>
      </c>
      <c r="U318" s="39">
        <v>0</v>
      </c>
      <c r="V318" s="39">
        <v>0</v>
      </c>
      <c r="W318" s="39"/>
      <c r="X318" s="39">
        <v>0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/>
      <c r="AF318" s="39">
        <v>0</v>
      </c>
      <c r="AG318" s="39"/>
      <c r="AH318" s="39"/>
      <c r="AI318" s="39"/>
      <c r="AJ318" s="39">
        <v>0</v>
      </c>
      <c r="AK318" s="39"/>
      <c r="AL318" s="39"/>
      <c r="AM318" s="39"/>
      <c r="AN318" s="39">
        <v>0</v>
      </c>
      <c r="AO318" s="39"/>
      <c r="AP318" s="39">
        <v>0</v>
      </c>
      <c r="AQ318" s="40"/>
      <c r="AR318" s="40"/>
      <c r="AS318" s="40"/>
    </row>
    <row r="319" spans="1:45" ht="19.5" customHeight="1" x14ac:dyDescent="0.2">
      <c r="D319" s="47" t="s">
        <v>99</v>
      </c>
      <c r="F319" s="48">
        <v>0</v>
      </c>
      <c r="G319" s="49"/>
      <c r="H319" s="49"/>
      <c r="I319" s="49"/>
      <c r="J319" s="48">
        <v>0</v>
      </c>
      <c r="K319" s="48">
        <v>0</v>
      </c>
      <c r="L319" s="48">
        <v>0</v>
      </c>
      <c r="M319" s="49"/>
      <c r="N319" s="48">
        <v>0</v>
      </c>
      <c r="O319" s="49"/>
      <c r="P319" s="49"/>
      <c r="Q319" s="49"/>
      <c r="R319" s="48">
        <v>0</v>
      </c>
      <c r="S319" s="48">
        <v>0</v>
      </c>
      <c r="T319" s="48">
        <v>0</v>
      </c>
      <c r="U319" s="48">
        <v>0</v>
      </c>
      <c r="V319" s="48">
        <v>0</v>
      </c>
      <c r="W319" s="49"/>
      <c r="X319" s="48">
        <v>0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9"/>
      <c r="AF319" s="48">
        <v>0</v>
      </c>
      <c r="AG319" s="49"/>
      <c r="AH319" s="49"/>
      <c r="AI319" s="49"/>
      <c r="AJ319" s="48">
        <v>0</v>
      </c>
      <c r="AK319" s="49"/>
      <c r="AL319" s="49"/>
      <c r="AM319" s="49"/>
      <c r="AN319" s="48">
        <v>0</v>
      </c>
      <c r="AO319" s="49"/>
      <c r="AP319" s="48">
        <v>0</v>
      </c>
      <c r="AQ319" s="40"/>
      <c r="AR319" s="40"/>
      <c r="AS319" s="40"/>
    </row>
    <row r="320" spans="1:45" ht="20.100000000000001" customHeight="1" x14ac:dyDescent="0.2">
      <c r="D320" s="2" t="s">
        <v>114</v>
      </c>
      <c r="F320" s="39">
        <v>0</v>
      </c>
      <c r="G320" s="39"/>
      <c r="H320" s="39"/>
      <c r="I320" s="39"/>
      <c r="J320" s="39">
        <v>0</v>
      </c>
      <c r="K320" s="39">
        <v>0</v>
      </c>
      <c r="L320" s="39">
        <v>0</v>
      </c>
      <c r="M320" s="39"/>
      <c r="N320" s="39">
        <v>0</v>
      </c>
      <c r="O320" s="39"/>
      <c r="P320" s="39"/>
      <c r="Q320" s="39"/>
      <c r="R320" s="39">
        <v>0</v>
      </c>
      <c r="S320" s="39">
        <v>0</v>
      </c>
      <c r="T320" s="39">
        <v>0</v>
      </c>
      <c r="U320" s="39">
        <v>0</v>
      </c>
      <c r="V320" s="39">
        <v>0</v>
      </c>
      <c r="W320" s="39"/>
      <c r="X320" s="39">
        <v>0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/>
      <c r="AF320" s="39">
        <v>0</v>
      </c>
      <c r="AG320" s="39"/>
      <c r="AH320" s="39"/>
      <c r="AI320" s="39"/>
      <c r="AJ320" s="39">
        <v>0</v>
      </c>
      <c r="AK320" s="39"/>
      <c r="AL320" s="39"/>
      <c r="AM320" s="39"/>
      <c r="AN320" s="39">
        <v>0</v>
      </c>
      <c r="AO320" s="39"/>
      <c r="AP320" s="39">
        <v>0</v>
      </c>
      <c r="AQ320" s="40"/>
      <c r="AR320" s="40"/>
      <c r="AS320" s="40"/>
    </row>
    <row r="321" spans="1:45" ht="19.5" customHeight="1" x14ac:dyDescent="0.2">
      <c r="D321" s="47" t="s">
        <v>115</v>
      </c>
      <c r="F321" s="48">
        <v>0</v>
      </c>
      <c r="G321" s="49"/>
      <c r="H321" s="49"/>
      <c r="I321" s="49"/>
      <c r="J321" s="48">
        <v>0</v>
      </c>
      <c r="K321" s="48">
        <v>0</v>
      </c>
      <c r="L321" s="48">
        <v>0</v>
      </c>
      <c r="M321" s="49"/>
      <c r="N321" s="48">
        <v>0</v>
      </c>
      <c r="O321" s="49"/>
      <c r="P321" s="49"/>
      <c r="Q321" s="49"/>
      <c r="R321" s="48">
        <v>0</v>
      </c>
      <c r="S321" s="48">
        <v>0</v>
      </c>
      <c r="T321" s="48">
        <v>0</v>
      </c>
      <c r="U321" s="48">
        <v>0</v>
      </c>
      <c r="V321" s="48">
        <v>0</v>
      </c>
      <c r="W321" s="49"/>
      <c r="X321" s="48">
        <v>0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E321" s="49"/>
      <c r="AF321" s="48">
        <v>0</v>
      </c>
      <c r="AG321" s="49"/>
      <c r="AH321" s="49"/>
      <c r="AI321" s="49"/>
      <c r="AJ321" s="48">
        <v>0</v>
      </c>
      <c r="AK321" s="49"/>
      <c r="AL321" s="49"/>
      <c r="AM321" s="49"/>
      <c r="AN321" s="48">
        <v>0</v>
      </c>
      <c r="AO321" s="49"/>
      <c r="AP321" s="48">
        <v>0</v>
      </c>
      <c r="AQ321" s="40"/>
      <c r="AR321" s="40"/>
      <c r="AS321" s="40"/>
    </row>
    <row r="322" spans="1:45" ht="20.100000000000001" customHeight="1" x14ac:dyDescent="0.2">
      <c r="D322" s="2" t="s">
        <v>116</v>
      </c>
      <c r="F322" s="39">
        <v>0</v>
      </c>
      <c r="G322" s="39"/>
      <c r="H322" s="39"/>
      <c r="I322" s="39"/>
      <c r="J322" s="39">
        <v>0</v>
      </c>
      <c r="K322" s="39">
        <v>0</v>
      </c>
      <c r="L322" s="39">
        <v>0</v>
      </c>
      <c r="M322" s="39"/>
      <c r="N322" s="39">
        <v>0</v>
      </c>
      <c r="O322" s="39"/>
      <c r="P322" s="39"/>
      <c r="Q322" s="39"/>
      <c r="R322" s="39">
        <v>0</v>
      </c>
      <c r="S322" s="39">
        <v>0</v>
      </c>
      <c r="T322" s="39">
        <v>0</v>
      </c>
      <c r="U322" s="39">
        <v>0</v>
      </c>
      <c r="V322" s="39">
        <v>0</v>
      </c>
      <c r="W322" s="39"/>
      <c r="X322" s="39">
        <v>0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/>
      <c r="AF322" s="39">
        <v>0</v>
      </c>
      <c r="AG322" s="39"/>
      <c r="AH322" s="39"/>
      <c r="AI322" s="39"/>
      <c r="AJ322" s="39">
        <v>0</v>
      </c>
      <c r="AK322" s="39"/>
      <c r="AL322" s="39"/>
      <c r="AM322" s="39"/>
      <c r="AN322" s="39">
        <v>0</v>
      </c>
      <c r="AO322" s="39"/>
      <c r="AP322" s="39">
        <v>0</v>
      </c>
      <c r="AQ322" s="40"/>
      <c r="AR322" s="40"/>
      <c r="AS322" s="40"/>
    </row>
    <row r="323" spans="1:45" ht="19.5" customHeight="1" x14ac:dyDescent="0.2">
      <c r="D323" s="47" t="s">
        <v>103</v>
      </c>
      <c r="F323" s="48">
        <v>0</v>
      </c>
      <c r="G323" s="49"/>
      <c r="H323" s="49"/>
      <c r="I323" s="49"/>
      <c r="J323" s="48">
        <v>0</v>
      </c>
      <c r="K323" s="48">
        <v>0</v>
      </c>
      <c r="L323" s="48">
        <v>0</v>
      </c>
      <c r="M323" s="49"/>
      <c r="N323" s="48">
        <v>0</v>
      </c>
      <c r="O323" s="49"/>
      <c r="P323" s="49"/>
      <c r="Q323" s="49"/>
      <c r="R323" s="48">
        <v>0</v>
      </c>
      <c r="S323" s="48">
        <v>0</v>
      </c>
      <c r="T323" s="48">
        <v>0</v>
      </c>
      <c r="U323" s="48">
        <v>0</v>
      </c>
      <c r="V323" s="48">
        <v>0</v>
      </c>
      <c r="W323" s="49"/>
      <c r="X323" s="48">
        <v>0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0</v>
      </c>
      <c r="AE323" s="49"/>
      <c r="AF323" s="48">
        <v>0</v>
      </c>
      <c r="AG323" s="49"/>
      <c r="AH323" s="49"/>
      <c r="AI323" s="49"/>
      <c r="AJ323" s="48">
        <v>0</v>
      </c>
      <c r="AK323" s="49"/>
      <c r="AL323" s="49"/>
      <c r="AM323" s="49"/>
      <c r="AN323" s="48">
        <v>0</v>
      </c>
      <c r="AO323" s="49"/>
      <c r="AP323" s="48">
        <v>0</v>
      </c>
      <c r="AQ323" s="40"/>
      <c r="AR323" s="40"/>
      <c r="AS323" s="40"/>
    </row>
    <row r="324" spans="1:45" ht="20.100000000000001" customHeight="1" x14ac:dyDescent="0.2">
      <c r="D324" s="2" t="s">
        <v>197</v>
      </c>
      <c r="F324" s="39">
        <v>1</v>
      </c>
      <c r="G324" s="39"/>
      <c r="H324" s="39"/>
      <c r="I324" s="39"/>
      <c r="J324" s="39">
        <v>0</v>
      </c>
      <c r="K324" s="39">
        <v>0</v>
      </c>
      <c r="L324" s="39">
        <v>0</v>
      </c>
      <c r="M324" s="39"/>
      <c r="N324" s="39">
        <v>0</v>
      </c>
      <c r="O324" s="39"/>
      <c r="P324" s="39"/>
      <c r="Q324" s="39"/>
      <c r="R324" s="39">
        <v>0</v>
      </c>
      <c r="S324" s="39">
        <v>0</v>
      </c>
      <c r="T324" s="39">
        <v>0</v>
      </c>
      <c r="U324" s="39">
        <v>0</v>
      </c>
      <c r="V324" s="39">
        <v>0</v>
      </c>
      <c r="W324" s="39"/>
      <c r="X324" s="39">
        <v>0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/>
      <c r="AF324" s="39">
        <v>0</v>
      </c>
      <c r="AG324" s="39"/>
      <c r="AH324" s="39"/>
      <c r="AI324" s="39"/>
      <c r="AJ324" s="39">
        <v>1</v>
      </c>
      <c r="AK324" s="39"/>
      <c r="AL324" s="39"/>
      <c r="AM324" s="39"/>
      <c r="AN324" s="39">
        <v>0</v>
      </c>
      <c r="AO324" s="39"/>
      <c r="AP324" s="39">
        <v>0</v>
      </c>
      <c r="AQ324" s="40"/>
      <c r="AR324" s="40"/>
      <c r="AS324" s="40"/>
    </row>
    <row r="325" spans="1:45" ht="19.5" customHeight="1" x14ac:dyDescent="0.2">
      <c r="D325" s="47" t="s">
        <v>198</v>
      </c>
      <c r="F325" s="48">
        <v>0</v>
      </c>
      <c r="G325" s="49"/>
      <c r="H325" s="49"/>
      <c r="I325" s="49"/>
      <c r="J325" s="48">
        <v>0</v>
      </c>
      <c r="K325" s="48">
        <v>0</v>
      </c>
      <c r="L325" s="48">
        <v>0</v>
      </c>
      <c r="M325" s="49"/>
      <c r="N325" s="48">
        <v>0</v>
      </c>
      <c r="O325" s="49"/>
      <c r="P325" s="49"/>
      <c r="Q325" s="49"/>
      <c r="R325" s="48">
        <v>0</v>
      </c>
      <c r="S325" s="48">
        <v>0</v>
      </c>
      <c r="T325" s="48">
        <v>0</v>
      </c>
      <c r="U325" s="48">
        <v>0</v>
      </c>
      <c r="V325" s="48">
        <v>0</v>
      </c>
      <c r="W325" s="49"/>
      <c r="X325" s="48">
        <v>0</v>
      </c>
      <c r="Y325" s="48">
        <v>0</v>
      </c>
      <c r="Z325" s="48">
        <v>0</v>
      </c>
      <c r="AA325" s="48">
        <v>0</v>
      </c>
      <c r="AB325" s="48">
        <v>0</v>
      </c>
      <c r="AC325" s="48">
        <v>0</v>
      </c>
      <c r="AD325" s="48">
        <v>0</v>
      </c>
      <c r="AE325" s="49"/>
      <c r="AF325" s="48">
        <v>0</v>
      </c>
      <c r="AG325" s="49"/>
      <c r="AH325" s="49"/>
      <c r="AI325" s="49"/>
      <c r="AJ325" s="48">
        <v>0</v>
      </c>
      <c r="AK325" s="49"/>
      <c r="AL325" s="49"/>
      <c r="AM325" s="49"/>
      <c r="AN325" s="48">
        <v>0</v>
      </c>
      <c r="AO325" s="49"/>
      <c r="AP325" s="48">
        <v>0</v>
      </c>
      <c r="AQ325" s="40"/>
      <c r="AR325" s="40"/>
      <c r="AS325" s="40"/>
    </row>
    <row r="326" spans="1:45" ht="20.100000000000001" customHeight="1" x14ac:dyDescent="0.2">
      <c r="D326" s="2" t="s">
        <v>199</v>
      </c>
      <c r="F326" s="39">
        <v>0</v>
      </c>
      <c r="G326" s="39"/>
      <c r="H326" s="39"/>
      <c r="I326" s="39"/>
      <c r="J326" s="39">
        <v>0</v>
      </c>
      <c r="K326" s="39">
        <v>0</v>
      </c>
      <c r="L326" s="39">
        <v>0</v>
      </c>
      <c r="M326" s="39"/>
      <c r="N326" s="39">
        <v>0</v>
      </c>
      <c r="O326" s="39"/>
      <c r="P326" s="39"/>
      <c r="Q326" s="39"/>
      <c r="R326" s="39">
        <v>0</v>
      </c>
      <c r="S326" s="39">
        <v>0</v>
      </c>
      <c r="T326" s="39">
        <v>0</v>
      </c>
      <c r="U326" s="39">
        <v>0</v>
      </c>
      <c r="V326" s="39">
        <v>0</v>
      </c>
      <c r="W326" s="39"/>
      <c r="X326" s="39">
        <v>0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/>
      <c r="AF326" s="39">
        <v>0</v>
      </c>
      <c r="AG326" s="39"/>
      <c r="AH326" s="39"/>
      <c r="AI326" s="39"/>
      <c r="AJ326" s="39">
        <v>0</v>
      </c>
      <c r="AK326" s="39"/>
      <c r="AL326" s="39"/>
      <c r="AM326" s="39"/>
      <c r="AN326" s="39">
        <v>0</v>
      </c>
      <c r="AO326" s="39"/>
      <c r="AP326" s="39">
        <v>0</v>
      </c>
      <c r="AQ326" s="40"/>
      <c r="AR326" s="40"/>
      <c r="AS326" s="40"/>
    </row>
    <row r="327" spans="1:45" ht="19.5" customHeight="1" x14ac:dyDescent="0.2">
      <c r="D327" s="47" t="s">
        <v>123</v>
      </c>
      <c r="F327" s="48">
        <v>0</v>
      </c>
      <c r="G327" s="49"/>
      <c r="H327" s="49"/>
      <c r="I327" s="49"/>
      <c r="J327" s="48">
        <v>2</v>
      </c>
      <c r="K327" s="48">
        <v>0</v>
      </c>
      <c r="L327" s="48">
        <v>0</v>
      </c>
      <c r="M327" s="49"/>
      <c r="N327" s="48">
        <v>2</v>
      </c>
      <c r="O327" s="49"/>
      <c r="P327" s="49"/>
      <c r="Q327" s="49"/>
      <c r="R327" s="48">
        <v>0</v>
      </c>
      <c r="S327" s="48">
        <v>0</v>
      </c>
      <c r="T327" s="48">
        <v>1</v>
      </c>
      <c r="U327" s="48">
        <v>0</v>
      </c>
      <c r="V327" s="48">
        <v>0</v>
      </c>
      <c r="W327" s="49"/>
      <c r="X327" s="48">
        <v>0</v>
      </c>
      <c r="Y327" s="48">
        <v>0</v>
      </c>
      <c r="Z327" s="48">
        <v>0</v>
      </c>
      <c r="AA327" s="48">
        <v>1</v>
      </c>
      <c r="AB327" s="48">
        <v>0</v>
      </c>
      <c r="AC327" s="48">
        <v>0</v>
      </c>
      <c r="AD327" s="48">
        <v>0</v>
      </c>
      <c r="AE327" s="49"/>
      <c r="AF327" s="48">
        <v>2</v>
      </c>
      <c r="AG327" s="49"/>
      <c r="AH327" s="49"/>
      <c r="AI327" s="49"/>
      <c r="AJ327" s="48">
        <v>0</v>
      </c>
      <c r="AK327" s="49"/>
      <c r="AL327" s="49"/>
      <c r="AM327" s="49"/>
      <c r="AN327" s="48">
        <v>0</v>
      </c>
      <c r="AO327" s="49"/>
      <c r="AP327" s="48">
        <v>0</v>
      </c>
      <c r="AQ327" s="40"/>
      <c r="AR327" s="40"/>
      <c r="AS327" s="40"/>
    </row>
    <row r="328" spans="1:45" ht="20.100000000000001" customHeight="1" x14ac:dyDescent="0.2">
      <c r="D328" s="2" t="s">
        <v>118</v>
      </c>
      <c r="F328" s="39">
        <v>0</v>
      </c>
      <c r="G328" s="39"/>
      <c r="H328" s="39"/>
      <c r="I328" s="39"/>
      <c r="J328" s="39">
        <v>1</v>
      </c>
      <c r="K328" s="39">
        <v>0</v>
      </c>
      <c r="L328" s="39">
        <v>0</v>
      </c>
      <c r="M328" s="39"/>
      <c r="N328" s="39">
        <v>1</v>
      </c>
      <c r="O328" s="39"/>
      <c r="P328" s="39"/>
      <c r="Q328" s="39"/>
      <c r="R328" s="39">
        <v>0</v>
      </c>
      <c r="S328" s="39">
        <v>0</v>
      </c>
      <c r="T328" s="39">
        <v>1</v>
      </c>
      <c r="U328" s="39">
        <v>0</v>
      </c>
      <c r="V328" s="39">
        <v>0</v>
      </c>
      <c r="W328" s="39"/>
      <c r="X328" s="39">
        <v>0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/>
      <c r="AF328" s="39">
        <v>1</v>
      </c>
      <c r="AG328" s="39"/>
      <c r="AH328" s="39"/>
      <c r="AI328" s="39"/>
      <c r="AJ328" s="39">
        <v>0</v>
      </c>
      <c r="AK328" s="39"/>
      <c r="AL328" s="39"/>
      <c r="AM328" s="39"/>
      <c r="AN328" s="39">
        <v>0</v>
      </c>
      <c r="AO328" s="39"/>
      <c r="AP328" s="39">
        <v>0</v>
      </c>
      <c r="AQ328" s="40"/>
      <c r="AR328" s="40"/>
      <c r="AS328" s="40"/>
    </row>
    <row r="329" spans="1:45" ht="19.5" customHeight="1" x14ac:dyDescent="0.2">
      <c r="D329" s="47" t="s">
        <v>200</v>
      </c>
      <c r="F329" s="48">
        <v>0</v>
      </c>
      <c r="G329" s="49"/>
      <c r="H329" s="49"/>
      <c r="I329" s="49"/>
      <c r="J329" s="48">
        <v>1</v>
      </c>
      <c r="K329" s="48">
        <v>0</v>
      </c>
      <c r="L329" s="48">
        <v>0</v>
      </c>
      <c r="M329" s="49"/>
      <c r="N329" s="48">
        <v>1</v>
      </c>
      <c r="O329" s="49"/>
      <c r="P329" s="49"/>
      <c r="Q329" s="49"/>
      <c r="R329" s="48">
        <v>0</v>
      </c>
      <c r="S329" s="48">
        <v>0</v>
      </c>
      <c r="T329" s="48">
        <v>1</v>
      </c>
      <c r="U329" s="48">
        <v>0</v>
      </c>
      <c r="V329" s="48">
        <v>0</v>
      </c>
      <c r="W329" s="49"/>
      <c r="X329" s="48">
        <v>0</v>
      </c>
      <c r="Y329" s="48">
        <v>0</v>
      </c>
      <c r="Z329" s="48">
        <v>0</v>
      </c>
      <c r="AA329" s="48">
        <v>0</v>
      </c>
      <c r="AB329" s="48">
        <v>0</v>
      </c>
      <c r="AC329" s="48">
        <v>0</v>
      </c>
      <c r="AD329" s="48">
        <v>0</v>
      </c>
      <c r="AE329" s="49"/>
      <c r="AF329" s="48">
        <v>1</v>
      </c>
      <c r="AG329" s="49"/>
      <c r="AH329" s="49"/>
      <c r="AI329" s="49"/>
      <c r="AJ329" s="48">
        <v>0</v>
      </c>
      <c r="AK329" s="49"/>
      <c r="AL329" s="49"/>
      <c r="AM329" s="49"/>
      <c r="AN329" s="48">
        <v>0</v>
      </c>
      <c r="AO329" s="49"/>
      <c r="AP329" s="48">
        <v>0</v>
      </c>
      <c r="AQ329" s="40"/>
      <c r="AR329" s="40"/>
      <c r="AS329" s="40"/>
    </row>
    <row r="330" spans="1:45" ht="19.5" customHeight="1" x14ac:dyDescent="0.2">
      <c r="D330" s="50" t="s">
        <v>119</v>
      </c>
      <c r="F330" s="49">
        <v>2</v>
      </c>
      <c r="G330" s="49"/>
      <c r="H330" s="49"/>
      <c r="I330" s="49"/>
      <c r="J330" s="49">
        <v>0</v>
      </c>
      <c r="K330" s="49">
        <v>0</v>
      </c>
      <c r="L330" s="49">
        <v>0</v>
      </c>
      <c r="M330" s="49"/>
      <c r="N330" s="49">
        <v>0</v>
      </c>
      <c r="O330" s="49"/>
      <c r="P330" s="49"/>
      <c r="Q330" s="49"/>
      <c r="R330" s="49">
        <v>0</v>
      </c>
      <c r="S330" s="49">
        <v>0</v>
      </c>
      <c r="T330" s="49">
        <v>0</v>
      </c>
      <c r="U330" s="49">
        <v>0</v>
      </c>
      <c r="V330" s="49">
        <v>0</v>
      </c>
      <c r="W330" s="49"/>
      <c r="X330" s="49">
        <v>1</v>
      </c>
      <c r="Y330" s="49">
        <v>0</v>
      </c>
      <c r="Z330" s="49">
        <v>0</v>
      </c>
      <c r="AA330" s="49">
        <v>0</v>
      </c>
      <c r="AB330" s="49">
        <v>0</v>
      </c>
      <c r="AC330" s="49">
        <v>0</v>
      </c>
      <c r="AD330" s="49">
        <v>0</v>
      </c>
      <c r="AE330" s="49"/>
      <c r="AF330" s="49">
        <v>1</v>
      </c>
      <c r="AG330" s="49"/>
      <c r="AH330" s="49"/>
      <c r="AI330" s="49"/>
      <c r="AJ330" s="49">
        <v>1</v>
      </c>
      <c r="AK330" s="49"/>
      <c r="AL330" s="49"/>
      <c r="AM330" s="49"/>
      <c r="AN330" s="49">
        <v>0</v>
      </c>
      <c r="AO330" s="49"/>
      <c r="AP330" s="49">
        <v>0</v>
      </c>
      <c r="AQ330" s="40"/>
      <c r="AR330" s="40"/>
      <c r="AS330" s="40"/>
    </row>
    <row r="331" spans="1:45" ht="20.100000000000001" customHeight="1" x14ac:dyDescent="0.2"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40"/>
      <c r="AR331" s="40"/>
      <c r="AS331" s="40"/>
    </row>
    <row r="332" spans="1:45" s="1" customFormat="1" ht="20.100000000000001" customHeight="1" x14ac:dyDescent="0.25">
      <c r="A332" s="3"/>
      <c r="B332" s="6"/>
      <c r="C332" s="51" t="s">
        <v>159</v>
      </c>
      <c r="D332" s="52"/>
      <c r="E332" s="5"/>
      <c r="F332" s="53">
        <v>3</v>
      </c>
      <c r="G332" s="54"/>
      <c r="H332" s="54"/>
      <c r="I332" s="54"/>
      <c r="J332" s="53">
        <v>4</v>
      </c>
      <c r="K332" s="53">
        <v>0</v>
      </c>
      <c r="L332" s="53">
        <v>0</v>
      </c>
      <c r="M332" s="54"/>
      <c r="N332" s="53">
        <v>4</v>
      </c>
      <c r="O332" s="54"/>
      <c r="P332" s="54"/>
      <c r="Q332" s="54"/>
      <c r="R332" s="53">
        <v>0</v>
      </c>
      <c r="S332" s="53">
        <v>0</v>
      </c>
      <c r="T332" s="53">
        <v>3</v>
      </c>
      <c r="U332" s="53">
        <v>0</v>
      </c>
      <c r="V332" s="53">
        <v>0</v>
      </c>
      <c r="W332" s="54"/>
      <c r="X332" s="53">
        <v>1</v>
      </c>
      <c r="Y332" s="53">
        <v>0</v>
      </c>
      <c r="Z332" s="53">
        <v>0</v>
      </c>
      <c r="AA332" s="53">
        <v>1</v>
      </c>
      <c r="AB332" s="53">
        <v>0</v>
      </c>
      <c r="AC332" s="53">
        <v>0</v>
      </c>
      <c r="AD332" s="53">
        <v>0</v>
      </c>
      <c r="AE332" s="54"/>
      <c r="AF332" s="53">
        <v>5</v>
      </c>
      <c r="AG332" s="54"/>
      <c r="AH332" s="54"/>
      <c r="AI332" s="54"/>
      <c r="AJ332" s="53">
        <v>2</v>
      </c>
      <c r="AK332" s="54"/>
      <c r="AL332" s="54"/>
      <c r="AM332" s="54"/>
      <c r="AN332" s="53">
        <v>0</v>
      </c>
      <c r="AO332" s="54"/>
      <c r="AP332" s="53">
        <v>0</v>
      </c>
      <c r="AQ332" s="40"/>
      <c r="AR332" s="40"/>
      <c r="AS332" s="40"/>
    </row>
    <row r="333" spans="1:45" s="1" customFormat="1" ht="20.100000000000001" customHeight="1" x14ac:dyDescent="0.2">
      <c r="A333" s="3"/>
      <c r="B333" s="6"/>
      <c r="C333" s="3"/>
      <c r="D333" s="3"/>
      <c r="E333" s="5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</row>
    <row r="334" spans="1:45" s="1" customFormat="1" ht="20.100000000000001" customHeight="1" x14ac:dyDescent="0.25">
      <c r="A334" s="3"/>
      <c r="B334" s="57" t="s">
        <v>201</v>
      </c>
      <c r="C334" s="58"/>
      <c r="D334" s="58"/>
      <c r="E334" s="5"/>
      <c r="F334" s="59">
        <v>3</v>
      </c>
      <c r="G334" s="54"/>
      <c r="H334" s="54"/>
      <c r="I334" s="54"/>
      <c r="J334" s="59">
        <v>4</v>
      </c>
      <c r="K334" s="59">
        <v>0</v>
      </c>
      <c r="L334" s="59">
        <v>0</v>
      </c>
      <c r="M334" s="54"/>
      <c r="N334" s="59">
        <v>4</v>
      </c>
      <c r="O334" s="54"/>
      <c r="P334" s="54"/>
      <c r="Q334" s="54"/>
      <c r="R334" s="59">
        <v>0</v>
      </c>
      <c r="S334" s="59">
        <v>0</v>
      </c>
      <c r="T334" s="59">
        <v>3</v>
      </c>
      <c r="U334" s="59">
        <v>0</v>
      </c>
      <c r="V334" s="59">
        <v>0</v>
      </c>
      <c r="W334" s="54"/>
      <c r="X334" s="59">
        <v>1</v>
      </c>
      <c r="Y334" s="59">
        <v>0</v>
      </c>
      <c r="Z334" s="59">
        <v>0</v>
      </c>
      <c r="AA334" s="59">
        <v>1</v>
      </c>
      <c r="AB334" s="59">
        <v>0</v>
      </c>
      <c r="AC334" s="59">
        <v>0</v>
      </c>
      <c r="AD334" s="59">
        <v>0</v>
      </c>
      <c r="AE334" s="54"/>
      <c r="AF334" s="59">
        <v>5</v>
      </c>
      <c r="AG334" s="54"/>
      <c r="AH334" s="54"/>
      <c r="AI334" s="54"/>
      <c r="AJ334" s="59">
        <v>2</v>
      </c>
      <c r="AK334" s="54"/>
      <c r="AL334" s="54"/>
      <c r="AM334" s="54"/>
      <c r="AN334" s="59">
        <v>0</v>
      </c>
      <c r="AO334" s="54"/>
      <c r="AP334" s="59">
        <v>0</v>
      </c>
      <c r="AQ334" s="40"/>
      <c r="AR334" s="40"/>
      <c r="AS334" s="40"/>
    </row>
    <row r="335" spans="1:45" ht="20.100000000000001" customHeight="1" x14ac:dyDescent="0.2"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40"/>
      <c r="AR335" s="40"/>
      <c r="AS335" s="40"/>
    </row>
    <row r="336" spans="1:45" ht="20.100000000000001" customHeight="1" x14ac:dyDescent="0.2">
      <c r="B336" s="6" t="s">
        <v>202</v>
      </c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40"/>
      <c r="AR336" s="40"/>
      <c r="AS336" s="40"/>
    </row>
    <row r="337" spans="1:45" ht="20.100000000000001" customHeight="1" x14ac:dyDescent="0.2">
      <c r="C337" s="3" t="s">
        <v>154</v>
      </c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40"/>
      <c r="AR337" s="40"/>
      <c r="AS337" s="40"/>
    </row>
    <row r="338" spans="1:45" ht="20.100000000000001" customHeight="1" x14ac:dyDescent="0.2">
      <c r="D338" s="2" t="s">
        <v>203</v>
      </c>
      <c r="F338" s="39">
        <v>0</v>
      </c>
      <c r="G338" s="39"/>
      <c r="H338" s="39"/>
      <c r="I338" s="39"/>
      <c r="J338" s="39">
        <v>0</v>
      </c>
      <c r="K338" s="39">
        <v>0</v>
      </c>
      <c r="L338" s="39">
        <v>0</v>
      </c>
      <c r="M338" s="39"/>
      <c r="N338" s="39">
        <v>0</v>
      </c>
      <c r="O338" s="39"/>
      <c r="P338" s="39"/>
      <c r="Q338" s="39"/>
      <c r="R338" s="39">
        <v>0</v>
      </c>
      <c r="S338" s="39">
        <v>0</v>
      </c>
      <c r="T338" s="39">
        <v>0</v>
      </c>
      <c r="U338" s="39">
        <v>0</v>
      </c>
      <c r="V338" s="39">
        <v>0</v>
      </c>
      <c r="W338" s="39"/>
      <c r="X338" s="39">
        <v>0</v>
      </c>
      <c r="Y338" s="39">
        <v>0</v>
      </c>
      <c r="Z338" s="39">
        <v>0</v>
      </c>
      <c r="AA338" s="39">
        <v>0</v>
      </c>
      <c r="AB338" s="39">
        <v>0</v>
      </c>
      <c r="AC338" s="39">
        <v>0</v>
      </c>
      <c r="AD338" s="39">
        <v>0</v>
      </c>
      <c r="AE338" s="39"/>
      <c r="AF338" s="39">
        <v>0</v>
      </c>
      <c r="AG338" s="39"/>
      <c r="AH338" s="39"/>
      <c r="AI338" s="39"/>
      <c r="AJ338" s="39">
        <v>0</v>
      </c>
      <c r="AK338" s="39"/>
      <c r="AL338" s="39"/>
      <c r="AM338" s="39"/>
      <c r="AN338" s="39">
        <v>0</v>
      </c>
      <c r="AO338" s="39"/>
      <c r="AP338" s="39">
        <v>0</v>
      </c>
      <c r="AQ338" s="40"/>
      <c r="AR338" s="40"/>
      <c r="AS338" s="40"/>
    </row>
    <row r="339" spans="1:45" ht="19.5" customHeight="1" x14ac:dyDescent="0.2">
      <c r="D339" s="47" t="s">
        <v>204</v>
      </c>
      <c r="F339" s="48">
        <v>0</v>
      </c>
      <c r="G339" s="49"/>
      <c r="H339" s="49"/>
      <c r="I339" s="49"/>
      <c r="J339" s="48">
        <v>0</v>
      </c>
      <c r="K339" s="48">
        <v>0</v>
      </c>
      <c r="L339" s="48">
        <v>0</v>
      </c>
      <c r="M339" s="49"/>
      <c r="N339" s="48">
        <v>0</v>
      </c>
      <c r="O339" s="49"/>
      <c r="P339" s="49"/>
      <c r="Q339" s="49"/>
      <c r="R339" s="48">
        <v>0</v>
      </c>
      <c r="S339" s="48">
        <v>0</v>
      </c>
      <c r="T339" s="48">
        <v>0</v>
      </c>
      <c r="U339" s="48">
        <v>0</v>
      </c>
      <c r="V339" s="48">
        <v>0</v>
      </c>
      <c r="W339" s="49"/>
      <c r="X339" s="48">
        <v>0</v>
      </c>
      <c r="Y339" s="48">
        <v>0</v>
      </c>
      <c r="Z339" s="48">
        <v>0</v>
      </c>
      <c r="AA339" s="48">
        <v>0</v>
      </c>
      <c r="AB339" s="48">
        <v>0</v>
      </c>
      <c r="AC339" s="48">
        <v>0</v>
      </c>
      <c r="AD339" s="48">
        <v>0</v>
      </c>
      <c r="AE339" s="49"/>
      <c r="AF339" s="48">
        <v>0</v>
      </c>
      <c r="AG339" s="49"/>
      <c r="AH339" s="49"/>
      <c r="AI339" s="49"/>
      <c r="AJ339" s="48">
        <v>0</v>
      </c>
      <c r="AK339" s="49"/>
      <c r="AL339" s="49"/>
      <c r="AM339" s="49"/>
      <c r="AN339" s="48">
        <v>0</v>
      </c>
      <c r="AO339" s="49"/>
      <c r="AP339" s="48">
        <v>0</v>
      </c>
      <c r="AQ339" s="40"/>
      <c r="AR339" s="40"/>
      <c r="AS339" s="40"/>
    </row>
    <row r="340" spans="1:45" ht="20.100000000000001" customHeight="1" x14ac:dyDescent="0.2">
      <c r="D340" s="2" t="s">
        <v>205</v>
      </c>
      <c r="F340" s="39">
        <v>0</v>
      </c>
      <c r="G340" s="39"/>
      <c r="H340" s="39"/>
      <c r="I340" s="39"/>
      <c r="J340" s="39">
        <v>0</v>
      </c>
      <c r="K340" s="39">
        <v>0</v>
      </c>
      <c r="L340" s="39">
        <v>0</v>
      </c>
      <c r="M340" s="39"/>
      <c r="N340" s="39">
        <v>0</v>
      </c>
      <c r="O340" s="39"/>
      <c r="P340" s="39"/>
      <c r="Q340" s="39"/>
      <c r="R340" s="39">
        <v>0</v>
      </c>
      <c r="S340" s="39">
        <v>0</v>
      </c>
      <c r="T340" s="39">
        <v>0</v>
      </c>
      <c r="U340" s="39">
        <v>0</v>
      </c>
      <c r="V340" s="39">
        <v>0</v>
      </c>
      <c r="W340" s="39"/>
      <c r="X340" s="39">
        <v>0</v>
      </c>
      <c r="Y340" s="39">
        <v>0</v>
      </c>
      <c r="Z340" s="39">
        <v>0</v>
      </c>
      <c r="AA340" s="39">
        <v>0</v>
      </c>
      <c r="AB340" s="39">
        <v>0</v>
      </c>
      <c r="AC340" s="39">
        <v>0</v>
      </c>
      <c r="AD340" s="39">
        <v>0</v>
      </c>
      <c r="AE340" s="39"/>
      <c r="AF340" s="39">
        <v>0</v>
      </c>
      <c r="AG340" s="39"/>
      <c r="AH340" s="39"/>
      <c r="AI340" s="39"/>
      <c r="AJ340" s="39">
        <v>0</v>
      </c>
      <c r="AK340" s="39"/>
      <c r="AL340" s="39"/>
      <c r="AM340" s="39"/>
      <c r="AN340" s="39">
        <v>0</v>
      </c>
      <c r="AO340" s="39"/>
      <c r="AP340" s="39">
        <v>0</v>
      </c>
      <c r="AQ340" s="40"/>
      <c r="AR340" s="40"/>
      <c r="AS340" s="40"/>
    </row>
    <row r="341" spans="1:45" ht="19.5" customHeight="1" x14ac:dyDescent="0.2">
      <c r="D341" s="47" t="s">
        <v>206</v>
      </c>
      <c r="F341" s="48">
        <v>0</v>
      </c>
      <c r="G341" s="49"/>
      <c r="H341" s="49"/>
      <c r="I341" s="49"/>
      <c r="J341" s="48">
        <v>0</v>
      </c>
      <c r="K341" s="48">
        <v>0</v>
      </c>
      <c r="L341" s="48">
        <v>0</v>
      </c>
      <c r="M341" s="49"/>
      <c r="N341" s="48">
        <v>0</v>
      </c>
      <c r="O341" s="49"/>
      <c r="P341" s="49"/>
      <c r="Q341" s="49"/>
      <c r="R341" s="48">
        <v>0</v>
      </c>
      <c r="S341" s="48">
        <v>0</v>
      </c>
      <c r="T341" s="48">
        <v>0</v>
      </c>
      <c r="U341" s="48">
        <v>0</v>
      </c>
      <c r="V341" s="48">
        <v>0</v>
      </c>
      <c r="W341" s="49"/>
      <c r="X341" s="48">
        <v>0</v>
      </c>
      <c r="Y341" s="48">
        <v>0</v>
      </c>
      <c r="Z341" s="48">
        <v>0</v>
      </c>
      <c r="AA341" s="48">
        <v>0</v>
      </c>
      <c r="AB341" s="48">
        <v>0</v>
      </c>
      <c r="AC341" s="48">
        <v>0</v>
      </c>
      <c r="AD341" s="48">
        <v>0</v>
      </c>
      <c r="AE341" s="49"/>
      <c r="AF341" s="48">
        <v>0</v>
      </c>
      <c r="AG341" s="49"/>
      <c r="AH341" s="49"/>
      <c r="AI341" s="49"/>
      <c r="AJ341" s="48">
        <v>0</v>
      </c>
      <c r="AK341" s="49"/>
      <c r="AL341" s="49"/>
      <c r="AM341" s="49"/>
      <c r="AN341" s="48">
        <v>0</v>
      </c>
      <c r="AO341" s="49"/>
      <c r="AP341" s="48">
        <v>0</v>
      </c>
      <c r="AQ341" s="40"/>
      <c r="AR341" s="40"/>
      <c r="AS341" s="40"/>
    </row>
    <row r="342" spans="1:45" ht="19.5" customHeight="1" x14ac:dyDescent="0.2">
      <c r="D342" s="50" t="s">
        <v>207</v>
      </c>
      <c r="F342" s="49">
        <v>0</v>
      </c>
      <c r="G342" s="49"/>
      <c r="H342" s="49"/>
      <c r="I342" s="49"/>
      <c r="J342" s="49">
        <v>0</v>
      </c>
      <c r="K342" s="49">
        <v>0</v>
      </c>
      <c r="L342" s="49">
        <v>0</v>
      </c>
      <c r="M342" s="49"/>
      <c r="N342" s="49">
        <v>0</v>
      </c>
      <c r="O342" s="49"/>
      <c r="P342" s="49"/>
      <c r="Q342" s="49"/>
      <c r="R342" s="49">
        <v>0</v>
      </c>
      <c r="S342" s="49">
        <v>0</v>
      </c>
      <c r="T342" s="49">
        <v>0</v>
      </c>
      <c r="U342" s="49">
        <v>0</v>
      </c>
      <c r="V342" s="49">
        <v>0</v>
      </c>
      <c r="W342" s="49"/>
      <c r="X342" s="49">
        <v>0</v>
      </c>
      <c r="Y342" s="49">
        <v>0</v>
      </c>
      <c r="Z342" s="49">
        <v>0</v>
      </c>
      <c r="AA342" s="49">
        <v>0</v>
      </c>
      <c r="AB342" s="49">
        <v>0</v>
      </c>
      <c r="AC342" s="49">
        <v>0</v>
      </c>
      <c r="AD342" s="49">
        <v>0</v>
      </c>
      <c r="AE342" s="49"/>
      <c r="AF342" s="49">
        <v>0</v>
      </c>
      <c r="AG342" s="49"/>
      <c r="AH342" s="49"/>
      <c r="AI342" s="49"/>
      <c r="AJ342" s="49">
        <v>0</v>
      </c>
      <c r="AK342" s="49"/>
      <c r="AL342" s="49"/>
      <c r="AM342" s="49"/>
      <c r="AN342" s="49">
        <v>0</v>
      </c>
      <c r="AO342" s="49"/>
      <c r="AP342" s="49">
        <v>0</v>
      </c>
      <c r="AQ342" s="40"/>
      <c r="AR342" s="40"/>
      <c r="AS342" s="40"/>
    </row>
    <row r="343" spans="1:45" ht="19.5" customHeight="1" x14ac:dyDescent="0.2">
      <c r="D343" s="47" t="s">
        <v>208</v>
      </c>
      <c r="F343" s="48">
        <v>0</v>
      </c>
      <c r="G343" s="49"/>
      <c r="H343" s="49"/>
      <c r="I343" s="49"/>
      <c r="J343" s="48">
        <v>0</v>
      </c>
      <c r="K343" s="48">
        <v>0</v>
      </c>
      <c r="L343" s="48">
        <v>0</v>
      </c>
      <c r="M343" s="49"/>
      <c r="N343" s="48">
        <v>0</v>
      </c>
      <c r="O343" s="49"/>
      <c r="P343" s="49"/>
      <c r="Q343" s="49"/>
      <c r="R343" s="48">
        <v>0</v>
      </c>
      <c r="S343" s="48">
        <v>0</v>
      </c>
      <c r="T343" s="48">
        <v>0</v>
      </c>
      <c r="U343" s="48">
        <v>0</v>
      </c>
      <c r="V343" s="48">
        <v>0</v>
      </c>
      <c r="W343" s="49"/>
      <c r="X343" s="48">
        <v>0</v>
      </c>
      <c r="Y343" s="48">
        <v>0</v>
      </c>
      <c r="Z343" s="48">
        <v>0</v>
      </c>
      <c r="AA343" s="48">
        <v>0</v>
      </c>
      <c r="AB343" s="48">
        <v>0</v>
      </c>
      <c r="AC343" s="48">
        <v>0</v>
      </c>
      <c r="AD343" s="48">
        <v>0</v>
      </c>
      <c r="AE343" s="49"/>
      <c r="AF343" s="48">
        <v>0</v>
      </c>
      <c r="AG343" s="49"/>
      <c r="AH343" s="49"/>
      <c r="AI343" s="49"/>
      <c r="AJ343" s="48">
        <v>0</v>
      </c>
      <c r="AK343" s="49"/>
      <c r="AL343" s="49"/>
      <c r="AM343" s="49"/>
      <c r="AN343" s="48">
        <v>0</v>
      </c>
      <c r="AO343" s="49"/>
      <c r="AP343" s="48">
        <v>0</v>
      </c>
      <c r="AQ343" s="40"/>
      <c r="AR343" s="40"/>
      <c r="AS343" s="40"/>
    </row>
    <row r="344" spans="1:45" ht="20.100000000000001" customHeight="1" x14ac:dyDescent="0.2">
      <c r="D344" s="2" t="s">
        <v>209</v>
      </c>
      <c r="F344" s="39">
        <v>1</v>
      </c>
      <c r="G344" s="39"/>
      <c r="H344" s="39"/>
      <c r="I344" s="39"/>
      <c r="J344" s="39">
        <v>0</v>
      </c>
      <c r="K344" s="39">
        <v>0</v>
      </c>
      <c r="L344" s="39">
        <v>0</v>
      </c>
      <c r="M344" s="39"/>
      <c r="N344" s="39">
        <v>0</v>
      </c>
      <c r="O344" s="39"/>
      <c r="P344" s="39"/>
      <c r="Q344" s="39"/>
      <c r="R344" s="39">
        <v>0</v>
      </c>
      <c r="S344" s="39">
        <v>0</v>
      </c>
      <c r="T344" s="39">
        <v>0</v>
      </c>
      <c r="U344" s="39">
        <v>0</v>
      </c>
      <c r="V344" s="39">
        <v>0</v>
      </c>
      <c r="W344" s="39"/>
      <c r="X344" s="39">
        <v>0</v>
      </c>
      <c r="Y344" s="39">
        <v>0</v>
      </c>
      <c r="Z344" s="39">
        <v>0</v>
      </c>
      <c r="AA344" s="39">
        <v>0</v>
      </c>
      <c r="AB344" s="39">
        <v>0</v>
      </c>
      <c r="AC344" s="39">
        <v>0</v>
      </c>
      <c r="AD344" s="39">
        <v>0</v>
      </c>
      <c r="AE344" s="39"/>
      <c r="AF344" s="39">
        <v>0</v>
      </c>
      <c r="AG344" s="39"/>
      <c r="AH344" s="39"/>
      <c r="AI344" s="39"/>
      <c r="AJ344" s="39">
        <v>1</v>
      </c>
      <c r="AK344" s="39"/>
      <c r="AL344" s="39"/>
      <c r="AM344" s="39"/>
      <c r="AN344" s="39">
        <v>0</v>
      </c>
      <c r="AO344" s="39"/>
      <c r="AP344" s="39">
        <v>0</v>
      </c>
      <c r="AQ344" s="40"/>
      <c r="AR344" s="40"/>
      <c r="AS344" s="40"/>
    </row>
    <row r="345" spans="1:45" ht="19.5" customHeight="1" x14ac:dyDescent="0.2">
      <c r="D345" s="47" t="s">
        <v>210</v>
      </c>
      <c r="F345" s="48">
        <v>0</v>
      </c>
      <c r="G345" s="49"/>
      <c r="H345" s="49"/>
      <c r="I345" s="49"/>
      <c r="J345" s="48">
        <v>2</v>
      </c>
      <c r="K345" s="48">
        <v>0</v>
      </c>
      <c r="L345" s="48">
        <v>0</v>
      </c>
      <c r="M345" s="49"/>
      <c r="N345" s="48">
        <v>2</v>
      </c>
      <c r="O345" s="49"/>
      <c r="P345" s="49"/>
      <c r="Q345" s="49"/>
      <c r="R345" s="48">
        <v>0</v>
      </c>
      <c r="S345" s="48">
        <v>0</v>
      </c>
      <c r="T345" s="48">
        <v>1</v>
      </c>
      <c r="U345" s="48">
        <v>0</v>
      </c>
      <c r="V345" s="48">
        <v>0</v>
      </c>
      <c r="W345" s="49"/>
      <c r="X345" s="48">
        <v>0</v>
      </c>
      <c r="Y345" s="48">
        <v>0</v>
      </c>
      <c r="Z345" s="48">
        <v>0</v>
      </c>
      <c r="AA345" s="48">
        <v>0</v>
      </c>
      <c r="AB345" s="48">
        <v>0</v>
      </c>
      <c r="AC345" s="48">
        <v>0</v>
      </c>
      <c r="AD345" s="48">
        <v>1</v>
      </c>
      <c r="AE345" s="49"/>
      <c r="AF345" s="48">
        <v>2</v>
      </c>
      <c r="AG345" s="49"/>
      <c r="AH345" s="49"/>
      <c r="AI345" s="49"/>
      <c r="AJ345" s="48">
        <v>0</v>
      </c>
      <c r="AK345" s="49"/>
      <c r="AL345" s="49"/>
      <c r="AM345" s="49"/>
      <c r="AN345" s="48">
        <v>0</v>
      </c>
      <c r="AO345" s="49"/>
      <c r="AP345" s="48">
        <v>0</v>
      </c>
      <c r="AQ345" s="40"/>
      <c r="AR345" s="40"/>
      <c r="AS345" s="40"/>
    </row>
    <row r="346" spans="1:45" ht="20.100000000000001" customHeight="1" x14ac:dyDescent="0.2">
      <c r="D346" s="2" t="s">
        <v>211</v>
      </c>
      <c r="F346" s="39">
        <v>0</v>
      </c>
      <c r="G346" s="39"/>
      <c r="H346" s="39"/>
      <c r="I346" s="39"/>
      <c r="J346" s="39">
        <v>1</v>
      </c>
      <c r="K346" s="39">
        <v>0</v>
      </c>
      <c r="L346" s="39">
        <v>0</v>
      </c>
      <c r="M346" s="39"/>
      <c r="N346" s="39">
        <v>1</v>
      </c>
      <c r="O346" s="39"/>
      <c r="P346" s="39"/>
      <c r="Q346" s="39"/>
      <c r="R346" s="39">
        <v>0</v>
      </c>
      <c r="S346" s="39">
        <v>0</v>
      </c>
      <c r="T346" s="39">
        <v>1</v>
      </c>
      <c r="U346" s="39">
        <v>0</v>
      </c>
      <c r="V346" s="39">
        <v>0</v>
      </c>
      <c r="W346" s="39"/>
      <c r="X346" s="39">
        <v>0</v>
      </c>
      <c r="Y346" s="39">
        <v>0</v>
      </c>
      <c r="Z346" s="39">
        <v>0</v>
      </c>
      <c r="AA346" s="39">
        <v>0</v>
      </c>
      <c r="AB346" s="39">
        <v>0</v>
      </c>
      <c r="AC346" s="39">
        <v>0</v>
      </c>
      <c r="AD346" s="39">
        <v>0</v>
      </c>
      <c r="AE346" s="39"/>
      <c r="AF346" s="39">
        <v>1</v>
      </c>
      <c r="AG346" s="39"/>
      <c r="AH346" s="39"/>
      <c r="AI346" s="39"/>
      <c r="AJ346" s="39">
        <v>0</v>
      </c>
      <c r="AK346" s="39"/>
      <c r="AL346" s="39"/>
      <c r="AM346" s="39"/>
      <c r="AN346" s="39">
        <v>0</v>
      </c>
      <c r="AO346" s="39"/>
      <c r="AP346" s="39">
        <v>0</v>
      </c>
      <c r="AQ346" s="40"/>
      <c r="AR346" s="40"/>
      <c r="AS346" s="40"/>
    </row>
    <row r="347" spans="1:45" ht="19.5" customHeight="1" x14ac:dyDescent="0.2">
      <c r="D347" s="47" t="s">
        <v>212</v>
      </c>
      <c r="F347" s="48">
        <v>0</v>
      </c>
      <c r="G347" s="49"/>
      <c r="H347" s="49"/>
      <c r="I347" s="49"/>
      <c r="J347" s="48">
        <v>0</v>
      </c>
      <c r="K347" s="48">
        <v>0</v>
      </c>
      <c r="L347" s="48">
        <v>0</v>
      </c>
      <c r="M347" s="49"/>
      <c r="N347" s="48">
        <v>0</v>
      </c>
      <c r="O347" s="49"/>
      <c r="P347" s="49"/>
      <c r="Q347" s="49"/>
      <c r="R347" s="48">
        <v>0</v>
      </c>
      <c r="S347" s="48">
        <v>0</v>
      </c>
      <c r="T347" s="48">
        <v>0</v>
      </c>
      <c r="U347" s="48">
        <v>0</v>
      </c>
      <c r="V347" s="48">
        <v>0</v>
      </c>
      <c r="W347" s="49"/>
      <c r="X347" s="48">
        <v>0</v>
      </c>
      <c r="Y347" s="48">
        <v>0</v>
      </c>
      <c r="Z347" s="48">
        <v>0</v>
      </c>
      <c r="AA347" s="48">
        <v>0</v>
      </c>
      <c r="AB347" s="48">
        <v>0</v>
      </c>
      <c r="AC347" s="48">
        <v>0</v>
      </c>
      <c r="AD347" s="48">
        <v>0</v>
      </c>
      <c r="AE347" s="49"/>
      <c r="AF347" s="48">
        <v>0</v>
      </c>
      <c r="AG347" s="49"/>
      <c r="AH347" s="49"/>
      <c r="AI347" s="49"/>
      <c r="AJ347" s="48">
        <v>0</v>
      </c>
      <c r="AK347" s="49"/>
      <c r="AL347" s="49"/>
      <c r="AM347" s="49"/>
      <c r="AN347" s="48">
        <v>0</v>
      </c>
      <c r="AO347" s="49"/>
      <c r="AP347" s="48">
        <v>0</v>
      </c>
      <c r="AQ347" s="40"/>
      <c r="AR347" s="40"/>
      <c r="AS347" s="40"/>
    </row>
    <row r="348" spans="1:45" ht="20.100000000000001" customHeight="1" x14ac:dyDescent="0.2">
      <c r="D348" s="50" t="s">
        <v>213</v>
      </c>
      <c r="F348" s="39">
        <v>1</v>
      </c>
      <c r="G348" s="39"/>
      <c r="H348" s="39"/>
      <c r="I348" s="39"/>
      <c r="J348" s="39">
        <v>0</v>
      </c>
      <c r="K348" s="39">
        <v>0</v>
      </c>
      <c r="L348" s="39">
        <v>0</v>
      </c>
      <c r="M348" s="39"/>
      <c r="N348" s="39">
        <v>0</v>
      </c>
      <c r="O348" s="39"/>
      <c r="P348" s="39"/>
      <c r="Q348" s="39"/>
      <c r="R348" s="39">
        <v>0</v>
      </c>
      <c r="S348" s="39">
        <v>0</v>
      </c>
      <c r="T348" s="39">
        <v>0</v>
      </c>
      <c r="U348" s="39">
        <v>0</v>
      </c>
      <c r="V348" s="39">
        <v>0</v>
      </c>
      <c r="W348" s="39"/>
      <c r="X348" s="39">
        <v>0</v>
      </c>
      <c r="Y348" s="39">
        <v>0</v>
      </c>
      <c r="Z348" s="39">
        <v>0</v>
      </c>
      <c r="AA348" s="39">
        <v>0</v>
      </c>
      <c r="AB348" s="39">
        <v>0</v>
      </c>
      <c r="AC348" s="39">
        <v>0</v>
      </c>
      <c r="AD348" s="39">
        <v>0</v>
      </c>
      <c r="AE348" s="39"/>
      <c r="AF348" s="39">
        <v>0</v>
      </c>
      <c r="AG348" s="39"/>
      <c r="AH348" s="39"/>
      <c r="AI348" s="39"/>
      <c r="AJ348" s="39">
        <v>1</v>
      </c>
      <c r="AK348" s="39"/>
      <c r="AL348" s="39"/>
      <c r="AM348" s="39"/>
      <c r="AN348" s="39">
        <v>0</v>
      </c>
      <c r="AO348" s="39"/>
      <c r="AP348" s="39">
        <v>0</v>
      </c>
      <c r="AQ348" s="40"/>
      <c r="AR348" s="40"/>
      <c r="AS348" s="40"/>
    </row>
    <row r="349" spans="1:45" ht="20.100000000000001" customHeight="1" x14ac:dyDescent="0.2"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40"/>
      <c r="AR349" s="40"/>
      <c r="AS349" s="40"/>
    </row>
    <row r="350" spans="1:45" s="1" customFormat="1" ht="20.100000000000001" customHeight="1" x14ac:dyDescent="0.25">
      <c r="A350" s="3"/>
      <c r="B350" s="6"/>
      <c r="C350" s="51" t="s">
        <v>159</v>
      </c>
      <c r="D350" s="52"/>
      <c r="E350" s="5"/>
      <c r="F350" s="53">
        <v>2</v>
      </c>
      <c r="G350" s="54"/>
      <c r="H350" s="54"/>
      <c r="I350" s="54"/>
      <c r="J350" s="53">
        <v>3</v>
      </c>
      <c r="K350" s="53">
        <v>0</v>
      </c>
      <c r="L350" s="53">
        <v>0</v>
      </c>
      <c r="M350" s="54"/>
      <c r="N350" s="53">
        <v>3</v>
      </c>
      <c r="O350" s="54"/>
      <c r="P350" s="54"/>
      <c r="Q350" s="54"/>
      <c r="R350" s="53">
        <v>0</v>
      </c>
      <c r="S350" s="53">
        <v>0</v>
      </c>
      <c r="T350" s="53">
        <v>2</v>
      </c>
      <c r="U350" s="53">
        <v>0</v>
      </c>
      <c r="V350" s="53">
        <v>0</v>
      </c>
      <c r="W350" s="54"/>
      <c r="X350" s="53">
        <v>0</v>
      </c>
      <c r="Y350" s="53">
        <v>0</v>
      </c>
      <c r="Z350" s="53">
        <v>0</v>
      </c>
      <c r="AA350" s="53">
        <v>0</v>
      </c>
      <c r="AB350" s="53">
        <v>0</v>
      </c>
      <c r="AC350" s="53">
        <v>0</v>
      </c>
      <c r="AD350" s="53">
        <v>1</v>
      </c>
      <c r="AE350" s="54"/>
      <c r="AF350" s="53">
        <v>3</v>
      </c>
      <c r="AG350" s="54"/>
      <c r="AH350" s="54"/>
      <c r="AI350" s="54"/>
      <c r="AJ350" s="53">
        <v>2</v>
      </c>
      <c r="AK350" s="54"/>
      <c r="AL350" s="54"/>
      <c r="AM350" s="54"/>
      <c r="AN350" s="53">
        <v>0</v>
      </c>
      <c r="AO350" s="54"/>
      <c r="AP350" s="53">
        <v>0</v>
      </c>
      <c r="AQ350" s="40"/>
      <c r="AR350" s="40"/>
      <c r="AS350" s="40"/>
    </row>
    <row r="351" spans="1:45" s="1" customFormat="1" ht="20.100000000000001" customHeight="1" x14ac:dyDescent="0.2">
      <c r="A351" s="3"/>
      <c r="B351" s="6"/>
      <c r="C351" s="3"/>
      <c r="D351" s="3"/>
      <c r="E351" s="5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</row>
    <row r="352" spans="1:45" s="1" customFormat="1" ht="20.100000000000001" customHeight="1" x14ac:dyDescent="0.25">
      <c r="A352" s="3"/>
      <c r="B352" s="57" t="s">
        <v>214</v>
      </c>
      <c r="C352" s="58"/>
      <c r="D352" s="58"/>
      <c r="E352" s="5"/>
      <c r="F352" s="59">
        <v>2</v>
      </c>
      <c r="G352" s="54"/>
      <c r="H352" s="54"/>
      <c r="I352" s="54"/>
      <c r="J352" s="59">
        <v>3</v>
      </c>
      <c r="K352" s="59">
        <v>0</v>
      </c>
      <c r="L352" s="59">
        <v>0</v>
      </c>
      <c r="M352" s="54"/>
      <c r="N352" s="59">
        <v>3</v>
      </c>
      <c r="O352" s="54"/>
      <c r="P352" s="54"/>
      <c r="Q352" s="54"/>
      <c r="R352" s="59">
        <v>0</v>
      </c>
      <c r="S352" s="59">
        <v>0</v>
      </c>
      <c r="T352" s="59">
        <v>2</v>
      </c>
      <c r="U352" s="59">
        <v>0</v>
      </c>
      <c r="V352" s="59">
        <v>0</v>
      </c>
      <c r="W352" s="54"/>
      <c r="X352" s="59">
        <v>0</v>
      </c>
      <c r="Y352" s="59">
        <v>0</v>
      </c>
      <c r="Z352" s="59">
        <v>0</v>
      </c>
      <c r="AA352" s="59">
        <v>0</v>
      </c>
      <c r="AB352" s="59">
        <v>0</v>
      </c>
      <c r="AC352" s="59">
        <v>0</v>
      </c>
      <c r="AD352" s="59">
        <v>1</v>
      </c>
      <c r="AE352" s="54"/>
      <c r="AF352" s="59">
        <v>3</v>
      </c>
      <c r="AG352" s="54"/>
      <c r="AH352" s="54"/>
      <c r="AI352" s="54"/>
      <c r="AJ352" s="59">
        <v>2</v>
      </c>
      <c r="AK352" s="54"/>
      <c r="AL352" s="54"/>
      <c r="AM352" s="54"/>
      <c r="AN352" s="59">
        <v>0</v>
      </c>
      <c r="AO352" s="54"/>
      <c r="AP352" s="59">
        <v>0</v>
      </c>
      <c r="AQ352" s="40"/>
      <c r="AR352" s="40"/>
      <c r="AS352" s="40"/>
    </row>
    <row r="353" spans="1:45" ht="20.100000000000001" customHeight="1" x14ac:dyDescent="0.2"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40"/>
      <c r="AR353" s="40"/>
      <c r="AS353" s="40"/>
    </row>
    <row r="354" spans="1:45" ht="20.100000000000001" customHeight="1" x14ac:dyDescent="0.2">
      <c r="B354" s="6" t="s">
        <v>215</v>
      </c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40"/>
      <c r="AR354" s="40"/>
      <c r="AS354" s="40"/>
    </row>
    <row r="355" spans="1:45" ht="20.100000000000001" customHeight="1" x14ac:dyDescent="0.2">
      <c r="C355" s="3" t="s">
        <v>154</v>
      </c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40"/>
      <c r="AR355" s="40"/>
      <c r="AS355" s="40"/>
    </row>
    <row r="356" spans="1:45" ht="20.100000000000001" customHeight="1" x14ac:dyDescent="0.2">
      <c r="D356" s="2" t="s">
        <v>216</v>
      </c>
      <c r="F356" s="39">
        <v>0</v>
      </c>
      <c r="G356" s="39"/>
      <c r="H356" s="39"/>
      <c r="I356" s="39"/>
      <c r="J356" s="39">
        <v>0</v>
      </c>
      <c r="K356" s="39">
        <v>0</v>
      </c>
      <c r="L356" s="39">
        <v>0</v>
      </c>
      <c r="M356" s="39"/>
      <c r="N356" s="39">
        <v>0</v>
      </c>
      <c r="O356" s="39"/>
      <c r="P356" s="39"/>
      <c r="Q356" s="39"/>
      <c r="R356" s="39">
        <v>0</v>
      </c>
      <c r="S356" s="39">
        <v>0</v>
      </c>
      <c r="T356" s="39">
        <v>0</v>
      </c>
      <c r="U356" s="39">
        <v>0</v>
      </c>
      <c r="V356" s="39">
        <v>0</v>
      </c>
      <c r="W356" s="39"/>
      <c r="X356" s="39">
        <v>0</v>
      </c>
      <c r="Y356" s="39">
        <v>0</v>
      </c>
      <c r="Z356" s="39">
        <v>0</v>
      </c>
      <c r="AA356" s="39">
        <v>0</v>
      </c>
      <c r="AB356" s="39">
        <v>0</v>
      </c>
      <c r="AC356" s="39">
        <v>0</v>
      </c>
      <c r="AD356" s="39">
        <v>0</v>
      </c>
      <c r="AE356" s="39"/>
      <c r="AF356" s="39">
        <v>0</v>
      </c>
      <c r="AG356" s="39"/>
      <c r="AH356" s="39"/>
      <c r="AI356" s="39"/>
      <c r="AJ356" s="39">
        <v>0</v>
      </c>
      <c r="AK356" s="39"/>
      <c r="AL356" s="39"/>
      <c r="AM356" s="39"/>
      <c r="AN356" s="39">
        <v>0</v>
      </c>
      <c r="AO356" s="39"/>
      <c r="AP356" s="39">
        <v>0</v>
      </c>
      <c r="AQ356" s="40"/>
      <c r="AR356" s="40"/>
      <c r="AS356" s="40"/>
    </row>
    <row r="357" spans="1:45" ht="19.5" customHeight="1" x14ac:dyDescent="0.2">
      <c r="D357" s="47" t="s">
        <v>217</v>
      </c>
      <c r="F357" s="48">
        <v>0</v>
      </c>
      <c r="G357" s="49"/>
      <c r="H357" s="49"/>
      <c r="I357" s="49"/>
      <c r="J357" s="48">
        <v>0</v>
      </c>
      <c r="K357" s="48">
        <v>0</v>
      </c>
      <c r="L357" s="48">
        <v>0</v>
      </c>
      <c r="M357" s="49"/>
      <c r="N357" s="48">
        <v>0</v>
      </c>
      <c r="O357" s="49"/>
      <c r="P357" s="49"/>
      <c r="Q357" s="49"/>
      <c r="R357" s="48">
        <v>0</v>
      </c>
      <c r="S357" s="48">
        <v>0</v>
      </c>
      <c r="T357" s="48">
        <v>0</v>
      </c>
      <c r="U357" s="48">
        <v>0</v>
      </c>
      <c r="V357" s="48">
        <v>0</v>
      </c>
      <c r="W357" s="49"/>
      <c r="X357" s="48">
        <v>0</v>
      </c>
      <c r="Y357" s="48">
        <v>0</v>
      </c>
      <c r="Z357" s="48">
        <v>0</v>
      </c>
      <c r="AA357" s="48">
        <v>0</v>
      </c>
      <c r="AB357" s="48">
        <v>0</v>
      </c>
      <c r="AC357" s="48">
        <v>0</v>
      </c>
      <c r="AD357" s="48">
        <v>0</v>
      </c>
      <c r="AE357" s="49"/>
      <c r="AF357" s="48">
        <v>0</v>
      </c>
      <c r="AG357" s="49"/>
      <c r="AH357" s="49"/>
      <c r="AI357" s="49"/>
      <c r="AJ357" s="48">
        <v>0</v>
      </c>
      <c r="AK357" s="49"/>
      <c r="AL357" s="49"/>
      <c r="AM357" s="49"/>
      <c r="AN357" s="48">
        <v>0</v>
      </c>
      <c r="AO357" s="49"/>
      <c r="AP357" s="48">
        <v>0</v>
      </c>
      <c r="AQ357" s="40"/>
      <c r="AR357" s="40"/>
      <c r="AS357" s="40"/>
    </row>
    <row r="358" spans="1:45" ht="20.100000000000001" customHeight="1" x14ac:dyDescent="0.2">
      <c r="D358" s="2" t="s">
        <v>218</v>
      </c>
      <c r="F358" s="39">
        <v>0</v>
      </c>
      <c r="G358" s="39"/>
      <c r="H358" s="39"/>
      <c r="I358" s="39"/>
      <c r="J358" s="39">
        <v>0</v>
      </c>
      <c r="K358" s="39">
        <v>0</v>
      </c>
      <c r="L358" s="39">
        <v>0</v>
      </c>
      <c r="M358" s="39"/>
      <c r="N358" s="39">
        <v>0</v>
      </c>
      <c r="O358" s="39"/>
      <c r="P358" s="39"/>
      <c r="Q358" s="39"/>
      <c r="R358" s="39">
        <v>0</v>
      </c>
      <c r="S358" s="39">
        <v>0</v>
      </c>
      <c r="T358" s="39">
        <v>0</v>
      </c>
      <c r="U358" s="39">
        <v>0</v>
      </c>
      <c r="V358" s="39">
        <v>0</v>
      </c>
      <c r="W358" s="39"/>
      <c r="X358" s="39">
        <v>0</v>
      </c>
      <c r="Y358" s="39">
        <v>0</v>
      </c>
      <c r="Z358" s="39">
        <v>0</v>
      </c>
      <c r="AA358" s="39">
        <v>0</v>
      </c>
      <c r="AB358" s="39">
        <v>0</v>
      </c>
      <c r="AC358" s="39">
        <v>0</v>
      </c>
      <c r="AD358" s="39">
        <v>0</v>
      </c>
      <c r="AE358" s="39"/>
      <c r="AF358" s="39">
        <v>0</v>
      </c>
      <c r="AG358" s="39"/>
      <c r="AH358" s="39"/>
      <c r="AI358" s="39"/>
      <c r="AJ358" s="39">
        <v>0</v>
      </c>
      <c r="AK358" s="39"/>
      <c r="AL358" s="39"/>
      <c r="AM358" s="39"/>
      <c r="AN358" s="39">
        <v>0</v>
      </c>
      <c r="AO358" s="39"/>
      <c r="AP358" s="39">
        <v>0</v>
      </c>
      <c r="AQ358" s="40"/>
      <c r="AR358" s="40"/>
      <c r="AS358" s="40"/>
    </row>
    <row r="359" spans="1:45" ht="19.5" customHeight="1" x14ac:dyDescent="0.2">
      <c r="D359" s="47" t="s">
        <v>219</v>
      </c>
      <c r="F359" s="48">
        <v>0</v>
      </c>
      <c r="G359" s="49"/>
      <c r="H359" s="49"/>
      <c r="I359" s="49"/>
      <c r="J359" s="48">
        <v>0</v>
      </c>
      <c r="K359" s="48">
        <v>0</v>
      </c>
      <c r="L359" s="48">
        <v>0</v>
      </c>
      <c r="M359" s="49"/>
      <c r="N359" s="48">
        <v>0</v>
      </c>
      <c r="O359" s="49"/>
      <c r="P359" s="49"/>
      <c r="Q359" s="49"/>
      <c r="R359" s="48">
        <v>0</v>
      </c>
      <c r="S359" s="48">
        <v>0</v>
      </c>
      <c r="T359" s="48">
        <v>0</v>
      </c>
      <c r="U359" s="48">
        <v>0</v>
      </c>
      <c r="V359" s="48">
        <v>0</v>
      </c>
      <c r="W359" s="49"/>
      <c r="X359" s="48">
        <v>0</v>
      </c>
      <c r="Y359" s="48">
        <v>0</v>
      </c>
      <c r="Z359" s="48">
        <v>0</v>
      </c>
      <c r="AA359" s="48">
        <v>0</v>
      </c>
      <c r="AB359" s="48">
        <v>0</v>
      </c>
      <c r="AC359" s="48">
        <v>0</v>
      </c>
      <c r="AD359" s="48">
        <v>0</v>
      </c>
      <c r="AE359" s="49"/>
      <c r="AF359" s="48">
        <v>0</v>
      </c>
      <c r="AG359" s="49"/>
      <c r="AH359" s="49"/>
      <c r="AI359" s="49"/>
      <c r="AJ359" s="48">
        <v>0</v>
      </c>
      <c r="AK359" s="49"/>
      <c r="AL359" s="49"/>
      <c r="AM359" s="49"/>
      <c r="AN359" s="48">
        <v>0</v>
      </c>
      <c r="AO359" s="49"/>
      <c r="AP359" s="48">
        <v>0</v>
      </c>
      <c r="AQ359" s="40"/>
      <c r="AR359" s="40"/>
      <c r="AS359" s="40"/>
    </row>
    <row r="360" spans="1:45" ht="20.100000000000001" customHeight="1" x14ac:dyDescent="0.2">
      <c r="D360" s="2" t="s">
        <v>114</v>
      </c>
      <c r="F360" s="39">
        <v>1</v>
      </c>
      <c r="G360" s="39"/>
      <c r="H360" s="39"/>
      <c r="I360" s="39"/>
      <c r="J360" s="39">
        <v>0</v>
      </c>
      <c r="K360" s="39">
        <v>0</v>
      </c>
      <c r="L360" s="39">
        <v>0</v>
      </c>
      <c r="M360" s="39"/>
      <c r="N360" s="39">
        <v>0</v>
      </c>
      <c r="O360" s="39"/>
      <c r="P360" s="39"/>
      <c r="Q360" s="39"/>
      <c r="R360" s="39">
        <v>0</v>
      </c>
      <c r="S360" s="39">
        <v>0</v>
      </c>
      <c r="T360" s="39">
        <v>0</v>
      </c>
      <c r="U360" s="39">
        <v>0</v>
      </c>
      <c r="V360" s="39">
        <v>0</v>
      </c>
      <c r="W360" s="39"/>
      <c r="X360" s="39">
        <v>0</v>
      </c>
      <c r="Y360" s="39">
        <v>0</v>
      </c>
      <c r="Z360" s="39">
        <v>1</v>
      </c>
      <c r="AA360" s="39">
        <v>0</v>
      </c>
      <c r="AB360" s="39">
        <v>0</v>
      </c>
      <c r="AC360" s="39">
        <v>0</v>
      </c>
      <c r="AD360" s="39">
        <v>0</v>
      </c>
      <c r="AE360" s="39"/>
      <c r="AF360" s="39">
        <v>1</v>
      </c>
      <c r="AG360" s="39"/>
      <c r="AH360" s="39"/>
      <c r="AI360" s="39"/>
      <c r="AJ360" s="39">
        <v>0</v>
      </c>
      <c r="AK360" s="39"/>
      <c r="AL360" s="39"/>
      <c r="AM360" s="39"/>
      <c r="AN360" s="39">
        <v>0</v>
      </c>
      <c r="AO360" s="39"/>
      <c r="AP360" s="39">
        <v>0</v>
      </c>
      <c r="AQ360" s="40"/>
      <c r="AR360" s="40"/>
      <c r="AS360" s="40"/>
    </row>
    <row r="361" spans="1:45" ht="19.5" customHeight="1" x14ac:dyDescent="0.2">
      <c r="D361" s="47" t="s">
        <v>220</v>
      </c>
      <c r="F361" s="48">
        <v>0</v>
      </c>
      <c r="G361" s="49"/>
      <c r="H361" s="49"/>
      <c r="I361" s="49"/>
      <c r="J361" s="48">
        <v>0</v>
      </c>
      <c r="K361" s="48">
        <v>0</v>
      </c>
      <c r="L361" s="48">
        <v>0</v>
      </c>
      <c r="M361" s="49"/>
      <c r="N361" s="48">
        <v>0</v>
      </c>
      <c r="O361" s="49"/>
      <c r="P361" s="49"/>
      <c r="Q361" s="49"/>
      <c r="R361" s="48">
        <v>0</v>
      </c>
      <c r="S361" s="48">
        <v>0</v>
      </c>
      <c r="T361" s="48">
        <v>0</v>
      </c>
      <c r="U361" s="48">
        <v>0</v>
      </c>
      <c r="V361" s="48">
        <v>0</v>
      </c>
      <c r="W361" s="49"/>
      <c r="X361" s="48">
        <v>0</v>
      </c>
      <c r="Y361" s="48">
        <v>0</v>
      </c>
      <c r="Z361" s="48">
        <v>0</v>
      </c>
      <c r="AA361" s="48">
        <v>0</v>
      </c>
      <c r="AB361" s="48">
        <v>0</v>
      </c>
      <c r="AC361" s="48">
        <v>0</v>
      </c>
      <c r="AD361" s="48">
        <v>0</v>
      </c>
      <c r="AE361" s="49"/>
      <c r="AF361" s="48">
        <v>0</v>
      </c>
      <c r="AG361" s="49"/>
      <c r="AH361" s="49"/>
      <c r="AI361" s="49"/>
      <c r="AJ361" s="48">
        <v>0</v>
      </c>
      <c r="AK361" s="49"/>
      <c r="AL361" s="49"/>
      <c r="AM361" s="49"/>
      <c r="AN361" s="48">
        <v>0</v>
      </c>
      <c r="AO361" s="49"/>
      <c r="AP361" s="48">
        <v>0</v>
      </c>
      <c r="AQ361" s="40"/>
      <c r="AR361" s="40"/>
      <c r="AS361" s="40"/>
    </row>
    <row r="362" spans="1:45" ht="20.100000000000001" customHeight="1" x14ac:dyDescent="0.2">
      <c r="D362" s="50" t="s">
        <v>116</v>
      </c>
      <c r="F362" s="49">
        <v>1</v>
      </c>
      <c r="G362" s="49"/>
      <c r="H362" s="49"/>
      <c r="I362" s="49"/>
      <c r="J362" s="49">
        <v>0</v>
      </c>
      <c r="K362" s="49">
        <v>0</v>
      </c>
      <c r="L362" s="49">
        <v>0</v>
      </c>
      <c r="M362" s="49"/>
      <c r="N362" s="49">
        <v>0</v>
      </c>
      <c r="O362" s="49"/>
      <c r="P362" s="49"/>
      <c r="Q362" s="49"/>
      <c r="R362" s="49">
        <v>0</v>
      </c>
      <c r="S362" s="49">
        <v>0</v>
      </c>
      <c r="T362" s="49">
        <v>0</v>
      </c>
      <c r="U362" s="49">
        <v>0</v>
      </c>
      <c r="V362" s="49">
        <v>0</v>
      </c>
      <c r="W362" s="49"/>
      <c r="X362" s="49">
        <v>0</v>
      </c>
      <c r="Y362" s="49">
        <v>0</v>
      </c>
      <c r="Z362" s="49">
        <v>0</v>
      </c>
      <c r="AA362" s="49">
        <v>0</v>
      </c>
      <c r="AB362" s="49">
        <v>0</v>
      </c>
      <c r="AC362" s="49">
        <v>0</v>
      </c>
      <c r="AD362" s="49">
        <v>1</v>
      </c>
      <c r="AE362" s="49"/>
      <c r="AF362" s="49">
        <v>1</v>
      </c>
      <c r="AG362" s="49"/>
      <c r="AH362" s="49"/>
      <c r="AI362" s="49"/>
      <c r="AJ362" s="49">
        <v>0</v>
      </c>
      <c r="AK362" s="49"/>
      <c r="AL362" s="49"/>
      <c r="AM362" s="49"/>
      <c r="AN362" s="49">
        <v>0</v>
      </c>
      <c r="AO362" s="49"/>
      <c r="AP362" s="49">
        <v>0</v>
      </c>
      <c r="AQ362" s="40"/>
      <c r="AR362" s="40"/>
      <c r="AS362" s="40"/>
    </row>
    <row r="363" spans="1:45" ht="20.100000000000001" customHeight="1" x14ac:dyDescent="0.2">
      <c r="D363" s="47" t="s">
        <v>221</v>
      </c>
      <c r="F363" s="48">
        <v>0</v>
      </c>
      <c r="G363" s="49"/>
      <c r="H363" s="49"/>
      <c r="I363" s="49"/>
      <c r="J363" s="48">
        <v>0</v>
      </c>
      <c r="K363" s="48">
        <v>0</v>
      </c>
      <c r="L363" s="48">
        <v>0</v>
      </c>
      <c r="M363" s="49"/>
      <c r="N363" s="48">
        <v>0</v>
      </c>
      <c r="O363" s="49"/>
      <c r="P363" s="49"/>
      <c r="Q363" s="49"/>
      <c r="R363" s="48">
        <v>0</v>
      </c>
      <c r="S363" s="48">
        <v>0</v>
      </c>
      <c r="T363" s="48">
        <v>0</v>
      </c>
      <c r="U363" s="48">
        <v>0</v>
      </c>
      <c r="V363" s="48">
        <v>0</v>
      </c>
      <c r="W363" s="49"/>
      <c r="X363" s="48">
        <v>0</v>
      </c>
      <c r="Y363" s="48">
        <v>0</v>
      </c>
      <c r="Z363" s="48">
        <v>0</v>
      </c>
      <c r="AA363" s="48">
        <v>0</v>
      </c>
      <c r="AB363" s="48">
        <v>0</v>
      </c>
      <c r="AC363" s="48">
        <v>0</v>
      </c>
      <c r="AD363" s="48">
        <v>0</v>
      </c>
      <c r="AE363" s="49"/>
      <c r="AF363" s="48">
        <v>0</v>
      </c>
      <c r="AG363" s="49"/>
      <c r="AH363" s="49"/>
      <c r="AI363" s="49"/>
      <c r="AJ363" s="48">
        <v>0</v>
      </c>
      <c r="AK363" s="49"/>
      <c r="AL363" s="49"/>
      <c r="AM363" s="49"/>
      <c r="AN363" s="48">
        <v>0</v>
      </c>
      <c r="AO363" s="49"/>
      <c r="AP363" s="48">
        <v>0</v>
      </c>
      <c r="AQ363" s="40"/>
      <c r="AR363" s="40"/>
      <c r="AS363" s="40"/>
    </row>
    <row r="364" spans="1:45" ht="20.100000000000001" customHeight="1" x14ac:dyDescent="0.2"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40"/>
      <c r="AR364" s="40"/>
      <c r="AS364" s="40"/>
    </row>
    <row r="365" spans="1:45" s="1" customFormat="1" ht="20.100000000000001" customHeight="1" x14ac:dyDescent="0.25">
      <c r="A365" s="3"/>
      <c r="B365" s="6"/>
      <c r="C365" s="51" t="s">
        <v>159</v>
      </c>
      <c r="D365" s="52"/>
      <c r="E365" s="5"/>
      <c r="F365" s="53">
        <v>2</v>
      </c>
      <c r="G365" s="54"/>
      <c r="H365" s="54"/>
      <c r="I365" s="54"/>
      <c r="J365" s="53">
        <v>0</v>
      </c>
      <c r="K365" s="53">
        <v>0</v>
      </c>
      <c r="L365" s="53">
        <v>0</v>
      </c>
      <c r="M365" s="54"/>
      <c r="N365" s="53">
        <v>0</v>
      </c>
      <c r="O365" s="54"/>
      <c r="P365" s="54"/>
      <c r="Q365" s="54"/>
      <c r="R365" s="53">
        <v>0</v>
      </c>
      <c r="S365" s="53">
        <v>0</v>
      </c>
      <c r="T365" s="53">
        <v>0</v>
      </c>
      <c r="U365" s="53">
        <v>0</v>
      </c>
      <c r="V365" s="53">
        <v>0</v>
      </c>
      <c r="W365" s="54"/>
      <c r="X365" s="53">
        <v>0</v>
      </c>
      <c r="Y365" s="53">
        <v>0</v>
      </c>
      <c r="Z365" s="53">
        <v>1</v>
      </c>
      <c r="AA365" s="53">
        <v>0</v>
      </c>
      <c r="AB365" s="53">
        <v>0</v>
      </c>
      <c r="AC365" s="53">
        <v>0</v>
      </c>
      <c r="AD365" s="53">
        <v>1</v>
      </c>
      <c r="AE365" s="54"/>
      <c r="AF365" s="53">
        <v>2</v>
      </c>
      <c r="AG365" s="54"/>
      <c r="AH365" s="54"/>
      <c r="AI365" s="54"/>
      <c r="AJ365" s="53">
        <v>0</v>
      </c>
      <c r="AK365" s="54"/>
      <c r="AL365" s="54"/>
      <c r="AM365" s="54"/>
      <c r="AN365" s="53">
        <v>0</v>
      </c>
      <c r="AO365" s="54"/>
      <c r="AP365" s="53">
        <v>0</v>
      </c>
      <c r="AQ365" s="40"/>
      <c r="AR365" s="40"/>
      <c r="AS365" s="40"/>
    </row>
    <row r="366" spans="1:45" s="1" customFormat="1" ht="20.100000000000001" customHeight="1" x14ac:dyDescent="0.2">
      <c r="A366" s="3"/>
      <c r="B366" s="6"/>
      <c r="C366" s="3"/>
      <c r="D366" s="3"/>
      <c r="E366" s="5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</row>
    <row r="367" spans="1:45" s="1" customFormat="1" ht="20.100000000000001" customHeight="1" x14ac:dyDescent="0.25">
      <c r="A367" s="3"/>
      <c r="B367" s="57" t="s">
        <v>222</v>
      </c>
      <c r="C367" s="58"/>
      <c r="D367" s="58"/>
      <c r="E367" s="5"/>
      <c r="F367" s="59">
        <v>2</v>
      </c>
      <c r="G367" s="54"/>
      <c r="H367" s="54"/>
      <c r="I367" s="54"/>
      <c r="J367" s="59">
        <v>0</v>
      </c>
      <c r="K367" s="59">
        <v>0</v>
      </c>
      <c r="L367" s="59">
        <v>0</v>
      </c>
      <c r="M367" s="54"/>
      <c r="N367" s="59">
        <v>0</v>
      </c>
      <c r="O367" s="54"/>
      <c r="P367" s="54"/>
      <c r="Q367" s="54"/>
      <c r="R367" s="59">
        <v>0</v>
      </c>
      <c r="S367" s="59">
        <v>0</v>
      </c>
      <c r="T367" s="59">
        <v>0</v>
      </c>
      <c r="U367" s="59">
        <v>0</v>
      </c>
      <c r="V367" s="59">
        <v>0</v>
      </c>
      <c r="W367" s="54"/>
      <c r="X367" s="59">
        <v>0</v>
      </c>
      <c r="Y367" s="59">
        <v>0</v>
      </c>
      <c r="Z367" s="59">
        <v>1</v>
      </c>
      <c r="AA367" s="59">
        <v>0</v>
      </c>
      <c r="AB367" s="59">
        <v>0</v>
      </c>
      <c r="AC367" s="59">
        <v>0</v>
      </c>
      <c r="AD367" s="59">
        <v>1</v>
      </c>
      <c r="AE367" s="54"/>
      <c r="AF367" s="59">
        <v>2</v>
      </c>
      <c r="AG367" s="54"/>
      <c r="AH367" s="54"/>
      <c r="AI367" s="54"/>
      <c r="AJ367" s="59">
        <v>0</v>
      </c>
      <c r="AK367" s="54"/>
      <c r="AL367" s="54"/>
      <c r="AM367" s="54"/>
      <c r="AN367" s="59">
        <v>0</v>
      </c>
      <c r="AO367" s="54"/>
      <c r="AP367" s="59">
        <v>0</v>
      </c>
      <c r="AQ367" s="40"/>
      <c r="AR367" s="40"/>
      <c r="AS367" s="40"/>
    </row>
    <row r="368" spans="1:45" ht="20.100000000000001" customHeight="1" x14ac:dyDescent="0.2"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40"/>
      <c r="AR368" s="40"/>
      <c r="AS368" s="40"/>
    </row>
    <row r="369" spans="1:45" ht="20.100000000000001" customHeight="1" x14ac:dyDescent="0.2">
      <c r="B369" s="6" t="s">
        <v>223</v>
      </c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40"/>
      <c r="AR369" s="40"/>
      <c r="AS369" s="40"/>
    </row>
    <row r="370" spans="1:45" ht="20.100000000000001" customHeight="1" x14ac:dyDescent="0.2">
      <c r="C370" s="3" t="s">
        <v>154</v>
      </c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40"/>
      <c r="AR370" s="40"/>
      <c r="AS370" s="40"/>
    </row>
    <row r="371" spans="1:45" ht="20.100000000000001" customHeight="1" x14ac:dyDescent="0.2">
      <c r="D371" s="2" t="s">
        <v>224</v>
      </c>
      <c r="F371" s="39">
        <v>0</v>
      </c>
      <c r="G371" s="39"/>
      <c r="H371" s="39"/>
      <c r="I371" s="39"/>
      <c r="J371" s="39">
        <v>0</v>
      </c>
      <c r="K371" s="39">
        <v>0</v>
      </c>
      <c r="L371" s="39">
        <v>0</v>
      </c>
      <c r="M371" s="39"/>
      <c r="N371" s="39">
        <v>0</v>
      </c>
      <c r="O371" s="39"/>
      <c r="P371" s="39"/>
      <c r="Q371" s="39"/>
      <c r="R371" s="39">
        <v>0</v>
      </c>
      <c r="S371" s="39">
        <v>0</v>
      </c>
      <c r="T371" s="39">
        <v>0</v>
      </c>
      <c r="U371" s="39">
        <v>0</v>
      </c>
      <c r="V371" s="39">
        <v>0</v>
      </c>
      <c r="W371" s="39"/>
      <c r="X371" s="39">
        <v>0</v>
      </c>
      <c r="Y371" s="39">
        <v>0</v>
      </c>
      <c r="Z371" s="39">
        <v>0</v>
      </c>
      <c r="AA371" s="39">
        <v>0</v>
      </c>
      <c r="AB371" s="39">
        <v>0</v>
      </c>
      <c r="AC371" s="39">
        <v>0</v>
      </c>
      <c r="AD371" s="39">
        <v>0</v>
      </c>
      <c r="AE371" s="39"/>
      <c r="AF371" s="39">
        <v>0</v>
      </c>
      <c r="AG371" s="39"/>
      <c r="AH371" s="39"/>
      <c r="AI371" s="39"/>
      <c r="AJ371" s="39">
        <v>0</v>
      </c>
      <c r="AK371" s="39"/>
      <c r="AL371" s="39"/>
      <c r="AM371" s="39"/>
      <c r="AN371" s="39">
        <v>0</v>
      </c>
      <c r="AO371" s="39"/>
      <c r="AP371" s="39">
        <v>0</v>
      </c>
      <c r="AQ371" s="40"/>
      <c r="AR371" s="40"/>
      <c r="AS371" s="40"/>
    </row>
    <row r="372" spans="1:45" ht="19.5" customHeight="1" x14ac:dyDescent="0.2">
      <c r="D372" s="47" t="s">
        <v>225</v>
      </c>
      <c r="F372" s="48">
        <v>0</v>
      </c>
      <c r="G372" s="49"/>
      <c r="H372" s="49"/>
      <c r="I372" s="49"/>
      <c r="J372" s="48">
        <v>2</v>
      </c>
      <c r="K372" s="48">
        <v>0</v>
      </c>
      <c r="L372" s="48">
        <v>0</v>
      </c>
      <c r="M372" s="49"/>
      <c r="N372" s="48">
        <v>2</v>
      </c>
      <c r="O372" s="49"/>
      <c r="P372" s="49"/>
      <c r="Q372" s="49"/>
      <c r="R372" s="48">
        <v>0</v>
      </c>
      <c r="S372" s="48">
        <v>0</v>
      </c>
      <c r="T372" s="48">
        <v>2</v>
      </c>
      <c r="U372" s="48">
        <v>0</v>
      </c>
      <c r="V372" s="48">
        <v>0</v>
      </c>
      <c r="W372" s="49"/>
      <c r="X372" s="48">
        <v>0</v>
      </c>
      <c r="Y372" s="48">
        <v>0</v>
      </c>
      <c r="Z372" s="48">
        <v>0</v>
      </c>
      <c r="AA372" s="48">
        <v>0</v>
      </c>
      <c r="AB372" s="48">
        <v>0</v>
      </c>
      <c r="AC372" s="48">
        <v>0</v>
      </c>
      <c r="AD372" s="48">
        <v>0</v>
      </c>
      <c r="AE372" s="49"/>
      <c r="AF372" s="48">
        <v>2</v>
      </c>
      <c r="AG372" s="49"/>
      <c r="AH372" s="49"/>
      <c r="AI372" s="49"/>
      <c r="AJ372" s="48">
        <v>0</v>
      </c>
      <c r="AK372" s="49"/>
      <c r="AL372" s="49"/>
      <c r="AM372" s="49"/>
      <c r="AN372" s="48">
        <v>0</v>
      </c>
      <c r="AO372" s="49"/>
      <c r="AP372" s="48">
        <v>0</v>
      </c>
      <c r="AQ372" s="40"/>
      <c r="AR372" s="40"/>
      <c r="AS372" s="40"/>
    </row>
    <row r="373" spans="1:45" ht="20.100000000000001" customHeight="1" x14ac:dyDescent="0.2">
      <c r="D373" s="2" t="s">
        <v>226</v>
      </c>
      <c r="F373" s="39">
        <v>0</v>
      </c>
      <c r="G373" s="39"/>
      <c r="H373" s="39"/>
      <c r="I373" s="39"/>
      <c r="J373" s="39">
        <v>0</v>
      </c>
      <c r="K373" s="39">
        <v>0</v>
      </c>
      <c r="L373" s="39">
        <v>0</v>
      </c>
      <c r="M373" s="39"/>
      <c r="N373" s="39">
        <v>0</v>
      </c>
      <c r="O373" s="39"/>
      <c r="P373" s="39"/>
      <c r="Q373" s="39"/>
      <c r="R373" s="39">
        <v>0</v>
      </c>
      <c r="S373" s="39">
        <v>0</v>
      </c>
      <c r="T373" s="39">
        <v>0</v>
      </c>
      <c r="U373" s="39">
        <v>0</v>
      </c>
      <c r="V373" s="39">
        <v>0</v>
      </c>
      <c r="W373" s="39"/>
      <c r="X373" s="39">
        <v>0</v>
      </c>
      <c r="Y373" s="39">
        <v>0</v>
      </c>
      <c r="Z373" s="39">
        <v>0</v>
      </c>
      <c r="AA373" s="39">
        <v>0</v>
      </c>
      <c r="AB373" s="39">
        <v>0</v>
      </c>
      <c r="AC373" s="39">
        <v>0</v>
      </c>
      <c r="AD373" s="39">
        <v>0</v>
      </c>
      <c r="AE373" s="39"/>
      <c r="AF373" s="39">
        <v>0</v>
      </c>
      <c r="AG373" s="39"/>
      <c r="AH373" s="39"/>
      <c r="AI373" s="39"/>
      <c r="AJ373" s="39">
        <v>0</v>
      </c>
      <c r="AK373" s="39"/>
      <c r="AL373" s="39"/>
      <c r="AM373" s="39"/>
      <c r="AN373" s="39">
        <v>0</v>
      </c>
      <c r="AO373" s="39"/>
      <c r="AP373" s="39">
        <v>0</v>
      </c>
      <c r="AQ373" s="40"/>
      <c r="AR373" s="40"/>
      <c r="AS373" s="40"/>
    </row>
    <row r="374" spans="1:45" ht="19.5" customHeight="1" x14ac:dyDescent="0.2">
      <c r="D374" s="47" t="s">
        <v>227</v>
      </c>
      <c r="F374" s="48">
        <v>1</v>
      </c>
      <c r="G374" s="49"/>
      <c r="H374" s="49"/>
      <c r="I374" s="49"/>
      <c r="J374" s="48">
        <v>0</v>
      </c>
      <c r="K374" s="48">
        <v>0</v>
      </c>
      <c r="L374" s="48">
        <v>0</v>
      </c>
      <c r="M374" s="49"/>
      <c r="N374" s="48">
        <v>0</v>
      </c>
      <c r="O374" s="49"/>
      <c r="P374" s="49"/>
      <c r="Q374" s="49"/>
      <c r="R374" s="48">
        <v>0</v>
      </c>
      <c r="S374" s="48">
        <v>0</v>
      </c>
      <c r="T374" s="48">
        <v>0</v>
      </c>
      <c r="U374" s="48">
        <v>0</v>
      </c>
      <c r="V374" s="48">
        <v>0</v>
      </c>
      <c r="W374" s="49"/>
      <c r="X374" s="48">
        <v>0</v>
      </c>
      <c r="Y374" s="48">
        <v>1</v>
      </c>
      <c r="Z374" s="48">
        <v>0</v>
      </c>
      <c r="AA374" s="48">
        <v>0</v>
      </c>
      <c r="AB374" s="48">
        <v>0</v>
      </c>
      <c r="AC374" s="48">
        <v>0</v>
      </c>
      <c r="AD374" s="48">
        <v>0</v>
      </c>
      <c r="AE374" s="49"/>
      <c r="AF374" s="48">
        <v>1</v>
      </c>
      <c r="AG374" s="49"/>
      <c r="AH374" s="49"/>
      <c r="AI374" s="49"/>
      <c r="AJ374" s="48">
        <v>0</v>
      </c>
      <c r="AK374" s="49"/>
      <c r="AL374" s="49"/>
      <c r="AM374" s="49"/>
      <c r="AN374" s="48">
        <v>0</v>
      </c>
      <c r="AO374" s="49"/>
      <c r="AP374" s="48">
        <v>0</v>
      </c>
      <c r="AQ374" s="40"/>
      <c r="AR374" s="40"/>
      <c r="AS374" s="40"/>
    </row>
    <row r="375" spans="1:45" ht="20.100000000000001" customHeight="1" x14ac:dyDescent="0.2">
      <c r="D375" s="50" t="s">
        <v>228</v>
      </c>
      <c r="F375" s="49">
        <v>0</v>
      </c>
      <c r="G375" s="49"/>
      <c r="H375" s="49"/>
      <c r="I375" s="49"/>
      <c r="J375" s="49">
        <v>0</v>
      </c>
      <c r="K375" s="49">
        <v>0</v>
      </c>
      <c r="L375" s="49">
        <v>0</v>
      </c>
      <c r="M375" s="49"/>
      <c r="N375" s="49">
        <v>0</v>
      </c>
      <c r="O375" s="49"/>
      <c r="P375" s="49"/>
      <c r="Q375" s="49"/>
      <c r="R375" s="49">
        <v>0</v>
      </c>
      <c r="S375" s="49">
        <v>0</v>
      </c>
      <c r="T375" s="49">
        <v>0</v>
      </c>
      <c r="U375" s="49">
        <v>0</v>
      </c>
      <c r="V375" s="49">
        <v>0</v>
      </c>
      <c r="W375" s="49"/>
      <c r="X375" s="49">
        <v>0</v>
      </c>
      <c r="Y375" s="49">
        <v>0</v>
      </c>
      <c r="Z375" s="49">
        <v>0</v>
      </c>
      <c r="AA375" s="49">
        <v>0</v>
      </c>
      <c r="AB375" s="49">
        <v>0</v>
      </c>
      <c r="AC375" s="49">
        <v>0</v>
      </c>
      <c r="AD375" s="49">
        <v>0</v>
      </c>
      <c r="AE375" s="49"/>
      <c r="AF375" s="49">
        <v>0</v>
      </c>
      <c r="AG375" s="49"/>
      <c r="AH375" s="49"/>
      <c r="AI375" s="49"/>
      <c r="AJ375" s="49">
        <v>0</v>
      </c>
      <c r="AK375" s="49"/>
      <c r="AL375" s="49"/>
      <c r="AM375" s="49"/>
      <c r="AN375" s="49">
        <v>0</v>
      </c>
      <c r="AO375" s="49"/>
      <c r="AP375" s="49">
        <v>0</v>
      </c>
      <c r="AQ375" s="40"/>
      <c r="AR375" s="40"/>
      <c r="AS375" s="40"/>
    </row>
    <row r="376" spans="1:45" ht="19.5" customHeight="1" x14ac:dyDescent="0.2">
      <c r="D376" s="47" t="s">
        <v>229</v>
      </c>
      <c r="F376" s="48">
        <v>0</v>
      </c>
      <c r="G376" s="49"/>
      <c r="H376" s="49"/>
      <c r="I376" s="49"/>
      <c r="J376" s="48">
        <v>0</v>
      </c>
      <c r="K376" s="48">
        <v>0</v>
      </c>
      <c r="L376" s="48">
        <v>0</v>
      </c>
      <c r="M376" s="49"/>
      <c r="N376" s="48">
        <v>0</v>
      </c>
      <c r="O376" s="49"/>
      <c r="P376" s="49"/>
      <c r="Q376" s="49"/>
      <c r="R376" s="48">
        <v>0</v>
      </c>
      <c r="S376" s="48">
        <v>0</v>
      </c>
      <c r="T376" s="48">
        <v>0</v>
      </c>
      <c r="U376" s="48">
        <v>0</v>
      </c>
      <c r="V376" s="48">
        <v>0</v>
      </c>
      <c r="W376" s="49"/>
      <c r="X376" s="48">
        <v>0</v>
      </c>
      <c r="Y376" s="48">
        <v>0</v>
      </c>
      <c r="Z376" s="48">
        <v>0</v>
      </c>
      <c r="AA376" s="48">
        <v>0</v>
      </c>
      <c r="AB376" s="48">
        <v>0</v>
      </c>
      <c r="AC376" s="48">
        <v>0</v>
      </c>
      <c r="AD376" s="48">
        <v>0</v>
      </c>
      <c r="AE376" s="49"/>
      <c r="AF376" s="48">
        <v>0</v>
      </c>
      <c r="AG376" s="49"/>
      <c r="AH376" s="49"/>
      <c r="AI376" s="49"/>
      <c r="AJ376" s="48">
        <v>0</v>
      </c>
      <c r="AK376" s="49"/>
      <c r="AL376" s="49"/>
      <c r="AM376" s="49"/>
      <c r="AN376" s="48">
        <v>0</v>
      </c>
      <c r="AO376" s="49"/>
      <c r="AP376" s="48">
        <v>0</v>
      </c>
      <c r="AQ376" s="40"/>
      <c r="AR376" s="40"/>
      <c r="AS376" s="40"/>
    </row>
    <row r="377" spans="1:45" ht="20.100000000000001" customHeight="1" x14ac:dyDescent="0.2">
      <c r="D377" s="2" t="s">
        <v>230</v>
      </c>
      <c r="F377" s="39">
        <v>0</v>
      </c>
      <c r="G377" s="39"/>
      <c r="H377" s="39"/>
      <c r="I377" s="39"/>
      <c r="J377" s="39">
        <v>0</v>
      </c>
      <c r="K377" s="39">
        <v>0</v>
      </c>
      <c r="L377" s="39">
        <v>0</v>
      </c>
      <c r="M377" s="39"/>
      <c r="N377" s="39">
        <v>0</v>
      </c>
      <c r="O377" s="39"/>
      <c r="P377" s="39"/>
      <c r="Q377" s="39"/>
      <c r="R377" s="39">
        <v>0</v>
      </c>
      <c r="S377" s="39">
        <v>0</v>
      </c>
      <c r="T377" s="39">
        <v>0</v>
      </c>
      <c r="U377" s="39">
        <v>0</v>
      </c>
      <c r="V377" s="39">
        <v>0</v>
      </c>
      <c r="W377" s="39"/>
      <c r="X377" s="39">
        <v>0</v>
      </c>
      <c r="Y377" s="39">
        <v>0</v>
      </c>
      <c r="Z377" s="39">
        <v>0</v>
      </c>
      <c r="AA377" s="39">
        <v>0</v>
      </c>
      <c r="AB377" s="39">
        <v>0</v>
      </c>
      <c r="AC377" s="39">
        <v>0</v>
      </c>
      <c r="AD377" s="39">
        <v>0</v>
      </c>
      <c r="AE377" s="39"/>
      <c r="AF377" s="39">
        <v>0</v>
      </c>
      <c r="AG377" s="39"/>
      <c r="AH377" s="39"/>
      <c r="AI377" s="39"/>
      <c r="AJ377" s="39">
        <v>0</v>
      </c>
      <c r="AK377" s="39"/>
      <c r="AL377" s="39"/>
      <c r="AM377" s="39"/>
      <c r="AN377" s="39">
        <v>0</v>
      </c>
      <c r="AO377" s="39"/>
      <c r="AP377" s="39">
        <v>0</v>
      </c>
      <c r="AQ377" s="40"/>
      <c r="AR377" s="40"/>
      <c r="AS377" s="40"/>
    </row>
    <row r="378" spans="1:45" ht="19.5" customHeight="1" x14ac:dyDescent="0.2">
      <c r="D378" s="47" t="s">
        <v>231</v>
      </c>
      <c r="F378" s="48">
        <v>0</v>
      </c>
      <c r="G378" s="49"/>
      <c r="H378" s="49"/>
      <c r="I378" s="49"/>
      <c r="J378" s="48">
        <v>0</v>
      </c>
      <c r="K378" s="48">
        <v>0</v>
      </c>
      <c r="L378" s="48">
        <v>0</v>
      </c>
      <c r="M378" s="49"/>
      <c r="N378" s="48">
        <v>0</v>
      </c>
      <c r="O378" s="49"/>
      <c r="P378" s="49"/>
      <c r="Q378" s="49"/>
      <c r="R378" s="48">
        <v>0</v>
      </c>
      <c r="S378" s="48">
        <v>0</v>
      </c>
      <c r="T378" s="48">
        <v>0</v>
      </c>
      <c r="U378" s="48">
        <v>0</v>
      </c>
      <c r="V378" s="48">
        <v>0</v>
      </c>
      <c r="W378" s="49"/>
      <c r="X378" s="48">
        <v>0</v>
      </c>
      <c r="Y378" s="48">
        <v>0</v>
      </c>
      <c r="Z378" s="48">
        <v>0</v>
      </c>
      <c r="AA378" s="48">
        <v>0</v>
      </c>
      <c r="AB378" s="48">
        <v>0</v>
      </c>
      <c r="AC378" s="48">
        <v>0</v>
      </c>
      <c r="AD378" s="48">
        <v>0</v>
      </c>
      <c r="AE378" s="49"/>
      <c r="AF378" s="48">
        <v>0</v>
      </c>
      <c r="AG378" s="49"/>
      <c r="AH378" s="49"/>
      <c r="AI378" s="49"/>
      <c r="AJ378" s="48">
        <v>0</v>
      </c>
      <c r="AK378" s="49"/>
      <c r="AL378" s="49"/>
      <c r="AM378" s="49"/>
      <c r="AN378" s="48">
        <v>0</v>
      </c>
      <c r="AO378" s="49"/>
      <c r="AP378" s="48">
        <v>0</v>
      </c>
      <c r="AQ378" s="40"/>
      <c r="AR378" s="40"/>
      <c r="AS378" s="40"/>
    </row>
    <row r="379" spans="1:45" ht="20.100000000000001" customHeight="1" x14ac:dyDescent="0.2">
      <c r="D379" s="2" t="s">
        <v>232</v>
      </c>
      <c r="F379" s="39">
        <v>0</v>
      </c>
      <c r="G379" s="39"/>
      <c r="H379" s="39"/>
      <c r="I379" s="39"/>
      <c r="J379" s="39">
        <v>0</v>
      </c>
      <c r="K379" s="39">
        <v>0</v>
      </c>
      <c r="L379" s="39">
        <v>0</v>
      </c>
      <c r="M379" s="39"/>
      <c r="N379" s="39">
        <v>0</v>
      </c>
      <c r="O379" s="39"/>
      <c r="P379" s="39"/>
      <c r="Q379" s="39"/>
      <c r="R379" s="39">
        <v>0</v>
      </c>
      <c r="S379" s="39">
        <v>0</v>
      </c>
      <c r="T379" s="39">
        <v>0</v>
      </c>
      <c r="U379" s="39">
        <v>0</v>
      </c>
      <c r="V379" s="39">
        <v>0</v>
      </c>
      <c r="W379" s="39"/>
      <c r="X379" s="39">
        <v>0</v>
      </c>
      <c r="Y379" s="39">
        <v>0</v>
      </c>
      <c r="Z379" s="39">
        <v>0</v>
      </c>
      <c r="AA379" s="39">
        <v>0</v>
      </c>
      <c r="AB379" s="39">
        <v>0</v>
      </c>
      <c r="AC379" s="39">
        <v>0</v>
      </c>
      <c r="AD379" s="39">
        <v>0</v>
      </c>
      <c r="AE379" s="39"/>
      <c r="AF379" s="39">
        <v>0</v>
      </c>
      <c r="AG379" s="39"/>
      <c r="AH379" s="39"/>
      <c r="AI379" s="39"/>
      <c r="AJ379" s="39">
        <v>0</v>
      </c>
      <c r="AK379" s="39"/>
      <c r="AL379" s="39"/>
      <c r="AM379" s="39"/>
      <c r="AN379" s="39">
        <v>0</v>
      </c>
      <c r="AO379" s="39"/>
      <c r="AP379" s="39">
        <v>0</v>
      </c>
      <c r="AQ379" s="40"/>
      <c r="AR379" s="40"/>
      <c r="AS379" s="40"/>
    </row>
    <row r="380" spans="1:45" ht="20.100000000000001" customHeight="1" x14ac:dyDescent="0.2"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40"/>
      <c r="AR380" s="40"/>
      <c r="AS380" s="40"/>
    </row>
    <row r="381" spans="1:45" s="1" customFormat="1" ht="20.100000000000001" customHeight="1" x14ac:dyDescent="0.25">
      <c r="A381" s="3"/>
      <c r="B381" s="6"/>
      <c r="C381" s="51" t="s">
        <v>159</v>
      </c>
      <c r="D381" s="52"/>
      <c r="E381" s="5"/>
      <c r="F381" s="53">
        <v>1</v>
      </c>
      <c r="G381" s="54"/>
      <c r="H381" s="54"/>
      <c r="I381" s="54"/>
      <c r="J381" s="53">
        <v>2</v>
      </c>
      <c r="K381" s="53">
        <v>0</v>
      </c>
      <c r="L381" s="53">
        <v>0</v>
      </c>
      <c r="M381" s="54"/>
      <c r="N381" s="53">
        <v>2</v>
      </c>
      <c r="O381" s="54"/>
      <c r="P381" s="54"/>
      <c r="Q381" s="54"/>
      <c r="R381" s="53">
        <v>0</v>
      </c>
      <c r="S381" s="53">
        <v>0</v>
      </c>
      <c r="T381" s="53">
        <v>2</v>
      </c>
      <c r="U381" s="53">
        <v>0</v>
      </c>
      <c r="V381" s="53">
        <v>0</v>
      </c>
      <c r="W381" s="54"/>
      <c r="X381" s="53">
        <v>0</v>
      </c>
      <c r="Y381" s="53">
        <v>1</v>
      </c>
      <c r="Z381" s="53">
        <v>0</v>
      </c>
      <c r="AA381" s="53">
        <v>0</v>
      </c>
      <c r="AB381" s="53">
        <v>0</v>
      </c>
      <c r="AC381" s="53">
        <v>0</v>
      </c>
      <c r="AD381" s="53">
        <v>0</v>
      </c>
      <c r="AE381" s="54"/>
      <c r="AF381" s="53">
        <v>3</v>
      </c>
      <c r="AG381" s="54"/>
      <c r="AH381" s="54"/>
      <c r="AI381" s="54"/>
      <c r="AJ381" s="53">
        <v>0</v>
      </c>
      <c r="AK381" s="54"/>
      <c r="AL381" s="54"/>
      <c r="AM381" s="54"/>
      <c r="AN381" s="53">
        <v>0</v>
      </c>
      <c r="AO381" s="54"/>
      <c r="AP381" s="53">
        <v>0</v>
      </c>
      <c r="AQ381" s="40"/>
      <c r="AR381" s="40"/>
      <c r="AS381" s="40"/>
    </row>
    <row r="382" spans="1:45" s="1" customFormat="1" ht="20.100000000000001" customHeight="1" x14ac:dyDescent="0.2">
      <c r="A382" s="3"/>
      <c r="B382" s="6"/>
      <c r="C382" s="3"/>
      <c r="D382" s="3"/>
      <c r="E382" s="5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</row>
    <row r="383" spans="1:45" s="1" customFormat="1" ht="20.100000000000001" customHeight="1" x14ac:dyDescent="0.25">
      <c r="A383" s="3"/>
      <c r="B383" s="57" t="s">
        <v>233</v>
      </c>
      <c r="C383" s="58"/>
      <c r="D383" s="58"/>
      <c r="E383" s="5"/>
      <c r="F383" s="59">
        <v>1</v>
      </c>
      <c r="G383" s="54"/>
      <c r="H383" s="54"/>
      <c r="I383" s="54"/>
      <c r="J383" s="59">
        <v>2</v>
      </c>
      <c r="K383" s="59">
        <v>0</v>
      </c>
      <c r="L383" s="59">
        <v>0</v>
      </c>
      <c r="M383" s="54"/>
      <c r="N383" s="59">
        <v>2</v>
      </c>
      <c r="O383" s="54"/>
      <c r="P383" s="54"/>
      <c r="Q383" s="54"/>
      <c r="R383" s="59">
        <v>0</v>
      </c>
      <c r="S383" s="59">
        <v>0</v>
      </c>
      <c r="T383" s="59">
        <v>2</v>
      </c>
      <c r="U383" s="59">
        <v>0</v>
      </c>
      <c r="V383" s="59">
        <v>0</v>
      </c>
      <c r="W383" s="54"/>
      <c r="X383" s="59">
        <v>0</v>
      </c>
      <c r="Y383" s="59">
        <v>1</v>
      </c>
      <c r="Z383" s="59">
        <v>0</v>
      </c>
      <c r="AA383" s="59">
        <v>0</v>
      </c>
      <c r="AB383" s="59">
        <v>0</v>
      </c>
      <c r="AC383" s="59">
        <v>0</v>
      </c>
      <c r="AD383" s="59">
        <v>0</v>
      </c>
      <c r="AE383" s="54"/>
      <c r="AF383" s="59">
        <v>3</v>
      </c>
      <c r="AG383" s="54"/>
      <c r="AH383" s="54"/>
      <c r="AI383" s="54"/>
      <c r="AJ383" s="59">
        <v>0</v>
      </c>
      <c r="AK383" s="54"/>
      <c r="AL383" s="54"/>
      <c r="AM383" s="54"/>
      <c r="AN383" s="59">
        <v>0</v>
      </c>
      <c r="AO383" s="54"/>
      <c r="AP383" s="59">
        <v>0</v>
      </c>
      <c r="AQ383" s="40"/>
      <c r="AR383" s="40"/>
      <c r="AS383" s="40"/>
    </row>
    <row r="384" spans="1:45" ht="20.100000000000001" customHeight="1" x14ac:dyDescent="0.2"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40"/>
      <c r="AR384" s="40"/>
      <c r="AS384" s="40"/>
    </row>
    <row r="385" spans="1:45" ht="20.100000000000001" customHeight="1" x14ac:dyDescent="0.2">
      <c r="B385" s="6" t="s">
        <v>234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40"/>
      <c r="AR385" s="40"/>
      <c r="AS385" s="40"/>
    </row>
    <row r="386" spans="1:45" ht="20.100000000000001" customHeight="1" x14ac:dyDescent="0.2">
      <c r="C386" s="3" t="s">
        <v>154</v>
      </c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40"/>
      <c r="AR386" s="40"/>
      <c r="AS386" s="40"/>
    </row>
    <row r="387" spans="1:45" ht="20.100000000000001" customHeight="1" x14ac:dyDescent="0.2">
      <c r="D387" s="2" t="s">
        <v>96</v>
      </c>
      <c r="F387" s="39">
        <v>0</v>
      </c>
      <c r="G387" s="39"/>
      <c r="H387" s="39"/>
      <c r="I387" s="39"/>
      <c r="J387" s="39">
        <v>0</v>
      </c>
      <c r="K387" s="39">
        <v>0</v>
      </c>
      <c r="L387" s="39">
        <v>0</v>
      </c>
      <c r="M387" s="39"/>
      <c r="N387" s="39">
        <v>0</v>
      </c>
      <c r="O387" s="39"/>
      <c r="P387" s="39"/>
      <c r="Q387" s="39"/>
      <c r="R387" s="39">
        <v>0</v>
      </c>
      <c r="S387" s="39">
        <v>0</v>
      </c>
      <c r="T387" s="39">
        <v>0</v>
      </c>
      <c r="U387" s="39">
        <v>0</v>
      </c>
      <c r="V387" s="39">
        <v>0</v>
      </c>
      <c r="W387" s="39"/>
      <c r="X387" s="39">
        <v>0</v>
      </c>
      <c r="Y387" s="39">
        <v>0</v>
      </c>
      <c r="Z387" s="39">
        <v>0</v>
      </c>
      <c r="AA387" s="39">
        <v>0</v>
      </c>
      <c r="AB387" s="39">
        <v>0</v>
      </c>
      <c r="AC387" s="39">
        <v>0</v>
      </c>
      <c r="AD387" s="39">
        <v>0</v>
      </c>
      <c r="AE387" s="39"/>
      <c r="AF387" s="39">
        <v>0</v>
      </c>
      <c r="AG387" s="39"/>
      <c r="AH387" s="39"/>
      <c r="AI387" s="39"/>
      <c r="AJ387" s="39">
        <v>0</v>
      </c>
      <c r="AK387" s="39"/>
      <c r="AL387" s="39"/>
      <c r="AM387" s="39"/>
      <c r="AN387" s="39">
        <v>0</v>
      </c>
      <c r="AO387" s="39"/>
      <c r="AP387" s="39">
        <v>0</v>
      </c>
      <c r="AQ387" s="40"/>
      <c r="AR387" s="40"/>
      <c r="AS387" s="40"/>
    </row>
    <row r="388" spans="1:45" ht="19.5" customHeight="1" x14ac:dyDescent="0.2">
      <c r="D388" s="47" t="s">
        <v>97</v>
      </c>
      <c r="F388" s="48">
        <v>1</v>
      </c>
      <c r="G388" s="49"/>
      <c r="H388" s="49"/>
      <c r="I388" s="49"/>
      <c r="J388" s="48">
        <v>0</v>
      </c>
      <c r="K388" s="48">
        <v>0</v>
      </c>
      <c r="L388" s="48">
        <v>0</v>
      </c>
      <c r="M388" s="49"/>
      <c r="N388" s="48">
        <v>0</v>
      </c>
      <c r="O388" s="49"/>
      <c r="P388" s="49"/>
      <c r="Q388" s="49"/>
      <c r="R388" s="48">
        <v>0</v>
      </c>
      <c r="S388" s="48">
        <v>0</v>
      </c>
      <c r="T388" s="48">
        <v>0</v>
      </c>
      <c r="U388" s="48">
        <v>0</v>
      </c>
      <c r="V388" s="48">
        <v>0</v>
      </c>
      <c r="W388" s="49"/>
      <c r="X388" s="48">
        <v>0</v>
      </c>
      <c r="Y388" s="48">
        <v>0</v>
      </c>
      <c r="Z388" s="48">
        <v>0</v>
      </c>
      <c r="AA388" s="48">
        <v>0</v>
      </c>
      <c r="AB388" s="48">
        <v>0</v>
      </c>
      <c r="AC388" s="48">
        <v>0</v>
      </c>
      <c r="AD388" s="48">
        <v>0</v>
      </c>
      <c r="AE388" s="49"/>
      <c r="AF388" s="48">
        <v>0</v>
      </c>
      <c r="AG388" s="49"/>
      <c r="AH388" s="49"/>
      <c r="AI388" s="49"/>
      <c r="AJ388" s="48">
        <v>1</v>
      </c>
      <c r="AK388" s="49"/>
      <c r="AL388" s="49"/>
      <c r="AM388" s="49"/>
      <c r="AN388" s="48">
        <v>0</v>
      </c>
      <c r="AO388" s="49"/>
      <c r="AP388" s="48">
        <v>0</v>
      </c>
      <c r="AQ388" s="40"/>
      <c r="AR388" s="40"/>
      <c r="AS388" s="40"/>
    </row>
    <row r="389" spans="1:45" ht="20.100000000000001" customHeight="1" x14ac:dyDescent="0.2">
      <c r="D389" s="2" t="s">
        <v>113</v>
      </c>
      <c r="F389" s="39">
        <v>0</v>
      </c>
      <c r="G389" s="39"/>
      <c r="H389" s="39"/>
      <c r="I389" s="39"/>
      <c r="J389" s="39">
        <v>1</v>
      </c>
      <c r="K389" s="39">
        <v>0</v>
      </c>
      <c r="L389" s="39">
        <v>0</v>
      </c>
      <c r="M389" s="39"/>
      <c r="N389" s="39">
        <v>1</v>
      </c>
      <c r="O389" s="39"/>
      <c r="P389" s="39"/>
      <c r="Q389" s="39"/>
      <c r="R389" s="39">
        <v>0</v>
      </c>
      <c r="S389" s="39">
        <v>0</v>
      </c>
      <c r="T389" s="39">
        <v>1</v>
      </c>
      <c r="U389" s="39">
        <v>0</v>
      </c>
      <c r="V389" s="39">
        <v>0</v>
      </c>
      <c r="W389" s="39"/>
      <c r="X389" s="39">
        <v>0</v>
      </c>
      <c r="Y389" s="39">
        <v>0</v>
      </c>
      <c r="Z389" s="39">
        <v>0</v>
      </c>
      <c r="AA389" s="39">
        <v>0</v>
      </c>
      <c r="AB389" s="39">
        <v>0</v>
      </c>
      <c r="AC389" s="39">
        <v>0</v>
      </c>
      <c r="AD389" s="39">
        <v>0</v>
      </c>
      <c r="AE389" s="39"/>
      <c r="AF389" s="39">
        <v>1</v>
      </c>
      <c r="AG389" s="39"/>
      <c r="AH389" s="39"/>
      <c r="AI389" s="39"/>
      <c r="AJ389" s="39">
        <v>0</v>
      </c>
      <c r="AK389" s="39"/>
      <c r="AL389" s="39"/>
      <c r="AM389" s="39"/>
      <c r="AN389" s="39">
        <v>0</v>
      </c>
      <c r="AO389" s="39"/>
      <c r="AP389" s="39">
        <v>0</v>
      </c>
      <c r="AQ389" s="40"/>
      <c r="AR389" s="40"/>
      <c r="AS389" s="40"/>
    </row>
    <row r="390" spans="1:45" ht="19.5" customHeight="1" x14ac:dyDescent="0.2">
      <c r="D390" s="47" t="s">
        <v>99</v>
      </c>
      <c r="F390" s="48">
        <v>0</v>
      </c>
      <c r="G390" s="49"/>
      <c r="H390" s="49"/>
      <c r="I390" s="49"/>
      <c r="J390" s="48">
        <v>0</v>
      </c>
      <c r="K390" s="48">
        <v>0</v>
      </c>
      <c r="L390" s="48">
        <v>0</v>
      </c>
      <c r="M390" s="49"/>
      <c r="N390" s="48">
        <v>0</v>
      </c>
      <c r="O390" s="49"/>
      <c r="P390" s="49"/>
      <c r="Q390" s="49"/>
      <c r="R390" s="48">
        <v>0</v>
      </c>
      <c r="S390" s="48">
        <v>0</v>
      </c>
      <c r="T390" s="48">
        <v>0</v>
      </c>
      <c r="U390" s="48">
        <v>0</v>
      </c>
      <c r="V390" s="48">
        <v>0</v>
      </c>
      <c r="W390" s="49"/>
      <c r="X390" s="48">
        <v>0</v>
      </c>
      <c r="Y390" s="48">
        <v>0</v>
      </c>
      <c r="Z390" s="48">
        <v>0</v>
      </c>
      <c r="AA390" s="48">
        <v>0</v>
      </c>
      <c r="AB390" s="48">
        <v>0</v>
      </c>
      <c r="AC390" s="48">
        <v>0</v>
      </c>
      <c r="AD390" s="48">
        <v>0</v>
      </c>
      <c r="AE390" s="49"/>
      <c r="AF390" s="48">
        <v>0</v>
      </c>
      <c r="AG390" s="49"/>
      <c r="AH390" s="49"/>
      <c r="AI390" s="49"/>
      <c r="AJ390" s="48">
        <v>0</v>
      </c>
      <c r="AK390" s="49"/>
      <c r="AL390" s="49"/>
      <c r="AM390" s="49"/>
      <c r="AN390" s="48">
        <v>0</v>
      </c>
      <c r="AO390" s="49"/>
      <c r="AP390" s="48">
        <v>0</v>
      </c>
      <c r="AQ390" s="40"/>
      <c r="AR390" s="40"/>
      <c r="AS390" s="40"/>
    </row>
    <row r="391" spans="1:45" ht="20.100000000000001" customHeight="1" x14ac:dyDescent="0.2">
      <c r="D391" s="2" t="s">
        <v>114</v>
      </c>
      <c r="F391" s="39">
        <v>0</v>
      </c>
      <c r="G391" s="39"/>
      <c r="H391" s="39"/>
      <c r="I391" s="39"/>
      <c r="J391" s="39">
        <v>0</v>
      </c>
      <c r="K391" s="39">
        <v>0</v>
      </c>
      <c r="L391" s="39">
        <v>0</v>
      </c>
      <c r="M391" s="39"/>
      <c r="N391" s="39">
        <v>0</v>
      </c>
      <c r="O391" s="39"/>
      <c r="P391" s="39"/>
      <c r="Q391" s="39"/>
      <c r="R391" s="39">
        <v>0</v>
      </c>
      <c r="S391" s="39">
        <v>0</v>
      </c>
      <c r="T391" s="39">
        <v>0</v>
      </c>
      <c r="U391" s="39">
        <v>0</v>
      </c>
      <c r="V391" s="39">
        <v>0</v>
      </c>
      <c r="W391" s="39"/>
      <c r="X391" s="39">
        <v>0</v>
      </c>
      <c r="Y391" s="39">
        <v>0</v>
      </c>
      <c r="Z391" s="39">
        <v>0</v>
      </c>
      <c r="AA391" s="39">
        <v>0</v>
      </c>
      <c r="AB391" s="39">
        <v>0</v>
      </c>
      <c r="AC391" s="39">
        <v>0</v>
      </c>
      <c r="AD391" s="39">
        <v>0</v>
      </c>
      <c r="AE391" s="39"/>
      <c r="AF391" s="39">
        <v>0</v>
      </c>
      <c r="AG391" s="39"/>
      <c r="AH391" s="39"/>
      <c r="AI391" s="39"/>
      <c r="AJ391" s="39">
        <v>0</v>
      </c>
      <c r="AK391" s="39"/>
      <c r="AL391" s="39"/>
      <c r="AM391" s="39"/>
      <c r="AN391" s="39">
        <v>0</v>
      </c>
      <c r="AO391" s="39"/>
      <c r="AP391" s="39">
        <v>0</v>
      </c>
      <c r="AQ391" s="40"/>
      <c r="AR391" s="40"/>
      <c r="AS391" s="40"/>
    </row>
    <row r="392" spans="1:45" ht="19.5" customHeight="1" x14ac:dyDescent="0.2">
      <c r="D392" s="47" t="s">
        <v>115</v>
      </c>
      <c r="F392" s="48">
        <v>0</v>
      </c>
      <c r="G392" s="49"/>
      <c r="H392" s="49"/>
      <c r="I392" s="49"/>
      <c r="J392" s="48">
        <v>0</v>
      </c>
      <c r="K392" s="48">
        <v>0</v>
      </c>
      <c r="L392" s="48">
        <v>0</v>
      </c>
      <c r="M392" s="49"/>
      <c r="N392" s="48">
        <v>0</v>
      </c>
      <c r="O392" s="49"/>
      <c r="P392" s="49"/>
      <c r="Q392" s="49"/>
      <c r="R392" s="48">
        <v>0</v>
      </c>
      <c r="S392" s="48">
        <v>0</v>
      </c>
      <c r="T392" s="48">
        <v>0</v>
      </c>
      <c r="U392" s="48">
        <v>0</v>
      </c>
      <c r="V392" s="48">
        <v>0</v>
      </c>
      <c r="W392" s="49"/>
      <c r="X392" s="48">
        <v>0</v>
      </c>
      <c r="Y392" s="48">
        <v>0</v>
      </c>
      <c r="Z392" s="48">
        <v>0</v>
      </c>
      <c r="AA392" s="48">
        <v>0</v>
      </c>
      <c r="AB392" s="48">
        <v>0</v>
      </c>
      <c r="AC392" s="48">
        <v>0</v>
      </c>
      <c r="AD392" s="48">
        <v>0</v>
      </c>
      <c r="AE392" s="49"/>
      <c r="AF392" s="48">
        <v>0</v>
      </c>
      <c r="AG392" s="49"/>
      <c r="AH392" s="49"/>
      <c r="AI392" s="49"/>
      <c r="AJ392" s="48">
        <v>0</v>
      </c>
      <c r="AK392" s="49"/>
      <c r="AL392" s="49"/>
      <c r="AM392" s="49"/>
      <c r="AN392" s="48">
        <v>0</v>
      </c>
      <c r="AO392" s="49"/>
      <c r="AP392" s="48">
        <v>0</v>
      </c>
      <c r="AQ392" s="40"/>
      <c r="AR392" s="40"/>
      <c r="AS392" s="40"/>
    </row>
    <row r="393" spans="1:45" ht="20.100000000000001" customHeight="1" x14ac:dyDescent="0.2">
      <c r="D393" s="2" t="s">
        <v>116</v>
      </c>
      <c r="F393" s="39">
        <v>0</v>
      </c>
      <c r="G393" s="39"/>
      <c r="H393" s="39"/>
      <c r="I393" s="39"/>
      <c r="J393" s="39">
        <v>0</v>
      </c>
      <c r="K393" s="39">
        <v>0</v>
      </c>
      <c r="L393" s="39">
        <v>0</v>
      </c>
      <c r="M393" s="39"/>
      <c r="N393" s="39">
        <v>0</v>
      </c>
      <c r="O393" s="39"/>
      <c r="P393" s="39"/>
      <c r="Q393" s="39"/>
      <c r="R393" s="39">
        <v>0</v>
      </c>
      <c r="S393" s="39">
        <v>0</v>
      </c>
      <c r="T393" s="39">
        <v>0</v>
      </c>
      <c r="U393" s="39">
        <v>0</v>
      </c>
      <c r="V393" s="39">
        <v>0</v>
      </c>
      <c r="W393" s="39"/>
      <c r="X393" s="39">
        <v>0</v>
      </c>
      <c r="Y393" s="39">
        <v>0</v>
      </c>
      <c r="Z393" s="39">
        <v>0</v>
      </c>
      <c r="AA393" s="39">
        <v>0</v>
      </c>
      <c r="AB393" s="39">
        <v>0</v>
      </c>
      <c r="AC393" s="39">
        <v>0</v>
      </c>
      <c r="AD393" s="39">
        <v>0</v>
      </c>
      <c r="AE393" s="39"/>
      <c r="AF393" s="39">
        <v>0</v>
      </c>
      <c r="AG393" s="39"/>
      <c r="AH393" s="39"/>
      <c r="AI393" s="39"/>
      <c r="AJ393" s="39">
        <v>0</v>
      </c>
      <c r="AK393" s="39"/>
      <c r="AL393" s="39"/>
      <c r="AM393" s="39"/>
      <c r="AN393" s="39">
        <v>0</v>
      </c>
      <c r="AO393" s="39"/>
      <c r="AP393" s="39">
        <v>0</v>
      </c>
      <c r="AQ393" s="40"/>
      <c r="AR393" s="40"/>
      <c r="AS393" s="40"/>
    </row>
    <row r="394" spans="1:45" ht="19.5" customHeight="1" x14ac:dyDescent="0.2">
      <c r="D394" s="47" t="s">
        <v>103</v>
      </c>
      <c r="F394" s="48">
        <v>0</v>
      </c>
      <c r="G394" s="49"/>
      <c r="H394" s="49"/>
      <c r="I394" s="49"/>
      <c r="J394" s="48">
        <v>0</v>
      </c>
      <c r="K394" s="48">
        <v>0</v>
      </c>
      <c r="L394" s="48">
        <v>0</v>
      </c>
      <c r="M394" s="49"/>
      <c r="N394" s="48">
        <v>0</v>
      </c>
      <c r="O394" s="49"/>
      <c r="P394" s="49"/>
      <c r="Q394" s="49"/>
      <c r="R394" s="48">
        <v>0</v>
      </c>
      <c r="S394" s="48">
        <v>0</v>
      </c>
      <c r="T394" s="48">
        <v>0</v>
      </c>
      <c r="U394" s="48">
        <v>0</v>
      </c>
      <c r="V394" s="48">
        <v>0</v>
      </c>
      <c r="W394" s="49"/>
      <c r="X394" s="48">
        <v>0</v>
      </c>
      <c r="Y394" s="48">
        <v>0</v>
      </c>
      <c r="Z394" s="48">
        <v>0</v>
      </c>
      <c r="AA394" s="48">
        <v>0</v>
      </c>
      <c r="AB394" s="48">
        <v>0</v>
      </c>
      <c r="AC394" s="48">
        <v>0</v>
      </c>
      <c r="AD394" s="48">
        <v>0</v>
      </c>
      <c r="AE394" s="49"/>
      <c r="AF394" s="48">
        <v>0</v>
      </c>
      <c r="AG394" s="49"/>
      <c r="AH394" s="49"/>
      <c r="AI394" s="49"/>
      <c r="AJ394" s="48">
        <v>0</v>
      </c>
      <c r="AK394" s="49"/>
      <c r="AL394" s="49"/>
      <c r="AM394" s="49"/>
      <c r="AN394" s="48">
        <v>0</v>
      </c>
      <c r="AO394" s="49"/>
      <c r="AP394" s="48">
        <v>0</v>
      </c>
      <c r="AQ394" s="40"/>
      <c r="AR394" s="40"/>
      <c r="AS394" s="40"/>
    </row>
    <row r="395" spans="1:45" ht="20.100000000000001" customHeight="1" x14ac:dyDescent="0.2">
      <c r="D395" s="2" t="s">
        <v>104</v>
      </c>
      <c r="F395" s="39">
        <v>0</v>
      </c>
      <c r="G395" s="39"/>
      <c r="H395" s="39"/>
      <c r="I395" s="39"/>
      <c r="J395" s="39">
        <v>0</v>
      </c>
      <c r="K395" s="39">
        <v>0</v>
      </c>
      <c r="L395" s="39">
        <v>0</v>
      </c>
      <c r="M395" s="39"/>
      <c r="N395" s="39">
        <v>0</v>
      </c>
      <c r="O395" s="39"/>
      <c r="P395" s="39"/>
      <c r="Q395" s="39"/>
      <c r="R395" s="39">
        <v>0</v>
      </c>
      <c r="S395" s="39">
        <v>0</v>
      </c>
      <c r="T395" s="39">
        <v>0</v>
      </c>
      <c r="U395" s="39">
        <v>0</v>
      </c>
      <c r="V395" s="39">
        <v>0</v>
      </c>
      <c r="W395" s="39"/>
      <c r="X395" s="39">
        <v>0</v>
      </c>
      <c r="Y395" s="39">
        <v>0</v>
      </c>
      <c r="Z395" s="39">
        <v>0</v>
      </c>
      <c r="AA395" s="39">
        <v>0</v>
      </c>
      <c r="AB395" s="39">
        <v>0</v>
      </c>
      <c r="AC395" s="39">
        <v>0</v>
      </c>
      <c r="AD395" s="39">
        <v>0</v>
      </c>
      <c r="AE395" s="39"/>
      <c r="AF395" s="39">
        <v>0</v>
      </c>
      <c r="AG395" s="39"/>
      <c r="AH395" s="39"/>
      <c r="AI395" s="39"/>
      <c r="AJ395" s="39">
        <v>0</v>
      </c>
      <c r="AK395" s="39"/>
      <c r="AL395" s="39"/>
      <c r="AM395" s="39"/>
      <c r="AN395" s="39">
        <v>0</v>
      </c>
      <c r="AO395" s="39"/>
      <c r="AP395" s="39">
        <v>0</v>
      </c>
      <c r="AQ395" s="40"/>
      <c r="AR395" s="40"/>
      <c r="AS395" s="40"/>
    </row>
    <row r="396" spans="1:45" ht="20.100000000000001" customHeight="1" x14ac:dyDescent="0.2"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40"/>
      <c r="AR396" s="40"/>
      <c r="AS396" s="40"/>
    </row>
    <row r="397" spans="1:45" s="1" customFormat="1" ht="20.100000000000001" customHeight="1" x14ac:dyDescent="0.25">
      <c r="A397" s="3"/>
      <c r="B397" s="6"/>
      <c r="C397" s="51" t="s">
        <v>159</v>
      </c>
      <c r="D397" s="52"/>
      <c r="E397" s="5"/>
      <c r="F397" s="53">
        <v>1</v>
      </c>
      <c r="G397" s="54"/>
      <c r="H397" s="54"/>
      <c r="I397" s="54"/>
      <c r="J397" s="53">
        <v>1</v>
      </c>
      <c r="K397" s="53">
        <v>0</v>
      </c>
      <c r="L397" s="53">
        <v>0</v>
      </c>
      <c r="M397" s="54"/>
      <c r="N397" s="53">
        <v>1</v>
      </c>
      <c r="O397" s="54"/>
      <c r="P397" s="54"/>
      <c r="Q397" s="54"/>
      <c r="R397" s="53">
        <v>0</v>
      </c>
      <c r="S397" s="53">
        <v>0</v>
      </c>
      <c r="T397" s="53">
        <v>1</v>
      </c>
      <c r="U397" s="53">
        <v>0</v>
      </c>
      <c r="V397" s="53">
        <v>0</v>
      </c>
      <c r="W397" s="54"/>
      <c r="X397" s="53">
        <v>0</v>
      </c>
      <c r="Y397" s="53">
        <v>0</v>
      </c>
      <c r="Z397" s="53">
        <v>0</v>
      </c>
      <c r="AA397" s="53">
        <v>0</v>
      </c>
      <c r="AB397" s="53">
        <v>0</v>
      </c>
      <c r="AC397" s="53">
        <v>0</v>
      </c>
      <c r="AD397" s="53">
        <v>0</v>
      </c>
      <c r="AE397" s="54"/>
      <c r="AF397" s="53">
        <v>1</v>
      </c>
      <c r="AG397" s="54"/>
      <c r="AH397" s="54"/>
      <c r="AI397" s="54"/>
      <c r="AJ397" s="53">
        <v>1</v>
      </c>
      <c r="AK397" s="54"/>
      <c r="AL397" s="54"/>
      <c r="AM397" s="54"/>
      <c r="AN397" s="53">
        <v>0</v>
      </c>
      <c r="AO397" s="54"/>
      <c r="AP397" s="53">
        <v>0</v>
      </c>
      <c r="AQ397" s="40"/>
      <c r="AR397" s="40"/>
      <c r="AS397" s="40"/>
    </row>
    <row r="398" spans="1:45" s="1" customFormat="1" ht="20.100000000000001" customHeight="1" x14ac:dyDescent="0.2">
      <c r="A398" s="3"/>
      <c r="B398" s="6"/>
      <c r="C398" s="3"/>
      <c r="D398" s="3"/>
      <c r="E398" s="5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</row>
    <row r="399" spans="1:45" s="1" customFormat="1" ht="20.100000000000001" customHeight="1" x14ac:dyDescent="0.25">
      <c r="A399" s="3"/>
      <c r="B399" s="57" t="s">
        <v>235</v>
      </c>
      <c r="C399" s="58"/>
      <c r="D399" s="58"/>
      <c r="E399" s="5"/>
      <c r="F399" s="59">
        <v>1</v>
      </c>
      <c r="G399" s="54"/>
      <c r="H399" s="54"/>
      <c r="I399" s="54"/>
      <c r="J399" s="59">
        <v>1</v>
      </c>
      <c r="K399" s="59">
        <v>0</v>
      </c>
      <c r="L399" s="59">
        <v>0</v>
      </c>
      <c r="M399" s="54"/>
      <c r="N399" s="59">
        <v>1</v>
      </c>
      <c r="O399" s="54"/>
      <c r="P399" s="54"/>
      <c r="Q399" s="54"/>
      <c r="R399" s="59">
        <v>0</v>
      </c>
      <c r="S399" s="59">
        <v>0</v>
      </c>
      <c r="T399" s="59">
        <v>1</v>
      </c>
      <c r="U399" s="59">
        <v>0</v>
      </c>
      <c r="V399" s="59">
        <v>0</v>
      </c>
      <c r="W399" s="54"/>
      <c r="X399" s="59">
        <v>0</v>
      </c>
      <c r="Y399" s="59">
        <v>0</v>
      </c>
      <c r="Z399" s="59">
        <v>0</v>
      </c>
      <c r="AA399" s="59">
        <v>0</v>
      </c>
      <c r="AB399" s="59">
        <v>0</v>
      </c>
      <c r="AC399" s="59">
        <v>0</v>
      </c>
      <c r="AD399" s="59">
        <v>0</v>
      </c>
      <c r="AE399" s="54"/>
      <c r="AF399" s="59">
        <v>1</v>
      </c>
      <c r="AG399" s="54"/>
      <c r="AH399" s="54"/>
      <c r="AI399" s="54"/>
      <c r="AJ399" s="59">
        <v>1</v>
      </c>
      <c r="AK399" s="54"/>
      <c r="AL399" s="54"/>
      <c r="AM399" s="54"/>
      <c r="AN399" s="59">
        <v>0</v>
      </c>
      <c r="AO399" s="54"/>
      <c r="AP399" s="59">
        <v>0</v>
      </c>
      <c r="AQ399" s="40"/>
      <c r="AR399" s="40"/>
      <c r="AS399" s="40"/>
    </row>
    <row r="400" spans="1:45" ht="20.100000000000001" customHeight="1" x14ac:dyDescent="0.2"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40"/>
      <c r="AR400" s="40"/>
      <c r="AS400" s="40"/>
    </row>
    <row r="401" spans="1:45" ht="20.100000000000001" customHeight="1" x14ac:dyDescent="0.2">
      <c r="B401" s="6" t="s">
        <v>236</v>
      </c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40"/>
      <c r="AR401" s="40"/>
      <c r="AS401" s="40"/>
    </row>
    <row r="402" spans="1:45" ht="20.100000000000001" customHeight="1" x14ac:dyDescent="0.2">
      <c r="C402" s="3" t="s">
        <v>154</v>
      </c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40"/>
      <c r="AR402" s="40"/>
      <c r="AS402" s="40"/>
    </row>
    <row r="403" spans="1:45" ht="20.100000000000001" customHeight="1" x14ac:dyDescent="0.2">
      <c r="D403" s="2" t="s">
        <v>96</v>
      </c>
      <c r="F403" s="39">
        <v>0</v>
      </c>
      <c r="G403" s="39"/>
      <c r="H403" s="39"/>
      <c r="I403" s="39"/>
      <c r="J403" s="39">
        <v>0</v>
      </c>
      <c r="K403" s="39">
        <v>0</v>
      </c>
      <c r="L403" s="39">
        <v>0</v>
      </c>
      <c r="M403" s="39"/>
      <c r="N403" s="39">
        <v>0</v>
      </c>
      <c r="O403" s="39"/>
      <c r="P403" s="39"/>
      <c r="Q403" s="39"/>
      <c r="R403" s="39">
        <v>0</v>
      </c>
      <c r="S403" s="39">
        <v>0</v>
      </c>
      <c r="T403" s="39">
        <v>0</v>
      </c>
      <c r="U403" s="39">
        <v>0</v>
      </c>
      <c r="V403" s="39">
        <v>0</v>
      </c>
      <c r="W403" s="39"/>
      <c r="X403" s="39">
        <v>0</v>
      </c>
      <c r="Y403" s="39">
        <v>0</v>
      </c>
      <c r="Z403" s="39">
        <v>0</v>
      </c>
      <c r="AA403" s="39">
        <v>0</v>
      </c>
      <c r="AB403" s="39">
        <v>0</v>
      </c>
      <c r="AC403" s="39">
        <v>0</v>
      </c>
      <c r="AD403" s="39">
        <v>0</v>
      </c>
      <c r="AE403" s="39"/>
      <c r="AF403" s="39">
        <v>0</v>
      </c>
      <c r="AG403" s="39"/>
      <c r="AH403" s="39"/>
      <c r="AI403" s="39"/>
      <c r="AJ403" s="39">
        <v>0</v>
      </c>
      <c r="AK403" s="39"/>
      <c r="AL403" s="39"/>
      <c r="AM403" s="39"/>
      <c r="AN403" s="39">
        <v>0</v>
      </c>
      <c r="AO403" s="39"/>
      <c r="AP403" s="39">
        <v>0</v>
      </c>
      <c r="AQ403" s="40"/>
      <c r="AR403" s="40"/>
      <c r="AS403" s="40"/>
    </row>
    <row r="404" spans="1:45" ht="19.5" customHeight="1" x14ac:dyDescent="0.2">
      <c r="D404" s="47" t="s">
        <v>97</v>
      </c>
      <c r="F404" s="48">
        <v>0</v>
      </c>
      <c r="G404" s="49"/>
      <c r="H404" s="49"/>
      <c r="I404" s="49"/>
      <c r="J404" s="48">
        <v>0</v>
      </c>
      <c r="K404" s="48">
        <v>0</v>
      </c>
      <c r="L404" s="48">
        <v>0</v>
      </c>
      <c r="M404" s="49"/>
      <c r="N404" s="48">
        <v>0</v>
      </c>
      <c r="O404" s="49"/>
      <c r="P404" s="49"/>
      <c r="Q404" s="49"/>
      <c r="R404" s="48">
        <v>0</v>
      </c>
      <c r="S404" s="48">
        <v>0</v>
      </c>
      <c r="T404" s="48">
        <v>0</v>
      </c>
      <c r="U404" s="48">
        <v>0</v>
      </c>
      <c r="V404" s="48">
        <v>0</v>
      </c>
      <c r="W404" s="49"/>
      <c r="X404" s="48">
        <v>0</v>
      </c>
      <c r="Y404" s="48">
        <v>0</v>
      </c>
      <c r="Z404" s="48">
        <v>0</v>
      </c>
      <c r="AA404" s="48">
        <v>0</v>
      </c>
      <c r="AB404" s="48">
        <v>0</v>
      </c>
      <c r="AC404" s="48">
        <v>0</v>
      </c>
      <c r="AD404" s="48">
        <v>0</v>
      </c>
      <c r="AE404" s="49"/>
      <c r="AF404" s="48">
        <v>0</v>
      </c>
      <c r="AG404" s="49"/>
      <c r="AH404" s="49"/>
      <c r="AI404" s="49"/>
      <c r="AJ404" s="48">
        <v>0</v>
      </c>
      <c r="AK404" s="49"/>
      <c r="AL404" s="49"/>
      <c r="AM404" s="49"/>
      <c r="AN404" s="48">
        <v>0</v>
      </c>
      <c r="AO404" s="49"/>
      <c r="AP404" s="48">
        <v>0</v>
      </c>
      <c r="AQ404" s="40"/>
      <c r="AR404" s="40"/>
      <c r="AS404" s="40"/>
    </row>
    <row r="405" spans="1:45" ht="20.100000000000001" customHeight="1" x14ac:dyDescent="0.2">
      <c r="D405" s="2" t="s">
        <v>113</v>
      </c>
      <c r="F405" s="39">
        <v>0</v>
      </c>
      <c r="G405" s="39"/>
      <c r="H405" s="39"/>
      <c r="I405" s="39"/>
      <c r="J405" s="39">
        <v>0</v>
      </c>
      <c r="K405" s="39">
        <v>0</v>
      </c>
      <c r="L405" s="39">
        <v>0</v>
      </c>
      <c r="M405" s="39"/>
      <c r="N405" s="39">
        <v>0</v>
      </c>
      <c r="O405" s="39"/>
      <c r="P405" s="39"/>
      <c r="Q405" s="39"/>
      <c r="R405" s="39">
        <v>0</v>
      </c>
      <c r="S405" s="39">
        <v>0</v>
      </c>
      <c r="T405" s="39">
        <v>0</v>
      </c>
      <c r="U405" s="39">
        <v>0</v>
      </c>
      <c r="V405" s="39">
        <v>0</v>
      </c>
      <c r="W405" s="39"/>
      <c r="X405" s="39">
        <v>0</v>
      </c>
      <c r="Y405" s="39">
        <v>0</v>
      </c>
      <c r="Z405" s="39">
        <v>0</v>
      </c>
      <c r="AA405" s="39">
        <v>0</v>
      </c>
      <c r="AB405" s="39">
        <v>0</v>
      </c>
      <c r="AC405" s="39">
        <v>0</v>
      </c>
      <c r="AD405" s="39">
        <v>0</v>
      </c>
      <c r="AE405" s="39"/>
      <c r="AF405" s="39">
        <v>0</v>
      </c>
      <c r="AG405" s="39"/>
      <c r="AH405" s="39"/>
      <c r="AI405" s="39"/>
      <c r="AJ405" s="39">
        <v>0</v>
      </c>
      <c r="AK405" s="39"/>
      <c r="AL405" s="39"/>
      <c r="AM405" s="39"/>
      <c r="AN405" s="39">
        <v>0</v>
      </c>
      <c r="AO405" s="39"/>
      <c r="AP405" s="39">
        <v>0</v>
      </c>
      <c r="AQ405" s="40"/>
      <c r="AR405" s="40"/>
      <c r="AS405" s="40"/>
    </row>
    <row r="406" spans="1:45" ht="19.5" customHeight="1" x14ac:dyDescent="0.2">
      <c r="D406" s="47" t="s">
        <v>99</v>
      </c>
      <c r="F406" s="48">
        <v>0</v>
      </c>
      <c r="G406" s="49"/>
      <c r="H406" s="49"/>
      <c r="I406" s="49"/>
      <c r="J406" s="48">
        <v>1</v>
      </c>
      <c r="K406" s="48">
        <v>0</v>
      </c>
      <c r="L406" s="48">
        <v>0</v>
      </c>
      <c r="M406" s="49"/>
      <c r="N406" s="48">
        <v>1</v>
      </c>
      <c r="O406" s="49"/>
      <c r="P406" s="49"/>
      <c r="Q406" s="49"/>
      <c r="R406" s="48">
        <v>0</v>
      </c>
      <c r="S406" s="48">
        <v>0</v>
      </c>
      <c r="T406" s="48">
        <v>0</v>
      </c>
      <c r="U406" s="48">
        <v>0</v>
      </c>
      <c r="V406" s="48">
        <v>0</v>
      </c>
      <c r="W406" s="49"/>
      <c r="X406" s="48">
        <v>1</v>
      </c>
      <c r="Y406" s="48">
        <v>0</v>
      </c>
      <c r="Z406" s="48">
        <v>0</v>
      </c>
      <c r="AA406" s="48">
        <v>0</v>
      </c>
      <c r="AB406" s="48">
        <v>0</v>
      </c>
      <c r="AC406" s="48">
        <v>0</v>
      </c>
      <c r="AD406" s="48">
        <v>0</v>
      </c>
      <c r="AE406" s="49"/>
      <c r="AF406" s="48">
        <v>1</v>
      </c>
      <c r="AG406" s="49"/>
      <c r="AH406" s="49"/>
      <c r="AI406" s="49"/>
      <c r="AJ406" s="48">
        <v>0</v>
      </c>
      <c r="AK406" s="49"/>
      <c r="AL406" s="49"/>
      <c r="AM406" s="49"/>
      <c r="AN406" s="48">
        <v>0</v>
      </c>
      <c r="AO406" s="49"/>
      <c r="AP406" s="48">
        <v>0</v>
      </c>
      <c r="AQ406" s="40"/>
      <c r="AR406" s="40"/>
      <c r="AS406" s="40"/>
    </row>
    <row r="407" spans="1:45" ht="20.100000000000001" customHeight="1" x14ac:dyDescent="0.2">
      <c r="D407" s="2" t="s">
        <v>114</v>
      </c>
      <c r="F407" s="39">
        <v>0</v>
      </c>
      <c r="G407" s="39"/>
      <c r="H407" s="39"/>
      <c r="I407" s="39"/>
      <c r="J407" s="39">
        <v>0</v>
      </c>
      <c r="K407" s="39">
        <v>0</v>
      </c>
      <c r="L407" s="39">
        <v>0</v>
      </c>
      <c r="M407" s="39"/>
      <c r="N407" s="39">
        <v>0</v>
      </c>
      <c r="O407" s="39"/>
      <c r="P407" s="39"/>
      <c r="Q407" s="39"/>
      <c r="R407" s="39">
        <v>0</v>
      </c>
      <c r="S407" s="39">
        <v>0</v>
      </c>
      <c r="T407" s="39">
        <v>0</v>
      </c>
      <c r="U407" s="39">
        <v>0</v>
      </c>
      <c r="V407" s="39">
        <v>0</v>
      </c>
      <c r="W407" s="39"/>
      <c r="X407" s="39">
        <v>0</v>
      </c>
      <c r="Y407" s="39">
        <v>0</v>
      </c>
      <c r="Z407" s="39">
        <v>0</v>
      </c>
      <c r="AA407" s="39">
        <v>0</v>
      </c>
      <c r="AB407" s="39">
        <v>0</v>
      </c>
      <c r="AC407" s="39">
        <v>0</v>
      </c>
      <c r="AD407" s="39">
        <v>0</v>
      </c>
      <c r="AE407" s="39"/>
      <c r="AF407" s="39">
        <v>0</v>
      </c>
      <c r="AG407" s="39"/>
      <c r="AH407" s="39"/>
      <c r="AI407" s="39"/>
      <c r="AJ407" s="39">
        <v>0</v>
      </c>
      <c r="AK407" s="39"/>
      <c r="AL407" s="39"/>
      <c r="AM407" s="39"/>
      <c r="AN407" s="39">
        <v>0</v>
      </c>
      <c r="AO407" s="39"/>
      <c r="AP407" s="39">
        <v>0</v>
      </c>
      <c r="AQ407" s="40"/>
      <c r="AR407" s="40"/>
      <c r="AS407" s="40"/>
    </row>
    <row r="408" spans="1:45" ht="19.5" customHeight="1" x14ac:dyDescent="0.2">
      <c r="D408" s="47" t="s">
        <v>115</v>
      </c>
      <c r="F408" s="48">
        <v>0</v>
      </c>
      <c r="G408" s="49"/>
      <c r="H408" s="49"/>
      <c r="I408" s="49"/>
      <c r="J408" s="48">
        <v>0</v>
      </c>
      <c r="K408" s="48">
        <v>0</v>
      </c>
      <c r="L408" s="48">
        <v>0</v>
      </c>
      <c r="M408" s="49"/>
      <c r="N408" s="48">
        <v>0</v>
      </c>
      <c r="O408" s="49"/>
      <c r="P408" s="49"/>
      <c r="Q408" s="49"/>
      <c r="R408" s="48">
        <v>0</v>
      </c>
      <c r="S408" s="48">
        <v>0</v>
      </c>
      <c r="T408" s="48">
        <v>0</v>
      </c>
      <c r="U408" s="48">
        <v>0</v>
      </c>
      <c r="V408" s="48">
        <v>0</v>
      </c>
      <c r="W408" s="49"/>
      <c r="X408" s="48">
        <v>0</v>
      </c>
      <c r="Y408" s="48">
        <v>0</v>
      </c>
      <c r="Z408" s="48">
        <v>0</v>
      </c>
      <c r="AA408" s="48">
        <v>0</v>
      </c>
      <c r="AB408" s="48">
        <v>0</v>
      </c>
      <c r="AC408" s="48">
        <v>0</v>
      </c>
      <c r="AD408" s="48">
        <v>0</v>
      </c>
      <c r="AE408" s="49"/>
      <c r="AF408" s="48">
        <v>0</v>
      </c>
      <c r="AG408" s="49"/>
      <c r="AH408" s="49"/>
      <c r="AI408" s="49"/>
      <c r="AJ408" s="48">
        <v>0</v>
      </c>
      <c r="AK408" s="49"/>
      <c r="AL408" s="49"/>
      <c r="AM408" s="49"/>
      <c r="AN408" s="48">
        <v>0</v>
      </c>
      <c r="AO408" s="49"/>
      <c r="AP408" s="48">
        <v>0</v>
      </c>
      <c r="AQ408" s="40"/>
      <c r="AR408" s="40"/>
      <c r="AS408" s="40"/>
    </row>
    <row r="409" spans="1:45" ht="20.100000000000001" customHeight="1" x14ac:dyDescent="0.2">
      <c r="D409" s="2" t="s">
        <v>116</v>
      </c>
      <c r="F409" s="39">
        <v>0</v>
      </c>
      <c r="G409" s="39"/>
      <c r="H409" s="39"/>
      <c r="I409" s="39"/>
      <c r="J409" s="39">
        <v>0</v>
      </c>
      <c r="K409" s="39">
        <v>0</v>
      </c>
      <c r="L409" s="39">
        <v>0</v>
      </c>
      <c r="M409" s="39"/>
      <c r="N409" s="39">
        <v>0</v>
      </c>
      <c r="O409" s="39"/>
      <c r="P409" s="39"/>
      <c r="Q409" s="39"/>
      <c r="R409" s="39">
        <v>0</v>
      </c>
      <c r="S409" s="39">
        <v>0</v>
      </c>
      <c r="T409" s="39">
        <v>0</v>
      </c>
      <c r="U409" s="39">
        <v>0</v>
      </c>
      <c r="V409" s="39">
        <v>0</v>
      </c>
      <c r="W409" s="39"/>
      <c r="X409" s="39">
        <v>0</v>
      </c>
      <c r="Y409" s="39">
        <v>0</v>
      </c>
      <c r="Z409" s="39">
        <v>0</v>
      </c>
      <c r="AA409" s="39">
        <v>0</v>
      </c>
      <c r="AB409" s="39">
        <v>0</v>
      </c>
      <c r="AC409" s="39">
        <v>0</v>
      </c>
      <c r="AD409" s="39">
        <v>0</v>
      </c>
      <c r="AE409" s="39"/>
      <c r="AF409" s="39">
        <v>0</v>
      </c>
      <c r="AG409" s="39"/>
      <c r="AH409" s="39"/>
      <c r="AI409" s="39"/>
      <c r="AJ409" s="39">
        <v>0</v>
      </c>
      <c r="AK409" s="39"/>
      <c r="AL409" s="39"/>
      <c r="AM409" s="39"/>
      <c r="AN409" s="39">
        <v>0</v>
      </c>
      <c r="AO409" s="39"/>
      <c r="AP409" s="39">
        <v>0</v>
      </c>
      <c r="AQ409" s="40"/>
      <c r="AR409" s="40"/>
      <c r="AS409" s="40"/>
    </row>
    <row r="410" spans="1:45" ht="19.5" customHeight="1" x14ac:dyDescent="0.2">
      <c r="D410" s="47" t="s">
        <v>103</v>
      </c>
      <c r="F410" s="48">
        <v>1</v>
      </c>
      <c r="G410" s="49"/>
      <c r="H410" s="49"/>
      <c r="I410" s="49"/>
      <c r="J410" s="48">
        <v>0</v>
      </c>
      <c r="K410" s="48">
        <v>0</v>
      </c>
      <c r="L410" s="48">
        <v>0</v>
      </c>
      <c r="M410" s="49"/>
      <c r="N410" s="48">
        <v>0</v>
      </c>
      <c r="O410" s="49"/>
      <c r="P410" s="49"/>
      <c r="Q410" s="49"/>
      <c r="R410" s="48">
        <v>0</v>
      </c>
      <c r="S410" s="48">
        <v>0</v>
      </c>
      <c r="T410" s="48">
        <v>0</v>
      </c>
      <c r="U410" s="48">
        <v>0</v>
      </c>
      <c r="V410" s="48">
        <v>0</v>
      </c>
      <c r="W410" s="49"/>
      <c r="X410" s="48">
        <v>0</v>
      </c>
      <c r="Y410" s="48">
        <v>0</v>
      </c>
      <c r="Z410" s="48">
        <v>0</v>
      </c>
      <c r="AA410" s="48">
        <v>0</v>
      </c>
      <c r="AB410" s="48">
        <v>0</v>
      </c>
      <c r="AC410" s="48">
        <v>0</v>
      </c>
      <c r="AD410" s="48">
        <v>0</v>
      </c>
      <c r="AE410" s="49"/>
      <c r="AF410" s="48">
        <v>0</v>
      </c>
      <c r="AG410" s="49"/>
      <c r="AH410" s="49"/>
      <c r="AI410" s="49"/>
      <c r="AJ410" s="48">
        <v>1</v>
      </c>
      <c r="AK410" s="49"/>
      <c r="AL410" s="49"/>
      <c r="AM410" s="49"/>
      <c r="AN410" s="48">
        <v>0</v>
      </c>
      <c r="AO410" s="49"/>
      <c r="AP410" s="48">
        <v>0</v>
      </c>
      <c r="AQ410" s="40"/>
      <c r="AR410" s="40"/>
      <c r="AS410" s="40"/>
    </row>
    <row r="411" spans="1:45" ht="20.100000000000001" customHeight="1" x14ac:dyDescent="0.2">
      <c r="D411" s="2" t="s">
        <v>104</v>
      </c>
      <c r="F411" s="39">
        <v>0</v>
      </c>
      <c r="G411" s="39"/>
      <c r="H411" s="39"/>
      <c r="I411" s="39"/>
      <c r="J411" s="39">
        <v>0</v>
      </c>
      <c r="K411" s="39">
        <v>0</v>
      </c>
      <c r="L411" s="39">
        <v>0</v>
      </c>
      <c r="M411" s="39"/>
      <c r="N411" s="39">
        <v>0</v>
      </c>
      <c r="O411" s="39"/>
      <c r="P411" s="39"/>
      <c r="Q411" s="39"/>
      <c r="R411" s="39">
        <v>0</v>
      </c>
      <c r="S411" s="39">
        <v>0</v>
      </c>
      <c r="T411" s="39">
        <v>0</v>
      </c>
      <c r="U411" s="39">
        <v>0</v>
      </c>
      <c r="V411" s="39">
        <v>0</v>
      </c>
      <c r="W411" s="39"/>
      <c r="X411" s="39">
        <v>0</v>
      </c>
      <c r="Y411" s="39">
        <v>0</v>
      </c>
      <c r="Z411" s="39">
        <v>0</v>
      </c>
      <c r="AA411" s="39">
        <v>0</v>
      </c>
      <c r="AB411" s="39">
        <v>0</v>
      </c>
      <c r="AC411" s="39">
        <v>0</v>
      </c>
      <c r="AD411" s="39">
        <v>0</v>
      </c>
      <c r="AE411" s="39"/>
      <c r="AF411" s="39">
        <v>0</v>
      </c>
      <c r="AG411" s="39"/>
      <c r="AH411" s="39"/>
      <c r="AI411" s="39"/>
      <c r="AJ411" s="39">
        <v>0</v>
      </c>
      <c r="AK411" s="39"/>
      <c r="AL411" s="39"/>
      <c r="AM411" s="39"/>
      <c r="AN411" s="39">
        <v>0</v>
      </c>
      <c r="AO411" s="39"/>
      <c r="AP411" s="39">
        <v>0</v>
      </c>
      <c r="AQ411" s="40"/>
      <c r="AR411" s="40"/>
      <c r="AS411" s="40"/>
    </row>
    <row r="412" spans="1:45" ht="19.5" customHeight="1" x14ac:dyDescent="0.2">
      <c r="D412" s="47" t="s">
        <v>117</v>
      </c>
      <c r="F412" s="48">
        <v>0</v>
      </c>
      <c r="G412" s="49"/>
      <c r="H412" s="49"/>
      <c r="I412" s="49"/>
      <c r="J412" s="48">
        <v>0</v>
      </c>
      <c r="K412" s="48">
        <v>0</v>
      </c>
      <c r="L412" s="48">
        <v>0</v>
      </c>
      <c r="M412" s="49"/>
      <c r="N412" s="48">
        <v>0</v>
      </c>
      <c r="O412" s="49"/>
      <c r="P412" s="49"/>
      <c r="Q412" s="49"/>
      <c r="R412" s="48">
        <v>0</v>
      </c>
      <c r="S412" s="48">
        <v>0</v>
      </c>
      <c r="T412" s="48">
        <v>0</v>
      </c>
      <c r="U412" s="48">
        <v>0</v>
      </c>
      <c r="V412" s="48">
        <v>0</v>
      </c>
      <c r="W412" s="49"/>
      <c r="X412" s="48">
        <v>0</v>
      </c>
      <c r="Y412" s="48">
        <v>0</v>
      </c>
      <c r="Z412" s="48">
        <v>0</v>
      </c>
      <c r="AA412" s="48">
        <v>0</v>
      </c>
      <c r="AB412" s="48">
        <v>0</v>
      </c>
      <c r="AC412" s="48">
        <v>0</v>
      </c>
      <c r="AD412" s="48">
        <v>0</v>
      </c>
      <c r="AE412" s="49"/>
      <c r="AF412" s="48">
        <v>0</v>
      </c>
      <c r="AG412" s="49"/>
      <c r="AH412" s="49"/>
      <c r="AI412" s="49"/>
      <c r="AJ412" s="48">
        <v>0</v>
      </c>
      <c r="AK412" s="49"/>
      <c r="AL412" s="49"/>
      <c r="AM412" s="49"/>
      <c r="AN412" s="48">
        <v>0</v>
      </c>
      <c r="AO412" s="49"/>
      <c r="AP412" s="48">
        <v>0</v>
      </c>
      <c r="AQ412" s="40"/>
      <c r="AR412" s="40"/>
      <c r="AS412" s="40"/>
    </row>
    <row r="413" spans="1:45" ht="20.100000000000001" customHeight="1" x14ac:dyDescent="0.2"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40"/>
      <c r="AR413" s="40"/>
      <c r="AS413" s="40"/>
    </row>
    <row r="414" spans="1:45" s="1" customFormat="1" ht="20.100000000000001" customHeight="1" x14ac:dyDescent="0.25">
      <c r="A414" s="3"/>
      <c r="B414" s="6"/>
      <c r="C414" s="51" t="s">
        <v>159</v>
      </c>
      <c r="D414" s="52"/>
      <c r="E414" s="5"/>
      <c r="F414" s="53">
        <v>1</v>
      </c>
      <c r="G414" s="54"/>
      <c r="H414" s="54"/>
      <c r="I414" s="54"/>
      <c r="J414" s="53">
        <v>1</v>
      </c>
      <c r="K414" s="53">
        <v>0</v>
      </c>
      <c r="L414" s="53">
        <v>0</v>
      </c>
      <c r="M414" s="54"/>
      <c r="N414" s="53">
        <v>1</v>
      </c>
      <c r="O414" s="54"/>
      <c r="P414" s="54"/>
      <c r="Q414" s="54"/>
      <c r="R414" s="53">
        <v>0</v>
      </c>
      <c r="S414" s="53">
        <v>0</v>
      </c>
      <c r="T414" s="53">
        <v>0</v>
      </c>
      <c r="U414" s="53">
        <v>0</v>
      </c>
      <c r="V414" s="53">
        <v>0</v>
      </c>
      <c r="W414" s="54"/>
      <c r="X414" s="53">
        <v>1</v>
      </c>
      <c r="Y414" s="53">
        <v>0</v>
      </c>
      <c r="Z414" s="53">
        <v>0</v>
      </c>
      <c r="AA414" s="53">
        <v>0</v>
      </c>
      <c r="AB414" s="53">
        <v>0</v>
      </c>
      <c r="AC414" s="53">
        <v>0</v>
      </c>
      <c r="AD414" s="53">
        <v>0</v>
      </c>
      <c r="AE414" s="54"/>
      <c r="AF414" s="53">
        <v>1</v>
      </c>
      <c r="AG414" s="54"/>
      <c r="AH414" s="54"/>
      <c r="AI414" s="54"/>
      <c r="AJ414" s="53">
        <v>1</v>
      </c>
      <c r="AK414" s="54"/>
      <c r="AL414" s="54"/>
      <c r="AM414" s="54"/>
      <c r="AN414" s="53">
        <v>0</v>
      </c>
      <c r="AO414" s="54"/>
      <c r="AP414" s="53">
        <v>0</v>
      </c>
      <c r="AQ414" s="40"/>
      <c r="AR414" s="40"/>
      <c r="AS414" s="40"/>
    </row>
    <row r="415" spans="1:45" ht="20.100000000000001" customHeight="1" x14ac:dyDescent="0.2"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40"/>
      <c r="AR415" s="40"/>
      <c r="AS415" s="40"/>
    </row>
    <row r="416" spans="1:45" ht="20.100000000000001" customHeight="1" x14ac:dyDescent="0.2">
      <c r="C416" s="3" t="s">
        <v>237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40"/>
      <c r="AR416" s="40"/>
      <c r="AS416" s="40"/>
    </row>
    <row r="417" spans="1:45" ht="20.100000000000001" customHeight="1" x14ac:dyDescent="0.2">
      <c r="D417" s="2" t="s">
        <v>238</v>
      </c>
      <c r="F417" s="39">
        <v>0</v>
      </c>
      <c r="G417" s="39"/>
      <c r="H417" s="39"/>
      <c r="I417" s="39"/>
      <c r="J417" s="39">
        <v>0</v>
      </c>
      <c r="K417" s="39">
        <v>0</v>
      </c>
      <c r="L417" s="39">
        <v>0</v>
      </c>
      <c r="M417" s="39"/>
      <c r="N417" s="39">
        <v>0</v>
      </c>
      <c r="O417" s="39"/>
      <c r="P417" s="39"/>
      <c r="Q417" s="39"/>
      <c r="R417" s="39">
        <v>0</v>
      </c>
      <c r="S417" s="39">
        <v>0</v>
      </c>
      <c r="T417" s="39">
        <v>0</v>
      </c>
      <c r="U417" s="39">
        <v>0</v>
      </c>
      <c r="V417" s="39">
        <v>0</v>
      </c>
      <c r="W417" s="39"/>
      <c r="X417" s="39">
        <v>0</v>
      </c>
      <c r="Y417" s="39">
        <v>0</v>
      </c>
      <c r="Z417" s="39">
        <v>0</v>
      </c>
      <c r="AA417" s="39">
        <v>0</v>
      </c>
      <c r="AB417" s="39">
        <v>0</v>
      </c>
      <c r="AC417" s="39">
        <v>0</v>
      </c>
      <c r="AD417" s="39">
        <v>0</v>
      </c>
      <c r="AE417" s="39"/>
      <c r="AF417" s="39">
        <v>0</v>
      </c>
      <c r="AG417" s="39"/>
      <c r="AH417" s="39"/>
      <c r="AI417" s="39"/>
      <c r="AJ417" s="39">
        <v>0</v>
      </c>
      <c r="AK417" s="39"/>
      <c r="AL417" s="39"/>
      <c r="AM417" s="39"/>
      <c r="AN417" s="39">
        <v>0</v>
      </c>
      <c r="AO417" s="39"/>
      <c r="AP417" s="39">
        <v>0</v>
      </c>
      <c r="AQ417" s="40"/>
      <c r="AR417" s="40"/>
      <c r="AS417" s="40"/>
    </row>
    <row r="418" spans="1:45" ht="20.100000000000001" customHeight="1" x14ac:dyDescent="0.2"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40"/>
      <c r="AR418" s="40"/>
      <c r="AS418" s="40"/>
    </row>
    <row r="419" spans="1:45" s="1" customFormat="1" ht="20.100000000000001" customHeight="1" x14ac:dyDescent="0.25">
      <c r="A419" s="3"/>
      <c r="B419" s="6"/>
      <c r="C419" s="51" t="s">
        <v>194</v>
      </c>
      <c r="D419" s="52"/>
      <c r="E419" s="5"/>
      <c r="F419" s="53">
        <v>0</v>
      </c>
      <c r="G419" s="54"/>
      <c r="H419" s="54"/>
      <c r="I419" s="54"/>
      <c r="J419" s="53">
        <v>0</v>
      </c>
      <c r="K419" s="53">
        <v>0</v>
      </c>
      <c r="L419" s="53">
        <v>0</v>
      </c>
      <c r="M419" s="54"/>
      <c r="N419" s="53">
        <v>0</v>
      </c>
      <c r="O419" s="54"/>
      <c r="P419" s="54"/>
      <c r="Q419" s="54"/>
      <c r="R419" s="53">
        <v>0</v>
      </c>
      <c r="S419" s="53">
        <v>0</v>
      </c>
      <c r="T419" s="53">
        <v>0</v>
      </c>
      <c r="U419" s="53">
        <v>0</v>
      </c>
      <c r="V419" s="53">
        <v>0</v>
      </c>
      <c r="W419" s="54"/>
      <c r="X419" s="53">
        <v>0</v>
      </c>
      <c r="Y419" s="53">
        <v>0</v>
      </c>
      <c r="Z419" s="53">
        <v>0</v>
      </c>
      <c r="AA419" s="53">
        <v>0</v>
      </c>
      <c r="AB419" s="53">
        <v>0</v>
      </c>
      <c r="AC419" s="53">
        <v>0</v>
      </c>
      <c r="AD419" s="53">
        <v>0</v>
      </c>
      <c r="AE419" s="54"/>
      <c r="AF419" s="53">
        <v>0</v>
      </c>
      <c r="AG419" s="54"/>
      <c r="AH419" s="54"/>
      <c r="AI419" s="54"/>
      <c r="AJ419" s="53">
        <v>0</v>
      </c>
      <c r="AK419" s="54"/>
      <c r="AL419" s="54"/>
      <c r="AM419" s="54"/>
      <c r="AN419" s="53">
        <v>0</v>
      </c>
      <c r="AO419" s="54"/>
      <c r="AP419" s="53">
        <v>0</v>
      </c>
      <c r="AQ419" s="40"/>
      <c r="AR419" s="40"/>
      <c r="AS419" s="40"/>
    </row>
    <row r="420" spans="1:45" ht="20.100000000000001" customHeight="1" x14ac:dyDescent="0.2"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40"/>
      <c r="AR420" s="40"/>
      <c r="AS420" s="40"/>
    </row>
    <row r="421" spans="1:45" s="1" customFormat="1" ht="20.100000000000001" customHeight="1" x14ac:dyDescent="0.25">
      <c r="A421" s="3"/>
      <c r="B421" s="57" t="s">
        <v>239</v>
      </c>
      <c r="C421" s="58"/>
      <c r="D421" s="58"/>
      <c r="E421" s="5"/>
      <c r="F421" s="59">
        <v>1</v>
      </c>
      <c r="G421" s="54"/>
      <c r="H421" s="54"/>
      <c r="I421" s="54"/>
      <c r="J421" s="59">
        <v>1</v>
      </c>
      <c r="K421" s="59">
        <v>0</v>
      </c>
      <c r="L421" s="59">
        <v>0</v>
      </c>
      <c r="M421" s="54"/>
      <c r="N421" s="59">
        <v>1</v>
      </c>
      <c r="O421" s="54"/>
      <c r="P421" s="54"/>
      <c r="Q421" s="54"/>
      <c r="R421" s="59">
        <v>0</v>
      </c>
      <c r="S421" s="59">
        <v>0</v>
      </c>
      <c r="T421" s="59">
        <v>0</v>
      </c>
      <c r="U421" s="59">
        <v>0</v>
      </c>
      <c r="V421" s="59">
        <v>0</v>
      </c>
      <c r="W421" s="54"/>
      <c r="X421" s="59">
        <v>1</v>
      </c>
      <c r="Y421" s="59">
        <v>0</v>
      </c>
      <c r="Z421" s="59">
        <v>0</v>
      </c>
      <c r="AA421" s="59">
        <v>0</v>
      </c>
      <c r="AB421" s="59">
        <v>0</v>
      </c>
      <c r="AC421" s="59">
        <v>0</v>
      </c>
      <c r="AD421" s="59">
        <v>0</v>
      </c>
      <c r="AE421" s="54"/>
      <c r="AF421" s="59">
        <v>1</v>
      </c>
      <c r="AG421" s="54"/>
      <c r="AH421" s="54"/>
      <c r="AI421" s="54"/>
      <c r="AJ421" s="59">
        <v>1</v>
      </c>
      <c r="AK421" s="54"/>
      <c r="AL421" s="54"/>
      <c r="AM421" s="54"/>
      <c r="AN421" s="59">
        <v>0</v>
      </c>
      <c r="AO421" s="54"/>
      <c r="AP421" s="59">
        <v>0</v>
      </c>
      <c r="AQ421" s="40"/>
      <c r="AR421" s="40"/>
      <c r="AS421" s="40"/>
    </row>
    <row r="422" spans="1:45" ht="20.100000000000001" customHeight="1" x14ac:dyDescent="0.2"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40"/>
      <c r="AR422" s="40"/>
      <c r="AS422" s="40"/>
    </row>
    <row r="423" spans="1:45" ht="20.100000000000001" customHeight="1" x14ac:dyDescent="0.2">
      <c r="B423" s="6" t="s">
        <v>240</v>
      </c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40"/>
      <c r="AR423" s="40"/>
      <c r="AS423" s="40"/>
    </row>
    <row r="424" spans="1:45" ht="20.100000000000001" customHeight="1" x14ac:dyDescent="0.2">
      <c r="C424" s="3" t="s">
        <v>154</v>
      </c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40"/>
      <c r="AR424" s="40"/>
      <c r="AS424" s="40"/>
    </row>
    <row r="425" spans="1:45" ht="20.100000000000001" customHeight="1" x14ac:dyDescent="0.2">
      <c r="D425" s="2" t="s">
        <v>96</v>
      </c>
      <c r="F425" s="39">
        <v>0</v>
      </c>
      <c r="G425" s="39"/>
      <c r="H425" s="39"/>
      <c r="I425" s="39"/>
      <c r="J425" s="39">
        <v>0</v>
      </c>
      <c r="K425" s="39">
        <v>0</v>
      </c>
      <c r="L425" s="39">
        <v>0</v>
      </c>
      <c r="M425" s="39"/>
      <c r="N425" s="39">
        <v>0</v>
      </c>
      <c r="O425" s="39"/>
      <c r="P425" s="39"/>
      <c r="Q425" s="39"/>
      <c r="R425" s="39">
        <v>0</v>
      </c>
      <c r="S425" s="39">
        <v>0</v>
      </c>
      <c r="T425" s="39">
        <v>0</v>
      </c>
      <c r="U425" s="39">
        <v>0</v>
      </c>
      <c r="V425" s="39">
        <v>0</v>
      </c>
      <c r="W425" s="39"/>
      <c r="X425" s="39">
        <v>0</v>
      </c>
      <c r="Y425" s="39">
        <v>0</v>
      </c>
      <c r="Z425" s="39">
        <v>0</v>
      </c>
      <c r="AA425" s="39">
        <v>0</v>
      </c>
      <c r="AB425" s="39">
        <v>0</v>
      </c>
      <c r="AC425" s="39">
        <v>0</v>
      </c>
      <c r="AD425" s="39">
        <v>0</v>
      </c>
      <c r="AE425" s="39"/>
      <c r="AF425" s="39">
        <v>0</v>
      </c>
      <c r="AG425" s="39"/>
      <c r="AH425" s="39"/>
      <c r="AI425" s="39"/>
      <c r="AJ425" s="39">
        <v>0</v>
      </c>
      <c r="AK425" s="39"/>
      <c r="AL425" s="39"/>
      <c r="AM425" s="39"/>
      <c r="AN425" s="39">
        <v>0</v>
      </c>
      <c r="AO425" s="39"/>
      <c r="AP425" s="39">
        <v>0</v>
      </c>
      <c r="AQ425" s="40"/>
      <c r="AR425" s="40"/>
      <c r="AS425" s="40"/>
    </row>
    <row r="426" spans="1:45" ht="19.5" customHeight="1" x14ac:dyDescent="0.2">
      <c r="D426" s="47" t="s">
        <v>241</v>
      </c>
      <c r="F426" s="48">
        <v>0</v>
      </c>
      <c r="G426" s="49"/>
      <c r="H426" s="49"/>
      <c r="I426" s="49"/>
      <c r="J426" s="48">
        <v>0</v>
      </c>
      <c r="K426" s="48">
        <v>0</v>
      </c>
      <c r="L426" s="48">
        <v>0</v>
      </c>
      <c r="M426" s="49"/>
      <c r="N426" s="48">
        <v>0</v>
      </c>
      <c r="O426" s="49"/>
      <c r="P426" s="49"/>
      <c r="Q426" s="49"/>
      <c r="R426" s="48">
        <v>0</v>
      </c>
      <c r="S426" s="48">
        <v>0</v>
      </c>
      <c r="T426" s="48">
        <v>0</v>
      </c>
      <c r="U426" s="48">
        <v>0</v>
      </c>
      <c r="V426" s="48">
        <v>0</v>
      </c>
      <c r="W426" s="49"/>
      <c r="X426" s="48">
        <v>0</v>
      </c>
      <c r="Y426" s="48">
        <v>0</v>
      </c>
      <c r="Z426" s="48">
        <v>0</v>
      </c>
      <c r="AA426" s="48">
        <v>0</v>
      </c>
      <c r="AB426" s="48">
        <v>0</v>
      </c>
      <c r="AC426" s="48">
        <v>0</v>
      </c>
      <c r="AD426" s="48">
        <v>0</v>
      </c>
      <c r="AE426" s="49"/>
      <c r="AF426" s="48">
        <v>0</v>
      </c>
      <c r="AG426" s="49"/>
      <c r="AH426" s="49"/>
      <c r="AI426" s="49"/>
      <c r="AJ426" s="48">
        <v>0</v>
      </c>
      <c r="AK426" s="49"/>
      <c r="AL426" s="49"/>
      <c r="AM426" s="49"/>
      <c r="AN426" s="48">
        <v>0</v>
      </c>
      <c r="AO426" s="49"/>
      <c r="AP426" s="48">
        <v>0</v>
      </c>
      <c r="AQ426" s="40"/>
      <c r="AR426" s="40"/>
      <c r="AS426" s="40"/>
    </row>
    <row r="427" spans="1:45" ht="20.100000000000001" customHeight="1" x14ac:dyDescent="0.2">
      <c r="D427" s="2" t="s">
        <v>242</v>
      </c>
      <c r="F427" s="39">
        <v>0</v>
      </c>
      <c r="G427" s="39"/>
      <c r="H427" s="39"/>
      <c r="I427" s="39"/>
      <c r="J427" s="39">
        <v>0</v>
      </c>
      <c r="K427" s="39">
        <v>0</v>
      </c>
      <c r="L427" s="39">
        <v>0</v>
      </c>
      <c r="M427" s="39"/>
      <c r="N427" s="39">
        <v>0</v>
      </c>
      <c r="O427" s="39"/>
      <c r="P427" s="39"/>
      <c r="Q427" s="39"/>
      <c r="R427" s="39">
        <v>0</v>
      </c>
      <c r="S427" s="39">
        <v>0</v>
      </c>
      <c r="T427" s="39">
        <v>0</v>
      </c>
      <c r="U427" s="39">
        <v>0</v>
      </c>
      <c r="V427" s="39">
        <v>0</v>
      </c>
      <c r="W427" s="39"/>
      <c r="X427" s="39">
        <v>0</v>
      </c>
      <c r="Y427" s="39">
        <v>0</v>
      </c>
      <c r="Z427" s="39">
        <v>0</v>
      </c>
      <c r="AA427" s="39">
        <v>0</v>
      </c>
      <c r="AB427" s="39">
        <v>0</v>
      </c>
      <c r="AC427" s="39">
        <v>0</v>
      </c>
      <c r="AD427" s="39">
        <v>0</v>
      </c>
      <c r="AE427" s="39"/>
      <c r="AF427" s="39">
        <v>0</v>
      </c>
      <c r="AG427" s="39"/>
      <c r="AH427" s="39"/>
      <c r="AI427" s="39"/>
      <c r="AJ427" s="39">
        <v>0</v>
      </c>
      <c r="AK427" s="39"/>
      <c r="AL427" s="39"/>
      <c r="AM427" s="39"/>
      <c r="AN427" s="39">
        <v>0</v>
      </c>
      <c r="AO427" s="39"/>
      <c r="AP427" s="39">
        <v>0</v>
      </c>
      <c r="AQ427" s="40"/>
      <c r="AR427" s="40"/>
      <c r="AS427" s="40"/>
    </row>
    <row r="428" spans="1:45" ht="19.5" customHeight="1" x14ac:dyDescent="0.2">
      <c r="D428" s="47" t="s">
        <v>243</v>
      </c>
      <c r="F428" s="48">
        <v>1</v>
      </c>
      <c r="G428" s="49"/>
      <c r="H428" s="49"/>
      <c r="I428" s="49"/>
      <c r="J428" s="48">
        <v>0</v>
      </c>
      <c r="K428" s="48">
        <v>0</v>
      </c>
      <c r="L428" s="48">
        <v>0</v>
      </c>
      <c r="M428" s="49"/>
      <c r="N428" s="48">
        <v>0</v>
      </c>
      <c r="O428" s="49"/>
      <c r="P428" s="49"/>
      <c r="Q428" s="49"/>
      <c r="R428" s="48">
        <v>0</v>
      </c>
      <c r="S428" s="48">
        <v>0</v>
      </c>
      <c r="T428" s="48">
        <v>0</v>
      </c>
      <c r="U428" s="48">
        <v>0</v>
      </c>
      <c r="V428" s="48">
        <v>0</v>
      </c>
      <c r="W428" s="49"/>
      <c r="X428" s="48">
        <v>0</v>
      </c>
      <c r="Y428" s="48">
        <v>0</v>
      </c>
      <c r="Z428" s="48">
        <v>0</v>
      </c>
      <c r="AA428" s="48">
        <v>0</v>
      </c>
      <c r="AB428" s="48">
        <v>0</v>
      </c>
      <c r="AC428" s="48">
        <v>0</v>
      </c>
      <c r="AD428" s="48">
        <v>0</v>
      </c>
      <c r="AE428" s="49"/>
      <c r="AF428" s="48">
        <v>0</v>
      </c>
      <c r="AG428" s="49"/>
      <c r="AH428" s="49"/>
      <c r="AI428" s="49"/>
      <c r="AJ428" s="48">
        <v>1</v>
      </c>
      <c r="AK428" s="49"/>
      <c r="AL428" s="49"/>
      <c r="AM428" s="49"/>
      <c r="AN428" s="48">
        <v>0</v>
      </c>
      <c r="AO428" s="49"/>
      <c r="AP428" s="48">
        <v>0</v>
      </c>
      <c r="AQ428" s="40"/>
      <c r="AR428" s="40"/>
      <c r="AS428" s="40"/>
    </row>
    <row r="429" spans="1:45" ht="20.100000000000001" customHeight="1" x14ac:dyDescent="0.2">
      <c r="D429" s="2" t="s">
        <v>244</v>
      </c>
      <c r="F429" s="39">
        <v>0</v>
      </c>
      <c r="G429" s="39"/>
      <c r="H429" s="39"/>
      <c r="I429" s="39"/>
      <c r="J429" s="39">
        <v>0</v>
      </c>
      <c r="K429" s="39">
        <v>0</v>
      </c>
      <c r="L429" s="39">
        <v>0</v>
      </c>
      <c r="M429" s="39"/>
      <c r="N429" s="39">
        <v>0</v>
      </c>
      <c r="O429" s="39"/>
      <c r="P429" s="39"/>
      <c r="Q429" s="39"/>
      <c r="R429" s="39">
        <v>0</v>
      </c>
      <c r="S429" s="39">
        <v>0</v>
      </c>
      <c r="T429" s="39">
        <v>0</v>
      </c>
      <c r="U429" s="39">
        <v>0</v>
      </c>
      <c r="V429" s="39">
        <v>0</v>
      </c>
      <c r="W429" s="39"/>
      <c r="X429" s="39">
        <v>0</v>
      </c>
      <c r="Y429" s="39">
        <v>0</v>
      </c>
      <c r="Z429" s="39">
        <v>0</v>
      </c>
      <c r="AA429" s="39">
        <v>0</v>
      </c>
      <c r="AB429" s="39">
        <v>0</v>
      </c>
      <c r="AC429" s="39">
        <v>0</v>
      </c>
      <c r="AD429" s="39">
        <v>0</v>
      </c>
      <c r="AE429" s="39"/>
      <c r="AF429" s="39">
        <v>0</v>
      </c>
      <c r="AG429" s="39"/>
      <c r="AH429" s="39"/>
      <c r="AI429" s="39"/>
      <c r="AJ429" s="39">
        <v>0</v>
      </c>
      <c r="AK429" s="39"/>
      <c r="AL429" s="39"/>
      <c r="AM429" s="39"/>
      <c r="AN429" s="39">
        <v>0</v>
      </c>
      <c r="AO429" s="39"/>
      <c r="AP429" s="39">
        <v>0</v>
      </c>
      <c r="AQ429" s="40"/>
      <c r="AR429" s="40"/>
      <c r="AS429" s="40"/>
    </row>
    <row r="430" spans="1:45" ht="19.5" customHeight="1" x14ac:dyDescent="0.2">
      <c r="D430" s="47" t="s">
        <v>115</v>
      </c>
      <c r="F430" s="48">
        <v>0</v>
      </c>
      <c r="G430" s="49"/>
      <c r="H430" s="49"/>
      <c r="I430" s="49"/>
      <c r="J430" s="48">
        <v>0</v>
      </c>
      <c r="K430" s="48">
        <v>0</v>
      </c>
      <c r="L430" s="48">
        <v>0</v>
      </c>
      <c r="M430" s="49"/>
      <c r="N430" s="48">
        <v>0</v>
      </c>
      <c r="O430" s="49"/>
      <c r="P430" s="49"/>
      <c r="Q430" s="49"/>
      <c r="R430" s="48">
        <v>0</v>
      </c>
      <c r="S430" s="48">
        <v>0</v>
      </c>
      <c r="T430" s="48">
        <v>0</v>
      </c>
      <c r="U430" s="48">
        <v>0</v>
      </c>
      <c r="V430" s="48">
        <v>0</v>
      </c>
      <c r="W430" s="49"/>
      <c r="X430" s="48">
        <v>0</v>
      </c>
      <c r="Y430" s="48">
        <v>0</v>
      </c>
      <c r="Z430" s="48">
        <v>0</v>
      </c>
      <c r="AA430" s="48">
        <v>0</v>
      </c>
      <c r="AB430" s="48">
        <v>0</v>
      </c>
      <c r="AC430" s="48">
        <v>0</v>
      </c>
      <c r="AD430" s="48">
        <v>0</v>
      </c>
      <c r="AE430" s="49"/>
      <c r="AF430" s="48">
        <v>0</v>
      </c>
      <c r="AG430" s="49"/>
      <c r="AH430" s="49"/>
      <c r="AI430" s="49"/>
      <c r="AJ430" s="48">
        <v>0</v>
      </c>
      <c r="AK430" s="49"/>
      <c r="AL430" s="49"/>
      <c r="AM430" s="49"/>
      <c r="AN430" s="48">
        <v>0</v>
      </c>
      <c r="AO430" s="49"/>
      <c r="AP430" s="48">
        <v>0</v>
      </c>
      <c r="AQ430" s="40"/>
      <c r="AR430" s="40"/>
      <c r="AS430" s="40"/>
    </row>
    <row r="431" spans="1:45" ht="20.100000000000001" customHeight="1" x14ac:dyDescent="0.2">
      <c r="D431" s="2" t="s">
        <v>116</v>
      </c>
      <c r="F431" s="39">
        <v>0</v>
      </c>
      <c r="G431" s="39"/>
      <c r="H431" s="39"/>
      <c r="I431" s="39"/>
      <c r="J431" s="39">
        <v>0</v>
      </c>
      <c r="K431" s="39">
        <v>0</v>
      </c>
      <c r="L431" s="39">
        <v>0</v>
      </c>
      <c r="M431" s="39"/>
      <c r="N431" s="39">
        <v>0</v>
      </c>
      <c r="O431" s="39"/>
      <c r="P431" s="39"/>
      <c r="Q431" s="39"/>
      <c r="R431" s="39">
        <v>0</v>
      </c>
      <c r="S431" s="39">
        <v>0</v>
      </c>
      <c r="T431" s="39">
        <v>0</v>
      </c>
      <c r="U431" s="39">
        <v>0</v>
      </c>
      <c r="V431" s="39">
        <v>0</v>
      </c>
      <c r="W431" s="39"/>
      <c r="X431" s="39">
        <v>0</v>
      </c>
      <c r="Y431" s="39">
        <v>0</v>
      </c>
      <c r="Z431" s="39">
        <v>0</v>
      </c>
      <c r="AA431" s="39">
        <v>0</v>
      </c>
      <c r="AB431" s="39">
        <v>0</v>
      </c>
      <c r="AC431" s="39">
        <v>0</v>
      </c>
      <c r="AD431" s="39">
        <v>0</v>
      </c>
      <c r="AE431" s="39"/>
      <c r="AF431" s="39">
        <v>0</v>
      </c>
      <c r="AG431" s="39"/>
      <c r="AH431" s="39"/>
      <c r="AI431" s="39"/>
      <c r="AJ431" s="39">
        <v>0</v>
      </c>
      <c r="AK431" s="39"/>
      <c r="AL431" s="39"/>
      <c r="AM431" s="39"/>
      <c r="AN431" s="39">
        <v>0</v>
      </c>
      <c r="AO431" s="39"/>
      <c r="AP431" s="39">
        <v>0</v>
      </c>
      <c r="AQ431" s="40"/>
      <c r="AR431" s="40"/>
      <c r="AS431" s="40"/>
    </row>
    <row r="432" spans="1:45" ht="19.5" customHeight="1" x14ac:dyDescent="0.2">
      <c r="D432" s="47" t="s">
        <v>103</v>
      </c>
      <c r="F432" s="48">
        <v>0</v>
      </c>
      <c r="G432" s="49"/>
      <c r="H432" s="49"/>
      <c r="I432" s="49"/>
      <c r="J432" s="48">
        <v>0</v>
      </c>
      <c r="K432" s="48">
        <v>0</v>
      </c>
      <c r="L432" s="48">
        <v>0</v>
      </c>
      <c r="M432" s="49"/>
      <c r="N432" s="48">
        <v>0</v>
      </c>
      <c r="O432" s="49"/>
      <c r="P432" s="49"/>
      <c r="Q432" s="49"/>
      <c r="R432" s="48">
        <v>0</v>
      </c>
      <c r="S432" s="48">
        <v>0</v>
      </c>
      <c r="T432" s="48">
        <v>0</v>
      </c>
      <c r="U432" s="48">
        <v>0</v>
      </c>
      <c r="V432" s="48">
        <v>0</v>
      </c>
      <c r="W432" s="49"/>
      <c r="X432" s="48">
        <v>0</v>
      </c>
      <c r="Y432" s="48">
        <v>0</v>
      </c>
      <c r="Z432" s="48">
        <v>0</v>
      </c>
      <c r="AA432" s="48">
        <v>0</v>
      </c>
      <c r="AB432" s="48">
        <v>0</v>
      </c>
      <c r="AC432" s="48">
        <v>0</v>
      </c>
      <c r="AD432" s="48">
        <v>0</v>
      </c>
      <c r="AE432" s="49"/>
      <c r="AF432" s="48">
        <v>0</v>
      </c>
      <c r="AG432" s="49"/>
      <c r="AH432" s="49"/>
      <c r="AI432" s="49"/>
      <c r="AJ432" s="48">
        <v>0</v>
      </c>
      <c r="AK432" s="49"/>
      <c r="AL432" s="49"/>
      <c r="AM432" s="49"/>
      <c r="AN432" s="48">
        <v>0</v>
      </c>
      <c r="AO432" s="49"/>
      <c r="AP432" s="48">
        <v>0</v>
      </c>
      <c r="AQ432" s="40"/>
      <c r="AR432" s="40"/>
      <c r="AS432" s="40"/>
    </row>
    <row r="433" spans="1:45" ht="19.5" customHeight="1" x14ac:dyDescent="0.2">
      <c r="D433" s="50" t="s">
        <v>104</v>
      </c>
      <c r="F433" s="49">
        <v>0</v>
      </c>
      <c r="G433" s="49"/>
      <c r="H433" s="49"/>
      <c r="I433" s="49"/>
      <c r="J433" s="49">
        <v>0</v>
      </c>
      <c r="K433" s="49">
        <v>0</v>
      </c>
      <c r="L433" s="49">
        <v>0</v>
      </c>
      <c r="M433" s="49"/>
      <c r="N433" s="49">
        <v>0</v>
      </c>
      <c r="O433" s="49"/>
      <c r="P433" s="49"/>
      <c r="Q433" s="49"/>
      <c r="R433" s="49">
        <v>0</v>
      </c>
      <c r="S433" s="49">
        <v>0</v>
      </c>
      <c r="T433" s="49">
        <v>0</v>
      </c>
      <c r="U433" s="49">
        <v>0</v>
      </c>
      <c r="V433" s="49">
        <v>0</v>
      </c>
      <c r="W433" s="49"/>
      <c r="X433" s="49">
        <v>0</v>
      </c>
      <c r="Y433" s="49">
        <v>0</v>
      </c>
      <c r="Z433" s="49">
        <v>0</v>
      </c>
      <c r="AA433" s="49">
        <v>0</v>
      </c>
      <c r="AB433" s="49">
        <v>0</v>
      </c>
      <c r="AC433" s="49">
        <v>0</v>
      </c>
      <c r="AD433" s="49">
        <v>0</v>
      </c>
      <c r="AE433" s="49"/>
      <c r="AF433" s="49">
        <v>0</v>
      </c>
      <c r="AG433" s="49"/>
      <c r="AH433" s="49"/>
      <c r="AI433" s="49"/>
      <c r="AJ433" s="49">
        <v>0</v>
      </c>
      <c r="AK433" s="49"/>
      <c r="AL433" s="49"/>
      <c r="AM433" s="49"/>
      <c r="AN433" s="49">
        <v>0</v>
      </c>
      <c r="AO433" s="49"/>
      <c r="AP433" s="49">
        <v>0</v>
      </c>
      <c r="AQ433" s="40"/>
      <c r="AR433" s="40"/>
      <c r="AS433" s="40"/>
    </row>
    <row r="434" spans="1:45" ht="19.5" customHeight="1" x14ac:dyDescent="0.2">
      <c r="D434" s="47" t="s">
        <v>105</v>
      </c>
      <c r="F434" s="48">
        <v>0</v>
      </c>
      <c r="G434" s="49"/>
      <c r="H434" s="49"/>
      <c r="I434" s="49"/>
      <c r="J434" s="48">
        <v>0</v>
      </c>
      <c r="K434" s="48">
        <v>0</v>
      </c>
      <c r="L434" s="48">
        <v>0</v>
      </c>
      <c r="M434" s="49"/>
      <c r="N434" s="48">
        <v>0</v>
      </c>
      <c r="O434" s="49"/>
      <c r="P434" s="49"/>
      <c r="Q434" s="49"/>
      <c r="R434" s="48">
        <v>0</v>
      </c>
      <c r="S434" s="48">
        <v>0</v>
      </c>
      <c r="T434" s="48">
        <v>0</v>
      </c>
      <c r="U434" s="48">
        <v>0</v>
      </c>
      <c r="V434" s="48">
        <v>0</v>
      </c>
      <c r="W434" s="49"/>
      <c r="X434" s="48">
        <v>0</v>
      </c>
      <c r="Y434" s="48">
        <v>0</v>
      </c>
      <c r="Z434" s="48">
        <v>0</v>
      </c>
      <c r="AA434" s="48">
        <v>0</v>
      </c>
      <c r="AB434" s="48">
        <v>0</v>
      </c>
      <c r="AC434" s="48">
        <v>0</v>
      </c>
      <c r="AD434" s="48">
        <v>0</v>
      </c>
      <c r="AE434" s="49"/>
      <c r="AF434" s="48">
        <v>0</v>
      </c>
      <c r="AG434" s="49"/>
      <c r="AH434" s="49"/>
      <c r="AI434" s="49"/>
      <c r="AJ434" s="48">
        <v>0</v>
      </c>
      <c r="AK434" s="49"/>
      <c r="AL434" s="49"/>
      <c r="AM434" s="49"/>
      <c r="AN434" s="48">
        <v>0</v>
      </c>
      <c r="AO434" s="49"/>
      <c r="AP434" s="48">
        <v>0</v>
      </c>
      <c r="AQ434" s="40"/>
      <c r="AR434" s="40"/>
      <c r="AS434" s="40"/>
    </row>
    <row r="435" spans="1:45" ht="19.5" customHeight="1" x14ac:dyDescent="0.2">
      <c r="D435" s="50" t="s">
        <v>106</v>
      </c>
      <c r="F435" s="49">
        <v>0</v>
      </c>
      <c r="G435" s="49"/>
      <c r="H435" s="49"/>
      <c r="I435" s="49"/>
      <c r="J435" s="49">
        <v>0</v>
      </c>
      <c r="K435" s="49">
        <v>0</v>
      </c>
      <c r="L435" s="49">
        <v>0</v>
      </c>
      <c r="M435" s="49"/>
      <c r="N435" s="49">
        <v>0</v>
      </c>
      <c r="O435" s="49"/>
      <c r="P435" s="49"/>
      <c r="Q435" s="49"/>
      <c r="R435" s="49">
        <v>0</v>
      </c>
      <c r="S435" s="49">
        <v>0</v>
      </c>
      <c r="T435" s="49">
        <v>0</v>
      </c>
      <c r="U435" s="49">
        <v>0</v>
      </c>
      <c r="V435" s="49">
        <v>0</v>
      </c>
      <c r="W435" s="49"/>
      <c r="X435" s="49">
        <v>0</v>
      </c>
      <c r="Y435" s="49">
        <v>0</v>
      </c>
      <c r="Z435" s="49">
        <v>0</v>
      </c>
      <c r="AA435" s="49">
        <v>0</v>
      </c>
      <c r="AB435" s="49">
        <v>0</v>
      </c>
      <c r="AC435" s="49">
        <v>0</v>
      </c>
      <c r="AD435" s="49">
        <v>0</v>
      </c>
      <c r="AE435" s="49"/>
      <c r="AF435" s="49">
        <v>0</v>
      </c>
      <c r="AG435" s="49"/>
      <c r="AH435" s="49"/>
      <c r="AI435" s="49"/>
      <c r="AJ435" s="49">
        <v>0</v>
      </c>
      <c r="AK435" s="49"/>
      <c r="AL435" s="49"/>
      <c r="AM435" s="49"/>
      <c r="AN435" s="49">
        <v>0</v>
      </c>
      <c r="AO435" s="49"/>
      <c r="AP435" s="49">
        <v>0</v>
      </c>
      <c r="AQ435" s="40"/>
      <c r="AR435" s="40"/>
      <c r="AS435" s="40"/>
    </row>
    <row r="436" spans="1:45" ht="20.100000000000001" customHeight="1" x14ac:dyDescent="0.2"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40"/>
      <c r="AR436" s="40"/>
      <c r="AS436" s="40"/>
    </row>
    <row r="437" spans="1:45" s="1" customFormat="1" ht="20.100000000000001" customHeight="1" x14ac:dyDescent="0.25">
      <c r="A437" s="3"/>
      <c r="B437" s="6"/>
      <c r="C437" s="51" t="s">
        <v>159</v>
      </c>
      <c r="D437" s="52"/>
      <c r="E437" s="5"/>
      <c r="F437" s="53">
        <v>1</v>
      </c>
      <c r="G437" s="54"/>
      <c r="H437" s="54"/>
      <c r="I437" s="54"/>
      <c r="J437" s="53">
        <v>0</v>
      </c>
      <c r="K437" s="53">
        <v>0</v>
      </c>
      <c r="L437" s="53">
        <v>0</v>
      </c>
      <c r="M437" s="54"/>
      <c r="N437" s="53">
        <v>0</v>
      </c>
      <c r="O437" s="54"/>
      <c r="P437" s="54"/>
      <c r="Q437" s="54"/>
      <c r="R437" s="53">
        <v>0</v>
      </c>
      <c r="S437" s="53">
        <v>0</v>
      </c>
      <c r="T437" s="53">
        <v>0</v>
      </c>
      <c r="U437" s="53">
        <v>0</v>
      </c>
      <c r="V437" s="53">
        <v>0</v>
      </c>
      <c r="W437" s="54"/>
      <c r="X437" s="53">
        <v>0</v>
      </c>
      <c r="Y437" s="53">
        <v>0</v>
      </c>
      <c r="Z437" s="53">
        <v>0</v>
      </c>
      <c r="AA437" s="53">
        <v>0</v>
      </c>
      <c r="AB437" s="53">
        <v>0</v>
      </c>
      <c r="AC437" s="53">
        <v>0</v>
      </c>
      <c r="AD437" s="53">
        <v>0</v>
      </c>
      <c r="AE437" s="54"/>
      <c r="AF437" s="53">
        <v>0</v>
      </c>
      <c r="AG437" s="54"/>
      <c r="AH437" s="54"/>
      <c r="AI437" s="54"/>
      <c r="AJ437" s="53">
        <v>1</v>
      </c>
      <c r="AK437" s="54"/>
      <c r="AL437" s="54"/>
      <c r="AM437" s="54"/>
      <c r="AN437" s="53">
        <v>0</v>
      </c>
      <c r="AO437" s="54"/>
      <c r="AP437" s="53">
        <v>0</v>
      </c>
      <c r="AQ437" s="40"/>
      <c r="AR437" s="40"/>
      <c r="AS437" s="40"/>
    </row>
    <row r="438" spans="1:45" s="1" customFormat="1" ht="20.100000000000001" customHeight="1" x14ac:dyDescent="0.2">
      <c r="A438" s="3"/>
      <c r="B438" s="6"/>
      <c r="C438" s="3"/>
      <c r="D438" s="3"/>
      <c r="E438" s="5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</row>
    <row r="439" spans="1:45" s="1" customFormat="1" ht="20.100000000000001" customHeight="1" x14ac:dyDescent="0.25">
      <c r="A439" s="3"/>
      <c r="B439" s="57" t="s">
        <v>245</v>
      </c>
      <c r="C439" s="58"/>
      <c r="D439" s="58"/>
      <c r="E439" s="5"/>
      <c r="F439" s="59">
        <v>1</v>
      </c>
      <c r="G439" s="54"/>
      <c r="H439" s="54"/>
      <c r="I439" s="54"/>
      <c r="J439" s="59">
        <v>0</v>
      </c>
      <c r="K439" s="59">
        <v>0</v>
      </c>
      <c r="L439" s="59">
        <v>0</v>
      </c>
      <c r="M439" s="54"/>
      <c r="N439" s="59">
        <v>0</v>
      </c>
      <c r="O439" s="54"/>
      <c r="P439" s="54"/>
      <c r="Q439" s="54"/>
      <c r="R439" s="59">
        <v>0</v>
      </c>
      <c r="S439" s="59">
        <v>0</v>
      </c>
      <c r="T439" s="59">
        <v>0</v>
      </c>
      <c r="U439" s="59">
        <v>0</v>
      </c>
      <c r="V439" s="59">
        <v>0</v>
      </c>
      <c r="W439" s="54"/>
      <c r="X439" s="59">
        <v>0</v>
      </c>
      <c r="Y439" s="59">
        <v>0</v>
      </c>
      <c r="Z439" s="59">
        <v>0</v>
      </c>
      <c r="AA439" s="59">
        <v>0</v>
      </c>
      <c r="AB439" s="59">
        <v>0</v>
      </c>
      <c r="AC439" s="59">
        <v>0</v>
      </c>
      <c r="AD439" s="59">
        <v>0</v>
      </c>
      <c r="AE439" s="54"/>
      <c r="AF439" s="59">
        <v>0</v>
      </c>
      <c r="AG439" s="54"/>
      <c r="AH439" s="54"/>
      <c r="AI439" s="54"/>
      <c r="AJ439" s="59">
        <v>1</v>
      </c>
      <c r="AK439" s="54"/>
      <c r="AL439" s="54"/>
      <c r="AM439" s="54"/>
      <c r="AN439" s="59">
        <v>0</v>
      </c>
      <c r="AO439" s="54"/>
      <c r="AP439" s="59">
        <v>0</v>
      </c>
      <c r="AQ439" s="40"/>
      <c r="AR439" s="40"/>
      <c r="AS439" s="40"/>
    </row>
    <row r="440" spans="1:45" ht="20.100000000000001" customHeight="1" x14ac:dyDescent="0.2"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40"/>
      <c r="AR440" s="40"/>
      <c r="AS440" s="40"/>
    </row>
    <row r="441" spans="1:45" ht="20.100000000000001" customHeight="1" x14ac:dyDescent="0.2">
      <c r="B441" s="6" t="s">
        <v>246</v>
      </c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40"/>
      <c r="AR441" s="40"/>
      <c r="AS441" s="40"/>
    </row>
    <row r="442" spans="1:45" ht="20.100000000000001" customHeight="1" x14ac:dyDescent="0.2">
      <c r="C442" s="3" t="s">
        <v>154</v>
      </c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40"/>
      <c r="AR442" s="40"/>
      <c r="AS442" s="40"/>
    </row>
    <row r="443" spans="1:45" ht="20.100000000000001" customHeight="1" x14ac:dyDescent="0.2">
      <c r="D443" s="2" t="s">
        <v>122</v>
      </c>
      <c r="F443" s="39">
        <v>0</v>
      </c>
      <c r="G443" s="39"/>
      <c r="H443" s="39"/>
      <c r="I443" s="39"/>
      <c r="J443" s="39">
        <v>0</v>
      </c>
      <c r="K443" s="39">
        <v>0</v>
      </c>
      <c r="L443" s="39">
        <v>0</v>
      </c>
      <c r="M443" s="39"/>
      <c r="N443" s="39">
        <v>0</v>
      </c>
      <c r="O443" s="39"/>
      <c r="P443" s="39"/>
      <c r="Q443" s="39"/>
      <c r="R443" s="39">
        <v>0</v>
      </c>
      <c r="S443" s="39">
        <v>0</v>
      </c>
      <c r="T443" s="39">
        <v>0</v>
      </c>
      <c r="U443" s="39">
        <v>0</v>
      </c>
      <c r="V443" s="39">
        <v>0</v>
      </c>
      <c r="W443" s="39"/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/>
      <c r="AF443" s="39">
        <v>0</v>
      </c>
      <c r="AG443" s="39"/>
      <c r="AH443" s="39"/>
      <c r="AI443" s="39"/>
      <c r="AJ443" s="39">
        <v>0</v>
      </c>
      <c r="AK443" s="39"/>
      <c r="AL443" s="39"/>
      <c r="AM443" s="39"/>
      <c r="AN443" s="39">
        <v>0</v>
      </c>
      <c r="AO443" s="39"/>
      <c r="AP443" s="39">
        <v>0</v>
      </c>
      <c r="AQ443" s="40"/>
      <c r="AR443" s="40"/>
      <c r="AS443" s="40"/>
    </row>
    <row r="444" spans="1:45" ht="19.5" customHeight="1" x14ac:dyDescent="0.2">
      <c r="D444" s="47" t="s">
        <v>97</v>
      </c>
      <c r="F444" s="48">
        <v>1</v>
      </c>
      <c r="G444" s="49"/>
      <c r="H444" s="49"/>
      <c r="I444" s="49"/>
      <c r="J444" s="48">
        <v>1</v>
      </c>
      <c r="K444" s="48">
        <v>0</v>
      </c>
      <c r="L444" s="48">
        <v>0</v>
      </c>
      <c r="M444" s="49"/>
      <c r="N444" s="48">
        <v>1</v>
      </c>
      <c r="O444" s="49"/>
      <c r="P444" s="49"/>
      <c r="Q444" s="49"/>
      <c r="R444" s="48">
        <v>0</v>
      </c>
      <c r="S444" s="48">
        <v>1</v>
      </c>
      <c r="T444" s="48">
        <v>0</v>
      </c>
      <c r="U444" s="48">
        <v>0</v>
      </c>
      <c r="V444" s="48">
        <v>0</v>
      </c>
      <c r="W444" s="49"/>
      <c r="X444" s="48">
        <v>1</v>
      </c>
      <c r="Y444" s="48">
        <v>0</v>
      </c>
      <c r="Z444" s="48">
        <v>0</v>
      </c>
      <c r="AA444" s="48">
        <v>0</v>
      </c>
      <c r="AB444" s="48">
        <v>0</v>
      </c>
      <c r="AC444" s="48">
        <v>0</v>
      </c>
      <c r="AD444" s="48">
        <v>0</v>
      </c>
      <c r="AE444" s="49"/>
      <c r="AF444" s="48">
        <v>2</v>
      </c>
      <c r="AG444" s="49"/>
      <c r="AH444" s="49"/>
      <c r="AI444" s="49"/>
      <c r="AJ444" s="48">
        <v>0</v>
      </c>
      <c r="AK444" s="49"/>
      <c r="AL444" s="49"/>
      <c r="AM444" s="49"/>
      <c r="AN444" s="48">
        <v>0</v>
      </c>
      <c r="AO444" s="49"/>
      <c r="AP444" s="48">
        <v>0</v>
      </c>
      <c r="AQ444" s="40"/>
      <c r="AR444" s="40"/>
      <c r="AS444" s="40"/>
    </row>
    <row r="445" spans="1:45" ht="20.100000000000001" customHeight="1" x14ac:dyDescent="0.2">
      <c r="D445" s="2" t="s">
        <v>113</v>
      </c>
      <c r="F445" s="39">
        <v>0</v>
      </c>
      <c r="G445" s="39"/>
      <c r="H445" s="39"/>
      <c r="I445" s="39"/>
      <c r="J445" s="39">
        <v>1</v>
      </c>
      <c r="K445" s="39">
        <v>0</v>
      </c>
      <c r="L445" s="39">
        <v>0</v>
      </c>
      <c r="M445" s="39"/>
      <c r="N445" s="39">
        <v>1</v>
      </c>
      <c r="O445" s="39"/>
      <c r="P445" s="39"/>
      <c r="Q445" s="39"/>
      <c r="R445" s="39">
        <v>0</v>
      </c>
      <c r="S445" s="39">
        <v>0</v>
      </c>
      <c r="T445" s="39">
        <v>1</v>
      </c>
      <c r="U445" s="39">
        <v>0</v>
      </c>
      <c r="V445" s="39">
        <v>0</v>
      </c>
      <c r="W445" s="39"/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/>
      <c r="AF445" s="39">
        <v>1</v>
      </c>
      <c r="AG445" s="39"/>
      <c r="AH445" s="39"/>
      <c r="AI445" s="39"/>
      <c r="AJ445" s="39">
        <v>0</v>
      </c>
      <c r="AK445" s="39"/>
      <c r="AL445" s="39"/>
      <c r="AM445" s="39"/>
      <c r="AN445" s="39">
        <v>0</v>
      </c>
      <c r="AO445" s="39"/>
      <c r="AP445" s="39">
        <v>0</v>
      </c>
      <c r="AQ445" s="40"/>
      <c r="AR445" s="40"/>
      <c r="AS445" s="40"/>
    </row>
    <row r="446" spans="1:45" ht="19.5" customHeight="1" x14ac:dyDescent="0.2">
      <c r="D446" s="47" t="s">
        <v>136</v>
      </c>
      <c r="F446" s="48">
        <v>0</v>
      </c>
      <c r="G446" s="49"/>
      <c r="H446" s="49"/>
      <c r="I446" s="49"/>
      <c r="J446" s="48">
        <v>0</v>
      </c>
      <c r="K446" s="48">
        <v>0</v>
      </c>
      <c r="L446" s="48">
        <v>0</v>
      </c>
      <c r="M446" s="49"/>
      <c r="N446" s="48">
        <v>0</v>
      </c>
      <c r="O446" s="49"/>
      <c r="P446" s="49"/>
      <c r="Q446" s="49"/>
      <c r="R446" s="48">
        <v>0</v>
      </c>
      <c r="S446" s="48">
        <v>0</v>
      </c>
      <c r="T446" s="48">
        <v>0</v>
      </c>
      <c r="U446" s="48">
        <v>0</v>
      </c>
      <c r="V446" s="48">
        <v>0</v>
      </c>
      <c r="W446" s="49"/>
      <c r="X446" s="48">
        <v>0</v>
      </c>
      <c r="Y446" s="48">
        <v>0</v>
      </c>
      <c r="Z446" s="48">
        <v>0</v>
      </c>
      <c r="AA446" s="48">
        <v>0</v>
      </c>
      <c r="AB446" s="48">
        <v>0</v>
      </c>
      <c r="AC446" s="48">
        <v>0</v>
      </c>
      <c r="AD446" s="48">
        <v>0</v>
      </c>
      <c r="AE446" s="49"/>
      <c r="AF446" s="48">
        <v>0</v>
      </c>
      <c r="AG446" s="49"/>
      <c r="AH446" s="49"/>
      <c r="AI446" s="49"/>
      <c r="AJ446" s="48">
        <v>0</v>
      </c>
      <c r="AK446" s="49"/>
      <c r="AL446" s="49"/>
      <c r="AM446" s="49"/>
      <c r="AN446" s="48">
        <v>0</v>
      </c>
      <c r="AO446" s="49"/>
      <c r="AP446" s="48">
        <v>0</v>
      </c>
      <c r="AQ446" s="40"/>
      <c r="AR446" s="40"/>
      <c r="AS446" s="40"/>
    </row>
    <row r="447" spans="1:45" ht="20.100000000000001" customHeight="1" x14ac:dyDescent="0.2">
      <c r="D447" s="2" t="s">
        <v>114</v>
      </c>
      <c r="F447" s="39">
        <v>0</v>
      </c>
      <c r="G447" s="39"/>
      <c r="H447" s="39"/>
      <c r="I447" s="39"/>
      <c r="J447" s="39">
        <v>1</v>
      </c>
      <c r="K447" s="39">
        <v>0</v>
      </c>
      <c r="L447" s="39">
        <v>0</v>
      </c>
      <c r="M447" s="39"/>
      <c r="N447" s="39">
        <v>1</v>
      </c>
      <c r="O447" s="39"/>
      <c r="P447" s="39"/>
      <c r="Q447" s="39"/>
      <c r="R447" s="39">
        <v>0</v>
      </c>
      <c r="S447" s="39">
        <v>1</v>
      </c>
      <c r="T447" s="39">
        <v>0</v>
      </c>
      <c r="U447" s="39">
        <v>0</v>
      </c>
      <c r="V447" s="39">
        <v>0</v>
      </c>
      <c r="W447" s="39"/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/>
      <c r="AF447" s="39">
        <v>1</v>
      </c>
      <c r="AG447" s="39"/>
      <c r="AH447" s="39"/>
      <c r="AI447" s="39"/>
      <c r="AJ447" s="39">
        <v>0</v>
      </c>
      <c r="AK447" s="39"/>
      <c r="AL447" s="39"/>
      <c r="AM447" s="39"/>
      <c r="AN447" s="39">
        <v>0</v>
      </c>
      <c r="AO447" s="39"/>
      <c r="AP447" s="39">
        <v>0</v>
      </c>
      <c r="AQ447" s="40"/>
      <c r="AR447" s="40"/>
      <c r="AS447" s="40"/>
    </row>
    <row r="448" spans="1:45" ht="20.100000000000001" customHeight="1" x14ac:dyDescent="0.2"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40"/>
      <c r="AR448" s="40"/>
      <c r="AS448" s="40"/>
    </row>
    <row r="449" spans="1:45" s="1" customFormat="1" ht="20.100000000000001" customHeight="1" x14ac:dyDescent="0.25">
      <c r="A449" s="3"/>
      <c r="B449" s="6"/>
      <c r="C449" s="51" t="s">
        <v>159</v>
      </c>
      <c r="D449" s="52"/>
      <c r="E449" s="5"/>
      <c r="F449" s="53">
        <v>1</v>
      </c>
      <c r="G449" s="54"/>
      <c r="H449" s="54"/>
      <c r="I449" s="54"/>
      <c r="J449" s="53">
        <v>3</v>
      </c>
      <c r="K449" s="53">
        <v>0</v>
      </c>
      <c r="L449" s="53">
        <v>0</v>
      </c>
      <c r="M449" s="54"/>
      <c r="N449" s="53">
        <v>3</v>
      </c>
      <c r="O449" s="54"/>
      <c r="P449" s="54"/>
      <c r="Q449" s="54"/>
      <c r="R449" s="53">
        <v>0</v>
      </c>
      <c r="S449" s="53">
        <v>2</v>
      </c>
      <c r="T449" s="53">
        <v>1</v>
      </c>
      <c r="U449" s="53">
        <v>0</v>
      </c>
      <c r="V449" s="53">
        <v>0</v>
      </c>
      <c r="W449" s="54"/>
      <c r="X449" s="53">
        <v>1</v>
      </c>
      <c r="Y449" s="53">
        <v>0</v>
      </c>
      <c r="Z449" s="53">
        <v>0</v>
      </c>
      <c r="AA449" s="53">
        <v>0</v>
      </c>
      <c r="AB449" s="53">
        <v>0</v>
      </c>
      <c r="AC449" s="53">
        <v>0</v>
      </c>
      <c r="AD449" s="53">
        <v>0</v>
      </c>
      <c r="AE449" s="54"/>
      <c r="AF449" s="53">
        <v>4</v>
      </c>
      <c r="AG449" s="54"/>
      <c r="AH449" s="54"/>
      <c r="AI449" s="54"/>
      <c r="AJ449" s="53">
        <v>0</v>
      </c>
      <c r="AK449" s="54"/>
      <c r="AL449" s="54"/>
      <c r="AM449" s="54"/>
      <c r="AN449" s="53">
        <v>0</v>
      </c>
      <c r="AO449" s="54"/>
      <c r="AP449" s="53">
        <v>0</v>
      </c>
      <c r="AQ449" s="40"/>
      <c r="AR449" s="40"/>
      <c r="AS449" s="40"/>
    </row>
    <row r="450" spans="1:45" s="1" customFormat="1" ht="20.100000000000001" customHeight="1" x14ac:dyDescent="0.2">
      <c r="A450" s="3"/>
      <c r="B450" s="6"/>
      <c r="C450" s="3"/>
      <c r="D450" s="3"/>
      <c r="E450" s="5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</row>
    <row r="451" spans="1:45" s="1" customFormat="1" ht="20.100000000000001" customHeight="1" x14ac:dyDescent="0.25">
      <c r="A451" s="3"/>
      <c r="B451" s="57" t="s">
        <v>247</v>
      </c>
      <c r="C451" s="58"/>
      <c r="D451" s="58"/>
      <c r="E451" s="5"/>
      <c r="F451" s="59">
        <v>1</v>
      </c>
      <c r="G451" s="54"/>
      <c r="H451" s="54"/>
      <c r="I451" s="54"/>
      <c r="J451" s="59">
        <v>3</v>
      </c>
      <c r="K451" s="59">
        <v>0</v>
      </c>
      <c r="L451" s="59">
        <v>0</v>
      </c>
      <c r="M451" s="54"/>
      <c r="N451" s="59">
        <v>3</v>
      </c>
      <c r="O451" s="54"/>
      <c r="P451" s="54"/>
      <c r="Q451" s="54"/>
      <c r="R451" s="59">
        <v>0</v>
      </c>
      <c r="S451" s="59">
        <v>2</v>
      </c>
      <c r="T451" s="59">
        <v>1</v>
      </c>
      <c r="U451" s="59">
        <v>0</v>
      </c>
      <c r="V451" s="59">
        <v>0</v>
      </c>
      <c r="W451" s="54"/>
      <c r="X451" s="59">
        <v>1</v>
      </c>
      <c r="Y451" s="59">
        <v>0</v>
      </c>
      <c r="Z451" s="59">
        <v>0</v>
      </c>
      <c r="AA451" s="59">
        <v>0</v>
      </c>
      <c r="AB451" s="59">
        <v>0</v>
      </c>
      <c r="AC451" s="59">
        <v>0</v>
      </c>
      <c r="AD451" s="59">
        <v>0</v>
      </c>
      <c r="AE451" s="54"/>
      <c r="AF451" s="59">
        <v>4</v>
      </c>
      <c r="AG451" s="54"/>
      <c r="AH451" s="54"/>
      <c r="AI451" s="54"/>
      <c r="AJ451" s="59">
        <v>0</v>
      </c>
      <c r="AK451" s="54"/>
      <c r="AL451" s="54"/>
      <c r="AM451" s="54"/>
      <c r="AN451" s="59">
        <v>0</v>
      </c>
      <c r="AO451" s="54"/>
      <c r="AP451" s="59">
        <v>0</v>
      </c>
      <c r="AQ451" s="40"/>
      <c r="AR451" s="40"/>
      <c r="AS451" s="40"/>
    </row>
    <row r="452" spans="1:45" ht="20.100000000000001" customHeight="1" x14ac:dyDescent="0.2"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40"/>
      <c r="AR452" s="40"/>
      <c r="AS452" s="40"/>
    </row>
    <row r="453" spans="1:45" ht="20.100000000000001" customHeight="1" x14ac:dyDescent="0.2">
      <c r="B453" s="6" t="s">
        <v>248</v>
      </c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40"/>
      <c r="AR453" s="40"/>
      <c r="AS453" s="40"/>
    </row>
    <row r="454" spans="1:45" ht="20.100000000000001" customHeight="1" x14ac:dyDescent="0.2">
      <c r="C454" s="3" t="s">
        <v>0</v>
      </c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40"/>
      <c r="AR454" s="40"/>
      <c r="AS454" s="40"/>
    </row>
    <row r="455" spans="1:45" ht="20.100000000000001" customHeight="1" x14ac:dyDescent="0.2">
      <c r="D455" s="2" t="s">
        <v>122</v>
      </c>
      <c r="F455" s="39">
        <v>0</v>
      </c>
      <c r="G455" s="39"/>
      <c r="H455" s="39"/>
      <c r="I455" s="39"/>
      <c r="J455" s="39">
        <v>0</v>
      </c>
      <c r="K455" s="39">
        <v>0</v>
      </c>
      <c r="L455" s="39">
        <v>0</v>
      </c>
      <c r="M455" s="39"/>
      <c r="N455" s="39">
        <v>0</v>
      </c>
      <c r="O455" s="39"/>
      <c r="P455" s="39"/>
      <c r="Q455" s="39"/>
      <c r="R455" s="39">
        <v>0</v>
      </c>
      <c r="S455" s="39">
        <v>0</v>
      </c>
      <c r="T455" s="39">
        <v>0</v>
      </c>
      <c r="U455" s="39">
        <v>0</v>
      </c>
      <c r="V455" s="39">
        <v>0</v>
      </c>
      <c r="W455" s="39"/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/>
      <c r="AF455" s="39">
        <v>0</v>
      </c>
      <c r="AG455" s="39"/>
      <c r="AH455" s="39"/>
      <c r="AI455" s="39"/>
      <c r="AJ455" s="39">
        <v>0</v>
      </c>
      <c r="AK455" s="39"/>
      <c r="AL455" s="39"/>
      <c r="AM455" s="39"/>
      <c r="AN455" s="39">
        <v>0</v>
      </c>
      <c r="AO455" s="39"/>
      <c r="AP455" s="39">
        <v>0</v>
      </c>
      <c r="AQ455" s="40"/>
      <c r="AR455" s="40"/>
      <c r="AS455" s="40"/>
    </row>
    <row r="456" spans="1:45" ht="19.5" customHeight="1" x14ac:dyDescent="0.2">
      <c r="D456" s="47" t="s">
        <v>97</v>
      </c>
      <c r="F456" s="48">
        <v>0</v>
      </c>
      <c r="G456" s="49"/>
      <c r="H456" s="49"/>
      <c r="I456" s="49"/>
      <c r="J456" s="48">
        <v>0</v>
      </c>
      <c r="K456" s="48">
        <v>0</v>
      </c>
      <c r="L456" s="48">
        <v>0</v>
      </c>
      <c r="M456" s="49"/>
      <c r="N456" s="48">
        <v>0</v>
      </c>
      <c r="O456" s="49"/>
      <c r="P456" s="49"/>
      <c r="Q456" s="49"/>
      <c r="R456" s="48">
        <v>0</v>
      </c>
      <c r="S456" s="48">
        <v>0</v>
      </c>
      <c r="T456" s="48">
        <v>0</v>
      </c>
      <c r="U456" s="48">
        <v>0</v>
      </c>
      <c r="V456" s="48">
        <v>0</v>
      </c>
      <c r="W456" s="49"/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9"/>
      <c r="AF456" s="48">
        <v>0</v>
      </c>
      <c r="AG456" s="49"/>
      <c r="AH456" s="49"/>
      <c r="AI456" s="49"/>
      <c r="AJ456" s="48">
        <v>0</v>
      </c>
      <c r="AK456" s="49"/>
      <c r="AL456" s="49"/>
      <c r="AM456" s="49"/>
      <c r="AN456" s="48">
        <v>0</v>
      </c>
      <c r="AO456" s="49"/>
      <c r="AP456" s="48">
        <v>0</v>
      </c>
      <c r="AQ456" s="40"/>
      <c r="AR456" s="40"/>
      <c r="AS456" s="40"/>
    </row>
    <row r="457" spans="1:45" ht="20.100000000000001" customHeight="1" x14ac:dyDescent="0.2">
      <c r="B457" s="5"/>
      <c r="D457" s="2" t="s">
        <v>113</v>
      </c>
      <c r="F457" s="39">
        <v>0</v>
      </c>
      <c r="G457" s="39"/>
      <c r="H457" s="39"/>
      <c r="I457" s="39"/>
      <c r="J457" s="39">
        <v>0</v>
      </c>
      <c r="K457" s="39">
        <v>0</v>
      </c>
      <c r="L457" s="39">
        <v>0</v>
      </c>
      <c r="M457" s="39"/>
      <c r="N457" s="39">
        <v>0</v>
      </c>
      <c r="O457" s="39"/>
      <c r="P457" s="39"/>
      <c r="Q457" s="39"/>
      <c r="R457" s="39">
        <v>0</v>
      </c>
      <c r="S457" s="39">
        <v>0</v>
      </c>
      <c r="T457" s="39">
        <v>0</v>
      </c>
      <c r="U457" s="39">
        <v>0</v>
      </c>
      <c r="V457" s="39">
        <v>0</v>
      </c>
      <c r="W457" s="39"/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/>
      <c r="AF457" s="39">
        <v>0</v>
      </c>
      <c r="AG457" s="39"/>
      <c r="AH457" s="39"/>
      <c r="AI457" s="39"/>
      <c r="AJ457" s="39">
        <v>0</v>
      </c>
      <c r="AK457" s="39"/>
      <c r="AL457" s="39"/>
      <c r="AM457" s="39"/>
      <c r="AN457" s="39">
        <v>0</v>
      </c>
      <c r="AO457" s="39"/>
      <c r="AP457" s="39">
        <v>0</v>
      </c>
      <c r="AQ457" s="40"/>
      <c r="AR457" s="40"/>
      <c r="AS457" s="40"/>
    </row>
    <row r="458" spans="1:45" ht="19.5" customHeight="1" x14ac:dyDescent="0.2">
      <c r="D458" s="47" t="s">
        <v>136</v>
      </c>
      <c r="F458" s="48">
        <v>0</v>
      </c>
      <c r="G458" s="49"/>
      <c r="H458" s="49"/>
      <c r="I458" s="49"/>
      <c r="J458" s="48">
        <v>0</v>
      </c>
      <c r="K458" s="48">
        <v>0</v>
      </c>
      <c r="L458" s="48">
        <v>0</v>
      </c>
      <c r="M458" s="49"/>
      <c r="N458" s="48">
        <v>0</v>
      </c>
      <c r="O458" s="49"/>
      <c r="P458" s="49"/>
      <c r="Q458" s="49"/>
      <c r="R458" s="48">
        <v>0</v>
      </c>
      <c r="S458" s="48">
        <v>0</v>
      </c>
      <c r="T458" s="48">
        <v>0</v>
      </c>
      <c r="U458" s="48">
        <v>0</v>
      </c>
      <c r="V458" s="48">
        <v>0</v>
      </c>
      <c r="W458" s="49"/>
      <c r="X458" s="48">
        <v>0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8">
        <v>0</v>
      </c>
      <c r="AE458" s="49"/>
      <c r="AF458" s="48">
        <v>0</v>
      </c>
      <c r="AG458" s="49"/>
      <c r="AH458" s="49"/>
      <c r="AI458" s="49"/>
      <c r="AJ458" s="48">
        <v>0</v>
      </c>
      <c r="AK458" s="49"/>
      <c r="AL458" s="49"/>
      <c r="AM458" s="49"/>
      <c r="AN458" s="48">
        <v>0</v>
      </c>
      <c r="AO458" s="49"/>
      <c r="AP458" s="48">
        <v>0</v>
      </c>
      <c r="AQ458" s="40"/>
      <c r="AR458" s="40"/>
      <c r="AS458" s="40"/>
    </row>
    <row r="459" spans="1:45" ht="20.100000000000001" customHeight="1" x14ac:dyDescent="0.2">
      <c r="D459" s="2" t="s">
        <v>100</v>
      </c>
      <c r="F459" s="39">
        <v>0</v>
      </c>
      <c r="G459" s="39"/>
      <c r="H459" s="39"/>
      <c r="I459" s="39"/>
      <c r="J459" s="39">
        <v>0</v>
      </c>
      <c r="K459" s="39">
        <v>0</v>
      </c>
      <c r="L459" s="39">
        <v>0</v>
      </c>
      <c r="M459" s="39"/>
      <c r="N459" s="39">
        <v>0</v>
      </c>
      <c r="O459" s="39"/>
      <c r="P459" s="39"/>
      <c r="Q459" s="39"/>
      <c r="R459" s="39">
        <v>0</v>
      </c>
      <c r="S459" s="39">
        <v>0</v>
      </c>
      <c r="T459" s="39">
        <v>0</v>
      </c>
      <c r="U459" s="39">
        <v>0</v>
      </c>
      <c r="V459" s="39">
        <v>0</v>
      </c>
      <c r="W459" s="39"/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/>
      <c r="AF459" s="39">
        <v>0</v>
      </c>
      <c r="AG459" s="39"/>
      <c r="AH459" s="39"/>
      <c r="AI459" s="39"/>
      <c r="AJ459" s="39">
        <v>0</v>
      </c>
      <c r="AK459" s="39"/>
      <c r="AL459" s="39"/>
      <c r="AM459" s="39"/>
      <c r="AN459" s="39">
        <v>0</v>
      </c>
      <c r="AO459" s="39"/>
      <c r="AP459" s="39">
        <v>0</v>
      </c>
      <c r="AQ459" s="40"/>
      <c r="AR459" s="40"/>
      <c r="AS459" s="40"/>
    </row>
    <row r="460" spans="1:45" ht="19.5" customHeight="1" x14ac:dyDescent="0.2">
      <c r="D460" s="47" t="s">
        <v>115</v>
      </c>
      <c r="F460" s="48">
        <v>0</v>
      </c>
      <c r="G460" s="49"/>
      <c r="H460" s="49"/>
      <c r="I460" s="49"/>
      <c r="J460" s="48">
        <v>0</v>
      </c>
      <c r="K460" s="48">
        <v>0</v>
      </c>
      <c r="L460" s="48">
        <v>0</v>
      </c>
      <c r="M460" s="49"/>
      <c r="N460" s="48">
        <v>0</v>
      </c>
      <c r="O460" s="49"/>
      <c r="P460" s="49"/>
      <c r="Q460" s="49"/>
      <c r="R460" s="48">
        <v>0</v>
      </c>
      <c r="S460" s="48">
        <v>0</v>
      </c>
      <c r="T460" s="48">
        <v>0</v>
      </c>
      <c r="U460" s="48">
        <v>0</v>
      </c>
      <c r="V460" s="48">
        <v>0</v>
      </c>
      <c r="W460" s="49"/>
      <c r="X460" s="48">
        <v>0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9"/>
      <c r="AF460" s="48">
        <v>0</v>
      </c>
      <c r="AG460" s="49"/>
      <c r="AH460" s="49"/>
      <c r="AI460" s="49"/>
      <c r="AJ460" s="48">
        <v>0</v>
      </c>
      <c r="AK460" s="49"/>
      <c r="AL460" s="49"/>
      <c r="AM460" s="49"/>
      <c r="AN460" s="48">
        <v>0</v>
      </c>
      <c r="AO460" s="49"/>
      <c r="AP460" s="48">
        <v>0</v>
      </c>
      <c r="AQ460" s="40"/>
      <c r="AR460" s="40"/>
      <c r="AS460" s="40"/>
    </row>
    <row r="461" spans="1:45" ht="20.100000000000001" customHeight="1" x14ac:dyDescent="0.2">
      <c r="D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0"/>
      <c r="AR461" s="40"/>
      <c r="AS461" s="40"/>
    </row>
    <row r="462" spans="1:45" s="1" customFormat="1" ht="20.100000000000001" customHeight="1" x14ac:dyDescent="0.25">
      <c r="A462" s="3"/>
      <c r="B462" s="6"/>
      <c r="C462" s="51" t="s">
        <v>120</v>
      </c>
      <c r="D462" s="52"/>
      <c r="E462" s="5"/>
      <c r="F462" s="53">
        <v>0</v>
      </c>
      <c r="G462" s="54"/>
      <c r="H462" s="54"/>
      <c r="I462" s="54"/>
      <c r="J462" s="53">
        <v>0</v>
      </c>
      <c r="K462" s="53">
        <v>0</v>
      </c>
      <c r="L462" s="53">
        <v>0</v>
      </c>
      <c r="M462" s="54"/>
      <c r="N462" s="53">
        <v>0</v>
      </c>
      <c r="O462" s="54"/>
      <c r="P462" s="54"/>
      <c r="Q462" s="54"/>
      <c r="R462" s="53">
        <v>0</v>
      </c>
      <c r="S462" s="53">
        <v>0</v>
      </c>
      <c r="T462" s="53">
        <v>0</v>
      </c>
      <c r="U462" s="53">
        <v>0</v>
      </c>
      <c r="V462" s="53">
        <v>0</v>
      </c>
      <c r="W462" s="54"/>
      <c r="X462" s="53">
        <v>0</v>
      </c>
      <c r="Y462" s="53">
        <v>0</v>
      </c>
      <c r="Z462" s="53">
        <v>0</v>
      </c>
      <c r="AA462" s="53">
        <v>0</v>
      </c>
      <c r="AB462" s="53">
        <v>0</v>
      </c>
      <c r="AC462" s="53">
        <v>0</v>
      </c>
      <c r="AD462" s="53">
        <v>0</v>
      </c>
      <c r="AE462" s="54"/>
      <c r="AF462" s="53">
        <v>0</v>
      </c>
      <c r="AG462" s="54"/>
      <c r="AH462" s="54"/>
      <c r="AI462" s="54"/>
      <c r="AJ462" s="53">
        <v>0</v>
      </c>
      <c r="AK462" s="54"/>
      <c r="AL462" s="54"/>
      <c r="AM462" s="54"/>
      <c r="AN462" s="53">
        <v>0</v>
      </c>
      <c r="AO462" s="54"/>
      <c r="AP462" s="53">
        <v>0</v>
      </c>
      <c r="AQ462" s="40"/>
      <c r="AR462" s="40"/>
      <c r="AS462" s="40"/>
    </row>
    <row r="463" spans="1:45" ht="20.100000000000001" customHeight="1" x14ac:dyDescent="0.2">
      <c r="D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0"/>
      <c r="AR463" s="40"/>
      <c r="AS463" s="40"/>
    </row>
    <row r="464" spans="1:45" ht="20.100000000000001" customHeight="1" x14ac:dyDescent="0.2">
      <c r="C464" s="3" t="s">
        <v>249</v>
      </c>
      <c r="D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0"/>
      <c r="AR464" s="40"/>
      <c r="AS464" s="40"/>
    </row>
    <row r="465" spans="1:45" ht="20.100000000000001" customHeight="1" x14ac:dyDescent="0.2">
      <c r="D465" s="2" t="s">
        <v>122</v>
      </c>
      <c r="F465" s="39">
        <v>1</v>
      </c>
      <c r="G465" s="39"/>
      <c r="H465" s="39"/>
      <c r="I465" s="39"/>
      <c r="J465" s="39">
        <v>1</v>
      </c>
      <c r="K465" s="39">
        <v>0</v>
      </c>
      <c r="L465" s="39">
        <v>0</v>
      </c>
      <c r="M465" s="39"/>
      <c r="N465" s="39">
        <v>1</v>
      </c>
      <c r="O465" s="39"/>
      <c r="P465" s="39"/>
      <c r="Q465" s="39"/>
      <c r="R465" s="39">
        <v>0</v>
      </c>
      <c r="S465" s="39">
        <v>0</v>
      </c>
      <c r="T465" s="39">
        <v>1</v>
      </c>
      <c r="U465" s="39">
        <v>0</v>
      </c>
      <c r="V465" s="39">
        <v>0</v>
      </c>
      <c r="W465" s="39"/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/>
      <c r="AF465" s="39">
        <v>1</v>
      </c>
      <c r="AG465" s="39"/>
      <c r="AH465" s="39"/>
      <c r="AI465" s="39"/>
      <c r="AJ465" s="39">
        <v>1</v>
      </c>
      <c r="AK465" s="39"/>
      <c r="AL465" s="39"/>
      <c r="AM465" s="39"/>
      <c r="AN465" s="39">
        <v>0</v>
      </c>
      <c r="AO465" s="39"/>
      <c r="AP465" s="39">
        <v>0</v>
      </c>
      <c r="AQ465" s="40"/>
      <c r="AR465" s="40"/>
      <c r="AS465" s="40"/>
    </row>
    <row r="466" spans="1:45" ht="19.5" customHeight="1" x14ac:dyDescent="0.2">
      <c r="D466" s="47" t="s">
        <v>135</v>
      </c>
      <c r="F466" s="48">
        <v>0</v>
      </c>
      <c r="G466" s="49"/>
      <c r="H466" s="49"/>
      <c r="I466" s="49"/>
      <c r="J466" s="48">
        <v>0</v>
      </c>
      <c r="K466" s="48">
        <v>0</v>
      </c>
      <c r="L466" s="48">
        <v>0</v>
      </c>
      <c r="M466" s="49"/>
      <c r="N466" s="48">
        <v>0</v>
      </c>
      <c r="O466" s="49"/>
      <c r="P466" s="49"/>
      <c r="Q466" s="49"/>
      <c r="R466" s="48">
        <v>0</v>
      </c>
      <c r="S466" s="48">
        <v>0</v>
      </c>
      <c r="T466" s="48">
        <v>0</v>
      </c>
      <c r="U466" s="48">
        <v>0</v>
      </c>
      <c r="V466" s="48">
        <v>0</v>
      </c>
      <c r="W466" s="49"/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9"/>
      <c r="AF466" s="48">
        <v>0</v>
      </c>
      <c r="AG466" s="49"/>
      <c r="AH466" s="49"/>
      <c r="AI466" s="49"/>
      <c r="AJ466" s="48">
        <v>0</v>
      </c>
      <c r="AK466" s="49"/>
      <c r="AL466" s="49"/>
      <c r="AM466" s="49"/>
      <c r="AN466" s="48">
        <v>0</v>
      </c>
      <c r="AO466" s="49"/>
      <c r="AP466" s="48">
        <v>0</v>
      </c>
      <c r="AQ466" s="40"/>
      <c r="AR466" s="40"/>
      <c r="AS466" s="40"/>
    </row>
    <row r="467" spans="1:45" ht="20.100000000000001" customHeight="1" x14ac:dyDescent="0.2">
      <c r="B467" s="5"/>
      <c r="D467" s="2" t="s">
        <v>113</v>
      </c>
      <c r="F467" s="39">
        <v>0</v>
      </c>
      <c r="G467" s="39"/>
      <c r="H467" s="39"/>
      <c r="I467" s="39"/>
      <c r="J467" s="39">
        <v>0</v>
      </c>
      <c r="K467" s="39">
        <v>0</v>
      </c>
      <c r="L467" s="39">
        <v>0</v>
      </c>
      <c r="M467" s="39"/>
      <c r="N467" s="39">
        <v>0</v>
      </c>
      <c r="O467" s="39"/>
      <c r="P467" s="39"/>
      <c r="Q467" s="39"/>
      <c r="R467" s="39">
        <v>0</v>
      </c>
      <c r="S467" s="39">
        <v>0</v>
      </c>
      <c r="T467" s="39">
        <v>0</v>
      </c>
      <c r="U467" s="39">
        <v>0</v>
      </c>
      <c r="V467" s="39">
        <v>0</v>
      </c>
      <c r="W467" s="39"/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/>
      <c r="AF467" s="39">
        <v>0</v>
      </c>
      <c r="AG467" s="39"/>
      <c r="AH467" s="39"/>
      <c r="AI467" s="39"/>
      <c r="AJ467" s="39">
        <v>0</v>
      </c>
      <c r="AK467" s="39"/>
      <c r="AL467" s="39"/>
      <c r="AM467" s="39"/>
      <c r="AN467" s="39">
        <v>0</v>
      </c>
      <c r="AO467" s="39"/>
      <c r="AP467" s="39">
        <v>0</v>
      </c>
      <c r="AQ467" s="40"/>
      <c r="AR467" s="40"/>
      <c r="AS467" s="40"/>
    </row>
    <row r="468" spans="1:45" ht="19.5" customHeight="1" x14ac:dyDescent="0.2">
      <c r="D468" s="47" t="s">
        <v>136</v>
      </c>
      <c r="F468" s="48">
        <v>0</v>
      </c>
      <c r="G468" s="49"/>
      <c r="H468" s="49"/>
      <c r="I468" s="49"/>
      <c r="J468" s="48">
        <v>0</v>
      </c>
      <c r="K468" s="48">
        <v>0</v>
      </c>
      <c r="L468" s="48">
        <v>0</v>
      </c>
      <c r="M468" s="49"/>
      <c r="N468" s="48">
        <v>0</v>
      </c>
      <c r="O468" s="49"/>
      <c r="P468" s="49"/>
      <c r="Q468" s="49"/>
      <c r="R468" s="48">
        <v>0</v>
      </c>
      <c r="S468" s="48">
        <v>0</v>
      </c>
      <c r="T468" s="48">
        <v>0</v>
      </c>
      <c r="U468" s="48">
        <v>0</v>
      </c>
      <c r="V468" s="48">
        <v>0</v>
      </c>
      <c r="W468" s="49"/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9"/>
      <c r="AF468" s="48">
        <v>0</v>
      </c>
      <c r="AG468" s="49"/>
      <c r="AH468" s="49"/>
      <c r="AI468" s="49"/>
      <c r="AJ468" s="48">
        <v>0</v>
      </c>
      <c r="AK468" s="49"/>
      <c r="AL468" s="49"/>
      <c r="AM468" s="49"/>
      <c r="AN468" s="48">
        <v>0</v>
      </c>
      <c r="AO468" s="49"/>
      <c r="AP468" s="48">
        <v>0</v>
      </c>
      <c r="AQ468" s="40"/>
      <c r="AR468" s="40"/>
      <c r="AS468" s="40"/>
    </row>
    <row r="469" spans="1:45" ht="20.100000000000001" customHeight="1" x14ac:dyDescent="0.2">
      <c r="B469" s="5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40"/>
      <c r="AR469" s="40"/>
      <c r="AS469" s="40"/>
    </row>
    <row r="470" spans="1:45" s="1" customFormat="1" ht="20.100000000000001" customHeight="1" x14ac:dyDescent="0.25">
      <c r="A470" s="3"/>
      <c r="B470" s="6"/>
      <c r="C470" s="51" t="s">
        <v>250</v>
      </c>
      <c r="D470" s="52"/>
      <c r="E470" s="5"/>
      <c r="F470" s="53">
        <v>1</v>
      </c>
      <c r="G470" s="54"/>
      <c r="H470" s="54"/>
      <c r="I470" s="54"/>
      <c r="J470" s="53">
        <v>1</v>
      </c>
      <c r="K470" s="53">
        <v>0</v>
      </c>
      <c r="L470" s="53">
        <v>0</v>
      </c>
      <c r="M470" s="54"/>
      <c r="N470" s="53">
        <v>1</v>
      </c>
      <c r="O470" s="54"/>
      <c r="P470" s="54"/>
      <c r="Q470" s="54"/>
      <c r="R470" s="53">
        <v>0</v>
      </c>
      <c r="S470" s="53">
        <v>0</v>
      </c>
      <c r="T470" s="53">
        <v>1</v>
      </c>
      <c r="U470" s="53">
        <v>0</v>
      </c>
      <c r="V470" s="53">
        <v>0</v>
      </c>
      <c r="W470" s="54"/>
      <c r="X470" s="53">
        <v>0</v>
      </c>
      <c r="Y470" s="53">
        <v>0</v>
      </c>
      <c r="Z470" s="53">
        <v>0</v>
      </c>
      <c r="AA470" s="53">
        <v>0</v>
      </c>
      <c r="AB470" s="53">
        <v>0</v>
      </c>
      <c r="AC470" s="53">
        <v>0</v>
      </c>
      <c r="AD470" s="53">
        <v>0</v>
      </c>
      <c r="AE470" s="54"/>
      <c r="AF470" s="53">
        <v>1</v>
      </c>
      <c r="AG470" s="54"/>
      <c r="AH470" s="54"/>
      <c r="AI470" s="54"/>
      <c r="AJ470" s="53">
        <v>1</v>
      </c>
      <c r="AK470" s="54"/>
      <c r="AL470" s="54"/>
      <c r="AM470" s="54"/>
      <c r="AN470" s="53">
        <v>0</v>
      </c>
      <c r="AO470" s="54"/>
      <c r="AP470" s="53">
        <v>0</v>
      </c>
      <c r="AQ470" s="40"/>
      <c r="AR470" s="40"/>
      <c r="AS470" s="40"/>
    </row>
    <row r="471" spans="1:45" ht="20.100000000000001" customHeight="1" x14ac:dyDescent="0.2">
      <c r="B471" s="5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40"/>
      <c r="AR471" s="40"/>
      <c r="AS471" s="40"/>
    </row>
    <row r="472" spans="1:45" ht="20.100000000000001" customHeight="1" x14ac:dyDescent="0.2">
      <c r="B472" s="5"/>
      <c r="C472" s="3" t="s">
        <v>154</v>
      </c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40"/>
      <c r="AR472" s="40"/>
      <c r="AS472" s="40"/>
    </row>
    <row r="473" spans="1:45" ht="20.100000000000001" customHeight="1" x14ac:dyDescent="0.2">
      <c r="B473" s="5"/>
      <c r="D473" s="60" t="s">
        <v>251</v>
      </c>
      <c r="F473" s="39">
        <v>4</v>
      </c>
      <c r="G473" s="39"/>
      <c r="H473" s="39"/>
      <c r="I473" s="39"/>
      <c r="J473" s="39">
        <v>0</v>
      </c>
      <c r="K473" s="39">
        <v>0</v>
      </c>
      <c r="L473" s="39">
        <v>0</v>
      </c>
      <c r="M473" s="39"/>
      <c r="N473" s="39">
        <v>0</v>
      </c>
      <c r="O473" s="39"/>
      <c r="P473" s="39"/>
      <c r="Q473" s="39"/>
      <c r="R473" s="39">
        <v>0</v>
      </c>
      <c r="S473" s="39">
        <v>0</v>
      </c>
      <c r="T473" s="39">
        <v>0</v>
      </c>
      <c r="U473" s="39">
        <v>0</v>
      </c>
      <c r="V473" s="39">
        <v>0</v>
      </c>
      <c r="W473" s="39"/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/>
      <c r="AF473" s="39">
        <v>0</v>
      </c>
      <c r="AG473" s="39"/>
      <c r="AH473" s="39"/>
      <c r="AI473" s="39"/>
      <c r="AJ473" s="39">
        <v>4</v>
      </c>
      <c r="AK473" s="39"/>
      <c r="AL473" s="39"/>
      <c r="AM473" s="39"/>
      <c r="AN473" s="39">
        <v>0</v>
      </c>
      <c r="AO473" s="39"/>
      <c r="AP473" s="39">
        <v>0</v>
      </c>
      <c r="AQ473" s="40"/>
      <c r="AR473" s="40"/>
      <c r="AS473" s="40"/>
    </row>
    <row r="474" spans="1:45" ht="19.5" customHeight="1" x14ac:dyDescent="0.2">
      <c r="D474" s="47" t="s">
        <v>252</v>
      </c>
      <c r="F474" s="48">
        <v>0</v>
      </c>
      <c r="G474" s="49"/>
      <c r="H474" s="49"/>
      <c r="I474" s="49"/>
      <c r="J474" s="48">
        <v>3</v>
      </c>
      <c r="K474" s="48">
        <v>0</v>
      </c>
      <c r="L474" s="48">
        <v>0</v>
      </c>
      <c r="M474" s="49"/>
      <c r="N474" s="48">
        <v>3</v>
      </c>
      <c r="O474" s="49"/>
      <c r="P474" s="49"/>
      <c r="Q474" s="49"/>
      <c r="R474" s="48">
        <v>0</v>
      </c>
      <c r="S474" s="48">
        <v>0</v>
      </c>
      <c r="T474" s="48">
        <v>3</v>
      </c>
      <c r="U474" s="48">
        <v>0</v>
      </c>
      <c r="V474" s="48">
        <v>0</v>
      </c>
      <c r="W474" s="49"/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9"/>
      <c r="AF474" s="48">
        <v>3</v>
      </c>
      <c r="AG474" s="49"/>
      <c r="AH474" s="49"/>
      <c r="AI474" s="49"/>
      <c r="AJ474" s="48">
        <v>0</v>
      </c>
      <c r="AK474" s="49"/>
      <c r="AL474" s="49"/>
      <c r="AM474" s="49"/>
      <c r="AN474" s="48">
        <v>0</v>
      </c>
      <c r="AO474" s="49"/>
      <c r="AP474" s="48">
        <v>0</v>
      </c>
      <c r="AQ474" s="40"/>
      <c r="AR474" s="40"/>
      <c r="AS474" s="40"/>
    </row>
    <row r="475" spans="1:45" ht="20.100000000000001" customHeight="1" x14ac:dyDescent="0.2">
      <c r="B475" s="5"/>
      <c r="D475" s="60" t="s">
        <v>253</v>
      </c>
      <c r="F475" s="39">
        <v>0</v>
      </c>
      <c r="G475" s="39"/>
      <c r="H475" s="39"/>
      <c r="I475" s="39"/>
      <c r="J475" s="39">
        <v>0</v>
      </c>
      <c r="K475" s="39">
        <v>0</v>
      </c>
      <c r="L475" s="39">
        <v>0</v>
      </c>
      <c r="M475" s="39"/>
      <c r="N475" s="39">
        <v>0</v>
      </c>
      <c r="O475" s="39"/>
      <c r="P475" s="39"/>
      <c r="Q475" s="39"/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/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/>
      <c r="AF475" s="39">
        <v>0</v>
      </c>
      <c r="AG475" s="39"/>
      <c r="AH475" s="39"/>
      <c r="AI475" s="39"/>
      <c r="AJ475" s="39">
        <v>0</v>
      </c>
      <c r="AK475" s="39"/>
      <c r="AL475" s="39"/>
      <c r="AM475" s="39"/>
      <c r="AN475" s="39">
        <v>0</v>
      </c>
      <c r="AO475" s="39"/>
      <c r="AP475" s="39">
        <v>0</v>
      </c>
      <c r="AQ475" s="40"/>
      <c r="AR475" s="40"/>
      <c r="AS475" s="40"/>
    </row>
    <row r="476" spans="1:45" ht="19.5" customHeight="1" x14ac:dyDescent="0.2">
      <c r="D476" s="47" t="s">
        <v>254</v>
      </c>
      <c r="F476" s="48">
        <v>0</v>
      </c>
      <c r="G476" s="49"/>
      <c r="H476" s="49"/>
      <c r="I476" s="49"/>
      <c r="J476" s="48">
        <v>0</v>
      </c>
      <c r="K476" s="48">
        <v>0</v>
      </c>
      <c r="L476" s="48">
        <v>0</v>
      </c>
      <c r="M476" s="49"/>
      <c r="N476" s="48">
        <v>0</v>
      </c>
      <c r="O476" s="49"/>
      <c r="P476" s="49"/>
      <c r="Q476" s="49"/>
      <c r="R476" s="48">
        <v>0</v>
      </c>
      <c r="S476" s="48">
        <v>0</v>
      </c>
      <c r="T476" s="48">
        <v>0</v>
      </c>
      <c r="U476" s="48">
        <v>0</v>
      </c>
      <c r="V476" s="48">
        <v>0</v>
      </c>
      <c r="W476" s="49"/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9"/>
      <c r="AF476" s="48">
        <v>0</v>
      </c>
      <c r="AG476" s="49"/>
      <c r="AH476" s="49"/>
      <c r="AI476" s="49"/>
      <c r="AJ476" s="48">
        <v>0</v>
      </c>
      <c r="AK476" s="49"/>
      <c r="AL476" s="49"/>
      <c r="AM476" s="49"/>
      <c r="AN476" s="48">
        <v>0</v>
      </c>
      <c r="AO476" s="49"/>
      <c r="AP476" s="48">
        <v>0</v>
      </c>
      <c r="AQ476" s="40"/>
      <c r="AR476" s="40"/>
      <c r="AS476" s="40"/>
    </row>
    <row r="477" spans="1:45" ht="20.100000000000001" customHeight="1" x14ac:dyDescent="0.2">
      <c r="D477" s="60" t="s">
        <v>255</v>
      </c>
      <c r="F477" s="39">
        <v>1</v>
      </c>
      <c r="G477" s="39"/>
      <c r="H477" s="39"/>
      <c r="I477" s="39"/>
      <c r="J477" s="39">
        <v>0</v>
      </c>
      <c r="K477" s="39">
        <v>0</v>
      </c>
      <c r="L477" s="39">
        <v>0</v>
      </c>
      <c r="M477" s="39"/>
      <c r="N477" s="39">
        <v>0</v>
      </c>
      <c r="O477" s="39"/>
      <c r="P477" s="39"/>
      <c r="Q477" s="39"/>
      <c r="R477" s="39">
        <v>0</v>
      </c>
      <c r="S477" s="39">
        <v>0</v>
      </c>
      <c r="T477" s="39">
        <v>0</v>
      </c>
      <c r="U477" s="39">
        <v>0</v>
      </c>
      <c r="V477" s="39">
        <v>0</v>
      </c>
      <c r="W477" s="39"/>
      <c r="X477" s="39">
        <v>0</v>
      </c>
      <c r="Y477" s="39">
        <v>0</v>
      </c>
      <c r="Z477" s="39">
        <v>0</v>
      </c>
      <c r="AA477" s="39">
        <v>1</v>
      </c>
      <c r="AB477" s="39">
        <v>0</v>
      </c>
      <c r="AC477" s="39">
        <v>0</v>
      </c>
      <c r="AD477" s="39">
        <v>0</v>
      </c>
      <c r="AE477" s="39"/>
      <c r="AF477" s="39">
        <v>1</v>
      </c>
      <c r="AG477" s="39"/>
      <c r="AH477" s="39"/>
      <c r="AI477" s="39"/>
      <c r="AJ477" s="39">
        <v>0</v>
      </c>
      <c r="AK477" s="39"/>
      <c r="AL477" s="39"/>
      <c r="AM477" s="39"/>
      <c r="AN477" s="39">
        <v>0</v>
      </c>
      <c r="AO477" s="39"/>
      <c r="AP477" s="39">
        <v>0</v>
      </c>
      <c r="AQ477" s="40"/>
      <c r="AR477" s="40"/>
      <c r="AS477" s="40"/>
    </row>
    <row r="478" spans="1:45" ht="19.5" customHeight="1" x14ac:dyDescent="0.2">
      <c r="D478" s="47" t="s">
        <v>256</v>
      </c>
      <c r="F478" s="48">
        <v>0</v>
      </c>
      <c r="G478" s="49"/>
      <c r="H478" s="49"/>
      <c r="I478" s="49"/>
      <c r="J478" s="48">
        <v>0</v>
      </c>
      <c r="K478" s="48">
        <v>0</v>
      </c>
      <c r="L478" s="48">
        <v>0</v>
      </c>
      <c r="M478" s="49"/>
      <c r="N478" s="48">
        <v>0</v>
      </c>
      <c r="O478" s="49"/>
      <c r="P478" s="49"/>
      <c r="Q478" s="49"/>
      <c r="R478" s="48">
        <v>0</v>
      </c>
      <c r="S478" s="48">
        <v>0</v>
      </c>
      <c r="T478" s="48">
        <v>0</v>
      </c>
      <c r="U478" s="48">
        <v>0</v>
      </c>
      <c r="V478" s="48">
        <v>0</v>
      </c>
      <c r="W478" s="49"/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9"/>
      <c r="AF478" s="48">
        <v>0</v>
      </c>
      <c r="AG478" s="49"/>
      <c r="AH478" s="49"/>
      <c r="AI478" s="49"/>
      <c r="AJ478" s="48">
        <v>0</v>
      </c>
      <c r="AK478" s="49"/>
      <c r="AL478" s="49"/>
      <c r="AM478" s="49"/>
      <c r="AN478" s="48">
        <v>0</v>
      </c>
      <c r="AO478" s="49"/>
      <c r="AP478" s="48">
        <v>0</v>
      </c>
      <c r="AQ478" s="40"/>
      <c r="AR478" s="40"/>
      <c r="AS478" s="40"/>
    </row>
    <row r="479" spans="1:45" ht="20.100000000000001" customHeight="1" x14ac:dyDescent="0.2">
      <c r="D479" s="60" t="s">
        <v>257</v>
      </c>
      <c r="F479" s="39">
        <v>0</v>
      </c>
      <c r="G479" s="39"/>
      <c r="H479" s="39"/>
      <c r="I479" s="39"/>
      <c r="J479" s="39">
        <v>0</v>
      </c>
      <c r="K479" s="39">
        <v>0</v>
      </c>
      <c r="L479" s="39">
        <v>0</v>
      </c>
      <c r="M479" s="39"/>
      <c r="N479" s="39">
        <v>0</v>
      </c>
      <c r="O479" s="39"/>
      <c r="P479" s="39"/>
      <c r="Q479" s="39"/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/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/>
      <c r="AF479" s="39">
        <v>0</v>
      </c>
      <c r="AG479" s="39"/>
      <c r="AH479" s="39"/>
      <c r="AI479" s="39"/>
      <c r="AJ479" s="39">
        <v>0</v>
      </c>
      <c r="AK479" s="39"/>
      <c r="AL479" s="39"/>
      <c r="AM479" s="39"/>
      <c r="AN479" s="39">
        <v>0</v>
      </c>
      <c r="AO479" s="39"/>
      <c r="AP479" s="39">
        <v>0</v>
      </c>
      <c r="AQ479" s="40"/>
      <c r="AR479" s="40"/>
      <c r="AS479" s="40"/>
    </row>
    <row r="480" spans="1:45" ht="19.5" customHeight="1" x14ac:dyDescent="0.2">
      <c r="D480" s="47" t="s">
        <v>258</v>
      </c>
      <c r="F480" s="48">
        <v>0</v>
      </c>
      <c r="G480" s="49"/>
      <c r="H480" s="49"/>
      <c r="I480" s="49"/>
      <c r="J480" s="48">
        <v>0</v>
      </c>
      <c r="K480" s="48">
        <v>0</v>
      </c>
      <c r="L480" s="48">
        <v>0</v>
      </c>
      <c r="M480" s="49"/>
      <c r="N480" s="48">
        <v>0</v>
      </c>
      <c r="O480" s="49"/>
      <c r="P480" s="49"/>
      <c r="Q480" s="49"/>
      <c r="R480" s="48">
        <v>0</v>
      </c>
      <c r="S480" s="48">
        <v>0</v>
      </c>
      <c r="T480" s="48">
        <v>0</v>
      </c>
      <c r="U480" s="48">
        <v>0</v>
      </c>
      <c r="V480" s="48">
        <v>0</v>
      </c>
      <c r="W480" s="49"/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9"/>
      <c r="AF480" s="48">
        <v>0</v>
      </c>
      <c r="AG480" s="49"/>
      <c r="AH480" s="49"/>
      <c r="AI480" s="49"/>
      <c r="AJ480" s="48">
        <v>0</v>
      </c>
      <c r="AK480" s="49"/>
      <c r="AL480" s="49"/>
      <c r="AM480" s="49"/>
      <c r="AN480" s="48">
        <v>0</v>
      </c>
      <c r="AO480" s="49"/>
      <c r="AP480" s="48">
        <v>0</v>
      </c>
      <c r="AQ480" s="40"/>
      <c r="AR480" s="40"/>
      <c r="AS480" s="40"/>
    </row>
    <row r="481" spans="1:45" ht="20.100000000000001" customHeight="1" x14ac:dyDescent="0.2">
      <c r="D481" s="60" t="s">
        <v>259</v>
      </c>
      <c r="F481" s="39">
        <v>0</v>
      </c>
      <c r="G481" s="39"/>
      <c r="H481" s="39"/>
      <c r="I481" s="39"/>
      <c r="J481" s="39">
        <v>0</v>
      </c>
      <c r="K481" s="39">
        <v>0</v>
      </c>
      <c r="L481" s="39">
        <v>0</v>
      </c>
      <c r="M481" s="39"/>
      <c r="N481" s="39">
        <v>0</v>
      </c>
      <c r="O481" s="39"/>
      <c r="P481" s="39"/>
      <c r="Q481" s="39"/>
      <c r="R481" s="39">
        <v>0</v>
      </c>
      <c r="S481" s="39">
        <v>0</v>
      </c>
      <c r="T481" s="39">
        <v>0</v>
      </c>
      <c r="U481" s="39">
        <v>0</v>
      </c>
      <c r="V481" s="39">
        <v>0</v>
      </c>
      <c r="W481" s="39"/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/>
      <c r="AF481" s="39">
        <v>0</v>
      </c>
      <c r="AG481" s="39"/>
      <c r="AH481" s="39"/>
      <c r="AI481" s="39"/>
      <c r="AJ481" s="39">
        <v>0</v>
      </c>
      <c r="AK481" s="39"/>
      <c r="AL481" s="39"/>
      <c r="AM481" s="39"/>
      <c r="AN481" s="39">
        <v>0</v>
      </c>
      <c r="AO481" s="39"/>
      <c r="AP481" s="39">
        <v>0</v>
      </c>
      <c r="AQ481" s="40"/>
      <c r="AR481" s="40"/>
      <c r="AS481" s="40"/>
    </row>
    <row r="482" spans="1:45" ht="20.100000000000001" customHeight="1" x14ac:dyDescent="0.2"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40"/>
      <c r="AR482" s="40"/>
      <c r="AS482" s="40"/>
    </row>
    <row r="483" spans="1:45" s="1" customFormat="1" ht="20.100000000000001" customHeight="1" x14ac:dyDescent="0.25">
      <c r="A483" s="3"/>
      <c r="B483" s="6"/>
      <c r="C483" s="51" t="s">
        <v>159</v>
      </c>
      <c r="D483" s="52"/>
      <c r="E483" s="5"/>
      <c r="F483" s="53">
        <v>5</v>
      </c>
      <c r="G483" s="54"/>
      <c r="H483" s="54"/>
      <c r="I483" s="54"/>
      <c r="J483" s="53">
        <v>3</v>
      </c>
      <c r="K483" s="53">
        <v>0</v>
      </c>
      <c r="L483" s="53">
        <v>0</v>
      </c>
      <c r="M483" s="54"/>
      <c r="N483" s="53">
        <v>3</v>
      </c>
      <c r="O483" s="54"/>
      <c r="P483" s="54"/>
      <c r="Q483" s="54"/>
      <c r="R483" s="53">
        <v>0</v>
      </c>
      <c r="S483" s="53">
        <v>0</v>
      </c>
      <c r="T483" s="53">
        <v>3</v>
      </c>
      <c r="U483" s="53">
        <v>0</v>
      </c>
      <c r="V483" s="53">
        <v>0</v>
      </c>
      <c r="W483" s="54"/>
      <c r="X483" s="53">
        <v>0</v>
      </c>
      <c r="Y483" s="53">
        <v>0</v>
      </c>
      <c r="Z483" s="53">
        <v>0</v>
      </c>
      <c r="AA483" s="53">
        <v>1</v>
      </c>
      <c r="AB483" s="53">
        <v>0</v>
      </c>
      <c r="AC483" s="53">
        <v>0</v>
      </c>
      <c r="AD483" s="53">
        <v>0</v>
      </c>
      <c r="AE483" s="54"/>
      <c r="AF483" s="53">
        <v>4</v>
      </c>
      <c r="AG483" s="54"/>
      <c r="AH483" s="54"/>
      <c r="AI483" s="54"/>
      <c r="AJ483" s="53">
        <v>4</v>
      </c>
      <c r="AK483" s="54"/>
      <c r="AL483" s="54"/>
      <c r="AM483" s="54"/>
      <c r="AN483" s="53">
        <v>0</v>
      </c>
      <c r="AO483" s="54"/>
      <c r="AP483" s="53">
        <v>0</v>
      </c>
      <c r="AQ483" s="40"/>
      <c r="AR483" s="40"/>
      <c r="AS483" s="40"/>
    </row>
    <row r="484" spans="1:45" s="1" customFormat="1" ht="20.100000000000001" customHeight="1" x14ac:dyDescent="0.2">
      <c r="A484" s="3"/>
      <c r="B484" s="6"/>
      <c r="C484" s="3"/>
      <c r="D484" s="3"/>
      <c r="E484" s="5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</row>
    <row r="485" spans="1:45" s="1" customFormat="1" ht="20.100000000000001" customHeight="1" x14ac:dyDescent="0.25">
      <c r="A485" s="3"/>
      <c r="B485" s="57" t="s">
        <v>260</v>
      </c>
      <c r="C485" s="58"/>
      <c r="D485" s="58"/>
      <c r="E485" s="5"/>
      <c r="F485" s="59">
        <v>6</v>
      </c>
      <c r="G485" s="54"/>
      <c r="H485" s="54"/>
      <c r="I485" s="54"/>
      <c r="J485" s="59">
        <v>4</v>
      </c>
      <c r="K485" s="59">
        <v>0</v>
      </c>
      <c r="L485" s="59">
        <v>0</v>
      </c>
      <c r="M485" s="54"/>
      <c r="N485" s="59">
        <v>4</v>
      </c>
      <c r="O485" s="54"/>
      <c r="P485" s="54"/>
      <c r="Q485" s="54"/>
      <c r="R485" s="59">
        <v>0</v>
      </c>
      <c r="S485" s="59">
        <v>0</v>
      </c>
      <c r="T485" s="59">
        <v>4</v>
      </c>
      <c r="U485" s="59">
        <v>0</v>
      </c>
      <c r="V485" s="59">
        <v>0</v>
      </c>
      <c r="W485" s="54"/>
      <c r="X485" s="59">
        <v>0</v>
      </c>
      <c r="Y485" s="59">
        <v>0</v>
      </c>
      <c r="Z485" s="59">
        <v>0</v>
      </c>
      <c r="AA485" s="59">
        <v>1</v>
      </c>
      <c r="AB485" s="59">
        <v>0</v>
      </c>
      <c r="AC485" s="59">
        <v>0</v>
      </c>
      <c r="AD485" s="59">
        <v>0</v>
      </c>
      <c r="AE485" s="54"/>
      <c r="AF485" s="59">
        <v>5</v>
      </c>
      <c r="AG485" s="54"/>
      <c r="AH485" s="54"/>
      <c r="AI485" s="54"/>
      <c r="AJ485" s="59">
        <v>5</v>
      </c>
      <c r="AK485" s="54"/>
      <c r="AL485" s="54"/>
      <c r="AM485" s="54"/>
      <c r="AN485" s="59">
        <v>0</v>
      </c>
      <c r="AO485" s="54"/>
      <c r="AP485" s="59">
        <v>0</v>
      </c>
      <c r="AQ485" s="40"/>
      <c r="AR485" s="40"/>
      <c r="AS485" s="40"/>
    </row>
    <row r="486" spans="1:45" ht="20.100000000000001" customHeight="1" x14ac:dyDescent="0.2"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40"/>
      <c r="AR486" s="40"/>
      <c r="AS486" s="40"/>
    </row>
    <row r="487" spans="1:45" ht="20.100000000000001" customHeight="1" x14ac:dyDescent="0.2">
      <c r="B487" s="6" t="s">
        <v>261</v>
      </c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40"/>
      <c r="AR487" s="40"/>
      <c r="AS487" s="40"/>
    </row>
    <row r="488" spans="1:45" ht="20.100000000000001" customHeight="1" x14ac:dyDescent="0.2">
      <c r="C488" s="3" t="s">
        <v>154</v>
      </c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40"/>
      <c r="AR488" s="40"/>
      <c r="AS488" s="40"/>
    </row>
    <row r="489" spans="1:45" ht="20.100000000000001" customHeight="1" x14ac:dyDescent="0.2">
      <c r="D489" s="2" t="s">
        <v>96</v>
      </c>
      <c r="F489" s="39">
        <v>0</v>
      </c>
      <c r="G489" s="39"/>
      <c r="H489" s="39"/>
      <c r="I489" s="39"/>
      <c r="J489" s="39">
        <v>0</v>
      </c>
      <c r="K489" s="39">
        <v>0</v>
      </c>
      <c r="L489" s="39">
        <v>0</v>
      </c>
      <c r="M489" s="39"/>
      <c r="N489" s="39">
        <v>0</v>
      </c>
      <c r="O489" s="39"/>
      <c r="P489" s="39"/>
      <c r="Q489" s="39"/>
      <c r="R489" s="39">
        <v>0</v>
      </c>
      <c r="S489" s="39">
        <v>0</v>
      </c>
      <c r="T489" s="39">
        <v>0</v>
      </c>
      <c r="U489" s="39">
        <v>0</v>
      </c>
      <c r="V489" s="39">
        <v>0</v>
      </c>
      <c r="W489" s="39"/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/>
      <c r="AF489" s="39">
        <v>0</v>
      </c>
      <c r="AG489" s="39"/>
      <c r="AH489" s="39"/>
      <c r="AI489" s="39"/>
      <c r="AJ489" s="39">
        <v>0</v>
      </c>
      <c r="AK489" s="39"/>
      <c r="AL489" s="39"/>
      <c r="AM489" s="39"/>
      <c r="AN489" s="39">
        <v>0</v>
      </c>
      <c r="AO489" s="39"/>
      <c r="AP489" s="39">
        <v>0</v>
      </c>
      <c r="AQ489" s="40"/>
      <c r="AR489" s="40"/>
      <c r="AS489" s="40"/>
    </row>
    <row r="490" spans="1:45" ht="19.5" customHeight="1" x14ac:dyDescent="0.2">
      <c r="D490" s="47" t="s">
        <v>97</v>
      </c>
      <c r="F490" s="48">
        <v>0</v>
      </c>
      <c r="G490" s="49"/>
      <c r="H490" s="49"/>
      <c r="I490" s="49"/>
      <c r="J490" s="48">
        <v>0</v>
      </c>
      <c r="K490" s="48">
        <v>0</v>
      </c>
      <c r="L490" s="48">
        <v>0</v>
      </c>
      <c r="M490" s="49"/>
      <c r="N490" s="48">
        <v>0</v>
      </c>
      <c r="O490" s="49"/>
      <c r="P490" s="49"/>
      <c r="Q490" s="49"/>
      <c r="R490" s="48">
        <v>0</v>
      </c>
      <c r="S490" s="48">
        <v>0</v>
      </c>
      <c r="T490" s="48">
        <v>0</v>
      </c>
      <c r="U490" s="48">
        <v>0</v>
      </c>
      <c r="V490" s="48">
        <v>0</v>
      </c>
      <c r="W490" s="49"/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9"/>
      <c r="AF490" s="48">
        <v>0</v>
      </c>
      <c r="AG490" s="49"/>
      <c r="AH490" s="49"/>
      <c r="AI490" s="49"/>
      <c r="AJ490" s="48">
        <v>0</v>
      </c>
      <c r="AK490" s="49"/>
      <c r="AL490" s="49"/>
      <c r="AM490" s="49"/>
      <c r="AN490" s="48">
        <v>0</v>
      </c>
      <c r="AO490" s="49"/>
      <c r="AP490" s="48">
        <v>0</v>
      </c>
      <c r="AQ490" s="40"/>
      <c r="AR490" s="40"/>
      <c r="AS490" s="40"/>
    </row>
    <row r="491" spans="1:45" ht="20.100000000000001" customHeight="1" x14ac:dyDescent="0.2">
      <c r="B491" s="5"/>
      <c r="D491" s="2" t="s">
        <v>113</v>
      </c>
      <c r="F491" s="39">
        <v>0</v>
      </c>
      <c r="G491" s="39"/>
      <c r="H491" s="39"/>
      <c r="I491" s="39"/>
      <c r="J491" s="39">
        <v>0</v>
      </c>
      <c r="K491" s="39">
        <v>0</v>
      </c>
      <c r="L491" s="39">
        <v>0</v>
      </c>
      <c r="M491" s="39"/>
      <c r="N491" s="39">
        <v>0</v>
      </c>
      <c r="O491" s="39"/>
      <c r="P491" s="39"/>
      <c r="Q491" s="39"/>
      <c r="R491" s="39">
        <v>0</v>
      </c>
      <c r="S491" s="39">
        <v>0</v>
      </c>
      <c r="T491" s="39">
        <v>0</v>
      </c>
      <c r="U491" s="39">
        <v>0</v>
      </c>
      <c r="V491" s="39">
        <v>0</v>
      </c>
      <c r="W491" s="39"/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/>
      <c r="AF491" s="39">
        <v>0</v>
      </c>
      <c r="AG491" s="39"/>
      <c r="AH491" s="39"/>
      <c r="AI491" s="39"/>
      <c r="AJ491" s="39">
        <v>0</v>
      </c>
      <c r="AK491" s="39"/>
      <c r="AL491" s="39"/>
      <c r="AM491" s="39"/>
      <c r="AN491" s="39">
        <v>0</v>
      </c>
      <c r="AO491" s="39"/>
      <c r="AP491" s="39">
        <v>0</v>
      </c>
      <c r="AQ491" s="40"/>
      <c r="AR491" s="40"/>
      <c r="AS491" s="40"/>
    </row>
    <row r="492" spans="1:45" ht="19.5" customHeight="1" x14ac:dyDescent="0.2">
      <c r="D492" s="47" t="s">
        <v>136</v>
      </c>
      <c r="F492" s="48">
        <v>0</v>
      </c>
      <c r="G492" s="49"/>
      <c r="H492" s="49"/>
      <c r="I492" s="49"/>
      <c r="J492" s="48">
        <v>0</v>
      </c>
      <c r="K492" s="48">
        <v>0</v>
      </c>
      <c r="L492" s="48">
        <v>0</v>
      </c>
      <c r="M492" s="49"/>
      <c r="N492" s="48">
        <v>0</v>
      </c>
      <c r="O492" s="49"/>
      <c r="P492" s="49"/>
      <c r="Q492" s="49"/>
      <c r="R492" s="48">
        <v>0</v>
      </c>
      <c r="S492" s="48">
        <v>0</v>
      </c>
      <c r="T492" s="48">
        <v>0</v>
      </c>
      <c r="U492" s="48">
        <v>0</v>
      </c>
      <c r="V492" s="48">
        <v>0</v>
      </c>
      <c r="W492" s="49"/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9"/>
      <c r="AF492" s="48">
        <v>0</v>
      </c>
      <c r="AG492" s="49"/>
      <c r="AH492" s="49"/>
      <c r="AI492" s="49"/>
      <c r="AJ492" s="48">
        <v>0</v>
      </c>
      <c r="AK492" s="49"/>
      <c r="AL492" s="49"/>
      <c r="AM492" s="49"/>
      <c r="AN492" s="48">
        <v>0</v>
      </c>
      <c r="AO492" s="49"/>
      <c r="AP492" s="48">
        <v>0</v>
      </c>
      <c r="AQ492" s="40"/>
      <c r="AR492" s="40"/>
      <c r="AS492" s="40"/>
    </row>
    <row r="493" spans="1:45" ht="20.100000000000001" customHeight="1" x14ac:dyDescent="0.2">
      <c r="D493" s="2" t="s">
        <v>114</v>
      </c>
      <c r="F493" s="39">
        <v>0</v>
      </c>
      <c r="G493" s="39"/>
      <c r="H493" s="39"/>
      <c r="I493" s="39"/>
      <c r="J493" s="39">
        <v>1</v>
      </c>
      <c r="K493" s="39">
        <v>0</v>
      </c>
      <c r="L493" s="39">
        <v>0</v>
      </c>
      <c r="M493" s="39"/>
      <c r="N493" s="39">
        <v>1</v>
      </c>
      <c r="O493" s="39"/>
      <c r="P493" s="39"/>
      <c r="Q493" s="39"/>
      <c r="R493" s="39">
        <v>0</v>
      </c>
      <c r="S493" s="39">
        <v>0</v>
      </c>
      <c r="T493" s="39">
        <v>1</v>
      </c>
      <c r="U493" s="39">
        <v>0</v>
      </c>
      <c r="V493" s="39">
        <v>0</v>
      </c>
      <c r="W493" s="39"/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/>
      <c r="AF493" s="39">
        <v>1</v>
      </c>
      <c r="AG493" s="39"/>
      <c r="AH493" s="39"/>
      <c r="AI493" s="39"/>
      <c r="AJ493" s="39">
        <v>0</v>
      </c>
      <c r="AK493" s="39"/>
      <c r="AL493" s="39"/>
      <c r="AM493" s="39"/>
      <c r="AN493" s="39">
        <v>0</v>
      </c>
      <c r="AO493" s="39"/>
      <c r="AP493" s="39">
        <v>0</v>
      </c>
      <c r="AQ493" s="40"/>
      <c r="AR493" s="40"/>
      <c r="AS493" s="40"/>
    </row>
    <row r="494" spans="1:45" ht="19.5" customHeight="1" x14ac:dyDescent="0.2">
      <c r="D494" s="47" t="s">
        <v>115</v>
      </c>
      <c r="F494" s="48">
        <v>0</v>
      </c>
      <c r="G494" s="49"/>
      <c r="H494" s="49"/>
      <c r="I494" s="49"/>
      <c r="J494" s="48">
        <v>0</v>
      </c>
      <c r="K494" s="48">
        <v>0</v>
      </c>
      <c r="L494" s="48">
        <v>0</v>
      </c>
      <c r="M494" s="49"/>
      <c r="N494" s="48">
        <v>0</v>
      </c>
      <c r="O494" s="49"/>
      <c r="P494" s="49"/>
      <c r="Q494" s="49"/>
      <c r="R494" s="48">
        <v>0</v>
      </c>
      <c r="S494" s="48">
        <v>0</v>
      </c>
      <c r="T494" s="48">
        <v>0</v>
      </c>
      <c r="U494" s="48">
        <v>0</v>
      </c>
      <c r="V494" s="48">
        <v>0</v>
      </c>
      <c r="W494" s="49"/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9"/>
      <c r="AF494" s="48">
        <v>0</v>
      </c>
      <c r="AG494" s="49"/>
      <c r="AH494" s="49"/>
      <c r="AI494" s="49"/>
      <c r="AJ494" s="48">
        <v>0</v>
      </c>
      <c r="AK494" s="49"/>
      <c r="AL494" s="49"/>
      <c r="AM494" s="49"/>
      <c r="AN494" s="48">
        <v>0</v>
      </c>
      <c r="AO494" s="49"/>
      <c r="AP494" s="48">
        <v>0</v>
      </c>
      <c r="AQ494" s="40"/>
      <c r="AR494" s="40"/>
      <c r="AS494" s="40"/>
    </row>
    <row r="495" spans="1:45" ht="20.100000000000001" customHeight="1" x14ac:dyDescent="0.2">
      <c r="D495" s="2" t="s">
        <v>102</v>
      </c>
      <c r="F495" s="39">
        <v>0</v>
      </c>
      <c r="G495" s="39"/>
      <c r="H495" s="39"/>
      <c r="I495" s="39"/>
      <c r="J495" s="39">
        <v>0</v>
      </c>
      <c r="K495" s="39">
        <v>0</v>
      </c>
      <c r="L495" s="39">
        <v>0</v>
      </c>
      <c r="M495" s="39"/>
      <c r="N495" s="39">
        <v>0</v>
      </c>
      <c r="O495" s="39"/>
      <c r="P495" s="39"/>
      <c r="Q495" s="39"/>
      <c r="R495" s="39">
        <v>0</v>
      </c>
      <c r="S495" s="39">
        <v>0</v>
      </c>
      <c r="T495" s="39">
        <v>0</v>
      </c>
      <c r="U495" s="39">
        <v>0</v>
      </c>
      <c r="V495" s="39">
        <v>0</v>
      </c>
      <c r="W495" s="39"/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/>
      <c r="AF495" s="39">
        <v>0</v>
      </c>
      <c r="AG495" s="39"/>
      <c r="AH495" s="39"/>
      <c r="AI495" s="39"/>
      <c r="AJ495" s="39">
        <v>0</v>
      </c>
      <c r="AK495" s="39"/>
      <c r="AL495" s="39"/>
      <c r="AM495" s="39"/>
      <c r="AN495" s="39">
        <v>0</v>
      </c>
      <c r="AO495" s="39"/>
      <c r="AP495" s="39">
        <v>0</v>
      </c>
      <c r="AQ495" s="40"/>
      <c r="AR495" s="40"/>
      <c r="AS495" s="40"/>
    </row>
    <row r="496" spans="1:45" ht="19.5" customHeight="1" x14ac:dyDescent="0.2">
      <c r="D496" s="47" t="s">
        <v>103</v>
      </c>
      <c r="F496" s="48">
        <v>0</v>
      </c>
      <c r="G496" s="49"/>
      <c r="H496" s="49"/>
      <c r="I496" s="49"/>
      <c r="J496" s="48">
        <v>0</v>
      </c>
      <c r="K496" s="48">
        <v>1</v>
      </c>
      <c r="L496" s="48">
        <v>0</v>
      </c>
      <c r="M496" s="49"/>
      <c r="N496" s="48">
        <v>1</v>
      </c>
      <c r="O496" s="49"/>
      <c r="P496" s="49"/>
      <c r="Q496" s="49"/>
      <c r="R496" s="48">
        <v>0</v>
      </c>
      <c r="S496" s="48">
        <v>0</v>
      </c>
      <c r="T496" s="48">
        <v>1</v>
      </c>
      <c r="U496" s="48">
        <v>0</v>
      </c>
      <c r="V496" s="48">
        <v>0</v>
      </c>
      <c r="W496" s="49"/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9"/>
      <c r="AF496" s="48">
        <v>1</v>
      </c>
      <c r="AG496" s="49"/>
      <c r="AH496" s="49"/>
      <c r="AI496" s="49"/>
      <c r="AJ496" s="48">
        <v>0</v>
      </c>
      <c r="AK496" s="49"/>
      <c r="AL496" s="49"/>
      <c r="AM496" s="49"/>
      <c r="AN496" s="48">
        <v>0</v>
      </c>
      <c r="AO496" s="49"/>
      <c r="AP496" s="48">
        <v>0</v>
      </c>
      <c r="AQ496" s="40"/>
      <c r="AR496" s="40"/>
      <c r="AS496" s="40"/>
    </row>
    <row r="497" spans="1:45" ht="20.100000000000001" customHeight="1" x14ac:dyDescent="0.2">
      <c r="B497" s="5"/>
      <c r="D497" s="2" t="s">
        <v>104</v>
      </c>
      <c r="F497" s="39">
        <v>0</v>
      </c>
      <c r="G497" s="39"/>
      <c r="H497" s="39"/>
      <c r="I497" s="39"/>
      <c r="J497" s="39">
        <v>0</v>
      </c>
      <c r="K497" s="39">
        <v>0</v>
      </c>
      <c r="L497" s="39">
        <v>0</v>
      </c>
      <c r="M497" s="39"/>
      <c r="N497" s="39">
        <v>0</v>
      </c>
      <c r="O497" s="39"/>
      <c r="P497" s="39"/>
      <c r="Q497" s="39"/>
      <c r="R497" s="39">
        <v>0</v>
      </c>
      <c r="S497" s="39">
        <v>0</v>
      </c>
      <c r="T497" s="39">
        <v>0</v>
      </c>
      <c r="U497" s="39">
        <v>0</v>
      </c>
      <c r="V497" s="39">
        <v>0</v>
      </c>
      <c r="W497" s="39"/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/>
      <c r="AF497" s="39">
        <v>0</v>
      </c>
      <c r="AG497" s="39"/>
      <c r="AH497" s="39"/>
      <c r="AI497" s="39"/>
      <c r="AJ497" s="39">
        <v>0</v>
      </c>
      <c r="AK497" s="39"/>
      <c r="AL497" s="39"/>
      <c r="AM497" s="39"/>
      <c r="AN497" s="39">
        <v>0</v>
      </c>
      <c r="AO497" s="39"/>
      <c r="AP497" s="39">
        <v>0</v>
      </c>
      <c r="AQ497" s="40"/>
      <c r="AR497" s="40"/>
      <c r="AS497" s="40"/>
    </row>
    <row r="498" spans="1:45" ht="19.5" customHeight="1" x14ac:dyDescent="0.2">
      <c r="D498" s="47" t="s">
        <v>117</v>
      </c>
      <c r="F498" s="48">
        <v>0</v>
      </c>
      <c r="G498" s="49"/>
      <c r="H498" s="49"/>
      <c r="I498" s="49"/>
      <c r="J498" s="48">
        <v>2</v>
      </c>
      <c r="K498" s="48">
        <v>0</v>
      </c>
      <c r="L498" s="48">
        <v>0</v>
      </c>
      <c r="M498" s="49"/>
      <c r="N498" s="48">
        <v>2</v>
      </c>
      <c r="O498" s="49"/>
      <c r="P498" s="49"/>
      <c r="Q498" s="49"/>
      <c r="R498" s="48">
        <v>0</v>
      </c>
      <c r="S498" s="48">
        <v>0</v>
      </c>
      <c r="T498" s="48">
        <v>2</v>
      </c>
      <c r="U498" s="48">
        <v>0</v>
      </c>
      <c r="V498" s="48">
        <v>0</v>
      </c>
      <c r="W498" s="49"/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9"/>
      <c r="AF498" s="48">
        <v>2</v>
      </c>
      <c r="AG498" s="49"/>
      <c r="AH498" s="49"/>
      <c r="AI498" s="49"/>
      <c r="AJ498" s="48">
        <v>0</v>
      </c>
      <c r="AK498" s="49"/>
      <c r="AL498" s="49"/>
      <c r="AM498" s="49"/>
      <c r="AN498" s="48">
        <v>0</v>
      </c>
      <c r="AO498" s="49"/>
      <c r="AP498" s="48">
        <v>0</v>
      </c>
      <c r="AQ498" s="40"/>
      <c r="AR498" s="40"/>
      <c r="AS498" s="40"/>
    </row>
    <row r="499" spans="1:45" ht="20.100000000000001" customHeight="1" x14ac:dyDescent="0.2">
      <c r="B499" s="5"/>
      <c r="D499" s="2" t="s">
        <v>156</v>
      </c>
      <c r="F499" s="39">
        <v>0</v>
      </c>
      <c r="G499" s="39"/>
      <c r="H499" s="39"/>
      <c r="I499" s="39"/>
      <c r="J499" s="39">
        <v>0</v>
      </c>
      <c r="K499" s="39">
        <v>0</v>
      </c>
      <c r="L499" s="39">
        <v>0</v>
      </c>
      <c r="M499" s="39"/>
      <c r="N499" s="39">
        <v>0</v>
      </c>
      <c r="O499" s="39"/>
      <c r="P499" s="39"/>
      <c r="Q499" s="39"/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/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/>
      <c r="AF499" s="39">
        <v>0</v>
      </c>
      <c r="AG499" s="39"/>
      <c r="AH499" s="39"/>
      <c r="AI499" s="39"/>
      <c r="AJ499" s="39">
        <v>0</v>
      </c>
      <c r="AK499" s="39"/>
      <c r="AL499" s="39"/>
      <c r="AM499" s="39"/>
      <c r="AN499" s="39">
        <v>0</v>
      </c>
      <c r="AO499" s="39"/>
      <c r="AP499" s="39">
        <v>0</v>
      </c>
      <c r="AQ499" s="40"/>
      <c r="AR499" s="40"/>
      <c r="AS499" s="40"/>
    </row>
    <row r="500" spans="1:45" ht="20.100000000000001" customHeight="1" x14ac:dyDescent="0.2">
      <c r="B500" s="5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40"/>
      <c r="AR500" s="40"/>
      <c r="AS500" s="40"/>
    </row>
    <row r="501" spans="1:45" s="1" customFormat="1" ht="20.100000000000001" customHeight="1" x14ac:dyDescent="0.25">
      <c r="A501" s="3"/>
      <c r="B501" s="6"/>
      <c r="C501" s="51" t="s">
        <v>159</v>
      </c>
      <c r="D501" s="52"/>
      <c r="E501" s="5"/>
      <c r="F501" s="53">
        <v>0</v>
      </c>
      <c r="G501" s="54"/>
      <c r="H501" s="54"/>
      <c r="I501" s="54"/>
      <c r="J501" s="53">
        <v>3</v>
      </c>
      <c r="K501" s="53">
        <v>1</v>
      </c>
      <c r="L501" s="53">
        <v>0</v>
      </c>
      <c r="M501" s="54"/>
      <c r="N501" s="53">
        <v>4</v>
      </c>
      <c r="O501" s="54"/>
      <c r="P501" s="54"/>
      <c r="Q501" s="54"/>
      <c r="R501" s="53">
        <v>0</v>
      </c>
      <c r="S501" s="53">
        <v>0</v>
      </c>
      <c r="T501" s="53">
        <v>4</v>
      </c>
      <c r="U501" s="53">
        <v>0</v>
      </c>
      <c r="V501" s="53">
        <v>0</v>
      </c>
      <c r="W501" s="54"/>
      <c r="X501" s="53">
        <v>0</v>
      </c>
      <c r="Y501" s="53">
        <v>0</v>
      </c>
      <c r="Z501" s="53">
        <v>0</v>
      </c>
      <c r="AA501" s="53">
        <v>0</v>
      </c>
      <c r="AB501" s="53">
        <v>0</v>
      </c>
      <c r="AC501" s="53">
        <v>0</v>
      </c>
      <c r="AD501" s="53">
        <v>0</v>
      </c>
      <c r="AE501" s="54"/>
      <c r="AF501" s="53">
        <v>4</v>
      </c>
      <c r="AG501" s="54"/>
      <c r="AH501" s="54"/>
      <c r="AI501" s="54"/>
      <c r="AJ501" s="53">
        <v>0</v>
      </c>
      <c r="AK501" s="54"/>
      <c r="AL501" s="54"/>
      <c r="AM501" s="54"/>
      <c r="AN501" s="53">
        <v>0</v>
      </c>
      <c r="AO501" s="54"/>
      <c r="AP501" s="53">
        <v>0</v>
      </c>
      <c r="AQ501" s="40"/>
      <c r="AR501" s="40"/>
      <c r="AS501" s="40"/>
    </row>
    <row r="502" spans="1:45" s="1" customFormat="1" ht="20.100000000000001" customHeight="1" x14ac:dyDescent="0.2">
      <c r="A502" s="3"/>
      <c r="B502" s="6"/>
      <c r="C502" s="3"/>
      <c r="D502" s="3"/>
      <c r="E502" s="5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</row>
    <row r="503" spans="1:45" s="1" customFormat="1" ht="20.100000000000001" customHeight="1" x14ac:dyDescent="0.25">
      <c r="A503" s="3"/>
      <c r="B503" s="57" t="s">
        <v>262</v>
      </c>
      <c r="C503" s="58"/>
      <c r="D503" s="58"/>
      <c r="E503" s="5"/>
      <c r="F503" s="59">
        <v>0</v>
      </c>
      <c r="G503" s="54"/>
      <c r="H503" s="54"/>
      <c r="I503" s="54"/>
      <c r="J503" s="59">
        <v>3</v>
      </c>
      <c r="K503" s="59">
        <v>1</v>
      </c>
      <c r="L503" s="59">
        <v>0</v>
      </c>
      <c r="M503" s="54"/>
      <c r="N503" s="59">
        <v>4</v>
      </c>
      <c r="O503" s="54"/>
      <c r="P503" s="54"/>
      <c r="Q503" s="54"/>
      <c r="R503" s="59">
        <v>0</v>
      </c>
      <c r="S503" s="59">
        <v>0</v>
      </c>
      <c r="T503" s="59">
        <v>4</v>
      </c>
      <c r="U503" s="59">
        <v>0</v>
      </c>
      <c r="V503" s="59">
        <v>0</v>
      </c>
      <c r="W503" s="54"/>
      <c r="X503" s="59">
        <v>0</v>
      </c>
      <c r="Y503" s="59">
        <v>0</v>
      </c>
      <c r="Z503" s="59">
        <v>0</v>
      </c>
      <c r="AA503" s="59">
        <v>0</v>
      </c>
      <c r="AB503" s="59">
        <v>0</v>
      </c>
      <c r="AC503" s="59">
        <v>0</v>
      </c>
      <c r="AD503" s="59">
        <v>0</v>
      </c>
      <c r="AE503" s="54"/>
      <c r="AF503" s="59">
        <v>4</v>
      </c>
      <c r="AG503" s="54"/>
      <c r="AH503" s="54"/>
      <c r="AI503" s="54"/>
      <c r="AJ503" s="59">
        <v>0</v>
      </c>
      <c r="AK503" s="54"/>
      <c r="AL503" s="54"/>
      <c r="AM503" s="54"/>
      <c r="AN503" s="59">
        <v>0</v>
      </c>
      <c r="AO503" s="54"/>
      <c r="AP503" s="59">
        <v>0</v>
      </c>
      <c r="AQ503" s="40"/>
      <c r="AR503" s="40"/>
      <c r="AS503" s="40"/>
    </row>
    <row r="504" spans="1:45" ht="20.100000000000001" customHeight="1" x14ac:dyDescent="0.2"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40"/>
      <c r="AR504" s="40"/>
      <c r="AS504" s="40"/>
    </row>
    <row r="505" spans="1:45" ht="20.100000000000001" customHeight="1" x14ac:dyDescent="0.2">
      <c r="B505" s="6" t="s">
        <v>263</v>
      </c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40"/>
      <c r="AR505" s="40"/>
      <c r="AS505" s="40"/>
    </row>
    <row r="506" spans="1:45" ht="20.100000000000001" customHeight="1" x14ac:dyDescent="0.2">
      <c r="C506" s="3" t="s">
        <v>154</v>
      </c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40"/>
      <c r="AR506" s="40"/>
      <c r="AS506" s="40"/>
    </row>
    <row r="507" spans="1:45" ht="20.100000000000001" customHeight="1" x14ac:dyDescent="0.2">
      <c r="D507" s="2" t="s">
        <v>122</v>
      </c>
      <c r="F507" s="39">
        <v>0</v>
      </c>
      <c r="G507" s="39"/>
      <c r="H507" s="39"/>
      <c r="I507" s="39"/>
      <c r="J507" s="39">
        <v>1</v>
      </c>
      <c r="K507" s="39">
        <v>0</v>
      </c>
      <c r="L507" s="39">
        <v>0</v>
      </c>
      <c r="M507" s="39"/>
      <c r="N507" s="39">
        <v>1</v>
      </c>
      <c r="O507" s="39"/>
      <c r="P507" s="39"/>
      <c r="Q507" s="39"/>
      <c r="R507" s="39">
        <v>0</v>
      </c>
      <c r="S507" s="39">
        <v>0</v>
      </c>
      <c r="T507" s="39">
        <v>1</v>
      </c>
      <c r="U507" s="39">
        <v>0</v>
      </c>
      <c r="V507" s="39">
        <v>0</v>
      </c>
      <c r="W507" s="39"/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/>
      <c r="AF507" s="39">
        <v>1</v>
      </c>
      <c r="AG507" s="39"/>
      <c r="AH507" s="39"/>
      <c r="AI507" s="39"/>
      <c r="AJ507" s="39">
        <v>0</v>
      </c>
      <c r="AK507" s="39"/>
      <c r="AL507" s="39"/>
      <c r="AM507" s="39"/>
      <c r="AN507" s="39">
        <v>0</v>
      </c>
      <c r="AO507" s="39"/>
      <c r="AP507" s="39">
        <v>0</v>
      </c>
      <c r="AQ507" s="40"/>
      <c r="AR507" s="40"/>
      <c r="AS507" s="40"/>
    </row>
    <row r="508" spans="1:45" ht="19.5" customHeight="1" x14ac:dyDescent="0.2">
      <c r="D508" s="47" t="s">
        <v>97</v>
      </c>
      <c r="F508" s="48">
        <v>0</v>
      </c>
      <c r="G508" s="49"/>
      <c r="H508" s="49"/>
      <c r="I508" s="49"/>
      <c r="J508" s="48">
        <v>0</v>
      </c>
      <c r="K508" s="48">
        <v>0</v>
      </c>
      <c r="L508" s="48">
        <v>0</v>
      </c>
      <c r="M508" s="49"/>
      <c r="N508" s="48">
        <v>0</v>
      </c>
      <c r="O508" s="49"/>
      <c r="P508" s="49"/>
      <c r="Q508" s="49"/>
      <c r="R508" s="48">
        <v>0</v>
      </c>
      <c r="S508" s="48">
        <v>0</v>
      </c>
      <c r="T508" s="48">
        <v>0</v>
      </c>
      <c r="U508" s="48">
        <v>0</v>
      </c>
      <c r="V508" s="48">
        <v>0</v>
      </c>
      <c r="W508" s="49"/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9"/>
      <c r="AF508" s="48">
        <v>0</v>
      </c>
      <c r="AG508" s="49"/>
      <c r="AH508" s="49"/>
      <c r="AI508" s="49"/>
      <c r="AJ508" s="48">
        <v>0</v>
      </c>
      <c r="AK508" s="49"/>
      <c r="AL508" s="49"/>
      <c r="AM508" s="49"/>
      <c r="AN508" s="48">
        <v>0</v>
      </c>
      <c r="AO508" s="49"/>
      <c r="AP508" s="48">
        <v>0</v>
      </c>
      <c r="AQ508" s="40"/>
      <c r="AR508" s="40"/>
      <c r="AS508" s="40"/>
    </row>
    <row r="509" spans="1:45" ht="20.100000000000001" customHeight="1" x14ac:dyDescent="0.2">
      <c r="D509" s="2" t="s">
        <v>98</v>
      </c>
      <c r="F509" s="39">
        <v>0</v>
      </c>
      <c r="G509" s="39"/>
      <c r="H509" s="39"/>
      <c r="I509" s="39"/>
      <c r="J509" s="39">
        <v>0</v>
      </c>
      <c r="K509" s="39">
        <v>0</v>
      </c>
      <c r="L509" s="39">
        <v>0</v>
      </c>
      <c r="M509" s="39"/>
      <c r="N509" s="39">
        <v>0</v>
      </c>
      <c r="O509" s="39"/>
      <c r="P509" s="39"/>
      <c r="Q509" s="39"/>
      <c r="R509" s="39">
        <v>0</v>
      </c>
      <c r="S509" s="39">
        <v>0</v>
      </c>
      <c r="T509" s="39">
        <v>0</v>
      </c>
      <c r="U509" s="39">
        <v>0</v>
      </c>
      <c r="V509" s="39">
        <v>0</v>
      </c>
      <c r="W509" s="39"/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/>
      <c r="AF509" s="39">
        <v>0</v>
      </c>
      <c r="AG509" s="39"/>
      <c r="AH509" s="39"/>
      <c r="AI509" s="39"/>
      <c r="AJ509" s="39">
        <v>0</v>
      </c>
      <c r="AK509" s="39"/>
      <c r="AL509" s="39"/>
      <c r="AM509" s="39"/>
      <c r="AN509" s="39">
        <v>0</v>
      </c>
      <c r="AO509" s="39"/>
      <c r="AP509" s="39">
        <v>0</v>
      </c>
      <c r="AQ509" s="40"/>
      <c r="AR509" s="40"/>
      <c r="AS509" s="40"/>
    </row>
    <row r="510" spans="1:45" ht="19.5" customHeight="1" x14ac:dyDescent="0.2">
      <c r="D510" s="47" t="s">
        <v>99</v>
      </c>
      <c r="F510" s="48">
        <v>0</v>
      </c>
      <c r="G510" s="49"/>
      <c r="H510" s="49"/>
      <c r="I510" s="49"/>
      <c r="J510" s="48">
        <v>2</v>
      </c>
      <c r="K510" s="48">
        <v>0</v>
      </c>
      <c r="L510" s="48">
        <v>0</v>
      </c>
      <c r="M510" s="49"/>
      <c r="N510" s="48">
        <v>2</v>
      </c>
      <c r="O510" s="49"/>
      <c r="P510" s="49"/>
      <c r="Q510" s="49"/>
      <c r="R510" s="48">
        <v>0</v>
      </c>
      <c r="S510" s="48">
        <v>0</v>
      </c>
      <c r="T510" s="48">
        <v>2</v>
      </c>
      <c r="U510" s="48">
        <v>0</v>
      </c>
      <c r="V510" s="48">
        <v>0</v>
      </c>
      <c r="W510" s="49"/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9"/>
      <c r="AF510" s="48">
        <v>2</v>
      </c>
      <c r="AG510" s="49"/>
      <c r="AH510" s="49"/>
      <c r="AI510" s="49"/>
      <c r="AJ510" s="48">
        <v>0</v>
      </c>
      <c r="AK510" s="49"/>
      <c r="AL510" s="49"/>
      <c r="AM510" s="49"/>
      <c r="AN510" s="48">
        <v>0</v>
      </c>
      <c r="AO510" s="49"/>
      <c r="AP510" s="48">
        <v>0</v>
      </c>
      <c r="AQ510" s="40"/>
      <c r="AR510" s="40"/>
      <c r="AS510" s="40"/>
    </row>
    <row r="511" spans="1:45" ht="20.100000000000001" customHeight="1" x14ac:dyDescent="0.2">
      <c r="D511" s="2" t="s">
        <v>114</v>
      </c>
      <c r="F511" s="39">
        <v>0</v>
      </c>
      <c r="G511" s="39"/>
      <c r="H511" s="39"/>
      <c r="I511" s="39"/>
      <c r="J511" s="39">
        <v>1</v>
      </c>
      <c r="K511" s="39">
        <v>0</v>
      </c>
      <c r="L511" s="39">
        <v>0</v>
      </c>
      <c r="M511" s="39"/>
      <c r="N511" s="39">
        <v>1</v>
      </c>
      <c r="O511" s="39"/>
      <c r="P511" s="39"/>
      <c r="Q511" s="39"/>
      <c r="R511" s="39">
        <v>0</v>
      </c>
      <c r="S511" s="39">
        <v>0</v>
      </c>
      <c r="T511" s="39">
        <v>1</v>
      </c>
      <c r="U511" s="39">
        <v>0</v>
      </c>
      <c r="V511" s="39">
        <v>0</v>
      </c>
      <c r="W511" s="39"/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/>
      <c r="AF511" s="39">
        <v>1</v>
      </c>
      <c r="AG511" s="39"/>
      <c r="AH511" s="39"/>
      <c r="AI511" s="39"/>
      <c r="AJ511" s="39">
        <v>0</v>
      </c>
      <c r="AK511" s="39"/>
      <c r="AL511" s="39"/>
      <c r="AM511" s="39"/>
      <c r="AN511" s="39">
        <v>0</v>
      </c>
      <c r="AO511" s="39"/>
      <c r="AP511" s="39">
        <v>0</v>
      </c>
      <c r="AQ511" s="40"/>
      <c r="AR511" s="40"/>
      <c r="AS511" s="40"/>
    </row>
    <row r="512" spans="1:45" ht="19.5" customHeight="1" x14ac:dyDescent="0.2">
      <c r="D512" s="47" t="s">
        <v>115</v>
      </c>
      <c r="F512" s="48">
        <v>0</v>
      </c>
      <c r="G512" s="49"/>
      <c r="H512" s="49"/>
      <c r="I512" s="49"/>
      <c r="J512" s="48">
        <v>1</v>
      </c>
      <c r="K512" s="48">
        <v>1</v>
      </c>
      <c r="L512" s="48">
        <v>0</v>
      </c>
      <c r="M512" s="49"/>
      <c r="N512" s="48">
        <v>2</v>
      </c>
      <c r="O512" s="49"/>
      <c r="P512" s="49"/>
      <c r="Q512" s="49"/>
      <c r="R512" s="48">
        <v>0</v>
      </c>
      <c r="S512" s="48">
        <v>1</v>
      </c>
      <c r="T512" s="48">
        <v>0</v>
      </c>
      <c r="U512" s="48">
        <v>0</v>
      </c>
      <c r="V512" s="48">
        <v>0</v>
      </c>
      <c r="W512" s="49"/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9"/>
      <c r="AF512" s="48">
        <v>1</v>
      </c>
      <c r="AG512" s="49"/>
      <c r="AH512" s="49"/>
      <c r="AI512" s="49"/>
      <c r="AJ512" s="48">
        <v>1</v>
      </c>
      <c r="AK512" s="49"/>
      <c r="AL512" s="49"/>
      <c r="AM512" s="49"/>
      <c r="AN512" s="48">
        <v>0</v>
      </c>
      <c r="AO512" s="49"/>
      <c r="AP512" s="48">
        <v>0</v>
      </c>
      <c r="AQ512" s="40"/>
      <c r="AR512" s="40"/>
      <c r="AS512" s="40"/>
    </row>
    <row r="513" spans="1:45" ht="20.100000000000001" customHeight="1" x14ac:dyDescent="0.2">
      <c r="D513" s="2" t="s">
        <v>116</v>
      </c>
      <c r="F513" s="39">
        <v>0</v>
      </c>
      <c r="G513" s="39"/>
      <c r="H513" s="39"/>
      <c r="I513" s="39"/>
      <c r="J513" s="39">
        <v>1</v>
      </c>
      <c r="K513" s="39">
        <v>0</v>
      </c>
      <c r="L513" s="39">
        <v>0</v>
      </c>
      <c r="M513" s="39"/>
      <c r="N513" s="39">
        <v>1</v>
      </c>
      <c r="O513" s="39"/>
      <c r="P513" s="39"/>
      <c r="Q513" s="39"/>
      <c r="R513" s="39">
        <v>0</v>
      </c>
      <c r="S513" s="39">
        <v>0</v>
      </c>
      <c r="T513" s="39">
        <v>1</v>
      </c>
      <c r="U513" s="39">
        <v>0</v>
      </c>
      <c r="V513" s="39">
        <v>0</v>
      </c>
      <c r="W513" s="39"/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/>
      <c r="AF513" s="39">
        <v>1</v>
      </c>
      <c r="AG513" s="39"/>
      <c r="AH513" s="39"/>
      <c r="AI513" s="39"/>
      <c r="AJ513" s="39">
        <v>0</v>
      </c>
      <c r="AK513" s="39"/>
      <c r="AL513" s="39"/>
      <c r="AM513" s="39"/>
      <c r="AN513" s="39">
        <v>0</v>
      </c>
      <c r="AO513" s="39"/>
      <c r="AP513" s="39">
        <v>0</v>
      </c>
      <c r="AQ513" s="40"/>
      <c r="AR513" s="40"/>
      <c r="AS513" s="40"/>
    </row>
    <row r="514" spans="1:45" ht="19.5" customHeight="1" x14ac:dyDescent="0.2">
      <c r="D514" s="47" t="s">
        <v>103</v>
      </c>
      <c r="F514" s="48">
        <v>0</v>
      </c>
      <c r="G514" s="49"/>
      <c r="H514" s="49"/>
      <c r="I514" s="49"/>
      <c r="J514" s="48">
        <v>0</v>
      </c>
      <c r="K514" s="48">
        <v>0</v>
      </c>
      <c r="L514" s="48">
        <v>0</v>
      </c>
      <c r="M514" s="49"/>
      <c r="N514" s="48">
        <v>0</v>
      </c>
      <c r="O514" s="49"/>
      <c r="P514" s="49"/>
      <c r="Q514" s="49"/>
      <c r="R514" s="48">
        <v>0</v>
      </c>
      <c r="S514" s="48">
        <v>0</v>
      </c>
      <c r="T514" s="48">
        <v>0</v>
      </c>
      <c r="U514" s="48">
        <v>0</v>
      </c>
      <c r="V514" s="48">
        <v>0</v>
      </c>
      <c r="W514" s="49"/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9"/>
      <c r="AF514" s="48">
        <v>0</v>
      </c>
      <c r="AG514" s="49"/>
      <c r="AH514" s="49"/>
      <c r="AI514" s="49"/>
      <c r="AJ514" s="48">
        <v>0</v>
      </c>
      <c r="AK514" s="49"/>
      <c r="AL514" s="49"/>
      <c r="AM514" s="49"/>
      <c r="AN514" s="48">
        <v>0</v>
      </c>
      <c r="AO514" s="49"/>
      <c r="AP514" s="48">
        <v>0</v>
      </c>
      <c r="AQ514" s="40"/>
      <c r="AR514" s="40"/>
      <c r="AS514" s="40"/>
    </row>
    <row r="515" spans="1:45" ht="20.100000000000001" customHeight="1" x14ac:dyDescent="0.2">
      <c r="D515" s="2" t="s">
        <v>104</v>
      </c>
      <c r="F515" s="39">
        <v>0</v>
      </c>
      <c r="G515" s="39"/>
      <c r="H515" s="39"/>
      <c r="I515" s="39"/>
      <c r="J515" s="39">
        <v>0</v>
      </c>
      <c r="K515" s="39">
        <v>0</v>
      </c>
      <c r="L515" s="39">
        <v>0</v>
      </c>
      <c r="M515" s="39"/>
      <c r="N515" s="39">
        <v>0</v>
      </c>
      <c r="O515" s="39"/>
      <c r="P515" s="39"/>
      <c r="Q515" s="39"/>
      <c r="R515" s="39">
        <v>0</v>
      </c>
      <c r="S515" s="39">
        <v>0</v>
      </c>
      <c r="T515" s="39">
        <v>0</v>
      </c>
      <c r="U515" s="39">
        <v>0</v>
      </c>
      <c r="V515" s="39">
        <v>0</v>
      </c>
      <c r="W515" s="39"/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/>
      <c r="AF515" s="39">
        <v>0</v>
      </c>
      <c r="AG515" s="39"/>
      <c r="AH515" s="39"/>
      <c r="AI515" s="39"/>
      <c r="AJ515" s="39">
        <v>0</v>
      </c>
      <c r="AK515" s="39"/>
      <c r="AL515" s="39"/>
      <c r="AM515" s="39"/>
      <c r="AN515" s="39">
        <v>0</v>
      </c>
      <c r="AO515" s="39"/>
      <c r="AP515" s="39">
        <v>0</v>
      </c>
      <c r="AQ515" s="40"/>
      <c r="AR515" s="40"/>
      <c r="AS515" s="40"/>
    </row>
    <row r="516" spans="1:45" ht="19.5" customHeight="1" x14ac:dyDescent="0.2">
      <c r="D516" s="47" t="s">
        <v>117</v>
      </c>
      <c r="F516" s="48">
        <v>1</v>
      </c>
      <c r="G516" s="49"/>
      <c r="H516" s="49"/>
      <c r="I516" s="49"/>
      <c r="J516" s="48">
        <v>0</v>
      </c>
      <c r="K516" s="48">
        <v>0</v>
      </c>
      <c r="L516" s="48">
        <v>0</v>
      </c>
      <c r="M516" s="49"/>
      <c r="N516" s="48">
        <v>0</v>
      </c>
      <c r="O516" s="49"/>
      <c r="P516" s="49"/>
      <c r="Q516" s="49"/>
      <c r="R516" s="48">
        <v>0</v>
      </c>
      <c r="S516" s="48">
        <v>1</v>
      </c>
      <c r="T516" s="48">
        <v>0</v>
      </c>
      <c r="U516" s="48">
        <v>0</v>
      </c>
      <c r="V516" s="48">
        <v>0</v>
      </c>
      <c r="W516" s="49"/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9"/>
      <c r="AF516" s="48">
        <v>1</v>
      </c>
      <c r="AG516" s="49"/>
      <c r="AH516" s="49"/>
      <c r="AI516" s="49"/>
      <c r="AJ516" s="48">
        <v>0</v>
      </c>
      <c r="AK516" s="49"/>
      <c r="AL516" s="49"/>
      <c r="AM516" s="49"/>
      <c r="AN516" s="48">
        <v>0</v>
      </c>
      <c r="AO516" s="49"/>
      <c r="AP516" s="48">
        <v>0</v>
      </c>
      <c r="AQ516" s="40"/>
      <c r="AR516" s="40"/>
      <c r="AS516" s="40"/>
    </row>
    <row r="517" spans="1:45" ht="20.100000000000001" customHeight="1" x14ac:dyDescent="0.2"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40"/>
      <c r="AR517" s="40"/>
      <c r="AS517" s="40"/>
    </row>
    <row r="518" spans="1:45" s="1" customFormat="1" ht="20.100000000000001" customHeight="1" x14ac:dyDescent="0.25">
      <c r="A518" s="3"/>
      <c r="B518" s="6"/>
      <c r="C518" s="51" t="s">
        <v>159</v>
      </c>
      <c r="D518" s="52"/>
      <c r="E518" s="5"/>
      <c r="F518" s="53">
        <v>1</v>
      </c>
      <c r="G518" s="54"/>
      <c r="H518" s="54"/>
      <c r="I518" s="54"/>
      <c r="J518" s="53">
        <v>6</v>
      </c>
      <c r="K518" s="53">
        <v>1</v>
      </c>
      <c r="L518" s="53">
        <v>0</v>
      </c>
      <c r="M518" s="54"/>
      <c r="N518" s="53">
        <v>7</v>
      </c>
      <c r="O518" s="54"/>
      <c r="P518" s="54"/>
      <c r="Q518" s="54"/>
      <c r="R518" s="53">
        <v>0</v>
      </c>
      <c r="S518" s="53">
        <v>2</v>
      </c>
      <c r="T518" s="53">
        <v>5</v>
      </c>
      <c r="U518" s="53">
        <v>0</v>
      </c>
      <c r="V518" s="53">
        <v>0</v>
      </c>
      <c r="W518" s="54"/>
      <c r="X518" s="53">
        <v>0</v>
      </c>
      <c r="Y518" s="53">
        <v>0</v>
      </c>
      <c r="Z518" s="53">
        <v>0</v>
      </c>
      <c r="AA518" s="53">
        <v>0</v>
      </c>
      <c r="AB518" s="53">
        <v>0</v>
      </c>
      <c r="AC518" s="53">
        <v>0</v>
      </c>
      <c r="AD518" s="53">
        <v>0</v>
      </c>
      <c r="AE518" s="54"/>
      <c r="AF518" s="53">
        <v>7</v>
      </c>
      <c r="AG518" s="54"/>
      <c r="AH518" s="54"/>
      <c r="AI518" s="54"/>
      <c r="AJ518" s="53">
        <v>1</v>
      </c>
      <c r="AK518" s="54"/>
      <c r="AL518" s="54"/>
      <c r="AM518" s="54"/>
      <c r="AN518" s="53">
        <v>0</v>
      </c>
      <c r="AO518" s="54"/>
      <c r="AP518" s="53">
        <v>0</v>
      </c>
      <c r="AQ518" s="40"/>
      <c r="AR518" s="40"/>
      <c r="AS518" s="40"/>
    </row>
    <row r="519" spans="1:45" s="1" customFormat="1" ht="20.100000000000001" customHeight="1" x14ac:dyDescent="0.2">
      <c r="A519" s="3"/>
      <c r="B519" s="6"/>
      <c r="C519" s="3"/>
      <c r="D519" s="3"/>
      <c r="E519" s="5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</row>
    <row r="520" spans="1:45" s="1" customFormat="1" ht="20.100000000000001" customHeight="1" x14ac:dyDescent="0.25">
      <c r="A520" s="3"/>
      <c r="B520" s="57" t="s">
        <v>264</v>
      </c>
      <c r="C520" s="58"/>
      <c r="D520" s="58"/>
      <c r="E520" s="5"/>
      <c r="F520" s="59">
        <v>1</v>
      </c>
      <c r="G520" s="54"/>
      <c r="H520" s="54"/>
      <c r="I520" s="54"/>
      <c r="J520" s="59">
        <v>6</v>
      </c>
      <c r="K520" s="59">
        <v>1</v>
      </c>
      <c r="L520" s="59">
        <v>0</v>
      </c>
      <c r="M520" s="54"/>
      <c r="N520" s="59">
        <v>7</v>
      </c>
      <c r="O520" s="54"/>
      <c r="P520" s="54"/>
      <c r="Q520" s="54"/>
      <c r="R520" s="59">
        <v>0</v>
      </c>
      <c r="S520" s="59">
        <v>2</v>
      </c>
      <c r="T520" s="59">
        <v>5</v>
      </c>
      <c r="U520" s="59">
        <v>0</v>
      </c>
      <c r="V520" s="59">
        <v>0</v>
      </c>
      <c r="W520" s="54"/>
      <c r="X520" s="59">
        <v>0</v>
      </c>
      <c r="Y520" s="59">
        <v>0</v>
      </c>
      <c r="Z520" s="59">
        <v>0</v>
      </c>
      <c r="AA520" s="59">
        <v>0</v>
      </c>
      <c r="AB520" s="59">
        <v>0</v>
      </c>
      <c r="AC520" s="59">
        <v>0</v>
      </c>
      <c r="AD520" s="59">
        <v>0</v>
      </c>
      <c r="AE520" s="54"/>
      <c r="AF520" s="59">
        <v>7</v>
      </c>
      <c r="AG520" s="54"/>
      <c r="AH520" s="54"/>
      <c r="AI520" s="54"/>
      <c r="AJ520" s="59">
        <v>1</v>
      </c>
      <c r="AK520" s="54"/>
      <c r="AL520" s="54"/>
      <c r="AM520" s="54"/>
      <c r="AN520" s="59">
        <v>0</v>
      </c>
      <c r="AO520" s="54"/>
      <c r="AP520" s="59">
        <v>0</v>
      </c>
      <c r="AQ520" s="40"/>
      <c r="AR520" s="40"/>
      <c r="AS520" s="40"/>
    </row>
    <row r="521" spans="1:45" ht="20.100000000000001" customHeight="1" x14ac:dyDescent="0.2"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40"/>
      <c r="AR521" s="40"/>
      <c r="AS521" s="40"/>
    </row>
    <row r="522" spans="1:45" ht="20.100000000000001" customHeight="1" x14ac:dyDescent="0.2">
      <c r="B522" s="6" t="s">
        <v>265</v>
      </c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40"/>
      <c r="AR522" s="40"/>
      <c r="AS522" s="40"/>
    </row>
    <row r="523" spans="1:45" ht="20.100000000000001" customHeight="1" x14ac:dyDescent="0.2">
      <c r="C523" s="3" t="s">
        <v>154</v>
      </c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40"/>
      <c r="AR523" s="40"/>
      <c r="AS523" s="40"/>
    </row>
    <row r="524" spans="1:45" ht="20.100000000000001" customHeight="1" x14ac:dyDescent="0.2">
      <c r="D524" s="2" t="s">
        <v>96</v>
      </c>
      <c r="F524" s="39">
        <v>0</v>
      </c>
      <c r="G524" s="39"/>
      <c r="H524" s="39"/>
      <c r="I524" s="39"/>
      <c r="J524" s="39">
        <v>0</v>
      </c>
      <c r="K524" s="39">
        <v>0</v>
      </c>
      <c r="L524" s="39">
        <v>0</v>
      </c>
      <c r="M524" s="39"/>
      <c r="N524" s="39">
        <v>0</v>
      </c>
      <c r="O524" s="39"/>
      <c r="P524" s="39"/>
      <c r="Q524" s="39"/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/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/>
      <c r="AF524" s="39">
        <v>0</v>
      </c>
      <c r="AG524" s="39"/>
      <c r="AH524" s="39"/>
      <c r="AI524" s="39"/>
      <c r="AJ524" s="39">
        <v>0</v>
      </c>
      <c r="AK524" s="39"/>
      <c r="AL524" s="39"/>
      <c r="AM524" s="39"/>
      <c r="AN524" s="39">
        <v>0</v>
      </c>
      <c r="AO524" s="39"/>
      <c r="AP524" s="39">
        <v>0</v>
      </c>
      <c r="AQ524" s="40"/>
      <c r="AR524" s="40"/>
      <c r="AS524" s="40"/>
    </row>
    <row r="525" spans="1:45" ht="19.5" customHeight="1" x14ac:dyDescent="0.2">
      <c r="D525" s="47" t="s">
        <v>97</v>
      </c>
      <c r="F525" s="48">
        <v>0</v>
      </c>
      <c r="G525" s="49"/>
      <c r="H525" s="49"/>
      <c r="I525" s="49"/>
      <c r="J525" s="48">
        <v>0</v>
      </c>
      <c r="K525" s="48">
        <v>0</v>
      </c>
      <c r="L525" s="48">
        <v>0</v>
      </c>
      <c r="M525" s="49"/>
      <c r="N525" s="48">
        <v>0</v>
      </c>
      <c r="O525" s="49"/>
      <c r="P525" s="49"/>
      <c r="Q525" s="49"/>
      <c r="R525" s="48">
        <v>0</v>
      </c>
      <c r="S525" s="48">
        <v>0</v>
      </c>
      <c r="T525" s="48">
        <v>0</v>
      </c>
      <c r="U525" s="48">
        <v>0</v>
      </c>
      <c r="V525" s="48">
        <v>0</v>
      </c>
      <c r="W525" s="49"/>
      <c r="X525" s="48">
        <v>0</v>
      </c>
      <c r="Y525" s="48">
        <v>0</v>
      </c>
      <c r="Z525" s="48">
        <v>0</v>
      </c>
      <c r="AA525" s="48">
        <v>0</v>
      </c>
      <c r="AB525" s="48">
        <v>0</v>
      </c>
      <c r="AC525" s="48">
        <v>0</v>
      </c>
      <c r="AD525" s="48">
        <v>0</v>
      </c>
      <c r="AE525" s="49"/>
      <c r="AF525" s="48">
        <v>0</v>
      </c>
      <c r="AG525" s="49"/>
      <c r="AH525" s="49"/>
      <c r="AI525" s="49"/>
      <c r="AJ525" s="48">
        <v>0</v>
      </c>
      <c r="AK525" s="49"/>
      <c r="AL525" s="49"/>
      <c r="AM525" s="49"/>
      <c r="AN525" s="48">
        <v>0</v>
      </c>
      <c r="AO525" s="49"/>
      <c r="AP525" s="48">
        <v>0</v>
      </c>
      <c r="AQ525" s="40"/>
      <c r="AR525" s="40"/>
      <c r="AS525" s="40"/>
    </row>
    <row r="526" spans="1:45" ht="20.100000000000001" customHeight="1" x14ac:dyDescent="0.2">
      <c r="D526" s="2" t="s">
        <v>113</v>
      </c>
      <c r="F526" s="39">
        <v>3</v>
      </c>
      <c r="G526" s="39"/>
      <c r="H526" s="39"/>
      <c r="I526" s="39"/>
      <c r="J526" s="39">
        <v>0</v>
      </c>
      <c r="K526" s="39">
        <v>0</v>
      </c>
      <c r="L526" s="39">
        <v>0</v>
      </c>
      <c r="M526" s="39"/>
      <c r="N526" s="39">
        <v>0</v>
      </c>
      <c r="O526" s="39"/>
      <c r="P526" s="39"/>
      <c r="Q526" s="39"/>
      <c r="R526" s="39">
        <v>0</v>
      </c>
      <c r="S526" s="39">
        <v>1</v>
      </c>
      <c r="T526" s="39">
        <v>0</v>
      </c>
      <c r="U526" s="39">
        <v>0</v>
      </c>
      <c r="V526" s="39">
        <v>0</v>
      </c>
      <c r="W526" s="39"/>
      <c r="X526" s="39">
        <v>0</v>
      </c>
      <c r="Y526" s="39">
        <v>0</v>
      </c>
      <c r="Z526" s="39">
        <v>0</v>
      </c>
      <c r="AA526" s="39">
        <v>0</v>
      </c>
      <c r="AB526" s="39">
        <v>0</v>
      </c>
      <c r="AC526" s="39">
        <v>0</v>
      </c>
      <c r="AD526" s="39">
        <v>1</v>
      </c>
      <c r="AE526" s="39"/>
      <c r="AF526" s="39">
        <v>2</v>
      </c>
      <c r="AG526" s="39"/>
      <c r="AH526" s="39"/>
      <c r="AI526" s="39"/>
      <c r="AJ526" s="39">
        <v>1</v>
      </c>
      <c r="AK526" s="39"/>
      <c r="AL526" s="39"/>
      <c r="AM526" s="39"/>
      <c r="AN526" s="39">
        <v>0</v>
      </c>
      <c r="AO526" s="39"/>
      <c r="AP526" s="39">
        <v>0</v>
      </c>
      <c r="AQ526" s="40"/>
      <c r="AR526" s="40"/>
      <c r="AS526" s="40"/>
    </row>
    <row r="527" spans="1:45" ht="19.5" customHeight="1" x14ac:dyDescent="0.2">
      <c r="D527" s="47" t="s">
        <v>99</v>
      </c>
      <c r="F527" s="48">
        <v>0</v>
      </c>
      <c r="G527" s="49"/>
      <c r="H527" s="49"/>
      <c r="I527" s="49"/>
      <c r="J527" s="48">
        <v>0</v>
      </c>
      <c r="K527" s="48">
        <v>0</v>
      </c>
      <c r="L527" s="48">
        <v>0</v>
      </c>
      <c r="M527" s="49"/>
      <c r="N527" s="48">
        <v>0</v>
      </c>
      <c r="O527" s="49"/>
      <c r="P527" s="49"/>
      <c r="Q527" s="49"/>
      <c r="R527" s="48">
        <v>0</v>
      </c>
      <c r="S527" s="48">
        <v>0</v>
      </c>
      <c r="T527" s="48">
        <v>0</v>
      </c>
      <c r="U527" s="48">
        <v>0</v>
      </c>
      <c r="V527" s="48">
        <v>0</v>
      </c>
      <c r="W527" s="49"/>
      <c r="X527" s="48">
        <v>0</v>
      </c>
      <c r="Y527" s="48">
        <v>0</v>
      </c>
      <c r="Z527" s="48">
        <v>0</v>
      </c>
      <c r="AA527" s="48">
        <v>0</v>
      </c>
      <c r="AB527" s="48">
        <v>0</v>
      </c>
      <c r="AC527" s="48">
        <v>0</v>
      </c>
      <c r="AD527" s="48">
        <v>0</v>
      </c>
      <c r="AE527" s="49"/>
      <c r="AF527" s="48">
        <v>0</v>
      </c>
      <c r="AG527" s="49"/>
      <c r="AH527" s="49"/>
      <c r="AI527" s="49"/>
      <c r="AJ527" s="48">
        <v>0</v>
      </c>
      <c r="AK527" s="49"/>
      <c r="AL527" s="49"/>
      <c r="AM527" s="49"/>
      <c r="AN527" s="48">
        <v>0</v>
      </c>
      <c r="AO527" s="49"/>
      <c r="AP527" s="48">
        <v>0</v>
      </c>
      <c r="AQ527" s="40"/>
      <c r="AR527" s="40"/>
      <c r="AS527" s="40"/>
    </row>
    <row r="528" spans="1:45" ht="20.100000000000001" customHeight="1" x14ac:dyDescent="0.2">
      <c r="D528" s="2" t="s">
        <v>114</v>
      </c>
      <c r="F528" s="39">
        <v>0</v>
      </c>
      <c r="G528" s="39"/>
      <c r="H528" s="39"/>
      <c r="I528" s="39"/>
      <c r="J528" s="39">
        <v>0</v>
      </c>
      <c r="K528" s="39">
        <v>0</v>
      </c>
      <c r="L528" s="39">
        <v>0</v>
      </c>
      <c r="M528" s="39"/>
      <c r="N528" s="39">
        <v>0</v>
      </c>
      <c r="O528" s="39"/>
      <c r="P528" s="39"/>
      <c r="Q528" s="39"/>
      <c r="R528" s="39">
        <v>0</v>
      </c>
      <c r="S528" s="39">
        <v>0</v>
      </c>
      <c r="T528" s="39">
        <v>0</v>
      </c>
      <c r="U528" s="39">
        <v>0</v>
      </c>
      <c r="V528" s="39">
        <v>0</v>
      </c>
      <c r="W528" s="39"/>
      <c r="X528" s="39">
        <v>0</v>
      </c>
      <c r="Y528" s="39">
        <v>0</v>
      </c>
      <c r="Z528" s="39">
        <v>0</v>
      </c>
      <c r="AA528" s="39">
        <v>0</v>
      </c>
      <c r="AB528" s="39">
        <v>0</v>
      </c>
      <c r="AC528" s="39">
        <v>0</v>
      </c>
      <c r="AD528" s="39">
        <v>0</v>
      </c>
      <c r="AE528" s="39"/>
      <c r="AF528" s="39">
        <v>0</v>
      </c>
      <c r="AG528" s="39"/>
      <c r="AH528" s="39"/>
      <c r="AI528" s="39"/>
      <c r="AJ528" s="39">
        <v>0</v>
      </c>
      <c r="AK528" s="39"/>
      <c r="AL528" s="39"/>
      <c r="AM528" s="39"/>
      <c r="AN528" s="39">
        <v>0</v>
      </c>
      <c r="AO528" s="39"/>
      <c r="AP528" s="39">
        <v>0</v>
      </c>
      <c r="AQ528" s="40"/>
      <c r="AR528" s="40"/>
      <c r="AS528" s="40"/>
    </row>
    <row r="529" spans="1:45" ht="19.5" customHeight="1" x14ac:dyDescent="0.2">
      <c r="D529" s="47" t="s">
        <v>115</v>
      </c>
      <c r="F529" s="48">
        <v>0</v>
      </c>
      <c r="G529" s="49"/>
      <c r="H529" s="49"/>
      <c r="I529" s="49"/>
      <c r="J529" s="48">
        <v>0</v>
      </c>
      <c r="K529" s="48">
        <v>0</v>
      </c>
      <c r="L529" s="48">
        <v>0</v>
      </c>
      <c r="M529" s="49"/>
      <c r="N529" s="48">
        <v>0</v>
      </c>
      <c r="O529" s="49"/>
      <c r="P529" s="49"/>
      <c r="Q529" s="49"/>
      <c r="R529" s="48">
        <v>0</v>
      </c>
      <c r="S529" s="48">
        <v>0</v>
      </c>
      <c r="T529" s="48">
        <v>0</v>
      </c>
      <c r="U529" s="48">
        <v>0</v>
      </c>
      <c r="V529" s="48">
        <v>0</v>
      </c>
      <c r="W529" s="49"/>
      <c r="X529" s="48">
        <v>0</v>
      </c>
      <c r="Y529" s="48">
        <v>0</v>
      </c>
      <c r="Z529" s="48">
        <v>0</v>
      </c>
      <c r="AA529" s="48">
        <v>0</v>
      </c>
      <c r="AB529" s="48">
        <v>0</v>
      </c>
      <c r="AC529" s="48">
        <v>0</v>
      </c>
      <c r="AD529" s="48">
        <v>0</v>
      </c>
      <c r="AE529" s="49"/>
      <c r="AF529" s="48">
        <v>0</v>
      </c>
      <c r="AG529" s="49"/>
      <c r="AH529" s="49"/>
      <c r="AI529" s="49"/>
      <c r="AJ529" s="48">
        <v>0</v>
      </c>
      <c r="AK529" s="49"/>
      <c r="AL529" s="49"/>
      <c r="AM529" s="49"/>
      <c r="AN529" s="48">
        <v>0</v>
      </c>
      <c r="AO529" s="49"/>
      <c r="AP529" s="48">
        <v>0</v>
      </c>
      <c r="AQ529" s="40"/>
      <c r="AR529" s="40"/>
      <c r="AS529" s="40"/>
    </row>
    <row r="530" spans="1:45" ht="20.100000000000001" customHeight="1" x14ac:dyDescent="0.2">
      <c r="D530" s="2" t="s">
        <v>116</v>
      </c>
      <c r="F530" s="39">
        <v>0</v>
      </c>
      <c r="G530" s="39"/>
      <c r="H530" s="39"/>
      <c r="I530" s="39"/>
      <c r="J530" s="39">
        <v>0</v>
      </c>
      <c r="K530" s="39">
        <v>0</v>
      </c>
      <c r="L530" s="39">
        <v>0</v>
      </c>
      <c r="M530" s="39"/>
      <c r="N530" s="39">
        <v>0</v>
      </c>
      <c r="O530" s="39"/>
      <c r="P530" s="39"/>
      <c r="Q530" s="39"/>
      <c r="R530" s="39">
        <v>0</v>
      </c>
      <c r="S530" s="39">
        <v>0</v>
      </c>
      <c r="T530" s="39">
        <v>0</v>
      </c>
      <c r="U530" s="39">
        <v>0</v>
      </c>
      <c r="V530" s="39">
        <v>0</v>
      </c>
      <c r="W530" s="39"/>
      <c r="X530" s="39">
        <v>0</v>
      </c>
      <c r="Y530" s="39">
        <v>0</v>
      </c>
      <c r="Z530" s="39">
        <v>0</v>
      </c>
      <c r="AA530" s="39">
        <v>0</v>
      </c>
      <c r="AB530" s="39">
        <v>0</v>
      </c>
      <c r="AC530" s="39">
        <v>0</v>
      </c>
      <c r="AD530" s="39">
        <v>0</v>
      </c>
      <c r="AE530" s="39"/>
      <c r="AF530" s="39">
        <v>0</v>
      </c>
      <c r="AG530" s="39"/>
      <c r="AH530" s="39"/>
      <c r="AI530" s="39"/>
      <c r="AJ530" s="39">
        <v>0</v>
      </c>
      <c r="AK530" s="39"/>
      <c r="AL530" s="39"/>
      <c r="AM530" s="39"/>
      <c r="AN530" s="39">
        <v>0</v>
      </c>
      <c r="AO530" s="39"/>
      <c r="AP530" s="39">
        <v>0</v>
      </c>
      <c r="AQ530" s="40"/>
      <c r="AR530" s="40"/>
      <c r="AS530" s="40"/>
    </row>
    <row r="531" spans="1:45" ht="19.5" customHeight="1" x14ac:dyDescent="0.2">
      <c r="D531" s="47" t="s">
        <v>103</v>
      </c>
      <c r="F531" s="48">
        <v>0</v>
      </c>
      <c r="G531" s="49"/>
      <c r="H531" s="49"/>
      <c r="I531" s="49"/>
      <c r="J531" s="48">
        <v>0</v>
      </c>
      <c r="K531" s="48">
        <v>0</v>
      </c>
      <c r="L531" s="48">
        <v>0</v>
      </c>
      <c r="M531" s="49"/>
      <c r="N531" s="48">
        <v>0</v>
      </c>
      <c r="O531" s="49"/>
      <c r="P531" s="49"/>
      <c r="Q531" s="49"/>
      <c r="R531" s="48">
        <v>0</v>
      </c>
      <c r="S531" s="48">
        <v>0</v>
      </c>
      <c r="T531" s="48">
        <v>0</v>
      </c>
      <c r="U531" s="48">
        <v>0</v>
      </c>
      <c r="V531" s="48">
        <v>0</v>
      </c>
      <c r="W531" s="49"/>
      <c r="X531" s="48">
        <v>0</v>
      </c>
      <c r="Y531" s="48">
        <v>0</v>
      </c>
      <c r="Z531" s="48">
        <v>0</v>
      </c>
      <c r="AA531" s="48">
        <v>0</v>
      </c>
      <c r="AB531" s="48">
        <v>0</v>
      </c>
      <c r="AC531" s="48">
        <v>0</v>
      </c>
      <c r="AD531" s="48">
        <v>0</v>
      </c>
      <c r="AE531" s="49"/>
      <c r="AF531" s="48">
        <v>0</v>
      </c>
      <c r="AG531" s="49"/>
      <c r="AH531" s="49"/>
      <c r="AI531" s="49"/>
      <c r="AJ531" s="48">
        <v>0</v>
      </c>
      <c r="AK531" s="49"/>
      <c r="AL531" s="49"/>
      <c r="AM531" s="49"/>
      <c r="AN531" s="48">
        <v>0</v>
      </c>
      <c r="AO531" s="49"/>
      <c r="AP531" s="48">
        <v>0</v>
      </c>
      <c r="AQ531" s="40"/>
      <c r="AR531" s="40"/>
      <c r="AS531" s="40"/>
    </row>
    <row r="532" spans="1:45" ht="20.100000000000001" customHeight="1" x14ac:dyDescent="0.2"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40"/>
      <c r="AR532" s="40"/>
      <c r="AS532" s="40"/>
    </row>
    <row r="533" spans="1:45" s="1" customFormat="1" ht="20.100000000000001" customHeight="1" x14ac:dyDescent="0.25">
      <c r="A533" s="3"/>
      <c r="B533" s="6"/>
      <c r="C533" s="51" t="s">
        <v>159</v>
      </c>
      <c r="D533" s="52"/>
      <c r="E533" s="5"/>
      <c r="F533" s="53">
        <v>3</v>
      </c>
      <c r="G533" s="54"/>
      <c r="H533" s="54"/>
      <c r="I533" s="54"/>
      <c r="J533" s="53">
        <v>0</v>
      </c>
      <c r="K533" s="53">
        <v>0</v>
      </c>
      <c r="L533" s="53">
        <v>0</v>
      </c>
      <c r="M533" s="54"/>
      <c r="N533" s="53">
        <v>0</v>
      </c>
      <c r="O533" s="54"/>
      <c r="P533" s="54"/>
      <c r="Q533" s="54"/>
      <c r="R533" s="53">
        <v>0</v>
      </c>
      <c r="S533" s="53">
        <v>1</v>
      </c>
      <c r="T533" s="53">
        <v>0</v>
      </c>
      <c r="U533" s="53">
        <v>0</v>
      </c>
      <c r="V533" s="53">
        <v>0</v>
      </c>
      <c r="W533" s="54"/>
      <c r="X533" s="53">
        <v>0</v>
      </c>
      <c r="Y533" s="53">
        <v>0</v>
      </c>
      <c r="Z533" s="53">
        <v>0</v>
      </c>
      <c r="AA533" s="53">
        <v>0</v>
      </c>
      <c r="AB533" s="53">
        <v>0</v>
      </c>
      <c r="AC533" s="53">
        <v>0</v>
      </c>
      <c r="AD533" s="53">
        <v>1</v>
      </c>
      <c r="AE533" s="54"/>
      <c r="AF533" s="53">
        <v>2</v>
      </c>
      <c r="AG533" s="54"/>
      <c r="AH533" s="54"/>
      <c r="AI533" s="54"/>
      <c r="AJ533" s="53">
        <v>1</v>
      </c>
      <c r="AK533" s="54"/>
      <c r="AL533" s="54"/>
      <c r="AM533" s="54"/>
      <c r="AN533" s="53">
        <v>0</v>
      </c>
      <c r="AO533" s="54"/>
      <c r="AP533" s="53">
        <v>0</v>
      </c>
      <c r="AQ533" s="40"/>
      <c r="AR533" s="40"/>
      <c r="AS533" s="40"/>
    </row>
    <row r="534" spans="1:45" s="1" customFormat="1" ht="20.100000000000001" customHeight="1" x14ac:dyDescent="0.2">
      <c r="A534" s="3"/>
      <c r="B534" s="6"/>
      <c r="C534" s="3"/>
      <c r="D534" s="3"/>
      <c r="E534" s="5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</row>
    <row r="535" spans="1:45" s="1" customFormat="1" ht="20.100000000000001" customHeight="1" x14ac:dyDescent="0.25">
      <c r="A535" s="3"/>
      <c r="B535" s="57" t="s">
        <v>266</v>
      </c>
      <c r="C535" s="58"/>
      <c r="D535" s="58"/>
      <c r="E535" s="5"/>
      <c r="F535" s="59">
        <v>3</v>
      </c>
      <c r="G535" s="54"/>
      <c r="H535" s="54"/>
      <c r="I535" s="54"/>
      <c r="J535" s="59">
        <v>0</v>
      </c>
      <c r="K535" s="59">
        <v>0</v>
      </c>
      <c r="L535" s="59">
        <v>0</v>
      </c>
      <c r="M535" s="54"/>
      <c r="N535" s="59">
        <v>0</v>
      </c>
      <c r="O535" s="54"/>
      <c r="P535" s="54"/>
      <c r="Q535" s="54"/>
      <c r="R535" s="59">
        <v>0</v>
      </c>
      <c r="S535" s="59">
        <v>1</v>
      </c>
      <c r="T535" s="59">
        <v>0</v>
      </c>
      <c r="U535" s="59">
        <v>0</v>
      </c>
      <c r="V535" s="59">
        <v>0</v>
      </c>
      <c r="W535" s="54"/>
      <c r="X535" s="59">
        <v>0</v>
      </c>
      <c r="Y535" s="59">
        <v>0</v>
      </c>
      <c r="Z535" s="59">
        <v>0</v>
      </c>
      <c r="AA535" s="59">
        <v>0</v>
      </c>
      <c r="AB535" s="59">
        <v>0</v>
      </c>
      <c r="AC535" s="59">
        <v>0</v>
      </c>
      <c r="AD535" s="59">
        <v>1</v>
      </c>
      <c r="AE535" s="54"/>
      <c r="AF535" s="59">
        <v>2</v>
      </c>
      <c r="AG535" s="54"/>
      <c r="AH535" s="54"/>
      <c r="AI535" s="54"/>
      <c r="AJ535" s="59">
        <v>1</v>
      </c>
      <c r="AK535" s="54"/>
      <c r="AL535" s="54"/>
      <c r="AM535" s="54"/>
      <c r="AN535" s="59">
        <v>0</v>
      </c>
      <c r="AO535" s="54"/>
      <c r="AP535" s="59">
        <v>0</v>
      </c>
      <c r="AQ535" s="40"/>
      <c r="AR535" s="40"/>
      <c r="AS535" s="40"/>
    </row>
    <row r="536" spans="1:45" ht="20.100000000000001" customHeight="1" x14ac:dyDescent="0.2"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40"/>
      <c r="AR536" s="40"/>
      <c r="AS536" s="40"/>
    </row>
    <row r="537" spans="1:45" ht="20.100000000000001" customHeight="1" x14ac:dyDescent="0.2">
      <c r="B537" s="6" t="s">
        <v>267</v>
      </c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40"/>
      <c r="AR537" s="40"/>
      <c r="AS537" s="40"/>
    </row>
    <row r="538" spans="1:45" ht="20.100000000000001" customHeight="1" x14ac:dyDescent="0.2">
      <c r="C538" s="3" t="s">
        <v>154</v>
      </c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40"/>
      <c r="AR538" s="40"/>
      <c r="AS538" s="40"/>
    </row>
    <row r="539" spans="1:45" ht="20.100000000000001" customHeight="1" x14ac:dyDescent="0.2">
      <c r="D539" s="2" t="s">
        <v>96</v>
      </c>
      <c r="F539" s="39">
        <v>0</v>
      </c>
      <c r="G539" s="39"/>
      <c r="H539" s="39"/>
      <c r="I539" s="39"/>
      <c r="J539" s="39">
        <v>0</v>
      </c>
      <c r="K539" s="39">
        <v>0</v>
      </c>
      <c r="L539" s="39">
        <v>0</v>
      </c>
      <c r="M539" s="39"/>
      <c r="N539" s="39">
        <v>0</v>
      </c>
      <c r="O539" s="39"/>
      <c r="P539" s="39"/>
      <c r="Q539" s="39"/>
      <c r="R539" s="39">
        <v>0</v>
      </c>
      <c r="S539" s="39">
        <v>0</v>
      </c>
      <c r="T539" s="39">
        <v>0</v>
      </c>
      <c r="U539" s="39">
        <v>0</v>
      </c>
      <c r="V539" s="39">
        <v>0</v>
      </c>
      <c r="W539" s="39"/>
      <c r="X539" s="39">
        <v>0</v>
      </c>
      <c r="Y539" s="39">
        <v>0</v>
      </c>
      <c r="Z539" s="39">
        <v>0</v>
      </c>
      <c r="AA539" s="39">
        <v>0</v>
      </c>
      <c r="AB539" s="39">
        <v>0</v>
      </c>
      <c r="AC539" s="39">
        <v>0</v>
      </c>
      <c r="AD539" s="39">
        <v>0</v>
      </c>
      <c r="AE539" s="39"/>
      <c r="AF539" s="39">
        <v>0</v>
      </c>
      <c r="AG539" s="39"/>
      <c r="AH539" s="39"/>
      <c r="AI539" s="39"/>
      <c r="AJ539" s="39">
        <v>0</v>
      </c>
      <c r="AK539" s="39"/>
      <c r="AL539" s="39"/>
      <c r="AM539" s="39"/>
      <c r="AN539" s="39">
        <v>0</v>
      </c>
      <c r="AO539" s="39"/>
      <c r="AP539" s="39">
        <v>0</v>
      </c>
      <c r="AQ539" s="40"/>
      <c r="AR539" s="40"/>
      <c r="AS539" s="40"/>
    </row>
    <row r="540" spans="1:45" ht="19.5" customHeight="1" x14ac:dyDescent="0.2">
      <c r="D540" s="47" t="s">
        <v>97</v>
      </c>
      <c r="F540" s="48">
        <v>0</v>
      </c>
      <c r="G540" s="49"/>
      <c r="H540" s="49"/>
      <c r="I540" s="49"/>
      <c r="J540" s="48">
        <v>0</v>
      </c>
      <c r="K540" s="48">
        <v>0</v>
      </c>
      <c r="L540" s="48">
        <v>0</v>
      </c>
      <c r="M540" s="49"/>
      <c r="N540" s="48">
        <v>0</v>
      </c>
      <c r="O540" s="49"/>
      <c r="P540" s="49"/>
      <c r="Q540" s="49"/>
      <c r="R540" s="48">
        <v>0</v>
      </c>
      <c r="S540" s="48">
        <v>0</v>
      </c>
      <c r="T540" s="48">
        <v>0</v>
      </c>
      <c r="U540" s="48">
        <v>0</v>
      </c>
      <c r="V540" s="48">
        <v>0</v>
      </c>
      <c r="W540" s="49"/>
      <c r="X540" s="48">
        <v>0</v>
      </c>
      <c r="Y540" s="48">
        <v>0</v>
      </c>
      <c r="Z540" s="48">
        <v>0</v>
      </c>
      <c r="AA540" s="48">
        <v>0</v>
      </c>
      <c r="AB540" s="48">
        <v>0</v>
      </c>
      <c r="AC540" s="48">
        <v>0</v>
      </c>
      <c r="AD540" s="48">
        <v>0</v>
      </c>
      <c r="AE540" s="49"/>
      <c r="AF540" s="48">
        <v>0</v>
      </c>
      <c r="AG540" s="49"/>
      <c r="AH540" s="49"/>
      <c r="AI540" s="49"/>
      <c r="AJ540" s="48">
        <v>0</v>
      </c>
      <c r="AK540" s="49"/>
      <c r="AL540" s="49"/>
      <c r="AM540" s="49"/>
      <c r="AN540" s="48">
        <v>0</v>
      </c>
      <c r="AO540" s="49"/>
      <c r="AP540" s="48">
        <v>0</v>
      </c>
      <c r="AQ540" s="40"/>
      <c r="AR540" s="40"/>
      <c r="AS540" s="40"/>
    </row>
    <row r="541" spans="1:45" ht="20.100000000000001" customHeight="1" x14ac:dyDescent="0.2">
      <c r="D541" s="2" t="s">
        <v>113</v>
      </c>
      <c r="F541" s="39">
        <v>0</v>
      </c>
      <c r="G541" s="39"/>
      <c r="H541" s="39"/>
      <c r="I541" s="39"/>
      <c r="J541" s="39">
        <v>0</v>
      </c>
      <c r="K541" s="39">
        <v>0</v>
      </c>
      <c r="L541" s="39">
        <v>0</v>
      </c>
      <c r="M541" s="39"/>
      <c r="N541" s="39">
        <v>0</v>
      </c>
      <c r="O541" s="39"/>
      <c r="P541" s="39"/>
      <c r="Q541" s="39"/>
      <c r="R541" s="39">
        <v>0</v>
      </c>
      <c r="S541" s="39">
        <v>0</v>
      </c>
      <c r="T541" s="39">
        <v>0</v>
      </c>
      <c r="U541" s="39">
        <v>0</v>
      </c>
      <c r="V541" s="39">
        <v>0</v>
      </c>
      <c r="W541" s="39"/>
      <c r="X541" s="39">
        <v>0</v>
      </c>
      <c r="Y541" s="39">
        <v>0</v>
      </c>
      <c r="Z541" s="39">
        <v>0</v>
      </c>
      <c r="AA541" s="39">
        <v>0</v>
      </c>
      <c r="AB541" s="39">
        <v>0</v>
      </c>
      <c r="AC541" s="39">
        <v>0</v>
      </c>
      <c r="AD541" s="39">
        <v>0</v>
      </c>
      <c r="AE541" s="39"/>
      <c r="AF541" s="39">
        <v>0</v>
      </c>
      <c r="AG541" s="39"/>
      <c r="AH541" s="39"/>
      <c r="AI541" s="39"/>
      <c r="AJ541" s="39">
        <v>0</v>
      </c>
      <c r="AK541" s="39"/>
      <c r="AL541" s="39"/>
      <c r="AM541" s="39"/>
      <c r="AN541" s="39">
        <v>0</v>
      </c>
      <c r="AO541" s="39"/>
      <c r="AP541" s="39">
        <v>0</v>
      </c>
      <c r="AQ541" s="40"/>
      <c r="AR541" s="40"/>
      <c r="AS541" s="40"/>
    </row>
    <row r="542" spans="1:45" ht="19.5" customHeight="1" x14ac:dyDescent="0.2">
      <c r="D542" s="47" t="s">
        <v>99</v>
      </c>
      <c r="F542" s="48">
        <v>0</v>
      </c>
      <c r="G542" s="49"/>
      <c r="H542" s="49"/>
      <c r="I542" s="49"/>
      <c r="J542" s="48">
        <v>0</v>
      </c>
      <c r="K542" s="48">
        <v>0</v>
      </c>
      <c r="L542" s="48">
        <v>0</v>
      </c>
      <c r="M542" s="49"/>
      <c r="N542" s="48">
        <v>0</v>
      </c>
      <c r="O542" s="49"/>
      <c r="P542" s="49"/>
      <c r="Q542" s="49"/>
      <c r="R542" s="48">
        <v>0</v>
      </c>
      <c r="S542" s="48">
        <v>0</v>
      </c>
      <c r="T542" s="48">
        <v>0</v>
      </c>
      <c r="U542" s="48">
        <v>0</v>
      </c>
      <c r="V542" s="48">
        <v>0</v>
      </c>
      <c r="W542" s="49"/>
      <c r="X542" s="48">
        <v>0</v>
      </c>
      <c r="Y542" s="48">
        <v>0</v>
      </c>
      <c r="Z542" s="48">
        <v>0</v>
      </c>
      <c r="AA542" s="48">
        <v>0</v>
      </c>
      <c r="AB542" s="48">
        <v>0</v>
      </c>
      <c r="AC542" s="48">
        <v>0</v>
      </c>
      <c r="AD542" s="48">
        <v>0</v>
      </c>
      <c r="AE542" s="49"/>
      <c r="AF542" s="48">
        <v>0</v>
      </c>
      <c r="AG542" s="49"/>
      <c r="AH542" s="49"/>
      <c r="AI542" s="49"/>
      <c r="AJ542" s="48">
        <v>0</v>
      </c>
      <c r="AK542" s="49"/>
      <c r="AL542" s="49"/>
      <c r="AM542" s="49"/>
      <c r="AN542" s="48">
        <v>0</v>
      </c>
      <c r="AO542" s="49"/>
      <c r="AP542" s="48">
        <v>0</v>
      </c>
      <c r="AQ542" s="40"/>
      <c r="AR542" s="40"/>
      <c r="AS542" s="40"/>
    </row>
    <row r="543" spans="1:45" ht="20.100000000000001" customHeight="1" x14ac:dyDescent="0.2">
      <c r="D543" s="2" t="s">
        <v>116</v>
      </c>
      <c r="F543" s="39">
        <v>0</v>
      </c>
      <c r="G543" s="39"/>
      <c r="H543" s="39"/>
      <c r="I543" s="39"/>
      <c r="J543" s="39">
        <v>0</v>
      </c>
      <c r="K543" s="39">
        <v>0</v>
      </c>
      <c r="L543" s="39">
        <v>0</v>
      </c>
      <c r="M543" s="39"/>
      <c r="N543" s="39">
        <v>0</v>
      </c>
      <c r="O543" s="39"/>
      <c r="P543" s="39"/>
      <c r="Q543" s="39"/>
      <c r="R543" s="39">
        <v>0</v>
      </c>
      <c r="S543" s="39">
        <v>0</v>
      </c>
      <c r="T543" s="39">
        <v>0</v>
      </c>
      <c r="U543" s="39">
        <v>0</v>
      </c>
      <c r="V543" s="39">
        <v>0</v>
      </c>
      <c r="W543" s="39"/>
      <c r="X543" s="39">
        <v>0</v>
      </c>
      <c r="Y543" s="39">
        <v>0</v>
      </c>
      <c r="Z543" s="39">
        <v>0</v>
      </c>
      <c r="AA543" s="39">
        <v>0</v>
      </c>
      <c r="AB543" s="39">
        <v>0</v>
      </c>
      <c r="AC543" s="39">
        <v>0</v>
      </c>
      <c r="AD543" s="39">
        <v>0</v>
      </c>
      <c r="AE543" s="39"/>
      <c r="AF543" s="39">
        <v>0</v>
      </c>
      <c r="AG543" s="39"/>
      <c r="AH543" s="39"/>
      <c r="AI543" s="39"/>
      <c r="AJ543" s="39">
        <v>0</v>
      </c>
      <c r="AK543" s="39"/>
      <c r="AL543" s="39"/>
      <c r="AM543" s="39"/>
      <c r="AN543" s="39">
        <v>0</v>
      </c>
      <c r="AO543" s="39"/>
      <c r="AP543" s="39">
        <v>0</v>
      </c>
      <c r="AQ543" s="40"/>
      <c r="AR543" s="40"/>
      <c r="AS543" s="40"/>
    </row>
    <row r="544" spans="1:45" ht="19.5" customHeight="1" x14ac:dyDescent="0.2">
      <c r="D544" s="47" t="s">
        <v>103</v>
      </c>
      <c r="F544" s="48">
        <v>0</v>
      </c>
      <c r="G544" s="49"/>
      <c r="H544" s="49"/>
      <c r="I544" s="49"/>
      <c r="J544" s="48">
        <v>0</v>
      </c>
      <c r="K544" s="48">
        <v>0</v>
      </c>
      <c r="L544" s="48">
        <v>0</v>
      </c>
      <c r="M544" s="49"/>
      <c r="N544" s="48">
        <v>0</v>
      </c>
      <c r="O544" s="49"/>
      <c r="P544" s="49"/>
      <c r="Q544" s="49"/>
      <c r="R544" s="48">
        <v>0</v>
      </c>
      <c r="S544" s="48">
        <v>0</v>
      </c>
      <c r="T544" s="48">
        <v>0</v>
      </c>
      <c r="U544" s="48">
        <v>0</v>
      </c>
      <c r="V544" s="48">
        <v>0</v>
      </c>
      <c r="W544" s="49"/>
      <c r="X544" s="48">
        <v>0</v>
      </c>
      <c r="Y544" s="48">
        <v>0</v>
      </c>
      <c r="Z544" s="48">
        <v>0</v>
      </c>
      <c r="AA544" s="48">
        <v>0</v>
      </c>
      <c r="AB544" s="48">
        <v>0</v>
      </c>
      <c r="AC544" s="48">
        <v>0</v>
      </c>
      <c r="AD544" s="48">
        <v>0</v>
      </c>
      <c r="AE544" s="49"/>
      <c r="AF544" s="48">
        <v>0</v>
      </c>
      <c r="AG544" s="49"/>
      <c r="AH544" s="49"/>
      <c r="AI544" s="49"/>
      <c r="AJ544" s="48">
        <v>0</v>
      </c>
      <c r="AK544" s="49"/>
      <c r="AL544" s="49"/>
      <c r="AM544" s="49"/>
      <c r="AN544" s="48">
        <v>0</v>
      </c>
      <c r="AO544" s="49"/>
      <c r="AP544" s="48">
        <v>0</v>
      </c>
      <c r="AQ544" s="40"/>
      <c r="AR544" s="40"/>
      <c r="AS544" s="40"/>
    </row>
    <row r="545" spans="1:45" ht="20.100000000000001" customHeight="1" x14ac:dyDescent="0.2">
      <c r="D545" s="2" t="s">
        <v>104</v>
      </c>
      <c r="F545" s="39">
        <v>0</v>
      </c>
      <c r="G545" s="39"/>
      <c r="H545" s="39"/>
      <c r="I545" s="39"/>
      <c r="J545" s="39">
        <v>0</v>
      </c>
      <c r="K545" s="39">
        <v>0</v>
      </c>
      <c r="L545" s="39">
        <v>0</v>
      </c>
      <c r="M545" s="39"/>
      <c r="N545" s="39">
        <v>0</v>
      </c>
      <c r="O545" s="39"/>
      <c r="P545" s="39"/>
      <c r="Q545" s="39"/>
      <c r="R545" s="39">
        <v>0</v>
      </c>
      <c r="S545" s="39">
        <v>0</v>
      </c>
      <c r="T545" s="39">
        <v>0</v>
      </c>
      <c r="U545" s="39">
        <v>0</v>
      </c>
      <c r="V545" s="39">
        <v>0</v>
      </c>
      <c r="W545" s="39"/>
      <c r="X545" s="39">
        <v>0</v>
      </c>
      <c r="Y545" s="39">
        <v>0</v>
      </c>
      <c r="Z545" s="39">
        <v>0</v>
      </c>
      <c r="AA545" s="39">
        <v>0</v>
      </c>
      <c r="AB545" s="39">
        <v>0</v>
      </c>
      <c r="AC545" s="39">
        <v>0</v>
      </c>
      <c r="AD545" s="39">
        <v>0</v>
      </c>
      <c r="AE545" s="39"/>
      <c r="AF545" s="39">
        <v>0</v>
      </c>
      <c r="AG545" s="39"/>
      <c r="AH545" s="39"/>
      <c r="AI545" s="39"/>
      <c r="AJ545" s="39">
        <v>0</v>
      </c>
      <c r="AK545" s="39"/>
      <c r="AL545" s="39"/>
      <c r="AM545" s="39"/>
      <c r="AN545" s="39">
        <v>0</v>
      </c>
      <c r="AO545" s="39"/>
      <c r="AP545" s="39">
        <v>0</v>
      </c>
      <c r="AQ545" s="40"/>
      <c r="AR545" s="40"/>
      <c r="AS545" s="40"/>
    </row>
    <row r="546" spans="1:45" ht="19.5" customHeight="1" x14ac:dyDescent="0.2">
      <c r="D546" s="47" t="s">
        <v>117</v>
      </c>
      <c r="F546" s="48">
        <v>1</v>
      </c>
      <c r="G546" s="49"/>
      <c r="H546" s="49"/>
      <c r="I546" s="49"/>
      <c r="J546" s="48">
        <v>0</v>
      </c>
      <c r="K546" s="48">
        <v>0</v>
      </c>
      <c r="L546" s="48">
        <v>0</v>
      </c>
      <c r="M546" s="49"/>
      <c r="N546" s="48">
        <v>0</v>
      </c>
      <c r="O546" s="49"/>
      <c r="P546" s="49"/>
      <c r="Q546" s="49"/>
      <c r="R546" s="48">
        <v>0</v>
      </c>
      <c r="S546" s="48">
        <v>0</v>
      </c>
      <c r="T546" s="48">
        <v>0</v>
      </c>
      <c r="U546" s="48">
        <v>0</v>
      </c>
      <c r="V546" s="48">
        <v>0</v>
      </c>
      <c r="W546" s="49"/>
      <c r="X546" s="48">
        <v>0</v>
      </c>
      <c r="Y546" s="48">
        <v>0</v>
      </c>
      <c r="Z546" s="48">
        <v>0</v>
      </c>
      <c r="AA546" s="48">
        <v>0</v>
      </c>
      <c r="AB546" s="48">
        <v>0</v>
      </c>
      <c r="AC546" s="48">
        <v>0</v>
      </c>
      <c r="AD546" s="48">
        <v>0</v>
      </c>
      <c r="AE546" s="49"/>
      <c r="AF546" s="48">
        <v>0</v>
      </c>
      <c r="AG546" s="49"/>
      <c r="AH546" s="49"/>
      <c r="AI546" s="49"/>
      <c r="AJ546" s="48">
        <v>1</v>
      </c>
      <c r="AK546" s="49"/>
      <c r="AL546" s="49"/>
      <c r="AM546" s="49"/>
      <c r="AN546" s="48">
        <v>0</v>
      </c>
      <c r="AO546" s="49"/>
      <c r="AP546" s="48">
        <v>0</v>
      </c>
      <c r="AQ546" s="40"/>
      <c r="AR546" s="40"/>
      <c r="AS546" s="40"/>
    </row>
    <row r="547" spans="1:45" ht="20.100000000000001" customHeight="1" x14ac:dyDescent="0.2">
      <c r="D547" s="2" t="s">
        <v>106</v>
      </c>
      <c r="F547" s="39">
        <v>0</v>
      </c>
      <c r="G547" s="39"/>
      <c r="H547" s="39"/>
      <c r="I547" s="39"/>
      <c r="J547" s="39">
        <v>0</v>
      </c>
      <c r="K547" s="39">
        <v>0</v>
      </c>
      <c r="L547" s="39">
        <v>0</v>
      </c>
      <c r="M547" s="39"/>
      <c r="N547" s="39">
        <v>0</v>
      </c>
      <c r="O547" s="39"/>
      <c r="P547" s="39"/>
      <c r="Q547" s="39"/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39"/>
      <c r="X547" s="39">
        <v>0</v>
      </c>
      <c r="Y547" s="39">
        <v>0</v>
      </c>
      <c r="Z547" s="39">
        <v>0</v>
      </c>
      <c r="AA547" s="39">
        <v>0</v>
      </c>
      <c r="AB547" s="39">
        <v>0</v>
      </c>
      <c r="AC547" s="39">
        <v>0</v>
      </c>
      <c r="AD547" s="39">
        <v>0</v>
      </c>
      <c r="AE547" s="39"/>
      <c r="AF547" s="39">
        <v>0</v>
      </c>
      <c r="AG547" s="39"/>
      <c r="AH547" s="39"/>
      <c r="AI547" s="39"/>
      <c r="AJ547" s="39">
        <v>0</v>
      </c>
      <c r="AK547" s="39"/>
      <c r="AL547" s="39"/>
      <c r="AM547" s="39"/>
      <c r="AN547" s="39">
        <v>0</v>
      </c>
      <c r="AO547" s="39"/>
      <c r="AP547" s="39">
        <v>0</v>
      </c>
      <c r="AQ547" s="40"/>
      <c r="AR547" s="40"/>
      <c r="AS547" s="40"/>
    </row>
    <row r="548" spans="1:45" ht="19.5" customHeight="1" x14ac:dyDescent="0.2">
      <c r="D548" s="47" t="s">
        <v>185</v>
      </c>
      <c r="F548" s="48">
        <v>0</v>
      </c>
      <c r="G548" s="49"/>
      <c r="H548" s="49"/>
      <c r="I548" s="49"/>
      <c r="J548" s="48">
        <v>0</v>
      </c>
      <c r="K548" s="48">
        <v>0</v>
      </c>
      <c r="L548" s="48">
        <v>0</v>
      </c>
      <c r="M548" s="49"/>
      <c r="N548" s="48">
        <v>0</v>
      </c>
      <c r="O548" s="49"/>
      <c r="P548" s="49"/>
      <c r="Q548" s="49"/>
      <c r="R548" s="48">
        <v>0</v>
      </c>
      <c r="S548" s="48">
        <v>0</v>
      </c>
      <c r="T548" s="48">
        <v>0</v>
      </c>
      <c r="U548" s="48">
        <v>0</v>
      </c>
      <c r="V548" s="48">
        <v>0</v>
      </c>
      <c r="W548" s="49"/>
      <c r="X548" s="48">
        <v>0</v>
      </c>
      <c r="Y548" s="48">
        <v>0</v>
      </c>
      <c r="Z548" s="48">
        <v>0</v>
      </c>
      <c r="AA548" s="48">
        <v>0</v>
      </c>
      <c r="AB548" s="48">
        <v>0</v>
      </c>
      <c r="AC548" s="48">
        <v>0</v>
      </c>
      <c r="AD548" s="48">
        <v>0</v>
      </c>
      <c r="AE548" s="49"/>
      <c r="AF548" s="48">
        <v>0</v>
      </c>
      <c r="AG548" s="49"/>
      <c r="AH548" s="49"/>
      <c r="AI548" s="49"/>
      <c r="AJ548" s="48">
        <v>0</v>
      </c>
      <c r="AK548" s="49"/>
      <c r="AL548" s="49"/>
      <c r="AM548" s="49"/>
      <c r="AN548" s="48">
        <v>0</v>
      </c>
      <c r="AO548" s="49"/>
      <c r="AP548" s="48">
        <v>0</v>
      </c>
      <c r="AQ548" s="40"/>
      <c r="AR548" s="40"/>
      <c r="AS548" s="40"/>
    </row>
    <row r="549" spans="1:45" ht="20.100000000000001" customHeight="1" x14ac:dyDescent="0.2">
      <c r="D549" s="2" t="s">
        <v>108</v>
      </c>
      <c r="F549" s="39">
        <v>0</v>
      </c>
      <c r="G549" s="39"/>
      <c r="H549" s="39"/>
      <c r="I549" s="39"/>
      <c r="J549" s="39">
        <v>0</v>
      </c>
      <c r="K549" s="39">
        <v>0</v>
      </c>
      <c r="L549" s="39">
        <v>0</v>
      </c>
      <c r="M549" s="39"/>
      <c r="N549" s="39">
        <v>0</v>
      </c>
      <c r="O549" s="39"/>
      <c r="P549" s="39"/>
      <c r="Q549" s="39"/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39"/>
      <c r="X549" s="39">
        <v>0</v>
      </c>
      <c r="Y549" s="39">
        <v>0</v>
      </c>
      <c r="Z549" s="39">
        <v>0</v>
      </c>
      <c r="AA549" s="39">
        <v>0</v>
      </c>
      <c r="AB549" s="39">
        <v>0</v>
      </c>
      <c r="AC549" s="39">
        <v>0</v>
      </c>
      <c r="AD549" s="39">
        <v>0</v>
      </c>
      <c r="AE549" s="39"/>
      <c r="AF549" s="39">
        <v>0</v>
      </c>
      <c r="AG549" s="39"/>
      <c r="AH549" s="39"/>
      <c r="AI549" s="39"/>
      <c r="AJ549" s="39">
        <v>0</v>
      </c>
      <c r="AK549" s="39"/>
      <c r="AL549" s="39"/>
      <c r="AM549" s="39"/>
      <c r="AN549" s="39">
        <v>0</v>
      </c>
      <c r="AO549" s="39"/>
      <c r="AP549" s="39">
        <v>0</v>
      </c>
      <c r="AQ549" s="40"/>
      <c r="AR549" s="40"/>
      <c r="AS549" s="40"/>
    </row>
    <row r="550" spans="1:45" ht="20.100000000000001" customHeight="1" x14ac:dyDescent="0.2"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40"/>
      <c r="AR550" s="40"/>
      <c r="AS550" s="40"/>
    </row>
    <row r="551" spans="1:45" s="1" customFormat="1" ht="20.100000000000001" customHeight="1" x14ac:dyDescent="0.25">
      <c r="A551" s="3"/>
      <c r="B551" s="6"/>
      <c r="C551" s="51" t="s">
        <v>159</v>
      </c>
      <c r="D551" s="52"/>
      <c r="E551" s="5"/>
      <c r="F551" s="53">
        <v>1</v>
      </c>
      <c r="G551" s="54"/>
      <c r="H551" s="54"/>
      <c r="I551" s="54"/>
      <c r="J551" s="53">
        <v>0</v>
      </c>
      <c r="K551" s="53">
        <v>0</v>
      </c>
      <c r="L551" s="53">
        <v>0</v>
      </c>
      <c r="M551" s="54"/>
      <c r="N551" s="53">
        <v>0</v>
      </c>
      <c r="O551" s="54"/>
      <c r="P551" s="54"/>
      <c r="Q551" s="54"/>
      <c r="R551" s="53">
        <v>0</v>
      </c>
      <c r="S551" s="53">
        <v>0</v>
      </c>
      <c r="T551" s="53">
        <v>0</v>
      </c>
      <c r="U551" s="53">
        <v>0</v>
      </c>
      <c r="V551" s="53">
        <v>0</v>
      </c>
      <c r="W551" s="54"/>
      <c r="X551" s="53">
        <v>0</v>
      </c>
      <c r="Y551" s="53">
        <v>0</v>
      </c>
      <c r="Z551" s="53">
        <v>0</v>
      </c>
      <c r="AA551" s="53">
        <v>0</v>
      </c>
      <c r="AB551" s="53">
        <v>0</v>
      </c>
      <c r="AC551" s="53">
        <v>0</v>
      </c>
      <c r="AD551" s="53">
        <v>0</v>
      </c>
      <c r="AE551" s="54"/>
      <c r="AF551" s="53">
        <v>0</v>
      </c>
      <c r="AG551" s="54"/>
      <c r="AH551" s="54"/>
      <c r="AI551" s="54"/>
      <c r="AJ551" s="53">
        <v>1</v>
      </c>
      <c r="AK551" s="54"/>
      <c r="AL551" s="54"/>
      <c r="AM551" s="54"/>
      <c r="AN551" s="53">
        <v>0</v>
      </c>
      <c r="AO551" s="54"/>
      <c r="AP551" s="53">
        <v>0</v>
      </c>
      <c r="AQ551" s="40"/>
      <c r="AR551" s="40"/>
      <c r="AS551" s="40"/>
    </row>
    <row r="552" spans="1:45" s="1" customFormat="1" ht="20.100000000000001" customHeight="1" x14ac:dyDescent="0.2">
      <c r="A552" s="3"/>
      <c r="B552" s="6"/>
      <c r="C552" s="3"/>
      <c r="D552" s="3"/>
      <c r="E552" s="5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</row>
    <row r="553" spans="1:45" s="1" customFormat="1" ht="20.100000000000001" customHeight="1" x14ac:dyDescent="0.2">
      <c r="A553" s="3"/>
      <c r="B553" s="6"/>
      <c r="C553" s="3" t="s">
        <v>146</v>
      </c>
      <c r="D553" s="3"/>
      <c r="E553" s="5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</row>
    <row r="554" spans="1:45" s="1" customFormat="1" ht="20.100000000000001" customHeight="1" x14ac:dyDescent="0.2">
      <c r="A554" s="3"/>
      <c r="B554" s="6"/>
      <c r="C554" s="3"/>
      <c r="D554" s="50" t="s">
        <v>96</v>
      </c>
      <c r="E554" s="5"/>
      <c r="F554" s="39">
        <v>0</v>
      </c>
      <c r="G554" s="39"/>
      <c r="H554" s="39"/>
      <c r="I554" s="39"/>
      <c r="J554" s="39">
        <v>0</v>
      </c>
      <c r="K554" s="39">
        <v>0</v>
      </c>
      <c r="L554" s="39">
        <v>0</v>
      </c>
      <c r="M554" s="39"/>
      <c r="N554" s="39">
        <v>0</v>
      </c>
      <c r="O554" s="39"/>
      <c r="P554" s="39"/>
      <c r="Q554" s="39"/>
      <c r="R554" s="39">
        <v>0</v>
      </c>
      <c r="S554" s="39">
        <v>0</v>
      </c>
      <c r="T554" s="39">
        <v>0</v>
      </c>
      <c r="U554" s="39">
        <v>0</v>
      </c>
      <c r="V554" s="39">
        <v>0</v>
      </c>
      <c r="W554" s="39"/>
      <c r="X554" s="39">
        <v>0</v>
      </c>
      <c r="Y554" s="39">
        <v>0</v>
      </c>
      <c r="Z554" s="39">
        <v>0</v>
      </c>
      <c r="AA554" s="39">
        <v>0</v>
      </c>
      <c r="AB554" s="39">
        <v>0</v>
      </c>
      <c r="AC554" s="39">
        <v>0</v>
      </c>
      <c r="AD554" s="39">
        <v>0</v>
      </c>
      <c r="AE554" s="39"/>
      <c r="AF554" s="39">
        <v>0</v>
      </c>
      <c r="AG554" s="39"/>
      <c r="AH554" s="39"/>
      <c r="AI554" s="39"/>
      <c r="AJ554" s="39">
        <v>0</v>
      </c>
      <c r="AK554" s="39"/>
      <c r="AL554" s="39"/>
      <c r="AM554" s="39"/>
      <c r="AN554" s="39">
        <v>0</v>
      </c>
      <c r="AO554" s="39"/>
      <c r="AP554" s="39">
        <v>0</v>
      </c>
      <c r="AQ554" s="40"/>
      <c r="AR554" s="40"/>
      <c r="AS554" s="40"/>
    </row>
    <row r="555" spans="1:45" s="1" customFormat="1" ht="20.100000000000001" customHeight="1" x14ac:dyDescent="0.2">
      <c r="A555" s="3"/>
      <c r="B555" s="6"/>
      <c r="C555" s="3"/>
      <c r="D555" s="3"/>
      <c r="E555" s="5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</row>
    <row r="556" spans="1:45" s="1" customFormat="1" ht="20.100000000000001" customHeight="1" x14ac:dyDescent="0.25">
      <c r="A556" s="3"/>
      <c r="B556" s="6"/>
      <c r="C556" s="51" t="s">
        <v>153</v>
      </c>
      <c r="D556" s="52"/>
      <c r="E556" s="5"/>
      <c r="F556" s="53">
        <v>0</v>
      </c>
      <c r="G556" s="54"/>
      <c r="H556" s="54"/>
      <c r="I556" s="54"/>
      <c r="J556" s="53">
        <v>0</v>
      </c>
      <c r="K556" s="53">
        <v>0</v>
      </c>
      <c r="L556" s="53">
        <v>0</v>
      </c>
      <c r="M556" s="54"/>
      <c r="N556" s="53">
        <v>0</v>
      </c>
      <c r="O556" s="54"/>
      <c r="P556" s="54"/>
      <c r="Q556" s="54"/>
      <c r="R556" s="53">
        <v>0</v>
      </c>
      <c r="S556" s="53">
        <v>0</v>
      </c>
      <c r="T556" s="53">
        <v>0</v>
      </c>
      <c r="U556" s="53">
        <v>0</v>
      </c>
      <c r="V556" s="53">
        <v>0</v>
      </c>
      <c r="W556" s="54"/>
      <c r="X556" s="53">
        <v>0</v>
      </c>
      <c r="Y556" s="53">
        <v>0</v>
      </c>
      <c r="Z556" s="53">
        <v>0</v>
      </c>
      <c r="AA556" s="53">
        <v>0</v>
      </c>
      <c r="AB556" s="53">
        <v>0</v>
      </c>
      <c r="AC556" s="53">
        <v>0</v>
      </c>
      <c r="AD556" s="53">
        <v>0</v>
      </c>
      <c r="AE556" s="54"/>
      <c r="AF556" s="53">
        <v>0</v>
      </c>
      <c r="AG556" s="54"/>
      <c r="AH556" s="54"/>
      <c r="AI556" s="54"/>
      <c r="AJ556" s="53">
        <v>0</v>
      </c>
      <c r="AK556" s="54"/>
      <c r="AL556" s="54"/>
      <c r="AM556" s="54"/>
      <c r="AN556" s="53">
        <v>0</v>
      </c>
      <c r="AO556" s="54"/>
      <c r="AP556" s="53">
        <v>0</v>
      </c>
      <c r="AQ556" s="40"/>
      <c r="AR556" s="40"/>
      <c r="AS556" s="40"/>
    </row>
    <row r="557" spans="1:45" s="1" customFormat="1" ht="20.100000000000001" customHeight="1" x14ac:dyDescent="0.2">
      <c r="A557" s="3"/>
      <c r="B557" s="6"/>
      <c r="C557" s="3"/>
      <c r="D557" s="3"/>
      <c r="E557" s="5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</row>
    <row r="558" spans="1:45" s="1" customFormat="1" ht="20.100000000000001" customHeight="1" x14ac:dyDescent="0.2">
      <c r="A558" s="3"/>
      <c r="B558" s="6"/>
      <c r="C558" s="3" t="s">
        <v>0</v>
      </c>
      <c r="D558" s="3"/>
      <c r="E558" s="5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</row>
    <row r="559" spans="1:45" s="1" customFormat="1" ht="20.100000000000001" customHeight="1" x14ac:dyDescent="0.2">
      <c r="A559" s="3"/>
      <c r="B559" s="6"/>
      <c r="C559" s="3"/>
      <c r="D559" s="2" t="s">
        <v>96</v>
      </c>
      <c r="E559" s="5"/>
      <c r="F559" s="39">
        <v>0</v>
      </c>
      <c r="G559" s="39"/>
      <c r="H559" s="39"/>
      <c r="I559" s="39"/>
      <c r="J559" s="39">
        <v>0</v>
      </c>
      <c r="K559" s="39">
        <v>0</v>
      </c>
      <c r="L559" s="39">
        <v>0</v>
      </c>
      <c r="M559" s="39"/>
      <c r="N559" s="39">
        <v>0</v>
      </c>
      <c r="O559" s="39"/>
      <c r="P559" s="39"/>
      <c r="Q559" s="39"/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39"/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  <c r="AE559" s="39"/>
      <c r="AF559" s="39">
        <v>0</v>
      </c>
      <c r="AG559" s="39"/>
      <c r="AH559" s="39"/>
      <c r="AI559" s="39"/>
      <c r="AJ559" s="39">
        <v>0</v>
      </c>
      <c r="AK559" s="39"/>
      <c r="AL559" s="39"/>
      <c r="AM559" s="39"/>
      <c r="AN559" s="39">
        <v>0</v>
      </c>
      <c r="AO559" s="39"/>
      <c r="AP559" s="39">
        <v>0</v>
      </c>
      <c r="AQ559" s="40"/>
      <c r="AR559" s="40"/>
      <c r="AS559" s="40"/>
    </row>
    <row r="560" spans="1:45" ht="19.5" customHeight="1" x14ac:dyDescent="0.2">
      <c r="D560" s="47" t="s">
        <v>97</v>
      </c>
      <c r="F560" s="48">
        <v>0</v>
      </c>
      <c r="G560" s="49"/>
      <c r="H560" s="49"/>
      <c r="I560" s="49"/>
      <c r="J560" s="48">
        <v>0</v>
      </c>
      <c r="K560" s="48">
        <v>0</v>
      </c>
      <c r="L560" s="48">
        <v>0</v>
      </c>
      <c r="M560" s="49"/>
      <c r="N560" s="48">
        <v>0</v>
      </c>
      <c r="O560" s="49"/>
      <c r="P560" s="49"/>
      <c r="Q560" s="49"/>
      <c r="R560" s="48">
        <v>0</v>
      </c>
      <c r="S560" s="48">
        <v>0</v>
      </c>
      <c r="T560" s="48">
        <v>0</v>
      </c>
      <c r="U560" s="48">
        <v>0</v>
      </c>
      <c r="V560" s="48">
        <v>0</v>
      </c>
      <c r="W560" s="49"/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9"/>
      <c r="AF560" s="48">
        <v>0</v>
      </c>
      <c r="AG560" s="49"/>
      <c r="AH560" s="49"/>
      <c r="AI560" s="49"/>
      <c r="AJ560" s="48">
        <v>0</v>
      </c>
      <c r="AK560" s="49"/>
      <c r="AL560" s="49"/>
      <c r="AM560" s="49"/>
      <c r="AN560" s="48">
        <v>0</v>
      </c>
      <c r="AO560" s="49"/>
      <c r="AP560" s="48">
        <v>0</v>
      </c>
      <c r="AQ560" s="40"/>
      <c r="AR560" s="40"/>
      <c r="AS560" s="40"/>
    </row>
    <row r="561" spans="1:45" s="1" customFormat="1" ht="20.100000000000001" customHeight="1" x14ac:dyDescent="0.2">
      <c r="A561" s="3"/>
      <c r="B561" s="6"/>
      <c r="C561" s="3"/>
      <c r="D561" s="2" t="s">
        <v>98</v>
      </c>
      <c r="E561" s="5"/>
      <c r="F561" s="39">
        <v>0</v>
      </c>
      <c r="G561" s="39"/>
      <c r="H561" s="39"/>
      <c r="I561" s="39"/>
      <c r="J561" s="39">
        <v>0</v>
      </c>
      <c r="K561" s="39">
        <v>0</v>
      </c>
      <c r="L561" s="39">
        <v>0</v>
      </c>
      <c r="M561" s="39"/>
      <c r="N561" s="39">
        <v>0</v>
      </c>
      <c r="O561" s="39"/>
      <c r="P561" s="39"/>
      <c r="Q561" s="39"/>
      <c r="R561" s="39">
        <v>0</v>
      </c>
      <c r="S561" s="39">
        <v>0</v>
      </c>
      <c r="T561" s="39">
        <v>0</v>
      </c>
      <c r="U561" s="39">
        <v>0</v>
      </c>
      <c r="V561" s="39">
        <v>0</v>
      </c>
      <c r="W561" s="39"/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/>
      <c r="AF561" s="39">
        <v>0</v>
      </c>
      <c r="AG561" s="39"/>
      <c r="AH561" s="39"/>
      <c r="AI561" s="39"/>
      <c r="AJ561" s="39">
        <v>0</v>
      </c>
      <c r="AK561" s="39"/>
      <c r="AL561" s="39"/>
      <c r="AM561" s="39"/>
      <c r="AN561" s="39">
        <v>0</v>
      </c>
      <c r="AO561" s="39"/>
      <c r="AP561" s="39">
        <v>0</v>
      </c>
      <c r="AQ561" s="40"/>
      <c r="AR561" s="40"/>
      <c r="AS561" s="40"/>
    </row>
    <row r="562" spans="1:45" s="1" customFormat="1" ht="20.100000000000001" customHeight="1" x14ac:dyDescent="0.2">
      <c r="A562" s="3"/>
      <c r="B562" s="6"/>
      <c r="C562" s="3"/>
      <c r="D562" s="3"/>
      <c r="E562" s="5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</row>
    <row r="563" spans="1:45" s="1" customFormat="1" ht="20.100000000000001" customHeight="1" x14ac:dyDescent="0.25">
      <c r="A563" s="3"/>
      <c r="B563" s="6"/>
      <c r="C563" s="51" t="s">
        <v>120</v>
      </c>
      <c r="D563" s="52"/>
      <c r="E563" s="5"/>
      <c r="F563" s="53">
        <v>0</v>
      </c>
      <c r="G563" s="54"/>
      <c r="H563" s="54"/>
      <c r="I563" s="54"/>
      <c r="J563" s="53">
        <v>0</v>
      </c>
      <c r="K563" s="53">
        <v>0</v>
      </c>
      <c r="L563" s="53">
        <v>0</v>
      </c>
      <c r="M563" s="54"/>
      <c r="N563" s="53">
        <v>0</v>
      </c>
      <c r="O563" s="54"/>
      <c r="P563" s="54"/>
      <c r="Q563" s="54"/>
      <c r="R563" s="53">
        <v>0</v>
      </c>
      <c r="S563" s="53">
        <v>0</v>
      </c>
      <c r="T563" s="53">
        <v>0</v>
      </c>
      <c r="U563" s="53">
        <v>0</v>
      </c>
      <c r="V563" s="53">
        <v>0</v>
      </c>
      <c r="W563" s="54"/>
      <c r="X563" s="53">
        <v>0</v>
      </c>
      <c r="Y563" s="53">
        <v>0</v>
      </c>
      <c r="Z563" s="53">
        <v>0</v>
      </c>
      <c r="AA563" s="53">
        <v>0</v>
      </c>
      <c r="AB563" s="53">
        <v>0</v>
      </c>
      <c r="AC563" s="53">
        <v>0</v>
      </c>
      <c r="AD563" s="53">
        <v>0</v>
      </c>
      <c r="AE563" s="54"/>
      <c r="AF563" s="53">
        <v>0</v>
      </c>
      <c r="AG563" s="54"/>
      <c r="AH563" s="54"/>
      <c r="AI563" s="54"/>
      <c r="AJ563" s="53">
        <v>0</v>
      </c>
      <c r="AK563" s="54"/>
      <c r="AL563" s="54"/>
      <c r="AM563" s="54"/>
      <c r="AN563" s="53">
        <v>0</v>
      </c>
      <c r="AO563" s="54"/>
      <c r="AP563" s="53">
        <v>0</v>
      </c>
      <c r="AQ563" s="40"/>
      <c r="AR563" s="40"/>
      <c r="AS563" s="40"/>
    </row>
    <row r="564" spans="1:45" s="1" customFormat="1" ht="20.100000000000001" customHeight="1" x14ac:dyDescent="0.2">
      <c r="A564" s="3"/>
      <c r="B564" s="6"/>
      <c r="C564" s="3"/>
      <c r="D564" s="3"/>
      <c r="E564" s="5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</row>
    <row r="565" spans="1:45" s="1" customFormat="1" ht="20.100000000000001" customHeight="1" x14ac:dyDescent="0.25">
      <c r="A565" s="3"/>
      <c r="B565" s="57" t="s">
        <v>268</v>
      </c>
      <c r="C565" s="58"/>
      <c r="D565" s="58"/>
      <c r="E565" s="5"/>
      <c r="F565" s="59">
        <v>1</v>
      </c>
      <c r="G565" s="54"/>
      <c r="H565" s="54"/>
      <c r="I565" s="54"/>
      <c r="J565" s="59">
        <v>0</v>
      </c>
      <c r="K565" s="59">
        <v>0</v>
      </c>
      <c r="L565" s="59">
        <v>0</v>
      </c>
      <c r="M565" s="54"/>
      <c r="N565" s="59">
        <v>0</v>
      </c>
      <c r="O565" s="54"/>
      <c r="P565" s="54"/>
      <c r="Q565" s="54"/>
      <c r="R565" s="59">
        <v>0</v>
      </c>
      <c r="S565" s="59">
        <v>0</v>
      </c>
      <c r="T565" s="59">
        <v>0</v>
      </c>
      <c r="U565" s="59">
        <v>0</v>
      </c>
      <c r="V565" s="59">
        <v>0</v>
      </c>
      <c r="W565" s="54"/>
      <c r="X565" s="59">
        <v>0</v>
      </c>
      <c r="Y565" s="59">
        <v>0</v>
      </c>
      <c r="Z565" s="59">
        <v>0</v>
      </c>
      <c r="AA565" s="59">
        <v>0</v>
      </c>
      <c r="AB565" s="59">
        <v>0</v>
      </c>
      <c r="AC565" s="59">
        <v>0</v>
      </c>
      <c r="AD565" s="59">
        <v>0</v>
      </c>
      <c r="AE565" s="54"/>
      <c r="AF565" s="59">
        <v>0</v>
      </c>
      <c r="AG565" s="54"/>
      <c r="AH565" s="54"/>
      <c r="AI565" s="54"/>
      <c r="AJ565" s="59">
        <v>1</v>
      </c>
      <c r="AK565" s="54"/>
      <c r="AL565" s="54"/>
      <c r="AM565" s="54"/>
      <c r="AN565" s="59">
        <v>0</v>
      </c>
      <c r="AO565" s="54"/>
      <c r="AP565" s="59">
        <v>0</v>
      </c>
      <c r="AQ565" s="40"/>
      <c r="AR565" s="40"/>
      <c r="AS565" s="40"/>
    </row>
    <row r="566" spans="1:45" ht="20.100000000000001" customHeight="1" x14ac:dyDescent="0.2"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40"/>
      <c r="AR566" s="40"/>
      <c r="AS566" s="40"/>
    </row>
    <row r="567" spans="1:45" ht="20.100000000000001" customHeight="1" x14ac:dyDescent="0.2">
      <c r="B567" s="6" t="s">
        <v>269</v>
      </c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40"/>
      <c r="AR567" s="40"/>
      <c r="AS567" s="40"/>
    </row>
    <row r="568" spans="1:45" ht="20.100000000000001" customHeight="1" x14ac:dyDescent="0.2">
      <c r="C568" s="3" t="s">
        <v>0</v>
      </c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40"/>
      <c r="AR568" s="40"/>
      <c r="AS568" s="40"/>
    </row>
    <row r="569" spans="1:45" ht="20.100000000000001" customHeight="1" x14ac:dyDescent="0.2">
      <c r="D569" s="2" t="s">
        <v>96</v>
      </c>
      <c r="F569" s="39">
        <v>0</v>
      </c>
      <c r="G569" s="39"/>
      <c r="H569" s="39"/>
      <c r="I569" s="39"/>
      <c r="J569" s="39">
        <v>0</v>
      </c>
      <c r="K569" s="39">
        <v>0</v>
      </c>
      <c r="L569" s="39">
        <v>0</v>
      </c>
      <c r="M569" s="39"/>
      <c r="N569" s="39">
        <v>0</v>
      </c>
      <c r="O569" s="39"/>
      <c r="P569" s="39"/>
      <c r="Q569" s="39"/>
      <c r="R569" s="39">
        <v>0</v>
      </c>
      <c r="S569" s="39">
        <v>0</v>
      </c>
      <c r="T569" s="39">
        <v>0</v>
      </c>
      <c r="U569" s="39">
        <v>0</v>
      </c>
      <c r="V569" s="39">
        <v>0</v>
      </c>
      <c r="W569" s="39"/>
      <c r="X569" s="39">
        <v>0</v>
      </c>
      <c r="Y569" s="39">
        <v>0</v>
      </c>
      <c r="Z569" s="39">
        <v>0</v>
      </c>
      <c r="AA569" s="39">
        <v>0</v>
      </c>
      <c r="AB569" s="39">
        <v>0</v>
      </c>
      <c r="AC569" s="39">
        <v>0</v>
      </c>
      <c r="AD569" s="39">
        <v>0</v>
      </c>
      <c r="AE569" s="39"/>
      <c r="AF569" s="39">
        <v>0</v>
      </c>
      <c r="AG569" s="39"/>
      <c r="AH569" s="39"/>
      <c r="AI569" s="39"/>
      <c r="AJ569" s="39">
        <v>0</v>
      </c>
      <c r="AK569" s="39"/>
      <c r="AL569" s="39"/>
      <c r="AM569" s="39"/>
      <c r="AN569" s="39">
        <v>0</v>
      </c>
      <c r="AO569" s="39"/>
      <c r="AP569" s="39">
        <v>0</v>
      </c>
      <c r="AQ569" s="40"/>
      <c r="AR569" s="40"/>
      <c r="AS569" s="40"/>
    </row>
    <row r="570" spans="1:45" ht="19.5" customHeight="1" x14ac:dyDescent="0.2">
      <c r="D570" s="47" t="s">
        <v>97</v>
      </c>
      <c r="F570" s="48">
        <v>0</v>
      </c>
      <c r="G570" s="49"/>
      <c r="H570" s="49"/>
      <c r="I570" s="49"/>
      <c r="J570" s="48">
        <v>0</v>
      </c>
      <c r="K570" s="48">
        <v>0</v>
      </c>
      <c r="L570" s="48">
        <v>0</v>
      </c>
      <c r="M570" s="49"/>
      <c r="N570" s="48">
        <v>0</v>
      </c>
      <c r="O570" s="49"/>
      <c r="P570" s="49"/>
      <c r="Q570" s="49"/>
      <c r="R570" s="48">
        <v>0</v>
      </c>
      <c r="S570" s="48">
        <v>0</v>
      </c>
      <c r="T570" s="48">
        <v>0</v>
      </c>
      <c r="U570" s="48">
        <v>0</v>
      </c>
      <c r="V570" s="48">
        <v>0</v>
      </c>
      <c r="W570" s="49"/>
      <c r="X570" s="48">
        <v>0</v>
      </c>
      <c r="Y570" s="48">
        <v>0</v>
      </c>
      <c r="Z570" s="48">
        <v>0</v>
      </c>
      <c r="AA570" s="48">
        <v>0</v>
      </c>
      <c r="AB570" s="48">
        <v>0</v>
      </c>
      <c r="AC570" s="48">
        <v>0</v>
      </c>
      <c r="AD570" s="48">
        <v>0</v>
      </c>
      <c r="AE570" s="49"/>
      <c r="AF570" s="48">
        <v>0</v>
      </c>
      <c r="AG570" s="49"/>
      <c r="AH570" s="49"/>
      <c r="AI570" s="49"/>
      <c r="AJ570" s="48">
        <v>0</v>
      </c>
      <c r="AK570" s="49"/>
      <c r="AL570" s="49"/>
      <c r="AM570" s="49"/>
      <c r="AN570" s="48">
        <v>0</v>
      </c>
      <c r="AO570" s="49"/>
      <c r="AP570" s="48">
        <v>0</v>
      </c>
      <c r="AQ570" s="40"/>
      <c r="AR570" s="40"/>
      <c r="AS570" s="40"/>
    </row>
    <row r="571" spans="1:45" ht="20.100000000000001" customHeight="1" x14ac:dyDescent="0.2"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40"/>
      <c r="AR571" s="40"/>
      <c r="AS571" s="40"/>
    </row>
    <row r="572" spans="1:45" s="1" customFormat="1" ht="20.100000000000001" customHeight="1" x14ac:dyDescent="0.25">
      <c r="A572" s="3"/>
      <c r="B572" s="6"/>
      <c r="C572" s="51" t="s">
        <v>120</v>
      </c>
      <c r="D572" s="52"/>
      <c r="E572" s="5"/>
      <c r="F572" s="53">
        <v>0</v>
      </c>
      <c r="G572" s="54"/>
      <c r="H572" s="54"/>
      <c r="I572" s="54"/>
      <c r="J572" s="53">
        <v>0</v>
      </c>
      <c r="K572" s="53">
        <v>0</v>
      </c>
      <c r="L572" s="53">
        <v>0</v>
      </c>
      <c r="M572" s="54"/>
      <c r="N572" s="53">
        <v>0</v>
      </c>
      <c r="O572" s="54"/>
      <c r="P572" s="54"/>
      <c r="Q572" s="54"/>
      <c r="R572" s="53">
        <v>0</v>
      </c>
      <c r="S572" s="53">
        <v>0</v>
      </c>
      <c r="T572" s="53">
        <v>0</v>
      </c>
      <c r="U572" s="53">
        <v>0</v>
      </c>
      <c r="V572" s="53">
        <v>0</v>
      </c>
      <c r="W572" s="54"/>
      <c r="X572" s="53">
        <v>0</v>
      </c>
      <c r="Y572" s="53">
        <v>0</v>
      </c>
      <c r="Z572" s="53">
        <v>0</v>
      </c>
      <c r="AA572" s="53">
        <v>0</v>
      </c>
      <c r="AB572" s="53">
        <v>0</v>
      </c>
      <c r="AC572" s="53">
        <v>0</v>
      </c>
      <c r="AD572" s="53">
        <v>0</v>
      </c>
      <c r="AE572" s="54"/>
      <c r="AF572" s="53">
        <v>0</v>
      </c>
      <c r="AG572" s="54"/>
      <c r="AH572" s="54"/>
      <c r="AI572" s="54"/>
      <c r="AJ572" s="53">
        <v>0</v>
      </c>
      <c r="AK572" s="54"/>
      <c r="AL572" s="54"/>
      <c r="AM572" s="54"/>
      <c r="AN572" s="53">
        <v>0</v>
      </c>
      <c r="AO572" s="54"/>
      <c r="AP572" s="53">
        <v>0</v>
      </c>
      <c r="AQ572" s="40"/>
      <c r="AR572" s="40"/>
      <c r="AS572" s="40"/>
    </row>
    <row r="573" spans="1:45" ht="20.100000000000001" customHeight="1" x14ac:dyDescent="0.2"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40"/>
      <c r="AR573" s="40"/>
      <c r="AS573" s="40"/>
    </row>
    <row r="574" spans="1:45" ht="20.100000000000001" customHeight="1" x14ac:dyDescent="0.2">
      <c r="C574" s="3" t="s">
        <v>249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40"/>
      <c r="AR574" s="40"/>
      <c r="AS574" s="40"/>
    </row>
    <row r="575" spans="1:45" ht="20.100000000000001" customHeight="1" x14ac:dyDescent="0.2">
      <c r="D575" s="2" t="s">
        <v>270</v>
      </c>
      <c r="F575" s="39">
        <v>0</v>
      </c>
      <c r="G575" s="39"/>
      <c r="H575" s="39"/>
      <c r="I575" s="39"/>
      <c r="J575" s="39">
        <v>0</v>
      </c>
      <c r="K575" s="39">
        <v>0</v>
      </c>
      <c r="L575" s="39">
        <v>0</v>
      </c>
      <c r="M575" s="39"/>
      <c r="N575" s="39">
        <v>0</v>
      </c>
      <c r="O575" s="39"/>
      <c r="P575" s="39"/>
      <c r="Q575" s="39"/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39"/>
      <c r="X575" s="39">
        <v>0</v>
      </c>
      <c r="Y575" s="39">
        <v>0</v>
      </c>
      <c r="Z575" s="39">
        <v>0</v>
      </c>
      <c r="AA575" s="39">
        <v>0</v>
      </c>
      <c r="AB575" s="39">
        <v>0</v>
      </c>
      <c r="AC575" s="39">
        <v>0</v>
      </c>
      <c r="AD575" s="39">
        <v>0</v>
      </c>
      <c r="AE575" s="39"/>
      <c r="AF575" s="39">
        <v>0</v>
      </c>
      <c r="AG575" s="39"/>
      <c r="AH575" s="39"/>
      <c r="AI575" s="39"/>
      <c r="AJ575" s="39">
        <v>0</v>
      </c>
      <c r="AK575" s="39"/>
      <c r="AL575" s="39"/>
      <c r="AM575" s="39"/>
      <c r="AN575" s="39">
        <v>0</v>
      </c>
      <c r="AO575" s="39"/>
      <c r="AP575" s="39">
        <v>0</v>
      </c>
      <c r="AQ575" s="40"/>
      <c r="AR575" s="40"/>
      <c r="AS575" s="40"/>
    </row>
    <row r="576" spans="1:45" ht="20.100000000000001" customHeight="1" x14ac:dyDescent="0.2">
      <c r="D576" s="47" t="s">
        <v>271</v>
      </c>
      <c r="F576" s="48">
        <v>0</v>
      </c>
      <c r="G576" s="49"/>
      <c r="H576" s="49"/>
      <c r="I576" s="49"/>
      <c r="J576" s="48">
        <v>0</v>
      </c>
      <c r="K576" s="48">
        <v>0</v>
      </c>
      <c r="L576" s="48">
        <v>0</v>
      </c>
      <c r="M576" s="49"/>
      <c r="N576" s="48">
        <v>0</v>
      </c>
      <c r="O576" s="49"/>
      <c r="P576" s="49"/>
      <c r="Q576" s="49"/>
      <c r="R576" s="48">
        <v>0</v>
      </c>
      <c r="S576" s="48">
        <v>0</v>
      </c>
      <c r="T576" s="48">
        <v>0</v>
      </c>
      <c r="U576" s="48">
        <v>0</v>
      </c>
      <c r="V576" s="48">
        <v>0</v>
      </c>
      <c r="W576" s="49"/>
      <c r="X576" s="48">
        <v>0</v>
      </c>
      <c r="Y576" s="48">
        <v>0</v>
      </c>
      <c r="Z576" s="48">
        <v>0</v>
      </c>
      <c r="AA576" s="48">
        <v>0</v>
      </c>
      <c r="AB576" s="48">
        <v>0</v>
      </c>
      <c r="AC576" s="48">
        <v>0</v>
      </c>
      <c r="AD576" s="48">
        <v>0</v>
      </c>
      <c r="AE576" s="49"/>
      <c r="AF576" s="48">
        <v>0</v>
      </c>
      <c r="AG576" s="49"/>
      <c r="AH576" s="49"/>
      <c r="AI576" s="49"/>
      <c r="AJ576" s="48">
        <v>0</v>
      </c>
      <c r="AK576" s="49"/>
      <c r="AL576" s="49"/>
      <c r="AM576" s="49"/>
      <c r="AN576" s="48">
        <v>0</v>
      </c>
      <c r="AO576" s="49"/>
      <c r="AP576" s="48">
        <v>0</v>
      </c>
      <c r="AQ576" s="40"/>
      <c r="AR576" s="40"/>
      <c r="AS576" s="40"/>
    </row>
    <row r="577" spans="1:45" ht="20.100000000000001" customHeight="1" x14ac:dyDescent="0.2">
      <c r="D577" s="2" t="s">
        <v>272</v>
      </c>
      <c r="F577" s="39">
        <v>0</v>
      </c>
      <c r="G577" s="39"/>
      <c r="H577" s="39"/>
      <c r="I577" s="39"/>
      <c r="J577" s="39">
        <v>0</v>
      </c>
      <c r="K577" s="39">
        <v>0</v>
      </c>
      <c r="L577" s="39">
        <v>0</v>
      </c>
      <c r="M577" s="39"/>
      <c r="N577" s="39">
        <v>0</v>
      </c>
      <c r="O577" s="39"/>
      <c r="P577" s="39"/>
      <c r="Q577" s="39"/>
      <c r="R577" s="39">
        <v>0</v>
      </c>
      <c r="S577" s="39">
        <v>0</v>
      </c>
      <c r="T577" s="39">
        <v>0</v>
      </c>
      <c r="U577" s="39">
        <v>0</v>
      </c>
      <c r="V577" s="39">
        <v>0</v>
      </c>
      <c r="W577" s="39"/>
      <c r="X577" s="39">
        <v>0</v>
      </c>
      <c r="Y577" s="39">
        <v>0</v>
      </c>
      <c r="Z577" s="39">
        <v>0</v>
      </c>
      <c r="AA577" s="39">
        <v>0</v>
      </c>
      <c r="AB577" s="39">
        <v>0</v>
      </c>
      <c r="AC577" s="39">
        <v>0</v>
      </c>
      <c r="AD577" s="39">
        <v>0</v>
      </c>
      <c r="AE577" s="39"/>
      <c r="AF577" s="39">
        <v>0</v>
      </c>
      <c r="AG577" s="39"/>
      <c r="AH577" s="39"/>
      <c r="AI577" s="39"/>
      <c r="AJ577" s="39">
        <v>0</v>
      </c>
      <c r="AK577" s="39"/>
      <c r="AL577" s="39"/>
      <c r="AM577" s="39"/>
      <c r="AN577" s="39">
        <v>0</v>
      </c>
      <c r="AO577" s="39"/>
      <c r="AP577" s="39">
        <v>0</v>
      </c>
      <c r="AQ577" s="40"/>
      <c r="AR577" s="40"/>
      <c r="AS577" s="40"/>
    </row>
    <row r="578" spans="1:45" ht="20.100000000000001" customHeight="1" x14ac:dyDescent="0.2">
      <c r="D578" s="47" t="s">
        <v>273</v>
      </c>
      <c r="F578" s="48">
        <v>0</v>
      </c>
      <c r="G578" s="49"/>
      <c r="H578" s="49"/>
      <c r="I578" s="49"/>
      <c r="J578" s="48">
        <v>0</v>
      </c>
      <c r="K578" s="48">
        <v>0</v>
      </c>
      <c r="L578" s="48">
        <v>0</v>
      </c>
      <c r="M578" s="49"/>
      <c r="N578" s="48">
        <v>0</v>
      </c>
      <c r="O578" s="49"/>
      <c r="P578" s="49"/>
      <c r="Q578" s="49"/>
      <c r="R578" s="48">
        <v>0</v>
      </c>
      <c r="S578" s="48">
        <v>0</v>
      </c>
      <c r="T578" s="48">
        <v>0</v>
      </c>
      <c r="U578" s="48">
        <v>0</v>
      </c>
      <c r="V578" s="48">
        <v>0</v>
      </c>
      <c r="W578" s="49"/>
      <c r="X578" s="48">
        <v>0</v>
      </c>
      <c r="Y578" s="48">
        <v>0</v>
      </c>
      <c r="Z578" s="48">
        <v>0</v>
      </c>
      <c r="AA578" s="48">
        <v>0</v>
      </c>
      <c r="AB578" s="48">
        <v>0</v>
      </c>
      <c r="AC578" s="48">
        <v>0</v>
      </c>
      <c r="AD578" s="48">
        <v>0</v>
      </c>
      <c r="AE578" s="49"/>
      <c r="AF578" s="48">
        <v>0</v>
      </c>
      <c r="AG578" s="49"/>
      <c r="AH578" s="49"/>
      <c r="AI578" s="49"/>
      <c r="AJ578" s="48">
        <v>0</v>
      </c>
      <c r="AK578" s="49"/>
      <c r="AL578" s="49"/>
      <c r="AM578" s="49"/>
      <c r="AN578" s="48">
        <v>0</v>
      </c>
      <c r="AO578" s="49"/>
      <c r="AP578" s="48">
        <v>0</v>
      </c>
      <c r="AQ578" s="40"/>
      <c r="AR578" s="40"/>
      <c r="AS578" s="40"/>
    </row>
    <row r="579" spans="1:45" ht="20.100000000000001" customHeight="1" x14ac:dyDescent="0.2">
      <c r="D579" s="2" t="s">
        <v>274</v>
      </c>
      <c r="F579" s="39">
        <v>0</v>
      </c>
      <c r="G579" s="39"/>
      <c r="H579" s="39"/>
      <c r="I579" s="39"/>
      <c r="J579" s="39">
        <v>0</v>
      </c>
      <c r="K579" s="39">
        <v>0</v>
      </c>
      <c r="L579" s="39">
        <v>0</v>
      </c>
      <c r="M579" s="39"/>
      <c r="N579" s="39">
        <v>0</v>
      </c>
      <c r="O579" s="39"/>
      <c r="P579" s="39"/>
      <c r="Q579" s="39"/>
      <c r="R579" s="39">
        <v>0</v>
      </c>
      <c r="S579" s="39">
        <v>0</v>
      </c>
      <c r="T579" s="39">
        <v>0</v>
      </c>
      <c r="U579" s="39">
        <v>0</v>
      </c>
      <c r="V579" s="39">
        <v>0</v>
      </c>
      <c r="W579" s="39"/>
      <c r="X579" s="39">
        <v>0</v>
      </c>
      <c r="Y579" s="39">
        <v>0</v>
      </c>
      <c r="Z579" s="39">
        <v>0</v>
      </c>
      <c r="AA579" s="39">
        <v>0</v>
      </c>
      <c r="AB579" s="39">
        <v>0</v>
      </c>
      <c r="AC579" s="39">
        <v>0</v>
      </c>
      <c r="AD579" s="39">
        <v>0</v>
      </c>
      <c r="AE579" s="39"/>
      <c r="AF579" s="39">
        <v>0</v>
      </c>
      <c r="AG579" s="39"/>
      <c r="AH579" s="39"/>
      <c r="AI579" s="39"/>
      <c r="AJ579" s="39">
        <v>0</v>
      </c>
      <c r="AK579" s="39"/>
      <c r="AL579" s="39"/>
      <c r="AM579" s="39"/>
      <c r="AN579" s="39">
        <v>0</v>
      </c>
      <c r="AO579" s="39"/>
      <c r="AP579" s="39">
        <v>0</v>
      </c>
      <c r="AQ579" s="40"/>
      <c r="AR579" s="40"/>
      <c r="AS579" s="40"/>
    </row>
    <row r="580" spans="1:45" ht="20.100000000000001" customHeight="1" x14ac:dyDescent="0.2">
      <c r="D580" s="47" t="s">
        <v>275</v>
      </c>
      <c r="F580" s="48">
        <v>0</v>
      </c>
      <c r="G580" s="49"/>
      <c r="H580" s="49"/>
      <c r="I580" s="49"/>
      <c r="J580" s="48">
        <v>0</v>
      </c>
      <c r="K580" s="48">
        <v>0</v>
      </c>
      <c r="L580" s="48">
        <v>0</v>
      </c>
      <c r="M580" s="49"/>
      <c r="N580" s="48">
        <v>0</v>
      </c>
      <c r="O580" s="49"/>
      <c r="P580" s="49"/>
      <c r="Q580" s="49"/>
      <c r="R580" s="48">
        <v>0</v>
      </c>
      <c r="S580" s="48">
        <v>0</v>
      </c>
      <c r="T580" s="48">
        <v>0</v>
      </c>
      <c r="U580" s="48">
        <v>0</v>
      </c>
      <c r="V580" s="48">
        <v>0</v>
      </c>
      <c r="W580" s="49"/>
      <c r="X580" s="48">
        <v>0</v>
      </c>
      <c r="Y580" s="48">
        <v>0</v>
      </c>
      <c r="Z580" s="48">
        <v>0</v>
      </c>
      <c r="AA580" s="48">
        <v>0</v>
      </c>
      <c r="AB580" s="48">
        <v>0</v>
      </c>
      <c r="AC580" s="48">
        <v>0</v>
      </c>
      <c r="AD580" s="48">
        <v>0</v>
      </c>
      <c r="AE580" s="49"/>
      <c r="AF580" s="48">
        <v>0</v>
      </c>
      <c r="AG580" s="49"/>
      <c r="AH580" s="49"/>
      <c r="AI580" s="49"/>
      <c r="AJ580" s="48">
        <v>0</v>
      </c>
      <c r="AK580" s="49"/>
      <c r="AL580" s="49"/>
      <c r="AM580" s="49"/>
      <c r="AN580" s="48">
        <v>0</v>
      </c>
      <c r="AO580" s="49"/>
      <c r="AP580" s="48">
        <v>0</v>
      </c>
      <c r="AQ580" s="40"/>
      <c r="AR580" s="40"/>
      <c r="AS580" s="40"/>
    </row>
    <row r="581" spans="1:45" ht="20.100000000000001" customHeight="1" x14ac:dyDescent="0.2">
      <c r="D581" s="2" t="s">
        <v>276</v>
      </c>
      <c r="F581" s="39">
        <v>0</v>
      </c>
      <c r="G581" s="39"/>
      <c r="H581" s="39"/>
      <c r="I581" s="39"/>
      <c r="J581" s="39">
        <v>1</v>
      </c>
      <c r="K581" s="39">
        <v>0</v>
      </c>
      <c r="L581" s="39">
        <v>0</v>
      </c>
      <c r="M581" s="39"/>
      <c r="N581" s="39">
        <v>1</v>
      </c>
      <c r="O581" s="39"/>
      <c r="P581" s="39"/>
      <c r="Q581" s="39"/>
      <c r="R581" s="39">
        <v>0</v>
      </c>
      <c r="S581" s="39">
        <v>0</v>
      </c>
      <c r="T581" s="39">
        <v>1</v>
      </c>
      <c r="U581" s="39">
        <v>0</v>
      </c>
      <c r="V581" s="39">
        <v>0</v>
      </c>
      <c r="W581" s="39"/>
      <c r="X581" s="39">
        <v>0</v>
      </c>
      <c r="Y581" s="39">
        <v>0</v>
      </c>
      <c r="Z581" s="39">
        <v>0</v>
      </c>
      <c r="AA581" s="39">
        <v>0</v>
      </c>
      <c r="AB581" s="39">
        <v>0</v>
      </c>
      <c r="AC581" s="39">
        <v>0</v>
      </c>
      <c r="AD581" s="39">
        <v>0</v>
      </c>
      <c r="AE581" s="39"/>
      <c r="AF581" s="39">
        <v>1</v>
      </c>
      <c r="AG581" s="39"/>
      <c r="AH581" s="39"/>
      <c r="AI581" s="39"/>
      <c r="AJ581" s="39">
        <v>0</v>
      </c>
      <c r="AK581" s="39"/>
      <c r="AL581" s="39"/>
      <c r="AM581" s="39"/>
      <c r="AN581" s="39">
        <v>0</v>
      </c>
      <c r="AO581" s="39"/>
      <c r="AP581" s="39">
        <v>0</v>
      </c>
      <c r="AQ581" s="40"/>
      <c r="AR581" s="40"/>
      <c r="AS581" s="40"/>
    </row>
    <row r="582" spans="1:45" ht="20.100000000000001" customHeight="1" x14ac:dyDescent="0.2"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40"/>
      <c r="AR582" s="40"/>
      <c r="AS582" s="40"/>
    </row>
    <row r="583" spans="1:45" s="1" customFormat="1" ht="20.100000000000001" customHeight="1" x14ac:dyDescent="0.25">
      <c r="A583" s="3"/>
      <c r="B583" s="6"/>
      <c r="C583" s="51" t="s">
        <v>250</v>
      </c>
      <c r="D583" s="52"/>
      <c r="E583" s="5"/>
      <c r="F583" s="53">
        <v>0</v>
      </c>
      <c r="G583" s="54"/>
      <c r="H583" s="54"/>
      <c r="I583" s="54"/>
      <c r="J583" s="53">
        <v>1</v>
      </c>
      <c r="K583" s="53">
        <v>0</v>
      </c>
      <c r="L583" s="53">
        <v>0</v>
      </c>
      <c r="M583" s="54"/>
      <c r="N583" s="53">
        <v>1</v>
      </c>
      <c r="O583" s="54"/>
      <c r="P583" s="54"/>
      <c r="Q583" s="54"/>
      <c r="R583" s="53">
        <v>0</v>
      </c>
      <c r="S583" s="53">
        <v>0</v>
      </c>
      <c r="T583" s="53">
        <v>1</v>
      </c>
      <c r="U583" s="53">
        <v>0</v>
      </c>
      <c r="V583" s="53">
        <v>0</v>
      </c>
      <c r="W583" s="54"/>
      <c r="X583" s="53">
        <v>0</v>
      </c>
      <c r="Y583" s="53">
        <v>0</v>
      </c>
      <c r="Z583" s="53">
        <v>0</v>
      </c>
      <c r="AA583" s="53">
        <v>0</v>
      </c>
      <c r="AB583" s="53">
        <v>0</v>
      </c>
      <c r="AC583" s="53">
        <v>0</v>
      </c>
      <c r="AD583" s="53">
        <v>0</v>
      </c>
      <c r="AE583" s="54"/>
      <c r="AF583" s="53">
        <v>1</v>
      </c>
      <c r="AG583" s="54"/>
      <c r="AH583" s="54"/>
      <c r="AI583" s="54"/>
      <c r="AJ583" s="53">
        <v>0</v>
      </c>
      <c r="AK583" s="54"/>
      <c r="AL583" s="54"/>
      <c r="AM583" s="54"/>
      <c r="AN583" s="53">
        <v>0</v>
      </c>
      <c r="AO583" s="54"/>
      <c r="AP583" s="53">
        <v>0</v>
      </c>
      <c r="AQ583" s="40"/>
      <c r="AR583" s="40"/>
      <c r="AS583" s="40"/>
    </row>
    <row r="584" spans="1:45" ht="20.100000000000001" customHeight="1" x14ac:dyDescent="0.2"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40"/>
      <c r="AR584" s="40"/>
      <c r="AS584" s="40"/>
    </row>
    <row r="585" spans="1:45" ht="20.100000000000001" customHeight="1" x14ac:dyDescent="0.2">
      <c r="C585" s="3" t="s">
        <v>154</v>
      </c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40"/>
      <c r="AR585" s="40"/>
      <c r="AS585" s="40"/>
    </row>
    <row r="586" spans="1:45" ht="19.5" customHeight="1" x14ac:dyDescent="0.2">
      <c r="D586" s="50" t="s">
        <v>96</v>
      </c>
      <c r="F586" s="49">
        <v>1</v>
      </c>
      <c r="G586" s="49"/>
      <c r="H586" s="49"/>
      <c r="I586" s="49"/>
      <c r="J586" s="49">
        <v>0</v>
      </c>
      <c r="K586" s="49">
        <v>0</v>
      </c>
      <c r="L586" s="49">
        <v>0</v>
      </c>
      <c r="M586" s="49"/>
      <c r="N586" s="49">
        <v>0</v>
      </c>
      <c r="O586" s="49"/>
      <c r="P586" s="49"/>
      <c r="Q586" s="49"/>
      <c r="R586" s="49">
        <v>0</v>
      </c>
      <c r="S586" s="49">
        <v>0</v>
      </c>
      <c r="T586" s="49">
        <v>0</v>
      </c>
      <c r="U586" s="49">
        <v>0</v>
      </c>
      <c r="V586" s="49">
        <v>0</v>
      </c>
      <c r="W586" s="49"/>
      <c r="X586" s="49">
        <v>0</v>
      </c>
      <c r="Y586" s="49">
        <v>0</v>
      </c>
      <c r="Z586" s="49">
        <v>0</v>
      </c>
      <c r="AA586" s="49">
        <v>1</v>
      </c>
      <c r="AB586" s="49">
        <v>0</v>
      </c>
      <c r="AC586" s="49">
        <v>0</v>
      </c>
      <c r="AD586" s="49">
        <v>0</v>
      </c>
      <c r="AE586" s="49"/>
      <c r="AF586" s="49">
        <v>1</v>
      </c>
      <c r="AG586" s="49"/>
      <c r="AH586" s="49"/>
      <c r="AI586" s="49"/>
      <c r="AJ586" s="49">
        <v>0</v>
      </c>
      <c r="AK586" s="49"/>
      <c r="AL586" s="49"/>
      <c r="AM586" s="49"/>
      <c r="AN586" s="49">
        <v>0</v>
      </c>
      <c r="AO586" s="49"/>
      <c r="AP586" s="49">
        <v>0</v>
      </c>
      <c r="AQ586" s="40"/>
      <c r="AR586" s="40"/>
      <c r="AS586" s="40"/>
    </row>
    <row r="587" spans="1:45" ht="19.5" customHeight="1" x14ac:dyDescent="0.2">
      <c r="D587" s="47" t="s">
        <v>97</v>
      </c>
      <c r="F587" s="48">
        <v>0</v>
      </c>
      <c r="G587" s="49"/>
      <c r="H587" s="49"/>
      <c r="I587" s="49"/>
      <c r="J587" s="48">
        <v>1</v>
      </c>
      <c r="K587" s="48">
        <v>0</v>
      </c>
      <c r="L587" s="48">
        <v>0</v>
      </c>
      <c r="M587" s="49"/>
      <c r="N587" s="48">
        <v>1</v>
      </c>
      <c r="O587" s="49"/>
      <c r="P587" s="49"/>
      <c r="Q587" s="49"/>
      <c r="R587" s="48">
        <v>0</v>
      </c>
      <c r="S587" s="48">
        <v>0</v>
      </c>
      <c r="T587" s="48">
        <v>1</v>
      </c>
      <c r="U587" s="48">
        <v>0</v>
      </c>
      <c r="V587" s="48">
        <v>0</v>
      </c>
      <c r="W587" s="49"/>
      <c r="X587" s="48">
        <v>0</v>
      </c>
      <c r="Y587" s="48">
        <v>0</v>
      </c>
      <c r="Z587" s="48">
        <v>0</v>
      </c>
      <c r="AA587" s="48">
        <v>0</v>
      </c>
      <c r="AB587" s="48">
        <v>0</v>
      </c>
      <c r="AC587" s="48">
        <v>0</v>
      </c>
      <c r="AD587" s="48">
        <v>0</v>
      </c>
      <c r="AE587" s="49"/>
      <c r="AF587" s="48">
        <v>1</v>
      </c>
      <c r="AG587" s="49"/>
      <c r="AH587" s="49"/>
      <c r="AI587" s="49"/>
      <c r="AJ587" s="48">
        <v>0</v>
      </c>
      <c r="AK587" s="49"/>
      <c r="AL587" s="49"/>
      <c r="AM587" s="49"/>
      <c r="AN587" s="48">
        <v>0</v>
      </c>
      <c r="AO587" s="49"/>
      <c r="AP587" s="48">
        <v>0</v>
      </c>
      <c r="AQ587" s="40"/>
      <c r="AR587" s="40"/>
      <c r="AS587" s="40"/>
    </row>
    <row r="588" spans="1:45" ht="20.100000000000001" customHeight="1" x14ac:dyDescent="0.2"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40"/>
      <c r="AR588" s="40"/>
      <c r="AS588" s="40"/>
    </row>
    <row r="589" spans="1:45" s="1" customFormat="1" ht="20.100000000000001" customHeight="1" x14ac:dyDescent="0.25">
      <c r="A589" s="3"/>
      <c r="B589" s="6"/>
      <c r="C589" s="51" t="s">
        <v>159</v>
      </c>
      <c r="D589" s="52"/>
      <c r="E589" s="5"/>
      <c r="F589" s="53">
        <v>1</v>
      </c>
      <c r="G589" s="54"/>
      <c r="H589" s="54"/>
      <c r="I589" s="54"/>
      <c r="J589" s="53">
        <v>1</v>
      </c>
      <c r="K589" s="53">
        <v>0</v>
      </c>
      <c r="L589" s="53">
        <v>0</v>
      </c>
      <c r="M589" s="54"/>
      <c r="N589" s="53">
        <v>1</v>
      </c>
      <c r="O589" s="54"/>
      <c r="P589" s="54"/>
      <c r="Q589" s="54"/>
      <c r="R589" s="53">
        <v>0</v>
      </c>
      <c r="S589" s="53">
        <v>0</v>
      </c>
      <c r="T589" s="53">
        <v>1</v>
      </c>
      <c r="U589" s="53">
        <v>0</v>
      </c>
      <c r="V589" s="53">
        <v>0</v>
      </c>
      <c r="W589" s="54"/>
      <c r="X589" s="53">
        <v>0</v>
      </c>
      <c r="Y589" s="53">
        <v>0</v>
      </c>
      <c r="Z589" s="53">
        <v>0</v>
      </c>
      <c r="AA589" s="53">
        <v>1</v>
      </c>
      <c r="AB589" s="53">
        <v>0</v>
      </c>
      <c r="AC589" s="53">
        <v>0</v>
      </c>
      <c r="AD589" s="53">
        <v>0</v>
      </c>
      <c r="AE589" s="54"/>
      <c r="AF589" s="53">
        <v>2</v>
      </c>
      <c r="AG589" s="54"/>
      <c r="AH589" s="54"/>
      <c r="AI589" s="54"/>
      <c r="AJ589" s="53">
        <v>0</v>
      </c>
      <c r="AK589" s="54"/>
      <c r="AL589" s="54"/>
      <c r="AM589" s="54"/>
      <c r="AN589" s="53">
        <v>0</v>
      </c>
      <c r="AO589" s="54"/>
      <c r="AP589" s="53">
        <v>0</v>
      </c>
      <c r="AQ589" s="40"/>
      <c r="AR589" s="40"/>
      <c r="AS589" s="40"/>
    </row>
    <row r="590" spans="1:45" s="1" customFormat="1" ht="20.100000000000001" customHeight="1" x14ac:dyDescent="0.2">
      <c r="A590" s="3"/>
      <c r="B590" s="6"/>
      <c r="C590" s="3"/>
      <c r="D590" s="3"/>
      <c r="E590" s="5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</row>
    <row r="591" spans="1:45" s="1" customFormat="1" ht="20.100000000000001" customHeight="1" x14ac:dyDescent="0.25">
      <c r="A591" s="3"/>
      <c r="B591" s="57" t="s">
        <v>277</v>
      </c>
      <c r="C591" s="58"/>
      <c r="D591" s="58"/>
      <c r="E591" s="5"/>
      <c r="F591" s="59">
        <v>1</v>
      </c>
      <c r="G591" s="54"/>
      <c r="H591" s="54"/>
      <c r="I591" s="54"/>
      <c r="J591" s="59">
        <v>2</v>
      </c>
      <c r="K591" s="59">
        <v>0</v>
      </c>
      <c r="L591" s="59">
        <v>0</v>
      </c>
      <c r="M591" s="54"/>
      <c r="N591" s="59">
        <v>2</v>
      </c>
      <c r="O591" s="54"/>
      <c r="P591" s="54"/>
      <c r="Q591" s="54"/>
      <c r="R591" s="59">
        <v>0</v>
      </c>
      <c r="S591" s="59">
        <v>0</v>
      </c>
      <c r="T591" s="59">
        <v>2</v>
      </c>
      <c r="U591" s="59">
        <v>0</v>
      </c>
      <c r="V591" s="59">
        <v>0</v>
      </c>
      <c r="W591" s="54"/>
      <c r="X591" s="59">
        <v>0</v>
      </c>
      <c r="Y591" s="59">
        <v>0</v>
      </c>
      <c r="Z591" s="59">
        <v>0</v>
      </c>
      <c r="AA591" s="59">
        <v>1</v>
      </c>
      <c r="AB591" s="59">
        <v>0</v>
      </c>
      <c r="AC591" s="59">
        <v>0</v>
      </c>
      <c r="AD591" s="59">
        <v>0</v>
      </c>
      <c r="AE591" s="54"/>
      <c r="AF591" s="59">
        <v>3</v>
      </c>
      <c r="AG591" s="54"/>
      <c r="AH591" s="54"/>
      <c r="AI591" s="54"/>
      <c r="AJ591" s="59">
        <v>0</v>
      </c>
      <c r="AK591" s="54"/>
      <c r="AL591" s="54"/>
      <c r="AM591" s="54"/>
      <c r="AN591" s="59">
        <v>0</v>
      </c>
      <c r="AO591" s="54"/>
      <c r="AP591" s="59">
        <v>0</v>
      </c>
      <c r="AQ591" s="40"/>
      <c r="AR591" s="40"/>
      <c r="AS591" s="40"/>
    </row>
    <row r="592" spans="1:45" ht="20.100000000000001" customHeight="1" x14ac:dyDescent="0.2"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40"/>
      <c r="AR592" s="40"/>
      <c r="AS592" s="40"/>
    </row>
    <row r="593" spans="1:45" ht="20.100000000000001" customHeight="1" x14ac:dyDescent="0.2">
      <c r="B593" s="6" t="s">
        <v>278</v>
      </c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40"/>
      <c r="AR593" s="40"/>
      <c r="AS593" s="40"/>
    </row>
    <row r="594" spans="1:45" ht="20.100000000000001" customHeight="1" x14ac:dyDescent="0.2">
      <c r="C594" s="3" t="s">
        <v>154</v>
      </c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40"/>
      <c r="AR594" s="40"/>
      <c r="AS594" s="40"/>
    </row>
    <row r="595" spans="1:45" ht="20.100000000000001" customHeight="1" x14ac:dyDescent="0.2">
      <c r="D595" s="2" t="s">
        <v>122</v>
      </c>
      <c r="F595" s="39">
        <v>0</v>
      </c>
      <c r="G595" s="39"/>
      <c r="H595" s="39"/>
      <c r="I595" s="39"/>
      <c r="J595" s="39">
        <v>0</v>
      </c>
      <c r="K595" s="39">
        <v>0</v>
      </c>
      <c r="L595" s="39">
        <v>0</v>
      </c>
      <c r="M595" s="39"/>
      <c r="N595" s="39">
        <v>0</v>
      </c>
      <c r="O595" s="39"/>
      <c r="P595" s="39"/>
      <c r="Q595" s="39"/>
      <c r="R595" s="39">
        <v>0</v>
      </c>
      <c r="S595" s="39">
        <v>0</v>
      </c>
      <c r="T595" s="39">
        <v>0</v>
      </c>
      <c r="U595" s="39">
        <v>0</v>
      </c>
      <c r="V595" s="39">
        <v>0</v>
      </c>
      <c r="W595" s="39"/>
      <c r="X595" s="39">
        <v>0</v>
      </c>
      <c r="Y595" s="39">
        <v>0</v>
      </c>
      <c r="Z595" s="39">
        <v>0</v>
      </c>
      <c r="AA595" s="39">
        <v>0</v>
      </c>
      <c r="AB595" s="39">
        <v>0</v>
      </c>
      <c r="AC595" s="39">
        <v>0</v>
      </c>
      <c r="AD595" s="39">
        <v>0</v>
      </c>
      <c r="AE595" s="39"/>
      <c r="AF595" s="39">
        <v>0</v>
      </c>
      <c r="AG595" s="39"/>
      <c r="AH595" s="39"/>
      <c r="AI595" s="39"/>
      <c r="AJ595" s="39">
        <v>0</v>
      </c>
      <c r="AK595" s="39"/>
      <c r="AL595" s="39"/>
      <c r="AM595" s="39"/>
      <c r="AN595" s="39">
        <v>0</v>
      </c>
      <c r="AO595" s="39"/>
      <c r="AP595" s="39">
        <v>0</v>
      </c>
      <c r="AQ595" s="40"/>
      <c r="AR595" s="40"/>
      <c r="AS595" s="40"/>
    </row>
    <row r="596" spans="1:45" ht="19.5" customHeight="1" x14ac:dyDescent="0.2">
      <c r="D596" s="47" t="s">
        <v>135</v>
      </c>
      <c r="F596" s="48">
        <v>1</v>
      </c>
      <c r="G596" s="49"/>
      <c r="H596" s="49"/>
      <c r="I596" s="49"/>
      <c r="J596" s="48">
        <v>0</v>
      </c>
      <c r="K596" s="48">
        <v>0</v>
      </c>
      <c r="L596" s="48">
        <v>0</v>
      </c>
      <c r="M596" s="49"/>
      <c r="N596" s="48">
        <v>0</v>
      </c>
      <c r="O596" s="49"/>
      <c r="P596" s="49"/>
      <c r="Q596" s="49"/>
      <c r="R596" s="48">
        <v>0</v>
      </c>
      <c r="S596" s="48">
        <v>1</v>
      </c>
      <c r="T596" s="48">
        <v>0</v>
      </c>
      <c r="U596" s="48">
        <v>0</v>
      </c>
      <c r="V596" s="48">
        <v>0</v>
      </c>
      <c r="W596" s="49"/>
      <c r="X596" s="48">
        <v>0</v>
      </c>
      <c r="Y596" s="48">
        <v>0</v>
      </c>
      <c r="Z596" s="48">
        <v>0</v>
      </c>
      <c r="AA596" s="48">
        <v>0</v>
      </c>
      <c r="AB596" s="48">
        <v>0</v>
      </c>
      <c r="AC596" s="48">
        <v>0</v>
      </c>
      <c r="AD596" s="48">
        <v>0</v>
      </c>
      <c r="AE596" s="49"/>
      <c r="AF596" s="48">
        <v>1</v>
      </c>
      <c r="AG596" s="49"/>
      <c r="AH596" s="49"/>
      <c r="AI596" s="49"/>
      <c r="AJ596" s="48">
        <v>0</v>
      </c>
      <c r="AK596" s="49"/>
      <c r="AL596" s="49"/>
      <c r="AM596" s="49"/>
      <c r="AN596" s="48">
        <v>0</v>
      </c>
      <c r="AO596" s="49"/>
      <c r="AP596" s="48">
        <v>0</v>
      </c>
      <c r="AQ596" s="40"/>
      <c r="AR596" s="40"/>
      <c r="AS596" s="40"/>
    </row>
    <row r="597" spans="1:45" ht="20.100000000000001" customHeight="1" x14ac:dyDescent="0.2">
      <c r="D597" s="2" t="s">
        <v>98</v>
      </c>
      <c r="F597" s="39">
        <v>0</v>
      </c>
      <c r="G597" s="39"/>
      <c r="H597" s="39"/>
      <c r="I597" s="39"/>
      <c r="J597" s="39">
        <v>1</v>
      </c>
      <c r="K597" s="39">
        <v>0</v>
      </c>
      <c r="L597" s="39">
        <v>0</v>
      </c>
      <c r="M597" s="39"/>
      <c r="N597" s="39">
        <v>1</v>
      </c>
      <c r="O597" s="39"/>
      <c r="P597" s="39"/>
      <c r="Q597" s="39"/>
      <c r="R597" s="39">
        <v>0</v>
      </c>
      <c r="S597" s="39">
        <v>1</v>
      </c>
      <c r="T597" s="39">
        <v>0</v>
      </c>
      <c r="U597" s="39">
        <v>0</v>
      </c>
      <c r="V597" s="39">
        <v>0</v>
      </c>
      <c r="W597" s="39"/>
      <c r="X597" s="39">
        <v>0</v>
      </c>
      <c r="Y597" s="39">
        <v>0</v>
      </c>
      <c r="Z597" s="39">
        <v>0</v>
      </c>
      <c r="AA597" s="39">
        <v>0</v>
      </c>
      <c r="AB597" s="39">
        <v>0</v>
      </c>
      <c r="AC597" s="39">
        <v>0</v>
      </c>
      <c r="AD597" s="39">
        <v>0</v>
      </c>
      <c r="AE597" s="39"/>
      <c r="AF597" s="39">
        <v>1</v>
      </c>
      <c r="AG597" s="39"/>
      <c r="AH597" s="39"/>
      <c r="AI597" s="39"/>
      <c r="AJ597" s="39">
        <v>0</v>
      </c>
      <c r="AK597" s="39"/>
      <c r="AL597" s="39"/>
      <c r="AM597" s="39"/>
      <c r="AN597" s="39">
        <v>0</v>
      </c>
      <c r="AO597" s="39"/>
      <c r="AP597" s="39">
        <v>0</v>
      </c>
      <c r="AQ597" s="40"/>
      <c r="AR597" s="40"/>
      <c r="AS597" s="40"/>
    </row>
    <row r="598" spans="1:45" ht="19.5" customHeight="1" x14ac:dyDescent="0.2">
      <c r="D598" s="47" t="s">
        <v>136</v>
      </c>
      <c r="F598" s="48">
        <v>0</v>
      </c>
      <c r="G598" s="49"/>
      <c r="H598" s="49"/>
      <c r="I598" s="49"/>
      <c r="J598" s="48">
        <v>0</v>
      </c>
      <c r="K598" s="48">
        <v>0</v>
      </c>
      <c r="L598" s="48">
        <v>0</v>
      </c>
      <c r="M598" s="49"/>
      <c r="N598" s="48">
        <v>0</v>
      </c>
      <c r="O598" s="49"/>
      <c r="P598" s="49"/>
      <c r="Q598" s="49"/>
      <c r="R598" s="48">
        <v>0</v>
      </c>
      <c r="S598" s="48">
        <v>0</v>
      </c>
      <c r="T598" s="48">
        <v>0</v>
      </c>
      <c r="U598" s="48">
        <v>0</v>
      </c>
      <c r="V598" s="48">
        <v>0</v>
      </c>
      <c r="W598" s="49"/>
      <c r="X598" s="48">
        <v>0</v>
      </c>
      <c r="Y598" s="48">
        <v>0</v>
      </c>
      <c r="Z598" s="48">
        <v>0</v>
      </c>
      <c r="AA598" s="48">
        <v>0</v>
      </c>
      <c r="AB598" s="48">
        <v>0</v>
      </c>
      <c r="AC598" s="48">
        <v>0</v>
      </c>
      <c r="AD598" s="48">
        <v>0</v>
      </c>
      <c r="AE598" s="49"/>
      <c r="AF598" s="48">
        <v>0</v>
      </c>
      <c r="AG598" s="49"/>
      <c r="AH598" s="49"/>
      <c r="AI598" s="49"/>
      <c r="AJ598" s="48">
        <v>0</v>
      </c>
      <c r="AK598" s="49"/>
      <c r="AL598" s="49"/>
      <c r="AM598" s="49"/>
      <c r="AN598" s="48">
        <v>0</v>
      </c>
      <c r="AO598" s="49"/>
      <c r="AP598" s="48">
        <v>0</v>
      </c>
      <c r="AQ598" s="40"/>
      <c r="AR598" s="40"/>
      <c r="AS598" s="40"/>
    </row>
    <row r="599" spans="1:45" ht="20.100000000000001" customHeight="1" x14ac:dyDescent="0.2">
      <c r="D599" s="2" t="s">
        <v>100</v>
      </c>
      <c r="F599" s="39">
        <v>0</v>
      </c>
      <c r="G599" s="39"/>
      <c r="H599" s="39"/>
      <c r="I599" s="39"/>
      <c r="J599" s="39">
        <v>0</v>
      </c>
      <c r="K599" s="39">
        <v>0</v>
      </c>
      <c r="L599" s="39">
        <v>0</v>
      </c>
      <c r="M599" s="39"/>
      <c r="N599" s="39">
        <v>0</v>
      </c>
      <c r="O599" s="39"/>
      <c r="P599" s="39"/>
      <c r="Q599" s="39"/>
      <c r="R599" s="39">
        <v>0</v>
      </c>
      <c r="S599" s="39">
        <v>0</v>
      </c>
      <c r="T599" s="39">
        <v>0</v>
      </c>
      <c r="U599" s="39">
        <v>0</v>
      </c>
      <c r="V599" s="39">
        <v>0</v>
      </c>
      <c r="W599" s="39"/>
      <c r="X599" s="39">
        <v>0</v>
      </c>
      <c r="Y599" s="39">
        <v>0</v>
      </c>
      <c r="Z599" s="39">
        <v>0</v>
      </c>
      <c r="AA599" s="39">
        <v>0</v>
      </c>
      <c r="AB599" s="39">
        <v>0</v>
      </c>
      <c r="AC599" s="39">
        <v>0</v>
      </c>
      <c r="AD599" s="39">
        <v>0</v>
      </c>
      <c r="AE599" s="39"/>
      <c r="AF599" s="39">
        <v>0</v>
      </c>
      <c r="AG599" s="39"/>
      <c r="AH599" s="39"/>
      <c r="AI599" s="39"/>
      <c r="AJ599" s="39">
        <v>0</v>
      </c>
      <c r="AK599" s="39"/>
      <c r="AL599" s="39"/>
      <c r="AM599" s="39"/>
      <c r="AN599" s="39">
        <v>0</v>
      </c>
      <c r="AO599" s="39"/>
      <c r="AP599" s="39">
        <v>0</v>
      </c>
      <c r="AQ599" s="40"/>
      <c r="AR599" s="40"/>
      <c r="AS599" s="40"/>
    </row>
    <row r="600" spans="1:45" ht="19.5" customHeight="1" x14ac:dyDescent="0.2">
      <c r="D600" s="47" t="s">
        <v>101</v>
      </c>
      <c r="F600" s="48">
        <v>0</v>
      </c>
      <c r="G600" s="49"/>
      <c r="H600" s="49"/>
      <c r="I600" s="49"/>
      <c r="J600" s="48">
        <v>0</v>
      </c>
      <c r="K600" s="48">
        <v>0</v>
      </c>
      <c r="L600" s="48">
        <v>0</v>
      </c>
      <c r="M600" s="49"/>
      <c r="N600" s="48">
        <v>0</v>
      </c>
      <c r="O600" s="49"/>
      <c r="P600" s="49"/>
      <c r="Q600" s="49"/>
      <c r="R600" s="48">
        <v>0</v>
      </c>
      <c r="S600" s="48">
        <v>0</v>
      </c>
      <c r="T600" s="48">
        <v>0</v>
      </c>
      <c r="U600" s="48">
        <v>0</v>
      </c>
      <c r="V600" s="48">
        <v>0</v>
      </c>
      <c r="W600" s="49"/>
      <c r="X600" s="48">
        <v>0</v>
      </c>
      <c r="Y600" s="48">
        <v>0</v>
      </c>
      <c r="Z600" s="48">
        <v>0</v>
      </c>
      <c r="AA600" s="48">
        <v>0</v>
      </c>
      <c r="AB600" s="48">
        <v>0</v>
      </c>
      <c r="AC600" s="48">
        <v>0</v>
      </c>
      <c r="AD600" s="48">
        <v>0</v>
      </c>
      <c r="AE600" s="49"/>
      <c r="AF600" s="48">
        <v>0</v>
      </c>
      <c r="AG600" s="49"/>
      <c r="AH600" s="49"/>
      <c r="AI600" s="49"/>
      <c r="AJ600" s="48">
        <v>0</v>
      </c>
      <c r="AK600" s="49"/>
      <c r="AL600" s="49"/>
      <c r="AM600" s="49"/>
      <c r="AN600" s="48">
        <v>0</v>
      </c>
      <c r="AO600" s="49"/>
      <c r="AP600" s="48">
        <v>0</v>
      </c>
      <c r="AQ600" s="40"/>
      <c r="AR600" s="40"/>
      <c r="AS600" s="40"/>
    </row>
    <row r="601" spans="1:45" ht="20.100000000000001" customHeight="1" x14ac:dyDescent="0.2">
      <c r="B601" s="5"/>
      <c r="D601" s="2" t="s">
        <v>102</v>
      </c>
      <c r="F601" s="39">
        <v>0</v>
      </c>
      <c r="G601" s="39"/>
      <c r="H601" s="39"/>
      <c r="I601" s="39"/>
      <c r="J601" s="39">
        <v>0</v>
      </c>
      <c r="K601" s="39">
        <v>0</v>
      </c>
      <c r="L601" s="39">
        <v>0</v>
      </c>
      <c r="M601" s="39"/>
      <c r="N601" s="39">
        <v>0</v>
      </c>
      <c r="O601" s="39"/>
      <c r="P601" s="39"/>
      <c r="Q601" s="39"/>
      <c r="R601" s="39">
        <v>0</v>
      </c>
      <c r="S601" s="39">
        <v>0</v>
      </c>
      <c r="T601" s="39">
        <v>0</v>
      </c>
      <c r="U601" s="39">
        <v>0</v>
      </c>
      <c r="V601" s="39">
        <v>0</v>
      </c>
      <c r="W601" s="39"/>
      <c r="X601" s="39">
        <v>0</v>
      </c>
      <c r="Y601" s="39">
        <v>0</v>
      </c>
      <c r="Z601" s="39">
        <v>0</v>
      </c>
      <c r="AA601" s="39">
        <v>0</v>
      </c>
      <c r="AB601" s="39">
        <v>0</v>
      </c>
      <c r="AC601" s="39">
        <v>0</v>
      </c>
      <c r="AD601" s="39">
        <v>0</v>
      </c>
      <c r="AE601" s="39"/>
      <c r="AF601" s="39">
        <v>0</v>
      </c>
      <c r="AG601" s="39"/>
      <c r="AH601" s="39"/>
      <c r="AI601" s="39"/>
      <c r="AJ601" s="39">
        <v>0</v>
      </c>
      <c r="AK601" s="39"/>
      <c r="AL601" s="39"/>
      <c r="AM601" s="39"/>
      <c r="AN601" s="39">
        <v>0</v>
      </c>
      <c r="AO601" s="39"/>
      <c r="AP601" s="39">
        <v>0</v>
      </c>
      <c r="AQ601" s="40"/>
      <c r="AR601" s="40"/>
      <c r="AS601" s="40"/>
    </row>
    <row r="602" spans="1:45" ht="19.5" customHeight="1" x14ac:dyDescent="0.2">
      <c r="D602" s="47" t="s">
        <v>103</v>
      </c>
      <c r="F602" s="48">
        <v>0</v>
      </c>
      <c r="G602" s="49"/>
      <c r="H602" s="49"/>
      <c r="I602" s="49"/>
      <c r="J602" s="48">
        <v>0</v>
      </c>
      <c r="K602" s="48">
        <v>0</v>
      </c>
      <c r="L602" s="48">
        <v>0</v>
      </c>
      <c r="M602" s="49"/>
      <c r="N602" s="48">
        <v>0</v>
      </c>
      <c r="O602" s="49"/>
      <c r="P602" s="49"/>
      <c r="Q602" s="49"/>
      <c r="R602" s="48">
        <v>0</v>
      </c>
      <c r="S602" s="48">
        <v>0</v>
      </c>
      <c r="T602" s="48">
        <v>0</v>
      </c>
      <c r="U602" s="48">
        <v>0</v>
      </c>
      <c r="V602" s="48">
        <v>0</v>
      </c>
      <c r="W602" s="49"/>
      <c r="X602" s="48">
        <v>0</v>
      </c>
      <c r="Y602" s="48">
        <v>0</v>
      </c>
      <c r="Z602" s="48">
        <v>0</v>
      </c>
      <c r="AA602" s="48">
        <v>0</v>
      </c>
      <c r="AB602" s="48">
        <v>0</v>
      </c>
      <c r="AC602" s="48">
        <v>0</v>
      </c>
      <c r="AD602" s="48">
        <v>0</v>
      </c>
      <c r="AE602" s="49"/>
      <c r="AF602" s="48">
        <v>0</v>
      </c>
      <c r="AG602" s="49"/>
      <c r="AH602" s="49"/>
      <c r="AI602" s="49"/>
      <c r="AJ602" s="48">
        <v>0</v>
      </c>
      <c r="AK602" s="49"/>
      <c r="AL602" s="49"/>
      <c r="AM602" s="49"/>
      <c r="AN602" s="48">
        <v>0</v>
      </c>
      <c r="AO602" s="49"/>
      <c r="AP602" s="48">
        <v>0</v>
      </c>
      <c r="AQ602" s="40"/>
      <c r="AR602" s="40"/>
      <c r="AS602" s="40"/>
    </row>
    <row r="603" spans="1:45" ht="20.100000000000001" customHeight="1" x14ac:dyDescent="0.2">
      <c r="B603" s="5"/>
      <c r="D603" s="50" t="s">
        <v>137</v>
      </c>
      <c r="F603" s="49">
        <v>0</v>
      </c>
      <c r="G603" s="49"/>
      <c r="H603" s="49"/>
      <c r="I603" s="49"/>
      <c r="J603" s="49">
        <v>0</v>
      </c>
      <c r="K603" s="49">
        <v>0</v>
      </c>
      <c r="L603" s="49">
        <v>0</v>
      </c>
      <c r="M603" s="49"/>
      <c r="N603" s="49">
        <v>0</v>
      </c>
      <c r="O603" s="49"/>
      <c r="P603" s="49"/>
      <c r="Q603" s="49"/>
      <c r="R603" s="49">
        <v>0</v>
      </c>
      <c r="S603" s="49">
        <v>0</v>
      </c>
      <c r="T603" s="49">
        <v>0</v>
      </c>
      <c r="U603" s="49">
        <v>0</v>
      </c>
      <c r="V603" s="49">
        <v>0</v>
      </c>
      <c r="W603" s="49"/>
      <c r="X603" s="49">
        <v>0</v>
      </c>
      <c r="Y603" s="49">
        <v>0</v>
      </c>
      <c r="Z603" s="49">
        <v>0</v>
      </c>
      <c r="AA603" s="49">
        <v>0</v>
      </c>
      <c r="AB603" s="49">
        <v>0</v>
      </c>
      <c r="AC603" s="49">
        <v>0</v>
      </c>
      <c r="AD603" s="49">
        <v>0</v>
      </c>
      <c r="AE603" s="49"/>
      <c r="AF603" s="49">
        <v>0</v>
      </c>
      <c r="AG603" s="49"/>
      <c r="AH603" s="49"/>
      <c r="AI603" s="49"/>
      <c r="AJ603" s="49">
        <v>0</v>
      </c>
      <c r="AK603" s="49"/>
      <c r="AL603" s="49"/>
      <c r="AM603" s="49"/>
      <c r="AN603" s="49">
        <v>0</v>
      </c>
      <c r="AO603" s="49"/>
      <c r="AP603" s="49">
        <v>0</v>
      </c>
      <c r="AQ603" s="40"/>
      <c r="AR603" s="40"/>
      <c r="AS603" s="40"/>
    </row>
    <row r="604" spans="1:45" ht="19.5" customHeight="1" x14ac:dyDescent="0.2">
      <c r="D604" s="47" t="s">
        <v>105</v>
      </c>
      <c r="F604" s="48">
        <v>0</v>
      </c>
      <c r="G604" s="49"/>
      <c r="H604" s="49"/>
      <c r="I604" s="49"/>
      <c r="J604" s="48">
        <v>0</v>
      </c>
      <c r="K604" s="48">
        <v>0</v>
      </c>
      <c r="L604" s="48">
        <v>0</v>
      </c>
      <c r="M604" s="49"/>
      <c r="N604" s="48">
        <v>0</v>
      </c>
      <c r="O604" s="49"/>
      <c r="P604" s="49"/>
      <c r="Q604" s="49"/>
      <c r="R604" s="48">
        <v>0</v>
      </c>
      <c r="S604" s="48">
        <v>0</v>
      </c>
      <c r="T604" s="48">
        <v>0</v>
      </c>
      <c r="U604" s="48">
        <v>0</v>
      </c>
      <c r="V604" s="48">
        <v>0</v>
      </c>
      <c r="W604" s="49"/>
      <c r="X604" s="48">
        <v>0</v>
      </c>
      <c r="Y604" s="48">
        <v>0</v>
      </c>
      <c r="Z604" s="48">
        <v>0</v>
      </c>
      <c r="AA604" s="48">
        <v>0</v>
      </c>
      <c r="AB604" s="48">
        <v>0</v>
      </c>
      <c r="AC604" s="48">
        <v>0</v>
      </c>
      <c r="AD604" s="48">
        <v>0</v>
      </c>
      <c r="AE604" s="49"/>
      <c r="AF604" s="48">
        <v>0</v>
      </c>
      <c r="AG604" s="49"/>
      <c r="AH604" s="49"/>
      <c r="AI604" s="49"/>
      <c r="AJ604" s="48">
        <v>0</v>
      </c>
      <c r="AK604" s="49"/>
      <c r="AL604" s="49"/>
      <c r="AM604" s="49"/>
      <c r="AN604" s="48">
        <v>0</v>
      </c>
      <c r="AO604" s="49"/>
      <c r="AP604" s="48">
        <v>0</v>
      </c>
      <c r="AQ604" s="40"/>
      <c r="AR604" s="40"/>
      <c r="AS604" s="40"/>
    </row>
    <row r="605" spans="1:45" ht="20.100000000000001" customHeight="1" x14ac:dyDescent="0.2">
      <c r="B605" s="5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40"/>
      <c r="AR605" s="40"/>
      <c r="AS605" s="40"/>
    </row>
    <row r="606" spans="1:45" s="1" customFormat="1" ht="20.100000000000001" customHeight="1" x14ac:dyDescent="0.25">
      <c r="A606" s="3"/>
      <c r="B606" s="6"/>
      <c r="C606" s="51" t="s">
        <v>159</v>
      </c>
      <c r="D606" s="52"/>
      <c r="E606" s="5"/>
      <c r="F606" s="53">
        <v>1</v>
      </c>
      <c r="G606" s="54"/>
      <c r="H606" s="54"/>
      <c r="I606" s="54"/>
      <c r="J606" s="53">
        <v>1</v>
      </c>
      <c r="K606" s="53">
        <v>0</v>
      </c>
      <c r="L606" s="53">
        <v>0</v>
      </c>
      <c r="M606" s="54"/>
      <c r="N606" s="53">
        <v>1</v>
      </c>
      <c r="O606" s="54"/>
      <c r="P606" s="54"/>
      <c r="Q606" s="54"/>
      <c r="R606" s="53">
        <v>0</v>
      </c>
      <c r="S606" s="53">
        <v>2</v>
      </c>
      <c r="T606" s="53">
        <v>0</v>
      </c>
      <c r="U606" s="53">
        <v>0</v>
      </c>
      <c r="V606" s="53">
        <v>0</v>
      </c>
      <c r="W606" s="54"/>
      <c r="X606" s="53">
        <v>0</v>
      </c>
      <c r="Y606" s="53">
        <v>0</v>
      </c>
      <c r="Z606" s="53">
        <v>0</v>
      </c>
      <c r="AA606" s="53">
        <v>0</v>
      </c>
      <c r="AB606" s="53">
        <v>0</v>
      </c>
      <c r="AC606" s="53">
        <v>0</v>
      </c>
      <c r="AD606" s="53">
        <v>0</v>
      </c>
      <c r="AE606" s="54"/>
      <c r="AF606" s="53">
        <v>2</v>
      </c>
      <c r="AG606" s="54"/>
      <c r="AH606" s="54"/>
      <c r="AI606" s="54"/>
      <c r="AJ606" s="53">
        <v>0</v>
      </c>
      <c r="AK606" s="54"/>
      <c r="AL606" s="54"/>
      <c r="AM606" s="54"/>
      <c r="AN606" s="53">
        <v>0</v>
      </c>
      <c r="AO606" s="54"/>
      <c r="AP606" s="53">
        <v>0</v>
      </c>
      <c r="AQ606" s="40"/>
      <c r="AR606" s="40"/>
      <c r="AS606" s="40"/>
    </row>
    <row r="607" spans="1:45" s="1" customFormat="1" ht="20.100000000000001" customHeight="1" x14ac:dyDescent="0.2">
      <c r="A607" s="3"/>
      <c r="B607" s="6"/>
      <c r="C607" s="3"/>
      <c r="D607" s="3"/>
      <c r="E607" s="5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</row>
    <row r="608" spans="1:45" s="1" customFormat="1" ht="20.100000000000001" customHeight="1" x14ac:dyDescent="0.25">
      <c r="A608" s="3"/>
      <c r="B608" s="57" t="s">
        <v>279</v>
      </c>
      <c r="C608" s="58"/>
      <c r="D608" s="58"/>
      <c r="E608" s="5"/>
      <c r="F608" s="59">
        <v>1</v>
      </c>
      <c r="G608" s="54"/>
      <c r="H608" s="54"/>
      <c r="I608" s="54"/>
      <c r="J608" s="59">
        <v>1</v>
      </c>
      <c r="K608" s="59">
        <v>0</v>
      </c>
      <c r="L608" s="59">
        <v>0</v>
      </c>
      <c r="M608" s="54"/>
      <c r="N608" s="59">
        <v>1</v>
      </c>
      <c r="O608" s="54"/>
      <c r="P608" s="54"/>
      <c r="Q608" s="54"/>
      <c r="R608" s="59">
        <v>0</v>
      </c>
      <c r="S608" s="59">
        <v>2</v>
      </c>
      <c r="T608" s="59">
        <v>0</v>
      </c>
      <c r="U608" s="59">
        <v>0</v>
      </c>
      <c r="V608" s="59">
        <v>0</v>
      </c>
      <c r="W608" s="54"/>
      <c r="X608" s="59">
        <v>0</v>
      </c>
      <c r="Y608" s="59">
        <v>0</v>
      </c>
      <c r="Z608" s="59">
        <v>0</v>
      </c>
      <c r="AA608" s="59">
        <v>0</v>
      </c>
      <c r="AB608" s="59">
        <v>0</v>
      </c>
      <c r="AC608" s="59">
        <v>0</v>
      </c>
      <c r="AD608" s="59">
        <v>0</v>
      </c>
      <c r="AE608" s="54"/>
      <c r="AF608" s="59">
        <v>2</v>
      </c>
      <c r="AG608" s="54"/>
      <c r="AH608" s="54"/>
      <c r="AI608" s="54"/>
      <c r="AJ608" s="59">
        <v>0</v>
      </c>
      <c r="AK608" s="54"/>
      <c r="AL608" s="54"/>
      <c r="AM608" s="54"/>
      <c r="AN608" s="59">
        <v>0</v>
      </c>
      <c r="AO608" s="54"/>
      <c r="AP608" s="59">
        <v>0</v>
      </c>
      <c r="AQ608" s="40"/>
      <c r="AR608" s="40"/>
      <c r="AS608" s="40"/>
    </row>
    <row r="609" spans="1:45" ht="20.100000000000001" customHeight="1" x14ac:dyDescent="0.2"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40"/>
      <c r="AR609" s="40"/>
      <c r="AS609" s="40"/>
    </row>
    <row r="610" spans="1:45" ht="20.100000000000001" customHeight="1" x14ac:dyDescent="0.2">
      <c r="B610" s="6" t="s">
        <v>280</v>
      </c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40"/>
      <c r="AR610" s="40"/>
      <c r="AS610" s="40"/>
    </row>
    <row r="611" spans="1:45" ht="20.100000000000001" customHeight="1" x14ac:dyDescent="0.2">
      <c r="C611" s="3" t="s">
        <v>0</v>
      </c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40"/>
      <c r="AR611" s="40"/>
      <c r="AS611" s="40"/>
    </row>
    <row r="612" spans="1:45" ht="20.100000000000001" customHeight="1" x14ac:dyDescent="0.2">
      <c r="D612" s="2" t="s">
        <v>122</v>
      </c>
      <c r="F612" s="39">
        <v>0</v>
      </c>
      <c r="G612" s="39"/>
      <c r="H612" s="39"/>
      <c r="I612" s="39"/>
      <c r="J612" s="39">
        <v>0</v>
      </c>
      <c r="K612" s="39">
        <v>0</v>
      </c>
      <c r="L612" s="39">
        <v>0</v>
      </c>
      <c r="M612" s="39"/>
      <c r="N612" s="39">
        <v>0</v>
      </c>
      <c r="O612" s="39"/>
      <c r="P612" s="39"/>
      <c r="Q612" s="39"/>
      <c r="R612" s="39">
        <v>0</v>
      </c>
      <c r="S612" s="39">
        <v>0</v>
      </c>
      <c r="T612" s="39">
        <v>0</v>
      </c>
      <c r="U612" s="39">
        <v>0</v>
      </c>
      <c r="V612" s="39">
        <v>0</v>
      </c>
      <c r="W612" s="39"/>
      <c r="X612" s="39">
        <v>0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>
        <v>0</v>
      </c>
      <c r="AE612" s="39"/>
      <c r="AF612" s="39">
        <v>0</v>
      </c>
      <c r="AG612" s="39"/>
      <c r="AH612" s="39"/>
      <c r="AI612" s="39"/>
      <c r="AJ612" s="39">
        <v>0</v>
      </c>
      <c r="AK612" s="39"/>
      <c r="AL612" s="39"/>
      <c r="AM612" s="39"/>
      <c r="AN612" s="39">
        <v>0</v>
      </c>
      <c r="AO612" s="39"/>
      <c r="AP612" s="39">
        <v>0</v>
      </c>
      <c r="AQ612" s="40"/>
      <c r="AR612" s="40"/>
      <c r="AS612" s="40"/>
    </row>
    <row r="613" spans="1:45" ht="19.5" customHeight="1" x14ac:dyDescent="0.2">
      <c r="D613" s="47" t="s">
        <v>135</v>
      </c>
      <c r="F613" s="48">
        <v>0</v>
      </c>
      <c r="G613" s="49"/>
      <c r="H613" s="49"/>
      <c r="I613" s="49"/>
      <c r="J613" s="48">
        <v>0</v>
      </c>
      <c r="K613" s="48">
        <v>0</v>
      </c>
      <c r="L613" s="48">
        <v>0</v>
      </c>
      <c r="M613" s="49"/>
      <c r="N613" s="48">
        <v>0</v>
      </c>
      <c r="O613" s="49"/>
      <c r="P613" s="49"/>
      <c r="Q613" s="49"/>
      <c r="R613" s="48">
        <v>0</v>
      </c>
      <c r="S613" s="48">
        <v>0</v>
      </c>
      <c r="T613" s="48">
        <v>0</v>
      </c>
      <c r="U613" s="48">
        <v>0</v>
      </c>
      <c r="V613" s="48">
        <v>0</v>
      </c>
      <c r="W613" s="49"/>
      <c r="X613" s="48">
        <v>0</v>
      </c>
      <c r="Y613" s="48">
        <v>0</v>
      </c>
      <c r="Z613" s="48">
        <v>0</v>
      </c>
      <c r="AA613" s="48">
        <v>0</v>
      </c>
      <c r="AB613" s="48">
        <v>0</v>
      </c>
      <c r="AC613" s="48">
        <v>0</v>
      </c>
      <c r="AD613" s="48">
        <v>0</v>
      </c>
      <c r="AE613" s="49"/>
      <c r="AF613" s="48">
        <v>0</v>
      </c>
      <c r="AG613" s="49"/>
      <c r="AH613" s="49"/>
      <c r="AI613" s="49"/>
      <c r="AJ613" s="48">
        <v>0</v>
      </c>
      <c r="AK613" s="49"/>
      <c r="AL613" s="49"/>
      <c r="AM613" s="49"/>
      <c r="AN613" s="48">
        <v>0</v>
      </c>
      <c r="AO613" s="49"/>
      <c r="AP613" s="48">
        <v>0</v>
      </c>
      <c r="AQ613" s="40"/>
      <c r="AR613" s="40"/>
      <c r="AS613" s="40"/>
    </row>
    <row r="614" spans="1:45" ht="20.100000000000001" customHeight="1" x14ac:dyDescent="0.2">
      <c r="D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0"/>
      <c r="AR614" s="40"/>
      <c r="AS614" s="40"/>
    </row>
    <row r="615" spans="1:45" s="1" customFormat="1" ht="20.100000000000001" customHeight="1" x14ac:dyDescent="0.25">
      <c r="A615" s="3"/>
      <c r="B615" s="6"/>
      <c r="C615" s="51" t="s">
        <v>120</v>
      </c>
      <c r="D615" s="52"/>
      <c r="E615" s="5"/>
      <c r="F615" s="53">
        <v>0</v>
      </c>
      <c r="G615" s="54"/>
      <c r="H615" s="54"/>
      <c r="I615" s="54"/>
      <c r="J615" s="53">
        <v>0</v>
      </c>
      <c r="K615" s="53">
        <v>0</v>
      </c>
      <c r="L615" s="53">
        <v>0</v>
      </c>
      <c r="M615" s="54"/>
      <c r="N615" s="53">
        <v>0</v>
      </c>
      <c r="O615" s="54"/>
      <c r="P615" s="54"/>
      <c r="Q615" s="54"/>
      <c r="R615" s="53">
        <v>0</v>
      </c>
      <c r="S615" s="53">
        <v>0</v>
      </c>
      <c r="T615" s="53">
        <v>0</v>
      </c>
      <c r="U615" s="53">
        <v>0</v>
      </c>
      <c r="V615" s="53">
        <v>0</v>
      </c>
      <c r="W615" s="54"/>
      <c r="X615" s="53">
        <v>0</v>
      </c>
      <c r="Y615" s="53">
        <v>0</v>
      </c>
      <c r="Z615" s="53">
        <v>0</v>
      </c>
      <c r="AA615" s="53">
        <v>0</v>
      </c>
      <c r="AB615" s="53">
        <v>0</v>
      </c>
      <c r="AC615" s="53">
        <v>0</v>
      </c>
      <c r="AD615" s="53">
        <v>0</v>
      </c>
      <c r="AE615" s="54"/>
      <c r="AF615" s="53">
        <v>0</v>
      </c>
      <c r="AG615" s="54"/>
      <c r="AH615" s="54"/>
      <c r="AI615" s="54"/>
      <c r="AJ615" s="53">
        <v>0</v>
      </c>
      <c r="AK615" s="54"/>
      <c r="AL615" s="54"/>
      <c r="AM615" s="54"/>
      <c r="AN615" s="53">
        <v>0</v>
      </c>
      <c r="AO615" s="54"/>
      <c r="AP615" s="53">
        <v>0</v>
      </c>
      <c r="AQ615" s="40"/>
      <c r="AR615" s="40"/>
      <c r="AS615" s="40"/>
    </row>
    <row r="616" spans="1:45" ht="20.100000000000001" customHeight="1" x14ac:dyDescent="0.2">
      <c r="D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0"/>
      <c r="AR616" s="40"/>
      <c r="AS616" s="40"/>
    </row>
    <row r="617" spans="1:45" ht="20.100000000000001" customHeight="1" x14ac:dyDescent="0.2">
      <c r="C617" s="3" t="s">
        <v>249</v>
      </c>
      <c r="D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0"/>
      <c r="AR617" s="40"/>
      <c r="AS617" s="40"/>
    </row>
    <row r="618" spans="1:45" ht="20.100000000000001" customHeight="1" x14ac:dyDescent="0.2">
      <c r="D618" s="2" t="s">
        <v>96</v>
      </c>
      <c r="F618" s="39">
        <v>0</v>
      </c>
      <c r="G618" s="39"/>
      <c r="H618" s="39"/>
      <c r="I618" s="39"/>
      <c r="J618" s="39">
        <v>0</v>
      </c>
      <c r="K618" s="39">
        <v>0</v>
      </c>
      <c r="L618" s="39">
        <v>0</v>
      </c>
      <c r="M618" s="39"/>
      <c r="N618" s="39">
        <v>0</v>
      </c>
      <c r="O618" s="39"/>
      <c r="P618" s="39"/>
      <c r="Q618" s="39"/>
      <c r="R618" s="39">
        <v>0</v>
      </c>
      <c r="S618" s="39">
        <v>0</v>
      </c>
      <c r="T618" s="39">
        <v>0</v>
      </c>
      <c r="U618" s="39">
        <v>0</v>
      </c>
      <c r="V618" s="39">
        <v>0</v>
      </c>
      <c r="W618" s="39"/>
      <c r="X618" s="39">
        <v>0</v>
      </c>
      <c r="Y618" s="39">
        <v>0</v>
      </c>
      <c r="Z618" s="39">
        <v>0</v>
      </c>
      <c r="AA618" s="39">
        <v>0</v>
      </c>
      <c r="AB618" s="39">
        <v>0</v>
      </c>
      <c r="AC618" s="39">
        <v>0</v>
      </c>
      <c r="AD618" s="39">
        <v>0</v>
      </c>
      <c r="AE618" s="39"/>
      <c r="AF618" s="39">
        <v>0</v>
      </c>
      <c r="AG618" s="39"/>
      <c r="AH618" s="39"/>
      <c r="AI618" s="39"/>
      <c r="AJ618" s="39">
        <v>0</v>
      </c>
      <c r="AK618" s="39"/>
      <c r="AL618" s="39"/>
      <c r="AM618" s="39"/>
      <c r="AN618" s="39">
        <v>0</v>
      </c>
      <c r="AO618" s="39"/>
      <c r="AP618" s="39">
        <v>0</v>
      </c>
      <c r="AQ618" s="40"/>
      <c r="AR618" s="40"/>
      <c r="AS618" s="40"/>
    </row>
    <row r="619" spans="1:45" ht="19.5" customHeight="1" x14ac:dyDescent="0.2">
      <c r="D619" s="47" t="s">
        <v>97</v>
      </c>
      <c r="F619" s="48">
        <v>0</v>
      </c>
      <c r="G619" s="49"/>
      <c r="H619" s="49"/>
      <c r="I619" s="49"/>
      <c r="J619" s="48">
        <v>0</v>
      </c>
      <c r="K619" s="48">
        <v>0</v>
      </c>
      <c r="L619" s="48">
        <v>0</v>
      </c>
      <c r="M619" s="49"/>
      <c r="N619" s="48">
        <v>0</v>
      </c>
      <c r="O619" s="49"/>
      <c r="P619" s="49"/>
      <c r="Q619" s="49"/>
      <c r="R619" s="48">
        <v>0</v>
      </c>
      <c r="S619" s="48">
        <v>0</v>
      </c>
      <c r="T619" s="48">
        <v>0</v>
      </c>
      <c r="U619" s="48">
        <v>0</v>
      </c>
      <c r="V619" s="48">
        <v>0</v>
      </c>
      <c r="W619" s="49"/>
      <c r="X619" s="48">
        <v>0</v>
      </c>
      <c r="Y619" s="48">
        <v>0</v>
      </c>
      <c r="Z619" s="48">
        <v>0</v>
      </c>
      <c r="AA619" s="48">
        <v>0</v>
      </c>
      <c r="AB619" s="48">
        <v>0</v>
      </c>
      <c r="AC619" s="48">
        <v>0</v>
      </c>
      <c r="AD619" s="48">
        <v>0</v>
      </c>
      <c r="AE619" s="49"/>
      <c r="AF619" s="48">
        <v>0</v>
      </c>
      <c r="AG619" s="49"/>
      <c r="AH619" s="49"/>
      <c r="AI619" s="49"/>
      <c r="AJ619" s="48">
        <v>0</v>
      </c>
      <c r="AK619" s="49"/>
      <c r="AL619" s="49"/>
      <c r="AM619" s="49"/>
      <c r="AN619" s="48">
        <v>0</v>
      </c>
      <c r="AO619" s="49"/>
      <c r="AP619" s="48">
        <v>0</v>
      </c>
      <c r="AQ619" s="40"/>
      <c r="AR619" s="40"/>
      <c r="AS619" s="40"/>
    </row>
    <row r="620" spans="1:45" ht="20.100000000000001" customHeight="1" x14ac:dyDescent="0.2">
      <c r="D620" s="50" t="s">
        <v>113</v>
      </c>
      <c r="F620" s="49">
        <v>1</v>
      </c>
      <c r="G620" s="49"/>
      <c r="H620" s="49"/>
      <c r="I620" s="49"/>
      <c r="J620" s="49">
        <v>1</v>
      </c>
      <c r="K620" s="49">
        <v>1</v>
      </c>
      <c r="L620" s="49">
        <v>0</v>
      </c>
      <c r="M620" s="49"/>
      <c r="N620" s="49">
        <v>2</v>
      </c>
      <c r="O620" s="49"/>
      <c r="P620" s="49"/>
      <c r="Q620" s="49"/>
      <c r="R620" s="49">
        <v>0</v>
      </c>
      <c r="S620" s="49">
        <v>0</v>
      </c>
      <c r="T620" s="49">
        <v>1</v>
      </c>
      <c r="U620" s="49">
        <v>0</v>
      </c>
      <c r="V620" s="49">
        <v>0</v>
      </c>
      <c r="W620" s="49"/>
      <c r="X620" s="49">
        <v>1</v>
      </c>
      <c r="Y620" s="49">
        <v>0</v>
      </c>
      <c r="Z620" s="49">
        <v>1</v>
      </c>
      <c r="AA620" s="49">
        <v>0</v>
      </c>
      <c r="AB620" s="49">
        <v>0</v>
      </c>
      <c r="AC620" s="49">
        <v>0</v>
      </c>
      <c r="AD620" s="49">
        <v>0</v>
      </c>
      <c r="AE620" s="49"/>
      <c r="AF620" s="49">
        <v>3</v>
      </c>
      <c r="AG620" s="49"/>
      <c r="AH620" s="49"/>
      <c r="AI620" s="49"/>
      <c r="AJ620" s="49">
        <v>0</v>
      </c>
      <c r="AK620" s="49"/>
      <c r="AL620" s="49"/>
      <c r="AM620" s="49"/>
      <c r="AN620" s="49">
        <v>0</v>
      </c>
      <c r="AO620" s="49"/>
      <c r="AP620" s="49">
        <v>0</v>
      </c>
      <c r="AQ620" s="40"/>
      <c r="AR620" s="40"/>
      <c r="AS620" s="40"/>
    </row>
    <row r="621" spans="1:45" ht="19.5" customHeight="1" x14ac:dyDescent="0.2">
      <c r="D621" s="47" t="s">
        <v>99</v>
      </c>
      <c r="F621" s="48">
        <v>1</v>
      </c>
      <c r="G621" s="49"/>
      <c r="H621" s="49"/>
      <c r="I621" s="49"/>
      <c r="J621" s="48">
        <v>0</v>
      </c>
      <c r="K621" s="48">
        <v>0</v>
      </c>
      <c r="L621" s="48">
        <v>0</v>
      </c>
      <c r="M621" s="49"/>
      <c r="N621" s="48">
        <v>0</v>
      </c>
      <c r="O621" s="49"/>
      <c r="P621" s="49"/>
      <c r="Q621" s="49"/>
      <c r="R621" s="48">
        <v>0</v>
      </c>
      <c r="S621" s="48">
        <v>0</v>
      </c>
      <c r="T621" s="48">
        <v>0</v>
      </c>
      <c r="U621" s="48">
        <v>0</v>
      </c>
      <c r="V621" s="48">
        <v>0</v>
      </c>
      <c r="W621" s="49"/>
      <c r="X621" s="48">
        <v>1</v>
      </c>
      <c r="Y621" s="48">
        <v>0</v>
      </c>
      <c r="Z621" s="48">
        <v>0</v>
      </c>
      <c r="AA621" s="48">
        <v>0</v>
      </c>
      <c r="AB621" s="48">
        <v>0</v>
      </c>
      <c r="AC621" s="48">
        <v>0</v>
      </c>
      <c r="AD621" s="48">
        <v>0</v>
      </c>
      <c r="AE621" s="49"/>
      <c r="AF621" s="48">
        <v>1</v>
      </c>
      <c r="AG621" s="49"/>
      <c r="AH621" s="49"/>
      <c r="AI621" s="49"/>
      <c r="AJ621" s="48">
        <v>0</v>
      </c>
      <c r="AK621" s="49"/>
      <c r="AL621" s="49"/>
      <c r="AM621" s="49"/>
      <c r="AN621" s="48">
        <v>0</v>
      </c>
      <c r="AO621" s="49"/>
      <c r="AP621" s="48">
        <v>0</v>
      </c>
      <c r="AQ621" s="40"/>
      <c r="AR621" s="40"/>
      <c r="AS621" s="40"/>
    </row>
    <row r="622" spans="1:45" ht="20.100000000000001" customHeight="1" x14ac:dyDescent="0.2">
      <c r="D622" s="50" t="s">
        <v>100</v>
      </c>
      <c r="F622" s="49">
        <v>0</v>
      </c>
      <c r="G622" s="49"/>
      <c r="H622" s="49"/>
      <c r="I622" s="49"/>
      <c r="J622" s="49">
        <v>4</v>
      </c>
      <c r="K622" s="49">
        <v>0</v>
      </c>
      <c r="L622" s="49">
        <v>1</v>
      </c>
      <c r="M622" s="49"/>
      <c r="N622" s="49">
        <v>5</v>
      </c>
      <c r="O622" s="49"/>
      <c r="P622" s="49"/>
      <c r="Q622" s="49"/>
      <c r="R622" s="49">
        <v>0</v>
      </c>
      <c r="S622" s="49">
        <v>0</v>
      </c>
      <c r="T622" s="49">
        <v>4</v>
      </c>
      <c r="U622" s="49">
        <v>0</v>
      </c>
      <c r="V622" s="49">
        <v>0</v>
      </c>
      <c r="W622" s="49"/>
      <c r="X622" s="49">
        <v>0</v>
      </c>
      <c r="Y622" s="49">
        <v>0</v>
      </c>
      <c r="Z622" s="49">
        <v>0</v>
      </c>
      <c r="AA622" s="49">
        <v>0</v>
      </c>
      <c r="AB622" s="49">
        <v>0</v>
      </c>
      <c r="AC622" s="49">
        <v>0</v>
      </c>
      <c r="AD622" s="49">
        <v>0</v>
      </c>
      <c r="AE622" s="49"/>
      <c r="AF622" s="49">
        <v>4</v>
      </c>
      <c r="AG622" s="49"/>
      <c r="AH622" s="49"/>
      <c r="AI622" s="49"/>
      <c r="AJ622" s="49">
        <v>1</v>
      </c>
      <c r="AK622" s="49"/>
      <c r="AL622" s="49"/>
      <c r="AM622" s="49"/>
      <c r="AN622" s="49">
        <v>0</v>
      </c>
      <c r="AO622" s="49"/>
      <c r="AP622" s="49">
        <v>0</v>
      </c>
      <c r="AQ622" s="40"/>
      <c r="AR622" s="40"/>
      <c r="AS622" s="40"/>
    </row>
    <row r="623" spans="1:45" ht="20.100000000000001" customHeight="1" x14ac:dyDescent="0.2">
      <c r="D623" s="47" t="s">
        <v>115</v>
      </c>
      <c r="F623" s="48">
        <v>0</v>
      </c>
      <c r="G623" s="49"/>
      <c r="H623" s="49"/>
      <c r="I623" s="49"/>
      <c r="J623" s="48">
        <v>0</v>
      </c>
      <c r="K623" s="48">
        <v>0</v>
      </c>
      <c r="L623" s="48">
        <v>0</v>
      </c>
      <c r="M623" s="49"/>
      <c r="N623" s="48">
        <v>0</v>
      </c>
      <c r="O623" s="49"/>
      <c r="P623" s="49"/>
      <c r="Q623" s="49"/>
      <c r="R623" s="48">
        <v>0</v>
      </c>
      <c r="S623" s="48">
        <v>0</v>
      </c>
      <c r="T623" s="48">
        <v>0</v>
      </c>
      <c r="U623" s="48">
        <v>0</v>
      </c>
      <c r="V623" s="48">
        <v>0</v>
      </c>
      <c r="W623" s="49"/>
      <c r="X623" s="48">
        <v>0</v>
      </c>
      <c r="Y623" s="48">
        <v>0</v>
      </c>
      <c r="Z623" s="48">
        <v>0</v>
      </c>
      <c r="AA623" s="48">
        <v>0</v>
      </c>
      <c r="AB623" s="48">
        <v>0</v>
      </c>
      <c r="AC623" s="48">
        <v>0</v>
      </c>
      <c r="AD623" s="48">
        <v>0</v>
      </c>
      <c r="AE623" s="49"/>
      <c r="AF623" s="48">
        <v>0</v>
      </c>
      <c r="AG623" s="49"/>
      <c r="AH623" s="49"/>
      <c r="AI623" s="49"/>
      <c r="AJ623" s="48">
        <v>0</v>
      </c>
      <c r="AK623" s="49"/>
      <c r="AL623" s="49"/>
      <c r="AM623" s="49"/>
      <c r="AN623" s="48">
        <v>0</v>
      </c>
      <c r="AO623" s="49"/>
      <c r="AP623" s="48">
        <v>0</v>
      </c>
      <c r="AQ623" s="40"/>
      <c r="AR623" s="40"/>
      <c r="AS623" s="40"/>
    </row>
    <row r="624" spans="1:45" ht="20.100000000000001" customHeight="1" x14ac:dyDescent="0.2">
      <c r="D624" s="50" t="s">
        <v>116</v>
      </c>
      <c r="F624" s="49">
        <v>0</v>
      </c>
      <c r="G624" s="49"/>
      <c r="H624" s="49"/>
      <c r="I624" s="49"/>
      <c r="J624" s="49">
        <v>0</v>
      </c>
      <c r="K624" s="49">
        <v>0</v>
      </c>
      <c r="L624" s="49">
        <v>0</v>
      </c>
      <c r="M624" s="49"/>
      <c r="N624" s="49">
        <v>0</v>
      </c>
      <c r="O624" s="49"/>
      <c r="P624" s="49"/>
      <c r="Q624" s="49"/>
      <c r="R624" s="49">
        <v>0</v>
      </c>
      <c r="S624" s="49">
        <v>0</v>
      </c>
      <c r="T624" s="49">
        <v>0</v>
      </c>
      <c r="U624" s="49">
        <v>0</v>
      </c>
      <c r="V624" s="49">
        <v>0</v>
      </c>
      <c r="W624" s="49"/>
      <c r="X624" s="49">
        <v>0</v>
      </c>
      <c r="Y624" s="49">
        <v>0</v>
      </c>
      <c r="Z624" s="49">
        <v>0</v>
      </c>
      <c r="AA624" s="49">
        <v>0</v>
      </c>
      <c r="AB624" s="49">
        <v>0</v>
      </c>
      <c r="AC624" s="49">
        <v>0</v>
      </c>
      <c r="AD624" s="49">
        <v>0</v>
      </c>
      <c r="AE624" s="49"/>
      <c r="AF624" s="49">
        <v>0</v>
      </c>
      <c r="AG624" s="49"/>
      <c r="AH624" s="49"/>
      <c r="AI624" s="49"/>
      <c r="AJ624" s="49">
        <v>0</v>
      </c>
      <c r="AK624" s="49"/>
      <c r="AL624" s="49"/>
      <c r="AM624" s="49"/>
      <c r="AN624" s="49">
        <v>0</v>
      </c>
      <c r="AO624" s="49"/>
      <c r="AP624" s="49">
        <v>0</v>
      </c>
      <c r="AQ624" s="40"/>
      <c r="AR624" s="40"/>
      <c r="AS624" s="40"/>
    </row>
    <row r="625" spans="1:45" ht="20.100000000000001" customHeight="1" x14ac:dyDescent="0.2"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40"/>
      <c r="AR625" s="40"/>
      <c r="AS625" s="40"/>
    </row>
    <row r="626" spans="1:45" s="1" customFormat="1" ht="20.100000000000001" customHeight="1" x14ac:dyDescent="0.25">
      <c r="A626" s="3"/>
      <c r="B626" s="6"/>
      <c r="C626" s="51" t="s">
        <v>250</v>
      </c>
      <c r="D626" s="52"/>
      <c r="E626" s="5"/>
      <c r="F626" s="53">
        <v>2</v>
      </c>
      <c r="G626" s="54"/>
      <c r="H626" s="54"/>
      <c r="I626" s="54"/>
      <c r="J626" s="53">
        <v>5</v>
      </c>
      <c r="K626" s="53">
        <v>1</v>
      </c>
      <c r="L626" s="53">
        <v>1</v>
      </c>
      <c r="M626" s="54"/>
      <c r="N626" s="53">
        <v>7</v>
      </c>
      <c r="O626" s="54"/>
      <c r="P626" s="54"/>
      <c r="Q626" s="54"/>
      <c r="R626" s="53">
        <v>0</v>
      </c>
      <c r="S626" s="53">
        <v>0</v>
      </c>
      <c r="T626" s="53">
        <v>5</v>
      </c>
      <c r="U626" s="53">
        <v>0</v>
      </c>
      <c r="V626" s="53">
        <v>0</v>
      </c>
      <c r="W626" s="54"/>
      <c r="X626" s="53">
        <v>2</v>
      </c>
      <c r="Y626" s="53">
        <v>0</v>
      </c>
      <c r="Z626" s="53">
        <v>1</v>
      </c>
      <c r="AA626" s="53">
        <v>0</v>
      </c>
      <c r="AB626" s="53">
        <v>0</v>
      </c>
      <c r="AC626" s="53">
        <v>0</v>
      </c>
      <c r="AD626" s="53">
        <v>0</v>
      </c>
      <c r="AE626" s="54"/>
      <c r="AF626" s="53">
        <v>8</v>
      </c>
      <c r="AG626" s="54"/>
      <c r="AH626" s="54"/>
      <c r="AI626" s="54"/>
      <c r="AJ626" s="53">
        <v>1</v>
      </c>
      <c r="AK626" s="54"/>
      <c r="AL626" s="54"/>
      <c r="AM626" s="54"/>
      <c r="AN626" s="53">
        <v>0</v>
      </c>
      <c r="AO626" s="54"/>
      <c r="AP626" s="53">
        <v>0</v>
      </c>
      <c r="AQ626" s="40"/>
      <c r="AR626" s="40"/>
      <c r="AS626" s="40"/>
    </row>
    <row r="627" spans="1:45" ht="20.100000000000001" customHeight="1" x14ac:dyDescent="0.2">
      <c r="C627" s="61"/>
      <c r="D627" s="61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40"/>
      <c r="AR627" s="40"/>
      <c r="AS627" s="40"/>
    </row>
    <row r="628" spans="1:45" s="1" customFormat="1" ht="20.100000000000001" customHeight="1" x14ac:dyDescent="0.25">
      <c r="A628" s="3"/>
      <c r="B628" s="57" t="s">
        <v>281</v>
      </c>
      <c r="C628" s="58"/>
      <c r="D628" s="58"/>
      <c r="E628" s="5"/>
      <c r="F628" s="59">
        <v>2</v>
      </c>
      <c r="G628" s="54"/>
      <c r="H628" s="54"/>
      <c r="I628" s="54"/>
      <c r="J628" s="59">
        <v>5</v>
      </c>
      <c r="K628" s="59">
        <v>1</v>
      </c>
      <c r="L628" s="59">
        <v>1</v>
      </c>
      <c r="M628" s="54"/>
      <c r="N628" s="59">
        <v>7</v>
      </c>
      <c r="O628" s="54"/>
      <c r="P628" s="54"/>
      <c r="Q628" s="54"/>
      <c r="R628" s="59">
        <v>0</v>
      </c>
      <c r="S628" s="59">
        <v>0</v>
      </c>
      <c r="T628" s="59">
        <v>5</v>
      </c>
      <c r="U628" s="59">
        <v>0</v>
      </c>
      <c r="V628" s="59">
        <v>0</v>
      </c>
      <c r="W628" s="54"/>
      <c r="X628" s="59">
        <v>2</v>
      </c>
      <c r="Y628" s="59">
        <v>0</v>
      </c>
      <c r="Z628" s="59">
        <v>1</v>
      </c>
      <c r="AA628" s="59">
        <v>0</v>
      </c>
      <c r="AB628" s="59">
        <v>0</v>
      </c>
      <c r="AC628" s="59">
        <v>0</v>
      </c>
      <c r="AD628" s="59">
        <v>0</v>
      </c>
      <c r="AE628" s="54"/>
      <c r="AF628" s="59">
        <v>8</v>
      </c>
      <c r="AG628" s="54"/>
      <c r="AH628" s="54"/>
      <c r="AI628" s="54"/>
      <c r="AJ628" s="59">
        <v>1</v>
      </c>
      <c r="AK628" s="54"/>
      <c r="AL628" s="54"/>
      <c r="AM628" s="54"/>
      <c r="AN628" s="59">
        <v>0</v>
      </c>
      <c r="AO628" s="54"/>
      <c r="AP628" s="59">
        <v>0</v>
      </c>
      <c r="AQ628" s="40"/>
      <c r="AR628" s="40"/>
      <c r="AS628" s="40"/>
    </row>
    <row r="629" spans="1:45" ht="20.100000000000001" customHeight="1" x14ac:dyDescent="0.2"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40"/>
      <c r="AR629" s="40"/>
      <c r="AS629" s="40"/>
    </row>
    <row r="630" spans="1:45" ht="20.100000000000001" customHeight="1" x14ac:dyDescent="0.2">
      <c r="B630" s="6" t="s">
        <v>282</v>
      </c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40"/>
      <c r="AR630" s="40"/>
      <c r="AS630" s="40"/>
    </row>
    <row r="631" spans="1:45" ht="20.100000000000001" customHeight="1" x14ac:dyDescent="0.2">
      <c r="C631" s="3" t="s">
        <v>154</v>
      </c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40"/>
      <c r="AR631" s="40"/>
      <c r="AS631" s="40"/>
    </row>
    <row r="632" spans="1:45" ht="20.100000000000001" customHeight="1" x14ac:dyDescent="0.2">
      <c r="D632" s="2" t="s">
        <v>96</v>
      </c>
      <c r="F632" s="39">
        <v>0</v>
      </c>
      <c r="G632" s="39"/>
      <c r="H632" s="39"/>
      <c r="I632" s="39"/>
      <c r="J632" s="39">
        <v>0</v>
      </c>
      <c r="K632" s="39">
        <v>0</v>
      </c>
      <c r="L632" s="39">
        <v>0</v>
      </c>
      <c r="M632" s="39"/>
      <c r="N632" s="39">
        <v>0</v>
      </c>
      <c r="O632" s="39"/>
      <c r="P632" s="39"/>
      <c r="Q632" s="39"/>
      <c r="R632" s="39">
        <v>0</v>
      </c>
      <c r="S632" s="39">
        <v>0</v>
      </c>
      <c r="T632" s="39">
        <v>0</v>
      </c>
      <c r="U632" s="39">
        <v>0</v>
      </c>
      <c r="V632" s="39">
        <v>0</v>
      </c>
      <c r="W632" s="39"/>
      <c r="X632" s="39">
        <v>0</v>
      </c>
      <c r="Y632" s="39">
        <v>0</v>
      </c>
      <c r="Z632" s="39">
        <v>0</v>
      </c>
      <c r="AA632" s="39">
        <v>0</v>
      </c>
      <c r="AB632" s="39">
        <v>0</v>
      </c>
      <c r="AC632" s="39">
        <v>0</v>
      </c>
      <c r="AD632" s="39">
        <v>0</v>
      </c>
      <c r="AE632" s="39"/>
      <c r="AF632" s="39">
        <v>0</v>
      </c>
      <c r="AG632" s="39"/>
      <c r="AH632" s="39"/>
      <c r="AI632" s="39"/>
      <c r="AJ632" s="39">
        <v>0</v>
      </c>
      <c r="AK632" s="39"/>
      <c r="AL632" s="39"/>
      <c r="AM632" s="39"/>
      <c r="AN632" s="39">
        <v>0</v>
      </c>
      <c r="AO632" s="39"/>
      <c r="AP632" s="39">
        <v>0</v>
      </c>
      <c r="AQ632" s="40"/>
      <c r="AR632" s="40"/>
      <c r="AS632" s="40"/>
    </row>
    <row r="633" spans="1:45" ht="19.5" customHeight="1" x14ac:dyDescent="0.2">
      <c r="D633" s="47" t="s">
        <v>97</v>
      </c>
      <c r="F633" s="48">
        <v>0</v>
      </c>
      <c r="G633" s="49"/>
      <c r="H633" s="49"/>
      <c r="I633" s="49"/>
      <c r="J633" s="48">
        <v>0</v>
      </c>
      <c r="K633" s="48">
        <v>0</v>
      </c>
      <c r="L633" s="48">
        <v>0</v>
      </c>
      <c r="M633" s="49"/>
      <c r="N633" s="48">
        <v>0</v>
      </c>
      <c r="O633" s="49"/>
      <c r="P633" s="49"/>
      <c r="Q633" s="49"/>
      <c r="R633" s="48">
        <v>0</v>
      </c>
      <c r="S633" s="48">
        <v>0</v>
      </c>
      <c r="T633" s="48">
        <v>0</v>
      </c>
      <c r="U633" s="48">
        <v>0</v>
      </c>
      <c r="V633" s="48">
        <v>0</v>
      </c>
      <c r="W633" s="49"/>
      <c r="X633" s="48">
        <v>0</v>
      </c>
      <c r="Y633" s="48">
        <v>0</v>
      </c>
      <c r="Z633" s="48">
        <v>0</v>
      </c>
      <c r="AA633" s="48">
        <v>0</v>
      </c>
      <c r="AB633" s="48">
        <v>0</v>
      </c>
      <c r="AC633" s="48">
        <v>0</v>
      </c>
      <c r="AD633" s="48">
        <v>0</v>
      </c>
      <c r="AE633" s="49"/>
      <c r="AF633" s="48">
        <v>0</v>
      </c>
      <c r="AG633" s="49"/>
      <c r="AH633" s="49"/>
      <c r="AI633" s="49"/>
      <c r="AJ633" s="48">
        <v>0</v>
      </c>
      <c r="AK633" s="49"/>
      <c r="AL633" s="49"/>
      <c r="AM633" s="49"/>
      <c r="AN633" s="48">
        <v>0</v>
      </c>
      <c r="AO633" s="49"/>
      <c r="AP633" s="48">
        <v>0</v>
      </c>
      <c r="AQ633" s="40"/>
      <c r="AR633" s="40"/>
      <c r="AS633" s="40"/>
    </row>
    <row r="634" spans="1:45" ht="20.100000000000001" customHeight="1" x14ac:dyDescent="0.2"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40"/>
      <c r="AR634" s="40"/>
      <c r="AS634" s="40"/>
    </row>
    <row r="635" spans="1:45" s="1" customFormat="1" ht="20.100000000000001" customHeight="1" x14ac:dyDescent="0.25">
      <c r="A635" s="3"/>
      <c r="B635" s="6"/>
      <c r="C635" s="51" t="s">
        <v>159</v>
      </c>
      <c r="D635" s="52"/>
      <c r="E635" s="5"/>
      <c r="F635" s="53">
        <v>0</v>
      </c>
      <c r="G635" s="54"/>
      <c r="H635" s="54"/>
      <c r="I635" s="54"/>
      <c r="J635" s="53">
        <v>0</v>
      </c>
      <c r="K635" s="53">
        <v>0</v>
      </c>
      <c r="L635" s="53">
        <v>0</v>
      </c>
      <c r="M635" s="54"/>
      <c r="N635" s="53">
        <v>0</v>
      </c>
      <c r="O635" s="54"/>
      <c r="P635" s="54"/>
      <c r="Q635" s="54"/>
      <c r="R635" s="53">
        <v>0</v>
      </c>
      <c r="S635" s="53">
        <v>0</v>
      </c>
      <c r="T635" s="53">
        <v>0</v>
      </c>
      <c r="U635" s="53">
        <v>0</v>
      </c>
      <c r="V635" s="53">
        <v>0</v>
      </c>
      <c r="W635" s="54"/>
      <c r="X635" s="53">
        <v>0</v>
      </c>
      <c r="Y635" s="53">
        <v>0</v>
      </c>
      <c r="Z635" s="53">
        <v>0</v>
      </c>
      <c r="AA635" s="53">
        <v>0</v>
      </c>
      <c r="AB635" s="53">
        <v>0</v>
      </c>
      <c r="AC635" s="53">
        <v>0</v>
      </c>
      <c r="AD635" s="53">
        <v>0</v>
      </c>
      <c r="AE635" s="54"/>
      <c r="AF635" s="53">
        <v>0</v>
      </c>
      <c r="AG635" s="54"/>
      <c r="AH635" s="54"/>
      <c r="AI635" s="54"/>
      <c r="AJ635" s="53">
        <v>0</v>
      </c>
      <c r="AK635" s="54"/>
      <c r="AL635" s="54"/>
      <c r="AM635" s="54"/>
      <c r="AN635" s="53">
        <v>0</v>
      </c>
      <c r="AO635" s="54"/>
      <c r="AP635" s="53">
        <v>0</v>
      </c>
      <c r="AQ635" s="40"/>
      <c r="AR635" s="40"/>
      <c r="AS635" s="40"/>
    </row>
    <row r="636" spans="1:45" s="1" customFormat="1" ht="20.100000000000001" customHeight="1" x14ac:dyDescent="0.2">
      <c r="A636" s="3"/>
      <c r="B636" s="6"/>
      <c r="C636" s="3"/>
      <c r="D636" s="3"/>
      <c r="E636" s="5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</row>
    <row r="637" spans="1:45" s="1" customFormat="1" ht="20.100000000000001" customHeight="1" x14ac:dyDescent="0.25">
      <c r="A637" s="3"/>
      <c r="B637" s="57" t="s">
        <v>283</v>
      </c>
      <c r="C637" s="58"/>
      <c r="D637" s="58"/>
      <c r="E637" s="5"/>
      <c r="F637" s="59">
        <v>0</v>
      </c>
      <c r="G637" s="54"/>
      <c r="H637" s="54"/>
      <c r="I637" s="54"/>
      <c r="J637" s="59">
        <v>0</v>
      </c>
      <c r="K637" s="59">
        <v>0</v>
      </c>
      <c r="L637" s="59">
        <v>0</v>
      </c>
      <c r="M637" s="54"/>
      <c r="N637" s="59">
        <v>0</v>
      </c>
      <c r="O637" s="54"/>
      <c r="P637" s="54"/>
      <c r="Q637" s="54"/>
      <c r="R637" s="59">
        <v>0</v>
      </c>
      <c r="S637" s="59">
        <v>0</v>
      </c>
      <c r="T637" s="59">
        <v>0</v>
      </c>
      <c r="U637" s="59">
        <v>0</v>
      </c>
      <c r="V637" s="59">
        <v>0</v>
      </c>
      <c r="W637" s="54"/>
      <c r="X637" s="59">
        <v>0</v>
      </c>
      <c r="Y637" s="59">
        <v>0</v>
      </c>
      <c r="Z637" s="59">
        <v>0</v>
      </c>
      <c r="AA637" s="59">
        <v>0</v>
      </c>
      <c r="AB637" s="59">
        <v>0</v>
      </c>
      <c r="AC637" s="59">
        <v>0</v>
      </c>
      <c r="AD637" s="59">
        <v>0</v>
      </c>
      <c r="AE637" s="54"/>
      <c r="AF637" s="59">
        <v>0</v>
      </c>
      <c r="AG637" s="54"/>
      <c r="AH637" s="54"/>
      <c r="AI637" s="54"/>
      <c r="AJ637" s="59">
        <v>0</v>
      </c>
      <c r="AK637" s="54"/>
      <c r="AL637" s="54"/>
      <c r="AM637" s="54"/>
      <c r="AN637" s="59">
        <v>0</v>
      </c>
      <c r="AO637" s="54"/>
      <c r="AP637" s="59">
        <v>0</v>
      </c>
      <c r="AQ637" s="40"/>
      <c r="AR637" s="40"/>
      <c r="AS637" s="40"/>
    </row>
    <row r="638" spans="1:45" ht="20.100000000000001" customHeight="1" x14ac:dyDescent="0.2"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40"/>
      <c r="AR638" s="40"/>
      <c r="AS638" s="40"/>
    </row>
    <row r="639" spans="1:45" ht="20.100000000000001" customHeight="1" x14ac:dyDescent="0.2">
      <c r="B639" s="6" t="s">
        <v>284</v>
      </c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40"/>
      <c r="AR639" s="40"/>
      <c r="AS639" s="40"/>
    </row>
    <row r="640" spans="1:45" ht="20.100000000000001" customHeight="1" x14ac:dyDescent="0.2">
      <c r="C640" s="3" t="s">
        <v>0</v>
      </c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40"/>
      <c r="AR640" s="40"/>
      <c r="AS640" s="40"/>
    </row>
    <row r="641" spans="1:45" ht="20.100000000000001" customHeight="1" x14ac:dyDescent="0.2">
      <c r="D641" s="2" t="s">
        <v>122</v>
      </c>
      <c r="F641" s="39">
        <v>0</v>
      </c>
      <c r="G641" s="39"/>
      <c r="H641" s="39"/>
      <c r="I641" s="39"/>
      <c r="J641" s="39">
        <v>0</v>
      </c>
      <c r="K641" s="39">
        <v>0</v>
      </c>
      <c r="L641" s="39">
        <v>0</v>
      </c>
      <c r="M641" s="39"/>
      <c r="N641" s="39">
        <v>0</v>
      </c>
      <c r="O641" s="39"/>
      <c r="P641" s="39"/>
      <c r="Q641" s="39"/>
      <c r="R641" s="39">
        <v>0</v>
      </c>
      <c r="S641" s="39">
        <v>0</v>
      </c>
      <c r="T641" s="39">
        <v>0</v>
      </c>
      <c r="U641" s="39">
        <v>0</v>
      </c>
      <c r="V641" s="39">
        <v>0</v>
      </c>
      <c r="W641" s="39"/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/>
      <c r="AF641" s="39">
        <v>0</v>
      </c>
      <c r="AG641" s="39"/>
      <c r="AH641" s="39"/>
      <c r="AI641" s="39"/>
      <c r="AJ641" s="39">
        <v>0</v>
      </c>
      <c r="AK641" s="39"/>
      <c r="AL641" s="39"/>
      <c r="AM641" s="39"/>
      <c r="AN641" s="39">
        <v>0</v>
      </c>
      <c r="AO641" s="39"/>
      <c r="AP641" s="39">
        <v>0</v>
      </c>
      <c r="AQ641" s="40"/>
      <c r="AR641" s="40"/>
      <c r="AS641" s="40"/>
    </row>
    <row r="642" spans="1:45" ht="19.5" customHeight="1" x14ac:dyDescent="0.2">
      <c r="D642" s="47" t="s">
        <v>97</v>
      </c>
      <c r="F642" s="48">
        <v>0</v>
      </c>
      <c r="G642" s="49"/>
      <c r="H642" s="49"/>
      <c r="I642" s="49"/>
      <c r="J642" s="48">
        <v>0</v>
      </c>
      <c r="K642" s="48">
        <v>0</v>
      </c>
      <c r="L642" s="48">
        <v>0</v>
      </c>
      <c r="M642" s="49"/>
      <c r="N642" s="48">
        <v>0</v>
      </c>
      <c r="O642" s="49"/>
      <c r="P642" s="49"/>
      <c r="Q642" s="49"/>
      <c r="R642" s="48">
        <v>0</v>
      </c>
      <c r="S642" s="48">
        <v>0</v>
      </c>
      <c r="T642" s="48">
        <v>0</v>
      </c>
      <c r="U642" s="48">
        <v>0</v>
      </c>
      <c r="V642" s="48">
        <v>0</v>
      </c>
      <c r="W642" s="49"/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9"/>
      <c r="AF642" s="48">
        <v>0</v>
      </c>
      <c r="AG642" s="49"/>
      <c r="AH642" s="49"/>
      <c r="AI642" s="49"/>
      <c r="AJ642" s="48">
        <v>0</v>
      </c>
      <c r="AK642" s="49"/>
      <c r="AL642" s="49"/>
      <c r="AM642" s="49"/>
      <c r="AN642" s="48">
        <v>0</v>
      </c>
      <c r="AO642" s="49"/>
      <c r="AP642" s="48">
        <v>0</v>
      </c>
      <c r="AQ642" s="40"/>
      <c r="AR642" s="40"/>
      <c r="AS642" s="40"/>
    </row>
    <row r="643" spans="1:45" ht="20.100000000000001" customHeight="1" x14ac:dyDescent="0.2"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40"/>
      <c r="AR643" s="40"/>
      <c r="AS643" s="40"/>
    </row>
    <row r="644" spans="1:45" s="1" customFormat="1" ht="20.100000000000001" customHeight="1" x14ac:dyDescent="0.25">
      <c r="A644" s="3"/>
      <c r="B644" s="6"/>
      <c r="C644" s="51" t="s">
        <v>120</v>
      </c>
      <c r="D644" s="52"/>
      <c r="E644" s="5"/>
      <c r="F644" s="53">
        <v>0</v>
      </c>
      <c r="G644" s="54"/>
      <c r="H644" s="54"/>
      <c r="I644" s="54"/>
      <c r="J644" s="53">
        <v>0</v>
      </c>
      <c r="K644" s="53">
        <v>0</v>
      </c>
      <c r="L644" s="53">
        <v>0</v>
      </c>
      <c r="M644" s="54"/>
      <c r="N644" s="53">
        <v>0</v>
      </c>
      <c r="O644" s="54"/>
      <c r="P644" s="54"/>
      <c r="Q644" s="54"/>
      <c r="R644" s="53">
        <v>0</v>
      </c>
      <c r="S644" s="53">
        <v>0</v>
      </c>
      <c r="T644" s="53">
        <v>0</v>
      </c>
      <c r="U644" s="53">
        <v>0</v>
      </c>
      <c r="V644" s="53">
        <v>0</v>
      </c>
      <c r="W644" s="54"/>
      <c r="X644" s="53">
        <v>0</v>
      </c>
      <c r="Y644" s="53">
        <v>0</v>
      </c>
      <c r="Z644" s="53">
        <v>0</v>
      </c>
      <c r="AA644" s="53">
        <v>0</v>
      </c>
      <c r="AB644" s="53">
        <v>0</v>
      </c>
      <c r="AC644" s="53">
        <v>0</v>
      </c>
      <c r="AD644" s="53">
        <v>0</v>
      </c>
      <c r="AE644" s="54"/>
      <c r="AF644" s="53">
        <v>0</v>
      </c>
      <c r="AG644" s="54"/>
      <c r="AH644" s="54"/>
      <c r="AI644" s="54"/>
      <c r="AJ644" s="53">
        <v>0</v>
      </c>
      <c r="AK644" s="54"/>
      <c r="AL644" s="54"/>
      <c r="AM644" s="54"/>
      <c r="AN644" s="53">
        <v>0</v>
      </c>
      <c r="AO644" s="54"/>
      <c r="AP644" s="53">
        <v>0</v>
      </c>
      <c r="AQ644" s="40"/>
      <c r="AR644" s="40"/>
      <c r="AS644" s="40"/>
    </row>
    <row r="645" spans="1:45" ht="20.100000000000001" customHeight="1" x14ac:dyDescent="0.2"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40"/>
      <c r="AR645" s="40"/>
      <c r="AS645" s="40"/>
    </row>
    <row r="646" spans="1:45" ht="20.100000000000001" customHeight="1" x14ac:dyDescent="0.2">
      <c r="C646" s="3" t="s">
        <v>95</v>
      </c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40"/>
      <c r="AR646" s="40"/>
      <c r="AS646" s="40"/>
    </row>
    <row r="647" spans="1:45" ht="20.100000000000001" customHeight="1" x14ac:dyDescent="0.2">
      <c r="D647" s="2" t="s">
        <v>96</v>
      </c>
      <c r="F647" s="39">
        <v>0</v>
      </c>
      <c r="G647" s="39"/>
      <c r="H647" s="39"/>
      <c r="I647" s="39"/>
      <c r="J647" s="39">
        <v>0</v>
      </c>
      <c r="K647" s="39">
        <v>0</v>
      </c>
      <c r="L647" s="39">
        <v>0</v>
      </c>
      <c r="M647" s="39"/>
      <c r="N647" s="39">
        <v>0</v>
      </c>
      <c r="O647" s="39"/>
      <c r="P647" s="39"/>
      <c r="Q647" s="39"/>
      <c r="R647" s="39">
        <v>0</v>
      </c>
      <c r="S647" s="39">
        <v>0</v>
      </c>
      <c r="T647" s="39">
        <v>0</v>
      </c>
      <c r="U647" s="39">
        <v>0</v>
      </c>
      <c r="V647" s="39">
        <v>0</v>
      </c>
      <c r="W647" s="39"/>
      <c r="X647" s="39">
        <v>0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>
        <v>0</v>
      </c>
      <c r="AE647" s="39"/>
      <c r="AF647" s="39">
        <v>0</v>
      </c>
      <c r="AG647" s="39"/>
      <c r="AH647" s="39"/>
      <c r="AI647" s="39"/>
      <c r="AJ647" s="39">
        <v>0</v>
      </c>
      <c r="AK647" s="39"/>
      <c r="AL647" s="39"/>
      <c r="AM647" s="39"/>
      <c r="AN647" s="39">
        <v>0</v>
      </c>
      <c r="AO647" s="39"/>
      <c r="AP647" s="39">
        <v>0</v>
      </c>
      <c r="AQ647" s="40"/>
      <c r="AR647" s="40"/>
      <c r="AS647" s="40"/>
    </row>
    <row r="648" spans="1:45" ht="19.5" customHeight="1" x14ac:dyDescent="0.2">
      <c r="D648" s="47" t="s">
        <v>97</v>
      </c>
      <c r="F648" s="48">
        <v>0</v>
      </c>
      <c r="G648" s="49"/>
      <c r="H648" s="49"/>
      <c r="I648" s="49"/>
      <c r="J648" s="48">
        <v>0</v>
      </c>
      <c r="K648" s="48">
        <v>0</v>
      </c>
      <c r="L648" s="48">
        <v>0</v>
      </c>
      <c r="M648" s="49"/>
      <c r="N648" s="48">
        <v>0</v>
      </c>
      <c r="O648" s="49"/>
      <c r="P648" s="49"/>
      <c r="Q648" s="49"/>
      <c r="R648" s="48">
        <v>0</v>
      </c>
      <c r="S648" s="48">
        <v>0</v>
      </c>
      <c r="T648" s="48">
        <v>0</v>
      </c>
      <c r="U648" s="48">
        <v>0</v>
      </c>
      <c r="V648" s="48">
        <v>0</v>
      </c>
      <c r="W648" s="49"/>
      <c r="X648" s="48">
        <v>0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9"/>
      <c r="AF648" s="48">
        <v>0</v>
      </c>
      <c r="AG648" s="49"/>
      <c r="AH648" s="49"/>
      <c r="AI648" s="49"/>
      <c r="AJ648" s="48">
        <v>0</v>
      </c>
      <c r="AK648" s="49"/>
      <c r="AL648" s="49"/>
      <c r="AM648" s="49"/>
      <c r="AN648" s="48">
        <v>0</v>
      </c>
      <c r="AO648" s="49"/>
      <c r="AP648" s="48">
        <v>0</v>
      </c>
      <c r="AQ648" s="40"/>
      <c r="AR648" s="40"/>
      <c r="AS648" s="40"/>
    </row>
    <row r="649" spans="1:45" ht="20.100000000000001" customHeight="1" x14ac:dyDescent="0.2">
      <c r="D649" s="2" t="s">
        <v>113</v>
      </c>
      <c r="F649" s="39">
        <v>0</v>
      </c>
      <c r="G649" s="39"/>
      <c r="H649" s="39"/>
      <c r="I649" s="39"/>
      <c r="J649" s="39">
        <v>0</v>
      </c>
      <c r="K649" s="39">
        <v>0</v>
      </c>
      <c r="L649" s="39">
        <v>0</v>
      </c>
      <c r="M649" s="39"/>
      <c r="N649" s="39">
        <v>0</v>
      </c>
      <c r="O649" s="39"/>
      <c r="P649" s="39"/>
      <c r="Q649" s="39"/>
      <c r="R649" s="39">
        <v>0</v>
      </c>
      <c r="S649" s="39">
        <v>0</v>
      </c>
      <c r="T649" s="39">
        <v>0</v>
      </c>
      <c r="U649" s="39">
        <v>0</v>
      </c>
      <c r="V649" s="39">
        <v>0</v>
      </c>
      <c r="W649" s="39"/>
      <c r="X649" s="39">
        <v>0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/>
      <c r="AF649" s="39">
        <v>0</v>
      </c>
      <c r="AG649" s="39"/>
      <c r="AH649" s="39"/>
      <c r="AI649" s="39"/>
      <c r="AJ649" s="39">
        <v>0</v>
      </c>
      <c r="AK649" s="39"/>
      <c r="AL649" s="39"/>
      <c r="AM649" s="39"/>
      <c r="AN649" s="39">
        <v>0</v>
      </c>
      <c r="AO649" s="39"/>
      <c r="AP649" s="39">
        <v>0</v>
      </c>
      <c r="AQ649" s="40"/>
      <c r="AR649" s="40"/>
      <c r="AS649" s="40"/>
    </row>
    <row r="650" spans="1:45" ht="20.100000000000001" customHeight="1" x14ac:dyDescent="0.2"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40"/>
      <c r="AR650" s="40"/>
      <c r="AS650" s="40"/>
    </row>
    <row r="651" spans="1:45" s="1" customFormat="1" ht="20.100000000000001" customHeight="1" x14ac:dyDescent="0.25">
      <c r="A651" s="3"/>
      <c r="B651" s="6"/>
      <c r="C651" s="51" t="s">
        <v>112</v>
      </c>
      <c r="D651" s="52"/>
      <c r="E651" s="5"/>
      <c r="F651" s="53">
        <v>0</v>
      </c>
      <c r="G651" s="54"/>
      <c r="H651" s="54"/>
      <c r="I651" s="54"/>
      <c r="J651" s="53">
        <v>0</v>
      </c>
      <c r="K651" s="53">
        <v>0</v>
      </c>
      <c r="L651" s="53">
        <v>0</v>
      </c>
      <c r="M651" s="54"/>
      <c r="N651" s="53">
        <v>0</v>
      </c>
      <c r="O651" s="54"/>
      <c r="P651" s="54"/>
      <c r="Q651" s="54"/>
      <c r="R651" s="53">
        <v>0</v>
      </c>
      <c r="S651" s="53">
        <v>0</v>
      </c>
      <c r="T651" s="53">
        <v>0</v>
      </c>
      <c r="U651" s="53">
        <v>0</v>
      </c>
      <c r="V651" s="53">
        <v>0</v>
      </c>
      <c r="W651" s="54"/>
      <c r="X651" s="53">
        <v>0</v>
      </c>
      <c r="Y651" s="53">
        <v>0</v>
      </c>
      <c r="Z651" s="53">
        <v>0</v>
      </c>
      <c r="AA651" s="53">
        <v>0</v>
      </c>
      <c r="AB651" s="53">
        <v>0</v>
      </c>
      <c r="AC651" s="53">
        <v>0</v>
      </c>
      <c r="AD651" s="53">
        <v>0</v>
      </c>
      <c r="AE651" s="54"/>
      <c r="AF651" s="53">
        <v>0</v>
      </c>
      <c r="AG651" s="54"/>
      <c r="AH651" s="54"/>
      <c r="AI651" s="54"/>
      <c r="AJ651" s="53">
        <v>0</v>
      </c>
      <c r="AK651" s="54"/>
      <c r="AL651" s="54"/>
      <c r="AM651" s="54"/>
      <c r="AN651" s="53">
        <v>0</v>
      </c>
      <c r="AO651" s="54"/>
      <c r="AP651" s="53">
        <v>0</v>
      </c>
      <c r="AQ651" s="40"/>
      <c r="AR651" s="40"/>
      <c r="AS651" s="40"/>
    </row>
    <row r="652" spans="1:45" ht="20.100000000000001" customHeight="1" x14ac:dyDescent="0.2"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40"/>
      <c r="AR652" s="40"/>
      <c r="AS652" s="40"/>
    </row>
    <row r="653" spans="1:45" ht="20.100000000000001" customHeight="1" x14ac:dyDescent="0.2">
      <c r="C653" s="3" t="s">
        <v>285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40"/>
      <c r="AR653" s="40"/>
      <c r="AS653" s="40"/>
    </row>
    <row r="654" spans="1:45" ht="20.100000000000001" customHeight="1" x14ac:dyDescent="0.2">
      <c r="D654" s="2" t="s">
        <v>96</v>
      </c>
      <c r="F654" s="39">
        <v>1</v>
      </c>
      <c r="G654" s="39"/>
      <c r="H654" s="39"/>
      <c r="I654" s="39"/>
      <c r="J654" s="39">
        <v>0</v>
      </c>
      <c r="K654" s="39">
        <v>0</v>
      </c>
      <c r="L654" s="39">
        <v>0</v>
      </c>
      <c r="M654" s="39"/>
      <c r="N654" s="39">
        <v>0</v>
      </c>
      <c r="O654" s="39"/>
      <c r="P654" s="39"/>
      <c r="Q654" s="39"/>
      <c r="R654" s="39">
        <v>0</v>
      </c>
      <c r="S654" s="39">
        <v>0</v>
      </c>
      <c r="T654" s="39">
        <v>0</v>
      </c>
      <c r="U654" s="39">
        <v>0</v>
      </c>
      <c r="V654" s="39">
        <v>0</v>
      </c>
      <c r="W654" s="39"/>
      <c r="X654" s="39">
        <v>0</v>
      </c>
      <c r="Y654" s="39">
        <v>0</v>
      </c>
      <c r="Z654" s="39">
        <v>0</v>
      </c>
      <c r="AA654" s="39">
        <v>1</v>
      </c>
      <c r="AB654" s="39">
        <v>0</v>
      </c>
      <c r="AC654" s="39">
        <v>0</v>
      </c>
      <c r="AD654" s="39">
        <v>0</v>
      </c>
      <c r="AE654" s="39"/>
      <c r="AF654" s="39">
        <v>1</v>
      </c>
      <c r="AG654" s="39"/>
      <c r="AH654" s="39"/>
      <c r="AI654" s="39"/>
      <c r="AJ654" s="39">
        <v>0</v>
      </c>
      <c r="AK654" s="39"/>
      <c r="AL654" s="39"/>
      <c r="AM654" s="39"/>
      <c r="AN654" s="39">
        <v>0</v>
      </c>
      <c r="AO654" s="39"/>
      <c r="AP654" s="39">
        <v>0</v>
      </c>
      <c r="AQ654" s="40"/>
      <c r="AR654" s="40"/>
      <c r="AS654" s="40"/>
    </row>
    <row r="655" spans="1:45" ht="19.5" customHeight="1" x14ac:dyDescent="0.2">
      <c r="D655" s="47" t="s">
        <v>97</v>
      </c>
      <c r="F655" s="48">
        <v>0</v>
      </c>
      <c r="G655" s="49"/>
      <c r="H655" s="49"/>
      <c r="I655" s="49"/>
      <c r="J655" s="48">
        <v>0</v>
      </c>
      <c r="K655" s="48">
        <v>0</v>
      </c>
      <c r="L655" s="48">
        <v>0</v>
      </c>
      <c r="M655" s="49"/>
      <c r="N655" s="48">
        <v>0</v>
      </c>
      <c r="O655" s="49"/>
      <c r="P655" s="49"/>
      <c r="Q655" s="49"/>
      <c r="R655" s="48">
        <v>0</v>
      </c>
      <c r="S655" s="48">
        <v>0</v>
      </c>
      <c r="T655" s="48">
        <v>0</v>
      </c>
      <c r="U655" s="48">
        <v>0</v>
      </c>
      <c r="V655" s="48">
        <v>0</v>
      </c>
      <c r="W655" s="49"/>
      <c r="X655" s="48">
        <v>0</v>
      </c>
      <c r="Y655" s="48">
        <v>0</v>
      </c>
      <c r="Z655" s="48">
        <v>0</v>
      </c>
      <c r="AA655" s="48">
        <v>0</v>
      </c>
      <c r="AB655" s="48">
        <v>0</v>
      </c>
      <c r="AC655" s="48">
        <v>0</v>
      </c>
      <c r="AD655" s="48">
        <v>0</v>
      </c>
      <c r="AE655" s="49"/>
      <c r="AF655" s="48">
        <v>0</v>
      </c>
      <c r="AG655" s="49"/>
      <c r="AH655" s="49"/>
      <c r="AI655" s="49"/>
      <c r="AJ655" s="48">
        <v>0</v>
      </c>
      <c r="AK655" s="49"/>
      <c r="AL655" s="49"/>
      <c r="AM655" s="49"/>
      <c r="AN655" s="48">
        <v>0</v>
      </c>
      <c r="AO655" s="49"/>
      <c r="AP655" s="48">
        <v>0</v>
      </c>
      <c r="AQ655" s="40"/>
      <c r="AR655" s="40"/>
      <c r="AS655" s="40"/>
    </row>
    <row r="656" spans="1:45" ht="20.100000000000001" customHeight="1" x14ac:dyDescent="0.2"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40"/>
      <c r="AR656" s="40"/>
      <c r="AS656" s="40"/>
    </row>
    <row r="657" spans="1:45" s="1" customFormat="1" ht="20.100000000000001" customHeight="1" x14ac:dyDescent="0.25">
      <c r="A657" s="3"/>
      <c r="B657" s="6"/>
      <c r="C657" s="51" t="s">
        <v>286</v>
      </c>
      <c r="D657" s="52"/>
      <c r="E657" s="5"/>
      <c r="F657" s="53">
        <v>1</v>
      </c>
      <c r="G657" s="54"/>
      <c r="H657" s="54"/>
      <c r="I657" s="54"/>
      <c r="J657" s="53">
        <v>0</v>
      </c>
      <c r="K657" s="53">
        <v>0</v>
      </c>
      <c r="L657" s="53">
        <v>0</v>
      </c>
      <c r="M657" s="54"/>
      <c r="N657" s="53">
        <v>0</v>
      </c>
      <c r="O657" s="54"/>
      <c r="P657" s="54"/>
      <c r="Q657" s="54"/>
      <c r="R657" s="53">
        <v>0</v>
      </c>
      <c r="S657" s="53">
        <v>0</v>
      </c>
      <c r="T657" s="53">
        <v>0</v>
      </c>
      <c r="U657" s="53">
        <v>0</v>
      </c>
      <c r="V657" s="53">
        <v>0</v>
      </c>
      <c r="W657" s="54"/>
      <c r="X657" s="53">
        <v>0</v>
      </c>
      <c r="Y657" s="53">
        <v>0</v>
      </c>
      <c r="Z657" s="53">
        <v>0</v>
      </c>
      <c r="AA657" s="53">
        <v>1</v>
      </c>
      <c r="AB657" s="53">
        <v>0</v>
      </c>
      <c r="AC657" s="53">
        <v>0</v>
      </c>
      <c r="AD657" s="53">
        <v>0</v>
      </c>
      <c r="AE657" s="54"/>
      <c r="AF657" s="53">
        <v>1</v>
      </c>
      <c r="AG657" s="54"/>
      <c r="AH657" s="54"/>
      <c r="AI657" s="54"/>
      <c r="AJ657" s="53">
        <v>0</v>
      </c>
      <c r="AK657" s="54"/>
      <c r="AL657" s="54"/>
      <c r="AM657" s="54"/>
      <c r="AN657" s="53">
        <v>0</v>
      </c>
      <c r="AO657" s="54"/>
      <c r="AP657" s="53">
        <v>0</v>
      </c>
      <c r="AQ657" s="40"/>
      <c r="AR657" s="40"/>
      <c r="AS657" s="40"/>
    </row>
    <row r="658" spans="1:45" ht="20.100000000000001" customHeight="1" x14ac:dyDescent="0.2"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</row>
    <row r="659" spans="1:45" s="1" customFormat="1" ht="20.100000000000001" customHeight="1" x14ac:dyDescent="0.25">
      <c r="A659" s="3"/>
      <c r="B659" s="57" t="s">
        <v>287</v>
      </c>
      <c r="C659" s="58"/>
      <c r="D659" s="58"/>
      <c r="E659" s="5"/>
      <c r="F659" s="59">
        <v>1</v>
      </c>
      <c r="G659" s="54"/>
      <c r="H659" s="54"/>
      <c r="I659" s="54"/>
      <c r="J659" s="59">
        <v>0</v>
      </c>
      <c r="K659" s="59">
        <v>0</v>
      </c>
      <c r="L659" s="59">
        <v>0</v>
      </c>
      <c r="M659" s="54"/>
      <c r="N659" s="59">
        <v>0</v>
      </c>
      <c r="O659" s="54"/>
      <c r="P659" s="54"/>
      <c r="Q659" s="54"/>
      <c r="R659" s="59">
        <v>0</v>
      </c>
      <c r="S659" s="59">
        <v>0</v>
      </c>
      <c r="T659" s="59">
        <v>0</v>
      </c>
      <c r="U659" s="59">
        <v>0</v>
      </c>
      <c r="V659" s="59">
        <v>0</v>
      </c>
      <c r="W659" s="54"/>
      <c r="X659" s="59">
        <v>0</v>
      </c>
      <c r="Y659" s="59">
        <v>0</v>
      </c>
      <c r="Z659" s="59">
        <v>0</v>
      </c>
      <c r="AA659" s="59">
        <v>1</v>
      </c>
      <c r="AB659" s="59">
        <v>0</v>
      </c>
      <c r="AC659" s="59">
        <v>0</v>
      </c>
      <c r="AD659" s="59">
        <v>0</v>
      </c>
      <c r="AE659" s="54"/>
      <c r="AF659" s="59">
        <v>1</v>
      </c>
      <c r="AG659" s="54"/>
      <c r="AH659" s="54"/>
      <c r="AI659" s="54"/>
      <c r="AJ659" s="59">
        <v>0</v>
      </c>
      <c r="AK659" s="54"/>
      <c r="AL659" s="54"/>
      <c r="AM659" s="54"/>
      <c r="AN659" s="59">
        <v>0</v>
      </c>
      <c r="AO659" s="54"/>
      <c r="AP659" s="59">
        <v>0</v>
      </c>
      <c r="AQ659" s="40"/>
      <c r="AR659" s="40"/>
      <c r="AS659" s="40"/>
    </row>
    <row r="660" spans="1:45" ht="20.100000000000001" customHeight="1" x14ac:dyDescent="0.2"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40"/>
      <c r="AR660" s="40"/>
      <c r="AS660" s="40"/>
    </row>
    <row r="661" spans="1:45" ht="20.100000000000001" customHeight="1" x14ac:dyDescent="0.2">
      <c r="B661" s="6" t="s">
        <v>288</v>
      </c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40"/>
      <c r="AR661" s="40"/>
      <c r="AS661" s="40"/>
    </row>
    <row r="662" spans="1:45" ht="20.100000000000001" customHeight="1" x14ac:dyDescent="0.2">
      <c r="C662" s="3" t="s">
        <v>154</v>
      </c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40"/>
      <c r="AR662" s="40"/>
      <c r="AS662" s="40"/>
    </row>
    <row r="663" spans="1:45" ht="20.100000000000001" customHeight="1" x14ac:dyDescent="0.2">
      <c r="B663" s="5"/>
      <c r="D663" s="2" t="s">
        <v>96</v>
      </c>
      <c r="F663" s="39">
        <v>1</v>
      </c>
      <c r="G663" s="39"/>
      <c r="H663" s="39"/>
      <c r="I663" s="39"/>
      <c r="J663" s="39">
        <v>0</v>
      </c>
      <c r="K663" s="39">
        <v>0</v>
      </c>
      <c r="L663" s="39">
        <v>0</v>
      </c>
      <c r="M663" s="39"/>
      <c r="N663" s="39">
        <v>0</v>
      </c>
      <c r="O663" s="39"/>
      <c r="P663" s="39"/>
      <c r="Q663" s="39"/>
      <c r="R663" s="39">
        <v>0</v>
      </c>
      <c r="S663" s="39">
        <v>0</v>
      </c>
      <c r="T663" s="39">
        <v>0</v>
      </c>
      <c r="U663" s="39">
        <v>0</v>
      </c>
      <c r="V663" s="39">
        <v>0</v>
      </c>
      <c r="W663" s="39"/>
      <c r="X663" s="39">
        <v>0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/>
      <c r="AF663" s="39">
        <v>0</v>
      </c>
      <c r="AG663" s="39"/>
      <c r="AH663" s="39"/>
      <c r="AI663" s="39"/>
      <c r="AJ663" s="39">
        <v>1</v>
      </c>
      <c r="AK663" s="39"/>
      <c r="AL663" s="39"/>
      <c r="AM663" s="39"/>
      <c r="AN663" s="39">
        <v>0</v>
      </c>
      <c r="AO663" s="39"/>
      <c r="AP663" s="39">
        <v>0</v>
      </c>
      <c r="AQ663" s="40"/>
      <c r="AR663" s="40"/>
      <c r="AS663" s="40"/>
    </row>
    <row r="664" spans="1:45" ht="19.5" customHeight="1" x14ac:dyDescent="0.2">
      <c r="D664" s="47" t="s">
        <v>97</v>
      </c>
      <c r="F664" s="48">
        <v>0</v>
      </c>
      <c r="G664" s="49"/>
      <c r="H664" s="49"/>
      <c r="I664" s="49"/>
      <c r="J664" s="48">
        <v>0</v>
      </c>
      <c r="K664" s="48">
        <v>0</v>
      </c>
      <c r="L664" s="48">
        <v>0</v>
      </c>
      <c r="M664" s="49"/>
      <c r="N664" s="48">
        <v>0</v>
      </c>
      <c r="O664" s="49"/>
      <c r="P664" s="49"/>
      <c r="Q664" s="49"/>
      <c r="R664" s="48">
        <v>0</v>
      </c>
      <c r="S664" s="48">
        <v>0</v>
      </c>
      <c r="T664" s="48">
        <v>0</v>
      </c>
      <c r="U664" s="48">
        <v>0</v>
      </c>
      <c r="V664" s="48">
        <v>0</v>
      </c>
      <c r="W664" s="49"/>
      <c r="X664" s="48">
        <v>0</v>
      </c>
      <c r="Y664" s="48">
        <v>0</v>
      </c>
      <c r="Z664" s="48">
        <v>0</v>
      </c>
      <c r="AA664" s="48">
        <v>0</v>
      </c>
      <c r="AB664" s="48">
        <v>0</v>
      </c>
      <c r="AC664" s="48">
        <v>0</v>
      </c>
      <c r="AD664" s="48">
        <v>0</v>
      </c>
      <c r="AE664" s="49"/>
      <c r="AF664" s="48">
        <v>0</v>
      </c>
      <c r="AG664" s="49"/>
      <c r="AH664" s="49"/>
      <c r="AI664" s="49"/>
      <c r="AJ664" s="48">
        <v>0</v>
      </c>
      <c r="AK664" s="49"/>
      <c r="AL664" s="49"/>
      <c r="AM664" s="49"/>
      <c r="AN664" s="48">
        <v>0</v>
      </c>
      <c r="AO664" s="49"/>
      <c r="AP664" s="48">
        <v>0</v>
      </c>
      <c r="AQ664" s="40"/>
      <c r="AR664" s="40"/>
      <c r="AS664" s="40"/>
    </row>
    <row r="665" spans="1:45" ht="20.100000000000001" customHeight="1" x14ac:dyDescent="0.2">
      <c r="D665" s="2" t="s">
        <v>113</v>
      </c>
      <c r="F665" s="39">
        <v>0</v>
      </c>
      <c r="G665" s="39"/>
      <c r="H665" s="39"/>
      <c r="I665" s="39"/>
      <c r="J665" s="39">
        <v>0</v>
      </c>
      <c r="K665" s="39">
        <v>0</v>
      </c>
      <c r="L665" s="39">
        <v>0</v>
      </c>
      <c r="M665" s="39"/>
      <c r="N665" s="39">
        <v>0</v>
      </c>
      <c r="O665" s="39"/>
      <c r="P665" s="39"/>
      <c r="Q665" s="39"/>
      <c r="R665" s="39">
        <v>0</v>
      </c>
      <c r="S665" s="39">
        <v>0</v>
      </c>
      <c r="T665" s="39">
        <v>0</v>
      </c>
      <c r="U665" s="39">
        <v>0</v>
      </c>
      <c r="V665" s="39">
        <v>0</v>
      </c>
      <c r="W665" s="39"/>
      <c r="X665" s="39">
        <v>0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/>
      <c r="AF665" s="39">
        <v>0</v>
      </c>
      <c r="AG665" s="39"/>
      <c r="AH665" s="39"/>
      <c r="AI665" s="39"/>
      <c r="AJ665" s="39">
        <v>0</v>
      </c>
      <c r="AK665" s="39"/>
      <c r="AL665" s="39"/>
      <c r="AM665" s="39"/>
      <c r="AN665" s="39">
        <v>0</v>
      </c>
      <c r="AO665" s="39"/>
      <c r="AP665" s="39">
        <v>0</v>
      </c>
      <c r="AQ665" s="40"/>
      <c r="AR665" s="40"/>
      <c r="AS665" s="40"/>
    </row>
    <row r="666" spans="1:45" ht="20.100000000000001" customHeight="1" x14ac:dyDescent="0.2"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40"/>
      <c r="AR666" s="40"/>
      <c r="AS666" s="40"/>
    </row>
    <row r="667" spans="1:45" s="1" customFormat="1" ht="20.100000000000001" customHeight="1" x14ac:dyDescent="0.25">
      <c r="A667" s="3"/>
      <c r="B667" s="6"/>
      <c r="C667" s="51" t="s">
        <v>159</v>
      </c>
      <c r="D667" s="52"/>
      <c r="E667" s="5"/>
      <c r="F667" s="53">
        <v>1</v>
      </c>
      <c r="G667" s="54"/>
      <c r="H667" s="54"/>
      <c r="I667" s="54"/>
      <c r="J667" s="53">
        <v>0</v>
      </c>
      <c r="K667" s="53">
        <v>0</v>
      </c>
      <c r="L667" s="53">
        <v>0</v>
      </c>
      <c r="M667" s="54"/>
      <c r="N667" s="53">
        <v>0</v>
      </c>
      <c r="O667" s="54"/>
      <c r="P667" s="54"/>
      <c r="Q667" s="54"/>
      <c r="R667" s="53">
        <v>0</v>
      </c>
      <c r="S667" s="53">
        <v>0</v>
      </c>
      <c r="T667" s="53">
        <v>0</v>
      </c>
      <c r="U667" s="53">
        <v>0</v>
      </c>
      <c r="V667" s="53">
        <v>0</v>
      </c>
      <c r="W667" s="54"/>
      <c r="X667" s="53">
        <v>0</v>
      </c>
      <c r="Y667" s="53">
        <v>0</v>
      </c>
      <c r="Z667" s="53">
        <v>0</v>
      </c>
      <c r="AA667" s="53">
        <v>0</v>
      </c>
      <c r="AB667" s="53">
        <v>0</v>
      </c>
      <c r="AC667" s="53">
        <v>0</v>
      </c>
      <c r="AD667" s="53">
        <v>0</v>
      </c>
      <c r="AE667" s="54"/>
      <c r="AF667" s="53">
        <v>0</v>
      </c>
      <c r="AG667" s="54"/>
      <c r="AH667" s="54"/>
      <c r="AI667" s="54"/>
      <c r="AJ667" s="53">
        <v>1</v>
      </c>
      <c r="AK667" s="54"/>
      <c r="AL667" s="54"/>
      <c r="AM667" s="54"/>
      <c r="AN667" s="53">
        <v>0</v>
      </c>
      <c r="AO667" s="54"/>
      <c r="AP667" s="53">
        <v>0</v>
      </c>
      <c r="AQ667" s="40"/>
      <c r="AR667" s="40"/>
      <c r="AS667" s="40"/>
    </row>
    <row r="668" spans="1:45" s="1" customFormat="1" ht="20.100000000000001" customHeight="1" x14ac:dyDescent="0.2">
      <c r="A668" s="3"/>
      <c r="B668" s="6"/>
      <c r="C668" s="3"/>
      <c r="D668" s="3"/>
      <c r="E668" s="5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</row>
    <row r="669" spans="1:45" s="1" customFormat="1" ht="20.100000000000001" customHeight="1" x14ac:dyDescent="0.25">
      <c r="A669" s="3"/>
      <c r="B669" s="57" t="s">
        <v>289</v>
      </c>
      <c r="C669" s="58"/>
      <c r="D669" s="58"/>
      <c r="E669" s="5"/>
      <c r="F669" s="59">
        <v>1</v>
      </c>
      <c r="G669" s="54"/>
      <c r="H669" s="54"/>
      <c r="I669" s="54"/>
      <c r="J669" s="59">
        <v>0</v>
      </c>
      <c r="K669" s="59">
        <v>0</v>
      </c>
      <c r="L669" s="59">
        <v>0</v>
      </c>
      <c r="M669" s="54"/>
      <c r="N669" s="59">
        <v>0</v>
      </c>
      <c r="O669" s="54"/>
      <c r="P669" s="54"/>
      <c r="Q669" s="54"/>
      <c r="R669" s="59">
        <v>0</v>
      </c>
      <c r="S669" s="59">
        <v>0</v>
      </c>
      <c r="T669" s="59">
        <v>0</v>
      </c>
      <c r="U669" s="59">
        <v>0</v>
      </c>
      <c r="V669" s="59">
        <v>0</v>
      </c>
      <c r="W669" s="54"/>
      <c r="X669" s="59">
        <v>0</v>
      </c>
      <c r="Y669" s="59">
        <v>0</v>
      </c>
      <c r="Z669" s="59">
        <v>0</v>
      </c>
      <c r="AA669" s="59">
        <v>0</v>
      </c>
      <c r="AB669" s="59">
        <v>0</v>
      </c>
      <c r="AC669" s="59">
        <v>0</v>
      </c>
      <c r="AD669" s="59">
        <v>0</v>
      </c>
      <c r="AE669" s="54"/>
      <c r="AF669" s="59">
        <v>0</v>
      </c>
      <c r="AG669" s="54"/>
      <c r="AH669" s="54"/>
      <c r="AI669" s="54"/>
      <c r="AJ669" s="59">
        <v>1</v>
      </c>
      <c r="AK669" s="54"/>
      <c r="AL669" s="54"/>
      <c r="AM669" s="54"/>
      <c r="AN669" s="59">
        <v>0</v>
      </c>
      <c r="AO669" s="54"/>
      <c r="AP669" s="59">
        <v>0</v>
      </c>
      <c r="AQ669" s="40"/>
      <c r="AR669" s="40"/>
      <c r="AS669" s="40"/>
    </row>
    <row r="670" spans="1:45" ht="20.100000000000001" customHeight="1" x14ac:dyDescent="0.2"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40"/>
      <c r="AR670" s="40"/>
      <c r="AS670" s="40"/>
    </row>
    <row r="671" spans="1:45" ht="20.100000000000001" customHeight="1" x14ac:dyDescent="0.2">
      <c r="B671" s="6" t="s">
        <v>290</v>
      </c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40"/>
      <c r="AR671" s="40"/>
      <c r="AS671" s="40"/>
    </row>
    <row r="672" spans="1:45" ht="20.100000000000001" customHeight="1" x14ac:dyDescent="0.2">
      <c r="C672" s="3" t="s">
        <v>154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40"/>
      <c r="AR672" s="40"/>
      <c r="AS672" s="40"/>
    </row>
    <row r="673" spans="1:45" ht="20.100000000000001" customHeight="1" x14ac:dyDescent="0.2">
      <c r="B673" s="5"/>
      <c r="D673" s="2" t="s">
        <v>96</v>
      </c>
      <c r="F673" s="39">
        <v>0</v>
      </c>
      <c r="G673" s="39"/>
      <c r="H673" s="39"/>
      <c r="I673" s="39"/>
      <c r="J673" s="39">
        <v>1</v>
      </c>
      <c r="K673" s="39">
        <v>0</v>
      </c>
      <c r="L673" s="39">
        <v>0</v>
      </c>
      <c r="M673" s="39"/>
      <c r="N673" s="39">
        <v>1</v>
      </c>
      <c r="O673" s="39"/>
      <c r="P673" s="39"/>
      <c r="Q673" s="39"/>
      <c r="R673" s="39">
        <v>0</v>
      </c>
      <c r="S673" s="39">
        <v>0</v>
      </c>
      <c r="T673" s="39">
        <v>0</v>
      </c>
      <c r="U673" s="39">
        <v>0</v>
      </c>
      <c r="V673" s="39">
        <v>0</v>
      </c>
      <c r="W673" s="39"/>
      <c r="X673" s="39">
        <v>0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/>
      <c r="AF673" s="39">
        <v>0</v>
      </c>
      <c r="AG673" s="39"/>
      <c r="AH673" s="39"/>
      <c r="AI673" s="39"/>
      <c r="AJ673" s="39">
        <v>1</v>
      </c>
      <c r="AK673" s="39"/>
      <c r="AL673" s="39"/>
      <c r="AM673" s="39"/>
      <c r="AN673" s="39">
        <v>0</v>
      </c>
      <c r="AO673" s="39"/>
      <c r="AP673" s="39">
        <v>0</v>
      </c>
      <c r="AQ673" s="40"/>
      <c r="AR673" s="40"/>
      <c r="AS673" s="40"/>
    </row>
    <row r="674" spans="1:45" ht="19.5" customHeight="1" x14ac:dyDescent="0.2">
      <c r="D674" s="47" t="s">
        <v>97</v>
      </c>
      <c r="F674" s="48">
        <v>1</v>
      </c>
      <c r="G674" s="49"/>
      <c r="H674" s="49"/>
      <c r="I674" s="49"/>
      <c r="J674" s="48">
        <v>0</v>
      </c>
      <c r="K674" s="48">
        <v>0</v>
      </c>
      <c r="L674" s="48">
        <v>0</v>
      </c>
      <c r="M674" s="49"/>
      <c r="N674" s="48">
        <v>0</v>
      </c>
      <c r="O674" s="49"/>
      <c r="P674" s="49"/>
      <c r="Q674" s="49"/>
      <c r="R674" s="48">
        <v>0</v>
      </c>
      <c r="S674" s="48">
        <v>0</v>
      </c>
      <c r="T674" s="48">
        <v>0</v>
      </c>
      <c r="U674" s="48">
        <v>0</v>
      </c>
      <c r="V674" s="48">
        <v>0</v>
      </c>
      <c r="W674" s="49"/>
      <c r="X674" s="48">
        <v>0</v>
      </c>
      <c r="Y674" s="48">
        <v>0</v>
      </c>
      <c r="Z674" s="48">
        <v>0</v>
      </c>
      <c r="AA674" s="48">
        <v>0</v>
      </c>
      <c r="AB674" s="48">
        <v>0</v>
      </c>
      <c r="AC674" s="48">
        <v>0</v>
      </c>
      <c r="AD674" s="48">
        <v>0</v>
      </c>
      <c r="AE674" s="49"/>
      <c r="AF674" s="48">
        <v>0</v>
      </c>
      <c r="AG674" s="49"/>
      <c r="AH674" s="49"/>
      <c r="AI674" s="49"/>
      <c r="AJ674" s="48">
        <v>1</v>
      </c>
      <c r="AK674" s="49"/>
      <c r="AL674" s="49"/>
      <c r="AM674" s="49"/>
      <c r="AN674" s="48">
        <v>0</v>
      </c>
      <c r="AO674" s="49"/>
      <c r="AP674" s="48">
        <v>0</v>
      </c>
      <c r="AQ674" s="40"/>
      <c r="AR674" s="40"/>
      <c r="AS674" s="40"/>
    </row>
    <row r="675" spans="1:45" ht="20.100000000000001" customHeight="1" x14ac:dyDescent="0.2">
      <c r="D675" s="2" t="s">
        <v>98</v>
      </c>
      <c r="F675" s="39">
        <v>0</v>
      </c>
      <c r="G675" s="39"/>
      <c r="H675" s="39"/>
      <c r="I675" s="39"/>
      <c r="J675" s="39">
        <v>0</v>
      </c>
      <c r="K675" s="39">
        <v>0</v>
      </c>
      <c r="L675" s="39">
        <v>0</v>
      </c>
      <c r="M675" s="39"/>
      <c r="N675" s="39">
        <v>0</v>
      </c>
      <c r="O675" s="39"/>
      <c r="P675" s="39"/>
      <c r="Q675" s="39"/>
      <c r="R675" s="39">
        <v>0</v>
      </c>
      <c r="S675" s="39">
        <v>0</v>
      </c>
      <c r="T675" s="39">
        <v>0</v>
      </c>
      <c r="U675" s="39">
        <v>0</v>
      </c>
      <c r="V675" s="39">
        <v>0</v>
      </c>
      <c r="W675" s="39"/>
      <c r="X675" s="39">
        <v>0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/>
      <c r="AF675" s="39">
        <v>0</v>
      </c>
      <c r="AG675" s="39"/>
      <c r="AH675" s="39"/>
      <c r="AI675" s="39"/>
      <c r="AJ675" s="39">
        <v>0</v>
      </c>
      <c r="AK675" s="39"/>
      <c r="AL675" s="39"/>
      <c r="AM675" s="39"/>
      <c r="AN675" s="39">
        <v>0</v>
      </c>
      <c r="AO675" s="39"/>
      <c r="AP675" s="39">
        <v>0</v>
      </c>
      <c r="AQ675" s="40"/>
      <c r="AR675" s="40"/>
      <c r="AS675" s="40"/>
    </row>
    <row r="676" spans="1:45" ht="20.100000000000001" customHeight="1" x14ac:dyDescent="0.2"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40"/>
      <c r="AR676" s="40"/>
      <c r="AS676" s="40"/>
    </row>
    <row r="677" spans="1:45" s="1" customFormat="1" ht="20.100000000000001" customHeight="1" x14ac:dyDescent="0.25">
      <c r="A677" s="3"/>
      <c r="B677" s="6"/>
      <c r="C677" s="51" t="s">
        <v>159</v>
      </c>
      <c r="D677" s="52"/>
      <c r="E677" s="5"/>
      <c r="F677" s="53">
        <v>1</v>
      </c>
      <c r="G677" s="54"/>
      <c r="H677" s="54"/>
      <c r="I677" s="54"/>
      <c r="J677" s="53">
        <v>1</v>
      </c>
      <c r="K677" s="53">
        <v>0</v>
      </c>
      <c r="L677" s="53">
        <v>0</v>
      </c>
      <c r="M677" s="54"/>
      <c r="N677" s="53">
        <v>1</v>
      </c>
      <c r="O677" s="54"/>
      <c r="P677" s="54"/>
      <c r="Q677" s="54"/>
      <c r="R677" s="53">
        <v>0</v>
      </c>
      <c r="S677" s="53">
        <v>0</v>
      </c>
      <c r="T677" s="53">
        <v>0</v>
      </c>
      <c r="U677" s="53">
        <v>0</v>
      </c>
      <c r="V677" s="53">
        <v>0</v>
      </c>
      <c r="W677" s="54"/>
      <c r="X677" s="53">
        <v>0</v>
      </c>
      <c r="Y677" s="53">
        <v>0</v>
      </c>
      <c r="Z677" s="53">
        <v>0</v>
      </c>
      <c r="AA677" s="53">
        <v>0</v>
      </c>
      <c r="AB677" s="53">
        <v>0</v>
      </c>
      <c r="AC677" s="53">
        <v>0</v>
      </c>
      <c r="AD677" s="53">
        <v>0</v>
      </c>
      <c r="AE677" s="54"/>
      <c r="AF677" s="53">
        <v>0</v>
      </c>
      <c r="AG677" s="54"/>
      <c r="AH677" s="54"/>
      <c r="AI677" s="54"/>
      <c r="AJ677" s="53">
        <v>2</v>
      </c>
      <c r="AK677" s="54"/>
      <c r="AL677" s="54"/>
      <c r="AM677" s="54"/>
      <c r="AN677" s="53">
        <v>0</v>
      </c>
      <c r="AO677" s="54"/>
      <c r="AP677" s="53">
        <v>0</v>
      </c>
      <c r="AQ677" s="40"/>
      <c r="AR677" s="40"/>
      <c r="AS677" s="40"/>
    </row>
    <row r="678" spans="1:45" s="1" customFormat="1" ht="20.100000000000001" customHeight="1" x14ac:dyDescent="0.2">
      <c r="A678" s="3"/>
      <c r="B678" s="6"/>
      <c r="C678" s="3"/>
      <c r="D678" s="3"/>
      <c r="E678" s="5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</row>
    <row r="679" spans="1:45" s="1" customFormat="1" ht="20.100000000000001" customHeight="1" x14ac:dyDescent="0.25">
      <c r="A679" s="3"/>
      <c r="B679" s="57" t="s">
        <v>291</v>
      </c>
      <c r="C679" s="58"/>
      <c r="D679" s="58"/>
      <c r="E679" s="5"/>
      <c r="F679" s="59">
        <v>1</v>
      </c>
      <c r="G679" s="54"/>
      <c r="H679" s="54"/>
      <c r="I679" s="54"/>
      <c r="J679" s="59">
        <v>1</v>
      </c>
      <c r="K679" s="59">
        <v>0</v>
      </c>
      <c r="L679" s="59">
        <v>0</v>
      </c>
      <c r="M679" s="54"/>
      <c r="N679" s="59">
        <v>1</v>
      </c>
      <c r="O679" s="54"/>
      <c r="P679" s="54"/>
      <c r="Q679" s="54"/>
      <c r="R679" s="59">
        <v>0</v>
      </c>
      <c r="S679" s="59">
        <v>0</v>
      </c>
      <c r="T679" s="59">
        <v>0</v>
      </c>
      <c r="U679" s="59">
        <v>0</v>
      </c>
      <c r="V679" s="59">
        <v>0</v>
      </c>
      <c r="W679" s="54"/>
      <c r="X679" s="59">
        <v>0</v>
      </c>
      <c r="Y679" s="59">
        <v>0</v>
      </c>
      <c r="Z679" s="59">
        <v>0</v>
      </c>
      <c r="AA679" s="59">
        <v>0</v>
      </c>
      <c r="AB679" s="59">
        <v>0</v>
      </c>
      <c r="AC679" s="59">
        <v>0</v>
      </c>
      <c r="AD679" s="59">
        <v>0</v>
      </c>
      <c r="AE679" s="54"/>
      <c r="AF679" s="59">
        <v>0</v>
      </c>
      <c r="AG679" s="54"/>
      <c r="AH679" s="54"/>
      <c r="AI679" s="54"/>
      <c r="AJ679" s="59">
        <v>2</v>
      </c>
      <c r="AK679" s="54"/>
      <c r="AL679" s="54"/>
      <c r="AM679" s="54"/>
      <c r="AN679" s="59">
        <v>0</v>
      </c>
      <c r="AO679" s="54"/>
      <c r="AP679" s="59">
        <v>0</v>
      </c>
      <c r="AQ679" s="40"/>
      <c r="AR679" s="40"/>
      <c r="AS679" s="40"/>
    </row>
    <row r="680" spans="1:45" ht="20.100000000000001" customHeight="1" x14ac:dyDescent="0.2"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40"/>
      <c r="AR680" s="40"/>
      <c r="AS680" s="40"/>
    </row>
    <row r="681" spans="1:45" ht="20.100000000000001" customHeight="1" x14ac:dyDescent="0.2">
      <c r="B681" s="6" t="s">
        <v>292</v>
      </c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40"/>
      <c r="AR681" s="40"/>
      <c r="AS681" s="40"/>
    </row>
    <row r="682" spans="1:45" ht="20.100000000000001" customHeight="1" x14ac:dyDescent="0.2">
      <c r="C682" s="3" t="s">
        <v>130</v>
      </c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40"/>
      <c r="AR682" s="40"/>
      <c r="AS682" s="40"/>
    </row>
    <row r="683" spans="1:45" ht="20.100000000000001" customHeight="1" x14ac:dyDescent="0.2">
      <c r="D683" s="2" t="s">
        <v>135</v>
      </c>
      <c r="F683" s="39">
        <v>0</v>
      </c>
      <c r="G683" s="39"/>
      <c r="H683" s="39"/>
      <c r="I683" s="39"/>
      <c r="J683" s="39">
        <v>0</v>
      </c>
      <c r="K683" s="39">
        <v>0</v>
      </c>
      <c r="L683" s="39">
        <v>0</v>
      </c>
      <c r="M683" s="39"/>
      <c r="N683" s="39">
        <v>0</v>
      </c>
      <c r="O683" s="39"/>
      <c r="P683" s="39"/>
      <c r="Q683" s="39"/>
      <c r="R683" s="39">
        <v>0</v>
      </c>
      <c r="S683" s="39">
        <v>0</v>
      </c>
      <c r="T683" s="39">
        <v>0</v>
      </c>
      <c r="U683" s="39">
        <v>0</v>
      </c>
      <c r="V683" s="39">
        <v>0</v>
      </c>
      <c r="W683" s="39"/>
      <c r="X683" s="39">
        <v>0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/>
      <c r="AF683" s="39">
        <v>0</v>
      </c>
      <c r="AG683" s="39"/>
      <c r="AH683" s="39"/>
      <c r="AI683" s="39"/>
      <c r="AJ683" s="39">
        <v>0</v>
      </c>
      <c r="AK683" s="39"/>
      <c r="AL683" s="39"/>
      <c r="AM683" s="39"/>
      <c r="AN683" s="39">
        <v>0</v>
      </c>
      <c r="AO683" s="39"/>
      <c r="AP683" s="39">
        <v>0</v>
      </c>
      <c r="AQ683" s="40"/>
      <c r="AR683" s="40"/>
      <c r="AS683" s="40"/>
    </row>
    <row r="684" spans="1:45" ht="20.100000000000001" customHeight="1" x14ac:dyDescent="0.2"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40"/>
      <c r="AR684" s="40"/>
      <c r="AS684" s="40"/>
    </row>
    <row r="685" spans="1:45" s="1" customFormat="1" ht="20.100000000000001" customHeight="1" x14ac:dyDescent="0.25">
      <c r="A685" s="3"/>
      <c r="B685" s="6"/>
      <c r="C685" s="51" t="s">
        <v>133</v>
      </c>
      <c r="D685" s="52"/>
      <c r="E685" s="5"/>
      <c r="F685" s="53">
        <v>0</v>
      </c>
      <c r="G685" s="54"/>
      <c r="H685" s="54"/>
      <c r="I685" s="54"/>
      <c r="J685" s="53">
        <v>0</v>
      </c>
      <c r="K685" s="53">
        <v>0</v>
      </c>
      <c r="L685" s="53">
        <v>0</v>
      </c>
      <c r="M685" s="54"/>
      <c r="N685" s="53">
        <v>0</v>
      </c>
      <c r="O685" s="54"/>
      <c r="P685" s="54"/>
      <c r="Q685" s="54"/>
      <c r="R685" s="53">
        <v>0</v>
      </c>
      <c r="S685" s="53">
        <v>0</v>
      </c>
      <c r="T685" s="53">
        <v>0</v>
      </c>
      <c r="U685" s="53">
        <v>0</v>
      </c>
      <c r="V685" s="53">
        <v>0</v>
      </c>
      <c r="W685" s="54"/>
      <c r="X685" s="53">
        <v>0</v>
      </c>
      <c r="Y685" s="53">
        <v>0</v>
      </c>
      <c r="Z685" s="53">
        <v>0</v>
      </c>
      <c r="AA685" s="53">
        <v>0</v>
      </c>
      <c r="AB685" s="53">
        <v>0</v>
      </c>
      <c r="AC685" s="53">
        <v>0</v>
      </c>
      <c r="AD685" s="53">
        <v>0</v>
      </c>
      <c r="AE685" s="54"/>
      <c r="AF685" s="53">
        <v>0</v>
      </c>
      <c r="AG685" s="54"/>
      <c r="AH685" s="54"/>
      <c r="AI685" s="54"/>
      <c r="AJ685" s="53">
        <v>0</v>
      </c>
      <c r="AK685" s="54"/>
      <c r="AL685" s="54"/>
      <c r="AM685" s="54"/>
      <c r="AN685" s="53">
        <v>0</v>
      </c>
      <c r="AO685" s="54"/>
      <c r="AP685" s="53">
        <v>0</v>
      </c>
      <c r="AQ685" s="40"/>
      <c r="AR685" s="40"/>
      <c r="AS685" s="40"/>
    </row>
    <row r="686" spans="1:45" ht="20.100000000000001" customHeight="1" x14ac:dyDescent="0.2"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40"/>
      <c r="AR686" s="40"/>
      <c r="AS686" s="40"/>
    </row>
    <row r="687" spans="1:45" ht="20.100000000000001" customHeight="1" x14ac:dyDescent="0.2">
      <c r="C687" s="3" t="s">
        <v>154</v>
      </c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40"/>
      <c r="AR687" s="40"/>
      <c r="AS687" s="40"/>
    </row>
    <row r="688" spans="1:45" ht="20.100000000000001" customHeight="1" x14ac:dyDescent="0.2">
      <c r="D688" s="2" t="s">
        <v>122</v>
      </c>
      <c r="F688" s="39">
        <v>0</v>
      </c>
      <c r="G688" s="39"/>
      <c r="H688" s="39"/>
      <c r="I688" s="39"/>
      <c r="J688" s="39">
        <v>2</v>
      </c>
      <c r="K688" s="39">
        <v>0</v>
      </c>
      <c r="L688" s="39">
        <v>0</v>
      </c>
      <c r="M688" s="39"/>
      <c r="N688" s="39">
        <v>2</v>
      </c>
      <c r="O688" s="39"/>
      <c r="P688" s="39"/>
      <c r="Q688" s="39"/>
      <c r="R688" s="39">
        <v>0</v>
      </c>
      <c r="S688" s="39">
        <v>0</v>
      </c>
      <c r="T688" s="39">
        <v>0</v>
      </c>
      <c r="U688" s="39">
        <v>0</v>
      </c>
      <c r="V688" s="39">
        <v>0</v>
      </c>
      <c r="W688" s="39"/>
      <c r="X688" s="39">
        <v>0</v>
      </c>
      <c r="Y688" s="39">
        <v>0</v>
      </c>
      <c r="Z688" s="39">
        <v>0</v>
      </c>
      <c r="AA688" s="39">
        <v>0</v>
      </c>
      <c r="AB688" s="39">
        <v>0</v>
      </c>
      <c r="AC688" s="39">
        <v>0</v>
      </c>
      <c r="AD688" s="39">
        <v>0</v>
      </c>
      <c r="AE688" s="39"/>
      <c r="AF688" s="39">
        <v>0</v>
      </c>
      <c r="AG688" s="39"/>
      <c r="AH688" s="39"/>
      <c r="AI688" s="39"/>
      <c r="AJ688" s="39">
        <v>2</v>
      </c>
      <c r="AK688" s="39"/>
      <c r="AL688" s="39"/>
      <c r="AM688" s="39"/>
      <c r="AN688" s="39">
        <v>0</v>
      </c>
      <c r="AO688" s="39"/>
      <c r="AP688" s="39">
        <v>0</v>
      </c>
      <c r="AQ688" s="40"/>
      <c r="AR688" s="40"/>
      <c r="AS688" s="40"/>
    </row>
    <row r="689" spans="1:45" ht="19.5" customHeight="1" x14ac:dyDescent="0.2">
      <c r="D689" s="47" t="s">
        <v>135</v>
      </c>
      <c r="F689" s="48">
        <v>0</v>
      </c>
      <c r="G689" s="49"/>
      <c r="H689" s="49"/>
      <c r="I689" s="49"/>
      <c r="J689" s="48">
        <v>1</v>
      </c>
      <c r="K689" s="48">
        <v>0</v>
      </c>
      <c r="L689" s="48">
        <v>0</v>
      </c>
      <c r="M689" s="49"/>
      <c r="N689" s="48">
        <v>1</v>
      </c>
      <c r="O689" s="49"/>
      <c r="P689" s="49"/>
      <c r="Q689" s="49"/>
      <c r="R689" s="48">
        <v>0</v>
      </c>
      <c r="S689" s="48">
        <v>0</v>
      </c>
      <c r="T689" s="48">
        <v>0</v>
      </c>
      <c r="U689" s="48">
        <v>0</v>
      </c>
      <c r="V689" s="48">
        <v>0</v>
      </c>
      <c r="W689" s="49"/>
      <c r="X689" s="48">
        <v>1</v>
      </c>
      <c r="Y689" s="48">
        <v>0</v>
      </c>
      <c r="Z689" s="48">
        <v>0</v>
      </c>
      <c r="AA689" s="48">
        <v>0</v>
      </c>
      <c r="AB689" s="48">
        <v>0</v>
      </c>
      <c r="AC689" s="48">
        <v>0</v>
      </c>
      <c r="AD689" s="48">
        <v>0</v>
      </c>
      <c r="AE689" s="49"/>
      <c r="AF689" s="48">
        <v>1</v>
      </c>
      <c r="AG689" s="49"/>
      <c r="AH689" s="49"/>
      <c r="AI689" s="49"/>
      <c r="AJ689" s="48">
        <v>0</v>
      </c>
      <c r="AK689" s="49"/>
      <c r="AL689" s="49"/>
      <c r="AM689" s="49"/>
      <c r="AN689" s="48">
        <v>0</v>
      </c>
      <c r="AO689" s="49"/>
      <c r="AP689" s="48">
        <v>0</v>
      </c>
      <c r="AQ689" s="40"/>
      <c r="AR689" s="40"/>
      <c r="AS689" s="40"/>
    </row>
    <row r="690" spans="1:45" ht="20.100000000000001" customHeight="1" x14ac:dyDescent="0.2">
      <c r="B690" s="5"/>
      <c r="D690" s="2" t="s">
        <v>98</v>
      </c>
      <c r="F690" s="39">
        <v>1</v>
      </c>
      <c r="G690" s="39"/>
      <c r="H690" s="39"/>
      <c r="I690" s="39"/>
      <c r="J690" s="39">
        <v>0</v>
      </c>
      <c r="K690" s="39">
        <v>0</v>
      </c>
      <c r="L690" s="39">
        <v>0</v>
      </c>
      <c r="M690" s="39"/>
      <c r="N690" s="39">
        <v>0</v>
      </c>
      <c r="O690" s="39"/>
      <c r="P690" s="39"/>
      <c r="Q690" s="39"/>
      <c r="R690" s="39">
        <v>0</v>
      </c>
      <c r="S690" s="39">
        <v>0</v>
      </c>
      <c r="T690" s="39">
        <v>0</v>
      </c>
      <c r="U690" s="39">
        <v>0</v>
      </c>
      <c r="V690" s="39">
        <v>0</v>
      </c>
      <c r="W690" s="39"/>
      <c r="X690" s="39">
        <v>0</v>
      </c>
      <c r="Y690" s="39">
        <v>0</v>
      </c>
      <c r="Z690" s="39">
        <v>1</v>
      </c>
      <c r="AA690" s="39">
        <v>0</v>
      </c>
      <c r="AB690" s="39">
        <v>0</v>
      </c>
      <c r="AC690" s="39">
        <v>0</v>
      </c>
      <c r="AD690" s="39">
        <v>0</v>
      </c>
      <c r="AE690" s="39"/>
      <c r="AF690" s="39">
        <v>1</v>
      </c>
      <c r="AG690" s="39"/>
      <c r="AH690" s="39"/>
      <c r="AI690" s="39"/>
      <c r="AJ690" s="39">
        <v>0</v>
      </c>
      <c r="AK690" s="39"/>
      <c r="AL690" s="39"/>
      <c r="AM690" s="39"/>
      <c r="AN690" s="39">
        <v>0</v>
      </c>
      <c r="AO690" s="39"/>
      <c r="AP690" s="39">
        <v>0</v>
      </c>
      <c r="AQ690" s="40"/>
      <c r="AR690" s="40"/>
      <c r="AS690" s="40"/>
    </row>
    <row r="691" spans="1:45" ht="19.5" customHeight="1" x14ac:dyDescent="0.2">
      <c r="D691" s="47" t="s">
        <v>99</v>
      </c>
      <c r="F691" s="48">
        <v>0</v>
      </c>
      <c r="G691" s="49"/>
      <c r="H691" s="49"/>
      <c r="I691" s="49"/>
      <c r="J691" s="48">
        <v>2</v>
      </c>
      <c r="K691" s="48">
        <v>1</v>
      </c>
      <c r="L691" s="48">
        <v>0</v>
      </c>
      <c r="M691" s="49"/>
      <c r="N691" s="48">
        <v>3</v>
      </c>
      <c r="O691" s="49"/>
      <c r="P691" s="49"/>
      <c r="Q691" s="49"/>
      <c r="R691" s="48">
        <v>0</v>
      </c>
      <c r="S691" s="48">
        <v>0</v>
      </c>
      <c r="T691" s="48">
        <v>2</v>
      </c>
      <c r="U691" s="48">
        <v>0</v>
      </c>
      <c r="V691" s="48">
        <v>0</v>
      </c>
      <c r="W691" s="49"/>
      <c r="X691" s="48">
        <v>0</v>
      </c>
      <c r="Y691" s="48">
        <v>0</v>
      </c>
      <c r="Z691" s="48">
        <v>1</v>
      </c>
      <c r="AA691" s="48">
        <v>0</v>
      </c>
      <c r="AB691" s="48">
        <v>0</v>
      </c>
      <c r="AC691" s="48">
        <v>0</v>
      </c>
      <c r="AD691" s="48">
        <v>0</v>
      </c>
      <c r="AE691" s="49"/>
      <c r="AF691" s="48">
        <v>3</v>
      </c>
      <c r="AG691" s="49"/>
      <c r="AH691" s="49"/>
      <c r="AI691" s="49"/>
      <c r="AJ691" s="48">
        <v>0</v>
      </c>
      <c r="AK691" s="49"/>
      <c r="AL691" s="49"/>
      <c r="AM691" s="49"/>
      <c r="AN691" s="48">
        <v>0</v>
      </c>
      <c r="AO691" s="49"/>
      <c r="AP691" s="48">
        <v>0</v>
      </c>
      <c r="AQ691" s="40"/>
      <c r="AR691" s="40"/>
      <c r="AS691" s="40"/>
    </row>
    <row r="692" spans="1:45" ht="20.100000000000001" customHeight="1" x14ac:dyDescent="0.2">
      <c r="D692" s="2" t="s">
        <v>114</v>
      </c>
      <c r="F692" s="39">
        <v>0</v>
      </c>
      <c r="G692" s="39"/>
      <c r="H692" s="39"/>
      <c r="I692" s="39"/>
      <c r="J692" s="39">
        <v>1</v>
      </c>
      <c r="K692" s="39">
        <v>1</v>
      </c>
      <c r="L692" s="39">
        <v>0</v>
      </c>
      <c r="M692" s="39"/>
      <c r="N692" s="39">
        <v>2</v>
      </c>
      <c r="O692" s="39"/>
      <c r="P692" s="39"/>
      <c r="Q692" s="39"/>
      <c r="R692" s="39">
        <v>0</v>
      </c>
      <c r="S692" s="39">
        <v>1</v>
      </c>
      <c r="T692" s="39">
        <v>0</v>
      </c>
      <c r="U692" s="39">
        <v>0</v>
      </c>
      <c r="V692" s="39">
        <v>0</v>
      </c>
      <c r="W692" s="39"/>
      <c r="X692" s="39">
        <v>0</v>
      </c>
      <c r="Y692" s="39">
        <v>0</v>
      </c>
      <c r="Z692" s="39">
        <v>0</v>
      </c>
      <c r="AA692" s="39">
        <v>0</v>
      </c>
      <c r="AB692" s="39">
        <v>0</v>
      </c>
      <c r="AC692" s="39">
        <v>0</v>
      </c>
      <c r="AD692" s="39">
        <v>0</v>
      </c>
      <c r="AE692" s="39"/>
      <c r="AF692" s="39">
        <v>1</v>
      </c>
      <c r="AG692" s="39"/>
      <c r="AH692" s="39"/>
      <c r="AI692" s="39"/>
      <c r="AJ692" s="39">
        <v>1</v>
      </c>
      <c r="AK692" s="39"/>
      <c r="AL692" s="39"/>
      <c r="AM692" s="39"/>
      <c r="AN692" s="39">
        <v>0</v>
      </c>
      <c r="AO692" s="39"/>
      <c r="AP692" s="39">
        <v>0</v>
      </c>
      <c r="AQ692" s="40"/>
      <c r="AR692" s="40"/>
      <c r="AS692" s="40"/>
    </row>
    <row r="693" spans="1:45" ht="19.5" customHeight="1" x14ac:dyDescent="0.2">
      <c r="D693" s="47" t="s">
        <v>101</v>
      </c>
      <c r="F693" s="48">
        <v>0</v>
      </c>
      <c r="G693" s="49"/>
      <c r="H693" s="49"/>
      <c r="I693" s="49"/>
      <c r="J693" s="48">
        <v>2</v>
      </c>
      <c r="K693" s="48">
        <v>0</v>
      </c>
      <c r="L693" s="48">
        <v>0</v>
      </c>
      <c r="M693" s="49"/>
      <c r="N693" s="48">
        <v>2</v>
      </c>
      <c r="O693" s="49"/>
      <c r="P693" s="49"/>
      <c r="Q693" s="49"/>
      <c r="R693" s="48">
        <v>0</v>
      </c>
      <c r="S693" s="48">
        <v>0</v>
      </c>
      <c r="T693" s="48">
        <v>0</v>
      </c>
      <c r="U693" s="48">
        <v>0</v>
      </c>
      <c r="V693" s="48">
        <v>0</v>
      </c>
      <c r="W693" s="49"/>
      <c r="X693" s="48">
        <v>0</v>
      </c>
      <c r="Y693" s="48">
        <v>0</v>
      </c>
      <c r="Z693" s="48">
        <v>0</v>
      </c>
      <c r="AA693" s="48">
        <v>0</v>
      </c>
      <c r="AB693" s="48">
        <v>0</v>
      </c>
      <c r="AC693" s="48">
        <v>0</v>
      </c>
      <c r="AD693" s="48">
        <v>2</v>
      </c>
      <c r="AE693" s="49"/>
      <c r="AF693" s="48">
        <v>2</v>
      </c>
      <c r="AG693" s="49"/>
      <c r="AH693" s="49"/>
      <c r="AI693" s="49"/>
      <c r="AJ693" s="48">
        <v>0</v>
      </c>
      <c r="AK693" s="49"/>
      <c r="AL693" s="49"/>
      <c r="AM693" s="49"/>
      <c r="AN693" s="48">
        <v>0</v>
      </c>
      <c r="AO693" s="49"/>
      <c r="AP693" s="48">
        <v>0</v>
      </c>
      <c r="AQ693" s="40"/>
      <c r="AR693" s="40"/>
      <c r="AS693" s="40"/>
    </row>
    <row r="694" spans="1:45" ht="20.100000000000001" customHeight="1" x14ac:dyDescent="0.2">
      <c r="D694" s="2" t="s">
        <v>102</v>
      </c>
      <c r="F694" s="39">
        <v>0</v>
      </c>
      <c r="G694" s="39"/>
      <c r="H694" s="39"/>
      <c r="I694" s="39"/>
      <c r="J694" s="39">
        <v>0</v>
      </c>
      <c r="K694" s="39">
        <v>0</v>
      </c>
      <c r="L694" s="39">
        <v>0</v>
      </c>
      <c r="M694" s="39"/>
      <c r="N694" s="39">
        <v>0</v>
      </c>
      <c r="O694" s="39"/>
      <c r="P694" s="39"/>
      <c r="Q694" s="39"/>
      <c r="R694" s="39">
        <v>0</v>
      </c>
      <c r="S694" s="39">
        <v>0</v>
      </c>
      <c r="T694" s="39">
        <v>0</v>
      </c>
      <c r="U694" s="39">
        <v>0</v>
      </c>
      <c r="V694" s="39">
        <v>0</v>
      </c>
      <c r="W694" s="39"/>
      <c r="X694" s="39">
        <v>0</v>
      </c>
      <c r="Y694" s="39">
        <v>0</v>
      </c>
      <c r="Z694" s="39">
        <v>0</v>
      </c>
      <c r="AA694" s="39">
        <v>0</v>
      </c>
      <c r="AB694" s="39">
        <v>0</v>
      </c>
      <c r="AC694" s="39">
        <v>0</v>
      </c>
      <c r="AD694" s="39">
        <v>0</v>
      </c>
      <c r="AE694" s="39"/>
      <c r="AF694" s="39">
        <v>0</v>
      </c>
      <c r="AG694" s="39"/>
      <c r="AH694" s="39"/>
      <c r="AI694" s="39"/>
      <c r="AJ694" s="39">
        <v>0</v>
      </c>
      <c r="AK694" s="39"/>
      <c r="AL694" s="39"/>
      <c r="AM694" s="39"/>
      <c r="AN694" s="39">
        <v>0</v>
      </c>
      <c r="AO694" s="39"/>
      <c r="AP694" s="39">
        <v>0</v>
      </c>
      <c r="AQ694" s="40"/>
      <c r="AR694" s="40"/>
      <c r="AS694" s="40"/>
    </row>
    <row r="695" spans="1:45" ht="20.100000000000001" customHeight="1" x14ac:dyDescent="0.2"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40"/>
      <c r="AR695" s="40"/>
      <c r="AS695" s="40"/>
    </row>
    <row r="696" spans="1:45" s="1" customFormat="1" ht="20.100000000000001" customHeight="1" x14ac:dyDescent="0.25">
      <c r="A696" s="3"/>
      <c r="B696" s="6"/>
      <c r="C696" s="51" t="s">
        <v>159</v>
      </c>
      <c r="D696" s="52"/>
      <c r="E696" s="5"/>
      <c r="F696" s="53">
        <v>1</v>
      </c>
      <c r="G696" s="54"/>
      <c r="H696" s="54"/>
      <c r="I696" s="54"/>
      <c r="J696" s="53">
        <v>8</v>
      </c>
      <c r="K696" s="53">
        <v>2</v>
      </c>
      <c r="L696" s="53">
        <v>0</v>
      </c>
      <c r="M696" s="54"/>
      <c r="N696" s="53">
        <v>10</v>
      </c>
      <c r="O696" s="54"/>
      <c r="P696" s="54"/>
      <c r="Q696" s="54"/>
      <c r="R696" s="53">
        <v>0</v>
      </c>
      <c r="S696" s="53">
        <v>1</v>
      </c>
      <c r="T696" s="53">
        <v>2</v>
      </c>
      <c r="U696" s="53">
        <v>0</v>
      </c>
      <c r="V696" s="53">
        <v>0</v>
      </c>
      <c r="W696" s="54"/>
      <c r="X696" s="53">
        <v>1</v>
      </c>
      <c r="Y696" s="53">
        <v>0</v>
      </c>
      <c r="Z696" s="53">
        <v>2</v>
      </c>
      <c r="AA696" s="53">
        <v>0</v>
      </c>
      <c r="AB696" s="53">
        <v>0</v>
      </c>
      <c r="AC696" s="53">
        <v>0</v>
      </c>
      <c r="AD696" s="53">
        <v>2</v>
      </c>
      <c r="AE696" s="54"/>
      <c r="AF696" s="53">
        <v>8</v>
      </c>
      <c r="AG696" s="54"/>
      <c r="AH696" s="54"/>
      <c r="AI696" s="54"/>
      <c r="AJ696" s="53">
        <v>3</v>
      </c>
      <c r="AK696" s="54"/>
      <c r="AL696" s="54"/>
      <c r="AM696" s="54"/>
      <c r="AN696" s="53">
        <v>0</v>
      </c>
      <c r="AO696" s="54"/>
      <c r="AP696" s="53">
        <v>0</v>
      </c>
      <c r="AQ696" s="40"/>
      <c r="AR696" s="40"/>
      <c r="AS696" s="40"/>
    </row>
    <row r="697" spans="1:45" s="1" customFormat="1" ht="20.100000000000001" customHeight="1" x14ac:dyDescent="0.2">
      <c r="A697" s="3"/>
      <c r="B697" s="6"/>
      <c r="C697" s="3"/>
      <c r="D697" s="3"/>
      <c r="E697" s="5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</row>
    <row r="698" spans="1:45" s="1" customFormat="1" ht="20.100000000000001" customHeight="1" x14ac:dyDescent="0.25">
      <c r="A698" s="3"/>
      <c r="B698" s="57" t="s">
        <v>293</v>
      </c>
      <c r="C698" s="58"/>
      <c r="D698" s="58"/>
      <c r="E698" s="5"/>
      <c r="F698" s="59">
        <v>1</v>
      </c>
      <c r="G698" s="54"/>
      <c r="H698" s="54"/>
      <c r="I698" s="54"/>
      <c r="J698" s="59">
        <v>8</v>
      </c>
      <c r="K698" s="59">
        <v>2</v>
      </c>
      <c r="L698" s="59">
        <v>0</v>
      </c>
      <c r="M698" s="54"/>
      <c r="N698" s="59">
        <v>10</v>
      </c>
      <c r="O698" s="54"/>
      <c r="P698" s="54"/>
      <c r="Q698" s="54"/>
      <c r="R698" s="59">
        <v>0</v>
      </c>
      <c r="S698" s="59">
        <v>1</v>
      </c>
      <c r="T698" s="59">
        <v>2</v>
      </c>
      <c r="U698" s="59">
        <v>0</v>
      </c>
      <c r="V698" s="59">
        <v>0</v>
      </c>
      <c r="W698" s="54"/>
      <c r="X698" s="59">
        <v>1</v>
      </c>
      <c r="Y698" s="59">
        <v>0</v>
      </c>
      <c r="Z698" s="59">
        <v>2</v>
      </c>
      <c r="AA698" s="59">
        <v>0</v>
      </c>
      <c r="AB698" s="59">
        <v>0</v>
      </c>
      <c r="AC698" s="59">
        <v>0</v>
      </c>
      <c r="AD698" s="59">
        <v>2</v>
      </c>
      <c r="AE698" s="54"/>
      <c r="AF698" s="59">
        <v>8</v>
      </c>
      <c r="AG698" s="54"/>
      <c r="AH698" s="54"/>
      <c r="AI698" s="54"/>
      <c r="AJ698" s="59">
        <v>3</v>
      </c>
      <c r="AK698" s="54"/>
      <c r="AL698" s="54"/>
      <c r="AM698" s="54"/>
      <c r="AN698" s="59">
        <v>0</v>
      </c>
      <c r="AO698" s="54"/>
      <c r="AP698" s="59">
        <v>0</v>
      </c>
      <c r="AQ698" s="40"/>
      <c r="AR698" s="40"/>
      <c r="AS698" s="40"/>
    </row>
    <row r="699" spans="1:45" ht="20.100000000000001" customHeight="1" x14ac:dyDescent="0.2"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40"/>
      <c r="AR699" s="40"/>
      <c r="AS699" s="40"/>
    </row>
    <row r="700" spans="1:45" ht="20.100000000000001" customHeight="1" x14ac:dyDescent="0.2">
      <c r="B700" s="6" t="s">
        <v>294</v>
      </c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40"/>
      <c r="AR700" s="40"/>
      <c r="AS700" s="40"/>
    </row>
    <row r="701" spans="1:45" ht="20.100000000000001" customHeight="1" x14ac:dyDescent="0.2">
      <c r="C701" s="3" t="s">
        <v>154</v>
      </c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40"/>
      <c r="AR701" s="40"/>
      <c r="AS701" s="40"/>
    </row>
    <row r="702" spans="1:45" ht="20.100000000000001" customHeight="1" x14ac:dyDescent="0.2">
      <c r="D702" s="2" t="s">
        <v>96</v>
      </c>
      <c r="F702" s="39">
        <v>2</v>
      </c>
      <c r="G702" s="39"/>
      <c r="H702" s="39"/>
      <c r="I702" s="39"/>
      <c r="J702" s="39">
        <v>1</v>
      </c>
      <c r="K702" s="39">
        <v>0</v>
      </c>
      <c r="L702" s="39">
        <v>0</v>
      </c>
      <c r="M702" s="39"/>
      <c r="N702" s="39">
        <v>1</v>
      </c>
      <c r="O702" s="39"/>
      <c r="P702" s="39"/>
      <c r="Q702" s="39"/>
      <c r="R702" s="39">
        <v>0</v>
      </c>
      <c r="S702" s="39">
        <v>0</v>
      </c>
      <c r="T702" s="39">
        <v>0</v>
      </c>
      <c r="U702" s="39">
        <v>0</v>
      </c>
      <c r="V702" s="39">
        <v>0</v>
      </c>
      <c r="W702" s="39"/>
      <c r="X702" s="39">
        <v>0</v>
      </c>
      <c r="Y702" s="39">
        <v>0</v>
      </c>
      <c r="Z702" s="39">
        <v>0</v>
      </c>
      <c r="AA702" s="39">
        <v>1</v>
      </c>
      <c r="AB702" s="39">
        <v>0</v>
      </c>
      <c r="AC702" s="39">
        <v>0</v>
      </c>
      <c r="AD702" s="39">
        <v>0</v>
      </c>
      <c r="AE702" s="39"/>
      <c r="AF702" s="39">
        <v>1</v>
      </c>
      <c r="AG702" s="39"/>
      <c r="AH702" s="39"/>
      <c r="AI702" s="39"/>
      <c r="AJ702" s="39">
        <v>2</v>
      </c>
      <c r="AK702" s="39"/>
      <c r="AL702" s="39"/>
      <c r="AM702" s="39"/>
      <c r="AN702" s="39">
        <v>0</v>
      </c>
      <c r="AO702" s="39"/>
      <c r="AP702" s="39">
        <v>0</v>
      </c>
      <c r="AQ702" s="40"/>
      <c r="AR702" s="40"/>
      <c r="AS702" s="40"/>
    </row>
    <row r="703" spans="1:45" ht="19.5" customHeight="1" x14ac:dyDescent="0.2">
      <c r="D703" s="47" t="s">
        <v>97</v>
      </c>
      <c r="F703" s="48">
        <v>0</v>
      </c>
      <c r="G703" s="49"/>
      <c r="H703" s="49"/>
      <c r="I703" s="49"/>
      <c r="J703" s="48">
        <v>0</v>
      </c>
      <c r="K703" s="48">
        <v>0</v>
      </c>
      <c r="L703" s="48">
        <v>0</v>
      </c>
      <c r="M703" s="49"/>
      <c r="N703" s="48">
        <v>0</v>
      </c>
      <c r="O703" s="49"/>
      <c r="P703" s="49"/>
      <c r="Q703" s="49"/>
      <c r="R703" s="48">
        <v>0</v>
      </c>
      <c r="S703" s="48">
        <v>0</v>
      </c>
      <c r="T703" s="48">
        <v>0</v>
      </c>
      <c r="U703" s="48">
        <v>0</v>
      </c>
      <c r="V703" s="48">
        <v>0</v>
      </c>
      <c r="W703" s="49"/>
      <c r="X703" s="48">
        <v>0</v>
      </c>
      <c r="Y703" s="48">
        <v>0</v>
      </c>
      <c r="Z703" s="48">
        <v>0</v>
      </c>
      <c r="AA703" s="48">
        <v>0</v>
      </c>
      <c r="AB703" s="48">
        <v>0</v>
      </c>
      <c r="AC703" s="48">
        <v>0</v>
      </c>
      <c r="AD703" s="48">
        <v>0</v>
      </c>
      <c r="AE703" s="49"/>
      <c r="AF703" s="48">
        <v>0</v>
      </c>
      <c r="AG703" s="49"/>
      <c r="AH703" s="49"/>
      <c r="AI703" s="49"/>
      <c r="AJ703" s="48">
        <v>0</v>
      </c>
      <c r="AK703" s="49"/>
      <c r="AL703" s="49"/>
      <c r="AM703" s="49"/>
      <c r="AN703" s="48">
        <v>0</v>
      </c>
      <c r="AO703" s="49"/>
      <c r="AP703" s="48">
        <v>0</v>
      </c>
      <c r="AQ703" s="40"/>
      <c r="AR703" s="40"/>
      <c r="AS703" s="40"/>
    </row>
    <row r="704" spans="1:45" ht="20.100000000000001" customHeight="1" x14ac:dyDescent="0.2">
      <c r="D704" s="2" t="s">
        <v>98</v>
      </c>
      <c r="F704" s="49">
        <v>0</v>
      </c>
      <c r="G704" s="49"/>
      <c r="H704" s="49"/>
      <c r="I704" s="49"/>
      <c r="J704" s="49">
        <v>0</v>
      </c>
      <c r="K704" s="49">
        <v>0</v>
      </c>
      <c r="L704" s="49">
        <v>0</v>
      </c>
      <c r="M704" s="49"/>
      <c r="N704" s="49">
        <v>0</v>
      </c>
      <c r="O704" s="49"/>
      <c r="P704" s="49"/>
      <c r="Q704" s="49"/>
      <c r="R704" s="49">
        <v>0</v>
      </c>
      <c r="S704" s="49">
        <v>0</v>
      </c>
      <c r="T704" s="49">
        <v>0</v>
      </c>
      <c r="U704" s="49">
        <v>0</v>
      </c>
      <c r="V704" s="49">
        <v>0</v>
      </c>
      <c r="W704" s="49"/>
      <c r="X704" s="49">
        <v>0</v>
      </c>
      <c r="Y704" s="49">
        <v>0</v>
      </c>
      <c r="Z704" s="49">
        <v>0</v>
      </c>
      <c r="AA704" s="49">
        <v>0</v>
      </c>
      <c r="AB704" s="49">
        <v>0</v>
      </c>
      <c r="AC704" s="49">
        <v>0</v>
      </c>
      <c r="AD704" s="49">
        <v>0</v>
      </c>
      <c r="AE704" s="49"/>
      <c r="AF704" s="49">
        <v>0</v>
      </c>
      <c r="AG704" s="49"/>
      <c r="AH704" s="49"/>
      <c r="AI704" s="49"/>
      <c r="AJ704" s="49">
        <v>0</v>
      </c>
      <c r="AK704" s="49"/>
      <c r="AL704" s="49"/>
      <c r="AM704" s="49"/>
      <c r="AN704" s="49">
        <v>0</v>
      </c>
      <c r="AO704" s="49"/>
      <c r="AP704" s="49">
        <v>0</v>
      </c>
      <c r="AQ704" s="40"/>
      <c r="AR704" s="40"/>
      <c r="AS704" s="40"/>
    </row>
    <row r="705" spans="1:45" ht="20.100000000000001" customHeight="1" x14ac:dyDescent="0.2"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40"/>
      <c r="AR705" s="40"/>
      <c r="AS705" s="40"/>
    </row>
    <row r="706" spans="1:45" s="1" customFormat="1" ht="20.100000000000001" customHeight="1" x14ac:dyDescent="0.25">
      <c r="A706" s="3"/>
      <c r="B706" s="6"/>
      <c r="C706" s="51" t="s">
        <v>159</v>
      </c>
      <c r="D706" s="52"/>
      <c r="E706" s="5"/>
      <c r="F706" s="53">
        <v>2</v>
      </c>
      <c r="G706" s="54"/>
      <c r="H706" s="54"/>
      <c r="I706" s="54"/>
      <c r="J706" s="53">
        <v>1</v>
      </c>
      <c r="K706" s="53">
        <v>0</v>
      </c>
      <c r="L706" s="53">
        <v>0</v>
      </c>
      <c r="M706" s="54"/>
      <c r="N706" s="53">
        <v>1</v>
      </c>
      <c r="O706" s="54"/>
      <c r="P706" s="54"/>
      <c r="Q706" s="54"/>
      <c r="R706" s="53">
        <v>0</v>
      </c>
      <c r="S706" s="53">
        <v>0</v>
      </c>
      <c r="T706" s="53">
        <v>0</v>
      </c>
      <c r="U706" s="53">
        <v>0</v>
      </c>
      <c r="V706" s="53">
        <v>0</v>
      </c>
      <c r="W706" s="54"/>
      <c r="X706" s="53">
        <v>0</v>
      </c>
      <c r="Y706" s="53">
        <v>0</v>
      </c>
      <c r="Z706" s="53">
        <v>0</v>
      </c>
      <c r="AA706" s="53">
        <v>1</v>
      </c>
      <c r="AB706" s="53">
        <v>0</v>
      </c>
      <c r="AC706" s="53">
        <v>0</v>
      </c>
      <c r="AD706" s="53">
        <v>0</v>
      </c>
      <c r="AE706" s="54"/>
      <c r="AF706" s="53">
        <v>1</v>
      </c>
      <c r="AG706" s="54"/>
      <c r="AH706" s="54"/>
      <c r="AI706" s="54"/>
      <c r="AJ706" s="53">
        <v>2</v>
      </c>
      <c r="AK706" s="54"/>
      <c r="AL706" s="54"/>
      <c r="AM706" s="54"/>
      <c r="AN706" s="53">
        <v>0</v>
      </c>
      <c r="AO706" s="54"/>
      <c r="AP706" s="53">
        <v>0</v>
      </c>
      <c r="AQ706" s="40"/>
      <c r="AR706" s="40"/>
      <c r="AS706" s="40"/>
    </row>
    <row r="707" spans="1:45" s="1" customFormat="1" ht="20.100000000000001" customHeight="1" x14ac:dyDescent="0.2">
      <c r="A707" s="3"/>
      <c r="B707" s="6"/>
      <c r="C707" s="3"/>
      <c r="D707" s="3"/>
      <c r="E707" s="5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</row>
    <row r="708" spans="1:45" s="1" customFormat="1" ht="20.100000000000001" customHeight="1" x14ac:dyDescent="0.25">
      <c r="A708" s="3"/>
      <c r="B708" s="57" t="s">
        <v>295</v>
      </c>
      <c r="C708" s="58"/>
      <c r="D708" s="58"/>
      <c r="E708" s="5"/>
      <c r="F708" s="59">
        <v>2</v>
      </c>
      <c r="G708" s="54"/>
      <c r="H708" s="54"/>
      <c r="I708" s="54"/>
      <c r="J708" s="59">
        <v>1</v>
      </c>
      <c r="K708" s="59">
        <v>0</v>
      </c>
      <c r="L708" s="59">
        <v>0</v>
      </c>
      <c r="M708" s="54"/>
      <c r="N708" s="59">
        <v>1</v>
      </c>
      <c r="O708" s="54"/>
      <c r="P708" s="54"/>
      <c r="Q708" s="54"/>
      <c r="R708" s="59">
        <v>0</v>
      </c>
      <c r="S708" s="59">
        <v>0</v>
      </c>
      <c r="T708" s="59">
        <v>0</v>
      </c>
      <c r="U708" s="59">
        <v>0</v>
      </c>
      <c r="V708" s="59">
        <v>0</v>
      </c>
      <c r="W708" s="54"/>
      <c r="X708" s="59">
        <v>0</v>
      </c>
      <c r="Y708" s="59">
        <v>0</v>
      </c>
      <c r="Z708" s="59">
        <v>0</v>
      </c>
      <c r="AA708" s="59">
        <v>1</v>
      </c>
      <c r="AB708" s="59">
        <v>0</v>
      </c>
      <c r="AC708" s="59">
        <v>0</v>
      </c>
      <c r="AD708" s="59">
        <v>0</v>
      </c>
      <c r="AE708" s="54"/>
      <c r="AF708" s="59">
        <v>1</v>
      </c>
      <c r="AG708" s="54"/>
      <c r="AH708" s="54"/>
      <c r="AI708" s="54"/>
      <c r="AJ708" s="59">
        <v>2</v>
      </c>
      <c r="AK708" s="54"/>
      <c r="AL708" s="54"/>
      <c r="AM708" s="54"/>
      <c r="AN708" s="59">
        <v>0</v>
      </c>
      <c r="AO708" s="54"/>
      <c r="AP708" s="59">
        <v>0</v>
      </c>
      <c r="AQ708" s="40"/>
      <c r="AR708" s="40"/>
      <c r="AS708" s="40"/>
    </row>
    <row r="709" spans="1:45" ht="20.100000000000001" customHeight="1" x14ac:dyDescent="0.2"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40"/>
      <c r="AR709" s="40"/>
      <c r="AS709" s="40"/>
    </row>
    <row r="710" spans="1:45" ht="20.100000000000001" customHeight="1" x14ac:dyDescent="0.2">
      <c r="B710" s="6" t="s">
        <v>296</v>
      </c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40"/>
      <c r="AR710" s="40"/>
      <c r="AS710" s="40"/>
    </row>
    <row r="711" spans="1:45" ht="20.100000000000001" customHeight="1" x14ac:dyDescent="0.2">
      <c r="B711" s="5"/>
      <c r="C711" s="3" t="s">
        <v>154</v>
      </c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40"/>
      <c r="AR711" s="40"/>
      <c r="AS711" s="40"/>
    </row>
    <row r="712" spans="1:45" ht="20.100000000000001" customHeight="1" x14ac:dyDescent="0.2">
      <c r="B712" s="5"/>
      <c r="D712" s="2" t="s">
        <v>96</v>
      </c>
      <c r="F712" s="39">
        <v>0</v>
      </c>
      <c r="G712" s="39"/>
      <c r="H712" s="39"/>
      <c r="I712" s="39"/>
      <c r="J712" s="39">
        <v>1</v>
      </c>
      <c r="K712" s="39">
        <v>0</v>
      </c>
      <c r="L712" s="39">
        <v>0</v>
      </c>
      <c r="M712" s="39"/>
      <c r="N712" s="39">
        <v>1</v>
      </c>
      <c r="O712" s="39"/>
      <c r="P712" s="39"/>
      <c r="Q712" s="39"/>
      <c r="R712" s="39">
        <v>0</v>
      </c>
      <c r="S712" s="39">
        <v>1</v>
      </c>
      <c r="T712" s="39">
        <v>0</v>
      </c>
      <c r="U712" s="39">
        <v>0</v>
      </c>
      <c r="V712" s="39">
        <v>0</v>
      </c>
      <c r="W712" s="39"/>
      <c r="X712" s="39">
        <v>0</v>
      </c>
      <c r="Y712" s="39">
        <v>0</v>
      </c>
      <c r="Z712" s="39">
        <v>0</v>
      </c>
      <c r="AA712" s="39">
        <v>0</v>
      </c>
      <c r="AB712" s="39">
        <v>0</v>
      </c>
      <c r="AC712" s="39">
        <v>0</v>
      </c>
      <c r="AD712" s="39">
        <v>0</v>
      </c>
      <c r="AE712" s="39"/>
      <c r="AF712" s="39">
        <v>1</v>
      </c>
      <c r="AG712" s="39"/>
      <c r="AH712" s="39"/>
      <c r="AI712" s="39"/>
      <c r="AJ712" s="39">
        <v>0</v>
      </c>
      <c r="AK712" s="39"/>
      <c r="AL712" s="39"/>
      <c r="AM712" s="39"/>
      <c r="AN712" s="39">
        <v>0</v>
      </c>
      <c r="AO712" s="39"/>
      <c r="AP712" s="39">
        <v>0</v>
      </c>
      <c r="AQ712" s="40"/>
      <c r="AR712" s="40"/>
      <c r="AS712" s="40"/>
    </row>
    <row r="713" spans="1:45" ht="19.5" customHeight="1" x14ac:dyDescent="0.2">
      <c r="D713" s="47" t="s">
        <v>97</v>
      </c>
      <c r="F713" s="48">
        <v>0</v>
      </c>
      <c r="G713" s="49"/>
      <c r="H713" s="49"/>
      <c r="I713" s="49"/>
      <c r="J713" s="48">
        <v>0</v>
      </c>
      <c r="K713" s="48">
        <v>0</v>
      </c>
      <c r="L713" s="48">
        <v>0</v>
      </c>
      <c r="M713" s="49"/>
      <c r="N713" s="48">
        <v>0</v>
      </c>
      <c r="O713" s="49"/>
      <c r="P713" s="49"/>
      <c r="Q713" s="49"/>
      <c r="R713" s="48">
        <v>0</v>
      </c>
      <c r="S713" s="48">
        <v>0</v>
      </c>
      <c r="T713" s="48">
        <v>0</v>
      </c>
      <c r="U713" s="48">
        <v>0</v>
      </c>
      <c r="V713" s="48">
        <v>0</v>
      </c>
      <c r="W713" s="49"/>
      <c r="X713" s="48">
        <v>0</v>
      </c>
      <c r="Y713" s="48">
        <v>0</v>
      </c>
      <c r="Z713" s="48">
        <v>0</v>
      </c>
      <c r="AA713" s="48">
        <v>0</v>
      </c>
      <c r="AB713" s="48">
        <v>0</v>
      </c>
      <c r="AC713" s="48">
        <v>0</v>
      </c>
      <c r="AD713" s="48">
        <v>0</v>
      </c>
      <c r="AE713" s="49"/>
      <c r="AF713" s="48">
        <v>0</v>
      </c>
      <c r="AG713" s="49"/>
      <c r="AH713" s="49"/>
      <c r="AI713" s="49"/>
      <c r="AJ713" s="48">
        <v>0</v>
      </c>
      <c r="AK713" s="49"/>
      <c r="AL713" s="49"/>
      <c r="AM713" s="49"/>
      <c r="AN713" s="48">
        <v>0</v>
      </c>
      <c r="AO713" s="49"/>
      <c r="AP713" s="48">
        <v>0</v>
      </c>
      <c r="AQ713" s="40"/>
      <c r="AR713" s="40"/>
      <c r="AS713" s="40"/>
    </row>
    <row r="714" spans="1:45" ht="20.100000000000001" customHeight="1" x14ac:dyDescent="0.2">
      <c r="D714" s="2" t="s">
        <v>113</v>
      </c>
      <c r="F714" s="39">
        <v>0</v>
      </c>
      <c r="G714" s="39"/>
      <c r="H714" s="39"/>
      <c r="I714" s="39"/>
      <c r="J714" s="39">
        <v>2</v>
      </c>
      <c r="K714" s="39">
        <v>0</v>
      </c>
      <c r="L714" s="39">
        <v>0</v>
      </c>
      <c r="M714" s="39"/>
      <c r="N714" s="39">
        <v>2</v>
      </c>
      <c r="O714" s="39"/>
      <c r="P714" s="39"/>
      <c r="Q714" s="39"/>
      <c r="R714" s="39">
        <v>0</v>
      </c>
      <c r="S714" s="39">
        <v>0</v>
      </c>
      <c r="T714" s="39">
        <v>0</v>
      </c>
      <c r="U714" s="39">
        <v>0</v>
      </c>
      <c r="V714" s="39">
        <v>0</v>
      </c>
      <c r="W714" s="39"/>
      <c r="X714" s="39">
        <v>0</v>
      </c>
      <c r="Y714" s="39">
        <v>0</v>
      </c>
      <c r="Z714" s="39">
        <v>0</v>
      </c>
      <c r="AA714" s="39">
        <v>0</v>
      </c>
      <c r="AB714" s="39">
        <v>0</v>
      </c>
      <c r="AC714" s="39">
        <v>0</v>
      </c>
      <c r="AD714" s="39">
        <v>0</v>
      </c>
      <c r="AE714" s="39"/>
      <c r="AF714" s="39">
        <v>0</v>
      </c>
      <c r="AG714" s="39"/>
      <c r="AH714" s="39"/>
      <c r="AI714" s="39"/>
      <c r="AJ714" s="39">
        <v>2</v>
      </c>
      <c r="AK714" s="39"/>
      <c r="AL714" s="39"/>
      <c r="AM714" s="39"/>
      <c r="AN714" s="39">
        <v>0</v>
      </c>
      <c r="AO714" s="39"/>
      <c r="AP714" s="39">
        <v>0</v>
      </c>
      <c r="AQ714" s="40"/>
      <c r="AR714" s="40"/>
      <c r="AS714" s="40"/>
    </row>
    <row r="715" spans="1:45" ht="19.5" customHeight="1" x14ac:dyDescent="0.2">
      <c r="D715" s="47" t="s">
        <v>136</v>
      </c>
      <c r="F715" s="48">
        <v>0</v>
      </c>
      <c r="G715" s="49"/>
      <c r="H715" s="49"/>
      <c r="I715" s="49"/>
      <c r="J715" s="48">
        <v>0</v>
      </c>
      <c r="K715" s="48">
        <v>0</v>
      </c>
      <c r="L715" s="48">
        <v>0</v>
      </c>
      <c r="M715" s="49"/>
      <c r="N715" s="48">
        <v>0</v>
      </c>
      <c r="O715" s="49"/>
      <c r="P715" s="49"/>
      <c r="Q715" s="49"/>
      <c r="R715" s="48">
        <v>0</v>
      </c>
      <c r="S715" s="48">
        <v>0</v>
      </c>
      <c r="T715" s="48">
        <v>0</v>
      </c>
      <c r="U715" s="48">
        <v>0</v>
      </c>
      <c r="V715" s="48">
        <v>0</v>
      </c>
      <c r="W715" s="49"/>
      <c r="X715" s="48">
        <v>0</v>
      </c>
      <c r="Y715" s="48">
        <v>0</v>
      </c>
      <c r="Z715" s="48">
        <v>0</v>
      </c>
      <c r="AA715" s="48">
        <v>0</v>
      </c>
      <c r="AB715" s="48">
        <v>0</v>
      </c>
      <c r="AC715" s="48">
        <v>0</v>
      </c>
      <c r="AD715" s="48">
        <v>0</v>
      </c>
      <c r="AE715" s="49"/>
      <c r="AF715" s="48">
        <v>0</v>
      </c>
      <c r="AG715" s="49"/>
      <c r="AH715" s="49"/>
      <c r="AI715" s="49"/>
      <c r="AJ715" s="48">
        <v>0</v>
      </c>
      <c r="AK715" s="49"/>
      <c r="AL715" s="49"/>
      <c r="AM715" s="49"/>
      <c r="AN715" s="48">
        <v>0</v>
      </c>
      <c r="AO715" s="49"/>
      <c r="AP715" s="48">
        <v>0</v>
      </c>
      <c r="AQ715" s="40"/>
      <c r="AR715" s="40"/>
      <c r="AS715" s="40"/>
    </row>
    <row r="716" spans="1:45" ht="20.100000000000001" customHeight="1" x14ac:dyDescent="0.2"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40"/>
      <c r="AR716" s="40"/>
      <c r="AS716" s="40"/>
    </row>
    <row r="717" spans="1:45" s="1" customFormat="1" ht="20.100000000000001" customHeight="1" x14ac:dyDescent="0.25">
      <c r="A717" s="3"/>
      <c r="B717" s="6"/>
      <c r="C717" s="51" t="s">
        <v>159</v>
      </c>
      <c r="D717" s="52"/>
      <c r="E717" s="5"/>
      <c r="F717" s="53">
        <v>0</v>
      </c>
      <c r="G717" s="54"/>
      <c r="H717" s="54"/>
      <c r="I717" s="54"/>
      <c r="J717" s="53">
        <v>3</v>
      </c>
      <c r="K717" s="53">
        <v>0</v>
      </c>
      <c r="L717" s="53">
        <v>0</v>
      </c>
      <c r="M717" s="54"/>
      <c r="N717" s="53">
        <v>3</v>
      </c>
      <c r="O717" s="54"/>
      <c r="P717" s="54"/>
      <c r="Q717" s="54"/>
      <c r="R717" s="53">
        <v>0</v>
      </c>
      <c r="S717" s="53">
        <v>1</v>
      </c>
      <c r="T717" s="53">
        <v>0</v>
      </c>
      <c r="U717" s="53">
        <v>0</v>
      </c>
      <c r="V717" s="53">
        <v>0</v>
      </c>
      <c r="W717" s="54"/>
      <c r="X717" s="53">
        <v>0</v>
      </c>
      <c r="Y717" s="53">
        <v>0</v>
      </c>
      <c r="Z717" s="53">
        <v>0</v>
      </c>
      <c r="AA717" s="53">
        <v>0</v>
      </c>
      <c r="AB717" s="53">
        <v>0</v>
      </c>
      <c r="AC717" s="53">
        <v>0</v>
      </c>
      <c r="AD717" s="53">
        <v>0</v>
      </c>
      <c r="AE717" s="54"/>
      <c r="AF717" s="53">
        <v>1</v>
      </c>
      <c r="AG717" s="54"/>
      <c r="AH717" s="54"/>
      <c r="AI717" s="54"/>
      <c r="AJ717" s="53">
        <v>2</v>
      </c>
      <c r="AK717" s="54"/>
      <c r="AL717" s="54"/>
      <c r="AM717" s="54"/>
      <c r="AN717" s="53">
        <v>0</v>
      </c>
      <c r="AO717" s="54"/>
      <c r="AP717" s="53">
        <v>0</v>
      </c>
      <c r="AQ717" s="40"/>
      <c r="AR717" s="40"/>
      <c r="AS717" s="40"/>
    </row>
    <row r="718" spans="1:45" s="1" customFormat="1" ht="20.100000000000001" customHeight="1" x14ac:dyDescent="0.2">
      <c r="A718" s="3"/>
      <c r="B718" s="6"/>
      <c r="C718" s="3"/>
      <c r="D718" s="3"/>
      <c r="E718" s="5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</row>
    <row r="719" spans="1:45" s="1" customFormat="1" ht="20.100000000000001" customHeight="1" x14ac:dyDescent="0.25">
      <c r="A719" s="3"/>
      <c r="B719" s="57" t="s">
        <v>297</v>
      </c>
      <c r="C719" s="58"/>
      <c r="D719" s="58"/>
      <c r="E719" s="5"/>
      <c r="F719" s="59">
        <v>0</v>
      </c>
      <c r="G719" s="54"/>
      <c r="H719" s="54"/>
      <c r="I719" s="54"/>
      <c r="J719" s="59">
        <v>3</v>
      </c>
      <c r="K719" s="59">
        <v>0</v>
      </c>
      <c r="L719" s="59">
        <v>0</v>
      </c>
      <c r="M719" s="54"/>
      <c r="N719" s="59">
        <v>3</v>
      </c>
      <c r="O719" s="54"/>
      <c r="P719" s="54"/>
      <c r="Q719" s="54"/>
      <c r="R719" s="59">
        <v>0</v>
      </c>
      <c r="S719" s="59">
        <v>1</v>
      </c>
      <c r="T719" s="59">
        <v>0</v>
      </c>
      <c r="U719" s="59">
        <v>0</v>
      </c>
      <c r="V719" s="59">
        <v>0</v>
      </c>
      <c r="W719" s="54"/>
      <c r="X719" s="59">
        <v>0</v>
      </c>
      <c r="Y719" s="59">
        <v>0</v>
      </c>
      <c r="Z719" s="59">
        <v>0</v>
      </c>
      <c r="AA719" s="59">
        <v>0</v>
      </c>
      <c r="AB719" s="59">
        <v>0</v>
      </c>
      <c r="AC719" s="59">
        <v>0</v>
      </c>
      <c r="AD719" s="59">
        <v>0</v>
      </c>
      <c r="AE719" s="54"/>
      <c r="AF719" s="59">
        <v>1</v>
      </c>
      <c r="AG719" s="54"/>
      <c r="AH719" s="54"/>
      <c r="AI719" s="54"/>
      <c r="AJ719" s="59">
        <v>2</v>
      </c>
      <c r="AK719" s="54"/>
      <c r="AL719" s="54"/>
      <c r="AM719" s="54"/>
      <c r="AN719" s="59">
        <v>0</v>
      </c>
      <c r="AO719" s="54"/>
      <c r="AP719" s="59">
        <v>0</v>
      </c>
      <c r="AQ719" s="40"/>
      <c r="AR719" s="40"/>
      <c r="AS719" s="40"/>
    </row>
    <row r="720" spans="1:45" s="1" customFormat="1" ht="20.100000000000001" customHeight="1" x14ac:dyDescent="0.2">
      <c r="A720" s="3"/>
      <c r="B720" s="63"/>
      <c r="C720" s="63"/>
      <c r="D720" s="63"/>
      <c r="E720" s="5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40"/>
      <c r="AR720" s="40"/>
      <c r="AS720" s="40"/>
    </row>
    <row r="721" spans="1:45" s="1" customFormat="1" ht="20.100000000000001" customHeight="1" x14ac:dyDescent="0.2">
      <c r="A721" s="3"/>
      <c r="B721" s="6" t="s">
        <v>298</v>
      </c>
      <c r="C721" s="63"/>
      <c r="D721" s="63"/>
      <c r="E721" s="5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40"/>
      <c r="AR721" s="40"/>
      <c r="AS721" s="40"/>
    </row>
    <row r="722" spans="1:45" s="1" customFormat="1" ht="20.100000000000001" customHeight="1" x14ac:dyDescent="0.2">
      <c r="A722" s="3"/>
      <c r="B722" s="63"/>
      <c r="C722" s="3" t="s">
        <v>154</v>
      </c>
      <c r="D722" s="2"/>
      <c r="E722" s="5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40"/>
      <c r="AR722" s="40"/>
      <c r="AS722" s="40"/>
    </row>
    <row r="723" spans="1:45" s="1" customFormat="1" ht="20.100000000000001" customHeight="1" x14ac:dyDescent="0.2">
      <c r="A723" s="3"/>
      <c r="B723" s="63"/>
      <c r="C723" s="3"/>
      <c r="D723" s="2" t="s">
        <v>299</v>
      </c>
      <c r="E723" s="5"/>
      <c r="F723" s="39">
        <v>0</v>
      </c>
      <c r="G723" s="39"/>
      <c r="H723" s="39"/>
      <c r="I723" s="39"/>
      <c r="J723" s="39">
        <v>0</v>
      </c>
      <c r="K723" s="39">
        <v>0</v>
      </c>
      <c r="L723" s="39">
        <v>0</v>
      </c>
      <c r="M723" s="39"/>
      <c r="N723" s="39">
        <v>0</v>
      </c>
      <c r="O723" s="39"/>
      <c r="P723" s="39"/>
      <c r="Q723" s="39"/>
      <c r="R723" s="39">
        <v>0</v>
      </c>
      <c r="S723" s="39">
        <v>0</v>
      </c>
      <c r="T723" s="39">
        <v>0</v>
      </c>
      <c r="U723" s="39">
        <v>0</v>
      </c>
      <c r="V723" s="39">
        <v>0</v>
      </c>
      <c r="W723" s="39"/>
      <c r="X723" s="39">
        <v>0</v>
      </c>
      <c r="Y723" s="39">
        <v>0</v>
      </c>
      <c r="Z723" s="39">
        <v>0</v>
      </c>
      <c r="AA723" s="39">
        <v>0</v>
      </c>
      <c r="AB723" s="39">
        <v>0</v>
      </c>
      <c r="AC723" s="39">
        <v>0</v>
      </c>
      <c r="AD723" s="39">
        <v>0</v>
      </c>
      <c r="AE723" s="39"/>
      <c r="AF723" s="39">
        <v>0</v>
      </c>
      <c r="AG723" s="39"/>
      <c r="AH723" s="39"/>
      <c r="AI723" s="39"/>
      <c r="AJ723" s="39">
        <v>0</v>
      </c>
      <c r="AK723" s="39"/>
      <c r="AL723" s="39"/>
      <c r="AM723" s="39"/>
      <c r="AN723" s="39">
        <v>0</v>
      </c>
      <c r="AO723" s="39"/>
      <c r="AP723" s="39">
        <v>0</v>
      </c>
      <c r="AQ723" s="40"/>
      <c r="AR723" s="40"/>
      <c r="AS723" s="40"/>
    </row>
    <row r="724" spans="1:45" ht="19.5" customHeight="1" x14ac:dyDescent="0.2">
      <c r="D724" s="47" t="s">
        <v>300</v>
      </c>
      <c r="F724" s="48">
        <v>0</v>
      </c>
      <c r="G724" s="49"/>
      <c r="H724" s="49"/>
      <c r="I724" s="49"/>
      <c r="J724" s="48">
        <v>0</v>
      </c>
      <c r="K724" s="48">
        <v>0</v>
      </c>
      <c r="L724" s="48">
        <v>0</v>
      </c>
      <c r="M724" s="49"/>
      <c r="N724" s="48">
        <v>0</v>
      </c>
      <c r="O724" s="49"/>
      <c r="P724" s="49"/>
      <c r="Q724" s="49"/>
      <c r="R724" s="48">
        <v>0</v>
      </c>
      <c r="S724" s="48">
        <v>0</v>
      </c>
      <c r="T724" s="48">
        <v>0</v>
      </c>
      <c r="U724" s="48">
        <v>0</v>
      </c>
      <c r="V724" s="48">
        <v>0</v>
      </c>
      <c r="W724" s="49"/>
      <c r="X724" s="48">
        <v>0</v>
      </c>
      <c r="Y724" s="48">
        <v>0</v>
      </c>
      <c r="Z724" s="48">
        <v>0</v>
      </c>
      <c r="AA724" s="48">
        <v>0</v>
      </c>
      <c r="AB724" s="48">
        <v>0</v>
      </c>
      <c r="AC724" s="48">
        <v>0</v>
      </c>
      <c r="AD724" s="48">
        <v>0</v>
      </c>
      <c r="AE724" s="49"/>
      <c r="AF724" s="48">
        <v>0</v>
      </c>
      <c r="AG724" s="49"/>
      <c r="AH724" s="49"/>
      <c r="AI724" s="49"/>
      <c r="AJ724" s="48">
        <v>0</v>
      </c>
      <c r="AK724" s="49"/>
      <c r="AL724" s="49"/>
      <c r="AM724" s="49"/>
      <c r="AN724" s="48">
        <v>0</v>
      </c>
      <c r="AO724" s="49"/>
      <c r="AP724" s="48">
        <v>0</v>
      </c>
      <c r="AQ724" s="40"/>
      <c r="AR724" s="40"/>
      <c r="AS724" s="40"/>
    </row>
    <row r="725" spans="1:45" s="1" customFormat="1" ht="19.5" customHeight="1" x14ac:dyDescent="0.2">
      <c r="A725" s="3"/>
      <c r="B725" s="63"/>
      <c r="C725" s="3"/>
      <c r="D725" s="2" t="s">
        <v>301</v>
      </c>
      <c r="E725" s="5"/>
      <c r="F725" s="39">
        <v>0</v>
      </c>
      <c r="G725" s="39"/>
      <c r="H725" s="39"/>
      <c r="I725" s="39"/>
      <c r="J725" s="39">
        <v>0</v>
      </c>
      <c r="K725" s="39">
        <v>0</v>
      </c>
      <c r="L725" s="39">
        <v>0</v>
      </c>
      <c r="M725" s="39"/>
      <c r="N725" s="39">
        <v>0</v>
      </c>
      <c r="O725" s="39"/>
      <c r="P725" s="39"/>
      <c r="Q725" s="39"/>
      <c r="R725" s="39">
        <v>0</v>
      </c>
      <c r="S725" s="39">
        <v>0</v>
      </c>
      <c r="T725" s="39">
        <v>0</v>
      </c>
      <c r="U725" s="39">
        <v>0</v>
      </c>
      <c r="V725" s="39">
        <v>0</v>
      </c>
      <c r="W725" s="39"/>
      <c r="X725" s="39">
        <v>0</v>
      </c>
      <c r="Y725" s="39">
        <v>0</v>
      </c>
      <c r="Z725" s="39">
        <v>0</v>
      </c>
      <c r="AA725" s="39">
        <v>0</v>
      </c>
      <c r="AB725" s="39">
        <v>0</v>
      </c>
      <c r="AC725" s="39">
        <v>0</v>
      </c>
      <c r="AD725" s="39">
        <v>0</v>
      </c>
      <c r="AE725" s="39"/>
      <c r="AF725" s="39">
        <v>0</v>
      </c>
      <c r="AG725" s="39"/>
      <c r="AH725" s="39"/>
      <c r="AI725" s="39"/>
      <c r="AJ725" s="39">
        <v>0</v>
      </c>
      <c r="AK725" s="39"/>
      <c r="AL725" s="39"/>
      <c r="AM725" s="39"/>
      <c r="AN725" s="39">
        <v>0</v>
      </c>
      <c r="AO725" s="39"/>
      <c r="AP725" s="39">
        <v>0</v>
      </c>
      <c r="AQ725" s="40"/>
      <c r="AR725" s="40"/>
      <c r="AS725" s="40"/>
    </row>
    <row r="726" spans="1:45" s="1" customFormat="1" ht="19.5" customHeight="1" x14ac:dyDescent="0.2">
      <c r="A726" s="3"/>
      <c r="B726" s="63"/>
      <c r="C726" s="3"/>
      <c r="D726" s="47" t="s">
        <v>302</v>
      </c>
      <c r="E726" s="5"/>
      <c r="F726" s="48">
        <v>0</v>
      </c>
      <c r="G726" s="49"/>
      <c r="H726" s="49"/>
      <c r="I726" s="49"/>
      <c r="J726" s="48">
        <v>0</v>
      </c>
      <c r="K726" s="48">
        <v>0</v>
      </c>
      <c r="L726" s="48">
        <v>0</v>
      </c>
      <c r="M726" s="49"/>
      <c r="N726" s="48">
        <v>0</v>
      </c>
      <c r="O726" s="49"/>
      <c r="P726" s="49"/>
      <c r="Q726" s="49"/>
      <c r="R726" s="48">
        <v>0</v>
      </c>
      <c r="S726" s="48">
        <v>0</v>
      </c>
      <c r="T726" s="48">
        <v>0</v>
      </c>
      <c r="U726" s="48">
        <v>0</v>
      </c>
      <c r="V726" s="48">
        <v>0</v>
      </c>
      <c r="W726" s="49"/>
      <c r="X726" s="48">
        <v>0</v>
      </c>
      <c r="Y726" s="48">
        <v>0</v>
      </c>
      <c r="Z726" s="48">
        <v>0</v>
      </c>
      <c r="AA726" s="48">
        <v>0</v>
      </c>
      <c r="AB726" s="48">
        <v>0</v>
      </c>
      <c r="AC726" s="48">
        <v>0</v>
      </c>
      <c r="AD726" s="48">
        <v>0</v>
      </c>
      <c r="AE726" s="49"/>
      <c r="AF726" s="48">
        <v>0</v>
      </c>
      <c r="AG726" s="49"/>
      <c r="AH726" s="49"/>
      <c r="AI726" s="49"/>
      <c r="AJ726" s="48">
        <v>0</v>
      </c>
      <c r="AK726" s="49"/>
      <c r="AL726" s="49"/>
      <c r="AM726" s="49"/>
      <c r="AN726" s="48">
        <v>0</v>
      </c>
      <c r="AO726" s="49"/>
      <c r="AP726" s="48">
        <v>0</v>
      </c>
      <c r="AQ726" s="40"/>
      <c r="AR726" s="40"/>
      <c r="AS726" s="40"/>
    </row>
    <row r="727" spans="1:45" s="1" customFormat="1" ht="19.5" customHeight="1" x14ac:dyDescent="0.2">
      <c r="A727" s="3"/>
      <c r="B727" s="63"/>
      <c r="C727" s="3"/>
      <c r="D727" s="2" t="s">
        <v>303</v>
      </c>
      <c r="E727" s="5"/>
      <c r="F727" s="39">
        <v>0</v>
      </c>
      <c r="G727" s="39"/>
      <c r="H727" s="39"/>
      <c r="I727" s="39"/>
      <c r="J727" s="39">
        <v>0</v>
      </c>
      <c r="K727" s="39">
        <v>0</v>
      </c>
      <c r="L727" s="39">
        <v>0</v>
      </c>
      <c r="M727" s="39"/>
      <c r="N727" s="39">
        <v>0</v>
      </c>
      <c r="O727" s="39"/>
      <c r="P727" s="39"/>
      <c r="Q727" s="39"/>
      <c r="R727" s="39">
        <v>0</v>
      </c>
      <c r="S727" s="39">
        <v>0</v>
      </c>
      <c r="T727" s="39">
        <v>0</v>
      </c>
      <c r="U727" s="39">
        <v>0</v>
      </c>
      <c r="V727" s="39">
        <v>0</v>
      </c>
      <c r="W727" s="39"/>
      <c r="X727" s="39">
        <v>0</v>
      </c>
      <c r="Y727" s="39">
        <v>0</v>
      </c>
      <c r="Z727" s="39">
        <v>0</v>
      </c>
      <c r="AA727" s="39">
        <v>0</v>
      </c>
      <c r="AB727" s="39">
        <v>0</v>
      </c>
      <c r="AC727" s="39">
        <v>0</v>
      </c>
      <c r="AD727" s="39">
        <v>0</v>
      </c>
      <c r="AE727" s="39"/>
      <c r="AF727" s="39">
        <v>0</v>
      </c>
      <c r="AG727" s="39"/>
      <c r="AH727" s="39"/>
      <c r="AI727" s="39"/>
      <c r="AJ727" s="39">
        <v>0</v>
      </c>
      <c r="AK727" s="39"/>
      <c r="AL727" s="39"/>
      <c r="AM727" s="39"/>
      <c r="AN727" s="39">
        <v>0</v>
      </c>
      <c r="AO727" s="39"/>
      <c r="AP727" s="39">
        <v>0</v>
      </c>
      <c r="AQ727" s="40"/>
      <c r="AR727" s="40"/>
      <c r="AS727" s="40"/>
    </row>
    <row r="728" spans="1:45" s="1" customFormat="1" ht="19.5" customHeight="1" x14ac:dyDescent="0.2">
      <c r="A728" s="3"/>
      <c r="B728" s="63"/>
      <c r="C728" s="3"/>
      <c r="D728" s="47" t="s">
        <v>304</v>
      </c>
      <c r="E728" s="5"/>
      <c r="F728" s="48">
        <v>0</v>
      </c>
      <c r="G728" s="49"/>
      <c r="H728" s="49"/>
      <c r="I728" s="49"/>
      <c r="J728" s="48">
        <v>0</v>
      </c>
      <c r="K728" s="48">
        <v>0</v>
      </c>
      <c r="L728" s="48">
        <v>0</v>
      </c>
      <c r="M728" s="49"/>
      <c r="N728" s="48">
        <v>0</v>
      </c>
      <c r="O728" s="49"/>
      <c r="P728" s="49"/>
      <c r="Q728" s="49"/>
      <c r="R728" s="48">
        <v>0</v>
      </c>
      <c r="S728" s="48">
        <v>0</v>
      </c>
      <c r="T728" s="48">
        <v>0</v>
      </c>
      <c r="U728" s="48">
        <v>0</v>
      </c>
      <c r="V728" s="48">
        <v>0</v>
      </c>
      <c r="W728" s="49"/>
      <c r="X728" s="48">
        <v>0</v>
      </c>
      <c r="Y728" s="48">
        <v>0</v>
      </c>
      <c r="Z728" s="48">
        <v>0</v>
      </c>
      <c r="AA728" s="48">
        <v>0</v>
      </c>
      <c r="AB728" s="48">
        <v>0</v>
      </c>
      <c r="AC728" s="48">
        <v>0</v>
      </c>
      <c r="AD728" s="48">
        <v>0</v>
      </c>
      <c r="AE728" s="49"/>
      <c r="AF728" s="48">
        <v>0</v>
      </c>
      <c r="AG728" s="49"/>
      <c r="AH728" s="49"/>
      <c r="AI728" s="49"/>
      <c r="AJ728" s="48">
        <v>0</v>
      </c>
      <c r="AK728" s="49"/>
      <c r="AL728" s="49"/>
      <c r="AM728" s="49"/>
      <c r="AN728" s="48">
        <v>0</v>
      </c>
      <c r="AO728" s="49"/>
      <c r="AP728" s="48">
        <v>0</v>
      </c>
      <c r="AQ728" s="40"/>
      <c r="AR728" s="40"/>
      <c r="AS728" s="40"/>
    </row>
    <row r="729" spans="1:45" s="1" customFormat="1" ht="20.100000000000001" customHeight="1" x14ac:dyDescent="0.2">
      <c r="A729" s="3"/>
      <c r="B729" s="63"/>
      <c r="C729" s="3"/>
      <c r="D729" s="2"/>
      <c r="E729" s="5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40"/>
      <c r="AR729" s="40"/>
      <c r="AS729" s="40"/>
    </row>
    <row r="730" spans="1:45" s="1" customFormat="1" ht="20.100000000000001" customHeight="1" x14ac:dyDescent="0.25">
      <c r="A730" s="3"/>
      <c r="B730" s="6"/>
      <c r="C730" s="51" t="s">
        <v>159</v>
      </c>
      <c r="D730" s="52"/>
      <c r="E730" s="5"/>
      <c r="F730" s="53">
        <v>0</v>
      </c>
      <c r="G730" s="54"/>
      <c r="H730" s="54"/>
      <c r="I730" s="54"/>
      <c r="J730" s="53">
        <v>0</v>
      </c>
      <c r="K730" s="53">
        <v>0</v>
      </c>
      <c r="L730" s="53">
        <v>0</v>
      </c>
      <c r="M730" s="54"/>
      <c r="N730" s="53">
        <v>0</v>
      </c>
      <c r="O730" s="54"/>
      <c r="P730" s="54"/>
      <c r="Q730" s="54"/>
      <c r="R730" s="53">
        <v>0</v>
      </c>
      <c r="S730" s="53">
        <v>0</v>
      </c>
      <c r="T730" s="53">
        <v>0</v>
      </c>
      <c r="U730" s="53">
        <v>0</v>
      </c>
      <c r="V730" s="53">
        <v>0</v>
      </c>
      <c r="W730" s="54"/>
      <c r="X730" s="53">
        <v>0</v>
      </c>
      <c r="Y730" s="53">
        <v>0</v>
      </c>
      <c r="Z730" s="53">
        <v>0</v>
      </c>
      <c r="AA730" s="53">
        <v>0</v>
      </c>
      <c r="AB730" s="53">
        <v>0</v>
      </c>
      <c r="AC730" s="53">
        <v>0</v>
      </c>
      <c r="AD730" s="53">
        <v>0</v>
      </c>
      <c r="AE730" s="54"/>
      <c r="AF730" s="53">
        <v>0</v>
      </c>
      <c r="AG730" s="54"/>
      <c r="AH730" s="54"/>
      <c r="AI730" s="54"/>
      <c r="AJ730" s="53">
        <v>0</v>
      </c>
      <c r="AK730" s="54"/>
      <c r="AL730" s="54"/>
      <c r="AM730" s="54"/>
      <c r="AN730" s="53">
        <v>0</v>
      </c>
      <c r="AO730" s="54"/>
      <c r="AP730" s="53">
        <v>0</v>
      </c>
      <c r="AQ730" s="40"/>
      <c r="AR730" s="40"/>
      <c r="AS730" s="40"/>
    </row>
    <row r="731" spans="1:45" s="1" customFormat="1" ht="20.100000000000001" customHeight="1" x14ac:dyDescent="0.2">
      <c r="A731" s="3"/>
      <c r="B731" s="63"/>
      <c r="C731" s="63"/>
      <c r="D731" s="63"/>
      <c r="E731" s="5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40"/>
      <c r="AR731" s="40"/>
      <c r="AS731" s="40"/>
    </row>
    <row r="732" spans="1:45" s="1" customFormat="1" ht="20.100000000000001" customHeight="1" x14ac:dyDescent="0.25">
      <c r="A732" s="3"/>
      <c r="B732" s="57" t="s">
        <v>305</v>
      </c>
      <c r="C732" s="58"/>
      <c r="D732" s="58"/>
      <c r="E732" s="5"/>
      <c r="F732" s="59">
        <v>0</v>
      </c>
      <c r="G732" s="54"/>
      <c r="H732" s="54"/>
      <c r="I732" s="54"/>
      <c r="J732" s="59">
        <v>0</v>
      </c>
      <c r="K732" s="59">
        <v>0</v>
      </c>
      <c r="L732" s="59">
        <v>0</v>
      </c>
      <c r="M732" s="54"/>
      <c r="N732" s="59">
        <v>0</v>
      </c>
      <c r="O732" s="54"/>
      <c r="P732" s="54"/>
      <c r="Q732" s="54"/>
      <c r="R732" s="59">
        <v>0</v>
      </c>
      <c r="S732" s="59">
        <v>0</v>
      </c>
      <c r="T732" s="59">
        <v>0</v>
      </c>
      <c r="U732" s="59">
        <v>0</v>
      </c>
      <c r="V732" s="59">
        <v>0</v>
      </c>
      <c r="W732" s="54"/>
      <c r="X732" s="59">
        <v>0</v>
      </c>
      <c r="Y732" s="59">
        <v>0</v>
      </c>
      <c r="Z732" s="59">
        <v>0</v>
      </c>
      <c r="AA732" s="59">
        <v>0</v>
      </c>
      <c r="AB732" s="59">
        <v>0</v>
      </c>
      <c r="AC732" s="59">
        <v>0</v>
      </c>
      <c r="AD732" s="59">
        <v>0</v>
      </c>
      <c r="AE732" s="54"/>
      <c r="AF732" s="59">
        <v>0</v>
      </c>
      <c r="AG732" s="54"/>
      <c r="AH732" s="54"/>
      <c r="AI732" s="54"/>
      <c r="AJ732" s="59">
        <v>0</v>
      </c>
      <c r="AK732" s="54"/>
      <c r="AL732" s="54"/>
      <c r="AM732" s="54"/>
      <c r="AN732" s="59">
        <v>0</v>
      </c>
      <c r="AO732" s="54"/>
      <c r="AP732" s="59">
        <v>0</v>
      </c>
      <c r="AQ732" s="40"/>
      <c r="AR732" s="40"/>
      <c r="AS732" s="40"/>
    </row>
    <row r="733" spans="1:45" s="1" customFormat="1" ht="20.100000000000001" customHeight="1" x14ac:dyDescent="0.2">
      <c r="A733" s="3"/>
      <c r="B733" s="63"/>
      <c r="C733" s="63"/>
      <c r="D733" s="63"/>
      <c r="E733" s="5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40"/>
      <c r="AR733" s="40"/>
      <c r="AS733" s="40"/>
    </row>
    <row r="734" spans="1:45" s="1" customFormat="1" ht="20.100000000000001" customHeight="1" x14ac:dyDescent="0.2">
      <c r="A734" s="3"/>
      <c r="B734" s="6" t="s">
        <v>306</v>
      </c>
      <c r="C734" s="63"/>
      <c r="D734" s="63"/>
      <c r="E734" s="5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40"/>
      <c r="AR734" s="40"/>
      <c r="AS734" s="40"/>
    </row>
    <row r="735" spans="1:45" s="1" customFormat="1" ht="20.100000000000001" customHeight="1" x14ac:dyDescent="0.2">
      <c r="A735" s="3"/>
      <c r="B735" s="63"/>
      <c r="C735" s="3" t="s">
        <v>154</v>
      </c>
      <c r="D735" s="2"/>
      <c r="E735" s="5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40"/>
      <c r="AR735" s="40"/>
      <c r="AS735" s="40"/>
    </row>
    <row r="736" spans="1:45" s="1" customFormat="1" ht="20.100000000000001" customHeight="1" x14ac:dyDescent="0.2">
      <c r="A736" s="3"/>
      <c r="B736" s="63"/>
      <c r="C736" s="3"/>
      <c r="D736" s="2" t="s">
        <v>96</v>
      </c>
      <c r="E736" s="5"/>
      <c r="F736" s="39">
        <v>0</v>
      </c>
      <c r="G736" s="39"/>
      <c r="H736" s="39"/>
      <c r="I736" s="39"/>
      <c r="J736" s="39">
        <v>0</v>
      </c>
      <c r="K736" s="39">
        <v>0</v>
      </c>
      <c r="L736" s="39">
        <v>0</v>
      </c>
      <c r="M736" s="39"/>
      <c r="N736" s="39">
        <v>0</v>
      </c>
      <c r="O736" s="39"/>
      <c r="P736" s="39"/>
      <c r="Q736" s="39"/>
      <c r="R736" s="39">
        <v>0</v>
      </c>
      <c r="S736" s="39">
        <v>0</v>
      </c>
      <c r="T736" s="39">
        <v>0</v>
      </c>
      <c r="U736" s="39">
        <v>0</v>
      </c>
      <c r="V736" s="39">
        <v>0</v>
      </c>
      <c r="W736" s="39"/>
      <c r="X736" s="39">
        <v>0</v>
      </c>
      <c r="Y736" s="39">
        <v>0</v>
      </c>
      <c r="Z736" s="39">
        <v>0</v>
      </c>
      <c r="AA736" s="39">
        <v>0</v>
      </c>
      <c r="AB736" s="39">
        <v>0</v>
      </c>
      <c r="AC736" s="39">
        <v>0</v>
      </c>
      <c r="AD736" s="39">
        <v>0</v>
      </c>
      <c r="AE736" s="39"/>
      <c r="AF736" s="39">
        <v>0</v>
      </c>
      <c r="AG736" s="39"/>
      <c r="AH736" s="39"/>
      <c r="AI736" s="39"/>
      <c r="AJ736" s="39">
        <v>0</v>
      </c>
      <c r="AK736" s="39"/>
      <c r="AL736" s="39"/>
      <c r="AM736" s="39"/>
      <c r="AN736" s="39">
        <v>0</v>
      </c>
      <c r="AO736" s="39"/>
      <c r="AP736" s="39">
        <v>0</v>
      </c>
      <c r="AQ736" s="40"/>
      <c r="AR736" s="40"/>
      <c r="AS736" s="40"/>
    </row>
    <row r="737" spans="1:45" ht="19.5" customHeight="1" x14ac:dyDescent="0.2">
      <c r="D737" s="47" t="s">
        <v>97</v>
      </c>
      <c r="F737" s="48">
        <v>0</v>
      </c>
      <c r="G737" s="49"/>
      <c r="H737" s="49"/>
      <c r="I737" s="49"/>
      <c r="J737" s="48">
        <v>0</v>
      </c>
      <c r="K737" s="48">
        <v>0</v>
      </c>
      <c r="L737" s="48">
        <v>0</v>
      </c>
      <c r="M737" s="49"/>
      <c r="N737" s="48">
        <v>0</v>
      </c>
      <c r="O737" s="49"/>
      <c r="P737" s="49"/>
      <c r="Q737" s="49"/>
      <c r="R737" s="48">
        <v>0</v>
      </c>
      <c r="S737" s="48">
        <v>0</v>
      </c>
      <c r="T737" s="48">
        <v>0</v>
      </c>
      <c r="U737" s="48">
        <v>0</v>
      </c>
      <c r="V737" s="48">
        <v>0</v>
      </c>
      <c r="W737" s="49"/>
      <c r="X737" s="48">
        <v>0</v>
      </c>
      <c r="Y737" s="48">
        <v>0</v>
      </c>
      <c r="Z737" s="48">
        <v>0</v>
      </c>
      <c r="AA737" s="48">
        <v>0</v>
      </c>
      <c r="AB737" s="48">
        <v>0</v>
      </c>
      <c r="AC737" s="48">
        <v>0</v>
      </c>
      <c r="AD737" s="48">
        <v>0</v>
      </c>
      <c r="AE737" s="49"/>
      <c r="AF737" s="48">
        <v>0</v>
      </c>
      <c r="AG737" s="49"/>
      <c r="AH737" s="49"/>
      <c r="AI737" s="49"/>
      <c r="AJ737" s="48">
        <v>0</v>
      </c>
      <c r="AK737" s="49"/>
      <c r="AL737" s="49"/>
      <c r="AM737" s="49"/>
      <c r="AN737" s="48">
        <v>0</v>
      </c>
      <c r="AO737" s="49"/>
      <c r="AP737" s="48">
        <v>0</v>
      </c>
      <c r="AQ737" s="40"/>
      <c r="AR737" s="40"/>
      <c r="AS737" s="40"/>
    </row>
    <row r="738" spans="1:45" s="1" customFormat="1" ht="20.100000000000001" customHeight="1" x14ac:dyDescent="0.2">
      <c r="A738" s="3"/>
      <c r="B738" s="63"/>
      <c r="C738" s="3"/>
      <c r="D738" s="2"/>
      <c r="E738" s="5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40"/>
      <c r="AR738" s="40"/>
      <c r="AS738" s="40"/>
    </row>
    <row r="739" spans="1:45" s="1" customFormat="1" ht="20.100000000000001" customHeight="1" x14ac:dyDescent="0.25">
      <c r="A739" s="3"/>
      <c r="B739" s="6"/>
      <c r="C739" s="51" t="s">
        <v>159</v>
      </c>
      <c r="D739" s="52"/>
      <c r="E739" s="5"/>
      <c r="F739" s="53">
        <v>0</v>
      </c>
      <c r="G739" s="54"/>
      <c r="H739" s="54"/>
      <c r="I739" s="54"/>
      <c r="J739" s="53">
        <v>0</v>
      </c>
      <c r="K739" s="53">
        <v>0</v>
      </c>
      <c r="L739" s="53">
        <v>0</v>
      </c>
      <c r="M739" s="54"/>
      <c r="N739" s="53">
        <v>0</v>
      </c>
      <c r="O739" s="54"/>
      <c r="P739" s="54"/>
      <c r="Q739" s="54"/>
      <c r="R739" s="53">
        <v>0</v>
      </c>
      <c r="S739" s="53">
        <v>0</v>
      </c>
      <c r="T739" s="53">
        <v>0</v>
      </c>
      <c r="U739" s="53">
        <v>0</v>
      </c>
      <c r="V739" s="53">
        <v>0</v>
      </c>
      <c r="W739" s="54"/>
      <c r="X739" s="53">
        <v>0</v>
      </c>
      <c r="Y739" s="53">
        <v>0</v>
      </c>
      <c r="Z739" s="53">
        <v>0</v>
      </c>
      <c r="AA739" s="53">
        <v>0</v>
      </c>
      <c r="AB739" s="53">
        <v>0</v>
      </c>
      <c r="AC739" s="53">
        <v>0</v>
      </c>
      <c r="AD739" s="53">
        <v>0</v>
      </c>
      <c r="AE739" s="54"/>
      <c r="AF739" s="53">
        <v>0</v>
      </c>
      <c r="AG739" s="54"/>
      <c r="AH739" s="54"/>
      <c r="AI739" s="54"/>
      <c r="AJ739" s="53">
        <v>0</v>
      </c>
      <c r="AK739" s="54"/>
      <c r="AL739" s="54"/>
      <c r="AM739" s="54"/>
      <c r="AN739" s="53">
        <v>0</v>
      </c>
      <c r="AO739" s="54"/>
      <c r="AP739" s="53">
        <v>0</v>
      </c>
      <c r="AQ739" s="40"/>
      <c r="AR739" s="40"/>
      <c r="AS739" s="40"/>
    </row>
    <row r="740" spans="1:45" s="1" customFormat="1" ht="20.100000000000001" customHeight="1" x14ac:dyDescent="0.2">
      <c r="A740" s="3"/>
      <c r="B740" s="63"/>
      <c r="C740" s="63"/>
      <c r="D740" s="63"/>
      <c r="E740" s="5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40"/>
      <c r="AR740" s="40"/>
      <c r="AS740" s="40"/>
    </row>
    <row r="741" spans="1:45" s="1" customFormat="1" ht="20.100000000000001" customHeight="1" x14ac:dyDescent="0.25">
      <c r="A741" s="3"/>
      <c r="B741" s="57" t="s">
        <v>307</v>
      </c>
      <c r="C741" s="58"/>
      <c r="D741" s="58"/>
      <c r="E741" s="5"/>
      <c r="F741" s="59">
        <v>0</v>
      </c>
      <c r="G741" s="54"/>
      <c r="H741" s="54"/>
      <c r="I741" s="54"/>
      <c r="J741" s="59">
        <v>0</v>
      </c>
      <c r="K741" s="59">
        <v>0</v>
      </c>
      <c r="L741" s="59">
        <v>0</v>
      </c>
      <c r="M741" s="54"/>
      <c r="N741" s="59">
        <v>0</v>
      </c>
      <c r="O741" s="54"/>
      <c r="P741" s="54"/>
      <c r="Q741" s="54"/>
      <c r="R741" s="59">
        <v>0</v>
      </c>
      <c r="S741" s="59">
        <v>0</v>
      </c>
      <c r="T741" s="59">
        <v>0</v>
      </c>
      <c r="U741" s="59">
        <v>0</v>
      </c>
      <c r="V741" s="59">
        <v>0</v>
      </c>
      <c r="W741" s="54"/>
      <c r="X741" s="59">
        <v>0</v>
      </c>
      <c r="Y741" s="59">
        <v>0</v>
      </c>
      <c r="Z741" s="59">
        <v>0</v>
      </c>
      <c r="AA741" s="59">
        <v>0</v>
      </c>
      <c r="AB741" s="59">
        <v>0</v>
      </c>
      <c r="AC741" s="59">
        <v>0</v>
      </c>
      <c r="AD741" s="59">
        <v>0</v>
      </c>
      <c r="AE741" s="54"/>
      <c r="AF741" s="59">
        <v>0</v>
      </c>
      <c r="AG741" s="54"/>
      <c r="AH741" s="54"/>
      <c r="AI741" s="54"/>
      <c r="AJ741" s="59">
        <v>0</v>
      </c>
      <c r="AK741" s="54"/>
      <c r="AL741" s="54"/>
      <c r="AM741" s="54"/>
      <c r="AN741" s="59">
        <v>0</v>
      </c>
      <c r="AO741" s="54"/>
      <c r="AP741" s="59">
        <v>0</v>
      </c>
      <c r="AQ741" s="40"/>
      <c r="AR741" s="40"/>
      <c r="AS741" s="40"/>
    </row>
    <row r="742" spans="1:45" s="1" customFormat="1" ht="20.100000000000001" customHeight="1" x14ac:dyDescent="0.2">
      <c r="A742" s="3"/>
      <c r="B742" s="63"/>
      <c r="C742" s="63"/>
      <c r="D742" s="63"/>
      <c r="E742" s="5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</row>
    <row r="743" spans="1:45" s="1" customFormat="1" ht="20.100000000000001" customHeight="1" x14ac:dyDescent="0.2">
      <c r="A743" s="3"/>
      <c r="B743" s="6" t="s">
        <v>308</v>
      </c>
      <c r="C743" s="63"/>
      <c r="D743" s="63"/>
      <c r="E743" s="5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</row>
    <row r="744" spans="1:45" s="1" customFormat="1" ht="20.100000000000001" customHeight="1" x14ac:dyDescent="0.2">
      <c r="A744" s="3"/>
      <c r="B744" s="63"/>
      <c r="C744" s="3" t="s">
        <v>154</v>
      </c>
      <c r="D744" s="2"/>
      <c r="E744" s="5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</row>
    <row r="745" spans="1:45" s="1" customFormat="1" ht="20.100000000000001" customHeight="1" x14ac:dyDescent="0.2">
      <c r="A745" s="3"/>
      <c r="B745" s="63"/>
      <c r="C745" s="3"/>
      <c r="D745" s="2" t="s">
        <v>122</v>
      </c>
      <c r="E745" s="5"/>
      <c r="F745" s="39">
        <v>0</v>
      </c>
      <c r="G745" s="39"/>
      <c r="H745" s="39"/>
      <c r="I745" s="39"/>
      <c r="J745" s="39">
        <v>0</v>
      </c>
      <c r="K745" s="39">
        <v>0</v>
      </c>
      <c r="L745" s="39">
        <v>0</v>
      </c>
      <c r="M745" s="39"/>
      <c r="N745" s="39">
        <v>0</v>
      </c>
      <c r="O745" s="39"/>
      <c r="P745" s="39"/>
      <c r="Q745" s="39"/>
      <c r="R745" s="39">
        <v>0</v>
      </c>
      <c r="S745" s="39">
        <v>0</v>
      </c>
      <c r="T745" s="39">
        <v>0</v>
      </c>
      <c r="U745" s="39">
        <v>0</v>
      </c>
      <c r="V745" s="39">
        <v>0</v>
      </c>
      <c r="W745" s="39"/>
      <c r="X745" s="39">
        <v>0</v>
      </c>
      <c r="Y745" s="39">
        <v>0</v>
      </c>
      <c r="Z745" s="39">
        <v>0</v>
      </c>
      <c r="AA745" s="39">
        <v>0</v>
      </c>
      <c r="AB745" s="39">
        <v>0</v>
      </c>
      <c r="AC745" s="39">
        <v>0</v>
      </c>
      <c r="AD745" s="39">
        <v>0</v>
      </c>
      <c r="AE745" s="39"/>
      <c r="AF745" s="39">
        <v>0</v>
      </c>
      <c r="AG745" s="39"/>
      <c r="AH745" s="39"/>
      <c r="AI745" s="39"/>
      <c r="AJ745" s="39">
        <v>0</v>
      </c>
      <c r="AK745" s="39"/>
      <c r="AL745" s="39"/>
      <c r="AM745" s="39"/>
      <c r="AN745" s="39">
        <v>0</v>
      </c>
      <c r="AO745" s="39"/>
      <c r="AP745" s="39">
        <v>0</v>
      </c>
      <c r="AQ745" s="40"/>
      <c r="AR745" s="40"/>
      <c r="AS745" s="40"/>
    </row>
    <row r="746" spans="1:45" ht="19.5" customHeight="1" x14ac:dyDescent="0.2">
      <c r="D746" s="47" t="s">
        <v>97</v>
      </c>
      <c r="F746" s="48">
        <v>0</v>
      </c>
      <c r="G746" s="49"/>
      <c r="H746" s="49"/>
      <c r="I746" s="49"/>
      <c r="J746" s="48">
        <v>0</v>
      </c>
      <c r="K746" s="48">
        <v>0</v>
      </c>
      <c r="L746" s="48">
        <v>0</v>
      </c>
      <c r="M746" s="49"/>
      <c r="N746" s="48">
        <v>0</v>
      </c>
      <c r="O746" s="49"/>
      <c r="P746" s="49"/>
      <c r="Q746" s="49"/>
      <c r="R746" s="48">
        <v>0</v>
      </c>
      <c r="S746" s="48">
        <v>0</v>
      </c>
      <c r="T746" s="48">
        <v>0</v>
      </c>
      <c r="U746" s="48">
        <v>0</v>
      </c>
      <c r="V746" s="48">
        <v>0</v>
      </c>
      <c r="W746" s="49"/>
      <c r="X746" s="48">
        <v>0</v>
      </c>
      <c r="Y746" s="48">
        <v>0</v>
      </c>
      <c r="Z746" s="48">
        <v>0</v>
      </c>
      <c r="AA746" s="48">
        <v>0</v>
      </c>
      <c r="AB746" s="48">
        <v>0</v>
      </c>
      <c r="AC746" s="48">
        <v>0</v>
      </c>
      <c r="AD746" s="48">
        <v>0</v>
      </c>
      <c r="AE746" s="49"/>
      <c r="AF746" s="48">
        <v>0</v>
      </c>
      <c r="AG746" s="49"/>
      <c r="AH746" s="49"/>
      <c r="AI746" s="49"/>
      <c r="AJ746" s="48">
        <v>0</v>
      </c>
      <c r="AK746" s="49"/>
      <c r="AL746" s="49"/>
      <c r="AM746" s="49"/>
      <c r="AN746" s="48">
        <v>0</v>
      </c>
      <c r="AO746" s="49"/>
      <c r="AP746" s="48">
        <v>0</v>
      </c>
      <c r="AQ746" s="40"/>
      <c r="AR746" s="40"/>
      <c r="AS746" s="40"/>
    </row>
    <row r="747" spans="1:45" s="1" customFormat="1" ht="20.100000000000001" customHeight="1" x14ac:dyDescent="0.2">
      <c r="A747" s="3"/>
      <c r="B747" s="63"/>
      <c r="C747" s="3"/>
      <c r="D747" s="2"/>
      <c r="E747" s="5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</row>
    <row r="748" spans="1:45" s="1" customFormat="1" ht="20.100000000000001" customHeight="1" x14ac:dyDescent="0.25">
      <c r="A748" s="3"/>
      <c r="B748" s="6"/>
      <c r="C748" s="51" t="s">
        <v>159</v>
      </c>
      <c r="D748" s="52"/>
      <c r="E748" s="5"/>
      <c r="F748" s="53">
        <v>0</v>
      </c>
      <c r="G748" s="54"/>
      <c r="H748" s="54"/>
      <c r="I748" s="54"/>
      <c r="J748" s="53">
        <v>0</v>
      </c>
      <c r="K748" s="53">
        <v>0</v>
      </c>
      <c r="L748" s="53">
        <v>0</v>
      </c>
      <c r="M748" s="54"/>
      <c r="N748" s="53">
        <v>0</v>
      </c>
      <c r="O748" s="54"/>
      <c r="P748" s="54"/>
      <c r="Q748" s="54"/>
      <c r="R748" s="53">
        <v>0</v>
      </c>
      <c r="S748" s="53">
        <v>0</v>
      </c>
      <c r="T748" s="53">
        <v>0</v>
      </c>
      <c r="U748" s="53">
        <v>0</v>
      </c>
      <c r="V748" s="53">
        <v>0</v>
      </c>
      <c r="W748" s="54"/>
      <c r="X748" s="53">
        <v>0</v>
      </c>
      <c r="Y748" s="53">
        <v>0</v>
      </c>
      <c r="Z748" s="53">
        <v>0</v>
      </c>
      <c r="AA748" s="53">
        <v>0</v>
      </c>
      <c r="AB748" s="53">
        <v>0</v>
      </c>
      <c r="AC748" s="53">
        <v>0</v>
      </c>
      <c r="AD748" s="53">
        <v>0</v>
      </c>
      <c r="AE748" s="54"/>
      <c r="AF748" s="53">
        <v>0</v>
      </c>
      <c r="AG748" s="54"/>
      <c r="AH748" s="54"/>
      <c r="AI748" s="54"/>
      <c r="AJ748" s="53">
        <v>0</v>
      </c>
      <c r="AK748" s="54"/>
      <c r="AL748" s="54"/>
      <c r="AM748" s="54"/>
      <c r="AN748" s="53">
        <v>0</v>
      </c>
      <c r="AO748" s="54"/>
      <c r="AP748" s="53">
        <v>0</v>
      </c>
      <c r="AQ748" s="40"/>
      <c r="AR748" s="40"/>
      <c r="AS748" s="40"/>
    </row>
    <row r="749" spans="1:45" s="1" customFormat="1" ht="20.100000000000001" customHeight="1" x14ac:dyDescent="0.2">
      <c r="A749" s="3"/>
      <c r="B749" s="63"/>
      <c r="C749" s="63"/>
      <c r="D749" s="63"/>
      <c r="E749" s="5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</row>
    <row r="750" spans="1:45" s="1" customFormat="1" ht="20.100000000000001" customHeight="1" x14ac:dyDescent="0.25">
      <c r="A750" s="3"/>
      <c r="B750" s="57" t="s">
        <v>309</v>
      </c>
      <c r="C750" s="58"/>
      <c r="D750" s="58"/>
      <c r="E750" s="5"/>
      <c r="F750" s="59">
        <v>0</v>
      </c>
      <c r="G750" s="54"/>
      <c r="H750" s="54"/>
      <c r="I750" s="54"/>
      <c r="J750" s="59">
        <v>0</v>
      </c>
      <c r="K750" s="59">
        <v>0</v>
      </c>
      <c r="L750" s="59">
        <v>0</v>
      </c>
      <c r="M750" s="54"/>
      <c r="N750" s="59">
        <v>0</v>
      </c>
      <c r="O750" s="54"/>
      <c r="P750" s="54"/>
      <c r="Q750" s="54"/>
      <c r="R750" s="59">
        <v>0</v>
      </c>
      <c r="S750" s="59">
        <v>0</v>
      </c>
      <c r="T750" s="59">
        <v>0</v>
      </c>
      <c r="U750" s="59">
        <v>0</v>
      </c>
      <c r="V750" s="59">
        <v>0</v>
      </c>
      <c r="W750" s="54"/>
      <c r="X750" s="59">
        <v>0</v>
      </c>
      <c r="Y750" s="59">
        <v>0</v>
      </c>
      <c r="Z750" s="59">
        <v>0</v>
      </c>
      <c r="AA750" s="59">
        <v>0</v>
      </c>
      <c r="AB750" s="59">
        <v>0</v>
      </c>
      <c r="AC750" s="59">
        <v>0</v>
      </c>
      <c r="AD750" s="59">
        <v>0</v>
      </c>
      <c r="AE750" s="54"/>
      <c r="AF750" s="59">
        <v>0</v>
      </c>
      <c r="AG750" s="54"/>
      <c r="AH750" s="54"/>
      <c r="AI750" s="54"/>
      <c r="AJ750" s="59">
        <v>0</v>
      </c>
      <c r="AK750" s="54"/>
      <c r="AL750" s="54"/>
      <c r="AM750" s="54"/>
      <c r="AN750" s="59">
        <v>0</v>
      </c>
      <c r="AO750" s="54"/>
      <c r="AP750" s="59">
        <v>0</v>
      </c>
      <c r="AQ750" s="40"/>
      <c r="AR750" s="40"/>
      <c r="AS750" s="40"/>
    </row>
    <row r="751" spans="1:45" ht="20.100000000000001" customHeight="1" x14ac:dyDescent="0.2"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40"/>
      <c r="AR751" s="40"/>
      <c r="AS751" s="40"/>
    </row>
    <row r="752" spans="1:45" s="69" customFormat="1" ht="30" customHeight="1" x14ac:dyDescent="0.2">
      <c r="A752" s="65"/>
      <c r="B752" s="66" t="s">
        <v>310</v>
      </c>
      <c r="C752" s="67"/>
      <c r="D752" s="67"/>
      <c r="E752" s="5"/>
      <c r="F752" s="68">
        <v>88</v>
      </c>
      <c r="G752" s="54"/>
      <c r="H752" s="54"/>
      <c r="I752" s="54"/>
      <c r="J752" s="68">
        <v>168</v>
      </c>
      <c r="K752" s="68">
        <v>17</v>
      </c>
      <c r="L752" s="68">
        <v>3</v>
      </c>
      <c r="M752" s="54"/>
      <c r="N752" s="68">
        <v>188</v>
      </c>
      <c r="O752" s="54"/>
      <c r="P752" s="54"/>
      <c r="Q752" s="54"/>
      <c r="R752" s="68">
        <v>0</v>
      </c>
      <c r="S752" s="68">
        <v>33</v>
      </c>
      <c r="T752" s="68">
        <v>80</v>
      </c>
      <c r="U752" s="68">
        <v>6</v>
      </c>
      <c r="V752" s="68">
        <v>0</v>
      </c>
      <c r="W752" s="54"/>
      <c r="X752" s="68">
        <v>9</v>
      </c>
      <c r="Y752" s="68">
        <v>6</v>
      </c>
      <c r="Z752" s="68">
        <v>4</v>
      </c>
      <c r="AA752" s="68">
        <v>7</v>
      </c>
      <c r="AB752" s="68">
        <v>0</v>
      </c>
      <c r="AC752" s="68">
        <v>0</v>
      </c>
      <c r="AD752" s="68">
        <v>50</v>
      </c>
      <c r="AE752" s="54"/>
      <c r="AF752" s="68">
        <v>195</v>
      </c>
      <c r="AG752" s="54"/>
      <c r="AH752" s="54"/>
      <c r="AI752" s="54"/>
      <c r="AJ752" s="68">
        <v>81</v>
      </c>
      <c r="AK752" s="54"/>
      <c r="AL752" s="54"/>
      <c r="AM752" s="54"/>
      <c r="AN752" s="68">
        <v>0</v>
      </c>
      <c r="AO752" s="54"/>
      <c r="AP752" s="68">
        <v>0</v>
      </c>
      <c r="AQ752" s="40"/>
      <c r="AR752" s="40"/>
      <c r="AS752" s="40"/>
    </row>
  </sheetData>
  <mergeCells count="4">
    <mergeCell ref="A2:AP3"/>
    <mergeCell ref="A4:AP5"/>
    <mergeCell ref="F7:AP7"/>
    <mergeCell ref="A8:D8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S752"/>
  <sheetViews>
    <sheetView view="pageBreakPreview" zoomScale="80" zoomScaleNormal="60" zoomScaleSheetLayoutView="80" workbookViewId="0">
      <pane ySplit="9" topLeftCell="A10" activePane="bottomLeft" state="frozen"/>
      <selection activeCell="A10" sqref="A10"/>
      <selection pane="bottomLeft" activeCell="A9" sqref="A9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2" width="12.7109375" style="4" customWidth="1"/>
    <col min="23" max="23" width="1.7109375" style="4" customWidth="1"/>
    <col min="24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16384" width="11.42578125" style="7"/>
  </cols>
  <sheetData>
    <row r="1" spans="1:45" x14ac:dyDescent="0.2">
      <c r="D1" s="6"/>
      <c r="E1" s="3"/>
      <c r="F1" s="6"/>
      <c r="G1" s="3"/>
      <c r="H1" s="6"/>
      <c r="I1" s="3"/>
      <c r="J1" s="6"/>
      <c r="K1" s="3"/>
      <c r="L1" s="6"/>
      <c r="M1" s="3"/>
      <c r="N1" s="6"/>
      <c r="O1" s="3"/>
      <c r="P1" s="6"/>
      <c r="Q1" s="3"/>
      <c r="R1" s="6"/>
      <c r="S1" s="3"/>
      <c r="T1" s="6"/>
      <c r="U1" s="3"/>
      <c r="V1" s="6"/>
      <c r="W1" s="3"/>
      <c r="X1" s="6"/>
      <c r="Y1" s="3"/>
      <c r="Z1" s="6"/>
      <c r="AA1" s="3"/>
      <c r="AB1" s="6"/>
      <c r="AC1" s="3"/>
      <c r="AD1" s="6"/>
      <c r="AE1" s="3"/>
      <c r="AF1" s="6"/>
      <c r="AG1" s="3"/>
      <c r="AH1" s="6"/>
      <c r="AI1" s="3"/>
      <c r="AJ1" s="6"/>
      <c r="AK1" s="3"/>
      <c r="AL1" s="6"/>
      <c r="AM1" s="3"/>
      <c r="AN1" s="6"/>
      <c r="AO1" s="3"/>
      <c r="AP1" s="6"/>
    </row>
    <row r="2" spans="1:45" ht="12.75" x14ac:dyDescent="0.2">
      <c r="A2" s="82" t="s">
        <v>51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</row>
    <row r="3" spans="1:45" ht="12.75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</row>
    <row r="4" spans="1:45" ht="12.75" x14ac:dyDescent="0.2">
      <c r="A4" s="82" t="s">
        <v>93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</row>
    <row r="5" spans="1:45" ht="13.5" thickBot="1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</row>
    <row r="6" spans="1:45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</row>
    <row r="7" spans="1:45" ht="30" customHeight="1" thickBot="1" x14ac:dyDescent="0.3">
      <c r="A7" s="13"/>
      <c r="B7" s="13"/>
      <c r="C7" s="13"/>
      <c r="D7" s="14"/>
      <c r="E7" s="14"/>
      <c r="F7" s="84" t="s">
        <v>35</v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</row>
    <row r="8" spans="1:45" ht="50.1" customHeight="1" thickBot="1" x14ac:dyDescent="0.25">
      <c r="A8" s="85" t="s">
        <v>3</v>
      </c>
      <c r="B8" s="85"/>
      <c r="C8" s="85"/>
      <c r="D8" s="85"/>
      <c r="E8" s="11"/>
      <c r="F8" s="10" t="s">
        <v>4</v>
      </c>
      <c r="G8" s="16"/>
      <c r="H8" s="16"/>
      <c r="I8" s="16"/>
      <c r="J8" s="10" t="s">
        <v>5</v>
      </c>
      <c r="K8" s="10" t="s">
        <v>22</v>
      </c>
      <c r="L8" s="10" t="s">
        <v>23</v>
      </c>
      <c r="M8" s="16"/>
      <c r="N8" s="10" t="s">
        <v>7</v>
      </c>
      <c r="O8" s="16"/>
      <c r="P8" s="16"/>
      <c r="Q8" s="16"/>
      <c r="R8" s="10" t="s">
        <v>10</v>
      </c>
      <c r="S8" s="10" t="s">
        <v>9</v>
      </c>
      <c r="T8" s="10" t="s">
        <v>24</v>
      </c>
      <c r="U8" s="10" t="s">
        <v>25</v>
      </c>
      <c r="V8" s="10" t="s">
        <v>52</v>
      </c>
      <c r="W8" s="16"/>
      <c r="X8" s="10" t="s">
        <v>43</v>
      </c>
      <c r="Y8" s="10" t="s">
        <v>53</v>
      </c>
      <c r="Z8" s="10" t="s">
        <v>44</v>
      </c>
      <c r="AA8" s="10" t="s">
        <v>54</v>
      </c>
      <c r="AB8" s="10" t="s">
        <v>55</v>
      </c>
      <c r="AC8" s="10" t="s">
        <v>11</v>
      </c>
      <c r="AD8" s="10" t="s">
        <v>46</v>
      </c>
      <c r="AE8" s="16"/>
      <c r="AF8" s="10" t="s">
        <v>15</v>
      </c>
      <c r="AG8" s="16"/>
      <c r="AH8" s="16"/>
      <c r="AI8" s="16"/>
      <c r="AJ8" s="10" t="s">
        <v>16</v>
      </c>
      <c r="AK8" s="17"/>
      <c r="AL8" s="17"/>
      <c r="AM8" s="17"/>
      <c r="AN8" s="10" t="s">
        <v>17</v>
      </c>
      <c r="AO8" s="17"/>
      <c r="AP8" s="10" t="s">
        <v>18</v>
      </c>
    </row>
    <row r="9" spans="1:45" ht="20.100000000000001" customHeight="1" x14ac:dyDescent="0.2">
      <c r="AQ9" s="40"/>
      <c r="AR9" s="40"/>
      <c r="AS9" s="40"/>
    </row>
    <row r="10" spans="1:45" ht="20.100000000000001" customHeight="1" x14ac:dyDescent="0.2">
      <c r="A10" s="2"/>
      <c r="B10" s="6" t="s">
        <v>94</v>
      </c>
      <c r="AQ10"/>
      <c r="AR10"/>
      <c r="AS10"/>
    </row>
    <row r="11" spans="1:45" ht="20.100000000000001" customHeight="1" x14ac:dyDescent="0.2">
      <c r="A11" s="45"/>
      <c r="B11" s="46"/>
      <c r="C11" s="3" t="s">
        <v>95</v>
      </c>
      <c r="AQ11"/>
      <c r="AR11"/>
      <c r="AS11"/>
    </row>
    <row r="12" spans="1:45" ht="20.100000000000001" customHeight="1" x14ac:dyDescent="0.2">
      <c r="D12" s="2" t="s">
        <v>96</v>
      </c>
      <c r="F12" s="39">
        <v>0</v>
      </c>
      <c r="G12" s="39"/>
      <c r="H12" s="39"/>
      <c r="I12" s="39"/>
      <c r="J12" s="39">
        <v>0</v>
      </c>
      <c r="K12" s="39">
        <v>0</v>
      </c>
      <c r="L12" s="39">
        <v>0</v>
      </c>
      <c r="M12" s="39"/>
      <c r="N12" s="39">
        <v>0</v>
      </c>
      <c r="O12" s="39"/>
      <c r="P12" s="39"/>
      <c r="Q12" s="39"/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/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/>
      <c r="AF12" s="39">
        <v>0</v>
      </c>
      <c r="AG12" s="39"/>
      <c r="AH12" s="39"/>
      <c r="AI12" s="39"/>
      <c r="AJ12" s="39">
        <v>0</v>
      </c>
      <c r="AK12" s="39"/>
      <c r="AL12" s="39"/>
      <c r="AM12" s="39"/>
      <c r="AN12" s="39">
        <v>0</v>
      </c>
      <c r="AO12" s="39"/>
      <c r="AP12" s="39">
        <v>0</v>
      </c>
      <c r="AQ12" s="40"/>
      <c r="AR12" s="40"/>
      <c r="AS12" s="40"/>
    </row>
    <row r="13" spans="1:45" ht="20.100000000000001" customHeight="1" x14ac:dyDescent="0.2">
      <c r="D13" s="47" t="s">
        <v>97</v>
      </c>
      <c r="F13" s="48">
        <v>0</v>
      </c>
      <c r="G13" s="49"/>
      <c r="H13" s="49"/>
      <c r="I13" s="49"/>
      <c r="J13" s="48">
        <v>0</v>
      </c>
      <c r="K13" s="48">
        <v>0</v>
      </c>
      <c r="L13" s="48">
        <v>0</v>
      </c>
      <c r="M13" s="49"/>
      <c r="N13" s="48">
        <v>0</v>
      </c>
      <c r="O13" s="49"/>
      <c r="P13" s="49"/>
      <c r="Q13" s="49"/>
      <c r="R13" s="48">
        <v>0</v>
      </c>
      <c r="S13" s="48">
        <v>0</v>
      </c>
      <c r="T13" s="48">
        <v>0</v>
      </c>
      <c r="U13" s="48">
        <v>0</v>
      </c>
      <c r="V13" s="48">
        <v>0</v>
      </c>
      <c r="W13" s="49"/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9"/>
      <c r="AF13" s="48">
        <v>0</v>
      </c>
      <c r="AG13" s="49"/>
      <c r="AH13" s="49"/>
      <c r="AI13" s="49"/>
      <c r="AJ13" s="48">
        <v>0</v>
      </c>
      <c r="AK13" s="49"/>
      <c r="AL13" s="49"/>
      <c r="AM13" s="49"/>
      <c r="AN13" s="48">
        <v>0</v>
      </c>
      <c r="AO13" s="49"/>
      <c r="AP13" s="48">
        <v>0</v>
      </c>
      <c r="AQ13" s="40"/>
      <c r="AR13" s="40"/>
      <c r="AS13" s="40"/>
    </row>
    <row r="14" spans="1:45" ht="20.100000000000001" customHeight="1" x14ac:dyDescent="0.2">
      <c r="D14" s="2" t="s">
        <v>98</v>
      </c>
      <c r="F14" s="39">
        <v>0</v>
      </c>
      <c r="G14" s="39"/>
      <c r="H14" s="39"/>
      <c r="I14" s="39"/>
      <c r="J14" s="39">
        <v>0</v>
      </c>
      <c r="K14" s="39">
        <v>0</v>
      </c>
      <c r="L14" s="39">
        <v>0</v>
      </c>
      <c r="M14" s="39"/>
      <c r="N14" s="39">
        <v>0</v>
      </c>
      <c r="O14" s="39"/>
      <c r="P14" s="39"/>
      <c r="Q14" s="39"/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/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/>
      <c r="AF14" s="39">
        <v>0</v>
      </c>
      <c r="AG14" s="39"/>
      <c r="AH14" s="39"/>
      <c r="AI14" s="39"/>
      <c r="AJ14" s="39">
        <v>0</v>
      </c>
      <c r="AK14" s="39"/>
      <c r="AL14" s="39"/>
      <c r="AM14" s="39"/>
      <c r="AN14" s="39">
        <v>0</v>
      </c>
      <c r="AO14" s="39"/>
      <c r="AP14" s="39">
        <v>0</v>
      </c>
      <c r="AQ14" s="40"/>
      <c r="AR14" s="40"/>
      <c r="AS14" s="40"/>
    </row>
    <row r="15" spans="1:45" ht="20.100000000000001" customHeight="1" x14ac:dyDescent="0.2">
      <c r="D15" s="47" t="s">
        <v>99</v>
      </c>
      <c r="F15" s="48">
        <v>0</v>
      </c>
      <c r="G15" s="49"/>
      <c r="H15" s="49"/>
      <c r="I15" s="49"/>
      <c r="J15" s="48">
        <v>0</v>
      </c>
      <c r="K15" s="48">
        <v>0</v>
      </c>
      <c r="L15" s="48">
        <v>0</v>
      </c>
      <c r="M15" s="49"/>
      <c r="N15" s="48">
        <v>0</v>
      </c>
      <c r="O15" s="49"/>
      <c r="P15" s="49"/>
      <c r="Q15" s="49"/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9"/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9"/>
      <c r="AF15" s="48">
        <v>0</v>
      </c>
      <c r="AG15" s="49"/>
      <c r="AH15" s="49"/>
      <c r="AI15" s="49"/>
      <c r="AJ15" s="48">
        <v>0</v>
      </c>
      <c r="AK15" s="49"/>
      <c r="AL15" s="49"/>
      <c r="AM15" s="49"/>
      <c r="AN15" s="48">
        <v>0</v>
      </c>
      <c r="AO15" s="49"/>
      <c r="AP15" s="48">
        <v>0</v>
      </c>
      <c r="AQ15" s="40"/>
      <c r="AR15" s="40"/>
      <c r="AS15" s="40"/>
    </row>
    <row r="16" spans="1:45" ht="20.100000000000001" customHeight="1" x14ac:dyDescent="0.2">
      <c r="D16" s="2" t="s">
        <v>100</v>
      </c>
      <c r="F16" s="39">
        <v>0</v>
      </c>
      <c r="G16" s="39"/>
      <c r="H16" s="39"/>
      <c r="I16" s="39"/>
      <c r="J16" s="39">
        <v>0</v>
      </c>
      <c r="K16" s="39">
        <v>0</v>
      </c>
      <c r="L16" s="39">
        <v>0</v>
      </c>
      <c r="M16" s="39"/>
      <c r="N16" s="39">
        <v>0</v>
      </c>
      <c r="O16" s="39"/>
      <c r="P16" s="39"/>
      <c r="Q16" s="39"/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/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/>
      <c r="AF16" s="39">
        <v>0</v>
      </c>
      <c r="AG16" s="39"/>
      <c r="AH16" s="39"/>
      <c r="AI16" s="39"/>
      <c r="AJ16" s="39">
        <v>0</v>
      </c>
      <c r="AK16" s="39"/>
      <c r="AL16" s="39"/>
      <c r="AM16" s="39"/>
      <c r="AN16" s="39">
        <v>0</v>
      </c>
      <c r="AO16" s="39"/>
      <c r="AP16" s="39">
        <v>0</v>
      </c>
      <c r="AQ16" s="40"/>
      <c r="AR16" s="40"/>
      <c r="AS16" s="40"/>
    </row>
    <row r="17" spans="1:45" ht="20.100000000000001" customHeight="1" x14ac:dyDescent="0.2">
      <c r="D17" s="47" t="s">
        <v>101</v>
      </c>
      <c r="F17" s="48">
        <v>0</v>
      </c>
      <c r="G17" s="49"/>
      <c r="H17" s="49"/>
      <c r="I17" s="49"/>
      <c r="J17" s="48">
        <v>0</v>
      </c>
      <c r="K17" s="48">
        <v>0</v>
      </c>
      <c r="L17" s="48">
        <v>0</v>
      </c>
      <c r="M17" s="49"/>
      <c r="N17" s="48">
        <v>0</v>
      </c>
      <c r="O17" s="49"/>
      <c r="P17" s="49"/>
      <c r="Q17" s="49"/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9"/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9"/>
      <c r="AF17" s="48">
        <v>0</v>
      </c>
      <c r="AG17" s="49"/>
      <c r="AH17" s="49"/>
      <c r="AI17" s="49"/>
      <c r="AJ17" s="48">
        <v>0</v>
      </c>
      <c r="AK17" s="49"/>
      <c r="AL17" s="49"/>
      <c r="AM17" s="49"/>
      <c r="AN17" s="48">
        <v>0</v>
      </c>
      <c r="AO17" s="49"/>
      <c r="AP17" s="48">
        <v>0</v>
      </c>
      <c r="AQ17" s="40"/>
      <c r="AR17" s="40"/>
      <c r="AS17" s="40"/>
    </row>
    <row r="18" spans="1:45" ht="20.100000000000001" customHeight="1" x14ac:dyDescent="0.2">
      <c r="D18" s="2" t="s">
        <v>102</v>
      </c>
      <c r="F18" s="39">
        <v>0</v>
      </c>
      <c r="G18" s="39"/>
      <c r="H18" s="39"/>
      <c r="I18" s="39"/>
      <c r="J18" s="39">
        <v>0</v>
      </c>
      <c r="K18" s="39">
        <v>0</v>
      </c>
      <c r="L18" s="39">
        <v>0</v>
      </c>
      <c r="M18" s="39"/>
      <c r="N18" s="39">
        <v>0</v>
      </c>
      <c r="O18" s="39"/>
      <c r="P18" s="39"/>
      <c r="Q18" s="39"/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/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/>
      <c r="AF18" s="39">
        <v>0</v>
      </c>
      <c r="AG18" s="39"/>
      <c r="AH18" s="39"/>
      <c r="AI18" s="39"/>
      <c r="AJ18" s="39">
        <v>0</v>
      </c>
      <c r="AK18" s="39"/>
      <c r="AL18" s="39"/>
      <c r="AM18" s="39"/>
      <c r="AN18" s="39">
        <v>0</v>
      </c>
      <c r="AO18" s="39"/>
      <c r="AP18" s="39">
        <v>0</v>
      </c>
      <c r="AQ18" s="40"/>
      <c r="AR18" s="40"/>
      <c r="AS18" s="40"/>
    </row>
    <row r="19" spans="1:45" ht="20.100000000000001" customHeight="1" x14ac:dyDescent="0.2">
      <c r="D19" s="47" t="s">
        <v>103</v>
      </c>
      <c r="F19" s="48">
        <v>0</v>
      </c>
      <c r="G19" s="49"/>
      <c r="H19" s="49"/>
      <c r="I19" s="49"/>
      <c r="J19" s="48">
        <v>0</v>
      </c>
      <c r="K19" s="48">
        <v>0</v>
      </c>
      <c r="L19" s="48">
        <v>0</v>
      </c>
      <c r="M19" s="49"/>
      <c r="N19" s="48">
        <v>0</v>
      </c>
      <c r="O19" s="49"/>
      <c r="P19" s="49"/>
      <c r="Q19" s="49"/>
      <c r="R19" s="48">
        <v>0</v>
      </c>
      <c r="S19" s="48">
        <v>0</v>
      </c>
      <c r="T19" s="48">
        <v>0</v>
      </c>
      <c r="U19" s="48">
        <v>0</v>
      </c>
      <c r="V19" s="48">
        <v>0</v>
      </c>
      <c r="W19" s="49"/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9"/>
      <c r="AF19" s="48">
        <v>0</v>
      </c>
      <c r="AG19" s="49"/>
      <c r="AH19" s="49"/>
      <c r="AI19" s="49"/>
      <c r="AJ19" s="48">
        <v>0</v>
      </c>
      <c r="AK19" s="49"/>
      <c r="AL19" s="49"/>
      <c r="AM19" s="49"/>
      <c r="AN19" s="48">
        <v>0</v>
      </c>
      <c r="AO19" s="49"/>
      <c r="AP19" s="48">
        <v>0</v>
      </c>
      <c r="AQ19" s="40"/>
      <c r="AR19" s="40"/>
      <c r="AS19" s="40"/>
    </row>
    <row r="20" spans="1:45" ht="20.100000000000001" customHeight="1" x14ac:dyDescent="0.2">
      <c r="D20" s="2" t="s">
        <v>104</v>
      </c>
      <c r="F20" s="39">
        <v>0</v>
      </c>
      <c r="G20" s="39"/>
      <c r="H20" s="39"/>
      <c r="I20" s="39"/>
      <c r="J20" s="39">
        <v>0</v>
      </c>
      <c r="K20" s="39">
        <v>0</v>
      </c>
      <c r="L20" s="39">
        <v>0</v>
      </c>
      <c r="M20" s="39"/>
      <c r="N20" s="39">
        <v>0</v>
      </c>
      <c r="O20" s="39"/>
      <c r="P20" s="39"/>
      <c r="Q20" s="39"/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/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/>
      <c r="AF20" s="39">
        <v>0</v>
      </c>
      <c r="AG20" s="39"/>
      <c r="AH20" s="39"/>
      <c r="AI20" s="39"/>
      <c r="AJ20" s="39">
        <v>0</v>
      </c>
      <c r="AK20" s="39"/>
      <c r="AL20" s="39"/>
      <c r="AM20" s="39"/>
      <c r="AN20" s="39">
        <v>0</v>
      </c>
      <c r="AO20" s="39"/>
      <c r="AP20" s="39">
        <v>0</v>
      </c>
      <c r="AQ20" s="40"/>
      <c r="AR20" s="40"/>
      <c r="AS20" s="40"/>
    </row>
    <row r="21" spans="1:45" ht="20.100000000000001" customHeight="1" x14ac:dyDescent="0.2">
      <c r="D21" s="47" t="s">
        <v>105</v>
      </c>
      <c r="F21" s="48">
        <v>0</v>
      </c>
      <c r="G21" s="49"/>
      <c r="H21" s="49"/>
      <c r="I21" s="49"/>
      <c r="J21" s="48">
        <v>0</v>
      </c>
      <c r="K21" s="48">
        <v>0</v>
      </c>
      <c r="L21" s="48">
        <v>0</v>
      </c>
      <c r="M21" s="49"/>
      <c r="N21" s="48">
        <v>0</v>
      </c>
      <c r="O21" s="49"/>
      <c r="P21" s="49"/>
      <c r="Q21" s="49"/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9"/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9"/>
      <c r="AF21" s="48">
        <v>0</v>
      </c>
      <c r="AG21" s="49"/>
      <c r="AH21" s="49"/>
      <c r="AI21" s="49"/>
      <c r="AJ21" s="48">
        <v>0</v>
      </c>
      <c r="AK21" s="49"/>
      <c r="AL21" s="49"/>
      <c r="AM21" s="49"/>
      <c r="AN21" s="48">
        <v>0</v>
      </c>
      <c r="AO21" s="49"/>
      <c r="AP21" s="48">
        <v>0</v>
      </c>
      <c r="AQ21" s="40"/>
      <c r="AR21" s="40"/>
      <c r="AS21" s="40"/>
    </row>
    <row r="22" spans="1:45" ht="20.100000000000001" customHeight="1" x14ac:dyDescent="0.2">
      <c r="D22" s="2" t="s">
        <v>106</v>
      </c>
      <c r="F22" s="39">
        <v>0</v>
      </c>
      <c r="G22" s="39"/>
      <c r="H22" s="39"/>
      <c r="I22" s="39"/>
      <c r="J22" s="39">
        <v>0</v>
      </c>
      <c r="K22" s="39">
        <v>0</v>
      </c>
      <c r="L22" s="39">
        <v>0</v>
      </c>
      <c r="M22" s="39"/>
      <c r="N22" s="39">
        <v>0</v>
      </c>
      <c r="O22" s="39"/>
      <c r="P22" s="39"/>
      <c r="Q22" s="39"/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/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/>
      <c r="AF22" s="39">
        <v>0</v>
      </c>
      <c r="AG22" s="39"/>
      <c r="AH22" s="39"/>
      <c r="AI22" s="39"/>
      <c r="AJ22" s="39">
        <v>0</v>
      </c>
      <c r="AK22" s="39"/>
      <c r="AL22" s="39"/>
      <c r="AM22" s="39"/>
      <c r="AN22" s="39">
        <v>0</v>
      </c>
      <c r="AO22" s="39"/>
      <c r="AP22" s="39">
        <v>0</v>
      </c>
      <c r="AQ22" s="40"/>
      <c r="AR22" s="40"/>
      <c r="AS22" s="40"/>
    </row>
    <row r="23" spans="1:45" ht="20.100000000000001" customHeight="1" x14ac:dyDescent="0.2">
      <c r="D23" s="47" t="s">
        <v>107</v>
      </c>
      <c r="F23" s="48">
        <v>0</v>
      </c>
      <c r="G23" s="49"/>
      <c r="H23" s="49"/>
      <c r="I23" s="49"/>
      <c r="J23" s="48">
        <v>0</v>
      </c>
      <c r="K23" s="48">
        <v>0</v>
      </c>
      <c r="L23" s="48">
        <v>0</v>
      </c>
      <c r="M23" s="49"/>
      <c r="N23" s="48">
        <v>0</v>
      </c>
      <c r="O23" s="49"/>
      <c r="P23" s="49"/>
      <c r="Q23" s="49"/>
      <c r="R23" s="48">
        <v>0</v>
      </c>
      <c r="S23" s="48">
        <v>0</v>
      </c>
      <c r="T23" s="48">
        <v>0</v>
      </c>
      <c r="U23" s="48">
        <v>0</v>
      </c>
      <c r="V23" s="48">
        <v>0</v>
      </c>
      <c r="W23" s="49"/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9"/>
      <c r="AF23" s="48">
        <v>0</v>
      </c>
      <c r="AG23" s="49"/>
      <c r="AH23" s="49"/>
      <c r="AI23" s="49"/>
      <c r="AJ23" s="48">
        <v>0</v>
      </c>
      <c r="AK23" s="49"/>
      <c r="AL23" s="49"/>
      <c r="AM23" s="49"/>
      <c r="AN23" s="48">
        <v>0</v>
      </c>
      <c r="AO23" s="49"/>
      <c r="AP23" s="48">
        <v>0</v>
      </c>
      <c r="AQ23" s="40"/>
      <c r="AR23" s="40"/>
      <c r="AS23" s="40"/>
    </row>
    <row r="24" spans="1:45" ht="20.100000000000001" customHeight="1" x14ac:dyDescent="0.2">
      <c r="D24" s="2" t="s">
        <v>108</v>
      </c>
      <c r="F24" s="39">
        <v>0</v>
      </c>
      <c r="G24" s="39"/>
      <c r="H24" s="39"/>
      <c r="I24" s="39"/>
      <c r="J24" s="39">
        <v>0</v>
      </c>
      <c r="K24" s="39">
        <v>0</v>
      </c>
      <c r="L24" s="39">
        <v>0</v>
      </c>
      <c r="M24" s="39"/>
      <c r="N24" s="39">
        <v>0</v>
      </c>
      <c r="O24" s="39"/>
      <c r="P24" s="39"/>
      <c r="Q24" s="39"/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/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/>
      <c r="AF24" s="39">
        <v>0</v>
      </c>
      <c r="AG24" s="39"/>
      <c r="AH24" s="39"/>
      <c r="AI24" s="39"/>
      <c r="AJ24" s="39">
        <v>0</v>
      </c>
      <c r="AK24" s="39"/>
      <c r="AL24" s="39"/>
      <c r="AM24" s="39"/>
      <c r="AN24" s="39">
        <v>0</v>
      </c>
      <c r="AO24" s="39"/>
      <c r="AP24" s="39">
        <v>0</v>
      </c>
      <c r="AQ24" s="40"/>
      <c r="AR24" s="40"/>
      <c r="AS24" s="40"/>
    </row>
    <row r="25" spans="1:45" ht="20.100000000000001" customHeight="1" x14ac:dyDescent="0.2">
      <c r="D25" s="47" t="s">
        <v>109</v>
      </c>
      <c r="F25" s="48">
        <v>0</v>
      </c>
      <c r="G25" s="49"/>
      <c r="H25" s="49"/>
      <c r="I25" s="49"/>
      <c r="J25" s="48">
        <v>0</v>
      </c>
      <c r="K25" s="48">
        <v>0</v>
      </c>
      <c r="L25" s="48">
        <v>0</v>
      </c>
      <c r="M25" s="49"/>
      <c r="N25" s="48">
        <v>0</v>
      </c>
      <c r="O25" s="49"/>
      <c r="P25" s="49"/>
      <c r="Q25" s="49"/>
      <c r="R25" s="48">
        <v>0</v>
      </c>
      <c r="S25" s="48">
        <v>0</v>
      </c>
      <c r="T25" s="48">
        <v>0</v>
      </c>
      <c r="U25" s="48">
        <v>0</v>
      </c>
      <c r="V25" s="48">
        <v>0</v>
      </c>
      <c r="W25" s="49"/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9"/>
      <c r="AF25" s="48">
        <v>0</v>
      </c>
      <c r="AG25" s="49"/>
      <c r="AH25" s="49"/>
      <c r="AI25" s="49"/>
      <c r="AJ25" s="48">
        <v>0</v>
      </c>
      <c r="AK25" s="49"/>
      <c r="AL25" s="49"/>
      <c r="AM25" s="49"/>
      <c r="AN25" s="48">
        <v>0</v>
      </c>
      <c r="AO25" s="49"/>
      <c r="AP25" s="48">
        <v>0</v>
      </c>
      <c r="AQ25" s="40"/>
      <c r="AR25" s="40"/>
      <c r="AS25" s="40"/>
    </row>
    <row r="26" spans="1:45" ht="20.100000000000001" customHeight="1" x14ac:dyDescent="0.2">
      <c r="D26" s="50" t="s">
        <v>110</v>
      </c>
      <c r="F26" s="49">
        <v>0</v>
      </c>
      <c r="G26" s="49"/>
      <c r="H26" s="49"/>
      <c r="I26" s="49"/>
      <c r="J26" s="49">
        <v>0</v>
      </c>
      <c r="K26" s="49">
        <v>0</v>
      </c>
      <c r="L26" s="49">
        <v>0</v>
      </c>
      <c r="M26" s="49"/>
      <c r="N26" s="49">
        <v>0</v>
      </c>
      <c r="O26" s="49"/>
      <c r="P26" s="49"/>
      <c r="Q26" s="49"/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/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/>
      <c r="AF26" s="49">
        <v>0</v>
      </c>
      <c r="AG26" s="49"/>
      <c r="AH26" s="49"/>
      <c r="AI26" s="49"/>
      <c r="AJ26" s="49">
        <v>0</v>
      </c>
      <c r="AK26" s="49"/>
      <c r="AL26" s="49"/>
      <c r="AM26" s="49"/>
      <c r="AN26" s="49">
        <v>0</v>
      </c>
      <c r="AO26" s="49"/>
      <c r="AP26" s="49">
        <v>0</v>
      </c>
      <c r="AQ26" s="40"/>
      <c r="AR26" s="40"/>
      <c r="AS26" s="40"/>
    </row>
    <row r="27" spans="1:45" ht="20.100000000000001" customHeight="1" x14ac:dyDescent="0.2">
      <c r="D27" s="47" t="s">
        <v>111</v>
      </c>
      <c r="F27" s="48">
        <v>0</v>
      </c>
      <c r="G27" s="49"/>
      <c r="H27" s="49"/>
      <c r="I27" s="49"/>
      <c r="J27" s="48">
        <v>0</v>
      </c>
      <c r="K27" s="48">
        <v>0</v>
      </c>
      <c r="L27" s="48">
        <v>0</v>
      </c>
      <c r="M27" s="49"/>
      <c r="N27" s="48">
        <v>0</v>
      </c>
      <c r="O27" s="49"/>
      <c r="P27" s="49"/>
      <c r="Q27" s="49"/>
      <c r="R27" s="48">
        <v>0</v>
      </c>
      <c r="S27" s="48">
        <v>0</v>
      </c>
      <c r="T27" s="48">
        <v>0</v>
      </c>
      <c r="U27" s="48">
        <v>0</v>
      </c>
      <c r="V27" s="48">
        <v>0</v>
      </c>
      <c r="W27" s="49"/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9"/>
      <c r="AF27" s="48">
        <v>0</v>
      </c>
      <c r="AG27" s="49"/>
      <c r="AH27" s="49"/>
      <c r="AI27" s="49"/>
      <c r="AJ27" s="48">
        <v>0</v>
      </c>
      <c r="AK27" s="49"/>
      <c r="AL27" s="49"/>
      <c r="AM27" s="49"/>
      <c r="AN27" s="48">
        <v>0</v>
      </c>
      <c r="AO27" s="49"/>
      <c r="AP27" s="48">
        <v>0</v>
      </c>
      <c r="AQ27" s="40"/>
      <c r="AR27" s="40"/>
      <c r="AS27" s="40"/>
    </row>
    <row r="28" spans="1:45" ht="20.100000000000001" customHeight="1" x14ac:dyDescent="0.2"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40"/>
      <c r="AR28" s="40"/>
      <c r="AS28" s="40"/>
    </row>
    <row r="29" spans="1:45" s="1" customFormat="1" ht="20.100000000000001" customHeight="1" x14ac:dyDescent="0.25">
      <c r="A29" s="3"/>
      <c r="B29" s="6"/>
      <c r="C29" s="51" t="s">
        <v>112</v>
      </c>
      <c r="D29" s="52"/>
      <c r="E29" s="5"/>
      <c r="F29" s="53">
        <v>0</v>
      </c>
      <c r="G29" s="54"/>
      <c r="H29" s="54"/>
      <c r="I29" s="54"/>
      <c r="J29" s="53">
        <v>0</v>
      </c>
      <c r="K29" s="53">
        <v>0</v>
      </c>
      <c r="L29" s="53">
        <v>0</v>
      </c>
      <c r="M29" s="54"/>
      <c r="N29" s="53">
        <v>0</v>
      </c>
      <c r="O29" s="54"/>
      <c r="P29" s="54"/>
      <c r="Q29" s="54"/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4"/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4"/>
      <c r="AF29" s="53">
        <v>0</v>
      </c>
      <c r="AG29" s="54"/>
      <c r="AH29" s="54"/>
      <c r="AI29" s="54"/>
      <c r="AJ29" s="53">
        <v>0</v>
      </c>
      <c r="AK29" s="54"/>
      <c r="AL29" s="54"/>
      <c r="AM29" s="54"/>
      <c r="AN29" s="53">
        <v>0</v>
      </c>
      <c r="AO29" s="54"/>
      <c r="AP29" s="53">
        <v>0</v>
      </c>
      <c r="AQ29" s="40"/>
      <c r="AR29" s="40"/>
      <c r="AS29" s="40"/>
    </row>
    <row r="30" spans="1:45" ht="20.100000000000001" customHeight="1" x14ac:dyDescent="0.2"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40"/>
      <c r="AR30" s="40"/>
      <c r="AS30" s="40"/>
    </row>
    <row r="31" spans="1:45" ht="20.100000000000001" customHeight="1" x14ac:dyDescent="0.2">
      <c r="C31" s="3" t="s">
        <v>0</v>
      </c>
      <c r="F31" s="55"/>
      <c r="G31" s="55"/>
      <c r="H31" s="55"/>
      <c r="I31" s="55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40"/>
      <c r="AR31" s="40"/>
      <c r="AS31" s="40"/>
    </row>
    <row r="32" spans="1:45" ht="20.100000000000001" customHeight="1" x14ac:dyDescent="0.2">
      <c r="D32" s="2" t="s">
        <v>96</v>
      </c>
      <c r="F32" s="39">
        <v>0</v>
      </c>
      <c r="G32" s="39"/>
      <c r="H32" s="39"/>
      <c r="I32" s="39"/>
      <c r="J32" s="39">
        <v>0</v>
      </c>
      <c r="K32" s="39">
        <v>0</v>
      </c>
      <c r="L32" s="39">
        <v>0</v>
      </c>
      <c r="M32" s="39"/>
      <c r="N32" s="39">
        <v>0</v>
      </c>
      <c r="O32" s="39"/>
      <c r="P32" s="39"/>
      <c r="Q32" s="39"/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/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/>
      <c r="AF32" s="39">
        <v>0</v>
      </c>
      <c r="AG32" s="39"/>
      <c r="AH32" s="39"/>
      <c r="AI32" s="39"/>
      <c r="AJ32" s="39">
        <v>0</v>
      </c>
      <c r="AK32" s="39"/>
      <c r="AL32" s="39"/>
      <c r="AM32" s="39"/>
      <c r="AN32" s="39">
        <v>0</v>
      </c>
      <c r="AO32" s="39"/>
      <c r="AP32" s="39">
        <v>0</v>
      </c>
      <c r="AQ32" s="40"/>
      <c r="AR32" s="40"/>
      <c r="AS32" s="40"/>
    </row>
    <row r="33" spans="1:45" ht="20.100000000000001" customHeight="1" x14ac:dyDescent="0.2">
      <c r="D33" s="47" t="s">
        <v>97</v>
      </c>
      <c r="F33" s="48">
        <v>0</v>
      </c>
      <c r="G33" s="49"/>
      <c r="H33" s="49"/>
      <c r="I33" s="49"/>
      <c r="J33" s="48">
        <v>0</v>
      </c>
      <c r="K33" s="48">
        <v>0</v>
      </c>
      <c r="L33" s="48">
        <v>0</v>
      </c>
      <c r="M33" s="49"/>
      <c r="N33" s="48">
        <v>0</v>
      </c>
      <c r="O33" s="49"/>
      <c r="P33" s="49"/>
      <c r="Q33" s="49"/>
      <c r="R33" s="48">
        <v>0</v>
      </c>
      <c r="S33" s="48">
        <v>0</v>
      </c>
      <c r="T33" s="48">
        <v>0</v>
      </c>
      <c r="U33" s="48">
        <v>0</v>
      </c>
      <c r="V33" s="48">
        <v>0</v>
      </c>
      <c r="W33" s="49"/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9"/>
      <c r="AF33" s="48">
        <v>0</v>
      </c>
      <c r="AG33" s="49"/>
      <c r="AH33" s="49"/>
      <c r="AI33" s="49"/>
      <c r="AJ33" s="48">
        <v>0</v>
      </c>
      <c r="AK33" s="49"/>
      <c r="AL33" s="49"/>
      <c r="AM33" s="49"/>
      <c r="AN33" s="48">
        <v>0</v>
      </c>
      <c r="AO33" s="49"/>
      <c r="AP33" s="48">
        <v>0</v>
      </c>
      <c r="AQ33" s="40"/>
      <c r="AR33" s="40"/>
      <c r="AS33" s="40"/>
    </row>
    <row r="34" spans="1:45" ht="20.100000000000001" customHeight="1" x14ac:dyDescent="0.2">
      <c r="D34" s="2" t="s">
        <v>113</v>
      </c>
      <c r="F34" s="39">
        <v>0</v>
      </c>
      <c r="G34" s="39"/>
      <c r="H34" s="39"/>
      <c r="I34" s="39"/>
      <c r="J34" s="39">
        <v>0</v>
      </c>
      <c r="K34" s="39">
        <v>0</v>
      </c>
      <c r="L34" s="39">
        <v>0</v>
      </c>
      <c r="M34" s="39"/>
      <c r="N34" s="39">
        <v>0</v>
      </c>
      <c r="O34" s="39"/>
      <c r="P34" s="39"/>
      <c r="Q34" s="39"/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/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/>
      <c r="AF34" s="39">
        <v>0</v>
      </c>
      <c r="AG34" s="39"/>
      <c r="AH34" s="39"/>
      <c r="AI34" s="39"/>
      <c r="AJ34" s="39">
        <v>0</v>
      </c>
      <c r="AK34" s="39"/>
      <c r="AL34" s="39"/>
      <c r="AM34" s="39"/>
      <c r="AN34" s="39">
        <v>0</v>
      </c>
      <c r="AO34" s="39"/>
      <c r="AP34" s="39">
        <v>0</v>
      </c>
      <c r="AQ34" s="40"/>
      <c r="AR34" s="40"/>
      <c r="AS34" s="40"/>
    </row>
    <row r="35" spans="1:45" ht="20.100000000000001" customHeight="1" x14ac:dyDescent="0.2">
      <c r="D35" s="47" t="s">
        <v>114</v>
      </c>
      <c r="F35" s="48">
        <v>0</v>
      </c>
      <c r="G35" s="49"/>
      <c r="H35" s="49"/>
      <c r="I35" s="49"/>
      <c r="J35" s="48">
        <v>0</v>
      </c>
      <c r="K35" s="48">
        <v>0</v>
      </c>
      <c r="L35" s="48">
        <v>0</v>
      </c>
      <c r="M35" s="49"/>
      <c r="N35" s="48">
        <v>0</v>
      </c>
      <c r="O35" s="49"/>
      <c r="P35" s="49"/>
      <c r="Q35" s="49"/>
      <c r="R35" s="48">
        <v>0</v>
      </c>
      <c r="S35" s="48">
        <v>0</v>
      </c>
      <c r="T35" s="48">
        <v>0</v>
      </c>
      <c r="U35" s="48">
        <v>0</v>
      </c>
      <c r="V35" s="48">
        <v>0</v>
      </c>
      <c r="W35" s="49"/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9"/>
      <c r="AF35" s="48">
        <v>0</v>
      </c>
      <c r="AG35" s="49"/>
      <c r="AH35" s="49"/>
      <c r="AI35" s="49"/>
      <c r="AJ35" s="48">
        <v>0</v>
      </c>
      <c r="AK35" s="49"/>
      <c r="AL35" s="49"/>
      <c r="AM35" s="49"/>
      <c r="AN35" s="48">
        <v>0</v>
      </c>
      <c r="AO35" s="49"/>
      <c r="AP35" s="48">
        <v>0</v>
      </c>
      <c r="AQ35" s="40"/>
      <c r="AR35" s="40"/>
      <c r="AS35" s="40"/>
    </row>
    <row r="36" spans="1:45" ht="20.100000000000001" customHeight="1" x14ac:dyDescent="0.2">
      <c r="D36" s="2" t="s">
        <v>115</v>
      </c>
      <c r="F36" s="39">
        <v>0</v>
      </c>
      <c r="G36" s="39"/>
      <c r="H36" s="39"/>
      <c r="I36" s="39"/>
      <c r="J36" s="39">
        <v>0</v>
      </c>
      <c r="K36" s="39">
        <v>0</v>
      </c>
      <c r="L36" s="39">
        <v>0</v>
      </c>
      <c r="M36" s="39"/>
      <c r="N36" s="39">
        <v>0</v>
      </c>
      <c r="O36" s="39"/>
      <c r="P36" s="39"/>
      <c r="Q36" s="39"/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/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/>
      <c r="AF36" s="39">
        <v>0</v>
      </c>
      <c r="AG36" s="39"/>
      <c r="AH36" s="39"/>
      <c r="AI36" s="39"/>
      <c r="AJ36" s="39">
        <v>0</v>
      </c>
      <c r="AK36" s="39"/>
      <c r="AL36" s="39"/>
      <c r="AM36" s="39"/>
      <c r="AN36" s="39">
        <v>0</v>
      </c>
      <c r="AO36" s="39"/>
      <c r="AP36" s="39">
        <v>0</v>
      </c>
      <c r="AQ36" s="40"/>
      <c r="AR36" s="40"/>
      <c r="AS36" s="40"/>
    </row>
    <row r="37" spans="1:45" ht="20.100000000000001" customHeight="1" x14ac:dyDescent="0.2">
      <c r="D37" s="47" t="s">
        <v>116</v>
      </c>
      <c r="F37" s="48">
        <v>0</v>
      </c>
      <c r="G37" s="49"/>
      <c r="H37" s="49"/>
      <c r="I37" s="49"/>
      <c r="J37" s="48">
        <v>0</v>
      </c>
      <c r="K37" s="48">
        <v>0</v>
      </c>
      <c r="L37" s="48">
        <v>0</v>
      </c>
      <c r="M37" s="49"/>
      <c r="N37" s="48">
        <v>0</v>
      </c>
      <c r="O37" s="49"/>
      <c r="P37" s="49"/>
      <c r="Q37" s="49"/>
      <c r="R37" s="48">
        <v>0</v>
      </c>
      <c r="S37" s="48">
        <v>0</v>
      </c>
      <c r="T37" s="48">
        <v>0</v>
      </c>
      <c r="U37" s="48">
        <v>0</v>
      </c>
      <c r="V37" s="48">
        <v>0</v>
      </c>
      <c r="W37" s="49"/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9"/>
      <c r="AF37" s="48">
        <v>0</v>
      </c>
      <c r="AG37" s="49"/>
      <c r="AH37" s="49"/>
      <c r="AI37" s="49"/>
      <c r="AJ37" s="48">
        <v>0</v>
      </c>
      <c r="AK37" s="49"/>
      <c r="AL37" s="49"/>
      <c r="AM37" s="49"/>
      <c r="AN37" s="48">
        <v>0</v>
      </c>
      <c r="AO37" s="49"/>
      <c r="AP37" s="48">
        <v>0</v>
      </c>
      <c r="AQ37" s="40"/>
      <c r="AR37" s="40"/>
      <c r="AS37" s="40"/>
    </row>
    <row r="38" spans="1:45" ht="20.100000000000001" customHeight="1" x14ac:dyDescent="0.2">
      <c r="D38" s="2" t="s">
        <v>103</v>
      </c>
      <c r="F38" s="39">
        <v>0</v>
      </c>
      <c r="G38" s="39"/>
      <c r="H38" s="39"/>
      <c r="I38" s="39"/>
      <c r="J38" s="39">
        <v>0</v>
      </c>
      <c r="K38" s="39">
        <v>0</v>
      </c>
      <c r="L38" s="39">
        <v>0</v>
      </c>
      <c r="M38" s="39"/>
      <c r="N38" s="39">
        <v>0</v>
      </c>
      <c r="O38" s="39"/>
      <c r="P38" s="39"/>
      <c r="Q38" s="39"/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/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/>
      <c r="AF38" s="39">
        <v>0</v>
      </c>
      <c r="AG38" s="39"/>
      <c r="AH38" s="39"/>
      <c r="AI38" s="39"/>
      <c r="AJ38" s="39">
        <v>0</v>
      </c>
      <c r="AK38" s="39"/>
      <c r="AL38" s="39"/>
      <c r="AM38" s="39"/>
      <c r="AN38" s="39">
        <v>0</v>
      </c>
      <c r="AO38" s="39"/>
      <c r="AP38" s="39">
        <v>0</v>
      </c>
      <c r="AQ38" s="40"/>
      <c r="AR38" s="40"/>
      <c r="AS38" s="40"/>
    </row>
    <row r="39" spans="1:45" ht="20.100000000000001" customHeight="1" x14ac:dyDescent="0.2">
      <c r="D39" s="47" t="s">
        <v>104</v>
      </c>
      <c r="F39" s="48">
        <v>0</v>
      </c>
      <c r="G39" s="49"/>
      <c r="H39" s="49"/>
      <c r="I39" s="49"/>
      <c r="J39" s="48">
        <v>0</v>
      </c>
      <c r="K39" s="48">
        <v>0</v>
      </c>
      <c r="L39" s="48">
        <v>0</v>
      </c>
      <c r="M39" s="49"/>
      <c r="N39" s="48">
        <v>0</v>
      </c>
      <c r="O39" s="49"/>
      <c r="P39" s="49"/>
      <c r="Q39" s="49"/>
      <c r="R39" s="48">
        <v>0</v>
      </c>
      <c r="S39" s="48">
        <v>0</v>
      </c>
      <c r="T39" s="48">
        <v>0</v>
      </c>
      <c r="U39" s="48">
        <v>0</v>
      </c>
      <c r="V39" s="48">
        <v>0</v>
      </c>
      <c r="W39" s="49"/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9"/>
      <c r="AF39" s="48">
        <v>0</v>
      </c>
      <c r="AG39" s="49"/>
      <c r="AH39" s="49"/>
      <c r="AI39" s="49"/>
      <c r="AJ39" s="48">
        <v>0</v>
      </c>
      <c r="AK39" s="49"/>
      <c r="AL39" s="49"/>
      <c r="AM39" s="49"/>
      <c r="AN39" s="48">
        <v>0</v>
      </c>
      <c r="AO39" s="49"/>
      <c r="AP39" s="48">
        <v>0</v>
      </c>
      <c r="AQ39" s="40"/>
      <c r="AR39" s="40"/>
      <c r="AS39" s="40"/>
    </row>
    <row r="40" spans="1:45" ht="20.100000000000001" customHeight="1" x14ac:dyDescent="0.2">
      <c r="D40" s="2" t="s">
        <v>117</v>
      </c>
      <c r="F40" s="39">
        <v>0</v>
      </c>
      <c r="G40" s="39"/>
      <c r="H40" s="39"/>
      <c r="I40" s="39"/>
      <c r="J40" s="39">
        <v>0</v>
      </c>
      <c r="K40" s="39">
        <v>0</v>
      </c>
      <c r="L40" s="39">
        <v>0</v>
      </c>
      <c r="M40" s="39"/>
      <c r="N40" s="39">
        <v>0</v>
      </c>
      <c r="O40" s="39"/>
      <c r="P40" s="39"/>
      <c r="Q40" s="39"/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/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/>
      <c r="AF40" s="39">
        <v>0</v>
      </c>
      <c r="AG40" s="39"/>
      <c r="AH40" s="39"/>
      <c r="AI40" s="39"/>
      <c r="AJ40" s="39">
        <v>0</v>
      </c>
      <c r="AK40" s="39"/>
      <c r="AL40" s="39"/>
      <c r="AM40" s="39"/>
      <c r="AN40" s="39">
        <v>0</v>
      </c>
      <c r="AO40" s="39"/>
      <c r="AP40" s="39">
        <v>0</v>
      </c>
      <c r="AQ40" s="40"/>
      <c r="AR40" s="40"/>
      <c r="AS40" s="40"/>
    </row>
    <row r="41" spans="1:45" ht="20.100000000000001" customHeight="1" x14ac:dyDescent="0.2">
      <c r="D41" s="47" t="s">
        <v>106</v>
      </c>
      <c r="F41" s="48">
        <v>0</v>
      </c>
      <c r="G41" s="49"/>
      <c r="H41" s="49"/>
      <c r="I41" s="49"/>
      <c r="J41" s="48">
        <v>0</v>
      </c>
      <c r="K41" s="48">
        <v>0</v>
      </c>
      <c r="L41" s="48">
        <v>0</v>
      </c>
      <c r="M41" s="49"/>
      <c r="N41" s="48">
        <v>0</v>
      </c>
      <c r="O41" s="49"/>
      <c r="P41" s="49"/>
      <c r="Q41" s="49"/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9"/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9"/>
      <c r="AF41" s="48">
        <v>0</v>
      </c>
      <c r="AG41" s="49"/>
      <c r="AH41" s="49"/>
      <c r="AI41" s="49"/>
      <c r="AJ41" s="48">
        <v>0</v>
      </c>
      <c r="AK41" s="49"/>
      <c r="AL41" s="49"/>
      <c r="AM41" s="49"/>
      <c r="AN41" s="48">
        <v>0</v>
      </c>
      <c r="AO41" s="49"/>
      <c r="AP41" s="48">
        <v>0</v>
      </c>
      <c r="AQ41" s="40"/>
      <c r="AR41" s="40"/>
      <c r="AS41" s="40"/>
    </row>
    <row r="42" spans="1:45" ht="20.100000000000001" customHeight="1" x14ac:dyDescent="0.2">
      <c r="D42" s="2" t="s">
        <v>107</v>
      </c>
      <c r="F42" s="39">
        <v>0</v>
      </c>
      <c r="G42" s="39"/>
      <c r="H42" s="39"/>
      <c r="I42" s="39"/>
      <c r="J42" s="39">
        <v>0</v>
      </c>
      <c r="K42" s="39">
        <v>0</v>
      </c>
      <c r="L42" s="39">
        <v>0</v>
      </c>
      <c r="M42" s="39"/>
      <c r="N42" s="39">
        <v>0</v>
      </c>
      <c r="O42" s="39"/>
      <c r="P42" s="39"/>
      <c r="Q42" s="39"/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/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/>
      <c r="AF42" s="39">
        <v>0</v>
      </c>
      <c r="AG42" s="39"/>
      <c r="AH42" s="39"/>
      <c r="AI42" s="39"/>
      <c r="AJ42" s="39">
        <v>0</v>
      </c>
      <c r="AK42" s="39"/>
      <c r="AL42" s="39"/>
      <c r="AM42" s="39"/>
      <c r="AN42" s="39">
        <v>0</v>
      </c>
      <c r="AO42" s="39"/>
      <c r="AP42" s="39">
        <v>0</v>
      </c>
      <c r="AQ42" s="40"/>
      <c r="AR42" s="40"/>
      <c r="AS42" s="40"/>
    </row>
    <row r="43" spans="1:45" ht="20.100000000000001" customHeight="1" x14ac:dyDescent="0.2">
      <c r="D43" s="47" t="s">
        <v>108</v>
      </c>
      <c r="F43" s="48">
        <v>0</v>
      </c>
      <c r="G43" s="49"/>
      <c r="H43" s="49"/>
      <c r="I43" s="49"/>
      <c r="J43" s="48">
        <v>0</v>
      </c>
      <c r="K43" s="48">
        <v>0</v>
      </c>
      <c r="L43" s="48">
        <v>0</v>
      </c>
      <c r="M43" s="49"/>
      <c r="N43" s="48">
        <v>0</v>
      </c>
      <c r="O43" s="49"/>
      <c r="P43" s="49"/>
      <c r="Q43" s="49"/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9"/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9"/>
      <c r="AF43" s="48">
        <v>0</v>
      </c>
      <c r="AG43" s="49"/>
      <c r="AH43" s="49"/>
      <c r="AI43" s="49"/>
      <c r="AJ43" s="48">
        <v>0</v>
      </c>
      <c r="AK43" s="49"/>
      <c r="AL43" s="49"/>
      <c r="AM43" s="49"/>
      <c r="AN43" s="48">
        <v>0</v>
      </c>
      <c r="AO43" s="49"/>
      <c r="AP43" s="48">
        <v>0</v>
      </c>
      <c r="AQ43" s="40"/>
      <c r="AR43" s="40"/>
      <c r="AS43" s="40"/>
    </row>
    <row r="44" spans="1:45" ht="20.100000000000001" customHeight="1" x14ac:dyDescent="0.2">
      <c r="D44" s="2" t="s">
        <v>109</v>
      </c>
      <c r="F44" s="39">
        <v>0</v>
      </c>
      <c r="G44" s="39"/>
      <c r="H44" s="39"/>
      <c r="I44" s="39"/>
      <c r="J44" s="39">
        <v>0</v>
      </c>
      <c r="K44" s="39">
        <v>0</v>
      </c>
      <c r="L44" s="39">
        <v>0</v>
      </c>
      <c r="M44" s="39"/>
      <c r="N44" s="39">
        <v>0</v>
      </c>
      <c r="O44" s="39"/>
      <c r="P44" s="39"/>
      <c r="Q44" s="39"/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/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/>
      <c r="AF44" s="39">
        <v>0</v>
      </c>
      <c r="AG44" s="39"/>
      <c r="AH44" s="39"/>
      <c r="AI44" s="39"/>
      <c r="AJ44" s="39">
        <v>0</v>
      </c>
      <c r="AK44" s="39"/>
      <c r="AL44" s="39"/>
      <c r="AM44" s="39"/>
      <c r="AN44" s="39">
        <v>0</v>
      </c>
      <c r="AO44" s="39"/>
      <c r="AP44" s="39">
        <v>0</v>
      </c>
      <c r="AQ44" s="40"/>
      <c r="AR44" s="40"/>
      <c r="AS44" s="40"/>
    </row>
    <row r="45" spans="1:45" ht="20.100000000000001" customHeight="1" x14ac:dyDescent="0.2">
      <c r="D45" s="47" t="s">
        <v>118</v>
      </c>
      <c r="F45" s="48">
        <v>0</v>
      </c>
      <c r="G45" s="49"/>
      <c r="H45" s="49"/>
      <c r="I45" s="49"/>
      <c r="J45" s="48">
        <v>0</v>
      </c>
      <c r="K45" s="48">
        <v>0</v>
      </c>
      <c r="L45" s="48">
        <v>0</v>
      </c>
      <c r="M45" s="49"/>
      <c r="N45" s="48">
        <v>0</v>
      </c>
      <c r="O45" s="49"/>
      <c r="P45" s="49"/>
      <c r="Q45" s="49"/>
      <c r="R45" s="48">
        <v>0</v>
      </c>
      <c r="S45" s="48">
        <v>0</v>
      </c>
      <c r="T45" s="48">
        <v>0</v>
      </c>
      <c r="U45" s="48">
        <v>0</v>
      </c>
      <c r="V45" s="48">
        <v>0</v>
      </c>
      <c r="W45" s="49"/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9"/>
      <c r="AF45" s="48">
        <v>0</v>
      </c>
      <c r="AG45" s="49"/>
      <c r="AH45" s="49"/>
      <c r="AI45" s="49"/>
      <c r="AJ45" s="48">
        <v>0</v>
      </c>
      <c r="AK45" s="49"/>
      <c r="AL45" s="49"/>
      <c r="AM45" s="49"/>
      <c r="AN45" s="48">
        <v>0</v>
      </c>
      <c r="AO45" s="49"/>
      <c r="AP45" s="48">
        <v>0</v>
      </c>
      <c r="AQ45" s="40"/>
      <c r="AR45" s="40"/>
      <c r="AS45" s="40"/>
    </row>
    <row r="46" spans="1:45" ht="20.100000000000001" customHeight="1" x14ac:dyDescent="0.2">
      <c r="D46" s="2" t="s">
        <v>119</v>
      </c>
      <c r="F46" s="39">
        <v>0</v>
      </c>
      <c r="G46" s="39"/>
      <c r="H46" s="39"/>
      <c r="I46" s="39"/>
      <c r="J46" s="39">
        <v>0</v>
      </c>
      <c r="K46" s="39">
        <v>0</v>
      </c>
      <c r="L46" s="39">
        <v>0</v>
      </c>
      <c r="M46" s="39"/>
      <c r="N46" s="39">
        <v>0</v>
      </c>
      <c r="O46" s="39"/>
      <c r="P46" s="39"/>
      <c r="Q46" s="39"/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/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/>
      <c r="AF46" s="39">
        <v>0</v>
      </c>
      <c r="AG46" s="39"/>
      <c r="AH46" s="39"/>
      <c r="AI46" s="39"/>
      <c r="AJ46" s="39">
        <v>0</v>
      </c>
      <c r="AK46" s="39"/>
      <c r="AL46" s="39"/>
      <c r="AM46" s="39"/>
      <c r="AN46" s="39">
        <v>0</v>
      </c>
      <c r="AO46" s="39"/>
      <c r="AP46" s="39">
        <v>0</v>
      </c>
      <c r="AQ46" s="40"/>
      <c r="AR46" s="40"/>
      <c r="AS46" s="40"/>
    </row>
    <row r="47" spans="1:45" ht="20.100000000000001" customHeight="1" x14ac:dyDescent="0.2"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40"/>
      <c r="AR47" s="40"/>
      <c r="AS47" s="40"/>
    </row>
    <row r="48" spans="1:45" s="1" customFormat="1" ht="20.100000000000001" customHeight="1" x14ac:dyDescent="0.25">
      <c r="A48" s="3"/>
      <c r="B48" s="6"/>
      <c r="C48" s="51" t="s">
        <v>120</v>
      </c>
      <c r="D48" s="52"/>
      <c r="E48" s="5"/>
      <c r="F48" s="53">
        <v>0</v>
      </c>
      <c r="G48" s="54"/>
      <c r="H48" s="54"/>
      <c r="I48" s="54"/>
      <c r="J48" s="53">
        <v>0</v>
      </c>
      <c r="K48" s="53">
        <v>0</v>
      </c>
      <c r="L48" s="53">
        <v>0</v>
      </c>
      <c r="M48" s="54"/>
      <c r="N48" s="53">
        <v>0</v>
      </c>
      <c r="O48" s="54"/>
      <c r="P48" s="54"/>
      <c r="Q48" s="54"/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4"/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4"/>
      <c r="AF48" s="53">
        <v>0</v>
      </c>
      <c r="AG48" s="54"/>
      <c r="AH48" s="54"/>
      <c r="AI48" s="54"/>
      <c r="AJ48" s="53">
        <v>0</v>
      </c>
      <c r="AK48" s="54"/>
      <c r="AL48" s="54"/>
      <c r="AM48" s="54"/>
      <c r="AN48" s="53">
        <v>0</v>
      </c>
      <c r="AO48" s="54"/>
      <c r="AP48" s="53">
        <v>0</v>
      </c>
      <c r="AQ48" s="40"/>
      <c r="AR48" s="40"/>
      <c r="AS48" s="40"/>
    </row>
    <row r="49" spans="3:45" ht="20.100000000000001" customHeight="1" x14ac:dyDescent="0.2"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40"/>
      <c r="AR49" s="40"/>
      <c r="AS49" s="40"/>
    </row>
    <row r="50" spans="3:45" ht="20.100000000000001" customHeight="1" x14ac:dyDescent="0.2">
      <c r="C50" s="3" t="s">
        <v>121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40"/>
      <c r="AR50" s="40"/>
      <c r="AS50" s="40"/>
    </row>
    <row r="51" spans="3:45" ht="20.100000000000001" customHeight="1" x14ac:dyDescent="0.2">
      <c r="D51" s="2" t="s">
        <v>122</v>
      </c>
      <c r="F51" s="39">
        <v>0</v>
      </c>
      <c r="G51" s="39"/>
      <c r="H51" s="39"/>
      <c r="I51" s="39"/>
      <c r="J51" s="39">
        <v>0</v>
      </c>
      <c r="K51" s="39">
        <v>0</v>
      </c>
      <c r="L51" s="39">
        <v>0</v>
      </c>
      <c r="M51" s="39"/>
      <c r="N51" s="39">
        <v>0</v>
      </c>
      <c r="O51" s="39"/>
      <c r="P51" s="39"/>
      <c r="Q51" s="39"/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/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/>
      <c r="AF51" s="39">
        <v>0</v>
      </c>
      <c r="AG51" s="39"/>
      <c r="AH51" s="39"/>
      <c r="AI51" s="39"/>
      <c r="AJ51" s="39">
        <v>0</v>
      </c>
      <c r="AK51" s="39"/>
      <c r="AL51" s="39"/>
      <c r="AM51" s="39"/>
      <c r="AN51" s="39">
        <v>0</v>
      </c>
      <c r="AO51" s="39"/>
      <c r="AP51" s="39">
        <v>0</v>
      </c>
      <c r="AQ51" s="40"/>
      <c r="AR51" s="40"/>
      <c r="AS51" s="40"/>
    </row>
    <row r="52" spans="3:45" ht="20.100000000000001" customHeight="1" x14ac:dyDescent="0.2">
      <c r="D52" s="47" t="s">
        <v>97</v>
      </c>
      <c r="F52" s="48">
        <v>0</v>
      </c>
      <c r="G52" s="49"/>
      <c r="H52" s="49"/>
      <c r="I52" s="49"/>
      <c r="J52" s="48">
        <v>0</v>
      </c>
      <c r="K52" s="48">
        <v>0</v>
      </c>
      <c r="L52" s="48">
        <v>0</v>
      </c>
      <c r="M52" s="49"/>
      <c r="N52" s="48">
        <v>0</v>
      </c>
      <c r="O52" s="49"/>
      <c r="P52" s="49"/>
      <c r="Q52" s="49"/>
      <c r="R52" s="48">
        <v>0</v>
      </c>
      <c r="S52" s="48">
        <v>0</v>
      </c>
      <c r="T52" s="48">
        <v>0</v>
      </c>
      <c r="U52" s="48">
        <v>0</v>
      </c>
      <c r="V52" s="48">
        <v>0</v>
      </c>
      <c r="W52" s="49"/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0</v>
      </c>
      <c r="AE52" s="49"/>
      <c r="AF52" s="48">
        <v>0</v>
      </c>
      <c r="AG52" s="49"/>
      <c r="AH52" s="49"/>
      <c r="AI52" s="49"/>
      <c r="AJ52" s="48">
        <v>0</v>
      </c>
      <c r="AK52" s="49"/>
      <c r="AL52" s="49"/>
      <c r="AM52" s="49"/>
      <c r="AN52" s="48">
        <v>0</v>
      </c>
      <c r="AO52" s="49"/>
      <c r="AP52" s="48">
        <v>0</v>
      </c>
      <c r="AQ52" s="40"/>
      <c r="AR52" s="40"/>
      <c r="AS52" s="40"/>
    </row>
    <row r="53" spans="3:45" ht="20.100000000000001" customHeight="1" x14ac:dyDescent="0.2">
      <c r="D53" s="2" t="s">
        <v>113</v>
      </c>
      <c r="F53" s="39">
        <v>0</v>
      </c>
      <c r="G53" s="39"/>
      <c r="H53" s="39"/>
      <c r="I53" s="39"/>
      <c r="J53" s="39">
        <v>0</v>
      </c>
      <c r="K53" s="39">
        <v>0</v>
      </c>
      <c r="L53" s="39">
        <v>0</v>
      </c>
      <c r="M53" s="39"/>
      <c r="N53" s="39">
        <v>0</v>
      </c>
      <c r="O53" s="39"/>
      <c r="P53" s="39"/>
      <c r="Q53" s="39"/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/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/>
      <c r="AF53" s="39">
        <v>0</v>
      </c>
      <c r="AG53" s="39"/>
      <c r="AH53" s="39"/>
      <c r="AI53" s="39"/>
      <c r="AJ53" s="39">
        <v>0</v>
      </c>
      <c r="AK53" s="39"/>
      <c r="AL53" s="39"/>
      <c r="AM53" s="39"/>
      <c r="AN53" s="39">
        <v>0</v>
      </c>
      <c r="AO53" s="39"/>
      <c r="AP53" s="39">
        <v>0</v>
      </c>
      <c r="AQ53" s="40"/>
      <c r="AR53" s="40"/>
      <c r="AS53" s="40"/>
    </row>
    <row r="54" spans="3:45" ht="20.100000000000001" customHeight="1" x14ac:dyDescent="0.2">
      <c r="D54" s="47" t="s">
        <v>99</v>
      </c>
      <c r="F54" s="48">
        <v>0</v>
      </c>
      <c r="G54" s="49"/>
      <c r="H54" s="49"/>
      <c r="I54" s="49"/>
      <c r="J54" s="48">
        <v>0</v>
      </c>
      <c r="K54" s="48">
        <v>0</v>
      </c>
      <c r="L54" s="48">
        <v>0</v>
      </c>
      <c r="M54" s="49"/>
      <c r="N54" s="48">
        <v>0</v>
      </c>
      <c r="O54" s="49"/>
      <c r="P54" s="49"/>
      <c r="Q54" s="49"/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9"/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9"/>
      <c r="AF54" s="48">
        <v>0</v>
      </c>
      <c r="AG54" s="49"/>
      <c r="AH54" s="49"/>
      <c r="AI54" s="49"/>
      <c r="AJ54" s="48">
        <v>0</v>
      </c>
      <c r="AK54" s="49"/>
      <c r="AL54" s="49"/>
      <c r="AM54" s="49"/>
      <c r="AN54" s="48">
        <v>0</v>
      </c>
      <c r="AO54" s="49"/>
      <c r="AP54" s="48">
        <v>0</v>
      </c>
      <c r="AQ54" s="40"/>
      <c r="AR54" s="40"/>
      <c r="AS54" s="40"/>
    </row>
    <row r="55" spans="3:45" ht="20.100000000000001" customHeight="1" x14ac:dyDescent="0.2">
      <c r="D55" s="2" t="s">
        <v>114</v>
      </c>
      <c r="F55" s="39">
        <v>0</v>
      </c>
      <c r="G55" s="39"/>
      <c r="H55" s="39"/>
      <c r="I55" s="39"/>
      <c r="J55" s="39">
        <v>0</v>
      </c>
      <c r="K55" s="39">
        <v>0</v>
      </c>
      <c r="L55" s="39">
        <v>0</v>
      </c>
      <c r="M55" s="39"/>
      <c r="N55" s="39">
        <v>0</v>
      </c>
      <c r="O55" s="39"/>
      <c r="P55" s="39"/>
      <c r="Q55" s="39"/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/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/>
      <c r="AF55" s="39">
        <v>0</v>
      </c>
      <c r="AG55" s="39"/>
      <c r="AH55" s="39"/>
      <c r="AI55" s="39"/>
      <c r="AJ55" s="39">
        <v>0</v>
      </c>
      <c r="AK55" s="39"/>
      <c r="AL55" s="39"/>
      <c r="AM55" s="39"/>
      <c r="AN55" s="39">
        <v>0</v>
      </c>
      <c r="AO55" s="39"/>
      <c r="AP55" s="39">
        <v>0</v>
      </c>
      <c r="AQ55" s="40"/>
      <c r="AR55" s="40"/>
      <c r="AS55" s="40"/>
    </row>
    <row r="56" spans="3:45" ht="20.100000000000001" customHeight="1" x14ac:dyDescent="0.2">
      <c r="D56" s="47" t="s">
        <v>115</v>
      </c>
      <c r="F56" s="48">
        <v>0</v>
      </c>
      <c r="G56" s="49"/>
      <c r="H56" s="49"/>
      <c r="I56" s="49"/>
      <c r="J56" s="48">
        <v>0</v>
      </c>
      <c r="K56" s="48">
        <v>0</v>
      </c>
      <c r="L56" s="48">
        <v>0</v>
      </c>
      <c r="M56" s="49"/>
      <c r="N56" s="48">
        <v>0</v>
      </c>
      <c r="O56" s="49"/>
      <c r="P56" s="49"/>
      <c r="Q56" s="49"/>
      <c r="R56" s="48">
        <v>0</v>
      </c>
      <c r="S56" s="48">
        <v>0</v>
      </c>
      <c r="T56" s="48">
        <v>0</v>
      </c>
      <c r="U56" s="48">
        <v>0</v>
      </c>
      <c r="V56" s="48">
        <v>0</v>
      </c>
      <c r="W56" s="49"/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E56" s="49"/>
      <c r="AF56" s="48">
        <v>0</v>
      </c>
      <c r="AG56" s="49"/>
      <c r="AH56" s="49"/>
      <c r="AI56" s="49"/>
      <c r="AJ56" s="48">
        <v>0</v>
      </c>
      <c r="AK56" s="49"/>
      <c r="AL56" s="49"/>
      <c r="AM56" s="49"/>
      <c r="AN56" s="48">
        <v>0</v>
      </c>
      <c r="AO56" s="49"/>
      <c r="AP56" s="48">
        <v>0</v>
      </c>
      <c r="AQ56" s="40"/>
      <c r="AR56" s="40"/>
      <c r="AS56" s="40"/>
    </row>
    <row r="57" spans="3:45" ht="20.100000000000001" customHeight="1" x14ac:dyDescent="0.2">
      <c r="D57" s="2" t="s">
        <v>102</v>
      </c>
      <c r="F57" s="39">
        <v>0</v>
      </c>
      <c r="G57" s="39"/>
      <c r="H57" s="39"/>
      <c r="I57" s="39"/>
      <c r="J57" s="39">
        <v>0</v>
      </c>
      <c r="K57" s="39">
        <v>0</v>
      </c>
      <c r="L57" s="39">
        <v>0</v>
      </c>
      <c r="M57" s="39"/>
      <c r="N57" s="39">
        <v>0</v>
      </c>
      <c r="O57" s="39"/>
      <c r="P57" s="39"/>
      <c r="Q57" s="39"/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/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/>
      <c r="AF57" s="39">
        <v>0</v>
      </c>
      <c r="AG57" s="39"/>
      <c r="AH57" s="39"/>
      <c r="AI57" s="39"/>
      <c r="AJ57" s="39">
        <v>0</v>
      </c>
      <c r="AK57" s="39"/>
      <c r="AL57" s="39"/>
      <c r="AM57" s="39"/>
      <c r="AN57" s="39">
        <v>0</v>
      </c>
      <c r="AO57" s="39"/>
      <c r="AP57" s="39">
        <v>0</v>
      </c>
      <c r="AQ57" s="40"/>
      <c r="AR57" s="40"/>
      <c r="AS57" s="40"/>
    </row>
    <row r="58" spans="3:45" ht="20.100000000000001" customHeight="1" x14ac:dyDescent="0.2">
      <c r="D58" s="47" t="s">
        <v>103</v>
      </c>
      <c r="F58" s="48">
        <v>0</v>
      </c>
      <c r="G58" s="49"/>
      <c r="H58" s="49"/>
      <c r="I58" s="49"/>
      <c r="J58" s="48">
        <v>1</v>
      </c>
      <c r="K58" s="48">
        <v>0</v>
      </c>
      <c r="L58" s="48">
        <v>0</v>
      </c>
      <c r="M58" s="49"/>
      <c r="N58" s="48">
        <v>1</v>
      </c>
      <c r="O58" s="49"/>
      <c r="P58" s="49"/>
      <c r="Q58" s="49"/>
      <c r="R58" s="48">
        <v>0</v>
      </c>
      <c r="S58" s="48">
        <v>0</v>
      </c>
      <c r="T58" s="48">
        <v>1</v>
      </c>
      <c r="U58" s="48">
        <v>0</v>
      </c>
      <c r="V58" s="48">
        <v>0</v>
      </c>
      <c r="W58" s="49"/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9"/>
      <c r="AF58" s="48">
        <v>1</v>
      </c>
      <c r="AG58" s="49"/>
      <c r="AH58" s="49"/>
      <c r="AI58" s="49"/>
      <c r="AJ58" s="48">
        <v>0</v>
      </c>
      <c r="AK58" s="49"/>
      <c r="AL58" s="49"/>
      <c r="AM58" s="49"/>
      <c r="AN58" s="48">
        <v>0</v>
      </c>
      <c r="AO58" s="49"/>
      <c r="AP58" s="48">
        <v>0</v>
      </c>
      <c r="AQ58" s="40"/>
      <c r="AR58" s="40"/>
      <c r="AS58" s="40"/>
    </row>
    <row r="59" spans="3:45" ht="20.100000000000001" customHeight="1" x14ac:dyDescent="0.2">
      <c r="D59" s="2" t="s">
        <v>104</v>
      </c>
      <c r="F59" s="39">
        <v>0</v>
      </c>
      <c r="G59" s="39"/>
      <c r="H59" s="39"/>
      <c r="I59" s="39"/>
      <c r="J59" s="39">
        <v>0</v>
      </c>
      <c r="K59" s="39">
        <v>0</v>
      </c>
      <c r="L59" s="39">
        <v>0</v>
      </c>
      <c r="M59" s="39"/>
      <c r="N59" s="39">
        <v>0</v>
      </c>
      <c r="O59" s="39"/>
      <c r="P59" s="39"/>
      <c r="Q59" s="39"/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/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/>
      <c r="AF59" s="39">
        <v>0</v>
      </c>
      <c r="AG59" s="39"/>
      <c r="AH59" s="39"/>
      <c r="AI59" s="39"/>
      <c r="AJ59" s="39">
        <v>0</v>
      </c>
      <c r="AK59" s="39"/>
      <c r="AL59" s="39"/>
      <c r="AM59" s="39"/>
      <c r="AN59" s="39">
        <v>0</v>
      </c>
      <c r="AO59" s="39"/>
      <c r="AP59" s="39">
        <v>0</v>
      </c>
      <c r="AQ59" s="40"/>
      <c r="AR59" s="40"/>
      <c r="AS59" s="40"/>
    </row>
    <row r="60" spans="3:45" ht="20.100000000000001" customHeight="1" x14ac:dyDescent="0.2">
      <c r="D60" s="47" t="s">
        <v>117</v>
      </c>
      <c r="F60" s="48">
        <v>0</v>
      </c>
      <c r="G60" s="49"/>
      <c r="H60" s="49"/>
      <c r="I60" s="49"/>
      <c r="J60" s="48">
        <v>0</v>
      </c>
      <c r="K60" s="48">
        <v>0</v>
      </c>
      <c r="L60" s="48">
        <v>0</v>
      </c>
      <c r="M60" s="49"/>
      <c r="N60" s="48">
        <v>0</v>
      </c>
      <c r="O60" s="49"/>
      <c r="P60" s="49"/>
      <c r="Q60" s="49"/>
      <c r="R60" s="48">
        <v>0</v>
      </c>
      <c r="S60" s="48">
        <v>0</v>
      </c>
      <c r="T60" s="48">
        <v>0</v>
      </c>
      <c r="U60" s="48">
        <v>0</v>
      </c>
      <c r="V60" s="48">
        <v>0</v>
      </c>
      <c r="W60" s="49"/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9"/>
      <c r="AF60" s="48">
        <v>0</v>
      </c>
      <c r="AG60" s="49"/>
      <c r="AH60" s="49"/>
      <c r="AI60" s="49"/>
      <c r="AJ60" s="48">
        <v>0</v>
      </c>
      <c r="AK60" s="49"/>
      <c r="AL60" s="49"/>
      <c r="AM60" s="49"/>
      <c r="AN60" s="48">
        <v>0</v>
      </c>
      <c r="AO60" s="49"/>
      <c r="AP60" s="48">
        <v>0</v>
      </c>
      <c r="AQ60" s="40"/>
      <c r="AR60" s="40"/>
      <c r="AS60" s="40"/>
    </row>
    <row r="61" spans="3:45" ht="20.100000000000001" customHeight="1" x14ac:dyDescent="0.2">
      <c r="D61" s="2" t="s">
        <v>106</v>
      </c>
      <c r="F61" s="39">
        <v>0</v>
      </c>
      <c r="G61" s="39"/>
      <c r="H61" s="39"/>
      <c r="I61" s="39"/>
      <c r="J61" s="39">
        <v>0</v>
      </c>
      <c r="K61" s="39">
        <v>0</v>
      </c>
      <c r="L61" s="39">
        <v>0</v>
      </c>
      <c r="M61" s="39"/>
      <c r="N61" s="39">
        <v>0</v>
      </c>
      <c r="O61" s="39"/>
      <c r="P61" s="39"/>
      <c r="Q61" s="39"/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/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/>
      <c r="AF61" s="39">
        <v>0</v>
      </c>
      <c r="AG61" s="39"/>
      <c r="AH61" s="39"/>
      <c r="AI61" s="39"/>
      <c r="AJ61" s="39">
        <v>0</v>
      </c>
      <c r="AK61" s="39"/>
      <c r="AL61" s="39"/>
      <c r="AM61" s="39"/>
      <c r="AN61" s="39">
        <v>0</v>
      </c>
      <c r="AO61" s="39"/>
      <c r="AP61" s="39">
        <v>0</v>
      </c>
      <c r="AQ61" s="40"/>
      <c r="AR61" s="40"/>
      <c r="AS61" s="40"/>
    </row>
    <row r="62" spans="3:45" ht="20.100000000000001" customHeight="1" x14ac:dyDescent="0.2">
      <c r="D62" s="47" t="s">
        <v>107</v>
      </c>
      <c r="F62" s="48">
        <v>0</v>
      </c>
      <c r="G62" s="49"/>
      <c r="H62" s="49"/>
      <c r="I62" s="49"/>
      <c r="J62" s="48">
        <v>0</v>
      </c>
      <c r="K62" s="48">
        <v>0</v>
      </c>
      <c r="L62" s="48">
        <v>0</v>
      </c>
      <c r="M62" s="49"/>
      <c r="N62" s="48">
        <v>0</v>
      </c>
      <c r="O62" s="49"/>
      <c r="P62" s="49"/>
      <c r="Q62" s="49"/>
      <c r="R62" s="48">
        <v>0</v>
      </c>
      <c r="S62" s="48">
        <v>0</v>
      </c>
      <c r="T62" s="48">
        <v>0</v>
      </c>
      <c r="U62" s="48">
        <v>0</v>
      </c>
      <c r="V62" s="48">
        <v>0</v>
      </c>
      <c r="W62" s="49"/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E62" s="49"/>
      <c r="AF62" s="48">
        <v>0</v>
      </c>
      <c r="AG62" s="49"/>
      <c r="AH62" s="49"/>
      <c r="AI62" s="49"/>
      <c r="AJ62" s="48">
        <v>0</v>
      </c>
      <c r="AK62" s="49"/>
      <c r="AL62" s="49"/>
      <c r="AM62" s="49"/>
      <c r="AN62" s="48">
        <v>0</v>
      </c>
      <c r="AO62" s="49"/>
      <c r="AP62" s="48">
        <v>0</v>
      </c>
      <c r="AQ62" s="40"/>
      <c r="AR62" s="40"/>
      <c r="AS62" s="40"/>
    </row>
    <row r="63" spans="3:45" ht="20.100000000000001" customHeight="1" x14ac:dyDescent="0.2">
      <c r="D63" s="2" t="s">
        <v>108</v>
      </c>
      <c r="F63" s="39">
        <v>0</v>
      </c>
      <c r="G63" s="39"/>
      <c r="H63" s="39"/>
      <c r="I63" s="39"/>
      <c r="J63" s="39">
        <v>0</v>
      </c>
      <c r="K63" s="39">
        <v>0</v>
      </c>
      <c r="L63" s="39">
        <v>0</v>
      </c>
      <c r="M63" s="39"/>
      <c r="N63" s="39">
        <v>0</v>
      </c>
      <c r="O63" s="39"/>
      <c r="P63" s="39"/>
      <c r="Q63" s="39"/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/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/>
      <c r="AF63" s="39">
        <v>0</v>
      </c>
      <c r="AG63" s="39"/>
      <c r="AH63" s="39"/>
      <c r="AI63" s="39"/>
      <c r="AJ63" s="39">
        <v>0</v>
      </c>
      <c r="AK63" s="39"/>
      <c r="AL63" s="39"/>
      <c r="AM63" s="39"/>
      <c r="AN63" s="39">
        <v>0</v>
      </c>
      <c r="AO63" s="39"/>
      <c r="AP63" s="39">
        <v>0</v>
      </c>
      <c r="AQ63" s="40"/>
      <c r="AR63" s="40"/>
      <c r="AS63" s="40"/>
    </row>
    <row r="64" spans="3:45" ht="20.100000000000001" customHeight="1" x14ac:dyDescent="0.2">
      <c r="D64" s="47" t="s">
        <v>109</v>
      </c>
      <c r="F64" s="48">
        <v>0</v>
      </c>
      <c r="G64" s="49"/>
      <c r="H64" s="49"/>
      <c r="I64" s="49"/>
      <c r="J64" s="48">
        <v>0</v>
      </c>
      <c r="K64" s="48">
        <v>0</v>
      </c>
      <c r="L64" s="48">
        <v>0</v>
      </c>
      <c r="M64" s="49"/>
      <c r="N64" s="48">
        <v>0</v>
      </c>
      <c r="O64" s="49"/>
      <c r="P64" s="49"/>
      <c r="Q64" s="49"/>
      <c r="R64" s="48">
        <v>0</v>
      </c>
      <c r="S64" s="48">
        <v>0</v>
      </c>
      <c r="T64" s="48">
        <v>0</v>
      </c>
      <c r="U64" s="48">
        <v>0</v>
      </c>
      <c r="V64" s="48">
        <v>0</v>
      </c>
      <c r="W64" s="49"/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9"/>
      <c r="AF64" s="48">
        <v>0</v>
      </c>
      <c r="AG64" s="49"/>
      <c r="AH64" s="49"/>
      <c r="AI64" s="49"/>
      <c r="AJ64" s="48">
        <v>0</v>
      </c>
      <c r="AK64" s="49"/>
      <c r="AL64" s="49"/>
      <c r="AM64" s="49"/>
      <c r="AN64" s="48">
        <v>0</v>
      </c>
      <c r="AO64" s="49"/>
      <c r="AP64" s="48">
        <v>0</v>
      </c>
      <c r="AQ64" s="40"/>
      <c r="AR64" s="40"/>
      <c r="AS64" s="40"/>
    </row>
    <row r="65" spans="1:45" ht="20.100000000000001" customHeight="1" x14ac:dyDescent="0.2">
      <c r="D65" s="2" t="s">
        <v>123</v>
      </c>
      <c r="F65" s="39">
        <v>0</v>
      </c>
      <c r="G65" s="39"/>
      <c r="H65" s="39"/>
      <c r="I65" s="39"/>
      <c r="J65" s="39">
        <v>0</v>
      </c>
      <c r="K65" s="39">
        <v>0</v>
      </c>
      <c r="L65" s="39">
        <v>0</v>
      </c>
      <c r="M65" s="39"/>
      <c r="N65" s="39">
        <v>0</v>
      </c>
      <c r="O65" s="39"/>
      <c r="P65" s="39"/>
      <c r="Q65" s="39"/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/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/>
      <c r="AF65" s="39">
        <v>0</v>
      </c>
      <c r="AG65" s="39"/>
      <c r="AH65" s="39"/>
      <c r="AI65" s="39"/>
      <c r="AJ65" s="39">
        <v>0</v>
      </c>
      <c r="AK65" s="39"/>
      <c r="AL65" s="39"/>
      <c r="AM65" s="39"/>
      <c r="AN65" s="39">
        <v>0</v>
      </c>
      <c r="AO65" s="39"/>
      <c r="AP65" s="39">
        <v>0</v>
      </c>
      <c r="AQ65" s="40"/>
      <c r="AR65" s="40"/>
      <c r="AS65" s="40"/>
    </row>
    <row r="66" spans="1:45" ht="20.100000000000001" customHeight="1" x14ac:dyDescent="0.2">
      <c r="D66" s="47" t="s">
        <v>118</v>
      </c>
      <c r="F66" s="48">
        <v>0</v>
      </c>
      <c r="G66" s="49"/>
      <c r="H66" s="49"/>
      <c r="I66" s="49"/>
      <c r="J66" s="48">
        <v>0</v>
      </c>
      <c r="K66" s="48">
        <v>0</v>
      </c>
      <c r="L66" s="48">
        <v>0</v>
      </c>
      <c r="M66" s="49"/>
      <c r="N66" s="48">
        <v>0</v>
      </c>
      <c r="O66" s="49"/>
      <c r="P66" s="49"/>
      <c r="Q66" s="49"/>
      <c r="R66" s="48">
        <v>0</v>
      </c>
      <c r="S66" s="48">
        <v>0</v>
      </c>
      <c r="T66" s="48">
        <v>0</v>
      </c>
      <c r="U66" s="48">
        <v>0</v>
      </c>
      <c r="V66" s="48">
        <v>0</v>
      </c>
      <c r="W66" s="49"/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48">
        <v>0</v>
      </c>
      <c r="AE66" s="49"/>
      <c r="AF66" s="48">
        <v>0</v>
      </c>
      <c r="AG66" s="49"/>
      <c r="AH66" s="49"/>
      <c r="AI66" s="49"/>
      <c r="AJ66" s="48">
        <v>0</v>
      </c>
      <c r="AK66" s="49"/>
      <c r="AL66" s="49"/>
      <c r="AM66" s="49"/>
      <c r="AN66" s="48">
        <v>0</v>
      </c>
      <c r="AO66" s="49"/>
      <c r="AP66" s="48">
        <v>0</v>
      </c>
      <c r="AQ66" s="40"/>
      <c r="AR66" s="40"/>
      <c r="AS66" s="40"/>
    </row>
    <row r="67" spans="1:45" ht="20.100000000000001" customHeight="1" x14ac:dyDescent="0.2"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40"/>
      <c r="AR67" s="40"/>
      <c r="AS67" s="40"/>
    </row>
    <row r="68" spans="1:45" s="1" customFormat="1" ht="20.100000000000001" customHeight="1" x14ac:dyDescent="0.25">
      <c r="A68" s="3"/>
      <c r="B68" s="6"/>
      <c r="C68" s="51" t="s">
        <v>124</v>
      </c>
      <c r="D68" s="52"/>
      <c r="E68" s="5"/>
      <c r="F68" s="53">
        <v>0</v>
      </c>
      <c r="G68" s="54"/>
      <c r="H68" s="54"/>
      <c r="I68" s="54"/>
      <c r="J68" s="53">
        <v>1</v>
      </c>
      <c r="K68" s="53">
        <v>0</v>
      </c>
      <c r="L68" s="53">
        <v>0</v>
      </c>
      <c r="M68" s="54"/>
      <c r="N68" s="53">
        <v>1</v>
      </c>
      <c r="O68" s="54"/>
      <c r="P68" s="54"/>
      <c r="Q68" s="54"/>
      <c r="R68" s="53">
        <v>0</v>
      </c>
      <c r="S68" s="53">
        <v>0</v>
      </c>
      <c r="T68" s="53">
        <v>1</v>
      </c>
      <c r="U68" s="53">
        <v>0</v>
      </c>
      <c r="V68" s="53">
        <v>0</v>
      </c>
      <c r="W68" s="54"/>
      <c r="X68" s="53">
        <v>0</v>
      </c>
      <c r="Y68" s="53">
        <v>0</v>
      </c>
      <c r="Z68" s="53">
        <v>0</v>
      </c>
      <c r="AA68" s="53">
        <v>0</v>
      </c>
      <c r="AB68" s="53">
        <v>0</v>
      </c>
      <c r="AC68" s="53">
        <v>0</v>
      </c>
      <c r="AD68" s="53">
        <v>0</v>
      </c>
      <c r="AE68" s="54"/>
      <c r="AF68" s="53">
        <v>1</v>
      </c>
      <c r="AG68" s="54"/>
      <c r="AH68" s="54"/>
      <c r="AI68" s="54"/>
      <c r="AJ68" s="53">
        <v>0</v>
      </c>
      <c r="AK68" s="54"/>
      <c r="AL68" s="54"/>
      <c r="AM68" s="54"/>
      <c r="AN68" s="53">
        <v>0</v>
      </c>
      <c r="AO68" s="54"/>
      <c r="AP68" s="53">
        <v>0</v>
      </c>
      <c r="AQ68" s="40"/>
      <c r="AR68" s="40"/>
      <c r="AS68" s="40"/>
    </row>
    <row r="69" spans="1:45" ht="20.100000000000001" customHeight="1" x14ac:dyDescent="0.2"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40"/>
      <c r="AR69" s="40"/>
      <c r="AS69" s="40"/>
    </row>
    <row r="70" spans="1:45" ht="20.100000000000001" customHeight="1" x14ac:dyDescent="0.2">
      <c r="C70" s="1" t="s">
        <v>125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40"/>
      <c r="AR70" s="40"/>
      <c r="AS70" s="40"/>
    </row>
    <row r="71" spans="1:45" ht="20.100000000000001" customHeight="1" x14ac:dyDescent="0.2">
      <c r="D71" s="2" t="s">
        <v>122</v>
      </c>
      <c r="F71" s="39">
        <v>0</v>
      </c>
      <c r="G71" s="39"/>
      <c r="H71" s="39"/>
      <c r="I71" s="39"/>
      <c r="J71" s="39">
        <v>0</v>
      </c>
      <c r="K71" s="39">
        <v>0</v>
      </c>
      <c r="L71" s="39">
        <v>0</v>
      </c>
      <c r="M71" s="39"/>
      <c r="N71" s="39">
        <v>0</v>
      </c>
      <c r="O71" s="39"/>
      <c r="P71" s="39"/>
      <c r="Q71" s="39"/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/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/>
      <c r="AF71" s="39">
        <v>0</v>
      </c>
      <c r="AG71" s="39"/>
      <c r="AH71" s="39"/>
      <c r="AI71" s="39"/>
      <c r="AJ71" s="39">
        <v>0</v>
      </c>
      <c r="AK71" s="39"/>
      <c r="AL71" s="39"/>
      <c r="AM71" s="39"/>
      <c r="AN71" s="39">
        <v>0</v>
      </c>
      <c r="AO71" s="39"/>
      <c r="AP71" s="39">
        <v>0</v>
      </c>
      <c r="AQ71" s="40"/>
      <c r="AR71" s="40"/>
      <c r="AS71" s="40"/>
    </row>
    <row r="72" spans="1:45" ht="20.100000000000001" customHeight="1" x14ac:dyDescent="0.2">
      <c r="D72" s="47" t="s">
        <v>97</v>
      </c>
      <c r="F72" s="48">
        <v>0</v>
      </c>
      <c r="G72" s="49"/>
      <c r="H72" s="49"/>
      <c r="I72" s="49"/>
      <c r="J72" s="48">
        <v>1</v>
      </c>
      <c r="K72" s="48">
        <v>0</v>
      </c>
      <c r="L72" s="48">
        <v>0</v>
      </c>
      <c r="M72" s="49"/>
      <c r="N72" s="48">
        <v>1</v>
      </c>
      <c r="O72" s="49"/>
      <c r="P72" s="49"/>
      <c r="Q72" s="49"/>
      <c r="R72" s="48">
        <v>0</v>
      </c>
      <c r="S72" s="48">
        <v>0</v>
      </c>
      <c r="T72" s="48">
        <v>1</v>
      </c>
      <c r="U72" s="48">
        <v>0</v>
      </c>
      <c r="V72" s="48">
        <v>0</v>
      </c>
      <c r="W72" s="49"/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9"/>
      <c r="AF72" s="48">
        <v>1</v>
      </c>
      <c r="AG72" s="49"/>
      <c r="AH72" s="49"/>
      <c r="AI72" s="49"/>
      <c r="AJ72" s="48">
        <v>0</v>
      </c>
      <c r="AK72" s="49"/>
      <c r="AL72" s="49"/>
      <c r="AM72" s="49"/>
      <c r="AN72" s="48">
        <v>0</v>
      </c>
      <c r="AO72" s="49"/>
      <c r="AP72" s="48">
        <v>0</v>
      </c>
      <c r="AQ72" s="40"/>
      <c r="AR72" s="40"/>
      <c r="AS72" s="40"/>
    </row>
    <row r="73" spans="1:45" ht="20.100000000000001" customHeight="1" x14ac:dyDescent="0.2">
      <c r="D73" s="50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0"/>
      <c r="AR73" s="40"/>
      <c r="AS73" s="40"/>
    </row>
    <row r="74" spans="1:45" s="1" customFormat="1" ht="20.100000000000001" customHeight="1" x14ac:dyDescent="0.25">
      <c r="A74" s="3"/>
      <c r="B74" s="6"/>
      <c r="C74" s="51" t="s">
        <v>126</v>
      </c>
      <c r="D74" s="52"/>
      <c r="E74" s="5"/>
      <c r="F74" s="53">
        <v>0</v>
      </c>
      <c r="G74" s="54"/>
      <c r="H74" s="54"/>
      <c r="I74" s="54"/>
      <c r="J74" s="53">
        <v>1</v>
      </c>
      <c r="K74" s="53">
        <v>0</v>
      </c>
      <c r="L74" s="53">
        <v>0</v>
      </c>
      <c r="M74" s="54"/>
      <c r="N74" s="53">
        <v>1</v>
      </c>
      <c r="O74" s="54"/>
      <c r="P74" s="54"/>
      <c r="Q74" s="54"/>
      <c r="R74" s="53">
        <v>0</v>
      </c>
      <c r="S74" s="53">
        <v>0</v>
      </c>
      <c r="T74" s="53">
        <v>1</v>
      </c>
      <c r="U74" s="53">
        <v>0</v>
      </c>
      <c r="V74" s="53">
        <v>0</v>
      </c>
      <c r="W74" s="54"/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3">
        <v>0</v>
      </c>
      <c r="AE74" s="54"/>
      <c r="AF74" s="53">
        <v>1</v>
      </c>
      <c r="AG74" s="54"/>
      <c r="AH74" s="54"/>
      <c r="AI74" s="54"/>
      <c r="AJ74" s="53">
        <v>0</v>
      </c>
      <c r="AK74" s="54"/>
      <c r="AL74" s="54"/>
      <c r="AM74" s="54"/>
      <c r="AN74" s="53">
        <v>0</v>
      </c>
      <c r="AO74" s="54"/>
      <c r="AP74" s="53">
        <v>0</v>
      </c>
      <c r="AQ74" s="40"/>
      <c r="AR74" s="40"/>
      <c r="AS74" s="40"/>
    </row>
    <row r="75" spans="1:45" ht="20.100000000000001" customHeight="1" x14ac:dyDescent="0.2"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40"/>
      <c r="AR75" s="40"/>
      <c r="AS75" s="40"/>
    </row>
    <row r="76" spans="1:45" ht="20.100000000000001" customHeight="1" x14ac:dyDescent="0.2">
      <c r="C76" s="3" t="s">
        <v>127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40"/>
      <c r="AR76" s="40"/>
      <c r="AS76" s="40"/>
    </row>
    <row r="77" spans="1:45" ht="20.100000000000001" customHeight="1" x14ac:dyDescent="0.2">
      <c r="D77" s="2" t="s">
        <v>96</v>
      </c>
      <c r="F77" s="39">
        <v>305</v>
      </c>
      <c r="G77" s="39"/>
      <c r="H77" s="39"/>
      <c r="I77" s="39"/>
      <c r="J77" s="39">
        <v>613</v>
      </c>
      <c r="K77" s="39">
        <v>20</v>
      </c>
      <c r="L77" s="39">
        <v>5</v>
      </c>
      <c r="M77" s="39"/>
      <c r="N77" s="39">
        <v>638</v>
      </c>
      <c r="O77" s="39"/>
      <c r="P77" s="39"/>
      <c r="Q77" s="39"/>
      <c r="R77" s="39">
        <v>0</v>
      </c>
      <c r="S77" s="39">
        <v>15</v>
      </c>
      <c r="T77" s="39">
        <v>266</v>
      </c>
      <c r="U77" s="39">
        <v>3</v>
      </c>
      <c r="V77" s="39">
        <v>50</v>
      </c>
      <c r="W77" s="39"/>
      <c r="X77" s="39">
        <v>71</v>
      </c>
      <c r="Y77" s="39">
        <v>39</v>
      </c>
      <c r="Z77" s="39">
        <v>13</v>
      </c>
      <c r="AA77" s="39">
        <v>105</v>
      </c>
      <c r="AB77" s="39">
        <v>0</v>
      </c>
      <c r="AC77" s="39">
        <v>0</v>
      </c>
      <c r="AD77" s="39">
        <v>62</v>
      </c>
      <c r="AE77" s="39"/>
      <c r="AF77" s="39">
        <v>624</v>
      </c>
      <c r="AG77" s="39"/>
      <c r="AH77" s="39"/>
      <c r="AI77" s="39"/>
      <c r="AJ77" s="39">
        <v>319</v>
      </c>
      <c r="AK77" s="39"/>
      <c r="AL77" s="39"/>
      <c r="AM77" s="39"/>
      <c r="AN77" s="39">
        <v>0</v>
      </c>
      <c r="AO77" s="39"/>
      <c r="AP77" s="39">
        <v>0</v>
      </c>
      <c r="AQ77" s="40"/>
      <c r="AR77" s="40"/>
      <c r="AS77" s="40"/>
    </row>
    <row r="78" spans="1:45" ht="20.100000000000001" customHeight="1" x14ac:dyDescent="0.2">
      <c r="D78" s="47" t="s">
        <v>97</v>
      </c>
      <c r="F78" s="48">
        <v>253</v>
      </c>
      <c r="G78" s="49"/>
      <c r="H78" s="49"/>
      <c r="I78" s="49"/>
      <c r="J78" s="48">
        <v>616</v>
      </c>
      <c r="K78" s="48">
        <v>37</v>
      </c>
      <c r="L78" s="48">
        <v>3</v>
      </c>
      <c r="M78" s="49"/>
      <c r="N78" s="48">
        <v>656</v>
      </c>
      <c r="O78" s="49"/>
      <c r="P78" s="49"/>
      <c r="Q78" s="49"/>
      <c r="R78" s="48">
        <v>0</v>
      </c>
      <c r="S78" s="48">
        <v>6</v>
      </c>
      <c r="T78" s="48">
        <v>363</v>
      </c>
      <c r="U78" s="48">
        <v>0</v>
      </c>
      <c r="V78" s="48">
        <v>2</v>
      </c>
      <c r="W78" s="49"/>
      <c r="X78" s="48">
        <v>126</v>
      </c>
      <c r="Y78" s="48">
        <v>1</v>
      </c>
      <c r="Z78" s="48">
        <v>29</v>
      </c>
      <c r="AA78" s="48">
        <v>58</v>
      </c>
      <c r="AB78" s="48">
        <v>0</v>
      </c>
      <c r="AC78" s="48">
        <v>1</v>
      </c>
      <c r="AD78" s="48">
        <v>99</v>
      </c>
      <c r="AE78" s="49"/>
      <c r="AF78" s="48">
        <v>685</v>
      </c>
      <c r="AG78" s="49"/>
      <c r="AH78" s="49"/>
      <c r="AI78" s="49"/>
      <c r="AJ78" s="48">
        <v>224</v>
      </c>
      <c r="AK78" s="49"/>
      <c r="AL78" s="49"/>
      <c r="AM78" s="49"/>
      <c r="AN78" s="48">
        <v>0</v>
      </c>
      <c r="AO78" s="49"/>
      <c r="AP78" s="48">
        <v>0</v>
      </c>
      <c r="AQ78" s="40"/>
      <c r="AR78" s="40"/>
      <c r="AS78" s="40"/>
    </row>
    <row r="79" spans="1:45" ht="20.100000000000001" customHeight="1" x14ac:dyDescent="0.2">
      <c r="D79" s="2" t="s">
        <v>113</v>
      </c>
      <c r="F79" s="39">
        <v>180</v>
      </c>
      <c r="G79" s="39"/>
      <c r="H79" s="39"/>
      <c r="I79" s="39"/>
      <c r="J79" s="39">
        <v>613</v>
      </c>
      <c r="K79" s="39">
        <v>37</v>
      </c>
      <c r="L79" s="39">
        <v>5</v>
      </c>
      <c r="M79" s="39"/>
      <c r="N79" s="39">
        <v>655</v>
      </c>
      <c r="O79" s="39"/>
      <c r="P79" s="39"/>
      <c r="Q79" s="39"/>
      <c r="R79" s="39">
        <v>2</v>
      </c>
      <c r="S79" s="39">
        <v>119</v>
      </c>
      <c r="T79" s="39">
        <v>269</v>
      </c>
      <c r="U79" s="39">
        <v>0</v>
      </c>
      <c r="V79" s="39">
        <v>27</v>
      </c>
      <c r="W79" s="39"/>
      <c r="X79" s="39">
        <v>96</v>
      </c>
      <c r="Y79" s="39">
        <v>5</v>
      </c>
      <c r="Z79" s="39">
        <v>17</v>
      </c>
      <c r="AA79" s="39">
        <v>22</v>
      </c>
      <c r="AB79" s="39">
        <v>0</v>
      </c>
      <c r="AC79" s="39">
        <v>0</v>
      </c>
      <c r="AD79" s="39">
        <v>119</v>
      </c>
      <c r="AE79" s="39"/>
      <c r="AF79" s="39">
        <v>676</v>
      </c>
      <c r="AG79" s="39"/>
      <c r="AH79" s="39"/>
      <c r="AI79" s="39"/>
      <c r="AJ79" s="39">
        <v>159</v>
      </c>
      <c r="AK79" s="39"/>
      <c r="AL79" s="39"/>
      <c r="AM79" s="39"/>
      <c r="AN79" s="39">
        <v>0</v>
      </c>
      <c r="AO79" s="39"/>
      <c r="AP79" s="39">
        <v>0</v>
      </c>
      <c r="AQ79" s="40"/>
      <c r="AR79" s="40"/>
      <c r="AS79" s="40"/>
    </row>
    <row r="80" spans="1:45" ht="20.100000000000001" customHeight="1" x14ac:dyDescent="0.2">
      <c r="D80" s="47" t="s">
        <v>99</v>
      </c>
      <c r="F80" s="48">
        <v>268</v>
      </c>
      <c r="G80" s="49"/>
      <c r="H80" s="49"/>
      <c r="I80" s="49"/>
      <c r="J80" s="48">
        <v>621</v>
      </c>
      <c r="K80" s="48">
        <v>23</v>
      </c>
      <c r="L80" s="48">
        <v>7</v>
      </c>
      <c r="M80" s="49"/>
      <c r="N80" s="48">
        <v>651</v>
      </c>
      <c r="O80" s="49"/>
      <c r="P80" s="49"/>
      <c r="Q80" s="49"/>
      <c r="R80" s="48">
        <v>0</v>
      </c>
      <c r="S80" s="48">
        <v>77</v>
      </c>
      <c r="T80" s="48">
        <v>272</v>
      </c>
      <c r="U80" s="48">
        <v>0</v>
      </c>
      <c r="V80" s="48">
        <v>38</v>
      </c>
      <c r="W80" s="49"/>
      <c r="X80" s="48">
        <v>141</v>
      </c>
      <c r="Y80" s="48">
        <v>0</v>
      </c>
      <c r="Z80" s="48">
        <v>19</v>
      </c>
      <c r="AA80" s="48">
        <v>74</v>
      </c>
      <c r="AB80" s="48">
        <v>0</v>
      </c>
      <c r="AC80" s="48">
        <v>0</v>
      </c>
      <c r="AD80" s="48">
        <v>84</v>
      </c>
      <c r="AE80" s="49"/>
      <c r="AF80" s="48">
        <v>705</v>
      </c>
      <c r="AG80" s="49"/>
      <c r="AH80" s="49"/>
      <c r="AI80" s="49"/>
      <c r="AJ80" s="48">
        <v>214</v>
      </c>
      <c r="AK80" s="49"/>
      <c r="AL80" s="49"/>
      <c r="AM80" s="49"/>
      <c r="AN80" s="48">
        <v>0</v>
      </c>
      <c r="AO80" s="49"/>
      <c r="AP80" s="48">
        <v>0</v>
      </c>
      <c r="AQ80" s="40"/>
      <c r="AR80" s="40"/>
      <c r="AS80" s="40"/>
    </row>
    <row r="81" spans="1:45" ht="20.100000000000001" customHeight="1" x14ac:dyDescent="0.2">
      <c r="D81" s="2" t="s">
        <v>114</v>
      </c>
      <c r="F81" s="39">
        <v>424</v>
      </c>
      <c r="G81" s="39"/>
      <c r="H81" s="39"/>
      <c r="I81" s="39"/>
      <c r="J81" s="39">
        <v>608</v>
      </c>
      <c r="K81" s="39">
        <v>24</v>
      </c>
      <c r="L81" s="39">
        <v>2</v>
      </c>
      <c r="M81" s="39"/>
      <c r="N81" s="39">
        <v>634</v>
      </c>
      <c r="O81" s="39"/>
      <c r="P81" s="39"/>
      <c r="Q81" s="39"/>
      <c r="R81" s="39">
        <v>1</v>
      </c>
      <c r="S81" s="39">
        <v>50</v>
      </c>
      <c r="T81" s="39">
        <v>301</v>
      </c>
      <c r="U81" s="39">
        <v>12</v>
      </c>
      <c r="V81" s="39">
        <v>31</v>
      </c>
      <c r="W81" s="39"/>
      <c r="X81" s="39">
        <v>108</v>
      </c>
      <c r="Y81" s="39">
        <v>1</v>
      </c>
      <c r="Z81" s="39">
        <v>17</v>
      </c>
      <c r="AA81" s="39">
        <v>75</v>
      </c>
      <c r="AB81" s="39">
        <v>0</v>
      </c>
      <c r="AC81" s="39">
        <v>0</v>
      </c>
      <c r="AD81" s="39">
        <v>18</v>
      </c>
      <c r="AE81" s="39"/>
      <c r="AF81" s="39">
        <v>614</v>
      </c>
      <c r="AG81" s="39"/>
      <c r="AH81" s="39"/>
      <c r="AI81" s="39"/>
      <c r="AJ81" s="39">
        <v>444</v>
      </c>
      <c r="AK81" s="39"/>
      <c r="AL81" s="39"/>
      <c r="AM81" s="39"/>
      <c r="AN81" s="39">
        <v>0</v>
      </c>
      <c r="AO81" s="39"/>
      <c r="AP81" s="39">
        <v>0</v>
      </c>
      <c r="AQ81" s="40"/>
      <c r="AR81" s="40"/>
      <c r="AS81" s="40"/>
    </row>
    <row r="82" spans="1:45" ht="20.100000000000001" customHeight="1" x14ac:dyDescent="0.2">
      <c r="D82" s="47" t="s">
        <v>115</v>
      </c>
      <c r="F82" s="48">
        <v>429</v>
      </c>
      <c r="G82" s="49"/>
      <c r="H82" s="49"/>
      <c r="I82" s="49"/>
      <c r="J82" s="48">
        <v>629</v>
      </c>
      <c r="K82" s="48">
        <v>47</v>
      </c>
      <c r="L82" s="48">
        <v>4</v>
      </c>
      <c r="M82" s="49"/>
      <c r="N82" s="48">
        <v>680</v>
      </c>
      <c r="O82" s="49"/>
      <c r="P82" s="49"/>
      <c r="Q82" s="49"/>
      <c r="R82" s="48">
        <v>10</v>
      </c>
      <c r="S82" s="48">
        <v>53</v>
      </c>
      <c r="T82" s="48">
        <v>225</v>
      </c>
      <c r="U82" s="48">
        <v>0</v>
      </c>
      <c r="V82" s="48">
        <v>29</v>
      </c>
      <c r="W82" s="49"/>
      <c r="X82" s="48">
        <v>154</v>
      </c>
      <c r="Y82" s="48">
        <v>3</v>
      </c>
      <c r="Z82" s="48">
        <v>34</v>
      </c>
      <c r="AA82" s="48">
        <v>164</v>
      </c>
      <c r="AB82" s="48">
        <v>0</v>
      </c>
      <c r="AC82" s="48">
        <v>0</v>
      </c>
      <c r="AD82" s="48">
        <v>72</v>
      </c>
      <c r="AE82" s="49"/>
      <c r="AF82" s="48">
        <v>744</v>
      </c>
      <c r="AG82" s="49"/>
      <c r="AH82" s="49"/>
      <c r="AI82" s="49"/>
      <c r="AJ82" s="48">
        <v>365</v>
      </c>
      <c r="AK82" s="49"/>
      <c r="AL82" s="49"/>
      <c r="AM82" s="49"/>
      <c r="AN82" s="48">
        <v>0</v>
      </c>
      <c r="AO82" s="49"/>
      <c r="AP82" s="48">
        <v>0</v>
      </c>
      <c r="AQ82" s="40"/>
      <c r="AR82" s="40"/>
      <c r="AS82" s="40"/>
    </row>
    <row r="83" spans="1:45" ht="20.100000000000001" customHeight="1" x14ac:dyDescent="0.2">
      <c r="D83" s="2" t="s">
        <v>116</v>
      </c>
      <c r="F83" s="39">
        <v>394</v>
      </c>
      <c r="G83" s="39"/>
      <c r="H83" s="39"/>
      <c r="I83" s="39"/>
      <c r="J83" s="39">
        <v>613</v>
      </c>
      <c r="K83" s="39">
        <v>32</v>
      </c>
      <c r="L83" s="39">
        <v>5</v>
      </c>
      <c r="M83" s="39"/>
      <c r="N83" s="39">
        <v>650</v>
      </c>
      <c r="O83" s="39"/>
      <c r="P83" s="39"/>
      <c r="Q83" s="39"/>
      <c r="R83" s="39">
        <v>0</v>
      </c>
      <c r="S83" s="39">
        <v>48</v>
      </c>
      <c r="T83" s="39">
        <v>224</v>
      </c>
      <c r="U83" s="39">
        <v>1</v>
      </c>
      <c r="V83" s="39">
        <v>34</v>
      </c>
      <c r="W83" s="39"/>
      <c r="X83" s="39">
        <v>144</v>
      </c>
      <c r="Y83" s="39">
        <v>0</v>
      </c>
      <c r="Z83" s="39">
        <v>26</v>
      </c>
      <c r="AA83" s="39">
        <v>114</v>
      </c>
      <c r="AB83" s="39">
        <v>0</v>
      </c>
      <c r="AC83" s="39">
        <v>1</v>
      </c>
      <c r="AD83" s="39">
        <v>82</v>
      </c>
      <c r="AE83" s="39"/>
      <c r="AF83" s="39">
        <v>674</v>
      </c>
      <c r="AG83" s="39"/>
      <c r="AH83" s="39"/>
      <c r="AI83" s="39"/>
      <c r="AJ83" s="39">
        <v>370</v>
      </c>
      <c r="AK83" s="39"/>
      <c r="AL83" s="39"/>
      <c r="AM83" s="39"/>
      <c r="AN83" s="39">
        <v>0</v>
      </c>
      <c r="AO83" s="39"/>
      <c r="AP83" s="39">
        <v>0</v>
      </c>
      <c r="AQ83" s="40"/>
      <c r="AR83" s="40"/>
      <c r="AS83" s="40"/>
    </row>
    <row r="84" spans="1:45" ht="20.100000000000001" customHeight="1" x14ac:dyDescent="0.2">
      <c r="D84" s="47" t="s">
        <v>103</v>
      </c>
      <c r="F84" s="48">
        <v>226</v>
      </c>
      <c r="G84" s="49"/>
      <c r="H84" s="49"/>
      <c r="I84" s="49"/>
      <c r="J84" s="48">
        <v>619</v>
      </c>
      <c r="K84" s="48">
        <v>24</v>
      </c>
      <c r="L84" s="48">
        <v>23</v>
      </c>
      <c r="M84" s="49"/>
      <c r="N84" s="48">
        <v>666</v>
      </c>
      <c r="O84" s="49"/>
      <c r="P84" s="49"/>
      <c r="Q84" s="49"/>
      <c r="R84" s="48">
        <v>1</v>
      </c>
      <c r="S84" s="48">
        <v>80</v>
      </c>
      <c r="T84" s="48">
        <v>253</v>
      </c>
      <c r="U84" s="48">
        <v>0</v>
      </c>
      <c r="V84" s="48">
        <v>42</v>
      </c>
      <c r="W84" s="49"/>
      <c r="X84" s="48">
        <v>160</v>
      </c>
      <c r="Y84" s="48">
        <v>2</v>
      </c>
      <c r="Z84" s="48">
        <v>26</v>
      </c>
      <c r="AA84" s="48">
        <v>77</v>
      </c>
      <c r="AB84" s="48">
        <v>0</v>
      </c>
      <c r="AC84" s="48">
        <v>4</v>
      </c>
      <c r="AD84" s="48">
        <v>80</v>
      </c>
      <c r="AE84" s="49"/>
      <c r="AF84" s="48">
        <v>725</v>
      </c>
      <c r="AG84" s="49"/>
      <c r="AH84" s="49"/>
      <c r="AI84" s="49"/>
      <c r="AJ84" s="48">
        <v>167</v>
      </c>
      <c r="AK84" s="49"/>
      <c r="AL84" s="49"/>
      <c r="AM84" s="49"/>
      <c r="AN84" s="48">
        <v>0</v>
      </c>
      <c r="AO84" s="49"/>
      <c r="AP84" s="48">
        <v>0</v>
      </c>
      <c r="AQ84" s="40"/>
      <c r="AR84" s="40"/>
      <c r="AS84" s="40"/>
    </row>
    <row r="85" spans="1:45" ht="20.100000000000001" customHeight="1" x14ac:dyDescent="0.2">
      <c r="D85" s="2" t="s">
        <v>104</v>
      </c>
      <c r="F85" s="39">
        <v>218</v>
      </c>
      <c r="G85" s="39"/>
      <c r="H85" s="39"/>
      <c r="I85" s="39"/>
      <c r="J85" s="39">
        <v>608</v>
      </c>
      <c r="K85" s="39">
        <v>41</v>
      </c>
      <c r="L85" s="39">
        <v>5</v>
      </c>
      <c r="M85" s="39"/>
      <c r="N85" s="39">
        <v>654</v>
      </c>
      <c r="O85" s="39"/>
      <c r="P85" s="39"/>
      <c r="Q85" s="39"/>
      <c r="R85" s="39">
        <v>2</v>
      </c>
      <c r="S85" s="39">
        <v>3</v>
      </c>
      <c r="T85" s="39">
        <v>457</v>
      </c>
      <c r="U85" s="39">
        <v>0</v>
      </c>
      <c r="V85" s="39">
        <v>21</v>
      </c>
      <c r="W85" s="39"/>
      <c r="X85" s="39">
        <v>87</v>
      </c>
      <c r="Y85" s="39">
        <v>7</v>
      </c>
      <c r="Z85" s="39">
        <v>25</v>
      </c>
      <c r="AA85" s="39">
        <v>63</v>
      </c>
      <c r="AB85" s="39">
        <v>0</v>
      </c>
      <c r="AC85" s="39">
        <v>0</v>
      </c>
      <c r="AD85" s="39">
        <v>35</v>
      </c>
      <c r="AE85" s="39"/>
      <c r="AF85" s="39">
        <v>700</v>
      </c>
      <c r="AG85" s="39"/>
      <c r="AH85" s="39"/>
      <c r="AI85" s="39"/>
      <c r="AJ85" s="39">
        <v>172</v>
      </c>
      <c r="AK85" s="39"/>
      <c r="AL85" s="39"/>
      <c r="AM85" s="39"/>
      <c r="AN85" s="39">
        <v>0</v>
      </c>
      <c r="AO85" s="39"/>
      <c r="AP85" s="39">
        <v>0</v>
      </c>
      <c r="AQ85" s="40"/>
      <c r="AR85" s="40"/>
      <c r="AS85" s="40"/>
    </row>
    <row r="86" spans="1:45" ht="20.100000000000001" customHeight="1" x14ac:dyDescent="0.2">
      <c r="D86" s="47" t="s">
        <v>117</v>
      </c>
      <c r="F86" s="48">
        <v>233</v>
      </c>
      <c r="G86" s="49"/>
      <c r="H86" s="49"/>
      <c r="I86" s="49"/>
      <c r="J86" s="48">
        <v>611</v>
      </c>
      <c r="K86" s="48">
        <v>36</v>
      </c>
      <c r="L86" s="48">
        <v>3</v>
      </c>
      <c r="M86" s="49"/>
      <c r="N86" s="48">
        <v>650</v>
      </c>
      <c r="O86" s="49"/>
      <c r="P86" s="49"/>
      <c r="Q86" s="49"/>
      <c r="R86" s="48">
        <v>0</v>
      </c>
      <c r="S86" s="48">
        <v>27</v>
      </c>
      <c r="T86" s="48">
        <v>421</v>
      </c>
      <c r="U86" s="48">
        <v>0</v>
      </c>
      <c r="V86" s="48">
        <v>22</v>
      </c>
      <c r="W86" s="49"/>
      <c r="X86" s="48">
        <v>102</v>
      </c>
      <c r="Y86" s="48">
        <v>3</v>
      </c>
      <c r="Z86" s="48">
        <v>23</v>
      </c>
      <c r="AA86" s="48">
        <v>65</v>
      </c>
      <c r="AB86" s="48">
        <v>0</v>
      </c>
      <c r="AC86" s="48">
        <v>0</v>
      </c>
      <c r="AD86" s="48">
        <v>36</v>
      </c>
      <c r="AE86" s="49"/>
      <c r="AF86" s="48">
        <v>699</v>
      </c>
      <c r="AG86" s="49"/>
      <c r="AH86" s="49"/>
      <c r="AI86" s="49"/>
      <c r="AJ86" s="48">
        <v>184</v>
      </c>
      <c r="AK86" s="49"/>
      <c r="AL86" s="49"/>
      <c r="AM86" s="49"/>
      <c r="AN86" s="48">
        <v>0</v>
      </c>
      <c r="AO86" s="49"/>
      <c r="AP86" s="48">
        <v>0</v>
      </c>
      <c r="AQ86" s="40"/>
      <c r="AR86" s="40"/>
      <c r="AS86" s="40"/>
    </row>
    <row r="87" spans="1:45" ht="20.100000000000001" customHeight="1" x14ac:dyDescent="0.2">
      <c r="D87" s="2" t="s">
        <v>106</v>
      </c>
      <c r="F87" s="39">
        <v>259</v>
      </c>
      <c r="G87" s="39"/>
      <c r="H87" s="39"/>
      <c r="I87" s="39"/>
      <c r="J87" s="39">
        <v>612</v>
      </c>
      <c r="K87" s="39">
        <v>14</v>
      </c>
      <c r="L87" s="39">
        <v>10</v>
      </c>
      <c r="M87" s="39"/>
      <c r="N87" s="39">
        <v>636</v>
      </c>
      <c r="O87" s="39"/>
      <c r="P87" s="39"/>
      <c r="Q87" s="39"/>
      <c r="R87" s="39">
        <v>0</v>
      </c>
      <c r="S87" s="39">
        <v>1</v>
      </c>
      <c r="T87" s="39">
        <v>333</v>
      </c>
      <c r="U87" s="39">
        <v>0</v>
      </c>
      <c r="V87" s="39">
        <v>32</v>
      </c>
      <c r="W87" s="39"/>
      <c r="X87" s="39">
        <v>52</v>
      </c>
      <c r="Y87" s="39">
        <v>48</v>
      </c>
      <c r="Z87" s="39">
        <v>22</v>
      </c>
      <c r="AA87" s="39">
        <v>71</v>
      </c>
      <c r="AB87" s="39">
        <v>0</v>
      </c>
      <c r="AC87" s="39">
        <v>0</v>
      </c>
      <c r="AD87" s="39">
        <v>50</v>
      </c>
      <c r="AE87" s="39"/>
      <c r="AF87" s="39">
        <v>609</v>
      </c>
      <c r="AG87" s="39"/>
      <c r="AH87" s="39"/>
      <c r="AI87" s="39"/>
      <c r="AJ87" s="39">
        <v>286</v>
      </c>
      <c r="AK87" s="39"/>
      <c r="AL87" s="39"/>
      <c r="AM87" s="39"/>
      <c r="AN87" s="39">
        <v>0</v>
      </c>
      <c r="AO87" s="39"/>
      <c r="AP87" s="39">
        <v>0</v>
      </c>
      <c r="AQ87" s="40"/>
      <c r="AR87" s="40"/>
      <c r="AS87" s="40"/>
    </row>
    <row r="88" spans="1:45" ht="20.100000000000001" customHeight="1" x14ac:dyDescent="0.2">
      <c r="D88" s="47" t="s">
        <v>107</v>
      </c>
      <c r="F88" s="48">
        <v>204</v>
      </c>
      <c r="G88" s="49"/>
      <c r="H88" s="49"/>
      <c r="I88" s="49"/>
      <c r="J88" s="48">
        <v>617</v>
      </c>
      <c r="K88" s="48">
        <v>20</v>
      </c>
      <c r="L88" s="48">
        <v>3</v>
      </c>
      <c r="M88" s="49"/>
      <c r="N88" s="48">
        <v>640</v>
      </c>
      <c r="O88" s="49"/>
      <c r="P88" s="49"/>
      <c r="Q88" s="49"/>
      <c r="R88" s="48">
        <v>0</v>
      </c>
      <c r="S88" s="48">
        <v>109</v>
      </c>
      <c r="T88" s="48">
        <v>293</v>
      </c>
      <c r="U88" s="48">
        <v>5</v>
      </c>
      <c r="V88" s="48">
        <v>21</v>
      </c>
      <c r="W88" s="49"/>
      <c r="X88" s="48">
        <v>104</v>
      </c>
      <c r="Y88" s="48">
        <v>1</v>
      </c>
      <c r="Z88" s="48">
        <v>14</v>
      </c>
      <c r="AA88" s="48">
        <v>46</v>
      </c>
      <c r="AB88" s="48">
        <v>0</v>
      </c>
      <c r="AC88" s="48">
        <v>0</v>
      </c>
      <c r="AD88" s="48">
        <v>65</v>
      </c>
      <c r="AE88" s="49"/>
      <c r="AF88" s="48">
        <v>658</v>
      </c>
      <c r="AG88" s="49"/>
      <c r="AH88" s="49"/>
      <c r="AI88" s="49"/>
      <c r="AJ88" s="48">
        <v>186</v>
      </c>
      <c r="AK88" s="49"/>
      <c r="AL88" s="49"/>
      <c r="AM88" s="49"/>
      <c r="AN88" s="48">
        <v>0</v>
      </c>
      <c r="AO88" s="49"/>
      <c r="AP88" s="48">
        <v>0</v>
      </c>
      <c r="AQ88" s="40"/>
      <c r="AR88" s="40"/>
      <c r="AS88" s="40"/>
    </row>
    <row r="89" spans="1:45" ht="20.100000000000001" customHeight="1" x14ac:dyDescent="0.2">
      <c r="D89" s="2" t="s">
        <v>108</v>
      </c>
      <c r="F89" s="39">
        <v>371</v>
      </c>
      <c r="G89" s="39"/>
      <c r="H89" s="39"/>
      <c r="I89" s="39"/>
      <c r="J89" s="39">
        <v>610</v>
      </c>
      <c r="K89" s="39">
        <v>64</v>
      </c>
      <c r="L89" s="39">
        <v>4</v>
      </c>
      <c r="M89" s="39"/>
      <c r="N89" s="39">
        <v>678</v>
      </c>
      <c r="O89" s="39"/>
      <c r="P89" s="39"/>
      <c r="Q89" s="39"/>
      <c r="R89" s="39">
        <v>0</v>
      </c>
      <c r="S89" s="39">
        <v>87</v>
      </c>
      <c r="T89" s="39">
        <v>311</v>
      </c>
      <c r="U89" s="39">
        <v>0</v>
      </c>
      <c r="V89" s="39">
        <v>44</v>
      </c>
      <c r="W89" s="39"/>
      <c r="X89" s="39">
        <v>144</v>
      </c>
      <c r="Y89" s="39">
        <v>5</v>
      </c>
      <c r="Z89" s="39">
        <v>12</v>
      </c>
      <c r="AA89" s="39">
        <v>97</v>
      </c>
      <c r="AB89" s="39">
        <v>0</v>
      </c>
      <c r="AC89" s="39">
        <v>0</v>
      </c>
      <c r="AD89" s="39">
        <v>51</v>
      </c>
      <c r="AE89" s="39"/>
      <c r="AF89" s="39">
        <v>751</v>
      </c>
      <c r="AG89" s="39"/>
      <c r="AH89" s="39"/>
      <c r="AI89" s="39"/>
      <c r="AJ89" s="39">
        <v>298</v>
      </c>
      <c r="AK89" s="39"/>
      <c r="AL89" s="39"/>
      <c r="AM89" s="39"/>
      <c r="AN89" s="39">
        <v>0</v>
      </c>
      <c r="AO89" s="39"/>
      <c r="AP89" s="39">
        <v>0</v>
      </c>
      <c r="AQ89" s="40"/>
      <c r="AR89" s="40"/>
      <c r="AS89" s="40"/>
    </row>
    <row r="90" spans="1:45" ht="20.100000000000001" customHeight="1" x14ac:dyDescent="0.2">
      <c r="D90" s="47" t="s">
        <v>128</v>
      </c>
      <c r="F90" s="48">
        <v>308</v>
      </c>
      <c r="G90" s="49"/>
      <c r="H90" s="49"/>
      <c r="I90" s="49"/>
      <c r="J90" s="48">
        <v>614</v>
      </c>
      <c r="K90" s="48">
        <v>19</v>
      </c>
      <c r="L90" s="48">
        <v>1</v>
      </c>
      <c r="M90" s="49"/>
      <c r="N90" s="48">
        <v>634</v>
      </c>
      <c r="O90" s="49"/>
      <c r="P90" s="49"/>
      <c r="Q90" s="49"/>
      <c r="R90" s="48">
        <v>6</v>
      </c>
      <c r="S90" s="48">
        <v>126</v>
      </c>
      <c r="T90" s="48">
        <v>225</v>
      </c>
      <c r="U90" s="48">
        <v>2</v>
      </c>
      <c r="V90" s="48">
        <v>31</v>
      </c>
      <c r="W90" s="49"/>
      <c r="X90" s="48">
        <v>141</v>
      </c>
      <c r="Y90" s="48">
        <v>1</v>
      </c>
      <c r="Z90" s="48">
        <v>27</v>
      </c>
      <c r="AA90" s="48">
        <v>70</v>
      </c>
      <c r="AB90" s="48">
        <v>0</v>
      </c>
      <c r="AC90" s="48">
        <v>1</v>
      </c>
      <c r="AD90" s="48">
        <v>73</v>
      </c>
      <c r="AE90" s="49"/>
      <c r="AF90" s="48">
        <v>703</v>
      </c>
      <c r="AG90" s="49"/>
      <c r="AH90" s="49"/>
      <c r="AI90" s="49"/>
      <c r="AJ90" s="48">
        <v>239</v>
      </c>
      <c r="AK90" s="49"/>
      <c r="AL90" s="49"/>
      <c r="AM90" s="49"/>
      <c r="AN90" s="48">
        <v>0</v>
      </c>
      <c r="AO90" s="49"/>
      <c r="AP90" s="48">
        <v>0</v>
      </c>
      <c r="AQ90" s="40"/>
      <c r="AR90" s="40"/>
      <c r="AS90" s="40"/>
    </row>
    <row r="91" spans="1:45" ht="20.100000000000001" customHeight="1" x14ac:dyDescent="0.2"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40"/>
      <c r="AR91" s="40"/>
      <c r="AS91" s="40"/>
    </row>
    <row r="92" spans="1:45" s="1" customFormat="1" ht="20.100000000000001" customHeight="1" x14ac:dyDescent="0.25">
      <c r="A92" s="3"/>
      <c r="B92" s="6"/>
      <c r="C92" s="51" t="s">
        <v>129</v>
      </c>
      <c r="D92" s="52"/>
      <c r="E92" s="5"/>
      <c r="F92" s="53">
        <v>4072</v>
      </c>
      <c r="G92" s="54"/>
      <c r="H92" s="54"/>
      <c r="I92" s="54"/>
      <c r="J92" s="53">
        <v>8604</v>
      </c>
      <c r="K92" s="53">
        <v>438</v>
      </c>
      <c r="L92" s="53">
        <v>80</v>
      </c>
      <c r="M92" s="54"/>
      <c r="N92" s="53">
        <v>9122</v>
      </c>
      <c r="O92" s="54"/>
      <c r="P92" s="54"/>
      <c r="Q92" s="54"/>
      <c r="R92" s="53">
        <v>22</v>
      </c>
      <c r="S92" s="53">
        <v>801</v>
      </c>
      <c r="T92" s="53">
        <v>4213</v>
      </c>
      <c r="U92" s="53">
        <v>23</v>
      </c>
      <c r="V92" s="53">
        <v>424</v>
      </c>
      <c r="W92" s="54"/>
      <c r="X92" s="53">
        <v>1630</v>
      </c>
      <c r="Y92" s="53">
        <v>116</v>
      </c>
      <c r="Z92" s="53">
        <v>304</v>
      </c>
      <c r="AA92" s="53">
        <v>1101</v>
      </c>
      <c r="AB92" s="53">
        <v>0</v>
      </c>
      <c r="AC92" s="53">
        <v>7</v>
      </c>
      <c r="AD92" s="53">
        <v>926</v>
      </c>
      <c r="AE92" s="54"/>
      <c r="AF92" s="53">
        <v>9567</v>
      </c>
      <c r="AG92" s="54"/>
      <c r="AH92" s="54"/>
      <c r="AI92" s="54"/>
      <c r="AJ92" s="53">
        <v>3627</v>
      </c>
      <c r="AK92" s="54"/>
      <c r="AL92" s="54"/>
      <c r="AM92" s="54"/>
      <c r="AN92" s="53">
        <v>0</v>
      </c>
      <c r="AO92" s="54"/>
      <c r="AP92" s="53">
        <v>0</v>
      </c>
      <c r="AQ92" s="40"/>
      <c r="AR92" s="40"/>
      <c r="AS92" s="40"/>
    </row>
    <row r="93" spans="1:45" ht="20.100000000000001" customHeight="1" x14ac:dyDescent="0.2"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40"/>
      <c r="AR93" s="40"/>
      <c r="AS93" s="40"/>
    </row>
    <row r="94" spans="1:45" ht="20.100000000000001" customHeight="1" x14ac:dyDescent="0.2">
      <c r="C94" s="3" t="s">
        <v>130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40"/>
      <c r="AR94" s="40"/>
      <c r="AS94" s="40"/>
    </row>
    <row r="95" spans="1:45" ht="20.100000000000001" customHeight="1" x14ac:dyDescent="0.2">
      <c r="D95" s="2" t="s">
        <v>131</v>
      </c>
      <c r="F95" s="39">
        <v>0</v>
      </c>
      <c r="G95" s="39"/>
      <c r="H95" s="39"/>
      <c r="I95" s="39"/>
      <c r="J95" s="39">
        <v>1968</v>
      </c>
      <c r="K95" s="39">
        <v>107</v>
      </c>
      <c r="L95" s="39">
        <v>0</v>
      </c>
      <c r="M95" s="39"/>
      <c r="N95" s="39">
        <v>2075</v>
      </c>
      <c r="O95" s="39"/>
      <c r="P95" s="39"/>
      <c r="Q95" s="39"/>
      <c r="R95" s="39">
        <v>0</v>
      </c>
      <c r="S95" s="39">
        <v>441</v>
      </c>
      <c r="T95" s="39">
        <v>563</v>
      </c>
      <c r="U95" s="39">
        <v>176</v>
      </c>
      <c r="V95" s="39">
        <v>29</v>
      </c>
      <c r="W95" s="39"/>
      <c r="X95" s="39">
        <v>166</v>
      </c>
      <c r="Y95" s="39">
        <v>0</v>
      </c>
      <c r="Z95" s="39">
        <v>12</v>
      </c>
      <c r="AA95" s="39">
        <v>10</v>
      </c>
      <c r="AB95" s="39">
        <v>0</v>
      </c>
      <c r="AC95" s="39">
        <v>0</v>
      </c>
      <c r="AD95" s="39">
        <v>80</v>
      </c>
      <c r="AE95" s="39"/>
      <c r="AF95" s="39">
        <v>1477</v>
      </c>
      <c r="AG95" s="39"/>
      <c r="AH95" s="39"/>
      <c r="AI95" s="39"/>
      <c r="AJ95" s="39">
        <v>598</v>
      </c>
      <c r="AK95" s="39"/>
      <c r="AL95" s="39"/>
      <c r="AM95" s="39"/>
      <c r="AN95" s="39">
        <v>0</v>
      </c>
      <c r="AO95" s="39"/>
      <c r="AP95" s="39">
        <v>0</v>
      </c>
      <c r="AQ95" s="40"/>
      <c r="AR95" s="40"/>
      <c r="AS95" s="40"/>
    </row>
    <row r="96" spans="1:45" ht="20.100000000000001" customHeight="1" x14ac:dyDescent="0.2">
      <c r="D96" s="47" t="s">
        <v>132</v>
      </c>
      <c r="F96" s="48">
        <v>0</v>
      </c>
      <c r="G96" s="49"/>
      <c r="H96" s="49"/>
      <c r="I96" s="49"/>
      <c r="J96" s="48">
        <v>1943</v>
      </c>
      <c r="K96" s="48">
        <v>75</v>
      </c>
      <c r="L96" s="48">
        <v>2</v>
      </c>
      <c r="M96" s="49"/>
      <c r="N96" s="48">
        <v>2020</v>
      </c>
      <c r="O96" s="49"/>
      <c r="P96" s="49"/>
      <c r="Q96" s="49"/>
      <c r="R96" s="48">
        <v>0</v>
      </c>
      <c r="S96" s="48">
        <v>259</v>
      </c>
      <c r="T96" s="48">
        <v>793</v>
      </c>
      <c r="U96" s="48">
        <v>0</v>
      </c>
      <c r="V96" s="48">
        <v>21</v>
      </c>
      <c r="W96" s="49"/>
      <c r="X96" s="48">
        <v>333</v>
      </c>
      <c r="Y96" s="48">
        <v>0</v>
      </c>
      <c r="Z96" s="48">
        <v>38</v>
      </c>
      <c r="AA96" s="48">
        <v>6</v>
      </c>
      <c r="AB96" s="48">
        <v>0</v>
      </c>
      <c r="AC96" s="48">
        <v>0</v>
      </c>
      <c r="AD96" s="48">
        <v>81</v>
      </c>
      <c r="AE96" s="49"/>
      <c r="AF96" s="48">
        <v>1531</v>
      </c>
      <c r="AG96" s="49"/>
      <c r="AH96" s="49"/>
      <c r="AI96" s="49"/>
      <c r="AJ96" s="48">
        <v>489</v>
      </c>
      <c r="AK96" s="49"/>
      <c r="AL96" s="49"/>
      <c r="AM96" s="49"/>
      <c r="AN96" s="48">
        <v>0</v>
      </c>
      <c r="AO96" s="49"/>
      <c r="AP96" s="48">
        <v>0</v>
      </c>
      <c r="AQ96" s="40"/>
      <c r="AR96" s="40"/>
      <c r="AS96" s="40"/>
    </row>
    <row r="97" spans="1:45" ht="20.100000000000001" customHeight="1" x14ac:dyDescent="0.2"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40"/>
      <c r="AR97" s="40"/>
      <c r="AS97" s="40"/>
    </row>
    <row r="98" spans="1:45" ht="20.100000000000001" customHeight="1" x14ac:dyDescent="0.25">
      <c r="C98" s="51" t="s">
        <v>133</v>
      </c>
      <c r="D98" s="52"/>
      <c r="F98" s="53">
        <v>0</v>
      </c>
      <c r="G98" s="54"/>
      <c r="H98" s="54"/>
      <c r="I98" s="54"/>
      <c r="J98" s="53">
        <v>3911</v>
      </c>
      <c r="K98" s="53">
        <v>182</v>
      </c>
      <c r="L98" s="53">
        <v>2</v>
      </c>
      <c r="M98" s="54"/>
      <c r="N98" s="53">
        <v>4095</v>
      </c>
      <c r="O98" s="54"/>
      <c r="P98" s="54"/>
      <c r="Q98" s="54"/>
      <c r="R98" s="53">
        <v>0</v>
      </c>
      <c r="S98" s="53">
        <v>700</v>
      </c>
      <c r="T98" s="53">
        <v>1356</v>
      </c>
      <c r="U98" s="53">
        <v>176</v>
      </c>
      <c r="V98" s="53">
        <v>50</v>
      </c>
      <c r="W98" s="54"/>
      <c r="X98" s="53">
        <v>499</v>
      </c>
      <c r="Y98" s="53">
        <v>0</v>
      </c>
      <c r="Z98" s="53">
        <v>50</v>
      </c>
      <c r="AA98" s="53">
        <v>16</v>
      </c>
      <c r="AB98" s="53">
        <v>0</v>
      </c>
      <c r="AC98" s="53">
        <v>0</v>
      </c>
      <c r="AD98" s="53">
        <v>161</v>
      </c>
      <c r="AE98" s="54"/>
      <c r="AF98" s="53">
        <v>3008</v>
      </c>
      <c r="AG98" s="54"/>
      <c r="AH98" s="54"/>
      <c r="AI98" s="54"/>
      <c r="AJ98" s="53">
        <v>1087</v>
      </c>
      <c r="AK98" s="54"/>
      <c r="AL98" s="54"/>
      <c r="AM98" s="54"/>
      <c r="AN98" s="53">
        <v>0</v>
      </c>
      <c r="AO98" s="54"/>
      <c r="AP98" s="53">
        <v>0</v>
      </c>
      <c r="AQ98" s="40"/>
      <c r="AR98" s="40"/>
      <c r="AS98" s="40"/>
    </row>
    <row r="99" spans="1:45" ht="20.100000000000001" customHeight="1" x14ac:dyDescent="0.2"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40"/>
      <c r="AR99" s="40"/>
      <c r="AS99" s="40"/>
    </row>
    <row r="100" spans="1:45" ht="20.100000000000001" customHeight="1" x14ac:dyDescent="0.2">
      <c r="C100" s="3" t="s">
        <v>134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40"/>
      <c r="AR100" s="40"/>
      <c r="AS100" s="40"/>
    </row>
    <row r="101" spans="1:45" ht="20.100000000000001" customHeight="1" x14ac:dyDescent="0.2">
      <c r="D101" s="2" t="s">
        <v>122</v>
      </c>
      <c r="F101" s="39">
        <v>0</v>
      </c>
      <c r="G101" s="39"/>
      <c r="H101" s="39"/>
      <c r="I101" s="39"/>
      <c r="J101" s="39">
        <v>0</v>
      </c>
      <c r="K101" s="39">
        <v>0</v>
      </c>
      <c r="L101" s="39">
        <v>0</v>
      </c>
      <c r="M101" s="39"/>
      <c r="N101" s="39">
        <v>0</v>
      </c>
      <c r="O101" s="39"/>
      <c r="P101" s="39"/>
      <c r="Q101" s="39"/>
      <c r="R101" s="39">
        <v>0</v>
      </c>
      <c r="S101" s="39">
        <v>0</v>
      </c>
      <c r="T101" s="39">
        <v>0</v>
      </c>
      <c r="U101" s="39">
        <v>0</v>
      </c>
      <c r="V101" s="39">
        <v>0</v>
      </c>
      <c r="W101" s="39"/>
      <c r="X101" s="39">
        <v>0</v>
      </c>
      <c r="Y101" s="39">
        <v>0</v>
      </c>
      <c r="Z101" s="39">
        <v>0</v>
      </c>
      <c r="AA101" s="39">
        <v>0</v>
      </c>
      <c r="AB101" s="39">
        <v>0</v>
      </c>
      <c r="AC101" s="39">
        <v>0</v>
      </c>
      <c r="AD101" s="39">
        <v>0</v>
      </c>
      <c r="AE101" s="39"/>
      <c r="AF101" s="39">
        <v>0</v>
      </c>
      <c r="AG101" s="39"/>
      <c r="AH101" s="39"/>
      <c r="AI101" s="39"/>
      <c r="AJ101" s="39">
        <v>0</v>
      </c>
      <c r="AK101" s="39"/>
      <c r="AL101" s="39"/>
      <c r="AM101" s="39"/>
      <c r="AN101" s="39">
        <v>0</v>
      </c>
      <c r="AO101" s="39"/>
      <c r="AP101" s="39">
        <v>0</v>
      </c>
      <c r="AQ101" s="40"/>
      <c r="AR101" s="40"/>
      <c r="AS101" s="40"/>
    </row>
    <row r="102" spans="1:45" ht="20.100000000000001" customHeight="1" x14ac:dyDescent="0.2">
      <c r="D102" s="47" t="s">
        <v>135</v>
      </c>
      <c r="F102" s="48">
        <v>0</v>
      </c>
      <c r="G102" s="49"/>
      <c r="H102" s="49"/>
      <c r="I102" s="49"/>
      <c r="J102" s="48">
        <v>0</v>
      </c>
      <c r="K102" s="48">
        <v>0</v>
      </c>
      <c r="L102" s="48">
        <v>0</v>
      </c>
      <c r="M102" s="49"/>
      <c r="N102" s="48">
        <v>0</v>
      </c>
      <c r="O102" s="49"/>
      <c r="P102" s="49"/>
      <c r="Q102" s="49"/>
      <c r="R102" s="48">
        <v>0</v>
      </c>
      <c r="S102" s="48">
        <v>0</v>
      </c>
      <c r="T102" s="48">
        <v>0</v>
      </c>
      <c r="U102" s="48">
        <v>0</v>
      </c>
      <c r="V102" s="48">
        <v>0</v>
      </c>
      <c r="W102" s="49"/>
      <c r="X102" s="48">
        <v>0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48">
        <v>0</v>
      </c>
      <c r="AE102" s="49"/>
      <c r="AF102" s="48">
        <v>0</v>
      </c>
      <c r="AG102" s="49"/>
      <c r="AH102" s="49"/>
      <c r="AI102" s="49"/>
      <c r="AJ102" s="48">
        <v>0</v>
      </c>
      <c r="AK102" s="49"/>
      <c r="AL102" s="49"/>
      <c r="AM102" s="49"/>
      <c r="AN102" s="48">
        <v>0</v>
      </c>
      <c r="AO102" s="49"/>
      <c r="AP102" s="48">
        <v>0</v>
      </c>
      <c r="AQ102" s="40"/>
      <c r="AR102" s="40"/>
      <c r="AS102" s="40"/>
    </row>
    <row r="103" spans="1:45" ht="20.100000000000001" customHeight="1" x14ac:dyDescent="0.2">
      <c r="D103" s="2" t="s">
        <v>98</v>
      </c>
      <c r="F103" s="39">
        <v>0</v>
      </c>
      <c r="G103" s="39"/>
      <c r="H103" s="39"/>
      <c r="I103" s="39"/>
      <c r="J103" s="39">
        <v>0</v>
      </c>
      <c r="K103" s="39">
        <v>0</v>
      </c>
      <c r="L103" s="39">
        <v>0</v>
      </c>
      <c r="M103" s="39"/>
      <c r="N103" s="39">
        <v>0</v>
      </c>
      <c r="O103" s="39"/>
      <c r="P103" s="39"/>
      <c r="Q103" s="39"/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39"/>
      <c r="X103" s="39">
        <v>0</v>
      </c>
      <c r="Y103" s="39">
        <v>0</v>
      </c>
      <c r="Z103" s="39">
        <v>0</v>
      </c>
      <c r="AA103" s="39">
        <v>0</v>
      </c>
      <c r="AB103" s="39">
        <v>0</v>
      </c>
      <c r="AC103" s="39">
        <v>0</v>
      </c>
      <c r="AD103" s="39">
        <v>0</v>
      </c>
      <c r="AE103" s="39"/>
      <c r="AF103" s="39">
        <v>0</v>
      </c>
      <c r="AG103" s="39"/>
      <c r="AH103" s="39"/>
      <c r="AI103" s="39"/>
      <c r="AJ103" s="39">
        <v>0</v>
      </c>
      <c r="AK103" s="39"/>
      <c r="AL103" s="39"/>
      <c r="AM103" s="39"/>
      <c r="AN103" s="39">
        <v>0</v>
      </c>
      <c r="AO103" s="39"/>
      <c r="AP103" s="39">
        <v>0</v>
      </c>
      <c r="AQ103" s="40"/>
      <c r="AR103" s="40"/>
      <c r="AS103" s="40"/>
    </row>
    <row r="104" spans="1:45" ht="20.100000000000001" customHeight="1" x14ac:dyDescent="0.2">
      <c r="D104" s="47" t="s">
        <v>136</v>
      </c>
      <c r="F104" s="48">
        <v>0</v>
      </c>
      <c r="G104" s="49"/>
      <c r="H104" s="49"/>
      <c r="I104" s="49"/>
      <c r="J104" s="48">
        <v>0</v>
      </c>
      <c r="K104" s="48">
        <v>0</v>
      </c>
      <c r="L104" s="48">
        <v>0</v>
      </c>
      <c r="M104" s="49"/>
      <c r="N104" s="48">
        <v>0</v>
      </c>
      <c r="O104" s="49"/>
      <c r="P104" s="49"/>
      <c r="Q104" s="49"/>
      <c r="R104" s="48">
        <v>0</v>
      </c>
      <c r="S104" s="48">
        <v>0</v>
      </c>
      <c r="T104" s="48">
        <v>0</v>
      </c>
      <c r="U104" s="48">
        <v>0</v>
      </c>
      <c r="V104" s="48">
        <v>0</v>
      </c>
      <c r="W104" s="49"/>
      <c r="X104" s="48">
        <v>0</v>
      </c>
      <c r="Y104" s="48">
        <v>0</v>
      </c>
      <c r="Z104" s="48">
        <v>0</v>
      </c>
      <c r="AA104" s="48">
        <v>0</v>
      </c>
      <c r="AB104" s="48">
        <v>0</v>
      </c>
      <c r="AC104" s="48">
        <v>0</v>
      </c>
      <c r="AD104" s="48">
        <v>0</v>
      </c>
      <c r="AE104" s="49"/>
      <c r="AF104" s="48">
        <v>0</v>
      </c>
      <c r="AG104" s="49"/>
      <c r="AH104" s="49"/>
      <c r="AI104" s="49"/>
      <c r="AJ104" s="48">
        <v>0</v>
      </c>
      <c r="AK104" s="49"/>
      <c r="AL104" s="49"/>
      <c r="AM104" s="49"/>
      <c r="AN104" s="48">
        <v>0</v>
      </c>
      <c r="AO104" s="49"/>
      <c r="AP104" s="48">
        <v>0</v>
      </c>
      <c r="AQ104" s="40"/>
      <c r="AR104" s="40"/>
      <c r="AS104" s="40"/>
    </row>
    <row r="105" spans="1:45" ht="20.100000000000001" customHeight="1" x14ac:dyDescent="0.2">
      <c r="D105" s="2" t="s">
        <v>114</v>
      </c>
      <c r="F105" s="39">
        <v>0</v>
      </c>
      <c r="G105" s="39"/>
      <c r="H105" s="39"/>
      <c r="I105" s="39"/>
      <c r="J105" s="39">
        <v>0</v>
      </c>
      <c r="K105" s="39">
        <v>0</v>
      </c>
      <c r="L105" s="39">
        <v>0</v>
      </c>
      <c r="M105" s="39"/>
      <c r="N105" s="39">
        <v>0</v>
      </c>
      <c r="O105" s="39"/>
      <c r="P105" s="39"/>
      <c r="Q105" s="39"/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39"/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0</v>
      </c>
      <c r="AD105" s="39">
        <v>0</v>
      </c>
      <c r="AE105" s="39"/>
      <c r="AF105" s="39">
        <v>0</v>
      </c>
      <c r="AG105" s="39"/>
      <c r="AH105" s="39"/>
      <c r="AI105" s="39"/>
      <c r="AJ105" s="39">
        <v>0</v>
      </c>
      <c r="AK105" s="39"/>
      <c r="AL105" s="39"/>
      <c r="AM105" s="39"/>
      <c r="AN105" s="39">
        <v>0</v>
      </c>
      <c r="AO105" s="39"/>
      <c r="AP105" s="39">
        <v>0</v>
      </c>
      <c r="AQ105" s="40"/>
      <c r="AR105" s="40"/>
      <c r="AS105" s="40"/>
    </row>
    <row r="106" spans="1:45" ht="20.100000000000001" customHeight="1" x14ac:dyDescent="0.2">
      <c r="D106" s="47" t="s">
        <v>101</v>
      </c>
      <c r="F106" s="48">
        <v>0</v>
      </c>
      <c r="G106" s="49"/>
      <c r="H106" s="49"/>
      <c r="I106" s="49"/>
      <c r="J106" s="48">
        <v>0</v>
      </c>
      <c r="K106" s="48">
        <v>0</v>
      </c>
      <c r="L106" s="48">
        <v>0</v>
      </c>
      <c r="M106" s="49"/>
      <c r="N106" s="48">
        <v>0</v>
      </c>
      <c r="O106" s="49"/>
      <c r="P106" s="49"/>
      <c r="Q106" s="49"/>
      <c r="R106" s="48">
        <v>0</v>
      </c>
      <c r="S106" s="48">
        <v>0</v>
      </c>
      <c r="T106" s="48">
        <v>0</v>
      </c>
      <c r="U106" s="48">
        <v>0</v>
      </c>
      <c r="V106" s="48">
        <v>0</v>
      </c>
      <c r="W106" s="49"/>
      <c r="X106" s="48">
        <v>0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8">
        <v>0</v>
      </c>
      <c r="AE106" s="49"/>
      <c r="AF106" s="48">
        <v>0</v>
      </c>
      <c r="AG106" s="49"/>
      <c r="AH106" s="49"/>
      <c r="AI106" s="49"/>
      <c r="AJ106" s="48">
        <v>0</v>
      </c>
      <c r="AK106" s="49"/>
      <c r="AL106" s="49"/>
      <c r="AM106" s="49"/>
      <c r="AN106" s="48">
        <v>0</v>
      </c>
      <c r="AO106" s="49"/>
      <c r="AP106" s="48">
        <v>0</v>
      </c>
      <c r="AQ106" s="40"/>
      <c r="AR106" s="40"/>
      <c r="AS106" s="40"/>
    </row>
    <row r="107" spans="1:45" ht="20.100000000000001" customHeight="1" x14ac:dyDescent="0.2">
      <c r="D107" s="50" t="s">
        <v>116</v>
      </c>
      <c r="F107" s="49">
        <v>0</v>
      </c>
      <c r="G107" s="49"/>
      <c r="H107" s="49"/>
      <c r="I107" s="49"/>
      <c r="J107" s="49">
        <v>0</v>
      </c>
      <c r="K107" s="49">
        <v>0</v>
      </c>
      <c r="L107" s="49">
        <v>0</v>
      </c>
      <c r="M107" s="49"/>
      <c r="N107" s="49">
        <v>0</v>
      </c>
      <c r="O107" s="49"/>
      <c r="P107" s="49"/>
      <c r="Q107" s="49"/>
      <c r="R107" s="49">
        <v>0</v>
      </c>
      <c r="S107" s="49">
        <v>0</v>
      </c>
      <c r="T107" s="49">
        <v>0</v>
      </c>
      <c r="U107" s="49">
        <v>0</v>
      </c>
      <c r="V107" s="49">
        <v>0</v>
      </c>
      <c r="W107" s="49"/>
      <c r="X107" s="49">
        <v>0</v>
      </c>
      <c r="Y107" s="49">
        <v>0</v>
      </c>
      <c r="Z107" s="49">
        <v>0</v>
      </c>
      <c r="AA107" s="49">
        <v>0</v>
      </c>
      <c r="AB107" s="49">
        <v>0</v>
      </c>
      <c r="AC107" s="49">
        <v>0</v>
      </c>
      <c r="AD107" s="49">
        <v>0</v>
      </c>
      <c r="AE107" s="49"/>
      <c r="AF107" s="49">
        <v>0</v>
      </c>
      <c r="AG107" s="49"/>
      <c r="AH107" s="49"/>
      <c r="AI107" s="49"/>
      <c r="AJ107" s="49">
        <v>0</v>
      </c>
      <c r="AK107" s="49"/>
      <c r="AL107" s="49"/>
      <c r="AM107" s="49"/>
      <c r="AN107" s="49">
        <v>0</v>
      </c>
      <c r="AO107" s="49"/>
      <c r="AP107" s="49">
        <v>0</v>
      </c>
      <c r="AQ107" s="40"/>
      <c r="AR107" s="40"/>
      <c r="AS107" s="40"/>
    </row>
    <row r="108" spans="1:45" ht="20.100000000000001" customHeight="1" x14ac:dyDescent="0.2">
      <c r="D108" s="47" t="s">
        <v>103</v>
      </c>
      <c r="F108" s="48">
        <v>0</v>
      </c>
      <c r="G108" s="49"/>
      <c r="H108" s="49"/>
      <c r="I108" s="49"/>
      <c r="J108" s="48">
        <v>0</v>
      </c>
      <c r="K108" s="48">
        <v>0</v>
      </c>
      <c r="L108" s="48">
        <v>0</v>
      </c>
      <c r="M108" s="49"/>
      <c r="N108" s="48">
        <v>0</v>
      </c>
      <c r="O108" s="49"/>
      <c r="P108" s="49"/>
      <c r="Q108" s="49"/>
      <c r="R108" s="48">
        <v>0</v>
      </c>
      <c r="S108" s="48">
        <v>0</v>
      </c>
      <c r="T108" s="48">
        <v>0</v>
      </c>
      <c r="U108" s="48">
        <v>0</v>
      </c>
      <c r="V108" s="48">
        <v>0</v>
      </c>
      <c r="W108" s="49"/>
      <c r="X108" s="48">
        <v>0</v>
      </c>
      <c r="Y108" s="48">
        <v>0</v>
      </c>
      <c r="Z108" s="48">
        <v>0</v>
      </c>
      <c r="AA108" s="48">
        <v>0</v>
      </c>
      <c r="AB108" s="48">
        <v>0</v>
      </c>
      <c r="AC108" s="48">
        <v>0</v>
      </c>
      <c r="AD108" s="48">
        <v>0</v>
      </c>
      <c r="AE108" s="49"/>
      <c r="AF108" s="48">
        <v>0</v>
      </c>
      <c r="AG108" s="49"/>
      <c r="AH108" s="49"/>
      <c r="AI108" s="49"/>
      <c r="AJ108" s="48">
        <v>0</v>
      </c>
      <c r="AK108" s="49"/>
      <c r="AL108" s="49"/>
      <c r="AM108" s="49"/>
      <c r="AN108" s="48">
        <v>0</v>
      </c>
      <c r="AO108" s="49"/>
      <c r="AP108" s="48">
        <v>0</v>
      </c>
      <c r="AQ108" s="40"/>
      <c r="AR108" s="40"/>
      <c r="AS108" s="40"/>
    </row>
    <row r="109" spans="1:45" ht="20.100000000000001" customHeight="1" x14ac:dyDescent="0.2">
      <c r="D109" s="50" t="s">
        <v>137</v>
      </c>
      <c r="F109" s="49">
        <v>0</v>
      </c>
      <c r="G109" s="49"/>
      <c r="H109" s="49"/>
      <c r="I109" s="49"/>
      <c r="J109" s="49">
        <v>0</v>
      </c>
      <c r="K109" s="49">
        <v>0</v>
      </c>
      <c r="L109" s="49">
        <v>0</v>
      </c>
      <c r="M109" s="49"/>
      <c r="N109" s="49">
        <v>0</v>
      </c>
      <c r="O109" s="49"/>
      <c r="P109" s="49"/>
      <c r="Q109" s="49"/>
      <c r="R109" s="49">
        <v>0</v>
      </c>
      <c r="S109" s="49">
        <v>0</v>
      </c>
      <c r="T109" s="49">
        <v>0</v>
      </c>
      <c r="U109" s="49">
        <v>0</v>
      </c>
      <c r="V109" s="49">
        <v>0</v>
      </c>
      <c r="W109" s="49"/>
      <c r="X109" s="49">
        <v>0</v>
      </c>
      <c r="Y109" s="49">
        <v>0</v>
      </c>
      <c r="Z109" s="49">
        <v>0</v>
      </c>
      <c r="AA109" s="49">
        <v>0</v>
      </c>
      <c r="AB109" s="49">
        <v>0</v>
      </c>
      <c r="AC109" s="49">
        <v>0</v>
      </c>
      <c r="AD109" s="49">
        <v>0</v>
      </c>
      <c r="AE109" s="49"/>
      <c r="AF109" s="49">
        <v>0</v>
      </c>
      <c r="AG109" s="49"/>
      <c r="AH109" s="49"/>
      <c r="AI109" s="49"/>
      <c r="AJ109" s="49">
        <v>0</v>
      </c>
      <c r="AK109" s="49"/>
      <c r="AL109" s="49"/>
      <c r="AM109" s="49"/>
      <c r="AN109" s="49">
        <v>0</v>
      </c>
      <c r="AO109" s="49"/>
      <c r="AP109" s="49">
        <v>0</v>
      </c>
      <c r="AQ109" s="40"/>
      <c r="AR109" s="40"/>
      <c r="AS109" s="40"/>
    </row>
    <row r="110" spans="1:45" ht="20.100000000000001" customHeight="1" x14ac:dyDescent="0.2"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40"/>
      <c r="AR110" s="40"/>
      <c r="AS110" s="40"/>
    </row>
    <row r="111" spans="1:45" s="1" customFormat="1" ht="20.100000000000001" customHeight="1" x14ac:dyDescent="0.25">
      <c r="A111" s="3"/>
      <c r="B111" s="6"/>
      <c r="C111" s="51" t="s">
        <v>138</v>
      </c>
      <c r="D111" s="52"/>
      <c r="E111" s="5"/>
      <c r="F111" s="53">
        <v>0</v>
      </c>
      <c r="G111" s="54"/>
      <c r="H111" s="54"/>
      <c r="I111" s="54"/>
      <c r="J111" s="53">
        <v>0</v>
      </c>
      <c r="K111" s="53">
        <v>0</v>
      </c>
      <c r="L111" s="53">
        <v>0</v>
      </c>
      <c r="M111" s="54"/>
      <c r="N111" s="53">
        <v>0</v>
      </c>
      <c r="O111" s="54"/>
      <c r="P111" s="54"/>
      <c r="Q111" s="54"/>
      <c r="R111" s="53">
        <v>0</v>
      </c>
      <c r="S111" s="53">
        <v>0</v>
      </c>
      <c r="T111" s="53">
        <v>0</v>
      </c>
      <c r="U111" s="53">
        <v>0</v>
      </c>
      <c r="V111" s="53">
        <v>0</v>
      </c>
      <c r="W111" s="54"/>
      <c r="X111" s="53">
        <v>0</v>
      </c>
      <c r="Y111" s="53">
        <v>0</v>
      </c>
      <c r="Z111" s="53">
        <v>0</v>
      </c>
      <c r="AA111" s="53">
        <v>0</v>
      </c>
      <c r="AB111" s="53">
        <v>0</v>
      </c>
      <c r="AC111" s="53">
        <v>0</v>
      </c>
      <c r="AD111" s="53">
        <v>0</v>
      </c>
      <c r="AE111" s="54"/>
      <c r="AF111" s="53">
        <v>0</v>
      </c>
      <c r="AG111" s="54"/>
      <c r="AH111" s="54"/>
      <c r="AI111" s="54"/>
      <c r="AJ111" s="53">
        <v>0</v>
      </c>
      <c r="AK111" s="54"/>
      <c r="AL111" s="54"/>
      <c r="AM111" s="54"/>
      <c r="AN111" s="53">
        <v>0</v>
      </c>
      <c r="AO111" s="54"/>
      <c r="AP111" s="53">
        <v>0</v>
      </c>
      <c r="AQ111" s="40"/>
      <c r="AR111" s="40"/>
      <c r="AS111" s="40"/>
    </row>
    <row r="112" spans="1:45" s="1" customFormat="1" ht="20.100000000000001" customHeight="1" x14ac:dyDescent="0.2">
      <c r="A112" s="3"/>
      <c r="B112" s="6"/>
      <c r="C112" s="3"/>
      <c r="D112" s="3"/>
      <c r="E112" s="5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</row>
    <row r="113" spans="1:45" s="1" customFormat="1" ht="20.100000000000001" customHeight="1" x14ac:dyDescent="0.2">
      <c r="A113" s="3"/>
      <c r="B113" s="6"/>
      <c r="C113" s="3" t="s">
        <v>139</v>
      </c>
      <c r="D113" s="3"/>
      <c r="E113" s="5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</row>
    <row r="114" spans="1:45" s="1" customFormat="1" ht="20.100000000000001" customHeight="1" x14ac:dyDescent="0.2">
      <c r="A114" s="3"/>
      <c r="B114" s="6"/>
      <c r="C114" s="3"/>
      <c r="D114" s="2" t="s">
        <v>140</v>
      </c>
      <c r="E114" s="5"/>
      <c r="F114" s="39">
        <v>0</v>
      </c>
      <c r="G114" s="39"/>
      <c r="H114" s="39"/>
      <c r="I114" s="39"/>
      <c r="J114" s="39">
        <v>0</v>
      </c>
      <c r="K114" s="39">
        <v>0</v>
      </c>
      <c r="L114" s="39">
        <v>0</v>
      </c>
      <c r="M114" s="39"/>
      <c r="N114" s="39">
        <v>0</v>
      </c>
      <c r="O114" s="39"/>
      <c r="P114" s="39"/>
      <c r="Q114" s="39"/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/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0</v>
      </c>
      <c r="AD114" s="39">
        <v>0</v>
      </c>
      <c r="AE114" s="39"/>
      <c r="AF114" s="39">
        <v>0</v>
      </c>
      <c r="AG114" s="39"/>
      <c r="AH114" s="39"/>
      <c r="AI114" s="39"/>
      <c r="AJ114" s="39">
        <v>0</v>
      </c>
      <c r="AK114" s="39"/>
      <c r="AL114" s="39"/>
      <c r="AM114" s="39"/>
      <c r="AN114" s="39">
        <v>0</v>
      </c>
      <c r="AO114" s="39"/>
      <c r="AP114" s="39">
        <v>0</v>
      </c>
      <c r="AQ114" s="40"/>
      <c r="AR114" s="40"/>
      <c r="AS114" s="40"/>
    </row>
    <row r="115" spans="1:45" ht="20.100000000000001" customHeight="1" x14ac:dyDescent="0.2">
      <c r="D115" s="47" t="s">
        <v>141</v>
      </c>
      <c r="F115" s="48">
        <v>0</v>
      </c>
      <c r="G115" s="49"/>
      <c r="H115" s="49"/>
      <c r="I115" s="49"/>
      <c r="J115" s="48">
        <v>0</v>
      </c>
      <c r="K115" s="48">
        <v>0</v>
      </c>
      <c r="L115" s="48">
        <v>0</v>
      </c>
      <c r="M115" s="49"/>
      <c r="N115" s="48">
        <v>0</v>
      </c>
      <c r="O115" s="49"/>
      <c r="P115" s="49"/>
      <c r="Q115" s="49"/>
      <c r="R115" s="48">
        <v>0</v>
      </c>
      <c r="S115" s="48">
        <v>0</v>
      </c>
      <c r="T115" s="48">
        <v>0</v>
      </c>
      <c r="U115" s="48">
        <v>0</v>
      </c>
      <c r="V115" s="48">
        <v>0</v>
      </c>
      <c r="W115" s="49"/>
      <c r="X115" s="48">
        <v>0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8">
        <v>0</v>
      </c>
      <c r="AE115" s="49"/>
      <c r="AF115" s="48">
        <v>0</v>
      </c>
      <c r="AG115" s="49"/>
      <c r="AH115" s="49"/>
      <c r="AI115" s="49"/>
      <c r="AJ115" s="48">
        <v>0</v>
      </c>
      <c r="AK115" s="49"/>
      <c r="AL115" s="49"/>
      <c r="AM115" s="49"/>
      <c r="AN115" s="48">
        <v>0</v>
      </c>
      <c r="AO115" s="49"/>
      <c r="AP115" s="48">
        <v>0</v>
      </c>
      <c r="AQ115" s="40"/>
      <c r="AR115" s="40"/>
      <c r="AS115" s="40"/>
    </row>
    <row r="116" spans="1:45" s="1" customFormat="1" ht="20.100000000000001" customHeight="1" x14ac:dyDescent="0.2">
      <c r="A116" s="3"/>
      <c r="B116" s="6"/>
      <c r="C116" s="3"/>
      <c r="D116" s="2" t="s">
        <v>142</v>
      </c>
      <c r="E116" s="5"/>
      <c r="F116" s="39">
        <v>0</v>
      </c>
      <c r="G116" s="39"/>
      <c r="H116" s="39"/>
      <c r="I116" s="39"/>
      <c r="J116" s="39">
        <v>0</v>
      </c>
      <c r="K116" s="39">
        <v>0</v>
      </c>
      <c r="L116" s="39">
        <v>0</v>
      </c>
      <c r="M116" s="39"/>
      <c r="N116" s="39">
        <v>0</v>
      </c>
      <c r="O116" s="39"/>
      <c r="P116" s="39"/>
      <c r="Q116" s="39"/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/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/>
      <c r="AF116" s="39">
        <v>0</v>
      </c>
      <c r="AG116" s="39"/>
      <c r="AH116" s="39"/>
      <c r="AI116" s="39"/>
      <c r="AJ116" s="39">
        <v>0</v>
      </c>
      <c r="AK116" s="39"/>
      <c r="AL116" s="39"/>
      <c r="AM116" s="39"/>
      <c r="AN116" s="39">
        <v>0</v>
      </c>
      <c r="AO116" s="39"/>
      <c r="AP116" s="39">
        <v>0</v>
      </c>
      <c r="AQ116" s="40"/>
      <c r="AR116" s="40"/>
      <c r="AS116" s="40"/>
    </row>
    <row r="117" spans="1:45" s="1" customFormat="1" ht="20.100000000000001" customHeight="1" x14ac:dyDescent="0.2">
      <c r="A117" s="3"/>
      <c r="B117" s="6"/>
      <c r="C117" s="3"/>
      <c r="D117" s="2"/>
      <c r="E117" s="5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</row>
    <row r="118" spans="1:45" s="1" customFormat="1" ht="20.100000000000001" customHeight="1" x14ac:dyDescent="0.25">
      <c r="A118" s="3"/>
      <c r="B118" s="6"/>
      <c r="C118" s="51" t="s">
        <v>143</v>
      </c>
      <c r="D118" s="52"/>
      <c r="E118" s="5"/>
      <c r="F118" s="53">
        <v>0</v>
      </c>
      <c r="G118" s="54"/>
      <c r="H118" s="54"/>
      <c r="I118" s="54"/>
      <c r="J118" s="53">
        <v>0</v>
      </c>
      <c r="K118" s="53">
        <v>0</v>
      </c>
      <c r="L118" s="53">
        <v>0</v>
      </c>
      <c r="M118" s="54"/>
      <c r="N118" s="53">
        <v>0</v>
      </c>
      <c r="O118" s="54"/>
      <c r="P118" s="54"/>
      <c r="Q118" s="54"/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4"/>
      <c r="X118" s="53">
        <v>0</v>
      </c>
      <c r="Y118" s="53">
        <v>0</v>
      </c>
      <c r="Z118" s="53">
        <v>0</v>
      </c>
      <c r="AA118" s="53">
        <v>0</v>
      </c>
      <c r="AB118" s="53">
        <v>0</v>
      </c>
      <c r="AC118" s="53">
        <v>0</v>
      </c>
      <c r="AD118" s="53">
        <v>0</v>
      </c>
      <c r="AE118" s="54"/>
      <c r="AF118" s="53">
        <v>0</v>
      </c>
      <c r="AG118" s="54"/>
      <c r="AH118" s="54"/>
      <c r="AI118" s="54"/>
      <c r="AJ118" s="53">
        <v>0</v>
      </c>
      <c r="AK118" s="54"/>
      <c r="AL118" s="54"/>
      <c r="AM118" s="54"/>
      <c r="AN118" s="53">
        <v>0</v>
      </c>
      <c r="AO118" s="54"/>
      <c r="AP118" s="53">
        <v>0</v>
      </c>
      <c r="AQ118" s="40"/>
      <c r="AR118" s="40"/>
      <c r="AS118" s="40"/>
    </row>
    <row r="119" spans="1:45" s="1" customFormat="1" ht="20.100000000000001" customHeight="1" x14ac:dyDescent="0.2">
      <c r="A119" s="3"/>
      <c r="B119" s="6"/>
      <c r="C119" s="3"/>
      <c r="D119" s="3"/>
      <c r="E119" s="5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</row>
    <row r="120" spans="1:45" s="1" customFormat="1" ht="20.100000000000001" customHeight="1" x14ac:dyDescent="0.25">
      <c r="A120" s="3"/>
      <c r="B120" s="57" t="s">
        <v>144</v>
      </c>
      <c r="C120" s="58"/>
      <c r="D120" s="58"/>
      <c r="E120" s="5"/>
      <c r="F120" s="59">
        <v>4072</v>
      </c>
      <c r="G120" s="54"/>
      <c r="H120" s="54"/>
      <c r="I120" s="54"/>
      <c r="J120" s="59">
        <v>12517</v>
      </c>
      <c r="K120" s="59">
        <v>620</v>
      </c>
      <c r="L120" s="59">
        <v>82</v>
      </c>
      <c r="M120" s="54"/>
      <c r="N120" s="59">
        <v>13219</v>
      </c>
      <c r="O120" s="54"/>
      <c r="P120" s="54"/>
      <c r="Q120" s="54"/>
      <c r="R120" s="59">
        <v>22</v>
      </c>
      <c r="S120" s="59">
        <v>1501</v>
      </c>
      <c r="T120" s="59">
        <v>5571</v>
      </c>
      <c r="U120" s="59">
        <v>199</v>
      </c>
      <c r="V120" s="59">
        <v>474</v>
      </c>
      <c r="W120" s="54"/>
      <c r="X120" s="59">
        <v>2129</v>
      </c>
      <c r="Y120" s="59">
        <v>116</v>
      </c>
      <c r="Z120" s="59">
        <v>354</v>
      </c>
      <c r="AA120" s="59">
        <v>1117</v>
      </c>
      <c r="AB120" s="59">
        <v>0</v>
      </c>
      <c r="AC120" s="59">
        <v>7</v>
      </c>
      <c r="AD120" s="59">
        <v>1087</v>
      </c>
      <c r="AE120" s="54"/>
      <c r="AF120" s="59">
        <v>12577</v>
      </c>
      <c r="AG120" s="54"/>
      <c r="AH120" s="54"/>
      <c r="AI120" s="54"/>
      <c r="AJ120" s="59">
        <v>4714</v>
      </c>
      <c r="AK120" s="54"/>
      <c r="AL120" s="54"/>
      <c r="AM120" s="54"/>
      <c r="AN120" s="59">
        <v>0</v>
      </c>
      <c r="AO120" s="54"/>
      <c r="AP120" s="59">
        <v>0</v>
      </c>
      <c r="AQ120" s="40"/>
      <c r="AR120" s="40"/>
      <c r="AS120" s="40"/>
    </row>
    <row r="121" spans="1:45" ht="20.100000000000001" customHeight="1" x14ac:dyDescent="0.2"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40"/>
      <c r="AR121" s="40"/>
      <c r="AS121" s="40"/>
    </row>
    <row r="122" spans="1:45" ht="20.100000000000001" customHeight="1" x14ac:dyDescent="0.2">
      <c r="B122" s="6" t="s">
        <v>145</v>
      </c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40"/>
      <c r="AR122" s="40"/>
      <c r="AS122" s="40"/>
    </row>
    <row r="123" spans="1:45" ht="20.100000000000001" customHeight="1" x14ac:dyDescent="0.2">
      <c r="C123" s="3" t="s">
        <v>0</v>
      </c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40"/>
      <c r="AR123" s="40"/>
      <c r="AS123" s="40"/>
    </row>
    <row r="124" spans="1:45" ht="20.100000000000001" customHeight="1" x14ac:dyDescent="0.2">
      <c r="D124" s="2" t="s">
        <v>96</v>
      </c>
      <c r="F124" s="39">
        <v>0</v>
      </c>
      <c r="G124" s="39"/>
      <c r="H124" s="39"/>
      <c r="I124" s="39"/>
      <c r="J124" s="39">
        <v>0</v>
      </c>
      <c r="K124" s="39">
        <v>0</v>
      </c>
      <c r="L124" s="39">
        <v>0</v>
      </c>
      <c r="M124" s="39"/>
      <c r="N124" s="39">
        <v>0</v>
      </c>
      <c r="O124" s="39"/>
      <c r="P124" s="39"/>
      <c r="Q124" s="39"/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/>
      <c r="X124" s="39">
        <v>0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/>
      <c r="AF124" s="39">
        <v>0</v>
      </c>
      <c r="AG124" s="39"/>
      <c r="AH124" s="39"/>
      <c r="AI124" s="39"/>
      <c r="AJ124" s="39">
        <v>0</v>
      </c>
      <c r="AK124" s="39"/>
      <c r="AL124" s="39"/>
      <c r="AM124" s="39"/>
      <c r="AN124" s="39">
        <v>0</v>
      </c>
      <c r="AO124" s="39"/>
      <c r="AP124" s="39">
        <v>0</v>
      </c>
      <c r="AQ124" s="40"/>
      <c r="AR124" s="40"/>
      <c r="AS124" s="40"/>
    </row>
    <row r="125" spans="1:45" ht="20.100000000000001" customHeight="1" x14ac:dyDescent="0.2">
      <c r="D125" s="47" t="s">
        <v>97</v>
      </c>
      <c r="F125" s="48">
        <v>0</v>
      </c>
      <c r="G125" s="49"/>
      <c r="H125" s="49"/>
      <c r="I125" s="49"/>
      <c r="J125" s="48">
        <v>0</v>
      </c>
      <c r="K125" s="48">
        <v>0</v>
      </c>
      <c r="L125" s="48">
        <v>0</v>
      </c>
      <c r="M125" s="49"/>
      <c r="N125" s="48">
        <v>0</v>
      </c>
      <c r="O125" s="49"/>
      <c r="P125" s="49"/>
      <c r="Q125" s="49"/>
      <c r="R125" s="48">
        <v>0</v>
      </c>
      <c r="S125" s="48">
        <v>0</v>
      </c>
      <c r="T125" s="48">
        <v>0</v>
      </c>
      <c r="U125" s="48">
        <v>0</v>
      </c>
      <c r="V125" s="48">
        <v>0</v>
      </c>
      <c r="W125" s="49"/>
      <c r="X125" s="48">
        <v>0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8">
        <v>0</v>
      </c>
      <c r="AE125" s="49"/>
      <c r="AF125" s="48">
        <v>0</v>
      </c>
      <c r="AG125" s="49"/>
      <c r="AH125" s="49"/>
      <c r="AI125" s="49"/>
      <c r="AJ125" s="48">
        <v>0</v>
      </c>
      <c r="AK125" s="49"/>
      <c r="AL125" s="49"/>
      <c r="AM125" s="49"/>
      <c r="AN125" s="48">
        <v>0</v>
      </c>
      <c r="AO125" s="49"/>
      <c r="AP125" s="48">
        <v>0</v>
      </c>
      <c r="AQ125" s="40"/>
      <c r="AR125" s="40"/>
      <c r="AS125" s="40"/>
    </row>
    <row r="126" spans="1:45" ht="20.100000000000001" customHeight="1" x14ac:dyDescent="0.2">
      <c r="D126" s="2" t="s">
        <v>98</v>
      </c>
      <c r="F126" s="39">
        <v>0</v>
      </c>
      <c r="G126" s="39"/>
      <c r="H126" s="39"/>
      <c r="I126" s="39"/>
      <c r="J126" s="39">
        <v>0</v>
      </c>
      <c r="K126" s="39">
        <v>0</v>
      </c>
      <c r="L126" s="39">
        <v>0</v>
      </c>
      <c r="M126" s="39"/>
      <c r="N126" s="39">
        <v>0</v>
      </c>
      <c r="O126" s="39"/>
      <c r="P126" s="39"/>
      <c r="Q126" s="39"/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39"/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/>
      <c r="AF126" s="39">
        <v>0</v>
      </c>
      <c r="AG126" s="39"/>
      <c r="AH126" s="39"/>
      <c r="AI126" s="39"/>
      <c r="AJ126" s="39">
        <v>0</v>
      </c>
      <c r="AK126" s="39"/>
      <c r="AL126" s="39"/>
      <c r="AM126" s="39"/>
      <c r="AN126" s="39">
        <v>0</v>
      </c>
      <c r="AO126" s="39"/>
      <c r="AP126" s="39">
        <v>0</v>
      </c>
      <c r="AQ126" s="40"/>
      <c r="AR126" s="40"/>
      <c r="AS126" s="40"/>
    </row>
    <row r="127" spans="1:45" ht="20.100000000000001" customHeight="1" x14ac:dyDescent="0.2">
      <c r="D127" s="47" t="s">
        <v>136</v>
      </c>
      <c r="F127" s="48">
        <v>0</v>
      </c>
      <c r="G127" s="49"/>
      <c r="H127" s="49"/>
      <c r="I127" s="49"/>
      <c r="J127" s="48">
        <v>0</v>
      </c>
      <c r="K127" s="48">
        <v>0</v>
      </c>
      <c r="L127" s="48">
        <v>0</v>
      </c>
      <c r="M127" s="49"/>
      <c r="N127" s="48">
        <v>0</v>
      </c>
      <c r="O127" s="49"/>
      <c r="P127" s="49"/>
      <c r="Q127" s="49"/>
      <c r="R127" s="48">
        <v>0</v>
      </c>
      <c r="S127" s="48">
        <v>0</v>
      </c>
      <c r="T127" s="48">
        <v>0</v>
      </c>
      <c r="U127" s="48">
        <v>0</v>
      </c>
      <c r="V127" s="48">
        <v>0</v>
      </c>
      <c r="W127" s="49"/>
      <c r="X127" s="48">
        <v>0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8">
        <v>0</v>
      </c>
      <c r="AE127" s="49"/>
      <c r="AF127" s="48">
        <v>0</v>
      </c>
      <c r="AG127" s="49"/>
      <c r="AH127" s="49"/>
      <c r="AI127" s="49"/>
      <c r="AJ127" s="48">
        <v>0</v>
      </c>
      <c r="AK127" s="49"/>
      <c r="AL127" s="49"/>
      <c r="AM127" s="49"/>
      <c r="AN127" s="48">
        <v>0</v>
      </c>
      <c r="AO127" s="49"/>
      <c r="AP127" s="48">
        <v>0</v>
      </c>
      <c r="AQ127" s="40"/>
      <c r="AR127" s="40"/>
      <c r="AS127" s="40"/>
    </row>
    <row r="128" spans="1:45" ht="20.100000000000001" customHeight="1" x14ac:dyDescent="0.2">
      <c r="D128" s="2" t="s">
        <v>114</v>
      </c>
      <c r="F128" s="39">
        <v>0</v>
      </c>
      <c r="G128" s="39"/>
      <c r="H128" s="39"/>
      <c r="I128" s="39"/>
      <c r="J128" s="39">
        <v>0</v>
      </c>
      <c r="K128" s="39">
        <v>0</v>
      </c>
      <c r="L128" s="39">
        <v>0</v>
      </c>
      <c r="M128" s="39"/>
      <c r="N128" s="39">
        <v>0</v>
      </c>
      <c r="O128" s="39"/>
      <c r="P128" s="39"/>
      <c r="Q128" s="39"/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39"/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39"/>
      <c r="AF128" s="39">
        <v>0</v>
      </c>
      <c r="AG128" s="39"/>
      <c r="AH128" s="39"/>
      <c r="AI128" s="39"/>
      <c r="AJ128" s="39">
        <v>0</v>
      </c>
      <c r="AK128" s="39"/>
      <c r="AL128" s="39"/>
      <c r="AM128" s="39"/>
      <c r="AN128" s="39">
        <v>0</v>
      </c>
      <c r="AO128" s="39"/>
      <c r="AP128" s="39">
        <v>0</v>
      </c>
      <c r="AQ128" s="40"/>
      <c r="AR128" s="40"/>
      <c r="AS128" s="40"/>
    </row>
    <row r="129" spans="1:45" ht="20.100000000000001" customHeight="1" x14ac:dyDescent="0.2">
      <c r="D129" s="47" t="s">
        <v>115</v>
      </c>
      <c r="F129" s="48">
        <v>0</v>
      </c>
      <c r="G129" s="49"/>
      <c r="H129" s="49"/>
      <c r="I129" s="49"/>
      <c r="J129" s="48">
        <v>0</v>
      </c>
      <c r="K129" s="48">
        <v>0</v>
      </c>
      <c r="L129" s="48">
        <v>0</v>
      </c>
      <c r="M129" s="49"/>
      <c r="N129" s="48">
        <v>0</v>
      </c>
      <c r="O129" s="49"/>
      <c r="P129" s="49"/>
      <c r="Q129" s="49"/>
      <c r="R129" s="48">
        <v>0</v>
      </c>
      <c r="S129" s="48">
        <v>0</v>
      </c>
      <c r="T129" s="48">
        <v>0</v>
      </c>
      <c r="U129" s="48">
        <v>0</v>
      </c>
      <c r="V129" s="48">
        <v>0</v>
      </c>
      <c r="W129" s="49"/>
      <c r="X129" s="48">
        <v>0</v>
      </c>
      <c r="Y129" s="48">
        <v>0</v>
      </c>
      <c r="Z129" s="48">
        <v>0</v>
      </c>
      <c r="AA129" s="48">
        <v>0</v>
      </c>
      <c r="AB129" s="48">
        <v>0</v>
      </c>
      <c r="AC129" s="48">
        <v>0</v>
      </c>
      <c r="AD129" s="48">
        <v>0</v>
      </c>
      <c r="AE129" s="49"/>
      <c r="AF129" s="48">
        <v>0</v>
      </c>
      <c r="AG129" s="49"/>
      <c r="AH129" s="49"/>
      <c r="AI129" s="49"/>
      <c r="AJ129" s="48">
        <v>0</v>
      </c>
      <c r="AK129" s="49"/>
      <c r="AL129" s="49"/>
      <c r="AM129" s="49"/>
      <c r="AN129" s="48">
        <v>0</v>
      </c>
      <c r="AO129" s="49"/>
      <c r="AP129" s="48">
        <v>0</v>
      </c>
      <c r="AQ129" s="40"/>
      <c r="AR129" s="40"/>
      <c r="AS129" s="40"/>
    </row>
    <row r="130" spans="1:45" ht="20.100000000000001" customHeight="1" x14ac:dyDescent="0.2">
      <c r="D130" s="50" t="s">
        <v>116</v>
      </c>
      <c r="F130" s="49">
        <v>0</v>
      </c>
      <c r="G130" s="49"/>
      <c r="H130" s="49"/>
      <c r="I130" s="49"/>
      <c r="J130" s="49">
        <v>0</v>
      </c>
      <c r="K130" s="49">
        <v>0</v>
      </c>
      <c r="L130" s="49">
        <v>0</v>
      </c>
      <c r="M130" s="49"/>
      <c r="N130" s="49">
        <v>0</v>
      </c>
      <c r="O130" s="49"/>
      <c r="P130" s="49"/>
      <c r="Q130" s="49"/>
      <c r="R130" s="49">
        <v>0</v>
      </c>
      <c r="S130" s="49">
        <v>0</v>
      </c>
      <c r="T130" s="49">
        <v>0</v>
      </c>
      <c r="U130" s="49">
        <v>0</v>
      </c>
      <c r="V130" s="49">
        <v>0</v>
      </c>
      <c r="W130" s="49"/>
      <c r="X130" s="49">
        <v>0</v>
      </c>
      <c r="Y130" s="49">
        <v>0</v>
      </c>
      <c r="Z130" s="49">
        <v>0</v>
      </c>
      <c r="AA130" s="49">
        <v>0</v>
      </c>
      <c r="AB130" s="49">
        <v>0</v>
      </c>
      <c r="AC130" s="49">
        <v>0</v>
      </c>
      <c r="AD130" s="49">
        <v>0</v>
      </c>
      <c r="AE130" s="49"/>
      <c r="AF130" s="49">
        <v>0</v>
      </c>
      <c r="AG130" s="49"/>
      <c r="AH130" s="49"/>
      <c r="AI130" s="49"/>
      <c r="AJ130" s="49">
        <v>0</v>
      </c>
      <c r="AK130" s="49"/>
      <c r="AL130" s="49"/>
      <c r="AM130" s="49"/>
      <c r="AN130" s="49">
        <v>0</v>
      </c>
      <c r="AO130" s="49"/>
      <c r="AP130" s="49">
        <v>0</v>
      </c>
      <c r="AQ130" s="40"/>
      <c r="AR130" s="40"/>
      <c r="AS130" s="40"/>
    </row>
    <row r="131" spans="1:45" ht="20.100000000000001" customHeight="1" x14ac:dyDescent="0.2"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40"/>
      <c r="AR131" s="40"/>
      <c r="AS131" s="40"/>
    </row>
    <row r="132" spans="1:45" s="1" customFormat="1" ht="20.100000000000001" customHeight="1" x14ac:dyDescent="0.25">
      <c r="A132" s="3"/>
      <c r="B132" s="6"/>
      <c r="C132" s="51" t="s">
        <v>120</v>
      </c>
      <c r="D132" s="52"/>
      <c r="E132" s="5"/>
      <c r="F132" s="53">
        <v>0</v>
      </c>
      <c r="G132" s="54"/>
      <c r="H132" s="54"/>
      <c r="I132" s="54"/>
      <c r="J132" s="53">
        <v>0</v>
      </c>
      <c r="K132" s="53">
        <v>0</v>
      </c>
      <c r="L132" s="53">
        <v>0</v>
      </c>
      <c r="M132" s="54"/>
      <c r="N132" s="53">
        <v>0</v>
      </c>
      <c r="O132" s="54"/>
      <c r="P132" s="54"/>
      <c r="Q132" s="54"/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4"/>
      <c r="X132" s="53">
        <v>0</v>
      </c>
      <c r="Y132" s="53">
        <v>0</v>
      </c>
      <c r="Z132" s="53">
        <v>0</v>
      </c>
      <c r="AA132" s="53">
        <v>0</v>
      </c>
      <c r="AB132" s="53">
        <v>0</v>
      </c>
      <c r="AC132" s="53">
        <v>0</v>
      </c>
      <c r="AD132" s="53">
        <v>0</v>
      </c>
      <c r="AE132" s="54"/>
      <c r="AF132" s="53">
        <v>0</v>
      </c>
      <c r="AG132" s="54"/>
      <c r="AH132" s="54"/>
      <c r="AI132" s="54"/>
      <c r="AJ132" s="53">
        <v>0</v>
      </c>
      <c r="AK132" s="54"/>
      <c r="AL132" s="54"/>
      <c r="AM132" s="54"/>
      <c r="AN132" s="53">
        <v>0</v>
      </c>
      <c r="AO132" s="54"/>
      <c r="AP132" s="53">
        <v>0</v>
      </c>
      <c r="AQ132" s="40"/>
      <c r="AR132" s="40"/>
      <c r="AS132" s="40"/>
    </row>
    <row r="133" spans="1:45" ht="20.100000000000001" customHeight="1" x14ac:dyDescent="0.2"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40"/>
      <c r="AR133" s="40"/>
      <c r="AS133" s="40"/>
    </row>
    <row r="134" spans="1:45" ht="20.100000000000001" customHeight="1" x14ac:dyDescent="0.2">
      <c r="B134" s="5"/>
      <c r="C134" s="3" t="s">
        <v>146</v>
      </c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40"/>
      <c r="AR134" s="40"/>
      <c r="AS134" s="40"/>
    </row>
    <row r="135" spans="1:45" ht="20.100000000000001" customHeight="1" x14ac:dyDescent="0.2">
      <c r="D135" s="2" t="s">
        <v>147</v>
      </c>
      <c r="F135" s="39">
        <v>79</v>
      </c>
      <c r="G135" s="39"/>
      <c r="H135" s="39"/>
      <c r="I135" s="39"/>
      <c r="J135" s="39">
        <v>119</v>
      </c>
      <c r="K135" s="39">
        <v>1</v>
      </c>
      <c r="L135" s="39">
        <v>3</v>
      </c>
      <c r="M135" s="39"/>
      <c r="N135" s="39">
        <v>123</v>
      </c>
      <c r="O135" s="39"/>
      <c r="P135" s="39"/>
      <c r="Q135" s="39"/>
      <c r="R135" s="39">
        <v>0</v>
      </c>
      <c r="S135" s="39">
        <v>1</v>
      </c>
      <c r="T135" s="39">
        <v>48</v>
      </c>
      <c r="U135" s="39">
        <v>4</v>
      </c>
      <c r="V135" s="39">
        <v>2</v>
      </c>
      <c r="W135" s="39"/>
      <c r="X135" s="39">
        <v>30</v>
      </c>
      <c r="Y135" s="39">
        <v>0</v>
      </c>
      <c r="Z135" s="39">
        <v>6</v>
      </c>
      <c r="AA135" s="39">
        <v>52</v>
      </c>
      <c r="AB135" s="39">
        <v>0</v>
      </c>
      <c r="AC135" s="39">
        <v>0</v>
      </c>
      <c r="AD135" s="39">
        <v>7</v>
      </c>
      <c r="AE135" s="39"/>
      <c r="AF135" s="39">
        <v>150</v>
      </c>
      <c r="AG135" s="39"/>
      <c r="AH135" s="39"/>
      <c r="AI135" s="39"/>
      <c r="AJ135" s="39">
        <v>52</v>
      </c>
      <c r="AK135" s="39"/>
      <c r="AL135" s="39"/>
      <c r="AM135" s="39"/>
      <c r="AN135" s="39">
        <v>0</v>
      </c>
      <c r="AO135" s="39"/>
      <c r="AP135" s="39">
        <v>0</v>
      </c>
      <c r="AQ135" s="40"/>
      <c r="AR135" s="40"/>
      <c r="AS135" s="40"/>
    </row>
    <row r="136" spans="1:45" ht="20.100000000000001" customHeight="1" x14ac:dyDescent="0.2">
      <c r="D136" s="47" t="s">
        <v>148</v>
      </c>
      <c r="F136" s="48">
        <v>30</v>
      </c>
      <c r="G136" s="49"/>
      <c r="H136" s="49"/>
      <c r="I136" s="49"/>
      <c r="J136" s="48">
        <v>122</v>
      </c>
      <c r="K136" s="48">
        <v>5</v>
      </c>
      <c r="L136" s="48">
        <v>0</v>
      </c>
      <c r="M136" s="49"/>
      <c r="N136" s="48">
        <v>127</v>
      </c>
      <c r="O136" s="49"/>
      <c r="P136" s="49"/>
      <c r="Q136" s="49"/>
      <c r="R136" s="48">
        <v>0</v>
      </c>
      <c r="S136" s="48">
        <v>5</v>
      </c>
      <c r="T136" s="48">
        <v>94</v>
      </c>
      <c r="U136" s="48">
        <v>0</v>
      </c>
      <c r="V136" s="48">
        <v>0</v>
      </c>
      <c r="W136" s="49"/>
      <c r="X136" s="48">
        <v>10</v>
      </c>
      <c r="Y136" s="48">
        <v>1</v>
      </c>
      <c r="Z136" s="48">
        <v>5</v>
      </c>
      <c r="AA136" s="48">
        <v>16</v>
      </c>
      <c r="AB136" s="48">
        <v>0</v>
      </c>
      <c r="AC136" s="48">
        <v>0</v>
      </c>
      <c r="AD136" s="48">
        <v>2</v>
      </c>
      <c r="AE136" s="49"/>
      <c r="AF136" s="48">
        <v>133</v>
      </c>
      <c r="AG136" s="49"/>
      <c r="AH136" s="49"/>
      <c r="AI136" s="49"/>
      <c r="AJ136" s="48">
        <v>24</v>
      </c>
      <c r="AK136" s="49"/>
      <c r="AL136" s="49"/>
      <c r="AM136" s="49"/>
      <c r="AN136" s="48">
        <v>0</v>
      </c>
      <c r="AO136" s="49"/>
      <c r="AP136" s="48">
        <v>0</v>
      </c>
      <c r="AQ136" s="40"/>
      <c r="AR136" s="40"/>
      <c r="AS136" s="40"/>
    </row>
    <row r="137" spans="1:45" ht="20.100000000000001" customHeight="1" x14ac:dyDescent="0.2">
      <c r="D137" s="2" t="s">
        <v>149</v>
      </c>
      <c r="F137" s="39">
        <v>49</v>
      </c>
      <c r="G137" s="39"/>
      <c r="H137" s="39"/>
      <c r="I137" s="39"/>
      <c r="J137" s="39">
        <v>119</v>
      </c>
      <c r="K137" s="39">
        <v>1</v>
      </c>
      <c r="L137" s="39">
        <v>4</v>
      </c>
      <c r="M137" s="39"/>
      <c r="N137" s="39">
        <v>124</v>
      </c>
      <c r="O137" s="39"/>
      <c r="P137" s="39"/>
      <c r="Q137" s="39"/>
      <c r="R137" s="39">
        <v>0</v>
      </c>
      <c r="S137" s="39">
        <v>7</v>
      </c>
      <c r="T137" s="39">
        <v>68</v>
      </c>
      <c r="U137" s="39">
        <v>1</v>
      </c>
      <c r="V137" s="39">
        <v>0</v>
      </c>
      <c r="W137" s="39"/>
      <c r="X137" s="39">
        <v>20</v>
      </c>
      <c r="Y137" s="39">
        <v>0</v>
      </c>
      <c r="Z137" s="39">
        <v>3</v>
      </c>
      <c r="AA137" s="39">
        <v>30</v>
      </c>
      <c r="AB137" s="39">
        <v>0</v>
      </c>
      <c r="AC137" s="39">
        <v>0</v>
      </c>
      <c r="AD137" s="39">
        <v>5</v>
      </c>
      <c r="AE137" s="39"/>
      <c r="AF137" s="39">
        <v>134</v>
      </c>
      <c r="AG137" s="39"/>
      <c r="AH137" s="39"/>
      <c r="AI137" s="39"/>
      <c r="AJ137" s="39">
        <v>39</v>
      </c>
      <c r="AK137" s="39"/>
      <c r="AL137" s="39"/>
      <c r="AM137" s="39"/>
      <c r="AN137" s="39">
        <v>0</v>
      </c>
      <c r="AO137" s="39"/>
      <c r="AP137" s="39">
        <v>0</v>
      </c>
      <c r="AQ137" s="40"/>
      <c r="AR137" s="40"/>
      <c r="AS137" s="40"/>
    </row>
    <row r="138" spans="1:45" ht="20.100000000000001" customHeight="1" x14ac:dyDescent="0.2">
      <c r="D138" s="47" t="s">
        <v>150</v>
      </c>
      <c r="F138" s="48">
        <v>47</v>
      </c>
      <c r="G138" s="49"/>
      <c r="H138" s="49"/>
      <c r="I138" s="49"/>
      <c r="J138" s="48">
        <v>116</v>
      </c>
      <c r="K138" s="48">
        <v>2</v>
      </c>
      <c r="L138" s="48">
        <v>0</v>
      </c>
      <c r="M138" s="49"/>
      <c r="N138" s="48">
        <v>118</v>
      </c>
      <c r="O138" s="49"/>
      <c r="P138" s="49"/>
      <c r="Q138" s="49"/>
      <c r="R138" s="48">
        <v>0</v>
      </c>
      <c r="S138" s="48">
        <v>5</v>
      </c>
      <c r="T138" s="48">
        <v>47</v>
      </c>
      <c r="U138" s="48">
        <v>4</v>
      </c>
      <c r="V138" s="48">
        <v>0</v>
      </c>
      <c r="W138" s="49"/>
      <c r="X138" s="48">
        <v>21</v>
      </c>
      <c r="Y138" s="48">
        <v>0</v>
      </c>
      <c r="Z138" s="48">
        <v>4</v>
      </c>
      <c r="AA138" s="48">
        <v>24</v>
      </c>
      <c r="AB138" s="48">
        <v>0</v>
      </c>
      <c r="AC138" s="48">
        <v>0</v>
      </c>
      <c r="AD138" s="48">
        <v>6</v>
      </c>
      <c r="AE138" s="49"/>
      <c r="AF138" s="48">
        <v>111</v>
      </c>
      <c r="AG138" s="49"/>
      <c r="AH138" s="49"/>
      <c r="AI138" s="49"/>
      <c r="AJ138" s="48">
        <v>54</v>
      </c>
      <c r="AK138" s="49"/>
      <c r="AL138" s="49"/>
      <c r="AM138" s="49"/>
      <c r="AN138" s="48">
        <v>0</v>
      </c>
      <c r="AO138" s="49"/>
      <c r="AP138" s="48">
        <v>0</v>
      </c>
      <c r="AQ138" s="40"/>
      <c r="AR138" s="40"/>
      <c r="AS138" s="40"/>
    </row>
    <row r="139" spans="1:45" ht="20.100000000000001" customHeight="1" x14ac:dyDescent="0.2">
      <c r="D139" s="2" t="s">
        <v>151</v>
      </c>
      <c r="F139" s="39">
        <v>54</v>
      </c>
      <c r="G139" s="39"/>
      <c r="H139" s="39"/>
      <c r="I139" s="39"/>
      <c r="J139" s="39">
        <v>116</v>
      </c>
      <c r="K139" s="39">
        <v>6</v>
      </c>
      <c r="L139" s="39">
        <v>0</v>
      </c>
      <c r="M139" s="39"/>
      <c r="N139" s="39">
        <v>122</v>
      </c>
      <c r="O139" s="39"/>
      <c r="P139" s="39"/>
      <c r="Q139" s="39"/>
      <c r="R139" s="39">
        <v>0</v>
      </c>
      <c r="S139" s="39">
        <v>14</v>
      </c>
      <c r="T139" s="39">
        <v>18</v>
      </c>
      <c r="U139" s="39">
        <v>0</v>
      </c>
      <c r="V139" s="39">
        <v>0</v>
      </c>
      <c r="W139" s="39"/>
      <c r="X139" s="39">
        <v>26</v>
      </c>
      <c r="Y139" s="39">
        <v>0</v>
      </c>
      <c r="Z139" s="39">
        <v>5</v>
      </c>
      <c r="AA139" s="39">
        <v>42</v>
      </c>
      <c r="AB139" s="39">
        <v>0</v>
      </c>
      <c r="AC139" s="39">
        <v>0</v>
      </c>
      <c r="AD139" s="39">
        <v>3</v>
      </c>
      <c r="AE139" s="39"/>
      <c r="AF139" s="39">
        <v>108</v>
      </c>
      <c r="AG139" s="39"/>
      <c r="AH139" s="39"/>
      <c r="AI139" s="39"/>
      <c r="AJ139" s="39">
        <v>68</v>
      </c>
      <c r="AK139" s="39"/>
      <c r="AL139" s="39"/>
      <c r="AM139" s="39"/>
      <c r="AN139" s="39">
        <v>0</v>
      </c>
      <c r="AO139" s="39"/>
      <c r="AP139" s="39">
        <v>0</v>
      </c>
      <c r="AQ139" s="40"/>
      <c r="AR139" s="40"/>
      <c r="AS139" s="40"/>
    </row>
    <row r="140" spans="1:45" ht="20.100000000000001" customHeight="1" x14ac:dyDescent="0.2">
      <c r="D140" s="47" t="s">
        <v>152</v>
      </c>
      <c r="F140" s="48">
        <v>0</v>
      </c>
      <c r="G140" s="49"/>
      <c r="H140" s="49"/>
      <c r="I140" s="49"/>
      <c r="J140" s="48">
        <v>33</v>
      </c>
      <c r="K140" s="48">
        <v>0</v>
      </c>
      <c r="L140" s="48">
        <v>0</v>
      </c>
      <c r="M140" s="49"/>
      <c r="N140" s="48">
        <v>33</v>
      </c>
      <c r="O140" s="49"/>
      <c r="P140" s="49"/>
      <c r="Q140" s="49"/>
      <c r="R140" s="48">
        <v>0</v>
      </c>
      <c r="S140" s="48">
        <v>4</v>
      </c>
      <c r="T140" s="48">
        <v>20</v>
      </c>
      <c r="U140" s="48">
        <v>0</v>
      </c>
      <c r="V140" s="48">
        <v>0</v>
      </c>
      <c r="W140" s="49"/>
      <c r="X140" s="48">
        <v>0</v>
      </c>
      <c r="Y140" s="48">
        <v>0</v>
      </c>
      <c r="Z140" s="48">
        <v>0</v>
      </c>
      <c r="AA140" s="48">
        <v>0</v>
      </c>
      <c r="AB140" s="48">
        <v>0</v>
      </c>
      <c r="AC140" s="48">
        <v>0</v>
      </c>
      <c r="AD140" s="48">
        <v>0</v>
      </c>
      <c r="AE140" s="49"/>
      <c r="AF140" s="48">
        <v>24</v>
      </c>
      <c r="AG140" s="49"/>
      <c r="AH140" s="49"/>
      <c r="AI140" s="49"/>
      <c r="AJ140" s="48">
        <v>9</v>
      </c>
      <c r="AK140" s="49"/>
      <c r="AL140" s="49"/>
      <c r="AM140" s="49"/>
      <c r="AN140" s="48">
        <v>0</v>
      </c>
      <c r="AO140" s="49"/>
      <c r="AP140" s="48">
        <v>0</v>
      </c>
      <c r="AQ140" s="40"/>
      <c r="AR140" s="40"/>
      <c r="AS140" s="40"/>
    </row>
    <row r="141" spans="1:45" ht="20.100000000000001" customHeight="1" x14ac:dyDescent="0.2"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40"/>
      <c r="AR141" s="40"/>
      <c r="AS141" s="40"/>
    </row>
    <row r="142" spans="1:45" s="1" customFormat="1" ht="20.100000000000001" customHeight="1" x14ac:dyDescent="0.25">
      <c r="A142" s="3"/>
      <c r="B142" s="6"/>
      <c r="C142" s="51" t="s">
        <v>153</v>
      </c>
      <c r="D142" s="52"/>
      <c r="E142" s="5"/>
      <c r="F142" s="53">
        <v>259</v>
      </c>
      <c r="G142" s="54"/>
      <c r="H142" s="54"/>
      <c r="I142" s="54"/>
      <c r="J142" s="53">
        <v>625</v>
      </c>
      <c r="K142" s="53">
        <v>15</v>
      </c>
      <c r="L142" s="53">
        <v>7</v>
      </c>
      <c r="M142" s="54"/>
      <c r="N142" s="53">
        <v>647</v>
      </c>
      <c r="O142" s="54"/>
      <c r="P142" s="54"/>
      <c r="Q142" s="54"/>
      <c r="R142" s="53">
        <v>0</v>
      </c>
      <c r="S142" s="53">
        <v>36</v>
      </c>
      <c r="T142" s="53">
        <v>295</v>
      </c>
      <c r="U142" s="53">
        <v>9</v>
      </c>
      <c r="V142" s="53">
        <v>2</v>
      </c>
      <c r="W142" s="54"/>
      <c r="X142" s="53">
        <v>107</v>
      </c>
      <c r="Y142" s="53">
        <v>1</v>
      </c>
      <c r="Z142" s="53">
        <v>23</v>
      </c>
      <c r="AA142" s="53">
        <v>164</v>
      </c>
      <c r="AB142" s="53">
        <v>0</v>
      </c>
      <c r="AC142" s="53">
        <v>0</v>
      </c>
      <c r="AD142" s="53">
        <v>23</v>
      </c>
      <c r="AE142" s="54"/>
      <c r="AF142" s="53">
        <v>660</v>
      </c>
      <c r="AG142" s="54"/>
      <c r="AH142" s="54"/>
      <c r="AI142" s="54"/>
      <c r="AJ142" s="53">
        <v>246</v>
      </c>
      <c r="AK142" s="54"/>
      <c r="AL142" s="54"/>
      <c r="AM142" s="54"/>
      <c r="AN142" s="53">
        <v>0</v>
      </c>
      <c r="AO142" s="54"/>
      <c r="AP142" s="53">
        <v>0</v>
      </c>
      <c r="AQ142" s="40"/>
      <c r="AR142" s="40"/>
      <c r="AS142" s="40"/>
    </row>
    <row r="143" spans="1:45" ht="20.100000000000001" customHeight="1" x14ac:dyDescent="0.2"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40"/>
      <c r="AR143" s="40"/>
      <c r="AS143" s="40"/>
    </row>
    <row r="144" spans="1:45" ht="20.100000000000001" customHeight="1" x14ac:dyDescent="0.2">
      <c r="C144" s="3" t="s">
        <v>154</v>
      </c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40"/>
      <c r="AR144" s="40"/>
      <c r="AS144" s="40"/>
    </row>
    <row r="145" spans="1:45" ht="20.100000000000001" customHeight="1" x14ac:dyDescent="0.2">
      <c r="D145" s="2" t="s">
        <v>122</v>
      </c>
      <c r="F145" s="39">
        <v>67</v>
      </c>
      <c r="G145" s="39"/>
      <c r="H145" s="39"/>
      <c r="I145" s="39"/>
      <c r="J145" s="39">
        <v>166</v>
      </c>
      <c r="K145" s="39">
        <v>5</v>
      </c>
      <c r="L145" s="39">
        <v>0</v>
      </c>
      <c r="M145" s="39"/>
      <c r="N145" s="39">
        <v>171</v>
      </c>
      <c r="O145" s="39"/>
      <c r="P145" s="39"/>
      <c r="Q145" s="39"/>
      <c r="R145" s="39">
        <v>0</v>
      </c>
      <c r="S145" s="39">
        <v>15</v>
      </c>
      <c r="T145" s="39">
        <v>25</v>
      </c>
      <c r="U145" s="39">
        <v>5</v>
      </c>
      <c r="V145" s="39">
        <v>5</v>
      </c>
      <c r="W145" s="39"/>
      <c r="X145" s="39">
        <v>30</v>
      </c>
      <c r="Y145" s="39">
        <v>2</v>
      </c>
      <c r="Z145" s="39">
        <v>4</v>
      </c>
      <c r="AA145" s="39">
        <v>22</v>
      </c>
      <c r="AB145" s="39">
        <v>0</v>
      </c>
      <c r="AC145" s="39">
        <v>0</v>
      </c>
      <c r="AD145" s="39">
        <v>46</v>
      </c>
      <c r="AE145" s="39"/>
      <c r="AF145" s="39">
        <v>154</v>
      </c>
      <c r="AG145" s="39"/>
      <c r="AH145" s="39"/>
      <c r="AI145" s="39"/>
      <c r="AJ145" s="39">
        <v>84</v>
      </c>
      <c r="AK145" s="39"/>
      <c r="AL145" s="39"/>
      <c r="AM145" s="39"/>
      <c r="AN145" s="39">
        <v>0</v>
      </c>
      <c r="AO145" s="39"/>
      <c r="AP145" s="39">
        <v>0</v>
      </c>
      <c r="AQ145" s="40"/>
      <c r="AR145" s="40"/>
      <c r="AS145" s="40"/>
    </row>
    <row r="146" spans="1:45" ht="20.100000000000001" customHeight="1" x14ac:dyDescent="0.2">
      <c r="D146" s="47" t="s">
        <v>135</v>
      </c>
      <c r="F146" s="48">
        <v>52</v>
      </c>
      <c r="G146" s="49"/>
      <c r="H146" s="49"/>
      <c r="I146" s="49"/>
      <c r="J146" s="48">
        <v>137</v>
      </c>
      <c r="K146" s="48">
        <v>3</v>
      </c>
      <c r="L146" s="48">
        <v>0</v>
      </c>
      <c r="M146" s="49"/>
      <c r="N146" s="48">
        <v>140</v>
      </c>
      <c r="O146" s="49"/>
      <c r="P146" s="49"/>
      <c r="Q146" s="49"/>
      <c r="R146" s="48">
        <v>0</v>
      </c>
      <c r="S146" s="48">
        <v>10</v>
      </c>
      <c r="T146" s="48">
        <v>10</v>
      </c>
      <c r="U146" s="48">
        <v>0</v>
      </c>
      <c r="V146" s="48">
        <v>9</v>
      </c>
      <c r="W146" s="49"/>
      <c r="X146" s="48">
        <v>16</v>
      </c>
      <c r="Y146" s="48">
        <v>0</v>
      </c>
      <c r="Z146" s="48">
        <v>3</v>
      </c>
      <c r="AA146" s="48">
        <v>44</v>
      </c>
      <c r="AB146" s="48">
        <v>0</v>
      </c>
      <c r="AC146" s="48">
        <v>0</v>
      </c>
      <c r="AD146" s="48">
        <v>15</v>
      </c>
      <c r="AE146" s="49"/>
      <c r="AF146" s="48">
        <v>107</v>
      </c>
      <c r="AG146" s="49"/>
      <c r="AH146" s="49"/>
      <c r="AI146" s="49"/>
      <c r="AJ146" s="48">
        <v>85</v>
      </c>
      <c r="AK146" s="49"/>
      <c r="AL146" s="49"/>
      <c r="AM146" s="49"/>
      <c r="AN146" s="48">
        <v>0</v>
      </c>
      <c r="AO146" s="49"/>
      <c r="AP146" s="48">
        <v>0</v>
      </c>
      <c r="AQ146" s="40"/>
      <c r="AR146" s="40"/>
      <c r="AS146" s="40"/>
    </row>
    <row r="147" spans="1:45" ht="20.100000000000001" customHeight="1" x14ac:dyDescent="0.2">
      <c r="D147" s="2" t="s">
        <v>113</v>
      </c>
      <c r="F147" s="39">
        <v>6</v>
      </c>
      <c r="G147" s="39"/>
      <c r="H147" s="39"/>
      <c r="I147" s="39"/>
      <c r="J147" s="39">
        <v>144</v>
      </c>
      <c r="K147" s="39">
        <v>13</v>
      </c>
      <c r="L147" s="39">
        <v>1</v>
      </c>
      <c r="M147" s="39"/>
      <c r="N147" s="39">
        <v>158</v>
      </c>
      <c r="O147" s="39"/>
      <c r="P147" s="39"/>
      <c r="Q147" s="39"/>
      <c r="R147" s="39">
        <v>0</v>
      </c>
      <c r="S147" s="39">
        <v>8</v>
      </c>
      <c r="T147" s="39">
        <v>22</v>
      </c>
      <c r="U147" s="39">
        <v>118</v>
      </c>
      <c r="V147" s="39">
        <v>0</v>
      </c>
      <c r="W147" s="39"/>
      <c r="X147" s="39">
        <v>2</v>
      </c>
      <c r="Y147" s="39">
        <v>0</v>
      </c>
      <c r="Z147" s="39">
        <v>2</v>
      </c>
      <c r="AA147" s="39">
        <v>8</v>
      </c>
      <c r="AB147" s="39">
        <v>0</v>
      </c>
      <c r="AC147" s="39">
        <v>0</v>
      </c>
      <c r="AD147" s="39">
        <v>0</v>
      </c>
      <c r="AE147" s="39"/>
      <c r="AF147" s="39">
        <v>160</v>
      </c>
      <c r="AG147" s="39"/>
      <c r="AH147" s="39"/>
      <c r="AI147" s="39"/>
      <c r="AJ147" s="39">
        <v>4</v>
      </c>
      <c r="AK147" s="39"/>
      <c r="AL147" s="39"/>
      <c r="AM147" s="39"/>
      <c r="AN147" s="39">
        <v>0</v>
      </c>
      <c r="AO147" s="39"/>
      <c r="AP147" s="39">
        <v>0</v>
      </c>
      <c r="AQ147" s="40"/>
      <c r="AR147" s="40"/>
      <c r="AS147" s="40"/>
    </row>
    <row r="148" spans="1:45" ht="20.100000000000001" customHeight="1" x14ac:dyDescent="0.2">
      <c r="D148" s="47" t="s">
        <v>136</v>
      </c>
      <c r="F148" s="48">
        <v>34</v>
      </c>
      <c r="G148" s="49"/>
      <c r="H148" s="49"/>
      <c r="I148" s="49"/>
      <c r="J148" s="48">
        <v>143</v>
      </c>
      <c r="K148" s="48">
        <v>8</v>
      </c>
      <c r="L148" s="48">
        <v>0</v>
      </c>
      <c r="M148" s="49"/>
      <c r="N148" s="48">
        <v>151</v>
      </c>
      <c r="O148" s="49"/>
      <c r="P148" s="49"/>
      <c r="Q148" s="49"/>
      <c r="R148" s="48">
        <v>0</v>
      </c>
      <c r="S148" s="48">
        <v>5</v>
      </c>
      <c r="T148" s="48">
        <v>24</v>
      </c>
      <c r="U148" s="48">
        <v>34</v>
      </c>
      <c r="V148" s="48">
        <v>6</v>
      </c>
      <c r="W148" s="49"/>
      <c r="X148" s="48">
        <v>7</v>
      </c>
      <c r="Y148" s="48">
        <v>0</v>
      </c>
      <c r="Z148" s="48">
        <v>1</v>
      </c>
      <c r="AA148" s="48">
        <v>20</v>
      </c>
      <c r="AB148" s="48">
        <v>0</v>
      </c>
      <c r="AC148" s="48">
        <v>0</v>
      </c>
      <c r="AD148" s="48">
        <v>23</v>
      </c>
      <c r="AE148" s="49"/>
      <c r="AF148" s="48">
        <v>120</v>
      </c>
      <c r="AG148" s="49"/>
      <c r="AH148" s="49"/>
      <c r="AI148" s="49"/>
      <c r="AJ148" s="48">
        <v>65</v>
      </c>
      <c r="AK148" s="49"/>
      <c r="AL148" s="49"/>
      <c r="AM148" s="49"/>
      <c r="AN148" s="48">
        <v>0</v>
      </c>
      <c r="AO148" s="49"/>
      <c r="AP148" s="48">
        <v>0</v>
      </c>
      <c r="AQ148" s="40"/>
      <c r="AR148" s="40"/>
      <c r="AS148" s="40"/>
    </row>
    <row r="149" spans="1:45" ht="20.100000000000001" customHeight="1" x14ac:dyDescent="0.2">
      <c r="D149" s="2" t="s">
        <v>114</v>
      </c>
      <c r="F149" s="39">
        <v>33</v>
      </c>
      <c r="G149" s="39"/>
      <c r="H149" s="39"/>
      <c r="I149" s="39"/>
      <c r="J149" s="39">
        <v>157</v>
      </c>
      <c r="K149" s="39">
        <v>11</v>
      </c>
      <c r="L149" s="39">
        <v>0</v>
      </c>
      <c r="M149" s="39"/>
      <c r="N149" s="39">
        <v>168</v>
      </c>
      <c r="O149" s="39"/>
      <c r="P149" s="39"/>
      <c r="Q149" s="39"/>
      <c r="R149" s="39">
        <v>0</v>
      </c>
      <c r="S149" s="39">
        <v>9</v>
      </c>
      <c r="T149" s="39">
        <v>79</v>
      </c>
      <c r="U149" s="39">
        <v>56</v>
      </c>
      <c r="V149" s="39">
        <v>5</v>
      </c>
      <c r="W149" s="39"/>
      <c r="X149" s="39">
        <v>10</v>
      </c>
      <c r="Y149" s="39">
        <v>0</v>
      </c>
      <c r="Z149" s="39">
        <v>7</v>
      </c>
      <c r="AA149" s="39">
        <v>16</v>
      </c>
      <c r="AB149" s="39">
        <v>0</v>
      </c>
      <c r="AC149" s="39">
        <v>0</v>
      </c>
      <c r="AD149" s="39">
        <v>3</v>
      </c>
      <c r="AE149" s="39"/>
      <c r="AF149" s="39">
        <v>185</v>
      </c>
      <c r="AG149" s="39"/>
      <c r="AH149" s="39"/>
      <c r="AI149" s="39"/>
      <c r="AJ149" s="39">
        <v>16</v>
      </c>
      <c r="AK149" s="39"/>
      <c r="AL149" s="39"/>
      <c r="AM149" s="39"/>
      <c r="AN149" s="39">
        <v>0</v>
      </c>
      <c r="AO149" s="39"/>
      <c r="AP149" s="39">
        <v>0</v>
      </c>
      <c r="AQ149" s="40"/>
      <c r="AR149" s="40"/>
      <c r="AS149" s="40"/>
    </row>
    <row r="150" spans="1:45" ht="20.100000000000001" customHeight="1" x14ac:dyDescent="0.2">
      <c r="D150" s="47" t="s">
        <v>115</v>
      </c>
      <c r="F150" s="48">
        <v>25</v>
      </c>
      <c r="G150" s="49"/>
      <c r="H150" s="49"/>
      <c r="I150" s="49"/>
      <c r="J150" s="48">
        <v>158</v>
      </c>
      <c r="K150" s="48">
        <v>8</v>
      </c>
      <c r="L150" s="48">
        <v>0</v>
      </c>
      <c r="M150" s="49"/>
      <c r="N150" s="48">
        <v>166</v>
      </c>
      <c r="O150" s="49"/>
      <c r="P150" s="49"/>
      <c r="Q150" s="49"/>
      <c r="R150" s="48">
        <v>0</v>
      </c>
      <c r="S150" s="48">
        <v>12</v>
      </c>
      <c r="T150" s="48">
        <v>84</v>
      </c>
      <c r="U150" s="48">
        <v>0</v>
      </c>
      <c r="V150" s="48">
        <v>1</v>
      </c>
      <c r="W150" s="49"/>
      <c r="X150" s="48">
        <v>7</v>
      </c>
      <c r="Y150" s="48">
        <v>1</v>
      </c>
      <c r="Z150" s="48">
        <v>0</v>
      </c>
      <c r="AA150" s="48">
        <v>16</v>
      </c>
      <c r="AB150" s="48">
        <v>0</v>
      </c>
      <c r="AC150" s="48">
        <v>0</v>
      </c>
      <c r="AD150" s="48">
        <v>4</v>
      </c>
      <c r="AE150" s="49"/>
      <c r="AF150" s="48">
        <v>125</v>
      </c>
      <c r="AG150" s="49"/>
      <c r="AH150" s="49"/>
      <c r="AI150" s="49"/>
      <c r="AJ150" s="48">
        <v>66</v>
      </c>
      <c r="AK150" s="49"/>
      <c r="AL150" s="49"/>
      <c r="AM150" s="49"/>
      <c r="AN150" s="48">
        <v>0</v>
      </c>
      <c r="AO150" s="49"/>
      <c r="AP150" s="48">
        <v>0</v>
      </c>
      <c r="AQ150" s="40"/>
      <c r="AR150" s="40"/>
      <c r="AS150" s="40"/>
    </row>
    <row r="151" spans="1:45" ht="20.100000000000001" customHeight="1" x14ac:dyDescent="0.2">
      <c r="D151" s="2" t="s">
        <v>102</v>
      </c>
      <c r="F151" s="39">
        <v>50</v>
      </c>
      <c r="G151" s="39"/>
      <c r="H151" s="39"/>
      <c r="I151" s="39"/>
      <c r="J151" s="39">
        <v>151</v>
      </c>
      <c r="K151" s="39">
        <v>6</v>
      </c>
      <c r="L151" s="39">
        <v>0</v>
      </c>
      <c r="M151" s="39"/>
      <c r="N151" s="39">
        <v>157</v>
      </c>
      <c r="O151" s="39"/>
      <c r="P151" s="39"/>
      <c r="Q151" s="39"/>
      <c r="R151" s="39">
        <v>0</v>
      </c>
      <c r="S151" s="39">
        <v>17</v>
      </c>
      <c r="T151" s="39">
        <v>28</v>
      </c>
      <c r="U151" s="39">
        <v>3</v>
      </c>
      <c r="V151" s="39">
        <v>6</v>
      </c>
      <c r="W151" s="39"/>
      <c r="X151" s="39">
        <v>22</v>
      </c>
      <c r="Y151" s="39">
        <v>0</v>
      </c>
      <c r="Z151" s="39">
        <v>1</v>
      </c>
      <c r="AA151" s="39">
        <v>38</v>
      </c>
      <c r="AB151" s="39">
        <v>0</v>
      </c>
      <c r="AC151" s="39">
        <v>0</v>
      </c>
      <c r="AD151" s="39">
        <v>6</v>
      </c>
      <c r="AE151" s="39"/>
      <c r="AF151" s="39">
        <v>121</v>
      </c>
      <c r="AG151" s="39"/>
      <c r="AH151" s="39"/>
      <c r="AI151" s="39"/>
      <c r="AJ151" s="39">
        <v>86</v>
      </c>
      <c r="AK151" s="39"/>
      <c r="AL151" s="39"/>
      <c r="AM151" s="39"/>
      <c r="AN151" s="39">
        <v>0</v>
      </c>
      <c r="AO151" s="39"/>
      <c r="AP151" s="39">
        <v>0</v>
      </c>
      <c r="AQ151" s="40"/>
      <c r="AR151" s="40"/>
      <c r="AS151" s="40"/>
    </row>
    <row r="152" spans="1:45" ht="20.100000000000001" customHeight="1" x14ac:dyDescent="0.2">
      <c r="D152" s="47" t="s">
        <v>155</v>
      </c>
      <c r="F152" s="48">
        <v>44</v>
      </c>
      <c r="G152" s="49"/>
      <c r="H152" s="49"/>
      <c r="I152" s="49"/>
      <c r="J152" s="48">
        <v>160</v>
      </c>
      <c r="K152" s="48">
        <v>15</v>
      </c>
      <c r="L152" s="48">
        <v>1</v>
      </c>
      <c r="M152" s="49"/>
      <c r="N152" s="48">
        <v>176</v>
      </c>
      <c r="O152" s="49"/>
      <c r="P152" s="49"/>
      <c r="Q152" s="49"/>
      <c r="R152" s="48">
        <v>0</v>
      </c>
      <c r="S152" s="48">
        <v>11</v>
      </c>
      <c r="T152" s="48">
        <v>68</v>
      </c>
      <c r="U152" s="48">
        <v>7</v>
      </c>
      <c r="V152" s="48">
        <v>6</v>
      </c>
      <c r="W152" s="49"/>
      <c r="X152" s="48">
        <v>27</v>
      </c>
      <c r="Y152" s="48">
        <v>0</v>
      </c>
      <c r="Z152" s="48">
        <v>7</v>
      </c>
      <c r="AA152" s="48">
        <v>17</v>
      </c>
      <c r="AB152" s="48">
        <v>0</v>
      </c>
      <c r="AC152" s="48">
        <v>0</v>
      </c>
      <c r="AD152" s="48">
        <v>12</v>
      </c>
      <c r="AE152" s="49"/>
      <c r="AF152" s="48">
        <v>155</v>
      </c>
      <c r="AG152" s="49"/>
      <c r="AH152" s="49"/>
      <c r="AI152" s="49"/>
      <c r="AJ152" s="48">
        <v>65</v>
      </c>
      <c r="AK152" s="49"/>
      <c r="AL152" s="49"/>
      <c r="AM152" s="49"/>
      <c r="AN152" s="48">
        <v>0</v>
      </c>
      <c r="AO152" s="49"/>
      <c r="AP152" s="48">
        <v>0</v>
      </c>
      <c r="AQ152" s="40"/>
      <c r="AR152" s="40"/>
      <c r="AS152" s="40"/>
    </row>
    <row r="153" spans="1:45" ht="20.100000000000001" customHeight="1" x14ac:dyDescent="0.2">
      <c r="D153" s="2" t="s">
        <v>104</v>
      </c>
      <c r="F153" s="39">
        <v>69</v>
      </c>
      <c r="G153" s="39"/>
      <c r="H153" s="39"/>
      <c r="I153" s="39"/>
      <c r="J153" s="39">
        <v>157</v>
      </c>
      <c r="K153" s="39">
        <v>7</v>
      </c>
      <c r="L153" s="39">
        <v>0</v>
      </c>
      <c r="M153" s="39"/>
      <c r="N153" s="39">
        <v>164</v>
      </c>
      <c r="O153" s="39"/>
      <c r="P153" s="39"/>
      <c r="Q153" s="39"/>
      <c r="R153" s="39">
        <v>0</v>
      </c>
      <c r="S153" s="39">
        <v>0</v>
      </c>
      <c r="T153" s="39">
        <v>125</v>
      </c>
      <c r="U153" s="39">
        <v>3</v>
      </c>
      <c r="V153" s="39">
        <v>3</v>
      </c>
      <c r="W153" s="39"/>
      <c r="X153" s="39">
        <v>22</v>
      </c>
      <c r="Y153" s="39">
        <v>2</v>
      </c>
      <c r="Z153" s="39">
        <v>8</v>
      </c>
      <c r="AA153" s="39">
        <v>37</v>
      </c>
      <c r="AB153" s="39">
        <v>0</v>
      </c>
      <c r="AC153" s="39">
        <v>0</v>
      </c>
      <c r="AD153" s="39">
        <v>7</v>
      </c>
      <c r="AE153" s="39"/>
      <c r="AF153" s="39">
        <v>207</v>
      </c>
      <c r="AG153" s="39"/>
      <c r="AH153" s="39"/>
      <c r="AI153" s="39"/>
      <c r="AJ153" s="39">
        <v>26</v>
      </c>
      <c r="AK153" s="39"/>
      <c r="AL153" s="39"/>
      <c r="AM153" s="39"/>
      <c r="AN153" s="39">
        <v>0</v>
      </c>
      <c r="AO153" s="39"/>
      <c r="AP153" s="39">
        <v>0</v>
      </c>
      <c r="AQ153" s="40"/>
      <c r="AR153" s="40"/>
      <c r="AS153" s="40"/>
    </row>
    <row r="154" spans="1:45" ht="20.100000000000001" customHeight="1" x14ac:dyDescent="0.2">
      <c r="D154" s="47" t="s">
        <v>105</v>
      </c>
      <c r="F154" s="48">
        <v>78</v>
      </c>
      <c r="G154" s="49"/>
      <c r="H154" s="49"/>
      <c r="I154" s="49"/>
      <c r="J154" s="48">
        <v>148</v>
      </c>
      <c r="K154" s="48">
        <v>5</v>
      </c>
      <c r="L154" s="48">
        <v>1</v>
      </c>
      <c r="M154" s="49"/>
      <c r="N154" s="48">
        <v>154</v>
      </c>
      <c r="O154" s="49"/>
      <c r="P154" s="49"/>
      <c r="Q154" s="49"/>
      <c r="R154" s="48">
        <v>0</v>
      </c>
      <c r="S154" s="48">
        <v>1</v>
      </c>
      <c r="T154" s="48">
        <v>4</v>
      </c>
      <c r="U154" s="48">
        <v>43</v>
      </c>
      <c r="V154" s="48">
        <v>3</v>
      </c>
      <c r="W154" s="49"/>
      <c r="X154" s="48">
        <v>23</v>
      </c>
      <c r="Y154" s="48">
        <v>0</v>
      </c>
      <c r="Z154" s="48">
        <v>3</v>
      </c>
      <c r="AA154" s="48">
        <v>56</v>
      </c>
      <c r="AB154" s="48">
        <v>0</v>
      </c>
      <c r="AC154" s="48">
        <v>0</v>
      </c>
      <c r="AD154" s="48">
        <v>2</v>
      </c>
      <c r="AE154" s="49"/>
      <c r="AF154" s="48">
        <v>135</v>
      </c>
      <c r="AG154" s="49"/>
      <c r="AH154" s="49"/>
      <c r="AI154" s="49"/>
      <c r="AJ154" s="48">
        <v>97</v>
      </c>
      <c r="AK154" s="49"/>
      <c r="AL154" s="49"/>
      <c r="AM154" s="49"/>
      <c r="AN154" s="48">
        <v>0</v>
      </c>
      <c r="AO154" s="49"/>
      <c r="AP154" s="48">
        <v>0</v>
      </c>
      <c r="AQ154" s="40"/>
      <c r="AR154" s="40"/>
      <c r="AS154" s="40"/>
    </row>
    <row r="155" spans="1:45" ht="20.100000000000001" customHeight="1" x14ac:dyDescent="0.2">
      <c r="D155" s="2" t="s">
        <v>156</v>
      </c>
      <c r="F155" s="39">
        <v>47</v>
      </c>
      <c r="G155" s="39"/>
      <c r="H155" s="39"/>
      <c r="I155" s="39"/>
      <c r="J155" s="39">
        <v>149</v>
      </c>
      <c r="K155" s="39">
        <v>2</v>
      </c>
      <c r="L155" s="39">
        <v>1</v>
      </c>
      <c r="M155" s="39"/>
      <c r="N155" s="39">
        <v>152</v>
      </c>
      <c r="O155" s="39"/>
      <c r="P155" s="39"/>
      <c r="Q155" s="39"/>
      <c r="R155" s="39">
        <v>0</v>
      </c>
      <c r="S155" s="39">
        <v>17</v>
      </c>
      <c r="T155" s="39">
        <v>27</v>
      </c>
      <c r="U155" s="39">
        <v>0</v>
      </c>
      <c r="V155" s="39">
        <v>5</v>
      </c>
      <c r="W155" s="39"/>
      <c r="X155" s="39">
        <v>26</v>
      </c>
      <c r="Y155" s="39">
        <v>0</v>
      </c>
      <c r="Z155" s="39">
        <v>1</v>
      </c>
      <c r="AA155" s="39">
        <v>35</v>
      </c>
      <c r="AB155" s="39">
        <v>0</v>
      </c>
      <c r="AC155" s="39">
        <v>0</v>
      </c>
      <c r="AD155" s="39">
        <v>16</v>
      </c>
      <c r="AE155" s="39"/>
      <c r="AF155" s="39">
        <v>127</v>
      </c>
      <c r="AG155" s="39"/>
      <c r="AH155" s="39"/>
      <c r="AI155" s="39"/>
      <c r="AJ155" s="39">
        <v>72</v>
      </c>
      <c r="AK155" s="39"/>
      <c r="AL155" s="39"/>
      <c r="AM155" s="39"/>
      <c r="AN155" s="39">
        <v>0</v>
      </c>
      <c r="AO155" s="39"/>
      <c r="AP155" s="39">
        <v>0</v>
      </c>
      <c r="AQ155" s="40"/>
      <c r="AR155" s="40"/>
      <c r="AS155" s="40"/>
    </row>
    <row r="156" spans="1:45" ht="20.100000000000001" customHeight="1" x14ac:dyDescent="0.2">
      <c r="D156" s="47" t="s">
        <v>157</v>
      </c>
      <c r="F156" s="48">
        <v>68</v>
      </c>
      <c r="G156" s="49"/>
      <c r="H156" s="49"/>
      <c r="I156" s="49"/>
      <c r="J156" s="48">
        <v>160</v>
      </c>
      <c r="K156" s="48">
        <v>12</v>
      </c>
      <c r="L156" s="48">
        <v>0</v>
      </c>
      <c r="M156" s="49"/>
      <c r="N156" s="48">
        <v>172</v>
      </c>
      <c r="O156" s="49"/>
      <c r="P156" s="49"/>
      <c r="Q156" s="49"/>
      <c r="R156" s="48">
        <v>0</v>
      </c>
      <c r="S156" s="48">
        <v>2</v>
      </c>
      <c r="T156" s="48">
        <v>45</v>
      </c>
      <c r="U156" s="48">
        <v>88</v>
      </c>
      <c r="V156" s="48">
        <v>3</v>
      </c>
      <c r="W156" s="49"/>
      <c r="X156" s="48">
        <v>13</v>
      </c>
      <c r="Y156" s="48">
        <v>0</v>
      </c>
      <c r="Z156" s="48">
        <v>2</v>
      </c>
      <c r="AA156" s="48">
        <v>58</v>
      </c>
      <c r="AB156" s="48">
        <v>0</v>
      </c>
      <c r="AC156" s="48">
        <v>0</v>
      </c>
      <c r="AD156" s="48">
        <v>5</v>
      </c>
      <c r="AE156" s="49"/>
      <c r="AF156" s="48">
        <v>216</v>
      </c>
      <c r="AG156" s="49"/>
      <c r="AH156" s="49"/>
      <c r="AI156" s="49"/>
      <c r="AJ156" s="48">
        <v>24</v>
      </c>
      <c r="AK156" s="49"/>
      <c r="AL156" s="49"/>
      <c r="AM156" s="49"/>
      <c r="AN156" s="48">
        <v>0</v>
      </c>
      <c r="AO156" s="49"/>
      <c r="AP156" s="48">
        <v>0</v>
      </c>
      <c r="AQ156" s="40"/>
      <c r="AR156" s="40"/>
      <c r="AS156" s="40"/>
    </row>
    <row r="157" spans="1:45" ht="20.100000000000001" customHeight="1" x14ac:dyDescent="0.2">
      <c r="D157" s="2" t="s">
        <v>158</v>
      </c>
      <c r="F157" s="39">
        <v>45</v>
      </c>
      <c r="G157" s="39"/>
      <c r="H157" s="39"/>
      <c r="I157" s="39"/>
      <c r="J157" s="39">
        <v>155</v>
      </c>
      <c r="K157" s="39">
        <v>1</v>
      </c>
      <c r="L157" s="39">
        <v>1</v>
      </c>
      <c r="M157" s="39"/>
      <c r="N157" s="39">
        <v>157</v>
      </c>
      <c r="O157" s="39"/>
      <c r="P157" s="39"/>
      <c r="Q157" s="39"/>
      <c r="R157" s="39">
        <v>0</v>
      </c>
      <c r="S157" s="39">
        <v>14</v>
      </c>
      <c r="T157" s="39">
        <v>29</v>
      </c>
      <c r="U157" s="39">
        <v>0</v>
      </c>
      <c r="V157" s="39">
        <v>11</v>
      </c>
      <c r="W157" s="39"/>
      <c r="X157" s="39">
        <v>15</v>
      </c>
      <c r="Y157" s="39">
        <v>0</v>
      </c>
      <c r="Z157" s="39">
        <v>2</v>
      </c>
      <c r="AA157" s="39">
        <v>46</v>
      </c>
      <c r="AB157" s="39">
        <v>0</v>
      </c>
      <c r="AC157" s="39">
        <v>0</v>
      </c>
      <c r="AD157" s="39">
        <v>12</v>
      </c>
      <c r="AE157" s="39"/>
      <c r="AF157" s="39">
        <v>129</v>
      </c>
      <c r="AG157" s="39"/>
      <c r="AH157" s="39"/>
      <c r="AI157" s="39"/>
      <c r="AJ157" s="39">
        <v>73</v>
      </c>
      <c r="AK157" s="39"/>
      <c r="AL157" s="39"/>
      <c r="AM157" s="39"/>
      <c r="AN157" s="39">
        <v>0</v>
      </c>
      <c r="AO157" s="39"/>
      <c r="AP157" s="39">
        <v>0</v>
      </c>
      <c r="AQ157" s="40"/>
      <c r="AR157" s="40"/>
      <c r="AS157" s="40"/>
    </row>
    <row r="158" spans="1:45" ht="20.100000000000001" customHeight="1" x14ac:dyDescent="0.2">
      <c r="D158" s="47" t="s">
        <v>128</v>
      </c>
      <c r="F158" s="48">
        <v>43</v>
      </c>
      <c r="G158" s="49"/>
      <c r="H158" s="49"/>
      <c r="I158" s="49"/>
      <c r="J158" s="48">
        <v>152</v>
      </c>
      <c r="K158" s="48">
        <v>7</v>
      </c>
      <c r="L158" s="48">
        <v>0</v>
      </c>
      <c r="M158" s="49"/>
      <c r="N158" s="48">
        <v>159</v>
      </c>
      <c r="O158" s="49"/>
      <c r="P158" s="49"/>
      <c r="Q158" s="49"/>
      <c r="R158" s="48">
        <v>0</v>
      </c>
      <c r="S158" s="48">
        <v>2</v>
      </c>
      <c r="T158" s="48">
        <v>80</v>
      </c>
      <c r="U158" s="48">
        <v>7</v>
      </c>
      <c r="V158" s="48">
        <v>1</v>
      </c>
      <c r="W158" s="49"/>
      <c r="X158" s="48">
        <v>11</v>
      </c>
      <c r="Y158" s="48">
        <v>0</v>
      </c>
      <c r="Z158" s="48">
        <v>6</v>
      </c>
      <c r="AA158" s="48">
        <v>27</v>
      </c>
      <c r="AB158" s="48">
        <v>0</v>
      </c>
      <c r="AC158" s="48">
        <v>0</v>
      </c>
      <c r="AD158" s="48">
        <v>7</v>
      </c>
      <c r="AE158" s="49"/>
      <c r="AF158" s="48">
        <v>141</v>
      </c>
      <c r="AG158" s="49"/>
      <c r="AH158" s="49"/>
      <c r="AI158" s="49"/>
      <c r="AJ158" s="48">
        <v>61</v>
      </c>
      <c r="AK158" s="49"/>
      <c r="AL158" s="49"/>
      <c r="AM158" s="49"/>
      <c r="AN158" s="48">
        <v>0</v>
      </c>
      <c r="AO158" s="49"/>
      <c r="AP158" s="48">
        <v>0</v>
      </c>
      <c r="AQ158" s="40"/>
      <c r="AR158" s="40"/>
      <c r="AS158" s="40"/>
    </row>
    <row r="159" spans="1:45" ht="20.100000000000001" customHeight="1" x14ac:dyDescent="0.2"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40"/>
      <c r="AR159" s="40"/>
      <c r="AS159" s="40"/>
    </row>
    <row r="160" spans="1:45" s="1" customFormat="1" ht="20.100000000000001" customHeight="1" x14ac:dyDescent="0.25">
      <c r="A160" s="3"/>
      <c r="B160" s="6"/>
      <c r="C160" s="51" t="s">
        <v>159</v>
      </c>
      <c r="D160" s="52"/>
      <c r="E160" s="5"/>
      <c r="F160" s="53">
        <v>661</v>
      </c>
      <c r="G160" s="54"/>
      <c r="H160" s="54"/>
      <c r="I160" s="54"/>
      <c r="J160" s="53">
        <v>2137</v>
      </c>
      <c r="K160" s="53">
        <v>103</v>
      </c>
      <c r="L160" s="53">
        <v>5</v>
      </c>
      <c r="M160" s="54"/>
      <c r="N160" s="53">
        <v>2245</v>
      </c>
      <c r="O160" s="54"/>
      <c r="P160" s="54"/>
      <c r="Q160" s="54"/>
      <c r="R160" s="53">
        <v>0</v>
      </c>
      <c r="S160" s="53">
        <v>123</v>
      </c>
      <c r="T160" s="53">
        <v>650</v>
      </c>
      <c r="U160" s="53">
        <v>364</v>
      </c>
      <c r="V160" s="53">
        <v>64</v>
      </c>
      <c r="W160" s="54"/>
      <c r="X160" s="53">
        <v>231</v>
      </c>
      <c r="Y160" s="53">
        <v>5</v>
      </c>
      <c r="Z160" s="53">
        <v>47</v>
      </c>
      <c r="AA160" s="53">
        <v>440</v>
      </c>
      <c r="AB160" s="53">
        <v>0</v>
      </c>
      <c r="AC160" s="53">
        <v>0</v>
      </c>
      <c r="AD160" s="53">
        <v>158</v>
      </c>
      <c r="AE160" s="54"/>
      <c r="AF160" s="53">
        <v>2082</v>
      </c>
      <c r="AG160" s="54"/>
      <c r="AH160" s="54"/>
      <c r="AI160" s="54"/>
      <c r="AJ160" s="53">
        <v>824</v>
      </c>
      <c r="AK160" s="54"/>
      <c r="AL160" s="54"/>
      <c r="AM160" s="54"/>
      <c r="AN160" s="53">
        <v>0</v>
      </c>
      <c r="AO160" s="54"/>
      <c r="AP160" s="53">
        <v>0</v>
      </c>
      <c r="AQ160" s="40"/>
      <c r="AR160" s="40"/>
      <c r="AS160" s="40"/>
    </row>
    <row r="161" spans="1:45" ht="20.100000000000001" customHeight="1" x14ac:dyDescent="0.2"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40"/>
      <c r="AR161" s="40"/>
      <c r="AS161" s="40"/>
    </row>
    <row r="162" spans="1:45" s="1" customFormat="1" ht="20.100000000000001" customHeight="1" x14ac:dyDescent="0.25">
      <c r="A162" s="3"/>
      <c r="B162" s="57" t="s">
        <v>160</v>
      </c>
      <c r="C162" s="58"/>
      <c r="D162" s="58"/>
      <c r="E162" s="5"/>
      <c r="F162" s="59">
        <v>920</v>
      </c>
      <c r="G162" s="54"/>
      <c r="H162" s="54"/>
      <c r="I162" s="54"/>
      <c r="J162" s="59">
        <v>2762</v>
      </c>
      <c r="K162" s="59">
        <v>118</v>
      </c>
      <c r="L162" s="59">
        <v>12</v>
      </c>
      <c r="M162" s="54"/>
      <c r="N162" s="59">
        <v>2892</v>
      </c>
      <c r="O162" s="54"/>
      <c r="P162" s="54"/>
      <c r="Q162" s="54"/>
      <c r="R162" s="59">
        <v>0</v>
      </c>
      <c r="S162" s="59">
        <v>159</v>
      </c>
      <c r="T162" s="59">
        <v>945</v>
      </c>
      <c r="U162" s="59">
        <v>373</v>
      </c>
      <c r="V162" s="59">
        <v>66</v>
      </c>
      <c r="W162" s="54"/>
      <c r="X162" s="59">
        <v>338</v>
      </c>
      <c r="Y162" s="59">
        <v>6</v>
      </c>
      <c r="Z162" s="59">
        <v>70</v>
      </c>
      <c r="AA162" s="59">
        <v>604</v>
      </c>
      <c r="AB162" s="59">
        <v>0</v>
      </c>
      <c r="AC162" s="59">
        <v>0</v>
      </c>
      <c r="AD162" s="59">
        <v>181</v>
      </c>
      <c r="AE162" s="54"/>
      <c r="AF162" s="59">
        <v>2742</v>
      </c>
      <c r="AG162" s="54"/>
      <c r="AH162" s="54"/>
      <c r="AI162" s="54"/>
      <c r="AJ162" s="59">
        <v>1070</v>
      </c>
      <c r="AK162" s="54"/>
      <c r="AL162" s="54"/>
      <c r="AM162" s="54"/>
      <c r="AN162" s="59">
        <v>0</v>
      </c>
      <c r="AO162" s="54"/>
      <c r="AP162" s="59">
        <v>0</v>
      </c>
      <c r="AQ162" s="40"/>
      <c r="AR162" s="40"/>
      <c r="AS162" s="40"/>
    </row>
    <row r="163" spans="1:45" ht="20.100000000000001" customHeight="1" x14ac:dyDescent="0.2"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40"/>
      <c r="AR163" s="40"/>
      <c r="AS163" s="40"/>
    </row>
    <row r="164" spans="1:45" ht="20.100000000000001" customHeight="1" x14ac:dyDescent="0.2">
      <c r="B164" s="6" t="s">
        <v>161</v>
      </c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40"/>
      <c r="AR164" s="40"/>
      <c r="AS164" s="40"/>
    </row>
    <row r="165" spans="1:45" ht="20.100000000000001" customHeight="1" x14ac:dyDescent="0.2">
      <c r="C165" s="3" t="s">
        <v>95</v>
      </c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40"/>
      <c r="AR165" s="40"/>
      <c r="AS165" s="40"/>
    </row>
    <row r="166" spans="1:45" ht="20.100000000000001" customHeight="1" x14ac:dyDescent="0.2">
      <c r="D166" s="2" t="s">
        <v>122</v>
      </c>
      <c r="F166" s="39">
        <v>0</v>
      </c>
      <c r="G166" s="39"/>
      <c r="H166" s="39"/>
      <c r="I166" s="39"/>
      <c r="J166" s="39">
        <v>0</v>
      </c>
      <c r="K166" s="39">
        <v>0</v>
      </c>
      <c r="L166" s="39">
        <v>0</v>
      </c>
      <c r="M166" s="39"/>
      <c r="N166" s="39">
        <v>0</v>
      </c>
      <c r="O166" s="39"/>
      <c r="P166" s="39"/>
      <c r="Q166" s="39"/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/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/>
      <c r="AF166" s="39">
        <v>0</v>
      </c>
      <c r="AG166" s="39"/>
      <c r="AH166" s="39"/>
      <c r="AI166" s="39"/>
      <c r="AJ166" s="39">
        <v>0</v>
      </c>
      <c r="AK166" s="39"/>
      <c r="AL166" s="39"/>
      <c r="AM166" s="39"/>
      <c r="AN166" s="39">
        <v>0</v>
      </c>
      <c r="AO166" s="39"/>
      <c r="AP166" s="39">
        <v>0</v>
      </c>
      <c r="AQ166" s="40"/>
      <c r="AR166" s="40"/>
      <c r="AS166" s="40"/>
    </row>
    <row r="167" spans="1:45" ht="20.100000000000001" customHeight="1" x14ac:dyDescent="0.2">
      <c r="D167" s="47" t="s">
        <v>135</v>
      </c>
      <c r="F167" s="48">
        <v>0</v>
      </c>
      <c r="G167" s="49"/>
      <c r="H167" s="49"/>
      <c r="I167" s="49"/>
      <c r="J167" s="48">
        <v>0</v>
      </c>
      <c r="K167" s="48">
        <v>0</v>
      </c>
      <c r="L167" s="48">
        <v>0</v>
      </c>
      <c r="M167" s="49"/>
      <c r="N167" s="48">
        <v>0</v>
      </c>
      <c r="O167" s="49"/>
      <c r="P167" s="49"/>
      <c r="Q167" s="49"/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9"/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9"/>
      <c r="AF167" s="48">
        <v>0</v>
      </c>
      <c r="AG167" s="49"/>
      <c r="AH167" s="49"/>
      <c r="AI167" s="49"/>
      <c r="AJ167" s="48">
        <v>0</v>
      </c>
      <c r="AK167" s="49"/>
      <c r="AL167" s="49"/>
      <c r="AM167" s="49"/>
      <c r="AN167" s="48">
        <v>0</v>
      </c>
      <c r="AO167" s="49"/>
      <c r="AP167" s="48">
        <v>0</v>
      </c>
      <c r="AQ167" s="40"/>
      <c r="AR167" s="40"/>
      <c r="AS167" s="40"/>
    </row>
    <row r="168" spans="1:45" ht="20.100000000000001" customHeight="1" x14ac:dyDescent="0.2">
      <c r="D168" s="2" t="s">
        <v>113</v>
      </c>
      <c r="F168" s="39">
        <v>0</v>
      </c>
      <c r="G168" s="39"/>
      <c r="H168" s="39"/>
      <c r="I168" s="39"/>
      <c r="J168" s="39">
        <v>0</v>
      </c>
      <c r="K168" s="39">
        <v>0</v>
      </c>
      <c r="L168" s="39">
        <v>0</v>
      </c>
      <c r="M168" s="39"/>
      <c r="N168" s="39">
        <v>0</v>
      </c>
      <c r="O168" s="39"/>
      <c r="P168" s="39"/>
      <c r="Q168" s="39"/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39"/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/>
      <c r="AF168" s="39">
        <v>0</v>
      </c>
      <c r="AG168" s="39"/>
      <c r="AH168" s="39"/>
      <c r="AI168" s="39"/>
      <c r="AJ168" s="39">
        <v>0</v>
      </c>
      <c r="AK168" s="39"/>
      <c r="AL168" s="39"/>
      <c r="AM168" s="39"/>
      <c r="AN168" s="39">
        <v>0</v>
      </c>
      <c r="AO168" s="39"/>
      <c r="AP168" s="39">
        <v>0</v>
      </c>
      <c r="AQ168" s="40"/>
      <c r="AR168" s="40"/>
      <c r="AS168" s="40"/>
    </row>
    <row r="169" spans="1:45" ht="20.100000000000001" customHeight="1" x14ac:dyDescent="0.2">
      <c r="D169" s="47" t="s">
        <v>99</v>
      </c>
      <c r="F169" s="48">
        <v>0</v>
      </c>
      <c r="G169" s="49"/>
      <c r="H169" s="49"/>
      <c r="I169" s="49"/>
      <c r="J169" s="48">
        <v>0</v>
      </c>
      <c r="K169" s="48">
        <v>0</v>
      </c>
      <c r="L169" s="48">
        <v>0</v>
      </c>
      <c r="M169" s="49"/>
      <c r="N169" s="48">
        <v>0</v>
      </c>
      <c r="O169" s="49"/>
      <c r="P169" s="49"/>
      <c r="Q169" s="49"/>
      <c r="R169" s="48">
        <v>0</v>
      </c>
      <c r="S169" s="48">
        <v>0</v>
      </c>
      <c r="T169" s="48">
        <v>0</v>
      </c>
      <c r="U169" s="48">
        <v>0</v>
      </c>
      <c r="V169" s="48">
        <v>0</v>
      </c>
      <c r="W169" s="49"/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9"/>
      <c r="AF169" s="48">
        <v>0</v>
      </c>
      <c r="AG169" s="49"/>
      <c r="AH169" s="49"/>
      <c r="AI169" s="49"/>
      <c r="AJ169" s="48">
        <v>0</v>
      </c>
      <c r="AK169" s="49"/>
      <c r="AL169" s="49"/>
      <c r="AM169" s="49"/>
      <c r="AN169" s="48">
        <v>0</v>
      </c>
      <c r="AO169" s="49"/>
      <c r="AP169" s="48">
        <v>0</v>
      </c>
      <c r="AQ169" s="40"/>
      <c r="AR169" s="40"/>
      <c r="AS169" s="40"/>
    </row>
    <row r="170" spans="1:45" ht="20.100000000000001" customHeight="1" x14ac:dyDescent="0.2">
      <c r="D170" s="2" t="s">
        <v>114</v>
      </c>
      <c r="F170" s="39">
        <v>0</v>
      </c>
      <c r="G170" s="39"/>
      <c r="H170" s="39"/>
      <c r="I170" s="39"/>
      <c r="J170" s="39">
        <v>0</v>
      </c>
      <c r="K170" s="39">
        <v>0</v>
      </c>
      <c r="L170" s="39">
        <v>0</v>
      </c>
      <c r="M170" s="39"/>
      <c r="N170" s="39">
        <v>0</v>
      </c>
      <c r="O170" s="39"/>
      <c r="P170" s="39"/>
      <c r="Q170" s="39"/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39"/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/>
      <c r="AF170" s="39">
        <v>0</v>
      </c>
      <c r="AG170" s="39"/>
      <c r="AH170" s="39"/>
      <c r="AI170" s="39"/>
      <c r="AJ170" s="39">
        <v>0</v>
      </c>
      <c r="AK170" s="39"/>
      <c r="AL170" s="39"/>
      <c r="AM170" s="39"/>
      <c r="AN170" s="39">
        <v>0</v>
      </c>
      <c r="AO170" s="39"/>
      <c r="AP170" s="39">
        <v>0</v>
      </c>
      <c r="AQ170" s="40"/>
      <c r="AR170" s="40"/>
      <c r="AS170" s="40"/>
    </row>
    <row r="171" spans="1:45" ht="20.100000000000001" customHeight="1" x14ac:dyDescent="0.2">
      <c r="D171" s="47" t="s">
        <v>101</v>
      </c>
      <c r="F171" s="48">
        <v>0</v>
      </c>
      <c r="G171" s="49"/>
      <c r="H171" s="49"/>
      <c r="I171" s="49"/>
      <c r="J171" s="48">
        <v>0</v>
      </c>
      <c r="K171" s="48">
        <v>0</v>
      </c>
      <c r="L171" s="48">
        <v>0</v>
      </c>
      <c r="M171" s="49"/>
      <c r="N171" s="48">
        <v>0</v>
      </c>
      <c r="O171" s="49"/>
      <c r="P171" s="49"/>
      <c r="Q171" s="49"/>
      <c r="R171" s="48">
        <v>0</v>
      </c>
      <c r="S171" s="48">
        <v>0</v>
      </c>
      <c r="T171" s="48">
        <v>0</v>
      </c>
      <c r="U171" s="48">
        <v>0</v>
      </c>
      <c r="V171" s="48">
        <v>0</v>
      </c>
      <c r="W171" s="49"/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9"/>
      <c r="AF171" s="48">
        <v>0</v>
      </c>
      <c r="AG171" s="49"/>
      <c r="AH171" s="49"/>
      <c r="AI171" s="49"/>
      <c r="AJ171" s="48">
        <v>0</v>
      </c>
      <c r="AK171" s="49"/>
      <c r="AL171" s="49"/>
      <c r="AM171" s="49"/>
      <c r="AN171" s="48">
        <v>0</v>
      </c>
      <c r="AO171" s="49"/>
      <c r="AP171" s="48">
        <v>0</v>
      </c>
      <c r="AQ171" s="40"/>
      <c r="AR171" s="40"/>
      <c r="AS171" s="40"/>
    </row>
    <row r="172" spans="1:45" ht="20.100000000000001" customHeight="1" x14ac:dyDescent="0.2">
      <c r="D172" s="50" t="s">
        <v>102</v>
      </c>
      <c r="F172" s="49">
        <v>0</v>
      </c>
      <c r="G172" s="49"/>
      <c r="H172" s="49"/>
      <c r="I172" s="49"/>
      <c r="J172" s="49">
        <v>0</v>
      </c>
      <c r="K172" s="49">
        <v>0</v>
      </c>
      <c r="L172" s="49">
        <v>0</v>
      </c>
      <c r="M172" s="49"/>
      <c r="N172" s="49">
        <v>0</v>
      </c>
      <c r="O172" s="49"/>
      <c r="P172" s="49"/>
      <c r="Q172" s="49"/>
      <c r="R172" s="49">
        <v>0</v>
      </c>
      <c r="S172" s="49">
        <v>0</v>
      </c>
      <c r="T172" s="49">
        <v>0</v>
      </c>
      <c r="U172" s="49">
        <v>0</v>
      </c>
      <c r="V172" s="49">
        <v>0</v>
      </c>
      <c r="W172" s="49"/>
      <c r="X172" s="49">
        <v>0</v>
      </c>
      <c r="Y172" s="49">
        <v>0</v>
      </c>
      <c r="Z172" s="49">
        <v>0</v>
      </c>
      <c r="AA172" s="49">
        <v>0</v>
      </c>
      <c r="AB172" s="49">
        <v>0</v>
      </c>
      <c r="AC172" s="49">
        <v>0</v>
      </c>
      <c r="AD172" s="49">
        <v>0</v>
      </c>
      <c r="AE172" s="49"/>
      <c r="AF172" s="49">
        <v>0</v>
      </c>
      <c r="AG172" s="49"/>
      <c r="AH172" s="49"/>
      <c r="AI172" s="49"/>
      <c r="AJ172" s="49">
        <v>0</v>
      </c>
      <c r="AK172" s="49"/>
      <c r="AL172" s="49"/>
      <c r="AM172" s="49"/>
      <c r="AN172" s="49">
        <v>0</v>
      </c>
      <c r="AO172" s="49"/>
      <c r="AP172" s="49">
        <v>0</v>
      </c>
      <c r="AQ172" s="40"/>
      <c r="AR172" s="40"/>
      <c r="AS172" s="40"/>
    </row>
    <row r="173" spans="1:45" ht="20.100000000000001" customHeight="1" x14ac:dyDescent="0.2">
      <c r="D173" s="50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0"/>
      <c r="AR173" s="40"/>
      <c r="AS173" s="40"/>
    </row>
    <row r="174" spans="1:45" s="1" customFormat="1" ht="20.100000000000001" customHeight="1" x14ac:dyDescent="0.25">
      <c r="A174" s="3"/>
      <c r="B174" s="6"/>
      <c r="C174" s="51" t="s">
        <v>112</v>
      </c>
      <c r="D174" s="52"/>
      <c r="E174" s="5"/>
      <c r="F174" s="53">
        <v>0</v>
      </c>
      <c r="G174" s="54"/>
      <c r="H174" s="54"/>
      <c r="I174" s="54"/>
      <c r="J174" s="53">
        <v>0</v>
      </c>
      <c r="K174" s="53">
        <v>0</v>
      </c>
      <c r="L174" s="53">
        <v>0</v>
      </c>
      <c r="M174" s="54"/>
      <c r="N174" s="53">
        <v>0</v>
      </c>
      <c r="O174" s="54"/>
      <c r="P174" s="54"/>
      <c r="Q174" s="54"/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4"/>
      <c r="X174" s="53">
        <v>0</v>
      </c>
      <c r="Y174" s="53">
        <v>0</v>
      </c>
      <c r="Z174" s="53">
        <v>0</v>
      </c>
      <c r="AA174" s="53">
        <v>0</v>
      </c>
      <c r="AB174" s="53">
        <v>0</v>
      </c>
      <c r="AC174" s="53">
        <v>0</v>
      </c>
      <c r="AD174" s="53">
        <v>0</v>
      </c>
      <c r="AE174" s="54"/>
      <c r="AF174" s="53">
        <v>0</v>
      </c>
      <c r="AG174" s="54"/>
      <c r="AH174" s="54"/>
      <c r="AI174" s="54"/>
      <c r="AJ174" s="53">
        <v>0</v>
      </c>
      <c r="AK174" s="54"/>
      <c r="AL174" s="54"/>
      <c r="AM174" s="54"/>
      <c r="AN174" s="53">
        <v>0</v>
      </c>
      <c r="AO174" s="54"/>
      <c r="AP174" s="53">
        <v>0</v>
      </c>
      <c r="AQ174" s="40"/>
      <c r="AR174" s="40"/>
      <c r="AS174" s="40"/>
    </row>
    <row r="175" spans="1:45" ht="20.100000000000001" customHeight="1" x14ac:dyDescent="0.2">
      <c r="D175" s="50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0"/>
      <c r="AR175" s="40"/>
      <c r="AS175" s="40"/>
    </row>
    <row r="176" spans="1:45" ht="20.100000000000001" customHeight="1" x14ac:dyDescent="0.2">
      <c r="C176" s="3" t="s">
        <v>0</v>
      </c>
      <c r="D176" s="50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0"/>
      <c r="AR176" s="40"/>
      <c r="AS176" s="40"/>
    </row>
    <row r="177" spans="1:45" ht="20.100000000000001" customHeight="1" x14ac:dyDescent="0.2">
      <c r="D177" s="2" t="s">
        <v>122</v>
      </c>
      <c r="F177" s="39">
        <v>0</v>
      </c>
      <c r="G177" s="39"/>
      <c r="H177" s="39"/>
      <c r="I177" s="39"/>
      <c r="J177" s="39">
        <v>0</v>
      </c>
      <c r="K177" s="39">
        <v>0</v>
      </c>
      <c r="L177" s="39">
        <v>0</v>
      </c>
      <c r="M177" s="39"/>
      <c r="N177" s="39">
        <v>0</v>
      </c>
      <c r="O177" s="39"/>
      <c r="P177" s="39"/>
      <c r="Q177" s="39"/>
      <c r="R177" s="39">
        <v>0</v>
      </c>
      <c r="S177" s="39">
        <v>0</v>
      </c>
      <c r="T177" s="39">
        <v>0</v>
      </c>
      <c r="U177" s="39">
        <v>0</v>
      </c>
      <c r="V177" s="39">
        <v>0</v>
      </c>
      <c r="W177" s="39"/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/>
      <c r="AF177" s="39">
        <v>0</v>
      </c>
      <c r="AG177" s="39"/>
      <c r="AH177" s="39"/>
      <c r="AI177" s="39"/>
      <c r="AJ177" s="39">
        <v>0</v>
      </c>
      <c r="AK177" s="39"/>
      <c r="AL177" s="39"/>
      <c r="AM177" s="39"/>
      <c r="AN177" s="39">
        <v>0</v>
      </c>
      <c r="AO177" s="39"/>
      <c r="AP177" s="39">
        <v>0</v>
      </c>
      <c r="AQ177" s="40"/>
      <c r="AR177" s="40"/>
      <c r="AS177" s="40"/>
    </row>
    <row r="178" spans="1:45" ht="20.100000000000001" customHeight="1" x14ac:dyDescent="0.2">
      <c r="D178" s="47" t="s">
        <v>135</v>
      </c>
      <c r="F178" s="48">
        <v>0</v>
      </c>
      <c r="G178" s="49"/>
      <c r="H178" s="49"/>
      <c r="I178" s="49"/>
      <c r="J178" s="48">
        <v>0</v>
      </c>
      <c r="K178" s="48">
        <v>0</v>
      </c>
      <c r="L178" s="48">
        <v>0</v>
      </c>
      <c r="M178" s="49"/>
      <c r="N178" s="48">
        <v>0</v>
      </c>
      <c r="O178" s="49"/>
      <c r="P178" s="49"/>
      <c r="Q178" s="49"/>
      <c r="R178" s="48">
        <v>0</v>
      </c>
      <c r="S178" s="48">
        <v>0</v>
      </c>
      <c r="T178" s="48">
        <v>0</v>
      </c>
      <c r="U178" s="48">
        <v>0</v>
      </c>
      <c r="V178" s="48">
        <v>0</v>
      </c>
      <c r="W178" s="49"/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9"/>
      <c r="AF178" s="48">
        <v>0</v>
      </c>
      <c r="AG178" s="49"/>
      <c r="AH178" s="49"/>
      <c r="AI178" s="49"/>
      <c r="AJ178" s="48">
        <v>0</v>
      </c>
      <c r="AK178" s="49"/>
      <c r="AL178" s="49"/>
      <c r="AM178" s="49"/>
      <c r="AN178" s="48">
        <v>0</v>
      </c>
      <c r="AO178" s="49"/>
      <c r="AP178" s="48">
        <v>0</v>
      </c>
      <c r="AQ178" s="40"/>
      <c r="AR178" s="40"/>
      <c r="AS178" s="40"/>
    </row>
    <row r="179" spans="1:45" ht="20.100000000000001" customHeight="1" x14ac:dyDescent="0.2">
      <c r="D179" s="2" t="s">
        <v>113</v>
      </c>
      <c r="F179" s="39">
        <v>0</v>
      </c>
      <c r="G179" s="39"/>
      <c r="H179" s="39"/>
      <c r="I179" s="39"/>
      <c r="J179" s="39">
        <v>0</v>
      </c>
      <c r="K179" s="39">
        <v>0</v>
      </c>
      <c r="L179" s="39">
        <v>0</v>
      </c>
      <c r="M179" s="39"/>
      <c r="N179" s="39">
        <v>0</v>
      </c>
      <c r="O179" s="39"/>
      <c r="P179" s="39"/>
      <c r="Q179" s="39"/>
      <c r="R179" s="39">
        <v>0</v>
      </c>
      <c r="S179" s="39">
        <v>0</v>
      </c>
      <c r="T179" s="39">
        <v>0</v>
      </c>
      <c r="U179" s="39">
        <v>0</v>
      </c>
      <c r="V179" s="39">
        <v>0</v>
      </c>
      <c r="W179" s="39"/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/>
      <c r="AF179" s="39">
        <v>0</v>
      </c>
      <c r="AG179" s="39"/>
      <c r="AH179" s="39"/>
      <c r="AI179" s="39"/>
      <c r="AJ179" s="39">
        <v>0</v>
      </c>
      <c r="AK179" s="39"/>
      <c r="AL179" s="39"/>
      <c r="AM179" s="39"/>
      <c r="AN179" s="39">
        <v>0</v>
      </c>
      <c r="AO179" s="39"/>
      <c r="AP179" s="39">
        <v>0</v>
      </c>
      <c r="AQ179" s="40"/>
      <c r="AR179" s="40"/>
      <c r="AS179" s="40"/>
    </row>
    <row r="180" spans="1:45" ht="20.100000000000001" customHeight="1" x14ac:dyDescent="0.2">
      <c r="D180" s="47" t="s">
        <v>136</v>
      </c>
      <c r="F180" s="48">
        <v>0</v>
      </c>
      <c r="G180" s="49"/>
      <c r="H180" s="49"/>
      <c r="I180" s="49"/>
      <c r="J180" s="48">
        <v>0</v>
      </c>
      <c r="K180" s="48">
        <v>0</v>
      </c>
      <c r="L180" s="48">
        <v>0</v>
      </c>
      <c r="M180" s="49"/>
      <c r="N180" s="48">
        <v>0</v>
      </c>
      <c r="O180" s="49"/>
      <c r="P180" s="49"/>
      <c r="Q180" s="49"/>
      <c r="R180" s="48">
        <v>0</v>
      </c>
      <c r="S180" s="48">
        <v>0</v>
      </c>
      <c r="T180" s="48">
        <v>0</v>
      </c>
      <c r="U180" s="48">
        <v>0</v>
      </c>
      <c r="V180" s="48">
        <v>0</v>
      </c>
      <c r="W180" s="49"/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9"/>
      <c r="AF180" s="48">
        <v>0</v>
      </c>
      <c r="AG180" s="49"/>
      <c r="AH180" s="49"/>
      <c r="AI180" s="49"/>
      <c r="AJ180" s="48">
        <v>0</v>
      </c>
      <c r="AK180" s="49"/>
      <c r="AL180" s="49"/>
      <c r="AM180" s="49"/>
      <c r="AN180" s="48">
        <v>0</v>
      </c>
      <c r="AO180" s="49"/>
      <c r="AP180" s="48">
        <v>0</v>
      </c>
      <c r="AQ180" s="40"/>
      <c r="AR180" s="40"/>
      <c r="AS180" s="40"/>
    </row>
    <row r="181" spans="1:45" ht="20.100000000000001" customHeight="1" x14ac:dyDescent="0.2">
      <c r="D181" s="2" t="s">
        <v>114</v>
      </c>
      <c r="F181" s="39">
        <v>0</v>
      </c>
      <c r="G181" s="39"/>
      <c r="H181" s="39"/>
      <c r="I181" s="39"/>
      <c r="J181" s="39">
        <v>0</v>
      </c>
      <c r="K181" s="39">
        <v>0</v>
      </c>
      <c r="L181" s="39">
        <v>0</v>
      </c>
      <c r="M181" s="39"/>
      <c r="N181" s="39">
        <v>0</v>
      </c>
      <c r="O181" s="39"/>
      <c r="P181" s="39"/>
      <c r="Q181" s="39"/>
      <c r="R181" s="39">
        <v>0</v>
      </c>
      <c r="S181" s="39">
        <v>0</v>
      </c>
      <c r="T181" s="39">
        <v>0</v>
      </c>
      <c r="U181" s="39">
        <v>0</v>
      </c>
      <c r="V181" s="39">
        <v>0</v>
      </c>
      <c r="W181" s="39"/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/>
      <c r="AF181" s="39">
        <v>0</v>
      </c>
      <c r="AG181" s="39"/>
      <c r="AH181" s="39"/>
      <c r="AI181" s="39"/>
      <c r="AJ181" s="39">
        <v>0</v>
      </c>
      <c r="AK181" s="39"/>
      <c r="AL181" s="39"/>
      <c r="AM181" s="39"/>
      <c r="AN181" s="39">
        <v>0</v>
      </c>
      <c r="AO181" s="39"/>
      <c r="AP181" s="39">
        <v>0</v>
      </c>
      <c r="AQ181" s="40"/>
      <c r="AR181" s="40"/>
      <c r="AS181" s="40"/>
    </row>
    <row r="182" spans="1:45" ht="20.100000000000001" customHeight="1" x14ac:dyDescent="0.2">
      <c r="D182" s="47" t="s">
        <v>101</v>
      </c>
      <c r="F182" s="48">
        <v>0</v>
      </c>
      <c r="G182" s="49"/>
      <c r="H182" s="49"/>
      <c r="I182" s="49"/>
      <c r="J182" s="48">
        <v>0</v>
      </c>
      <c r="K182" s="48">
        <v>0</v>
      </c>
      <c r="L182" s="48">
        <v>0</v>
      </c>
      <c r="M182" s="49"/>
      <c r="N182" s="48">
        <v>0</v>
      </c>
      <c r="O182" s="49"/>
      <c r="P182" s="49"/>
      <c r="Q182" s="49"/>
      <c r="R182" s="48">
        <v>0</v>
      </c>
      <c r="S182" s="48">
        <v>0</v>
      </c>
      <c r="T182" s="48">
        <v>0</v>
      </c>
      <c r="U182" s="48">
        <v>0</v>
      </c>
      <c r="V182" s="48">
        <v>0</v>
      </c>
      <c r="W182" s="49"/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9"/>
      <c r="AF182" s="48">
        <v>0</v>
      </c>
      <c r="AG182" s="49"/>
      <c r="AH182" s="49"/>
      <c r="AI182" s="49"/>
      <c r="AJ182" s="48">
        <v>0</v>
      </c>
      <c r="AK182" s="49"/>
      <c r="AL182" s="49"/>
      <c r="AM182" s="49"/>
      <c r="AN182" s="48">
        <v>0</v>
      </c>
      <c r="AO182" s="49"/>
      <c r="AP182" s="48">
        <v>0</v>
      </c>
      <c r="AQ182" s="40"/>
      <c r="AR182" s="40"/>
      <c r="AS182" s="40"/>
    </row>
    <row r="183" spans="1:45" ht="19.5" customHeight="1" x14ac:dyDescent="0.2">
      <c r="D183" s="2" t="s">
        <v>116</v>
      </c>
      <c r="F183" s="39">
        <v>0</v>
      </c>
      <c r="G183" s="39"/>
      <c r="H183" s="39"/>
      <c r="I183" s="39"/>
      <c r="J183" s="39">
        <v>0</v>
      </c>
      <c r="K183" s="39">
        <v>0</v>
      </c>
      <c r="L183" s="39">
        <v>0</v>
      </c>
      <c r="M183" s="39"/>
      <c r="N183" s="39">
        <v>0</v>
      </c>
      <c r="O183" s="39"/>
      <c r="P183" s="39"/>
      <c r="Q183" s="39"/>
      <c r="R183" s="39">
        <v>0</v>
      </c>
      <c r="S183" s="39">
        <v>0</v>
      </c>
      <c r="T183" s="39">
        <v>0</v>
      </c>
      <c r="U183" s="39">
        <v>0</v>
      </c>
      <c r="V183" s="39">
        <v>0</v>
      </c>
      <c r="W183" s="39"/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/>
      <c r="AF183" s="39">
        <v>0</v>
      </c>
      <c r="AG183" s="39"/>
      <c r="AH183" s="39"/>
      <c r="AI183" s="39"/>
      <c r="AJ183" s="39">
        <v>0</v>
      </c>
      <c r="AK183" s="39"/>
      <c r="AL183" s="39"/>
      <c r="AM183" s="39"/>
      <c r="AN183" s="39">
        <v>0</v>
      </c>
      <c r="AO183" s="39"/>
      <c r="AP183" s="39">
        <v>0</v>
      </c>
      <c r="AQ183" s="40"/>
      <c r="AR183" s="40"/>
      <c r="AS183" s="40"/>
    </row>
    <row r="184" spans="1:45" ht="20.100000000000001" customHeight="1" x14ac:dyDescent="0.2">
      <c r="D184" s="47" t="s">
        <v>155</v>
      </c>
      <c r="F184" s="48">
        <v>0</v>
      </c>
      <c r="G184" s="49"/>
      <c r="H184" s="49"/>
      <c r="I184" s="49"/>
      <c r="J184" s="48">
        <v>0</v>
      </c>
      <c r="K184" s="48">
        <v>0</v>
      </c>
      <c r="L184" s="48">
        <v>0</v>
      </c>
      <c r="M184" s="49"/>
      <c r="N184" s="48">
        <v>0</v>
      </c>
      <c r="O184" s="49"/>
      <c r="P184" s="49"/>
      <c r="Q184" s="49"/>
      <c r="R184" s="48">
        <v>0</v>
      </c>
      <c r="S184" s="48">
        <v>0</v>
      </c>
      <c r="T184" s="48">
        <v>0</v>
      </c>
      <c r="U184" s="48">
        <v>0</v>
      </c>
      <c r="V184" s="48">
        <v>0</v>
      </c>
      <c r="W184" s="49"/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9"/>
      <c r="AF184" s="48">
        <v>0</v>
      </c>
      <c r="AG184" s="49"/>
      <c r="AH184" s="49"/>
      <c r="AI184" s="49"/>
      <c r="AJ184" s="48">
        <v>0</v>
      </c>
      <c r="AK184" s="49"/>
      <c r="AL184" s="49"/>
      <c r="AM184" s="49"/>
      <c r="AN184" s="48">
        <v>0</v>
      </c>
      <c r="AO184" s="49"/>
      <c r="AP184" s="48">
        <v>0</v>
      </c>
      <c r="AQ184" s="40"/>
      <c r="AR184" s="40"/>
      <c r="AS184" s="40"/>
    </row>
    <row r="185" spans="1:45" ht="20.100000000000001" customHeight="1" x14ac:dyDescent="0.2">
      <c r="D185" s="2" t="s">
        <v>137</v>
      </c>
      <c r="F185" s="39">
        <v>0</v>
      </c>
      <c r="G185" s="39"/>
      <c r="H185" s="39"/>
      <c r="I185" s="39"/>
      <c r="J185" s="39">
        <v>0</v>
      </c>
      <c r="K185" s="39">
        <v>0</v>
      </c>
      <c r="L185" s="39">
        <v>0</v>
      </c>
      <c r="M185" s="39"/>
      <c r="N185" s="39">
        <v>0</v>
      </c>
      <c r="O185" s="39"/>
      <c r="P185" s="39"/>
      <c r="Q185" s="39"/>
      <c r="R185" s="39">
        <v>0</v>
      </c>
      <c r="S185" s="39">
        <v>0</v>
      </c>
      <c r="T185" s="39">
        <v>0</v>
      </c>
      <c r="U185" s="39">
        <v>0</v>
      </c>
      <c r="V185" s="39">
        <v>0</v>
      </c>
      <c r="W185" s="39"/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/>
      <c r="AF185" s="39">
        <v>0</v>
      </c>
      <c r="AG185" s="39"/>
      <c r="AH185" s="39"/>
      <c r="AI185" s="39"/>
      <c r="AJ185" s="39">
        <v>0</v>
      </c>
      <c r="AK185" s="39"/>
      <c r="AL185" s="39"/>
      <c r="AM185" s="39"/>
      <c r="AN185" s="39">
        <v>0</v>
      </c>
      <c r="AO185" s="39"/>
      <c r="AP185" s="39">
        <v>0</v>
      </c>
      <c r="AQ185" s="40"/>
      <c r="AR185" s="40"/>
      <c r="AS185" s="40"/>
    </row>
    <row r="186" spans="1:45" ht="20.100000000000001" customHeight="1" x14ac:dyDescent="0.2"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40"/>
      <c r="AR186" s="40"/>
      <c r="AS186" s="40"/>
    </row>
    <row r="187" spans="1:45" s="1" customFormat="1" ht="20.100000000000001" customHeight="1" x14ac:dyDescent="0.25">
      <c r="A187" s="3"/>
      <c r="B187" s="6"/>
      <c r="C187" s="51" t="s">
        <v>120</v>
      </c>
      <c r="D187" s="52"/>
      <c r="E187" s="5"/>
      <c r="F187" s="53">
        <v>0</v>
      </c>
      <c r="G187" s="54"/>
      <c r="H187" s="54"/>
      <c r="I187" s="54"/>
      <c r="J187" s="53">
        <v>0</v>
      </c>
      <c r="K187" s="53">
        <v>0</v>
      </c>
      <c r="L187" s="53">
        <v>0</v>
      </c>
      <c r="M187" s="54"/>
      <c r="N187" s="53">
        <v>0</v>
      </c>
      <c r="O187" s="54"/>
      <c r="P187" s="54"/>
      <c r="Q187" s="54"/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4"/>
      <c r="X187" s="53">
        <v>0</v>
      </c>
      <c r="Y187" s="53">
        <v>0</v>
      </c>
      <c r="Z187" s="53">
        <v>0</v>
      </c>
      <c r="AA187" s="53">
        <v>0</v>
      </c>
      <c r="AB187" s="53">
        <v>0</v>
      </c>
      <c r="AC187" s="53">
        <v>0</v>
      </c>
      <c r="AD187" s="53">
        <v>0</v>
      </c>
      <c r="AE187" s="54"/>
      <c r="AF187" s="53">
        <v>0</v>
      </c>
      <c r="AG187" s="54"/>
      <c r="AH187" s="54"/>
      <c r="AI187" s="54"/>
      <c r="AJ187" s="53">
        <v>0</v>
      </c>
      <c r="AK187" s="54"/>
      <c r="AL187" s="54"/>
      <c r="AM187" s="54"/>
      <c r="AN187" s="53">
        <v>0</v>
      </c>
      <c r="AO187" s="54"/>
      <c r="AP187" s="53">
        <v>0</v>
      </c>
      <c r="AQ187" s="40"/>
      <c r="AR187" s="40"/>
      <c r="AS187" s="40"/>
    </row>
    <row r="188" spans="1:45" ht="20.100000000000001" customHeight="1" x14ac:dyDescent="0.2"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40"/>
      <c r="AR188" s="40"/>
      <c r="AS188" s="40"/>
    </row>
    <row r="189" spans="1:45" ht="20.100000000000001" customHeight="1" x14ac:dyDescent="0.2">
      <c r="C189" s="3" t="s">
        <v>162</v>
      </c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40"/>
      <c r="AR189" s="40"/>
      <c r="AS189" s="40"/>
    </row>
    <row r="190" spans="1:45" ht="20.100000000000001" customHeight="1" x14ac:dyDescent="0.2">
      <c r="D190" s="2" t="s">
        <v>163</v>
      </c>
      <c r="F190" s="39">
        <v>0</v>
      </c>
      <c r="G190" s="39"/>
      <c r="H190" s="39"/>
      <c r="I190" s="39"/>
      <c r="J190" s="39">
        <v>1</v>
      </c>
      <c r="K190" s="39">
        <v>1</v>
      </c>
      <c r="L190" s="39">
        <v>0</v>
      </c>
      <c r="M190" s="39"/>
      <c r="N190" s="39">
        <v>2</v>
      </c>
      <c r="O190" s="39"/>
      <c r="P190" s="39"/>
      <c r="Q190" s="39"/>
      <c r="R190" s="39">
        <v>0</v>
      </c>
      <c r="S190" s="39">
        <v>1</v>
      </c>
      <c r="T190" s="39">
        <v>1</v>
      </c>
      <c r="U190" s="39">
        <v>0</v>
      </c>
      <c r="V190" s="39">
        <v>0</v>
      </c>
      <c r="W190" s="39"/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/>
      <c r="AF190" s="39">
        <v>2</v>
      </c>
      <c r="AG190" s="39"/>
      <c r="AH190" s="39"/>
      <c r="AI190" s="39"/>
      <c r="AJ190" s="39">
        <v>0</v>
      </c>
      <c r="AK190" s="39"/>
      <c r="AL190" s="39"/>
      <c r="AM190" s="39"/>
      <c r="AN190" s="39">
        <v>0</v>
      </c>
      <c r="AO190" s="39"/>
      <c r="AP190" s="39">
        <v>0</v>
      </c>
      <c r="AQ190" s="40"/>
      <c r="AR190" s="40"/>
      <c r="AS190" s="40"/>
    </row>
    <row r="191" spans="1:45" ht="19.5" customHeight="1" x14ac:dyDescent="0.2">
      <c r="D191" s="47" t="s">
        <v>164</v>
      </c>
      <c r="F191" s="48">
        <v>0</v>
      </c>
      <c r="G191" s="49"/>
      <c r="H191" s="49"/>
      <c r="I191" s="49"/>
      <c r="J191" s="48">
        <v>0</v>
      </c>
      <c r="K191" s="48">
        <v>0</v>
      </c>
      <c r="L191" s="48">
        <v>0</v>
      </c>
      <c r="M191" s="49"/>
      <c r="N191" s="48">
        <v>0</v>
      </c>
      <c r="O191" s="49"/>
      <c r="P191" s="49"/>
      <c r="Q191" s="49"/>
      <c r="R191" s="48">
        <v>0</v>
      </c>
      <c r="S191" s="48">
        <v>0</v>
      </c>
      <c r="T191" s="48">
        <v>0</v>
      </c>
      <c r="U191" s="48">
        <v>0</v>
      </c>
      <c r="V191" s="48">
        <v>0</v>
      </c>
      <c r="W191" s="49"/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9"/>
      <c r="AF191" s="48">
        <v>0</v>
      </c>
      <c r="AG191" s="49"/>
      <c r="AH191" s="49"/>
      <c r="AI191" s="49"/>
      <c r="AJ191" s="48">
        <v>0</v>
      </c>
      <c r="AK191" s="49"/>
      <c r="AL191" s="49"/>
      <c r="AM191" s="49"/>
      <c r="AN191" s="48">
        <v>0</v>
      </c>
      <c r="AO191" s="49"/>
      <c r="AP191" s="48">
        <v>0</v>
      </c>
      <c r="AQ191" s="40"/>
      <c r="AR191" s="40"/>
      <c r="AS191" s="40"/>
    </row>
    <row r="192" spans="1:45" ht="20.100000000000001" customHeight="1" x14ac:dyDescent="0.2">
      <c r="D192" s="2" t="s">
        <v>165</v>
      </c>
      <c r="F192" s="39">
        <v>0</v>
      </c>
      <c r="G192" s="39"/>
      <c r="H192" s="39"/>
      <c r="I192" s="39"/>
      <c r="J192" s="39">
        <v>0</v>
      </c>
      <c r="K192" s="39">
        <v>0</v>
      </c>
      <c r="L192" s="39">
        <v>0</v>
      </c>
      <c r="M192" s="39"/>
      <c r="N192" s="39">
        <v>0</v>
      </c>
      <c r="O192" s="39"/>
      <c r="P192" s="39"/>
      <c r="Q192" s="39"/>
      <c r="R192" s="39">
        <v>0</v>
      </c>
      <c r="S192" s="39">
        <v>0</v>
      </c>
      <c r="T192" s="39">
        <v>0</v>
      </c>
      <c r="U192" s="39">
        <v>0</v>
      </c>
      <c r="V192" s="39">
        <v>0</v>
      </c>
      <c r="W192" s="39"/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/>
      <c r="AF192" s="39">
        <v>0</v>
      </c>
      <c r="AG192" s="39"/>
      <c r="AH192" s="39"/>
      <c r="AI192" s="39"/>
      <c r="AJ192" s="39">
        <v>0</v>
      </c>
      <c r="AK192" s="39"/>
      <c r="AL192" s="39"/>
      <c r="AM192" s="39"/>
      <c r="AN192" s="39">
        <v>0</v>
      </c>
      <c r="AO192" s="39"/>
      <c r="AP192" s="39">
        <v>0</v>
      </c>
      <c r="AQ192" s="40"/>
      <c r="AR192" s="40"/>
      <c r="AS192" s="40"/>
    </row>
    <row r="193" spans="1:45" ht="19.5" customHeight="1" x14ac:dyDescent="0.2">
      <c r="D193" s="47" t="s">
        <v>166</v>
      </c>
      <c r="F193" s="48">
        <v>0</v>
      </c>
      <c r="G193" s="49"/>
      <c r="H193" s="49"/>
      <c r="I193" s="49"/>
      <c r="J193" s="48">
        <v>0</v>
      </c>
      <c r="K193" s="48">
        <v>0</v>
      </c>
      <c r="L193" s="48">
        <v>0</v>
      </c>
      <c r="M193" s="49"/>
      <c r="N193" s="48">
        <v>0</v>
      </c>
      <c r="O193" s="49"/>
      <c r="P193" s="49"/>
      <c r="Q193" s="49"/>
      <c r="R193" s="48">
        <v>0</v>
      </c>
      <c r="S193" s="48">
        <v>0</v>
      </c>
      <c r="T193" s="48">
        <v>0</v>
      </c>
      <c r="U193" s="48">
        <v>0</v>
      </c>
      <c r="V193" s="48">
        <v>0</v>
      </c>
      <c r="W193" s="49"/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9"/>
      <c r="AF193" s="48">
        <v>0</v>
      </c>
      <c r="AG193" s="49"/>
      <c r="AH193" s="49"/>
      <c r="AI193" s="49"/>
      <c r="AJ193" s="48">
        <v>0</v>
      </c>
      <c r="AK193" s="49"/>
      <c r="AL193" s="49"/>
      <c r="AM193" s="49"/>
      <c r="AN193" s="48">
        <v>0</v>
      </c>
      <c r="AO193" s="49"/>
      <c r="AP193" s="48">
        <v>0</v>
      </c>
      <c r="AQ193" s="40"/>
      <c r="AR193" s="40"/>
      <c r="AS193" s="40"/>
    </row>
    <row r="194" spans="1:45" ht="20.100000000000001" customHeight="1" x14ac:dyDescent="0.2">
      <c r="D194" s="2" t="s">
        <v>167</v>
      </c>
      <c r="F194" s="39">
        <v>0</v>
      </c>
      <c r="G194" s="39"/>
      <c r="H194" s="39"/>
      <c r="I194" s="39"/>
      <c r="J194" s="39">
        <v>0</v>
      </c>
      <c r="K194" s="39">
        <v>0</v>
      </c>
      <c r="L194" s="39">
        <v>0</v>
      </c>
      <c r="M194" s="39"/>
      <c r="N194" s="39">
        <v>0</v>
      </c>
      <c r="O194" s="39"/>
      <c r="P194" s="39"/>
      <c r="Q194" s="39"/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39"/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/>
      <c r="AF194" s="39">
        <v>0</v>
      </c>
      <c r="AG194" s="39"/>
      <c r="AH194" s="39"/>
      <c r="AI194" s="39"/>
      <c r="AJ194" s="39">
        <v>0</v>
      </c>
      <c r="AK194" s="39"/>
      <c r="AL194" s="39"/>
      <c r="AM194" s="39"/>
      <c r="AN194" s="39">
        <v>0</v>
      </c>
      <c r="AO194" s="39"/>
      <c r="AP194" s="39">
        <v>0</v>
      </c>
      <c r="AQ194" s="40"/>
      <c r="AR194" s="40"/>
      <c r="AS194" s="40"/>
    </row>
    <row r="195" spans="1:45" ht="19.5" customHeight="1" x14ac:dyDescent="0.2">
      <c r="D195" s="47" t="s">
        <v>168</v>
      </c>
      <c r="F195" s="48">
        <v>0</v>
      </c>
      <c r="G195" s="49"/>
      <c r="H195" s="49"/>
      <c r="I195" s="49"/>
      <c r="J195" s="48">
        <v>0</v>
      </c>
      <c r="K195" s="48">
        <v>0</v>
      </c>
      <c r="L195" s="48">
        <v>0</v>
      </c>
      <c r="M195" s="49"/>
      <c r="N195" s="48">
        <v>0</v>
      </c>
      <c r="O195" s="49"/>
      <c r="P195" s="49"/>
      <c r="Q195" s="49"/>
      <c r="R195" s="48">
        <v>0</v>
      </c>
      <c r="S195" s="48">
        <v>0</v>
      </c>
      <c r="T195" s="48">
        <v>0</v>
      </c>
      <c r="U195" s="48">
        <v>0</v>
      </c>
      <c r="V195" s="48">
        <v>0</v>
      </c>
      <c r="W195" s="49"/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9"/>
      <c r="AF195" s="48">
        <v>0</v>
      </c>
      <c r="AG195" s="49"/>
      <c r="AH195" s="49"/>
      <c r="AI195" s="49"/>
      <c r="AJ195" s="48">
        <v>0</v>
      </c>
      <c r="AK195" s="49"/>
      <c r="AL195" s="49"/>
      <c r="AM195" s="49"/>
      <c r="AN195" s="48">
        <v>0</v>
      </c>
      <c r="AO195" s="49"/>
      <c r="AP195" s="48">
        <v>0</v>
      </c>
      <c r="AQ195" s="40"/>
      <c r="AR195" s="40"/>
      <c r="AS195" s="40"/>
    </row>
    <row r="196" spans="1:45" ht="20.100000000000001" customHeight="1" x14ac:dyDescent="0.2">
      <c r="D196" s="2" t="s">
        <v>169</v>
      </c>
      <c r="F196" s="39">
        <v>0</v>
      </c>
      <c r="G196" s="39"/>
      <c r="H196" s="39"/>
      <c r="I196" s="39"/>
      <c r="J196" s="39">
        <v>0</v>
      </c>
      <c r="K196" s="39">
        <v>0</v>
      </c>
      <c r="L196" s="39">
        <v>0</v>
      </c>
      <c r="M196" s="39"/>
      <c r="N196" s="39">
        <v>0</v>
      </c>
      <c r="O196" s="39"/>
      <c r="P196" s="39"/>
      <c r="Q196" s="39"/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39"/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/>
      <c r="AF196" s="39">
        <v>0</v>
      </c>
      <c r="AG196" s="39"/>
      <c r="AH196" s="39"/>
      <c r="AI196" s="39"/>
      <c r="AJ196" s="39">
        <v>0</v>
      </c>
      <c r="AK196" s="39"/>
      <c r="AL196" s="39"/>
      <c r="AM196" s="39"/>
      <c r="AN196" s="39">
        <v>0</v>
      </c>
      <c r="AO196" s="39"/>
      <c r="AP196" s="39">
        <v>0</v>
      </c>
      <c r="AQ196" s="40"/>
      <c r="AR196" s="40"/>
      <c r="AS196" s="40"/>
    </row>
    <row r="197" spans="1:45" ht="19.5" customHeight="1" x14ac:dyDescent="0.2">
      <c r="D197" s="47" t="s">
        <v>170</v>
      </c>
      <c r="F197" s="48">
        <v>0</v>
      </c>
      <c r="G197" s="49"/>
      <c r="H197" s="49"/>
      <c r="I197" s="49"/>
      <c r="J197" s="48">
        <v>0</v>
      </c>
      <c r="K197" s="48">
        <v>0</v>
      </c>
      <c r="L197" s="48">
        <v>0</v>
      </c>
      <c r="M197" s="49"/>
      <c r="N197" s="48">
        <v>0</v>
      </c>
      <c r="O197" s="49"/>
      <c r="P197" s="49"/>
      <c r="Q197" s="49"/>
      <c r="R197" s="48">
        <v>0</v>
      </c>
      <c r="S197" s="48">
        <v>0</v>
      </c>
      <c r="T197" s="48">
        <v>0</v>
      </c>
      <c r="U197" s="48">
        <v>0</v>
      </c>
      <c r="V197" s="48">
        <v>0</v>
      </c>
      <c r="W197" s="49"/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9"/>
      <c r="AF197" s="48">
        <v>0</v>
      </c>
      <c r="AG197" s="49"/>
      <c r="AH197" s="49"/>
      <c r="AI197" s="49"/>
      <c r="AJ197" s="48">
        <v>0</v>
      </c>
      <c r="AK197" s="49"/>
      <c r="AL197" s="49"/>
      <c r="AM197" s="49"/>
      <c r="AN197" s="48">
        <v>0</v>
      </c>
      <c r="AO197" s="49"/>
      <c r="AP197" s="48">
        <v>0</v>
      </c>
      <c r="AQ197" s="40"/>
      <c r="AR197" s="40"/>
      <c r="AS197" s="40"/>
    </row>
    <row r="198" spans="1:45" ht="19.5" customHeight="1" x14ac:dyDescent="0.2">
      <c r="D198" s="50" t="s">
        <v>171</v>
      </c>
      <c r="F198" s="49">
        <v>0</v>
      </c>
      <c r="G198" s="49"/>
      <c r="H198" s="49"/>
      <c r="I198" s="49"/>
      <c r="J198" s="49">
        <v>0</v>
      </c>
      <c r="K198" s="49">
        <v>0</v>
      </c>
      <c r="L198" s="49">
        <v>0</v>
      </c>
      <c r="M198" s="49"/>
      <c r="N198" s="49">
        <v>0</v>
      </c>
      <c r="O198" s="49"/>
      <c r="P198" s="49"/>
      <c r="Q198" s="49"/>
      <c r="R198" s="49">
        <v>0</v>
      </c>
      <c r="S198" s="49">
        <v>0</v>
      </c>
      <c r="T198" s="49">
        <v>0</v>
      </c>
      <c r="U198" s="49">
        <v>0</v>
      </c>
      <c r="V198" s="49">
        <v>0</v>
      </c>
      <c r="W198" s="49"/>
      <c r="X198" s="49">
        <v>0</v>
      </c>
      <c r="Y198" s="49">
        <v>0</v>
      </c>
      <c r="Z198" s="49">
        <v>0</v>
      </c>
      <c r="AA198" s="49">
        <v>0</v>
      </c>
      <c r="AB198" s="49">
        <v>0</v>
      </c>
      <c r="AC198" s="49">
        <v>0</v>
      </c>
      <c r="AD198" s="49">
        <v>0</v>
      </c>
      <c r="AE198" s="49"/>
      <c r="AF198" s="49">
        <v>0</v>
      </c>
      <c r="AG198" s="49"/>
      <c r="AH198" s="49"/>
      <c r="AI198" s="49"/>
      <c r="AJ198" s="49">
        <v>0</v>
      </c>
      <c r="AK198" s="49"/>
      <c r="AL198" s="49"/>
      <c r="AM198" s="49"/>
      <c r="AN198" s="49">
        <v>0</v>
      </c>
      <c r="AO198" s="49"/>
      <c r="AP198" s="49">
        <v>0</v>
      </c>
      <c r="AQ198" s="40"/>
      <c r="AR198" s="40"/>
      <c r="AS198" s="40"/>
    </row>
    <row r="199" spans="1:45" ht="20.100000000000001" customHeight="1" x14ac:dyDescent="0.2">
      <c r="D199" s="50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40"/>
      <c r="AR199" s="40"/>
      <c r="AS199" s="40"/>
    </row>
    <row r="200" spans="1:45" s="1" customFormat="1" ht="20.100000000000001" customHeight="1" x14ac:dyDescent="0.25">
      <c r="A200" s="3"/>
      <c r="B200" s="6"/>
      <c r="C200" s="51" t="s">
        <v>172</v>
      </c>
      <c r="D200" s="52"/>
      <c r="E200" s="5"/>
      <c r="F200" s="53">
        <v>0</v>
      </c>
      <c r="G200" s="54"/>
      <c r="H200" s="54"/>
      <c r="I200" s="54"/>
      <c r="J200" s="53">
        <v>1</v>
      </c>
      <c r="K200" s="53">
        <v>1</v>
      </c>
      <c r="L200" s="53">
        <v>0</v>
      </c>
      <c r="M200" s="54"/>
      <c r="N200" s="53">
        <v>2</v>
      </c>
      <c r="O200" s="54"/>
      <c r="P200" s="54"/>
      <c r="Q200" s="54"/>
      <c r="R200" s="53">
        <v>0</v>
      </c>
      <c r="S200" s="53">
        <v>1</v>
      </c>
      <c r="T200" s="53">
        <v>1</v>
      </c>
      <c r="U200" s="53">
        <v>0</v>
      </c>
      <c r="V200" s="53">
        <v>0</v>
      </c>
      <c r="W200" s="54"/>
      <c r="X200" s="53">
        <v>0</v>
      </c>
      <c r="Y200" s="53">
        <v>0</v>
      </c>
      <c r="Z200" s="53">
        <v>0</v>
      </c>
      <c r="AA200" s="53">
        <v>0</v>
      </c>
      <c r="AB200" s="53">
        <v>0</v>
      </c>
      <c r="AC200" s="53">
        <v>0</v>
      </c>
      <c r="AD200" s="53">
        <v>0</v>
      </c>
      <c r="AE200" s="54"/>
      <c r="AF200" s="53">
        <v>2</v>
      </c>
      <c r="AG200" s="54"/>
      <c r="AH200" s="54"/>
      <c r="AI200" s="54"/>
      <c r="AJ200" s="53">
        <v>0</v>
      </c>
      <c r="AK200" s="54"/>
      <c r="AL200" s="54"/>
      <c r="AM200" s="54"/>
      <c r="AN200" s="53">
        <v>0</v>
      </c>
      <c r="AO200" s="54"/>
      <c r="AP200" s="53">
        <v>0</v>
      </c>
      <c r="AQ200" s="40"/>
      <c r="AR200" s="40"/>
      <c r="AS200" s="40"/>
    </row>
    <row r="201" spans="1:45" ht="20.100000000000001" customHeight="1" x14ac:dyDescent="0.2"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40"/>
      <c r="AR201" s="40"/>
      <c r="AS201" s="40"/>
    </row>
    <row r="202" spans="1:45" ht="20.100000000000001" customHeight="1" x14ac:dyDescent="0.2">
      <c r="C202" s="3" t="s">
        <v>127</v>
      </c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40"/>
      <c r="AR202" s="40"/>
      <c r="AS202" s="40"/>
    </row>
    <row r="203" spans="1:45" ht="20.100000000000001" customHeight="1" x14ac:dyDescent="0.2">
      <c r="D203" s="2" t="s">
        <v>122</v>
      </c>
      <c r="F203" s="39">
        <v>78</v>
      </c>
      <c r="G203" s="39"/>
      <c r="H203" s="39"/>
      <c r="I203" s="39"/>
      <c r="J203" s="39">
        <v>349</v>
      </c>
      <c r="K203" s="39">
        <v>70</v>
      </c>
      <c r="L203" s="39">
        <v>13</v>
      </c>
      <c r="M203" s="39"/>
      <c r="N203" s="39">
        <v>432</v>
      </c>
      <c r="O203" s="39"/>
      <c r="P203" s="39"/>
      <c r="Q203" s="39"/>
      <c r="R203" s="39">
        <v>3</v>
      </c>
      <c r="S203" s="39">
        <v>47</v>
      </c>
      <c r="T203" s="39">
        <v>330</v>
      </c>
      <c r="U203" s="39">
        <v>0</v>
      </c>
      <c r="V203" s="39">
        <v>4</v>
      </c>
      <c r="W203" s="39"/>
      <c r="X203" s="39">
        <v>20</v>
      </c>
      <c r="Y203" s="39">
        <v>1</v>
      </c>
      <c r="Z203" s="39">
        <v>7</v>
      </c>
      <c r="AA203" s="39">
        <v>24</v>
      </c>
      <c r="AB203" s="39">
        <v>0</v>
      </c>
      <c r="AC203" s="39">
        <v>0</v>
      </c>
      <c r="AD203" s="39">
        <v>13</v>
      </c>
      <c r="AE203" s="39"/>
      <c r="AF203" s="39">
        <v>449</v>
      </c>
      <c r="AG203" s="39"/>
      <c r="AH203" s="39"/>
      <c r="AI203" s="39"/>
      <c r="AJ203" s="39">
        <v>61</v>
      </c>
      <c r="AK203" s="39"/>
      <c r="AL203" s="39"/>
      <c r="AM203" s="39"/>
      <c r="AN203" s="39">
        <v>0</v>
      </c>
      <c r="AO203" s="39"/>
      <c r="AP203" s="39">
        <v>0</v>
      </c>
      <c r="AQ203" s="40"/>
      <c r="AR203" s="40"/>
      <c r="AS203" s="40"/>
    </row>
    <row r="204" spans="1:45" ht="19.5" customHeight="1" x14ac:dyDescent="0.2">
      <c r="D204" s="47" t="s">
        <v>135</v>
      </c>
      <c r="F204" s="48">
        <v>283</v>
      </c>
      <c r="G204" s="49"/>
      <c r="H204" s="49"/>
      <c r="I204" s="49"/>
      <c r="J204" s="48">
        <v>351</v>
      </c>
      <c r="K204" s="48">
        <v>27</v>
      </c>
      <c r="L204" s="48">
        <v>2</v>
      </c>
      <c r="M204" s="49"/>
      <c r="N204" s="48">
        <v>380</v>
      </c>
      <c r="O204" s="49"/>
      <c r="P204" s="49"/>
      <c r="Q204" s="49"/>
      <c r="R204" s="48">
        <v>0</v>
      </c>
      <c r="S204" s="48">
        <v>31</v>
      </c>
      <c r="T204" s="48">
        <v>196</v>
      </c>
      <c r="U204" s="48">
        <v>8</v>
      </c>
      <c r="V204" s="48">
        <v>18</v>
      </c>
      <c r="W204" s="49"/>
      <c r="X204" s="48">
        <v>77</v>
      </c>
      <c r="Y204" s="48">
        <v>6</v>
      </c>
      <c r="Z204" s="48">
        <v>3</v>
      </c>
      <c r="AA204" s="48">
        <v>144</v>
      </c>
      <c r="AB204" s="48">
        <v>0</v>
      </c>
      <c r="AC204" s="48">
        <v>0</v>
      </c>
      <c r="AD204" s="48">
        <v>20</v>
      </c>
      <c r="AE204" s="49"/>
      <c r="AF204" s="48">
        <v>503</v>
      </c>
      <c r="AG204" s="49"/>
      <c r="AH204" s="49"/>
      <c r="AI204" s="49"/>
      <c r="AJ204" s="48">
        <v>160</v>
      </c>
      <c r="AK204" s="49"/>
      <c r="AL204" s="49"/>
      <c r="AM204" s="49"/>
      <c r="AN204" s="48">
        <v>0</v>
      </c>
      <c r="AO204" s="49"/>
      <c r="AP204" s="48">
        <v>0</v>
      </c>
      <c r="AQ204" s="40"/>
      <c r="AR204" s="40"/>
      <c r="AS204" s="40"/>
    </row>
    <row r="205" spans="1:45" ht="20.100000000000001" customHeight="1" x14ac:dyDescent="0.2">
      <c r="D205" s="2" t="s">
        <v>98</v>
      </c>
      <c r="F205" s="39">
        <v>61</v>
      </c>
      <c r="G205" s="39"/>
      <c r="H205" s="39"/>
      <c r="I205" s="39"/>
      <c r="J205" s="39">
        <v>348</v>
      </c>
      <c r="K205" s="39">
        <v>74</v>
      </c>
      <c r="L205" s="39">
        <v>4</v>
      </c>
      <c r="M205" s="39"/>
      <c r="N205" s="39">
        <v>426</v>
      </c>
      <c r="O205" s="39"/>
      <c r="P205" s="39"/>
      <c r="Q205" s="39"/>
      <c r="R205" s="39">
        <v>0</v>
      </c>
      <c r="S205" s="39">
        <v>139</v>
      </c>
      <c r="T205" s="39">
        <v>255</v>
      </c>
      <c r="U205" s="39">
        <v>0</v>
      </c>
      <c r="V205" s="39">
        <v>1</v>
      </c>
      <c r="W205" s="39"/>
      <c r="X205" s="39">
        <v>18</v>
      </c>
      <c r="Y205" s="39">
        <v>0</v>
      </c>
      <c r="Z205" s="39">
        <v>2</v>
      </c>
      <c r="AA205" s="39">
        <v>15</v>
      </c>
      <c r="AB205" s="39">
        <v>0</v>
      </c>
      <c r="AC205" s="39">
        <v>0</v>
      </c>
      <c r="AD205" s="39">
        <v>15</v>
      </c>
      <c r="AE205" s="39"/>
      <c r="AF205" s="39">
        <v>445</v>
      </c>
      <c r="AG205" s="39"/>
      <c r="AH205" s="39"/>
      <c r="AI205" s="39"/>
      <c r="AJ205" s="39">
        <v>42</v>
      </c>
      <c r="AK205" s="39"/>
      <c r="AL205" s="39"/>
      <c r="AM205" s="39"/>
      <c r="AN205" s="39">
        <v>0</v>
      </c>
      <c r="AO205" s="39"/>
      <c r="AP205" s="39">
        <v>0</v>
      </c>
      <c r="AQ205" s="40"/>
      <c r="AR205" s="40"/>
      <c r="AS205" s="40"/>
    </row>
    <row r="206" spans="1:45" ht="19.5" customHeight="1" x14ac:dyDescent="0.2">
      <c r="D206" s="47" t="s">
        <v>136</v>
      </c>
      <c r="F206" s="48">
        <v>192</v>
      </c>
      <c r="G206" s="49"/>
      <c r="H206" s="49"/>
      <c r="I206" s="49"/>
      <c r="J206" s="48">
        <v>346</v>
      </c>
      <c r="K206" s="48">
        <v>6</v>
      </c>
      <c r="L206" s="48">
        <v>2</v>
      </c>
      <c r="M206" s="49"/>
      <c r="N206" s="48">
        <v>354</v>
      </c>
      <c r="O206" s="49"/>
      <c r="P206" s="49"/>
      <c r="Q206" s="49"/>
      <c r="R206" s="48">
        <v>0</v>
      </c>
      <c r="S206" s="48">
        <v>16</v>
      </c>
      <c r="T206" s="48">
        <v>176</v>
      </c>
      <c r="U206" s="48">
        <v>0</v>
      </c>
      <c r="V206" s="48">
        <v>24</v>
      </c>
      <c r="W206" s="49"/>
      <c r="X206" s="48">
        <v>36</v>
      </c>
      <c r="Y206" s="48">
        <v>0</v>
      </c>
      <c r="Z206" s="48">
        <v>5</v>
      </c>
      <c r="AA206" s="48">
        <v>96</v>
      </c>
      <c r="AB206" s="48">
        <v>0</v>
      </c>
      <c r="AC206" s="48">
        <v>0</v>
      </c>
      <c r="AD206" s="48">
        <v>47</v>
      </c>
      <c r="AE206" s="49"/>
      <c r="AF206" s="48">
        <v>400</v>
      </c>
      <c r="AG206" s="49"/>
      <c r="AH206" s="49"/>
      <c r="AI206" s="49"/>
      <c r="AJ206" s="48">
        <v>150</v>
      </c>
      <c r="AK206" s="49"/>
      <c r="AL206" s="49"/>
      <c r="AM206" s="49"/>
      <c r="AN206" s="48">
        <v>4</v>
      </c>
      <c r="AO206" s="49"/>
      <c r="AP206" s="48">
        <v>0</v>
      </c>
      <c r="AQ206" s="40"/>
      <c r="AR206" s="40"/>
      <c r="AS206" s="40"/>
    </row>
    <row r="207" spans="1:45" ht="20.100000000000001" customHeight="1" x14ac:dyDescent="0.2">
      <c r="D207" s="2" t="s">
        <v>114</v>
      </c>
      <c r="F207" s="39">
        <v>161</v>
      </c>
      <c r="G207" s="39"/>
      <c r="H207" s="39"/>
      <c r="I207" s="39"/>
      <c r="J207" s="39">
        <v>350</v>
      </c>
      <c r="K207" s="39">
        <v>33</v>
      </c>
      <c r="L207" s="39">
        <v>1</v>
      </c>
      <c r="M207" s="39"/>
      <c r="N207" s="39">
        <v>384</v>
      </c>
      <c r="O207" s="39"/>
      <c r="P207" s="39"/>
      <c r="Q207" s="39"/>
      <c r="R207" s="39">
        <v>4</v>
      </c>
      <c r="S207" s="39">
        <v>6</v>
      </c>
      <c r="T207" s="39">
        <v>198</v>
      </c>
      <c r="U207" s="39">
        <v>6</v>
      </c>
      <c r="V207" s="39">
        <v>31</v>
      </c>
      <c r="W207" s="39"/>
      <c r="X207" s="39">
        <v>56</v>
      </c>
      <c r="Y207" s="39">
        <v>8</v>
      </c>
      <c r="Z207" s="39">
        <v>4</v>
      </c>
      <c r="AA207" s="39">
        <v>54</v>
      </c>
      <c r="AB207" s="39">
        <v>0</v>
      </c>
      <c r="AC207" s="39">
        <v>0</v>
      </c>
      <c r="AD207" s="39">
        <v>25</v>
      </c>
      <c r="AE207" s="39"/>
      <c r="AF207" s="39">
        <v>392</v>
      </c>
      <c r="AG207" s="39"/>
      <c r="AH207" s="39"/>
      <c r="AI207" s="39"/>
      <c r="AJ207" s="39">
        <v>153</v>
      </c>
      <c r="AK207" s="39"/>
      <c r="AL207" s="39"/>
      <c r="AM207" s="39"/>
      <c r="AN207" s="39">
        <v>0</v>
      </c>
      <c r="AO207" s="39"/>
      <c r="AP207" s="39">
        <v>0</v>
      </c>
      <c r="AQ207" s="40"/>
      <c r="AR207" s="40"/>
      <c r="AS207" s="40"/>
    </row>
    <row r="208" spans="1:45" ht="19.5" customHeight="1" x14ac:dyDescent="0.2">
      <c r="D208" s="47" t="s">
        <v>115</v>
      </c>
      <c r="F208" s="48">
        <v>46</v>
      </c>
      <c r="G208" s="49"/>
      <c r="H208" s="49"/>
      <c r="I208" s="49"/>
      <c r="J208" s="48">
        <v>350</v>
      </c>
      <c r="K208" s="48">
        <v>44</v>
      </c>
      <c r="L208" s="48">
        <v>4</v>
      </c>
      <c r="M208" s="49"/>
      <c r="N208" s="48">
        <v>398</v>
      </c>
      <c r="O208" s="49"/>
      <c r="P208" s="49"/>
      <c r="Q208" s="49"/>
      <c r="R208" s="48">
        <v>0</v>
      </c>
      <c r="S208" s="48">
        <v>33</v>
      </c>
      <c r="T208" s="48">
        <v>318</v>
      </c>
      <c r="U208" s="48">
        <v>13</v>
      </c>
      <c r="V208" s="48">
        <v>6</v>
      </c>
      <c r="W208" s="49"/>
      <c r="X208" s="48">
        <v>14</v>
      </c>
      <c r="Y208" s="48">
        <v>1</v>
      </c>
      <c r="Z208" s="48">
        <v>4</v>
      </c>
      <c r="AA208" s="48">
        <v>15</v>
      </c>
      <c r="AB208" s="48">
        <v>0</v>
      </c>
      <c r="AC208" s="48">
        <v>0</v>
      </c>
      <c r="AD208" s="48">
        <v>6</v>
      </c>
      <c r="AE208" s="49"/>
      <c r="AF208" s="48">
        <v>410</v>
      </c>
      <c r="AG208" s="49"/>
      <c r="AH208" s="49"/>
      <c r="AI208" s="49"/>
      <c r="AJ208" s="48">
        <v>34</v>
      </c>
      <c r="AK208" s="49"/>
      <c r="AL208" s="49"/>
      <c r="AM208" s="49"/>
      <c r="AN208" s="48">
        <v>0</v>
      </c>
      <c r="AO208" s="49"/>
      <c r="AP208" s="48">
        <v>0</v>
      </c>
      <c r="AQ208" s="40"/>
      <c r="AR208" s="40"/>
      <c r="AS208" s="40"/>
    </row>
    <row r="209" spans="1:45" ht="20.100000000000001" customHeight="1" x14ac:dyDescent="0.2">
      <c r="D209" s="2" t="s">
        <v>102</v>
      </c>
      <c r="F209" s="39">
        <v>50</v>
      </c>
      <c r="G209" s="39"/>
      <c r="H209" s="39"/>
      <c r="I209" s="39"/>
      <c r="J209" s="39">
        <v>354</v>
      </c>
      <c r="K209" s="39">
        <v>44</v>
      </c>
      <c r="L209" s="39">
        <v>0</v>
      </c>
      <c r="M209" s="39"/>
      <c r="N209" s="39">
        <v>398</v>
      </c>
      <c r="O209" s="39"/>
      <c r="P209" s="39"/>
      <c r="Q209" s="39"/>
      <c r="R209" s="39">
        <v>0</v>
      </c>
      <c r="S209" s="39">
        <v>29</v>
      </c>
      <c r="T209" s="39">
        <v>313</v>
      </c>
      <c r="U209" s="39">
        <v>3</v>
      </c>
      <c r="V209" s="39">
        <v>9</v>
      </c>
      <c r="W209" s="39"/>
      <c r="X209" s="39">
        <v>18</v>
      </c>
      <c r="Y209" s="39">
        <v>2</v>
      </c>
      <c r="Z209" s="39">
        <v>2</v>
      </c>
      <c r="AA209" s="39">
        <v>16</v>
      </c>
      <c r="AB209" s="39">
        <v>0</v>
      </c>
      <c r="AC209" s="39">
        <v>0</v>
      </c>
      <c r="AD209" s="39">
        <v>13</v>
      </c>
      <c r="AE209" s="39"/>
      <c r="AF209" s="39">
        <v>405</v>
      </c>
      <c r="AG209" s="39"/>
      <c r="AH209" s="39"/>
      <c r="AI209" s="39"/>
      <c r="AJ209" s="39">
        <v>43</v>
      </c>
      <c r="AK209" s="39"/>
      <c r="AL209" s="39"/>
      <c r="AM209" s="39"/>
      <c r="AN209" s="39">
        <v>0</v>
      </c>
      <c r="AO209" s="39"/>
      <c r="AP209" s="39">
        <v>0</v>
      </c>
      <c r="AQ209" s="40"/>
      <c r="AR209" s="40"/>
      <c r="AS209" s="40"/>
    </row>
    <row r="210" spans="1:45" ht="20.100000000000001" customHeight="1" x14ac:dyDescent="0.2">
      <c r="D210" s="50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40"/>
      <c r="AR210" s="40"/>
      <c r="AS210" s="40"/>
    </row>
    <row r="211" spans="1:45" s="1" customFormat="1" ht="20.100000000000001" customHeight="1" x14ac:dyDescent="0.25">
      <c r="A211" s="3"/>
      <c r="B211" s="6"/>
      <c r="C211" s="51" t="s">
        <v>129</v>
      </c>
      <c r="D211" s="52"/>
      <c r="E211" s="5"/>
      <c r="F211" s="53">
        <v>871</v>
      </c>
      <c r="G211" s="54"/>
      <c r="H211" s="54"/>
      <c r="I211" s="54"/>
      <c r="J211" s="53">
        <v>2448</v>
      </c>
      <c r="K211" s="53">
        <v>298</v>
      </c>
      <c r="L211" s="53">
        <v>26</v>
      </c>
      <c r="M211" s="54"/>
      <c r="N211" s="53">
        <v>2772</v>
      </c>
      <c r="O211" s="54"/>
      <c r="P211" s="54"/>
      <c r="Q211" s="54"/>
      <c r="R211" s="53">
        <v>7</v>
      </c>
      <c r="S211" s="53">
        <v>301</v>
      </c>
      <c r="T211" s="53">
        <v>1786</v>
      </c>
      <c r="U211" s="53">
        <v>30</v>
      </c>
      <c r="V211" s="53">
        <v>93</v>
      </c>
      <c r="W211" s="54"/>
      <c r="X211" s="53">
        <v>239</v>
      </c>
      <c r="Y211" s="53">
        <v>18</v>
      </c>
      <c r="Z211" s="53">
        <v>27</v>
      </c>
      <c r="AA211" s="53">
        <v>364</v>
      </c>
      <c r="AB211" s="53">
        <v>0</v>
      </c>
      <c r="AC211" s="53">
        <v>0</v>
      </c>
      <c r="AD211" s="53">
        <v>139</v>
      </c>
      <c r="AE211" s="54"/>
      <c r="AF211" s="53">
        <v>3004</v>
      </c>
      <c r="AG211" s="54"/>
      <c r="AH211" s="54"/>
      <c r="AI211" s="54"/>
      <c r="AJ211" s="53">
        <v>643</v>
      </c>
      <c r="AK211" s="54"/>
      <c r="AL211" s="54"/>
      <c r="AM211" s="54"/>
      <c r="AN211" s="53">
        <v>4</v>
      </c>
      <c r="AO211" s="54"/>
      <c r="AP211" s="53">
        <v>0</v>
      </c>
      <c r="AQ211" s="40"/>
      <c r="AR211" s="40"/>
      <c r="AS211" s="40"/>
    </row>
    <row r="212" spans="1:45" s="1" customFormat="1" ht="20.100000000000001" customHeight="1" x14ac:dyDescent="0.2">
      <c r="A212" s="3"/>
      <c r="B212" s="6"/>
      <c r="C212" s="3"/>
      <c r="D212" s="3"/>
      <c r="E212" s="5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</row>
    <row r="213" spans="1:45" ht="20.100000000000001" customHeight="1" x14ac:dyDescent="0.2">
      <c r="C213" s="3" t="s">
        <v>130</v>
      </c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40"/>
      <c r="AR213" s="40"/>
      <c r="AS213" s="40"/>
    </row>
    <row r="214" spans="1:45" ht="19.5" customHeight="1" x14ac:dyDescent="0.2">
      <c r="D214" s="2" t="s">
        <v>113</v>
      </c>
      <c r="F214" s="39">
        <v>328</v>
      </c>
      <c r="G214" s="39"/>
      <c r="H214" s="39"/>
      <c r="I214" s="39"/>
      <c r="J214" s="39">
        <v>477</v>
      </c>
      <c r="K214" s="39">
        <v>12</v>
      </c>
      <c r="L214" s="39">
        <v>0</v>
      </c>
      <c r="M214" s="39"/>
      <c r="N214" s="39">
        <v>489</v>
      </c>
      <c r="O214" s="39"/>
      <c r="P214" s="39"/>
      <c r="Q214" s="39"/>
      <c r="R214" s="39">
        <v>1</v>
      </c>
      <c r="S214" s="39">
        <v>8</v>
      </c>
      <c r="T214" s="39">
        <v>213</v>
      </c>
      <c r="U214" s="39">
        <v>0</v>
      </c>
      <c r="V214" s="39">
        <v>28</v>
      </c>
      <c r="W214" s="39"/>
      <c r="X214" s="39">
        <v>172</v>
      </c>
      <c r="Y214" s="39">
        <v>0</v>
      </c>
      <c r="Z214" s="39">
        <v>7</v>
      </c>
      <c r="AA214" s="39">
        <v>85</v>
      </c>
      <c r="AB214" s="39">
        <v>0</v>
      </c>
      <c r="AC214" s="39">
        <v>0</v>
      </c>
      <c r="AD214" s="39">
        <v>51</v>
      </c>
      <c r="AE214" s="39"/>
      <c r="AF214" s="39">
        <v>565</v>
      </c>
      <c r="AG214" s="39"/>
      <c r="AH214" s="39"/>
      <c r="AI214" s="39"/>
      <c r="AJ214" s="39">
        <v>252</v>
      </c>
      <c r="AK214" s="39"/>
      <c r="AL214" s="39"/>
      <c r="AM214" s="39"/>
      <c r="AN214" s="39">
        <v>0</v>
      </c>
      <c r="AO214" s="39"/>
      <c r="AP214" s="39">
        <v>0</v>
      </c>
      <c r="AQ214" s="40"/>
      <c r="AR214" s="40"/>
      <c r="AS214" s="40"/>
    </row>
    <row r="215" spans="1:45" s="1" customFormat="1" ht="20.100000000000001" customHeight="1" x14ac:dyDescent="0.2">
      <c r="A215" s="3"/>
      <c r="B215" s="6"/>
      <c r="C215" s="3"/>
      <c r="D215" s="3"/>
      <c r="E215" s="5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</row>
    <row r="216" spans="1:45" s="1" customFormat="1" ht="20.100000000000001" customHeight="1" x14ac:dyDescent="0.25">
      <c r="A216" s="3"/>
      <c r="B216" s="6"/>
      <c r="C216" s="51" t="s">
        <v>133</v>
      </c>
      <c r="D216" s="52"/>
      <c r="E216" s="5"/>
      <c r="F216" s="53">
        <v>328</v>
      </c>
      <c r="G216" s="54"/>
      <c r="H216" s="54"/>
      <c r="I216" s="54"/>
      <c r="J216" s="53">
        <v>477</v>
      </c>
      <c r="K216" s="53">
        <v>12</v>
      </c>
      <c r="L216" s="53">
        <v>0</v>
      </c>
      <c r="M216" s="54"/>
      <c r="N216" s="53">
        <v>489</v>
      </c>
      <c r="O216" s="54"/>
      <c r="P216" s="54"/>
      <c r="Q216" s="54"/>
      <c r="R216" s="53">
        <v>1</v>
      </c>
      <c r="S216" s="53">
        <v>8</v>
      </c>
      <c r="T216" s="53">
        <v>213</v>
      </c>
      <c r="U216" s="53">
        <v>0</v>
      </c>
      <c r="V216" s="53">
        <v>28</v>
      </c>
      <c r="W216" s="54"/>
      <c r="X216" s="53">
        <v>172</v>
      </c>
      <c r="Y216" s="53">
        <v>0</v>
      </c>
      <c r="Z216" s="53">
        <v>7</v>
      </c>
      <c r="AA216" s="53">
        <v>85</v>
      </c>
      <c r="AB216" s="53">
        <v>0</v>
      </c>
      <c r="AC216" s="53">
        <v>0</v>
      </c>
      <c r="AD216" s="53">
        <v>51</v>
      </c>
      <c r="AE216" s="54"/>
      <c r="AF216" s="53">
        <v>565</v>
      </c>
      <c r="AG216" s="54"/>
      <c r="AH216" s="54"/>
      <c r="AI216" s="54"/>
      <c r="AJ216" s="53">
        <v>252</v>
      </c>
      <c r="AK216" s="54"/>
      <c r="AL216" s="54"/>
      <c r="AM216" s="54"/>
      <c r="AN216" s="53">
        <v>0</v>
      </c>
      <c r="AO216" s="54"/>
      <c r="AP216" s="53">
        <v>0</v>
      </c>
      <c r="AQ216" s="40"/>
      <c r="AR216" s="40"/>
      <c r="AS216" s="40"/>
    </row>
    <row r="217" spans="1:45" s="1" customFormat="1" ht="20.100000000000001" customHeight="1" x14ac:dyDescent="0.2">
      <c r="A217" s="3"/>
      <c r="B217" s="6"/>
      <c r="C217" s="3"/>
      <c r="D217" s="3"/>
      <c r="E217" s="5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</row>
    <row r="218" spans="1:45" s="1" customFormat="1" ht="20.100000000000001" customHeight="1" x14ac:dyDescent="0.25">
      <c r="A218" s="3"/>
      <c r="B218" s="57" t="s">
        <v>173</v>
      </c>
      <c r="C218" s="58"/>
      <c r="D218" s="58"/>
      <c r="E218" s="5"/>
      <c r="F218" s="59">
        <v>1199</v>
      </c>
      <c r="G218" s="54"/>
      <c r="H218" s="54"/>
      <c r="I218" s="54"/>
      <c r="J218" s="59">
        <v>2926</v>
      </c>
      <c r="K218" s="59">
        <v>311</v>
      </c>
      <c r="L218" s="59">
        <v>26</v>
      </c>
      <c r="M218" s="54"/>
      <c r="N218" s="59">
        <v>3263</v>
      </c>
      <c r="O218" s="54"/>
      <c r="P218" s="54"/>
      <c r="Q218" s="54"/>
      <c r="R218" s="59">
        <v>8</v>
      </c>
      <c r="S218" s="59">
        <v>310</v>
      </c>
      <c r="T218" s="59">
        <v>2000</v>
      </c>
      <c r="U218" s="59">
        <v>30</v>
      </c>
      <c r="V218" s="59">
        <v>121</v>
      </c>
      <c r="W218" s="54"/>
      <c r="X218" s="59">
        <v>411</v>
      </c>
      <c r="Y218" s="59">
        <v>18</v>
      </c>
      <c r="Z218" s="59">
        <v>34</v>
      </c>
      <c r="AA218" s="59">
        <v>449</v>
      </c>
      <c r="AB218" s="59">
        <v>0</v>
      </c>
      <c r="AC218" s="59">
        <v>0</v>
      </c>
      <c r="AD218" s="59">
        <v>190</v>
      </c>
      <c r="AE218" s="54"/>
      <c r="AF218" s="59">
        <v>3571</v>
      </c>
      <c r="AG218" s="54"/>
      <c r="AH218" s="54"/>
      <c r="AI218" s="54"/>
      <c r="AJ218" s="59">
        <v>895</v>
      </c>
      <c r="AK218" s="54"/>
      <c r="AL218" s="54"/>
      <c r="AM218" s="54"/>
      <c r="AN218" s="59">
        <v>4</v>
      </c>
      <c r="AO218" s="54"/>
      <c r="AP218" s="59">
        <v>0</v>
      </c>
      <c r="AQ218" s="40"/>
      <c r="AR218" s="40"/>
      <c r="AS218" s="40"/>
    </row>
    <row r="219" spans="1:45" ht="20.100000000000001" customHeight="1" x14ac:dyDescent="0.2"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40"/>
      <c r="AR219" s="40"/>
      <c r="AS219" s="40"/>
    </row>
    <row r="220" spans="1:45" ht="20.100000000000001" customHeight="1" x14ac:dyDescent="0.2">
      <c r="B220" s="6" t="s">
        <v>174</v>
      </c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40"/>
      <c r="AR220" s="40"/>
      <c r="AS220" s="40"/>
    </row>
    <row r="221" spans="1:45" ht="20.100000000000001" customHeight="1" x14ac:dyDescent="0.2">
      <c r="C221" s="3" t="s">
        <v>175</v>
      </c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40"/>
      <c r="AR221" s="40"/>
      <c r="AS221" s="40"/>
    </row>
    <row r="222" spans="1:45" ht="20.100000000000001" customHeight="1" x14ac:dyDescent="0.2">
      <c r="D222" s="2" t="s">
        <v>176</v>
      </c>
      <c r="F222" s="39">
        <v>0</v>
      </c>
      <c r="G222" s="39"/>
      <c r="H222" s="39"/>
      <c r="I222" s="39"/>
      <c r="J222" s="39">
        <v>0</v>
      </c>
      <c r="K222" s="39">
        <v>0</v>
      </c>
      <c r="L222" s="39">
        <v>0</v>
      </c>
      <c r="M222" s="39"/>
      <c r="N222" s="39">
        <v>0</v>
      </c>
      <c r="O222" s="39"/>
      <c r="P222" s="39"/>
      <c r="Q222" s="39"/>
      <c r="R222" s="39">
        <v>0</v>
      </c>
      <c r="S222" s="39">
        <v>0</v>
      </c>
      <c r="T222" s="39">
        <v>0</v>
      </c>
      <c r="U222" s="39">
        <v>0</v>
      </c>
      <c r="V222" s="39">
        <v>0</v>
      </c>
      <c r="W222" s="39"/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/>
      <c r="AF222" s="39">
        <v>0</v>
      </c>
      <c r="AG222" s="39"/>
      <c r="AH222" s="39"/>
      <c r="AI222" s="39"/>
      <c r="AJ222" s="39">
        <v>0</v>
      </c>
      <c r="AK222" s="39"/>
      <c r="AL222" s="39"/>
      <c r="AM222" s="39"/>
      <c r="AN222" s="39">
        <v>0</v>
      </c>
      <c r="AO222" s="39"/>
      <c r="AP222" s="39">
        <v>0</v>
      </c>
      <c r="AQ222" s="40"/>
      <c r="AR222" s="40"/>
      <c r="AS222" s="40"/>
    </row>
    <row r="223" spans="1:45" ht="19.5" customHeight="1" x14ac:dyDescent="0.2">
      <c r="D223" s="47" t="s">
        <v>177</v>
      </c>
      <c r="F223" s="48">
        <v>0</v>
      </c>
      <c r="G223" s="49"/>
      <c r="H223" s="49"/>
      <c r="I223" s="49"/>
      <c r="J223" s="48">
        <v>0</v>
      </c>
      <c r="K223" s="48">
        <v>0</v>
      </c>
      <c r="L223" s="48">
        <v>0</v>
      </c>
      <c r="M223" s="49"/>
      <c r="N223" s="48">
        <v>0</v>
      </c>
      <c r="O223" s="49"/>
      <c r="P223" s="49"/>
      <c r="Q223" s="49"/>
      <c r="R223" s="48">
        <v>0</v>
      </c>
      <c r="S223" s="48">
        <v>0</v>
      </c>
      <c r="T223" s="48">
        <v>0</v>
      </c>
      <c r="U223" s="48">
        <v>0</v>
      </c>
      <c r="V223" s="48">
        <v>0</v>
      </c>
      <c r="W223" s="49"/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0</v>
      </c>
      <c r="AE223" s="49"/>
      <c r="AF223" s="48">
        <v>0</v>
      </c>
      <c r="AG223" s="49"/>
      <c r="AH223" s="49"/>
      <c r="AI223" s="49"/>
      <c r="AJ223" s="48">
        <v>0</v>
      </c>
      <c r="AK223" s="49"/>
      <c r="AL223" s="49"/>
      <c r="AM223" s="49"/>
      <c r="AN223" s="48">
        <v>0</v>
      </c>
      <c r="AO223" s="49"/>
      <c r="AP223" s="48">
        <v>0</v>
      </c>
      <c r="AQ223" s="40"/>
      <c r="AR223" s="40"/>
      <c r="AS223" s="40"/>
    </row>
    <row r="224" spans="1:45" ht="20.100000000000001" customHeight="1" x14ac:dyDescent="0.2">
      <c r="D224" s="2" t="s">
        <v>178</v>
      </c>
      <c r="F224" s="39">
        <v>0</v>
      </c>
      <c r="G224" s="39"/>
      <c r="H224" s="39"/>
      <c r="I224" s="39"/>
      <c r="J224" s="39">
        <v>0</v>
      </c>
      <c r="K224" s="39">
        <v>0</v>
      </c>
      <c r="L224" s="39">
        <v>0</v>
      </c>
      <c r="M224" s="39"/>
      <c r="N224" s="39">
        <v>0</v>
      </c>
      <c r="O224" s="39"/>
      <c r="P224" s="39"/>
      <c r="Q224" s="39"/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/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/>
      <c r="AF224" s="39">
        <v>0</v>
      </c>
      <c r="AG224" s="39"/>
      <c r="AH224" s="39"/>
      <c r="AI224" s="39"/>
      <c r="AJ224" s="39">
        <v>0</v>
      </c>
      <c r="AK224" s="39"/>
      <c r="AL224" s="39"/>
      <c r="AM224" s="39"/>
      <c r="AN224" s="39">
        <v>0</v>
      </c>
      <c r="AO224" s="39"/>
      <c r="AP224" s="39">
        <v>0</v>
      </c>
      <c r="AQ224" s="40"/>
      <c r="AR224" s="40"/>
      <c r="AS224" s="40"/>
    </row>
    <row r="225" spans="1:45" ht="19.5" customHeight="1" x14ac:dyDescent="0.2">
      <c r="D225" s="47" t="s">
        <v>179</v>
      </c>
      <c r="F225" s="48">
        <v>0</v>
      </c>
      <c r="G225" s="49"/>
      <c r="H225" s="49"/>
      <c r="I225" s="49"/>
      <c r="J225" s="48">
        <v>0</v>
      </c>
      <c r="K225" s="48">
        <v>0</v>
      </c>
      <c r="L225" s="48">
        <v>0</v>
      </c>
      <c r="M225" s="49"/>
      <c r="N225" s="48">
        <v>0</v>
      </c>
      <c r="O225" s="49"/>
      <c r="P225" s="49"/>
      <c r="Q225" s="49"/>
      <c r="R225" s="48">
        <v>0</v>
      </c>
      <c r="S225" s="48">
        <v>0</v>
      </c>
      <c r="T225" s="48">
        <v>0</v>
      </c>
      <c r="U225" s="48">
        <v>0</v>
      </c>
      <c r="V225" s="48">
        <v>0</v>
      </c>
      <c r="W225" s="49"/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9"/>
      <c r="AF225" s="48">
        <v>0</v>
      </c>
      <c r="AG225" s="49"/>
      <c r="AH225" s="49"/>
      <c r="AI225" s="49"/>
      <c r="AJ225" s="48">
        <v>0</v>
      </c>
      <c r="AK225" s="49"/>
      <c r="AL225" s="49"/>
      <c r="AM225" s="49"/>
      <c r="AN225" s="48">
        <v>0</v>
      </c>
      <c r="AO225" s="49"/>
      <c r="AP225" s="48">
        <v>0</v>
      </c>
      <c r="AQ225" s="40"/>
      <c r="AR225" s="40"/>
      <c r="AS225" s="40"/>
    </row>
    <row r="226" spans="1:45" ht="20.100000000000001" customHeight="1" x14ac:dyDescent="0.2">
      <c r="D226" s="2" t="s">
        <v>114</v>
      </c>
      <c r="F226" s="39">
        <v>0</v>
      </c>
      <c r="G226" s="39"/>
      <c r="H226" s="39"/>
      <c r="I226" s="39"/>
      <c r="J226" s="39">
        <v>0</v>
      </c>
      <c r="K226" s="39">
        <v>0</v>
      </c>
      <c r="L226" s="39">
        <v>0</v>
      </c>
      <c r="M226" s="39"/>
      <c r="N226" s="39">
        <v>0</v>
      </c>
      <c r="O226" s="39"/>
      <c r="P226" s="39"/>
      <c r="Q226" s="39"/>
      <c r="R226" s="39">
        <v>0</v>
      </c>
      <c r="S226" s="39">
        <v>0</v>
      </c>
      <c r="T226" s="39">
        <v>0</v>
      </c>
      <c r="U226" s="39">
        <v>0</v>
      </c>
      <c r="V226" s="39">
        <v>0</v>
      </c>
      <c r="W226" s="39"/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/>
      <c r="AF226" s="39">
        <v>0</v>
      </c>
      <c r="AG226" s="39"/>
      <c r="AH226" s="39"/>
      <c r="AI226" s="39"/>
      <c r="AJ226" s="39">
        <v>0</v>
      </c>
      <c r="AK226" s="39"/>
      <c r="AL226" s="39"/>
      <c r="AM226" s="39"/>
      <c r="AN226" s="39">
        <v>0</v>
      </c>
      <c r="AO226" s="39"/>
      <c r="AP226" s="39">
        <v>0</v>
      </c>
      <c r="AQ226" s="40"/>
      <c r="AR226" s="40"/>
      <c r="AS226" s="40"/>
    </row>
    <row r="227" spans="1:45" ht="19.5" customHeight="1" x14ac:dyDescent="0.2">
      <c r="D227" s="47" t="s">
        <v>115</v>
      </c>
      <c r="F227" s="48">
        <v>0</v>
      </c>
      <c r="G227" s="49"/>
      <c r="H227" s="49"/>
      <c r="I227" s="49"/>
      <c r="J227" s="48">
        <v>0</v>
      </c>
      <c r="K227" s="48">
        <v>0</v>
      </c>
      <c r="L227" s="48">
        <v>0</v>
      </c>
      <c r="M227" s="49"/>
      <c r="N227" s="48">
        <v>0</v>
      </c>
      <c r="O227" s="49"/>
      <c r="P227" s="49"/>
      <c r="Q227" s="49"/>
      <c r="R227" s="48">
        <v>0</v>
      </c>
      <c r="S227" s="48">
        <v>0</v>
      </c>
      <c r="T227" s="48">
        <v>0</v>
      </c>
      <c r="U227" s="48">
        <v>0</v>
      </c>
      <c r="V227" s="48">
        <v>0</v>
      </c>
      <c r="W227" s="49"/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9"/>
      <c r="AF227" s="48">
        <v>0</v>
      </c>
      <c r="AG227" s="49"/>
      <c r="AH227" s="49"/>
      <c r="AI227" s="49"/>
      <c r="AJ227" s="48">
        <v>0</v>
      </c>
      <c r="AK227" s="49"/>
      <c r="AL227" s="49"/>
      <c r="AM227" s="49"/>
      <c r="AN227" s="48">
        <v>0</v>
      </c>
      <c r="AO227" s="49"/>
      <c r="AP227" s="48">
        <v>0</v>
      </c>
      <c r="AQ227" s="40"/>
      <c r="AR227" s="40"/>
      <c r="AS227" s="40"/>
    </row>
    <row r="228" spans="1:45" ht="20.100000000000001" customHeight="1" x14ac:dyDescent="0.2"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40"/>
      <c r="AR228" s="40"/>
      <c r="AS228" s="40"/>
    </row>
    <row r="229" spans="1:45" s="1" customFormat="1" ht="20.100000000000001" customHeight="1" x14ac:dyDescent="0.25">
      <c r="A229" s="3"/>
      <c r="B229" s="6"/>
      <c r="C229" s="51" t="s">
        <v>180</v>
      </c>
      <c r="D229" s="52"/>
      <c r="E229" s="5"/>
      <c r="F229" s="53">
        <v>0</v>
      </c>
      <c r="G229" s="54"/>
      <c r="H229" s="54"/>
      <c r="I229" s="54"/>
      <c r="J229" s="53">
        <v>0</v>
      </c>
      <c r="K229" s="53">
        <v>0</v>
      </c>
      <c r="L229" s="53">
        <v>0</v>
      </c>
      <c r="M229" s="54"/>
      <c r="N229" s="53">
        <v>0</v>
      </c>
      <c r="O229" s="54"/>
      <c r="P229" s="54"/>
      <c r="Q229" s="54"/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4"/>
      <c r="X229" s="53">
        <v>0</v>
      </c>
      <c r="Y229" s="53">
        <v>0</v>
      </c>
      <c r="Z229" s="53">
        <v>0</v>
      </c>
      <c r="AA229" s="53">
        <v>0</v>
      </c>
      <c r="AB229" s="53">
        <v>0</v>
      </c>
      <c r="AC229" s="53">
        <v>0</v>
      </c>
      <c r="AD229" s="53">
        <v>0</v>
      </c>
      <c r="AE229" s="54"/>
      <c r="AF229" s="53">
        <v>0</v>
      </c>
      <c r="AG229" s="54"/>
      <c r="AH229" s="54"/>
      <c r="AI229" s="54"/>
      <c r="AJ229" s="53">
        <v>0</v>
      </c>
      <c r="AK229" s="54"/>
      <c r="AL229" s="54"/>
      <c r="AM229" s="54"/>
      <c r="AN229" s="53">
        <v>0</v>
      </c>
      <c r="AO229" s="54"/>
      <c r="AP229" s="53">
        <v>0</v>
      </c>
      <c r="AQ229" s="40"/>
      <c r="AR229" s="40"/>
      <c r="AS229" s="40"/>
    </row>
    <row r="230" spans="1:45" ht="20.100000000000001" customHeight="1" x14ac:dyDescent="0.2"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40"/>
      <c r="AR230" s="40"/>
      <c r="AS230" s="40"/>
    </row>
    <row r="231" spans="1:45" ht="20.100000000000001" customHeight="1" x14ac:dyDescent="0.2">
      <c r="C231" s="3" t="s">
        <v>121</v>
      </c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40"/>
      <c r="AR231" s="40"/>
      <c r="AS231" s="40"/>
    </row>
    <row r="232" spans="1:45" ht="20.100000000000001" customHeight="1" x14ac:dyDescent="0.2">
      <c r="D232" s="2" t="s">
        <v>176</v>
      </c>
      <c r="F232" s="39">
        <v>0</v>
      </c>
      <c r="G232" s="39"/>
      <c r="H232" s="39"/>
      <c r="I232" s="39"/>
      <c r="J232" s="39">
        <v>0</v>
      </c>
      <c r="K232" s="39">
        <v>0</v>
      </c>
      <c r="L232" s="39">
        <v>0</v>
      </c>
      <c r="M232" s="39"/>
      <c r="N232" s="39">
        <v>0</v>
      </c>
      <c r="O232" s="39"/>
      <c r="P232" s="39"/>
      <c r="Q232" s="39"/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/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/>
      <c r="AF232" s="39">
        <v>0</v>
      </c>
      <c r="AG232" s="39"/>
      <c r="AH232" s="39"/>
      <c r="AI232" s="39"/>
      <c r="AJ232" s="39">
        <v>0</v>
      </c>
      <c r="AK232" s="39"/>
      <c r="AL232" s="39"/>
      <c r="AM232" s="39"/>
      <c r="AN232" s="39">
        <v>0</v>
      </c>
      <c r="AO232" s="39"/>
      <c r="AP232" s="39">
        <v>0</v>
      </c>
      <c r="AQ232" s="40"/>
      <c r="AR232" s="40"/>
      <c r="AS232" s="40"/>
    </row>
    <row r="233" spans="1:45" ht="19.5" customHeight="1" x14ac:dyDescent="0.2">
      <c r="D233" s="47" t="s">
        <v>97</v>
      </c>
      <c r="F233" s="48">
        <v>0</v>
      </c>
      <c r="G233" s="49"/>
      <c r="H233" s="49"/>
      <c r="I233" s="49"/>
      <c r="J233" s="48">
        <v>0</v>
      </c>
      <c r="K233" s="48">
        <v>0</v>
      </c>
      <c r="L233" s="48">
        <v>0</v>
      </c>
      <c r="M233" s="49"/>
      <c r="N233" s="48">
        <v>0</v>
      </c>
      <c r="O233" s="49"/>
      <c r="P233" s="49"/>
      <c r="Q233" s="49"/>
      <c r="R233" s="48">
        <v>0</v>
      </c>
      <c r="S233" s="48">
        <v>0</v>
      </c>
      <c r="T233" s="48">
        <v>0</v>
      </c>
      <c r="U233" s="48">
        <v>0</v>
      </c>
      <c r="V233" s="48">
        <v>0</v>
      </c>
      <c r="W233" s="49"/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9"/>
      <c r="AF233" s="48">
        <v>0</v>
      </c>
      <c r="AG233" s="49"/>
      <c r="AH233" s="49"/>
      <c r="AI233" s="49"/>
      <c r="AJ233" s="48">
        <v>0</v>
      </c>
      <c r="AK233" s="49"/>
      <c r="AL233" s="49"/>
      <c r="AM233" s="49"/>
      <c r="AN233" s="48">
        <v>0</v>
      </c>
      <c r="AO233" s="49"/>
      <c r="AP233" s="48">
        <v>0</v>
      </c>
      <c r="AQ233" s="40"/>
      <c r="AR233" s="40"/>
      <c r="AS233" s="40"/>
    </row>
    <row r="234" spans="1:45" ht="20.100000000000001" customHeight="1" x14ac:dyDescent="0.2"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40"/>
      <c r="AR234" s="40"/>
      <c r="AS234" s="40"/>
    </row>
    <row r="235" spans="1:45" s="1" customFormat="1" ht="20.100000000000001" customHeight="1" x14ac:dyDescent="0.25">
      <c r="A235" s="3"/>
      <c r="B235" s="6"/>
      <c r="C235" s="51" t="s">
        <v>124</v>
      </c>
      <c r="D235" s="52"/>
      <c r="E235" s="5"/>
      <c r="F235" s="53">
        <v>0</v>
      </c>
      <c r="G235" s="54"/>
      <c r="H235" s="54"/>
      <c r="I235" s="54"/>
      <c r="J235" s="53">
        <v>0</v>
      </c>
      <c r="K235" s="53">
        <v>0</v>
      </c>
      <c r="L235" s="53">
        <v>0</v>
      </c>
      <c r="M235" s="54"/>
      <c r="N235" s="53">
        <v>0</v>
      </c>
      <c r="O235" s="54"/>
      <c r="P235" s="54"/>
      <c r="Q235" s="54"/>
      <c r="R235" s="53">
        <v>0</v>
      </c>
      <c r="S235" s="53">
        <v>0</v>
      </c>
      <c r="T235" s="53">
        <v>0</v>
      </c>
      <c r="U235" s="53">
        <v>0</v>
      </c>
      <c r="V235" s="53">
        <v>0</v>
      </c>
      <c r="W235" s="54"/>
      <c r="X235" s="53">
        <v>0</v>
      </c>
      <c r="Y235" s="53">
        <v>0</v>
      </c>
      <c r="Z235" s="53">
        <v>0</v>
      </c>
      <c r="AA235" s="53">
        <v>0</v>
      </c>
      <c r="AB235" s="53">
        <v>0</v>
      </c>
      <c r="AC235" s="53">
        <v>0</v>
      </c>
      <c r="AD235" s="53">
        <v>0</v>
      </c>
      <c r="AE235" s="54"/>
      <c r="AF235" s="53">
        <v>0</v>
      </c>
      <c r="AG235" s="54"/>
      <c r="AH235" s="54"/>
      <c r="AI235" s="54"/>
      <c r="AJ235" s="53">
        <v>0</v>
      </c>
      <c r="AK235" s="54"/>
      <c r="AL235" s="54"/>
      <c r="AM235" s="54"/>
      <c r="AN235" s="53">
        <v>0</v>
      </c>
      <c r="AO235" s="54"/>
      <c r="AP235" s="53">
        <v>0</v>
      </c>
      <c r="AQ235" s="40"/>
      <c r="AR235" s="40"/>
      <c r="AS235" s="40"/>
    </row>
    <row r="236" spans="1:45" ht="20.100000000000001" customHeight="1" x14ac:dyDescent="0.2"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40"/>
      <c r="AR236" s="40"/>
      <c r="AS236" s="40"/>
    </row>
    <row r="237" spans="1:45" ht="20.100000000000001" customHeight="1" x14ac:dyDescent="0.2">
      <c r="C237" s="3" t="s">
        <v>181</v>
      </c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40"/>
      <c r="AR237" s="40"/>
      <c r="AS237" s="40"/>
    </row>
    <row r="238" spans="1:45" ht="20.100000000000001" customHeight="1" x14ac:dyDescent="0.2">
      <c r="D238" s="2" t="s">
        <v>96</v>
      </c>
      <c r="F238" s="39">
        <v>43</v>
      </c>
      <c r="G238" s="39"/>
      <c r="H238" s="39"/>
      <c r="I238" s="39"/>
      <c r="J238" s="39">
        <v>222</v>
      </c>
      <c r="K238" s="39">
        <v>3</v>
      </c>
      <c r="L238" s="39">
        <v>0</v>
      </c>
      <c r="M238" s="39"/>
      <c r="N238" s="39">
        <v>225</v>
      </c>
      <c r="O238" s="39"/>
      <c r="P238" s="39"/>
      <c r="Q238" s="39"/>
      <c r="R238" s="39">
        <v>0</v>
      </c>
      <c r="S238" s="39">
        <v>6</v>
      </c>
      <c r="T238" s="39">
        <v>27</v>
      </c>
      <c r="U238" s="39">
        <v>0</v>
      </c>
      <c r="V238" s="39">
        <v>0</v>
      </c>
      <c r="W238" s="39"/>
      <c r="X238" s="39">
        <v>11</v>
      </c>
      <c r="Y238" s="39">
        <v>44</v>
      </c>
      <c r="Z238" s="39">
        <v>7</v>
      </c>
      <c r="AA238" s="39">
        <v>50</v>
      </c>
      <c r="AB238" s="39">
        <v>0</v>
      </c>
      <c r="AC238" s="39">
        <v>0</v>
      </c>
      <c r="AD238" s="39">
        <v>11</v>
      </c>
      <c r="AE238" s="39"/>
      <c r="AF238" s="39">
        <v>156</v>
      </c>
      <c r="AG238" s="39"/>
      <c r="AH238" s="39"/>
      <c r="AI238" s="39"/>
      <c r="AJ238" s="39">
        <v>112</v>
      </c>
      <c r="AK238" s="39"/>
      <c r="AL238" s="39"/>
      <c r="AM238" s="39"/>
      <c r="AN238" s="39">
        <v>0</v>
      </c>
      <c r="AO238" s="39"/>
      <c r="AP238" s="39">
        <v>0</v>
      </c>
      <c r="AQ238" s="40"/>
      <c r="AR238" s="40"/>
      <c r="AS238" s="40"/>
    </row>
    <row r="239" spans="1:45" ht="19.5" customHeight="1" x14ac:dyDescent="0.2">
      <c r="D239" s="47" t="s">
        <v>97</v>
      </c>
      <c r="F239" s="48">
        <v>31</v>
      </c>
      <c r="G239" s="49"/>
      <c r="H239" s="49"/>
      <c r="I239" s="49"/>
      <c r="J239" s="48">
        <v>225</v>
      </c>
      <c r="K239" s="48">
        <v>5</v>
      </c>
      <c r="L239" s="48">
        <v>1</v>
      </c>
      <c r="M239" s="49"/>
      <c r="N239" s="48">
        <v>231</v>
      </c>
      <c r="O239" s="49"/>
      <c r="P239" s="49"/>
      <c r="Q239" s="49"/>
      <c r="R239" s="48">
        <v>0</v>
      </c>
      <c r="S239" s="48">
        <v>7</v>
      </c>
      <c r="T239" s="48">
        <v>55</v>
      </c>
      <c r="U239" s="48">
        <v>0</v>
      </c>
      <c r="V239" s="48">
        <v>4</v>
      </c>
      <c r="W239" s="49"/>
      <c r="X239" s="48">
        <v>10</v>
      </c>
      <c r="Y239" s="48">
        <v>0</v>
      </c>
      <c r="Z239" s="48">
        <v>4</v>
      </c>
      <c r="AA239" s="48">
        <v>66</v>
      </c>
      <c r="AB239" s="48">
        <v>0</v>
      </c>
      <c r="AC239" s="48">
        <v>0</v>
      </c>
      <c r="AD239" s="48">
        <v>53</v>
      </c>
      <c r="AE239" s="49"/>
      <c r="AF239" s="48">
        <v>199</v>
      </c>
      <c r="AG239" s="49"/>
      <c r="AH239" s="49"/>
      <c r="AI239" s="49"/>
      <c r="AJ239" s="48">
        <v>63</v>
      </c>
      <c r="AK239" s="49"/>
      <c r="AL239" s="49"/>
      <c r="AM239" s="49"/>
      <c r="AN239" s="48">
        <v>0</v>
      </c>
      <c r="AO239" s="49"/>
      <c r="AP239" s="48">
        <v>0</v>
      </c>
      <c r="AQ239" s="40"/>
      <c r="AR239" s="40"/>
      <c r="AS239" s="40"/>
    </row>
    <row r="240" spans="1:45" ht="20.100000000000001" customHeight="1" x14ac:dyDescent="0.2">
      <c r="D240" s="2" t="s">
        <v>113</v>
      </c>
      <c r="F240" s="39">
        <v>52</v>
      </c>
      <c r="G240" s="39"/>
      <c r="H240" s="39"/>
      <c r="I240" s="39"/>
      <c r="J240" s="39">
        <v>222</v>
      </c>
      <c r="K240" s="39">
        <v>2</v>
      </c>
      <c r="L240" s="39">
        <v>0</v>
      </c>
      <c r="M240" s="39"/>
      <c r="N240" s="39">
        <v>224</v>
      </c>
      <c r="O240" s="39"/>
      <c r="P240" s="39"/>
      <c r="Q240" s="39"/>
      <c r="R240" s="39">
        <v>0</v>
      </c>
      <c r="S240" s="39">
        <v>4</v>
      </c>
      <c r="T240" s="39">
        <v>14</v>
      </c>
      <c r="U240" s="39">
        <v>4</v>
      </c>
      <c r="V240" s="39">
        <v>5</v>
      </c>
      <c r="W240" s="39"/>
      <c r="X240" s="39">
        <v>20</v>
      </c>
      <c r="Y240" s="39">
        <v>0</v>
      </c>
      <c r="Z240" s="39">
        <v>9</v>
      </c>
      <c r="AA240" s="39">
        <v>65</v>
      </c>
      <c r="AB240" s="39">
        <v>0</v>
      </c>
      <c r="AC240" s="39">
        <v>0</v>
      </c>
      <c r="AD240" s="39">
        <v>63</v>
      </c>
      <c r="AE240" s="39"/>
      <c r="AF240" s="39">
        <v>184</v>
      </c>
      <c r="AG240" s="39"/>
      <c r="AH240" s="39"/>
      <c r="AI240" s="39"/>
      <c r="AJ240" s="39">
        <v>92</v>
      </c>
      <c r="AK240" s="39"/>
      <c r="AL240" s="39"/>
      <c r="AM240" s="39"/>
      <c r="AN240" s="39">
        <v>0</v>
      </c>
      <c r="AO240" s="39"/>
      <c r="AP240" s="39">
        <v>0</v>
      </c>
      <c r="AQ240" s="40"/>
      <c r="AR240" s="40"/>
      <c r="AS240" s="40"/>
    </row>
    <row r="241" spans="1:45" ht="19.5" customHeight="1" x14ac:dyDescent="0.2">
      <c r="D241" s="47" t="s">
        <v>99</v>
      </c>
      <c r="F241" s="48">
        <v>26</v>
      </c>
      <c r="G241" s="49"/>
      <c r="H241" s="49"/>
      <c r="I241" s="49"/>
      <c r="J241" s="48">
        <v>224</v>
      </c>
      <c r="K241" s="48">
        <v>2</v>
      </c>
      <c r="L241" s="48">
        <v>0</v>
      </c>
      <c r="M241" s="49"/>
      <c r="N241" s="48">
        <v>226</v>
      </c>
      <c r="O241" s="49"/>
      <c r="P241" s="49"/>
      <c r="Q241" s="49"/>
      <c r="R241" s="48">
        <v>0</v>
      </c>
      <c r="S241" s="48">
        <v>15</v>
      </c>
      <c r="T241" s="48">
        <v>35</v>
      </c>
      <c r="U241" s="48">
        <v>1</v>
      </c>
      <c r="V241" s="48">
        <v>2</v>
      </c>
      <c r="W241" s="49"/>
      <c r="X241" s="48">
        <v>16</v>
      </c>
      <c r="Y241" s="48">
        <v>0</v>
      </c>
      <c r="Z241" s="48">
        <v>4</v>
      </c>
      <c r="AA241" s="48">
        <v>57</v>
      </c>
      <c r="AB241" s="48">
        <v>0</v>
      </c>
      <c r="AC241" s="48">
        <v>0</v>
      </c>
      <c r="AD241" s="48">
        <v>51</v>
      </c>
      <c r="AE241" s="49"/>
      <c r="AF241" s="48">
        <v>181</v>
      </c>
      <c r="AG241" s="49"/>
      <c r="AH241" s="49"/>
      <c r="AI241" s="49"/>
      <c r="AJ241" s="48">
        <v>71</v>
      </c>
      <c r="AK241" s="49"/>
      <c r="AL241" s="49"/>
      <c r="AM241" s="49"/>
      <c r="AN241" s="48">
        <v>0</v>
      </c>
      <c r="AO241" s="49"/>
      <c r="AP241" s="48">
        <v>0</v>
      </c>
      <c r="AQ241" s="40"/>
      <c r="AR241" s="40"/>
      <c r="AS241" s="40"/>
    </row>
    <row r="242" spans="1:45" ht="20.100000000000001" customHeight="1" x14ac:dyDescent="0.2">
      <c r="D242" s="50" t="s">
        <v>114</v>
      </c>
      <c r="F242" s="49">
        <v>19</v>
      </c>
      <c r="G242" s="49"/>
      <c r="H242" s="49"/>
      <c r="I242" s="49"/>
      <c r="J242" s="49">
        <v>232</v>
      </c>
      <c r="K242" s="49">
        <v>74</v>
      </c>
      <c r="L242" s="49">
        <v>0</v>
      </c>
      <c r="M242" s="49"/>
      <c r="N242" s="49">
        <v>306</v>
      </c>
      <c r="O242" s="49"/>
      <c r="P242" s="49"/>
      <c r="Q242" s="49"/>
      <c r="R242" s="49">
        <v>1</v>
      </c>
      <c r="S242" s="49">
        <v>91</v>
      </c>
      <c r="T242" s="49">
        <v>34</v>
      </c>
      <c r="U242" s="49">
        <v>0</v>
      </c>
      <c r="V242" s="49">
        <v>0</v>
      </c>
      <c r="W242" s="49"/>
      <c r="X242" s="49">
        <v>8</v>
      </c>
      <c r="Y242" s="49">
        <v>0</v>
      </c>
      <c r="Z242" s="49">
        <v>0</v>
      </c>
      <c r="AA242" s="49">
        <v>14</v>
      </c>
      <c r="AB242" s="49">
        <v>0</v>
      </c>
      <c r="AC242" s="49">
        <v>0</v>
      </c>
      <c r="AD242" s="49">
        <v>52</v>
      </c>
      <c r="AE242" s="49"/>
      <c r="AF242" s="49">
        <v>200</v>
      </c>
      <c r="AG242" s="49"/>
      <c r="AH242" s="49"/>
      <c r="AI242" s="49"/>
      <c r="AJ242" s="49">
        <v>125</v>
      </c>
      <c r="AK242" s="49"/>
      <c r="AL242" s="49"/>
      <c r="AM242" s="49"/>
      <c r="AN242" s="49">
        <v>0</v>
      </c>
      <c r="AO242" s="49"/>
      <c r="AP242" s="49">
        <v>0</v>
      </c>
      <c r="AQ242" s="40"/>
      <c r="AR242" s="40"/>
      <c r="AS242" s="40"/>
    </row>
    <row r="243" spans="1:45" ht="20.100000000000001" customHeight="1" x14ac:dyDescent="0.2"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40"/>
      <c r="AR243" s="40"/>
      <c r="AS243" s="40"/>
    </row>
    <row r="244" spans="1:45" s="1" customFormat="1" ht="20.100000000000001" customHeight="1" x14ac:dyDescent="0.25">
      <c r="A244" s="3"/>
      <c r="B244" s="6"/>
      <c r="C244" s="51" t="s">
        <v>182</v>
      </c>
      <c r="D244" s="52"/>
      <c r="E244" s="5"/>
      <c r="F244" s="53">
        <v>171</v>
      </c>
      <c r="G244" s="54"/>
      <c r="H244" s="54"/>
      <c r="I244" s="54"/>
      <c r="J244" s="53">
        <v>1125</v>
      </c>
      <c r="K244" s="53">
        <v>86</v>
      </c>
      <c r="L244" s="53">
        <v>1</v>
      </c>
      <c r="M244" s="54"/>
      <c r="N244" s="53">
        <v>1212</v>
      </c>
      <c r="O244" s="54"/>
      <c r="P244" s="54"/>
      <c r="Q244" s="54"/>
      <c r="R244" s="53">
        <v>1</v>
      </c>
      <c r="S244" s="53">
        <v>123</v>
      </c>
      <c r="T244" s="53">
        <v>165</v>
      </c>
      <c r="U244" s="53">
        <v>5</v>
      </c>
      <c r="V244" s="53">
        <v>11</v>
      </c>
      <c r="W244" s="54"/>
      <c r="X244" s="53">
        <v>65</v>
      </c>
      <c r="Y244" s="53">
        <v>44</v>
      </c>
      <c r="Z244" s="53">
        <v>24</v>
      </c>
      <c r="AA244" s="53">
        <v>252</v>
      </c>
      <c r="AB244" s="53">
        <v>0</v>
      </c>
      <c r="AC244" s="53">
        <v>0</v>
      </c>
      <c r="AD244" s="53">
        <v>230</v>
      </c>
      <c r="AE244" s="54"/>
      <c r="AF244" s="53">
        <v>920</v>
      </c>
      <c r="AG244" s="54"/>
      <c r="AH244" s="54"/>
      <c r="AI244" s="54"/>
      <c r="AJ244" s="53">
        <v>463</v>
      </c>
      <c r="AK244" s="54"/>
      <c r="AL244" s="54"/>
      <c r="AM244" s="54"/>
      <c r="AN244" s="53">
        <v>0</v>
      </c>
      <c r="AO244" s="54"/>
      <c r="AP244" s="53">
        <v>0</v>
      </c>
      <c r="AQ244" s="40"/>
      <c r="AR244" s="40"/>
      <c r="AS244" s="40"/>
    </row>
    <row r="245" spans="1:45" ht="20.100000000000001" customHeight="1" x14ac:dyDescent="0.2"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40"/>
      <c r="AR245" s="40"/>
      <c r="AS245" s="40"/>
    </row>
    <row r="246" spans="1:45" s="1" customFormat="1" ht="20.100000000000001" customHeight="1" x14ac:dyDescent="0.25">
      <c r="A246" s="3"/>
      <c r="B246" s="57" t="s">
        <v>183</v>
      </c>
      <c r="C246" s="58"/>
      <c r="D246" s="58"/>
      <c r="E246" s="5"/>
      <c r="F246" s="59">
        <v>171</v>
      </c>
      <c r="G246" s="54"/>
      <c r="H246" s="54"/>
      <c r="I246" s="54"/>
      <c r="J246" s="59">
        <v>1125</v>
      </c>
      <c r="K246" s="59">
        <v>86</v>
      </c>
      <c r="L246" s="59">
        <v>1</v>
      </c>
      <c r="M246" s="54"/>
      <c r="N246" s="59">
        <v>1212</v>
      </c>
      <c r="O246" s="54"/>
      <c r="P246" s="54"/>
      <c r="Q246" s="54"/>
      <c r="R246" s="59">
        <v>1</v>
      </c>
      <c r="S246" s="59">
        <v>123</v>
      </c>
      <c r="T246" s="59">
        <v>165</v>
      </c>
      <c r="U246" s="59">
        <v>5</v>
      </c>
      <c r="V246" s="59">
        <v>11</v>
      </c>
      <c r="W246" s="54"/>
      <c r="X246" s="59">
        <v>65</v>
      </c>
      <c r="Y246" s="59">
        <v>44</v>
      </c>
      <c r="Z246" s="59">
        <v>24</v>
      </c>
      <c r="AA246" s="59">
        <v>252</v>
      </c>
      <c r="AB246" s="59">
        <v>0</v>
      </c>
      <c r="AC246" s="59">
        <v>0</v>
      </c>
      <c r="AD246" s="59">
        <v>230</v>
      </c>
      <c r="AE246" s="54"/>
      <c r="AF246" s="59">
        <v>920</v>
      </c>
      <c r="AG246" s="54"/>
      <c r="AH246" s="54"/>
      <c r="AI246" s="54"/>
      <c r="AJ246" s="59">
        <v>463</v>
      </c>
      <c r="AK246" s="54"/>
      <c r="AL246" s="54"/>
      <c r="AM246" s="54"/>
      <c r="AN246" s="59">
        <v>0</v>
      </c>
      <c r="AO246" s="54"/>
      <c r="AP246" s="59">
        <v>0</v>
      </c>
      <c r="AQ246" s="40"/>
      <c r="AR246" s="40"/>
      <c r="AS246" s="40"/>
    </row>
    <row r="247" spans="1:45" ht="20.100000000000001" customHeight="1" x14ac:dyDescent="0.2"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40"/>
      <c r="AR247" s="40"/>
      <c r="AS247" s="40"/>
    </row>
    <row r="248" spans="1:45" ht="20.100000000000001" customHeight="1" x14ac:dyDescent="0.2">
      <c r="B248" s="6" t="s">
        <v>184</v>
      </c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40"/>
      <c r="AR248" s="40"/>
      <c r="AS248" s="40"/>
    </row>
    <row r="249" spans="1:45" ht="20.100000000000001" customHeight="1" x14ac:dyDescent="0.2">
      <c r="C249" s="3" t="s">
        <v>154</v>
      </c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40"/>
      <c r="AR249" s="40"/>
      <c r="AS249" s="40"/>
    </row>
    <row r="250" spans="1:45" ht="20.100000000000001" customHeight="1" x14ac:dyDescent="0.2">
      <c r="D250" s="2" t="s">
        <v>96</v>
      </c>
      <c r="F250" s="39">
        <v>18</v>
      </c>
      <c r="G250" s="39"/>
      <c r="H250" s="39"/>
      <c r="I250" s="39"/>
      <c r="J250" s="39">
        <v>31</v>
      </c>
      <c r="K250" s="39">
        <v>0</v>
      </c>
      <c r="L250" s="39">
        <v>1</v>
      </c>
      <c r="M250" s="39"/>
      <c r="N250" s="39">
        <v>32</v>
      </c>
      <c r="O250" s="39"/>
      <c r="P250" s="39"/>
      <c r="Q250" s="39"/>
      <c r="R250" s="39">
        <v>0</v>
      </c>
      <c r="S250" s="39">
        <v>2</v>
      </c>
      <c r="T250" s="39">
        <v>8</v>
      </c>
      <c r="U250" s="39">
        <v>1</v>
      </c>
      <c r="V250" s="39">
        <v>0</v>
      </c>
      <c r="W250" s="39"/>
      <c r="X250" s="39">
        <v>8</v>
      </c>
      <c r="Y250" s="39">
        <v>0</v>
      </c>
      <c r="Z250" s="39">
        <v>0</v>
      </c>
      <c r="AA250" s="39">
        <v>8</v>
      </c>
      <c r="AB250" s="39">
        <v>0</v>
      </c>
      <c r="AC250" s="39">
        <v>0</v>
      </c>
      <c r="AD250" s="39">
        <v>7</v>
      </c>
      <c r="AE250" s="39"/>
      <c r="AF250" s="39">
        <v>34</v>
      </c>
      <c r="AG250" s="39"/>
      <c r="AH250" s="39"/>
      <c r="AI250" s="39"/>
      <c r="AJ250" s="39">
        <v>16</v>
      </c>
      <c r="AK250" s="39"/>
      <c r="AL250" s="39"/>
      <c r="AM250" s="39"/>
      <c r="AN250" s="39">
        <v>0</v>
      </c>
      <c r="AO250" s="39"/>
      <c r="AP250" s="39">
        <v>0</v>
      </c>
      <c r="AQ250" s="40"/>
      <c r="AR250" s="40"/>
      <c r="AS250" s="40"/>
    </row>
    <row r="251" spans="1:45" ht="19.5" customHeight="1" x14ac:dyDescent="0.2">
      <c r="D251" s="47" t="s">
        <v>135</v>
      </c>
      <c r="F251" s="48">
        <v>15</v>
      </c>
      <c r="G251" s="49"/>
      <c r="H251" s="49"/>
      <c r="I251" s="49"/>
      <c r="J251" s="48">
        <v>34</v>
      </c>
      <c r="K251" s="48">
        <v>2</v>
      </c>
      <c r="L251" s="48">
        <v>0</v>
      </c>
      <c r="M251" s="49"/>
      <c r="N251" s="48">
        <v>36</v>
      </c>
      <c r="O251" s="49"/>
      <c r="P251" s="49"/>
      <c r="Q251" s="49"/>
      <c r="R251" s="48">
        <v>0</v>
      </c>
      <c r="S251" s="48">
        <v>5</v>
      </c>
      <c r="T251" s="48">
        <v>5</v>
      </c>
      <c r="U251" s="48">
        <v>0</v>
      </c>
      <c r="V251" s="48">
        <v>1</v>
      </c>
      <c r="W251" s="49"/>
      <c r="X251" s="48">
        <v>7</v>
      </c>
      <c r="Y251" s="48">
        <v>0</v>
      </c>
      <c r="Z251" s="48">
        <v>4</v>
      </c>
      <c r="AA251" s="48">
        <v>3</v>
      </c>
      <c r="AB251" s="48">
        <v>0</v>
      </c>
      <c r="AC251" s="48">
        <v>0</v>
      </c>
      <c r="AD251" s="48">
        <v>5</v>
      </c>
      <c r="AE251" s="49"/>
      <c r="AF251" s="48">
        <v>30</v>
      </c>
      <c r="AG251" s="49"/>
      <c r="AH251" s="49"/>
      <c r="AI251" s="49"/>
      <c r="AJ251" s="48">
        <v>21</v>
      </c>
      <c r="AK251" s="49"/>
      <c r="AL251" s="49"/>
      <c r="AM251" s="49"/>
      <c r="AN251" s="48">
        <v>0</v>
      </c>
      <c r="AO251" s="49"/>
      <c r="AP251" s="48">
        <v>0</v>
      </c>
      <c r="AQ251" s="40"/>
      <c r="AR251" s="40"/>
      <c r="AS251" s="40"/>
    </row>
    <row r="252" spans="1:45" ht="20.100000000000001" customHeight="1" x14ac:dyDescent="0.2">
      <c r="D252" s="2" t="s">
        <v>98</v>
      </c>
      <c r="F252" s="39">
        <v>15</v>
      </c>
      <c r="G252" s="39"/>
      <c r="H252" s="39"/>
      <c r="I252" s="39"/>
      <c r="J252" s="39">
        <v>31</v>
      </c>
      <c r="K252" s="39">
        <v>2</v>
      </c>
      <c r="L252" s="39">
        <v>0</v>
      </c>
      <c r="M252" s="39"/>
      <c r="N252" s="39">
        <v>33</v>
      </c>
      <c r="O252" s="39"/>
      <c r="P252" s="39"/>
      <c r="Q252" s="39"/>
      <c r="R252" s="39">
        <v>0</v>
      </c>
      <c r="S252" s="39">
        <v>6</v>
      </c>
      <c r="T252" s="39">
        <v>12</v>
      </c>
      <c r="U252" s="39">
        <v>0</v>
      </c>
      <c r="V252" s="39">
        <v>0</v>
      </c>
      <c r="W252" s="39"/>
      <c r="X252" s="39">
        <v>5</v>
      </c>
      <c r="Y252" s="39">
        <v>0</v>
      </c>
      <c r="Z252" s="39">
        <v>4</v>
      </c>
      <c r="AA252" s="39">
        <v>7</v>
      </c>
      <c r="AB252" s="39">
        <v>0</v>
      </c>
      <c r="AC252" s="39">
        <v>0</v>
      </c>
      <c r="AD252" s="39">
        <v>2</v>
      </c>
      <c r="AE252" s="39"/>
      <c r="AF252" s="39">
        <v>36</v>
      </c>
      <c r="AG252" s="39"/>
      <c r="AH252" s="39"/>
      <c r="AI252" s="39"/>
      <c r="AJ252" s="39">
        <v>12</v>
      </c>
      <c r="AK252" s="39"/>
      <c r="AL252" s="39"/>
      <c r="AM252" s="39"/>
      <c r="AN252" s="39">
        <v>0</v>
      </c>
      <c r="AO252" s="39"/>
      <c r="AP252" s="39">
        <v>0</v>
      </c>
      <c r="AQ252" s="40"/>
      <c r="AR252" s="40"/>
      <c r="AS252" s="40"/>
    </row>
    <row r="253" spans="1:45" ht="19.5" customHeight="1" x14ac:dyDescent="0.2">
      <c r="D253" s="47" t="s">
        <v>136</v>
      </c>
      <c r="F253" s="48">
        <v>3</v>
      </c>
      <c r="G253" s="49"/>
      <c r="H253" s="49"/>
      <c r="I253" s="49"/>
      <c r="J253" s="48">
        <v>11</v>
      </c>
      <c r="K253" s="48">
        <v>1</v>
      </c>
      <c r="L253" s="48">
        <v>0</v>
      </c>
      <c r="M253" s="49"/>
      <c r="N253" s="48">
        <v>12</v>
      </c>
      <c r="O253" s="49"/>
      <c r="P253" s="49"/>
      <c r="Q253" s="49"/>
      <c r="R253" s="48">
        <v>0</v>
      </c>
      <c r="S253" s="48">
        <v>2</v>
      </c>
      <c r="T253" s="48">
        <v>7</v>
      </c>
      <c r="U253" s="48">
        <v>0</v>
      </c>
      <c r="V253" s="48">
        <v>0</v>
      </c>
      <c r="W253" s="49"/>
      <c r="X253" s="48">
        <v>0</v>
      </c>
      <c r="Y253" s="48">
        <v>2</v>
      </c>
      <c r="Z253" s="48">
        <v>1</v>
      </c>
      <c r="AA253" s="48">
        <v>0</v>
      </c>
      <c r="AB253" s="48">
        <v>0</v>
      </c>
      <c r="AC253" s="48">
        <v>0</v>
      </c>
      <c r="AD253" s="48">
        <v>1</v>
      </c>
      <c r="AE253" s="49"/>
      <c r="AF253" s="48">
        <v>13</v>
      </c>
      <c r="AG253" s="49"/>
      <c r="AH253" s="49"/>
      <c r="AI253" s="49"/>
      <c r="AJ253" s="48">
        <v>2</v>
      </c>
      <c r="AK253" s="49"/>
      <c r="AL253" s="49"/>
      <c r="AM253" s="49"/>
      <c r="AN253" s="48">
        <v>0</v>
      </c>
      <c r="AO253" s="49"/>
      <c r="AP253" s="48">
        <v>0</v>
      </c>
      <c r="AQ253" s="40"/>
      <c r="AR253" s="40"/>
      <c r="AS253" s="40"/>
    </row>
    <row r="254" spans="1:45" ht="20.100000000000001" customHeight="1" x14ac:dyDescent="0.2">
      <c r="D254" s="2" t="s">
        <v>100</v>
      </c>
      <c r="F254" s="39">
        <v>0</v>
      </c>
      <c r="G254" s="39"/>
      <c r="H254" s="39"/>
      <c r="I254" s="39"/>
      <c r="J254" s="39">
        <v>7</v>
      </c>
      <c r="K254" s="39">
        <v>0</v>
      </c>
      <c r="L254" s="39">
        <v>0</v>
      </c>
      <c r="M254" s="39"/>
      <c r="N254" s="39">
        <v>7</v>
      </c>
      <c r="O254" s="39"/>
      <c r="P254" s="39"/>
      <c r="Q254" s="39"/>
      <c r="R254" s="39">
        <v>0</v>
      </c>
      <c r="S254" s="39">
        <v>1</v>
      </c>
      <c r="T254" s="39">
        <v>6</v>
      </c>
      <c r="U254" s="39">
        <v>0</v>
      </c>
      <c r="V254" s="39">
        <v>0</v>
      </c>
      <c r="W254" s="39"/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/>
      <c r="AF254" s="39">
        <v>7</v>
      </c>
      <c r="AG254" s="39"/>
      <c r="AH254" s="39"/>
      <c r="AI254" s="39"/>
      <c r="AJ254" s="39">
        <v>0</v>
      </c>
      <c r="AK254" s="39"/>
      <c r="AL254" s="39"/>
      <c r="AM254" s="39"/>
      <c r="AN254" s="39">
        <v>0</v>
      </c>
      <c r="AO254" s="39"/>
      <c r="AP254" s="39">
        <v>0</v>
      </c>
      <c r="AQ254" s="40"/>
      <c r="AR254" s="40"/>
      <c r="AS254" s="40"/>
    </row>
    <row r="255" spans="1:45" ht="19.5" customHeight="1" x14ac:dyDescent="0.2">
      <c r="D255" s="47" t="s">
        <v>101</v>
      </c>
      <c r="F255" s="48">
        <v>3</v>
      </c>
      <c r="G255" s="49"/>
      <c r="H255" s="49"/>
      <c r="I255" s="49"/>
      <c r="J255" s="48">
        <v>12</v>
      </c>
      <c r="K255" s="48">
        <v>1</v>
      </c>
      <c r="L255" s="48">
        <v>0</v>
      </c>
      <c r="M255" s="49"/>
      <c r="N255" s="48">
        <v>13</v>
      </c>
      <c r="O255" s="49"/>
      <c r="P255" s="49"/>
      <c r="Q255" s="49"/>
      <c r="R255" s="48">
        <v>1</v>
      </c>
      <c r="S255" s="48">
        <v>2</v>
      </c>
      <c r="T255" s="48">
        <v>5</v>
      </c>
      <c r="U255" s="48">
        <v>0</v>
      </c>
      <c r="V255" s="48">
        <v>0</v>
      </c>
      <c r="W255" s="49"/>
      <c r="X255" s="48">
        <v>0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6</v>
      </c>
      <c r="AE255" s="49"/>
      <c r="AF255" s="48">
        <v>14</v>
      </c>
      <c r="AG255" s="49"/>
      <c r="AH255" s="49"/>
      <c r="AI255" s="49"/>
      <c r="AJ255" s="48">
        <v>2</v>
      </c>
      <c r="AK255" s="49"/>
      <c r="AL255" s="49"/>
      <c r="AM255" s="49"/>
      <c r="AN255" s="48">
        <v>0</v>
      </c>
      <c r="AO255" s="49"/>
      <c r="AP255" s="48">
        <v>0</v>
      </c>
      <c r="AQ255" s="40"/>
      <c r="AR255" s="40"/>
      <c r="AS255" s="40"/>
    </row>
    <row r="256" spans="1:45" ht="20.100000000000001" customHeight="1" x14ac:dyDescent="0.2">
      <c r="D256" s="2" t="s">
        <v>116</v>
      </c>
      <c r="F256" s="39">
        <v>15</v>
      </c>
      <c r="G256" s="39"/>
      <c r="H256" s="39"/>
      <c r="I256" s="39"/>
      <c r="J256" s="39">
        <v>18</v>
      </c>
      <c r="K256" s="39">
        <v>1</v>
      </c>
      <c r="L256" s="39">
        <v>0</v>
      </c>
      <c r="M256" s="39"/>
      <c r="N256" s="39">
        <v>19</v>
      </c>
      <c r="O256" s="39"/>
      <c r="P256" s="39"/>
      <c r="Q256" s="39"/>
      <c r="R256" s="39">
        <v>0</v>
      </c>
      <c r="S256" s="39">
        <v>16</v>
      </c>
      <c r="T256" s="39">
        <v>0</v>
      </c>
      <c r="U256" s="39">
        <v>0</v>
      </c>
      <c r="V256" s="39">
        <v>1</v>
      </c>
      <c r="W256" s="39"/>
      <c r="X256" s="39">
        <v>1</v>
      </c>
      <c r="Y256" s="39">
        <v>0</v>
      </c>
      <c r="Z256" s="39">
        <v>4</v>
      </c>
      <c r="AA256" s="39">
        <v>1</v>
      </c>
      <c r="AB256" s="39">
        <v>0</v>
      </c>
      <c r="AC256" s="39">
        <v>0</v>
      </c>
      <c r="AD256" s="39">
        <v>0</v>
      </c>
      <c r="AE256" s="39"/>
      <c r="AF256" s="39">
        <v>23</v>
      </c>
      <c r="AG256" s="39"/>
      <c r="AH256" s="39"/>
      <c r="AI256" s="39"/>
      <c r="AJ256" s="39">
        <v>11</v>
      </c>
      <c r="AK256" s="39"/>
      <c r="AL256" s="39"/>
      <c r="AM256" s="39"/>
      <c r="AN256" s="39">
        <v>0</v>
      </c>
      <c r="AO256" s="39"/>
      <c r="AP256" s="39">
        <v>0</v>
      </c>
      <c r="AQ256" s="40"/>
      <c r="AR256" s="40"/>
      <c r="AS256" s="40"/>
    </row>
    <row r="257" spans="1:45" ht="19.5" customHeight="1" x14ac:dyDescent="0.2">
      <c r="D257" s="47" t="s">
        <v>103</v>
      </c>
      <c r="F257" s="48">
        <v>10</v>
      </c>
      <c r="G257" s="49"/>
      <c r="H257" s="49"/>
      <c r="I257" s="49"/>
      <c r="J257" s="48">
        <v>18</v>
      </c>
      <c r="K257" s="48">
        <v>2</v>
      </c>
      <c r="L257" s="48">
        <v>0</v>
      </c>
      <c r="M257" s="49"/>
      <c r="N257" s="48">
        <v>20</v>
      </c>
      <c r="O257" s="49"/>
      <c r="P257" s="49"/>
      <c r="Q257" s="49"/>
      <c r="R257" s="48">
        <v>0</v>
      </c>
      <c r="S257" s="48">
        <v>5</v>
      </c>
      <c r="T257" s="48">
        <v>6</v>
      </c>
      <c r="U257" s="48">
        <v>0</v>
      </c>
      <c r="V257" s="48">
        <v>0</v>
      </c>
      <c r="W257" s="49"/>
      <c r="X257" s="48">
        <v>1</v>
      </c>
      <c r="Y257" s="48">
        <v>0</v>
      </c>
      <c r="Z257" s="48">
        <v>1</v>
      </c>
      <c r="AA257" s="48">
        <v>2</v>
      </c>
      <c r="AB257" s="48">
        <v>0</v>
      </c>
      <c r="AC257" s="48">
        <v>1</v>
      </c>
      <c r="AD257" s="48">
        <v>0</v>
      </c>
      <c r="AE257" s="49"/>
      <c r="AF257" s="48">
        <v>16</v>
      </c>
      <c r="AG257" s="49"/>
      <c r="AH257" s="49"/>
      <c r="AI257" s="49"/>
      <c r="AJ257" s="48">
        <v>14</v>
      </c>
      <c r="AK257" s="49"/>
      <c r="AL257" s="49"/>
      <c r="AM257" s="49"/>
      <c r="AN257" s="48">
        <v>0</v>
      </c>
      <c r="AO257" s="49"/>
      <c r="AP257" s="48">
        <v>0</v>
      </c>
      <c r="AQ257" s="40"/>
      <c r="AR257" s="40"/>
      <c r="AS257" s="40"/>
    </row>
    <row r="258" spans="1:45" ht="20.100000000000001" customHeight="1" x14ac:dyDescent="0.2">
      <c r="D258" s="2" t="s">
        <v>104</v>
      </c>
      <c r="F258" s="39">
        <v>2</v>
      </c>
      <c r="G258" s="39"/>
      <c r="H258" s="39"/>
      <c r="I258" s="39"/>
      <c r="J258" s="39">
        <v>8</v>
      </c>
      <c r="K258" s="39">
        <v>1</v>
      </c>
      <c r="L258" s="39">
        <v>0</v>
      </c>
      <c r="M258" s="39"/>
      <c r="N258" s="39">
        <v>9</v>
      </c>
      <c r="O258" s="39"/>
      <c r="P258" s="39"/>
      <c r="Q258" s="39"/>
      <c r="R258" s="39">
        <v>0</v>
      </c>
      <c r="S258" s="39">
        <v>0</v>
      </c>
      <c r="T258" s="39">
        <v>4</v>
      </c>
      <c r="U258" s="39">
        <v>0</v>
      </c>
      <c r="V258" s="39">
        <v>1</v>
      </c>
      <c r="W258" s="39"/>
      <c r="X258" s="39">
        <v>1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2</v>
      </c>
      <c r="AE258" s="39"/>
      <c r="AF258" s="39">
        <v>8</v>
      </c>
      <c r="AG258" s="39"/>
      <c r="AH258" s="39"/>
      <c r="AI258" s="39"/>
      <c r="AJ258" s="39">
        <v>3</v>
      </c>
      <c r="AK258" s="39"/>
      <c r="AL258" s="39"/>
      <c r="AM258" s="39"/>
      <c r="AN258" s="39">
        <v>0</v>
      </c>
      <c r="AO258" s="39"/>
      <c r="AP258" s="39">
        <v>0</v>
      </c>
      <c r="AQ258" s="40"/>
      <c r="AR258" s="40"/>
      <c r="AS258" s="40"/>
    </row>
    <row r="259" spans="1:45" ht="19.5" customHeight="1" x14ac:dyDescent="0.2">
      <c r="D259" s="47" t="s">
        <v>117</v>
      </c>
      <c r="F259" s="48">
        <v>19</v>
      </c>
      <c r="G259" s="49"/>
      <c r="H259" s="49"/>
      <c r="I259" s="49"/>
      <c r="J259" s="48">
        <v>32</v>
      </c>
      <c r="K259" s="48">
        <v>0</v>
      </c>
      <c r="L259" s="48">
        <v>3</v>
      </c>
      <c r="M259" s="49"/>
      <c r="N259" s="48">
        <v>35</v>
      </c>
      <c r="O259" s="49"/>
      <c r="P259" s="49"/>
      <c r="Q259" s="49"/>
      <c r="R259" s="48">
        <v>0</v>
      </c>
      <c r="S259" s="48">
        <v>0</v>
      </c>
      <c r="T259" s="48">
        <v>9</v>
      </c>
      <c r="U259" s="48">
        <v>0</v>
      </c>
      <c r="V259" s="48">
        <v>0</v>
      </c>
      <c r="W259" s="49"/>
      <c r="X259" s="48">
        <v>6</v>
      </c>
      <c r="Y259" s="48">
        <v>1</v>
      </c>
      <c r="Z259" s="48">
        <v>5</v>
      </c>
      <c r="AA259" s="48">
        <v>7</v>
      </c>
      <c r="AB259" s="48">
        <v>0</v>
      </c>
      <c r="AC259" s="48">
        <v>1</v>
      </c>
      <c r="AD259" s="48">
        <v>5</v>
      </c>
      <c r="AE259" s="49"/>
      <c r="AF259" s="48">
        <v>34</v>
      </c>
      <c r="AG259" s="49"/>
      <c r="AH259" s="49"/>
      <c r="AI259" s="49"/>
      <c r="AJ259" s="48">
        <v>20</v>
      </c>
      <c r="AK259" s="49"/>
      <c r="AL259" s="49"/>
      <c r="AM259" s="49"/>
      <c r="AN259" s="48">
        <v>0</v>
      </c>
      <c r="AO259" s="49"/>
      <c r="AP259" s="48">
        <v>0</v>
      </c>
      <c r="AQ259" s="40"/>
      <c r="AR259" s="40"/>
      <c r="AS259" s="40"/>
    </row>
    <row r="260" spans="1:45" ht="20.100000000000001" customHeight="1" x14ac:dyDescent="0.2">
      <c r="D260" s="2" t="s">
        <v>156</v>
      </c>
      <c r="F260" s="39">
        <v>7</v>
      </c>
      <c r="G260" s="39"/>
      <c r="H260" s="39"/>
      <c r="I260" s="39"/>
      <c r="J260" s="39">
        <v>31</v>
      </c>
      <c r="K260" s="39">
        <v>0</v>
      </c>
      <c r="L260" s="39">
        <v>1</v>
      </c>
      <c r="M260" s="39"/>
      <c r="N260" s="39">
        <v>32</v>
      </c>
      <c r="O260" s="39"/>
      <c r="P260" s="39"/>
      <c r="Q260" s="39"/>
      <c r="R260" s="39">
        <v>0</v>
      </c>
      <c r="S260" s="39">
        <v>2</v>
      </c>
      <c r="T260" s="39">
        <v>11</v>
      </c>
      <c r="U260" s="39">
        <v>0</v>
      </c>
      <c r="V260" s="39">
        <v>0</v>
      </c>
      <c r="W260" s="39"/>
      <c r="X260" s="39">
        <v>8</v>
      </c>
      <c r="Y260" s="39">
        <v>1</v>
      </c>
      <c r="Z260" s="39">
        <v>4</v>
      </c>
      <c r="AA260" s="39">
        <v>3</v>
      </c>
      <c r="AB260" s="39">
        <v>1</v>
      </c>
      <c r="AC260" s="39">
        <v>0</v>
      </c>
      <c r="AD260" s="39">
        <v>2</v>
      </c>
      <c r="AE260" s="39"/>
      <c r="AF260" s="39">
        <v>32</v>
      </c>
      <c r="AG260" s="39"/>
      <c r="AH260" s="39"/>
      <c r="AI260" s="39"/>
      <c r="AJ260" s="39">
        <v>7</v>
      </c>
      <c r="AK260" s="39"/>
      <c r="AL260" s="39"/>
      <c r="AM260" s="39"/>
      <c r="AN260" s="39">
        <v>0</v>
      </c>
      <c r="AO260" s="39"/>
      <c r="AP260" s="39">
        <v>0</v>
      </c>
      <c r="AQ260" s="40"/>
      <c r="AR260" s="40"/>
      <c r="AS260" s="40"/>
    </row>
    <row r="261" spans="1:45" ht="19.5" customHeight="1" x14ac:dyDescent="0.2">
      <c r="D261" s="47" t="s">
        <v>185</v>
      </c>
      <c r="F261" s="48">
        <v>4</v>
      </c>
      <c r="G261" s="49"/>
      <c r="H261" s="49"/>
      <c r="I261" s="49"/>
      <c r="J261" s="48">
        <v>31</v>
      </c>
      <c r="K261" s="48">
        <v>1</v>
      </c>
      <c r="L261" s="48">
        <v>2</v>
      </c>
      <c r="M261" s="49"/>
      <c r="N261" s="48">
        <v>34</v>
      </c>
      <c r="O261" s="49"/>
      <c r="P261" s="49"/>
      <c r="Q261" s="49"/>
      <c r="R261" s="48">
        <v>0</v>
      </c>
      <c r="S261" s="48">
        <v>18</v>
      </c>
      <c r="T261" s="48">
        <v>6</v>
      </c>
      <c r="U261" s="48">
        <v>1</v>
      </c>
      <c r="V261" s="48">
        <v>0</v>
      </c>
      <c r="W261" s="49"/>
      <c r="X261" s="48">
        <v>5</v>
      </c>
      <c r="Y261" s="48">
        <v>0</v>
      </c>
      <c r="Z261" s="48">
        <v>2</v>
      </c>
      <c r="AA261" s="48">
        <v>0</v>
      </c>
      <c r="AB261" s="48">
        <v>0</v>
      </c>
      <c r="AC261" s="48">
        <v>0</v>
      </c>
      <c r="AD261" s="48">
        <v>1</v>
      </c>
      <c r="AE261" s="49"/>
      <c r="AF261" s="48">
        <v>33</v>
      </c>
      <c r="AG261" s="49"/>
      <c r="AH261" s="49"/>
      <c r="AI261" s="49"/>
      <c r="AJ261" s="48">
        <v>5</v>
      </c>
      <c r="AK261" s="49"/>
      <c r="AL261" s="49"/>
      <c r="AM261" s="49"/>
      <c r="AN261" s="48">
        <v>0</v>
      </c>
      <c r="AO261" s="49"/>
      <c r="AP261" s="48">
        <v>0</v>
      </c>
      <c r="AQ261" s="40"/>
      <c r="AR261" s="40"/>
      <c r="AS261" s="40"/>
    </row>
    <row r="262" spans="1:45" ht="20.100000000000001" customHeight="1" x14ac:dyDescent="0.2"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40"/>
      <c r="AR262" s="40"/>
      <c r="AS262" s="40"/>
    </row>
    <row r="263" spans="1:45" s="1" customFormat="1" ht="20.100000000000001" customHeight="1" x14ac:dyDescent="0.25">
      <c r="A263" s="3"/>
      <c r="B263" s="6"/>
      <c r="C263" s="51" t="s">
        <v>159</v>
      </c>
      <c r="D263" s="52"/>
      <c r="E263" s="5"/>
      <c r="F263" s="53">
        <v>111</v>
      </c>
      <c r="G263" s="54"/>
      <c r="H263" s="54"/>
      <c r="I263" s="54"/>
      <c r="J263" s="53">
        <v>264</v>
      </c>
      <c r="K263" s="53">
        <v>11</v>
      </c>
      <c r="L263" s="53">
        <v>7</v>
      </c>
      <c r="M263" s="54"/>
      <c r="N263" s="53">
        <v>282</v>
      </c>
      <c r="O263" s="54"/>
      <c r="P263" s="54"/>
      <c r="Q263" s="54"/>
      <c r="R263" s="53">
        <v>1</v>
      </c>
      <c r="S263" s="53">
        <v>59</v>
      </c>
      <c r="T263" s="53">
        <v>79</v>
      </c>
      <c r="U263" s="53">
        <v>2</v>
      </c>
      <c r="V263" s="53">
        <v>3</v>
      </c>
      <c r="W263" s="54"/>
      <c r="X263" s="53">
        <v>42</v>
      </c>
      <c r="Y263" s="53">
        <v>4</v>
      </c>
      <c r="Z263" s="53">
        <v>25</v>
      </c>
      <c r="AA263" s="53">
        <v>31</v>
      </c>
      <c r="AB263" s="53">
        <v>1</v>
      </c>
      <c r="AC263" s="53">
        <v>2</v>
      </c>
      <c r="AD263" s="53">
        <v>31</v>
      </c>
      <c r="AE263" s="54"/>
      <c r="AF263" s="53">
        <v>280</v>
      </c>
      <c r="AG263" s="54"/>
      <c r="AH263" s="54"/>
      <c r="AI263" s="54"/>
      <c r="AJ263" s="53">
        <v>113</v>
      </c>
      <c r="AK263" s="54"/>
      <c r="AL263" s="54"/>
      <c r="AM263" s="54"/>
      <c r="AN263" s="53">
        <v>0</v>
      </c>
      <c r="AO263" s="54"/>
      <c r="AP263" s="53">
        <v>0</v>
      </c>
      <c r="AQ263" s="40"/>
      <c r="AR263" s="40"/>
      <c r="AS263" s="40"/>
    </row>
    <row r="264" spans="1:45" s="1" customFormat="1" ht="20.100000000000001" customHeight="1" x14ac:dyDescent="0.2">
      <c r="A264" s="3"/>
      <c r="B264" s="6"/>
      <c r="C264" s="3"/>
      <c r="D264" s="3"/>
      <c r="E264" s="5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</row>
    <row r="265" spans="1:45" s="1" customFormat="1" ht="20.100000000000001" customHeight="1" x14ac:dyDescent="0.25">
      <c r="A265" s="3"/>
      <c r="B265" s="57" t="s">
        <v>186</v>
      </c>
      <c r="C265" s="58"/>
      <c r="D265" s="58"/>
      <c r="E265" s="5"/>
      <c r="F265" s="59">
        <v>111</v>
      </c>
      <c r="G265" s="54"/>
      <c r="H265" s="54"/>
      <c r="I265" s="54"/>
      <c r="J265" s="59">
        <v>264</v>
      </c>
      <c r="K265" s="59">
        <v>11</v>
      </c>
      <c r="L265" s="59">
        <v>7</v>
      </c>
      <c r="M265" s="54"/>
      <c r="N265" s="59">
        <v>282</v>
      </c>
      <c r="O265" s="54"/>
      <c r="P265" s="54"/>
      <c r="Q265" s="54"/>
      <c r="R265" s="59">
        <v>1</v>
      </c>
      <c r="S265" s="59">
        <v>59</v>
      </c>
      <c r="T265" s="59">
        <v>79</v>
      </c>
      <c r="U265" s="59">
        <v>2</v>
      </c>
      <c r="V265" s="59">
        <v>3</v>
      </c>
      <c r="W265" s="54"/>
      <c r="X265" s="59">
        <v>42</v>
      </c>
      <c r="Y265" s="59">
        <v>4</v>
      </c>
      <c r="Z265" s="59">
        <v>25</v>
      </c>
      <c r="AA265" s="59">
        <v>31</v>
      </c>
      <c r="AB265" s="59">
        <v>1</v>
      </c>
      <c r="AC265" s="59">
        <v>2</v>
      </c>
      <c r="AD265" s="59">
        <v>31</v>
      </c>
      <c r="AE265" s="54"/>
      <c r="AF265" s="59">
        <v>280</v>
      </c>
      <c r="AG265" s="54"/>
      <c r="AH265" s="54"/>
      <c r="AI265" s="54"/>
      <c r="AJ265" s="59">
        <v>113</v>
      </c>
      <c r="AK265" s="54"/>
      <c r="AL265" s="54"/>
      <c r="AM265" s="54"/>
      <c r="AN265" s="59">
        <v>0</v>
      </c>
      <c r="AO265" s="54"/>
      <c r="AP265" s="59">
        <v>0</v>
      </c>
      <c r="AQ265" s="40"/>
      <c r="AR265" s="40"/>
      <c r="AS265" s="40"/>
    </row>
    <row r="266" spans="1:45" ht="20.100000000000001" customHeight="1" x14ac:dyDescent="0.2"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40"/>
      <c r="AR266" s="40"/>
      <c r="AS266" s="40"/>
    </row>
    <row r="267" spans="1:45" ht="20.100000000000001" customHeight="1" x14ac:dyDescent="0.2">
      <c r="B267" s="6" t="s">
        <v>187</v>
      </c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40"/>
      <c r="AR267" s="40"/>
      <c r="AS267" s="40"/>
    </row>
    <row r="268" spans="1:45" ht="20.100000000000001" customHeight="1" x14ac:dyDescent="0.2">
      <c r="C268" s="3" t="s">
        <v>95</v>
      </c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40"/>
      <c r="AR268" s="40"/>
      <c r="AS268" s="40"/>
    </row>
    <row r="269" spans="1:45" ht="20.100000000000001" customHeight="1" x14ac:dyDescent="0.2">
      <c r="D269" s="2" t="s">
        <v>96</v>
      </c>
      <c r="F269" s="39">
        <v>1</v>
      </c>
      <c r="G269" s="39"/>
      <c r="H269" s="39"/>
      <c r="I269" s="39"/>
      <c r="J269" s="39">
        <v>0</v>
      </c>
      <c r="K269" s="39">
        <v>0</v>
      </c>
      <c r="L269" s="39">
        <v>1</v>
      </c>
      <c r="M269" s="39"/>
      <c r="N269" s="39">
        <v>1</v>
      </c>
      <c r="O269" s="39"/>
      <c r="P269" s="39"/>
      <c r="Q269" s="39"/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/>
      <c r="X269" s="39">
        <v>0</v>
      </c>
      <c r="Y269" s="39">
        <v>1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/>
      <c r="AF269" s="39">
        <v>1</v>
      </c>
      <c r="AG269" s="39"/>
      <c r="AH269" s="39"/>
      <c r="AI269" s="39"/>
      <c r="AJ269" s="39">
        <v>1</v>
      </c>
      <c r="AK269" s="39"/>
      <c r="AL269" s="39"/>
      <c r="AM269" s="39"/>
      <c r="AN269" s="39">
        <v>0</v>
      </c>
      <c r="AO269" s="39"/>
      <c r="AP269" s="39">
        <v>0</v>
      </c>
      <c r="AQ269" s="40"/>
      <c r="AR269" s="40"/>
      <c r="AS269" s="40"/>
    </row>
    <row r="270" spans="1:45" ht="19.5" customHeight="1" x14ac:dyDescent="0.2">
      <c r="D270" s="47" t="s">
        <v>97</v>
      </c>
      <c r="F270" s="48">
        <v>6</v>
      </c>
      <c r="G270" s="49"/>
      <c r="H270" s="49"/>
      <c r="I270" s="49"/>
      <c r="J270" s="48">
        <v>0</v>
      </c>
      <c r="K270" s="48">
        <v>0</v>
      </c>
      <c r="L270" s="48">
        <v>0</v>
      </c>
      <c r="M270" s="49"/>
      <c r="N270" s="48">
        <v>0</v>
      </c>
      <c r="O270" s="49"/>
      <c r="P270" s="49"/>
      <c r="Q270" s="49"/>
      <c r="R270" s="48">
        <v>0</v>
      </c>
      <c r="S270" s="48">
        <v>0</v>
      </c>
      <c r="T270" s="48">
        <v>0</v>
      </c>
      <c r="U270" s="48">
        <v>0</v>
      </c>
      <c r="V270" s="48">
        <v>0</v>
      </c>
      <c r="W270" s="49"/>
      <c r="X270" s="48">
        <v>2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9"/>
      <c r="AF270" s="48">
        <v>2</v>
      </c>
      <c r="AG270" s="49"/>
      <c r="AH270" s="49"/>
      <c r="AI270" s="49"/>
      <c r="AJ270" s="48">
        <v>4</v>
      </c>
      <c r="AK270" s="49"/>
      <c r="AL270" s="49"/>
      <c r="AM270" s="49"/>
      <c r="AN270" s="48">
        <v>0</v>
      </c>
      <c r="AO270" s="49"/>
      <c r="AP270" s="48">
        <v>0</v>
      </c>
      <c r="AQ270" s="40"/>
      <c r="AR270" s="40"/>
      <c r="AS270" s="40"/>
    </row>
    <row r="271" spans="1:45" ht="20.100000000000001" customHeight="1" x14ac:dyDescent="0.2">
      <c r="D271" s="2" t="s">
        <v>113</v>
      </c>
      <c r="F271" s="39">
        <v>8</v>
      </c>
      <c r="G271" s="39"/>
      <c r="H271" s="39"/>
      <c r="I271" s="39"/>
      <c r="J271" s="39">
        <v>0</v>
      </c>
      <c r="K271" s="39">
        <v>0</v>
      </c>
      <c r="L271" s="39">
        <v>0</v>
      </c>
      <c r="M271" s="39"/>
      <c r="N271" s="39">
        <v>0</v>
      </c>
      <c r="O271" s="39"/>
      <c r="P271" s="39"/>
      <c r="Q271" s="39"/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39"/>
      <c r="X271" s="39">
        <v>1</v>
      </c>
      <c r="Y271" s="39">
        <v>0</v>
      </c>
      <c r="Z271" s="39">
        <v>0</v>
      </c>
      <c r="AA271" s="39">
        <v>2</v>
      </c>
      <c r="AB271" s="39">
        <v>0</v>
      </c>
      <c r="AC271" s="39">
        <v>0</v>
      </c>
      <c r="AD271" s="39">
        <v>0</v>
      </c>
      <c r="AE271" s="39"/>
      <c r="AF271" s="39">
        <v>3</v>
      </c>
      <c r="AG271" s="39"/>
      <c r="AH271" s="39"/>
      <c r="AI271" s="39"/>
      <c r="AJ271" s="39">
        <v>5</v>
      </c>
      <c r="AK271" s="39"/>
      <c r="AL271" s="39"/>
      <c r="AM271" s="39"/>
      <c r="AN271" s="39">
        <v>0</v>
      </c>
      <c r="AO271" s="39"/>
      <c r="AP271" s="39">
        <v>0</v>
      </c>
      <c r="AQ271" s="40"/>
      <c r="AR271" s="40"/>
      <c r="AS271" s="40"/>
    </row>
    <row r="272" spans="1:45" ht="19.5" customHeight="1" x14ac:dyDescent="0.2">
      <c r="D272" s="47" t="s">
        <v>99</v>
      </c>
      <c r="F272" s="48">
        <v>0</v>
      </c>
      <c r="G272" s="49"/>
      <c r="H272" s="49"/>
      <c r="I272" s="49"/>
      <c r="J272" s="48">
        <v>0</v>
      </c>
      <c r="K272" s="48">
        <v>0</v>
      </c>
      <c r="L272" s="48">
        <v>0</v>
      </c>
      <c r="M272" s="49"/>
      <c r="N272" s="48">
        <v>0</v>
      </c>
      <c r="O272" s="49"/>
      <c r="P272" s="49"/>
      <c r="Q272" s="49"/>
      <c r="R272" s="48">
        <v>0</v>
      </c>
      <c r="S272" s="48">
        <v>0</v>
      </c>
      <c r="T272" s="48">
        <v>0</v>
      </c>
      <c r="U272" s="48">
        <v>0</v>
      </c>
      <c r="V272" s="48">
        <v>0</v>
      </c>
      <c r="W272" s="49"/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9"/>
      <c r="AF272" s="48">
        <v>0</v>
      </c>
      <c r="AG272" s="49"/>
      <c r="AH272" s="49"/>
      <c r="AI272" s="49"/>
      <c r="AJ272" s="48">
        <v>0</v>
      </c>
      <c r="AK272" s="49"/>
      <c r="AL272" s="49"/>
      <c r="AM272" s="49"/>
      <c r="AN272" s="48">
        <v>0</v>
      </c>
      <c r="AO272" s="49"/>
      <c r="AP272" s="48">
        <v>0</v>
      </c>
      <c r="AQ272" s="40"/>
      <c r="AR272" s="40"/>
      <c r="AS272" s="40"/>
    </row>
    <row r="273" spans="1:45" ht="20.100000000000001" customHeight="1" x14ac:dyDescent="0.2">
      <c r="D273" s="2" t="s">
        <v>100</v>
      </c>
      <c r="F273" s="39">
        <v>0</v>
      </c>
      <c r="G273" s="39"/>
      <c r="H273" s="39"/>
      <c r="I273" s="39"/>
      <c r="J273" s="39">
        <v>0</v>
      </c>
      <c r="K273" s="39">
        <v>0</v>
      </c>
      <c r="L273" s="39">
        <v>0</v>
      </c>
      <c r="M273" s="39"/>
      <c r="N273" s="39">
        <v>0</v>
      </c>
      <c r="O273" s="39"/>
      <c r="P273" s="39"/>
      <c r="Q273" s="39"/>
      <c r="R273" s="39">
        <v>0</v>
      </c>
      <c r="S273" s="39">
        <v>0</v>
      </c>
      <c r="T273" s="39">
        <v>0</v>
      </c>
      <c r="U273" s="39">
        <v>0</v>
      </c>
      <c r="V273" s="39">
        <v>0</v>
      </c>
      <c r="W273" s="39"/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/>
      <c r="AF273" s="39">
        <v>0</v>
      </c>
      <c r="AG273" s="39"/>
      <c r="AH273" s="39"/>
      <c r="AI273" s="39"/>
      <c r="AJ273" s="39">
        <v>0</v>
      </c>
      <c r="AK273" s="39"/>
      <c r="AL273" s="39"/>
      <c r="AM273" s="39"/>
      <c r="AN273" s="39">
        <v>0</v>
      </c>
      <c r="AO273" s="39"/>
      <c r="AP273" s="39">
        <v>0</v>
      </c>
      <c r="AQ273" s="40"/>
      <c r="AR273" s="40"/>
      <c r="AS273" s="40"/>
    </row>
    <row r="274" spans="1:45" ht="20.100000000000001" customHeight="1" x14ac:dyDescent="0.2"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40"/>
      <c r="AR274" s="40"/>
      <c r="AS274" s="40"/>
    </row>
    <row r="275" spans="1:45" s="1" customFormat="1" ht="20.100000000000001" customHeight="1" x14ac:dyDescent="0.25">
      <c r="A275" s="3"/>
      <c r="B275" s="6"/>
      <c r="C275" s="51" t="s">
        <v>112</v>
      </c>
      <c r="D275" s="52"/>
      <c r="E275" s="5"/>
      <c r="F275" s="53">
        <v>15</v>
      </c>
      <c r="G275" s="54"/>
      <c r="H275" s="54"/>
      <c r="I275" s="54"/>
      <c r="J275" s="53">
        <v>0</v>
      </c>
      <c r="K275" s="53">
        <v>0</v>
      </c>
      <c r="L275" s="53">
        <v>1</v>
      </c>
      <c r="M275" s="54"/>
      <c r="N275" s="53">
        <v>1</v>
      </c>
      <c r="O275" s="54"/>
      <c r="P275" s="54"/>
      <c r="Q275" s="54"/>
      <c r="R275" s="53">
        <v>0</v>
      </c>
      <c r="S275" s="53">
        <v>0</v>
      </c>
      <c r="T275" s="53">
        <v>0</v>
      </c>
      <c r="U275" s="53">
        <v>0</v>
      </c>
      <c r="V275" s="53">
        <v>0</v>
      </c>
      <c r="W275" s="54"/>
      <c r="X275" s="53">
        <v>3</v>
      </c>
      <c r="Y275" s="53">
        <v>1</v>
      </c>
      <c r="Z275" s="53">
        <v>0</v>
      </c>
      <c r="AA275" s="53">
        <v>2</v>
      </c>
      <c r="AB275" s="53">
        <v>0</v>
      </c>
      <c r="AC275" s="53">
        <v>0</v>
      </c>
      <c r="AD275" s="53">
        <v>0</v>
      </c>
      <c r="AE275" s="54"/>
      <c r="AF275" s="53">
        <v>6</v>
      </c>
      <c r="AG275" s="54"/>
      <c r="AH275" s="54"/>
      <c r="AI275" s="54"/>
      <c r="AJ275" s="53">
        <v>10</v>
      </c>
      <c r="AK275" s="54"/>
      <c r="AL275" s="54"/>
      <c r="AM275" s="54"/>
      <c r="AN275" s="53">
        <v>0</v>
      </c>
      <c r="AO275" s="54"/>
      <c r="AP275" s="53">
        <v>0</v>
      </c>
      <c r="AQ275" s="40"/>
      <c r="AR275" s="40"/>
      <c r="AS275" s="40"/>
    </row>
    <row r="276" spans="1:45" ht="20.100000000000001" customHeight="1" x14ac:dyDescent="0.2"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40"/>
      <c r="AR276" s="40"/>
      <c r="AS276" s="40"/>
    </row>
    <row r="277" spans="1:45" ht="20.100000000000001" customHeight="1" x14ac:dyDescent="0.2">
      <c r="C277" s="3" t="s">
        <v>188</v>
      </c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40"/>
      <c r="AR277" s="40"/>
      <c r="AS277" s="40"/>
    </row>
    <row r="278" spans="1:45" ht="20.100000000000001" customHeight="1" x14ac:dyDescent="0.2">
      <c r="D278" s="2" t="s">
        <v>122</v>
      </c>
      <c r="F278" s="39">
        <v>51</v>
      </c>
      <c r="G278" s="39"/>
      <c r="H278" s="39"/>
      <c r="I278" s="39"/>
      <c r="J278" s="39">
        <v>375</v>
      </c>
      <c r="K278" s="39">
        <v>21</v>
      </c>
      <c r="L278" s="39">
        <v>4</v>
      </c>
      <c r="M278" s="39"/>
      <c r="N278" s="39">
        <v>400</v>
      </c>
      <c r="O278" s="39"/>
      <c r="P278" s="39"/>
      <c r="Q278" s="39"/>
      <c r="R278" s="39">
        <v>0</v>
      </c>
      <c r="S278" s="39">
        <v>0</v>
      </c>
      <c r="T278" s="39">
        <v>192</v>
      </c>
      <c r="U278" s="39">
        <v>2</v>
      </c>
      <c r="V278" s="39">
        <v>11</v>
      </c>
      <c r="W278" s="39"/>
      <c r="X278" s="39">
        <v>37</v>
      </c>
      <c r="Y278" s="39">
        <v>17</v>
      </c>
      <c r="Z278" s="39">
        <v>3</v>
      </c>
      <c r="AA278" s="39">
        <v>13</v>
      </c>
      <c r="AB278" s="39">
        <v>0</v>
      </c>
      <c r="AC278" s="39">
        <v>0</v>
      </c>
      <c r="AD278" s="39">
        <v>10</v>
      </c>
      <c r="AE278" s="39"/>
      <c r="AF278" s="39">
        <v>285</v>
      </c>
      <c r="AG278" s="39"/>
      <c r="AH278" s="39"/>
      <c r="AI278" s="39"/>
      <c r="AJ278" s="39">
        <v>166</v>
      </c>
      <c r="AK278" s="39"/>
      <c r="AL278" s="39"/>
      <c r="AM278" s="39"/>
      <c r="AN278" s="39">
        <v>0</v>
      </c>
      <c r="AO278" s="39"/>
      <c r="AP278" s="39">
        <v>0</v>
      </c>
      <c r="AQ278" s="40"/>
      <c r="AR278" s="40"/>
      <c r="AS278" s="40"/>
    </row>
    <row r="279" spans="1:45" ht="19.5" customHeight="1" x14ac:dyDescent="0.2">
      <c r="D279" s="47" t="s">
        <v>97</v>
      </c>
      <c r="F279" s="48">
        <v>120</v>
      </c>
      <c r="G279" s="49"/>
      <c r="H279" s="49"/>
      <c r="I279" s="49"/>
      <c r="J279" s="48">
        <v>354</v>
      </c>
      <c r="K279" s="48">
        <v>15</v>
      </c>
      <c r="L279" s="48">
        <v>2</v>
      </c>
      <c r="M279" s="49"/>
      <c r="N279" s="48">
        <v>371</v>
      </c>
      <c r="O279" s="49"/>
      <c r="P279" s="49"/>
      <c r="Q279" s="49"/>
      <c r="R279" s="48">
        <v>0</v>
      </c>
      <c r="S279" s="48">
        <v>21</v>
      </c>
      <c r="T279" s="48">
        <v>184</v>
      </c>
      <c r="U279" s="48">
        <v>0</v>
      </c>
      <c r="V279" s="48">
        <v>29</v>
      </c>
      <c r="W279" s="49"/>
      <c r="X279" s="48">
        <v>53</v>
      </c>
      <c r="Y279" s="48">
        <v>0</v>
      </c>
      <c r="Z279" s="48">
        <v>1</v>
      </c>
      <c r="AA279" s="48">
        <v>55</v>
      </c>
      <c r="AB279" s="48">
        <v>0</v>
      </c>
      <c r="AC279" s="48">
        <v>0</v>
      </c>
      <c r="AD279" s="48">
        <v>11</v>
      </c>
      <c r="AE279" s="49"/>
      <c r="AF279" s="48">
        <v>354</v>
      </c>
      <c r="AG279" s="49"/>
      <c r="AH279" s="49"/>
      <c r="AI279" s="49"/>
      <c r="AJ279" s="48">
        <v>137</v>
      </c>
      <c r="AK279" s="49"/>
      <c r="AL279" s="49"/>
      <c r="AM279" s="49"/>
      <c r="AN279" s="48">
        <v>0</v>
      </c>
      <c r="AO279" s="49"/>
      <c r="AP279" s="48">
        <v>0</v>
      </c>
      <c r="AQ279" s="40"/>
      <c r="AR279" s="40"/>
      <c r="AS279" s="40"/>
    </row>
    <row r="280" spans="1:45" ht="20.100000000000001" customHeight="1" x14ac:dyDescent="0.2">
      <c r="D280" s="2" t="s">
        <v>113</v>
      </c>
      <c r="F280" s="39">
        <v>151</v>
      </c>
      <c r="G280" s="39"/>
      <c r="H280" s="39"/>
      <c r="I280" s="39"/>
      <c r="J280" s="39">
        <v>355</v>
      </c>
      <c r="K280" s="39">
        <v>11</v>
      </c>
      <c r="L280" s="39">
        <v>0</v>
      </c>
      <c r="M280" s="39"/>
      <c r="N280" s="39">
        <v>366</v>
      </c>
      <c r="O280" s="39"/>
      <c r="P280" s="39"/>
      <c r="Q280" s="39"/>
      <c r="R280" s="39">
        <v>0</v>
      </c>
      <c r="S280" s="39">
        <v>1</v>
      </c>
      <c r="T280" s="39">
        <v>193</v>
      </c>
      <c r="U280" s="39">
        <v>20</v>
      </c>
      <c r="V280" s="39">
        <v>21</v>
      </c>
      <c r="W280" s="39"/>
      <c r="X280" s="39">
        <v>48</v>
      </c>
      <c r="Y280" s="39">
        <v>1</v>
      </c>
      <c r="Z280" s="39">
        <v>4</v>
      </c>
      <c r="AA280" s="39">
        <v>55</v>
      </c>
      <c r="AB280" s="39">
        <v>0</v>
      </c>
      <c r="AC280" s="39">
        <v>0</v>
      </c>
      <c r="AD280" s="39">
        <v>23</v>
      </c>
      <c r="AE280" s="39"/>
      <c r="AF280" s="39">
        <v>366</v>
      </c>
      <c r="AG280" s="39"/>
      <c r="AH280" s="39"/>
      <c r="AI280" s="39"/>
      <c r="AJ280" s="39">
        <v>151</v>
      </c>
      <c r="AK280" s="39"/>
      <c r="AL280" s="39"/>
      <c r="AM280" s="39"/>
      <c r="AN280" s="39">
        <v>0</v>
      </c>
      <c r="AO280" s="39"/>
      <c r="AP280" s="39">
        <v>0</v>
      </c>
      <c r="AQ280" s="40"/>
      <c r="AR280" s="40"/>
      <c r="AS280" s="40"/>
    </row>
    <row r="281" spans="1:45" ht="19.5" customHeight="1" x14ac:dyDescent="0.2">
      <c r="D281" s="47" t="s">
        <v>99</v>
      </c>
      <c r="F281" s="48">
        <v>163</v>
      </c>
      <c r="G281" s="49"/>
      <c r="H281" s="49"/>
      <c r="I281" s="49"/>
      <c r="J281" s="48">
        <v>357</v>
      </c>
      <c r="K281" s="48">
        <v>9</v>
      </c>
      <c r="L281" s="48">
        <v>3</v>
      </c>
      <c r="M281" s="49"/>
      <c r="N281" s="48">
        <v>369</v>
      </c>
      <c r="O281" s="49"/>
      <c r="P281" s="49"/>
      <c r="Q281" s="49"/>
      <c r="R281" s="48">
        <v>0</v>
      </c>
      <c r="S281" s="48">
        <v>4</v>
      </c>
      <c r="T281" s="48">
        <v>101</v>
      </c>
      <c r="U281" s="48">
        <v>0</v>
      </c>
      <c r="V281" s="48">
        <v>44</v>
      </c>
      <c r="W281" s="49"/>
      <c r="X281" s="48">
        <v>74</v>
      </c>
      <c r="Y281" s="48">
        <v>0</v>
      </c>
      <c r="Z281" s="48">
        <v>4</v>
      </c>
      <c r="AA281" s="48">
        <v>73</v>
      </c>
      <c r="AB281" s="48">
        <v>0</v>
      </c>
      <c r="AC281" s="48">
        <v>0</v>
      </c>
      <c r="AD281" s="48">
        <v>35</v>
      </c>
      <c r="AE281" s="49"/>
      <c r="AF281" s="48">
        <v>335</v>
      </c>
      <c r="AG281" s="49"/>
      <c r="AH281" s="49"/>
      <c r="AI281" s="49"/>
      <c r="AJ281" s="48">
        <v>197</v>
      </c>
      <c r="AK281" s="49"/>
      <c r="AL281" s="49"/>
      <c r="AM281" s="49"/>
      <c r="AN281" s="48">
        <v>0</v>
      </c>
      <c r="AO281" s="49"/>
      <c r="AP281" s="48">
        <v>0</v>
      </c>
      <c r="AQ281" s="40"/>
      <c r="AR281" s="40"/>
      <c r="AS281" s="40"/>
    </row>
    <row r="282" spans="1:45" ht="20.100000000000001" customHeight="1" x14ac:dyDescent="0.2">
      <c r="D282" s="2" t="s">
        <v>114</v>
      </c>
      <c r="F282" s="39">
        <v>66</v>
      </c>
      <c r="G282" s="39"/>
      <c r="H282" s="39"/>
      <c r="I282" s="39"/>
      <c r="J282" s="39">
        <v>376</v>
      </c>
      <c r="K282" s="39">
        <v>14</v>
      </c>
      <c r="L282" s="39">
        <v>6</v>
      </c>
      <c r="M282" s="39"/>
      <c r="N282" s="39">
        <v>396</v>
      </c>
      <c r="O282" s="39"/>
      <c r="P282" s="39"/>
      <c r="Q282" s="39"/>
      <c r="R282" s="39">
        <v>0</v>
      </c>
      <c r="S282" s="39">
        <v>14</v>
      </c>
      <c r="T282" s="39">
        <v>312</v>
      </c>
      <c r="U282" s="39">
        <v>0</v>
      </c>
      <c r="V282" s="39">
        <v>7</v>
      </c>
      <c r="W282" s="39"/>
      <c r="X282" s="39">
        <v>19</v>
      </c>
      <c r="Y282" s="39">
        <v>5</v>
      </c>
      <c r="Z282" s="39">
        <v>1</v>
      </c>
      <c r="AA282" s="39">
        <v>23</v>
      </c>
      <c r="AB282" s="39">
        <v>0</v>
      </c>
      <c r="AC282" s="39">
        <v>0</v>
      </c>
      <c r="AD282" s="39">
        <v>11</v>
      </c>
      <c r="AE282" s="39"/>
      <c r="AF282" s="39">
        <v>392</v>
      </c>
      <c r="AG282" s="39"/>
      <c r="AH282" s="39"/>
      <c r="AI282" s="39"/>
      <c r="AJ282" s="39">
        <v>70</v>
      </c>
      <c r="AK282" s="39"/>
      <c r="AL282" s="39"/>
      <c r="AM282" s="39"/>
      <c r="AN282" s="39">
        <v>0</v>
      </c>
      <c r="AO282" s="39"/>
      <c r="AP282" s="39">
        <v>0</v>
      </c>
      <c r="AQ282" s="40"/>
      <c r="AR282" s="40"/>
      <c r="AS282" s="40"/>
    </row>
    <row r="283" spans="1:45" ht="19.5" customHeight="1" x14ac:dyDescent="0.2">
      <c r="D283" s="47" t="s">
        <v>101</v>
      </c>
      <c r="F283" s="48">
        <v>166</v>
      </c>
      <c r="G283" s="49"/>
      <c r="H283" s="49"/>
      <c r="I283" s="49"/>
      <c r="J283" s="48">
        <v>374</v>
      </c>
      <c r="K283" s="48">
        <v>10</v>
      </c>
      <c r="L283" s="48">
        <v>2</v>
      </c>
      <c r="M283" s="49"/>
      <c r="N283" s="48">
        <v>386</v>
      </c>
      <c r="O283" s="49"/>
      <c r="P283" s="49"/>
      <c r="Q283" s="49"/>
      <c r="R283" s="48">
        <v>0</v>
      </c>
      <c r="S283" s="48">
        <v>7</v>
      </c>
      <c r="T283" s="48">
        <v>140</v>
      </c>
      <c r="U283" s="48">
        <v>0</v>
      </c>
      <c r="V283" s="48">
        <v>40</v>
      </c>
      <c r="W283" s="49"/>
      <c r="X283" s="48">
        <v>74</v>
      </c>
      <c r="Y283" s="48">
        <v>7</v>
      </c>
      <c r="Z283" s="48">
        <v>7</v>
      </c>
      <c r="AA283" s="48">
        <v>68</v>
      </c>
      <c r="AB283" s="48">
        <v>0</v>
      </c>
      <c r="AC283" s="48">
        <v>0</v>
      </c>
      <c r="AD283" s="48">
        <v>34</v>
      </c>
      <c r="AE283" s="49"/>
      <c r="AF283" s="48">
        <v>377</v>
      </c>
      <c r="AG283" s="49"/>
      <c r="AH283" s="49"/>
      <c r="AI283" s="49"/>
      <c r="AJ283" s="48">
        <v>175</v>
      </c>
      <c r="AK283" s="49"/>
      <c r="AL283" s="49"/>
      <c r="AM283" s="49"/>
      <c r="AN283" s="48">
        <v>0</v>
      </c>
      <c r="AO283" s="49"/>
      <c r="AP283" s="48">
        <v>0</v>
      </c>
      <c r="AQ283" s="40"/>
      <c r="AR283" s="40"/>
      <c r="AS283" s="40"/>
    </row>
    <row r="284" spans="1:45" ht="20.100000000000001" customHeight="1" x14ac:dyDescent="0.2"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40"/>
      <c r="AR284" s="40"/>
      <c r="AS284" s="40"/>
    </row>
    <row r="285" spans="1:45" s="1" customFormat="1" ht="20.100000000000001" customHeight="1" x14ac:dyDescent="0.25">
      <c r="A285" s="3"/>
      <c r="B285" s="6"/>
      <c r="C285" s="51" t="s">
        <v>189</v>
      </c>
      <c r="D285" s="52"/>
      <c r="E285" s="5"/>
      <c r="F285" s="53">
        <v>717</v>
      </c>
      <c r="G285" s="54"/>
      <c r="H285" s="54"/>
      <c r="I285" s="54"/>
      <c r="J285" s="53">
        <v>2191</v>
      </c>
      <c r="K285" s="53">
        <v>80</v>
      </c>
      <c r="L285" s="53">
        <v>17</v>
      </c>
      <c r="M285" s="54"/>
      <c r="N285" s="53">
        <v>2288</v>
      </c>
      <c r="O285" s="54"/>
      <c r="P285" s="54"/>
      <c r="Q285" s="54"/>
      <c r="R285" s="53">
        <v>0</v>
      </c>
      <c r="S285" s="53">
        <v>47</v>
      </c>
      <c r="T285" s="53">
        <v>1122</v>
      </c>
      <c r="U285" s="53">
        <v>22</v>
      </c>
      <c r="V285" s="53">
        <v>152</v>
      </c>
      <c r="W285" s="54"/>
      <c r="X285" s="53">
        <v>305</v>
      </c>
      <c r="Y285" s="53">
        <v>30</v>
      </c>
      <c r="Z285" s="53">
        <v>20</v>
      </c>
      <c r="AA285" s="53">
        <v>287</v>
      </c>
      <c r="AB285" s="53">
        <v>0</v>
      </c>
      <c r="AC285" s="53">
        <v>0</v>
      </c>
      <c r="AD285" s="53">
        <v>124</v>
      </c>
      <c r="AE285" s="54"/>
      <c r="AF285" s="53">
        <v>2109</v>
      </c>
      <c r="AG285" s="54"/>
      <c r="AH285" s="54"/>
      <c r="AI285" s="54"/>
      <c r="AJ285" s="53">
        <v>896</v>
      </c>
      <c r="AK285" s="54"/>
      <c r="AL285" s="54"/>
      <c r="AM285" s="54"/>
      <c r="AN285" s="53">
        <v>0</v>
      </c>
      <c r="AO285" s="54"/>
      <c r="AP285" s="53">
        <v>0</v>
      </c>
      <c r="AQ285" s="40"/>
      <c r="AR285" s="40"/>
      <c r="AS285" s="40"/>
    </row>
    <row r="286" spans="1:45" ht="20.100000000000001" customHeight="1" x14ac:dyDescent="0.2"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40"/>
      <c r="AR286" s="40"/>
      <c r="AS286" s="40"/>
    </row>
    <row r="287" spans="1:45" ht="20.100000000000001" customHeight="1" x14ac:dyDescent="0.2">
      <c r="C287" s="3" t="s">
        <v>130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40"/>
      <c r="AR287" s="40"/>
      <c r="AS287" s="40"/>
    </row>
    <row r="288" spans="1:45" ht="20.100000000000001" customHeight="1" x14ac:dyDescent="0.2">
      <c r="D288" s="2" t="s">
        <v>122</v>
      </c>
      <c r="F288" s="39">
        <v>553</v>
      </c>
      <c r="G288" s="39"/>
      <c r="H288" s="39"/>
      <c r="I288" s="39"/>
      <c r="J288" s="39">
        <v>1493</v>
      </c>
      <c r="K288" s="39">
        <v>4</v>
      </c>
      <c r="L288" s="39">
        <v>5</v>
      </c>
      <c r="M288" s="39"/>
      <c r="N288" s="39">
        <v>1502</v>
      </c>
      <c r="O288" s="39"/>
      <c r="P288" s="39"/>
      <c r="Q288" s="39"/>
      <c r="R288" s="39">
        <v>0</v>
      </c>
      <c r="S288" s="39">
        <v>5</v>
      </c>
      <c r="T288" s="39">
        <v>321</v>
      </c>
      <c r="U288" s="39">
        <v>137</v>
      </c>
      <c r="V288" s="39">
        <v>56</v>
      </c>
      <c r="W288" s="39"/>
      <c r="X288" s="39">
        <v>396</v>
      </c>
      <c r="Y288" s="39">
        <v>0</v>
      </c>
      <c r="Z288" s="39">
        <v>23</v>
      </c>
      <c r="AA288" s="39">
        <v>235</v>
      </c>
      <c r="AB288" s="39">
        <v>0</v>
      </c>
      <c r="AC288" s="39">
        <v>0</v>
      </c>
      <c r="AD288" s="39">
        <v>162</v>
      </c>
      <c r="AE288" s="39"/>
      <c r="AF288" s="39">
        <v>1335</v>
      </c>
      <c r="AG288" s="39"/>
      <c r="AH288" s="39"/>
      <c r="AI288" s="39"/>
      <c r="AJ288" s="39">
        <v>720</v>
      </c>
      <c r="AK288" s="39"/>
      <c r="AL288" s="39"/>
      <c r="AM288" s="39"/>
      <c r="AN288" s="39">
        <v>0</v>
      </c>
      <c r="AO288" s="39"/>
      <c r="AP288" s="39">
        <v>0</v>
      </c>
      <c r="AQ288" s="40"/>
      <c r="AR288" s="40"/>
      <c r="AS288" s="40"/>
    </row>
    <row r="289" spans="1:45" ht="20.100000000000001" customHeight="1" x14ac:dyDescent="0.2"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40"/>
      <c r="AR289" s="40"/>
      <c r="AS289" s="40"/>
    </row>
    <row r="290" spans="1:45" s="1" customFormat="1" ht="20.100000000000001" customHeight="1" x14ac:dyDescent="0.25">
      <c r="A290" s="3"/>
      <c r="B290" s="6"/>
      <c r="C290" s="51" t="s">
        <v>133</v>
      </c>
      <c r="D290" s="52"/>
      <c r="E290" s="5"/>
      <c r="F290" s="53">
        <v>553</v>
      </c>
      <c r="G290" s="54"/>
      <c r="H290" s="54"/>
      <c r="I290" s="54"/>
      <c r="J290" s="53">
        <v>1493</v>
      </c>
      <c r="K290" s="53">
        <v>4</v>
      </c>
      <c r="L290" s="53">
        <v>5</v>
      </c>
      <c r="M290" s="54"/>
      <c r="N290" s="53">
        <v>1502</v>
      </c>
      <c r="O290" s="54"/>
      <c r="P290" s="54"/>
      <c r="Q290" s="54"/>
      <c r="R290" s="53">
        <v>0</v>
      </c>
      <c r="S290" s="53">
        <v>5</v>
      </c>
      <c r="T290" s="53">
        <v>321</v>
      </c>
      <c r="U290" s="53">
        <v>137</v>
      </c>
      <c r="V290" s="53">
        <v>56</v>
      </c>
      <c r="W290" s="54"/>
      <c r="X290" s="53">
        <v>396</v>
      </c>
      <c r="Y290" s="53">
        <v>0</v>
      </c>
      <c r="Z290" s="53">
        <v>23</v>
      </c>
      <c r="AA290" s="53">
        <v>235</v>
      </c>
      <c r="AB290" s="53">
        <v>0</v>
      </c>
      <c r="AC290" s="53">
        <v>0</v>
      </c>
      <c r="AD290" s="53">
        <v>162</v>
      </c>
      <c r="AE290" s="54"/>
      <c r="AF290" s="53">
        <v>1335</v>
      </c>
      <c r="AG290" s="54"/>
      <c r="AH290" s="54"/>
      <c r="AI290" s="54"/>
      <c r="AJ290" s="53">
        <v>720</v>
      </c>
      <c r="AK290" s="54"/>
      <c r="AL290" s="54"/>
      <c r="AM290" s="54"/>
      <c r="AN290" s="53">
        <v>0</v>
      </c>
      <c r="AO290" s="54"/>
      <c r="AP290" s="53">
        <v>0</v>
      </c>
      <c r="AQ290" s="40"/>
      <c r="AR290" s="40"/>
      <c r="AS290" s="40"/>
    </row>
    <row r="291" spans="1:45" ht="20.100000000000001" customHeight="1" x14ac:dyDescent="0.2"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40"/>
      <c r="AR291" s="40"/>
      <c r="AS291" s="40"/>
    </row>
    <row r="292" spans="1:45" ht="20.100000000000001" customHeight="1" x14ac:dyDescent="0.2">
      <c r="C292" s="3" t="s">
        <v>0</v>
      </c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40"/>
      <c r="AR292" s="40"/>
      <c r="AS292" s="40"/>
    </row>
    <row r="293" spans="1:45" ht="20.100000000000001" customHeight="1" x14ac:dyDescent="0.2">
      <c r="D293" s="2" t="s">
        <v>96</v>
      </c>
      <c r="F293" s="39">
        <v>1</v>
      </c>
      <c r="G293" s="39"/>
      <c r="H293" s="39"/>
      <c r="I293" s="39"/>
      <c r="J293" s="39">
        <v>0</v>
      </c>
      <c r="K293" s="39">
        <v>0</v>
      </c>
      <c r="L293" s="39">
        <v>0</v>
      </c>
      <c r="M293" s="39"/>
      <c r="N293" s="39">
        <v>0</v>
      </c>
      <c r="O293" s="39"/>
      <c r="P293" s="39"/>
      <c r="Q293" s="39"/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39"/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/>
      <c r="AF293" s="39">
        <v>0</v>
      </c>
      <c r="AG293" s="39"/>
      <c r="AH293" s="39"/>
      <c r="AI293" s="39"/>
      <c r="AJ293" s="39">
        <v>1</v>
      </c>
      <c r="AK293" s="39"/>
      <c r="AL293" s="39"/>
      <c r="AM293" s="39"/>
      <c r="AN293" s="39">
        <v>0</v>
      </c>
      <c r="AO293" s="39"/>
      <c r="AP293" s="39">
        <v>0</v>
      </c>
      <c r="AQ293" s="40"/>
      <c r="AR293" s="40"/>
      <c r="AS293" s="40"/>
    </row>
    <row r="294" spans="1:45" ht="19.5" customHeight="1" x14ac:dyDescent="0.2">
      <c r="D294" s="47" t="s">
        <v>97</v>
      </c>
      <c r="F294" s="48">
        <v>1</v>
      </c>
      <c r="G294" s="49"/>
      <c r="H294" s="49"/>
      <c r="I294" s="49"/>
      <c r="J294" s="48">
        <v>0</v>
      </c>
      <c r="K294" s="48">
        <v>0</v>
      </c>
      <c r="L294" s="48">
        <v>0</v>
      </c>
      <c r="M294" s="49"/>
      <c r="N294" s="48">
        <v>0</v>
      </c>
      <c r="O294" s="49"/>
      <c r="P294" s="49"/>
      <c r="Q294" s="49"/>
      <c r="R294" s="48">
        <v>0</v>
      </c>
      <c r="S294" s="48">
        <v>0</v>
      </c>
      <c r="T294" s="48">
        <v>0</v>
      </c>
      <c r="U294" s="48">
        <v>0</v>
      </c>
      <c r="V294" s="48">
        <v>0</v>
      </c>
      <c r="W294" s="49"/>
      <c r="X294" s="48">
        <v>0</v>
      </c>
      <c r="Y294" s="48">
        <v>0</v>
      </c>
      <c r="Z294" s="48">
        <v>0</v>
      </c>
      <c r="AA294" s="48">
        <v>1</v>
      </c>
      <c r="AB294" s="48">
        <v>0</v>
      </c>
      <c r="AC294" s="48">
        <v>0</v>
      </c>
      <c r="AD294" s="48">
        <v>0</v>
      </c>
      <c r="AE294" s="49"/>
      <c r="AF294" s="48">
        <v>1</v>
      </c>
      <c r="AG294" s="49"/>
      <c r="AH294" s="49"/>
      <c r="AI294" s="49"/>
      <c r="AJ294" s="48">
        <v>0</v>
      </c>
      <c r="AK294" s="49"/>
      <c r="AL294" s="49"/>
      <c r="AM294" s="49"/>
      <c r="AN294" s="48">
        <v>0</v>
      </c>
      <c r="AO294" s="49"/>
      <c r="AP294" s="48">
        <v>0</v>
      </c>
      <c r="AQ294" s="40"/>
      <c r="AR294" s="40"/>
      <c r="AS294" s="40"/>
    </row>
    <row r="295" spans="1:45" ht="20.100000000000001" customHeight="1" x14ac:dyDescent="0.2"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40"/>
      <c r="AR295" s="40"/>
      <c r="AS295" s="40"/>
    </row>
    <row r="296" spans="1:45" s="1" customFormat="1" ht="20.100000000000001" customHeight="1" x14ac:dyDescent="0.25">
      <c r="A296" s="3"/>
      <c r="B296" s="6"/>
      <c r="C296" s="51" t="s">
        <v>120</v>
      </c>
      <c r="D296" s="52"/>
      <c r="E296" s="5"/>
      <c r="F296" s="53">
        <v>2</v>
      </c>
      <c r="G296" s="54"/>
      <c r="H296" s="54"/>
      <c r="I296" s="54"/>
      <c r="J296" s="53">
        <v>0</v>
      </c>
      <c r="K296" s="53">
        <v>0</v>
      </c>
      <c r="L296" s="53">
        <v>0</v>
      </c>
      <c r="M296" s="54"/>
      <c r="N296" s="53">
        <v>0</v>
      </c>
      <c r="O296" s="54"/>
      <c r="P296" s="54"/>
      <c r="Q296" s="54"/>
      <c r="R296" s="53">
        <v>0</v>
      </c>
      <c r="S296" s="53">
        <v>0</v>
      </c>
      <c r="T296" s="53">
        <v>0</v>
      </c>
      <c r="U296" s="53">
        <v>0</v>
      </c>
      <c r="V296" s="53">
        <v>0</v>
      </c>
      <c r="W296" s="54"/>
      <c r="X296" s="53">
        <v>0</v>
      </c>
      <c r="Y296" s="53">
        <v>0</v>
      </c>
      <c r="Z296" s="53">
        <v>0</v>
      </c>
      <c r="AA296" s="53">
        <v>1</v>
      </c>
      <c r="AB296" s="53">
        <v>0</v>
      </c>
      <c r="AC296" s="53">
        <v>0</v>
      </c>
      <c r="AD296" s="53">
        <v>0</v>
      </c>
      <c r="AE296" s="54"/>
      <c r="AF296" s="53">
        <v>1</v>
      </c>
      <c r="AG296" s="54"/>
      <c r="AH296" s="54"/>
      <c r="AI296" s="54"/>
      <c r="AJ296" s="53">
        <v>1</v>
      </c>
      <c r="AK296" s="54"/>
      <c r="AL296" s="54"/>
      <c r="AM296" s="54"/>
      <c r="AN296" s="53">
        <v>0</v>
      </c>
      <c r="AO296" s="54"/>
      <c r="AP296" s="53">
        <v>0</v>
      </c>
      <c r="AQ296" s="40"/>
      <c r="AR296" s="40"/>
      <c r="AS296" s="40"/>
    </row>
    <row r="297" spans="1:45" ht="20.100000000000001" customHeight="1" x14ac:dyDescent="0.2"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40"/>
      <c r="AR297" s="40"/>
      <c r="AS297" s="40"/>
    </row>
    <row r="298" spans="1:45" s="1" customFormat="1" ht="20.100000000000001" customHeight="1" x14ac:dyDescent="0.2">
      <c r="A298" s="3"/>
      <c r="B298" s="6"/>
      <c r="C298" s="3" t="s">
        <v>139</v>
      </c>
      <c r="D298" s="3"/>
      <c r="E298" s="5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</row>
    <row r="299" spans="1:45" ht="20.100000000000001" customHeight="1" x14ac:dyDescent="0.2">
      <c r="D299" s="2" t="s">
        <v>190</v>
      </c>
      <c r="F299" s="39">
        <v>0</v>
      </c>
      <c r="G299" s="39"/>
      <c r="H299" s="39"/>
      <c r="I299" s="39"/>
      <c r="J299" s="39">
        <v>0</v>
      </c>
      <c r="K299" s="39">
        <v>0</v>
      </c>
      <c r="L299" s="39">
        <v>0</v>
      </c>
      <c r="M299" s="39"/>
      <c r="N299" s="39">
        <v>0</v>
      </c>
      <c r="O299" s="39"/>
      <c r="P299" s="39"/>
      <c r="Q299" s="39"/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39"/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/>
      <c r="AF299" s="39">
        <v>0</v>
      </c>
      <c r="AG299" s="39"/>
      <c r="AH299" s="39"/>
      <c r="AI299" s="39"/>
      <c r="AJ299" s="39">
        <v>0</v>
      </c>
      <c r="AK299" s="39"/>
      <c r="AL299" s="39"/>
      <c r="AM299" s="39"/>
      <c r="AN299" s="39">
        <v>0</v>
      </c>
      <c r="AO299" s="39"/>
      <c r="AP299" s="39">
        <v>0</v>
      </c>
      <c r="AQ299" s="40"/>
      <c r="AR299" s="40"/>
      <c r="AS299" s="40"/>
    </row>
    <row r="300" spans="1:45" ht="19.5" customHeight="1" x14ac:dyDescent="0.2">
      <c r="D300" s="47" t="s">
        <v>191</v>
      </c>
      <c r="F300" s="48">
        <v>0</v>
      </c>
      <c r="G300" s="49"/>
      <c r="H300" s="49"/>
      <c r="I300" s="49"/>
      <c r="J300" s="48">
        <v>0</v>
      </c>
      <c r="K300" s="48">
        <v>0</v>
      </c>
      <c r="L300" s="48">
        <v>0</v>
      </c>
      <c r="M300" s="49"/>
      <c r="N300" s="48">
        <v>0</v>
      </c>
      <c r="O300" s="49"/>
      <c r="P300" s="49"/>
      <c r="Q300" s="49"/>
      <c r="R300" s="48">
        <v>0</v>
      </c>
      <c r="S300" s="48">
        <v>0</v>
      </c>
      <c r="T300" s="48">
        <v>0</v>
      </c>
      <c r="U300" s="48">
        <v>0</v>
      </c>
      <c r="V300" s="48">
        <v>0</v>
      </c>
      <c r="W300" s="49"/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9"/>
      <c r="AF300" s="48">
        <v>0</v>
      </c>
      <c r="AG300" s="49"/>
      <c r="AH300" s="49"/>
      <c r="AI300" s="49"/>
      <c r="AJ300" s="48">
        <v>0</v>
      </c>
      <c r="AK300" s="49"/>
      <c r="AL300" s="49"/>
      <c r="AM300" s="49"/>
      <c r="AN300" s="48">
        <v>0</v>
      </c>
      <c r="AO300" s="49"/>
      <c r="AP300" s="48">
        <v>0</v>
      </c>
      <c r="AQ300" s="40"/>
      <c r="AR300" s="40"/>
      <c r="AS300" s="40"/>
    </row>
    <row r="301" spans="1:45" ht="20.100000000000001" customHeight="1" x14ac:dyDescent="0.2">
      <c r="D301" s="2" t="s">
        <v>192</v>
      </c>
      <c r="F301" s="39">
        <v>0</v>
      </c>
      <c r="G301" s="39"/>
      <c r="H301" s="39"/>
      <c r="I301" s="39"/>
      <c r="J301" s="39">
        <v>0</v>
      </c>
      <c r="K301" s="39">
        <v>0</v>
      </c>
      <c r="L301" s="39">
        <v>0</v>
      </c>
      <c r="M301" s="39"/>
      <c r="N301" s="39">
        <v>0</v>
      </c>
      <c r="O301" s="39"/>
      <c r="P301" s="39"/>
      <c r="Q301" s="39"/>
      <c r="R301" s="39">
        <v>0</v>
      </c>
      <c r="S301" s="39">
        <v>0</v>
      </c>
      <c r="T301" s="39">
        <v>0</v>
      </c>
      <c r="U301" s="39">
        <v>0</v>
      </c>
      <c r="V301" s="39">
        <v>0</v>
      </c>
      <c r="W301" s="39"/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/>
      <c r="AF301" s="39">
        <v>0</v>
      </c>
      <c r="AG301" s="39"/>
      <c r="AH301" s="39"/>
      <c r="AI301" s="39"/>
      <c r="AJ301" s="39">
        <v>0</v>
      </c>
      <c r="AK301" s="39"/>
      <c r="AL301" s="39"/>
      <c r="AM301" s="39"/>
      <c r="AN301" s="39">
        <v>0</v>
      </c>
      <c r="AO301" s="39"/>
      <c r="AP301" s="39">
        <v>0</v>
      </c>
      <c r="AQ301" s="40"/>
      <c r="AR301" s="40"/>
      <c r="AS301" s="40"/>
    </row>
    <row r="302" spans="1:45" ht="19.5" customHeight="1" x14ac:dyDescent="0.2">
      <c r="D302" s="47" t="s">
        <v>193</v>
      </c>
      <c r="F302" s="48">
        <v>0</v>
      </c>
      <c r="G302" s="49"/>
      <c r="H302" s="49"/>
      <c r="I302" s="49"/>
      <c r="J302" s="48">
        <v>0</v>
      </c>
      <c r="K302" s="48">
        <v>0</v>
      </c>
      <c r="L302" s="48">
        <v>0</v>
      </c>
      <c r="M302" s="49"/>
      <c r="N302" s="48">
        <v>0</v>
      </c>
      <c r="O302" s="49"/>
      <c r="P302" s="49"/>
      <c r="Q302" s="49"/>
      <c r="R302" s="48">
        <v>0</v>
      </c>
      <c r="S302" s="48">
        <v>0</v>
      </c>
      <c r="T302" s="48">
        <v>0</v>
      </c>
      <c r="U302" s="48">
        <v>0</v>
      </c>
      <c r="V302" s="48">
        <v>0</v>
      </c>
      <c r="W302" s="49"/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9"/>
      <c r="AF302" s="48">
        <v>0</v>
      </c>
      <c r="AG302" s="49"/>
      <c r="AH302" s="49"/>
      <c r="AI302" s="49"/>
      <c r="AJ302" s="48">
        <v>0</v>
      </c>
      <c r="AK302" s="49"/>
      <c r="AL302" s="49"/>
      <c r="AM302" s="49"/>
      <c r="AN302" s="48">
        <v>0</v>
      </c>
      <c r="AO302" s="49"/>
      <c r="AP302" s="48">
        <v>0</v>
      </c>
      <c r="AQ302" s="40"/>
      <c r="AR302" s="40"/>
      <c r="AS302" s="40"/>
    </row>
    <row r="303" spans="1:45" s="1" customFormat="1" ht="20.100000000000001" customHeight="1" x14ac:dyDescent="0.2">
      <c r="A303" s="3"/>
      <c r="B303" s="6"/>
      <c r="C303" s="3"/>
      <c r="D303" s="3"/>
      <c r="E303" s="5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</row>
    <row r="304" spans="1:45" s="1" customFormat="1" ht="20.100000000000001" customHeight="1" x14ac:dyDescent="0.25">
      <c r="A304" s="3"/>
      <c r="B304" s="6"/>
      <c r="C304" s="51" t="s">
        <v>194</v>
      </c>
      <c r="D304" s="52"/>
      <c r="E304" s="5"/>
      <c r="F304" s="53">
        <v>0</v>
      </c>
      <c r="G304" s="54"/>
      <c r="H304" s="54"/>
      <c r="I304" s="54"/>
      <c r="J304" s="53">
        <v>0</v>
      </c>
      <c r="K304" s="53">
        <v>0</v>
      </c>
      <c r="L304" s="53">
        <v>0</v>
      </c>
      <c r="M304" s="54"/>
      <c r="N304" s="53">
        <v>0</v>
      </c>
      <c r="O304" s="54"/>
      <c r="P304" s="54"/>
      <c r="Q304" s="54"/>
      <c r="R304" s="53">
        <v>0</v>
      </c>
      <c r="S304" s="53">
        <v>0</v>
      </c>
      <c r="T304" s="53">
        <v>0</v>
      </c>
      <c r="U304" s="53">
        <v>0</v>
      </c>
      <c r="V304" s="53">
        <v>0</v>
      </c>
      <c r="W304" s="54"/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0</v>
      </c>
      <c r="AD304" s="53">
        <v>0</v>
      </c>
      <c r="AE304" s="54"/>
      <c r="AF304" s="53">
        <v>0</v>
      </c>
      <c r="AG304" s="54"/>
      <c r="AH304" s="54"/>
      <c r="AI304" s="54"/>
      <c r="AJ304" s="53">
        <v>0</v>
      </c>
      <c r="AK304" s="54"/>
      <c r="AL304" s="54"/>
      <c r="AM304" s="54"/>
      <c r="AN304" s="53">
        <v>0</v>
      </c>
      <c r="AO304" s="54"/>
      <c r="AP304" s="53">
        <v>0</v>
      </c>
      <c r="AQ304" s="40"/>
      <c r="AR304" s="40"/>
      <c r="AS304" s="40"/>
    </row>
    <row r="305" spans="1:45" s="1" customFormat="1" ht="20.100000000000001" customHeight="1" x14ac:dyDescent="0.2">
      <c r="A305" s="3"/>
      <c r="B305" s="6"/>
      <c r="C305" s="3"/>
      <c r="D305" s="3"/>
      <c r="E305" s="5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</row>
    <row r="306" spans="1:45" s="1" customFormat="1" ht="20.100000000000001" customHeight="1" x14ac:dyDescent="0.25">
      <c r="A306" s="3"/>
      <c r="B306" s="57" t="s">
        <v>195</v>
      </c>
      <c r="C306" s="58"/>
      <c r="D306" s="58"/>
      <c r="E306" s="5"/>
      <c r="F306" s="59">
        <v>1287</v>
      </c>
      <c r="G306" s="54"/>
      <c r="H306" s="54"/>
      <c r="I306" s="54"/>
      <c r="J306" s="59">
        <v>3684</v>
      </c>
      <c r="K306" s="59">
        <v>84</v>
      </c>
      <c r="L306" s="59">
        <v>23</v>
      </c>
      <c r="M306" s="54"/>
      <c r="N306" s="59">
        <v>3791</v>
      </c>
      <c r="O306" s="54"/>
      <c r="P306" s="54"/>
      <c r="Q306" s="54"/>
      <c r="R306" s="59">
        <v>0</v>
      </c>
      <c r="S306" s="59">
        <v>52</v>
      </c>
      <c r="T306" s="59">
        <v>1443</v>
      </c>
      <c r="U306" s="59">
        <v>159</v>
      </c>
      <c r="V306" s="59">
        <v>208</v>
      </c>
      <c r="W306" s="54"/>
      <c r="X306" s="59">
        <v>704</v>
      </c>
      <c r="Y306" s="59">
        <v>31</v>
      </c>
      <c r="Z306" s="59">
        <v>43</v>
      </c>
      <c r="AA306" s="59">
        <v>525</v>
      </c>
      <c r="AB306" s="59">
        <v>0</v>
      </c>
      <c r="AC306" s="59">
        <v>0</v>
      </c>
      <c r="AD306" s="59">
        <v>286</v>
      </c>
      <c r="AE306" s="54"/>
      <c r="AF306" s="59">
        <v>3451</v>
      </c>
      <c r="AG306" s="54"/>
      <c r="AH306" s="54"/>
      <c r="AI306" s="54"/>
      <c r="AJ306" s="59">
        <v>1627</v>
      </c>
      <c r="AK306" s="54"/>
      <c r="AL306" s="54"/>
      <c r="AM306" s="54"/>
      <c r="AN306" s="59">
        <v>0</v>
      </c>
      <c r="AO306" s="54"/>
      <c r="AP306" s="59">
        <v>0</v>
      </c>
      <c r="AQ306" s="40"/>
      <c r="AR306" s="40"/>
      <c r="AS306" s="40"/>
    </row>
    <row r="307" spans="1:45" ht="20.100000000000001" customHeight="1" x14ac:dyDescent="0.2"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40"/>
      <c r="AR307" s="40"/>
      <c r="AS307" s="40"/>
    </row>
    <row r="308" spans="1:45" ht="20.100000000000001" customHeight="1" x14ac:dyDescent="0.2">
      <c r="B308" s="6" t="s">
        <v>196</v>
      </c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40"/>
      <c r="AR308" s="40"/>
      <c r="AS308" s="40"/>
    </row>
    <row r="309" spans="1:45" ht="20.100000000000001" customHeight="1" x14ac:dyDescent="0.2">
      <c r="C309" s="3" t="s">
        <v>0</v>
      </c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40"/>
      <c r="AR309" s="40"/>
      <c r="AS309" s="40"/>
    </row>
    <row r="310" spans="1:45" ht="20.100000000000001" customHeight="1" x14ac:dyDescent="0.2">
      <c r="D310" s="2" t="s">
        <v>122</v>
      </c>
      <c r="F310" s="39">
        <v>0</v>
      </c>
      <c r="G310" s="39"/>
      <c r="H310" s="39"/>
      <c r="I310" s="39"/>
      <c r="J310" s="39">
        <v>0</v>
      </c>
      <c r="K310" s="39">
        <v>0</v>
      </c>
      <c r="L310" s="39">
        <v>0</v>
      </c>
      <c r="M310" s="39"/>
      <c r="N310" s="39">
        <v>0</v>
      </c>
      <c r="O310" s="39"/>
      <c r="P310" s="39"/>
      <c r="Q310" s="39"/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39"/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/>
      <c r="AF310" s="39">
        <v>0</v>
      </c>
      <c r="AG310" s="39"/>
      <c r="AH310" s="39"/>
      <c r="AI310" s="39"/>
      <c r="AJ310" s="39">
        <v>0</v>
      </c>
      <c r="AK310" s="39"/>
      <c r="AL310" s="39"/>
      <c r="AM310" s="39"/>
      <c r="AN310" s="39">
        <v>0</v>
      </c>
      <c r="AO310" s="39"/>
      <c r="AP310" s="39">
        <v>0</v>
      </c>
      <c r="AQ310" s="40"/>
      <c r="AR310" s="40"/>
      <c r="AS310" s="40"/>
    </row>
    <row r="311" spans="1:45" ht="19.5" customHeight="1" x14ac:dyDescent="0.2">
      <c r="D311" s="47" t="s">
        <v>135</v>
      </c>
      <c r="F311" s="48">
        <v>0</v>
      </c>
      <c r="G311" s="49"/>
      <c r="H311" s="49"/>
      <c r="I311" s="49"/>
      <c r="J311" s="48">
        <v>0</v>
      </c>
      <c r="K311" s="48">
        <v>0</v>
      </c>
      <c r="L311" s="48">
        <v>0</v>
      </c>
      <c r="M311" s="49"/>
      <c r="N311" s="48">
        <v>0</v>
      </c>
      <c r="O311" s="49"/>
      <c r="P311" s="49"/>
      <c r="Q311" s="49"/>
      <c r="R311" s="48">
        <v>0</v>
      </c>
      <c r="S311" s="48">
        <v>0</v>
      </c>
      <c r="T311" s="48">
        <v>0</v>
      </c>
      <c r="U311" s="48">
        <v>0</v>
      </c>
      <c r="V311" s="48">
        <v>0</v>
      </c>
      <c r="W311" s="49"/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9"/>
      <c r="AF311" s="48">
        <v>0</v>
      </c>
      <c r="AG311" s="49"/>
      <c r="AH311" s="49"/>
      <c r="AI311" s="49"/>
      <c r="AJ311" s="48">
        <v>0</v>
      </c>
      <c r="AK311" s="49"/>
      <c r="AL311" s="49"/>
      <c r="AM311" s="49"/>
      <c r="AN311" s="48">
        <v>0</v>
      </c>
      <c r="AO311" s="49"/>
      <c r="AP311" s="48">
        <v>0</v>
      </c>
      <c r="AQ311" s="40"/>
      <c r="AR311" s="40"/>
      <c r="AS311" s="40"/>
    </row>
    <row r="312" spans="1:45" ht="20.100000000000001" customHeight="1" x14ac:dyDescent="0.2">
      <c r="D312" s="50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40"/>
      <c r="AR312" s="40"/>
      <c r="AS312" s="40"/>
    </row>
    <row r="313" spans="1:45" s="1" customFormat="1" ht="20.100000000000001" customHeight="1" x14ac:dyDescent="0.25">
      <c r="A313" s="3"/>
      <c r="B313" s="6"/>
      <c r="C313" s="51" t="s">
        <v>120</v>
      </c>
      <c r="D313" s="52"/>
      <c r="E313" s="5"/>
      <c r="F313" s="53">
        <v>0</v>
      </c>
      <c r="G313" s="54"/>
      <c r="H313" s="54"/>
      <c r="I313" s="54"/>
      <c r="J313" s="53">
        <v>0</v>
      </c>
      <c r="K313" s="53">
        <v>0</v>
      </c>
      <c r="L313" s="53">
        <v>0</v>
      </c>
      <c r="M313" s="54"/>
      <c r="N313" s="53">
        <v>0</v>
      </c>
      <c r="O313" s="54"/>
      <c r="P313" s="54"/>
      <c r="Q313" s="54"/>
      <c r="R313" s="53">
        <v>0</v>
      </c>
      <c r="S313" s="53">
        <v>0</v>
      </c>
      <c r="T313" s="53">
        <v>0</v>
      </c>
      <c r="U313" s="53">
        <v>0</v>
      </c>
      <c r="V313" s="53">
        <v>0</v>
      </c>
      <c r="W313" s="54"/>
      <c r="X313" s="53">
        <v>0</v>
      </c>
      <c r="Y313" s="53">
        <v>0</v>
      </c>
      <c r="Z313" s="53">
        <v>0</v>
      </c>
      <c r="AA313" s="53">
        <v>0</v>
      </c>
      <c r="AB313" s="53">
        <v>0</v>
      </c>
      <c r="AC313" s="53">
        <v>0</v>
      </c>
      <c r="AD313" s="53">
        <v>0</v>
      </c>
      <c r="AE313" s="54"/>
      <c r="AF313" s="53">
        <v>0</v>
      </c>
      <c r="AG313" s="54"/>
      <c r="AH313" s="54"/>
      <c r="AI313" s="54"/>
      <c r="AJ313" s="53">
        <v>0</v>
      </c>
      <c r="AK313" s="54"/>
      <c r="AL313" s="54"/>
      <c r="AM313" s="54"/>
      <c r="AN313" s="53">
        <v>0</v>
      </c>
      <c r="AO313" s="54"/>
      <c r="AP313" s="53">
        <v>0</v>
      </c>
      <c r="AQ313" s="40"/>
      <c r="AR313" s="40"/>
      <c r="AS313" s="40"/>
    </row>
    <row r="314" spans="1:45" ht="20.100000000000001" customHeight="1" x14ac:dyDescent="0.2"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40"/>
      <c r="AR314" s="40"/>
      <c r="AS314" s="40"/>
    </row>
    <row r="315" spans="1:45" ht="20.100000000000001" customHeight="1" x14ac:dyDescent="0.2">
      <c r="C315" s="3" t="s">
        <v>154</v>
      </c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40"/>
      <c r="AR315" s="40"/>
      <c r="AS315" s="40"/>
    </row>
    <row r="316" spans="1:45" ht="20.100000000000001" customHeight="1" x14ac:dyDescent="0.2">
      <c r="D316" s="2" t="s">
        <v>96</v>
      </c>
      <c r="F316" s="39">
        <v>59</v>
      </c>
      <c r="G316" s="39"/>
      <c r="H316" s="39"/>
      <c r="I316" s="39"/>
      <c r="J316" s="39">
        <v>119</v>
      </c>
      <c r="K316" s="39">
        <v>0</v>
      </c>
      <c r="L316" s="39">
        <v>1</v>
      </c>
      <c r="M316" s="39"/>
      <c r="N316" s="39">
        <v>120</v>
      </c>
      <c r="O316" s="39"/>
      <c r="P316" s="39"/>
      <c r="Q316" s="39"/>
      <c r="R316" s="39">
        <v>0</v>
      </c>
      <c r="S316" s="39">
        <v>19</v>
      </c>
      <c r="T316" s="39">
        <v>13</v>
      </c>
      <c r="U316" s="39">
        <v>24</v>
      </c>
      <c r="V316" s="39">
        <v>0</v>
      </c>
      <c r="W316" s="39"/>
      <c r="X316" s="39">
        <v>27</v>
      </c>
      <c r="Y316" s="39">
        <v>0</v>
      </c>
      <c r="Z316" s="39">
        <v>6</v>
      </c>
      <c r="AA316" s="39">
        <v>24</v>
      </c>
      <c r="AB316" s="39">
        <v>0</v>
      </c>
      <c r="AC316" s="39">
        <v>0</v>
      </c>
      <c r="AD316" s="39">
        <v>5</v>
      </c>
      <c r="AE316" s="39"/>
      <c r="AF316" s="39">
        <v>118</v>
      </c>
      <c r="AG316" s="39"/>
      <c r="AH316" s="39"/>
      <c r="AI316" s="39"/>
      <c r="AJ316" s="39">
        <v>61</v>
      </c>
      <c r="AK316" s="39"/>
      <c r="AL316" s="39"/>
      <c r="AM316" s="39"/>
      <c r="AN316" s="39">
        <v>0</v>
      </c>
      <c r="AO316" s="39"/>
      <c r="AP316" s="39">
        <v>0</v>
      </c>
      <c r="AQ316" s="40"/>
      <c r="AR316" s="40"/>
      <c r="AS316" s="40"/>
    </row>
    <row r="317" spans="1:45" ht="19.5" customHeight="1" x14ac:dyDescent="0.2">
      <c r="D317" s="47" t="s">
        <v>135</v>
      </c>
      <c r="F317" s="48">
        <v>30</v>
      </c>
      <c r="G317" s="49"/>
      <c r="H317" s="49"/>
      <c r="I317" s="49"/>
      <c r="J317" s="48">
        <v>119</v>
      </c>
      <c r="K317" s="48">
        <v>7</v>
      </c>
      <c r="L317" s="48">
        <v>1</v>
      </c>
      <c r="M317" s="49"/>
      <c r="N317" s="48">
        <v>127</v>
      </c>
      <c r="O317" s="49"/>
      <c r="P317" s="49"/>
      <c r="Q317" s="49"/>
      <c r="R317" s="48">
        <v>0</v>
      </c>
      <c r="S317" s="48">
        <v>2</v>
      </c>
      <c r="T317" s="48">
        <v>79</v>
      </c>
      <c r="U317" s="48">
        <v>0</v>
      </c>
      <c r="V317" s="48">
        <v>0</v>
      </c>
      <c r="W317" s="49"/>
      <c r="X317" s="48">
        <v>8</v>
      </c>
      <c r="Y317" s="48">
        <v>0</v>
      </c>
      <c r="Z317" s="48">
        <v>0</v>
      </c>
      <c r="AA317" s="48">
        <v>24</v>
      </c>
      <c r="AB317" s="48">
        <v>0</v>
      </c>
      <c r="AC317" s="48">
        <v>0</v>
      </c>
      <c r="AD317" s="48">
        <v>1</v>
      </c>
      <c r="AE317" s="49"/>
      <c r="AF317" s="48">
        <v>114</v>
      </c>
      <c r="AG317" s="49"/>
      <c r="AH317" s="49"/>
      <c r="AI317" s="49"/>
      <c r="AJ317" s="48">
        <v>43</v>
      </c>
      <c r="AK317" s="49"/>
      <c r="AL317" s="49"/>
      <c r="AM317" s="49"/>
      <c r="AN317" s="48">
        <v>0</v>
      </c>
      <c r="AO317" s="49"/>
      <c r="AP317" s="48">
        <v>0</v>
      </c>
      <c r="AQ317" s="40"/>
      <c r="AR317" s="40"/>
      <c r="AS317" s="40"/>
    </row>
    <row r="318" spans="1:45" ht="20.100000000000001" customHeight="1" x14ac:dyDescent="0.2">
      <c r="D318" s="2" t="s">
        <v>113</v>
      </c>
      <c r="F318" s="39">
        <v>70</v>
      </c>
      <c r="G318" s="39"/>
      <c r="H318" s="39"/>
      <c r="I318" s="39"/>
      <c r="J318" s="39">
        <v>177</v>
      </c>
      <c r="K318" s="39">
        <v>8</v>
      </c>
      <c r="L318" s="39">
        <v>0</v>
      </c>
      <c r="M318" s="39"/>
      <c r="N318" s="39">
        <v>185</v>
      </c>
      <c r="O318" s="39"/>
      <c r="P318" s="39"/>
      <c r="Q318" s="39"/>
      <c r="R318" s="39">
        <v>0</v>
      </c>
      <c r="S318" s="39">
        <v>13</v>
      </c>
      <c r="T318" s="39">
        <v>77</v>
      </c>
      <c r="U318" s="39">
        <v>0</v>
      </c>
      <c r="V318" s="39">
        <v>31</v>
      </c>
      <c r="W318" s="39"/>
      <c r="X318" s="39">
        <v>34</v>
      </c>
      <c r="Y318" s="39">
        <v>2</v>
      </c>
      <c r="Z318" s="39">
        <v>4</v>
      </c>
      <c r="AA318" s="39">
        <v>29</v>
      </c>
      <c r="AB318" s="39">
        <v>0</v>
      </c>
      <c r="AC318" s="39">
        <v>0</v>
      </c>
      <c r="AD318" s="39">
        <v>7</v>
      </c>
      <c r="AE318" s="39"/>
      <c r="AF318" s="39">
        <v>197</v>
      </c>
      <c r="AG318" s="39"/>
      <c r="AH318" s="39"/>
      <c r="AI318" s="39"/>
      <c r="AJ318" s="39">
        <v>58</v>
      </c>
      <c r="AK318" s="39"/>
      <c r="AL318" s="39"/>
      <c r="AM318" s="39"/>
      <c r="AN318" s="39">
        <v>0</v>
      </c>
      <c r="AO318" s="39"/>
      <c r="AP318" s="39">
        <v>0</v>
      </c>
      <c r="AQ318" s="40"/>
      <c r="AR318" s="40"/>
      <c r="AS318" s="40"/>
    </row>
    <row r="319" spans="1:45" ht="19.5" customHeight="1" x14ac:dyDescent="0.2">
      <c r="D319" s="47" t="s">
        <v>99</v>
      </c>
      <c r="F319" s="48">
        <v>76</v>
      </c>
      <c r="G319" s="49"/>
      <c r="H319" s="49"/>
      <c r="I319" s="49"/>
      <c r="J319" s="48">
        <v>180</v>
      </c>
      <c r="K319" s="48">
        <v>3</v>
      </c>
      <c r="L319" s="48">
        <v>1</v>
      </c>
      <c r="M319" s="49"/>
      <c r="N319" s="48">
        <v>184</v>
      </c>
      <c r="O319" s="49"/>
      <c r="P319" s="49"/>
      <c r="Q319" s="49"/>
      <c r="R319" s="48">
        <v>0</v>
      </c>
      <c r="S319" s="48">
        <v>1</v>
      </c>
      <c r="T319" s="48">
        <v>41</v>
      </c>
      <c r="U319" s="48">
        <v>13</v>
      </c>
      <c r="V319" s="48">
        <v>11</v>
      </c>
      <c r="W319" s="49"/>
      <c r="X319" s="48">
        <v>50</v>
      </c>
      <c r="Y319" s="48">
        <v>0</v>
      </c>
      <c r="Z319" s="48">
        <v>4</v>
      </c>
      <c r="AA319" s="48">
        <v>40</v>
      </c>
      <c r="AB319" s="48">
        <v>1</v>
      </c>
      <c r="AC319" s="48">
        <v>0</v>
      </c>
      <c r="AD319" s="48">
        <v>9</v>
      </c>
      <c r="AE319" s="49"/>
      <c r="AF319" s="48">
        <v>170</v>
      </c>
      <c r="AG319" s="49"/>
      <c r="AH319" s="49"/>
      <c r="AI319" s="49"/>
      <c r="AJ319" s="48">
        <v>90</v>
      </c>
      <c r="AK319" s="49"/>
      <c r="AL319" s="49"/>
      <c r="AM319" s="49"/>
      <c r="AN319" s="48">
        <v>0</v>
      </c>
      <c r="AO319" s="49"/>
      <c r="AP319" s="48">
        <v>0</v>
      </c>
      <c r="AQ319" s="40"/>
      <c r="AR319" s="40"/>
      <c r="AS319" s="40"/>
    </row>
    <row r="320" spans="1:45" ht="20.100000000000001" customHeight="1" x14ac:dyDescent="0.2">
      <c r="D320" s="2" t="s">
        <v>114</v>
      </c>
      <c r="F320" s="39">
        <v>20</v>
      </c>
      <c r="G320" s="39"/>
      <c r="H320" s="39"/>
      <c r="I320" s="39"/>
      <c r="J320" s="39">
        <v>182</v>
      </c>
      <c r="K320" s="39">
        <v>3</v>
      </c>
      <c r="L320" s="39">
        <v>0</v>
      </c>
      <c r="M320" s="39"/>
      <c r="N320" s="39">
        <v>185</v>
      </c>
      <c r="O320" s="39"/>
      <c r="P320" s="39"/>
      <c r="Q320" s="39"/>
      <c r="R320" s="39">
        <v>0</v>
      </c>
      <c r="S320" s="39">
        <v>14</v>
      </c>
      <c r="T320" s="39">
        <v>151</v>
      </c>
      <c r="U320" s="39">
        <v>0</v>
      </c>
      <c r="V320" s="39">
        <v>1</v>
      </c>
      <c r="W320" s="39"/>
      <c r="X320" s="39">
        <v>15</v>
      </c>
      <c r="Y320" s="39">
        <v>0</v>
      </c>
      <c r="Z320" s="39">
        <v>1</v>
      </c>
      <c r="AA320" s="39">
        <v>6</v>
      </c>
      <c r="AB320" s="39">
        <v>0</v>
      </c>
      <c r="AC320" s="39">
        <v>0</v>
      </c>
      <c r="AD320" s="39">
        <v>1</v>
      </c>
      <c r="AE320" s="39"/>
      <c r="AF320" s="39">
        <v>189</v>
      </c>
      <c r="AG320" s="39"/>
      <c r="AH320" s="39"/>
      <c r="AI320" s="39"/>
      <c r="AJ320" s="39">
        <v>16</v>
      </c>
      <c r="AK320" s="39"/>
      <c r="AL320" s="39"/>
      <c r="AM320" s="39"/>
      <c r="AN320" s="39">
        <v>0</v>
      </c>
      <c r="AO320" s="39"/>
      <c r="AP320" s="39">
        <v>0</v>
      </c>
      <c r="AQ320" s="40"/>
      <c r="AR320" s="40"/>
      <c r="AS320" s="40"/>
    </row>
    <row r="321" spans="1:45" ht="19.5" customHeight="1" x14ac:dyDescent="0.2">
      <c r="D321" s="47" t="s">
        <v>115</v>
      </c>
      <c r="F321" s="48">
        <v>21</v>
      </c>
      <c r="G321" s="49"/>
      <c r="H321" s="49"/>
      <c r="I321" s="49"/>
      <c r="J321" s="48">
        <v>181</v>
      </c>
      <c r="K321" s="48">
        <v>13</v>
      </c>
      <c r="L321" s="48">
        <v>1</v>
      </c>
      <c r="M321" s="49"/>
      <c r="N321" s="48">
        <v>195</v>
      </c>
      <c r="O321" s="49"/>
      <c r="P321" s="49"/>
      <c r="Q321" s="49"/>
      <c r="R321" s="48">
        <v>0</v>
      </c>
      <c r="S321" s="48">
        <v>29</v>
      </c>
      <c r="T321" s="48">
        <v>122</v>
      </c>
      <c r="U321" s="48">
        <v>0</v>
      </c>
      <c r="V321" s="48">
        <v>4</v>
      </c>
      <c r="W321" s="49"/>
      <c r="X321" s="48">
        <v>22</v>
      </c>
      <c r="Y321" s="48">
        <v>1</v>
      </c>
      <c r="Z321" s="48">
        <v>1</v>
      </c>
      <c r="AA321" s="48">
        <v>5</v>
      </c>
      <c r="AB321" s="48">
        <v>0</v>
      </c>
      <c r="AC321" s="48">
        <v>0</v>
      </c>
      <c r="AD321" s="48">
        <v>8</v>
      </c>
      <c r="AE321" s="49"/>
      <c r="AF321" s="48">
        <v>192</v>
      </c>
      <c r="AG321" s="49"/>
      <c r="AH321" s="49"/>
      <c r="AI321" s="49"/>
      <c r="AJ321" s="48">
        <v>24</v>
      </c>
      <c r="AK321" s="49"/>
      <c r="AL321" s="49"/>
      <c r="AM321" s="49"/>
      <c r="AN321" s="48">
        <v>0</v>
      </c>
      <c r="AO321" s="49"/>
      <c r="AP321" s="48">
        <v>0</v>
      </c>
      <c r="AQ321" s="40"/>
      <c r="AR321" s="40"/>
      <c r="AS321" s="40"/>
    </row>
    <row r="322" spans="1:45" ht="20.100000000000001" customHeight="1" x14ac:dyDescent="0.2">
      <c r="D322" s="2" t="s">
        <v>116</v>
      </c>
      <c r="F322" s="39">
        <v>63</v>
      </c>
      <c r="G322" s="39"/>
      <c r="H322" s="39"/>
      <c r="I322" s="39"/>
      <c r="J322" s="39">
        <v>80</v>
      </c>
      <c r="K322" s="39">
        <v>13</v>
      </c>
      <c r="L322" s="39">
        <v>0</v>
      </c>
      <c r="M322" s="39"/>
      <c r="N322" s="39">
        <v>93</v>
      </c>
      <c r="O322" s="39"/>
      <c r="P322" s="39"/>
      <c r="Q322" s="39"/>
      <c r="R322" s="39">
        <v>0</v>
      </c>
      <c r="S322" s="39">
        <v>35</v>
      </c>
      <c r="T322" s="39">
        <v>17</v>
      </c>
      <c r="U322" s="39">
        <v>5</v>
      </c>
      <c r="V322" s="39">
        <v>3</v>
      </c>
      <c r="W322" s="39"/>
      <c r="X322" s="39">
        <v>21</v>
      </c>
      <c r="Y322" s="39">
        <v>1</v>
      </c>
      <c r="Z322" s="39">
        <v>2</v>
      </c>
      <c r="AA322" s="39">
        <v>26</v>
      </c>
      <c r="AB322" s="39">
        <v>0</v>
      </c>
      <c r="AC322" s="39">
        <v>2</v>
      </c>
      <c r="AD322" s="39">
        <v>1</v>
      </c>
      <c r="AE322" s="39"/>
      <c r="AF322" s="39">
        <v>113</v>
      </c>
      <c r="AG322" s="39"/>
      <c r="AH322" s="39"/>
      <c r="AI322" s="39"/>
      <c r="AJ322" s="39">
        <v>43</v>
      </c>
      <c r="AK322" s="39"/>
      <c r="AL322" s="39"/>
      <c r="AM322" s="39"/>
      <c r="AN322" s="39">
        <v>0</v>
      </c>
      <c r="AO322" s="39"/>
      <c r="AP322" s="39">
        <v>0</v>
      </c>
      <c r="AQ322" s="40"/>
      <c r="AR322" s="40"/>
      <c r="AS322" s="40"/>
    </row>
    <row r="323" spans="1:45" ht="19.5" customHeight="1" x14ac:dyDescent="0.2">
      <c r="D323" s="47" t="s">
        <v>103</v>
      </c>
      <c r="F323" s="48">
        <v>61</v>
      </c>
      <c r="G323" s="49"/>
      <c r="H323" s="49"/>
      <c r="I323" s="49"/>
      <c r="J323" s="48">
        <v>83</v>
      </c>
      <c r="K323" s="48">
        <v>23</v>
      </c>
      <c r="L323" s="48">
        <v>1</v>
      </c>
      <c r="M323" s="49"/>
      <c r="N323" s="48">
        <v>107</v>
      </c>
      <c r="O323" s="49"/>
      <c r="P323" s="49"/>
      <c r="Q323" s="49"/>
      <c r="R323" s="48">
        <v>5</v>
      </c>
      <c r="S323" s="48">
        <v>14</v>
      </c>
      <c r="T323" s="48">
        <v>31</v>
      </c>
      <c r="U323" s="48">
        <v>1</v>
      </c>
      <c r="V323" s="48">
        <v>2</v>
      </c>
      <c r="W323" s="49"/>
      <c r="X323" s="48">
        <v>8</v>
      </c>
      <c r="Y323" s="48">
        <v>0</v>
      </c>
      <c r="Z323" s="48">
        <v>3</v>
      </c>
      <c r="AA323" s="48">
        <v>36</v>
      </c>
      <c r="AB323" s="48">
        <v>0</v>
      </c>
      <c r="AC323" s="48">
        <v>0</v>
      </c>
      <c r="AD323" s="48">
        <v>30</v>
      </c>
      <c r="AE323" s="49"/>
      <c r="AF323" s="48">
        <v>130</v>
      </c>
      <c r="AG323" s="49"/>
      <c r="AH323" s="49"/>
      <c r="AI323" s="49"/>
      <c r="AJ323" s="48">
        <v>38</v>
      </c>
      <c r="AK323" s="49"/>
      <c r="AL323" s="49"/>
      <c r="AM323" s="49"/>
      <c r="AN323" s="48">
        <v>0</v>
      </c>
      <c r="AO323" s="49"/>
      <c r="AP323" s="48">
        <v>0</v>
      </c>
      <c r="AQ323" s="40"/>
      <c r="AR323" s="40"/>
      <c r="AS323" s="40"/>
    </row>
    <row r="324" spans="1:45" ht="20.100000000000001" customHeight="1" x14ac:dyDescent="0.2">
      <c r="D324" s="2" t="s">
        <v>197</v>
      </c>
      <c r="F324" s="39">
        <v>106</v>
      </c>
      <c r="G324" s="39"/>
      <c r="H324" s="39"/>
      <c r="I324" s="39"/>
      <c r="J324" s="39">
        <v>156</v>
      </c>
      <c r="K324" s="39">
        <v>5</v>
      </c>
      <c r="L324" s="39">
        <v>0</v>
      </c>
      <c r="M324" s="39"/>
      <c r="N324" s="39">
        <v>161</v>
      </c>
      <c r="O324" s="39"/>
      <c r="P324" s="39"/>
      <c r="Q324" s="39"/>
      <c r="R324" s="39">
        <v>0</v>
      </c>
      <c r="S324" s="39">
        <v>7</v>
      </c>
      <c r="T324" s="39">
        <v>27</v>
      </c>
      <c r="U324" s="39">
        <v>7</v>
      </c>
      <c r="V324" s="39">
        <v>19</v>
      </c>
      <c r="W324" s="39"/>
      <c r="X324" s="39">
        <v>30</v>
      </c>
      <c r="Y324" s="39">
        <v>0</v>
      </c>
      <c r="Z324" s="39">
        <v>4</v>
      </c>
      <c r="AA324" s="39">
        <v>35</v>
      </c>
      <c r="AB324" s="39">
        <v>0</v>
      </c>
      <c r="AC324" s="39">
        <v>0</v>
      </c>
      <c r="AD324" s="39">
        <v>20</v>
      </c>
      <c r="AE324" s="39"/>
      <c r="AF324" s="39">
        <v>149</v>
      </c>
      <c r="AG324" s="39"/>
      <c r="AH324" s="39"/>
      <c r="AI324" s="39"/>
      <c r="AJ324" s="39">
        <v>118</v>
      </c>
      <c r="AK324" s="39"/>
      <c r="AL324" s="39"/>
      <c r="AM324" s="39"/>
      <c r="AN324" s="39">
        <v>0</v>
      </c>
      <c r="AO324" s="39"/>
      <c r="AP324" s="39">
        <v>0</v>
      </c>
      <c r="AQ324" s="40"/>
      <c r="AR324" s="40"/>
      <c r="AS324" s="40"/>
    </row>
    <row r="325" spans="1:45" ht="19.5" customHeight="1" x14ac:dyDescent="0.2">
      <c r="D325" s="47" t="s">
        <v>198</v>
      </c>
      <c r="F325" s="48">
        <v>24</v>
      </c>
      <c r="G325" s="49"/>
      <c r="H325" s="49"/>
      <c r="I325" s="49"/>
      <c r="J325" s="48">
        <v>72</v>
      </c>
      <c r="K325" s="48">
        <v>0</v>
      </c>
      <c r="L325" s="48">
        <v>0</v>
      </c>
      <c r="M325" s="49"/>
      <c r="N325" s="48">
        <v>72</v>
      </c>
      <c r="O325" s="49"/>
      <c r="P325" s="49"/>
      <c r="Q325" s="49"/>
      <c r="R325" s="48">
        <v>0</v>
      </c>
      <c r="S325" s="48">
        <v>12</v>
      </c>
      <c r="T325" s="48">
        <v>43</v>
      </c>
      <c r="U325" s="48">
        <v>0</v>
      </c>
      <c r="V325" s="48">
        <v>3</v>
      </c>
      <c r="W325" s="49"/>
      <c r="X325" s="48">
        <v>6</v>
      </c>
      <c r="Y325" s="48">
        <v>0</v>
      </c>
      <c r="Z325" s="48">
        <v>0</v>
      </c>
      <c r="AA325" s="48">
        <v>18</v>
      </c>
      <c r="AB325" s="48">
        <v>0</v>
      </c>
      <c r="AC325" s="48">
        <v>0</v>
      </c>
      <c r="AD325" s="48">
        <v>1</v>
      </c>
      <c r="AE325" s="49"/>
      <c r="AF325" s="48">
        <v>83</v>
      </c>
      <c r="AG325" s="49"/>
      <c r="AH325" s="49"/>
      <c r="AI325" s="49"/>
      <c r="AJ325" s="48">
        <v>13</v>
      </c>
      <c r="AK325" s="49"/>
      <c r="AL325" s="49"/>
      <c r="AM325" s="49"/>
      <c r="AN325" s="48">
        <v>0</v>
      </c>
      <c r="AO325" s="49"/>
      <c r="AP325" s="48">
        <v>0</v>
      </c>
      <c r="AQ325" s="40"/>
      <c r="AR325" s="40"/>
      <c r="AS325" s="40"/>
    </row>
    <row r="326" spans="1:45" ht="20.100000000000001" customHeight="1" x14ac:dyDescent="0.2">
      <c r="D326" s="2" t="s">
        <v>199</v>
      </c>
      <c r="F326" s="39">
        <v>104</v>
      </c>
      <c r="G326" s="39"/>
      <c r="H326" s="39"/>
      <c r="I326" s="39"/>
      <c r="J326" s="39">
        <v>156</v>
      </c>
      <c r="K326" s="39">
        <v>3</v>
      </c>
      <c r="L326" s="39">
        <v>1</v>
      </c>
      <c r="M326" s="39"/>
      <c r="N326" s="39">
        <v>160</v>
      </c>
      <c r="O326" s="39"/>
      <c r="P326" s="39"/>
      <c r="Q326" s="39"/>
      <c r="R326" s="39">
        <v>0</v>
      </c>
      <c r="S326" s="39">
        <v>12</v>
      </c>
      <c r="T326" s="39">
        <v>73</v>
      </c>
      <c r="U326" s="39">
        <v>0</v>
      </c>
      <c r="V326" s="39">
        <v>4</v>
      </c>
      <c r="W326" s="39"/>
      <c r="X326" s="39">
        <v>18</v>
      </c>
      <c r="Y326" s="39">
        <v>14</v>
      </c>
      <c r="Z326" s="39">
        <v>5</v>
      </c>
      <c r="AA326" s="39">
        <v>66</v>
      </c>
      <c r="AB326" s="39">
        <v>0</v>
      </c>
      <c r="AC326" s="39">
        <v>0</v>
      </c>
      <c r="AD326" s="39">
        <v>5</v>
      </c>
      <c r="AE326" s="39"/>
      <c r="AF326" s="39">
        <v>197</v>
      </c>
      <c r="AG326" s="39"/>
      <c r="AH326" s="39"/>
      <c r="AI326" s="39"/>
      <c r="AJ326" s="39">
        <v>67</v>
      </c>
      <c r="AK326" s="39"/>
      <c r="AL326" s="39"/>
      <c r="AM326" s="39"/>
      <c r="AN326" s="39">
        <v>0</v>
      </c>
      <c r="AO326" s="39"/>
      <c r="AP326" s="39">
        <v>0</v>
      </c>
      <c r="AQ326" s="40"/>
      <c r="AR326" s="40"/>
      <c r="AS326" s="40"/>
    </row>
    <row r="327" spans="1:45" ht="19.5" customHeight="1" x14ac:dyDescent="0.2">
      <c r="D327" s="47" t="s">
        <v>123</v>
      </c>
      <c r="F327" s="48">
        <v>71</v>
      </c>
      <c r="G327" s="49"/>
      <c r="H327" s="49"/>
      <c r="I327" s="49"/>
      <c r="J327" s="48">
        <v>117</v>
      </c>
      <c r="K327" s="48">
        <v>5</v>
      </c>
      <c r="L327" s="48">
        <v>2</v>
      </c>
      <c r="M327" s="49"/>
      <c r="N327" s="48">
        <v>124</v>
      </c>
      <c r="O327" s="49"/>
      <c r="P327" s="49"/>
      <c r="Q327" s="49"/>
      <c r="R327" s="48">
        <v>1</v>
      </c>
      <c r="S327" s="48">
        <v>26</v>
      </c>
      <c r="T327" s="48">
        <v>52</v>
      </c>
      <c r="U327" s="48">
        <v>0</v>
      </c>
      <c r="V327" s="48">
        <v>1</v>
      </c>
      <c r="W327" s="49"/>
      <c r="X327" s="48">
        <v>20</v>
      </c>
      <c r="Y327" s="48">
        <v>0</v>
      </c>
      <c r="Z327" s="48">
        <v>3</v>
      </c>
      <c r="AA327" s="48">
        <v>40</v>
      </c>
      <c r="AB327" s="48">
        <v>0</v>
      </c>
      <c r="AC327" s="48">
        <v>0</v>
      </c>
      <c r="AD327" s="48">
        <v>1</v>
      </c>
      <c r="AE327" s="49"/>
      <c r="AF327" s="48">
        <v>144</v>
      </c>
      <c r="AG327" s="49"/>
      <c r="AH327" s="49"/>
      <c r="AI327" s="49"/>
      <c r="AJ327" s="48">
        <v>51</v>
      </c>
      <c r="AK327" s="49"/>
      <c r="AL327" s="49"/>
      <c r="AM327" s="49"/>
      <c r="AN327" s="48">
        <v>0</v>
      </c>
      <c r="AO327" s="49"/>
      <c r="AP327" s="48">
        <v>0</v>
      </c>
      <c r="AQ327" s="40"/>
      <c r="AR327" s="40"/>
      <c r="AS327" s="40"/>
    </row>
    <row r="328" spans="1:45" ht="20.100000000000001" customHeight="1" x14ac:dyDescent="0.2">
      <c r="D328" s="2" t="s">
        <v>118</v>
      </c>
      <c r="F328" s="39">
        <v>29</v>
      </c>
      <c r="G328" s="39"/>
      <c r="H328" s="39"/>
      <c r="I328" s="39"/>
      <c r="J328" s="39">
        <v>72</v>
      </c>
      <c r="K328" s="39">
        <v>3</v>
      </c>
      <c r="L328" s="39">
        <v>0</v>
      </c>
      <c r="M328" s="39"/>
      <c r="N328" s="39">
        <v>75</v>
      </c>
      <c r="O328" s="39"/>
      <c r="P328" s="39"/>
      <c r="Q328" s="39"/>
      <c r="R328" s="39">
        <v>0</v>
      </c>
      <c r="S328" s="39">
        <v>7</v>
      </c>
      <c r="T328" s="39">
        <v>32</v>
      </c>
      <c r="U328" s="39">
        <v>0</v>
      </c>
      <c r="V328" s="39">
        <v>3</v>
      </c>
      <c r="W328" s="39"/>
      <c r="X328" s="39">
        <v>5</v>
      </c>
      <c r="Y328" s="39">
        <v>2</v>
      </c>
      <c r="Z328" s="39">
        <v>1</v>
      </c>
      <c r="AA328" s="39">
        <v>22</v>
      </c>
      <c r="AB328" s="39">
        <v>0</v>
      </c>
      <c r="AC328" s="39">
        <v>0</v>
      </c>
      <c r="AD328" s="39">
        <v>4</v>
      </c>
      <c r="AE328" s="39"/>
      <c r="AF328" s="39">
        <v>76</v>
      </c>
      <c r="AG328" s="39"/>
      <c r="AH328" s="39"/>
      <c r="AI328" s="39"/>
      <c r="AJ328" s="39">
        <v>28</v>
      </c>
      <c r="AK328" s="39"/>
      <c r="AL328" s="39"/>
      <c r="AM328" s="39"/>
      <c r="AN328" s="39">
        <v>0</v>
      </c>
      <c r="AO328" s="39"/>
      <c r="AP328" s="39">
        <v>0</v>
      </c>
      <c r="AQ328" s="40"/>
      <c r="AR328" s="40"/>
      <c r="AS328" s="40"/>
    </row>
    <row r="329" spans="1:45" ht="19.5" customHeight="1" x14ac:dyDescent="0.2">
      <c r="D329" s="47" t="s">
        <v>200</v>
      </c>
      <c r="F329" s="48">
        <v>24</v>
      </c>
      <c r="G329" s="49"/>
      <c r="H329" s="49"/>
      <c r="I329" s="49"/>
      <c r="J329" s="48">
        <v>111</v>
      </c>
      <c r="K329" s="48">
        <v>8</v>
      </c>
      <c r="L329" s="48">
        <v>0</v>
      </c>
      <c r="M329" s="49"/>
      <c r="N329" s="48">
        <v>119</v>
      </c>
      <c r="O329" s="49"/>
      <c r="P329" s="49"/>
      <c r="Q329" s="49"/>
      <c r="R329" s="48">
        <v>0</v>
      </c>
      <c r="S329" s="48">
        <v>10</v>
      </c>
      <c r="T329" s="48">
        <v>64</v>
      </c>
      <c r="U329" s="48">
        <v>0</v>
      </c>
      <c r="V329" s="48">
        <v>11</v>
      </c>
      <c r="W329" s="49"/>
      <c r="X329" s="48">
        <v>17</v>
      </c>
      <c r="Y329" s="48">
        <v>1</v>
      </c>
      <c r="Z329" s="48">
        <v>0</v>
      </c>
      <c r="AA329" s="48">
        <v>8</v>
      </c>
      <c r="AB329" s="48">
        <v>0</v>
      </c>
      <c r="AC329" s="48">
        <v>0</v>
      </c>
      <c r="AD329" s="48">
        <v>5</v>
      </c>
      <c r="AE329" s="49"/>
      <c r="AF329" s="48">
        <v>116</v>
      </c>
      <c r="AG329" s="49"/>
      <c r="AH329" s="49"/>
      <c r="AI329" s="49"/>
      <c r="AJ329" s="48">
        <v>27</v>
      </c>
      <c r="AK329" s="49"/>
      <c r="AL329" s="49"/>
      <c r="AM329" s="49"/>
      <c r="AN329" s="48">
        <v>0</v>
      </c>
      <c r="AO329" s="49"/>
      <c r="AP329" s="48">
        <v>0</v>
      </c>
      <c r="AQ329" s="40"/>
      <c r="AR329" s="40"/>
      <c r="AS329" s="40"/>
    </row>
    <row r="330" spans="1:45" ht="19.5" customHeight="1" x14ac:dyDescent="0.2">
      <c r="D330" s="50" t="s">
        <v>119</v>
      </c>
      <c r="F330" s="49">
        <v>16</v>
      </c>
      <c r="G330" s="49"/>
      <c r="H330" s="49"/>
      <c r="I330" s="49"/>
      <c r="J330" s="49">
        <v>115</v>
      </c>
      <c r="K330" s="49">
        <v>1</v>
      </c>
      <c r="L330" s="49">
        <v>0</v>
      </c>
      <c r="M330" s="49"/>
      <c r="N330" s="49">
        <v>116</v>
      </c>
      <c r="O330" s="49"/>
      <c r="P330" s="49"/>
      <c r="Q330" s="49"/>
      <c r="R330" s="49">
        <v>0</v>
      </c>
      <c r="S330" s="49">
        <v>15</v>
      </c>
      <c r="T330" s="49">
        <v>90</v>
      </c>
      <c r="U330" s="49">
        <v>0</v>
      </c>
      <c r="V330" s="49">
        <v>0</v>
      </c>
      <c r="W330" s="49"/>
      <c r="X330" s="49">
        <v>2</v>
      </c>
      <c r="Y330" s="49">
        <v>0</v>
      </c>
      <c r="Z330" s="49">
        <v>2</v>
      </c>
      <c r="AA330" s="49">
        <v>7</v>
      </c>
      <c r="AB330" s="49">
        <v>0</v>
      </c>
      <c r="AC330" s="49">
        <v>0</v>
      </c>
      <c r="AD330" s="49">
        <v>1</v>
      </c>
      <c r="AE330" s="49"/>
      <c r="AF330" s="49">
        <v>117</v>
      </c>
      <c r="AG330" s="49"/>
      <c r="AH330" s="49"/>
      <c r="AI330" s="49"/>
      <c r="AJ330" s="49">
        <v>15</v>
      </c>
      <c r="AK330" s="49"/>
      <c r="AL330" s="49"/>
      <c r="AM330" s="49"/>
      <c r="AN330" s="49">
        <v>0</v>
      </c>
      <c r="AO330" s="49"/>
      <c r="AP330" s="49">
        <v>0</v>
      </c>
      <c r="AQ330" s="40"/>
      <c r="AR330" s="40"/>
      <c r="AS330" s="40"/>
    </row>
    <row r="331" spans="1:45" ht="20.100000000000001" customHeight="1" x14ac:dyDescent="0.2"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40"/>
      <c r="AR331" s="40"/>
      <c r="AS331" s="40"/>
    </row>
    <row r="332" spans="1:45" s="1" customFormat="1" ht="20.100000000000001" customHeight="1" x14ac:dyDescent="0.25">
      <c r="A332" s="3"/>
      <c r="B332" s="6"/>
      <c r="C332" s="51" t="s">
        <v>159</v>
      </c>
      <c r="D332" s="52"/>
      <c r="E332" s="5"/>
      <c r="F332" s="53">
        <v>774</v>
      </c>
      <c r="G332" s="54"/>
      <c r="H332" s="54"/>
      <c r="I332" s="54"/>
      <c r="J332" s="53">
        <v>1920</v>
      </c>
      <c r="K332" s="53">
        <v>95</v>
      </c>
      <c r="L332" s="53">
        <v>8</v>
      </c>
      <c r="M332" s="54"/>
      <c r="N332" s="53">
        <v>2023</v>
      </c>
      <c r="O332" s="54"/>
      <c r="P332" s="54"/>
      <c r="Q332" s="54"/>
      <c r="R332" s="53">
        <v>6</v>
      </c>
      <c r="S332" s="53">
        <v>216</v>
      </c>
      <c r="T332" s="53">
        <v>912</v>
      </c>
      <c r="U332" s="53">
        <v>50</v>
      </c>
      <c r="V332" s="53">
        <v>93</v>
      </c>
      <c r="W332" s="54"/>
      <c r="X332" s="53">
        <v>283</v>
      </c>
      <c r="Y332" s="53">
        <v>21</v>
      </c>
      <c r="Z332" s="53">
        <v>36</v>
      </c>
      <c r="AA332" s="53">
        <v>386</v>
      </c>
      <c r="AB332" s="53">
        <v>1</v>
      </c>
      <c r="AC332" s="53">
        <v>2</v>
      </c>
      <c r="AD332" s="53">
        <v>99</v>
      </c>
      <c r="AE332" s="54"/>
      <c r="AF332" s="53">
        <v>2105</v>
      </c>
      <c r="AG332" s="54"/>
      <c r="AH332" s="54"/>
      <c r="AI332" s="54"/>
      <c r="AJ332" s="53">
        <v>692</v>
      </c>
      <c r="AK332" s="54"/>
      <c r="AL332" s="54"/>
      <c r="AM332" s="54"/>
      <c r="AN332" s="53">
        <v>0</v>
      </c>
      <c r="AO332" s="54"/>
      <c r="AP332" s="53">
        <v>0</v>
      </c>
      <c r="AQ332" s="40"/>
      <c r="AR332" s="40"/>
      <c r="AS332" s="40"/>
    </row>
    <row r="333" spans="1:45" s="1" customFormat="1" ht="20.100000000000001" customHeight="1" x14ac:dyDescent="0.2">
      <c r="A333" s="3"/>
      <c r="B333" s="6"/>
      <c r="C333" s="3"/>
      <c r="D333" s="3"/>
      <c r="E333" s="5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</row>
    <row r="334" spans="1:45" s="1" customFormat="1" ht="20.100000000000001" customHeight="1" x14ac:dyDescent="0.25">
      <c r="A334" s="3"/>
      <c r="B334" s="57" t="s">
        <v>201</v>
      </c>
      <c r="C334" s="58"/>
      <c r="D334" s="58"/>
      <c r="E334" s="5"/>
      <c r="F334" s="59">
        <v>774</v>
      </c>
      <c r="G334" s="54"/>
      <c r="H334" s="54"/>
      <c r="I334" s="54"/>
      <c r="J334" s="59">
        <v>1920</v>
      </c>
      <c r="K334" s="59">
        <v>95</v>
      </c>
      <c r="L334" s="59">
        <v>8</v>
      </c>
      <c r="M334" s="54"/>
      <c r="N334" s="59">
        <v>2023</v>
      </c>
      <c r="O334" s="54"/>
      <c r="P334" s="54"/>
      <c r="Q334" s="54"/>
      <c r="R334" s="59">
        <v>6</v>
      </c>
      <c r="S334" s="59">
        <v>216</v>
      </c>
      <c r="T334" s="59">
        <v>912</v>
      </c>
      <c r="U334" s="59">
        <v>50</v>
      </c>
      <c r="V334" s="59">
        <v>93</v>
      </c>
      <c r="W334" s="54"/>
      <c r="X334" s="59">
        <v>283</v>
      </c>
      <c r="Y334" s="59">
        <v>21</v>
      </c>
      <c r="Z334" s="59">
        <v>36</v>
      </c>
      <c r="AA334" s="59">
        <v>386</v>
      </c>
      <c r="AB334" s="59">
        <v>1</v>
      </c>
      <c r="AC334" s="59">
        <v>2</v>
      </c>
      <c r="AD334" s="59">
        <v>99</v>
      </c>
      <c r="AE334" s="54"/>
      <c r="AF334" s="59">
        <v>2105</v>
      </c>
      <c r="AG334" s="54"/>
      <c r="AH334" s="54"/>
      <c r="AI334" s="54"/>
      <c r="AJ334" s="59">
        <v>692</v>
      </c>
      <c r="AK334" s="54"/>
      <c r="AL334" s="54"/>
      <c r="AM334" s="54"/>
      <c r="AN334" s="59">
        <v>0</v>
      </c>
      <c r="AO334" s="54"/>
      <c r="AP334" s="59">
        <v>0</v>
      </c>
      <c r="AQ334" s="40"/>
      <c r="AR334" s="40"/>
      <c r="AS334" s="40"/>
    </row>
    <row r="335" spans="1:45" ht="20.100000000000001" customHeight="1" x14ac:dyDescent="0.2"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40"/>
      <c r="AR335" s="40"/>
      <c r="AS335" s="40"/>
    </row>
    <row r="336" spans="1:45" ht="20.100000000000001" customHeight="1" x14ac:dyDescent="0.2">
      <c r="B336" s="6" t="s">
        <v>202</v>
      </c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40"/>
      <c r="AR336" s="40"/>
      <c r="AS336" s="40"/>
    </row>
    <row r="337" spans="1:45" ht="20.100000000000001" customHeight="1" x14ac:dyDescent="0.2">
      <c r="C337" s="3" t="s">
        <v>154</v>
      </c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40"/>
      <c r="AR337" s="40"/>
      <c r="AS337" s="40"/>
    </row>
    <row r="338" spans="1:45" ht="20.100000000000001" customHeight="1" x14ac:dyDescent="0.2">
      <c r="D338" s="2" t="s">
        <v>203</v>
      </c>
      <c r="F338" s="39">
        <v>150</v>
      </c>
      <c r="G338" s="39"/>
      <c r="H338" s="39"/>
      <c r="I338" s="39"/>
      <c r="J338" s="39">
        <v>126</v>
      </c>
      <c r="K338" s="39">
        <v>2</v>
      </c>
      <c r="L338" s="39">
        <v>0</v>
      </c>
      <c r="M338" s="39"/>
      <c r="N338" s="39">
        <v>128</v>
      </c>
      <c r="O338" s="39"/>
      <c r="P338" s="39"/>
      <c r="Q338" s="39"/>
      <c r="R338" s="39">
        <v>0</v>
      </c>
      <c r="S338" s="39">
        <v>3</v>
      </c>
      <c r="T338" s="39">
        <v>9</v>
      </c>
      <c r="U338" s="39">
        <v>7</v>
      </c>
      <c r="V338" s="39">
        <v>0</v>
      </c>
      <c r="W338" s="39"/>
      <c r="X338" s="39">
        <v>29</v>
      </c>
      <c r="Y338" s="39">
        <v>0</v>
      </c>
      <c r="Z338" s="39">
        <v>14</v>
      </c>
      <c r="AA338" s="39">
        <v>81</v>
      </c>
      <c r="AB338" s="39">
        <v>0</v>
      </c>
      <c r="AC338" s="39">
        <v>1</v>
      </c>
      <c r="AD338" s="39">
        <v>15</v>
      </c>
      <c r="AE338" s="39"/>
      <c r="AF338" s="39">
        <v>159</v>
      </c>
      <c r="AG338" s="39"/>
      <c r="AH338" s="39"/>
      <c r="AI338" s="39"/>
      <c r="AJ338" s="39">
        <v>119</v>
      </c>
      <c r="AK338" s="39"/>
      <c r="AL338" s="39"/>
      <c r="AM338" s="39"/>
      <c r="AN338" s="39">
        <v>0</v>
      </c>
      <c r="AO338" s="39"/>
      <c r="AP338" s="39">
        <v>0</v>
      </c>
      <c r="AQ338" s="40"/>
      <c r="AR338" s="40"/>
      <c r="AS338" s="40"/>
    </row>
    <row r="339" spans="1:45" ht="19.5" customHeight="1" x14ac:dyDescent="0.2">
      <c r="D339" s="47" t="s">
        <v>204</v>
      </c>
      <c r="F339" s="48">
        <v>96</v>
      </c>
      <c r="G339" s="49"/>
      <c r="H339" s="49"/>
      <c r="I339" s="49"/>
      <c r="J339" s="48">
        <v>133</v>
      </c>
      <c r="K339" s="48">
        <v>4</v>
      </c>
      <c r="L339" s="48">
        <v>2</v>
      </c>
      <c r="M339" s="49"/>
      <c r="N339" s="48">
        <v>139</v>
      </c>
      <c r="O339" s="49"/>
      <c r="P339" s="49"/>
      <c r="Q339" s="49"/>
      <c r="R339" s="48">
        <v>0</v>
      </c>
      <c r="S339" s="48">
        <v>5</v>
      </c>
      <c r="T339" s="48">
        <v>42</v>
      </c>
      <c r="U339" s="48">
        <v>0</v>
      </c>
      <c r="V339" s="48">
        <v>12</v>
      </c>
      <c r="W339" s="49"/>
      <c r="X339" s="48">
        <v>23</v>
      </c>
      <c r="Y339" s="48">
        <v>0</v>
      </c>
      <c r="Z339" s="48">
        <v>2</v>
      </c>
      <c r="AA339" s="48">
        <v>51</v>
      </c>
      <c r="AB339" s="48">
        <v>0</v>
      </c>
      <c r="AC339" s="48">
        <v>0</v>
      </c>
      <c r="AD339" s="48">
        <v>19</v>
      </c>
      <c r="AE339" s="49"/>
      <c r="AF339" s="48">
        <v>154</v>
      </c>
      <c r="AG339" s="49"/>
      <c r="AH339" s="49"/>
      <c r="AI339" s="49"/>
      <c r="AJ339" s="48">
        <v>81</v>
      </c>
      <c r="AK339" s="49"/>
      <c r="AL339" s="49"/>
      <c r="AM339" s="49"/>
      <c r="AN339" s="48">
        <v>0</v>
      </c>
      <c r="AO339" s="49"/>
      <c r="AP339" s="48">
        <v>0</v>
      </c>
      <c r="AQ339" s="40"/>
      <c r="AR339" s="40"/>
      <c r="AS339" s="40"/>
    </row>
    <row r="340" spans="1:45" ht="20.100000000000001" customHeight="1" x14ac:dyDescent="0.2">
      <c r="D340" s="2" t="s">
        <v>205</v>
      </c>
      <c r="F340" s="39">
        <v>81</v>
      </c>
      <c r="G340" s="39"/>
      <c r="H340" s="39"/>
      <c r="I340" s="39"/>
      <c r="J340" s="39">
        <v>135</v>
      </c>
      <c r="K340" s="39">
        <v>4</v>
      </c>
      <c r="L340" s="39">
        <v>0</v>
      </c>
      <c r="M340" s="39"/>
      <c r="N340" s="39">
        <v>139</v>
      </c>
      <c r="O340" s="39"/>
      <c r="P340" s="39"/>
      <c r="Q340" s="39"/>
      <c r="R340" s="39">
        <v>2</v>
      </c>
      <c r="S340" s="39">
        <v>6</v>
      </c>
      <c r="T340" s="39">
        <v>27</v>
      </c>
      <c r="U340" s="39">
        <v>9</v>
      </c>
      <c r="V340" s="39">
        <v>20</v>
      </c>
      <c r="W340" s="39"/>
      <c r="X340" s="39">
        <v>17</v>
      </c>
      <c r="Y340" s="39">
        <v>0</v>
      </c>
      <c r="Z340" s="39">
        <v>6</v>
      </c>
      <c r="AA340" s="39">
        <v>40</v>
      </c>
      <c r="AB340" s="39">
        <v>0</v>
      </c>
      <c r="AC340" s="39">
        <v>0</v>
      </c>
      <c r="AD340" s="39">
        <v>20</v>
      </c>
      <c r="AE340" s="39"/>
      <c r="AF340" s="39">
        <v>147</v>
      </c>
      <c r="AG340" s="39"/>
      <c r="AH340" s="39"/>
      <c r="AI340" s="39"/>
      <c r="AJ340" s="39">
        <v>73</v>
      </c>
      <c r="AK340" s="39"/>
      <c r="AL340" s="39"/>
      <c r="AM340" s="39"/>
      <c r="AN340" s="39">
        <v>0</v>
      </c>
      <c r="AO340" s="39"/>
      <c r="AP340" s="39">
        <v>0</v>
      </c>
      <c r="AQ340" s="40"/>
      <c r="AR340" s="40"/>
      <c r="AS340" s="40"/>
    </row>
    <row r="341" spans="1:45" ht="19.5" customHeight="1" x14ac:dyDescent="0.2">
      <c r="D341" s="47" t="s">
        <v>206</v>
      </c>
      <c r="F341" s="48">
        <v>72</v>
      </c>
      <c r="G341" s="49"/>
      <c r="H341" s="49"/>
      <c r="I341" s="49"/>
      <c r="J341" s="48">
        <v>129</v>
      </c>
      <c r="K341" s="48">
        <v>5</v>
      </c>
      <c r="L341" s="48">
        <v>5</v>
      </c>
      <c r="M341" s="49"/>
      <c r="N341" s="48">
        <v>139</v>
      </c>
      <c r="O341" s="49"/>
      <c r="P341" s="49"/>
      <c r="Q341" s="49"/>
      <c r="R341" s="48">
        <v>1</v>
      </c>
      <c r="S341" s="48">
        <v>1</v>
      </c>
      <c r="T341" s="48">
        <v>22</v>
      </c>
      <c r="U341" s="48">
        <v>4</v>
      </c>
      <c r="V341" s="48">
        <v>11</v>
      </c>
      <c r="W341" s="49"/>
      <c r="X341" s="48">
        <v>36</v>
      </c>
      <c r="Y341" s="48">
        <v>0</v>
      </c>
      <c r="Z341" s="48">
        <v>2</v>
      </c>
      <c r="AA341" s="48">
        <v>36</v>
      </c>
      <c r="AB341" s="48">
        <v>0</v>
      </c>
      <c r="AC341" s="48">
        <v>0</v>
      </c>
      <c r="AD341" s="48">
        <v>14</v>
      </c>
      <c r="AE341" s="49"/>
      <c r="AF341" s="48">
        <v>127</v>
      </c>
      <c r="AG341" s="49"/>
      <c r="AH341" s="49"/>
      <c r="AI341" s="49"/>
      <c r="AJ341" s="48">
        <v>84</v>
      </c>
      <c r="AK341" s="49"/>
      <c r="AL341" s="49"/>
      <c r="AM341" s="49"/>
      <c r="AN341" s="48">
        <v>0</v>
      </c>
      <c r="AO341" s="49"/>
      <c r="AP341" s="48">
        <v>0</v>
      </c>
      <c r="AQ341" s="40"/>
      <c r="AR341" s="40"/>
      <c r="AS341" s="40"/>
    </row>
    <row r="342" spans="1:45" ht="19.5" customHeight="1" x14ac:dyDescent="0.2">
      <c r="D342" s="50" t="s">
        <v>207</v>
      </c>
      <c r="F342" s="49">
        <v>39</v>
      </c>
      <c r="G342" s="49"/>
      <c r="H342" s="49"/>
      <c r="I342" s="49"/>
      <c r="J342" s="49">
        <v>127</v>
      </c>
      <c r="K342" s="49">
        <v>0</v>
      </c>
      <c r="L342" s="49">
        <v>0</v>
      </c>
      <c r="M342" s="49"/>
      <c r="N342" s="49">
        <v>127</v>
      </c>
      <c r="O342" s="49"/>
      <c r="P342" s="49"/>
      <c r="Q342" s="49"/>
      <c r="R342" s="49">
        <v>0</v>
      </c>
      <c r="S342" s="49">
        <v>2</v>
      </c>
      <c r="T342" s="49">
        <v>41</v>
      </c>
      <c r="U342" s="49">
        <v>0</v>
      </c>
      <c r="V342" s="49">
        <v>13</v>
      </c>
      <c r="W342" s="49"/>
      <c r="X342" s="49">
        <v>10</v>
      </c>
      <c r="Y342" s="49">
        <v>0</v>
      </c>
      <c r="Z342" s="49">
        <v>1</v>
      </c>
      <c r="AA342" s="49">
        <v>8</v>
      </c>
      <c r="AB342" s="49">
        <v>0</v>
      </c>
      <c r="AC342" s="49">
        <v>0</v>
      </c>
      <c r="AD342" s="49">
        <v>14</v>
      </c>
      <c r="AE342" s="49"/>
      <c r="AF342" s="49">
        <v>89</v>
      </c>
      <c r="AG342" s="49"/>
      <c r="AH342" s="49"/>
      <c r="AI342" s="49"/>
      <c r="AJ342" s="49">
        <v>77</v>
      </c>
      <c r="AK342" s="49"/>
      <c r="AL342" s="49"/>
      <c r="AM342" s="49"/>
      <c r="AN342" s="49">
        <v>0</v>
      </c>
      <c r="AO342" s="49"/>
      <c r="AP342" s="49">
        <v>0</v>
      </c>
      <c r="AQ342" s="40"/>
      <c r="AR342" s="40"/>
      <c r="AS342" s="40"/>
    </row>
    <row r="343" spans="1:45" ht="19.5" customHeight="1" x14ac:dyDescent="0.2">
      <c r="D343" s="47" t="s">
        <v>208</v>
      </c>
      <c r="F343" s="48">
        <v>44</v>
      </c>
      <c r="G343" s="49"/>
      <c r="H343" s="49"/>
      <c r="I343" s="49"/>
      <c r="J343" s="48">
        <v>131</v>
      </c>
      <c r="K343" s="48">
        <v>3</v>
      </c>
      <c r="L343" s="48">
        <v>0</v>
      </c>
      <c r="M343" s="49"/>
      <c r="N343" s="48">
        <v>134</v>
      </c>
      <c r="O343" s="49"/>
      <c r="P343" s="49"/>
      <c r="Q343" s="49"/>
      <c r="R343" s="48">
        <v>1</v>
      </c>
      <c r="S343" s="48">
        <v>3</v>
      </c>
      <c r="T343" s="48">
        <v>32</v>
      </c>
      <c r="U343" s="48">
        <v>5</v>
      </c>
      <c r="V343" s="48">
        <v>11</v>
      </c>
      <c r="W343" s="49"/>
      <c r="X343" s="48">
        <v>22</v>
      </c>
      <c r="Y343" s="48">
        <v>5</v>
      </c>
      <c r="Z343" s="48">
        <v>8</v>
      </c>
      <c r="AA343" s="48">
        <v>20</v>
      </c>
      <c r="AB343" s="48">
        <v>0</v>
      </c>
      <c r="AC343" s="48">
        <v>0</v>
      </c>
      <c r="AD343" s="48">
        <v>15</v>
      </c>
      <c r="AE343" s="49"/>
      <c r="AF343" s="48">
        <v>122</v>
      </c>
      <c r="AG343" s="49"/>
      <c r="AH343" s="49"/>
      <c r="AI343" s="49"/>
      <c r="AJ343" s="48">
        <v>56</v>
      </c>
      <c r="AK343" s="49"/>
      <c r="AL343" s="49"/>
      <c r="AM343" s="49"/>
      <c r="AN343" s="48">
        <v>0</v>
      </c>
      <c r="AO343" s="49"/>
      <c r="AP343" s="48">
        <v>0</v>
      </c>
      <c r="AQ343" s="40"/>
      <c r="AR343" s="40"/>
      <c r="AS343" s="40"/>
    </row>
    <row r="344" spans="1:45" ht="20.100000000000001" customHeight="1" x14ac:dyDescent="0.2">
      <c r="D344" s="2" t="s">
        <v>209</v>
      </c>
      <c r="F344" s="39">
        <v>10</v>
      </c>
      <c r="G344" s="39"/>
      <c r="H344" s="39"/>
      <c r="I344" s="39"/>
      <c r="J344" s="39">
        <v>69</v>
      </c>
      <c r="K344" s="39">
        <v>13</v>
      </c>
      <c r="L344" s="39">
        <v>0</v>
      </c>
      <c r="M344" s="39"/>
      <c r="N344" s="39">
        <v>82</v>
      </c>
      <c r="O344" s="39"/>
      <c r="P344" s="39"/>
      <c r="Q344" s="39"/>
      <c r="R344" s="39">
        <v>0</v>
      </c>
      <c r="S344" s="39">
        <v>4</v>
      </c>
      <c r="T344" s="39">
        <v>64</v>
      </c>
      <c r="U344" s="39">
        <v>0</v>
      </c>
      <c r="V344" s="39">
        <v>0</v>
      </c>
      <c r="W344" s="39"/>
      <c r="X344" s="39">
        <v>2</v>
      </c>
      <c r="Y344" s="39">
        <v>0</v>
      </c>
      <c r="Z344" s="39">
        <v>2</v>
      </c>
      <c r="AA344" s="39">
        <v>9</v>
      </c>
      <c r="AB344" s="39">
        <v>0</v>
      </c>
      <c r="AC344" s="39">
        <v>0</v>
      </c>
      <c r="AD344" s="39">
        <v>0</v>
      </c>
      <c r="AE344" s="39"/>
      <c r="AF344" s="39">
        <v>81</v>
      </c>
      <c r="AG344" s="39"/>
      <c r="AH344" s="39"/>
      <c r="AI344" s="39"/>
      <c r="AJ344" s="39">
        <v>11</v>
      </c>
      <c r="AK344" s="39"/>
      <c r="AL344" s="39"/>
      <c r="AM344" s="39"/>
      <c r="AN344" s="39">
        <v>0</v>
      </c>
      <c r="AO344" s="39"/>
      <c r="AP344" s="39">
        <v>0</v>
      </c>
      <c r="AQ344" s="40"/>
      <c r="AR344" s="40"/>
      <c r="AS344" s="40"/>
    </row>
    <row r="345" spans="1:45" ht="19.5" customHeight="1" x14ac:dyDescent="0.2">
      <c r="D345" s="47" t="s">
        <v>210</v>
      </c>
      <c r="F345" s="48">
        <v>28</v>
      </c>
      <c r="G345" s="49"/>
      <c r="H345" s="49"/>
      <c r="I345" s="49"/>
      <c r="J345" s="48">
        <v>66</v>
      </c>
      <c r="K345" s="48">
        <v>4</v>
      </c>
      <c r="L345" s="48">
        <v>0</v>
      </c>
      <c r="M345" s="49"/>
      <c r="N345" s="48">
        <v>70</v>
      </c>
      <c r="O345" s="49"/>
      <c r="P345" s="49"/>
      <c r="Q345" s="49"/>
      <c r="R345" s="48">
        <v>0</v>
      </c>
      <c r="S345" s="48">
        <v>3</v>
      </c>
      <c r="T345" s="48">
        <v>30</v>
      </c>
      <c r="U345" s="48">
        <v>0</v>
      </c>
      <c r="V345" s="48">
        <v>2</v>
      </c>
      <c r="W345" s="49"/>
      <c r="X345" s="48">
        <v>7</v>
      </c>
      <c r="Y345" s="48">
        <v>0</v>
      </c>
      <c r="Z345" s="48">
        <v>1</v>
      </c>
      <c r="AA345" s="48">
        <v>5</v>
      </c>
      <c r="AB345" s="48">
        <v>0</v>
      </c>
      <c r="AC345" s="48">
        <v>0</v>
      </c>
      <c r="AD345" s="48">
        <v>17</v>
      </c>
      <c r="AE345" s="49"/>
      <c r="AF345" s="48">
        <v>65</v>
      </c>
      <c r="AG345" s="49"/>
      <c r="AH345" s="49"/>
      <c r="AI345" s="49"/>
      <c r="AJ345" s="48">
        <v>33</v>
      </c>
      <c r="AK345" s="49"/>
      <c r="AL345" s="49"/>
      <c r="AM345" s="49"/>
      <c r="AN345" s="48">
        <v>0</v>
      </c>
      <c r="AO345" s="49"/>
      <c r="AP345" s="48">
        <v>0</v>
      </c>
      <c r="AQ345" s="40"/>
      <c r="AR345" s="40"/>
      <c r="AS345" s="40"/>
    </row>
    <row r="346" spans="1:45" ht="20.100000000000001" customHeight="1" x14ac:dyDescent="0.2">
      <c r="D346" s="2" t="s">
        <v>211</v>
      </c>
      <c r="F346" s="39">
        <v>8</v>
      </c>
      <c r="G346" s="39"/>
      <c r="H346" s="39"/>
      <c r="I346" s="39"/>
      <c r="J346" s="39">
        <v>7</v>
      </c>
      <c r="K346" s="39">
        <v>0</v>
      </c>
      <c r="L346" s="39">
        <v>0</v>
      </c>
      <c r="M346" s="39"/>
      <c r="N346" s="39">
        <v>7</v>
      </c>
      <c r="O346" s="39"/>
      <c r="P346" s="39"/>
      <c r="Q346" s="39"/>
      <c r="R346" s="39">
        <v>0</v>
      </c>
      <c r="S346" s="39">
        <v>2</v>
      </c>
      <c r="T346" s="39">
        <v>3</v>
      </c>
      <c r="U346" s="39">
        <v>1</v>
      </c>
      <c r="V346" s="39">
        <v>0</v>
      </c>
      <c r="W346" s="39"/>
      <c r="X346" s="39">
        <v>1</v>
      </c>
      <c r="Y346" s="39">
        <v>0</v>
      </c>
      <c r="Z346" s="39">
        <v>1</v>
      </c>
      <c r="AA346" s="39">
        <v>1</v>
      </c>
      <c r="AB346" s="39">
        <v>0</v>
      </c>
      <c r="AC346" s="39">
        <v>0</v>
      </c>
      <c r="AD346" s="39">
        <v>2</v>
      </c>
      <c r="AE346" s="39"/>
      <c r="AF346" s="39">
        <v>11</v>
      </c>
      <c r="AG346" s="39"/>
      <c r="AH346" s="39"/>
      <c r="AI346" s="39"/>
      <c r="AJ346" s="39">
        <v>4</v>
      </c>
      <c r="AK346" s="39"/>
      <c r="AL346" s="39"/>
      <c r="AM346" s="39"/>
      <c r="AN346" s="39">
        <v>0</v>
      </c>
      <c r="AO346" s="39"/>
      <c r="AP346" s="39">
        <v>0</v>
      </c>
      <c r="AQ346" s="40"/>
      <c r="AR346" s="40"/>
      <c r="AS346" s="40"/>
    </row>
    <row r="347" spans="1:45" ht="19.5" customHeight="1" x14ac:dyDescent="0.2">
      <c r="D347" s="47" t="s">
        <v>212</v>
      </c>
      <c r="F347" s="48">
        <v>1</v>
      </c>
      <c r="G347" s="49"/>
      <c r="H347" s="49"/>
      <c r="I347" s="49"/>
      <c r="J347" s="48">
        <v>3</v>
      </c>
      <c r="K347" s="48">
        <v>1</v>
      </c>
      <c r="L347" s="48">
        <v>0</v>
      </c>
      <c r="M347" s="49"/>
      <c r="N347" s="48">
        <v>4</v>
      </c>
      <c r="O347" s="49"/>
      <c r="P347" s="49"/>
      <c r="Q347" s="49"/>
      <c r="R347" s="48">
        <v>0</v>
      </c>
      <c r="S347" s="48">
        <v>1</v>
      </c>
      <c r="T347" s="48">
        <v>0</v>
      </c>
      <c r="U347" s="48">
        <v>0</v>
      </c>
      <c r="V347" s="48">
        <v>0</v>
      </c>
      <c r="W347" s="49"/>
      <c r="X347" s="48">
        <v>0</v>
      </c>
      <c r="Y347" s="48">
        <v>0</v>
      </c>
      <c r="Z347" s="48">
        <v>1</v>
      </c>
      <c r="AA347" s="48">
        <v>0</v>
      </c>
      <c r="AB347" s="48">
        <v>0</v>
      </c>
      <c r="AC347" s="48">
        <v>0</v>
      </c>
      <c r="AD347" s="48">
        <v>0</v>
      </c>
      <c r="AE347" s="49"/>
      <c r="AF347" s="48">
        <v>2</v>
      </c>
      <c r="AG347" s="49"/>
      <c r="AH347" s="49"/>
      <c r="AI347" s="49"/>
      <c r="AJ347" s="48">
        <v>3</v>
      </c>
      <c r="AK347" s="49"/>
      <c r="AL347" s="49"/>
      <c r="AM347" s="49"/>
      <c r="AN347" s="48">
        <v>0</v>
      </c>
      <c r="AO347" s="49"/>
      <c r="AP347" s="48">
        <v>0</v>
      </c>
      <c r="AQ347" s="40"/>
      <c r="AR347" s="40"/>
      <c r="AS347" s="40"/>
    </row>
    <row r="348" spans="1:45" ht="20.100000000000001" customHeight="1" x14ac:dyDescent="0.2">
      <c r="D348" s="50" t="s">
        <v>213</v>
      </c>
      <c r="F348" s="39">
        <v>2</v>
      </c>
      <c r="G348" s="39"/>
      <c r="H348" s="39"/>
      <c r="I348" s="39"/>
      <c r="J348" s="39">
        <v>2</v>
      </c>
      <c r="K348" s="39">
        <v>2</v>
      </c>
      <c r="L348" s="39">
        <v>0</v>
      </c>
      <c r="M348" s="39"/>
      <c r="N348" s="39">
        <v>4</v>
      </c>
      <c r="O348" s="39"/>
      <c r="P348" s="39"/>
      <c r="Q348" s="39"/>
      <c r="R348" s="39">
        <v>0</v>
      </c>
      <c r="S348" s="39">
        <v>1</v>
      </c>
      <c r="T348" s="39">
        <v>2</v>
      </c>
      <c r="U348" s="39">
        <v>0</v>
      </c>
      <c r="V348" s="39">
        <v>0</v>
      </c>
      <c r="W348" s="39"/>
      <c r="X348" s="39">
        <v>0</v>
      </c>
      <c r="Y348" s="39">
        <v>0</v>
      </c>
      <c r="Z348" s="39">
        <v>0</v>
      </c>
      <c r="AA348" s="39">
        <v>0</v>
      </c>
      <c r="AB348" s="39">
        <v>0</v>
      </c>
      <c r="AC348" s="39">
        <v>0</v>
      </c>
      <c r="AD348" s="39">
        <v>0</v>
      </c>
      <c r="AE348" s="39"/>
      <c r="AF348" s="39">
        <v>3</v>
      </c>
      <c r="AG348" s="39"/>
      <c r="AH348" s="39"/>
      <c r="AI348" s="39"/>
      <c r="AJ348" s="39">
        <v>3</v>
      </c>
      <c r="AK348" s="39"/>
      <c r="AL348" s="39"/>
      <c r="AM348" s="39"/>
      <c r="AN348" s="39">
        <v>0</v>
      </c>
      <c r="AO348" s="39"/>
      <c r="AP348" s="39">
        <v>0</v>
      </c>
      <c r="AQ348" s="40"/>
      <c r="AR348" s="40"/>
      <c r="AS348" s="40"/>
    </row>
    <row r="349" spans="1:45" ht="20.100000000000001" customHeight="1" x14ac:dyDescent="0.2"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40"/>
      <c r="AR349" s="40"/>
      <c r="AS349" s="40"/>
    </row>
    <row r="350" spans="1:45" s="1" customFormat="1" ht="20.100000000000001" customHeight="1" x14ac:dyDescent="0.25">
      <c r="A350" s="3"/>
      <c r="B350" s="6"/>
      <c r="C350" s="51" t="s">
        <v>159</v>
      </c>
      <c r="D350" s="52"/>
      <c r="E350" s="5"/>
      <c r="F350" s="53">
        <v>531</v>
      </c>
      <c r="G350" s="54"/>
      <c r="H350" s="54"/>
      <c r="I350" s="54"/>
      <c r="J350" s="53">
        <v>928</v>
      </c>
      <c r="K350" s="53">
        <v>38</v>
      </c>
      <c r="L350" s="53">
        <v>7</v>
      </c>
      <c r="M350" s="54"/>
      <c r="N350" s="53">
        <v>973</v>
      </c>
      <c r="O350" s="54"/>
      <c r="P350" s="54"/>
      <c r="Q350" s="54"/>
      <c r="R350" s="53">
        <v>4</v>
      </c>
      <c r="S350" s="53">
        <v>31</v>
      </c>
      <c r="T350" s="53">
        <v>272</v>
      </c>
      <c r="U350" s="53">
        <v>26</v>
      </c>
      <c r="V350" s="53">
        <v>69</v>
      </c>
      <c r="W350" s="54"/>
      <c r="X350" s="53">
        <v>147</v>
      </c>
      <c r="Y350" s="53">
        <v>5</v>
      </c>
      <c r="Z350" s="53">
        <v>38</v>
      </c>
      <c r="AA350" s="53">
        <v>251</v>
      </c>
      <c r="AB350" s="53">
        <v>0</v>
      </c>
      <c r="AC350" s="53">
        <v>1</v>
      </c>
      <c r="AD350" s="53">
        <v>116</v>
      </c>
      <c r="AE350" s="54"/>
      <c r="AF350" s="53">
        <v>960</v>
      </c>
      <c r="AG350" s="54"/>
      <c r="AH350" s="54"/>
      <c r="AI350" s="54"/>
      <c r="AJ350" s="53">
        <v>544</v>
      </c>
      <c r="AK350" s="54"/>
      <c r="AL350" s="54"/>
      <c r="AM350" s="54"/>
      <c r="AN350" s="53">
        <v>0</v>
      </c>
      <c r="AO350" s="54"/>
      <c r="AP350" s="53">
        <v>0</v>
      </c>
      <c r="AQ350" s="40"/>
      <c r="AR350" s="40"/>
      <c r="AS350" s="40"/>
    </row>
    <row r="351" spans="1:45" s="1" customFormat="1" ht="20.100000000000001" customHeight="1" x14ac:dyDescent="0.2">
      <c r="A351" s="3"/>
      <c r="B351" s="6"/>
      <c r="C351" s="3"/>
      <c r="D351" s="3"/>
      <c r="E351" s="5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</row>
    <row r="352" spans="1:45" s="1" customFormat="1" ht="20.100000000000001" customHeight="1" x14ac:dyDescent="0.25">
      <c r="A352" s="3"/>
      <c r="B352" s="57" t="s">
        <v>214</v>
      </c>
      <c r="C352" s="58"/>
      <c r="D352" s="58"/>
      <c r="E352" s="5"/>
      <c r="F352" s="59">
        <v>531</v>
      </c>
      <c r="G352" s="54"/>
      <c r="H352" s="54"/>
      <c r="I352" s="54"/>
      <c r="J352" s="59">
        <v>928</v>
      </c>
      <c r="K352" s="59">
        <v>38</v>
      </c>
      <c r="L352" s="59">
        <v>7</v>
      </c>
      <c r="M352" s="54"/>
      <c r="N352" s="59">
        <v>973</v>
      </c>
      <c r="O352" s="54"/>
      <c r="P352" s="54"/>
      <c r="Q352" s="54"/>
      <c r="R352" s="59">
        <v>4</v>
      </c>
      <c r="S352" s="59">
        <v>31</v>
      </c>
      <c r="T352" s="59">
        <v>272</v>
      </c>
      <c r="U352" s="59">
        <v>26</v>
      </c>
      <c r="V352" s="59">
        <v>69</v>
      </c>
      <c r="W352" s="54"/>
      <c r="X352" s="59">
        <v>147</v>
      </c>
      <c r="Y352" s="59">
        <v>5</v>
      </c>
      <c r="Z352" s="59">
        <v>38</v>
      </c>
      <c r="AA352" s="59">
        <v>251</v>
      </c>
      <c r="AB352" s="59">
        <v>0</v>
      </c>
      <c r="AC352" s="59">
        <v>1</v>
      </c>
      <c r="AD352" s="59">
        <v>116</v>
      </c>
      <c r="AE352" s="54"/>
      <c r="AF352" s="59">
        <v>960</v>
      </c>
      <c r="AG352" s="54"/>
      <c r="AH352" s="54"/>
      <c r="AI352" s="54"/>
      <c r="AJ352" s="59">
        <v>544</v>
      </c>
      <c r="AK352" s="54"/>
      <c r="AL352" s="54"/>
      <c r="AM352" s="54"/>
      <c r="AN352" s="59">
        <v>0</v>
      </c>
      <c r="AO352" s="54"/>
      <c r="AP352" s="59">
        <v>0</v>
      </c>
      <c r="AQ352" s="40"/>
      <c r="AR352" s="40"/>
      <c r="AS352" s="40"/>
    </row>
    <row r="353" spans="1:45" ht="20.100000000000001" customHeight="1" x14ac:dyDescent="0.2"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40"/>
      <c r="AR353" s="40"/>
      <c r="AS353" s="40"/>
    </row>
    <row r="354" spans="1:45" ht="20.100000000000001" customHeight="1" x14ac:dyDescent="0.2">
      <c r="B354" s="6" t="s">
        <v>215</v>
      </c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40"/>
      <c r="AR354" s="40"/>
      <c r="AS354" s="40"/>
    </row>
    <row r="355" spans="1:45" ht="20.100000000000001" customHeight="1" x14ac:dyDescent="0.2">
      <c r="C355" s="3" t="s">
        <v>154</v>
      </c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40"/>
      <c r="AR355" s="40"/>
      <c r="AS355" s="40"/>
    </row>
    <row r="356" spans="1:45" ht="20.100000000000001" customHeight="1" x14ac:dyDescent="0.2">
      <c r="D356" s="2" t="s">
        <v>216</v>
      </c>
      <c r="F356" s="39">
        <v>58</v>
      </c>
      <c r="G356" s="39"/>
      <c r="H356" s="39"/>
      <c r="I356" s="39"/>
      <c r="J356" s="39">
        <v>130</v>
      </c>
      <c r="K356" s="39">
        <v>6</v>
      </c>
      <c r="L356" s="39">
        <v>2</v>
      </c>
      <c r="M356" s="39"/>
      <c r="N356" s="39">
        <v>138</v>
      </c>
      <c r="O356" s="39"/>
      <c r="P356" s="39"/>
      <c r="Q356" s="39"/>
      <c r="R356" s="39">
        <v>1</v>
      </c>
      <c r="S356" s="39">
        <v>0</v>
      </c>
      <c r="T356" s="39">
        <v>50</v>
      </c>
      <c r="U356" s="39">
        <v>0</v>
      </c>
      <c r="V356" s="39">
        <v>5</v>
      </c>
      <c r="W356" s="39"/>
      <c r="X356" s="39">
        <v>40</v>
      </c>
      <c r="Y356" s="39">
        <v>2</v>
      </c>
      <c r="Z356" s="39">
        <v>8</v>
      </c>
      <c r="AA356" s="39">
        <v>22</v>
      </c>
      <c r="AB356" s="39">
        <v>0</v>
      </c>
      <c r="AC356" s="39">
        <v>0</v>
      </c>
      <c r="AD356" s="39">
        <v>21</v>
      </c>
      <c r="AE356" s="39"/>
      <c r="AF356" s="39">
        <v>149</v>
      </c>
      <c r="AG356" s="39"/>
      <c r="AH356" s="39"/>
      <c r="AI356" s="39"/>
      <c r="AJ356" s="39">
        <v>47</v>
      </c>
      <c r="AK356" s="39"/>
      <c r="AL356" s="39"/>
      <c r="AM356" s="39"/>
      <c r="AN356" s="39">
        <v>0</v>
      </c>
      <c r="AO356" s="39"/>
      <c r="AP356" s="39">
        <v>0</v>
      </c>
      <c r="AQ356" s="40"/>
      <c r="AR356" s="40"/>
      <c r="AS356" s="40"/>
    </row>
    <row r="357" spans="1:45" ht="19.5" customHeight="1" x14ac:dyDescent="0.2">
      <c r="D357" s="47" t="s">
        <v>217</v>
      </c>
      <c r="F357" s="48">
        <v>81</v>
      </c>
      <c r="G357" s="49"/>
      <c r="H357" s="49"/>
      <c r="I357" s="49"/>
      <c r="J357" s="48">
        <v>129</v>
      </c>
      <c r="K357" s="48">
        <v>10</v>
      </c>
      <c r="L357" s="48">
        <v>3</v>
      </c>
      <c r="M357" s="49"/>
      <c r="N357" s="48">
        <v>142</v>
      </c>
      <c r="O357" s="49"/>
      <c r="P357" s="49"/>
      <c r="Q357" s="49"/>
      <c r="R357" s="48">
        <v>0</v>
      </c>
      <c r="S357" s="48">
        <v>1</v>
      </c>
      <c r="T357" s="48">
        <v>33</v>
      </c>
      <c r="U357" s="48">
        <v>0</v>
      </c>
      <c r="V357" s="48">
        <v>14</v>
      </c>
      <c r="W357" s="49"/>
      <c r="X357" s="48">
        <v>51</v>
      </c>
      <c r="Y357" s="48">
        <v>0</v>
      </c>
      <c r="Z357" s="48">
        <v>4</v>
      </c>
      <c r="AA357" s="48">
        <v>24</v>
      </c>
      <c r="AB357" s="48">
        <v>0</v>
      </c>
      <c r="AC357" s="48">
        <v>0</v>
      </c>
      <c r="AD357" s="48">
        <v>34</v>
      </c>
      <c r="AE357" s="49"/>
      <c r="AF357" s="48">
        <v>161</v>
      </c>
      <c r="AG357" s="49"/>
      <c r="AH357" s="49"/>
      <c r="AI357" s="49"/>
      <c r="AJ357" s="48">
        <v>62</v>
      </c>
      <c r="AK357" s="49"/>
      <c r="AL357" s="49"/>
      <c r="AM357" s="49"/>
      <c r="AN357" s="48">
        <v>0</v>
      </c>
      <c r="AO357" s="49"/>
      <c r="AP357" s="48">
        <v>0</v>
      </c>
      <c r="AQ357" s="40"/>
      <c r="AR357" s="40"/>
      <c r="AS357" s="40"/>
    </row>
    <row r="358" spans="1:45" ht="20.100000000000001" customHeight="1" x14ac:dyDescent="0.2">
      <c r="D358" s="2" t="s">
        <v>218</v>
      </c>
      <c r="F358" s="39">
        <v>56</v>
      </c>
      <c r="G358" s="39"/>
      <c r="H358" s="39"/>
      <c r="I358" s="39"/>
      <c r="J358" s="39">
        <v>132</v>
      </c>
      <c r="K358" s="39">
        <v>2</v>
      </c>
      <c r="L358" s="39">
        <v>2</v>
      </c>
      <c r="M358" s="39"/>
      <c r="N358" s="39">
        <v>136</v>
      </c>
      <c r="O358" s="39"/>
      <c r="P358" s="39"/>
      <c r="Q358" s="39"/>
      <c r="R358" s="39">
        <v>0</v>
      </c>
      <c r="S358" s="39">
        <v>7</v>
      </c>
      <c r="T358" s="39">
        <v>23</v>
      </c>
      <c r="U358" s="39">
        <v>0</v>
      </c>
      <c r="V358" s="39">
        <v>7</v>
      </c>
      <c r="W358" s="39"/>
      <c r="X358" s="39">
        <v>43</v>
      </c>
      <c r="Y358" s="39">
        <v>3</v>
      </c>
      <c r="Z358" s="39">
        <v>11</v>
      </c>
      <c r="AA358" s="39">
        <v>22</v>
      </c>
      <c r="AB358" s="39">
        <v>0</v>
      </c>
      <c r="AC358" s="39">
        <v>0</v>
      </c>
      <c r="AD358" s="39">
        <v>21</v>
      </c>
      <c r="AE358" s="39"/>
      <c r="AF358" s="39">
        <v>137</v>
      </c>
      <c r="AG358" s="39"/>
      <c r="AH358" s="39"/>
      <c r="AI358" s="39"/>
      <c r="AJ358" s="39">
        <v>55</v>
      </c>
      <c r="AK358" s="39"/>
      <c r="AL358" s="39"/>
      <c r="AM358" s="39"/>
      <c r="AN358" s="39">
        <v>0</v>
      </c>
      <c r="AO358" s="39"/>
      <c r="AP358" s="39">
        <v>0</v>
      </c>
      <c r="AQ358" s="40"/>
      <c r="AR358" s="40"/>
      <c r="AS358" s="40"/>
    </row>
    <row r="359" spans="1:45" ht="19.5" customHeight="1" x14ac:dyDescent="0.2">
      <c r="D359" s="47" t="s">
        <v>219</v>
      </c>
      <c r="F359" s="48">
        <v>84</v>
      </c>
      <c r="G359" s="49"/>
      <c r="H359" s="49"/>
      <c r="I359" s="49"/>
      <c r="J359" s="48">
        <v>132</v>
      </c>
      <c r="K359" s="48">
        <v>8</v>
      </c>
      <c r="L359" s="48">
        <v>2</v>
      </c>
      <c r="M359" s="49"/>
      <c r="N359" s="48">
        <v>142</v>
      </c>
      <c r="O359" s="49"/>
      <c r="P359" s="49"/>
      <c r="Q359" s="49"/>
      <c r="R359" s="48">
        <v>0</v>
      </c>
      <c r="S359" s="48">
        <v>4</v>
      </c>
      <c r="T359" s="48">
        <v>34</v>
      </c>
      <c r="U359" s="48">
        <v>0</v>
      </c>
      <c r="V359" s="48">
        <v>20</v>
      </c>
      <c r="W359" s="49"/>
      <c r="X359" s="48">
        <v>30</v>
      </c>
      <c r="Y359" s="48">
        <v>3</v>
      </c>
      <c r="Z359" s="48">
        <v>5</v>
      </c>
      <c r="AA359" s="48">
        <v>34</v>
      </c>
      <c r="AB359" s="48">
        <v>0</v>
      </c>
      <c r="AC359" s="48">
        <v>0</v>
      </c>
      <c r="AD359" s="48">
        <v>28</v>
      </c>
      <c r="AE359" s="49"/>
      <c r="AF359" s="48">
        <v>158</v>
      </c>
      <c r="AG359" s="49"/>
      <c r="AH359" s="49"/>
      <c r="AI359" s="49"/>
      <c r="AJ359" s="48">
        <v>68</v>
      </c>
      <c r="AK359" s="49"/>
      <c r="AL359" s="49"/>
      <c r="AM359" s="49"/>
      <c r="AN359" s="48">
        <v>0</v>
      </c>
      <c r="AO359" s="49"/>
      <c r="AP359" s="48">
        <v>0</v>
      </c>
      <c r="AQ359" s="40"/>
      <c r="AR359" s="40"/>
      <c r="AS359" s="40"/>
    </row>
    <row r="360" spans="1:45" ht="20.100000000000001" customHeight="1" x14ac:dyDescent="0.2">
      <c r="D360" s="2" t="s">
        <v>114</v>
      </c>
      <c r="F360" s="39">
        <v>34</v>
      </c>
      <c r="G360" s="39"/>
      <c r="H360" s="39"/>
      <c r="I360" s="39"/>
      <c r="J360" s="39">
        <v>44</v>
      </c>
      <c r="K360" s="39">
        <v>0</v>
      </c>
      <c r="L360" s="39">
        <v>0</v>
      </c>
      <c r="M360" s="39"/>
      <c r="N360" s="39">
        <v>44</v>
      </c>
      <c r="O360" s="39"/>
      <c r="P360" s="39"/>
      <c r="Q360" s="39"/>
      <c r="R360" s="39">
        <v>1</v>
      </c>
      <c r="S360" s="39">
        <v>4</v>
      </c>
      <c r="T360" s="39">
        <v>7</v>
      </c>
      <c r="U360" s="39">
        <v>0</v>
      </c>
      <c r="V360" s="39">
        <v>10</v>
      </c>
      <c r="W360" s="39"/>
      <c r="X360" s="39">
        <v>8</v>
      </c>
      <c r="Y360" s="39">
        <v>0</v>
      </c>
      <c r="Z360" s="39">
        <v>3</v>
      </c>
      <c r="AA360" s="39">
        <v>14</v>
      </c>
      <c r="AB360" s="39">
        <v>0</v>
      </c>
      <c r="AC360" s="39">
        <v>0</v>
      </c>
      <c r="AD360" s="39">
        <v>7</v>
      </c>
      <c r="AE360" s="39"/>
      <c r="AF360" s="39">
        <v>54</v>
      </c>
      <c r="AG360" s="39"/>
      <c r="AH360" s="39"/>
      <c r="AI360" s="39"/>
      <c r="AJ360" s="39">
        <v>24</v>
      </c>
      <c r="AK360" s="39"/>
      <c r="AL360" s="39"/>
      <c r="AM360" s="39"/>
      <c r="AN360" s="39">
        <v>0</v>
      </c>
      <c r="AO360" s="39"/>
      <c r="AP360" s="39">
        <v>0</v>
      </c>
      <c r="AQ360" s="40"/>
      <c r="AR360" s="40"/>
      <c r="AS360" s="40"/>
    </row>
    <row r="361" spans="1:45" ht="19.5" customHeight="1" x14ac:dyDescent="0.2">
      <c r="D361" s="47" t="s">
        <v>220</v>
      </c>
      <c r="F361" s="48">
        <v>81</v>
      </c>
      <c r="G361" s="49"/>
      <c r="H361" s="49"/>
      <c r="I361" s="49"/>
      <c r="J361" s="48">
        <v>132</v>
      </c>
      <c r="K361" s="48">
        <v>2</v>
      </c>
      <c r="L361" s="48">
        <v>0</v>
      </c>
      <c r="M361" s="49"/>
      <c r="N361" s="48">
        <v>134</v>
      </c>
      <c r="O361" s="49"/>
      <c r="P361" s="49"/>
      <c r="Q361" s="49"/>
      <c r="R361" s="48">
        <v>0</v>
      </c>
      <c r="S361" s="48">
        <v>14</v>
      </c>
      <c r="T361" s="48">
        <v>45</v>
      </c>
      <c r="U361" s="48">
        <v>0</v>
      </c>
      <c r="V361" s="48">
        <v>10</v>
      </c>
      <c r="W361" s="49"/>
      <c r="X361" s="48">
        <v>30</v>
      </c>
      <c r="Y361" s="48">
        <v>3</v>
      </c>
      <c r="Z361" s="48">
        <v>7</v>
      </c>
      <c r="AA361" s="48">
        <v>42</v>
      </c>
      <c r="AB361" s="48">
        <v>0</v>
      </c>
      <c r="AC361" s="48">
        <v>0</v>
      </c>
      <c r="AD361" s="48">
        <v>19</v>
      </c>
      <c r="AE361" s="49"/>
      <c r="AF361" s="48">
        <v>170</v>
      </c>
      <c r="AG361" s="49"/>
      <c r="AH361" s="49"/>
      <c r="AI361" s="49"/>
      <c r="AJ361" s="48">
        <v>45</v>
      </c>
      <c r="AK361" s="49"/>
      <c r="AL361" s="49"/>
      <c r="AM361" s="49"/>
      <c r="AN361" s="48">
        <v>0</v>
      </c>
      <c r="AO361" s="49"/>
      <c r="AP361" s="48">
        <v>0</v>
      </c>
      <c r="AQ361" s="40"/>
      <c r="AR361" s="40"/>
      <c r="AS361" s="40"/>
    </row>
    <row r="362" spans="1:45" ht="20.100000000000001" customHeight="1" x14ac:dyDescent="0.2">
      <c r="D362" s="50" t="s">
        <v>116</v>
      </c>
      <c r="F362" s="49">
        <v>27</v>
      </c>
      <c r="G362" s="49"/>
      <c r="H362" s="49"/>
      <c r="I362" s="49"/>
      <c r="J362" s="49">
        <v>43</v>
      </c>
      <c r="K362" s="49">
        <v>4</v>
      </c>
      <c r="L362" s="49">
        <v>3</v>
      </c>
      <c r="M362" s="49"/>
      <c r="N362" s="49">
        <v>50</v>
      </c>
      <c r="O362" s="49"/>
      <c r="P362" s="49"/>
      <c r="Q362" s="49"/>
      <c r="R362" s="49">
        <v>0</v>
      </c>
      <c r="S362" s="49">
        <v>0</v>
      </c>
      <c r="T362" s="49">
        <v>30</v>
      </c>
      <c r="U362" s="49">
        <v>0</v>
      </c>
      <c r="V362" s="49">
        <v>2</v>
      </c>
      <c r="W362" s="49"/>
      <c r="X362" s="49">
        <v>12</v>
      </c>
      <c r="Y362" s="49">
        <v>0</v>
      </c>
      <c r="Z362" s="49">
        <v>7</v>
      </c>
      <c r="AA362" s="49">
        <v>10</v>
      </c>
      <c r="AB362" s="49">
        <v>0</v>
      </c>
      <c r="AC362" s="49">
        <v>0</v>
      </c>
      <c r="AD362" s="49">
        <v>4</v>
      </c>
      <c r="AE362" s="49"/>
      <c r="AF362" s="49">
        <v>65</v>
      </c>
      <c r="AG362" s="49"/>
      <c r="AH362" s="49"/>
      <c r="AI362" s="49"/>
      <c r="AJ362" s="49">
        <v>12</v>
      </c>
      <c r="AK362" s="49"/>
      <c r="AL362" s="49"/>
      <c r="AM362" s="49"/>
      <c r="AN362" s="49">
        <v>0</v>
      </c>
      <c r="AO362" s="49"/>
      <c r="AP362" s="49">
        <v>0</v>
      </c>
      <c r="AQ362" s="40"/>
      <c r="AR362" s="40"/>
      <c r="AS362" s="40"/>
    </row>
    <row r="363" spans="1:45" ht="20.100000000000001" customHeight="1" x14ac:dyDescent="0.2">
      <c r="D363" s="47" t="s">
        <v>221</v>
      </c>
      <c r="F363" s="48">
        <v>0</v>
      </c>
      <c r="G363" s="49"/>
      <c r="H363" s="49"/>
      <c r="I363" s="49"/>
      <c r="J363" s="48">
        <v>145</v>
      </c>
      <c r="K363" s="48">
        <v>5</v>
      </c>
      <c r="L363" s="48">
        <v>0</v>
      </c>
      <c r="M363" s="49"/>
      <c r="N363" s="48">
        <v>150</v>
      </c>
      <c r="O363" s="49"/>
      <c r="P363" s="49"/>
      <c r="Q363" s="49"/>
      <c r="R363" s="48">
        <v>1</v>
      </c>
      <c r="S363" s="48">
        <v>11</v>
      </c>
      <c r="T363" s="48">
        <v>68</v>
      </c>
      <c r="U363" s="48">
        <v>0</v>
      </c>
      <c r="V363" s="48">
        <v>2</v>
      </c>
      <c r="W363" s="49"/>
      <c r="X363" s="48">
        <v>15</v>
      </c>
      <c r="Y363" s="48">
        <v>0</v>
      </c>
      <c r="Z363" s="48">
        <v>1</v>
      </c>
      <c r="AA363" s="48">
        <v>2</v>
      </c>
      <c r="AB363" s="48">
        <v>0</v>
      </c>
      <c r="AC363" s="48">
        <v>0</v>
      </c>
      <c r="AD363" s="48">
        <v>15</v>
      </c>
      <c r="AE363" s="49"/>
      <c r="AF363" s="48">
        <v>115</v>
      </c>
      <c r="AG363" s="49"/>
      <c r="AH363" s="49"/>
      <c r="AI363" s="49"/>
      <c r="AJ363" s="48">
        <v>35</v>
      </c>
      <c r="AK363" s="49"/>
      <c r="AL363" s="49"/>
      <c r="AM363" s="49"/>
      <c r="AN363" s="48">
        <v>0</v>
      </c>
      <c r="AO363" s="49"/>
      <c r="AP363" s="48">
        <v>0</v>
      </c>
      <c r="AQ363" s="40"/>
      <c r="AR363" s="40"/>
      <c r="AS363" s="40"/>
    </row>
    <row r="364" spans="1:45" ht="20.100000000000001" customHeight="1" x14ac:dyDescent="0.2"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40"/>
      <c r="AR364" s="40"/>
      <c r="AS364" s="40"/>
    </row>
    <row r="365" spans="1:45" s="1" customFormat="1" ht="20.100000000000001" customHeight="1" x14ac:dyDescent="0.25">
      <c r="A365" s="3"/>
      <c r="B365" s="6"/>
      <c r="C365" s="51" t="s">
        <v>159</v>
      </c>
      <c r="D365" s="52"/>
      <c r="E365" s="5"/>
      <c r="F365" s="53">
        <v>421</v>
      </c>
      <c r="G365" s="54"/>
      <c r="H365" s="54"/>
      <c r="I365" s="54"/>
      <c r="J365" s="53">
        <v>887</v>
      </c>
      <c r="K365" s="53">
        <v>37</v>
      </c>
      <c r="L365" s="53">
        <v>12</v>
      </c>
      <c r="M365" s="54"/>
      <c r="N365" s="53">
        <v>936</v>
      </c>
      <c r="O365" s="54"/>
      <c r="P365" s="54"/>
      <c r="Q365" s="54"/>
      <c r="R365" s="53">
        <v>3</v>
      </c>
      <c r="S365" s="53">
        <v>41</v>
      </c>
      <c r="T365" s="53">
        <v>290</v>
      </c>
      <c r="U365" s="53">
        <v>0</v>
      </c>
      <c r="V365" s="53">
        <v>70</v>
      </c>
      <c r="W365" s="54"/>
      <c r="X365" s="53">
        <v>229</v>
      </c>
      <c r="Y365" s="53">
        <v>11</v>
      </c>
      <c r="Z365" s="53">
        <v>46</v>
      </c>
      <c r="AA365" s="53">
        <v>170</v>
      </c>
      <c r="AB365" s="53">
        <v>0</v>
      </c>
      <c r="AC365" s="53">
        <v>0</v>
      </c>
      <c r="AD365" s="53">
        <v>149</v>
      </c>
      <c r="AE365" s="54"/>
      <c r="AF365" s="53">
        <v>1009</v>
      </c>
      <c r="AG365" s="54"/>
      <c r="AH365" s="54"/>
      <c r="AI365" s="54"/>
      <c r="AJ365" s="53">
        <v>348</v>
      </c>
      <c r="AK365" s="54"/>
      <c r="AL365" s="54"/>
      <c r="AM365" s="54"/>
      <c r="AN365" s="53">
        <v>0</v>
      </c>
      <c r="AO365" s="54"/>
      <c r="AP365" s="53">
        <v>0</v>
      </c>
      <c r="AQ365" s="40"/>
      <c r="AR365" s="40"/>
      <c r="AS365" s="40"/>
    </row>
    <row r="366" spans="1:45" s="1" customFormat="1" ht="20.100000000000001" customHeight="1" x14ac:dyDescent="0.2">
      <c r="A366" s="3"/>
      <c r="B366" s="6"/>
      <c r="C366" s="3"/>
      <c r="D366" s="3"/>
      <c r="E366" s="5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</row>
    <row r="367" spans="1:45" s="1" customFormat="1" ht="20.100000000000001" customHeight="1" x14ac:dyDescent="0.25">
      <c r="A367" s="3"/>
      <c r="B367" s="57" t="s">
        <v>222</v>
      </c>
      <c r="C367" s="58"/>
      <c r="D367" s="58"/>
      <c r="E367" s="5"/>
      <c r="F367" s="59">
        <v>421</v>
      </c>
      <c r="G367" s="54"/>
      <c r="H367" s="54"/>
      <c r="I367" s="54"/>
      <c r="J367" s="59">
        <v>887</v>
      </c>
      <c r="K367" s="59">
        <v>37</v>
      </c>
      <c r="L367" s="59">
        <v>12</v>
      </c>
      <c r="M367" s="54"/>
      <c r="N367" s="59">
        <v>936</v>
      </c>
      <c r="O367" s="54"/>
      <c r="P367" s="54"/>
      <c r="Q367" s="54"/>
      <c r="R367" s="59">
        <v>3</v>
      </c>
      <c r="S367" s="59">
        <v>41</v>
      </c>
      <c r="T367" s="59">
        <v>290</v>
      </c>
      <c r="U367" s="59">
        <v>0</v>
      </c>
      <c r="V367" s="59">
        <v>70</v>
      </c>
      <c r="W367" s="54"/>
      <c r="X367" s="59">
        <v>229</v>
      </c>
      <c r="Y367" s="59">
        <v>11</v>
      </c>
      <c r="Z367" s="59">
        <v>46</v>
      </c>
      <c r="AA367" s="59">
        <v>170</v>
      </c>
      <c r="AB367" s="59">
        <v>0</v>
      </c>
      <c r="AC367" s="59">
        <v>0</v>
      </c>
      <c r="AD367" s="59">
        <v>149</v>
      </c>
      <c r="AE367" s="54"/>
      <c r="AF367" s="59">
        <v>1009</v>
      </c>
      <c r="AG367" s="54"/>
      <c r="AH367" s="54"/>
      <c r="AI367" s="54"/>
      <c r="AJ367" s="59">
        <v>348</v>
      </c>
      <c r="AK367" s="54"/>
      <c r="AL367" s="54"/>
      <c r="AM367" s="54"/>
      <c r="AN367" s="59">
        <v>0</v>
      </c>
      <c r="AO367" s="54"/>
      <c r="AP367" s="59">
        <v>0</v>
      </c>
      <c r="AQ367" s="40"/>
      <c r="AR367" s="40"/>
      <c r="AS367" s="40"/>
    </row>
    <row r="368" spans="1:45" ht="20.100000000000001" customHeight="1" x14ac:dyDescent="0.2"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40"/>
      <c r="AR368" s="40"/>
      <c r="AS368" s="40"/>
    </row>
    <row r="369" spans="1:45" ht="20.100000000000001" customHeight="1" x14ac:dyDescent="0.2">
      <c r="B369" s="6" t="s">
        <v>223</v>
      </c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40"/>
      <c r="AR369" s="40"/>
      <c r="AS369" s="40"/>
    </row>
    <row r="370" spans="1:45" ht="20.100000000000001" customHeight="1" x14ac:dyDescent="0.2">
      <c r="C370" s="3" t="s">
        <v>154</v>
      </c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40"/>
      <c r="AR370" s="40"/>
      <c r="AS370" s="40"/>
    </row>
    <row r="371" spans="1:45" ht="20.100000000000001" customHeight="1" x14ac:dyDescent="0.2">
      <c r="D371" s="2" t="s">
        <v>224</v>
      </c>
      <c r="F371" s="39">
        <v>57</v>
      </c>
      <c r="G371" s="39"/>
      <c r="H371" s="39"/>
      <c r="I371" s="39"/>
      <c r="J371" s="39">
        <v>150</v>
      </c>
      <c r="K371" s="39">
        <v>3</v>
      </c>
      <c r="L371" s="39">
        <v>2</v>
      </c>
      <c r="M371" s="39"/>
      <c r="N371" s="39">
        <v>155</v>
      </c>
      <c r="O371" s="39"/>
      <c r="P371" s="39"/>
      <c r="Q371" s="39"/>
      <c r="R371" s="39">
        <v>0</v>
      </c>
      <c r="S371" s="39">
        <v>4</v>
      </c>
      <c r="T371" s="39">
        <v>71</v>
      </c>
      <c r="U371" s="39">
        <v>0</v>
      </c>
      <c r="V371" s="39">
        <v>0</v>
      </c>
      <c r="W371" s="39"/>
      <c r="X371" s="39">
        <v>34</v>
      </c>
      <c r="Y371" s="39">
        <v>8</v>
      </c>
      <c r="Z371" s="39">
        <v>0</v>
      </c>
      <c r="AA371" s="39">
        <v>36</v>
      </c>
      <c r="AB371" s="39">
        <v>0</v>
      </c>
      <c r="AC371" s="39">
        <v>0</v>
      </c>
      <c r="AD371" s="39">
        <v>8</v>
      </c>
      <c r="AE371" s="39"/>
      <c r="AF371" s="39">
        <v>161</v>
      </c>
      <c r="AG371" s="39"/>
      <c r="AH371" s="39"/>
      <c r="AI371" s="39"/>
      <c r="AJ371" s="39">
        <v>51</v>
      </c>
      <c r="AK371" s="39"/>
      <c r="AL371" s="39"/>
      <c r="AM371" s="39"/>
      <c r="AN371" s="39">
        <v>0</v>
      </c>
      <c r="AO371" s="39"/>
      <c r="AP371" s="39">
        <v>0</v>
      </c>
      <c r="AQ371" s="40"/>
      <c r="AR371" s="40"/>
      <c r="AS371" s="40"/>
    </row>
    <row r="372" spans="1:45" ht="19.5" customHeight="1" x14ac:dyDescent="0.2">
      <c r="D372" s="47" t="s">
        <v>225</v>
      </c>
      <c r="F372" s="48">
        <v>41</v>
      </c>
      <c r="G372" s="49"/>
      <c r="H372" s="49"/>
      <c r="I372" s="49"/>
      <c r="J372" s="48">
        <v>152</v>
      </c>
      <c r="K372" s="48">
        <v>17</v>
      </c>
      <c r="L372" s="48">
        <v>2</v>
      </c>
      <c r="M372" s="49"/>
      <c r="N372" s="48">
        <v>171</v>
      </c>
      <c r="O372" s="49"/>
      <c r="P372" s="49"/>
      <c r="Q372" s="49"/>
      <c r="R372" s="48">
        <v>0</v>
      </c>
      <c r="S372" s="48">
        <v>18</v>
      </c>
      <c r="T372" s="48">
        <v>71</v>
      </c>
      <c r="U372" s="48">
        <v>0</v>
      </c>
      <c r="V372" s="48">
        <v>3</v>
      </c>
      <c r="W372" s="49"/>
      <c r="X372" s="48">
        <v>29</v>
      </c>
      <c r="Y372" s="48">
        <v>8</v>
      </c>
      <c r="Z372" s="48">
        <v>0</v>
      </c>
      <c r="AA372" s="48">
        <v>15</v>
      </c>
      <c r="AB372" s="48">
        <v>0</v>
      </c>
      <c r="AC372" s="48">
        <v>0</v>
      </c>
      <c r="AD372" s="48">
        <v>8</v>
      </c>
      <c r="AE372" s="49"/>
      <c r="AF372" s="48">
        <v>152</v>
      </c>
      <c r="AG372" s="49"/>
      <c r="AH372" s="49"/>
      <c r="AI372" s="49"/>
      <c r="AJ372" s="48">
        <v>60</v>
      </c>
      <c r="AK372" s="49"/>
      <c r="AL372" s="49"/>
      <c r="AM372" s="49"/>
      <c r="AN372" s="48">
        <v>0</v>
      </c>
      <c r="AO372" s="49"/>
      <c r="AP372" s="48">
        <v>0</v>
      </c>
      <c r="AQ372" s="40"/>
      <c r="AR372" s="40"/>
      <c r="AS372" s="40"/>
    </row>
    <row r="373" spans="1:45" ht="20.100000000000001" customHeight="1" x14ac:dyDescent="0.2">
      <c r="D373" s="2" t="s">
        <v>226</v>
      </c>
      <c r="F373" s="39">
        <v>73</v>
      </c>
      <c r="G373" s="39"/>
      <c r="H373" s="39"/>
      <c r="I373" s="39"/>
      <c r="J373" s="39">
        <v>151</v>
      </c>
      <c r="K373" s="39">
        <v>7</v>
      </c>
      <c r="L373" s="39">
        <v>0</v>
      </c>
      <c r="M373" s="39"/>
      <c r="N373" s="39">
        <v>158</v>
      </c>
      <c r="O373" s="39"/>
      <c r="P373" s="39"/>
      <c r="Q373" s="39"/>
      <c r="R373" s="39">
        <v>0</v>
      </c>
      <c r="S373" s="39">
        <v>1</v>
      </c>
      <c r="T373" s="39">
        <v>38</v>
      </c>
      <c r="U373" s="39">
        <v>0</v>
      </c>
      <c r="V373" s="39">
        <v>10</v>
      </c>
      <c r="W373" s="39"/>
      <c r="X373" s="39">
        <v>56</v>
      </c>
      <c r="Y373" s="39">
        <v>6</v>
      </c>
      <c r="Z373" s="39">
        <v>14</v>
      </c>
      <c r="AA373" s="39">
        <v>25</v>
      </c>
      <c r="AB373" s="39">
        <v>0</v>
      </c>
      <c r="AC373" s="39">
        <v>0</v>
      </c>
      <c r="AD373" s="39">
        <v>7</v>
      </c>
      <c r="AE373" s="39"/>
      <c r="AF373" s="39">
        <v>157</v>
      </c>
      <c r="AG373" s="39"/>
      <c r="AH373" s="39"/>
      <c r="AI373" s="39"/>
      <c r="AJ373" s="39">
        <v>74</v>
      </c>
      <c r="AK373" s="39"/>
      <c r="AL373" s="39"/>
      <c r="AM373" s="39"/>
      <c r="AN373" s="39">
        <v>0</v>
      </c>
      <c r="AO373" s="39"/>
      <c r="AP373" s="39">
        <v>0</v>
      </c>
      <c r="AQ373" s="40"/>
      <c r="AR373" s="40"/>
      <c r="AS373" s="40"/>
    </row>
    <row r="374" spans="1:45" ht="19.5" customHeight="1" x14ac:dyDescent="0.2">
      <c r="D374" s="47" t="s">
        <v>227</v>
      </c>
      <c r="F374" s="48">
        <v>75</v>
      </c>
      <c r="G374" s="49"/>
      <c r="H374" s="49"/>
      <c r="I374" s="49"/>
      <c r="J374" s="48">
        <v>153</v>
      </c>
      <c r="K374" s="48">
        <v>6</v>
      </c>
      <c r="L374" s="48">
        <v>2</v>
      </c>
      <c r="M374" s="49"/>
      <c r="N374" s="48">
        <v>161</v>
      </c>
      <c r="O374" s="49"/>
      <c r="P374" s="49"/>
      <c r="Q374" s="49"/>
      <c r="R374" s="48">
        <v>1</v>
      </c>
      <c r="S374" s="48">
        <v>3</v>
      </c>
      <c r="T374" s="48">
        <v>33</v>
      </c>
      <c r="U374" s="48">
        <v>0</v>
      </c>
      <c r="V374" s="48">
        <v>4</v>
      </c>
      <c r="W374" s="49"/>
      <c r="X374" s="48">
        <v>57</v>
      </c>
      <c r="Y374" s="48">
        <v>6</v>
      </c>
      <c r="Z374" s="48">
        <v>11</v>
      </c>
      <c r="AA374" s="48">
        <v>27</v>
      </c>
      <c r="AB374" s="48">
        <v>0</v>
      </c>
      <c r="AC374" s="48">
        <v>0</v>
      </c>
      <c r="AD374" s="48">
        <v>14</v>
      </c>
      <c r="AE374" s="49"/>
      <c r="AF374" s="48">
        <v>156</v>
      </c>
      <c r="AG374" s="49"/>
      <c r="AH374" s="49"/>
      <c r="AI374" s="49"/>
      <c r="AJ374" s="48">
        <v>80</v>
      </c>
      <c r="AK374" s="49"/>
      <c r="AL374" s="49"/>
      <c r="AM374" s="49"/>
      <c r="AN374" s="48">
        <v>0</v>
      </c>
      <c r="AO374" s="49"/>
      <c r="AP374" s="48">
        <v>0</v>
      </c>
      <c r="AQ374" s="40"/>
      <c r="AR374" s="40"/>
      <c r="AS374" s="40"/>
    </row>
    <row r="375" spans="1:45" ht="20.100000000000001" customHeight="1" x14ac:dyDescent="0.2">
      <c r="D375" s="50" t="s">
        <v>228</v>
      </c>
      <c r="F375" s="49">
        <v>50</v>
      </c>
      <c r="G375" s="49"/>
      <c r="H375" s="49"/>
      <c r="I375" s="49"/>
      <c r="J375" s="49">
        <v>153</v>
      </c>
      <c r="K375" s="49">
        <v>2</v>
      </c>
      <c r="L375" s="49">
        <v>2</v>
      </c>
      <c r="M375" s="49"/>
      <c r="N375" s="49">
        <v>157</v>
      </c>
      <c r="O375" s="49"/>
      <c r="P375" s="49"/>
      <c r="Q375" s="49"/>
      <c r="R375" s="49">
        <v>0</v>
      </c>
      <c r="S375" s="49">
        <v>37</v>
      </c>
      <c r="T375" s="49">
        <v>11</v>
      </c>
      <c r="U375" s="49">
        <v>6</v>
      </c>
      <c r="V375" s="49">
        <v>7</v>
      </c>
      <c r="W375" s="49"/>
      <c r="X375" s="49">
        <v>27</v>
      </c>
      <c r="Y375" s="49">
        <v>0</v>
      </c>
      <c r="Z375" s="49">
        <v>11</v>
      </c>
      <c r="AA375" s="49">
        <v>15</v>
      </c>
      <c r="AB375" s="49">
        <v>0</v>
      </c>
      <c r="AC375" s="49">
        <v>0</v>
      </c>
      <c r="AD375" s="49">
        <v>23</v>
      </c>
      <c r="AE375" s="49"/>
      <c r="AF375" s="49">
        <v>137</v>
      </c>
      <c r="AG375" s="49"/>
      <c r="AH375" s="49"/>
      <c r="AI375" s="49"/>
      <c r="AJ375" s="49">
        <v>70</v>
      </c>
      <c r="AK375" s="49"/>
      <c r="AL375" s="49"/>
      <c r="AM375" s="49"/>
      <c r="AN375" s="49">
        <v>0</v>
      </c>
      <c r="AO375" s="49"/>
      <c r="AP375" s="49">
        <v>0</v>
      </c>
      <c r="AQ375" s="40"/>
      <c r="AR375" s="40"/>
      <c r="AS375" s="40"/>
    </row>
    <row r="376" spans="1:45" ht="19.5" customHeight="1" x14ac:dyDescent="0.2">
      <c r="D376" s="47" t="s">
        <v>229</v>
      </c>
      <c r="F376" s="48">
        <v>57</v>
      </c>
      <c r="G376" s="49"/>
      <c r="H376" s="49"/>
      <c r="I376" s="49"/>
      <c r="J376" s="48">
        <v>150</v>
      </c>
      <c r="K376" s="48">
        <v>7</v>
      </c>
      <c r="L376" s="48">
        <v>1</v>
      </c>
      <c r="M376" s="49"/>
      <c r="N376" s="48">
        <v>158</v>
      </c>
      <c r="O376" s="49"/>
      <c r="P376" s="49"/>
      <c r="Q376" s="49"/>
      <c r="R376" s="48">
        <v>0</v>
      </c>
      <c r="S376" s="48">
        <v>37</v>
      </c>
      <c r="T376" s="48">
        <v>51</v>
      </c>
      <c r="U376" s="48">
        <v>0</v>
      </c>
      <c r="V376" s="48">
        <v>7</v>
      </c>
      <c r="W376" s="49"/>
      <c r="X376" s="48">
        <v>16</v>
      </c>
      <c r="Y376" s="48">
        <v>0</v>
      </c>
      <c r="Z376" s="48">
        <v>15</v>
      </c>
      <c r="AA376" s="48">
        <v>26</v>
      </c>
      <c r="AB376" s="48">
        <v>0</v>
      </c>
      <c r="AC376" s="48">
        <v>0</v>
      </c>
      <c r="AD376" s="48">
        <v>11</v>
      </c>
      <c r="AE376" s="49"/>
      <c r="AF376" s="48">
        <v>163</v>
      </c>
      <c r="AG376" s="49"/>
      <c r="AH376" s="49"/>
      <c r="AI376" s="49"/>
      <c r="AJ376" s="48">
        <v>52</v>
      </c>
      <c r="AK376" s="49"/>
      <c r="AL376" s="49"/>
      <c r="AM376" s="49"/>
      <c r="AN376" s="48">
        <v>0</v>
      </c>
      <c r="AO376" s="49"/>
      <c r="AP376" s="48">
        <v>0</v>
      </c>
      <c r="AQ376" s="40"/>
      <c r="AR376" s="40"/>
      <c r="AS376" s="40"/>
    </row>
    <row r="377" spans="1:45" ht="20.100000000000001" customHeight="1" x14ac:dyDescent="0.2">
      <c r="D377" s="2" t="s">
        <v>230</v>
      </c>
      <c r="F377" s="39">
        <v>178</v>
      </c>
      <c r="G377" s="39"/>
      <c r="H377" s="39"/>
      <c r="I377" s="39"/>
      <c r="J377" s="39">
        <v>336</v>
      </c>
      <c r="K377" s="39">
        <v>19</v>
      </c>
      <c r="L377" s="39">
        <v>1</v>
      </c>
      <c r="M377" s="39"/>
      <c r="N377" s="39">
        <v>356</v>
      </c>
      <c r="O377" s="39"/>
      <c r="P377" s="39"/>
      <c r="Q377" s="39"/>
      <c r="R377" s="39">
        <v>0</v>
      </c>
      <c r="S377" s="39">
        <v>10</v>
      </c>
      <c r="T377" s="39">
        <v>151</v>
      </c>
      <c r="U377" s="39">
        <v>0</v>
      </c>
      <c r="V377" s="39">
        <v>16</v>
      </c>
      <c r="W377" s="39"/>
      <c r="X377" s="39">
        <v>50</v>
      </c>
      <c r="Y377" s="39">
        <v>0</v>
      </c>
      <c r="Z377" s="39">
        <v>8</v>
      </c>
      <c r="AA377" s="39">
        <v>96</v>
      </c>
      <c r="AB377" s="39">
        <v>0</v>
      </c>
      <c r="AC377" s="39">
        <v>0</v>
      </c>
      <c r="AD377" s="39">
        <v>15</v>
      </c>
      <c r="AE377" s="39"/>
      <c r="AF377" s="39">
        <v>346</v>
      </c>
      <c r="AG377" s="39"/>
      <c r="AH377" s="39"/>
      <c r="AI377" s="39"/>
      <c r="AJ377" s="39">
        <v>188</v>
      </c>
      <c r="AK377" s="39"/>
      <c r="AL377" s="39"/>
      <c r="AM377" s="39"/>
      <c r="AN377" s="39">
        <v>0</v>
      </c>
      <c r="AO377" s="39"/>
      <c r="AP377" s="39">
        <v>0</v>
      </c>
      <c r="AQ377" s="40"/>
      <c r="AR377" s="40"/>
      <c r="AS377" s="40"/>
    </row>
    <row r="378" spans="1:45" ht="19.5" customHeight="1" x14ac:dyDescent="0.2">
      <c r="D378" s="47" t="s">
        <v>231</v>
      </c>
      <c r="F378" s="48">
        <v>194</v>
      </c>
      <c r="G378" s="49"/>
      <c r="H378" s="49"/>
      <c r="I378" s="49"/>
      <c r="J378" s="48">
        <v>318</v>
      </c>
      <c r="K378" s="48">
        <v>0</v>
      </c>
      <c r="L378" s="48">
        <v>5</v>
      </c>
      <c r="M378" s="49"/>
      <c r="N378" s="48">
        <v>323</v>
      </c>
      <c r="O378" s="49"/>
      <c r="P378" s="49"/>
      <c r="Q378" s="49"/>
      <c r="R378" s="48">
        <v>0</v>
      </c>
      <c r="S378" s="48">
        <v>10</v>
      </c>
      <c r="T378" s="48">
        <v>9</v>
      </c>
      <c r="U378" s="48">
        <v>66</v>
      </c>
      <c r="V378" s="48">
        <v>8</v>
      </c>
      <c r="W378" s="49"/>
      <c r="X378" s="48">
        <v>49</v>
      </c>
      <c r="Y378" s="48">
        <v>2</v>
      </c>
      <c r="Z378" s="48">
        <v>7</v>
      </c>
      <c r="AA378" s="48">
        <v>129</v>
      </c>
      <c r="AB378" s="48">
        <v>0</v>
      </c>
      <c r="AC378" s="48">
        <v>0</v>
      </c>
      <c r="AD378" s="48">
        <v>17</v>
      </c>
      <c r="AE378" s="49"/>
      <c r="AF378" s="48">
        <v>297</v>
      </c>
      <c r="AG378" s="49"/>
      <c r="AH378" s="49"/>
      <c r="AI378" s="49"/>
      <c r="AJ378" s="48">
        <v>245</v>
      </c>
      <c r="AK378" s="49"/>
      <c r="AL378" s="49"/>
      <c r="AM378" s="49"/>
      <c r="AN378" s="48">
        <v>25</v>
      </c>
      <c r="AO378" s="49"/>
      <c r="AP378" s="48">
        <v>0</v>
      </c>
      <c r="AQ378" s="40"/>
      <c r="AR378" s="40"/>
      <c r="AS378" s="40"/>
    </row>
    <row r="379" spans="1:45" ht="20.100000000000001" customHeight="1" x14ac:dyDescent="0.2">
      <c r="D379" s="2" t="s">
        <v>232</v>
      </c>
      <c r="F379" s="39">
        <v>169</v>
      </c>
      <c r="G379" s="39"/>
      <c r="H379" s="39"/>
      <c r="I379" s="39"/>
      <c r="J379" s="39">
        <v>332</v>
      </c>
      <c r="K379" s="39">
        <v>7</v>
      </c>
      <c r="L379" s="39">
        <v>1</v>
      </c>
      <c r="M379" s="39"/>
      <c r="N379" s="39">
        <v>340</v>
      </c>
      <c r="O379" s="39"/>
      <c r="P379" s="39"/>
      <c r="Q379" s="39"/>
      <c r="R379" s="39">
        <v>0</v>
      </c>
      <c r="S379" s="39">
        <v>14</v>
      </c>
      <c r="T379" s="39">
        <v>86</v>
      </c>
      <c r="U379" s="39">
        <v>0</v>
      </c>
      <c r="V379" s="39">
        <v>17</v>
      </c>
      <c r="W379" s="39"/>
      <c r="X379" s="39">
        <v>36</v>
      </c>
      <c r="Y379" s="39">
        <v>0</v>
      </c>
      <c r="Z379" s="39">
        <v>4</v>
      </c>
      <c r="AA379" s="39">
        <v>102</v>
      </c>
      <c r="AB379" s="39">
        <v>0</v>
      </c>
      <c r="AC379" s="39">
        <v>0</v>
      </c>
      <c r="AD379" s="39">
        <v>23</v>
      </c>
      <c r="AE379" s="39"/>
      <c r="AF379" s="39">
        <v>282</v>
      </c>
      <c r="AG379" s="39"/>
      <c r="AH379" s="39"/>
      <c r="AI379" s="39"/>
      <c r="AJ379" s="39">
        <v>227</v>
      </c>
      <c r="AK379" s="39"/>
      <c r="AL379" s="39"/>
      <c r="AM379" s="39"/>
      <c r="AN379" s="39">
        <v>0</v>
      </c>
      <c r="AO379" s="39"/>
      <c r="AP379" s="39">
        <v>0</v>
      </c>
      <c r="AQ379" s="40"/>
      <c r="AR379" s="40"/>
      <c r="AS379" s="40"/>
    </row>
    <row r="380" spans="1:45" ht="20.100000000000001" customHeight="1" x14ac:dyDescent="0.2"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40"/>
      <c r="AR380" s="40"/>
      <c r="AS380" s="40"/>
    </row>
    <row r="381" spans="1:45" s="1" customFormat="1" ht="20.100000000000001" customHeight="1" x14ac:dyDescent="0.25">
      <c r="A381" s="3"/>
      <c r="B381" s="6"/>
      <c r="C381" s="51" t="s">
        <v>159</v>
      </c>
      <c r="D381" s="52"/>
      <c r="E381" s="5"/>
      <c r="F381" s="53">
        <v>894</v>
      </c>
      <c r="G381" s="54"/>
      <c r="H381" s="54"/>
      <c r="I381" s="54"/>
      <c r="J381" s="53">
        <v>1895</v>
      </c>
      <c r="K381" s="53">
        <v>68</v>
      </c>
      <c r="L381" s="53">
        <v>16</v>
      </c>
      <c r="M381" s="54"/>
      <c r="N381" s="53">
        <v>1979</v>
      </c>
      <c r="O381" s="54"/>
      <c r="P381" s="54"/>
      <c r="Q381" s="54"/>
      <c r="R381" s="53">
        <v>1</v>
      </c>
      <c r="S381" s="53">
        <v>134</v>
      </c>
      <c r="T381" s="53">
        <v>521</v>
      </c>
      <c r="U381" s="53">
        <v>72</v>
      </c>
      <c r="V381" s="53">
        <v>72</v>
      </c>
      <c r="W381" s="54"/>
      <c r="X381" s="53">
        <v>354</v>
      </c>
      <c r="Y381" s="53">
        <v>30</v>
      </c>
      <c r="Z381" s="53">
        <v>70</v>
      </c>
      <c r="AA381" s="53">
        <v>471</v>
      </c>
      <c r="AB381" s="53">
        <v>0</v>
      </c>
      <c r="AC381" s="53">
        <v>0</v>
      </c>
      <c r="AD381" s="53">
        <v>126</v>
      </c>
      <c r="AE381" s="54"/>
      <c r="AF381" s="53">
        <v>1851</v>
      </c>
      <c r="AG381" s="54"/>
      <c r="AH381" s="54"/>
      <c r="AI381" s="54"/>
      <c r="AJ381" s="53">
        <v>1047</v>
      </c>
      <c r="AK381" s="54"/>
      <c r="AL381" s="54"/>
      <c r="AM381" s="54"/>
      <c r="AN381" s="53">
        <v>25</v>
      </c>
      <c r="AO381" s="54"/>
      <c r="AP381" s="53">
        <v>0</v>
      </c>
      <c r="AQ381" s="40"/>
      <c r="AR381" s="40"/>
      <c r="AS381" s="40"/>
    </row>
    <row r="382" spans="1:45" s="1" customFormat="1" ht="20.100000000000001" customHeight="1" x14ac:dyDescent="0.2">
      <c r="A382" s="3"/>
      <c r="B382" s="6"/>
      <c r="C382" s="3"/>
      <c r="D382" s="3"/>
      <c r="E382" s="5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</row>
    <row r="383" spans="1:45" s="1" customFormat="1" ht="20.100000000000001" customHeight="1" x14ac:dyDescent="0.25">
      <c r="A383" s="3"/>
      <c r="B383" s="57" t="s">
        <v>233</v>
      </c>
      <c r="C383" s="58"/>
      <c r="D383" s="58"/>
      <c r="E383" s="5"/>
      <c r="F383" s="59">
        <v>894</v>
      </c>
      <c r="G383" s="54"/>
      <c r="H383" s="54"/>
      <c r="I383" s="54"/>
      <c r="J383" s="59">
        <v>1895</v>
      </c>
      <c r="K383" s="59">
        <v>68</v>
      </c>
      <c r="L383" s="59">
        <v>16</v>
      </c>
      <c r="M383" s="54"/>
      <c r="N383" s="59">
        <v>1979</v>
      </c>
      <c r="O383" s="54"/>
      <c r="P383" s="54"/>
      <c r="Q383" s="54"/>
      <c r="R383" s="59">
        <v>1</v>
      </c>
      <c r="S383" s="59">
        <v>134</v>
      </c>
      <c r="T383" s="59">
        <v>521</v>
      </c>
      <c r="U383" s="59">
        <v>72</v>
      </c>
      <c r="V383" s="59">
        <v>72</v>
      </c>
      <c r="W383" s="54"/>
      <c r="X383" s="59">
        <v>354</v>
      </c>
      <c r="Y383" s="59">
        <v>30</v>
      </c>
      <c r="Z383" s="59">
        <v>70</v>
      </c>
      <c r="AA383" s="59">
        <v>471</v>
      </c>
      <c r="AB383" s="59">
        <v>0</v>
      </c>
      <c r="AC383" s="59">
        <v>0</v>
      </c>
      <c r="AD383" s="59">
        <v>126</v>
      </c>
      <c r="AE383" s="54"/>
      <c r="AF383" s="59">
        <v>1851</v>
      </c>
      <c r="AG383" s="54"/>
      <c r="AH383" s="54"/>
      <c r="AI383" s="54"/>
      <c r="AJ383" s="59">
        <v>1047</v>
      </c>
      <c r="AK383" s="54"/>
      <c r="AL383" s="54"/>
      <c r="AM383" s="54"/>
      <c r="AN383" s="59">
        <v>25</v>
      </c>
      <c r="AO383" s="54"/>
      <c r="AP383" s="59">
        <v>0</v>
      </c>
      <c r="AQ383" s="40"/>
      <c r="AR383" s="40"/>
      <c r="AS383" s="40"/>
    </row>
    <row r="384" spans="1:45" ht="20.100000000000001" customHeight="1" x14ac:dyDescent="0.2"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40"/>
      <c r="AR384" s="40"/>
      <c r="AS384" s="40"/>
    </row>
    <row r="385" spans="1:45" ht="20.100000000000001" customHeight="1" x14ac:dyDescent="0.2">
      <c r="B385" s="6" t="s">
        <v>234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40"/>
      <c r="AR385" s="40"/>
      <c r="AS385" s="40"/>
    </row>
    <row r="386" spans="1:45" ht="20.100000000000001" customHeight="1" x14ac:dyDescent="0.2">
      <c r="C386" s="3" t="s">
        <v>154</v>
      </c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40"/>
      <c r="AR386" s="40"/>
      <c r="AS386" s="40"/>
    </row>
    <row r="387" spans="1:45" ht="20.100000000000001" customHeight="1" x14ac:dyDescent="0.2">
      <c r="D387" s="2" t="s">
        <v>96</v>
      </c>
      <c r="F387" s="39">
        <v>51</v>
      </c>
      <c r="G387" s="39"/>
      <c r="H387" s="39"/>
      <c r="I387" s="39"/>
      <c r="J387" s="39">
        <v>82</v>
      </c>
      <c r="K387" s="39">
        <v>0</v>
      </c>
      <c r="L387" s="39">
        <v>1</v>
      </c>
      <c r="M387" s="39"/>
      <c r="N387" s="39">
        <v>83</v>
      </c>
      <c r="O387" s="39"/>
      <c r="P387" s="39"/>
      <c r="Q387" s="39"/>
      <c r="R387" s="39">
        <v>1</v>
      </c>
      <c r="S387" s="39">
        <v>1</v>
      </c>
      <c r="T387" s="39">
        <v>23</v>
      </c>
      <c r="U387" s="39">
        <v>0</v>
      </c>
      <c r="V387" s="39">
        <v>0</v>
      </c>
      <c r="W387" s="39"/>
      <c r="X387" s="39">
        <v>26</v>
      </c>
      <c r="Y387" s="39">
        <v>0</v>
      </c>
      <c r="Z387" s="39">
        <v>1</v>
      </c>
      <c r="AA387" s="39">
        <v>13</v>
      </c>
      <c r="AB387" s="39">
        <v>0</v>
      </c>
      <c r="AC387" s="39">
        <v>0</v>
      </c>
      <c r="AD387" s="39">
        <v>8</v>
      </c>
      <c r="AE387" s="39"/>
      <c r="AF387" s="39">
        <v>73</v>
      </c>
      <c r="AG387" s="39"/>
      <c r="AH387" s="39"/>
      <c r="AI387" s="39"/>
      <c r="AJ387" s="39">
        <v>61</v>
      </c>
      <c r="AK387" s="39"/>
      <c r="AL387" s="39"/>
      <c r="AM387" s="39"/>
      <c r="AN387" s="39">
        <v>0</v>
      </c>
      <c r="AO387" s="39"/>
      <c r="AP387" s="39">
        <v>0</v>
      </c>
      <c r="AQ387" s="40"/>
      <c r="AR387" s="40"/>
      <c r="AS387" s="40"/>
    </row>
    <row r="388" spans="1:45" ht="19.5" customHeight="1" x14ac:dyDescent="0.2">
      <c r="D388" s="47" t="s">
        <v>97</v>
      </c>
      <c r="F388" s="48">
        <v>57</v>
      </c>
      <c r="G388" s="49"/>
      <c r="H388" s="49"/>
      <c r="I388" s="49"/>
      <c r="J388" s="48">
        <v>82</v>
      </c>
      <c r="K388" s="48">
        <v>0</v>
      </c>
      <c r="L388" s="48">
        <v>5</v>
      </c>
      <c r="M388" s="49"/>
      <c r="N388" s="48">
        <v>87</v>
      </c>
      <c r="O388" s="49"/>
      <c r="P388" s="49"/>
      <c r="Q388" s="49"/>
      <c r="R388" s="48">
        <v>0</v>
      </c>
      <c r="S388" s="48">
        <v>5</v>
      </c>
      <c r="T388" s="48">
        <v>17</v>
      </c>
      <c r="U388" s="48">
        <v>1</v>
      </c>
      <c r="V388" s="48">
        <v>6</v>
      </c>
      <c r="W388" s="49"/>
      <c r="X388" s="48">
        <v>24</v>
      </c>
      <c r="Y388" s="48">
        <v>0</v>
      </c>
      <c r="Z388" s="48">
        <v>0</v>
      </c>
      <c r="AA388" s="48">
        <v>10</v>
      </c>
      <c r="AB388" s="48">
        <v>0</v>
      </c>
      <c r="AC388" s="48">
        <v>0</v>
      </c>
      <c r="AD388" s="48">
        <v>17</v>
      </c>
      <c r="AE388" s="49"/>
      <c r="AF388" s="48">
        <v>80</v>
      </c>
      <c r="AG388" s="49"/>
      <c r="AH388" s="49"/>
      <c r="AI388" s="49"/>
      <c r="AJ388" s="48">
        <v>64</v>
      </c>
      <c r="AK388" s="49"/>
      <c r="AL388" s="49"/>
      <c r="AM388" s="49"/>
      <c r="AN388" s="48">
        <v>0</v>
      </c>
      <c r="AO388" s="49"/>
      <c r="AP388" s="48">
        <v>0</v>
      </c>
      <c r="AQ388" s="40"/>
      <c r="AR388" s="40"/>
      <c r="AS388" s="40"/>
    </row>
    <row r="389" spans="1:45" ht="20.100000000000001" customHeight="1" x14ac:dyDescent="0.2">
      <c r="D389" s="2" t="s">
        <v>113</v>
      </c>
      <c r="F389" s="39">
        <v>54</v>
      </c>
      <c r="G389" s="39"/>
      <c r="H389" s="39"/>
      <c r="I389" s="39"/>
      <c r="J389" s="39">
        <v>81</v>
      </c>
      <c r="K389" s="39">
        <v>3</v>
      </c>
      <c r="L389" s="39">
        <v>1</v>
      </c>
      <c r="M389" s="39"/>
      <c r="N389" s="39">
        <v>85</v>
      </c>
      <c r="O389" s="39"/>
      <c r="P389" s="39"/>
      <c r="Q389" s="39"/>
      <c r="R389" s="39">
        <v>0</v>
      </c>
      <c r="S389" s="39">
        <v>2</v>
      </c>
      <c r="T389" s="39">
        <v>22</v>
      </c>
      <c r="U389" s="39">
        <v>13</v>
      </c>
      <c r="V389" s="39">
        <v>1</v>
      </c>
      <c r="W389" s="39"/>
      <c r="X389" s="39">
        <v>21</v>
      </c>
      <c r="Y389" s="39">
        <v>0</v>
      </c>
      <c r="Z389" s="39">
        <v>5</v>
      </c>
      <c r="AA389" s="39">
        <v>21</v>
      </c>
      <c r="AB389" s="39">
        <v>0</v>
      </c>
      <c r="AC389" s="39">
        <v>0</v>
      </c>
      <c r="AD389" s="39">
        <v>12</v>
      </c>
      <c r="AE389" s="39"/>
      <c r="AF389" s="39">
        <v>97</v>
      </c>
      <c r="AG389" s="39"/>
      <c r="AH389" s="39"/>
      <c r="AI389" s="39"/>
      <c r="AJ389" s="39">
        <v>42</v>
      </c>
      <c r="AK389" s="39"/>
      <c r="AL389" s="39"/>
      <c r="AM389" s="39"/>
      <c r="AN389" s="39">
        <v>0</v>
      </c>
      <c r="AO389" s="39"/>
      <c r="AP389" s="39">
        <v>0</v>
      </c>
      <c r="AQ389" s="40"/>
      <c r="AR389" s="40"/>
      <c r="AS389" s="40"/>
    </row>
    <row r="390" spans="1:45" ht="19.5" customHeight="1" x14ac:dyDescent="0.2">
      <c r="D390" s="47" t="s">
        <v>99</v>
      </c>
      <c r="F390" s="48">
        <v>41</v>
      </c>
      <c r="G390" s="49"/>
      <c r="H390" s="49"/>
      <c r="I390" s="49"/>
      <c r="J390" s="48">
        <v>81</v>
      </c>
      <c r="K390" s="48">
        <v>4</v>
      </c>
      <c r="L390" s="48">
        <v>0</v>
      </c>
      <c r="M390" s="49"/>
      <c r="N390" s="48">
        <v>85</v>
      </c>
      <c r="O390" s="49"/>
      <c r="P390" s="49"/>
      <c r="Q390" s="49"/>
      <c r="R390" s="48">
        <v>0</v>
      </c>
      <c r="S390" s="48">
        <v>16</v>
      </c>
      <c r="T390" s="48">
        <v>20</v>
      </c>
      <c r="U390" s="48">
        <v>0</v>
      </c>
      <c r="V390" s="48">
        <v>6</v>
      </c>
      <c r="W390" s="49"/>
      <c r="X390" s="48">
        <v>23</v>
      </c>
      <c r="Y390" s="48">
        <v>2</v>
      </c>
      <c r="Z390" s="48">
        <v>0</v>
      </c>
      <c r="AA390" s="48">
        <v>14</v>
      </c>
      <c r="AB390" s="48">
        <v>0</v>
      </c>
      <c r="AC390" s="48">
        <v>0</v>
      </c>
      <c r="AD390" s="48">
        <v>10</v>
      </c>
      <c r="AE390" s="49"/>
      <c r="AF390" s="48">
        <v>91</v>
      </c>
      <c r="AG390" s="49"/>
      <c r="AH390" s="49"/>
      <c r="AI390" s="49"/>
      <c r="AJ390" s="48">
        <v>35</v>
      </c>
      <c r="AK390" s="49"/>
      <c r="AL390" s="49"/>
      <c r="AM390" s="49"/>
      <c r="AN390" s="48">
        <v>0</v>
      </c>
      <c r="AO390" s="49"/>
      <c r="AP390" s="48">
        <v>0</v>
      </c>
      <c r="AQ390" s="40"/>
      <c r="AR390" s="40"/>
      <c r="AS390" s="40"/>
    </row>
    <row r="391" spans="1:45" ht="20.100000000000001" customHeight="1" x14ac:dyDescent="0.2">
      <c r="D391" s="2" t="s">
        <v>114</v>
      </c>
      <c r="F391" s="39">
        <v>146</v>
      </c>
      <c r="G391" s="39"/>
      <c r="H391" s="39"/>
      <c r="I391" s="39"/>
      <c r="J391" s="39">
        <v>88</v>
      </c>
      <c r="K391" s="39">
        <v>0</v>
      </c>
      <c r="L391" s="39">
        <v>0</v>
      </c>
      <c r="M391" s="39"/>
      <c r="N391" s="39">
        <v>88</v>
      </c>
      <c r="O391" s="39"/>
      <c r="P391" s="39"/>
      <c r="Q391" s="39"/>
      <c r="R391" s="39">
        <v>0</v>
      </c>
      <c r="S391" s="39">
        <v>5</v>
      </c>
      <c r="T391" s="39">
        <v>18</v>
      </c>
      <c r="U391" s="39">
        <v>0</v>
      </c>
      <c r="V391" s="39">
        <v>15</v>
      </c>
      <c r="W391" s="39"/>
      <c r="X391" s="39">
        <v>18</v>
      </c>
      <c r="Y391" s="39">
        <v>0</v>
      </c>
      <c r="Z391" s="39">
        <v>1</v>
      </c>
      <c r="AA391" s="39">
        <v>100</v>
      </c>
      <c r="AB391" s="39">
        <v>0</v>
      </c>
      <c r="AC391" s="39">
        <v>0</v>
      </c>
      <c r="AD391" s="39">
        <v>30</v>
      </c>
      <c r="AE391" s="39"/>
      <c r="AF391" s="39">
        <v>187</v>
      </c>
      <c r="AG391" s="39"/>
      <c r="AH391" s="39"/>
      <c r="AI391" s="39"/>
      <c r="AJ391" s="39">
        <v>47</v>
      </c>
      <c r="AK391" s="39"/>
      <c r="AL391" s="39"/>
      <c r="AM391" s="39"/>
      <c r="AN391" s="39">
        <v>0</v>
      </c>
      <c r="AO391" s="39"/>
      <c r="AP391" s="39">
        <v>0</v>
      </c>
      <c r="AQ391" s="40"/>
      <c r="AR391" s="40"/>
      <c r="AS391" s="40"/>
    </row>
    <row r="392" spans="1:45" ht="19.5" customHeight="1" x14ac:dyDescent="0.2">
      <c r="D392" s="47" t="s">
        <v>115</v>
      </c>
      <c r="F392" s="48">
        <v>109</v>
      </c>
      <c r="G392" s="49"/>
      <c r="H392" s="49"/>
      <c r="I392" s="49"/>
      <c r="J392" s="48">
        <v>88</v>
      </c>
      <c r="K392" s="48">
        <v>2</v>
      </c>
      <c r="L392" s="48">
        <v>1</v>
      </c>
      <c r="M392" s="49"/>
      <c r="N392" s="48">
        <v>91</v>
      </c>
      <c r="O392" s="49"/>
      <c r="P392" s="49"/>
      <c r="Q392" s="49"/>
      <c r="R392" s="48">
        <v>0</v>
      </c>
      <c r="S392" s="48">
        <v>0</v>
      </c>
      <c r="T392" s="48">
        <v>31</v>
      </c>
      <c r="U392" s="48">
        <v>0</v>
      </c>
      <c r="V392" s="48">
        <v>8</v>
      </c>
      <c r="W392" s="49"/>
      <c r="X392" s="48">
        <v>18</v>
      </c>
      <c r="Y392" s="48">
        <v>1</v>
      </c>
      <c r="Z392" s="48">
        <v>2</v>
      </c>
      <c r="AA392" s="48">
        <v>70</v>
      </c>
      <c r="AB392" s="48">
        <v>0</v>
      </c>
      <c r="AC392" s="48">
        <v>0</v>
      </c>
      <c r="AD392" s="48">
        <v>17</v>
      </c>
      <c r="AE392" s="49"/>
      <c r="AF392" s="48">
        <v>147</v>
      </c>
      <c r="AG392" s="49"/>
      <c r="AH392" s="49"/>
      <c r="AI392" s="49"/>
      <c r="AJ392" s="48">
        <v>53</v>
      </c>
      <c r="AK392" s="49"/>
      <c r="AL392" s="49"/>
      <c r="AM392" s="49"/>
      <c r="AN392" s="48">
        <v>0</v>
      </c>
      <c r="AO392" s="49"/>
      <c r="AP392" s="48">
        <v>0</v>
      </c>
      <c r="AQ392" s="40"/>
      <c r="AR392" s="40"/>
      <c r="AS392" s="40"/>
    </row>
    <row r="393" spans="1:45" ht="20.100000000000001" customHeight="1" x14ac:dyDescent="0.2">
      <c r="D393" s="2" t="s">
        <v>116</v>
      </c>
      <c r="F393" s="39">
        <v>43</v>
      </c>
      <c r="G393" s="39"/>
      <c r="H393" s="39"/>
      <c r="I393" s="39"/>
      <c r="J393" s="39">
        <v>83</v>
      </c>
      <c r="K393" s="39">
        <v>2</v>
      </c>
      <c r="L393" s="39">
        <v>0</v>
      </c>
      <c r="M393" s="39"/>
      <c r="N393" s="39">
        <v>85</v>
      </c>
      <c r="O393" s="39"/>
      <c r="P393" s="39"/>
      <c r="Q393" s="39"/>
      <c r="R393" s="39">
        <v>0</v>
      </c>
      <c r="S393" s="39">
        <v>3</v>
      </c>
      <c r="T393" s="39">
        <v>15</v>
      </c>
      <c r="U393" s="39">
        <v>1</v>
      </c>
      <c r="V393" s="39">
        <v>8</v>
      </c>
      <c r="W393" s="39"/>
      <c r="X393" s="39">
        <v>17</v>
      </c>
      <c r="Y393" s="39">
        <v>0</v>
      </c>
      <c r="Z393" s="39">
        <v>2</v>
      </c>
      <c r="AA393" s="39">
        <v>22</v>
      </c>
      <c r="AB393" s="39">
        <v>0</v>
      </c>
      <c r="AC393" s="39">
        <v>0</v>
      </c>
      <c r="AD393" s="39">
        <v>11</v>
      </c>
      <c r="AE393" s="39"/>
      <c r="AF393" s="39">
        <v>79</v>
      </c>
      <c r="AG393" s="39"/>
      <c r="AH393" s="39"/>
      <c r="AI393" s="39"/>
      <c r="AJ393" s="39">
        <v>49</v>
      </c>
      <c r="AK393" s="39"/>
      <c r="AL393" s="39"/>
      <c r="AM393" s="39"/>
      <c r="AN393" s="39">
        <v>0</v>
      </c>
      <c r="AO393" s="39"/>
      <c r="AP393" s="39">
        <v>0</v>
      </c>
      <c r="AQ393" s="40"/>
      <c r="AR393" s="40"/>
      <c r="AS393" s="40"/>
    </row>
    <row r="394" spans="1:45" ht="19.5" customHeight="1" x14ac:dyDescent="0.2">
      <c r="D394" s="47" t="s">
        <v>103</v>
      </c>
      <c r="F394" s="48">
        <v>146</v>
      </c>
      <c r="G394" s="49"/>
      <c r="H394" s="49"/>
      <c r="I394" s="49"/>
      <c r="J394" s="48">
        <v>90</v>
      </c>
      <c r="K394" s="48">
        <v>0</v>
      </c>
      <c r="L394" s="48">
        <v>0</v>
      </c>
      <c r="M394" s="49"/>
      <c r="N394" s="48">
        <v>90</v>
      </c>
      <c r="O394" s="49"/>
      <c r="P394" s="49"/>
      <c r="Q394" s="49"/>
      <c r="R394" s="48">
        <v>0</v>
      </c>
      <c r="S394" s="48">
        <v>2</v>
      </c>
      <c r="T394" s="48">
        <v>12</v>
      </c>
      <c r="U394" s="48">
        <v>0</v>
      </c>
      <c r="V394" s="48">
        <v>2</v>
      </c>
      <c r="W394" s="49"/>
      <c r="X394" s="48">
        <v>16</v>
      </c>
      <c r="Y394" s="48">
        <v>0</v>
      </c>
      <c r="Z394" s="48">
        <v>0</v>
      </c>
      <c r="AA394" s="48">
        <v>122</v>
      </c>
      <c r="AB394" s="48">
        <v>0</v>
      </c>
      <c r="AC394" s="48">
        <v>0</v>
      </c>
      <c r="AD394" s="48">
        <v>7</v>
      </c>
      <c r="AE394" s="49"/>
      <c r="AF394" s="48">
        <v>161</v>
      </c>
      <c r="AG394" s="49"/>
      <c r="AH394" s="49"/>
      <c r="AI394" s="49"/>
      <c r="AJ394" s="48">
        <v>75</v>
      </c>
      <c r="AK394" s="49"/>
      <c r="AL394" s="49"/>
      <c r="AM394" s="49"/>
      <c r="AN394" s="48">
        <v>0</v>
      </c>
      <c r="AO394" s="49"/>
      <c r="AP394" s="48">
        <v>0</v>
      </c>
      <c r="AQ394" s="40"/>
      <c r="AR394" s="40"/>
      <c r="AS394" s="40"/>
    </row>
    <row r="395" spans="1:45" ht="20.100000000000001" customHeight="1" x14ac:dyDescent="0.2">
      <c r="D395" s="2" t="s">
        <v>104</v>
      </c>
      <c r="F395" s="39">
        <v>56</v>
      </c>
      <c r="G395" s="39"/>
      <c r="H395" s="39"/>
      <c r="I395" s="39"/>
      <c r="J395" s="39">
        <v>82</v>
      </c>
      <c r="K395" s="39">
        <v>0</v>
      </c>
      <c r="L395" s="39">
        <v>1</v>
      </c>
      <c r="M395" s="39"/>
      <c r="N395" s="39">
        <v>83</v>
      </c>
      <c r="O395" s="39"/>
      <c r="P395" s="39"/>
      <c r="Q395" s="39"/>
      <c r="R395" s="39">
        <v>1</v>
      </c>
      <c r="S395" s="39">
        <v>8</v>
      </c>
      <c r="T395" s="39">
        <v>15</v>
      </c>
      <c r="U395" s="39">
        <v>0</v>
      </c>
      <c r="V395" s="39">
        <v>6</v>
      </c>
      <c r="W395" s="39"/>
      <c r="X395" s="39">
        <v>33</v>
      </c>
      <c r="Y395" s="39">
        <v>0</v>
      </c>
      <c r="Z395" s="39">
        <v>2</v>
      </c>
      <c r="AA395" s="39">
        <v>18</v>
      </c>
      <c r="AB395" s="39">
        <v>0</v>
      </c>
      <c r="AC395" s="39">
        <v>0</v>
      </c>
      <c r="AD395" s="39">
        <v>13</v>
      </c>
      <c r="AE395" s="39"/>
      <c r="AF395" s="39">
        <v>96</v>
      </c>
      <c r="AG395" s="39"/>
      <c r="AH395" s="39"/>
      <c r="AI395" s="39"/>
      <c r="AJ395" s="39">
        <v>43</v>
      </c>
      <c r="AK395" s="39"/>
      <c r="AL395" s="39"/>
      <c r="AM395" s="39"/>
      <c r="AN395" s="39">
        <v>0</v>
      </c>
      <c r="AO395" s="39"/>
      <c r="AP395" s="39">
        <v>0</v>
      </c>
      <c r="AQ395" s="40"/>
      <c r="AR395" s="40"/>
      <c r="AS395" s="40"/>
    </row>
    <row r="396" spans="1:45" ht="20.100000000000001" customHeight="1" x14ac:dyDescent="0.2"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40"/>
      <c r="AR396" s="40"/>
      <c r="AS396" s="40"/>
    </row>
    <row r="397" spans="1:45" s="1" customFormat="1" ht="20.100000000000001" customHeight="1" x14ac:dyDescent="0.25">
      <c r="A397" s="3"/>
      <c r="B397" s="6"/>
      <c r="C397" s="51" t="s">
        <v>159</v>
      </c>
      <c r="D397" s="52"/>
      <c r="E397" s="5"/>
      <c r="F397" s="53">
        <v>703</v>
      </c>
      <c r="G397" s="54"/>
      <c r="H397" s="54"/>
      <c r="I397" s="54"/>
      <c r="J397" s="53">
        <v>757</v>
      </c>
      <c r="K397" s="53">
        <v>11</v>
      </c>
      <c r="L397" s="53">
        <v>9</v>
      </c>
      <c r="M397" s="54"/>
      <c r="N397" s="53">
        <v>777</v>
      </c>
      <c r="O397" s="54"/>
      <c r="P397" s="54"/>
      <c r="Q397" s="54"/>
      <c r="R397" s="53">
        <v>2</v>
      </c>
      <c r="S397" s="53">
        <v>42</v>
      </c>
      <c r="T397" s="53">
        <v>173</v>
      </c>
      <c r="U397" s="53">
        <v>15</v>
      </c>
      <c r="V397" s="53">
        <v>52</v>
      </c>
      <c r="W397" s="54"/>
      <c r="X397" s="53">
        <v>196</v>
      </c>
      <c r="Y397" s="53">
        <v>3</v>
      </c>
      <c r="Z397" s="53">
        <v>13</v>
      </c>
      <c r="AA397" s="53">
        <v>390</v>
      </c>
      <c r="AB397" s="53">
        <v>0</v>
      </c>
      <c r="AC397" s="53">
        <v>0</v>
      </c>
      <c r="AD397" s="53">
        <v>125</v>
      </c>
      <c r="AE397" s="54"/>
      <c r="AF397" s="53">
        <v>1011</v>
      </c>
      <c r="AG397" s="54"/>
      <c r="AH397" s="54"/>
      <c r="AI397" s="54"/>
      <c r="AJ397" s="53">
        <v>469</v>
      </c>
      <c r="AK397" s="54"/>
      <c r="AL397" s="54"/>
      <c r="AM397" s="54"/>
      <c r="AN397" s="53">
        <v>0</v>
      </c>
      <c r="AO397" s="54"/>
      <c r="AP397" s="53">
        <v>0</v>
      </c>
      <c r="AQ397" s="40"/>
      <c r="AR397" s="40"/>
      <c r="AS397" s="40"/>
    </row>
    <row r="398" spans="1:45" s="1" customFormat="1" ht="20.100000000000001" customHeight="1" x14ac:dyDescent="0.2">
      <c r="A398" s="3"/>
      <c r="B398" s="6"/>
      <c r="C398" s="3"/>
      <c r="D398" s="3"/>
      <c r="E398" s="5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</row>
    <row r="399" spans="1:45" s="1" customFormat="1" ht="20.100000000000001" customHeight="1" x14ac:dyDescent="0.25">
      <c r="A399" s="3"/>
      <c r="B399" s="57" t="s">
        <v>235</v>
      </c>
      <c r="C399" s="58"/>
      <c r="D399" s="58"/>
      <c r="E399" s="5"/>
      <c r="F399" s="59">
        <v>703</v>
      </c>
      <c r="G399" s="54"/>
      <c r="H399" s="54"/>
      <c r="I399" s="54"/>
      <c r="J399" s="59">
        <v>757</v>
      </c>
      <c r="K399" s="59">
        <v>11</v>
      </c>
      <c r="L399" s="59">
        <v>9</v>
      </c>
      <c r="M399" s="54"/>
      <c r="N399" s="59">
        <v>777</v>
      </c>
      <c r="O399" s="54"/>
      <c r="P399" s="54"/>
      <c r="Q399" s="54"/>
      <c r="R399" s="59">
        <v>2</v>
      </c>
      <c r="S399" s="59">
        <v>42</v>
      </c>
      <c r="T399" s="59">
        <v>173</v>
      </c>
      <c r="U399" s="59">
        <v>15</v>
      </c>
      <c r="V399" s="59">
        <v>52</v>
      </c>
      <c r="W399" s="54"/>
      <c r="X399" s="59">
        <v>196</v>
      </c>
      <c r="Y399" s="59">
        <v>3</v>
      </c>
      <c r="Z399" s="59">
        <v>13</v>
      </c>
      <c r="AA399" s="59">
        <v>390</v>
      </c>
      <c r="AB399" s="59">
        <v>0</v>
      </c>
      <c r="AC399" s="59">
        <v>0</v>
      </c>
      <c r="AD399" s="59">
        <v>125</v>
      </c>
      <c r="AE399" s="54"/>
      <c r="AF399" s="59">
        <v>1011</v>
      </c>
      <c r="AG399" s="54"/>
      <c r="AH399" s="54"/>
      <c r="AI399" s="54"/>
      <c r="AJ399" s="59">
        <v>469</v>
      </c>
      <c r="AK399" s="54"/>
      <c r="AL399" s="54"/>
      <c r="AM399" s="54"/>
      <c r="AN399" s="59">
        <v>0</v>
      </c>
      <c r="AO399" s="54"/>
      <c r="AP399" s="59">
        <v>0</v>
      </c>
      <c r="AQ399" s="40"/>
      <c r="AR399" s="40"/>
      <c r="AS399" s="40"/>
    </row>
    <row r="400" spans="1:45" ht="20.100000000000001" customHeight="1" x14ac:dyDescent="0.2"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40"/>
      <c r="AR400" s="40"/>
      <c r="AS400" s="40"/>
    </row>
    <row r="401" spans="1:45" ht="20.100000000000001" customHeight="1" x14ac:dyDescent="0.2">
      <c r="B401" s="6" t="s">
        <v>236</v>
      </c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40"/>
      <c r="AR401" s="40"/>
      <c r="AS401" s="40"/>
    </row>
    <row r="402" spans="1:45" ht="20.100000000000001" customHeight="1" x14ac:dyDescent="0.2">
      <c r="C402" s="3" t="s">
        <v>154</v>
      </c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40"/>
      <c r="AR402" s="40"/>
      <c r="AS402" s="40"/>
    </row>
    <row r="403" spans="1:45" ht="20.100000000000001" customHeight="1" x14ac:dyDescent="0.2">
      <c r="D403" s="2" t="s">
        <v>96</v>
      </c>
      <c r="F403" s="39">
        <v>28</v>
      </c>
      <c r="G403" s="39"/>
      <c r="H403" s="39"/>
      <c r="I403" s="39"/>
      <c r="J403" s="39">
        <v>58</v>
      </c>
      <c r="K403" s="39">
        <v>1</v>
      </c>
      <c r="L403" s="39">
        <v>1</v>
      </c>
      <c r="M403" s="39"/>
      <c r="N403" s="39">
        <v>60</v>
      </c>
      <c r="O403" s="39"/>
      <c r="P403" s="39"/>
      <c r="Q403" s="39"/>
      <c r="R403" s="39">
        <v>0</v>
      </c>
      <c r="S403" s="39">
        <v>5</v>
      </c>
      <c r="T403" s="39">
        <v>8</v>
      </c>
      <c r="U403" s="39">
        <v>0</v>
      </c>
      <c r="V403" s="39">
        <v>10</v>
      </c>
      <c r="W403" s="39"/>
      <c r="X403" s="39">
        <v>29</v>
      </c>
      <c r="Y403" s="39">
        <v>1</v>
      </c>
      <c r="Z403" s="39">
        <v>3</v>
      </c>
      <c r="AA403" s="39">
        <v>5</v>
      </c>
      <c r="AB403" s="39">
        <v>0</v>
      </c>
      <c r="AC403" s="39">
        <v>0</v>
      </c>
      <c r="AD403" s="39">
        <v>4</v>
      </c>
      <c r="AE403" s="39"/>
      <c r="AF403" s="39">
        <v>65</v>
      </c>
      <c r="AG403" s="39"/>
      <c r="AH403" s="39"/>
      <c r="AI403" s="39"/>
      <c r="AJ403" s="39">
        <v>23</v>
      </c>
      <c r="AK403" s="39"/>
      <c r="AL403" s="39"/>
      <c r="AM403" s="39"/>
      <c r="AN403" s="39">
        <v>0</v>
      </c>
      <c r="AO403" s="39"/>
      <c r="AP403" s="39">
        <v>0</v>
      </c>
      <c r="AQ403" s="40"/>
      <c r="AR403" s="40"/>
      <c r="AS403" s="40"/>
    </row>
    <row r="404" spans="1:45" ht="19.5" customHeight="1" x14ac:dyDescent="0.2">
      <c r="D404" s="47" t="s">
        <v>97</v>
      </c>
      <c r="F404" s="48">
        <v>22</v>
      </c>
      <c r="G404" s="49"/>
      <c r="H404" s="49"/>
      <c r="I404" s="49"/>
      <c r="J404" s="48">
        <v>62</v>
      </c>
      <c r="K404" s="48">
        <v>0</v>
      </c>
      <c r="L404" s="48">
        <v>1</v>
      </c>
      <c r="M404" s="49"/>
      <c r="N404" s="48">
        <v>63</v>
      </c>
      <c r="O404" s="49"/>
      <c r="P404" s="49"/>
      <c r="Q404" s="49"/>
      <c r="R404" s="48">
        <v>0</v>
      </c>
      <c r="S404" s="48">
        <v>5</v>
      </c>
      <c r="T404" s="48">
        <v>5</v>
      </c>
      <c r="U404" s="48">
        <v>0</v>
      </c>
      <c r="V404" s="48">
        <v>13</v>
      </c>
      <c r="W404" s="49"/>
      <c r="X404" s="48">
        <v>29</v>
      </c>
      <c r="Y404" s="48">
        <v>0</v>
      </c>
      <c r="Z404" s="48">
        <v>7</v>
      </c>
      <c r="AA404" s="48">
        <v>8</v>
      </c>
      <c r="AB404" s="48">
        <v>0</v>
      </c>
      <c r="AC404" s="48">
        <v>0</v>
      </c>
      <c r="AD404" s="48">
        <v>1</v>
      </c>
      <c r="AE404" s="49"/>
      <c r="AF404" s="48">
        <v>68</v>
      </c>
      <c r="AG404" s="49"/>
      <c r="AH404" s="49"/>
      <c r="AI404" s="49"/>
      <c r="AJ404" s="48">
        <v>17</v>
      </c>
      <c r="AK404" s="49"/>
      <c r="AL404" s="49"/>
      <c r="AM404" s="49"/>
      <c r="AN404" s="48">
        <v>0</v>
      </c>
      <c r="AO404" s="49"/>
      <c r="AP404" s="48">
        <v>0</v>
      </c>
      <c r="AQ404" s="40"/>
      <c r="AR404" s="40"/>
      <c r="AS404" s="40"/>
    </row>
    <row r="405" spans="1:45" ht="20.100000000000001" customHeight="1" x14ac:dyDescent="0.2">
      <c r="D405" s="2" t="s">
        <v>113</v>
      </c>
      <c r="F405" s="39">
        <v>25</v>
      </c>
      <c r="G405" s="39"/>
      <c r="H405" s="39"/>
      <c r="I405" s="39"/>
      <c r="J405" s="39">
        <v>60</v>
      </c>
      <c r="K405" s="39">
        <v>3</v>
      </c>
      <c r="L405" s="39">
        <v>3</v>
      </c>
      <c r="M405" s="39"/>
      <c r="N405" s="39">
        <v>66</v>
      </c>
      <c r="O405" s="39"/>
      <c r="P405" s="39"/>
      <c r="Q405" s="39"/>
      <c r="R405" s="39">
        <v>0</v>
      </c>
      <c r="S405" s="39">
        <v>2</v>
      </c>
      <c r="T405" s="39">
        <v>7</v>
      </c>
      <c r="U405" s="39">
        <v>0</v>
      </c>
      <c r="V405" s="39">
        <v>7</v>
      </c>
      <c r="W405" s="39"/>
      <c r="X405" s="39">
        <v>38</v>
      </c>
      <c r="Y405" s="39">
        <v>0</v>
      </c>
      <c r="Z405" s="39">
        <v>5</v>
      </c>
      <c r="AA405" s="39">
        <v>5</v>
      </c>
      <c r="AB405" s="39">
        <v>0</v>
      </c>
      <c r="AC405" s="39">
        <v>0</v>
      </c>
      <c r="AD405" s="39">
        <v>2</v>
      </c>
      <c r="AE405" s="39"/>
      <c r="AF405" s="39">
        <v>66</v>
      </c>
      <c r="AG405" s="39"/>
      <c r="AH405" s="39"/>
      <c r="AI405" s="39"/>
      <c r="AJ405" s="39">
        <v>25</v>
      </c>
      <c r="AK405" s="39"/>
      <c r="AL405" s="39"/>
      <c r="AM405" s="39"/>
      <c r="AN405" s="39">
        <v>0</v>
      </c>
      <c r="AO405" s="39"/>
      <c r="AP405" s="39">
        <v>0</v>
      </c>
      <c r="AQ405" s="40"/>
      <c r="AR405" s="40"/>
      <c r="AS405" s="40"/>
    </row>
    <row r="406" spans="1:45" ht="19.5" customHeight="1" x14ac:dyDescent="0.2">
      <c r="D406" s="47" t="s">
        <v>99</v>
      </c>
      <c r="F406" s="48">
        <v>30</v>
      </c>
      <c r="G406" s="49"/>
      <c r="H406" s="49"/>
      <c r="I406" s="49"/>
      <c r="J406" s="48">
        <v>63</v>
      </c>
      <c r="K406" s="48">
        <v>0</v>
      </c>
      <c r="L406" s="48">
        <v>1</v>
      </c>
      <c r="M406" s="49"/>
      <c r="N406" s="48">
        <v>64</v>
      </c>
      <c r="O406" s="49"/>
      <c r="P406" s="49"/>
      <c r="Q406" s="49"/>
      <c r="R406" s="48">
        <v>0</v>
      </c>
      <c r="S406" s="48">
        <v>8</v>
      </c>
      <c r="T406" s="48">
        <v>8</v>
      </c>
      <c r="U406" s="48">
        <v>0</v>
      </c>
      <c r="V406" s="48">
        <v>7</v>
      </c>
      <c r="W406" s="49"/>
      <c r="X406" s="48">
        <v>36</v>
      </c>
      <c r="Y406" s="48">
        <v>2</v>
      </c>
      <c r="Z406" s="48">
        <v>2</v>
      </c>
      <c r="AA406" s="48">
        <v>5</v>
      </c>
      <c r="AB406" s="48">
        <v>0</v>
      </c>
      <c r="AC406" s="48">
        <v>0</v>
      </c>
      <c r="AD406" s="48">
        <v>2</v>
      </c>
      <c r="AE406" s="49"/>
      <c r="AF406" s="48">
        <v>70</v>
      </c>
      <c r="AG406" s="49"/>
      <c r="AH406" s="49"/>
      <c r="AI406" s="49"/>
      <c r="AJ406" s="48">
        <v>24</v>
      </c>
      <c r="AK406" s="49"/>
      <c r="AL406" s="49"/>
      <c r="AM406" s="49"/>
      <c r="AN406" s="48">
        <v>0</v>
      </c>
      <c r="AO406" s="49"/>
      <c r="AP406" s="48">
        <v>0</v>
      </c>
      <c r="AQ406" s="40"/>
      <c r="AR406" s="40"/>
      <c r="AS406" s="40"/>
    </row>
    <row r="407" spans="1:45" ht="20.100000000000001" customHeight="1" x14ac:dyDescent="0.2">
      <c r="D407" s="2" t="s">
        <v>114</v>
      </c>
      <c r="F407" s="39">
        <v>12</v>
      </c>
      <c r="G407" s="39"/>
      <c r="H407" s="39"/>
      <c r="I407" s="39"/>
      <c r="J407" s="39">
        <v>59</v>
      </c>
      <c r="K407" s="39">
        <v>1</v>
      </c>
      <c r="L407" s="39">
        <v>1</v>
      </c>
      <c r="M407" s="39"/>
      <c r="N407" s="39">
        <v>61</v>
      </c>
      <c r="O407" s="39"/>
      <c r="P407" s="39"/>
      <c r="Q407" s="39"/>
      <c r="R407" s="39">
        <v>5</v>
      </c>
      <c r="S407" s="39">
        <v>6</v>
      </c>
      <c r="T407" s="39">
        <v>16</v>
      </c>
      <c r="U407" s="39">
        <v>8</v>
      </c>
      <c r="V407" s="39">
        <v>3</v>
      </c>
      <c r="W407" s="39"/>
      <c r="X407" s="39">
        <v>8</v>
      </c>
      <c r="Y407" s="39">
        <v>0</v>
      </c>
      <c r="Z407" s="39">
        <v>6</v>
      </c>
      <c r="AA407" s="39">
        <v>4</v>
      </c>
      <c r="AB407" s="39">
        <v>0</v>
      </c>
      <c r="AC407" s="39">
        <v>0</v>
      </c>
      <c r="AD407" s="39">
        <v>4</v>
      </c>
      <c r="AE407" s="39"/>
      <c r="AF407" s="39">
        <v>60</v>
      </c>
      <c r="AG407" s="39"/>
      <c r="AH407" s="39"/>
      <c r="AI407" s="39"/>
      <c r="AJ407" s="39">
        <v>13</v>
      </c>
      <c r="AK407" s="39"/>
      <c r="AL407" s="39"/>
      <c r="AM407" s="39"/>
      <c r="AN407" s="39">
        <v>0</v>
      </c>
      <c r="AO407" s="39"/>
      <c r="AP407" s="39">
        <v>0</v>
      </c>
      <c r="AQ407" s="40"/>
      <c r="AR407" s="40"/>
      <c r="AS407" s="40"/>
    </row>
    <row r="408" spans="1:45" ht="19.5" customHeight="1" x14ac:dyDescent="0.2">
      <c r="D408" s="47" t="s">
        <v>115</v>
      </c>
      <c r="F408" s="48">
        <v>12</v>
      </c>
      <c r="G408" s="49"/>
      <c r="H408" s="49"/>
      <c r="I408" s="49"/>
      <c r="J408" s="48">
        <v>53</v>
      </c>
      <c r="K408" s="48">
        <v>3</v>
      </c>
      <c r="L408" s="48">
        <v>0</v>
      </c>
      <c r="M408" s="49"/>
      <c r="N408" s="48">
        <v>56</v>
      </c>
      <c r="O408" s="49"/>
      <c r="P408" s="49"/>
      <c r="Q408" s="49"/>
      <c r="R408" s="48">
        <v>0</v>
      </c>
      <c r="S408" s="48">
        <v>1</v>
      </c>
      <c r="T408" s="48">
        <v>21</v>
      </c>
      <c r="U408" s="48">
        <v>0</v>
      </c>
      <c r="V408" s="48">
        <v>0</v>
      </c>
      <c r="W408" s="49"/>
      <c r="X408" s="48">
        <v>13</v>
      </c>
      <c r="Y408" s="48">
        <v>0</v>
      </c>
      <c r="Z408" s="48">
        <v>5</v>
      </c>
      <c r="AA408" s="48">
        <v>4</v>
      </c>
      <c r="AB408" s="48">
        <v>0</v>
      </c>
      <c r="AC408" s="48">
        <v>0</v>
      </c>
      <c r="AD408" s="48">
        <v>4</v>
      </c>
      <c r="AE408" s="49"/>
      <c r="AF408" s="48">
        <v>48</v>
      </c>
      <c r="AG408" s="49"/>
      <c r="AH408" s="49"/>
      <c r="AI408" s="49"/>
      <c r="AJ408" s="48">
        <v>20</v>
      </c>
      <c r="AK408" s="49"/>
      <c r="AL408" s="49"/>
      <c r="AM408" s="49"/>
      <c r="AN408" s="48">
        <v>0</v>
      </c>
      <c r="AO408" s="49"/>
      <c r="AP408" s="48">
        <v>0</v>
      </c>
      <c r="AQ408" s="40"/>
      <c r="AR408" s="40"/>
      <c r="AS408" s="40"/>
    </row>
    <row r="409" spans="1:45" ht="20.100000000000001" customHeight="1" x14ac:dyDescent="0.2">
      <c r="D409" s="2" t="s">
        <v>116</v>
      </c>
      <c r="F409" s="39">
        <v>27</v>
      </c>
      <c r="G409" s="39"/>
      <c r="H409" s="39"/>
      <c r="I409" s="39"/>
      <c r="J409" s="39">
        <v>53</v>
      </c>
      <c r="K409" s="39">
        <v>0</v>
      </c>
      <c r="L409" s="39">
        <v>15</v>
      </c>
      <c r="M409" s="39"/>
      <c r="N409" s="39">
        <v>68</v>
      </c>
      <c r="O409" s="39"/>
      <c r="P409" s="39"/>
      <c r="Q409" s="39"/>
      <c r="R409" s="39">
        <v>0</v>
      </c>
      <c r="S409" s="39">
        <v>1</v>
      </c>
      <c r="T409" s="39">
        <v>2</v>
      </c>
      <c r="U409" s="39">
        <v>0</v>
      </c>
      <c r="V409" s="39">
        <v>2</v>
      </c>
      <c r="W409" s="39"/>
      <c r="X409" s="39">
        <v>8</v>
      </c>
      <c r="Y409" s="39">
        <v>0</v>
      </c>
      <c r="Z409" s="39">
        <v>25</v>
      </c>
      <c r="AA409" s="39">
        <v>11</v>
      </c>
      <c r="AB409" s="39">
        <v>0</v>
      </c>
      <c r="AC409" s="39">
        <v>0</v>
      </c>
      <c r="AD409" s="39">
        <v>1</v>
      </c>
      <c r="AE409" s="39"/>
      <c r="AF409" s="39">
        <v>50</v>
      </c>
      <c r="AG409" s="39"/>
      <c r="AH409" s="39"/>
      <c r="AI409" s="39"/>
      <c r="AJ409" s="39">
        <v>45</v>
      </c>
      <c r="AK409" s="39"/>
      <c r="AL409" s="39"/>
      <c r="AM409" s="39"/>
      <c r="AN409" s="39">
        <v>0</v>
      </c>
      <c r="AO409" s="39"/>
      <c r="AP409" s="39">
        <v>0</v>
      </c>
      <c r="AQ409" s="40"/>
      <c r="AR409" s="40"/>
      <c r="AS409" s="40"/>
    </row>
    <row r="410" spans="1:45" ht="19.5" customHeight="1" x14ac:dyDescent="0.2">
      <c r="D410" s="47" t="s">
        <v>103</v>
      </c>
      <c r="F410" s="48">
        <v>70</v>
      </c>
      <c r="G410" s="49"/>
      <c r="H410" s="49"/>
      <c r="I410" s="49"/>
      <c r="J410" s="48">
        <v>109</v>
      </c>
      <c r="K410" s="48">
        <v>5</v>
      </c>
      <c r="L410" s="48">
        <v>3</v>
      </c>
      <c r="M410" s="49"/>
      <c r="N410" s="48">
        <v>117</v>
      </c>
      <c r="O410" s="49"/>
      <c r="P410" s="49"/>
      <c r="Q410" s="49"/>
      <c r="R410" s="48">
        <v>3</v>
      </c>
      <c r="S410" s="48">
        <v>7</v>
      </c>
      <c r="T410" s="48">
        <v>42</v>
      </c>
      <c r="U410" s="48">
        <v>0</v>
      </c>
      <c r="V410" s="48">
        <v>1</v>
      </c>
      <c r="W410" s="49"/>
      <c r="X410" s="48">
        <v>30</v>
      </c>
      <c r="Y410" s="48">
        <v>0</v>
      </c>
      <c r="Z410" s="48">
        <v>4</v>
      </c>
      <c r="AA410" s="48">
        <v>27</v>
      </c>
      <c r="AB410" s="48">
        <v>0</v>
      </c>
      <c r="AC410" s="48">
        <v>0</v>
      </c>
      <c r="AD410" s="48">
        <v>4</v>
      </c>
      <c r="AE410" s="49"/>
      <c r="AF410" s="48">
        <v>118</v>
      </c>
      <c r="AG410" s="49"/>
      <c r="AH410" s="49"/>
      <c r="AI410" s="49"/>
      <c r="AJ410" s="48">
        <v>69</v>
      </c>
      <c r="AK410" s="49"/>
      <c r="AL410" s="49"/>
      <c r="AM410" s="49"/>
      <c r="AN410" s="48">
        <v>0</v>
      </c>
      <c r="AO410" s="49"/>
      <c r="AP410" s="48">
        <v>0</v>
      </c>
      <c r="AQ410" s="40"/>
      <c r="AR410" s="40"/>
      <c r="AS410" s="40"/>
    </row>
    <row r="411" spans="1:45" ht="20.100000000000001" customHeight="1" x14ac:dyDescent="0.2">
      <c r="D411" s="2" t="s">
        <v>104</v>
      </c>
      <c r="F411" s="39">
        <v>86</v>
      </c>
      <c r="G411" s="39"/>
      <c r="H411" s="39"/>
      <c r="I411" s="39"/>
      <c r="J411" s="39">
        <v>106</v>
      </c>
      <c r="K411" s="39">
        <v>11</v>
      </c>
      <c r="L411" s="39">
        <v>2</v>
      </c>
      <c r="M411" s="39"/>
      <c r="N411" s="39">
        <v>119</v>
      </c>
      <c r="O411" s="39"/>
      <c r="P411" s="39"/>
      <c r="Q411" s="39"/>
      <c r="R411" s="39">
        <v>0</v>
      </c>
      <c r="S411" s="39">
        <v>2</v>
      </c>
      <c r="T411" s="39">
        <v>34</v>
      </c>
      <c r="U411" s="39">
        <v>0</v>
      </c>
      <c r="V411" s="39">
        <v>0</v>
      </c>
      <c r="W411" s="39"/>
      <c r="X411" s="39">
        <v>41</v>
      </c>
      <c r="Y411" s="39">
        <v>0</v>
      </c>
      <c r="Z411" s="39">
        <v>3</v>
      </c>
      <c r="AA411" s="39">
        <v>51</v>
      </c>
      <c r="AB411" s="39">
        <v>0</v>
      </c>
      <c r="AC411" s="39">
        <v>0</v>
      </c>
      <c r="AD411" s="39">
        <v>6</v>
      </c>
      <c r="AE411" s="39"/>
      <c r="AF411" s="39">
        <v>137</v>
      </c>
      <c r="AG411" s="39"/>
      <c r="AH411" s="39"/>
      <c r="AI411" s="39"/>
      <c r="AJ411" s="39">
        <v>68</v>
      </c>
      <c r="AK411" s="39"/>
      <c r="AL411" s="39"/>
      <c r="AM411" s="39"/>
      <c r="AN411" s="39">
        <v>0</v>
      </c>
      <c r="AO411" s="39"/>
      <c r="AP411" s="39">
        <v>0</v>
      </c>
      <c r="AQ411" s="40"/>
      <c r="AR411" s="40"/>
      <c r="AS411" s="40"/>
    </row>
    <row r="412" spans="1:45" ht="19.5" customHeight="1" x14ac:dyDescent="0.2">
      <c r="D412" s="47" t="s">
        <v>117</v>
      </c>
      <c r="F412" s="48">
        <v>36</v>
      </c>
      <c r="G412" s="49"/>
      <c r="H412" s="49"/>
      <c r="I412" s="49"/>
      <c r="J412" s="48">
        <v>111</v>
      </c>
      <c r="K412" s="48">
        <v>5</v>
      </c>
      <c r="L412" s="48">
        <v>0</v>
      </c>
      <c r="M412" s="49"/>
      <c r="N412" s="48">
        <v>116</v>
      </c>
      <c r="O412" s="49"/>
      <c r="P412" s="49"/>
      <c r="Q412" s="49"/>
      <c r="R412" s="48">
        <v>0</v>
      </c>
      <c r="S412" s="48">
        <v>8</v>
      </c>
      <c r="T412" s="48">
        <v>91</v>
      </c>
      <c r="U412" s="48">
        <v>0</v>
      </c>
      <c r="V412" s="48">
        <v>0</v>
      </c>
      <c r="W412" s="49"/>
      <c r="X412" s="48">
        <v>6</v>
      </c>
      <c r="Y412" s="48">
        <v>0</v>
      </c>
      <c r="Z412" s="48">
        <v>2</v>
      </c>
      <c r="AA412" s="48">
        <v>18</v>
      </c>
      <c r="AB412" s="48">
        <v>0</v>
      </c>
      <c r="AC412" s="48">
        <v>0</v>
      </c>
      <c r="AD412" s="48">
        <v>2</v>
      </c>
      <c r="AE412" s="49"/>
      <c r="AF412" s="48">
        <v>127</v>
      </c>
      <c r="AG412" s="49"/>
      <c r="AH412" s="49"/>
      <c r="AI412" s="49"/>
      <c r="AJ412" s="48">
        <v>25</v>
      </c>
      <c r="AK412" s="49"/>
      <c r="AL412" s="49"/>
      <c r="AM412" s="49"/>
      <c r="AN412" s="48">
        <v>0</v>
      </c>
      <c r="AO412" s="49"/>
      <c r="AP412" s="48">
        <v>0</v>
      </c>
      <c r="AQ412" s="40"/>
      <c r="AR412" s="40"/>
      <c r="AS412" s="40"/>
    </row>
    <row r="413" spans="1:45" ht="20.100000000000001" customHeight="1" x14ac:dyDescent="0.2"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40"/>
      <c r="AR413" s="40"/>
      <c r="AS413" s="40"/>
    </row>
    <row r="414" spans="1:45" s="1" customFormat="1" ht="20.100000000000001" customHeight="1" x14ac:dyDescent="0.25">
      <c r="A414" s="3"/>
      <c r="B414" s="6"/>
      <c r="C414" s="51" t="s">
        <v>159</v>
      </c>
      <c r="D414" s="52"/>
      <c r="E414" s="5"/>
      <c r="F414" s="53">
        <v>348</v>
      </c>
      <c r="G414" s="54"/>
      <c r="H414" s="54"/>
      <c r="I414" s="54"/>
      <c r="J414" s="53">
        <v>734</v>
      </c>
      <c r="K414" s="53">
        <v>29</v>
      </c>
      <c r="L414" s="53">
        <v>27</v>
      </c>
      <c r="M414" s="54"/>
      <c r="N414" s="53">
        <v>790</v>
      </c>
      <c r="O414" s="54"/>
      <c r="P414" s="54"/>
      <c r="Q414" s="54"/>
      <c r="R414" s="53">
        <v>8</v>
      </c>
      <c r="S414" s="53">
        <v>45</v>
      </c>
      <c r="T414" s="53">
        <v>234</v>
      </c>
      <c r="U414" s="53">
        <v>8</v>
      </c>
      <c r="V414" s="53">
        <v>43</v>
      </c>
      <c r="W414" s="54"/>
      <c r="X414" s="53">
        <v>238</v>
      </c>
      <c r="Y414" s="53">
        <v>3</v>
      </c>
      <c r="Z414" s="53">
        <v>62</v>
      </c>
      <c r="AA414" s="53">
        <v>138</v>
      </c>
      <c r="AB414" s="53">
        <v>0</v>
      </c>
      <c r="AC414" s="53">
        <v>0</v>
      </c>
      <c r="AD414" s="53">
        <v>30</v>
      </c>
      <c r="AE414" s="54"/>
      <c r="AF414" s="53">
        <v>809</v>
      </c>
      <c r="AG414" s="54"/>
      <c r="AH414" s="54"/>
      <c r="AI414" s="54"/>
      <c r="AJ414" s="53">
        <v>329</v>
      </c>
      <c r="AK414" s="54"/>
      <c r="AL414" s="54"/>
      <c r="AM414" s="54"/>
      <c r="AN414" s="53">
        <v>0</v>
      </c>
      <c r="AO414" s="54"/>
      <c r="AP414" s="53">
        <v>0</v>
      </c>
      <c r="AQ414" s="40"/>
      <c r="AR414" s="40"/>
      <c r="AS414" s="40"/>
    </row>
    <row r="415" spans="1:45" ht="20.100000000000001" customHeight="1" x14ac:dyDescent="0.2"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40"/>
      <c r="AR415" s="40"/>
      <c r="AS415" s="40"/>
    </row>
    <row r="416" spans="1:45" ht="20.100000000000001" customHeight="1" x14ac:dyDescent="0.2">
      <c r="C416" s="3" t="s">
        <v>237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40"/>
      <c r="AR416" s="40"/>
      <c r="AS416" s="40"/>
    </row>
    <row r="417" spans="1:45" ht="20.100000000000001" customHeight="1" x14ac:dyDescent="0.2">
      <c r="D417" s="2" t="s">
        <v>238</v>
      </c>
      <c r="F417" s="39">
        <v>0</v>
      </c>
      <c r="G417" s="39"/>
      <c r="H417" s="39"/>
      <c r="I417" s="39"/>
      <c r="J417" s="39">
        <v>0</v>
      </c>
      <c r="K417" s="39">
        <v>0</v>
      </c>
      <c r="L417" s="39">
        <v>0</v>
      </c>
      <c r="M417" s="39"/>
      <c r="N417" s="39">
        <v>0</v>
      </c>
      <c r="O417" s="39"/>
      <c r="P417" s="39"/>
      <c r="Q417" s="39"/>
      <c r="R417" s="39">
        <v>0</v>
      </c>
      <c r="S417" s="39">
        <v>0</v>
      </c>
      <c r="T417" s="39">
        <v>0</v>
      </c>
      <c r="U417" s="39">
        <v>0</v>
      </c>
      <c r="V417" s="39">
        <v>0</v>
      </c>
      <c r="W417" s="39"/>
      <c r="X417" s="39">
        <v>0</v>
      </c>
      <c r="Y417" s="39">
        <v>0</v>
      </c>
      <c r="Z417" s="39">
        <v>0</v>
      </c>
      <c r="AA417" s="39">
        <v>0</v>
      </c>
      <c r="AB417" s="39">
        <v>0</v>
      </c>
      <c r="AC417" s="39">
        <v>0</v>
      </c>
      <c r="AD417" s="39">
        <v>0</v>
      </c>
      <c r="AE417" s="39"/>
      <c r="AF417" s="39">
        <v>0</v>
      </c>
      <c r="AG417" s="39"/>
      <c r="AH417" s="39"/>
      <c r="AI417" s="39"/>
      <c r="AJ417" s="39">
        <v>0</v>
      </c>
      <c r="AK417" s="39"/>
      <c r="AL417" s="39"/>
      <c r="AM417" s="39"/>
      <c r="AN417" s="39">
        <v>0</v>
      </c>
      <c r="AO417" s="39"/>
      <c r="AP417" s="39">
        <v>0</v>
      </c>
      <c r="AQ417" s="40"/>
      <c r="AR417" s="40"/>
      <c r="AS417" s="40"/>
    </row>
    <row r="418" spans="1:45" ht="20.100000000000001" customHeight="1" x14ac:dyDescent="0.2"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40"/>
      <c r="AR418" s="40"/>
      <c r="AS418" s="40"/>
    </row>
    <row r="419" spans="1:45" s="1" customFormat="1" ht="20.100000000000001" customHeight="1" x14ac:dyDescent="0.25">
      <c r="A419" s="3"/>
      <c r="B419" s="6"/>
      <c r="C419" s="51" t="s">
        <v>194</v>
      </c>
      <c r="D419" s="52"/>
      <c r="E419" s="5"/>
      <c r="F419" s="53">
        <v>0</v>
      </c>
      <c r="G419" s="54"/>
      <c r="H419" s="54"/>
      <c r="I419" s="54"/>
      <c r="J419" s="53">
        <v>0</v>
      </c>
      <c r="K419" s="53">
        <v>0</v>
      </c>
      <c r="L419" s="53">
        <v>0</v>
      </c>
      <c r="M419" s="54"/>
      <c r="N419" s="53">
        <v>0</v>
      </c>
      <c r="O419" s="54"/>
      <c r="P419" s="54"/>
      <c r="Q419" s="54"/>
      <c r="R419" s="53">
        <v>0</v>
      </c>
      <c r="S419" s="53">
        <v>0</v>
      </c>
      <c r="T419" s="53">
        <v>0</v>
      </c>
      <c r="U419" s="53">
        <v>0</v>
      </c>
      <c r="V419" s="53">
        <v>0</v>
      </c>
      <c r="W419" s="54"/>
      <c r="X419" s="53">
        <v>0</v>
      </c>
      <c r="Y419" s="53">
        <v>0</v>
      </c>
      <c r="Z419" s="53">
        <v>0</v>
      </c>
      <c r="AA419" s="53">
        <v>0</v>
      </c>
      <c r="AB419" s="53">
        <v>0</v>
      </c>
      <c r="AC419" s="53">
        <v>0</v>
      </c>
      <c r="AD419" s="53">
        <v>0</v>
      </c>
      <c r="AE419" s="54"/>
      <c r="AF419" s="53">
        <v>0</v>
      </c>
      <c r="AG419" s="54"/>
      <c r="AH419" s="54"/>
      <c r="AI419" s="54"/>
      <c r="AJ419" s="53">
        <v>0</v>
      </c>
      <c r="AK419" s="54"/>
      <c r="AL419" s="54"/>
      <c r="AM419" s="54"/>
      <c r="AN419" s="53">
        <v>0</v>
      </c>
      <c r="AO419" s="54"/>
      <c r="AP419" s="53">
        <v>0</v>
      </c>
      <c r="AQ419" s="40"/>
      <c r="AR419" s="40"/>
      <c r="AS419" s="40"/>
    </row>
    <row r="420" spans="1:45" ht="20.100000000000001" customHeight="1" x14ac:dyDescent="0.2"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40"/>
      <c r="AR420" s="40"/>
      <c r="AS420" s="40"/>
    </row>
    <row r="421" spans="1:45" s="1" customFormat="1" ht="20.100000000000001" customHeight="1" x14ac:dyDescent="0.25">
      <c r="A421" s="3"/>
      <c r="B421" s="57" t="s">
        <v>239</v>
      </c>
      <c r="C421" s="58"/>
      <c r="D421" s="58"/>
      <c r="E421" s="5"/>
      <c r="F421" s="59">
        <v>348</v>
      </c>
      <c r="G421" s="54"/>
      <c r="H421" s="54"/>
      <c r="I421" s="54"/>
      <c r="J421" s="59">
        <v>734</v>
      </c>
      <c r="K421" s="59">
        <v>29</v>
      </c>
      <c r="L421" s="59">
        <v>27</v>
      </c>
      <c r="M421" s="54"/>
      <c r="N421" s="59">
        <v>790</v>
      </c>
      <c r="O421" s="54"/>
      <c r="P421" s="54"/>
      <c r="Q421" s="54"/>
      <c r="R421" s="59">
        <v>8</v>
      </c>
      <c r="S421" s="59">
        <v>45</v>
      </c>
      <c r="T421" s="59">
        <v>234</v>
      </c>
      <c r="U421" s="59">
        <v>8</v>
      </c>
      <c r="V421" s="59">
        <v>43</v>
      </c>
      <c r="W421" s="54"/>
      <c r="X421" s="59">
        <v>238</v>
      </c>
      <c r="Y421" s="59">
        <v>3</v>
      </c>
      <c r="Z421" s="59">
        <v>62</v>
      </c>
      <c r="AA421" s="59">
        <v>138</v>
      </c>
      <c r="AB421" s="59">
        <v>0</v>
      </c>
      <c r="AC421" s="59">
        <v>0</v>
      </c>
      <c r="AD421" s="59">
        <v>30</v>
      </c>
      <c r="AE421" s="54"/>
      <c r="AF421" s="59">
        <v>809</v>
      </c>
      <c r="AG421" s="54"/>
      <c r="AH421" s="54"/>
      <c r="AI421" s="54"/>
      <c r="AJ421" s="59">
        <v>329</v>
      </c>
      <c r="AK421" s="54"/>
      <c r="AL421" s="54"/>
      <c r="AM421" s="54"/>
      <c r="AN421" s="59">
        <v>0</v>
      </c>
      <c r="AO421" s="54"/>
      <c r="AP421" s="59">
        <v>0</v>
      </c>
      <c r="AQ421" s="40"/>
      <c r="AR421" s="40"/>
      <c r="AS421" s="40"/>
    </row>
    <row r="422" spans="1:45" ht="20.100000000000001" customHeight="1" x14ac:dyDescent="0.2"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40"/>
      <c r="AR422" s="40"/>
      <c r="AS422" s="40"/>
    </row>
    <row r="423" spans="1:45" ht="20.100000000000001" customHeight="1" x14ac:dyDescent="0.2">
      <c r="B423" s="6" t="s">
        <v>240</v>
      </c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40"/>
      <c r="AR423" s="40"/>
      <c r="AS423" s="40"/>
    </row>
    <row r="424" spans="1:45" ht="20.100000000000001" customHeight="1" x14ac:dyDescent="0.2">
      <c r="C424" s="3" t="s">
        <v>154</v>
      </c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40"/>
      <c r="AR424" s="40"/>
      <c r="AS424" s="40"/>
    </row>
    <row r="425" spans="1:45" ht="20.100000000000001" customHeight="1" x14ac:dyDescent="0.2">
      <c r="D425" s="2" t="s">
        <v>96</v>
      </c>
      <c r="F425" s="39">
        <v>53</v>
      </c>
      <c r="G425" s="39"/>
      <c r="H425" s="39"/>
      <c r="I425" s="39"/>
      <c r="J425" s="39">
        <v>78</v>
      </c>
      <c r="K425" s="39">
        <v>1</v>
      </c>
      <c r="L425" s="39">
        <v>0</v>
      </c>
      <c r="M425" s="39"/>
      <c r="N425" s="39">
        <v>79</v>
      </c>
      <c r="O425" s="39"/>
      <c r="P425" s="39"/>
      <c r="Q425" s="39"/>
      <c r="R425" s="39">
        <v>0</v>
      </c>
      <c r="S425" s="39">
        <v>7</v>
      </c>
      <c r="T425" s="39">
        <v>44</v>
      </c>
      <c r="U425" s="39">
        <v>0</v>
      </c>
      <c r="V425" s="39">
        <v>6</v>
      </c>
      <c r="W425" s="39"/>
      <c r="X425" s="39">
        <v>14</v>
      </c>
      <c r="Y425" s="39">
        <v>0</v>
      </c>
      <c r="Z425" s="39">
        <v>2</v>
      </c>
      <c r="AA425" s="39">
        <v>31</v>
      </c>
      <c r="AB425" s="39">
        <v>0</v>
      </c>
      <c r="AC425" s="39">
        <v>0</v>
      </c>
      <c r="AD425" s="39">
        <v>2</v>
      </c>
      <c r="AE425" s="39"/>
      <c r="AF425" s="39">
        <v>106</v>
      </c>
      <c r="AG425" s="39"/>
      <c r="AH425" s="39"/>
      <c r="AI425" s="39"/>
      <c r="AJ425" s="39">
        <v>26</v>
      </c>
      <c r="AK425" s="39"/>
      <c r="AL425" s="39"/>
      <c r="AM425" s="39"/>
      <c r="AN425" s="39">
        <v>0</v>
      </c>
      <c r="AO425" s="39"/>
      <c r="AP425" s="39">
        <v>0</v>
      </c>
      <c r="AQ425" s="40"/>
      <c r="AR425" s="40"/>
      <c r="AS425" s="40"/>
    </row>
    <row r="426" spans="1:45" ht="19.5" customHeight="1" x14ac:dyDescent="0.2">
      <c r="D426" s="47" t="s">
        <v>241</v>
      </c>
      <c r="F426" s="48">
        <v>56</v>
      </c>
      <c r="G426" s="49"/>
      <c r="H426" s="49"/>
      <c r="I426" s="49"/>
      <c r="J426" s="48">
        <v>68</v>
      </c>
      <c r="K426" s="48">
        <v>20</v>
      </c>
      <c r="L426" s="48">
        <v>0</v>
      </c>
      <c r="M426" s="49"/>
      <c r="N426" s="48">
        <v>88</v>
      </c>
      <c r="O426" s="49"/>
      <c r="P426" s="49"/>
      <c r="Q426" s="49"/>
      <c r="R426" s="48">
        <v>0</v>
      </c>
      <c r="S426" s="48">
        <v>4</v>
      </c>
      <c r="T426" s="48">
        <v>30</v>
      </c>
      <c r="U426" s="48">
        <v>0</v>
      </c>
      <c r="V426" s="48">
        <v>0</v>
      </c>
      <c r="W426" s="49"/>
      <c r="X426" s="48">
        <v>8</v>
      </c>
      <c r="Y426" s="48">
        <v>0</v>
      </c>
      <c r="Z426" s="48">
        <v>0</v>
      </c>
      <c r="AA426" s="48">
        <v>63</v>
      </c>
      <c r="AB426" s="48">
        <v>0</v>
      </c>
      <c r="AC426" s="48">
        <v>0</v>
      </c>
      <c r="AD426" s="48">
        <v>2</v>
      </c>
      <c r="AE426" s="49"/>
      <c r="AF426" s="48">
        <v>107</v>
      </c>
      <c r="AG426" s="49"/>
      <c r="AH426" s="49"/>
      <c r="AI426" s="49"/>
      <c r="AJ426" s="48">
        <v>37</v>
      </c>
      <c r="AK426" s="49"/>
      <c r="AL426" s="49"/>
      <c r="AM426" s="49"/>
      <c r="AN426" s="48">
        <v>0</v>
      </c>
      <c r="AO426" s="49"/>
      <c r="AP426" s="48">
        <v>0</v>
      </c>
      <c r="AQ426" s="40"/>
      <c r="AR426" s="40"/>
      <c r="AS426" s="40"/>
    </row>
    <row r="427" spans="1:45" ht="20.100000000000001" customHeight="1" x14ac:dyDescent="0.2">
      <c r="D427" s="2" t="s">
        <v>242</v>
      </c>
      <c r="F427" s="39">
        <v>80</v>
      </c>
      <c r="G427" s="39"/>
      <c r="H427" s="39"/>
      <c r="I427" s="39"/>
      <c r="J427" s="39">
        <v>71</v>
      </c>
      <c r="K427" s="39">
        <v>2</v>
      </c>
      <c r="L427" s="39">
        <v>0</v>
      </c>
      <c r="M427" s="39"/>
      <c r="N427" s="39">
        <v>73</v>
      </c>
      <c r="O427" s="39"/>
      <c r="P427" s="39"/>
      <c r="Q427" s="39"/>
      <c r="R427" s="39">
        <v>0</v>
      </c>
      <c r="S427" s="39">
        <v>1</v>
      </c>
      <c r="T427" s="39">
        <v>11</v>
      </c>
      <c r="U427" s="39">
        <v>0</v>
      </c>
      <c r="V427" s="39">
        <v>10</v>
      </c>
      <c r="W427" s="39"/>
      <c r="X427" s="39">
        <v>11</v>
      </c>
      <c r="Y427" s="39">
        <v>0</v>
      </c>
      <c r="Z427" s="39">
        <v>2</v>
      </c>
      <c r="AA427" s="39">
        <v>38</v>
      </c>
      <c r="AB427" s="39">
        <v>0</v>
      </c>
      <c r="AC427" s="39">
        <v>0</v>
      </c>
      <c r="AD427" s="39">
        <v>3</v>
      </c>
      <c r="AE427" s="39"/>
      <c r="AF427" s="39">
        <v>76</v>
      </c>
      <c r="AG427" s="39"/>
      <c r="AH427" s="39"/>
      <c r="AI427" s="39"/>
      <c r="AJ427" s="39">
        <v>77</v>
      </c>
      <c r="AK427" s="39"/>
      <c r="AL427" s="39"/>
      <c r="AM427" s="39"/>
      <c r="AN427" s="39">
        <v>0</v>
      </c>
      <c r="AO427" s="39"/>
      <c r="AP427" s="39">
        <v>0</v>
      </c>
      <c r="AQ427" s="40"/>
      <c r="AR427" s="40"/>
      <c r="AS427" s="40"/>
    </row>
    <row r="428" spans="1:45" ht="19.5" customHeight="1" x14ac:dyDescent="0.2">
      <c r="D428" s="47" t="s">
        <v>243</v>
      </c>
      <c r="F428" s="48">
        <v>80</v>
      </c>
      <c r="G428" s="49"/>
      <c r="H428" s="49"/>
      <c r="I428" s="49"/>
      <c r="J428" s="48">
        <v>71</v>
      </c>
      <c r="K428" s="48">
        <v>7</v>
      </c>
      <c r="L428" s="48">
        <v>0</v>
      </c>
      <c r="M428" s="49"/>
      <c r="N428" s="48">
        <v>78</v>
      </c>
      <c r="O428" s="49"/>
      <c r="P428" s="49"/>
      <c r="Q428" s="49"/>
      <c r="R428" s="48">
        <v>0</v>
      </c>
      <c r="S428" s="48">
        <v>1</v>
      </c>
      <c r="T428" s="48">
        <v>13</v>
      </c>
      <c r="U428" s="48">
        <v>0</v>
      </c>
      <c r="V428" s="48">
        <v>2</v>
      </c>
      <c r="W428" s="49"/>
      <c r="X428" s="48">
        <v>24</v>
      </c>
      <c r="Y428" s="48">
        <v>0</v>
      </c>
      <c r="Z428" s="48">
        <v>2</v>
      </c>
      <c r="AA428" s="48">
        <v>48</v>
      </c>
      <c r="AB428" s="48">
        <v>0</v>
      </c>
      <c r="AC428" s="48">
        <v>0</v>
      </c>
      <c r="AD428" s="48">
        <v>5</v>
      </c>
      <c r="AE428" s="49"/>
      <c r="AF428" s="48">
        <v>95</v>
      </c>
      <c r="AG428" s="49"/>
      <c r="AH428" s="49"/>
      <c r="AI428" s="49"/>
      <c r="AJ428" s="48">
        <v>63</v>
      </c>
      <c r="AK428" s="49"/>
      <c r="AL428" s="49"/>
      <c r="AM428" s="49"/>
      <c r="AN428" s="48">
        <v>0</v>
      </c>
      <c r="AO428" s="49"/>
      <c r="AP428" s="48">
        <v>0</v>
      </c>
      <c r="AQ428" s="40"/>
      <c r="AR428" s="40"/>
      <c r="AS428" s="40"/>
    </row>
    <row r="429" spans="1:45" ht="20.100000000000001" customHeight="1" x14ac:dyDescent="0.2">
      <c r="D429" s="2" t="s">
        <v>244</v>
      </c>
      <c r="F429" s="39">
        <v>68</v>
      </c>
      <c r="G429" s="39"/>
      <c r="H429" s="39"/>
      <c r="I429" s="39"/>
      <c r="J429" s="39">
        <v>70</v>
      </c>
      <c r="K429" s="39">
        <v>1</v>
      </c>
      <c r="L429" s="39">
        <v>2</v>
      </c>
      <c r="M429" s="39"/>
      <c r="N429" s="39">
        <v>73</v>
      </c>
      <c r="O429" s="39"/>
      <c r="P429" s="39"/>
      <c r="Q429" s="39"/>
      <c r="R429" s="39">
        <v>0</v>
      </c>
      <c r="S429" s="39">
        <v>0</v>
      </c>
      <c r="T429" s="39">
        <v>6</v>
      </c>
      <c r="U429" s="39">
        <v>0</v>
      </c>
      <c r="V429" s="39">
        <v>1</v>
      </c>
      <c r="W429" s="39"/>
      <c r="X429" s="39">
        <v>19</v>
      </c>
      <c r="Y429" s="39">
        <v>0</v>
      </c>
      <c r="Z429" s="39">
        <v>1</v>
      </c>
      <c r="AA429" s="39">
        <v>26</v>
      </c>
      <c r="AB429" s="39">
        <v>0</v>
      </c>
      <c r="AC429" s="39">
        <v>0</v>
      </c>
      <c r="AD429" s="39">
        <v>1</v>
      </c>
      <c r="AE429" s="39"/>
      <c r="AF429" s="39">
        <v>54</v>
      </c>
      <c r="AG429" s="39"/>
      <c r="AH429" s="39"/>
      <c r="AI429" s="39"/>
      <c r="AJ429" s="39">
        <v>87</v>
      </c>
      <c r="AK429" s="39"/>
      <c r="AL429" s="39"/>
      <c r="AM429" s="39"/>
      <c r="AN429" s="39">
        <v>0</v>
      </c>
      <c r="AO429" s="39"/>
      <c r="AP429" s="39">
        <v>0</v>
      </c>
      <c r="AQ429" s="40"/>
      <c r="AR429" s="40"/>
      <c r="AS429" s="40"/>
    </row>
    <row r="430" spans="1:45" ht="19.5" customHeight="1" x14ac:dyDescent="0.2">
      <c r="D430" s="47" t="s">
        <v>115</v>
      </c>
      <c r="F430" s="48">
        <v>25</v>
      </c>
      <c r="G430" s="49"/>
      <c r="H430" s="49"/>
      <c r="I430" s="49"/>
      <c r="J430" s="48">
        <v>53</v>
      </c>
      <c r="K430" s="48">
        <v>0</v>
      </c>
      <c r="L430" s="48">
        <v>0</v>
      </c>
      <c r="M430" s="49"/>
      <c r="N430" s="48">
        <v>53</v>
      </c>
      <c r="O430" s="49"/>
      <c r="P430" s="49"/>
      <c r="Q430" s="49"/>
      <c r="R430" s="48">
        <v>0</v>
      </c>
      <c r="S430" s="48">
        <v>1</v>
      </c>
      <c r="T430" s="48">
        <v>27</v>
      </c>
      <c r="U430" s="48">
        <v>0</v>
      </c>
      <c r="V430" s="48">
        <v>1</v>
      </c>
      <c r="W430" s="49"/>
      <c r="X430" s="48">
        <v>1</v>
      </c>
      <c r="Y430" s="48">
        <v>0</v>
      </c>
      <c r="Z430" s="48">
        <v>1</v>
      </c>
      <c r="AA430" s="48">
        <v>18</v>
      </c>
      <c r="AB430" s="48">
        <v>0</v>
      </c>
      <c r="AC430" s="48">
        <v>0</v>
      </c>
      <c r="AD430" s="48">
        <v>9</v>
      </c>
      <c r="AE430" s="49"/>
      <c r="AF430" s="48">
        <v>58</v>
      </c>
      <c r="AG430" s="49"/>
      <c r="AH430" s="49"/>
      <c r="AI430" s="49"/>
      <c r="AJ430" s="48">
        <v>20</v>
      </c>
      <c r="AK430" s="49"/>
      <c r="AL430" s="49"/>
      <c r="AM430" s="49"/>
      <c r="AN430" s="48">
        <v>0</v>
      </c>
      <c r="AO430" s="49"/>
      <c r="AP430" s="48">
        <v>0</v>
      </c>
      <c r="AQ430" s="40"/>
      <c r="AR430" s="40"/>
      <c r="AS430" s="40"/>
    </row>
    <row r="431" spans="1:45" ht="20.100000000000001" customHeight="1" x14ac:dyDescent="0.2">
      <c r="D431" s="2" t="s">
        <v>116</v>
      </c>
      <c r="F431" s="39">
        <v>35</v>
      </c>
      <c r="G431" s="39"/>
      <c r="H431" s="39"/>
      <c r="I431" s="39"/>
      <c r="J431" s="39">
        <v>56</v>
      </c>
      <c r="K431" s="39">
        <v>3</v>
      </c>
      <c r="L431" s="39">
        <v>0</v>
      </c>
      <c r="M431" s="39"/>
      <c r="N431" s="39">
        <v>59</v>
      </c>
      <c r="O431" s="39"/>
      <c r="P431" s="39"/>
      <c r="Q431" s="39"/>
      <c r="R431" s="39">
        <v>0</v>
      </c>
      <c r="S431" s="39">
        <v>6</v>
      </c>
      <c r="T431" s="39">
        <v>10</v>
      </c>
      <c r="U431" s="39">
        <v>6</v>
      </c>
      <c r="V431" s="39">
        <v>0</v>
      </c>
      <c r="W431" s="39"/>
      <c r="X431" s="39">
        <v>8</v>
      </c>
      <c r="Y431" s="39">
        <v>6</v>
      </c>
      <c r="Z431" s="39">
        <v>1</v>
      </c>
      <c r="AA431" s="39">
        <v>36</v>
      </c>
      <c r="AB431" s="39">
        <v>0</v>
      </c>
      <c r="AC431" s="39">
        <v>0</v>
      </c>
      <c r="AD431" s="39">
        <v>1</v>
      </c>
      <c r="AE431" s="39"/>
      <c r="AF431" s="39">
        <v>74</v>
      </c>
      <c r="AG431" s="39"/>
      <c r="AH431" s="39"/>
      <c r="AI431" s="39"/>
      <c r="AJ431" s="39">
        <v>20</v>
      </c>
      <c r="AK431" s="39"/>
      <c r="AL431" s="39"/>
      <c r="AM431" s="39"/>
      <c r="AN431" s="39">
        <v>0</v>
      </c>
      <c r="AO431" s="39"/>
      <c r="AP431" s="39">
        <v>0</v>
      </c>
      <c r="AQ431" s="40"/>
      <c r="AR431" s="40"/>
      <c r="AS431" s="40"/>
    </row>
    <row r="432" spans="1:45" ht="19.5" customHeight="1" x14ac:dyDescent="0.2">
      <c r="D432" s="47" t="s">
        <v>103</v>
      </c>
      <c r="F432" s="48">
        <v>58</v>
      </c>
      <c r="G432" s="49"/>
      <c r="H432" s="49"/>
      <c r="I432" s="49"/>
      <c r="J432" s="48">
        <v>81</v>
      </c>
      <c r="K432" s="48">
        <v>1</v>
      </c>
      <c r="L432" s="48">
        <v>1</v>
      </c>
      <c r="M432" s="49"/>
      <c r="N432" s="48">
        <v>83</v>
      </c>
      <c r="O432" s="49"/>
      <c r="P432" s="49"/>
      <c r="Q432" s="49"/>
      <c r="R432" s="48">
        <v>1</v>
      </c>
      <c r="S432" s="48">
        <v>0</v>
      </c>
      <c r="T432" s="48">
        <v>25</v>
      </c>
      <c r="U432" s="48">
        <v>0</v>
      </c>
      <c r="V432" s="48">
        <v>7</v>
      </c>
      <c r="W432" s="49"/>
      <c r="X432" s="48">
        <v>10</v>
      </c>
      <c r="Y432" s="48">
        <v>0</v>
      </c>
      <c r="Z432" s="48">
        <v>1</v>
      </c>
      <c r="AA432" s="48">
        <v>33</v>
      </c>
      <c r="AB432" s="48">
        <v>0</v>
      </c>
      <c r="AC432" s="48">
        <v>0</v>
      </c>
      <c r="AD432" s="48">
        <v>0</v>
      </c>
      <c r="AE432" s="49"/>
      <c r="AF432" s="48">
        <v>77</v>
      </c>
      <c r="AG432" s="49"/>
      <c r="AH432" s="49"/>
      <c r="AI432" s="49"/>
      <c r="AJ432" s="48">
        <v>64</v>
      </c>
      <c r="AK432" s="49"/>
      <c r="AL432" s="49"/>
      <c r="AM432" s="49"/>
      <c r="AN432" s="48">
        <v>0</v>
      </c>
      <c r="AO432" s="49"/>
      <c r="AP432" s="48">
        <v>0</v>
      </c>
      <c r="AQ432" s="40"/>
      <c r="AR432" s="40"/>
      <c r="AS432" s="40"/>
    </row>
    <row r="433" spans="1:45" ht="19.5" customHeight="1" x14ac:dyDescent="0.2">
      <c r="D433" s="50" t="s">
        <v>104</v>
      </c>
      <c r="F433" s="49">
        <v>11</v>
      </c>
      <c r="G433" s="49"/>
      <c r="H433" s="49"/>
      <c r="I433" s="49"/>
      <c r="J433" s="49">
        <v>78</v>
      </c>
      <c r="K433" s="49">
        <v>3</v>
      </c>
      <c r="L433" s="49">
        <v>0</v>
      </c>
      <c r="M433" s="49"/>
      <c r="N433" s="49">
        <v>81</v>
      </c>
      <c r="O433" s="49"/>
      <c r="P433" s="49"/>
      <c r="Q433" s="49"/>
      <c r="R433" s="49">
        <v>0</v>
      </c>
      <c r="S433" s="49">
        <v>2</v>
      </c>
      <c r="T433" s="49">
        <v>70</v>
      </c>
      <c r="U433" s="49">
        <v>0</v>
      </c>
      <c r="V433" s="49">
        <v>2</v>
      </c>
      <c r="W433" s="49"/>
      <c r="X433" s="49">
        <v>1</v>
      </c>
      <c r="Y433" s="49">
        <v>0</v>
      </c>
      <c r="Z433" s="49">
        <v>0</v>
      </c>
      <c r="AA433" s="49">
        <v>5</v>
      </c>
      <c r="AB433" s="49">
        <v>0</v>
      </c>
      <c r="AC433" s="49">
        <v>0</v>
      </c>
      <c r="AD433" s="49">
        <v>1</v>
      </c>
      <c r="AE433" s="49"/>
      <c r="AF433" s="49">
        <v>81</v>
      </c>
      <c r="AG433" s="49"/>
      <c r="AH433" s="49"/>
      <c r="AI433" s="49"/>
      <c r="AJ433" s="49">
        <v>11</v>
      </c>
      <c r="AK433" s="49"/>
      <c r="AL433" s="49"/>
      <c r="AM433" s="49"/>
      <c r="AN433" s="49">
        <v>0</v>
      </c>
      <c r="AO433" s="49"/>
      <c r="AP433" s="49">
        <v>0</v>
      </c>
      <c r="AQ433" s="40"/>
      <c r="AR433" s="40"/>
      <c r="AS433" s="40"/>
    </row>
    <row r="434" spans="1:45" ht="19.5" customHeight="1" x14ac:dyDescent="0.2">
      <c r="D434" s="47" t="s">
        <v>105</v>
      </c>
      <c r="F434" s="48">
        <v>18</v>
      </c>
      <c r="G434" s="49"/>
      <c r="H434" s="49"/>
      <c r="I434" s="49"/>
      <c r="J434" s="48">
        <v>77</v>
      </c>
      <c r="K434" s="48">
        <v>4</v>
      </c>
      <c r="L434" s="48">
        <v>0</v>
      </c>
      <c r="M434" s="49"/>
      <c r="N434" s="48">
        <v>81</v>
      </c>
      <c r="O434" s="49"/>
      <c r="P434" s="49"/>
      <c r="Q434" s="49"/>
      <c r="R434" s="48">
        <v>0</v>
      </c>
      <c r="S434" s="48">
        <v>4</v>
      </c>
      <c r="T434" s="48">
        <v>42</v>
      </c>
      <c r="U434" s="48">
        <v>1</v>
      </c>
      <c r="V434" s="48">
        <v>0</v>
      </c>
      <c r="W434" s="49"/>
      <c r="X434" s="48">
        <v>9</v>
      </c>
      <c r="Y434" s="48">
        <v>0</v>
      </c>
      <c r="Z434" s="48">
        <v>0</v>
      </c>
      <c r="AA434" s="48">
        <v>10</v>
      </c>
      <c r="AB434" s="48">
        <v>0</v>
      </c>
      <c r="AC434" s="48">
        <v>0</v>
      </c>
      <c r="AD434" s="48">
        <v>7</v>
      </c>
      <c r="AE434" s="49"/>
      <c r="AF434" s="48">
        <v>73</v>
      </c>
      <c r="AG434" s="49"/>
      <c r="AH434" s="49"/>
      <c r="AI434" s="49"/>
      <c r="AJ434" s="48">
        <v>26</v>
      </c>
      <c r="AK434" s="49"/>
      <c r="AL434" s="49"/>
      <c r="AM434" s="49"/>
      <c r="AN434" s="48">
        <v>0</v>
      </c>
      <c r="AO434" s="49"/>
      <c r="AP434" s="48">
        <v>0</v>
      </c>
      <c r="AQ434" s="40"/>
      <c r="AR434" s="40"/>
      <c r="AS434" s="40"/>
    </row>
    <row r="435" spans="1:45" ht="19.5" customHeight="1" x14ac:dyDescent="0.2">
      <c r="D435" s="50" t="s">
        <v>106</v>
      </c>
      <c r="F435" s="49">
        <v>28</v>
      </c>
      <c r="G435" s="49"/>
      <c r="H435" s="49"/>
      <c r="I435" s="49"/>
      <c r="J435" s="49">
        <v>77</v>
      </c>
      <c r="K435" s="49">
        <v>0</v>
      </c>
      <c r="L435" s="49">
        <v>0</v>
      </c>
      <c r="M435" s="49"/>
      <c r="N435" s="49">
        <v>77</v>
      </c>
      <c r="O435" s="49"/>
      <c r="P435" s="49"/>
      <c r="Q435" s="49"/>
      <c r="R435" s="49">
        <v>0</v>
      </c>
      <c r="S435" s="49">
        <v>2</v>
      </c>
      <c r="T435" s="49">
        <v>16</v>
      </c>
      <c r="U435" s="49">
        <v>0</v>
      </c>
      <c r="V435" s="49">
        <v>2</v>
      </c>
      <c r="W435" s="49"/>
      <c r="X435" s="49">
        <v>17</v>
      </c>
      <c r="Y435" s="49">
        <v>0</v>
      </c>
      <c r="Z435" s="49">
        <v>1</v>
      </c>
      <c r="AA435" s="49">
        <v>21</v>
      </c>
      <c r="AB435" s="49">
        <v>2</v>
      </c>
      <c r="AC435" s="49">
        <v>0</v>
      </c>
      <c r="AD435" s="49">
        <v>2</v>
      </c>
      <c r="AE435" s="49"/>
      <c r="AF435" s="49">
        <v>63</v>
      </c>
      <c r="AG435" s="49"/>
      <c r="AH435" s="49"/>
      <c r="AI435" s="49"/>
      <c r="AJ435" s="49">
        <v>42</v>
      </c>
      <c r="AK435" s="49"/>
      <c r="AL435" s="49"/>
      <c r="AM435" s="49"/>
      <c r="AN435" s="49">
        <v>0</v>
      </c>
      <c r="AO435" s="49"/>
      <c r="AP435" s="49">
        <v>0</v>
      </c>
      <c r="AQ435" s="40"/>
      <c r="AR435" s="40"/>
      <c r="AS435" s="40"/>
    </row>
    <row r="436" spans="1:45" ht="20.100000000000001" customHeight="1" x14ac:dyDescent="0.2"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40"/>
      <c r="AR436" s="40"/>
      <c r="AS436" s="40"/>
    </row>
    <row r="437" spans="1:45" s="1" customFormat="1" ht="20.100000000000001" customHeight="1" x14ac:dyDescent="0.25">
      <c r="A437" s="3"/>
      <c r="B437" s="6"/>
      <c r="C437" s="51" t="s">
        <v>159</v>
      </c>
      <c r="D437" s="52"/>
      <c r="E437" s="5"/>
      <c r="F437" s="53">
        <v>512</v>
      </c>
      <c r="G437" s="54"/>
      <c r="H437" s="54"/>
      <c r="I437" s="54"/>
      <c r="J437" s="53">
        <v>780</v>
      </c>
      <c r="K437" s="53">
        <v>42</v>
      </c>
      <c r="L437" s="53">
        <v>3</v>
      </c>
      <c r="M437" s="54"/>
      <c r="N437" s="53">
        <v>825</v>
      </c>
      <c r="O437" s="54"/>
      <c r="P437" s="54"/>
      <c r="Q437" s="54"/>
      <c r="R437" s="53">
        <v>1</v>
      </c>
      <c r="S437" s="53">
        <v>28</v>
      </c>
      <c r="T437" s="53">
        <v>294</v>
      </c>
      <c r="U437" s="53">
        <v>7</v>
      </c>
      <c r="V437" s="53">
        <v>31</v>
      </c>
      <c r="W437" s="54"/>
      <c r="X437" s="53">
        <v>122</v>
      </c>
      <c r="Y437" s="53">
        <v>6</v>
      </c>
      <c r="Z437" s="53">
        <v>11</v>
      </c>
      <c r="AA437" s="53">
        <v>329</v>
      </c>
      <c r="AB437" s="53">
        <v>2</v>
      </c>
      <c r="AC437" s="53">
        <v>0</v>
      </c>
      <c r="AD437" s="53">
        <v>33</v>
      </c>
      <c r="AE437" s="54"/>
      <c r="AF437" s="53">
        <v>864</v>
      </c>
      <c r="AG437" s="54"/>
      <c r="AH437" s="54"/>
      <c r="AI437" s="54"/>
      <c r="AJ437" s="53">
        <v>473</v>
      </c>
      <c r="AK437" s="54"/>
      <c r="AL437" s="54"/>
      <c r="AM437" s="54"/>
      <c r="AN437" s="53">
        <v>0</v>
      </c>
      <c r="AO437" s="54"/>
      <c r="AP437" s="53">
        <v>0</v>
      </c>
      <c r="AQ437" s="40"/>
      <c r="AR437" s="40"/>
      <c r="AS437" s="40"/>
    </row>
    <row r="438" spans="1:45" s="1" customFormat="1" ht="20.100000000000001" customHeight="1" x14ac:dyDescent="0.2">
      <c r="A438" s="3"/>
      <c r="B438" s="6"/>
      <c r="C438" s="3"/>
      <c r="D438" s="3"/>
      <c r="E438" s="5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</row>
    <row r="439" spans="1:45" s="1" customFormat="1" ht="20.100000000000001" customHeight="1" x14ac:dyDescent="0.25">
      <c r="A439" s="3"/>
      <c r="B439" s="57" t="s">
        <v>245</v>
      </c>
      <c r="C439" s="58"/>
      <c r="D439" s="58"/>
      <c r="E439" s="5"/>
      <c r="F439" s="59">
        <v>512</v>
      </c>
      <c r="G439" s="54"/>
      <c r="H439" s="54"/>
      <c r="I439" s="54"/>
      <c r="J439" s="59">
        <v>780</v>
      </c>
      <c r="K439" s="59">
        <v>42</v>
      </c>
      <c r="L439" s="59">
        <v>3</v>
      </c>
      <c r="M439" s="54"/>
      <c r="N439" s="59">
        <v>825</v>
      </c>
      <c r="O439" s="54"/>
      <c r="P439" s="54"/>
      <c r="Q439" s="54"/>
      <c r="R439" s="59">
        <v>1</v>
      </c>
      <c r="S439" s="59">
        <v>28</v>
      </c>
      <c r="T439" s="59">
        <v>294</v>
      </c>
      <c r="U439" s="59">
        <v>7</v>
      </c>
      <c r="V439" s="59">
        <v>31</v>
      </c>
      <c r="W439" s="54"/>
      <c r="X439" s="59">
        <v>122</v>
      </c>
      <c r="Y439" s="59">
        <v>6</v>
      </c>
      <c r="Z439" s="59">
        <v>11</v>
      </c>
      <c r="AA439" s="59">
        <v>329</v>
      </c>
      <c r="AB439" s="59">
        <v>2</v>
      </c>
      <c r="AC439" s="59">
        <v>0</v>
      </c>
      <c r="AD439" s="59">
        <v>33</v>
      </c>
      <c r="AE439" s="54"/>
      <c r="AF439" s="59">
        <v>864</v>
      </c>
      <c r="AG439" s="54"/>
      <c r="AH439" s="54"/>
      <c r="AI439" s="54"/>
      <c r="AJ439" s="59">
        <v>473</v>
      </c>
      <c r="AK439" s="54"/>
      <c r="AL439" s="54"/>
      <c r="AM439" s="54"/>
      <c r="AN439" s="59">
        <v>0</v>
      </c>
      <c r="AO439" s="54"/>
      <c r="AP439" s="59">
        <v>0</v>
      </c>
      <c r="AQ439" s="40"/>
      <c r="AR439" s="40"/>
      <c r="AS439" s="40"/>
    </row>
    <row r="440" spans="1:45" ht="20.100000000000001" customHeight="1" x14ac:dyDescent="0.2"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40"/>
      <c r="AR440" s="40"/>
      <c r="AS440" s="40"/>
    </row>
    <row r="441" spans="1:45" ht="20.100000000000001" customHeight="1" x14ac:dyDescent="0.2">
      <c r="B441" s="6" t="s">
        <v>246</v>
      </c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40"/>
      <c r="AR441" s="40"/>
      <c r="AS441" s="40"/>
    </row>
    <row r="442" spans="1:45" ht="20.100000000000001" customHeight="1" x14ac:dyDescent="0.2">
      <c r="C442" s="3" t="s">
        <v>154</v>
      </c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40"/>
      <c r="AR442" s="40"/>
      <c r="AS442" s="40"/>
    </row>
    <row r="443" spans="1:45" ht="20.100000000000001" customHeight="1" x14ac:dyDescent="0.2">
      <c r="D443" s="2" t="s">
        <v>122</v>
      </c>
      <c r="F443" s="39">
        <v>117</v>
      </c>
      <c r="G443" s="39"/>
      <c r="H443" s="39"/>
      <c r="I443" s="39"/>
      <c r="J443" s="39">
        <v>246</v>
      </c>
      <c r="K443" s="39">
        <v>14</v>
      </c>
      <c r="L443" s="39">
        <v>0</v>
      </c>
      <c r="M443" s="39"/>
      <c r="N443" s="39">
        <v>260</v>
      </c>
      <c r="O443" s="39"/>
      <c r="P443" s="39"/>
      <c r="Q443" s="39"/>
      <c r="R443" s="39">
        <v>0</v>
      </c>
      <c r="S443" s="39">
        <v>0</v>
      </c>
      <c r="T443" s="39">
        <v>90</v>
      </c>
      <c r="U443" s="39">
        <v>0</v>
      </c>
      <c r="V443" s="39">
        <v>19</v>
      </c>
      <c r="W443" s="39"/>
      <c r="X443" s="39">
        <v>69</v>
      </c>
      <c r="Y443" s="39">
        <v>1</v>
      </c>
      <c r="Z443" s="39">
        <v>4</v>
      </c>
      <c r="AA443" s="39">
        <v>41</v>
      </c>
      <c r="AB443" s="39">
        <v>0</v>
      </c>
      <c r="AC443" s="39">
        <v>0</v>
      </c>
      <c r="AD443" s="39">
        <v>27</v>
      </c>
      <c r="AE443" s="39"/>
      <c r="AF443" s="39">
        <v>251</v>
      </c>
      <c r="AG443" s="39"/>
      <c r="AH443" s="39"/>
      <c r="AI443" s="39"/>
      <c r="AJ443" s="39">
        <v>126</v>
      </c>
      <c r="AK443" s="39"/>
      <c r="AL443" s="39"/>
      <c r="AM443" s="39"/>
      <c r="AN443" s="39">
        <v>0</v>
      </c>
      <c r="AO443" s="39"/>
      <c r="AP443" s="39">
        <v>0</v>
      </c>
      <c r="AQ443" s="40"/>
      <c r="AR443" s="40"/>
      <c r="AS443" s="40"/>
    </row>
    <row r="444" spans="1:45" ht="19.5" customHeight="1" x14ac:dyDescent="0.2">
      <c r="D444" s="47" t="s">
        <v>97</v>
      </c>
      <c r="F444" s="48">
        <v>92</v>
      </c>
      <c r="G444" s="49"/>
      <c r="H444" s="49"/>
      <c r="I444" s="49"/>
      <c r="J444" s="48">
        <v>244</v>
      </c>
      <c r="K444" s="48">
        <v>1</v>
      </c>
      <c r="L444" s="48">
        <v>0</v>
      </c>
      <c r="M444" s="49"/>
      <c r="N444" s="48">
        <v>245</v>
      </c>
      <c r="O444" s="49"/>
      <c r="P444" s="49"/>
      <c r="Q444" s="49"/>
      <c r="R444" s="48">
        <v>0</v>
      </c>
      <c r="S444" s="48">
        <v>1</v>
      </c>
      <c r="T444" s="48">
        <v>74</v>
      </c>
      <c r="U444" s="48">
        <v>0</v>
      </c>
      <c r="V444" s="48">
        <v>17</v>
      </c>
      <c r="W444" s="49"/>
      <c r="X444" s="48">
        <v>40</v>
      </c>
      <c r="Y444" s="48">
        <v>0</v>
      </c>
      <c r="Z444" s="48">
        <v>6</v>
      </c>
      <c r="AA444" s="48">
        <v>43</v>
      </c>
      <c r="AB444" s="48">
        <v>0</v>
      </c>
      <c r="AC444" s="48">
        <v>0</v>
      </c>
      <c r="AD444" s="48">
        <v>30</v>
      </c>
      <c r="AE444" s="49"/>
      <c r="AF444" s="48">
        <v>211</v>
      </c>
      <c r="AG444" s="49"/>
      <c r="AH444" s="49"/>
      <c r="AI444" s="49"/>
      <c r="AJ444" s="48">
        <v>126</v>
      </c>
      <c r="AK444" s="49"/>
      <c r="AL444" s="49"/>
      <c r="AM444" s="49"/>
      <c r="AN444" s="48">
        <v>0</v>
      </c>
      <c r="AO444" s="49"/>
      <c r="AP444" s="48">
        <v>0</v>
      </c>
      <c r="AQ444" s="40"/>
      <c r="AR444" s="40"/>
      <c r="AS444" s="40"/>
    </row>
    <row r="445" spans="1:45" ht="20.100000000000001" customHeight="1" x14ac:dyDescent="0.2">
      <c r="D445" s="2" t="s">
        <v>113</v>
      </c>
      <c r="F445" s="39">
        <v>118</v>
      </c>
      <c r="G445" s="39"/>
      <c r="H445" s="39"/>
      <c r="I445" s="39"/>
      <c r="J445" s="39">
        <v>245</v>
      </c>
      <c r="K445" s="39">
        <v>14</v>
      </c>
      <c r="L445" s="39">
        <v>0</v>
      </c>
      <c r="M445" s="39"/>
      <c r="N445" s="39">
        <v>259</v>
      </c>
      <c r="O445" s="39"/>
      <c r="P445" s="39"/>
      <c r="Q445" s="39"/>
      <c r="R445" s="39">
        <v>1</v>
      </c>
      <c r="S445" s="39">
        <v>3</v>
      </c>
      <c r="T445" s="39">
        <v>116</v>
      </c>
      <c r="U445" s="39">
        <v>0</v>
      </c>
      <c r="V445" s="39">
        <v>18</v>
      </c>
      <c r="W445" s="39"/>
      <c r="X445" s="39">
        <v>48</v>
      </c>
      <c r="Y445" s="39">
        <v>6</v>
      </c>
      <c r="Z445" s="39">
        <v>6</v>
      </c>
      <c r="AA445" s="39">
        <v>49</v>
      </c>
      <c r="AB445" s="39">
        <v>0</v>
      </c>
      <c r="AC445" s="39">
        <v>1</v>
      </c>
      <c r="AD445" s="39">
        <v>20</v>
      </c>
      <c r="AE445" s="39"/>
      <c r="AF445" s="39">
        <v>268</v>
      </c>
      <c r="AG445" s="39"/>
      <c r="AH445" s="39"/>
      <c r="AI445" s="39"/>
      <c r="AJ445" s="39">
        <v>109</v>
      </c>
      <c r="AK445" s="39"/>
      <c r="AL445" s="39"/>
      <c r="AM445" s="39"/>
      <c r="AN445" s="39">
        <v>0</v>
      </c>
      <c r="AO445" s="39"/>
      <c r="AP445" s="39">
        <v>0</v>
      </c>
      <c r="AQ445" s="40"/>
      <c r="AR445" s="40"/>
      <c r="AS445" s="40"/>
    </row>
    <row r="446" spans="1:45" ht="19.5" customHeight="1" x14ac:dyDescent="0.2">
      <c r="D446" s="47" t="s">
        <v>136</v>
      </c>
      <c r="F446" s="48">
        <v>159</v>
      </c>
      <c r="G446" s="49"/>
      <c r="H446" s="49"/>
      <c r="I446" s="49"/>
      <c r="J446" s="48">
        <v>249</v>
      </c>
      <c r="K446" s="48">
        <v>18</v>
      </c>
      <c r="L446" s="48">
        <v>1</v>
      </c>
      <c r="M446" s="49"/>
      <c r="N446" s="48">
        <v>268</v>
      </c>
      <c r="O446" s="49"/>
      <c r="P446" s="49"/>
      <c r="Q446" s="49"/>
      <c r="R446" s="48">
        <v>0</v>
      </c>
      <c r="S446" s="48">
        <v>3</v>
      </c>
      <c r="T446" s="48">
        <v>86</v>
      </c>
      <c r="U446" s="48">
        <v>0</v>
      </c>
      <c r="V446" s="48">
        <v>14</v>
      </c>
      <c r="W446" s="49"/>
      <c r="X446" s="48">
        <v>67</v>
      </c>
      <c r="Y446" s="48">
        <v>2</v>
      </c>
      <c r="Z446" s="48">
        <v>11</v>
      </c>
      <c r="AA446" s="48">
        <v>65</v>
      </c>
      <c r="AB446" s="48">
        <v>0</v>
      </c>
      <c r="AC446" s="48">
        <v>1</v>
      </c>
      <c r="AD446" s="48">
        <v>21</v>
      </c>
      <c r="AE446" s="49"/>
      <c r="AF446" s="48">
        <v>270</v>
      </c>
      <c r="AG446" s="49"/>
      <c r="AH446" s="49"/>
      <c r="AI446" s="49"/>
      <c r="AJ446" s="48">
        <v>157</v>
      </c>
      <c r="AK446" s="49"/>
      <c r="AL446" s="49"/>
      <c r="AM446" s="49"/>
      <c r="AN446" s="48">
        <v>0</v>
      </c>
      <c r="AO446" s="49"/>
      <c r="AP446" s="48">
        <v>0</v>
      </c>
      <c r="AQ446" s="40"/>
      <c r="AR446" s="40"/>
      <c r="AS446" s="40"/>
    </row>
    <row r="447" spans="1:45" ht="20.100000000000001" customHeight="1" x14ac:dyDescent="0.2">
      <c r="D447" s="2" t="s">
        <v>114</v>
      </c>
      <c r="F447" s="39">
        <v>101</v>
      </c>
      <c r="G447" s="39"/>
      <c r="H447" s="39"/>
      <c r="I447" s="39"/>
      <c r="J447" s="39">
        <v>244</v>
      </c>
      <c r="K447" s="39">
        <v>4</v>
      </c>
      <c r="L447" s="39">
        <v>0</v>
      </c>
      <c r="M447" s="39"/>
      <c r="N447" s="39">
        <v>248</v>
      </c>
      <c r="O447" s="39"/>
      <c r="P447" s="39"/>
      <c r="Q447" s="39"/>
      <c r="R447" s="39">
        <v>0</v>
      </c>
      <c r="S447" s="39">
        <v>15</v>
      </c>
      <c r="T447" s="39">
        <v>94</v>
      </c>
      <c r="U447" s="39">
        <v>0</v>
      </c>
      <c r="V447" s="39">
        <v>19</v>
      </c>
      <c r="W447" s="39"/>
      <c r="X447" s="39">
        <v>34</v>
      </c>
      <c r="Y447" s="39">
        <v>0</v>
      </c>
      <c r="Z447" s="39">
        <v>2</v>
      </c>
      <c r="AA447" s="39">
        <v>16</v>
      </c>
      <c r="AB447" s="39">
        <v>0</v>
      </c>
      <c r="AC447" s="39">
        <v>0</v>
      </c>
      <c r="AD447" s="39">
        <v>12</v>
      </c>
      <c r="AE447" s="39"/>
      <c r="AF447" s="39">
        <v>192</v>
      </c>
      <c r="AG447" s="39"/>
      <c r="AH447" s="39"/>
      <c r="AI447" s="39"/>
      <c r="AJ447" s="39">
        <v>157</v>
      </c>
      <c r="AK447" s="39"/>
      <c r="AL447" s="39"/>
      <c r="AM447" s="39"/>
      <c r="AN447" s="39">
        <v>0</v>
      </c>
      <c r="AO447" s="39"/>
      <c r="AP447" s="39">
        <v>0</v>
      </c>
      <c r="AQ447" s="40"/>
      <c r="AR447" s="40"/>
      <c r="AS447" s="40"/>
    </row>
    <row r="448" spans="1:45" ht="20.100000000000001" customHeight="1" x14ac:dyDescent="0.2"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40"/>
      <c r="AR448" s="40"/>
      <c r="AS448" s="40"/>
    </row>
    <row r="449" spans="1:45" s="1" customFormat="1" ht="20.100000000000001" customHeight="1" x14ac:dyDescent="0.25">
      <c r="A449" s="3"/>
      <c r="B449" s="6"/>
      <c r="C449" s="51" t="s">
        <v>159</v>
      </c>
      <c r="D449" s="52"/>
      <c r="E449" s="5"/>
      <c r="F449" s="53">
        <v>587</v>
      </c>
      <c r="G449" s="54"/>
      <c r="H449" s="54"/>
      <c r="I449" s="54"/>
      <c r="J449" s="53">
        <v>1228</v>
      </c>
      <c r="K449" s="53">
        <v>51</v>
      </c>
      <c r="L449" s="53">
        <v>1</v>
      </c>
      <c r="M449" s="54"/>
      <c r="N449" s="53">
        <v>1280</v>
      </c>
      <c r="O449" s="54"/>
      <c r="P449" s="54"/>
      <c r="Q449" s="54"/>
      <c r="R449" s="53">
        <v>1</v>
      </c>
      <c r="S449" s="53">
        <v>22</v>
      </c>
      <c r="T449" s="53">
        <v>460</v>
      </c>
      <c r="U449" s="53">
        <v>0</v>
      </c>
      <c r="V449" s="53">
        <v>87</v>
      </c>
      <c r="W449" s="54"/>
      <c r="X449" s="53">
        <v>258</v>
      </c>
      <c r="Y449" s="53">
        <v>9</v>
      </c>
      <c r="Z449" s="53">
        <v>29</v>
      </c>
      <c r="AA449" s="53">
        <v>214</v>
      </c>
      <c r="AB449" s="53">
        <v>0</v>
      </c>
      <c r="AC449" s="53">
        <v>2</v>
      </c>
      <c r="AD449" s="53">
        <v>110</v>
      </c>
      <c r="AE449" s="54"/>
      <c r="AF449" s="53">
        <v>1192</v>
      </c>
      <c r="AG449" s="54"/>
      <c r="AH449" s="54"/>
      <c r="AI449" s="54"/>
      <c r="AJ449" s="53">
        <v>675</v>
      </c>
      <c r="AK449" s="54"/>
      <c r="AL449" s="54"/>
      <c r="AM449" s="54"/>
      <c r="AN449" s="53">
        <v>0</v>
      </c>
      <c r="AO449" s="54"/>
      <c r="AP449" s="53">
        <v>0</v>
      </c>
      <c r="AQ449" s="40"/>
      <c r="AR449" s="40"/>
      <c r="AS449" s="40"/>
    </row>
    <row r="450" spans="1:45" s="1" customFormat="1" ht="20.100000000000001" customHeight="1" x14ac:dyDescent="0.2">
      <c r="A450" s="3"/>
      <c r="B450" s="6"/>
      <c r="C450" s="3"/>
      <c r="D450" s="3"/>
      <c r="E450" s="5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</row>
    <row r="451" spans="1:45" s="1" customFormat="1" ht="20.100000000000001" customHeight="1" x14ac:dyDescent="0.25">
      <c r="A451" s="3"/>
      <c r="B451" s="57" t="s">
        <v>247</v>
      </c>
      <c r="C451" s="58"/>
      <c r="D451" s="58"/>
      <c r="E451" s="5"/>
      <c r="F451" s="59">
        <v>587</v>
      </c>
      <c r="G451" s="54"/>
      <c r="H451" s="54"/>
      <c r="I451" s="54"/>
      <c r="J451" s="59">
        <v>1228</v>
      </c>
      <c r="K451" s="59">
        <v>51</v>
      </c>
      <c r="L451" s="59">
        <v>1</v>
      </c>
      <c r="M451" s="54"/>
      <c r="N451" s="59">
        <v>1280</v>
      </c>
      <c r="O451" s="54"/>
      <c r="P451" s="54"/>
      <c r="Q451" s="54"/>
      <c r="R451" s="59">
        <v>1</v>
      </c>
      <c r="S451" s="59">
        <v>22</v>
      </c>
      <c r="T451" s="59">
        <v>460</v>
      </c>
      <c r="U451" s="59">
        <v>0</v>
      </c>
      <c r="V451" s="59">
        <v>87</v>
      </c>
      <c r="W451" s="54"/>
      <c r="X451" s="59">
        <v>258</v>
      </c>
      <c r="Y451" s="59">
        <v>9</v>
      </c>
      <c r="Z451" s="59">
        <v>29</v>
      </c>
      <c r="AA451" s="59">
        <v>214</v>
      </c>
      <c r="AB451" s="59">
        <v>0</v>
      </c>
      <c r="AC451" s="59">
        <v>2</v>
      </c>
      <c r="AD451" s="59">
        <v>110</v>
      </c>
      <c r="AE451" s="54"/>
      <c r="AF451" s="59">
        <v>1192</v>
      </c>
      <c r="AG451" s="54"/>
      <c r="AH451" s="54"/>
      <c r="AI451" s="54"/>
      <c r="AJ451" s="59">
        <v>675</v>
      </c>
      <c r="AK451" s="54"/>
      <c r="AL451" s="54"/>
      <c r="AM451" s="54"/>
      <c r="AN451" s="59">
        <v>0</v>
      </c>
      <c r="AO451" s="54"/>
      <c r="AP451" s="59">
        <v>0</v>
      </c>
      <c r="AQ451" s="40"/>
      <c r="AR451" s="40"/>
      <c r="AS451" s="40"/>
    </row>
    <row r="452" spans="1:45" ht="20.100000000000001" customHeight="1" x14ac:dyDescent="0.2"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40"/>
      <c r="AR452" s="40"/>
      <c r="AS452" s="40"/>
    </row>
    <row r="453" spans="1:45" ht="20.100000000000001" customHeight="1" x14ac:dyDescent="0.2">
      <c r="B453" s="6" t="s">
        <v>248</v>
      </c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40"/>
      <c r="AR453" s="40"/>
      <c r="AS453" s="40"/>
    </row>
    <row r="454" spans="1:45" ht="20.100000000000001" customHeight="1" x14ac:dyDescent="0.2">
      <c r="C454" s="3" t="s">
        <v>0</v>
      </c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40"/>
      <c r="AR454" s="40"/>
      <c r="AS454" s="40"/>
    </row>
    <row r="455" spans="1:45" ht="20.100000000000001" customHeight="1" x14ac:dyDescent="0.2">
      <c r="D455" s="2" t="s">
        <v>122</v>
      </c>
      <c r="F455" s="39">
        <v>0</v>
      </c>
      <c r="G455" s="39"/>
      <c r="H455" s="39"/>
      <c r="I455" s="39"/>
      <c r="J455" s="39">
        <v>0</v>
      </c>
      <c r="K455" s="39">
        <v>0</v>
      </c>
      <c r="L455" s="39">
        <v>0</v>
      </c>
      <c r="M455" s="39"/>
      <c r="N455" s="39">
        <v>0</v>
      </c>
      <c r="O455" s="39"/>
      <c r="P455" s="39"/>
      <c r="Q455" s="39"/>
      <c r="R455" s="39">
        <v>0</v>
      </c>
      <c r="S455" s="39">
        <v>0</v>
      </c>
      <c r="T455" s="39">
        <v>0</v>
      </c>
      <c r="U455" s="39">
        <v>0</v>
      </c>
      <c r="V455" s="39">
        <v>0</v>
      </c>
      <c r="W455" s="39"/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/>
      <c r="AF455" s="39">
        <v>0</v>
      </c>
      <c r="AG455" s="39"/>
      <c r="AH455" s="39"/>
      <c r="AI455" s="39"/>
      <c r="AJ455" s="39">
        <v>0</v>
      </c>
      <c r="AK455" s="39"/>
      <c r="AL455" s="39"/>
      <c r="AM455" s="39"/>
      <c r="AN455" s="39">
        <v>0</v>
      </c>
      <c r="AO455" s="39"/>
      <c r="AP455" s="39">
        <v>0</v>
      </c>
      <c r="AQ455" s="40"/>
      <c r="AR455" s="40"/>
      <c r="AS455" s="40"/>
    </row>
    <row r="456" spans="1:45" ht="19.5" customHeight="1" x14ac:dyDescent="0.2">
      <c r="D456" s="47" t="s">
        <v>97</v>
      </c>
      <c r="F456" s="48">
        <v>0</v>
      </c>
      <c r="G456" s="49"/>
      <c r="H456" s="49"/>
      <c r="I456" s="49"/>
      <c r="J456" s="48">
        <v>0</v>
      </c>
      <c r="K456" s="48">
        <v>0</v>
      </c>
      <c r="L456" s="48">
        <v>0</v>
      </c>
      <c r="M456" s="49"/>
      <c r="N456" s="48">
        <v>0</v>
      </c>
      <c r="O456" s="49"/>
      <c r="P456" s="49"/>
      <c r="Q456" s="49"/>
      <c r="R456" s="48">
        <v>0</v>
      </c>
      <c r="S456" s="48">
        <v>0</v>
      </c>
      <c r="T456" s="48">
        <v>0</v>
      </c>
      <c r="U456" s="48">
        <v>0</v>
      </c>
      <c r="V456" s="48">
        <v>0</v>
      </c>
      <c r="W456" s="49"/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9"/>
      <c r="AF456" s="48">
        <v>0</v>
      </c>
      <c r="AG456" s="49"/>
      <c r="AH456" s="49"/>
      <c r="AI456" s="49"/>
      <c r="AJ456" s="48">
        <v>0</v>
      </c>
      <c r="AK456" s="49"/>
      <c r="AL456" s="49"/>
      <c r="AM456" s="49"/>
      <c r="AN456" s="48">
        <v>0</v>
      </c>
      <c r="AO456" s="49"/>
      <c r="AP456" s="48">
        <v>0</v>
      </c>
      <c r="AQ456" s="40"/>
      <c r="AR456" s="40"/>
      <c r="AS456" s="40"/>
    </row>
    <row r="457" spans="1:45" ht="20.100000000000001" customHeight="1" x14ac:dyDescent="0.2">
      <c r="B457" s="5"/>
      <c r="D457" s="2" t="s">
        <v>113</v>
      </c>
      <c r="F457" s="39">
        <v>0</v>
      </c>
      <c r="G457" s="39"/>
      <c r="H457" s="39"/>
      <c r="I457" s="39"/>
      <c r="J457" s="39">
        <v>0</v>
      </c>
      <c r="K457" s="39">
        <v>0</v>
      </c>
      <c r="L457" s="39">
        <v>0</v>
      </c>
      <c r="M457" s="39"/>
      <c r="N457" s="39">
        <v>0</v>
      </c>
      <c r="O457" s="39"/>
      <c r="P457" s="39"/>
      <c r="Q457" s="39"/>
      <c r="R457" s="39">
        <v>0</v>
      </c>
      <c r="S457" s="39">
        <v>0</v>
      </c>
      <c r="T457" s="39">
        <v>0</v>
      </c>
      <c r="U457" s="39">
        <v>0</v>
      </c>
      <c r="V457" s="39">
        <v>0</v>
      </c>
      <c r="W457" s="39"/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/>
      <c r="AF457" s="39">
        <v>0</v>
      </c>
      <c r="AG457" s="39"/>
      <c r="AH457" s="39"/>
      <c r="AI457" s="39"/>
      <c r="AJ457" s="39">
        <v>0</v>
      </c>
      <c r="AK457" s="39"/>
      <c r="AL457" s="39"/>
      <c r="AM457" s="39"/>
      <c r="AN457" s="39">
        <v>0</v>
      </c>
      <c r="AO457" s="39"/>
      <c r="AP457" s="39">
        <v>0</v>
      </c>
      <c r="AQ457" s="40"/>
      <c r="AR457" s="40"/>
      <c r="AS457" s="40"/>
    </row>
    <row r="458" spans="1:45" ht="19.5" customHeight="1" x14ac:dyDescent="0.2">
      <c r="D458" s="47" t="s">
        <v>136</v>
      </c>
      <c r="F458" s="48">
        <v>0</v>
      </c>
      <c r="G458" s="49"/>
      <c r="H458" s="49"/>
      <c r="I458" s="49"/>
      <c r="J458" s="48">
        <v>0</v>
      </c>
      <c r="K458" s="48">
        <v>0</v>
      </c>
      <c r="L458" s="48">
        <v>1</v>
      </c>
      <c r="M458" s="49"/>
      <c r="N458" s="48">
        <v>1</v>
      </c>
      <c r="O458" s="49"/>
      <c r="P458" s="49"/>
      <c r="Q458" s="49"/>
      <c r="R458" s="48">
        <v>0</v>
      </c>
      <c r="S458" s="48">
        <v>0</v>
      </c>
      <c r="T458" s="48">
        <v>0</v>
      </c>
      <c r="U458" s="48">
        <v>0</v>
      </c>
      <c r="V458" s="48">
        <v>0</v>
      </c>
      <c r="W458" s="49"/>
      <c r="X458" s="48">
        <v>0</v>
      </c>
      <c r="Y458" s="48">
        <v>0</v>
      </c>
      <c r="Z458" s="48">
        <v>0</v>
      </c>
      <c r="AA458" s="48">
        <v>1</v>
      </c>
      <c r="AB458" s="48">
        <v>0</v>
      </c>
      <c r="AC458" s="48">
        <v>0</v>
      </c>
      <c r="AD458" s="48">
        <v>0</v>
      </c>
      <c r="AE458" s="49"/>
      <c r="AF458" s="48">
        <v>1</v>
      </c>
      <c r="AG458" s="49"/>
      <c r="AH458" s="49"/>
      <c r="AI458" s="49"/>
      <c r="AJ458" s="48">
        <v>0</v>
      </c>
      <c r="AK458" s="49"/>
      <c r="AL458" s="49"/>
      <c r="AM458" s="49"/>
      <c r="AN458" s="48">
        <v>0</v>
      </c>
      <c r="AO458" s="49"/>
      <c r="AP458" s="48">
        <v>0</v>
      </c>
      <c r="AQ458" s="40"/>
      <c r="AR458" s="40"/>
      <c r="AS458" s="40"/>
    </row>
    <row r="459" spans="1:45" ht="20.100000000000001" customHeight="1" x14ac:dyDescent="0.2">
      <c r="D459" s="2" t="s">
        <v>100</v>
      </c>
      <c r="F459" s="39">
        <v>0</v>
      </c>
      <c r="G459" s="39"/>
      <c r="H459" s="39"/>
      <c r="I459" s="39"/>
      <c r="J459" s="39">
        <v>0</v>
      </c>
      <c r="K459" s="39">
        <v>0</v>
      </c>
      <c r="L459" s="39">
        <v>0</v>
      </c>
      <c r="M459" s="39"/>
      <c r="N459" s="39">
        <v>0</v>
      </c>
      <c r="O459" s="39"/>
      <c r="P459" s="39"/>
      <c r="Q459" s="39"/>
      <c r="R459" s="39">
        <v>0</v>
      </c>
      <c r="S459" s="39">
        <v>0</v>
      </c>
      <c r="T459" s="39">
        <v>0</v>
      </c>
      <c r="U459" s="39">
        <v>0</v>
      </c>
      <c r="V459" s="39">
        <v>0</v>
      </c>
      <c r="W459" s="39"/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/>
      <c r="AF459" s="39">
        <v>0</v>
      </c>
      <c r="AG459" s="39"/>
      <c r="AH459" s="39"/>
      <c r="AI459" s="39"/>
      <c r="AJ459" s="39">
        <v>0</v>
      </c>
      <c r="AK459" s="39"/>
      <c r="AL459" s="39"/>
      <c r="AM459" s="39"/>
      <c r="AN459" s="39">
        <v>0</v>
      </c>
      <c r="AO459" s="39"/>
      <c r="AP459" s="39">
        <v>0</v>
      </c>
      <c r="AQ459" s="40"/>
      <c r="AR459" s="40"/>
      <c r="AS459" s="40"/>
    </row>
    <row r="460" spans="1:45" ht="19.5" customHeight="1" x14ac:dyDescent="0.2">
      <c r="D460" s="47" t="s">
        <v>115</v>
      </c>
      <c r="F460" s="48">
        <v>0</v>
      </c>
      <c r="G460" s="49"/>
      <c r="H460" s="49"/>
      <c r="I460" s="49"/>
      <c r="J460" s="48">
        <v>0</v>
      </c>
      <c r="K460" s="48">
        <v>0</v>
      </c>
      <c r="L460" s="48">
        <v>0</v>
      </c>
      <c r="M460" s="49"/>
      <c r="N460" s="48">
        <v>0</v>
      </c>
      <c r="O460" s="49"/>
      <c r="P460" s="49"/>
      <c r="Q460" s="49"/>
      <c r="R460" s="48">
        <v>0</v>
      </c>
      <c r="S460" s="48">
        <v>0</v>
      </c>
      <c r="T460" s="48">
        <v>0</v>
      </c>
      <c r="U460" s="48">
        <v>0</v>
      </c>
      <c r="V460" s="48">
        <v>0</v>
      </c>
      <c r="W460" s="49"/>
      <c r="X460" s="48">
        <v>0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9"/>
      <c r="AF460" s="48">
        <v>0</v>
      </c>
      <c r="AG460" s="49"/>
      <c r="AH460" s="49"/>
      <c r="AI460" s="49"/>
      <c r="AJ460" s="48">
        <v>0</v>
      </c>
      <c r="AK460" s="49"/>
      <c r="AL460" s="49"/>
      <c r="AM460" s="49"/>
      <c r="AN460" s="48">
        <v>0</v>
      </c>
      <c r="AO460" s="49"/>
      <c r="AP460" s="48">
        <v>0</v>
      </c>
      <c r="AQ460" s="40"/>
      <c r="AR460" s="40"/>
      <c r="AS460" s="40"/>
    </row>
    <row r="461" spans="1:45" ht="20.100000000000001" customHeight="1" x14ac:dyDescent="0.2">
      <c r="D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0"/>
      <c r="AR461" s="40"/>
      <c r="AS461" s="40"/>
    </row>
    <row r="462" spans="1:45" s="1" customFormat="1" ht="20.100000000000001" customHeight="1" x14ac:dyDescent="0.25">
      <c r="A462" s="3"/>
      <c r="B462" s="6"/>
      <c r="C462" s="51" t="s">
        <v>120</v>
      </c>
      <c r="D462" s="52"/>
      <c r="E462" s="5"/>
      <c r="F462" s="53">
        <v>0</v>
      </c>
      <c r="G462" s="54"/>
      <c r="H462" s="54"/>
      <c r="I462" s="54"/>
      <c r="J462" s="53">
        <v>0</v>
      </c>
      <c r="K462" s="53">
        <v>0</v>
      </c>
      <c r="L462" s="53">
        <v>1</v>
      </c>
      <c r="M462" s="54"/>
      <c r="N462" s="53">
        <v>1</v>
      </c>
      <c r="O462" s="54"/>
      <c r="P462" s="54"/>
      <c r="Q462" s="54"/>
      <c r="R462" s="53">
        <v>0</v>
      </c>
      <c r="S462" s="53">
        <v>0</v>
      </c>
      <c r="T462" s="53">
        <v>0</v>
      </c>
      <c r="U462" s="53">
        <v>0</v>
      </c>
      <c r="V462" s="53">
        <v>0</v>
      </c>
      <c r="W462" s="54"/>
      <c r="X462" s="53">
        <v>0</v>
      </c>
      <c r="Y462" s="53">
        <v>0</v>
      </c>
      <c r="Z462" s="53">
        <v>0</v>
      </c>
      <c r="AA462" s="53">
        <v>1</v>
      </c>
      <c r="AB462" s="53">
        <v>0</v>
      </c>
      <c r="AC462" s="53">
        <v>0</v>
      </c>
      <c r="AD462" s="53">
        <v>0</v>
      </c>
      <c r="AE462" s="54"/>
      <c r="AF462" s="53">
        <v>1</v>
      </c>
      <c r="AG462" s="54"/>
      <c r="AH462" s="54"/>
      <c r="AI462" s="54"/>
      <c r="AJ462" s="53">
        <v>0</v>
      </c>
      <c r="AK462" s="54"/>
      <c r="AL462" s="54"/>
      <c r="AM462" s="54"/>
      <c r="AN462" s="53">
        <v>0</v>
      </c>
      <c r="AO462" s="54"/>
      <c r="AP462" s="53">
        <v>0</v>
      </c>
      <c r="AQ462" s="40"/>
      <c r="AR462" s="40"/>
      <c r="AS462" s="40"/>
    </row>
    <row r="463" spans="1:45" ht="20.100000000000001" customHeight="1" x14ac:dyDescent="0.2">
      <c r="D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0"/>
      <c r="AR463" s="40"/>
      <c r="AS463" s="40"/>
    </row>
    <row r="464" spans="1:45" ht="20.100000000000001" customHeight="1" x14ac:dyDescent="0.2">
      <c r="C464" s="3" t="s">
        <v>249</v>
      </c>
      <c r="D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0"/>
      <c r="AR464" s="40"/>
      <c r="AS464" s="40"/>
    </row>
    <row r="465" spans="1:45" ht="20.100000000000001" customHeight="1" x14ac:dyDescent="0.2">
      <c r="D465" s="2" t="s">
        <v>122</v>
      </c>
      <c r="F465" s="39">
        <v>44</v>
      </c>
      <c r="G465" s="39"/>
      <c r="H465" s="39"/>
      <c r="I465" s="39"/>
      <c r="J465" s="39">
        <v>61</v>
      </c>
      <c r="K465" s="39">
        <v>1</v>
      </c>
      <c r="L465" s="39">
        <v>0</v>
      </c>
      <c r="M465" s="39"/>
      <c r="N465" s="39">
        <v>62</v>
      </c>
      <c r="O465" s="39"/>
      <c r="P465" s="39"/>
      <c r="Q465" s="39"/>
      <c r="R465" s="39">
        <v>0</v>
      </c>
      <c r="S465" s="39">
        <v>4</v>
      </c>
      <c r="T465" s="39">
        <v>35</v>
      </c>
      <c r="U465" s="39">
        <v>0</v>
      </c>
      <c r="V465" s="39">
        <v>3</v>
      </c>
      <c r="W465" s="39"/>
      <c r="X465" s="39">
        <v>10</v>
      </c>
      <c r="Y465" s="39">
        <v>0</v>
      </c>
      <c r="Z465" s="39">
        <v>1</v>
      </c>
      <c r="AA465" s="39">
        <v>22</v>
      </c>
      <c r="AB465" s="39">
        <v>0</v>
      </c>
      <c r="AC465" s="39">
        <v>0</v>
      </c>
      <c r="AD465" s="39">
        <v>3</v>
      </c>
      <c r="AE465" s="39"/>
      <c r="AF465" s="39">
        <v>78</v>
      </c>
      <c r="AG465" s="39"/>
      <c r="AH465" s="39"/>
      <c r="AI465" s="39"/>
      <c r="AJ465" s="39">
        <v>28</v>
      </c>
      <c r="AK465" s="39"/>
      <c r="AL465" s="39"/>
      <c r="AM465" s="39"/>
      <c r="AN465" s="39">
        <v>0</v>
      </c>
      <c r="AO465" s="39"/>
      <c r="AP465" s="39">
        <v>0</v>
      </c>
      <c r="AQ465" s="40"/>
      <c r="AR465" s="40"/>
      <c r="AS465" s="40"/>
    </row>
    <row r="466" spans="1:45" ht="19.5" customHeight="1" x14ac:dyDescent="0.2">
      <c r="D466" s="47" t="s">
        <v>135</v>
      </c>
      <c r="F466" s="48">
        <v>28</v>
      </c>
      <c r="G466" s="49"/>
      <c r="H466" s="49"/>
      <c r="I466" s="49"/>
      <c r="J466" s="48">
        <v>66</v>
      </c>
      <c r="K466" s="48">
        <v>3</v>
      </c>
      <c r="L466" s="48">
        <v>0</v>
      </c>
      <c r="M466" s="49"/>
      <c r="N466" s="48">
        <v>69</v>
      </c>
      <c r="O466" s="49"/>
      <c r="P466" s="49"/>
      <c r="Q466" s="49"/>
      <c r="R466" s="48">
        <v>0</v>
      </c>
      <c r="S466" s="48">
        <v>8</v>
      </c>
      <c r="T466" s="48">
        <v>30</v>
      </c>
      <c r="U466" s="48">
        <v>0</v>
      </c>
      <c r="V466" s="48">
        <v>0</v>
      </c>
      <c r="W466" s="49"/>
      <c r="X466" s="48">
        <v>11</v>
      </c>
      <c r="Y466" s="48">
        <v>2</v>
      </c>
      <c r="Z466" s="48">
        <v>1</v>
      </c>
      <c r="AA466" s="48">
        <v>14</v>
      </c>
      <c r="AB466" s="48">
        <v>0</v>
      </c>
      <c r="AC466" s="48">
        <v>0</v>
      </c>
      <c r="AD466" s="48">
        <v>1</v>
      </c>
      <c r="AE466" s="49"/>
      <c r="AF466" s="48">
        <v>67</v>
      </c>
      <c r="AG466" s="49"/>
      <c r="AH466" s="49"/>
      <c r="AI466" s="49"/>
      <c r="AJ466" s="48">
        <v>30</v>
      </c>
      <c r="AK466" s="49"/>
      <c r="AL466" s="49"/>
      <c r="AM466" s="49"/>
      <c r="AN466" s="48">
        <v>0</v>
      </c>
      <c r="AO466" s="49"/>
      <c r="AP466" s="48">
        <v>0</v>
      </c>
      <c r="AQ466" s="40"/>
      <c r="AR466" s="40"/>
      <c r="AS466" s="40"/>
    </row>
    <row r="467" spans="1:45" ht="20.100000000000001" customHeight="1" x14ac:dyDescent="0.2">
      <c r="B467" s="5"/>
      <c r="D467" s="2" t="s">
        <v>113</v>
      </c>
      <c r="F467" s="39">
        <v>42</v>
      </c>
      <c r="G467" s="39"/>
      <c r="H467" s="39"/>
      <c r="I467" s="39"/>
      <c r="J467" s="39">
        <v>64</v>
      </c>
      <c r="K467" s="39">
        <v>1</v>
      </c>
      <c r="L467" s="39">
        <v>7</v>
      </c>
      <c r="M467" s="39"/>
      <c r="N467" s="39">
        <v>72</v>
      </c>
      <c r="O467" s="39"/>
      <c r="P467" s="39"/>
      <c r="Q467" s="39"/>
      <c r="R467" s="39">
        <v>0</v>
      </c>
      <c r="S467" s="39">
        <v>2</v>
      </c>
      <c r="T467" s="39">
        <v>29</v>
      </c>
      <c r="U467" s="39">
        <v>1</v>
      </c>
      <c r="V467" s="39">
        <v>0</v>
      </c>
      <c r="W467" s="39"/>
      <c r="X467" s="39">
        <v>15</v>
      </c>
      <c r="Y467" s="39">
        <v>0</v>
      </c>
      <c r="Z467" s="39">
        <v>5</v>
      </c>
      <c r="AA467" s="39">
        <v>15</v>
      </c>
      <c r="AB467" s="39">
        <v>0</v>
      </c>
      <c r="AC467" s="39">
        <v>0</v>
      </c>
      <c r="AD467" s="39">
        <v>10</v>
      </c>
      <c r="AE467" s="39"/>
      <c r="AF467" s="39">
        <v>77</v>
      </c>
      <c r="AG467" s="39"/>
      <c r="AH467" s="39"/>
      <c r="AI467" s="39"/>
      <c r="AJ467" s="39">
        <v>37</v>
      </c>
      <c r="AK467" s="39"/>
      <c r="AL467" s="39"/>
      <c r="AM467" s="39"/>
      <c r="AN467" s="39">
        <v>0</v>
      </c>
      <c r="AO467" s="39"/>
      <c r="AP467" s="39">
        <v>0</v>
      </c>
      <c r="AQ467" s="40"/>
      <c r="AR467" s="40"/>
      <c r="AS467" s="40"/>
    </row>
    <row r="468" spans="1:45" ht="19.5" customHeight="1" x14ac:dyDescent="0.2">
      <c r="D468" s="47" t="s">
        <v>136</v>
      </c>
      <c r="F468" s="48">
        <v>36</v>
      </c>
      <c r="G468" s="49"/>
      <c r="H468" s="49"/>
      <c r="I468" s="49"/>
      <c r="J468" s="48">
        <v>64</v>
      </c>
      <c r="K468" s="48">
        <v>2</v>
      </c>
      <c r="L468" s="48">
        <v>0</v>
      </c>
      <c r="M468" s="49"/>
      <c r="N468" s="48">
        <v>66</v>
      </c>
      <c r="O468" s="49"/>
      <c r="P468" s="49"/>
      <c r="Q468" s="49"/>
      <c r="R468" s="48">
        <v>0</v>
      </c>
      <c r="S468" s="48">
        <v>2</v>
      </c>
      <c r="T468" s="48">
        <v>30</v>
      </c>
      <c r="U468" s="48">
        <v>0</v>
      </c>
      <c r="V468" s="48">
        <v>5</v>
      </c>
      <c r="W468" s="49"/>
      <c r="X468" s="48">
        <v>11</v>
      </c>
      <c r="Y468" s="48">
        <v>0</v>
      </c>
      <c r="Z468" s="48">
        <v>0</v>
      </c>
      <c r="AA468" s="48">
        <v>9</v>
      </c>
      <c r="AB468" s="48">
        <v>0</v>
      </c>
      <c r="AC468" s="48">
        <v>0</v>
      </c>
      <c r="AD468" s="48">
        <v>8</v>
      </c>
      <c r="AE468" s="49"/>
      <c r="AF468" s="48">
        <v>65</v>
      </c>
      <c r="AG468" s="49"/>
      <c r="AH468" s="49"/>
      <c r="AI468" s="49"/>
      <c r="AJ468" s="48">
        <v>37</v>
      </c>
      <c r="AK468" s="49"/>
      <c r="AL468" s="49"/>
      <c r="AM468" s="49"/>
      <c r="AN468" s="48">
        <v>0</v>
      </c>
      <c r="AO468" s="49"/>
      <c r="AP468" s="48">
        <v>0</v>
      </c>
      <c r="AQ468" s="40"/>
      <c r="AR468" s="40"/>
      <c r="AS468" s="40"/>
    </row>
    <row r="469" spans="1:45" ht="20.100000000000001" customHeight="1" x14ac:dyDescent="0.2">
      <c r="B469" s="5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40"/>
      <c r="AR469" s="40"/>
      <c r="AS469" s="40"/>
    </row>
    <row r="470" spans="1:45" s="1" customFormat="1" ht="20.100000000000001" customHeight="1" x14ac:dyDescent="0.25">
      <c r="A470" s="3"/>
      <c r="B470" s="6"/>
      <c r="C470" s="51" t="s">
        <v>250</v>
      </c>
      <c r="D470" s="52"/>
      <c r="E470" s="5"/>
      <c r="F470" s="53">
        <v>150</v>
      </c>
      <c r="G470" s="54"/>
      <c r="H470" s="54"/>
      <c r="I470" s="54"/>
      <c r="J470" s="53">
        <v>255</v>
      </c>
      <c r="K470" s="53">
        <v>7</v>
      </c>
      <c r="L470" s="53">
        <v>7</v>
      </c>
      <c r="M470" s="54"/>
      <c r="N470" s="53">
        <v>269</v>
      </c>
      <c r="O470" s="54"/>
      <c r="P470" s="54"/>
      <c r="Q470" s="54"/>
      <c r="R470" s="53">
        <v>0</v>
      </c>
      <c r="S470" s="53">
        <v>16</v>
      </c>
      <c r="T470" s="53">
        <v>124</v>
      </c>
      <c r="U470" s="53">
        <v>1</v>
      </c>
      <c r="V470" s="53">
        <v>8</v>
      </c>
      <c r="W470" s="54"/>
      <c r="X470" s="53">
        <v>47</v>
      </c>
      <c r="Y470" s="53">
        <v>2</v>
      </c>
      <c r="Z470" s="53">
        <v>7</v>
      </c>
      <c r="AA470" s="53">
        <v>60</v>
      </c>
      <c r="AB470" s="53">
        <v>0</v>
      </c>
      <c r="AC470" s="53">
        <v>0</v>
      </c>
      <c r="AD470" s="53">
        <v>22</v>
      </c>
      <c r="AE470" s="54"/>
      <c r="AF470" s="53">
        <v>287</v>
      </c>
      <c r="AG470" s="54"/>
      <c r="AH470" s="54"/>
      <c r="AI470" s="54"/>
      <c r="AJ470" s="53">
        <v>132</v>
      </c>
      <c r="AK470" s="54"/>
      <c r="AL470" s="54"/>
      <c r="AM470" s="54"/>
      <c r="AN470" s="53">
        <v>0</v>
      </c>
      <c r="AO470" s="54"/>
      <c r="AP470" s="53">
        <v>0</v>
      </c>
      <c r="AQ470" s="40"/>
      <c r="AR470" s="40"/>
      <c r="AS470" s="40"/>
    </row>
    <row r="471" spans="1:45" ht="20.100000000000001" customHeight="1" x14ac:dyDescent="0.2">
      <c r="B471" s="5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40"/>
      <c r="AR471" s="40"/>
      <c r="AS471" s="40"/>
    </row>
    <row r="472" spans="1:45" ht="20.100000000000001" customHeight="1" x14ac:dyDescent="0.2">
      <c r="B472" s="5"/>
      <c r="C472" s="3" t="s">
        <v>154</v>
      </c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40"/>
      <c r="AR472" s="40"/>
      <c r="AS472" s="40"/>
    </row>
    <row r="473" spans="1:45" ht="20.100000000000001" customHeight="1" x14ac:dyDescent="0.2">
      <c r="B473" s="5"/>
      <c r="D473" s="60" t="s">
        <v>251</v>
      </c>
      <c r="F473" s="39">
        <v>42</v>
      </c>
      <c r="G473" s="39"/>
      <c r="H473" s="39"/>
      <c r="I473" s="39"/>
      <c r="J473" s="39">
        <v>86</v>
      </c>
      <c r="K473" s="39">
        <v>1</v>
      </c>
      <c r="L473" s="39">
        <v>3</v>
      </c>
      <c r="M473" s="39"/>
      <c r="N473" s="39">
        <v>90</v>
      </c>
      <c r="O473" s="39"/>
      <c r="P473" s="39"/>
      <c r="Q473" s="39"/>
      <c r="R473" s="39">
        <v>0</v>
      </c>
      <c r="S473" s="39">
        <v>4</v>
      </c>
      <c r="T473" s="39">
        <v>7</v>
      </c>
      <c r="U473" s="39">
        <v>1</v>
      </c>
      <c r="V473" s="39">
        <v>0</v>
      </c>
      <c r="W473" s="39"/>
      <c r="X473" s="39">
        <v>16</v>
      </c>
      <c r="Y473" s="39">
        <v>0</v>
      </c>
      <c r="Z473" s="39">
        <v>10</v>
      </c>
      <c r="AA473" s="39">
        <v>27</v>
      </c>
      <c r="AB473" s="39">
        <v>0</v>
      </c>
      <c r="AC473" s="39">
        <v>0</v>
      </c>
      <c r="AD473" s="39">
        <v>9</v>
      </c>
      <c r="AE473" s="39"/>
      <c r="AF473" s="39">
        <v>74</v>
      </c>
      <c r="AG473" s="39"/>
      <c r="AH473" s="39"/>
      <c r="AI473" s="39"/>
      <c r="AJ473" s="39">
        <v>58</v>
      </c>
      <c r="AK473" s="39"/>
      <c r="AL473" s="39"/>
      <c r="AM473" s="39"/>
      <c r="AN473" s="39">
        <v>0</v>
      </c>
      <c r="AO473" s="39"/>
      <c r="AP473" s="39">
        <v>0</v>
      </c>
      <c r="AQ473" s="40"/>
      <c r="AR473" s="40"/>
      <c r="AS473" s="40"/>
    </row>
    <row r="474" spans="1:45" ht="19.5" customHeight="1" x14ac:dyDescent="0.2">
      <c r="D474" s="47" t="s">
        <v>252</v>
      </c>
      <c r="F474" s="48">
        <v>23</v>
      </c>
      <c r="G474" s="49"/>
      <c r="H474" s="49"/>
      <c r="I474" s="49"/>
      <c r="J474" s="48">
        <v>81</v>
      </c>
      <c r="K474" s="48">
        <v>2</v>
      </c>
      <c r="L474" s="48">
        <v>0</v>
      </c>
      <c r="M474" s="49"/>
      <c r="N474" s="48">
        <v>83</v>
      </c>
      <c r="O474" s="49"/>
      <c r="P474" s="49"/>
      <c r="Q474" s="49"/>
      <c r="R474" s="48">
        <v>0</v>
      </c>
      <c r="S474" s="48">
        <v>0</v>
      </c>
      <c r="T474" s="48">
        <v>63</v>
      </c>
      <c r="U474" s="48">
        <v>0</v>
      </c>
      <c r="V474" s="48">
        <v>1</v>
      </c>
      <c r="W474" s="49"/>
      <c r="X474" s="48">
        <v>8</v>
      </c>
      <c r="Y474" s="48">
        <v>0</v>
      </c>
      <c r="Z474" s="48">
        <v>2</v>
      </c>
      <c r="AA474" s="48">
        <v>15</v>
      </c>
      <c r="AB474" s="48">
        <v>0</v>
      </c>
      <c r="AC474" s="48">
        <v>0</v>
      </c>
      <c r="AD474" s="48">
        <v>0</v>
      </c>
      <c r="AE474" s="49"/>
      <c r="AF474" s="48">
        <v>89</v>
      </c>
      <c r="AG474" s="49"/>
      <c r="AH474" s="49"/>
      <c r="AI474" s="49"/>
      <c r="AJ474" s="48">
        <v>17</v>
      </c>
      <c r="AK474" s="49"/>
      <c r="AL474" s="49"/>
      <c r="AM474" s="49"/>
      <c r="AN474" s="48">
        <v>0</v>
      </c>
      <c r="AO474" s="49"/>
      <c r="AP474" s="48">
        <v>0</v>
      </c>
      <c r="AQ474" s="40"/>
      <c r="AR474" s="40"/>
      <c r="AS474" s="40"/>
    </row>
    <row r="475" spans="1:45" ht="20.100000000000001" customHeight="1" x14ac:dyDescent="0.2">
      <c r="B475" s="5"/>
      <c r="D475" s="60" t="s">
        <v>253</v>
      </c>
      <c r="F475" s="39">
        <v>10</v>
      </c>
      <c r="G475" s="39"/>
      <c r="H475" s="39"/>
      <c r="I475" s="39"/>
      <c r="J475" s="39">
        <v>87</v>
      </c>
      <c r="K475" s="39">
        <v>4</v>
      </c>
      <c r="L475" s="39">
        <v>0</v>
      </c>
      <c r="M475" s="39"/>
      <c r="N475" s="39">
        <v>91</v>
      </c>
      <c r="O475" s="39"/>
      <c r="P475" s="39"/>
      <c r="Q475" s="39"/>
      <c r="R475" s="39">
        <v>0</v>
      </c>
      <c r="S475" s="39">
        <v>1</v>
      </c>
      <c r="T475" s="39">
        <v>32</v>
      </c>
      <c r="U475" s="39">
        <v>0</v>
      </c>
      <c r="V475" s="39">
        <v>1</v>
      </c>
      <c r="W475" s="39"/>
      <c r="X475" s="39">
        <v>8</v>
      </c>
      <c r="Y475" s="39">
        <v>1</v>
      </c>
      <c r="Z475" s="39">
        <v>1</v>
      </c>
      <c r="AA475" s="39">
        <v>12</v>
      </c>
      <c r="AB475" s="39">
        <v>0</v>
      </c>
      <c r="AC475" s="39">
        <v>0</v>
      </c>
      <c r="AD475" s="39">
        <v>3</v>
      </c>
      <c r="AE475" s="39"/>
      <c r="AF475" s="39">
        <v>59</v>
      </c>
      <c r="AG475" s="39"/>
      <c r="AH475" s="39"/>
      <c r="AI475" s="39"/>
      <c r="AJ475" s="39">
        <v>42</v>
      </c>
      <c r="AK475" s="39"/>
      <c r="AL475" s="39"/>
      <c r="AM475" s="39"/>
      <c r="AN475" s="39">
        <v>0</v>
      </c>
      <c r="AO475" s="39"/>
      <c r="AP475" s="39">
        <v>0</v>
      </c>
      <c r="AQ475" s="40"/>
      <c r="AR475" s="40"/>
      <c r="AS475" s="40"/>
    </row>
    <row r="476" spans="1:45" ht="19.5" customHeight="1" x14ac:dyDescent="0.2">
      <c r="D476" s="47" t="s">
        <v>254</v>
      </c>
      <c r="F476" s="48">
        <v>35</v>
      </c>
      <c r="G476" s="49"/>
      <c r="H476" s="49"/>
      <c r="I476" s="49"/>
      <c r="J476" s="48">
        <v>86</v>
      </c>
      <c r="K476" s="48">
        <v>1</v>
      </c>
      <c r="L476" s="48">
        <v>1</v>
      </c>
      <c r="M476" s="49"/>
      <c r="N476" s="48">
        <v>88</v>
      </c>
      <c r="O476" s="49"/>
      <c r="P476" s="49"/>
      <c r="Q476" s="49"/>
      <c r="R476" s="48">
        <v>1</v>
      </c>
      <c r="S476" s="48">
        <v>3</v>
      </c>
      <c r="T476" s="48">
        <v>3</v>
      </c>
      <c r="U476" s="48">
        <v>22</v>
      </c>
      <c r="V476" s="48">
        <v>10</v>
      </c>
      <c r="W476" s="49"/>
      <c r="X476" s="48">
        <v>15</v>
      </c>
      <c r="Y476" s="48">
        <v>0</v>
      </c>
      <c r="Z476" s="48">
        <v>0</v>
      </c>
      <c r="AA476" s="48">
        <v>11</v>
      </c>
      <c r="AB476" s="48">
        <v>0</v>
      </c>
      <c r="AC476" s="48">
        <v>0</v>
      </c>
      <c r="AD476" s="48">
        <v>6</v>
      </c>
      <c r="AE476" s="49"/>
      <c r="AF476" s="48">
        <v>71</v>
      </c>
      <c r="AG476" s="49"/>
      <c r="AH476" s="49"/>
      <c r="AI476" s="49"/>
      <c r="AJ476" s="48">
        <v>52</v>
      </c>
      <c r="AK476" s="49"/>
      <c r="AL476" s="49"/>
      <c r="AM476" s="49"/>
      <c r="AN476" s="48">
        <v>0</v>
      </c>
      <c r="AO476" s="49"/>
      <c r="AP476" s="48">
        <v>0</v>
      </c>
      <c r="AQ476" s="40"/>
      <c r="AR476" s="40"/>
      <c r="AS476" s="40"/>
    </row>
    <row r="477" spans="1:45" ht="20.100000000000001" customHeight="1" x14ac:dyDescent="0.2">
      <c r="D477" s="60" t="s">
        <v>255</v>
      </c>
      <c r="F477" s="39">
        <v>24</v>
      </c>
      <c r="G477" s="39"/>
      <c r="H477" s="39"/>
      <c r="I477" s="39"/>
      <c r="J477" s="39">
        <v>84</v>
      </c>
      <c r="K477" s="39">
        <v>0</v>
      </c>
      <c r="L477" s="39">
        <v>1</v>
      </c>
      <c r="M477" s="39"/>
      <c r="N477" s="39">
        <v>85</v>
      </c>
      <c r="O477" s="39"/>
      <c r="P477" s="39"/>
      <c r="Q477" s="39"/>
      <c r="R477" s="39">
        <v>0</v>
      </c>
      <c r="S477" s="39">
        <v>2</v>
      </c>
      <c r="T477" s="39">
        <v>5</v>
      </c>
      <c r="U477" s="39">
        <v>0</v>
      </c>
      <c r="V477" s="39">
        <v>8</v>
      </c>
      <c r="W477" s="39"/>
      <c r="X477" s="39">
        <v>15</v>
      </c>
      <c r="Y477" s="39">
        <v>3</v>
      </c>
      <c r="Z477" s="39">
        <v>2</v>
      </c>
      <c r="AA477" s="39">
        <v>10</v>
      </c>
      <c r="AB477" s="39">
        <v>0</v>
      </c>
      <c r="AC477" s="39">
        <v>0</v>
      </c>
      <c r="AD477" s="39">
        <v>19</v>
      </c>
      <c r="AE477" s="39"/>
      <c r="AF477" s="39">
        <v>64</v>
      </c>
      <c r="AG477" s="39"/>
      <c r="AH477" s="39"/>
      <c r="AI477" s="39"/>
      <c r="AJ477" s="39">
        <v>45</v>
      </c>
      <c r="AK477" s="39"/>
      <c r="AL477" s="39"/>
      <c r="AM477" s="39"/>
      <c r="AN477" s="39">
        <v>0</v>
      </c>
      <c r="AO477" s="39"/>
      <c r="AP477" s="39">
        <v>0</v>
      </c>
      <c r="AQ477" s="40"/>
      <c r="AR477" s="40"/>
      <c r="AS477" s="40"/>
    </row>
    <row r="478" spans="1:45" ht="19.5" customHeight="1" x14ac:dyDescent="0.2">
      <c r="D478" s="47" t="s">
        <v>256</v>
      </c>
      <c r="F478" s="48">
        <v>32</v>
      </c>
      <c r="G478" s="49"/>
      <c r="H478" s="49"/>
      <c r="I478" s="49"/>
      <c r="J478" s="48">
        <v>83</v>
      </c>
      <c r="K478" s="48">
        <v>0</v>
      </c>
      <c r="L478" s="48">
        <v>1</v>
      </c>
      <c r="M478" s="49"/>
      <c r="N478" s="48">
        <v>84</v>
      </c>
      <c r="O478" s="49"/>
      <c r="P478" s="49"/>
      <c r="Q478" s="49"/>
      <c r="R478" s="48">
        <v>0</v>
      </c>
      <c r="S478" s="48">
        <v>2</v>
      </c>
      <c r="T478" s="48">
        <v>31</v>
      </c>
      <c r="U478" s="48">
        <v>0</v>
      </c>
      <c r="V478" s="48">
        <v>6</v>
      </c>
      <c r="W478" s="49"/>
      <c r="X478" s="48">
        <v>14</v>
      </c>
      <c r="Y478" s="48">
        <v>1</v>
      </c>
      <c r="Z478" s="48">
        <v>2</v>
      </c>
      <c r="AA478" s="48">
        <v>11</v>
      </c>
      <c r="AB478" s="48">
        <v>0</v>
      </c>
      <c r="AC478" s="48">
        <v>0</v>
      </c>
      <c r="AD478" s="48">
        <v>4</v>
      </c>
      <c r="AE478" s="49"/>
      <c r="AF478" s="48">
        <v>71</v>
      </c>
      <c r="AG478" s="49"/>
      <c r="AH478" s="49"/>
      <c r="AI478" s="49"/>
      <c r="AJ478" s="48">
        <v>45</v>
      </c>
      <c r="AK478" s="49"/>
      <c r="AL478" s="49"/>
      <c r="AM478" s="49"/>
      <c r="AN478" s="48">
        <v>0</v>
      </c>
      <c r="AO478" s="49"/>
      <c r="AP478" s="48">
        <v>0</v>
      </c>
      <c r="AQ478" s="40"/>
      <c r="AR478" s="40"/>
      <c r="AS478" s="40"/>
    </row>
    <row r="479" spans="1:45" ht="20.100000000000001" customHeight="1" x14ac:dyDescent="0.2">
      <c r="D479" s="60" t="s">
        <v>257</v>
      </c>
      <c r="F479" s="39">
        <v>18</v>
      </c>
      <c r="G479" s="39"/>
      <c r="H479" s="39"/>
      <c r="I479" s="39"/>
      <c r="J479" s="39">
        <v>30</v>
      </c>
      <c r="K479" s="39">
        <v>5</v>
      </c>
      <c r="L479" s="39">
        <v>1</v>
      </c>
      <c r="M479" s="39"/>
      <c r="N479" s="39">
        <v>36</v>
      </c>
      <c r="O479" s="39"/>
      <c r="P479" s="39"/>
      <c r="Q479" s="39"/>
      <c r="R479" s="39">
        <v>0</v>
      </c>
      <c r="S479" s="39">
        <v>2</v>
      </c>
      <c r="T479" s="39">
        <v>11</v>
      </c>
      <c r="U479" s="39">
        <v>1</v>
      </c>
      <c r="V479" s="39">
        <v>2</v>
      </c>
      <c r="W479" s="39"/>
      <c r="X479" s="39">
        <v>8</v>
      </c>
      <c r="Y479" s="39">
        <v>2</v>
      </c>
      <c r="Z479" s="39">
        <v>7</v>
      </c>
      <c r="AA479" s="39">
        <v>10</v>
      </c>
      <c r="AB479" s="39">
        <v>0</v>
      </c>
      <c r="AC479" s="39">
        <v>0</v>
      </c>
      <c r="AD479" s="39">
        <v>3</v>
      </c>
      <c r="AE479" s="39"/>
      <c r="AF479" s="39">
        <v>46</v>
      </c>
      <c r="AG479" s="39"/>
      <c r="AH479" s="39"/>
      <c r="AI479" s="39"/>
      <c r="AJ479" s="39">
        <v>8</v>
      </c>
      <c r="AK479" s="39"/>
      <c r="AL479" s="39"/>
      <c r="AM479" s="39"/>
      <c r="AN479" s="39">
        <v>0</v>
      </c>
      <c r="AO479" s="39"/>
      <c r="AP479" s="39">
        <v>0</v>
      </c>
      <c r="AQ479" s="40"/>
      <c r="AR479" s="40"/>
      <c r="AS479" s="40"/>
    </row>
    <row r="480" spans="1:45" ht="19.5" customHeight="1" x14ac:dyDescent="0.2">
      <c r="D480" s="47" t="s">
        <v>258</v>
      </c>
      <c r="F480" s="48">
        <v>14</v>
      </c>
      <c r="G480" s="49"/>
      <c r="H480" s="49"/>
      <c r="I480" s="49"/>
      <c r="J480" s="48">
        <v>32</v>
      </c>
      <c r="K480" s="48">
        <v>1</v>
      </c>
      <c r="L480" s="48">
        <v>2</v>
      </c>
      <c r="M480" s="49"/>
      <c r="N480" s="48">
        <v>35</v>
      </c>
      <c r="O480" s="49"/>
      <c r="P480" s="49"/>
      <c r="Q480" s="49"/>
      <c r="R480" s="48">
        <v>0</v>
      </c>
      <c r="S480" s="48">
        <v>1</v>
      </c>
      <c r="T480" s="48">
        <v>11</v>
      </c>
      <c r="U480" s="48">
        <v>0</v>
      </c>
      <c r="V480" s="48">
        <v>4</v>
      </c>
      <c r="W480" s="49"/>
      <c r="X480" s="48">
        <v>4</v>
      </c>
      <c r="Y480" s="48">
        <v>0</v>
      </c>
      <c r="Z480" s="48">
        <v>3</v>
      </c>
      <c r="AA480" s="48">
        <v>8</v>
      </c>
      <c r="AB480" s="48">
        <v>0</v>
      </c>
      <c r="AC480" s="48">
        <v>0</v>
      </c>
      <c r="AD480" s="48">
        <v>1</v>
      </c>
      <c r="AE480" s="49"/>
      <c r="AF480" s="48">
        <v>32</v>
      </c>
      <c r="AG480" s="49"/>
      <c r="AH480" s="49"/>
      <c r="AI480" s="49"/>
      <c r="AJ480" s="48">
        <v>17</v>
      </c>
      <c r="AK480" s="49"/>
      <c r="AL480" s="49"/>
      <c r="AM480" s="49"/>
      <c r="AN480" s="48">
        <v>0</v>
      </c>
      <c r="AO480" s="49"/>
      <c r="AP480" s="48">
        <v>0</v>
      </c>
      <c r="AQ480" s="40"/>
      <c r="AR480" s="40"/>
      <c r="AS480" s="40"/>
    </row>
    <row r="481" spans="1:45" ht="20.100000000000001" customHeight="1" x14ac:dyDescent="0.2">
      <c r="D481" s="60" t="s">
        <v>259</v>
      </c>
      <c r="F481" s="39">
        <v>20</v>
      </c>
      <c r="G481" s="39"/>
      <c r="H481" s="39"/>
      <c r="I481" s="39"/>
      <c r="J481" s="39">
        <v>29</v>
      </c>
      <c r="K481" s="39">
        <v>0</v>
      </c>
      <c r="L481" s="39">
        <v>0</v>
      </c>
      <c r="M481" s="39"/>
      <c r="N481" s="39">
        <v>29</v>
      </c>
      <c r="O481" s="39"/>
      <c r="P481" s="39"/>
      <c r="Q481" s="39"/>
      <c r="R481" s="39">
        <v>0</v>
      </c>
      <c r="S481" s="39">
        <v>5</v>
      </c>
      <c r="T481" s="39">
        <v>2</v>
      </c>
      <c r="U481" s="39">
        <v>0</v>
      </c>
      <c r="V481" s="39">
        <v>0</v>
      </c>
      <c r="W481" s="39"/>
      <c r="X481" s="39">
        <v>6</v>
      </c>
      <c r="Y481" s="39">
        <v>1</v>
      </c>
      <c r="Z481" s="39">
        <v>2</v>
      </c>
      <c r="AA481" s="39">
        <v>22</v>
      </c>
      <c r="AB481" s="39">
        <v>0</v>
      </c>
      <c r="AC481" s="39">
        <v>0</v>
      </c>
      <c r="AD481" s="39">
        <v>0</v>
      </c>
      <c r="AE481" s="39"/>
      <c r="AF481" s="39">
        <v>38</v>
      </c>
      <c r="AG481" s="39"/>
      <c r="AH481" s="39"/>
      <c r="AI481" s="39"/>
      <c r="AJ481" s="39">
        <v>11</v>
      </c>
      <c r="AK481" s="39"/>
      <c r="AL481" s="39"/>
      <c r="AM481" s="39"/>
      <c r="AN481" s="39">
        <v>0</v>
      </c>
      <c r="AO481" s="39"/>
      <c r="AP481" s="39">
        <v>0</v>
      </c>
      <c r="AQ481" s="40"/>
      <c r="AR481" s="40"/>
      <c r="AS481" s="40"/>
    </row>
    <row r="482" spans="1:45" ht="20.100000000000001" customHeight="1" x14ac:dyDescent="0.2"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40"/>
      <c r="AR482" s="40"/>
      <c r="AS482" s="40"/>
    </row>
    <row r="483" spans="1:45" s="1" customFormat="1" ht="20.100000000000001" customHeight="1" x14ac:dyDescent="0.25">
      <c r="A483" s="3"/>
      <c r="B483" s="6"/>
      <c r="C483" s="51" t="s">
        <v>159</v>
      </c>
      <c r="D483" s="52"/>
      <c r="E483" s="5"/>
      <c r="F483" s="53">
        <v>218</v>
      </c>
      <c r="G483" s="54"/>
      <c r="H483" s="54"/>
      <c r="I483" s="54"/>
      <c r="J483" s="53">
        <v>598</v>
      </c>
      <c r="K483" s="53">
        <v>14</v>
      </c>
      <c r="L483" s="53">
        <v>9</v>
      </c>
      <c r="M483" s="54"/>
      <c r="N483" s="53">
        <v>621</v>
      </c>
      <c r="O483" s="54"/>
      <c r="P483" s="54"/>
      <c r="Q483" s="54"/>
      <c r="R483" s="53">
        <v>1</v>
      </c>
      <c r="S483" s="53">
        <v>20</v>
      </c>
      <c r="T483" s="53">
        <v>165</v>
      </c>
      <c r="U483" s="53">
        <v>24</v>
      </c>
      <c r="V483" s="53">
        <v>32</v>
      </c>
      <c r="W483" s="54"/>
      <c r="X483" s="53">
        <v>94</v>
      </c>
      <c r="Y483" s="53">
        <v>8</v>
      </c>
      <c r="Z483" s="53">
        <v>29</v>
      </c>
      <c r="AA483" s="53">
        <v>126</v>
      </c>
      <c r="AB483" s="53">
        <v>0</v>
      </c>
      <c r="AC483" s="53">
        <v>0</v>
      </c>
      <c r="AD483" s="53">
        <v>45</v>
      </c>
      <c r="AE483" s="54"/>
      <c r="AF483" s="53">
        <v>544</v>
      </c>
      <c r="AG483" s="54"/>
      <c r="AH483" s="54"/>
      <c r="AI483" s="54"/>
      <c r="AJ483" s="53">
        <v>295</v>
      </c>
      <c r="AK483" s="54"/>
      <c r="AL483" s="54"/>
      <c r="AM483" s="54"/>
      <c r="AN483" s="53">
        <v>0</v>
      </c>
      <c r="AO483" s="54"/>
      <c r="AP483" s="53">
        <v>0</v>
      </c>
      <c r="AQ483" s="40"/>
      <c r="AR483" s="40"/>
      <c r="AS483" s="40"/>
    </row>
    <row r="484" spans="1:45" s="1" customFormat="1" ht="20.100000000000001" customHeight="1" x14ac:dyDescent="0.2">
      <c r="A484" s="3"/>
      <c r="B484" s="6"/>
      <c r="C484" s="3"/>
      <c r="D484" s="3"/>
      <c r="E484" s="5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</row>
    <row r="485" spans="1:45" s="1" customFormat="1" ht="20.100000000000001" customHeight="1" x14ac:dyDescent="0.25">
      <c r="A485" s="3"/>
      <c r="B485" s="57" t="s">
        <v>260</v>
      </c>
      <c r="C485" s="58"/>
      <c r="D485" s="58"/>
      <c r="E485" s="5"/>
      <c r="F485" s="59">
        <v>368</v>
      </c>
      <c r="G485" s="54"/>
      <c r="H485" s="54"/>
      <c r="I485" s="54"/>
      <c r="J485" s="59">
        <v>853</v>
      </c>
      <c r="K485" s="59">
        <v>21</v>
      </c>
      <c r="L485" s="59">
        <v>17</v>
      </c>
      <c r="M485" s="54"/>
      <c r="N485" s="59">
        <v>891</v>
      </c>
      <c r="O485" s="54"/>
      <c r="P485" s="54"/>
      <c r="Q485" s="54"/>
      <c r="R485" s="59">
        <v>1</v>
      </c>
      <c r="S485" s="59">
        <v>36</v>
      </c>
      <c r="T485" s="59">
        <v>289</v>
      </c>
      <c r="U485" s="59">
        <v>25</v>
      </c>
      <c r="V485" s="59">
        <v>40</v>
      </c>
      <c r="W485" s="54"/>
      <c r="X485" s="59">
        <v>141</v>
      </c>
      <c r="Y485" s="59">
        <v>10</v>
      </c>
      <c r="Z485" s="59">
        <v>36</v>
      </c>
      <c r="AA485" s="59">
        <v>187</v>
      </c>
      <c r="AB485" s="59">
        <v>0</v>
      </c>
      <c r="AC485" s="59">
        <v>0</v>
      </c>
      <c r="AD485" s="59">
        <v>67</v>
      </c>
      <c r="AE485" s="54"/>
      <c r="AF485" s="59">
        <v>832</v>
      </c>
      <c r="AG485" s="54"/>
      <c r="AH485" s="54"/>
      <c r="AI485" s="54"/>
      <c r="AJ485" s="59">
        <v>427</v>
      </c>
      <c r="AK485" s="54"/>
      <c r="AL485" s="54"/>
      <c r="AM485" s="54"/>
      <c r="AN485" s="59">
        <v>0</v>
      </c>
      <c r="AO485" s="54"/>
      <c r="AP485" s="59">
        <v>0</v>
      </c>
      <c r="AQ485" s="40"/>
      <c r="AR485" s="40"/>
      <c r="AS485" s="40"/>
    </row>
    <row r="486" spans="1:45" ht="20.100000000000001" customHeight="1" x14ac:dyDescent="0.2"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40"/>
      <c r="AR486" s="40"/>
      <c r="AS486" s="40"/>
    </row>
    <row r="487" spans="1:45" ht="20.100000000000001" customHeight="1" x14ac:dyDescent="0.2">
      <c r="B487" s="6" t="s">
        <v>261</v>
      </c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40"/>
      <c r="AR487" s="40"/>
      <c r="AS487" s="40"/>
    </row>
    <row r="488" spans="1:45" ht="20.100000000000001" customHeight="1" x14ac:dyDescent="0.2">
      <c r="C488" s="3" t="s">
        <v>154</v>
      </c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40"/>
      <c r="AR488" s="40"/>
      <c r="AS488" s="40"/>
    </row>
    <row r="489" spans="1:45" ht="20.100000000000001" customHeight="1" x14ac:dyDescent="0.2">
      <c r="D489" s="2" t="s">
        <v>96</v>
      </c>
      <c r="F489" s="39">
        <v>10</v>
      </c>
      <c r="G489" s="39"/>
      <c r="H489" s="39"/>
      <c r="I489" s="39"/>
      <c r="J489" s="39">
        <v>27</v>
      </c>
      <c r="K489" s="39">
        <v>2</v>
      </c>
      <c r="L489" s="39">
        <v>0</v>
      </c>
      <c r="M489" s="39"/>
      <c r="N489" s="39">
        <v>29</v>
      </c>
      <c r="O489" s="39"/>
      <c r="P489" s="39"/>
      <c r="Q489" s="39"/>
      <c r="R489" s="39">
        <v>0</v>
      </c>
      <c r="S489" s="39">
        <v>1</v>
      </c>
      <c r="T489" s="39">
        <v>25</v>
      </c>
      <c r="U489" s="39">
        <v>0</v>
      </c>
      <c r="V489" s="39">
        <v>0</v>
      </c>
      <c r="W489" s="39"/>
      <c r="X489" s="39">
        <v>3</v>
      </c>
      <c r="Y489" s="39">
        <v>0</v>
      </c>
      <c r="Z489" s="39">
        <v>0</v>
      </c>
      <c r="AA489" s="39">
        <v>5</v>
      </c>
      <c r="AB489" s="39">
        <v>0</v>
      </c>
      <c r="AC489" s="39">
        <v>0</v>
      </c>
      <c r="AD489" s="39">
        <v>1</v>
      </c>
      <c r="AE489" s="39"/>
      <c r="AF489" s="39">
        <v>35</v>
      </c>
      <c r="AG489" s="39"/>
      <c r="AH489" s="39"/>
      <c r="AI489" s="39"/>
      <c r="AJ489" s="39">
        <v>4</v>
      </c>
      <c r="AK489" s="39"/>
      <c r="AL489" s="39"/>
      <c r="AM489" s="39"/>
      <c r="AN489" s="39">
        <v>0</v>
      </c>
      <c r="AO489" s="39"/>
      <c r="AP489" s="39">
        <v>0</v>
      </c>
      <c r="AQ489" s="40"/>
      <c r="AR489" s="40"/>
      <c r="AS489" s="40"/>
    </row>
    <row r="490" spans="1:45" ht="19.5" customHeight="1" x14ac:dyDescent="0.2">
      <c r="D490" s="47" t="s">
        <v>97</v>
      </c>
      <c r="F490" s="48">
        <v>9</v>
      </c>
      <c r="G490" s="49"/>
      <c r="H490" s="49"/>
      <c r="I490" s="49"/>
      <c r="J490" s="48">
        <v>32</v>
      </c>
      <c r="K490" s="48">
        <v>0</v>
      </c>
      <c r="L490" s="48">
        <v>0</v>
      </c>
      <c r="M490" s="49"/>
      <c r="N490" s="48">
        <v>32</v>
      </c>
      <c r="O490" s="49"/>
      <c r="P490" s="49"/>
      <c r="Q490" s="49"/>
      <c r="R490" s="48">
        <v>0</v>
      </c>
      <c r="S490" s="48">
        <v>2</v>
      </c>
      <c r="T490" s="48">
        <v>19</v>
      </c>
      <c r="U490" s="48">
        <v>1</v>
      </c>
      <c r="V490" s="48">
        <v>2</v>
      </c>
      <c r="W490" s="49"/>
      <c r="X490" s="48">
        <v>0</v>
      </c>
      <c r="Y490" s="48">
        <v>0</v>
      </c>
      <c r="Z490" s="48">
        <v>2</v>
      </c>
      <c r="AA490" s="48">
        <v>8</v>
      </c>
      <c r="AB490" s="48">
        <v>0</v>
      </c>
      <c r="AC490" s="48">
        <v>0</v>
      </c>
      <c r="AD490" s="48">
        <v>1</v>
      </c>
      <c r="AE490" s="49"/>
      <c r="AF490" s="48">
        <v>35</v>
      </c>
      <c r="AG490" s="49"/>
      <c r="AH490" s="49"/>
      <c r="AI490" s="49"/>
      <c r="AJ490" s="48">
        <v>6</v>
      </c>
      <c r="AK490" s="49"/>
      <c r="AL490" s="49"/>
      <c r="AM490" s="49"/>
      <c r="AN490" s="48">
        <v>0</v>
      </c>
      <c r="AO490" s="49"/>
      <c r="AP490" s="48">
        <v>0</v>
      </c>
      <c r="AQ490" s="40"/>
      <c r="AR490" s="40"/>
      <c r="AS490" s="40"/>
    </row>
    <row r="491" spans="1:45" ht="20.100000000000001" customHeight="1" x14ac:dyDescent="0.2">
      <c r="B491" s="5"/>
      <c r="D491" s="2" t="s">
        <v>113</v>
      </c>
      <c r="F491" s="39">
        <v>12</v>
      </c>
      <c r="G491" s="39"/>
      <c r="H491" s="39"/>
      <c r="I491" s="39"/>
      <c r="J491" s="39">
        <v>33</v>
      </c>
      <c r="K491" s="39">
        <v>1</v>
      </c>
      <c r="L491" s="39">
        <v>1</v>
      </c>
      <c r="M491" s="39"/>
      <c r="N491" s="39">
        <v>35</v>
      </c>
      <c r="O491" s="39"/>
      <c r="P491" s="39"/>
      <c r="Q491" s="39"/>
      <c r="R491" s="39">
        <v>0</v>
      </c>
      <c r="S491" s="39">
        <v>5</v>
      </c>
      <c r="T491" s="39">
        <v>16</v>
      </c>
      <c r="U491" s="39">
        <v>1</v>
      </c>
      <c r="V491" s="39">
        <v>0</v>
      </c>
      <c r="W491" s="39"/>
      <c r="X491" s="39">
        <v>5</v>
      </c>
      <c r="Y491" s="39">
        <v>1</v>
      </c>
      <c r="Z491" s="39">
        <v>2</v>
      </c>
      <c r="AA491" s="39">
        <v>6</v>
      </c>
      <c r="AB491" s="39">
        <v>0</v>
      </c>
      <c r="AC491" s="39">
        <v>0</v>
      </c>
      <c r="AD491" s="39">
        <v>2</v>
      </c>
      <c r="AE491" s="39"/>
      <c r="AF491" s="39">
        <v>38</v>
      </c>
      <c r="AG491" s="39"/>
      <c r="AH491" s="39"/>
      <c r="AI491" s="39"/>
      <c r="AJ491" s="39">
        <v>9</v>
      </c>
      <c r="AK491" s="39"/>
      <c r="AL491" s="39"/>
      <c r="AM491" s="39"/>
      <c r="AN491" s="39">
        <v>0</v>
      </c>
      <c r="AO491" s="39"/>
      <c r="AP491" s="39">
        <v>0</v>
      </c>
      <c r="AQ491" s="40"/>
      <c r="AR491" s="40"/>
      <c r="AS491" s="40"/>
    </row>
    <row r="492" spans="1:45" ht="19.5" customHeight="1" x14ac:dyDescent="0.2">
      <c r="D492" s="47" t="s">
        <v>136</v>
      </c>
      <c r="F492" s="48">
        <v>13</v>
      </c>
      <c r="G492" s="49"/>
      <c r="H492" s="49"/>
      <c r="I492" s="49"/>
      <c r="J492" s="48">
        <v>29</v>
      </c>
      <c r="K492" s="48">
        <v>2</v>
      </c>
      <c r="L492" s="48">
        <v>0</v>
      </c>
      <c r="M492" s="49"/>
      <c r="N492" s="48">
        <v>31</v>
      </c>
      <c r="O492" s="49"/>
      <c r="P492" s="49"/>
      <c r="Q492" s="49"/>
      <c r="R492" s="48">
        <v>0</v>
      </c>
      <c r="S492" s="48">
        <v>5</v>
      </c>
      <c r="T492" s="48">
        <v>12</v>
      </c>
      <c r="U492" s="48">
        <v>1</v>
      </c>
      <c r="V492" s="48">
        <v>0</v>
      </c>
      <c r="W492" s="49"/>
      <c r="X492" s="48">
        <v>2</v>
      </c>
      <c r="Y492" s="48">
        <v>0</v>
      </c>
      <c r="Z492" s="48">
        <v>1</v>
      </c>
      <c r="AA492" s="48">
        <v>5</v>
      </c>
      <c r="AB492" s="48">
        <v>0</v>
      </c>
      <c r="AC492" s="48">
        <v>0</v>
      </c>
      <c r="AD492" s="48">
        <v>2</v>
      </c>
      <c r="AE492" s="49"/>
      <c r="AF492" s="48">
        <v>28</v>
      </c>
      <c r="AG492" s="49"/>
      <c r="AH492" s="49"/>
      <c r="AI492" s="49"/>
      <c r="AJ492" s="48">
        <v>16</v>
      </c>
      <c r="AK492" s="49"/>
      <c r="AL492" s="49"/>
      <c r="AM492" s="49"/>
      <c r="AN492" s="48">
        <v>0</v>
      </c>
      <c r="AO492" s="49"/>
      <c r="AP492" s="48">
        <v>0</v>
      </c>
      <c r="AQ492" s="40"/>
      <c r="AR492" s="40"/>
      <c r="AS492" s="40"/>
    </row>
    <row r="493" spans="1:45" ht="20.100000000000001" customHeight="1" x14ac:dyDescent="0.2">
      <c r="D493" s="2" t="s">
        <v>114</v>
      </c>
      <c r="F493" s="39">
        <v>5</v>
      </c>
      <c r="G493" s="39"/>
      <c r="H493" s="39"/>
      <c r="I493" s="39"/>
      <c r="J493" s="39">
        <v>21</v>
      </c>
      <c r="K493" s="39">
        <v>0</v>
      </c>
      <c r="L493" s="39">
        <v>1</v>
      </c>
      <c r="M493" s="39"/>
      <c r="N493" s="39">
        <v>22</v>
      </c>
      <c r="O493" s="39"/>
      <c r="P493" s="39"/>
      <c r="Q493" s="39"/>
      <c r="R493" s="39">
        <v>0</v>
      </c>
      <c r="S493" s="39">
        <v>10</v>
      </c>
      <c r="T493" s="39">
        <v>7</v>
      </c>
      <c r="U493" s="39">
        <v>5</v>
      </c>
      <c r="V493" s="39">
        <v>0</v>
      </c>
      <c r="W493" s="39"/>
      <c r="X493" s="39">
        <v>1</v>
      </c>
      <c r="Y493" s="39">
        <v>0</v>
      </c>
      <c r="Z493" s="39">
        <v>1</v>
      </c>
      <c r="AA493" s="39">
        <v>2</v>
      </c>
      <c r="AB493" s="39">
        <v>0</v>
      </c>
      <c r="AC493" s="39">
        <v>0</v>
      </c>
      <c r="AD493" s="39">
        <v>0</v>
      </c>
      <c r="AE493" s="39"/>
      <c r="AF493" s="39">
        <v>26</v>
      </c>
      <c r="AG493" s="39"/>
      <c r="AH493" s="39"/>
      <c r="AI493" s="39"/>
      <c r="AJ493" s="39">
        <v>1</v>
      </c>
      <c r="AK493" s="39"/>
      <c r="AL493" s="39"/>
      <c r="AM493" s="39"/>
      <c r="AN493" s="39">
        <v>0</v>
      </c>
      <c r="AO493" s="39"/>
      <c r="AP493" s="39">
        <v>0</v>
      </c>
      <c r="AQ493" s="40"/>
      <c r="AR493" s="40"/>
      <c r="AS493" s="40"/>
    </row>
    <row r="494" spans="1:45" ht="19.5" customHeight="1" x14ac:dyDescent="0.2">
      <c r="D494" s="47" t="s">
        <v>115</v>
      </c>
      <c r="F494" s="48">
        <v>3</v>
      </c>
      <c r="G494" s="49"/>
      <c r="H494" s="49"/>
      <c r="I494" s="49"/>
      <c r="J494" s="48">
        <v>22</v>
      </c>
      <c r="K494" s="48">
        <v>0</v>
      </c>
      <c r="L494" s="48">
        <v>0</v>
      </c>
      <c r="M494" s="49"/>
      <c r="N494" s="48">
        <v>22</v>
      </c>
      <c r="O494" s="49"/>
      <c r="P494" s="49"/>
      <c r="Q494" s="49"/>
      <c r="R494" s="48">
        <v>0</v>
      </c>
      <c r="S494" s="48">
        <v>9</v>
      </c>
      <c r="T494" s="48">
        <v>6</v>
      </c>
      <c r="U494" s="48">
        <v>0</v>
      </c>
      <c r="V494" s="48">
        <v>2</v>
      </c>
      <c r="W494" s="49"/>
      <c r="X494" s="48">
        <v>1</v>
      </c>
      <c r="Y494" s="48">
        <v>0</v>
      </c>
      <c r="Z494" s="48">
        <v>0</v>
      </c>
      <c r="AA494" s="48">
        <v>3</v>
      </c>
      <c r="AB494" s="48">
        <v>0</v>
      </c>
      <c r="AC494" s="48">
        <v>0</v>
      </c>
      <c r="AD494" s="48">
        <v>1</v>
      </c>
      <c r="AE494" s="49"/>
      <c r="AF494" s="48">
        <v>22</v>
      </c>
      <c r="AG494" s="49"/>
      <c r="AH494" s="49"/>
      <c r="AI494" s="49"/>
      <c r="AJ494" s="48">
        <v>3</v>
      </c>
      <c r="AK494" s="49"/>
      <c r="AL494" s="49"/>
      <c r="AM494" s="49"/>
      <c r="AN494" s="48">
        <v>0</v>
      </c>
      <c r="AO494" s="49"/>
      <c r="AP494" s="48">
        <v>0</v>
      </c>
      <c r="AQ494" s="40"/>
      <c r="AR494" s="40"/>
      <c r="AS494" s="40"/>
    </row>
    <row r="495" spans="1:45" ht="20.100000000000001" customHeight="1" x14ac:dyDescent="0.2">
      <c r="D495" s="2" t="s">
        <v>102</v>
      </c>
      <c r="F495" s="39">
        <v>7</v>
      </c>
      <c r="G495" s="39"/>
      <c r="H495" s="39"/>
      <c r="I495" s="39"/>
      <c r="J495" s="39">
        <v>30</v>
      </c>
      <c r="K495" s="39">
        <v>2</v>
      </c>
      <c r="L495" s="39">
        <v>0</v>
      </c>
      <c r="M495" s="39"/>
      <c r="N495" s="39">
        <v>32</v>
      </c>
      <c r="O495" s="39"/>
      <c r="P495" s="39"/>
      <c r="Q495" s="39"/>
      <c r="R495" s="39">
        <v>0</v>
      </c>
      <c r="S495" s="39">
        <v>6</v>
      </c>
      <c r="T495" s="39">
        <v>16</v>
      </c>
      <c r="U495" s="39">
        <v>0</v>
      </c>
      <c r="V495" s="39">
        <v>0</v>
      </c>
      <c r="W495" s="39"/>
      <c r="X495" s="39">
        <v>1</v>
      </c>
      <c r="Y495" s="39">
        <v>0</v>
      </c>
      <c r="Z495" s="39">
        <v>1</v>
      </c>
      <c r="AA495" s="39">
        <v>1</v>
      </c>
      <c r="AB495" s="39">
        <v>0</v>
      </c>
      <c r="AC495" s="39">
        <v>0</v>
      </c>
      <c r="AD495" s="39">
        <v>2</v>
      </c>
      <c r="AE495" s="39"/>
      <c r="AF495" s="39">
        <v>27</v>
      </c>
      <c r="AG495" s="39"/>
      <c r="AH495" s="39"/>
      <c r="AI495" s="39"/>
      <c r="AJ495" s="39">
        <v>12</v>
      </c>
      <c r="AK495" s="39"/>
      <c r="AL495" s="39"/>
      <c r="AM495" s="39"/>
      <c r="AN495" s="39">
        <v>0</v>
      </c>
      <c r="AO495" s="39"/>
      <c r="AP495" s="39">
        <v>0</v>
      </c>
      <c r="AQ495" s="40"/>
      <c r="AR495" s="40"/>
      <c r="AS495" s="40"/>
    </row>
    <row r="496" spans="1:45" ht="19.5" customHeight="1" x14ac:dyDescent="0.2">
      <c r="D496" s="47" t="s">
        <v>103</v>
      </c>
      <c r="F496" s="48">
        <v>2</v>
      </c>
      <c r="G496" s="49"/>
      <c r="H496" s="49"/>
      <c r="I496" s="49"/>
      <c r="J496" s="48">
        <v>20</v>
      </c>
      <c r="K496" s="48">
        <v>0</v>
      </c>
      <c r="L496" s="48">
        <v>0</v>
      </c>
      <c r="M496" s="49"/>
      <c r="N496" s="48">
        <v>20</v>
      </c>
      <c r="O496" s="49"/>
      <c r="P496" s="49"/>
      <c r="Q496" s="49"/>
      <c r="R496" s="48">
        <v>0</v>
      </c>
      <c r="S496" s="48">
        <v>2</v>
      </c>
      <c r="T496" s="48">
        <v>17</v>
      </c>
      <c r="U496" s="48">
        <v>0</v>
      </c>
      <c r="V496" s="48">
        <v>0</v>
      </c>
      <c r="W496" s="49"/>
      <c r="X496" s="48">
        <v>2</v>
      </c>
      <c r="Y496" s="48">
        <v>0</v>
      </c>
      <c r="Z496" s="48">
        <v>1</v>
      </c>
      <c r="AA496" s="48">
        <v>0</v>
      </c>
      <c r="AB496" s="48">
        <v>0</v>
      </c>
      <c r="AC496" s="48">
        <v>0</v>
      </c>
      <c r="AD496" s="48">
        <v>0</v>
      </c>
      <c r="AE496" s="49"/>
      <c r="AF496" s="48">
        <v>22</v>
      </c>
      <c r="AG496" s="49"/>
      <c r="AH496" s="49"/>
      <c r="AI496" s="49"/>
      <c r="AJ496" s="48">
        <v>0</v>
      </c>
      <c r="AK496" s="49"/>
      <c r="AL496" s="49"/>
      <c r="AM496" s="49"/>
      <c r="AN496" s="48">
        <v>0</v>
      </c>
      <c r="AO496" s="49"/>
      <c r="AP496" s="48">
        <v>0</v>
      </c>
      <c r="AQ496" s="40"/>
      <c r="AR496" s="40"/>
      <c r="AS496" s="40"/>
    </row>
    <row r="497" spans="1:45" ht="20.100000000000001" customHeight="1" x14ac:dyDescent="0.2">
      <c r="B497" s="5"/>
      <c r="D497" s="2" t="s">
        <v>104</v>
      </c>
      <c r="F497" s="39">
        <v>19</v>
      </c>
      <c r="G497" s="39"/>
      <c r="H497" s="39"/>
      <c r="I497" s="39"/>
      <c r="J497" s="39">
        <v>33</v>
      </c>
      <c r="K497" s="39">
        <v>0</v>
      </c>
      <c r="L497" s="39">
        <v>0</v>
      </c>
      <c r="M497" s="39"/>
      <c r="N497" s="39">
        <v>33</v>
      </c>
      <c r="O497" s="39"/>
      <c r="P497" s="39"/>
      <c r="Q497" s="39"/>
      <c r="R497" s="39">
        <v>0</v>
      </c>
      <c r="S497" s="39">
        <v>6</v>
      </c>
      <c r="T497" s="39">
        <v>5</v>
      </c>
      <c r="U497" s="39">
        <v>0</v>
      </c>
      <c r="V497" s="39">
        <v>0</v>
      </c>
      <c r="W497" s="39"/>
      <c r="X497" s="39">
        <v>7</v>
      </c>
      <c r="Y497" s="39">
        <v>0</v>
      </c>
      <c r="Z497" s="39">
        <v>2</v>
      </c>
      <c r="AA497" s="39">
        <v>2</v>
      </c>
      <c r="AB497" s="39">
        <v>0</v>
      </c>
      <c r="AC497" s="39">
        <v>0</v>
      </c>
      <c r="AD497" s="39">
        <v>3</v>
      </c>
      <c r="AE497" s="39"/>
      <c r="AF497" s="39">
        <v>25</v>
      </c>
      <c r="AG497" s="39"/>
      <c r="AH497" s="39"/>
      <c r="AI497" s="39"/>
      <c r="AJ497" s="39">
        <v>27</v>
      </c>
      <c r="AK497" s="39"/>
      <c r="AL497" s="39"/>
      <c r="AM497" s="39"/>
      <c r="AN497" s="39">
        <v>0</v>
      </c>
      <c r="AO497" s="39"/>
      <c r="AP497" s="39">
        <v>0</v>
      </c>
      <c r="AQ497" s="40"/>
      <c r="AR497" s="40"/>
      <c r="AS497" s="40"/>
    </row>
    <row r="498" spans="1:45" ht="19.5" customHeight="1" x14ac:dyDescent="0.2">
      <c r="D498" s="47" t="s">
        <v>117</v>
      </c>
      <c r="F498" s="48">
        <v>14</v>
      </c>
      <c r="G498" s="49"/>
      <c r="H498" s="49"/>
      <c r="I498" s="49"/>
      <c r="J498" s="48">
        <v>33</v>
      </c>
      <c r="K498" s="48">
        <v>1</v>
      </c>
      <c r="L498" s="48">
        <v>0</v>
      </c>
      <c r="M498" s="49"/>
      <c r="N498" s="48">
        <v>34</v>
      </c>
      <c r="O498" s="49"/>
      <c r="P498" s="49"/>
      <c r="Q498" s="49"/>
      <c r="R498" s="48">
        <v>0</v>
      </c>
      <c r="S498" s="48">
        <v>3</v>
      </c>
      <c r="T498" s="48">
        <v>11</v>
      </c>
      <c r="U498" s="48">
        <v>1</v>
      </c>
      <c r="V498" s="48">
        <v>0</v>
      </c>
      <c r="W498" s="49"/>
      <c r="X498" s="48">
        <v>3</v>
      </c>
      <c r="Y498" s="48">
        <v>0</v>
      </c>
      <c r="Z498" s="48">
        <v>2</v>
      </c>
      <c r="AA498" s="48">
        <v>8</v>
      </c>
      <c r="AB498" s="48">
        <v>0</v>
      </c>
      <c r="AC498" s="48">
        <v>0</v>
      </c>
      <c r="AD498" s="48">
        <v>2</v>
      </c>
      <c r="AE498" s="49"/>
      <c r="AF498" s="48">
        <v>30</v>
      </c>
      <c r="AG498" s="49"/>
      <c r="AH498" s="49"/>
      <c r="AI498" s="49"/>
      <c r="AJ498" s="48">
        <v>18</v>
      </c>
      <c r="AK498" s="49"/>
      <c r="AL498" s="49"/>
      <c r="AM498" s="49"/>
      <c r="AN498" s="48">
        <v>0</v>
      </c>
      <c r="AO498" s="49"/>
      <c r="AP498" s="48">
        <v>0</v>
      </c>
      <c r="AQ498" s="40"/>
      <c r="AR498" s="40"/>
      <c r="AS498" s="40"/>
    </row>
    <row r="499" spans="1:45" ht="20.100000000000001" customHeight="1" x14ac:dyDescent="0.2">
      <c r="B499" s="5"/>
      <c r="D499" s="2" t="s">
        <v>156</v>
      </c>
      <c r="F499" s="39">
        <v>6</v>
      </c>
      <c r="G499" s="39"/>
      <c r="H499" s="39"/>
      <c r="I499" s="39"/>
      <c r="J499" s="39">
        <v>41</v>
      </c>
      <c r="K499" s="39">
        <v>2</v>
      </c>
      <c r="L499" s="39">
        <v>0</v>
      </c>
      <c r="M499" s="39"/>
      <c r="N499" s="39">
        <v>43</v>
      </c>
      <c r="O499" s="39"/>
      <c r="P499" s="39"/>
      <c r="Q499" s="39"/>
      <c r="R499" s="39">
        <v>0</v>
      </c>
      <c r="S499" s="39">
        <v>5</v>
      </c>
      <c r="T499" s="39">
        <v>18</v>
      </c>
      <c r="U499" s="39">
        <v>1</v>
      </c>
      <c r="V499" s="39">
        <v>1</v>
      </c>
      <c r="W499" s="39"/>
      <c r="X499" s="39">
        <v>5</v>
      </c>
      <c r="Y499" s="39">
        <v>0</v>
      </c>
      <c r="Z499" s="39">
        <v>0</v>
      </c>
      <c r="AA499" s="39">
        <v>1</v>
      </c>
      <c r="AB499" s="39">
        <v>0</v>
      </c>
      <c r="AC499" s="39">
        <v>0</v>
      </c>
      <c r="AD499" s="39">
        <v>2</v>
      </c>
      <c r="AE499" s="39"/>
      <c r="AF499" s="39">
        <v>33</v>
      </c>
      <c r="AG499" s="39"/>
      <c r="AH499" s="39"/>
      <c r="AI499" s="39"/>
      <c r="AJ499" s="39">
        <v>16</v>
      </c>
      <c r="AK499" s="39"/>
      <c r="AL499" s="39"/>
      <c r="AM499" s="39"/>
      <c r="AN499" s="39">
        <v>0</v>
      </c>
      <c r="AO499" s="39"/>
      <c r="AP499" s="39">
        <v>0</v>
      </c>
      <c r="AQ499" s="40"/>
      <c r="AR499" s="40"/>
      <c r="AS499" s="40"/>
    </row>
    <row r="500" spans="1:45" ht="20.100000000000001" customHeight="1" x14ac:dyDescent="0.2">
      <c r="B500" s="5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40"/>
      <c r="AR500" s="40"/>
      <c r="AS500" s="40"/>
    </row>
    <row r="501" spans="1:45" s="1" customFormat="1" ht="20.100000000000001" customHeight="1" x14ac:dyDescent="0.25">
      <c r="A501" s="3"/>
      <c r="B501" s="6"/>
      <c r="C501" s="51" t="s">
        <v>159</v>
      </c>
      <c r="D501" s="52"/>
      <c r="E501" s="5"/>
      <c r="F501" s="53">
        <v>100</v>
      </c>
      <c r="G501" s="54"/>
      <c r="H501" s="54"/>
      <c r="I501" s="54"/>
      <c r="J501" s="53">
        <v>321</v>
      </c>
      <c r="K501" s="53">
        <v>10</v>
      </c>
      <c r="L501" s="53">
        <v>2</v>
      </c>
      <c r="M501" s="54"/>
      <c r="N501" s="53">
        <v>333</v>
      </c>
      <c r="O501" s="54"/>
      <c r="P501" s="54"/>
      <c r="Q501" s="54"/>
      <c r="R501" s="53">
        <v>0</v>
      </c>
      <c r="S501" s="53">
        <v>54</v>
      </c>
      <c r="T501" s="53">
        <v>152</v>
      </c>
      <c r="U501" s="53">
        <v>10</v>
      </c>
      <c r="V501" s="53">
        <v>5</v>
      </c>
      <c r="W501" s="54"/>
      <c r="X501" s="53">
        <v>30</v>
      </c>
      <c r="Y501" s="53">
        <v>1</v>
      </c>
      <c r="Z501" s="53">
        <v>12</v>
      </c>
      <c r="AA501" s="53">
        <v>41</v>
      </c>
      <c r="AB501" s="53">
        <v>0</v>
      </c>
      <c r="AC501" s="53">
        <v>0</v>
      </c>
      <c r="AD501" s="53">
        <v>16</v>
      </c>
      <c r="AE501" s="54"/>
      <c r="AF501" s="53">
        <v>321</v>
      </c>
      <c r="AG501" s="54"/>
      <c r="AH501" s="54"/>
      <c r="AI501" s="54"/>
      <c r="AJ501" s="53">
        <v>112</v>
      </c>
      <c r="AK501" s="54"/>
      <c r="AL501" s="54"/>
      <c r="AM501" s="54"/>
      <c r="AN501" s="53">
        <v>0</v>
      </c>
      <c r="AO501" s="54"/>
      <c r="AP501" s="53">
        <v>0</v>
      </c>
      <c r="AQ501" s="40"/>
      <c r="AR501" s="40"/>
      <c r="AS501" s="40"/>
    </row>
    <row r="502" spans="1:45" s="1" customFormat="1" ht="20.100000000000001" customHeight="1" x14ac:dyDescent="0.2">
      <c r="A502" s="3"/>
      <c r="B502" s="6"/>
      <c r="C502" s="3"/>
      <c r="D502" s="3"/>
      <c r="E502" s="5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</row>
    <row r="503" spans="1:45" s="1" customFormat="1" ht="20.100000000000001" customHeight="1" x14ac:dyDescent="0.25">
      <c r="A503" s="3"/>
      <c r="B503" s="57" t="s">
        <v>262</v>
      </c>
      <c r="C503" s="58"/>
      <c r="D503" s="58"/>
      <c r="E503" s="5"/>
      <c r="F503" s="59">
        <v>100</v>
      </c>
      <c r="G503" s="54"/>
      <c r="H503" s="54"/>
      <c r="I503" s="54"/>
      <c r="J503" s="59">
        <v>321</v>
      </c>
      <c r="K503" s="59">
        <v>10</v>
      </c>
      <c r="L503" s="59">
        <v>2</v>
      </c>
      <c r="M503" s="54"/>
      <c r="N503" s="59">
        <v>333</v>
      </c>
      <c r="O503" s="54"/>
      <c r="P503" s="54"/>
      <c r="Q503" s="54"/>
      <c r="R503" s="59">
        <v>0</v>
      </c>
      <c r="S503" s="59">
        <v>54</v>
      </c>
      <c r="T503" s="59">
        <v>152</v>
      </c>
      <c r="U503" s="59">
        <v>10</v>
      </c>
      <c r="V503" s="59">
        <v>5</v>
      </c>
      <c r="W503" s="54"/>
      <c r="X503" s="59">
        <v>30</v>
      </c>
      <c r="Y503" s="59">
        <v>1</v>
      </c>
      <c r="Z503" s="59">
        <v>12</v>
      </c>
      <c r="AA503" s="59">
        <v>41</v>
      </c>
      <c r="AB503" s="59">
        <v>0</v>
      </c>
      <c r="AC503" s="59">
        <v>0</v>
      </c>
      <c r="AD503" s="59">
        <v>16</v>
      </c>
      <c r="AE503" s="54"/>
      <c r="AF503" s="59">
        <v>321</v>
      </c>
      <c r="AG503" s="54"/>
      <c r="AH503" s="54"/>
      <c r="AI503" s="54"/>
      <c r="AJ503" s="59">
        <v>112</v>
      </c>
      <c r="AK503" s="54"/>
      <c r="AL503" s="54"/>
      <c r="AM503" s="54"/>
      <c r="AN503" s="59">
        <v>0</v>
      </c>
      <c r="AO503" s="54"/>
      <c r="AP503" s="59">
        <v>0</v>
      </c>
      <c r="AQ503" s="40"/>
      <c r="AR503" s="40"/>
      <c r="AS503" s="40"/>
    </row>
    <row r="504" spans="1:45" ht="20.100000000000001" customHeight="1" x14ac:dyDescent="0.2"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40"/>
      <c r="AR504" s="40"/>
      <c r="AS504" s="40"/>
    </row>
    <row r="505" spans="1:45" ht="20.100000000000001" customHeight="1" x14ac:dyDescent="0.2">
      <c r="B505" s="6" t="s">
        <v>263</v>
      </c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40"/>
      <c r="AR505" s="40"/>
      <c r="AS505" s="40"/>
    </row>
    <row r="506" spans="1:45" ht="20.100000000000001" customHeight="1" x14ac:dyDescent="0.2">
      <c r="C506" s="3" t="s">
        <v>154</v>
      </c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40"/>
      <c r="AR506" s="40"/>
      <c r="AS506" s="40"/>
    </row>
    <row r="507" spans="1:45" ht="20.100000000000001" customHeight="1" x14ac:dyDescent="0.2">
      <c r="D507" s="2" t="s">
        <v>122</v>
      </c>
      <c r="F507" s="39">
        <v>77</v>
      </c>
      <c r="G507" s="39"/>
      <c r="H507" s="39"/>
      <c r="I507" s="39"/>
      <c r="J507" s="39">
        <v>86</v>
      </c>
      <c r="K507" s="39">
        <v>6</v>
      </c>
      <c r="L507" s="39">
        <v>3</v>
      </c>
      <c r="M507" s="39"/>
      <c r="N507" s="39">
        <v>95</v>
      </c>
      <c r="O507" s="39"/>
      <c r="P507" s="39"/>
      <c r="Q507" s="39"/>
      <c r="R507" s="39">
        <v>0</v>
      </c>
      <c r="S507" s="39">
        <v>8</v>
      </c>
      <c r="T507" s="39">
        <v>10</v>
      </c>
      <c r="U507" s="39">
        <v>0</v>
      </c>
      <c r="V507" s="39">
        <v>4</v>
      </c>
      <c r="W507" s="39"/>
      <c r="X507" s="39">
        <v>18</v>
      </c>
      <c r="Y507" s="39">
        <v>0</v>
      </c>
      <c r="Z507" s="39">
        <v>10</v>
      </c>
      <c r="AA507" s="39">
        <v>60</v>
      </c>
      <c r="AB507" s="39">
        <v>0</v>
      </c>
      <c r="AC507" s="39">
        <v>0</v>
      </c>
      <c r="AD507" s="39">
        <v>14</v>
      </c>
      <c r="AE507" s="39"/>
      <c r="AF507" s="39">
        <v>124</v>
      </c>
      <c r="AG507" s="39"/>
      <c r="AH507" s="39"/>
      <c r="AI507" s="39"/>
      <c r="AJ507" s="39">
        <v>48</v>
      </c>
      <c r="AK507" s="39"/>
      <c r="AL507" s="39"/>
      <c r="AM507" s="39"/>
      <c r="AN507" s="39">
        <v>0</v>
      </c>
      <c r="AO507" s="39"/>
      <c r="AP507" s="39">
        <v>0</v>
      </c>
      <c r="AQ507" s="40"/>
      <c r="AR507" s="40"/>
      <c r="AS507" s="40"/>
    </row>
    <row r="508" spans="1:45" ht="19.5" customHeight="1" x14ac:dyDescent="0.2">
      <c r="D508" s="47" t="s">
        <v>97</v>
      </c>
      <c r="F508" s="48">
        <v>44</v>
      </c>
      <c r="G508" s="49"/>
      <c r="H508" s="49"/>
      <c r="I508" s="49"/>
      <c r="J508" s="48">
        <v>87</v>
      </c>
      <c r="K508" s="48">
        <v>3</v>
      </c>
      <c r="L508" s="48">
        <v>3</v>
      </c>
      <c r="M508" s="49"/>
      <c r="N508" s="48">
        <v>93</v>
      </c>
      <c r="O508" s="49"/>
      <c r="P508" s="49"/>
      <c r="Q508" s="49"/>
      <c r="R508" s="48">
        <v>0</v>
      </c>
      <c r="S508" s="48">
        <v>7</v>
      </c>
      <c r="T508" s="48">
        <v>22</v>
      </c>
      <c r="U508" s="48">
        <v>0</v>
      </c>
      <c r="V508" s="48">
        <v>5</v>
      </c>
      <c r="W508" s="49"/>
      <c r="X508" s="48">
        <v>19</v>
      </c>
      <c r="Y508" s="48">
        <v>1</v>
      </c>
      <c r="Z508" s="48">
        <v>5</v>
      </c>
      <c r="AA508" s="48">
        <v>21</v>
      </c>
      <c r="AB508" s="48">
        <v>0</v>
      </c>
      <c r="AC508" s="48">
        <v>0</v>
      </c>
      <c r="AD508" s="48">
        <v>17</v>
      </c>
      <c r="AE508" s="49"/>
      <c r="AF508" s="48">
        <v>97</v>
      </c>
      <c r="AG508" s="49"/>
      <c r="AH508" s="49"/>
      <c r="AI508" s="49"/>
      <c r="AJ508" s="48">
        <v>40</v>
      </c>
      <c r="AK508" s="49"/>
      <c r="AL508" s="49"/>
      <c r="AM508" s="49"/>
      <c r="AN508" s="48">
        <v>0</v>
      </c>
      <c r="AO508" s="49"/>
      <c r="AP508" s="48">
        <v>0</v>
      </c>
      <c r="AQ508" s="40"/>
      <c r="AR508" s="40"/>
      <c r="AS508" s="40"/>
    </row>
    <row r="509" spans="1:45" ht="20.100000000000001" customHeight="1" x14ac:dyDescent="0.2">
      <c r="D509" s="2" t="s">
        <v>98</v>
      </c>
      <c r="F509" s="39">
        <v>53</v>
      </c>
      <c r="G509" s="39"/>
      <c r="H509" s="39"/>
      <c r="I509" s="39"/>
      <c r="J509" s="39">
        <v>91</v>
      </c>
      <c r="K509" s="39">
        <v>4</v>
      </c>
      <c r="L509" s="39">
        <v>1</v>
      </c>
      <c r="M509" s="39"/>
      <c r="N509" s="39">
        <v>96</v>
      </c>
      <c r="O509" s="39"/>
      <c r="P509" s="39"/>
      <c r="Q509" s="39"/>
      <c r="R509" s="39">
        <v>0</v>
      </c>
      <c r="S509" s="39">
        <v>2</v>
      </c>
      <c r="T509" s="39">
        <v>12</v>
      </c>
      <c r="U509" s="39">
        <v>2</v>
      </c>
      <c r="V509" s="39">
        <v>2</v>
      </c>
      <c r="W509" s="39"/>
      <c r="X509" s="39">
        <v>9</v>
      </c>
      <c r="Y509" s="39">
        <v>1</v>
      </c>
      <c r="Z509" s="39">
        <v>10</v>
      </c>
      <c r="AA509" s="39">
        <v>44</v>
      </c>
      <c r="AB509" s="39">
        <v>0</v>
      </c>
      <c r="AC509" s="39">
        <v>0</v>
      </c>
      <c r="AD509" s="39">
        <v>4</v>
      </c>
      <c r="AE509" s="39"/>
      <c r="AF509" s="39">
        <v>86</v>
      </c>
      <c r="AG509" s="39"/>
      <c r="AH509" s="39"/>
      <c r="AI509" s="39"/>
      <c r="AJ509" s="39">
        <v>63</v>
      </c>
      <c r="AK509" s="39"/>
      <c r="AL509" s="39"/>
      <c r="AM509" s="39"/>
      <c r="AN509" s="39">
        <v>0</v>
      </c>
      <c r="AO509" s="39"/>
      <c r="AP509" s="39">
        <v>0</v>
      </c>
      <c r="AQ509" s="40"/>
      <c r="AR509" s="40"/>
      <c r="AS509" s="40"/>
    </row>
    <row r="510" spans="1:45" ht="19.5" customHeight="1" x14ac:dyDescent="0.2">
      <c r="D510" s="47" t="s">
        <v>99</v>
      </c>
      <c r="F510" s="48">
        <v>22</v>
      </c>
      <c r="G510" s="49"/>
      <c r="H510" s="49"/>
      <c r="I510" s="49"/>
      <c r="J510" s="48">
        <v>58</v>
      </c>
      <c r="K510" s="48">
        <v>0</v>
      </c>
      <c r="L510" s="48">
        <v>0</v>
      </c>
      <c r="M510" s="49"/>
      <c r="N510" s="48">
        <v>58</v>
      </c>
      <c r="O510" s="49"/>
      <c r="P510" s="49"/>
      <c r="Q510" s="49"/>
      <c r="R510" s="48">
        <v>0</v>
      </c>
      <c r="S510" s="48">
        <v>1</v>
      </c>
      <c r="T510" s="48">
        <v>18</v>
      </c>
      <c r="U510" s="48">
        <v>0</v>
      </c>
      <c r="V510" s="48">
        <v>1</v>
      </c>
      <c r="W510" s="49"/>
      <c r="X510" s="48">
        <v>1</v>
      </c>
      <c r="Y510" s="48">
        <v>0</v>
      </c>
      <c r="Z510" s="48">
        <v>1</v>
      </c>
      <c r="AA510" s="48">
        <v>24</v>
      </c>
      <c r="AB510" s="48">
        <v>0</v>
      </c>
      <c r="AC510" s="48">
        <v>0</v>
      </c>
      <c r="AD510" s="48">
        <v>1</v>
      </c>
      <c r="AE510" s="49"/>
      <c r="AF510" s="48">
        <v>47</v>
      </c>
      <c r="AG510" s="49"/>
      <c r="AH510" s="49"/>
      <c r="AI510" s="49"/>
      <c r="AJ510" s="48">
        <v>33</v>
      </c>
      <c r="AK510" s="49"/>
      <c r="AL510" s="49"/>
      <c r="AM510" s="49"/>
      <c r="AN510" s="48">
        <v>0</v>
      </c>
      <c r="AO510" s="49"/>
      <c r="AP510" s="48">
        <v>0</v>
      </c>
      <c r="AQ510" s="40"/>
      <c r="AR510" s="40"/>
      <c r="AS510" s="40"/>
    </row>
    <row r="511" spans="1:45" ht="20.100000000000001" customHeight="1" x14ac:dyDescent="0.2">
      <c r="D511" s="2" t="s">
        <v>114</v>
      </c>
      <c r="F511" s="39">
        <v>24</v>
      </c>
      <c r="G511" s="39"/>
      <c r="H511" s="39"/>
      <c r="I511" s="39"/>
      <c r="J511" s="39">
        <v>49</v>
      </c>
      <c r="K511" s="39">
        <v>2</v>
      </c>
      <c r="L511" s="39">
        <v>0</v>
      </c>
      <c r="M511" s="39"/>
      <c r="N511" s="39">
        <v>51</v>
      </c>
      <c r="O511" s="39"/>
      <c r="P511" s="39"/>
      <c r="Q511" s="39"/>
      <c r="R511" s="39">
        <v>0</v>
      </c>
      <c r="S511" s="39">
        <v>0</v>
      </c>
      <c r="T511" s="39">
        <v>36</v>
      </c>
      <c r="U511" s="39">
        <v>0</v>
      </c>
      <c r="V511" s="39">
        <v>15</v>
      </c>
      <c r="W511" s="39"/>
      <c r="X511" s="39">
        <v>5</v>
      </c>
      <c r="Y511" s="39">
        <v>0</v>
      </c>
      <c r="Z511" s="39">
        <v>1</v>
      </c>
      <c r="AA511" s="39">
        <v>2</v>
      </c>
      <c r="AB511" s="39">
        <v>0</v>
      </c>
      <c r="AC511" s="39">
        <v>0</v>
      </c>
      <c r="AD511" s="39">
        <v>4</v>
      </c>
      <c r="AE511" s="39"/>
      <c r="AF511" s="39">
        <v>63</v>
      </c>
      <c r="AG511" s="39"/>
      <c r="AH511" s="39"/>
      <c r="AI511" s="39"/>
      <c r="AJ511" s="39">
        <v>12</v>
      </c>
      <c r="AK511" s="39"/>
      <c r="AL511" s="39"/>
      <c r="AM511" s="39"/>
      <c r="AN511" s="39">
        <v>0</v>
      </c>
      <c r="AO511" s="39"/>
      <c r="AP511" s="39">
        <v>0</v>
      </c>
      <c r="AQ511" s="40"/>
      <c r="AR511" s="40"/>
      <c r="AS511" s="40"/>
    </row>
    <row r="512" spans="1:45" ht="19.5" customHeight="1" x14ac:dyDescent="0.2">
      <c r="D512" s="47" t="s">
        <v>115</v>
      </c>
      <c r="F512" s="48">
        <v>32</v>
      </c>
      <c r="G512" s="49"/>
      <c r="H512" s="49"/>
      <c r="I512" s="49"/>
      <c r="J512" s="48">
        <v>59</v>
      </c>
      <c r="K512" s="48">
        <v>1</v>
      </c>
      <c r="L512" s="48">
        <v>1</v>
      </c>
      <c r="M512" s="49"/>
      <c r="N512" s="48">
        <v>61</v>
      </c>
      <c r="O512" s="49"/>
      <c r="P512" s="49"/>
      <c r="Q512" s="49"/>
      <c r="R512" s="48">
        <v>1</v>
      </c>
      <c r="S512" s="48">
        <v>1</v>
      </c>
      <c r="T512" s="48">
        <v>15</v>
      </c>
      <c r="U512" s="48">
        <v>4</v>
      </c>
      <c r="V512" s="48">
        <v>0</v>
      </c>
      <c r="W512" s="49"/>
      <c r="X512" s="48">
        <v>1</v>
      </c>
      <c r="Y512" s="48">
        <v>0</v>
      </c>
      <c r="Z512" s="48">
        <v>1</v>
      </c>
      <c r="AA512" s="48">
        <v>26</v>
      </c>
      <c r="AB512" s="48">
        <v>0</v>
      </c>
      <c r="AC512" s="48">
        <v>0</v>
      </c>
      <c r="AD512" s="48">
        <v>2</v>
      </c>
      <c r="AE512" s="49"/>
      <c r="AF512" s="48">
        <v>51</v>
      </c>
      <c r="AG512" s="49"/>
      <c r="AH512" s="49"/>
      <c r="AI512" s="49"/>
      <c r="AJ512" s="48">
        <v>42</v>
      </c>
      <c r="AK512" s="49"/>
      <c r="AL512" s="49"/>
      <c r="AM512" s="49"/>
      <c r="AN512" s="48">
        <v>0</v>
      </c>
      <c r="AO512" s="49"/>
      <c r="AP512" s="48">
        <v>0</v>
      </c>
      <c r="AQ512" s="40"/>
      <c r="AR512" s="40"/>
      <c r="AS512" s="40"/>
    </row>
    <row r="513" spans="1:45" ht="20.100000000000001" customHeight="1" x14ac:dyDescent="0.2">
      <c r="D513" s="2" t="s">
        <v>116</v>
      </c>
      <c r="F513" s="39">
        <v>21</v>
      </c>
      <c r="G513" s="39"/>
      <c r="H513" s="39"/>
      <c r="I513" s="39"/>
      <c r="J513" s="39">
        <v>55</v>
      </c>
      <c r="K513" s="39">
        <v>0</v>
      </c>
      <c r="L513" s="39">
        <v>0</v>
      </c>
      <c r="M513" s="39"/>
      <c r="N513" s="39">
        <v>55</v>
      </c>
      <c r="O513" s="39"/>
      <c r="P513" s="39"/>
      <c r="Q513" s="39"/>
      <c r="R513" s="39">
        <v>0</v>
      </c>
      <c r="S513" s="39">
        <v>0</v>
      </c>
      <c r="T513" s="39">
        <v>7</v>
      </c>
      <c r="U513" s="39">
        <v>3</v>
      </c>
      <c r="V513" s="39">
        <v>0</v>
      </c>
      <c r="W513" s="39"/>
      <c r="X513" s="39">
        <v>4</v>
      </c>
      <c r="Y513" s="39">
        <v>3</v>
      </c>
      <c r="Z513" s="39">
        <v>0</v>
      </c>
      <c r="AA513" s="39">
        <v>17</v>
      </c>
      <c r="AB513" s="39">
        <v>0</v>
      </c>
      <c r="AC513" s="39">
        <v>0</v>
      </c>
      <c r="AD513" s="39">
        <v>2</v>
      </c>
      <c r="AE513" s="39"/>
      <c r="AF513" s="39">
        <v>36</v>
      </c>
      <c r="AG513" s="39"/>
      <c r="AH513" s="39"/>
      <c r="AI513" s="39"/>
      <c r="AJ513" s="39">
        <v>40</v>
      </c>
      <c r="AK513" s="39"/>
      <c r="AL513" s="39"/>
      <c r="AM513" s="39"/>
      <c r="AN513" s="39">
        <v>0</v>
      </c>
      <c r="AO513" s="39"/>
      <c r="AP513" s="39">
        <v>0</v>
      </c>
      <c r="AQ513" s="40"/>
      <c r="AR513" s="40"/>
      <c r="AS513" s="40"/>
    </row>
    <row r="514" spans="1:45" ht="19.5" customHeight="1" x14ac:dyDescent="0.2">
      <c r="D514" s="47" t="s">
        <v>103</v>
      </c>
      <c r="F514" s="48">
        <v>38</v>
      </c>
      <c r="G514" s="49"/>
      <c r="H514" s="49"/>
      <c r="I514" s="49"/>
      <c r="J514" s="48">
        <v>89</v>
      </c>
      <c r="K514" s="48">
        <v>5</v>
      </c>
      <c r="L514" s="48">
        <v>0</v>
      </c>
      <c r="M514" s="49"/>
      <c r="N514" s="48">
        <v>94</v>
      </c>
      <c r="O514" s="49"/>
      <c r="P514" s="49"/>
      <c r="Q514" s="49"/>
      <c r="R514" s="48">
        <v>0</v>
      </c>
      <c r="S514" s="48">
        <v>5</v>
      </c>
      <c r="T514" s="48">
        <v>13</v>
      </c>
      <c r="U514" s="48">
        <v>4</v>
      </c>
      <c r="V514" s="48">
        <v>1</v>
      </c>
      <c r="W514" s="49"/>
      <c r="X514" s="48">
        <v>16</v>
      </c>
      <c r="Y514" s="48">
        <v>0</v>
      </c>
      <c r="Z514" s="48">
        <v>6</v>
      </c>
      <c r="AA514" s="48">
        <v>29</v>
      </c>
      <c r="AB514" s="48">
        <v>0</v>
      </c>
      <c r="AC514" s="48">
        <v>0</v>
      </c>
      <c r="AD514" s="48">
        <v>3</v>
      </c>
      <c r="AE514" s="49"/>
      <c r="AF514" s="48">
        <v>77</v>
      </c>
      <c r="AG514" s="49"/>
      <c r="AH514" s="49"/>
      <c r="AI514" s="49"/>
      <c r="AJ514" s="48">
        <v>55</v>
      </c>
      <c r="AK514" s="49"/>
      <c r="AL514" s="49"/>
      <c r="AM514" s="49"/>
      <c r="AN514" s="48">
        <v>0</v>
      </c>
      <c r="AO514" s="49"/>
      <c r="AP514" s="48">
        <v>0</v>
      </c>
      <c r="AQ514" s="40"/>
      <c r="AR514" s="40"/>
      <c r="AS514" s="40"/>
    </row>
    <row r="515" spans="1:45" ht="20.100000000000001" customHeight="1" x14ac:dyDescent="0.2">
      <c r="D515" s="2" t="s">
        <v>104</v>
      </c>
      <c r="F515" s="39">
        <v>26</v>
      </c>
      <c r="G515" s="39"/>
      <c r="H515" s="39"/>
      <c r="I515" s="39"/>
      <c r="J515" s="39">
        <v>50</v>
      </c>
      <c r="K515" s="39">
        <v>0</v>
      </c>
      <c r="L515" s="39">
        <v>2</v>
      </c>
      <c r="M515" s="39"/>
      <c r="N515" s="39">
        <v>52</v>
      </c>
      <c r="O515" s="39"/>
      <c r="P515" s="39"/>
      <c r="Q515" s="39"/>
      <c r="R515" s="39">
        <v>0</v>
      </c>
      <c r="S515" s="39">
        <v>0</v>
      </c>
      <c r="T515" s="39">
        <v>19</v>
      </c>
      <c r="U515" s="39">
        <v>0</v>
      </c>
      <c r="V515" s="39">
        <v>0</v>
      </c>
      <c r="W515" s="39"/>
      <c r="X515" s="39">
        <v>1</v>
      </c>
      <c r="Y515" s="39">
        <v>0</v>
      </c>
      <c r="Z515" s="39">
        <v>1</v>
      </c>
      <c r="AA515" s="39">
        <v>24</v>
      </c>
      <c r="AB515" s="39">
        <v>0</v>
      </c>
      <c r="AC515" s="39">
        <v>0</v>
      </c>
      <c r="AD515" s="39">
        <v>1</v>
      </c>
      <c r="AE515" s="39"/>
      <c r="AF515" s="39">
        <v>46</v>
      </c>
      <c r="AG515" s="39"/>
      <c r="AH515" s="39"/>
      <c r="AI515" s="39"/>
      <c r="AJ515" s="39">
        <v>32</v>
      </c>
      <c r="AK515" s="39"/>
      <c r="AL515" s="39"/>
      <c r="AM515" s="39"/>
      <c r="AN515" s="39">
        <v>0</v>
      </c>
      <c r="AO515" s="39"/>
      <c r="AP515" s="39">
        <v>0</v>
      </c>
      <c r="AQ515" s="40"/>
      <c r="AR515" s="40"/>
      <c r="AS515" s="40"/>
    </row>
    <row r="516" spans="1:45" ht="19.5" customHeight="1" x14ac:dyDescent="0.2">
      <c r="D516" s="47" t="s">
        <v>117</v>
      </c>
      <c r="F516" s="48">
        <v>35</v>
      </c>
      <c r="G516" s="49"/>
      <c r="H516" s="49"/>
      <c r="I516" s="49"/>
      <c r="J516" s="48">
        <v>90</v>
      </c>
      <c r="K516" s="48">
        <v>0</v>
      </c>
      <c r="L516" s="48">
        <v>0</v>
      </c>
      <c r="M516" s="49"/>
      <c r="N516" s="48">
        <v>90</v>
      </c>
      <c r="O516" s="49"/>
      <c r="P516" s="49"/>
      <c r="Q516" s="49"/>
      <c r="R516" s="48">
        <v>0</v>
      </c>
      <c r="S516" s="48">
        <v>2</v>
      </c>
      <c r="T516" s="48">
        <v>11</v>
      </c>
      <c r="U516" s="48">
        <v>0</v>
      </c>
      <c r="V516" s="48">
        <v>5</v>
      </c>
      <c r="W516" s="49"/>
      <c r="X516" s="48">
        <v>14</v>
      </c>
      <c r="Y516" s="48">
        <v>2</v>
      </c>
      <c r="Z516" s="48">
        <v>7</v>
      </c>
      <c r="AA516" s="48">
        <v>12</v>
      </c>
      <c r="AB516" s="48">
        <v>0</v>
      </c>
      <c r="AC516" s="48">
        <v>0</v>
      </c>
      <c r="AD516" s="48">
        <v>11</v>
      </c>
      <c r="AE516" s="49"/>
      <c r="AF516" s="48">
        <v>64</v>
      </c>
      <c r="AG516" s="49"/>
      <c r="AH516" s="49"/>
      <c r="AI516" s="49"/>
      <c r="AJ516" s="48">
        <v>61</v>
      </c>
      <c r="AK516" s="49"/>
      <c r="AL516" s="49"/>
      <c r="AM516" s="49"/>
      <c r="AN516" s="48">
        <v>0</v>
      </c>
      <c r="AO516" s="49"/>
      <c r="AP516" s="48">
        <v>0</v>
      </c>
      <c r="AQ516" s="40"/>
      <c r="AR516" s="40"/>
      <c r="AS516" s="40"/>
    </row>
    <row r="517" spans="1:45" ht="20.100000000000001" customHeight="1" x14ac:dyDescent="0.2"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40"/>
      <c r="AR517" s="40"/>
      <c r="AS517" s="40"/>
    </row>
    <row r="518" spans="1:45" s="1" customFormat="1" ht="20.100000000000001" customHeight="1" x14ac:dyDescent="0.25">
      <c r="A518" s="3"/>
      <c r="B518" s="6"/>
      <c r="C518" s="51" t="s">
        <v>159</v>
      </c>
      <c r="D518" s="52"/>
      <c r="E518" s="5"/>
      <c r="F518" s="53">
        <v>372</v>
      </c>
      <c r="G518" s="54"/>
      <c r="H518" s="54"/>
      <c r="I518" s="54"/>
      <c r="J518" s="53">
        <v>714</v>
      </c>
      <c r="K518" s="53">
        <v>21</v>
      </c>
      <c r="L518" s="53">
        <v>10</v>
      </c>
      <c r="M518" s="54"/>
      <c r="N518" s="53">
        <v>745</v>
      </c>
      <c r="O518" s="54"/>
      <c r="P518" s="54"/>
      <c r="Q518" s="54"/>
      <c r="R518" s="53">
        <v>1</v>
      </c>
      <c r="S518" s="53">
        <v>26</v>
      </c>
      <c r="T518" s="53">
        <v>163</v>
      </c>
      <c r="U518" s="53">
        <v>13</v>
      </c>
      <c r="V518" s="53">
        <v>33</v>
      </c>
      <c r="W518" s="54"/>
      <c r="X518" s="53">
        <v>88</v>
      </c>
      <c r="Y518" s="53">
        <v>7</v>
      </c>
      <c r="Z518" s="53">
        <v>42</v>
      </c>
      <c r="AA518" s="53">
        <v>259</v>
      </c>
      <c r="AB518" s="53">
        <v>0</v>
      </c>
      <c r="AC518" s="53">
        <v>0</v>
      </c>
      <c r="AD518" s="53">
        <v>59</v>
      </c>
      <c r="AE518" s="54"/>
      <c r="AF518" s="53">
        <v>691</v>
      </c>
      <c r="AG518" s="54"/>
      <c r="AH518" s="54"/>
      <c r="AI518" s="54"/>
      <c r="AJ518" s="53">
        <v>426</v>
      </c>
      <c r="AK518" s="54"/>
      <c r="AL518" s="54"/>
      <c r="AM518" s="54"/>
      <c r="AN518" s="53">
        <v>0</v>
      </c>
      <c r="AO518" s="54"/>
      <c r="AP518" s="53">
        <v>0</v>
      </c>
      <c r="AQ518" s="40"/>
      <c r="AR518" s="40"/>
      <c r="AS518" s="40"/>
    </row>
    <row r="519" spans="1:45" s="1" customFormat="1" ht="20.100000000000001" customHeight="1" x14ac:dyDescent="0.2">
      <c r="A519" s="3"/>
      <c r="B519" s="6"/>
      <c r="C519" s="3"/>
      <c r="D519" s="3"/>
      <c r="E519" s="5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</row>
    <row r="520" spans="1:45" s="1" customFormat="1" ht="20.100000000000001" customHeight="1" x14ac:dyDescent="0.25">
      <c r="A520" s="3"/>
      <c r="B520" s="57" t="s">
        <v>264</v>
      </c>
      <c r="C520" s="58"/>
      <c r="D520" s="58"/>
      <c r="E520" s="5"/>
      <c r="F520" s="59">
        <v>372</v>
      </c>
      <c r="G520" s="54"/>
      <c r="H520" s="54"/>
      <c r="I520" s="54"/>
      <c r="J520" s="59">
        <v>714</v>
      </c>
      <c r="K520" s="59">
        <v>21</v>
      </c>
      <c r="L520" s="59">
        <v>10</v>
      </c>
      <c r="M520" s="54"/>
      <c r="N520" s="59">
        <v>745</v>
      </c>
      <c r="O520" s="54"/>
      <c r="P520" s="54"/>
      <c r="Q520" s="54"/>
      <c r="R520" s="59">
        <v>1</v>
      </c>
      <c r="S520" s="59">
        <v>26</v>
      </c>
      <c r="T520" s="59">
        <v>163</v>
      </c>
      <c r="U520" s="59">
        <v>13</v>
      </c>
      <c r="V520" s="59">
        <v>33</v>
      </c>
      <c r="W520" s="54"/>
      <c r="X520" s="59">
        <v>88</v>
      </c>
      <c r="Y520" s="59">
        <v>7</v>
      </c>
      <c r="Z520" s="59">
        <v>42</v>
      </c>
      <c r="AA520" s="59">
        <v>259</v>
      </c>
      <c r="AB520" s="59">
        <v>0</v>
      </c>
      <c r="AC520" s="59">
        <v>0</v>
      </c>
      <c r="AD520" s="59">
        <v>59</v>
      </c>
      <c r="AE520" s="54"/>
      <c r="AF520" s="59">
        <v>691</v>
      </c>
      <c r="AG520" s="54"/>
      <c r="AH520" s="54"/>
      <c r="AI520" s="54"/>
      <c r="AJ520" s="59">
        <v>426</v>
      </c>
      <c r="AK520" s="54"/>
      <c r="AL520" s="54"/>
      <c r="AM520" s="54"/>
      <c r="AN520" s="59">
        <v>0</v>
      </c>
      <c r="AO520" s="54"/>
      <c r="AP520" s="59">
        <v>0</v>
      </c>
      <c r="AQ520" s="40"/>
      <c r="AR520" s="40"/>
      <c r="AS520" s="40"/>
    </row>
    <row r="521" spans="1:45" ht="20.100000000000001" customHeight="1" x14ac:dyDescent="0.2"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40"/>
      <c r="AR521" s="40"/>
      <c r="AS521" s="40"/>
    </row>
    <row r="522" spans="1:45" ht="20.100000000000001" customHeight="1" x14ac:dyDescent="0.2">
      <c r="B522" s="6" t="s">
        <v>265</v>
      </c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40"/>
      <c r="AR522" s="40"/>
      <c r="AS522" s="40"/>
    </row>
    <row r="523" spans="1:45" ht="20.100000000000001" customHeight="1" x14ac:dyDescent="0.2">
      <c r="C523" s="3" t="s">
        <v>154</v>
      </c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40"/>
      <c r="AR523" s="40"/>
      <c r="AS523" s="40"/>
    </row>
    <row r="524" spans="1:45" ht="20.100000000000001" customHeight="1" x14ac:dyDescent="0.2">
      <c r="D524" s="2" t="s">
        <v>96</v>
      </c>
      <c r="F524" s="39">
        <v>29</v>
      </c>
      <c r="G524" s="39"/>
      <c r="H524" s="39"/>
      <c r="I524" s="39"/>
      <c r="J524" s="39">
        <v>46</v>
      </c>
      <c r="K524" s="39">
        <v>4</v>
      </c>
      <c r="L524" s="39">
        <v>1</v>
      </c>
      <c r="M524" s="39"/>
      <c r="N524" s="39">
        <v>51</v>
      </c>
      <c r="O524" s="39"/>
      <c r="P524" s="39"/>
      <c r="Q524" s="39"/>
      <c r="R524" s="39">
        <v>0</v>
      </c>
      <c r="S524" s="39">
        <v>5</v>
      </c>
      <c r="T524" s="39">
        <v>9</v>
      </c>
      <c r="U524" s="39">
        <v>0</v>
      </c>
      <c r="V524" s="39">
        <v>0</v>
      </c>
      <c r="W524" s="39"/>
      <c r="X524" s="39">
        <v>9</v>
      </c>
      <c r="Y524" s="39">
        <v>1</v>
      </c>
      <c r="Z524" s="39">
        <v>3</v>
      </c>
      <c r="AA524" s="39">
        <v>14</v>
      </c>
      <c r="AB524" s="39">
        <v>0</v>
      </c>
      <c r="AC524" s="39">
        <v>0</v>
      </c>
      <c r="AD524" s="39">
        <v>11</v>
      </c>
      <c r="AE524" s="39"/>
      <c r="AF524" s="39">
        <v>52</v>
      </c>
      <c r="AG524" s="39"/>
      <c r="AH524" s="39"/>
      <c r="AI524" s="39"/>
      <c r="AJ524" s="39">
        <v>28</v>
      </c>
      <c r="AK524" s="39"/>
      <c r="AL524" s="39"/>
      <c r="AM524" s="39"/>
      <c r="AN524" s="39">
        <v>0</v>
      </c>
      <c r="AO524" s="39"/>
      <c r="AP524" s="39">
        <v>0</v>
      </c>
      <c r="AQ524" s="40"/>
      <c r="AR524" s="40"/>
      <c r="AS524" s="40"/>
    </row>
    <row r="525" spans="1:45" ht="19.5" customHeight="1" x14ac:dyDescent="0.2">
      <c r="D525" s="47" t="s">
        <v>97</v>
      </c>
      <c r="F525" s="48">
        <v>13</v>
      </c>
      <c r="G525" s="49"/>
      <c r="H525" s="49"/>
      <c r="I525" s="49"/>
      <c r="J525" s="48">
        <v>47</v>
      </c>
      <c r="K525" s="48">
        <v>0</v>
      </c>
      <c r="L525" s="48">
        <v>1</v>
      </c>
      <c r="M525" s="49"/>
      <c r="N525" s="48">
        <v>48</v>
      </c>
      <c r="O525" s="49"/>
      <c r="P525" s="49"/>
      <c r="Q525" s="49"/>
      <c r="R525" s="48">
        <v>0</v>
      </c>
      <c r="S525" s="48">
        <v>1</v>
      </c>
      <c r="T525" s="48">
        <v>37</v>
      </c>
      <c r="U525" s="48">
        <v>0</v>
      </c>
      <c r="V525" s="48">
        <v>0</v>
      </c>
      <c r="W525" s="49"/>
      <c r="X525" s="48">
        <v>5</v>
      </c>
      <c r="Y525" s="48">
        <v>0</v>
      </c>
      <c r="Z525" s="48">
        <v>1</v>
      </c>
      <c r="AA525" s="48">
        <v>3</v>
      </c>
      <c r="AB525" s="48">
        <v>0</v>
      </c>
      <c r="AC525" s="48">
        <v>0</v>
      </c>
      <c r="AD525" s="48">
        <v>1</v>
      </c>
      <c r="AE525" s="49"/>
      <c r="AF525" s="48">
        <v>48</v>
      </c>
      <c r="AG525" s="49"/>
      <c r="AH525" s="49"/>
      <c r="AI525" s="49"/>
      <c r="AJ525" s="48">
        <v>13</v>
      </c>
      <c r="AK525" s="49"/>
      <c r="AL525" s="49"/>
      <c r="AM525" s="49"/>
      <c r="AN525" s="48">
        <v>0</v>
      </c>
      <c r="AO525" s="49"/>
      <c r="AP525" s="48">
        <v>0</v>
      </c>
      <c r="AQ525" s="40"/>
      <c r="AR525" s="40"/>
      <c r="AS525" s="40"/>
    </row>
    <row r="526" spans="1:45" ht="20.100000000000001" customHeight="1" x14ac:dyDescent="0.2">
      <c r="D526" s="2" t="s">
        <v>113</v>
      </c>
      <c r="F526" s="39">
        <v>19</v>
      </c>
      <c r="G526" s="39"/>
      <c r="H526" s="39"/>
      <c r="I526" s="39"/>
      <c r="J526" s="39">
        <v>44</v>
      </c>
      <c r="K526" s="39">
        <v>0</v>
      </c>
      <c r="L526" s="39">
        <v>0</v>
      </c>
      <c r="M526" s="39"/>
      <c r="N526" s="39">
        <v>44</v>
      </c>
      <c r="O526" s="39"/>
      <c r="P526" s="39"/>
      <c r="Q526" s="39"/>
      <c r="R526" s="39">
        <v>0</v>
      </c>
      <c r="S526" s="39">
        <v>9</v>
      </c>
      <c r="T526" s="39">
        <v>18</v>
      </c>
      <c r="U526" s="39">
        <v>2</v>
      </c>
      <c r="V526" s="39">
        <v>1</v>
      </c>
      <c r="W526" s="39"/>
      <c r="X526" s="39">
        <v>7</v>
      </c>
      <c r="Y526" s="39">
        <v>0</v>
      </c>
      <c r="Z526" s="39">
        <v>2</v>
      </c>
      <c r="AA526" s="39">
        <v>5</v>
      </c>
      <c r="AB526" s="39">
        <v>0</v>
      </c>
      <c r="AC526" s="39">
        <v>0</v>
      </c>
      <c r="AD526" s="39">
        <v>5</v>
      </c>
      <c r="AE526" s="39"/>
      <c r="AF526" s="39">
        <v>49</v>
      </c>
      <c r="AG526" s="39"/>
      <c r="AH526" s="39"/>
      <c r="AI526" s="39"/>
      <c r="AJ526" s="39">
        <v>14</v>
      </c>
      <c r="AK526" s="39"/>
      <c r="AL526" s="39"/>
      <c r="AM526" s="39"/>
      <c r="AN526" s="39">
        <v>0</v>
      </c>
      <c r="AO526" s="39"/>
      <c r="AP526" s="39">
        <v>0</v>
      </c>
      <c r="AQ526" s="40"/>
      <c r="AR526" s="40"/>
      <c r="AS526" s="40"/>
    </row>
    <row r="527" spans="1:45" ht="19.5" customHeight="1" x14ac:dyDescent="0.2">
      <c r="D527" s="47" t="s">
        <v>99</v>
      </c>
      <c r="F527" s="48">
        <v>21</v>
      </c>
      <c r="G527" s="49"/>
      <c r="H527" s="49"/>
      <c r="I527" s="49"/>
      <c r="J527" s="48">
        <v>47</v>
      </c>
      <c r="K527" s="48">
        <v>1</v>
      </c>
      <c r="L527" s="48">
        <v>0</v>
      </c>
      <c r="M527" s="49"/>
      <c r="N527" s="48">
        <v>48</v>
      </c>
      <c r="O527" s="49"/>
      <c r="P527" s="49"/>
      <c r="Q527" s="49"/>
      <c r="R527" s="48">
        <v>0</v>
      </c>
      <c r="S527" s="48">
        <v>2</v>
      </c>
      <c r="T527" s="48">
        <v>20</v>
      </c>
      <c r="U527" s="48">
        <v>0</v>
      </c>
      <c r="V527" s="48">
        <v>1</v>
      </c>
      <c r="W527" s="49"/>
      <c r="X527" s="48">
        <v>4</v>
      </c>
      <c r="Y527" s="48">
        <v>0</v>
      </c>
      <c r="Z527" s="48">
        <v>1</v>
      </c>
      <c r="AA527" s="48">
        <v>6</v>
      </c>
      <c r="AB527" s="48">
        <v>0</v>
      </c>
      <c r="AC527" s="48">
        <v>0</v>
      </c>
      <c r="AD527" s="48">
        <v>5</v>
      </c>
      <c r="AE527" s="49"/>
      <c r="AF527" s="48">
        <v>39</v>
      </c>
      <c r="AG527" s="49"/>
      <c r="AH527" s="49"/>
      <c r="AI527" s="49"/>
      <c r="AJ527" s="48">
        <v>30</v>
      </c>
      <c r="AK527" s="49"/>
      <c r="AL527" s="49"/>
      <c r="AM527" s="49"/>
      <c r="AN527" s="48">
        <v>0</v>
      </c>
      <c r="AO527" s="49"/>
      <c r="AP527" s="48">
        <v>0</v>
      </c>
      <c r="AQ527" s="40"/>
      <c r="AR527" s="40"/>
      <c r="AS527" s="40"/>
    </row>
    <row r="528" spans="1:45" ht="20.100000000000001" customHeight="1" x14ac:dyDescent="0.2">
      <c r="D528" s="2" t="s">
        <v>114</v>
      </c>
      <c r="F528" s="39">
        <v>12</v>
      </c>
      <c r="G528" s="39"/>
      <c r="H528" s="39"/>
      <c r="I528" s="39"/>
      <c r="J528" s="39">
        <v>46</v>
      </c>
      <c r="K528" s="39">
        <v>1</v>
      </c>
      <c r="L528" s="39">
        <v>0</v>
      </c>
      <c r="M528" s="39"/>
      <c r="N528" s="39">
        <v>47</v>
      </c>
      <c r="O528" s="39"/>
      <c r="P528" s="39"/>
      <c r="Q528" s="39"/>
      <c r="R528" s="39">
        <v>1</v>
      </c>
      <c r="S528" s="39">
        <v>4</v>
      </c>
      <c r="T528" s="39">
        <v>37</v>
      </c>
      <c r="U528" s="39">
        <v>0</v>
      </c>
      <c r="V528" s="39">
        <v>0</v>
      </c>
      <c r="W528" s="39"/>
      <c r="X528" s="39">
        <v>0</v>
      </c>
      <c r="Y528" s="39">
        <v>1</v>
      </c>
      <c r="Z528" s="39">
        <v>0</v>
      </c>
      <c r="AA528" s="39">
        <v>6</v>
      </c>
      <c r="AB528" s="39">
        <v>0</v>
      </c>
      <c r="AC528" s="39">
        <v>0</v>
      </c>
      <c r="AD528" s="39">
        <v>2</v>
      </c>
      <c r="AE528" s="39"/>
      <c r="AF528" s="39">
        <v>51</v>
      </c>
      <c r="AG528" s="39"/>
      <c r="AH528" s="39"/>
      <c r="AI528" s="39"/>
      <c r="AJ528" s="39">
        <v>8</v>
      </c>
      <c r="AK528" s="39"/>
      <c r="AL528" s="39"/>
      <c r="AM528" s="39"/>
      <c r="AN528" s="39">
        <v>0</v>
      </c>
      <c r="AO528" s="39"/>
      <c r="AP528" s="39">
        <v>0</v>
      </c>
      <c r="AQ528" s="40"/>
      <c r="AR528" s="40"/>
      <c r="AS528" s="40"/>
    </row>
    <row r="529" spans="1:45" ht="19.5" customHeight="1" x14ac:dyDescent="0.2">
      <c r="D529" s="47" t="s">
        <v>115</v>
      </c>
      <c r="F529" s="48">
        <v>11</v>
      </c>
      <c r="G529" s="49"/>
      <c r="H529" s="49"/>
      <c r="I529" s="49"/>
      <c r="J529" s="48">
        <v>46</v>
      </c>
      <c r="K529" s="48">
        <v>4</v>
      </c>
      <c r="L529" s="48">
        <v>0</v>
      </c>
      <c r="M529" s="49"/>
      <c r="N529" s="48">
        <v>50</v>
      </c>
      <c r="O529" s="49"/>
      <c r="P529" s="49"/>
      <c r="Q529" s="49"/>
      <c r="R529" s="48">
        <v>0</v>
      </c>
      <c r="S529" s="48">
        <v>2</v>
      </c>
      <c r="T529" s="48">
        <v>17</v>
      </c>
      <c r="U529" s="48">
        <v>5</v>
      </c>
      <c r="V529" s="48">
        <v>0</v>
      </c>
      <c r="W529" s="49"/>
      <c r="X529" s="48">
        <v>3</v>
      </c>
      <c r="Y529" s="48">
        <v>0</v>
      </c>
      <c r="Z529" s="48">
        <v>2</v>
      </c>
      <c r="AA529" s="48">
        <v>8</v>
      </c>
      <c r="AB529" s="48">
        <v>0</v>
      </c>
      <c r="AC529" s="48">
        <v>0</v>
      </c>
      <c r="AD529" s="48">
        <v>3</v>
      </c>
      <c r="AE529" s="49"/>
      <c r="AF529" s="48">
        <v>40</v>
      </c>
      <c r="AG529" s="49"/>
      <c r="AH529" s="49"/>
      <c r="AI529" s="49"/>
      <c r="AJ529" s="48">
        <v>21</v>
      </c>
      <c r="AK529" s="49"/>
      <c r="AL529" s="49"/>
      <c r="AM529" s="49"/>
      <c r="AN529" s="48">
        <v>0</v>
      </c>
      <c r="AO529" s="49"/>
      <c r="AP529" s="48">
        <v>0</v>
      </c>
      <c r="AQ529" s="40"/>
      <c r="AR529" s="40"/>
      <c r="AS529" s="40"/>
    </row>
    <row r="530" spans="1:45" ht="20.100000000000001" customHeight="1" x14ac:dyDescent="0.2">
      <c r="D530" s="2" t="s">
        <v>116</v>
      </c>
      <c r="F530" s="39">
        <v>28</v>
      </c>
      <c r="G530" s="39"/>
      <c r="H530" s="39"/>
      <c r="I530" s="39"/>
      <c r="J530" s="39">
        <v>47</v>
      </c>
      <c r="K530" s="39">
        <v>4</v>
      </c>
      <c r="L530" s="39">
        <v>1</v>
      </c>
      <c r="M530" s="39"/>
      <c r="N530" s="39">
        <v>52</v>
      </c>
      <c r="O530" s="39"/>
      <c r="P530" s="39"/>
      <c r="Q530" s="39"/>
      <c r="R530" s="39">
        <v>0</v>
      </c>
      <c r="S530" s="39">
        <v>4</v>
      </c>
      <c r="T530" s="39">
        <v>17</v>
      </c>
      <c r="U530" s="39">
        <v>0</v>
      </c>
      <c r="V530" s="39">
        <v>0</v>
      </c>
      <c r="W530" s="39"/>
      <c r="X530" s="39">
        <v>10</v>
      </c>
      <c r="Y530" s="39">
        <v>0</v>
      </c>
      <c r="Z530" s="39">
        <v>3</v>
      </c>
      <c r="AA530" s="39">
        <v>12</v>
      </c>
      <c r="AB530" s="39">
        <v>0</v>
      </c>
      <c r="AC530" s="39">
        <v>0</v>
      </c>
      <c r="AD530" s="39">
        <v>5</v>
      </c>
      <c r="AE530" s="39"/>
      <c r="AF530" s="39">
        <v>51</v>
      </c>
      <c r="AG530" s="39"/>
      <c r="AH530" s="39"/>
      <c r="AI530" s="39"/>
      <c r="AJ530" s="39">
        <v>29</v>
      </c>
      <c r="AK530" s="39"/>
      <c r="AL530" s="39"/>
      <c r="AM530" s="39"/>
      <c r="AN530" s="39">
        <v>0</v>
      </c>
      <c r="AO530" s="39"/>
      <c r="AP530" s="39">
        <v>0</v>
      </c>
      <c r="AQ530" s="40"/>
      <c r="AR530" s="40"/>
      <c r="AS530" s="40"/>
    </row>
    <row r="531" spans="1:45" ht="19.5" customHeight="1" x14ac:dyDescent="0.2">
      <c r="D531" s="47" t="s">
        <v>103</v>
      </c>
      <c r="F531" s="48">
        <v>4</v>
      </c>
      <c r="G531" s="49"/>
      <c r="H531" s="49"/>
      <c r="I531" s="49"/>
      <c r="J531" s="48">
        <v>45</v>
      </c>
      <c r="K531" s="48">
        <v>1</v>
      </c>
      <c r="L531" s="48">
        <v>0</v>
      </c>
      <c r="M531" s="49"/>
      <c r="N531" s="48">
        <v>46</v>
      </c>
      <c r="O531" s="49"/>
      <c r="P531" s="49"/>
      <c r="Q531" s="49"/>
      <c r="R531" s="48">
        <v>0</v>
      </c>
      <c r="S531" s="48">
        <v>2</v>
      </c>
      <c r="T531" s="48">
        <v>18</v>
      </c>
      <c r="U531" s="48">
        <v>19</v>
      </c>
      <c r="V531" s="48">
        <v>0</v>
      </c>
      <c r="W531" s="49"/>
      <c r="X531" s="48">
        <v>0</v>
      </c>
      <c r="Y531" s="48">
        <v>0</v>
      </c>
      <c r="Z531" s="48">
        <v>0</v>
      </c>
      <c r="AA531" s="48">
        <v>4</v>
      </c>
      <c r="AB531" s="48">
        <v>0</v>
      </c>
      <c r="AC531" s="48">
        <v>0</v>
      </c>
      <c r="AD531" s="48">
        <v>1</v>
      </c>
      <c r="AE531" s="49"/>
      <c r="AF531" s="48">
        <v>44</v>
      </c>
      <c r="AG531" s="49"/>
      <c r="AH531" s="49"/>
      <c r="AI531" s="49"/>
      <c r="AJ531" s="48">
        <v>6</v>
      </c>
      <c r="AK531" s="49"/>
      <c r="AL531" s="49"/>
      <c r="AM531" s="49"/>
      <c r="AN531" s="48">
        <v>0</v>
      </c>
      <c r="AO531" s="49"/>
      <c r="AP531" s="48">
        <v>0</v>
      </c>
      <c r="AQ531" s="40"/>
      <c r="AR531" s="40"/>
      <c r="AS531" s="40"/>
    </row>
    <row r="532" spans="1:45" ht="20.100000000000001" customHeight="1" x14ac:dyDescent="0.2"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40"/>
      <c r="AR532" s="40"/>
      <c r="AS532" s="40"/>
    </row>
    <row r="533" spans="1:45" s="1" customFormat="1" ht="20.100000000000001" customHeight="1" x14ac:dyDescent="0.25">
      <c r="A533" s="3"/>
      <c r="B533" s="6"/>
      <c r="C533" s="51" t="s">
        <v>159</v>
      </c>
      <c r="D533" s="52"/>
      <c r="E533" s="5"/>
      <c r="F533" s="53">
        <v>137</v>
      </c>
      <c r="G533" s="54"/>
      <c r="H533" s="54"/>
      <c r="I533" s="54"/>
      <c r="J533" s="53">
        <v>368</v>
      </c>
      <c r="K533" s="53">
        <v>15</v>
      </c>
      <c r="L533" s="53">
        <v>3</v>
      </c>
      <c r="M533" s="54"/>
      <c r="N533" s="53">
        <v>386</v>
      </c>
      <c r="O533" s="54"/>
      <c r="P533" s="54"/>
      <c r="Q533" s="54"/>
      <c r="R533" s="53">
        <v>1</v>
      </c>
      <c r="S533" s="53">
        <v>29</v>
      </c>
      <c r="T533" s="53">
        <v>173</v>
      </c>
      <c r="U533" s="53">
        <v>26</v>
      </c>
      <c r="V533" s="53">
        <v>2</v>
      </c>
      <c r="W533" s="54"/>
      <c r="X533" s="53">
        <v>38</v>
      </c>
      <c r="Y533" s="53">
        <v>2</v>
      </c>
      <c r="Z533" s="53">
        <v>12</v>
      </c>
      <c r="AA533" s="53">
        <v>58</v>
      </c>
      <c r="AB533" s="53">
        <v>0</v>
      </c>
      <c r="AC533" s="53">
        <v>0</v>
      </c>
      <c r="AD533" s="53">
        <v>33</v>
      </c>
      <c r="AE533" s="54"/>
      <c r="AF533" s="53">
        <v>374</v>
      </c>
      <c r="AG533" s="54"/>
      <c r="AH533" s="54"/>
      <c r="AI533" s="54"/>
      <c r="AJ533" s="53">
        <v>149</v>
      </c>
      <c r="AK533" s="54"/>
      <c r="AL533" s="54"/>
      <c r="AM533" s="54"/>
      <c r="AN533" s="53">
        <v>0</v>
      </c>
      <c r="AO533" s="54"/>
      <c r="AP533" s="53">
        <v>0</v>
      </c>
      <c r="AQ533" s="40"/>
      <c r="AR533" s="40"/>
      <c r="AS533" s="40"/>
    </row>
    <row r="534" spans="1:45" s="1" customFormat="1" ht="20.100000000000001" customHeight="1" x14ac:dyDescent="0.2">
      <c r="A534" s="3"/>
      <c r="B534" s="6"/>
      <c r="C534" s="3"/>
      <c r="D534" s="3"/>
      <c r="E534" s="5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</row>
    <row r="535" spans="1:45" s="1" customFormat="1" ht="20.100000000000001" customHeight="1" x14ac:dyDescent="0.25">
      <c r="A535" s="3"/>
      <c r="B535" s="57" t="s">
        <v>266</v>
      </c>
      <c r="C535" s="58"/>
      <c r="D535" s="58"/>
      <c r="E535" s="5"/>
      <c r="F535" s="59">
        <v>137</v>
      </c>
      <c r="G535" s="54"/>
      <c r="H535" s="54"/>
      <c r="I535" s="54"/>
      <c r="J535" s="59">
        <v>368</v>
      </c>
      <c r="K535" s="59">
        <v>15</v>
      </c>
      <c r="L535" s="59">
        <v>3</v>
      </c>
      <c r="M535" s="54"/>
      <c r="N535" s="59">
        <v>386</v>
      </c>
      <c r="O535" s="54"/>
      <c r="P535" s="54"/>
      <c r="Q535" s="54"/>
      <c r="R535" s="59">
        <v>1</v>
      </c>
      <c r="S535" s="59">
        <v>29</v>
      </c>
      <c r="T535" s="59">
        <v>173</v>
      </c>
      <c r="U535" s="59">
        <v>26</v>
      </c>
      <c r="V535" s="59">
        <v>2</v>
      </c>
      <c r="W535" s="54"/>
      <c r="X535" s="59">
        <v>38</v>
      </c>
      <c r="Y535" s="59">
        <v>2</v>
      </c>
      <c r="Z535" s="59">
        <v>12</v>
      </c>
      <c r="AA535" s="59">
        <v>58</v>
      </c>
      <c r="AB535" s="59">
        <v>0</v>
      </c>
      <c r="AC535" s="59">
        <v>0</v>
      </c>
      <c r="AD535" s="59">
        <v>33</v>
      </c>
      <c r="AE535" s="54"/>
      <c r="AF535" s="59">
        <v>374</v>
      </c>
      <c r="AG535" s="54"/>
      <c r="AH535" s="54"/>
      <c r="AI535" s="54"/>
      <c r="AJ535" s="59">
        <v>149</v>
      </c>
      <c r="AK535" s="54"/>
      <c r="AL535" s="54"/>
      <c r="AM535" s="54"/>
      <c r="AN535" s="59">
        <v>0</v>
      </c>
      <c r="AO535" s="54"/>
      <c r="AP535" s="59">
        <v>0</v>
      </c>
      <c r="AQ535" s="40"/>
      <c r="AR535" s="40"/>
      <c r="AS535" s="40"/>
    </row>
    <row r="536" spans="1:45" ht="20.100000000000001" customHeight="1" x14ac:dyDescent="0.2"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40"/>
      <c r="AR536" s="40"/>
      <c r="AS536" s="40"/>
    </row>
    <row r="537" spans="1:45" ht="20.100000000000001" customHeight="1" x14ac:dyDescent="0.2">
      <c r="B537" s="6" t="s">
        <v>267</v>
      </c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40"/>
      <c r="AR537" s="40"/>
      <c r="AS537" s="40"/>
    </row>
    <row r="538" spans="1:45" ht="20.100000000000001" customHeight="1" x14ac:dyDescent="0.2">
      <c r="C538" s="3" t="s">
        <v>154</v>
      </c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40"/>
      <c r="AR538" s="40"/>
      <c r="AS538" s="40"/>
    </row>
    <row r="539" spans="1:45" ht="20.100000000000001" customHeight="1" x14ac:dyDescent="0.2">
      <c r="D539" s="2" t="s">
        <v>96</v>
      </c>
      <c r="F539" s="39">
        <v>8</v>
      </c>
      <c r="G539" s="39"/>
      <c r="H539" s="39"/>
      <c r="I539" s="39"/>
      <c r="J539" s="39">
        <v>17</v>
      </c>
      <c r="K539" s="39">
        <v>0</v>
      </c>
      <c r="L539" s="39">
        <v>0</v>
      </c>
      <c r="M539" s="39"/>
      <c r="N539" s="39">
        <v>17</v>
      </c>
      <c r="O539" s="39"/>
      <c r="P539" s="39"/>
      <c r="Q539" s="39"/>
      <c r="R539" s="39">
        <v>0</v>
      </c>
      <c r="S539" s="39">
        <v>5</v>
      </c>
      <c r="T539" s="39">
        <v>7</v>
      </c>
      <c r="U539" s="39">
        <v>0</v>
      </c>
      <c r="V539" s="39">
        <v>0</v>
      </c>
      <c r="W539" s="39"/>
      <c r="X539" s="39">
        <v>3</v>
      </c>
      <c r="Y539" s="39">
        <v>0</v>
      </c>
      <c r="Z539" s="39">
        <v>0</v>
      </c>
      <c r="AA539" s="39">
        <v>0</v>
      </c>
      <c r="AB539" s="39">
        <v>0</v>
      </c>
      <c r="AC539" s="39">
        <v>0</v>
      </c>
      <c r="AD539" s="39">
        <v>0</v>
      </c>
      <c r="AE539" s="39"/>
      <c r="AF539" s="39">
        <v>15</v>
      </c>
      <c r="AG539" s="39"/>
      <c r="AH539" s="39"/>
      <c r="AI539" s="39"/>
      <c r="AJ539" s="39">
        <v>10</v>
      </c>
      <c r="AK539" s="39"/>
      <c r="AL539" s="39"/>
      <c r="AM539" s="39"/>
      <c r="AN539" s="39">
        <v>0</v>
      </c>
      <c r="AO539" s="39"/>
      <c r="AP539" s="39">
        <v>0</v>
      </c>
      <c r="AQ539" s="40"/>
      <c r="AR539" s="40"/>
      <c r="AS539" s="40"/>
    </row>
    <row r="540" spans="1:45" ht="19.5" customHeight="1" x14ac:dyDescent="0.2">
      <c r="D540" s="47" t="s">
        <v>97</v>
      </c>
      <c r="F540" s="48">
        <v>3</v>
      </c>
      <c r="G540" s="49"/>
      <c r="H540" s="49"/>
      <c r="I540" s="49"/>
      <c r="J540" s="48">
        <v>19</v>
      </c>
      <c r="K540" s="48">
        <v>1</v>
      </c>
      <c r="L540" s="48">
        <v>0</v>
      </c>
      <c r="M540" s="49"/>
      <c r="N540" s="48">
        <v>20</v>
      </c>
      <c r="O540" s="49"/>
      <c r="P540" s="49"/>
      <c r="Q540" s="49"/>
      <c r="R540" s="48">
        <v>0</v>
      </c>
      <c r="S540" s="48">
        <v>6</v>
      </c>
      <c r="T540" s="48">
        <v>6</v>
      </c>
      <c r="U540" s="48">
        <v>0</v>
      </c>
      <c r="V540" s="48">
        <v>0</v>
      </c>
      <c r="W540" s="49"/>
      <c r="X540" s="48">
        <v>1</v>
      </c>
      <c r="Y540" s="48">
        <v>0</v>
      </c>
      <c r="Z540" s="48">
        <v>0</v>
      </c>
      <c r="AA540" s="48">
        <v>1</v>
      </c>
      <c r="AB540" s="48">
        <v>0</v>
      </c>
      <c r="AC540" s="48">
        <v>0</v>
      </c>
      <c r="AD540" s="48">
        <v>2</v>
      </c>
      <c r="AE540" s="49"/>
      <c r="AF540" s="48">
        <v>16</v>
      </c>
      <c r="AG540" s="49"/>
      <c r="AH540" s="49"/>
      <c r="AI540" s="49"/>
      <c r="AJ540" s="48">
        <v>7</v>
      </c>
      <c r="AK540" s="49"/>
      <c r="AL540" s="49"/>
      <c r="AM540" s="49"/>
      <c r="AN540" s="48">
        <v>0</v>
      </c>
      <c r="AO540" s="49"/>
      <c r="AP540" s="48">
        <v>0</v>
      </c>
      <c r="AQ540" s="40"/>
      <c r="AR540" s="40"/>
      <c r="AS540" s="40"/>
    </row>
    <row r="541" spans="1:45" ht="20.100000000000001" customHeight="1" x14ac:dyDescent="0.2">
      <c r="D541" s="2" t="s">
        <v>113</v>
      </c>
      <c r="F541" s="39">
        <v>1</v>
      </c>
      <c r="G541" s="39"/>
      <c r="H541" s="39"/>
      <c r="I541" s="39"/>
      <c r="J541" s="39">
        <v>21</v>
      </c>
      <c r="K541" s="39">
        <v>1</v>
      </c>
      <c r="L541" s="39">
        <v>0</v>
      </c>
      <c r="M541" s="39"/>
      <c r="N541" s="39">
        <v>22</v>
      </c>
      <c r="O541" s="39"/>
      <c r="P541" s="39"/>
      <c r="Q541" s="39"/>
      <c r="R541" s="39">
        <v>0</v>
      </c>
      <c r="S541" s="39">
        <v>1</v>
      </c>
      <c r="T541" s="39">
        <v>11</v>
      </c>
      <c r="U541" s="39">
        <v>0</v>
      </c>
      <c r="V541" s="39">
        <v>0</v>
      </c>
      <c r="W541" s="39"/>
      <c r="X541" s="39">
        <v>1</v>
      </c>
      <c r="Y541" s="39">
        <v>0</v>
      </c>
      <c r="Z541" s="39">
        <v>0</v>
      </c>
      <c r="AA541" s="39">
        <v>2</v>
      </c>
      <c r="AB541" s="39">
        <v>0</v>
      </c>
      <c r="AC541" s="39">
        <v>0</v>
      </c>
      <c r="AD541" s="39">
        <v>0</v>
      </c>
      <c r="AE541" s="39"/>
      <c r="AF541" s="39">
        <v>15</v>
      </c>
      <c r="AG541" s="39"/>
      <c r="AH541" s="39"/>
      <c r="AI541" s="39"/>
      <c r="AJ541" s="39">
        <v>8</v>
      </c>
      <c r="AK541" s="39"/>
      <c r="AL541" s="39"/>
      <c r="AM541" s="39"/>
      <c r="AN541" s="39">
        <v>0</v>
      </c>
      <c r="AO541" s="39"/>
      <c r="AP541" s="39">
        <v>0</v>
      </c>
      <c r="AQ541" s="40"/>
      <c r="AR541" s="40"/>
      <c r="AS541" s="40"/>
    </row>
    <row r="542" spans="1:45" ht="19.5" customHeight="1" x14ac:dyDescent="0.2">
      <c r="D542" s="47" t="s">
        <v>99</v>
      </c>
      <c r="F542" s="48">
        <v>2</v>
      </c>
      <c r="G542" s="49"/>
      <c r="H542" s="49"/>
      <c r="I542" s="49"/>
      <c r="J542" s="48">
        <v>19</v>
      </c>
      <c r="K542" s="48">
        <v>0</v>
      </c>
      <c r="L542" s="48">
        <v>0</v>
      </c>
      <c r="M542" s="49"/>
      <c r="N542" s="48">
        <v>19</v>
      </c>
      <c r="O542" s="49"/>
      <c r="P542" s="49"/>
      <c r="Q542" s="49"/>
      <c r="R542" s="48">
        <v>0</v>
      </c>
      <c r="S542" s="48">
        <v>0</v>
      </c>
      <c r="T542" s="48">
        <v>11</v>
      </c>
      <c r="U542" s="48">
        <v>0</v>
      </c>
      <c r="V542" s="48">
        <v>0</v>
      </c>
      <c r="W542" s="49"/>
      <c r="X542" s="48">
        <v>1</v>
      </c>
      <c r="Y542" s="48">
        <v>0</v>
      </c>
      <c r="Z542" s="48">
        <v>0</v>
      </c>
      <c r="AA542" s="48">
        <v>0</v>
      </c>
      <c r="AB542" s="48">
        <v>0</v>
      </c>
      <c r="AC542" s="48">
        <v>0</v>
      </c>
      <c r="AD542" s="48">
        <v>2</v>
      </c>
      <c r="AE542" s="49"/>
      <c r="AF542" s="48">
        <v>14</v>
      </c>
      <c r="AG542" s="49"/>
      <c r="AH542" s="49"/>
      <c r="AI542" s="49"/>
      <c r="AJ542" s="48">
        <v>7</v>
      </c>
      <c r="AK542" s="49"/>
      <c r="AL542" s="49"/>
      <c r="AM542" s="49"/>
      <c r="AN542" s="48">
        <v>0</v>
      </c>
      <c r="AO542" s="49"/>
      <c r="AP542" s="48">
        <v>0</v>
      </c>
      <c r="AQ542" s="40"/>
      <c r="AR542" s="40"/>
      <c r="AS542" s="40"/>
    </row>
    <row r="543" spans="1:45" ht="20.100000000000001" customHeight="1" x14ac:dyDescent="0.2">
      <c r="D543" s="2" t="s">
        <v>116</v>
      </c>
      <c r="F543" s="39">
        <v>12</v>
      </c>
      <c r="G543" s="39"/>
      <c r="H543" s="39"/>
      <c r="I543" s="39"/>
      <c r="J543" s="39">
        <v>13</v>
      </c>
      <c r="K543" s="39">
        <v>0</v>
      </c>
      <c r="L543" s="39">
        <v>1</v>
      </c>
      <c r="M543" s="39"/>
      <c r="N543" s="39">
        <v>14</v>
      </c>
      <c r="O543" s="39"/>
      <c r="P543" s="39"/>
      <c r="Q543" s="39"/>
      <c r="R543" s="39">
        <v>0</v>
      </c>
      <c r="S543" s="39">
        <v>0</v>
      </c>
      <c r="T543" s="39">
        <v>5</v>
      </c>
      <c r="U543" s="39">
        <v>0</v>
      </c>
      <c r="V543" s="39">
        <v>1</v>
      </c>
      <c r="W543" s="39"/>
      <c r="X543" s="39">
        <v>3</v>
      </c>
      <c r="Y543" s="39">
        <v>1</v>
      </c>
      <c r="Z543" s="39">
        <v>3</v>
      </c>
      <c r="AA543" s="39">
        <v>2</v>
      </c>
      <c r="AB543" s="39">
        <v>0</v>
      </c>
      <c r="AC543" s="39">
        <v>0</v>
      </c>
      <c r="AD543" s="39">
        <v>2</v>
      </c>
      <c r="AE543" s="39"/>
      <c r="AF543" s="39">
        <v>17</v>
      </c>
      <c r="AG543" s="39"/>
      <c r="AH543" s="39"/>
      <c r="AI543" s="39"/>
      <c r="AJ543" s="39">
        <v>9</v>
      </c>
      <c r="AK543" s="39"/>
      <c r="AL543" s="39"/>
      <c r="AM543" s="39"/>
      <c r="AN543" s="39">
        <v>0</v>
      </c>
      <c r="AO543" s="39"/>
      <c r="AP543" s="39">
        <v>0</v>
      </c>
      <c r="AQ543" s="40"/>
      <c r="AR543" s="40"/>
      <c r="AS543" s="40"/>
    </row>
    <row r="544" spans="1:45" ht="19.5" customHeight="1" x14ac:dyDescent="0.2">
      <c r="D544" s="47" t="s">
        <v>103</v>
      </c>
      <c r="F544" s="48">
        <v>16</v>
      </c>
      <c r="G544" s="49"/>
      <c r="H544" s="49"/>
      <c r="I544" s="49"/>
      <c r="J544" s="48">
        <v>13</v>
      </c>
      <c r="K544" s="48">
        <v>0</v>
      </c>
      <c r="L544" s="48">
        <v>1</v>
      </c>
      <c r="M544" s="49"/>
      <c r="N544" s="48">
        <v>14</v>
      </c>
      <c r="O544" s="49"/>
      <c r="P544" s="49"/>
      <c r="Q544" s="49"/>
      <c r="R544" s="48">
        <v>0</v>
      </c>
      <c r="S544" s="48">
        <v>1</v>
      </c>
      <c r="T544" s="48">
        <v>1</v>
      </c>
      <c r="U544" s="48">
        <v>0</v>
      </c>
      <c r="V544" s="48">
        <v>1</v>
      </c>
      <c r="W544" s="49"/>
      <c r="X544" s="48">
        <v>2</v>
      </c>
      <c r="Y544" s="48">
        <v>0</v>
      </c>
      <c r="Z544" s="48">
        <v>2</v>
      </c>
      <c r="AA544" s="48">
        <v>4</v>
      </c>
      <c r="AB544" s="48">
        <v>0</v>
      </c>
      <c r="AC544" s="48">
        <v>0</v>
      </c>
      <c r="AD544" s="48">
        <v>1</v>
      </c>
      <c r="AE544" s="49"/>
      <c r="AF544" s="48">
        <v>12</v>
      </c>
      <c r="AG544" s="49"/>
      <c r="AH544" s="49"/>
      <c r="AI544" s="49"/>
      <c r="AJ544" s="48">
        <v>18</v>
      </c>
      <c r="AK544" s="49"/>
      <c r="AL544" s="49"/>
      <c r="AM544" s="49"/>
      <c r="AN544" s="48">
        <v>0</v>
      </c>
      <c r="AO544" s="49"/>
      <c r="AP544" s="48">
        <v>0</v>
      </c>
      <c r="AQ544" s="40"/>
      <c r="AR544" s="40"/>
      <c r="AS544" s="40"/>
    </row>
    <row r="545" spans="1:45" ht="20.100000000000001" customHeight="1" x14ac:dyDescent="0.2">
      <c r="D545" s="2" t="s">
        <v>104</v>
      </c>
      <c r="F545" s="39">
        <v>65</v>
      </c>
      <c r="G545" s="39"/>
      <c r="H545" s="39"/>
      <c r="I545" s="39"/>
      <c r="J545" s="39">
        <v>85</v>
      </c>
      <c r="K545" s="39">
        <v>4</v>
      </c>
      <c r="L545" s="39">
        <v>0</v>
      </c>
      <c r="M545" s="39"/>
      <c r="N545" s="39">
        <v>89</v>
      </c>
      <c r="O545" s="39"/>
      <c r="P545" s="39"/>
      <c r="Q545" s="39"/>
      <c r="R545" s="39">
        <v>0</v>
      </c>
      <c r="S545" s="39">
        <v>3</v>
      </c>
      <c r="T545" s="39">
        <v>28</v>
      </c>
      <c r="U545" s="39">
        <v>1</v>
      </c>
      <c r="V545" s="39">
        <v>3</v>
      </c>
      <c r="W545" s="39"/>
      <c r="X545" s="39">
        <v>12</v>
      </c>
      <c r="Y545" s="39">
        <v>1</v>
      </c>
      <c r="Z545" s="39">
        <v>9</v>
      </c>
      <c r="AA545" s="39">
        <v>52</v>
      </c>
      <c r="AB545" s="39">
        <v>0</v>
      </c>
      <c r="AC545" s="39">
        <v>0</v>
      </c>
      <c r="AD545" s="39">
        <v>5</v>
      </c>
      <c r="AE545" s="39"/>
      <c r="AF545" s="39">
        <v>114</v>
      </c>
      <c r="AG545" s="39"/>
      <c r="AH545" s="39"/>
      <c r="AI545" s="39"/>
      <c r="AJ545" s="39">
        <v>40</v>
      </c>
      <c r="AK545" s="39"/>
      <c r="AL545" s="39"/>
      <c r="AM545" s="39"/>
      <c r="AN545" s="39">
        <v>0</v>
      </c>
      <c r="AO545" s="39"/>
      <c r="AP545" s="39">
        <v>0</v>
      </c>
      <c r="AQ545" s="40"/>
      <c r="AR545" s="40"/>
      <c r="AS545" s="40"/>
    </row>
    <row r="546" spans="1:45" ht="19.5" customHeight="1" x14ac:dyDescent="0.2">
      <c r="D546" s="47" t="s">
        <v>117</v>
      </c>
      <c r="F546" s="48">
        <v>71</v>
      </c>
      <c r="G546" s="49"/>
      <c r="H546" s="49"/>
      <c r="I546" s="49"/>
      <c r="J546" s="48">
        <v>93</v>
      </c>
      <c r="K546" s="48">
        <v>1</v>
      </c>
      <c r="L546" s="48">
        <v>0</v>
      </c>
      <c r="M546" s="49"/>
      <c r="N546" s="48">
        <v>94</v>
      </c>
      <c r="O546" s="49"/>
      <c r="P546" s="49"/>
      <c r="Q546" s="49"/>
      <c r="R546" s="48">
        <v>0</v>
      </c>
      <c r="S546" s="48">
        <v>1</v>
      </c>
      <c r="T546" s="48">
        <v>19</v>
      </c>
      <c r="U546" s="48">
        <v>0</v>
      </c>
      <c r="V546" s="48">
        <v>0</v>
      </c>
      <c r="W546" s="49"/>
      <c r="X546" s="48">
        <v>6</v>
      </c>
      <c r="Y546" s="48">
        <v>0</v>
      </c>
      <c r="Z546" s="48">
        <v>0</v>
      </c>
      <c r="AA546" s="48">
        <v>40</v>
      </c>
      <c r="AB546" s="48">
        <v>0</v>
      </c>
      <c r="AC546" s="48">
        <v>0</v>
      </c>
      <c r="AD546" s="48">
        <v>1</v>
      </c>
      <c r="AE546" s="49"/>
      <c r="AF546" s="48">
        <v>67</v>
      </c>
      <c r="AG546" s="49"/>
      <c r="AH546" s="49"/>
      <c r="AI546" s="49"/>
      <c r="AJ546" s="48">
        <v>98</v>
      </c>
      <c r="AK546" s="49"/>
      <c r="AL546" s="49"/>
      <c r="AM546" s="49"/>
      <c r="AN546" s="48">
        <v>0</v>
      </c>
      <c r="AO546" s="49"/>
      <c r="AP546" s="48">
        <v>0</v>
      </c>
      <c r="AQ546" s="40"/>
      <c r="AR546" s="40"/>
      <c r="AS546" s="40"/>
    </row>
    <row r="547" spans="1:45" ht="20.100000000000001" customHeight="1" x14ac:dyDescent="0.2">
      <c r="D547" s="2" t="s">
        <v>106</v>
      </c>
      <c r="F547" s="39">
        <v>12</v>
      </c>
      <c r="G547" s="39"/>
      <c r="H547" s="39"/>
      <c r="I547" s="39"/>
      <c r="J547" s="39">
        <v>16</v>
      </c>
      <c r="K547" s="39">
        <v>1</v>
      </c>
      <c r="L547" s="39">
        <v>0</v>
      </c>
      <c r="M547" s="39"/>
      <c r="N547" s="39">
        <v>17</v>
      </c>
      <c r="O547" s="39"/>
      <c r="P547" s="39"/>
      <c r="Q547" s="39"/>
      <c r="R547" s="39">
        <v>0</v>
      </c>
      <c r="S547" s="39">
        <v>5</v>
      </c>
      <c r="T547" s="39">
        <v>2</v>
      </c>
      <c r="U547" s="39">
        <v>0</v>
      </c>
      <c r="V547" s="39">
        <v>0</v>
      </c>
      <c r="W547" s="39"/>
      <c r="X547" s="39">
        <v>2</v>
      </c>
      <c r="Y547" s="39">
        <v>2</v>
      </c>
      <c r="Z547" s="39">
        <v>1</v>
      </c>
      <c r="AA547" s="39">
        <v>5</v>
      </c>
      <c r="AB547" s="39">
        <v>0</v>
      </c>
      <c r="AC547" s="39">
        <v>0</v>
      </c>
      <c r="AD547" s="39">
        <v>0</v>
      </c>
      <c r="AE547" s="39"/>
      <c r="AF547" s="39">
        <v>17</v>
      </c>
      <c r="AG547" s="39"/>
      <c r="AH547" s="39"/>
      <c r="AI547" s="39"/>
      <c r="AJ547" s="39">
        <v>12</v>
      </c>
      <c r="AK547" s="39"/>
      <c r="AL547" s="39"/>
      <c r="AM547" s="39"/>
      <c r="AN547" s="39">
        <v>0</v>
      </c>
      <c r="AO547" s="39"/>
      <c r="AP547" s="39">
        <v>0</v>
      </c>
      <c r="AQ547" s="40"/>
      <c r="AR547" s="40"/>
      <c r="AS547" s="40"/>
    </row>
    <row r="548" spans="1:45" ht="19.5" customHeight="1" x14ac:dyDescent="0.2">
      <c r="D548" s="47" t="s">
        <v>185</v>
      </c>
      <c r="F548" s="48">
        <v>4</v>
      </c>
      <c r="G548" s="49"/>
      <c r="H548" s="49"/>
      <c r="I548" s="49"/>
      <c r="J548" s="48">
        <v>17</v>
      </c>
      <c r="K548" s="48">
        <v>1</v>
      </c>
      <c r="L548" s="48">
        <v>0</v>
      </c>
      <c r="M548" s="49"/>
      <c r="N548" s="48">
        <v>18</v>
      </c>
      <c r="O548" s="49"/>
      <c r="P548" s="49"/>
      <c r="Q548" s="49"/>
      <c r="R548" s="48">
        <v>0</v>
      </c>
      <c r="S548" s="48">
        <v>6</v>
      </c>
      <c r="T548" s="48">
        <v>5</v>
      </c>
      <c r="U548" s="48">
        <v>0</v>
      </c>
      <c r="V548" s="48">
        <v>1</v>
      </c>
      <c r="W548" s="49"/>
      <c r="X548" s="48">
        <v>1</v>
      </c>
      <c r="Y548" s="48">
        <v>0</v>
      </c>
      <c r="Z548" s="48">
        <v>0</v>
      </c>
      <c r="AA548" s="48">
        <v>0</v>
      </c>
      <c r="AB548" s="48">
        <v>0</v>
      </c>
      <c r="AC548" s="48">
        <v>0</v>
      </c>
      <c r="AD548" s="48">
        <v>2</v>
      </c>
      <c r="AE548" s="49"/>
      <c r="AF548" s="48">
        <v>15</v>
      </c>
      <c r="AG548" s="49"/>
      <c r="AH548" s="49"/>
      <c r="AI548" s="49"/>
      <c r="AJ548" s="48">
        <v>7</v>
      </c>
      <c r="AK548" s="49"/>
      <c r="AL548" s="49"/>
      <c r="AM548" s="49"/>
      <c r="AN548" s="48">
        <v>0</v>
      </c>
      <c r="AO548" s="49"/>
      <c r="AP548" s="48">
        <v>0</v>
      </c>
      <c r="AQ548" s="40"/>
      <c r="AR548" s="40"/>
      <c r="AS548" s="40"/>
    </row>
    <row r="549" spans="1:45" ht="20.100000000000001" customHeight="1" x14ac:dyDescent="0.2">
      <c r="D549" s="2" t="s">
        <v>108</v>
      </c>
      <c r="F549" s="39">
        <v>31</v>
      </c>
      <c r="G549" s="39"/>
      <c r="H549" s="39"/>
      <c r="I549" s="39"/>
      <c r="J549" s="39">
        <v>87</v>
      </c>
      <c r="K549" s="39">
        <v>0</v>
      </c>
      <c r="L549" s="39">
        <v>0</v>
      </c>
      <c r="M549" s="39"/>
      <c r="N549" s="39">
        <v>87</v>
      </c>
      <c r="O549" s="39"/>
      <c r="P549" s="39"/>
      <c r="Q549" s="39"/>
      <c r="R549" s="39">
        <v>0</v>
      </c>
      <c r="S549" s="39">
        <v>7</v>
      </c>
      <c r="T549" s="39">
        <v>26</v>
      </c>
      <c r="U549" s="39">
        <v>0</v>
      </c>
      <c r="V549" s="39">
        <v>4</v>
      </c>
      <c r="W549" s="39"/>
      <c r="X549" s="39">
        <v>6</v>
      </c>
      <c r="Y549" s="39">
        <v>0</v>
      </c>
      <c r="Z549" s="39">
        <v>0</v>
      </c>
      <c r="AA549" s="39">
        <v>49</v>
      </c>
      <c r="AB549" s="39">
        <v>0</v>
      </c>
      <c r="AC549" s="39">
        <v>0</v>
      </c>
      <c r="AD549" s="39">
        <v>3</v>
      </c>
      <c r="AE549" s="39"/>
      <c r="AF549" s="39">
        <v>95</v>
      </c>
      <c r="AG549" s="39"/>
      <c r="AH549" s="39"/>
      <c r="AI549" s="39"/>
      <c r="AJ549" s="39">
        <v>23</v>
      </c>
      <c r="AK549" s="39"/>
      <c r="AL549" s="39"/>
      <c r="AM549" s="39"/>
      <c r="AN549" s="39">
        <v>0</v>
      </c>
      <c r="AO549" s="39"/>
      <c r="AP549" s="39">
        <v>0</v>
      </c>
      <c r="AQ549" s="40"/>
      <c r="AR549" s="40"/>
      <c r="AS549" s="40"/>
    </row>
    <row r="550" spans="1:45" ht="20.100000000000001" customHeight="1" x14ac:dyDescent="0.2"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40"/>
      <c r="AR550" s="40"/>
      <c r="AS550" s="40"/>
    </row>
    <row r="551" spans="1:45" s="1" customFormat="1" ht="20.100000000000001" customHeight="1" x14ac:dyDescent="0.25">
      <c r="A551" s="3"/>
      <c r="B551" s="6"/>
      <c r="C551" s="51" t="s">
        <v>159</v>
      </c>
      <c r="D551" s="52"/>
      <c r="E551" s="5"/>
      <c r="F551" s="53">
        <v>225</v>
      </c>
      <c r="G551" s="54"/>
      <c r="H551" s="54"/>
      <c r="I551" s="54"/>
      <c r="J551" s="53">
        <v>400</v>
      </c>
      <c r="K551" s="53">
        <v>9</v>
      </c>
      <c r="L551" s="53">
        <v>2</v>
      </c>
      <c r="M551" s="54"/>
      <c r="N551" s="53">
        <v>411</v>
      </c>
      <c r="O551" s="54"/>
      <c r="P551" s="54"/>
      <c r="Q551" s="54"/>
      <c r="R551" s="53">
        <v>0</v>
      </c>
      <c r="S551" s="53">
        <v>35</v>
      </c>
      <c r="T551" s="53">
        <v>121</v>
      </c>
      <c r="U551" s="53">
        <v>1</v>
      </c>
      <c r="V551" s="53">
        <v>10</v>
      </c>
      <c r="W551" s="54"/>
      <c r="X551" s="53">
        <v>38</v>
      </c>
      <c r="Y551" s="53">
        <v>4</v>
      </c>
      <c r="Z551" s="53">
        <v>15</v>
      </c>
      <c r="AA551" s="53">
        <v>155</v>
      </c>
      <c r="AB551" s="53">
        <v>0</v>
      </c>
      <c r="AC551" s="53">
        <v>0</v>
      </c>
      <c r="AD551" s="53">
        <v>18</v>
      </c>
      <c r="AE551" s="54"/>
      <c r="AF551" s="53">
        <v>397</v>
      </c>
      <c r="AG551" s="54"/>
      <c r="AH551" s="54"/>
      <c r="AI551" s="54"/>
      <c r="AJ551" s="53">
        <v>239</v>
      </c>
      <c r="AK551" s="54"/>
      <c r="AL551" s="54"/>
      <c r="AM551" s="54"/>
      <c r="AN551" s="53">
        <v>0</v>
      </c>
      <c r="AO551" s="54"/>
      <c r="AP551" s="53">
        <v>0</v>
      </c>
      <c r="AQ551" s="40"/>
      <c r="AR551" s="40"/>
      <c r="AS551" s="40"/>
    </row>
    <row r="552" spans="1:45" s="1" customFormat="1" ht="20.100000000000001" customHeight="1" x14ac:dyDescent="0.2">
      <c r="A552" s="3"/>
      <c r="B552" s="6"/>
      <c r="C552" s="3"/>
      <c r="D552" s="3"/>
      <c r="E552" s="5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</row>
    <row r="553" spans="1:45" s="1" customFormat="1" ht="20.100000000000001" customHeight="1" x14ac:dyDescent="0.2">
      <c r="A553" s="3"/>
      <c r="B553" s="6"/>
      <c r="C553" s="3" t="s">
        <v>146</v>
      </c>
      <c r="D553" s="3"/>
      <c r="E553" s="5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</row>
    <row r="554" spans="1:45" s="1" customFormat="1" ht="20.100000000000001" customHeight="1" x14ac:dyDescent="0.2">
      <c r="A554" s="3"/>
      <c r="B554" s="6"/>
      <c r="C554" s="3"/>
      <c r="D554" s="50" t="s">
        <v>96</v>
      </c>
      <c r="E554" s="5"/>
      <c r="F554" s="39">
        <v>10</v>
      </c>
      <c r="G554" s="39"/>
      <c r="H554" s="39"/>
      <c r="I554" s="39"/>
      <c r="J554" s="39">
        <v>16</v>
      </c>
      <c r="K554" s="39">
        <v>0</v>
      </c>
      <c r="L554" s="39">
        <v>0</v>
      </c>
      <c r="M554" s="39"/>
      <c r="N554" s="39">
        <v>16</v>
      </c>
      <c r="O554" s="39"/>
      <c r="P554" s="39"/>
      <c r="Q554" s="39"/>
      <c r="R554" s="39">
        <v>0</v>
      </c>
      <c r="S554" s="39">
        <v>0</v>
      </c>
      <c r="T554" s="39">
        <v>3</v>
      </c>
      <c r="U554" s="39">
        <v>0</v>
      </c>
      <c r="V554" s="39">
        <v>0</v>
      </c>
      <c r="W554" s="39"/>
      <c r="X554" s="39">
        <v>1</v>
      </c>
      <c r="Y554" s="39">
        <v>4</v>
      </c>
      <c r="Z554" s="39">
        <v>0</v>
      </c>
      <c r="AA554" s="39">
        <v>4</v>
      </c>
      <c r="AB554" s="39">
        <v>0</v>
      </c>
      <c r="AC554" s="39">
        <v>0</v>
      </c>
      <c r="AD554" s="39">
        <v>2</v>
      </c>
      <c r="AE554" s="39"/>
      <c r="AF554" s="39">
        <v>14</v>
      </c>
      <c r="AG554" s="39"/>
      <c r="AH554" s="39"/>
      <c r="AI554" s="39"/>
      <c r="AJ554" s="39">
        <v>12</v>
      </c>
      <c r="AK554" s="39"/>
      <c r="AL554" s="39"/>
      <c r="AM554" s="39"/>
      <c r="AN554" s="39">
        <v>0</v>
      </c>
      <c r="AO554" s="39"/>
      <c r="AP554" s="39">
        <v>0</v>
      </c>
      <c r="AQ554" s="40"/>
      <c r="AR554" s="40"/>
      <c r="AS554" s="40"/>
    </row>
    <row r="555" spans="1:45" s="1" customFormat="1" ht="20.100000000000001" customHeight="1" x14ac:dyDescent="0.2">
      <c r="A555" s="3"/>
      <c r="B555" s="6"/>
      <c r="C555" s="3"/>
      <c r="D555" s="3"/>
      <c r="E555" s="5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</row>
    <row r="556" spans="1:45" s="1" customFormat="1" ht="20.100000000000001" customHeight="1" x14ac:dyDescent="0.25">
      <c r="A556" s="3"/>
      <c r="B556" s="6"/>
      <c r="C556" s="51" t="s">
        <v>153</v>
      </c>
      <c r="D556" s="52"/>
      <c r="E556" s="5"/>
      <c r="F556" s="53">
        <v>10</v>
      </c>
      <c r="G556" s="54"/>
      <c r="H556" s="54"/>
      <c r="I556" s="54"/>
      <c r="J556" s="53">
        <v>16</v>
      </c>
      <c r="K556" s="53">
        <v>0</v>
      </c>
      <c r="L556" s="53">
        <v>0</v>
      </c>
      <c r="M556" s="54"/>
      <c r="N556" s="53">
        <v>16</v>
      </c>
      <c r="O556" s="54"/>
      <c r="P556" s="54"/>
      <c r="Q556" s="54"/>
      <c r="R556" s="53">
        <v>0</v>
      </c>
      <c r="S556" s="53">
        <v>0</v>
      </c>
      <c r="T556" s="53">
        <v>3</v>
      </c>
      <c r="U556" s="53">
        <v>0</v>
      </c>
      <c r="V556" s="53">
        <v>0</v>
      </c>
      <c r="W556" s="54"/>
      <c r="X556" s="53">
        <v>1</v>
      </c>
      <c r="Y556" s="53">
        <v>4</v>
      </c>
      <c r="Z556" s="53">
        <v>0</v>
      </c>
      <c r="AA556" s="53">
        <v>4</v>
      </c>
      <c r="AB556" s="53">
        <v>0</v>
      </c>
      <c r="AC556" s="53">
        <v>0</v>
      </c>
      <c r="AD556" s="53">
        <v>2</v>
      </c>
      <c r="AE556" s="54"/>
      <c r="AF556" s="53">
        <v>14</v>
      </c>
      <c r="AG556" s="54"/>
      <c r="AH556" s="54"/>
      <c r="AI556" s="54"/>
      <c r="AJ556" s="53">
        <v>12</v>
      </c>
      <c r="AK556" s="54"/>
      <c r="AL556" s="54"/>
      <c r="AM556" s="54"/>
      <c r="AN556" s="53">
        <v>0</v>
      </c>
      <c r="AO556" s="54"/>
      <c r="AP556" s="53">
        <v>0</v>
      </c>
      <c r="AQ556" s="40"/>
      <c r="AR556" s="40"/>
      <c r="AS556" s="40"/>
    </row>
    <row r="557" spans="1:45" s="1" customFormat="1" ht="20.100000000000001" customHeight="1" x14ac:dyDescent="0.2">
      <c r="A557" s="3"/>
      <c r="B557" s="6"/>
      <c r="C557" s="3"/>
      <c r="D557" s="3"/>
      <c r="E557" s="5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</row>
    <row r="558" spans="1:45" s="1" customFormat="1" ht="20.100000000000001" customHeight="1" x14ac:dyDescent="0.2">
      <c r="A558" s="3"/>
      <c r="B558" s="6"/>
      <c r="C558" s="3" t="s">
        <v>0</v>
      </c>
      <c r="D558" s="3"/>
      <c r="E558" s="5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</row>
    <row r="559" spans="1:45" s="1" customFormat="1" ht="20.100000000000001" customHeight="1" x14ac:dyDescent="0.2">
      <c r="A559" s="3"/>
      <c r="B559" s="6"/>
      <c r="C559" s="3"/>
      <c r="D559" s="2" t="s">
        <v>96</v>
      </c>
      <c r="E559" s="5"/>
      <c r="F559" s="39">
        <v>0</v>
      </c>
      <c r="G559" s="39"/>
      <c r="H559" s="39"/>
      <c r="I559" s="39"/>
      <c r="J559" s="39">
        <v>0</v>
      </c>
      <c r="K559" s="39">
        <v>0</v>
      </c>
      <c r="L559" s="39">
        <v>0</v>
      </c>
      <c r="M559" s="39"/>
      <c r="N559" s="39">
        <v>0</v>
      </c>
      <c r="O559" s="39"/>
      <c r="P559" s="39"/>
      <c r="Q559" s="39"/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39"/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  <c r="AE559" s="39"/>
      <c r="AF559" s="39">
        <v>0</v>
      </c>
      <c r="AG559" s="39"/>
      <c r="AH559" s="39"/>
      <c r="AI559" s="39"/>
      <c r="AJ559" s="39">
        <v>0</v>
      </c>
      <c r="AK559" s="39"/>
      <c r="AL559" s="39"/>
      <c r="AM559" s="39"/>
      <c r="AN559" s="39">
        <v>0</v>
      </c>
      <c r="AO559" s="39"/>
      <c r="AP559" s="39">
        <v>0</v>
      </c>
      <c r="AQ559" s="40"/>
      <c r="AR559" s="40"/>
      <c r="AS559" s="40"/>
    </row>
    <row r="560" spans="1:45" ht="19.5" customHeight="1" x14ac:dyDescent="0.2">
      <c r="D560" s="47" t="s">
        <v>97</v>
      </c>
      <c r="F560" s="48">
        <v>0</v>
      </c>
      <c r="G560" s="49"/>
      <c r="H560" s="49"/>
      <c r="I560" s="49"/>
      <c r="J560" s="48">
        <v>0</v>
      </c>
      <c r="K560" s="48">
        <v>0</v>
      </c>
      <c r="L560" s="48">
        <v>0</v>
      </c>
      <c r="M560" s="49"/>
      <c r="N560" s="48">
        <v>0</v>
      </c>
      <c r="O560" s="49"/>
      <c r="P560" s="49"/>
      <c r="Q560" s="49"/>
      <c r="R560" s="48">
        <v>0</v>
      </c>
      <c r="S560" s="48">
        <v>0</v>
      </c>
      <c r="T560" s="48">
        <v>0</v>
      </c>
      <c r="U560" s="48">
        <v>0</v>
      </c>
      <c r="V560" s="48">
        <v>0</v>
      </c>
      <c r="W560" s="49"/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9"/>
      <c r="AF560" s="48">
        <v>0</v>
      </c>
      <c r="AG560" s="49"/>
      <c r="AH560" s="49"/>
      <c r="AI560" s="49"/>
      <c r="AJ560" s="48">
        <v>0</v>
      </c>
      <c r="AK560" s="49"/>
      <c r="AL560" s="49"/>
      <c r="AM560" s="49"/>
      <c r="AN560" s="48">
        <v>0</v>
      </c>
      <c r="AO560" s="49"/>
      <c r="AP560" s="48">
        <v>0</v>
      </c>
      <c r="AQ560" s="40"/>
      <c r="AR560" s="40"/>
      <c r="AS560" s="40"/>
    </row>
    <row r="561" spans="1:45" s="1" customFormat="1" ht="20.100000000000001" customHeight="1" x14ac:dyDescent="0.2">
      <c r="A561" s="3"/>
      <c r="B561" s="6"/>
      <c r="C561" s="3"/>
      <c r="D561" s="2" t="s">
        <v>98</v>
      </c>
      <c r="E561" s="5"/>
      <c r="F561" s="39">
        <v>0</v>
      </c>
      <c r="G561" s="39"/>
      <c r="H561" s="39"/>
      <c r="I561" s="39"/>
      <c r="J561" s="39">
        <v>0</v>
      </c>
      <c r="K561" s="39">
        <v>0</v>
      </c>
      <c r="L561" s="39">
        <v>0</v>
      </c>
      <c r="M561" s="39"/>
      <c r="N561" s="39">
        <v>0</v>
      </c>
      <c r="O561" s="39"/>
      <c r="P561" s="39"/>
      <c r="Q561" s="39"/>
      <c r="R561" s="39">
        <v>0</v>
      </c>
      <c r="S561" s="39">
        <v>0</v>
      </c>
      <c r="T561" s="39">
        <v>0</v>
      </c>
      <c r="U561" s="39">
        <v>0</v>
      </c>
      <c r="V561" s="39">
        <v>0</v>
      </c>
      <c r="W561" s="39"/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/>
      <c r="AF561" s="39">
        <v>0</v>
      </c>
      <c r="AG561" s="39"/>
      <c r="AH561" s="39"/>
      <c r="AI561" s="39"/>
      <c r="AJ561" s="39">
        <v>0</v>
      </c>
      <c r="AK561" s="39"/>
      <c r="AL561" s="39"/>
      <c r="AM561" s="39"/>
      <c r="AN561" s="39">
        <v>0</v>
      </c>
      <c r="AO561" s="39"/>
      <c r="AP561" s="39">
        <v>0</v>
      </c>
      <c r="AQ561" s="40"/>
      <c r="AR561" s="40"/>
      <c r="AS561" s="40"/>
    </row>
    <row r="562" spans="1:45" s="1" customFormat="1" ht="20.100000000000001" customHeight="1" x14ac:dyDescent="0.2">
      <c r="A562" s="3"/>
      <c r="B562" s="6"/>
      <c r="C562" s="3"/>
      <c r="D562" s="3"/>
      <c r="E562" s="5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</row>
    <row r="563" spans="1:45" s="1" customFormat="1" ht="20.100000000000001" customHeight="1" x14ac:dyDescent="0.25">
      <c r="A563" s="3"/>
      <c r="B563" s="6"/>
      <c r="C563" s="51" t="s">
        <v>120</v>
      </c>
      <c r="D563" s="52"/>
      <c r="E563" s="5"/>
      <c r="F563" s="53">
        <v>0</v>
      </c>
      <c r="G563" s="54"/>
      <c r="H563" s="54"/>
      <c r="I563" s="54"/>
      <c r="J563" s="53">
        <v>0</v>
      </c>
      <c r="K563" s="53">
        <v>0</v>
      </c>
      <c r="L563" s="53">
        <v>0</v>
      </c>
      <c r="M563" s="54"/>
      <c r="N563" s="53">
        <v>0</v>
      </c>
      <c r="O563" s="54"/>
      <c r="P563" s="54"/>
      <c r="Q563" s="54"/>
      <c r="R563" s="53">
        <v>0</v>
      </c>
      <c r="S563" s="53">
        <v>0</v>
      </c>
      <c r="T563" s="53">
        <v>0</v>
      </c>
      <c r="U563" s="53">
        <v>0</v>
      </c>
      <c r="V563" s="53">
        <v>0</v>
      </c>
      <c r="W563" s="54"/>
      <c r="X563" s="53">
        <v>0</v>
      </c>
      <c r="Y563" s="53">
        <v>0</v>
      </c>
      <c r="Z563" s="53">
        <v>0</v>
      </c>
      <c r="AA563" s="53">
        <v>0</v>
      </c>
      <c r="AB563" s="53">
        <v>0</v>
      </c>
      <c r="AC563" s="53">
        <v>0</v>
      </c>
      <c r="AD563" s="53">
        <v>0</v>
      </c>
      <c r="AE563" s="54"/>
      <c r="AF563" s="53">
        <v>0</v>
      </c>
      <c r="AG563" s="54"/>
      <c r="AH563" s="54"/>
      <c r="AI563" s="54"/>
      <c r="AJ563" s="53">
        <v>0</v>
      </c>
      <c r="AK563" s="54"/>
      <c r="AL563" s="54"/>
      <c r="AM563" s="54"/>
      <c r="AN563" s="53">
        <v>0</v>
      </c>
      <c r="AO563" s="54"/>
      <c r="AP563" s="53">
        <v>0</v>
      </c>
      <c r="AQ563" s="40"/>
      <c r="AR563" s="40"/>
      <c r="AS563" s="40"/>
    </row>
    <row r="564" spans="1:45" s="1" customFormat="1" ht="20.100000000000001" customHeight="1" x14ac:dyDescent="0.2">
      <c r="A564" s="3"/>
      <c r="B564" s="6"/>
      <c r="C564" s="3"/>
      <c r="D564" s="3"/>
      <c r="E564" s="5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</row>
    <row r="565" spans="1:45" s="1" customFormat="1" ht="20.100000000000001" customHeight="1" x14ac:dyDescent="0.25">
      <c r="A565" s="3"/>
      <c r="B565" s="57" t="s">
        <v>268</v>
      </c>
      <c r="C565" s="58"/>
      <c r="D565" s="58"/>
      <c r="E565" s="5"/>
      <c r="F565" s="59">
        <v>235</v>
      </c>
      <c r="G565" s="54"/>
      <c r="H565" s="54"/>
      <c r="I565" s="54"/>
      <c r="J565" s="59">
        <v>416</v>
      </c>
      <c r="K565" s="59">
        <v>9</v>
      </c>
      <c r="L565" s="59">
        <v>2</v>
      </c>
      <c r="M565" s="54"/>
      <c r="N565" s="59">
        <v>427</v>
      </c>
      <c r="O565" s="54"/>
      <c r="P565" s="54"/>
      <c r="Q565" s="54"/>
      <c r="R565" s="59">
        <v>0</v>
      </c>
      <c r="S565" s="59">
        <v>35</v>
      </c>
      <c r="T565" s="59">
        <v>124</v>
      </c>
      <c r="U565" s="59">
        <v>1</v>
      </c>
      <c r="V565" s="59">
        <v>10</v>
      </c>
      <c r="W565" s="54"/>
      <c r="X565" s="59">
        <v>39</v>
      </c>
      <c r="Y565" s="59">
        <v>8</v>
      </c>
      <c r="Z565" s="59">
        <v>15</v>
      </c>
      <c r="AA565" s="59">
        <v>159</v>
      </c>
      <c r="AB565" s="59">
        <v>0</v>
      </c>
      <c r="AC565" s="59">
        <v>0</v>
      </c>
      <c r="AD565" s="59">
        <v>20</v>
      </c>
      <c r="AE565" s="54"/>
      <c r="AF565" s="59">
        <v>411</v>
      </c>
      <c r="AG565" s="54"/>
      <c r="AH565" s="54"/>
      <c r="AI565" s="54"/>
      <c r="AJ565" s="59">
        <v>251</v>
      </c>
      <c r="AK565" s="54"/>
      <c r="AL565" s="54"/>
      <c r="AM565" s="54"/>
      <c r="AN565" s="59">
        <v>0</v>
      </c>
      <c r="AO565" s="54"/>
      <c r="AP565" s="59">
        <v>0</v>
      </c>
      <c r="AQ565" s="40"/>
      <c r="AR565" s="40"/>
      <c r="AS565" s="40"/>
    </row>
    <row r="566" spans="1:45" ht="20.100000000000001" customHeight="1" x14ac:dyDescent="0.2"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40"/>
      <c r="AR566" s="40"/>
      <c r="AS566" s="40"/>
    </row>
    <row r="567" spans="1:45" ht="20.100000000000001" customHeight="1" x14ac:dyDescent="0.2">
      <c r="B567" s="6" t="s">
        <v>269</v>
      </c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40"/>
      <c r="AR567" s="40"/>
      <c r="AS567" s="40"/>
    </row>
    <row r="568" spans="1:45" ht="20.100000000000001" customHeight="1" x14ac:dyDescent="0.2">
      <c r="C568" s="3" t="s">
        <v>0</v>
      </c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40"/>
      <c r="AR568" s="40"/>
      <c r="AS568" s="40"/>
    </row>
    <row r="569" spans="1:45" ht="20.100000000000001" customHeight="1" x14ac:dyDescent="0.2">
      <c r="D569" s="2" t="s">
        <v>96</v>
      </c>
      <c r="F569" s="39">
        <v>0</v>
      </c>
      <c r="G569" s="39"/>
      <c r="H569" s="39"/>
      <c r="I569" s="39"/>
      <c r="J569" s="39">
        <v>0</v>
      </c>
      <c r="K569" s="39">
        <v>0</v>
      </c>
      <c r="L569" s="39">
        <v>0</v>
      </c>
      <c r="M569" s="39"/>
      <c r="N569" s="39">
        <v>0</v>
      </c>
      <c r="O569" s="39"/>
      <c r="P569" s="39"/>
      <c r="Q569" s="39"/>
      <c r="R569" s="39">
        <v>0</v>
      </c>
      <c r="S569" s="39">
        <v>0</v>
      </c>
      <c r="T569" s="39">
        <v>0</v>
      </c>
      <c r="U569" s="39">
        <v>0</v>
      </c>
      <c r="V569" s="39">
        <v>0</v>
      </c>
      <c r="W569" s="39"/>
      <c r="X569" s="39">
        <v>0</v>
      </c>
      <c r="Y569" s="39">
        <v>0</v>
      </c>
      <c r="Z569" s="39">
        <v>0</v>
      </c>
      <c r="AA569" s="39">
        <v>0</v>
      </c>
      <c r="AB569" s="39">
        <v>0</v>
      </c>
      <c r="AC569" s="39">
        <v>0</v>
      </c>
      <c r="AD569" s="39">
        <v>0</v>
      </c>
      <c r="AE569" s="39"/>
      <c r="AF569" s="39">
        <v>0</v>
      </c>
      <c r="AG569" s="39"/>
      <c r="AH569" s="39"/>
      <c r="AI569" s="39"/>
      <c r="AJ569" s="39">
        <v>0</v>
      </c>
      <c r="AK569" s="39"/>
      <c r="AL569" s="39"/>
      <c r="AM569" s="39"/>
      <c r="AN569" s="39">
        <v>0</v>
      </c>
      <c r="AO569" s="39"/>
      <c r="AP569" s="39">
        <v>0</v>
      </c>
      <c r="AQ569" s="40"/>
      <c r="AR569" s="40"/>
      <c r="AS569" s="40"/>
    </row>
    <row r="570" spans="1:45" ht="19.5" customHeight="1" x14ac:dyDescent="0.2">
      <c r="D570" s="47" t="s">
        <v>97</v>
      </c>
      <c r="F570" s="48">
        <v>0</v>
      </c>
      <c r="G570" s="49"/>
      <c r="H570" s="49"/>
      <c r="I570" s="49"/>
      <c r="J570" s="48">
        <v>0</v>
      </c>
      <c r="K570" s="48">
        <v>0</v>
      </c>
      <c r="L570" s="48">
        <v>0</v>
      </c>
      <c r="M570" s="49"/>
      <c r="N570" s="48">
        <v>0</v>
      </c>
      <c r="O570" s="49"/>
      <c r="P570" s="49"/>
      <c r="Q570" s="49"/>
      <c r="R570" s="48">
        <v>0</v>
      </c>
      <c r="S570" s="48">
        <v>0</v>
      </c>
      <c r="T570" s="48">
        <v>0</v>
      </c>
      <c r="U570" s="48">
        <v>0</v>
      </c>
      <c r="V570" s="48">
        <v>0</v>
      </c>
      <c r="W570" s="49"/>
      <c r="X570" s="48">
        <v>0</v>
      </c>
      <c r="Y570" s="48">
        <v>0</v>
      </c>
      <c r="Z570" s="48">
        <v>0</v>
      </c>
      <c r="AA570" s="48">
        <v>0</v>
      </c>
      <c r="AB570" s="48">
        <v>0</v>
      </c>
      <c r="AC570" s="48">
        <v>0</v>
      </c>
      <c r="AD570" s="48">
        <v>0</v>
      </c>
      <c r="AE570" s="49"/>
      <c r="AF570" s="48">
        <v>0</v>
      </c>
      <c r="AG570" s="49"/>
      <c r="AH570" s="49"/>
      <c r="AI570" s="49"/>
      <c r="AJ570" s="48">
        <v>0</v>
      </c>
      <c r="AK570" s="49"/>
      <c r="AL570" s="49"/>
      <c r="AM570" s="49"/>
      <c r="AN570" s="48">
        <v>0</v>
      </c>
      <c r="AO570" s="49"/>
      <c r="AP570" s="48">
        <v>0</v>
      </c>
      <c r="AQ570" s="40"/>
      <c r="AR570" s="40"/>
      <c r="AS570" s="40"/>
    </row>
    <row r="571" spans="1:45" ht="20.100000000000001" customHeight="1" x14ac:dyDescent="0.2"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40"/>
      <c r="AR571" s="40"/>
      <c r="AS571" s="40"/>
    </row>
    <row r="572" spans="1:45" s="1" customFormat="1" ht="20.100000000000001" customHeight="1" x14ac:dyDescent="0.25">
      <c r="A572" s="3"/>
      <c r="B572" s="6"/>
      <c r="C572" s="51" t="s">
        <v>120</v>
      </c>
      <c r="D572" s="52"/>
      <c r="E572" s="5"/>
      <c r="F572" s="53">
        <v>0</v>
      </c>
      <c r="G572" s="54"/>
      <c r="H572" s="54"/>
      <c r="I572" s="54"/>
      <c r="J572" s="53">
        <v>0</v>
      </c>
      <c r="K572" s="53">
        <v>0</v>
      </c>
      <c r="L572" s="53">
        <v>0</v>
      </c>
      <c r="M572" s="54"/>
      <c r="N572" s="53">
        <v>0</v>
      </c>
      <c r="O572" s="54"/>
      <c r="P572" s="54"/>
      <c r="Q572" s="54"/>
      <c r="R572" s="53">
        <v>0</v>
      </c>
      <c r="S572" s="53">
        <v>0</v>
      </c>
      <c r="T572" s="53">
        <v>0</v>
      </c>
      <c r="U572" s="53">
        <v>0</v>
      </c>
      <c r="V572" s="53">
        <v>0</v>
      </c>
      <c r="W572" s="54"/>
      <c r="X572" s="53">
        <v>0</v>
      </c>
      <c r="Y572" s="53">
        <v>0</v>
      </c>
      <c r="Z572" s="53">
        <v>0</v>
      </c>
      <c r="AA572" s="53">
        <v>0</v>
      </c>
      <c r="AB572" s="53">
        <v>0</v>
      </c>
      <c r="AC572" s="53">
        <v>0</v>
      </c>
      <c r="AD572" s="53">
        <v>0</v>
      </c>
      <c r="AE572" s="54"/>
      <c r="AF572" s="53">
        <v>0</v>
      </c>
      <c r="AG572" s="54"/>
      <c r="AH572" s="54"/>
      <c r="AI572" s="54"/>
      <c r="AJ572" s="53">
        <v>0</v>
      </c>
      <c r="AK572" s="54"/>
      <c r="AL572" s="54"/>
      <c r="AM572" s="54"/>
      <c r="AN572" s="53">
        <v>0</v>
      </c>
      <c r="AO572" s="54"/>
      <c r="AP572" s="53">
        <v>0</v>
      </c>
      <c r="AQ572" s="40"/>
      <c r="AR572" s="40"/>
      <c r="AS572" s="40"/>
    </row>
    <row r="573" spans="1:45" ht="20.100000000000001" customHeight="1" x14ac:dyDescent="0.2"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40"/>
      <c r="AR573" s="40"/>
      <c r="AS573" s="40"/>
    </row>
    <row r="574" spans="1:45" ht="20.100000000000001" customHeight="1" x14ac:dyDescent="0.2">
      <c r="C574" s="3" t="s">
        <v>249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40"/>
      <c r="AR574" s="40"/>
      <c r="AS574" s="40"/>
    </row>
    <row r="575" spans="1:45" ht="20.100000000000001" customHeight="1" x14ac:dyDescent="0.2">
      <c r="D575" s="2" t="s">
        <v>270</v>
      </c>
      <c r="F575" s="39">
        <v>70</v>
      </c>
      <c r="G575" s="39"/>
      <c r="H575" s="39"/>
      <c r="I575" s="39"/>
      <c r="J575" s="39">
        <v>115</v>
      </c>
      <c r="K575" s="39">
        <v>1</v>
      </c>
      <c r="L575" s="39">
        <v>3</v>
      </c>
      <c r="M575" s="39"/>
      <c r="N575" s="39">
        <v>119</v>
      </c>
      <c r="O575" s="39"/>
      <c r="P575" s="39"/>
      <c r="Q575" s="39"/>
      <c r="R575" s="39">
        <v>1</v>
      </c>
      <c r="S575" s="39">
        <v>1</v>
      </c>
      <c r="T575" s="39">
        <v>74</v>
      </c>
      <c r="U575" s="39">
        <v>0</v>
      </c>
      <c r="V575" s="39">
        <v>10</v>
      </c>
      <c r="W575" s="39"/>
      <c r="X575" s="39">
        <v>22</v>
      </c>
      <c r="Y575" s="39">
        <v>0</v>
      </c>
      <c r="Z575" s="39">
        <v>0</v>
      </c>
      <c r="AA575" s="39">
        <v>39</v>
      </c>
      <c r="AB575" s="39">
        <v>0</v>
      </c>
      <c r="AC575" s="39">
        <v>0</v>
      </c>
      <c r="AD575" s="39">
        <v>9</v>
      </c>
      <c r="AE575" s="39"/>
      <c r="AF575" s="39">
        <v>156</v>
      </c>
      <c r="AG575" s="39"/>
      <c r="AH575" s="39"/>
      <c r="AI575" s="39"/>
      <c r="AJ575" s="39">
        <v>33</v>
      </c>
      <c r="AK575" s="39"/>
      <c r="AL575" s="39"/>
      <c r="AM575" s="39"/>
      <c r="AN575" s="39">
        <v>0</v>
      </c>
      <c r="AO575" s="39"/>
      <c r="AP575" s="39">
        <v>0</v>
      </c>
      <c r="AQ575" s="40"/>
      <c r="AR575" s="40"/>
      <c r="AS575" s="40"/>
    </row>
    <row r="576" spans="1:45" ht="20.100000000000001" customHeight="1" x14ac:dyDescent="0.2">
      <c r="D576" s="47" t="s">
        <v>271</v>
      </c>
      <c r="F576" s="48">
        <v>107</v>
      </c>
      <c r="G576" s="49"/>
      <c r="H576" s="49"/>
      <c r="I576" s="49"/>
      <c r="J576" s="48">
        <v>117</v>
      </c>
      <c r="K576" s="48">
        <v>4</v>
      </c>
      <c r="L576" s="48">
        <v>2</v>
      </c>
      <c r="M576" s="49"/>
      <c r="N576" s="48">
        <v>123</v>
      </c>
      <c r="O576" s="49"/>
      <c r="P576" s="49"/>
      <c r="Q576" s="49"/>
      <c r="R576" s="48">
        <v>0</v>
      </c>
      <c r="S576" s="48">
        <v>5</v>
      </c>
      <c r="T576" s="48">
        <v>29</v>
      </c>
      <c r="U576" s="48">
        <v>2</v>
      </c>
      <c r="V576" s="48">
        <v>10</v>
      </c>
      <c r="W576" s="49"/>
      <c r="X576" s="48">
        <v>31</v>
      </c>
      <c r="Y576" s="48">
        <v>1</v>
      </c>
      <c r="Z576" s="48">
        <v>4</v>
      </c>
      <c r="AA576" s="48">
        <v>61</v>
      </c>
      <c r="AB576" s="48">
        <v>0</v>
      </c>
      <c r="AC576" s="48">
        <v>0</v>
      </c>
      <c r="AD576" s="48">
        <v>14</v>
      </c>
      <c r="AE576" s="49"/>
      <c r="AF576" s="48">
        <v>157</v>
      </c>
      <c r="AG576" s="49"/>
      <c r="AH576" s="49"/>
      <c r="AI576" s="49"/>
      <c r="AJ576" s="48">
        <v>73</v>
      </c>
      <c r="AK576" s="49"/>
      <c r="AL576" s="49"/>
      <c r="AM576" s="49"/>
      <c r="AN576" s="48">
        <v>0</v>
      </c>
      <c r="AO576" s="49"/>
      <c r="AP576" s="48">
        <v>0</v>
      </c>
      <c r="AQ576" s="40"/>
      <c r="AR576" s="40"/>
      <c r="AS576" s="40"/>
    </row>
    <row r="577" spans="1:45" ht="20.100000000000001" customHeight="1" x14ac:dyDescent="0.2">
      <c r="D577" s="2" t="s">
        <v>272</v>
      </c>
      <c r="F577" s="39">
        <v>62</v>
      </c>
      <c r="G577" s="39"/>
      <c r="H577" s="39"/>
      <c r="I577" s="39"/>
      <c r="J577" s="39">
        <v>114</v>
      </c>
      <c r="K577" s="39">
        <v>7</v>
      </c>
      <c r="L577" s="39">
        <v>0</v>
      </c>
      <c r="M577" s="39"/>
      <c r="N577" s="39">
        <v>121</v>
      </c>
      <c r="O577" s="39"/>
      <c r="P577" s="39"/>
      <c r="Q577" s="39"/>
      <c r="R577" s="39">
        <v>1</v>
      </c>
      <c r="S577" s="39">
        <v>2</v>
      </c>
      <c r="T577" s="39">
        <v>57</v>
      </c>
      <c r="U577" s="39">
        <v>5</v>
      </c>
      <c r="V577" s="39">
        <v>1</v>
      </c>
      <c r="W577" s="39"/>
      <c r="X577" s="39">
        <v>32</v>
      </c>
      <c r="Y577" s="39">
        <v>0</v>
      </c>
      <c r="Z577" s="39">
        <v>2</v>
      </c>
      <c r="AA577" s="39">
        <v>36</v>
      </c>
      <c r="AB577" s="39">
        <v>0</v>
      </c>
      <c r="AC577" s="39">
        <v>0</v>
      </c>
      <c r="AD577" s="39">
        <v>5</v>
      </c>
      <c r="AE577" s="39"/>
      <c r="AF577" s="39">
        <v>141</v>
      </c>
      <c r="AG577" s="39"/>
      <c r="AH577" s="39"/>
      <c r="AI577" s="39"/>
      <c r="AJ577" s="39">
        <v>42</v>
      </c>
      <c r="AK577" s="39"/>
      <c r="AL577" s="39"/>
      <c r="AM577" s="39"/>
      <c r="AN577" s="39">
        <v>0</v>
      </c>
      <c r="AO577" s="39"/>
      <c r="AP577" s="39">
        <v>0</v>
      </c>
      <c r="AQ577" s="40"/>
      <c r="AR577" s="40"/>
      <c r="AS577" s="40"/>
    </row>
    <row r="578" spans="1:45" ht="20.100000000000001" customHeight="1" x14ac:dyDescent="0.2">
      <c r="D578" s="47" t="s">
        <v>273</v>
      </c>
      <c r="F578" s="48">
        <v>107</v>
      </c>
      <c r="G578" s="49"/>
      <c r="H578" s="49"/>
      <c r="I578" s="49"/>
      <c r="J578" s="48">
        <v>113</v>
      </c>
      <c r="K578" s="48">
        <v>5</v>
      </c>
      <c r="L578" s="48">
        <v>0</v>
      </c>
      <c r="M578" s="49"/>
      <c r="N578" s="48">
        <v>118</v>
      </c>
      <c r="O578" s="49"/>
      <c r="P578" s="49"/>
      <c r="Q578" s="49"/>
      <c r="R578" s="48">
        <v>0</v>
      </c>
      <c r="S578" s="48">
        <v>1</v>
      </c>
      <c r="T578" s="48">
        <v>25</v>
      </c>
      <c r="U578" s="48">
        <v>0</v>
      </c>
      <c r="V578" s="48">
        <v>7</v>
      </c>
      <c r="W578" s="49"/>
      <c r="X578" s="48">
        <v>32</v>
      </c>
      <c r="Y578" s="48">
        <v>1</v>
      </c>
      <c r="Z578" s="48">
        <v>0</v>
      </c>
      <c r="AA578" s="48">
        <v>82</v>
      </c>
      <c r="AB578" s="48">
        <v>0</v>
      </c>
      <c r="AC578" s="48">
        <v>0</v>
      </c>
      <c r="AD578" s="48">
        <v>9</v>
      </c>
      <c r="AE578" s="49"/>
      <c r="AF578" s="48">
        <v>157</v>
      </c>
      <c r="AG578" s="49"/>
      <c r="AH578" s="49"/>
      <c r="AI578" s="49"/>
      <c r="AJ578" s="48">
        <v>68</v>
      </c>
      <c r="AK578" s="49"/>
      <c r="AL578" s="49"/>
      <c r="AM578" s="49"/>
      <c r="AN578" s="48">
        <v>0</v>
      </c>
      <c r="AO578" s="49"/>
      <c r="AP578" s="48">
        <v>0</v>
      </c>
      <c r="AQ578" s="40"/>
      <c r="AR578" s="40"/>
      <c r="AS578" s="40"/>
    </row>
    <row r="579" spans="1:45" ht="20.100000000000001" customHeight="1" x14ac:dyDescent="0.2">
      <c r="D579" s="2" t="s">
        <v>274</v>
      </c>
      <c r="F579" s="39">
        <v>66</v>
      </c>
      <c r="G579" s="39"/>
      <c r="H579" s="39"/>
      <c r="I579" s="39"/>
      <c r="J579" s="39">
        <v>115</v>
      </c>
      <c r="K579" s="39">
        <v>5</v>
      </c>
      <c r="L579" s="39">
        <v>0</v>
      </c>
      <c r="M579" s="39"/>
      <c r="N579" s="39">
        <v>120</v>
      </c>
      <c r="O579" s="39"/>
      <c r="P579" s="39"/>
      <c r="Q579" s="39"/>
      <c r="R579" s="39">
        <v>0</v>
      </c>
      <c r="S579" s="39">
        <v>2</v>
      </c>
      <c r="T579" s="39">
        <v>51</v>
      </c>
      <c r="U579" s="39">
        <v>0</v>
      </c>
      <c r="V579" s="39">
        <v>14</v>
      </c>
      <c r="W579" s="39"/>
      <c r="X579" s="39">
        <v>29</v>
      </c>
      <c r="Y579" s="39">
        <v>0</v>
      </c>
      <c r="Z579" s="39">
        <v>5</v>
      </c>
      <c r="AA579" s="39">
        <v>39</v>
      </c>
      <c r="AB579" s="39">
        <v>0</v>
      </c>
      <c r="AC579" s="39">
        <v>0</v>
      </c>
      <c r="AD579" s="39">
        <v>9</v>
      </c>
      <c r="AE579" s="39"/>
      <c r="AF579" s="39">
        <v>149</v>
      </c>
      <c r="AG579" s="39"/>
      <c r="AH579" s="39"/>
      <c r="AI579" s="39"/>
      <c r="AJ579" s="39">
        <v>37</v>
      </c>
      <c r="AK579" s="39"/>
      <c r="AL579" s="39"/>
      <c r="AM579" s="39"/>
      <c r="AN579" s="39">
        <v>0</v>
      </c>
      <c r="AO579" s="39"/>
      <c r="AP579" s="39">
        <v>0</v>
      </c>
      <c r="AQ579" s="40"/>
      <c r="AR579" s="40"/>
      <c r="AS579" s="40"/>
    </row>
    <row r="580" spans="1:45" ht="20.100000000000001" customHeight="1" x14ac:dyDescent="0.2">
      <c r="D580" s="47" t="s">
        <v>275</v>
      </c>
      <c r="F580" s="48">
        <v>0</v>
      </c>
      <c r="G580" s="49"/>
      <c r="H580" s="49"/>
      <c r="I580" s="49"/>
      <c r="J580" s="48">
        <v>136</v>
      </c>
      <c r="K580" s="48">
        <v>2</v>
      </c>
      <c r="L580" s="48">
        <v>0</v>
      </c>
      <c r="M580" s="49"/>
      <c r="N580" s="48">
        <v>138</v>
      </c>
      <c r="O580" s="49"/>
      <c r="P580" s="49"/>
      <c r="Q580" s="49"/>
      <c r="R580" s="48">
        <v>0</v>
      </c>
      <c r="S580" s="48">
        <v>12</v>
      </c>
      <c r="T580" s="48">
        <v>59</v>
      </c>
      <c r="U580" s="48">
        <v>0</v>
      </c>
      <c r="V580" s="48">
        <v>6</v>
      </c>
      <c r="W580" s="49"/>
      <c r="X580" s="48">
        <v>11</v>
      </c>
      <c r="Y580" s="48">
        <v>0</v>
      </c>
      <c r="Z580" s="48">
        <v>1</v>
      </c>
      <c r="AA580" s="48">
        <v>5</v>
      </c>
      <c r="AB580" s="48">
        <v>0</v>
      </c>
      <c r="AC580" s="48">
        <v>0</v>
      </c>
      <c r="AD580" s="48">
        <v>3</v>
      </c>
      <c r="AE580" s="49"/>
      <c r="AF580" s="48">
        <v>97</v>
      </c>
      <c r="AG580" s="49"/>
      <c r="AH580" s="49"/>
      <c r="AI580" s="49"/>
      <c r="AJ580" s="48">
        <v>41</v>
      </c>
      <c r="AK580" s="49"/>
      <c r="AL580" s="49"/>
      <c r="AM580" s="49"/>
      <c r="AN580" s="48">
        <v>0</v>
      </c>
      <c r="AO580" s="49"/>
      <c r="AP580" s="48">
        <v>0</v>
      </c>
      <c r="AQ580" s="40"/>
      <c r="AR580" s="40"/>
      <c r="AS580" s="40"/>
    </row>
    <row r="581" spans="1:45" ht="20.100000000000001" customHeight="1" x14ac:dyDescent="0.2">
      <c r="D581" s="2" t="s">
        <v>276</v>
      </c>
      <c r="F581" s="39">
        <v>0</v>
      </c>
      <c r="G581" s="39"/>
      <c r="H581" s="39"/>
      <c r="I581" s="39"/>
      <c r="J581" s="39">
        <v>134</v>
      </c>
      <c r="K581" s="39">
        <v>2</v>
      </c>
      <c r="L581" s="39">
        <v>1</v>
      </c>
      <c r="M581" s="39"/>
      <c r="N581" s="39">
        <v>137</v>
      </c>
      <c r="O581" s="39"/>
      <c r="P581" s="39"/>
      <c r="Q581" s="39"/>
      <c r="R581" s="39">
        <v>0</v>
      </c>
      <c r="S581" s="39">
        <v>1</v>
      </c>
      <c r="T581" s="39">
        <v>80</v>
      </c>
      <c r="U581" s="39">
        <v>0</v>
      </c>
      <c r="V581" s="39">
        <v>2</v>
      </c>
      <c r="W581" s="39"/>
      <c r="X581" s="39">
        <v>14</v>
      </c>
      <c r="Y581" s="39">
        <v>0</v>
      </c>
      <c r="Z581" s="39">
        <v>0</v>
      </c>
      <c r="AA581" s="39">
        <v>7</v>
      </c>
      <c r="AB581" s="39">
        <v>0</v>
      </c>
      <c r="AC581" s="39">
        <v>0</v>
      </c>
      <c r="AD581" s="39">
        <v>4</v>
      </c>
      <c r="AE581" s="39"/>
      <c r="AF581" s="39">
        <v>108</v>
      </c>
      <c r="AG581" s="39"/>
      <c r="AH581" s="39"/>
      <c r="AI581" s="39"/>
      <c r="AJ581" s="39">
        <v>29</v>
      </c>
      <c r="AK581" s="39"/>
      <c r="AL581" s="39"/>
      <c r="AM581" s="39"/>
      <c r="AN581" s="39">
        <v>0</v>
      </c>
      <c r="AO581" s="39"/>
      <c r="AP581" s="39">
        <v>0</v>
      </c>
      <c r="AQ581" s="40"/>
      <c r="AR581" s="40"/>
      <c r="AS581" s="40"/>
    </row>
    <row r="582" spans="1:45" ht="20.100000000000001" customHeight="1" x14ac:dyDescent="0.2"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40"/>
      <c r="AR582" s="40"/>
      <c r="AS582" s="40"/>
    </row>
    <row r="583" spans="1:45" s="1" customFormat="1" ht="20.100000000000001" customHeight="1" x14ac:dyDescent="0.25">
      <c r="A583" s="3"/>
      <c r="B583" s="6"/>
      <c r="C583" s="51" t="s">
        <v>250</v>
      </c>
      <c r="D583" s="52"/>
      <c r="E583" s="5"/>
      <c r="F583" s="53">
        <v>412</v>
      </c>
      <c r="G583" s="54"/>
      <c r="H583" s="54"/>
      <c r="I583" s="54"/>
      <c r="J583" s="53">
        <v>844</v>
      </c>
      <c r="K583" s="53">
        <v>26</v>
      </c>
      <c r="L583" s="53">
        <v>6</v>
      </c>
      <c r="M583" s="54"/>
      <c r="N583" s="53">
        <v>876</v>
      </c>
      <c r="O583" s="54"/>
      <c r="P583" s="54"/>
      <c r="Q583" s="54"/>
      <c r="R583" s="53">
        <v>2</v>
      </c>
      <c r="S583" s="53">
        <v>24</v>
      </c>
      <c r="T583" s="53">
        <v>375</v>
      </c>
      <c r="U583" s="53">
        <v>7</v>
      </c>
      <c r="V583" s="53">
        <v>50</v>
      </c>
      <c r="W583" s="54"/>
      <c r="X583" s="53">
        <v>171</v>
      </c>
      <c r="Y583" s="53">
        <v>2</v>
      </c>
      <c r="Z583" s="53">
        <v>12</v>
      </c>
      <c r="AA583" s="53">
        <v>269</v>
      </c>
      <c r="AB583" s="53">
        <v>0</v>
      </c>
      <c r="AC583" s="53">
        <v>0</v>
      </c>
      <c r="AD583" s="53">
        <v>53</v>
      </c>
      <c r="AE583" s="54"/>
      <c r="AF583" s="53">
        <v>965</v>
      </c>
      <c r="AG583" s="54"/>
      <c r="AH583" s="54"/>
      <c r="AI583" s="54"/>
      <c r="AJ583" s="53">
        <v>323</v>
      </c>
      <c r="AK583" s="54"/>
      <c r="AL583" s="54"/>
      <c r="AM583" s="54"/>
      <c r="AN583" s="53">
        <v>0</v>
      </c>
      <c r="AO583" s="54"/>
      <c r="AP583" s="53">
        <v>0</v>
      </c>
      <c r="AQ583" s="40"/>
      <c r="AR583" s="40"/>
      <c r="AS583" s="40"/>
    </row>
    <row r="584" spans="1:45" ht="20.100000000000001" customHeight="1" x14ac:dyDescent="0.2"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40"/>
      <c r="AR584" s="40"/>
      <c r="AS584" s="40"/>
    </row>
    <row r="585" spans="1:45" ht="20.100000000000001" customHeight="1" x14ac:dyDescent="0.2">
      <c r="C585" s="3" t="s">
        <v>154</v>
      </c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40"/>
      <c r="AR585" s="40"/>
      <c r="AS585" s="40"/>
    </row>
    <row r="586" spans="1:45" ht="19.5" customHeight="1" x14ac:dyDescent="0.2">
      <c r="D586" s="50" t="s">
        <v>96</v>
      </c>
      <c r="F586" s="49">
        <v>29</v>
      </c>
      <c r="G586" s="49"/>
      <c r="H586" s="49"/>
      <c r="I586" s="49"/>
      <c r="J586" s="49">
        <v>44</v>
      </c>
      <c r="K586" s="49">
        <v>0</v>
      </c>
      <c r="L586" s="49">
        <v>0</v>
      </c>
      <c r="M586" s="49"/>
      <c r="N586" s="49">
        <v>44</v>
      </c>
      <c r="O586" s="49"/>
      <c r="P586" s="49"/>
      <c r="Q586" s="49"/>
      <c r="R586" s="49">
        <v>0</v>
      </c>
      <c r="S586" s="49">
        <v>1</v>
      </c>
      <c r="T586" s="49">
        <v>20</v>
      </c>
      <c r="U586" s="49">
        <v>2</v>
      </c>
      <c r="V586" s="49">
        <v>4</v>
      </c>
      <c r="W586" s="49"/>
      <c r="X586" s="49">
        <v>3</v>
      </c>
      <c r="Y586" s="49">
        <v>0</v>
      </c>
      <c r="Z586" s="49">
        <v>2</v>
      </c>
      <c r="AA586" s="49">
        <v>12</v>
      </c>
      <c r="AB586" s="49">
        <v>0</v>
      </c>
      <c r="AC586" s="49">
        <v>0</v>
      </c>
      <c r="AD586" s="49">
        <v>1</v>
      </c>
      <c r="AE586" s="49"/>
      <c r="AF586" s="49">
        <v>45</v>
      </c>
      <c r="AG586" s="49"/>
      <c r="AH586" s="49"/>
      <c r="AI586" s="49"/>
      <c r="AJ586" s="49">
        <v>28</v>
      </c>
      <c r="AK586" s="49"/>
      <c r="AL586" s="49"/>
      <c r="AM586" s="49"/>
      <c r="AN586" s="49">
        <v>0</v>
      </c>
      <c r="AO586" s="49"/>
      <c r="AP586" s="49">
        <v>0</v>
      </c>
      <c r="AQ586" s="40"/>
      <c r="AR586" s="40"/>
      <c r="AS586" s="40"/>
    </row>
    <row r="587" spans="1:45" ht="19.5" customHeight="1" x14ac:dyDescent="0.2">
      <c r="D587" s="47" t="s">
        <v>97</v>
      </c>
      <c r="F587" s="48">
        <v>41</v>
      </c>
      <c r="G587" s="49"/>
      <c r="H587" s="49"/>
      <c r="I587" s="49"/>
      <c r="J587" s="48">
        <v>45</v>
      </c>
      <c r="K587" s="48">
        <v>0</v>
      </c>
      <c r="L587" s="48">
        <v>1</v>
      </c>
      <c r="M587" s="49"/>
      <c r="N587" s="48">
        <v>46</v>
      </c>
      <c r="O587" s="49"/>
      <c r="P587" s="49"/>
      <c r="Q587" s="49"/>
      <c r="R587" s="48">
        <v>0</v>
      </c>
      <c r="S587" s="48">
        <v>0</v>
      </c>
      <c r="T587" s="48">
        <v>11</v>
      </c>
      <c r="U587" s="48">
        <v>0</v>
      </c>
      <c r="V587" s="48">
        <v>9</v>
      </c>
      <c r="W587" s="49"/>
      <c r="X587" s="48">
        <v>10</v>
      </c>
      <c r="Y587" s="48">
        <v>0</v>
      </c>
      <c r="Z587" s="48">
        <v>0</v>
      </c>
      <c r="AA587" s="48">
        <v>14</v>
      </c>
      <c r="AB587" s="48">
        <v>0</v>
      </c>
      <c r="AC587" s="48">
        <v>0</v>
      </c>
      <c r="AD587" s="48">
        <v>2</v>
      </c>
      <c r="AE587" s="49"/>
      <c r="AF587" s="48">
        <v>46</v>
      </c>
      <c r="AG587" s="49"/>
      <c r="AH587" s="49"/>
      <c r="AI587" s="49"/>
      <c r="AJ587" s="48">
        <v>41</v>
      </c>
      <c r="AK587" s="49"/>
      <c r="AL587" s="49"/>
      <c r="AM587" s="49"/>
      <c r="AN587" s="48">
        <v>0</v>
      </c>
      <c r="AO587" s="49"/>
      <c r="AP587" s="48">
        <v>0</v>
      </c>
      <c r="AQ587" s="40"/>
      <c r="AR587" s="40"/>
      <c r="AS587" s="40"/>
    </row>
    <row r="588" spans="1:45" ht="20.100000000000001" customHeight="1" x14ac:dyDescent="0.2"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40"/>
      <c r="AR588" s="40"/>
      <c r="AS588" s="40"/>
    </row>
    <row r="589" spans="1:45" s="1" customFormat="1" ht="20.100000000000001" customHeight="1" x14ac:dyDescent="0.25">
      <c r="A589" s="3"/>
      <c r="B589" s="6"/>
      <c r="C589" s="51" t="s">
        <v>159</v>
      </c>
      <c r="D589" s="52"/>
      <c r="E589" s="5"/>
      <c r="F589" s="53">
        <v>70</v>
      </c>
      <c r="G589" s="54"/>
      <c r="H589" s="54"/>
      <c r="I589" s="54"/>
      <c r="J589" s="53">
        <v>89</v>
      </c>
      <c r="K589" s="53">
        <v>0</v>
      </c>
      <c r="L589" s="53">
        <v>1</v>
      </c>
      <c r="M589" s="54"/>
      <c r="N589" s="53">
        <v>90</v>
      </c>
      <c r="O589" s="54"/>
      <c r="P589" s="54"/>
      <c r="Q589" s="54"/>
      <c r="R589" s="53">
        <v>0</v>
      </c>
      <c r="S589" s="53">
        <v>1</v>
      </c>
      <c r="T589" s="53">
        <v>31</v>
      </c>
      <c r="U589" s="53">
        <v>2</v>
      </c>
      <c r="V589" s="53">
        <v>13</v>
      </c>
      <c r="W589" s="54"/>
      <c r="X589" s="53">
        <v>13</v>
      </c>
      <c r="Y589" s="53">
        <v>0</v>
      </c>
      <c r="Z589" s="53">
        <v>2</v>
      </c>
      <c r="AA589" s="53">
        <v>26</v>
      </c>
      <c r="AB589" s="53">
        <v>0</v>
      </c>
      <c r="AC589" s="53">
        <v>0</v>
      </c>
      <c r="AD589" s="53">
        <v>3</v>
      </c>
      <c r="AE589" s="54"/>
      <c r="AF589" s="53">
        <v>91</v>
      </c>
      <c r="AG589" s="54"/>
      <c r="AH589" s="54"/>
      <c r="AI589" s="54"/>
      <c r="AJ589" s="53">
        <v>69</v>
      </c>
      <c r="AK589" s="54"/>
      <c r="AL589" s="54"/>
      <c r="AM589" s="54"/>
      <c r="AN589" s="53">
        <v>0</v>
      </c>
      <c r="AO589" s="54"/>
      <c r="AP589" s="53">
        <v>0</v>
      </c>
      <c r="AQ589" s="40"/>
      <c r="AR589" s="40"/>
      <c r="AS589" s="40"/>
    </row>
    <row r="590" spans="1:45" s="1" customFormat="1" ht="20.100000000000001" customHeight="1" x14ac:dyDescent="0.2">
      <c r="A590" s="3"/>
      <c r="B590" s="6"/>
      <c r="C590" s="3"/>
      <c r="D590" s="3"/>
      <c r="E590" s="5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</row>
    <row r="591" spans="1:45" s="1" customFormat="1" ht="20.100000000000001" customHeight="1" x14ac:dyDescent="0.25">
      <c r="A591" s="3"/>
      <c r="B591" s="57" t="s">
        <v>277</v>
      </c>
      <c r="C591" s="58"/>
      <c r="D591" s="58"/>
      <c r="E591" s="5"/>
      <c r="F591" s="59">
        <v>482</v>
      </c>
      <c r="G591" s="54"/>
      <c r="H591" s="54"/>
      <c r="I591" s="54"/>
      <c r="J591" s="59">
        <v>933</v>
      </c>
      <c r="K591" s="59">
        <v>26</v>
      </c>
      <c r="L591" s="59">
        <v>7</v>
      </c>
      <c r="M591" s="54"/>
      <c r="N591" s="59">
        <v>966</v>
      </c>
      <c r="O591" s="54"/>
      <c r="P591" s="54"/>
      <c r="Q591" s="54"/>
      <c r="R591" s="59">
        <v>2</v>
      </c>
      <c r="S591" s="59">
        <v>25</v>
      </c>
      <c r="T591" s="59">
        <v>406</v>
      </c>
      <c r="U591" s="59">
        <v>9</v>
      </c>
      <c r="V591" s="59">
        <v>63</v>
      </c>
      <c r="W591" s="54"/>
      <c r="X591" s="59">
        <v>184</v>
      </c>
      <c r="Y591" s="59">
        <v>2</v>
      </c>
      <c r="Z591" s="59">
        <v>14</v>
      </c>
      <c r="AA591" s="59">
        <v>295</v>
      </c>
      <c r="AB591" s="59">
        <v>0</v>
      </c>
      <c r="AC591" s="59">
        <v>0</v>
      </c>
      <c r="AD591" s="59">
        <v>56</v>
      </c>
      <c r="AE591" s="54"/>
      <c r="AF591" s="59">
        <v>1056</v>
      </c>
      <c r="AG591" s="54"/>
      <c r="AH591" s="54"/>
      <c r="AI591" s="54"/>
      <c r="AJ591" s="59">
        <v>392</v>
      </c>
      <c r="AK591" s="54"/>
      <c r="AL591" s="54"/>
      <c r="AM591" s="54"/>
      <c r="AN591" s="59">
        <v>0</v>
      </c>
      <c r="AO591" s="54"/>
      <c r="AP591" s="59">
        <v>0</v>
      </c>
      <c r="AQ591" s="40"/>
      <c r="AR591" s="40"/>
      <c r="AS591" s="40"/>
    </row>
    <row r="592" spans="1:45" ht="20.100000000000001" customHeight="1" x14ac:dyDescent="0.2"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40"/>
      <c r="AR592" s="40"/>
      <c r="AS592" s="40"/>
    </row>
    <row r="593" spans="1:45" ht="20.100000000000001" customHeight="1" x14ac:dyDescent="0.2">
      <c r="B593" s="6" t="s">
        <v>278</v>
      </c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40"/>
      <c r="AR593" s="40"/>
      <c r="AS593" s="40"/>
    </row>
    <row r="594" spans="1:45" ht="20.100000000000001" customHeight="1" x14ac:dyDescent="0.2">
      <c r="C594" s="3" t="s">
        <v>154</v>
      </c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40"/>
      <c r="AR594" s="40"/>
      <c r="AS594" s="40"/>
    </row>
    <row r="595" spans="1:45" ht="20.100000000000001" customHeight="1" x14ac:dyDescent="0.2">
      <c r="D595" s="2" t="s">
        <v>122</v>
      </c>
      <c r="F595" s="39">
        <v>30</v>
      </c>
      <c r="G595" s="39"/>
      <c r="H595" s="39"/>
      <c r="I595" s="39"/>
      <c r="J595" s="39">
        <v>52</v>
      </c>
      <c r="K595" s="39">
        <v>0</v>
      </c>
      <c r="L595" s="39">
        <v>2</v>
      </c>
      <c r="M595" s="39"/>
      <c r="N595" s="39">
        <v>54</v>
      </c>
      <c r="O595" s="39"/>
      <c r="P595" s="39"/>
      <c r="Q595" s="39"/>
      <c r="R595" s="39">
        <v>0</v>
      </c>
      <c r="S595" s="39">
        <v>2</v>
      </c>
      <c r="T595" s="39">
        <v>29</v>
      </c>
      <c r="U595" s="39">
        <v>0</v>
      </c>
      <c r="V595" s="39">
        <v>4</v>
      </c>
      <c r="W595" s="39"/>
      <c r="X595" s="39">
        <v>11</v>
      </c>
      <c r="Y595" s="39">
        <v>0</v>
      </c>
      <c r="Z595" s="39">
        <v>6</v>
      </c>
      <c r="AA595" s="39">
        <v>5</v>
      </c>
      <c r="AB595" s="39">
        <v>0</v>
      </c>
      <c r="AC595" s="39">
        <v>0</v>
      </c>
      <c r="AD595" s="39">
        <v>4</v>
      </c>
      <c r="AE595" s="39"/>
      <c r="AF595" s="39">
        <v>61</v>
      </c>
      <c r="AG595" s="39"/>
      <c r="AH595" s="39"/>
      <c r="AI595" s="39"/>
      <c r="AJ595" s="39">
        <v>23</v>
      </c>
      <c r="AK595" s="39"/>
      <c r="AL595" s="39"/>
      <c r="AM595" s="39"/>
      <c r="AN595" s="39">
        <v>0</v>
      </c>
      <c r="AO595" s="39"/>
      <c r="AP595" s="39">
        <v>0</v>
      </c>
      <c r="AQ595" s="40"/>
      <c r="AR595" s="40"/>
      <c r="AS595" s="40"/>
    </row>
    <row r="596" spans="1:45" ht="19.5" customHeight="1" x14ac:dyDescent="0.2">
      <c r="D596" s="47" t="s">
        <v>135</v>
      </c>
      <c r="F596" s="48">
        <v>32</v>
      </c>
      <c r="G596" s="49"/>
      <c r="H596" s="49"/>
      <c r="I596" s="49"/>
      <c r="J596" s="48">
        <v>99</v>
      </c>
      <c r="K596" s="48">
        <v>1</v>
      </c>
      <c r="L596" s="48">
        <v>0</v>
      </c>
      <c r="M596" s="49"/>
      <c r="N596" s="48">
        <v>100</v>
      </c>
      <c r="O596" s="49"/>
      <c r="P596" s="49"/>
      <c r="Q596" s="49"/>
      <c r="R596" s="48">
        <v>0</v>
      </c>
      <c r="S596" s="48">
        <v>11</v>
      </c>
      <c r="T596" s="48">
        <v>50</v>
      </c>
      <c r="U596" s="48">
        <v>0</v>
      </c>
      <c r="V596" s="48">
        <v>0</v>
      </c>
      <c r="W596" s="49"/>
      <c r="X596" s="48">
        <v>16</v>
      </c>
      <c r="Y596" s="48">
        <v>0</v>
      </c>
      <c r="Z596" s="48">
        <v>1</v>
      </c>
      <c r="AA596" s="48">
        <v>18</v>
      </c>
      <c r="AB596" s="48">
        <v>0</v>
      </c>
      <c r="AC596" s="48">
        <v>0</v>
      </c>
      <c r="AD596" s="48">
        <v>6</v>
      </c>
      <c r="AE596" s="49"/>
      <c r="AF596" s="48">
        <v>102</v>
      </c>
      <c r="AG596" s="49"/>
      <c r="AH596" s="49"/>
      <c r="AI596" s="49"/>
      <c r="AJ596" s="48">
        <v>30</v>
      </c>
      <c r="AK596" s="49"/>
      <c r="AL596" s="49"/>
      <c r="AM596" s="49"/>
      <c r="AN596" s="48">
        <v>0</v>
      </c>
      <c r="AO596" s="49"/>
      <c r="AP596" s="48">
        <v>0</v>
      </c>
      <c r="AQ596" s="40"/>
      <c r="AR596" s="40"/>
      <c r="AS596" s="40"/>
    </row>
    <row r="597" spans="1:45" ht="20.100000000000001" customHeight="1" x14ac:dyDescent="0.2">
      <c r="D597" s="2" t="s">
        <v>98</v>
      </c>
      <c r="F597" s="39">
        <v>42</v>
      </c>
      <c r="G597" s="39"/>
      <c r="H597" s="39"/>
      <c r="I597" s="39"/>
      <c r="J597" s="39">
        <v>99</v>
      </c>
      <c r="K597" s="39">
        <v>3</v>
      </c>
      <c r="L597" s="39">
        <v>1</v>
      </c>
      <c r="M597" s="39"/>
      <c r="N597" s="39">
        <v>103</v>
      </c>
      <c r="O597" s="39"/>
      <c r="P597" s="39"/>
      <c r="Q597" s="39"/>
      <c r="R597" s="39">
        <v>3</v>
      </c>
      <c r="S597" s="39">
        <v>7</v>
      </c>
      <c r="T597" s="39">
        <v>45</v>
      </c>
      <c r="U597" s="39">
        <v>0</v>
      </c>
      <c r="V597" s="39">
        <v>3</v>
      </c>
      <c r="W597" s="39"/>
      <c r="X597" s="39">
        <v>26</v>
      </c>
      <c r="Y597" s="39">
        <v>0</v>
      </c>
      <c r="Z597" s="39">
        <v>0</v>
      </c>
      <c r="AA597" s="39">
        <v>21</v>
      </c>
      <c r="AB597" s="39">
        <v>0</v>
      </c>
      <c r="AC597" s="39">
        <v>0</v>
      </c>
      <c r="AD597" s="39">
        <v>2</v>
      </c>
      <c r="AE597" s="39"/>
      <c r="AF597" s="39">
        <v>107</v>
      </c>
      <c r="AG597" s="39"/>
      <c r="AH597" s="39"/>
      <c r="AI597" s="39"/>
      <c r="AJ597" s="39">
        <v>38</v>
      </c>
      <c r="AK597" s="39"/>
      <c r="AL597" s="39"/>
      <c r="AM597" s="39"/>
      <c r="AN597" s="39">
        <v>0</v>
      </c>
      <c r="AO597" s="39"/>
      <c r="AP597" s="39">
        <v>0</v>
      </c>
      <c r="AQ597" s="40"/>
      <c r="AR597" s="40"/>
      <c r="AS597" s="40"/>
    </row>
    <row r="598" spans="1:45" ht="19.5" customHeight="1" x14ac:dyDescent="0.2">
      <c r="D598" s="47" t="s">
        <v>136</v>
      </c>
      <c r="F598" s="48">
        <v>26</v>
      </c>
      <c r="G598" s="49"/>
      <c r="H598" s="49"/>
      <c r="I598" s="49"/>
      <c r="J598" s="48">
        <v>99</v>
      </c>
      <c r="K598" s="48">
        <v>4</v>
      </c>
      <c r="L598" s="48">
        <v>1</v>
      </c>
      <c r="M598" s="49"/>
      <c r="N598" s="48">
        <v>104</v>
      </c>
      <c r="O598" s="49"/>
      <c r="P598" s="49"/>
      <c r="Q598" s="49"/>
      <c r="R598" s="48">
        <v>0</v>
      </c>
      <c r="S598" s="48">
        <v>6</v>
      </c>
      <c r="T598" s="48">
        <v>77</v>
      </c>
      <c r="U598" s="48">
        <v>1</v>
      </c>
      <c r="V598" s="48">
        <v>0</v>
      </c>
      <c r="W598" s="49"/>
      <c r="X598" s="48">
        <v>9</v>
      </c>
      <c r="Y598" s="48">
        <v>0</v>
      </c>
      <c r="Z598" s="48">
        <v>5</v>
      </c>
      <c r="AA598" s="48">
        <v>7</v>
      </c>
      <c r="AB598" s="48">
        <v>0</v>
      </c>
      <c r="AC598" s="48">
        <v>0</v>
      </c>
      <c r="AD598" s="48">
        <v>2</v>
      </c>
      <c r="AE598" s="49"/>
      <c r="AF598" s="48">
        <v>107</v>
      </c>
      <c r="AG598" s="49"/>
      <c r="AH598" s="49"/>
      <c r="AI598" s="49"/>
      <c r="AJ598" s="48">
        <v>23</v>
      </c>
      <c r="AK598" s="49"/>
      <c r="AL598" s="49"/>
      <c r="AM598" s="49"/>
      <c r="AN598" s="48">
        <v>0</v>
      </c>
      <c r="AO598" s="49"/>
      <c r="AP598" s="48">
        <v>0</v>
      </c>
      <c r="AQ598" s="40"/>
      <c r="AR598" s="40"/>
      <c r="AS598" s="40"/>
    </row>
    <row r="599" spans="1:45" ht="20.100000000000001" customHeight="1" x14ac:dyDescent="0.2">
      <c r="D599" s="2" t="s">
        <v>100</v>
      </c>
      <c r="F599" s="39">
        <v>19</v>
      </c>
      <c r="G599" s="39"/>
      <c r="H599" s="39"/>
      <c r="I599" s="39"/>
      <c r="J599" s="39">
        <v>15</v>
      </c>
      <c r="K599" s="39">
        <v>0</v>
      </c>
      <c r="L599" s="39">
        <v>0</v>
      </c>
      <c r="M599" s="39"/>
      <c r="N599" s="39">
        <v>15</v>
      </c>
      <c r="O599" s="39"/>
      <c r="P599" s="39"/>
      <c r="Q599" s="39"/>
      <c r="R599" s="39">
        <v>0</v>
      </c>
      <c r="S599" s="39">
        <v>0</v>
      </c>
      <c r="T599" s="39">
        <v>3</v>
      </c>
      <c r="U599" s="39">
        <v>1</v>
      </c>
      <c r="V599" s="39">
        <v>0</v>
      </c>
      <c r="W599" s="39"/>
      <c r="X599" s="39">
        <v>4</v>
      </c>
      <c r="Y599" s="39">
        <v>0</v>
      </c>
      <c r="Z599" s="39">
        <v>0</v>
      </c>
      <c r="AA599" s="39">
        <v>12</v>
      </c>
      <c r="AB599" s="39">
        <v>0</v>
      </c>
      <c r="AC599" s="39">
        <v>0</v>
      </c>
      <c r="AD599" s="39">
        <v>0</v>
      </c>
      <c r="AE599" s="39"/>
      <c r="AF599" s="39">
        <v>20</v>
      </c>
      <c r="AG599" s="39"/>
      <c r="AH599" s="39"/>
      <c r="AI599" s="39"/>
      <c r="AJ599" s="39">
        <v>14</v>
      </c>
      <c r="AK599" s="39"/>
      <c r="AL599" s="39"/>
      <c r="AM599" s="39"/>
      <c r="AN599" s="39">
        <v>0</v>
      </c>
      <c r="AO599" s="39"/>
      <c r="AP599" s="39">
        <v>0</v>
      </c>
      <c r="AQ599" s="40"/>
      <c r="AR599" s="40"/>
      <c r="AS599" s="40"/>
    </row>
    <row r="600" spans="1:45" ht="19.5" customHeight="1" x14ac:dyDescent="0.2">
      <c r="D600" s="47" t="s">
        <v>101</v>
      </c>
      <c r="F600" s="48">
        <v>29</v>
      </c>
      <c r="G600" s="49"/>
      <c r="H600" s="49"/>
      <c r="I600" s="49"/>
      <c r="J600" s="48">
        <v>100</v>
      </c>
      <c r="K600" s="48">
        <v>5</v>
      </c>
      <c r="L600" s="48">
        <v>0</v>
      </c>
      <c r="M600" s="49"/>
      <c r="N600" s="48">
        <v>105</v>
      </c>
      <c r="O600" s="49"/>
      <c r="P600" s="49"/>
      <c r="Q600" s="49"/>
      <c r="R600" s="48">
        <v>0</v>
      </c>
      <c r="S600" s="48">
        <v>2</v>
      </c>
      <c r="T600" s="48">
        <v>53</v>
      </c>
      <c r="U600" s="48">
        <v>0</v>
      </c>
      <c r="V600" s="48">
        <v>1</v>
      </c>
      <c r="W600" s="49"/>
      <c r="X600" s="48">
        <v>22</v>
      </c>
      <c r="Y600" s="48">
        <v>0</v>
      </c>
      <c r="Z600" s="48">
        <v>3</v>
      </c>
      <c r="AA600" s="48">
        <v>17</v>
      </c>
      <c r="AB600" s="48">
        <v>0</v>
      </c>
      <c r="AC600" s="48">
        <v>0</v>
      </c>
      <c r="AD600" s="48">
        <v>2</v>
      </c>
      <c r="AE600" s="49"/>
      <c r="AF600" s="48">
        <v>100</v>
      </c>
      <c r="AG600" s="49"/>
      <c r="AH600" s="49"/>
      <c r="AI600" s="49"/>
      <c r="AJ600" s="48">
        <v>34</v>
      </c>
      <c r="AK600" s="49"/>
      <c r="AL600" s="49"/>
      <c r="AM600" s="49"/>
      <c r="AN600" s="48">
        <v>0</v>
      </c>
      <c r="AO600" s="49"/>
      <c r="AP600" s="48">
        <v>0</v>
      </c>
      <c r="AQ600" s="40"/>
      <c r="AR600" s="40"/>
      <c r="AS600" s="40"/>
    </row>
    <row r="601" spans="1:45" ht="20.100000000000001" customHeight="1" x14ac:dyDescent="0.2">
      <c r="B601" s="5"/>
      <c r="D601" s="2" t="s">
        <v>102</v>
      </c>
      <c r="F601" s="39">
        <v>35</v>
      </c>
      <c r="G601" s="39"/>
      <c r="H601" s="39"/>
      <c r="I601" s="39"/>
      <c r="J601" s="39">
        <v>54</v>
      </c>
      <c r="K601" s="39">
        <v>2</v>
      </c>
      <c r="L601" s="39">
        <v>1</v>
      </c>
      <c r="M601" s="39"/>
      <c r="N601" s="39">
        <v>57</v>
      </c>
      <c r="O601" s="39"/>
      <c r="P601" s="39"/>
      <c r="Q601" s="39"/>
      <c r="R601" s="39">
        <v>0</v>
      </c>
      <c r="S601" s="39">
        <v>7</v>
      </c>
      <c r="T601" s="39">
        <v>10</v>
      </c>
      <c r="U601" s="39">
        <v>0</v>
      </c>
      <c r="V601" s="39">
        <v>2</v>
      </c>
      <c r="W601" s="39"/>
      <c r="X601" s="39">
        <v>13</v>
      </c>
      <c r="Y601" s="39">
        <v>0</v>
      </c>
      <c r="Z601" s="39">
        <v>2</v>
      </c>
      <c r="AA601" s="39">
        <v>15</v>
      </c>
      <c r="AB601" s="39">
        <v>0</v>
      </c>
      <c r="AC601" s="39">
        <v>0</v>
      </c>
      <c r="AD601" s="39">
        <v>1</v>
      </c>
      <c r="AE601" s="39"/>
      <c r="AF601" s="39">
        <v>50</v>
      </c>
      <c r="AG601" s="39"/>
      <c r="AH601" s="39"/>
      <c r="AI601" s="39"/>
      <c r="AJ601" s="39">
        <v>42</v>
      </c>
      <c r="AK601" s="39"/>
      <c r="AL601" s="39"/>
      <c r="AM601" s="39"/>
      <c r="AN601" s="39">
        <v>0</v>
      </c>
      <c r="AO601" s="39"/>
      <c r="AP601" s="39">
        <v>0</v>
      </c>
      <c r="AQ601" s="40"/>
      <c r="AR601" s="40"/>
      <c r="AS601" s="40"/>
    </row>
    <row r="602" spans="1:45" ht="19.5" customHeight="1" x14ac:dyDescent="0.2">
      <c r="D602" s="47" t="s">
        <v>103</v>
      </c>
      <c r="F602" s="48">
        <v>26</v>
      </c>
      <c r="G602" s="49"/>
      <c r="H602" s="49"/>
      <c r="I602" s="49"/>
      <c r="J602" s="48">
        <v>99</v>
      </c>
      <c r="K602" s="48">
        <v>0</v>
      </c>
      <c r="L602" s="48">
        <v>0</v>
      </c>
      <c r="M602" s="49"/>
      <c r="N602" s="48">
        <v>99</v>
      </c>
      <c r="O602" s="49"/>
      <c r="P602" s="49"/>
      <c r="Q602" s="49"/>
      <c r="R602" s="48">
        <v>0</v>
      </c>
      <c r="S602" s="48">
        <v>6</v>
      </c>
      <c r="T602" s="48">
        <v>45</v>
      </c>
      <c r="U602" s="48">
        <v>21</v>
      </c>
      <c r="V602" s="48">
        <v>4</v>
      </c>
      <c r="W602" s="49"/>
      <c r="X602" s="48">
        <v>7</v>
      </c>
      <c r="Y602" s="48">
        <v>0</v>
      </c>
      <c r="Z602" s="48">
        <v>10</v>
      </c>
      <c r="AA602" s="48">
        <v>6</v>
      </c>
      <c r="AB602" s="48">
        <v>0</v>
      </c>
      <c r="AC602" s="48">
        <v>0</v>
      </c>
      <c r="AD602" s="48">
        <v>3</v>
      </c>
      <c r="AE602" s="49"/>
      <c r="AF602" s="48">
        <v>102</v>
      </c>
      <c r="AG602" s="49"/>
      <c r="AH602" s="49"/>
      <c r="AI602" s="49"/>
      <c r="AJ602" s="48">
        <v>23</v>
      </c>
      <c r="AK602" s="49"/>
      <c r="AL602" s="49"/>
      <c r="AM602" s="49"/>
      <c r="AN602" s="48">
        <v>0</v>
      </c>
      <c r="AO602" s="49"/>
      <c r="AP602" s="48">
        <v>0</v>
      </c>
      <c r="AQ602" s="40"/>
      <c r="AR602" s="40"/>
      <c r="AS602" s="40"/>
    </row>
    <row r="603" spans="1:45" ht="20.100000000000001" customHeight="1" x14ac:dyDescent="0.2">
      <c r="B603" s="5"/>
      <c r="D603" s="50" t="s">
        <v>137</v>
      </c>
      <c r="F603" s="49">
        <v>25</v>
      </c>
      <c r="G603" s="49"/>
      <c r="H603" s="49"/>
      <c r="I603" s="49"/>
      <c r="J603" s="49">
        <v>18</v>
      </c>
      <c r="K603" s="49">
        <v>0</v>
      </c>
      <c r="L603" s="49">
        <v>0</v>
      </c>
      <c r="M603" s="49"/>
      <c r="N603" s="49">
        <v>18</v>
      </c>
      <c r="O603" s="49"/>
      <c r="P603" s="49"/>
      <c r="Q603" s="49"/>
      <c r="R603" s="49">
        <v>0</v>
      </c>
      <c r="S603" s="49">
        <v>2</v>
      </c>
      <c r="T603" s="49">
        <v>4</v>
      </c>
      <c r="U603" s="49">
        <v>0</v>
      </c>
      <c r="V603" s="49">
        <v>0</v>
      </c>
      <c r="W603" s="49"/>
      <c r="X603" s="49">
        <v>5</v>
      </c>
      <c r="Y603" s="49">
        <v>0</v>
      </c>
      <c r="Z603" s="49">
        <v>0</v>
      </c>
      <c r="AA603" s="49">
        <v>14</v>
      </c>
      <c r="AB603" s="49">
        <v>0</v>
      </c>
      <c r="AC603" s="49">
        <v>0</v>
      </c>
      <c r="AD603" s="49">
        <v>1</v>
      </c>
      <c r="AE603" s="49"/>
      <c r="AF603" s="49">
        <v>26</v>
      </c>
      <c r="AG603" s="49"/>
      <c r="AH603" s="49"/>
      <c r="AI603" s="49"/>
      <c r="AJ603" s="49">
        <v>17</v>
      </c>
      <c r="AK603" s="49"/>
      <c r="AL603" s="49"/>
      <c r="AM603" s="49"/>
      <c r="AN603" s="49">
        <v>0</v>
      </c>
      <c r="AO603" s="49"/>
      <c r="AP603" s="49">
        <v>0</v>
      </c>
      <c r="AQ603" s="40"/>
      <c r="AR603" s="40"/>
      <c r="AS603" s="40"/>
    </row>
    <row r="604" spans="1:45" ht="19.5" customHeight="1" x14ac:dyDescent="0.2">
      <c r="D604" s="47" t="s">
        <v>105</v>
      </c>
      <c r="F604" s="48">
        <v>22</v>
      </c>
      <c r="G604" s="49"/>
      <c r="H604" s="49"/>
      <c r="I604" s="49"/>
      <c r="J604" s="48">
        <v>48</v>
      </c>
      <c r="K604" s="48">
        <v>2</v>
      </c>
      <c r="L604" s="48">
        <v>1</v>
      </c>
      <c r="M604" s="49"/>
      <c r="N604" s="48">
        <v>51</v>
      </c>
      <c r="O604" s="49"/>
      <c r="P604" s="49"/>
      <c r="Q604" s="49"/>
      <c r="R604" s="48">
        <v>0</v>
      </c>
      <c r="S604" s="48">
        <v>2</v>
      </c>
      <c r="T604" s="48">
        <v>20</v>
      </c>
      <c r="U604" s="48">
        <v>1</v>
      </c>
      <c r="V604" s="48">
        <v>2</v>
      </c>
      <c r="W604" s="49"/>
      <c r="X604" s="48">
        <v>7</v>
      </c>
      <c r="Y604" s="48">
        <v>0</v>
      </c>
      <c r="Z604" s="48">
        <v>4</v>
      </c>
      <c r="AA604" s="48">
        <v>11</v>
      </c>
      <c r="AB604" s="48">
        <v>0</v>
      </c>
      <c r="AC604" s="48">
        <v>0</v>
      </c>
      <c r="AD604" s="48">
        <v>6</v>
      </c>
      <c r="AE604" s="49"/>
      <c r="AF604" s="48">
        <v>53</v>
      </c>
      <c r="AG604" s="49"/>
      <c r="AH604" s="49"/>
      <c r="AI604" s="49"/>
      <c r="AJ604" s="48">
        <v>20</v>
      </c>
      <c r="AK604" s="49"/>
      <c r="AL604" s="49"/>
      <c r="AM604" s="49"/>
      <c r="AN604" s="48">
        <v>0</v>
      </c>
      <c r="AO604" s="49"/>
      <c r="AP604" s="48">
        <v>0</v>
      </c>
      <c r="AQ604" s="40"/>
      <c r="AR604" s="40"/>
      <c r="AS604" s="40"/>
    </row>
    <row r="605" spans="1:45" ht="20.100000000000001" customHeight="1" x14ac:dyDescent="0.2">
      <c r="B605" s="5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40"/>
      <c r="AR605" s="40"/>
      <c r="AS605" s="40"/>
    </row>
    <row r="606" spans="1:45" s="1" customFormat="1" ht="20.100000000000001" customHeight="1" x14ac:dyDescent="0.25">
      <c r="A606" s="3"/>
      <c r="B606" s="6"/>
      <c r="C606" s="51" t="s">
        <v>159</v>
      </c>
      <c r="D606" s="52"/>
      <c r="E606" s="5"/>
      <c r="F606" s="53">
        <v>286</v>
      </c>
      <c r="G606" s="54"/>
      <c r="H606" s="54"/>
      <c r="I606" s="54"/>
      <c r="J606" s="53">
        <v>683</v>
      </c>
      <c r="K606" s="53">
        <v>17</v>
      </c>
      <c r="L606" s="53">
        <v>6</v>
      </c>
      <c r="M606" s="54"/>
      <c r="N606" s="53">
        <v>706</v>
      </c>
      <c r="O606" s="54"/>
      <c r="P606" s="54"/>
      <c r="Q606" s="54"/>
      <c r="R606" s="53">
        <v>3</v>
      </c>
      <c r="S606" s="53">
        <v>45</v>
      </c>
      <c r="T606" s="53">
        <v>336</v>
      </c>
      <c r="U606" s="53">
        <v>24</v>
      </c>
      <c r="V606" s="53">
        <v>16</v>
      </c>
      <c r="W606" s="54"/>
      <c r="X606" s="53">
        <v>120</v>
      </c>
      <c r="Y606" s="53">
        <v>0</v>
      </c>
      <c r="Z606" s="53">
        <v>31</v>
      </c>
      <c r="AA606" s="53">
        <v>126</v>
      </c>
      <c r="AB606" s="53">
        <v>0</v>
      </c>
      <c r="AC606" s="53">
        <v>0</v>
      </c>
      <c r="AD606" s="53">
        <v>27</v>
      </c>
      <c r="AE606" s="54"/>
      <c r="AF606" s="53">
        <v>728</v>
      </c>
      <c r="AG606" s="54"/>
      <c r="AH606" s="54"/>
      <c r="AI606" s="54"/>
      <c r="AJ606" s="53">
        <v>264</v>
      </c>
      <c r="AK606" s="54"/>
      <c r="AL606" s="54"/>
      <c r="AM606" s="54"/>
      <c r="AN606" s="53">
        <v>0</v>
      </c>
      <c r="AO606" s="54"/>
      <c r="AP606" s="53">
        <v>0</v>
      </c>
      <c r="AQ606" s="40"/>
      <c r="AR606" s="40"/>
      <c r="AS606" s="40"/>
    </row>
    <row r="607" spans="1:45" s="1" customFormat="1" ht="20.100000000000001" customHeight="1" x14ac:dyDescent="0.2">
      <c r="A607" s="3"/>
      <c r="B607" s="6"/>
      <c r="C607" s="3"/>
      <c r="D607" s="3"/>
      <c r="E607" s="5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</row>
    <row r="608" spans="1:45" s="1" customFormat="1" ht="20.100000000000001" customHeight="1" x14ac:dyDescent="0.25">
      <c r="A608" s="3"/>
      <c r="B608" s="57" t="s">
        <v>279</v>
      </c>
      <c r="C608" s="58"/>
      <c r="D608" s="58"/>
      <c r="E608" s="5"/>
      <c r="F608" s="59">
        <v>286</v>
      </c>
      <c r="G608" s="54"/>
      <c r="H608" s="54"/>
      <c r="I608" s="54"/>
      <c r="J608" s="59">
        <v>683</v>
      </c>
      <c r="K608" s="59">
        <v>17</v>
      </c>
      <c r="L608" s="59">
        <v>6</v>
      </c>
      <c r="M608" s="54"/>
      <c r="N608" s="59">
        <v>706</v>
      </c>
      <c r="O608" s="54"/>
      <c r="P608" s="54"/>
      <c r="Q608" s="54"/>
      <c r="R608" s="59">
        <v>3</v>
      </c>
      <c r="S608" s="59">
        <v>45</v>
      </c>
      <c r="T608" s="59">
        <v>336</v>
      </c>
      <c r="U608" s="59">
        <v>24</v>
      </c>
      <c r="V608" s="59">
        <v>16</v>
      </c>
      <c r="W608" s="54"/>
      <c r="X608" s="59">
        <v>120</v>
      </c>
      <c r="Y608" s="59">
        <v>0</v>
      </c>
      <c r="Z608" s="59">
        <v>31</v>
      </c>
      <c r="AA608" s="59">
        <v>126</v>
      </c>
      <c r="AB608" s="59">
        <v>0</v>
      </c>
      <c r="AC608" s="59">
        <v>0</v>
      </c>
      <c r="AD608" s="59">
        <v>27</v>
      </c>
      <c r="AE608" s="54"/>
      <c r="AF608" s="59">
        <v>728</v>
      </c>
      <c r="AG608" s="54"/>
      <c r="AH608" s="54"/>
      <c r="AI608" s="54"/>
      <c r="AJ608" s="59">
        <v>264</v>
      </c>
      <c r="AK608" s="54"/>
      <c r="AL608" s="54"/>
      <c r="AM608" s="54"/>
      <c r="AN608" s="59">
        <v>0</v>
      </c>
      <c r="AO608" s="54"/>
      <c r="AP608" s="59">
        <v>0</v>
      </c>
      <c r="AQ608" s="40"/>
      <c r="AR608" s="40"/>
      <c r="AS608" s="40"/>
    </row>
    <row r="609" spans="1:45" ht="20.100000000000001" customHeight="1" x14ac:dyDescent="0.2"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40"/>
      <c r="AR609" s="40"/>
      <c r="AS609" s="40"/>
    </row>
    <row r="610" spans="1:45" ht="20.100000000000001" customHeight="1" x14ac:dyDescent="0.2">
      <c r="B610" s="6" t="s">
        <v>280</v>
      </c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40"/>
      <c r="AR610" s="40"/>
      <c r="AS610" s="40"/>
    </row>
    <row r="611" spans="1:45" ht="20.100000000000001" customHeight="1" x14ac:dyDescent="0.2">
      <c r="C611" s="3" t="s">
        <v>0</v>
      </c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40"/>
      <c r="AR611" s="40"/>
      <c r="AS611" s="40"/>
    </row>
    <row r="612" spans="1:45" ht="20.100000000000001" customHeight="1" x14ac:dyDescent="0.2">
      <c r="D612" s="2" t="s">
        <v>122</v>
      </c>
      <c r="F612" s="39">
        <v>0</v>
      </c>
      <c r="G612" s="39"/>
      <c r="H612" s="39"/>
      <c r="I612" s="39"/>
      <c r="J612" s="39">
        <v>0</v>
      </c>
      <c r="K612" s="39">
        <v>0</v>
      </c>
      <c r="L612" s="39">
        <v>0</v>
      </c>
      <c r="M612" s="39"/>
      <c r="N612" s="39">
        <v>0</v>
      </c>
      <c r="O612" s="39"/>
      <c r="P612" s="39"/>
      <c r="Q612" s="39"/>
      <c r="R612" s="39">
        <v>0</v>
      </c>
      <c r="S612" s="39">
        <v>0</v>
      </c>
      <c r="T612" s="39">
        <v>0</v>
      </c>
      <c r="U612" s="39">
        <v>0</v>
      </c>
      <c r="V612" s="39">
        <v>0</v>
      </c>
      <c r="W612" s="39"/>
      <c r="X612" s="39">
        <v>0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>
        <v>0</v>
      </c>
      <c r="AE612" s="39"/>
      <c r="AF612" s="39">
        <v>0</v>
      </c>
      <c r="AG612" s="39"/>
      <c r="AH612" s="39"/>
      <c r="AI612" s="39"/>
      <c r="AJ612" s="39">
        <v>0</v>
      </c>
      <c r="AK612" s="39"/>
      <c r="AL612" s="39"/>
      <c r="AM612" s="39"/>
      <c r="AN612" s="39">
        <v>0</v>
      </c>
      <c r="AO612" s="39"/>
      <c r="AP612" s="39">
        <v>0</v>
      </c>
      <c r="AQ612" s="40"/>
      <c r="AR612" s="40"/>
      <c r="AS612" s="40"/>
    </row>
    <row r="613" spans="1:45" ht="19.5" customHeight="1" x14ac:dyDescent="0.2">
      <c r="D613" s="47" t="s">
        <v>135</v>
      </c>
      <c r="F613" s="48">
        <v>0</v>
      </c>
      <c r="G613" s="49"/>
      <c r="H613" s="49"/>
      <c r="I613" s="49"/>
      <c r="J613" s="48">
        <v>0</v>
      </c>
      <c r="K613" s="48">
        <v>0</v>
      </c>
      <c r="L613" s="48">
        <v>0</v>
      </c>
      <c r="M613" s="49"/>
      <c r="N613" s="48">
        <v>0</v>
      </c>
      <c r="O613" s="49"/>
      <c r="P613" s="49"/>
      <c r="Q613" s="49"/>
      <c r="R613" s="48">
        <v>0</v>
      </c>
      <c r="S613" s="48">
        <v>0</v>
      </c>
      <c r="T613" s="48">
        <v>0</v>
      </c>
      <c r="U613" s="48">
        <v>0</v>
      </c>
      <c r="V613" s="48">
        <v>0</v>
      </c>
      <c r="W613" s="49"/>
      <c r="X613" s="48">
        <v>0</v>
      </c>
      <c r="Y613" s="48">
        <v>0</v>
      </c>
      <c r="Z613" s="48">
        <v>0</v>
      </c>
      <c r="AA613" s="48">
        <v>0</v>
      </c>
      <c r="AB613" s="48">
        <v>0</v>
      </c>
      <c r="AC613" s="48">
        <v>0</v>
      </c>
      <c r="AD613" s="48">
        <v>0</v>
      </c>
      <c r="AE613" s="49"/>
      <c r="AF613" s="48">
        <v>0</v>
      </c>
      <c r="AG613" s="49"/>
      <c r="AH613" s="49"/>
      <c r="AI613" s="49"/>
      <c r="AJ613" s="48">
        <v>0</v>
      </c>
      <c r="AK613" s="49"/>
      <c r="AL613" s="49"/>
      <c r="AM613" s="49"/>
      <c r="AN613" s="48">
        <v>0</v>
      </c>
      <c r="AO613" s="49"/>
      <c r="AP613" s="48">
        <v>0</v>
      </c>
      <c r="AQ613" s="40"/>
      <c r="AR613" s="40"/>
      <c r="AS613" s="40"/>
    </row>
    <row r="614" spans="1:45" ht="20.100000000000001" customHeight="1" x14ac:dyDescent="0.2">
      <c r="D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0"/>
      <c r="AR614" s="40"/>
      <c r="AS614" s="40"/>
    </row>
    <row r="615" spans="1:45" s="1" customFormat="1" ht="20.100000000000001" customHeight="1" x14ac:dyDescent="0.25">
      <c r="A615" s="3"/>
      <c r="B615" s="6"/>
      <c r="C615" s="51" t="s">
        <v>120</v>
      </c>
      <c r="D615" s="52"/>
      <c r="E615" s="5"/>
      <c r="F615" s="53">
        <v>0</v>
      </c>
      <c r="G615" s="54"/>
      <c r="H615" s="54"/>
      <c r="I615" s="54"/>
      <c r="J615" s="53">
        <v>0</v>
      </c>
      <c r="K615" s="53">
        <v>0</v>
      </c>
      <c r="L615" s="53">
        <v>0</v>
      </c>
      <c r="M615" s="54"/>
      <c r="N615" s="53">
        <v>0</v>
      </c>
      <c r="O615" s="54"/>
      <c r="P615" s="54"/>
      <c r="Q615" s="54"/>
      <c r="R615" s="53">
        <v>0</v>
      </c>
      <c r="S615" s="53">
        <v>0</v>
      </c>
      <c r="T615" s="53">
        <v>0</v>
      </c>
      <c r="U615" s="53">
        <v>0</v>
      </c>
      <c r="V615" s="53">
        <v>0</v>
      </c>
      <c r="W615" s="54"/>
      <c r="X615" s="53">
        <v>0</v>
      </c>
      <c r="Y615" s="53">
        <v>0</v>
      </c>
      <c r="Z615" s="53">
        <v>0</v>
      </c>
      <c r="AA615" s="53">
        <v>0</v>
      </c>
      <c r="AB615" s="53">
        <v>0</v>
      </c>
      <c r="AC615" s="53">
        <v>0</v>
      </c>
      <c r="AD615" s="53">
        <v>0</v>
      </c>
      <c r="AE615" s="54"/>
      <c r="AF615" s="53">
        <v>0</v>
      </c>
      <c r="AG615" s="54"/>
      <c r="AH615" s="54"/>
      <c r="AI615" s="54"/>
      <c r="AJ615" s="53">
        <v>0</v>
      </c>
      <c r="AK615" s="54"/>
      <c r="AL615" s="54"/>
      <c r="AM615" s="54"/>
      <c r="AN615" s="53">
        <v>0</v>
      </c>
      <c r="AO615" s="54"/>
      <c r="AP615" s="53">
        <v>0</v>
      </c>
      <c r="AQ615" s="40"/>
      <c r="AR615" s="40"/>
      <c r="AS615" s="40"/>
    </row>
    <row r="616" spans="1:45" ht="20.100000000000001" customHeight="1" x14ac:dyDescent="0.2">
      <c r="D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0"/>
      <c r="AR616" s="40"/>
      <c r="AS616" s="40"/>
    </row>
    <row r="617" spans="1:45" ht="20.100000000000001" customHeight="1" x14ac:dyDescent="0.2">
      <c r="C617" s="3" t="s">
        <v>249</v>
      </c>
      <c r="D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0"/>
      <c r="AR617" s="40"/>
      <c r="AS617" s="40"/>
    </row>
    <row r="618" spans="1:45" ht="20.100000000000001" customHeight="1" x14ac:dyDescent="0.2">
      <c r="D618" s="2" t="s">
        <v>96</v>
      </c>
      <c r="F618" s="39">
        <v>24</v>
      </c>
      <c r="G618" s="39"/>
      <c r="H618" s="39"/>
      <c r="I618" s="39"/>
      <c r="J618" s="39">
        <v>72</v>
      </c>
      <c r="K618" s="39">
        <v>4</v>
      </c>
      <c r="L618" s="39">
        <v>0</v>
      </c>
      <c r="M618" s="39"/>
      <c r="N618" s="39">
        <v>76</v>
      </c>
      <c r="O618" s="39"/>
      <c r="P618" s="39"/>
      <c r="Q618" s="39"/>
      <c r="R618" s="39">
        <v>0</v>
      </c>
      <c r="S618" s="39">
        <v>0</v>
      </c>
      <c r="T618" s="39">
        <v>21</v>
      </c>
      <c r="U618" s="39">
        <v>21</v>
      </c>
      <c r="V618" s="39">
        <v>0</v>
      </c>
      <c r="W618" s="39"/>
      <c r="X618" s="39">
        <v>10</v>
      </c>
      <c r="Y618" s="39">
        <v>0</v>
      </c>
      <c r="Z618" s="39">
        <v>1</v>
      </c>
      <c r="AA618" s="39">
        <v>19</v>
      </c>
      <c r="AB618" s="39">
        <v>0</v>
      </c>
      <c r="AC618" s="39">
        <v>0</v>
      </c>
      <c r="AD618" s="39">
        <v>13</v>
      </c>
      <c r="AE618" s="39"/>
      <c r="AF618" s="39">
        <v>85</v>
      </c>
      <c r="AG618" s="39"/>
      <c r="AH618" s="39"/>
      <c r="AI618" s="39"/>
      <c r="AJ618" s="39">
        <v>15</v>
      </c>
      <c r="AK618" s="39"/>
      <c r="AL618" s="39"/>
      <c r="AM618" s="39"/>
      <c r="AN618" s="39">
        <v>0</v>
      </c>
      <c r="AO618" s="39"/>
      <c r="AP618" s="39">
        <v>0</v>
      </c>
      <c r="AQ618" s="40"/>
      <c r="AR618" s="40"/>
      <c r="AS618" s="40"/>
    </row>
    <row r="619" spans="1:45" ht="19.5" customHeight="1" x14ac:dyDescent="0.2">
      <c r="D619" s="47" t="s">
        <v>97</v>
      </c>
      <c r="F619" s="48">
        <v>24</v>
      </c>
      <c r="G619" s="49"/>
      <c r="H619" s="49"/>
      <c r="I619" s="49"/>
      <c r="J619" s="48">
        <v>71</v>
      </c>
      <c r="K619" s="48">
        <v>6</v>
      </c>
      <c r="L619" s="48">
        <v>0</v>
      </c>
      <c r="M619" s="49"/>
      <c r="N619" s="48">
        <v>77</v>
      </c>
      <c r="O619" s="49"/>
      <c r="P619" s="49"/>
      <c r="Q619" s="49"/>
      <c r="R619" s="48">
        <v>0</v>
      </c>
      <c r="S619" s="48">
        <v>9</v>
      </c>
      <c r="T619" s="48">
        <v>29</v>
      </c>
      <c r="U619" s="48">
        <v>4</v>
      </c>
      <c r="V619" s="48">
        <v>2</v>
      </c>
      <c r="W619" s="49"/>
      <c r="X619" s="48">
        <v>19</v>
      </c>
      <c r="Y619" s="48">
        <v>0</v>
      </c>
      <c r="Z619" s="48">
        <v>4</v>
      </c>
      <c r="AA619" s="48">
        <v>9</v>
      </c>
      <c r="AB619" s="48">
        <v>0</v>
      </c>
      <c r="AC619" s="48">
        <v>0</v>
      </c>
      <c r="AD619" s="48">
        <v>6</v>
      </c>
      <c r="AE619" s="49"/>
      <c r="AF619" s="48">
        <v>82</v>
      </c>
      <c r="AG619" s="49"/>
      <c r="AH619" s="49"/>
      <c r="AI619" s="49"/>
      <c r="AJ619" s="48">
        <v>19</v>
      </c>
      <c r="AK619" s="49"/>
      <c r="AL619" s="49"/>
      <c r="AM619" s="49"/>
      <c r="AN619" s="48">
        <v>0</v>
      </c>
      <c r="AO619" s="49"/>
      <c r="AP619" s="48">
        <v>0</v>
      </c>
      <c r="AQ619" s="40"/>
      <c r="AR619" s="40"/>
      <c r="AS619" s="40"/>
    </row>
    <row r="620" spans="1:45" ht="20.100000000000001" customHeight="1" x14ac:dyDescent="0.2">
      <c r="D620" s="50" t="s">
        <v>113</v>
      </c>
      <c r="F620" s="49">
        <v>19</v>
      </c>
      <c r="G620" s="49"/>
      <c r="H620" s="49"/>
      <c r="I620" s="49"/>
      <c r="J620" s="49">
        <v>70</v>
      </c>
      <c r="K620" s="49">
        <v>0</v>
      </c>
      <c r="L620" s="49">
        <v>1</v>
      </c>
      <c r="M620" s="49"/>
      <c r="N620" s="49">
        <v>71</v>
      </c>
      <c r="O620" s="49"/>
      <c r="P620" s="49"/>
      <c r="Q620" s="49"/>
      <c r="R620" s="49">
        <v>0</v>
      </c>
      <c r="S620" s="49">
        <v>1</v>
      </c>
      <c r="T620" s="49">
        <v>35</v>
      </c>
      <c r="U620" s="49">
        <v>0</v>
      </c>
      <c r="V620" s="49">
        <v>0</v>
      </c>
      <c r="W620" s="49"/>
      <c r="X620" s="49">
        <v>12</v>
      </c>
      <c r="Y620" s="49">
        <v>0</v>
      </c>
      <c r="Z620" s="49">
        <v>1</v>
      </c>
      <c r="AA620" s="49">
        <v>16</v>
      </c>
      <c r="AB620" s="49">
        <v>0</v>
      </c>
      <c r="AC620" s="49">
        <v>0</v>
      </c>
      <c r="AD620" s="49">
        <v>6</v>
      </c>
      <c r="AE620" s="49"/>
      <c r="AF620" s="49">
        <v>71</v>
      </c>
      <c r="AG620" s="49"/>
      <c r="AH620" s="49"/>
      <c r="AI620" s="49"/>
      <c r="AJ620" s="49">
        <v>19</v>
      </c>
      <c r="AK620" s="49"/>
      <c r="AL620" s="49"/>
      <c r="AM620" s="49"/>
      <c r="AN620" s="49">
        <v>0</v>
      </c>
      <c r="AO620" s="49"/>
      <c r="AP620" s="49">
        <v>0</v>
      </c>
      <c r="AQ620" s="40"/>
      <c r="AR620" s="40"/>
      <c r="AS620" s="40"/>
    </row>
    <row r="621" spans="1:45" ht="19.5" customHeight="1" x14ac:dyDescent="0.2">
      <c r="D621" s="47" t="s">
        <v>99</v>
      </c>
      <c r="F621" s="48">
        <v>7</v>
      </c>
      <c r="G621" s="49"/>
      <c r="H621" s="49"/>
      <c r="I621" s="49"/>
      <c r="J621" s="48">
        <v>72</v>
      </c>
      <c r="K621" s="48">
        <v>5</v>
      </c>
      <c r="L621" s="48">
        <v>1</v>
      </c>
      <c r="M621" s="49"/>
      <c r="N621" s="48">
        <v>78</v>
      </c>
      <c r="O621" s="49"/>
      <c r="P621" s="49"/>
      <c r="Q621" s="49"/>
      <c r="R621" s="48">
        <v>0</v>
      </c>
      <c r="S621" s="48">
        <v>3</v>
      </c>
      <c r="T621" s="48">
        <v>49</v>
      </c>
      <c r="U621" s="48">
        <v>0</v>
      </c>
      <c r="V621" s="48">
        <v>0</v>
      </c>
      <c r="W621" s="49"/>
      <c r="X621" s="48">
        <v>11</v>
      </c>
      <c r="Y621" s="48">
        <v>0</v>
      </c>
      <c r="Z621" s="48">
        <v>1</v>
      </c>
      <c r="AA621" s="48">
        <v>6</v>
      </c>
      <c r="AB621" s="48">
        <v>0</v>
      </c>
      <c r="AC621" s="48">
        <v>0</v>
      </c>
      <c r="AD621" s="48">
        <v>3</v>
      </c>
      <c r="AE621" s="49"/>
      <c r="AF621" s="48">
        <v>73</v>
      </c>
      <c r="AG621" s="49"/>
      <c r="AH621" s="49"/>
      <c r="AI621" s="49"/>
      <c r="AJ621" s="48">
        <v>12</v>
      </c>
      <c r="AK621" s="49"/>
      <c r="AL621" s="49"/>
      <c r="AM621" s="49"/>
      <c r="AN621" s="48">
        <v>0</v>
      </c>
      <c r="AO621" s="49"/>
      <c r="AP621" s="48">
        <v>0</v>
      </c>
      <c r="AQ621" s="40"/>
      <c r="AR621" s="40"/>
      <c r="AS621" s="40"/>
    </row>
    <row r="622" spans="1:45" ht="20.100000000000001" customHeight="1" x14ac:dyDescent="0.2">
      <c r="D622" s="50" t="s">
        <v>100</v>
      </c>
      <c r="F622" s="49">
        <v>10</v>
      </c>
      <c r="G622" s="49"/>
      <c r="H622" s="49"/>
      <c r="I622" s="49"/>
      <c r="J622" s="49">
        <v>70</v>
      </c>
      <c r="K622" s="49">
        <v>0</v>
      </c>
      <c r="L622" s="49">
        <v>1</v>
      </c>
      <c r="M622" s="49"/>
      <c r="N622" s="49">
        <v>71</v>
      </c>
      <c r="O622" s="49"/>
      <c r="P622" s="49"/>
      <c r="Q622" s="49"/>
      <c r="R622" s="49">
        <v>0</v>
      </c>
      <c r="S622" s="49">
        <v>0</v>
      </c>
      <c r="T622" s="49">
        <v>33</v>
      </c>
      <c r="U622" s="49">
        <v>0</v>
      </c>
      <c r="V622" s="49">
        <v>1</v>
      </c>
      <c r="W622" s="49"/>
      <c r="X622" s="49">
        <v>6</v>
      </c>
      <c r="Y622" s="49">
        <v>4</v>
      </c>
      <c r="Z622" s="49">
        <v>1</v>
      </c>
      <c r="AA622" s="49">
        <v>9</v>
      </c>
      <c r="AB622" s="49">
        <v>0</v>
      </c>
      <c r="AC622" s="49">
        <v>0</v>
      </c>
      <c r="AD622" s="49">
        <v>5</v>
      </c>
      <c r="AE622" s="49"/>
      <c r="AF622" s="49">
        <v>59</v>
      </c>
      <c r="AG622" s="49"/>
      <c r="AH622" s="49"/>
      <c r="AI622" s="49"/>
      <c r="AJ622" s="49">
        <v>22</v>
      </c>
      <c r="AK622" s="49"/>
      <c r="AL622" s="49"/>
      <c r="AM622" s="49"/>
      <c r="AN622" s="49">
        <v>0</v>
      </c>
      <c r="AO622" s="49"/>
      <c r="AP622" s="49">
        <v>0</v>
      </c>
      <c r="AQ622" s="40"/>
      <c r="AR622" s="40"/>
      <c r="AS622" s="40"/>
    </row>
    <row r="623" spans="1:45" ht="20.100000000000001" customHeight="1" x14ac:dyDescent="0.2">
      <c r="D623" s="47" t="s">
        <v>115</v>
      </c>
      <c r="F623" s="48">
        <v>7</v>
      </c>
      <c r="G623" s="49"/>
      <c r="H623" s="49"/>
      <c r="I623" s="49"/>
      <c r="J623" s="48">
        <v>71</v>
      </c>
      <c r="K623" s="48">
        <v>0</v>
      </c>
      <c r="L623" s="48">
        <v>0</v>
      </c>
      <c r="M623" s="49"/>
      <c r="N623" s="48">
        <v>71</v>
      </c>
      <c r="O623" s="49"/>
      <c r="P623" s="49"/>
      <c r="Q623" s="49"/>
      <c r="R623" s="48">
        <v>0</v>
      </c>
      <c r="S623" s="48">
        <v>10</v>
      </c>
      <c r="T623" s="48">
        <v>44</v>
      </c>
      <c r="U623" s="48">
        <v>0</v>
      </c>
      <c r="V623" s="48">
        <v>3</v>
      </c>
      <c r="W623" s="49"/>
      <c r="X623" s="48">
        <v>12</v>
      </c>
      <c r="Y623" s="48">
        <v>0</v>
      </c>
      <c r="Z623" s="48">
        <v>1</v>
      </c>
      <c r="AA623" s="48">
        <v>2</v>
      </c>
      <c r="AB623" s="48">
        <v>0</v>
      </c>
      <c r="AC623" s="48">
        <v>0</v>
      </c>
      <c r="AD623" s="48">
        <v>2</v>
      </c>
      <c r="AE623" s="49"/>
      <c r="AF623" s="48">
        <v>74</v>
      </c>
      <c r="AG623" s="49"/>
      <c r="AH623" s="49"/>
      <c r="AI623" s="49"/>
      <c r="AJ623" s="48">
        <v>4</v>
      </c>
      <c r="AK623" s="49"/>
      <c r="AL623" s="49"/>
      <c r="AM623" s="49"/>
      <c r="AN623" s="48">
        <v>0</v>
      </c>
      <c r="AO623" s="49"/>
      <c r="AP623" s="48">
        <v>0</v>
      </c>
      <c r="AQ623" s="40"/>
      <c r="AR623" s="40"/>
      <c r="AS623" s="40"/>
    </row>
    <row r="624" spans="1:45" ht="20.100000000000001" customHeight="1" x14ac:dyDescent="0.2">
      <c r="D624" s="50" t="s">
        <v>116</v>
      </c>
      <c r="F624" s="49">
        <v>14</v>
      </c>
      <c r="G624" s="49"/>
      <c r="H624" s="49"/>
      <c r="I624" s="49"/>
      <c r="J624" s="49">
        <v>71</v>
      </c>
      <c r="K624" s="49">
        <v>0</v>
      </c>
      <c r="L624" s="49">
        <v>1</v>
      </c>
      <c r="M624" s="49"/>
      <c r="N624" s="49">
        <v>72</v>
      </c>
      <c r="O624" s="49"/>
      <c r="P624" s="49"/>
      <c r="Q624" s="49"/>
      <c r="R624" s="49">
        <v>1</v>
      </c>
      <c r="S624" s="49">
        <v>3</v>
      </c>
      <c r="T624" s="49">
        <v>36</v>
      </c>
      <c r="U624" s="49">
        <v>0</v>
      </c>
      <c r="V624" s="49">
        <v>1</v>
      </c>
      <c r="W624" s="49"/>
      <c r="X624" s="49">
        <v>11</v>
      </c>
      <c r="Y624" s="49">
        <v>0</v>
      </c>
      <c r="Z624" s="49">
        <v>3</v>
      </c>
      <c r="AA624" s="49">
        <v>9</v>
      </c>
      <c r="AB624" s="49">
        <v>0</v>
      </c>
      <c r="AC624" s="49">
        <v>0</v>
      </c>
      <c r="AD624" s="49">
        <v>2</v>
      </c>
      <c r="AE624" s="49"/>
      <c r="AF624" s="49">
        <v>66</v>
      </c>
      <c r="AG624" s="49"/>
      <c r="AH624" s="49"/>
      <c r="AI624" s="49"/>
      <c r="AJ624" s="49">
        <v>20</v>
      </c>
      <c r="AK624" s="49"/>
      <c r="AL624" s="49"/>
      <c r="AM624" s="49"/>
      <c r="AN624" s="49">
        <v>0</v>
      </c>
      <c r="AO624" s="49"/>
      <c r="AP624" s="49">
        <v>0</v>
      </c>
      <c r="AQ624" s="40"/>
      <c r="AR624" s="40"/>
      <c r="AS624" s="40"/>
    </row>
    <row r="625" spans="1:45" ht="20.100000000000001" customHeight="1" x14ac:dyDescent="0.2"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40"/>
      <c r="AR625" s="40"/>
      <c r="AS625" s="40"/>
    </row>
    <row r="626" spans="1:45" s="1" customFormat="1" ht="20.100000000000001" customHeight="1" x14ac:dyDescent="0.25">
      <c r="A626" s="3"/>
      <c r="B626" s="6"/>
      <c r="C626" s="51" t="s">
        <v>250</v>
      </c>
      <c r="D626" s="52"/>
      <c r="E626" s="5"/>
      <c r="F626" s="53">
        <v>105</v>
      </c>
      <c r="G626" s="54"/>
      <c r="H626" s="54"/>
      <c r="I626" s="54"/>
      <c r="J626" s="53">
        <v>497</v>
      </c>
      <c r="K626" s="53">
        <v>15</v>
      </c>
      <c r="L626" s="53">
        <v>4</v>
      </c>
      <c r="M626" s="54"/>
      <c r="N626" s="53">
        <v>516</v>
      </c>
      <c r="O626" s="54"/>
      <c r="P626" s="54"/>
      <c r="Q626" s="54"/>
      <c r="R626" s="53">
        <v>1</v>
      </c>
      <c r="S626" s="53">
        <v>26</v>
      </c>
      <c r="T626" s="53">
        <v>247</v>
      </c>
      <c r="U626" s="53">
        <v>25</v>
      </c>
      <c r="V626" s="53">
        <v>7</v>
      </c>
      <c r="W626" s="54"/>
      <c r="X626" s="53">
        <v>81</v>
      </c>
      <c r="Y626" s="53">
        <v>4</v>
      </c>
      <c r="Z626" s="53">
        <v>12</v>
      </c>
      <c r="AA626" s="53">
        <v>70</v>
      </c>
      <c r="AB626" s="53">
        <v>0</v>
      </c>
      <c r="AC626" s="53">
        <v>0</v>
      </c>
      <c r="AD626" s="53">
        <v>37</v>
      </c>
      <c r="AE626" s="54"/>
      <c r="AF626" s="53">
        <v>510</v>
      </c>
      <c r="AG626" s="54"/>
      <c r="AH626" s="54"/>
      <c r="AI626" s="54"/>
      <c r="AJ626" s="53">
        <v>111</v>
      </c>
      <c r="AK626" s="54"/>
      <c r="AL626" s="54"/>
      <c r="AM626" s="54"/>
      <c r="AN626" s="53">
        <v>0</v>
      </c>
      <c r="AO626" s="54"/>
      <c r="AP626" s="53">
        <v>0</v>
      </c>
      <c r="AQ626" s="40"/>
      <c r="AR626" s="40"/>
      <c r="AS626" s="40"/>
    </row>
    <row r="627" spans="1:45" ht="20.100000000000001" customHeight="1" x14ac:dyDescent="0.2">
      <c r="C627" s="61"/>
      <c r="D627" s="61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40"/>
      <c r="AR627" s="40"/>
      <c r="AS627" s="40"/>
    </row>
    <row r="628" spans="1:45" s="1" customFormat="1" ht="20.100000000000001" customHeight="1" x14ac:dyDescent="0.25">
      <c r="A628" s="3"/>
      <c r="B628" s="57" t="s">
        <v>281</v>
      </c>
      <c r="C628" s="58"/>
      <c r="D628" s="58"/>
      <c r="E628" s="5"/>
      <c r="F628" s="59">
        <v>105</v>
      </c>
      <c r="G628" s="54"/>
      <c r="H628" s="54"/>
      <c r="I628" s="54"/>
      <c r="J628" s="59">
        <v>497</v>
      </c>
      <c r="K628" s="59">
        <v>15</v>
      </c>
      <c r="L628" s="59">
        <v>4</v>
      </c>
      <c r="M628" s="54"/>
      <c r="N628" s="59">
        <v>516</v>
      </c>
      <c r="O628" s="54"/>
      <c r="P628" s="54"/>
      <c r="Q628" s="54"/>
      <c r="R628" s="59">
        <v>1</v>
      </c>
      <c r="S628" s="59">
        <v>26</v>
      </c>
      <c r="T628" s="59">
        <v>247</v>
      </c>
      <c r="U628" s="59">
        <v>25</v>
      </c>
      <c r="V628" s="59">
        <v>7</v>
      </c>
      <c r="W628" s="54"/>
      <c r="X628" s="59">
        <v>81</v>
      </c>
      <c r="Y628" s="59">
        <v>4</v>
      </c>
      <c r="Z628" s="59">
        <v>12</v>
      </c>
      <c r="AA628" s="59">
        <v>70</v>
      </c>
      <c r="AB628" s="59">
        <v>0</v>
      </c>
      <c r="AC628" s="59">
        <v>0</v>
      </c>
      <c r="AD628" s="59">
        <v>37</v>
      </c>
      <c r="AE628" s="54"/>
      <c r="AF628" s="59">
        <v>510</v>
      </c>
      <c r="AG628" s="54"/>
      <c r="AH628" s="54"/>
      <c r="AI628" s="54"/>
      <c r="AJ628" s="59">
        <v>111</v>
      </c>
      <c r="AK628" s="54"/>
      <c r="AL628" s="54"/>
      <c r="AM628" s="54"/>
      <c r="AN628" s="59">
        <v>0</v>
      </c>
      <c r="AO628" s="54"/>
      <c r="AP628" s="59">
        <v>0</v>
      </c>
      <c r="AQ628" s="40"/>
      <c r="AR628" s="40"/>
      <c r="AS628" s="40"/>
    </row>
    <row r="629" spans="1:45" ht="20.100000000000001" customHeight="1" x14ac:dyDescent="0.2"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40"/>
      <c r="AR629" s="40"/>
      <c r="AS629" s="40"/>
    </row>
    <row r="630" spans="1:45" ht="20.100000000000001" customHeight="1" x14ac:dyDescent="0.2">
      <c r="B630" s="6" t="s">
        <v>282</v>
      </c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40"/>
      <c r="AR630" s="40"/>
      <c r="AS630" s="40"/>
    </row>
    <row r="631" spans="1:45" ht="20.100000000000001" customHeight="1" x14ac:dyDescent="0.2">
      <c r="C631" s="3" t="s">
        <v>154</v>
      </c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40"/>
      <c r="AR631" s="40"/>
      <c r="AS631" s="40"/>
    </row>
    <row r="632" spans="1:45" ht="20.100000000000001" customHeight="1" x14ac:dyDescent="0.2">
      <c r="D632" s="2" t="s">
        <v>96</v>
      </c>
      <c r="F632" s="39">
        <v>49</v>
      </c>
      <c r="G632" s="39"/>
      <c r="H632" s="39"/>
      <c r="I632" s="39"/>
      <c r="J632" s="39">
        <v>103</v>
      </c>
      <c r="K632" s="39">
        <v>1</v>
      </c>
      <c r="L632" s="39">
        <v>0</v>
      </c>
      <c r="M632" s="39"/>
      <c r="N632" s="39">
        <v>104</v>
      </c>
      <c r="O632" s="39"/>
      <c r="P632" s="39"/>
      <c r="Q632" s="39"/>
      <c r="R632" s="39">
        <v>0</v>
      </c>
      <c r="S632" s="39">
        <v>2</v>
      </c>
      <c r="T632" s="39">
        <v>6</v>
      </c>
      <c r="U632" s="39">
        <v>0</v>
      </c>
      <c r="V632" s="39">
        <v>8</v>
      </c>
      <c r="W632" s="39"/>
      <c r="X632" s="39">
        <v>16</v>
      </c>
      <c r="Y632" s="39">
        <v>0</v>
      </c>
      <c r="Z632" s="39">
        <v>4</v>
      </c>
      <c r="AA632" s="39">
        <v>25</v>
      </c>
      <c r="AB632" s="39">
        <v>0</v>
      </c>
      <c r="AC632" s="39">
        <v>0</v>
      </c>
      <c r="AD632" s="39">
        <v>27</v>
      </c>
      <c r="AE632" s="39"/>
      <c r="AF632" s="39">
        <v>88</v>
      </c>
      <c r="AG632" s="39"/>
      <c r="AH632" s="39"/>
      <c r="AI632" s="39"/>
      <c r="AJ632" s="39">
        <v>65</v>
      </c>
      <c r="AK632" s="39"/>
      <c r="AL632" s="39"/>
      <c r="AM632" s="39"/>
      <c r="AN632" s="39">
        <v>0</v>
      </c>
      <c r="AO632" s="39"/>
      <c r="AP632" s="39">
        <v>0</v>
      </c>
      <c r="AQ632" s="40"/>
      <c r="AR632" s="40"/>
      <c r="AS632" s="40"/>
    </row>
    <row r="633" spans="1:45" ht="19.5" customHeight="1" x14ac:dyDescent="0.2">
      <c r="D633" s="47" t="s">
        <v>97</v>
      </c>
      <c r="F633" s="48">
        <v>17</v>
      </c>
      <c r="G633" s="49"/>
      <c r="H633" s="49"/>
      <c r="I633" s="49"/>
      <c r="J633" s="48">
        <v>104</v>
      </c>
      <c r="K633" s="48">
        <v>3</v>
      </c>
      <c r="L633" s="48">
        <v>0</v>
      </c>
      <c r="M633" s="49"/>
      <c r="N633" s="48">
        <v>107</v>
      </c>
      <c r="O633" s="49"/>
      <c r="P633" s="49"/>
      <c r="Q633" s="49"/>
      <c r="R633" s="48">
        <v>0</v>
      </c>
      <c r="S633" s="48">
        <v>1</v>
      </c>
      <c r="T633" s="48">
        <v>14</v>
      </c>
      <c r="U633" s="48">
        <v>0</v>
      </c>
      <c r="V633" s="48">
        <v>0</v>
      </c>
      <c r="W633" s="49"/>
      <c r="X633" s="48">
        <v>19</v>
      </c>
      <c r="Y633" s="48">
        <v>0</v>
      </c>
      <c r="Z633" s="48">
        <v>2</v>
      </c>
      <c r="AA633" s="48">
        <v>8</v>
      </c>
      <c r="AB633" s="48">
        <v>0</v>
      </c>
      <c r="AC633" s="48">
        <v>0</v>
      </c>
      <c r="AD633" s="48">
        <v>29</v>
      </c>
      <c r="AE633" s="49"/>
      <c r="AF633" s="48">
        <v>73</v>
      </c>
      <c r="AG633" s="49"/>
      <c r="AH633" s="49"/>
      <c r="AI633" s="49"/>
      <c r="AJ633" s="48">
        <v>51</v>
      </c>
      <c r="AK633" s="49"/>
      <c r="AL633" s="49"/>
      <c r="AM633" s="49"/>
      <c r="AN633" s="48">
        <v>0</v>
      </c>
      <c r="AO633" s="49"/>
      <c r="AP633" s="48">
        <v>0</v>
      </c>
      <c r="AQ633" s="40"/>
      <c r="AR633" s="40"/>
      <c r="AS633" s="40"/>
    </row>
    <row r="634" spans="1:45" ht="20.100000000000001" customHeight="1" x14ac:dyDescent="0.2"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40"/>
      <c r="AR634" s="40"/>
      <c r="AS634" s="40"/>
    </row>
    <row r="635" spans="1:45" s="1" customFormat="1" ht="20.100000000000001" customHeight="1" x14ac:dyDescent="0.25">
      <c r="A635" s="3"/>
      <c r="B635" s="6"/>
      <c r="C635" s="51" t="s">
        <v>159</v>
      </c>
      <c r="D635" s="52"/>
      <c r="E635" s="5"/>
      <c r="F635" s="53">
        <v>66</v>
      </c>
      <c r="G635" s="54"/>
      <c r="H635" s="54"/>
      <c r="I635" s="54"/>
      <c r="J635" s="53">
        <v>207</v>
      </c>
      <c r="K635" s="53">
        <v>4</v>
      </c>
      <c r="L635" s="53">
        <v>0</v>
      </c>
      <c r="M635" s="54"/>
      <c r="N635" s="53">
        <v>211</v>
      </c>
      <c r="O635" s="54"/>
      <c r="P635" s="54"/>
      <c r="Q635" s="54"/>
      <c r="R635" s="53">
        <v>0</v>
      </c>
      <c r="S635" s="53">
        <v>3</v>
      </c>
      <c r="T635" s="53">
        <v>20</v>
      </c>
      <c r="U635" s="53">
        <v>0</v>
      </c>
      <c r="V635" s="53">
        <v>8</v>
      </c>
      <c r="W635" s="54"/>
      <c r="X635" s="53">
        <v>35</v>
      </c>
      <c r="Y635" s="53">
        <v>0</v>
      </c>
      <c r="Z635" s="53">
        <v>6</v>
      </c>
      <c r="AA635" s="53">
        <v>33</v>
      </c>
      <c r="AB635" s="53">
        <v>0</v>
      </c>
      <c r="AC635" s="53">
        <v>0</v>
      </c>
      <c r="AD635" s="53">
        <v>56</v>
      </c>
      <c r="AE635" s="54"/>
      <c r="AF635" s="53">
        <v>161</v>
      </c>
      <c r="AG635" s="54"/>
      <c r="AH635" s="54"/>
      <c r="AI635" s="54"/>
      <c r="AJ635" s="53">
        <v>116</v>
      </c>
      <c r="AK635" s="54"/>
      <c r="AL635" s="54"/>
      <c r="AM635" s="54"/>
      <c r="AN635" s="53">
        <v>0</v>
      </c>
      <c r="AO635" s="54"/>
      <c r="AP635" s="53">
        <v>0</v>
      </c>
      <c r="AQ635" s="40"/>
      <c r="AR635" s="40"/>
      <c r="AS635" s="40"/>
    </row>
    <row r="636" spans="1:45" s="1" customFormat="1" ht="20.100000000000001" customHeight="1" x14ac:dyDescent="0.2">
      <c r="A636" s="3"/>
      <c r="B636" s="6"/>
      <c r="C636" s="3"/>
      <c r="D636" s="3"/>
      <c r="E636" s="5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</row>
    <row r="637" spans="1:45" s="1" customFormat="1" ht="20.100000000000001" customHeight="1" x14ac:dyDescent="0.25">
      <c r="A637" s="3"/>
      <c r="B637" s="57" t="s">
        <v>283</v>
      </c>
      <c r="C637" s="58"/>
      <c r="D637" s="58"/>
      <c r="E637" s="5"/>
      <c r="F637" s="59">
        <v>66</v>
      </c>
      <c r="G637" s="54"/>
      <c r="H637" s="54"/>
      <c r="I637" s="54"/>
      <c r="J637" s="59">
        <v>207</v>
      </c>
      <c r="K637" s="59">
        <v>4</v>
      </c>
      <c r="L637" s="59">
        <v>0</v>
      </c>
      <c r="M637" s="54"/>
      <c r="N637" s="59">
        <v>211</v>
      </c>
      <c r="O637" s="54"/>
      <c r="P637" s="54"/>
      <c r="Q637" s="54"/>
      <c r="R637" s="59">
        <v>0</v>
      </c>
      <c r="S637" s="59">
        <v>3</v>
      </c>
      <c r="T637" s="59">
        <v>20</v>
      </c>
      <c r="U637" s="59">
        <v>0</v>
      </c>
      <c r="V637" s="59">
        <v>8</v>
      </c>
      <c r="W637" s="54"/>
      <c r="X637" s="59">
        <v>35</v>
      </c>
      <c r="Y637" s="59">
        <v>0</v>
      </c>
      <c r="Z637" s="59">
        <v>6</v>
      </c>
      <c r="AA637" s="59">
        <v>33</v>
      </c>
      <c r="AB637" s="59">
        <v>0</v>
      </c>
      <c r="AC637" s="59">
        <v>0</v>
      </c>
      <c r="AD637" s="59">
        <v>56</v>
      </c>
      <c r="AE637" s="54"/>
      <c r="AF637" s="59">
        <v>161</v>
      </c>
      <c r="AG637" s="54"/>
      <c r="AH637" s="54"/>
      <c r="AI637" s="54"/>
      <c r="AJ637" s="59">
        <v>116</v>
      </c>
      <c r="AK637" s="54"/>
      <c r="AL637" s="54"/>
      <c r="AM637" s="54"/>
      <c r="AN637" s="59">
        <v>0</v>
      </c>
      <c r="AO637" s="54"/>
      <c r="AP637" s="59">
        <v>0</v>
      </c>
      <c r="AQ637" s="40"/>
      <c r="AR637" s="40"/>
      <c r="AS637" s="40"/>
    </row>
    <row r="638" spans="1:45" ht="20.100000000000001" customHeight="1" x14ac:dyDescent="0.2"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40"/>
      <c r="AR638" s="40"/>
      <c r="AS638" s="40"/>
    </row>
    <row r="639" spans="1:45" ht="20.100000000000001" customHeight="1" x14ac:dyDescent="0.2">
      <c r="B639" s="6" t="s">
        <v>284</v>
      </c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40"/>
      <c r="AR639" s="40"/>
      <c r="AS639" s="40"/>
    </row>
    <row r="640" spans="1:45" ht="20.100000000000001" customHeight="1" x14ac:dyDescent="0.2">
      <c r="C640" s="3" t="s">
        <v>0</v>
      </c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40"/>
      <c r="AR640" s="40"/>
      <c r="AS640" s="40"/>
    </row>
    <row r="641" spans="1:45" ht="20.100000000000001" customHeight="1" x14ac:dyDescent="0.2">
      <c r="D641" s="2" t="s">
        <v>122</v>
      </c>
      <c r="F641" s="39">
        <v>0</v>
      </c>
      <c r="G641" s="39"/>
      <c r="H641" s="39"/>
      <c r="I641" s="39"/>
      <c r="J641" s="39">
        <v>0</v>
      </c>
      <c r="K641" s="39">
        <v>0</v>
      </c>
      <c r="L641" s="39">
        <v>0</v>
      </c>
      <c r="M641" s="39"/>
      <c r="N641" s="39">
        <v>0</v>
      </c>
      <c r="O641" s="39"/>
      <c r="P641" s="39"/>
      <c r="Q641" s="39"/>
      <c r="R641" s="39">
        <v>0</v>
      </c>
      <c r="S641" s="39">
        <v>0</v>
      </c>
      <c r="T641" s="39">
        <v>0</v>
      </c>
      <c r="U641" s="39">
        <v>0</v>
      </c>
      <c r="V641" s="39">
        <v>0</v>
      </c>
      <c r="W641" s="39"/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/>
      <c r="AF641" s="39">
        <v>0</v>
      </c>
      <c r="AG641" s="39"/>
      <c r="AH641" s="39"/>
      <c r="AI641" s="39"/>
      <c r="AJ641" s="39">
        <v>0</v>
      </c>
      <c r="AK641" s="39"/>
      <c r="AL641" s="39"/>
      <c r="AM641" s="39"/>
      <c r="AN641" s="39">
        <v>0</v>
      </c>
      <c r="AO641" s="39"/>
      <c r="AP641" s="39">
        <v>0</v>
      </c>
      <c r="AQ641" s="40"/>
      <c r="AR641" s="40"/>
      <c r="AS641" s="40"/>
    </row>
    <row r="642" spans="1:45" ht="19.5" customHeight="1" x14ac:dyDescent="0.2">
      <c r="D642" s="47" t="s">
        <v>97</v>
      </c>
      <c r="F642" s="48">
        <v>0</v>
      </c>
      <c r="G642" s="49"/>
      <c r="H642" s="49"/>
      <c r="I642" s="49"/>
      <c r="J642" s="48">
        <v>0</v>
      </c>
      <c r="K642" s="48">
        <v>0</v>
      </c>
      <c r="L642" s="48">
        <v>0</v>
      </c>
      <c r="M642" s="49"/>
      <c r="N642" s="48">
        <v>0</v>
      </c>
      <c r="O642" s="49"/>
      <c r="P642" s="49"/>
      <c r="Q642" s="49"/>
      <c r="R642" s="48">
        <v>0</v>
      </c>
      <c r="S642" s="48">
        <v>0</v>
      </c>
      <c r="T642" s="48">
        <v>0</v>
      </c>
      <c r="U642" s="48">
        <v>0</v>
      </c>
      <c r="V642" s="48">
        <v>0</v>
      </c>
      <c r="W642" s="49"/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9"/>
      <c r="AF642" s="48">
        <v>0</v>
      </c>
      <c r="AG642" s="49"/>
      <c r="AH642" s="49"/>
      <c r="AI642" s="49"/>
      <c r="AJ642" s="48">
        <v>0</v>
      </c>
      <c r="AK642" s="49"/>
      <c r="AL642" s="49"/>
      <c r="AM642" s="49"/>
      <c r="AN642" s="48">
        <v>0</v>
      </c>
      <c r="AO642" s="49"/>
      <c r="AP642" s="48">
        <v>0</v>
      </c>
      <c r="AQ642" s="40"/>
      <c r="AR642" s="40"/>
      <c r="AS642" s="40"/>
    </row>
    <row r="643" spans="1:45" ht="20.100000000000001" customHeight="1" x14ac:dyDescent="0.2"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40"/>
      <c r="AR643" s="40"/>
      <c r="AS643" s="40"/>
    </row>
    <row r="644" spans="1:45" s="1" customFormat="1" ht="20.100000000000001" customHeight="1" x14ac:dyDescent="0.25">
      <c r="A644" s="3"/>
      <c r="B644" s="6"/>
      <c r="C644" s="51" t="s">
        <v>120</v>
      </c>
      <c r="D644" s="52"/>
      <c r="E644" s="5"/>
      <c r="F644" s="53">
        <v>0</v>
      </c>
      <c r="G644" s="54"/>
      <c r="H644" s="54"/>
      <c r="I644" s="54"/>
      <c r="J644" s="53">
        <v>0</v>
      </c>
      <c r="K644" s="53">
        <v>0</v>
      </c>
      <c r="L644" s="53">
        <v>0</v>
      </c>
      <c r="M644" s="54"/>
      <c r="N644" s="53">
        <v>0</v>
      </c>
      <c r="O644" s="54"/>
      <c r="P644" s="54"/>
      <c r="Q644" s="54"/>
      <c r="R644" s="53">
        <v>0</v>
      </c>
      <c r="S644" s="53">
        <v>0</v>
      </c>
      <c r="T644" s="53">
        <v>0</v>
      </c>
      <c r="U644" s="53">
        <v>0</v>
      </c>
      <c r="V644" s="53">
        <v>0</v>
      </c>
      <c r="W644" s="54"/>
      <c r="X644" s="53">
        <v>0</v>
      </c>
      <c r="Y644" s="53">
        <v>0</v>
      </c>
      <c r="Z644" s="53">
        <v>0</v>
      </c>
      <c r="AA644" s="53">
        <v>0</v>
      </c>
      <c r="AB644" s="53">
        <v>0</v>
      </c>
      <c r="AC644" s="53">
        <v>0</v>
      </c>
      <c r="AD644" s="53">
        <v>0</v>
      </c>
      <c r="AE644" s="54"/>
      <c r="AF644" s="53">
        <v>0</v>
      </c>
      <c r="AG644" s="54"/>
      <c r="AH644" s="54"/>
      <c r="AI644" s="54"/>
      <c r="AJ644" s="53">
        <v>0</v>
      </c>
      <c r="AK644" s="54"/>
      <c r="AL644" s="54"/>
      <c r="AM644" s="54"/>
      <c r="AN644" s="53">
        <v>0</v>
      </c>
      <c r="AO644" s="54"/>
      <c r="AP644" s="53">
        <v>0</v>
      </c>
      <c r="AQ644" s="40"/>
      <c r="AR644" s="40"/>
      <c r="AS644" s="40"/>
    </row>
    <row r="645" spans="1:45" ht="20.100000000000001" customHeight="1" x14ac:dyDescent="0.2"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40"/>
      <c r="AR645" s="40"/>
      <c r="AS645" s="40"/>
    </row>
    <row r="646" spans="1:45" ht="20.100000000000001" customHeight="1" x14ac:dyDescent="0.2">
      <c r="C646" s="3" t="s">
        <v>95</v>
      </c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40"/>
      <c r="AR646" s="40"/>
      <c r="AS646" s="40"/>
    </row>
    <row r="647" spans="1:45" ht="20.100000000000001" customHeight="1" x14ac:dyDescent="0.2">
      <c r="D647" s="2" t="s">
        <v>96</v>
      </c>
      <c r="F647" s="39">
        <v>0</v>
      </c>
      <c r="G647" s="39"/>
      <c r="H647" s="39"/>
      <c r="I647" s="39"/>
      <c r="J647" s="39">
        <v>0</v>
      </c>
      <c r="K647" s="39">
        <v>0</v>
      </c>
      <c r="L647" s="39">
        <v>0</v>
      </c>
      <c r="M647" s="39"/>
      <c r="N647" s="39">
        <v>0</v>
      </c>
      <c r="O647" s="39"/>
      <c r="P647" s="39"/>
      <c r="Q647" s="39"/>
      <c r="R647" s="39">
        <v>0</v>
      </c>
      <c r="S647" s="39">
        <v>0</v>
      </c>
      <c r="T647" s="39">
        <v>0</v>
      </c>
      <c r="U647" s="39">
        <v>0</v>
      </c>
      <c r="V647" s="39">
        <v>0</v>
      </c>
      <c r="W647" s="39"/>
      <c r="X647" s="39">
        <v>0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>
        <v>0</v>
      </c>
      <c r="AE647" s="39"/>
      <c r="AF647" s="39">
        <v>0</v>
      </c>
      <c r="AG647" s="39"/>
      <c r="AH647" s="39"/>
      <c r="AI647" s="39"/>
      <c r="AJ647" s="39">
        <v>0</v>
      </c>
      <c r="AK647" s="39"/>
      <c r="AL647" s="39"/>
      <c r="AM647" s="39"/>
      <c r="AN647" s="39">
        <v>0</v>
      </c>
      <c r="AO647" s="39"/>
      <c r="AP647" s="39">
        <v>0</v>
      </c>
      <c r="AQ647" s="40"/>
      <c r="AR647" s="40"/>
      <c r="AS647" s="40"/>
    </row>
    <row r="648" spans="1:45" ht="19.5" customHeight="1" x14ac:dyDescent="0.2">
      <c r="D648" s="47" t="s">
        <v>97</v>
      </c>
      <c r="F648" s="48">
        <v>0</v>
      </c>
      <c r="G648" s="49"/>
      <c r="H648" s="49"/>
      <c r="I648" s="49"/>
      <c r="J648" s="48">
        <v>0</v>
      </c>
      <c r="K648" s="48">
        <v>0</v>
      </c>
      <c r="L648" s="48">
        <v>0</v>
      </c>
      <c r="M648" s="49"/>
      <c r="N648" s="48">
        <v>0</v>
      </c>
      <c r="O648" s="49"/>
      <c r="P648" s="49"/>
      <c r="Q648" s="49"/>
      <c r="R648" s="48">
        <v>0</v>
      </c>
      <c r="S648" s="48">
        <v>0</v>
      </c>
      <c r="T648" s="48">
        <v>0</v>
      </c>
      <c r="U648" s="48">
        <v>0</v>
      </c>
      <c r="V648" s="48">
        <v>0</v>
      </c>
      <c r="W648" s="49"/>
      <c r="X648" s="48">
        <v>0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9"/>
      <c r="AF648" s="48">
        <v>0</v>
      </c>
      <c r="AG648" s="49"/>
      <c r="AH648" s="49"/>
      <c r="AI648" s="49"/>
      <c r="AJ648" s="48">
        <v>0</v>
      </c>
      <c r="AK648" s="49"/>
      <c r="AL648" s="49"/>
      <c r="AM648" s="49"/>
      <c r="AN648" s="48">
        <v>0</v>
      </c>
      <c r="AO648" s="49"/>
      <c r="AP648" s="48">
        <v>0</v>
      </c>
      <c r="AQ648" s="40"/>
      <c r="AR648" s="40"/>
      <c r="AS648" s="40"/>
    </row>
    <row r="649" spans="1:45" ht="20.100000000000001" customHeight="1" x14ac:dyDescent="0.2">
      <c r="D649" s="2" t="s">
        <v>113</v>
      </c>
      <c r="F649" s="39">
        <v>0</v>
      </c>
      <c r="G649" s="39"/>
      <c r="H649" s="39"/>
      <c r="I649" s="39"/>
      <c r="J649" s="39">
        <v>0</v>
      </c>
      <c r="K649" s="39">
        <v>0</v>
      </c>
      <c r="L649" s="39">
        <v>0</v>
      </c>
      <c r="M649" s="39"/>
      <c r="N649" s="39">
        <v>0</v>
      </c>
      <c r="O649" s="39"/>
      <c r="P649" s="39"/>
      <c r="Q649" s="39"/>
      <c r="R649" s="39">
        <v>0</v>
      </c>
      <c r="S649" s="39">
        <v>0</v>
      </c>
      <c r="T649" s="39">
        <v>0</v>
      </c>
      <c r="U649" s="39">
        <v>0</v>
      </c>
      <c r="V649" s="39">
        <v>0</v>
      </c>
      <c r="W649" s="39"/>
      <c r="X649" s="39">
        <v>0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/>
      <c r="AF649" s="39">
        <v>0</v>
      </c>
      <c r="AG649" s="39"/>
      <c r="AH649" s="39"/>
      <c r="AI649" s="39"/>
      <c r="AJ649" s="39">
        <v>0</v>
      </c>
      <c r="AK649" s="39"/>
      <c r="AL649" s="39"/>
      <c r="AM649" s="39"/>
      <c r="AN649" s="39">
        <v>0</v>
      </c>
      <c r="AO649" s="39"/>
      <c r="AP649" s="39">
        <v>0</v>
      </c>
      <c r="AQ649" s="40"/>
      <c r="AR649" s="40"/>
      <c r="AS649" s="40"/>
    </row>
    <row r="650" spans="1:45" ht="20.100000000000001" customHeight="1" x14ac:dyDescent="0.2"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40"/>
      <c r="AR650" s="40"/>
      <c r="AS650" s="40"/>
    </row>
    <row r="651" spans="1:45" s="1" customFormat="1" ht="20.100000000000001" customHeight="1" x14ac:dyDescent="0.25">
      <c r="A651" s="3"/>
      <c r="B651" s="6"/>
      <c r="C651" s="51" t="s">
        <v>112</v>
      </c>
      <c r="D651" s="52"/>
      <c r="E651" s="5"/>
      <c r="F651" s="53">
        <v>0</v>
      </c>
      <c r="G651" s="54"/>
      <c r="H651" s="54"/>
      <c r="I651" s="54"/>
      <c r="J651" s="53">
        <v>0</v>
      </c>
      <c r="K651" s="53">
        <v>0</v>
      </c>
      <c r="L651" s="53">
        <v>0</v>
      </c>
      <c r="M651" s="54"/>
      <c r="N651" s="53">
        <v>0</v>
      </c>
      <c r="O651" s="54"/>
      <c r="P651" s="54"/>
      <c r="Q651" s="54"/>
      <c r="R651" s="53">
        <v>0</v>
      </c>
      <c r="S651" s="53">
        <v>0</v>
      </c>
      <c r="T651" s="53">
        <v>0</v>
      </c>
      <c r="U651" s="53">
        <v>0</v>
      </c>
      <c r="V651" s="53">
        <v>0</v>
      </c>
      <c r="W651" s="54"/>
      <c r="X651" s="53">
        <v>0</v>
      </c>
      <c r="Y651" s="53">
        <v>0</v>
      </c>
      <c r="Z651" s="53">
        <v>0</v>
      </c>
      <c r="AA651" s="53">
        <v>0</v>
      </c>
      <c r="AB651" s="53">
        <v>0</v>
      </c>
      <c r="AC651" s="53">
        <v>0</v>
      </c>
      <c r="AD651" s="53">
        <v>0</v>
      </c>
      <c r="AE651" s="54"/>
      <c r="AF651" s="53">
        <v>0</v>
      </c>
      <c r="AG651" s="54"/>
      <c r="AH651" s="54"/>
      <c r="AI651" s="54"/>
      <c r="AJ651" s="53">
        <v>0</v>
      </c>
      <c r="AK651" s="54"/>
      <c r="AL651" s="54"/>
      <c r="AM651" s="54"/>
      <c r="AN651" s="53">
        <v>0</v>
      </c>
      <c r="AO651" s="54"/>
      <c r="AP651" s="53">
        <v>0</v>
      </c>
      <c r="AQ651" s="40"/>
      <c r="AR651" s="40"/>
      <c r="AS651" s="40"/>
    </row>
    <row r="652" spans="1:45" ht="20.100000000000001" customHeight="1" x14ac:dyDescent="0.2"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40"/>
      <c r="AR652" s="40"/>
      <c r="AS652" s="40"/>
    </row>
    <row r="653" spans="1:45" ht="20.100000000000001" customHeight="1" x14ac:dyDescent="0.2">
      <c r="C653" s="3" t="s">
        <v>285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40"/>
      <c r="AR653" s="40"/>
      <c r="AS653" s="40"/>
    </row>
    <row r="654" spans="1:45" ht="20.100000000000001" customHeight="1" x14ac:dyDescent="0.2">
      <c r="D654" s="2" t="s">
        <v>96</v>
      </c>
      <c r="F654" s="39">
        <v>146</v>
      </c>
      <c r="G654" s="39"/>
      <c r="H654" s="39"/>
      <c r="I654" s="39"/>
      <c r="J654" s="39">
        <v>257</v>
      </c>
      <c r="K654" s="39">
        <v>1</v>
      </c>
      <c r="L654" s="39">
        <v>0</v>
      </c>
      <c r="M654" s="39"/>
      <c r="N654" s="39">
        <v>258</v>
      </c>
      <c r="O654" s="39"/>
      <c r="P654" s="39"/>
      <c r="Q654" s="39"/>
      <c r="R654" s="39">
        <v>0</v>
      </c>
      <c r="S654" s="39">
        <v>2</v>
      </c>
      <c r="T654" s="39">
        <v>26</v>
      </c>
      <c r="U654" s="39">
        <v>0</v>
      </c>
      <c r="V654" s="39">
        <v>32</v>
      </c>
      <c r="W654" s="39"/>
      <c r="X654" s="39">
        <v>56</v>
      </c>
      <c r="Y654" s="39">
        <v>0</v>
      </c>
      <c r="Z654" s="39">
        <v>10</v>
      </c>
      <c r="AA654" s="39">
        <v>59</v>
      </c>
      <c r="AB654" s="39">
        <v>0</v>
      </c>
      <c r="AC654" s="39">
        <v>0</v>
      </c>
      <c r="AD654" s="39">
        <v>9</v>
      </c>
      <c r="AE654" s="39"/>
      <c r="AF654" s="39">
        <v>194</v>
      </c>
      <c r="AG654" s="39"/>
      <c r="AH654" s="39"/>
      <c r="AI654" s="39"/>
      <c r="AJ654" s="39">
        <v>210</v>
      </c>
      <c r="AK654" s="39"/>
      <c r="AL654" s="39"/>
      <c r="AM654" s="39"/>
      <c r="AN654" s="39">
        <v>0</v>
      </c>
      <c r="AO654" s="39"/>
      <c r="AP654" s="39">
        <v>0</v>
      </c>
      <c r="AQ654" s="40"/>
      <c r="AR654" s="40"/>
      <c r="AS654" s="40"/>
    </row>
    <row r="655" spans="1:45" ht="19.5" customHeight="1" x14ac:dyDescent="0.2">
      <c r="D655" s="47" t="s">
        <v>97</v>
      </c>
      <c r="F655" s="48">
        <v>167</v>
      </c>
      <c r="G655" s="49"/>
      <c r="H655" s="49"/>
      <c r="I655" s="49"/>
      <c r="J655" s="48">
        <v>251</v>
      </c>
      <c r="K655" s="48">
        <v>8</v>
      </c>
      <c r="L655" s="48">
        <v>2</v>
      </c>
      <c r="M655" s="49"/>
      <c r="N655" s="48">
        <v>261</v>
      </c>
      <c r="O655" s="49"/>
      <c r="P655" s="49"/>
      <c r="Q655" s="49"/>
      <c r="R655" s="48">
        <v>0</v>
      </c>
      <c r="S655" s="48">
        <v>3</v>
      </c>
      <c r="T655" s="48">
        <v>33</v>
      </c>
      <c r="U655" s="48">
        <v>0</v>
      </c>
      <c r="V655" s="48">
        <v>42</v>
      </c>
      <c r="W655" s="49"/>
      <c r="X655" s="48">
        <v>70</v>
      </c>
      <c r="Y655" s="48">
        <v>0</v>
      </c>
      <c r="Z655" s="48">
        <v>6</v>
      </c>
      <c r="AA655" s="48">
        <v>52</v>
      </c>
      <c r="AB655" s="48">
        <v>0</v>
      </c>
      <c r="AC655" s="48">
        <v>0</v>
      </c>
      <c r="AD655" s="48">
        <v>16</v>
      </c>
      <c r="AE655" s="49"/>
      <c r="AF655" s="48">
        <v>222</v>
      </c>
      <c r="AG655" s="49"/>
      <c r="AH655" s="49"/>
      <c r="AI655" s="49"/>
      <c r="AJ655" s="48">
        <v>206</v>
      </c>
      <c r="AK655" s="49"/>
      <c r="AL655" s="49"/>
      <c r="AM655" s="49"/>
      <c r="AN655" s="48">
        <v>0</v>
      </c>
      <c r="AO655" s="49"/>
      <c r="AP655" s="48">
        <v>0</v>
      </c>
      <c r="AQ655" s="40"/>
      <c r="AR655" s="40"/>
      <c r="AS655" s="40"/>
    </row>
    <row r="656" spans="1:45" ht="20.100000000000001" customHeight="1" x14ac:dyDescent="0.2"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40"/>
      <c r="AR656" s="40"/>
      <c r="AS656" s="40"/>
    </row>
    <row r="657" spans="1:45" s="1" customFormat="1" ht="20.100000000000001" customHeight="1" x14ac:dyDescent="0.25">
      <c r="A657" s="3"/>
      <c r="B657" s="6"/>
      <c r="C657" s="51" t="s">
        <v>286</v>
      </c>
      <c r="D657" s="52"/>
      <c r="E657" s="5"/>
      <c r="F657" s="53">
        <v>313</v>
      </c>
      <c r="G657" s="54"/>
      <c r="H657" s="54"/>
      <c r="I657" s="54"/>
      <c r="J657" s="53">
        <v>508</v>
      </c>
      <c r="K657" s="53">
        <v>9</v>
      </c>
      <c r="L657" s="53">
        <v>2</v>
      </c>
      <c r="M657" s="54"/>
      <c r="N657" s="53">
        <v>519</v>
      </c>
      <c r="O657" s="54"/>
      <c r="P657" s="54"/>
      <c r="Q657" s="54"/>
      <c r="R657" s="53">
        <v>0</v>
      </c>
      <c r="S657" s="53">
        <v>5</v>
      </c>
      <c r="T657" s="53">
        <v>59</v>
      </c>
      <c r="U657" s="53">
        <v>0</v>
      </c>
      <c r="V657" s="53">
        <v>74</v>
      </c>
      <c r="W657" s="54"/>
      <c r="X657" s="53">
        <v>126</v>
      </c>
      <c r="Y657" s="53">
        <v>0</v>
      </c>
      <c r="Z657" s="53">
        <v>16</v>
      </c>
      <c r="AA657" s="53">
        <v>111</v>
      </c>
      <c r="AB657" s="53">
        <v>0</v>
      </c>
      <c r="AC657" s="53">
        <v>0</v>
      </c>
      <c r="AD657" s="53">
        <v>25</v>
      </c>
      <c r="AE657" s="54"/>
      <c r="AF657" s="53">
        <v>416</v>
      </c>
      <c r="AG657" s="54"/>
      <c r="AH657" s="54"/>
      <c r="AI657" s="54"/>
      <c r="AJ657" s="53">
        <v>416</v>
      </c>
      <c r="AK657" s="54"/>
      <c r="AL657" s="54"/>
      <c r="AM657" s="54"/>
      <c r="AN657" s="53">
        <v>0</v>
      </c>
      <c r="AO657" s="54"/>
      <c r="AP657" s="53">
        <v>0</v>
      </c>
      <c r="AQ657" s="40"/>
      <c r="AR657" s="40"/>
      <c r="AS657" s="40"/>
    </row>
    <row r="658" spans="1:45" ht="20.100000000000001" customHeight="1" x14ac:dyDescent="0.2"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</row>
    <row r="659" spans="1:45" s="1" customFormat="1" ht="20.100000000000001" customHeight="1" x14ac:dyDescent="0.25">
      <c r="A659" s="3"/>
      <c r="B659" s="57" t="s">
        <v>287</v>
      </c>
      <c r="C659" s="58"/>
      <c r="D659" s="58"/>
      <c r="E659" s="5"/>
      <c r="F659" s="59">
        <v>313</v>
      </c>
      <c r="G659" s="54"/>
      <c r="H659" s="54"/>
      <c r="I659" s="54"/>
      <c r="J659" s="59">
        <v>508</v>
      </c>
      <c r="K659" s="59">
        <v>9</v>
      </c>
      <c r="L659" s="59">
        <v>2</v>
      </c>
      <c r="M659" s="54"/>
      <c r="N659" s="59">
        <v>519</v>
      </c>
      <c r="O659" s="54"/>
      <c r="P659" s="54"/>
      <c r="Q659" s="54"/>
      <c r="R659" s="59">
        <v>0</v>
      </c>
      <c r="S659" s="59">
        <v>5</v>
      </c>
      <c r="T659" s="59">
        <v>59</v>
      </c>
      <c r="U659" s="59">
        <v>0</v>
      </c>
      <c r="V659" s="59">
        <v>74</v>
      </c>
      <c r="W659" s="54"/>
      <c r="X659" s="59">
        <v>126</v>
      </c>
      <c r="Y659" s="59">
        <v>0</v>
      </c>
      <c r="Z659" s="59">
        <v>16</v>
      </c>
      <c r="AA659" s="59">
        <v>111</v>
      </c>
      <c r="AB659" s="59">
        <v>0</v>
      </c>
      <c r="AC659" s="59">
        <v>0</v>
      </c>
      <c r="AD659" s="59">
        <v>25</v>
      </c>
      <c r="AE659" s="54"/>
      <c r="AF659" s="59">
        <v>416</v>
      </c>
      <c r="AG659" s="54"/>
      <c r="AH659" s="54"/>
      <c r="AI659" s="54"/>
      <c r="AJ659" s="59">
        <v>416</v>
      </c>
      <c r="AK659" s="54"/>
      <c r="AL659" s="54"/>
      <c r="AM659" s="54"/>
      <c r="AN659" s="59">
        <v>0</v>
      </c>
      <c r="AO659" s="54"/>
      <c r="AP659" s="59">
        <v>0</v>
      </c>
      <c r="AQ659" s="40"/>
      <c r="AR659" s="40"/>
      <c r="AS659" s="40"/>
    </row>
    <row r="660" spans="1:45" ht="20.100000000000001" customHeight="1" x14ac:dyDescent="0.2"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40"/>
      <c r="AR660" s="40"/>
      <c r="AS660" s="40"/>
    </row>
    <row r="661" spans="1:45" ht="20.100000000000001" customHeight="1" x14ac:dyDescent="0.2">
      <c r="B661" s="6" t="s">
        <v>288</v>
      </c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40"/>
      <c r="AR661" s="40"/>
      <c r="AS661" s="40"/>
    </row>
    <row r="662" spans="1:45" ht="20.100000000000001" customHeight="1" x14ac:dyDescent="0.2">
      <c r="C662" s="3" t="s">
        <v>154</v>
      </c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40"/>
      <c r="AR662" s="40"/>
      <c r="AS662" s="40"/>
    </row>
    <row r="663" spans="1:45" ht="20.100000000000001" customHeight="1" x14ac:dyDescent="0.2">
      <c r="B663" s="5"/>
      <c r="D663" s="2" t="s">
        <v>96</v>
      </c>
      <c r="F663" s="39">
        <v>17</v>
      </c>
      <c r="G663" s="39"/>
      <c r="H663" s="39"/>
      <c r="I663" s="39"/>
      <c r="J663" s="39">
        <v>35</v>
      </c>
      <c r="K663" s="39">
        <v>1</v>
      </c>
      <c r="L663" s="39">
        <v>0</v>
      </c>
      <c r="M663" s="39"/>
      <c r="N663" s="39">
        <v>36</v>
      </c>
      <c r="O663" s="39"/>
      <c r="P663" s="39"/>
      <c r="Q663" s="39"/>
      <c r="R663" s="39">
        <v>1</v>
      </c>
      <c r="S663" s="39">
        <v>2</v>
      </c>
      <c r="T663" s="39">
        <v>14</v>
      </c>
      <c r="U663" s="39">
        <v>0</v>
      </c>
      <c r="V663" s="39">
        <v>1</v>
      </c>
      <c r="W663" s="39"/>
      <c r="X663" s="39">
        <v>2</v>
      </c>
      <c r="Y663" s="39">
        <v>0</v>
      </c>
      <c r="Z663" s="39">
        <v>2</v>
      </c>
      <c r="AA663" s="39">
        <v>7</v>
      </c>
      <c r="AB663" s="39">
        <v>0</v>
      </c>
      <c r="AC663" s="39">
        <v>0</v>
      </c>
      <c r="AD663" s="39">
        <v>3</v>
      </c>
      <c r="AE663" s="39"/>
      <c r="AF663" s="39">
        <v>32</v>
      </c>
      <c r="AG663" s="39"/>
      <c r="AH663" s="39"/>
      <c r="AI663" s="39"/>
      <c r="AJ663" s="39">
        <v>21</v>
      </c>
      <c r="AK663" s="39"/>
      <c r="AL663" s="39"/>
      <c r="AM663" s="39"/>
      <c r="AN663" s="39">
        <v>0</v>
      </c>
      <c r="AO663" s="39"/>
      <c r="AP663" s="39">
        <v>0</v>
      </c>
      <c r="AQ663" s="40"/>
      <c r="AR663" s="40"/>
      <c r="AS663" s="40"/>
    </row>
    <row r="664" spans="1:45" ht="19.5" customHeight="1" x14ac:dyDescent="0.2">
      <c r="D664" s="47" t="s">
        <v>97</v>
      </c>
      <c r="F664" s="48">
        <v>14</v>
      </c>
      <c r="G664" s="49"/>
      <c r="H664" s="49"/>
      <c r="I664" s="49"/>
      <c r="J664" s="48">
        <v>32</v>
      </c>
      <c r="K664" s="48">
        <v>0</v>
      </c>
      <c r="L664" s="48">
        <v>0</v>
      </c>
      <c r="M664" s="49"/>
      <c r="N664" s="48">
        <v>32</v>
      </c>
      <c r="O664" s="49"/>
      <c r="P664" s="49"/>
      <c r="Q664" s="49"/>
      <c r="R664" s="48">
        <v>0</v>
      </c>
      <c r="S664" s="48">
        <v>6</v>
      </c>
      <c r="T664" s="48">
        <v>2</v>
      </c>
      <c r="U664" s="48">
        <v>5</v>
      </c>
      <c r="V664" s="48">
        <v>2</v>
      </c>
      <c r="W664" s="49"/>
      <c r="X664" s="48">
        <v>2</v>
      </c>
      <c r="Y664" s="48">
        <v>0</v>
      </c>
      <c r="Z664" s="48">
        <v>2</v>
      </c>
      <c r="AA664" s="48">
        <v>2</v>
      </c>
      <c r="AB664" s="48">
        <v>0</v>
      </c>
      <c r="AC664" s="48">
        <v>0</v>
      </c>
      <c r="AD664" s="48">
        <v>5</v>
      </c>
      <c r="AE664" s="49"/>
      <c r="AF664" s="48">
        <v>26</v>
      </c>
      <c r="AG664" s="49"/>
      <c r="AH664" s="49"/>
      <c r="AI664" s="49"/>
      <c r="AJ664" s="48">
        <v>20</v>
      </c>
      <c r="AK664" s="49"/>
      <c r="AL664" s="49"/>
      <c r="AM664" s="49"/>
      <c r="AN664" s="48">
        <v>0</v>
      </c>
      <c r="AO664" s="49"/>
      <c r="AP664" s="48">
        <v>0</v>
      </c>
      <c r="AQ664" s="40"/>
      <c r="AR664" s="40"/>
      <c r="AS664" s="40"/>
    </row>
    <row r="665" spans="1:45" ht="20.100000000000001" customHeight="1" x14ac:dyDescent="0.2">
      <c r="D665" s="2" t="s">
        <v>113</v>
      </c>
      <c r="F665" s="39">
        <v>23</v>
      </c>
      <c r="G665" s="39"/>
      <c r="H665" s="39"/>
      <c r="I665" s="39"/>
      <c r="J665" s="39">
        <v>35</v>
      </c>
      <c r="K665" s="39">
        <v>0</v>
      </c>
      <c r="L665" s="39">
        <v>0</v>
      </c>
      <c r="M665" s="39"/>
      <c r="N665" s="39">
        <v>35</v>
      </c>
      <c r="O665" s="39"/>
      <c r="P665" s="39"/>
      <c r="Q665" s="39"/>
      <c r="R665" s="39">
        <v>0</v>
      </c>
      <c r="S665" s="39">
        <v>6</v>
      </c>
      <c r="T665" s="39">
        <v>10</v>
      </c>
      <c r="U665" s="39">
        <v>0</v>
      </c>
      <c r="V665" s="39">
        <v>4</v>
      </c>
      <c r="W665" s="39"/>
      <c r="X665" s="39">
        <v>2</v>
      </c>
      <c r="Y665" s="39">
        <v>0</v>
      </c>
      <c r="Z665" s="39">
        <v>2</v>
      </c>
      <c r="AA665" s="39">
        <v>12</v>
      </c>
      <c r="AB665" s="39">
        <v>0</v>
      </c>
      <c r="AC665" s="39">
        <v>0</v>
      </c>
      <c r="AD665" s="39">
        <v>3</v>
      </c>
      <c r="AE665" s="39"/>
      <c r="AF665" s="39">
        <v>39</v>
      </c>
      <c r="AG665" s="39"/>
      <c r="AH665" s="39"/>
      <c r="AI665" s="39"/>
      <c r="AJ665" s="39">
        <v>19</v>
      </c>
      <c r="AK665" s="39"/>
      <c r="AL665" s="39"/>
      <c r="AM665" s="39"/>
      <c r="AN665" s="39">
        <v>0</v>
      </c>
      <c r="AO665" s="39"/>
      <c r="AP665" s="39">
        <v>0</v>
      </c>
      <c r="AQ665" s="40"/>
      <c r="AR665" s="40"/>
      <c r="AS665" s="40"/>
    </row>
    <row r="666" spans="1:45" ht="20.100000000000001" customHeight="1" x14ac:dyDescent="0.2"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40"/>
      <c r="AR666" s="40"/>
      <c r="AS666" s="40"/>
    </row>
    <row r="667" spans="1:45" s="1" customFormat="1" ht="20.100000000000001" customHeight="1" x14ac:dyDescent="0.25">
      <c r="A667" s="3"/>
      <c r="B667" s="6"/>
      <c r="C667" s="51" t="s">
        <v>159</v>
      </c>
      <c r="D667" s="52"/>
      <c r="E667" s="5"/>
      <c r="F667" s="53">
        <v>54</v>
      </c>
      <c r="G667" s="54"/>
      <c r="H667" s="54"/>
      <c r="I667" s="54"/>
      <c r="J667" s="53">
        <v>102</v>
      </c>
      <c r="K667" s="53">
        <v>1</v>
      </c>
      <c r="L667" s="53">
        <v>0</v>
      </c>
      <c r="M667" s="54"/>
      <c r="N667" s="53">
        <v>103</v>
      </c>
      <c r="O667" s="54"/>
      <c r="P667" s="54"/>
      <c r="Q667" s="54"/>
      <c r="R667" s="53">
        <v>1</v>
      </c>
      <c r="S667" s="53">
        <v>14</v>
      </c>
      <c r="T667" s="53">
        <v>26</v>
      </c>
      <c r="U667" s="53">
        <v>5</v>
      </c>
      <c r="V667" s="53">
        <v>7</v>
      </c>
      <c r="W667" s="54"/>
      <c r="X667" s="53">
        <v>6</v>
      </c>
      <c r="Y667" s="53">
        <v>0</v>
      </c>
      <c r="Z667" s="53">
        <v>6</v>
      </c>
      <c r="AA667" s="53">
        <v>21</v>
      </c>
      <c r="AB667" s="53">
        <v>0</v>
      </c>
      <c r="AC667" s="53">
        <v>0</v>
      </c>
      <c r="AD667" s="53">
        <v>11</v>
      </c>
      <c r="AE667" s="54"/>
      <c r="AF667" s="53">
        <v>97</v>
      </c>
      <c r="AG667" s="54"/>
      <c r="AH667" s="54"/>
      <c r="AI667" s="54"/>
      <c r="AJ667" s="53">
        <v>60</v>
      </c>
      <c r="AK667" s="54"/>
      <c r="AL667" s="54"/>
      <c r="AM667" s="54"/>
      <c r="AN667" s="53">
        <v>0</v>
      </c>
      <c r="AO667" s="54"/>
      <c r="AP667" s="53">
        <v>0</v>
      </c>
      <c r="AQ667" s="40"/>
      <c r="AR667" s="40"/>
      <c r="AS667" s="40"/>
    </row>
    <row r="668" spans="1:45" s="1" customFormat="1" ht="20.100000000000001" customHeight="1" x14ac:dyDescent="0.2">
      <c r="A668" s="3"/>
      <c r="B668" s="6"/>
      <c r="C668" s="3"/>
      <c r="D668" s="3"/>
      <c r="E668" s="5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</row>
    <row r="669" spans="1:45" s="1" customFormat="1" ht="20.100000000000001" customHeight="1" x14ac:dyDescent="0.25">
      <c r="A669" s="3"/>
      <c r="B669" s="57" t="s">
        <v>289</v>
      </c>
      <c r="C669" s="58"/>
      <c r="D669" s="58"/>
      <c r="E669" s="5"/>
      <c r="F669" s="59">
        <v>54</v>
      </c>
      <c r="G669" s="54"/>
      <c r="H669" s="54"/>
      <c r="I669" s="54"/>
      <c r="J669" s="59">
        <v>102</v>
      </c>
      <c r="K669" s="59">
        <v>1</v>
      </c>
      <c r="L669" s="59">
        <v>0</v>
      </c>
      <c r="M669" s="54"/>
      <c r="N669" s="59">
        <v>103</v>
      </c>
      <c r="O669" s="54"/>
      <c r="P669" s="54"/>
      <c r="Q669" s="54"/>
      <c r="R669" s="59">
        <v>1</v>
      </c>
      <c r="S669" s="59">
        <v>14</v>
      </c>
      <c r="T669" s="59">
        <v>26</v>
      </c>
      <c r="U669" s="59">
        <v>5</v>
      </c>
      <c r="V669" s="59">
        <v>7</v>
      </c>
      <c r="W669" s="54"/>
      <c r="X669" s="59">
        <v>6</v>
      </c>
      <c r="Y669" s="59">
        <v>0</v>
      </c>
      <c r="Z669" s="59">
        <v>6</v>
      </c>
      <c r="AA669" s="59">
        <v>21</v>
      </c>
      <c r="AB669" s="59">
        <v>0</v>
      </c>
      <c r="AC669" s="59">
        <v>0</v>
      </c>
      <c r="AD669" s="59">
        <v>11</v>
      </c>
      <c r="AE669" s="54"/>
      <c r="AF669" s="59">
        <v>97</v>
      </c>
      <c r="AG669" s="54"/>
      <c r="AH669" s="54"/>
      <c r="AI669" s="54"/>
      <c r="AJ669" s="59">
        <v>60</v>
      </c>
      <c r="AK669" s="54"/>
      <c r="AL669" s="54"/>
      <c r="AM669" s="54"/>
      <c r="AN669" s="59">
        <v>0</v>
      </c>
      <c r="AO669" s="54"/>
      <c r="AP669" s="59">
        <v>0</v>
      </c>
      <c r="AQ669" s="40"/>
      <c r="AR669" s="40"/>
      <c r="AS669" s="40"/>
    </row>
    <row r="670" spans="1:45" ht="20.100000000000001" customHeight="1" x14ac:dyDescent="0.2"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40"/>
      <c r="AR670" s="40"/>
      <c r="AS670" s="40"/>
    </row>
    <row r="671" spans="1:45" ht="20.100000000000001" customHeight="1" x14ac:dyDescent="0.2">
      <c r="B671" s="6" t="s">
        <v>290</v>
      </c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40"/>
      <c r="AR671" s="40"/>
      <c r="AS671" s="40"/>
    </row>
    <row r="672" spans="1:45" ht="20.100000000000001" customHeight="1" x14ac:dyDescent="0.2">
      <c r="C672" s="3" t="s">
        <v>154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40"/>
      <c r="AR672" s="40"/>
      <c r="AS672" s="40"/>
    </row>
    <row r="673" spans="1:45" ht="20.100000000000001" customHeight="1" x14ac:dyDescent="0.2">
      <c r="B673" s="5"/>
      <c r="D673" s="2" t="s">
        <v>96</v>
      </c>
      <c r="F673" s="39">
        <v>57</v>
      </c>
      <c r="G673" s="39"/>
      <c r="H673" s="39"/>
      <c r="I673" s="39"/>
      <c r="J673" s="39">
        <v>72</v>
      </c>
      <c r="K673" s="39">
        <v>2</v>
      </c>
      <c r="L673" s="39">
        <v>3</v>
      </c>
      <c r="M673" s="39"/>
      <c r="N673" s="39">
        <v>77</v>
      </c>
      <c r="O673" s="39"/>
      <c r="P673" s="39"/>
      <c r="Q673" s="39"/>
      <c r="R673" s="39">
        <v>0</v>
      </c>
      <c r="S673" s="39">
        <v>3</v>
      </c>
      <c r="T673" s="39">
        <v>15</v>
      </c>
      <c r="U673" s="39">
        <v>0</v>
      </c>
      <c r="V673" s="39">
        <v>4</v>
      </c>
      <c r="W673" s="39"/>
      <c r="X673" s="39">
        <v>24</v>
      </c>
      <c r="Y673" s="39">
        <v>0</v>
      </c>
      <c r="Z673" s="39">
        <v>4</v>
      </c>
      <c r="AA673" s="39">
        <v>29</v>
      </c>
      <c r="AB673" s="39">
        <v>0</v>
      </c>
      <c r="AC673" s="39">
        <v>0</v>
      </c>
      <c r="AD673" s="39">
        <v>9</v>
      </c>
      <c r="AE673" s="39"/>
      <c r="AF673" s="39">
        <v>88</v>
      </c>
      <c r="AG673" s="39"/>
      <c r="AH673" s="39"/>
      <c r="AI673" s="39"/>
      <c r="AJ673" s="39">
        <v>46</v>
      </c>
      <c r="AK673" s="39"/>
      <c r="AL673" s="39"/>
      <c r="AM673" s="39"/>
      <c r="AN673" s="39">
        <v>0</v>
      </c>
      <c r="AO673" s="39"/>
      <c r="AP673" s="39">
        <v>0</v>
      </c>
      <c r="AQ673" s="40"/>
      <c r="AR673" s="40"/>
      <c r="AS673" s="40"/>
    </row>
    <row r="674" spans="1:45" ht="19.5" customHeight="1" x14ac:dyDescent="0.2">
      <c r="D674" s="47" t="s">
        <v>97</v>
      </c>
      <c r="F674" s="48">
        <v>66</v>
      </c>
      <c r="G674" s="49"/>
      <c r="H674" s="49"/>
      <c r="I674" s="49"/>
      <c r="J674" s="48">
        <v>75</v>
      </c>
      <c r="K674" s="48">
        <v>7</v>
      </c>
      <c r="L674" s="48">
        <v>0</v>
      </c>
      <c r="M674" s="49"/>
      <c r="N674" s="48">
        <v>82</v>
      </c>
      <c r="O674" s="49"/>
      <c r="P674" s="49"/>
      <c r="Q674" s="49"/>
      <c r="R674" s="48">
        <v>0</v>
      </c>
      <c r="S674" s="48">
        <v>3</v>
      </c>
      <c r="T674" s="48">
        <v>22</v>
      </c>
      <c r="U674" s="48">
        <v>1</v>
      </c>
      <c r="V674" s="48">
        <v>4</v>
      </c>
      <c r="W674" s="49"/>
      <c r="X674" s="48">
        <v>23</v>
      </c>
      <c r="Y674" s="48">
        <v>0</v>
      </c>
      <c r="Z674" s="48">
        <v>3</v>
      </c>
      <c r="AA674" s="48">
        <v>40</v>
      </c>
      <c r="AB674" s="48">
        <v>0</v>
      </c>
      <c r="AC674" s="48">
        <v>0</v>
      </c>
      <c r="AD674" s="48">
        <v>2</v>
      </c>
      <c r="AE674" s="49"/>
      <c r="AF674" s="48">
        <v>98</v>
      </c>
      <c r="AG674" s="49"/>
      <c r="AH674" s="49"/>
      <c r="AI674" s="49"/>
      <c r="AJ674" s="48">
        <v>50</v>
      </c>
      <c r="AK674" s="49"/>
      <c r="AL674" s="49"/>
      <c r="AM674" s="49"/>
      <c r="AN674" s="48">
        <v>0</v>
      </c>
      <c r="AO674" s="49"/>
      <c r="AP674" s="48">
        <v>0</v>
      </c>
      <c r="AQ674" s="40"/>
      <c r="AR674" s="40"/>
      <c r="AS674" s="40"/>
    </row>
    <row r="675" spans="1:45" ht="20.100000000000001" customHeight="1" x14ac:dyDescent="0.2">
      <c r="D675" s="2" t="s">
        <v>98</v>
      </c>
      <c r="F675" s="39">
        <v>30</v>
      </c>
      <c r="G675" s="39"/>
      <c r="H675" s="39"/>
      <c r="I675" s="39"/>
      <c r="J675" s="39">
        <v>70</v>
      </c>
      <c r="K675" s="39">
        <v>4</v>
      </c>
      <c r="L675" s="39">
        <v>0</v>
      </c>
      <c r="M675" s="39"/>
      <c r="N675" s="39">
        <v>74</v>
      </c>
      <c r="O675" s="39"/>
      <c r="P675" s="39"/>
      <c r="Q675" s="39"/>
      <c r="R675" s="39">
        <v>0</v>
      </c>
      <c r="S675" s="39">
        <v>2</v>
      </c>
      <c r="T675" s="39">
        <v>22</v>
      </c>
      <c r="U675" s="39">
        <v>0</v>
      </c>
      <c r="V675" s="39">
        <v>2</v>
      </c>
      <c r="W675" s="39"/>
      <c r="X675" s="39">
        <v>20</v>
      </c>
      <c r="Y675" s="39">
        <v>0</v>
      </c>
      <c r="Z675" s="39">
        <v>2</v>
      </c>
      <c r="AA675" s="39">
        <v>17</v>
      </c>
      <c r="AB675" s="39">
        <v>0</v>
      </c>
      <c r="AC675" s="39">
        <v>0</v>
      </c>
      <c r="AD675" s="39">
        <v>8</v>
      </c>
      <c r="AE675" s="39"/>
      <c r="AF675" s="39">
        <v>73</v>
      </c>
      <c r="AG675" s="39"/>
      <c r="AH675" s="39"/>
      <c r="AI675" s="39"/>
      <c r="AJ675" s="39">
        <v>31</v>
      </c>
      <c r="AK675" s="39"/>
      <c r="AL675" s="39"/>
      <c r="AM675" s="39"/>
      <c r="AN675" s="39">
        <v>0</v>
      </c>
      <c r="AO675" s="39"/>
      <c r="AP675" s="39">
        <v>0</v>
      </c>
      <c r="AQ675" s="40"/>
      <c r="AR675" s="40"/>
      <c r="AS675" s="40"/>
    </row>
    <row r="676" spans="1:45" ht="20.100000000000001" customHeight="1" x14ac:dyDescent="0.2"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40"/>
      <c r="AR676" s="40"/>
      <c r="AS676" s="40"/>
    </row>
    <row r="677" spans="1:45" s="1" customFormat="1" ht="20.100000000000001" customHeight="1" x14ac:dyDescent="0.25">
      <c r="A677" s="3"/>
      <c r="B677" s="6"/>
      <c r="C677" s="51" t="s">
        <v>159</v>
      </c>
      <c r="D677" s="52"/>
      <c r="E677" s="5"/>
      <c r="F677" s="53">
        <v>153</v>
      </c>
      <c r="G677" s="54"/>
      <c r="H677" s="54"/>
      <c r="I677" s="54"/>
      <c r="J677" s="53">
        <v>217</v>
      </c>
      <c r="K677" s="53">
        <v>13</v>
      </c>
      <c r="L677" s="53">
        <v>3</v>
      </c>
      <c r="M677" s="54"/>
      <c r="N677" s="53">
        <v>233</v>
      </c>
      <c r="O677" s="54"/>
      <c r="P677" s="54"/>
      <c r="Q677" s="54"/>
      <c r="R677" s="53">
        <v>0</v>
      </c>
      <c r="S677" s="53">
        <v>8</v>
      </c>
      <c r="T677" s="53">
        <v>59</v>
      </c>
      <c r="U677" s="53">
        <v>1</v>
      </c>
      <c r="V677" s="53">
        <v>10</v>
      </c>
      <c r="W677" s="54"/>
      <c r="X677" s="53">
        <v>67</v>
      </c>
      <c r="Y677" s="53">
        <v>0</v>
      </c>
      <c r="Z677" s="53">
        <v>9</v>
      </c>
      <c r="AA677" s="53">
        <v>86</v>
      </c>
      <c r="AB677" s="53">
        <v>0</v>
      </c>
      <c r="AC677" s="53">
        <v>0</v>
      </c>
      <c r="AD677" s="53">
        <v>19</v>
      </c>
      <c r="AE677" s="54"/>
      <c r="AF677" s="53">
        <v>259</v>
      </c>
      <c r="AG677" s="54"/>
      <c r="AH677" s="54"/>
      <c r="AI677" s="54"/>
      <c r="AJ677" s="53">
        <v>127</v>
      </c>
      <c r="AK677" s="54"/>
      <c r="AL677" s="54"/>
      <c r="AM677" s="54"/>
      <c r="AN677" s="53">
        <v>0</v>
      </c>
      <c r="AO677" s="54"/>
      <c r="AP677" s="53">
        <v>0</v>
      </c>
      <c r="AQ677" s="40"/>
      <c r="AR677" s="40"/>
      <c r="AS677" s="40"/>
    </row>
    <row r="678" spans="1:45" s="1" customFormat="1" ht="20.100000000000001" customHeight="1" x14ac:dyDescent="0.2">
      <c r="A678" s="3"/>
      <c r="B678" s="6"/>
      <c r="C678" s="3"/>
      <c r="D678" s="3"/>
      <c r="E678" s="5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</row>
    <row r="679" spans="1:45" s="1" customFormat="1" ht="20.100000000000001" customHeight="1" x14ac:dyDescent="0.25">
      <c r="A679" s="3"/>
      <c r="B679" s="57" t="s">
        <v>291</v>
      </c>
      <c r="C679" s="58"/>
      <c r="D679" s="58"/>
      <c r="E679" s="5"/>
      <c r="F679" s="59">
        <v>153</v>
      </c>
      <c r="G679" s="54"/>
      <c r="H679" s="54"/>
      <c r="I679" s="54"/>
      <c r="J679" s="59">
        <v>217</v>
      </c>
      <c r="K679" s="59">
        <v>13</v>
      </c>
      <c r="L679" s="59">
        <v>3</v>
      </c>
      <c r="M679" s="54"/>
      <c r="N679" s="59">
        <v>233</v>
      </c>
      <c r="O679" s="54"/>
      <c r="P679" s="54"/>
      <c r="Q679" s="54"/>
      <c r="R679" s="59">
        <v>0</v>
      </c>
      <c r="S679" s="59">
        <v>8</v>
      </c>
      <c r="T679" s="59">
        <v>59</v>
      </c>
      <c r="U679" s="59">
        <v>1</v>
      </c>
      <c r="V679" s="59">
        <v>10</v>
      </c>
      <c r="W679" s="54"/>
      <c r="X679" s="59">
        <v>67</v>
      </c>
      <c r="Y679" s="59">
        <v>0</v>
      </c>
      <c r="Z679" s="59">
        <v>9</v>
      </c>
      <c r="AA679" s="59">
        <v>86</v>
      </c>
      <c r="AB679" s="59">
        <v>0</v>
      </c>
      <c r="AC679" s="59">
        <v>0</v>
      </c>
      <c r="AD679" s="59">
        <v>19</v>
      </c>
      <c r="AE679" s="54"/>
      <c r="AF679" s="59">
        <v>259</v>
      </c>
      <c r="AG679" s="54"/>
      <c r="AH679" s="54"/>
      <c r="AI679" s="54"/>
      <c r="AJ679" s="59">
        <v>127</v>
      </c>
      <c r="AK679" s="54"/>
      <c r="AL679" s="54"/>
      <c r="AM679" s="54"/>
      <c r="AN679" s="59">
        <v>0</v>
      </c>
      <c r="AO679" s="54"/>
      <c r="AP679" s="59">
        <v>0</v>
      </c>
      <c r="AQ679" s="40"/>
      <c r="AR679" s="40"/>
      <c r="AS679" s="40"/>
    </row>
    <row r="680" spans="1:45" ht="20.100000000000001" customHeight="1" x14ac:dyDescent="0.2"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40"/>
      <c r="AR680" s="40"/>
      <c r="AS680" s="40"/>
    </row>
    <row r="681" spans="1:45" ht="20.100000000000001" customHeight="1" x14ac:dyDescent="0.2">
      <c r="B681" s="6" t="s">
        <v>292</v>
      </c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40"/>
      <c r="AR681" s="40"/>
      <c r="AS681" s="40"/>
    </row>
    <row r="682" spans="1:45" ht="20.100000000000001" customHeight="1" x14ac:dyDescent="0.2">
      <c r="C682" s="3" t="s">
        <v>130</v>
      </c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40"/>
      <c r="AR682" s="40"/>
      <c r="AS682" s="40"/>
    </row>
    <row r="683" spans="1:45" ht="20.100000000000001" customHeight="1" x14ac:dyDescent="0.2">
      <c r="D683" s="2" t="s">
        <v>135</v>
      </c>
      <c r="F683" s="39">
        <v>429</v>
      </c>
      <c r="G683" s="39"/>
      <c r="H683" s="39"/>
      <c r="I683" s="39"/>
      <c r="J683" s="39">
        <v>1079</v>
      </c>
      <c r="K683" s="39">
        <v>1</v>
      </c>
      <c r="L683" s="39">
        <v>24</v>
      </c>
      <c r="M683" s="39"/>
      <c r="N683" s="39">
        <v>1104</v>
      </c>
      <c r="O683" s="39"/>
      <c r="P683" s="39"/>
      <c r="Q683" s="39"/>
      <c r="R683" s="39">
        <v>0</v>
      </c>
      <c r="S683" s="39">
        <v>4</v>
      </c>
      <c r="T683" s="39">
        <v>48</v>
      </c>
      <c r="U683" s="39">
        <v>0</v>
      </c>
      <c r="V683" s="39">
        <v>122</v>
      </c>
      <c r="W683" s="39"/>
      <c r="X683" s="39">
        <v>584</v>
      </c>
      <c r="Y683" s="39">
        <v>1</v>
      </c>
      <c r="Z683" s="39">
        <v>73</v>
      </c>
      <c r="AA683" s="39">
        <v>49</v>
      </c>
      <c r="AB683" s="39">
        <v>0</v>
      </c>
      <c r="AC683" s="39">
        <v>0</v>
      </c>
      <c r="AD683" s="39">
        <v>187</v>
      </c>
      <c r="AE683" s="39"/>
      <c r="AF683" s="39">
        <v>1068</v>
      </c>
      <c r="AG683" s="39"/>
      <c r="AH683" s="39"/>
      <c r="AI683" s="39"/>
      <c r="AJ683" s="39">
        <v>465</v>
      </c>
      <c r="AK683" s="39"/>
      <c r="AL683" s="39"/>
      <c r="AM683" s="39"/>
      <c r="AN683" s="39">
        <v>0</v>
      </c>
      <c r="AO683" s="39"/>
      <c r="AP683" s="39">
        <v>0</v>
      </c>
      <c r="AQ683" s="40"/>
      <c r="AR683" s="40"/>
      <c r="AS683" s="40"/>
    </row>
    <row r="684" spans="1:45" ht="20.100000000000001" customHeight="1" x14ac:dyDescent="0.2"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40"/>
      <c r="AR684" s="40"/>
      <c r="AS684" s="40"/>
    </row>
    <row r="685" spans="1:45" s="1" customFormat="1" ht="20.100000000000001" customHeight="1" x14ac:dyDescent="0.25">
      <c r="A685" s="3"/>
      <c r="B685" s="6"/>
      <c r="C685" s="51" t="s">
        <v>133</v>
      </c>
      <c r="D685" s="52"/>
      <c r="E685" s="5"/>
      <c r="F685" s="53">
        <v>429</v>
      </c>
      <c r="G685" s="54"/>
      <c r="H685" s="54"/>
      <c r="I685" s="54"/>
      <c r="J685" s="53">
        <v>1079</v>
      </c>
      <c r="K685" s="53">
        <v>1</v>
      </c>
      <c r="L685" s="53">
        <v>24</v>
      </c>
      <c r="M685" s="54"/>
      <c r="N685" s="53">
        <v>1104</v>
      </c>
      <c r="O685" s="54"/>
      <c r="P685" s="54"/>
      <c r="Q685" s="54"/>
      <c r="R685" s="53">
        <v>0</v>
      </c>
      <c r="S685" s="53">
        <v>4</v>
      </c>
      <c r="T685" s="53">
        <v>48</v>
      </c>
      <c r="U685" s="53">
        <v>0</v>
      </c>
      <c r="V685" s="53">
        <v>122</v>
      </c>
      <c r="W685" s="54"/>
      <c r="X685" s="53">
        <v>584</v>
      </c>
      <c r="Y685" s="53">
        <v>1</v>
      </c>
      <c r="Z685" s="53">
        <v>73</v>
      </c>
      <c r="AA685" s="53">
        <v>49</v>
      </c>
      <c r="AB685" s="53">
        <v>0</v>
      </c>
      <c r="AC685" s="53">
        <v>0</v>
      </c>
      <c r="AD685" s="53">
        <v>187</v>
      </c>
      <c r="AE685" s="54"/>
      <c r="AF685" s="53">
        <v>1068</v>
      </c>
      <c r="AG685" s="54"/>
      <c r="AH685" s="54"/>
      <c r="AI685" s="54"/>
      <c r="AJ685" s="53">
        <v>465</v>
      </c>
      <c r="AK685" s="54"/>
      <c r="AL685" s="54"/>
      <c r="AM685" s="54"/>
      <c r="AN685" s="53">
        <v>0</v>
      </c>
      <c r="AO685" s="54"/>
      <c r="AP685" s="53">
        <v>0</v>
      </c>
      <c r="AQ685" s="40"/>
      <c r="AR685" s="40"/>
      <c r="AS685" s="40"/>
    </row>
    <row r="686" spans="1:45" ht="20.100000000000001" customHeight="1" x14ac:dyDescent="0.2"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40"/>
      <c r="AR686" s="40"/>
      <c r="AS686" s="40"/>
    </row>
    <row r="687" spans="1:45" ht="20.100000000000001" customHeight="1" x14ac:dyDescent="0.2">
      <c r="C687" s="3" t="s">
        <v>154</v>
      </c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40"/>
      <c r="AR687" s="40"/>
      <c r="AS687" s="40"/>
    </row>
    <row r="688" spans="1:45" ht="20.100000000000001" customHeight="1" x14ac:dyDescent="0.2">
      <c r="D688" s="2" t="s">
        <v>122</v>
      </c>
      <c r="F688" s="39">
        <v>104</v>
      </c>
      <c r="G688" s="39"/>
      <c r="H688" s="39"/>
      <c r="I688" s="39"/>
      <c r="J688" s="39">
        <v>138</v>
      </c>
      <c r="K688" s="39">
        <v>1</v>
      </c>
      <c r="L688" s="39">
        <v>0</v>
      </c>
      <c r="M688" s="39"/>
      <c r="N688" s="39">
        <v>139</v>
      </c>
      <c r="O688" s="39"/>
      <c r="P688" s="39"/>
      <c r="Q688" s="39"/>
      <c r="R688" s="39">
        <v>0</v>
      </c>
      <c r="S688" s="39">
        <v>27</v>
      </c>
      <c r="T688" s="39">
        <v>32</v>
      </c>
      <c r="U688" s="39">
        <v>0</v>
      </c>
      <c r="V688" s="39">
        <v>0</v>
      </c>
      <c r="W688" s="39"/>
      <c r="X688" s="39">
        <v>33</v>
      </c>
      <c r="Y688" s="39">
        <v>0</v>
      </c>
      <c r="Z688" s="39">
        <v>0</v>
      </c>
      <c r="AA688" s="39">
        <v>64</v>
      </c>
      <c r="AB688" s="39">
        <v>0</v>
      </c>
      <c r="AC688" s="39">
        <v>0</v>
      </c>
      <c r="AD688" s="39">
        <v>0</v>
      </c>
      <c r="AE688" s="39"/>
      <c r="AF688" s="39">
        <v>156</v>
      </c>
      <c r="AG688" s="39"/>
      <c r="AH688" s="39"/>
      <c r="AI688" s="39"/>
      <c r="AJ688" s="39">
        <v>87</v>
      </c>
      <c r="AK688" s="39"/>
      <c r="AL688" s="39"/>
      <c r="AM688" s="39"/>
      <c r="AN688" s="39">
        <v>0</v>
      </c>
      <c r="AO688" s="39"/>
      <c r="AP688" s="39">
        <v>0</v>
      </c>
      <c r="AQ688" s="40"/>
      <c r="AR688" s="40"/>
      <c r="AS688" s="40"/>
    </row>
    <row r="689" spans="1:45" ht="19.5" customHeight="1" x14ac:dyDescent="0.2">
      <c r="D689" s="47" t="s">
        <v>135</v>
      </c>
      <c r="F689" s="48">
        <v>141</v>
      </c>
      <c r="G689" s="49"/>
      <c r="H689" s="49"/>
      <c r="I689" s="49"/>
      <c r="J689" s="48">
        <v>241</v>
      </c>
      <c r="K689" s="48">
        <v>8</v>
      </c>
      <c r="L689" s="48">
        <v>1</v>
      </c>
      <c r="M689" s="49"/>
      <c r="N689" s="48">
        <v>250</v>
      </c>
      <c r="O689" s="49"/>
      <c r="P689" s="49"/>
      <c r="Q689" s="49"/>
      <c r="R689" s="48">
        <v>0</v>
      </c>
      <c r="S689" s="48">
        <v>3</v>
      </c>
      <c r="T689" s="48">
        <v>55</v>
      </c>
      <c r="U689" s="48">
        <v>27</v>
      </c>
      <c r="V689" s="48">
        <v>19</v>
      </c>
      <c r="W689" s="49"/>
      <c r="X689" s="48">
        <v>53</v>
      </c>
      <c r="Y689" s="48">
        <v>1</v>
      </c>
      <c r="Z689" s="48">
        <v>6</v>
      </c>
      <c r="AA689" s="48">
        <v>73</v>
      </c>
      <c r="AB689" s="48">
        <v>0</v>
      </c>
      <c r="AC689" s="48">
        <v>0</v>
      </c>
      <c r="AD689" s="48">
        <v>20</v>
      </c>
      <c r="AE689" s="49"/>
      <c r="AF689" s="48">
        <v>257</v>
      </c>
      <c r="AG689" s="49"/>
      <c r="AH689" s="49"/>
      <c r="AI689" s="49"/>
      <c r="AJ689" s="48">
        <v>134</v>
      </c>
      <c r="AK689" s="49"/>
      <c r="AL689" s="49"/>
      <c r="AM689" s="49"/>
      <c r="AN689" s="48">
        <v>0</v>
      </c>
      <c r="AO689" s="49"/>
      <c r="AP689" s="48">
        <v>0</v>
      </c>
      <c r="AQ689" s="40"/>
      <c r="AR689" s="40"/>
      <c r="AS689" s="40"/>
    </row>
    <row r="690" spans="1:45" ht="20.100000000000001" customHeight="1" x14ac:dyDescent="0.2">
      <c r="B690" s="5"/>
      <c r="D690" s="2" t="s">
        <v>98</v>
      </c>
      <c r="F690" s="39">
        <v>61</v>
      </c>
      <c r="G690" s="39"/>
      <c r="H690" s="39"/>
      <c r="I690" s="39"/>
      <c r="J690" s="39">
        <v>242</v>
      </c>
      <c r="K690" s="39">
        <v>6</v>
      </c>
      <c r="L690" s="39">
        <v>0</v>
      </c>
      <c r="M690" s="39"/>
      <c r="N690" s="39">
        <v>248</v>
      </c>
      <c r="O690" s="39"/>
      <c r="P690" s="39"/>
      <c r="Q690" s="39"/>
      <c r="R690" s="39">
        <v>0</v>
      </c>
      <c r="S690" s="39">
        <v>0</v>
      </c>
      <c r="T690" s="39">
        <v>165</v>
      </c>
      <c r="U690" s="39">
        <v>0</v>
      </c>
      <c r="V690" s="39">
        <v>10</v>
      </c>
      <c r="W690" s="39"/>
      <c r="X690" s="39">
        <v>27</v>
      </c>
      <c r="Y690" s="39">
        <v>8</v>
      </c>
      <c r="Z690" s="39">
        <v>2</v>
      </c>
      <c r="AA690" s="39">
        <v>27</v>
      </c>
      <c r="AB690" s="39">
        <v>0</v>
      </c>
      <c r="AC690" s="39">
        <v>0</v>
      </c>
      <c r="AD690" s="39">
        <v>9</v>
      </c>
      <c r="AE690" s="39"/>
      <c r="AF690" s="39">
        <v>248</v>
      </c>
      <c r="AG690" s="39"/>
      <c r="AH690" s="39"/>
      <c r="AI690" s="39"/>
      <c r="AJ690" s="39">
        <v>61</v>
      </c>
      <c r="AK690" s="39"/>
      <c r="AL690" s="39"/>
      <c r="AM690" s="39"/>
      <c r="AN690" s="39">
        <v>0</v>
      </c>
      <c r="AO690" s="39"/>
      <c r="AP690" s="39">
        <v>0</v>
      </c>
      <c r="AQ690" s="40"/>
      <c r="AR690" s="40"/>
      <c r="AS690" s="40"/>
    </row>
    <row r="691" spans="1:45" ht="19.5" customHeight="1" x14ac:dyDescent="0.2">
      <c r="D691" s="47" t="s">
        <v>99</v>
      </c>
      <c r="F691" s="48">
        <v>147</v>
      </c>
      <c r="G691" s="49"/>
      <c r="H691" s="49"/>
      <c r="I691" s="49"/>
      <c r="J691" s="48">
        <v>240</v>
      </c>
      <c r="K691" s="48">
        <v>4</v>
      </c>
      <c r="L691" s="48">
        <v>3</v>
      </c>
      <c r="M691" s="49"/>
      <c r="N691" s="48">
        <v>247</v>
      </c>
      <c r="O691" s="49"/>
      <c r="P691" s="49"/>
      <c r="Q691" s="49"/>
      <c r="R691" s="48">
        <v>1</v>
      </c>
      <c r="S691" s="48">
        <v>9</v>
      </c>
      <c r="T691" s="48">
        <v>94</v>
      </c>
      <c r="U691" s="48">
        <v>0</v>
      </c>
      <c r="V691" s="48">
        <v>2</v>
      </c>
      <c r="W691" s="49"/>
      <c r="X691" s="48">
        <v>37</v>
      </c>
      <c r="Y691" s="48">
        <v>0</v>
      </c>
      <c r="Z691" s="48">
        <v>6</v>
      </c>
      <c r="AA691" s="48">
        <v>98</v>
      </c>
      <c r="AB691" s="48">
        <v>0</v>
      </c>
      <c r="AC691" s="48">
        <v>0</v>
      </c>
      <c r="AD691" s="48">
        <v>10</v>
      </c>
      <c r="AE691" s="49"/>
      <c r="AF691" s="48">
        <v>257</v>
      </c>
      <c r="AG691" s="49"/>
      <c r="AH691" s="49"/>
      <c r="AI691" s="49"/>
      <c r="AJ691" s="48">
        <v>137</v>
      </c>
      <c r="AK691" s="49"/>
      <c r="AL691" s="49"/>
      <c r="AM691" s="49"/>
      <c r="AN691" s="48">
        <v>0</v>
      </c>
      <c r="AO691" s="49"/>
      <c r="AP691" s="48">
        <v>0</v>
      </c>
      <c r="AQ691" s="40"/>
      <c r="AR691" s="40"/>
      <c r="AS691" s="40"/>
    </row>
    <row r="692" spans="1:45" ht="20.100000000000001" customHeight="1" x14ac:dyDescent="0.2">
      <c r="D692" s="2" t="s">
        <v>114</v>
      </c>
      <c r="F692" s="39">
        <v>105</v>
      </c>
      <c r="G692" s="39"/>
      <c r="H692" s="39"/>
      <c r="I692" s="39"/>
      <c r="J692" s="39">
        <v>241</v>
      </c>
      <c r="K692" s="39">
        <v>4</v>
      </c>
      <c r="L692" s="39">
        <v>0</v>
      </c>
      <c r="M692" s="39"/>
      <c r="N692" s="39">
        <v>245</v>
      </c>
      <c r="O692" s="39"/>
      <c r="P692" s="39"/>
      <c r="Q692" s="39"/>
      <c r="R692" s="39">
        <v>0</v>
      </c>
      <c r="S692" s="39">
        <v>7</v>
      </c>
      <c r="T692" s="39">
        <v>144</v>
      </c>
      <c r="U692" s="39">
        <v>0</v>
      </c>
      <c r="V692" s="39">
        <v>0</v>
      </c>
      <c r="W692" s="39"/>
      <c r="X692" s="39">
        <v>41</v>
      </c>
      <c r="Y692" s="39">
        <v>1</v>
      </c>
      <c r="Z692" s="39">
        <v>1</v>
      </c>
      <c r="AA692" s="39">
        <v>63</v>
      </c>
      <c r="AB692" s="39">
        <v>0</v>
      </c>
      <c r="AC692" s="39">
        <v>0</v>
      </c>
      <c r="AD692" s="39">
        <v>7</v>
      </c>
      <c r="AE692" s="39"/>
      <c r="AF692" s="39">
        <v>264</v>
      </c>
      <c r="AG692" s="39"/>
      <c r="AH692" s="39"/>
      <c r="AI692" s="39"/>
      <c r="AJ692" s="39">
        <v>86</v>
      </c>
      <c r="AK692" s="39"/>
      <c r="AL692" s="39"/>
      <c r="AM692" s="39"/>
      <c r="AN692" s="39">
        <v>0</v>
      </c>
      <c r="AO692" s="39"/>
      <c r="AP692" s="39">
        <v>0</v>
      </c>
      <c r="AQ692" s="40"/>
      <c r="AR692" s="40"/>
      <c r="AS692" s="40"/>
    </row>
    <row r="693" spans="1:45" ht="19.5" customHeight="1" x14ac:dyDescent="0.2">
      <c r="D693" s="47" t="s">
        <v>101</v>
      </c>
      <c r="F693" s="48">
        <v>75</v>
      </c>
      <c r="G693" s="49"/>
      <c r="H693" s="49"/>
      <c r="I693" s="49"/>
      <c r="J693" s="48">
        <v>135</v>
      </c>
      <c r="K693" s="48">
        <v>4</v>
      </c>
      <c r="L693" s="48">
        <v>0</v>
      </c>
      <c r="M693" s="49"/>
      <c r="N693" s="48">
        <v>139</v>
      </c>
      <c r="O693" s="49"/>
      <c r="P693" s="49"/>
      <c r="Q693" s="49"/>
      <c r="R693" s="48">
        <v>0</v>
      </c>
      <c r="S693" s="48">
        <v>3</v>
      </c>
      <c r="T693" s="48">
        <v>38</v>
      </c>
      <c r="U693" s="48">
        <v>10</v>
      </c>
      <c r="V693" s="48">
        <v>3</v>
      </c>
      <c r="W693" s="49"/>
      <c r="X693" s="48">
        <v>32</v>
      </c>
      <c r="Y693" s="48">
        <v>0</v>
      </c>
      <c r="Z693" s="48">
        <v>2</v>
      </c>
      <c r="AA693" s="48">
        <v>46</v>
      </c>
      <c r="AB693" s="48">
        <v>0</v>
      </c>
      <c r="AC693" s="48">
        <v>0</v>
      </c>
      <c r="AD693" s="48">
        <v>7</v>
      </c>
      <c r="AE693" s="49"/>
      <c r="AF693" s="48">
        <v>141</v>
      </c>
      <c r="AG693" s="49"/>
      <c r="AH693" s="49"/>
      <c r="AI693" s="49"/>
      <c r="AJ693" s="48">
        <v>73</v>
      </c>
      <c r="AK693" s="49"/>
      <c r="AL693" s="49"/>
      <c r="AM693" s="49"/>
      <c r="AN693" s="48">
        <v>0</v>
      </c>
      <c r="AO693" s="49"/>
      <c r="AP693" s="48">
        <v>0</v>
      </c>
      <c r="AQ693" s="40"/>
      <c r="AR693" s="40"/>
      <c r="AS693" s="40"/>
    </row>
    <row r="694" spans="1:45" ht="20.100000000000001" customHeight="1" x14ac:dyDescent="0.2">
      <c r="D694" s="2" t="s">
        <v>102</v>
      </c>
      <c r="F694" s="39">
        <v>86</v>
      </c>
      <c r="G694" s="39"/>
      <c r="H694" s="39"/>
      <c r="I694" s="39"/>
      <c r="J694" s="39">
        <v>245</v>
      </c>
      <c r="K694" s="39">
        <v>4</v>
      </c>
      <c r="L694" s="39">
        <v>0</v>
      </c>
      <c r="M694" s="39"/>
      <c r="N694" s="39">
        <v>249</v>
      </c>
      <c r="O694" s="39"/>
      <c r="P694" s="39"/>
      <c r="Q694" s="39"/>
      <c r="R694" s="39">
        <v>3</v>
      </c>
      <c r="S694" s="39">
        <v>1</v>
      </c>
      <c r="T694" s="39">
        <v>133</v>
      </c>
      <c r="U694" s="39">
        <v>0</v>
      </c>
      <c r="V694" s="39">
        <v>21</v>
      </c>
      <c r="W694" s="39"/>
      <c r="X694" s="39">
        <v>32</v>
      </c>
      <c r="Y694" s="39">
        <v>1</v>
      </c>
      <c r="Z694" s="39">
        <v>2</v>
      </c>
      <c r="AA694" s="39">
        <v>47</v>
      </c>
      <c r="AB694" s="39">
        <v>0</v>
      </c>
      <c r="AC694" s="39">
        <v>0</v>
      </c>
      <c r="AD694" s="39">
        <v>7</v>
      </c>
      <c r="AE694" s="39"/>
      <c r="AF694" s="39">
        <v>247</v>
      </c>
      <c r="AG694" s="39"/>
      <c r="AH694" s="39"/>
      <c r="AI694" s="39"/>
      <c r="AJ694" s="39">
        <v>88</v>
      </c>
      <c r="AK694" s="39"/>
      <c r="AL694" s="39"/>
      <c r="AM694" s="39"/>
      <c r="AN694" s="39">
        <v>0</v>
      </c>
      <c r="AO694" s="39"/>
      <c r="AP694" s="39">
        <v>0</v>
      </c>
      <c r="AQ694" s="40"/>
      <c r="AR694" s="40"/>
      <c r="AS694" s="40"/>
    </row>
    <row r="695" spans="1:45" ht="20.100000000000001" customHeight="1" x14ac:dyDescent="0.2"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40"/>
      <c r="AR695" s="40"/>
      <c r="AS695" s="40"/>
    </row>
    <row r="696" spans="1:45" s="1" customFormat="1" ht="20.100000000000001" customHeight="1" x14ac:dyDescent="0.25">
      <c r="A696" s="3"/>
      <c r="B696" s="6"/>
      <c r="C696" s="51" t="s">
        <v>159</v>
      </c>
      <c r="D696" s="52"/>
      <c r="E696" s="5"/>
      <c r="F696" s="53">
        <v>719</v>
      </c>
      <c r="G696" s="54"/>
      <c r="H696" s="54"/>
      <c r="I696" s="54"/>
      <c r="J696" s="53">
        <v>1482</v>
      </c>
      <c r="K696" s="53">
        <v>31</v>
      </c>
      <c r="L696" s="53">
        <v>4</v>
      </c>
      <c r="M696" s="54"/>
      <c r="N696" s="53">
        <v>1517</v>
      </c>
      <c r="O696" s="54"/>
      <c r="P696" s="54"/>
      <c r="Q696" s="54"/>
      <c r="R696" s="53">
        <v>4</v>
      </c>
      <c r="S696" s="53">
        <v>50</v>
      </c>
      <c r="T696" s="53">
        <v>661</v>
      </c>
      <c r="U696" s="53">
        <v>37</v>
      </c>
      <c r="V696" s="53">
        <v>55</v>
      </c>
      <c r="W696" s="54"/>
      <c r="X696" s="53">
        <v>255</v>
      </c>
      <c r="Y696" s="53">
        <v>11</v>
      </c>
      <c r="Z696" s="53">
        <v>19</v>
      </c>
      <c r="AA696" s="53">
        <v>418</v>
      </c>
      <c r="AB696" s="53">
        <v>0</v>
      </c>
      <c r="AC696" s="53">
        <v>0</v>
      </c>
      <c r="AD696" s="53">
        <v>60</v>
      </c>
      <c r="AE696" s="54"/>
      <c r="AF696" s="53">
        <v>1570</v>
      </c>
      <c r="AG696" s="54"/>
      <c r="AH696" s="54"/>
      <c r="AI696" s="54"/>
      <c r="AJ696" s="53">
        <v>666</v>
      </c>
      <c r="AK696" s="54"/>
      <c r="AL696" s="54"/>
      <c r="AM696" s="54"/>
      <c r="AN696" s="53">
        <v>0</v>
      </c>
      <c r="AO696" s="54"/>
      <c r="AP696" s="53">
        <v>0</v>
      </c>
      <c r="AQ696" s="40"/>
      <c r="AR696" s="40"/>
      <c r="AS696" s="40"/>
    </row>
    <row r="697" spans="1:45" s="1" customFormat="1" ht="20.100000000000001" customHeight="1" x14ac:dyDescent="0.2">
      <c r="A697" s="3"/>
      <c r="B697" s="6"/>
      <c r="C697" s="3"/>
      <c r="D697" s="3"/>
      <c r="E697" s="5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</row>
    <row r="698" spans="1:45" s="1" customFormat="1" ht="20.100000000000001" customHeight="1" x14ac:dyDescent="0.25">
      <c r="A698" s="3"/>
      <c r="B698" s="57" t="s">
        <v>293</v>
      </c>
      <c r="C698" s="58"/>
      <c r="D698" s="58"/>
      <c r="E698" s="5"/>
      <c r="F698" s="59">
        <v>1148</v>
      </c>
      <c r="G698" s="54"/>
      <c r="H698" s="54"/>
      <c r="I698" s="54"/>
      <c r="J698" s="59">
        <v>2561</v>
      </c>
      <c r="K698" s="59">
        <v>32</v>
      </c>
      <c r="L698" s="59">
        <v>28</v>
      </c>
      <c r="M698" s="54"/>
      <c r="N698" s="59">
        <v>2621</v>
      </c>
      <c r="O698" s="54"/>
      <c r="P698" s="54"/>
      <c r="Q698" s="54"/>
      <c r="R698" s="59">
        <v>4</v>
      </c>
      <c r="S698" s="59">
        <v>54</v>
      </c>
      <c r="T698" s="59">
        <v>709</v>
      </c>
      <c r="U698" s="59">
        <v>37</v>
      </c>
      <c r="V698" s="59">
        <v>177</v>
      </c>
      <c r="W698" s="54"/>
      <c r="X698" s="59">
        <v>839</v>
      </c>
      <c r="Y698" s="59">
        <v>12</v>
      </c>
      <c r="Z698" s="59">
        <v>92</v>
      </c>
      <c r="AA698" s="59">
        <v>467</v>
      </c>
      <c r="AB698" s="59">
        <v>0</v>
      </c>
      <c r="AC698" s="59">
        <v>0</v>
      </c>
      <c r="AD698" s="59">
        <v>247</v>
      </c>
      <c r="AE698" s="54"/>
      <c r="AF698" s="59">
        <v>2638</v>
      </c>
      <c r="AG698" s="54"/>
      <c r="AH698" s="54"/>
      <c r="AI698" s="54"/>
      <c r="AJ698" s="59">
        <v>1131</v>
      </c>
      <c r="AK698" s="54"/>
      <c r="AL698" s="54"/>
      <c r="AM698" s="54"/>
      <c r="AN698" s="59">
        <v>0</v>
      </c>
      <c r="AO698" s="54"/>
      <c r="AP698" s="59">
        <v>0</v>
      </c>
      <c r="AQ698" s="40"/>
      <c r="AR698" s="40"/>
      <c r="AS698" s="40"/>
    </row>
    <row r="699" spans="1:45" ht="20.100000000000001" customHeight="1" x14ac:dyDescent="0.2"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40"/>
      <c r="AR699" s="40"/>
      <c r="AS699" s="40"/>
    </row>
    <row r="700" spans="1:45" ht="20.100000000000001" customHeight="1" x14ac:dyDescent="0.2">
      <c r="B700" s="6" t="s">
        <v>294</v>
      </c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40"/>
      <c r="AR700" s="40"/>
      <c r="AS700" s="40"/>
    </row>
    <row r="701" spans="1:45" ht="20.100000000000001" customHeight="1" x14ac:dyDescent="0.2">
      <c r="C701" s="3" t="s">
        <v>154</v>
      </c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40"/>
      <c r="AR701" s="40"/>
      <c r="AS701" s="40"/>
    </row>
    <row r="702" spans="1:45" ht="20.100000000000001" customHeight="1" x14ac:dyDescent="0.2">
      <c r="D702" s="2" t="s">
        <v>96</v>
      </c>
      <c r="F702" s="39">
        <v>216</v>
      </c>
      <c r="G702" s="39"/>
      <c r="H702" s="39"/>
      <c r="I702" s="39"/>
      <c r="J702" s="39">
        <v>214</v>
      </c>
      <c r="K702" s="39">
        <v>1</v>
      </c>
      <c r="L702" s="39">
        <v>4</v>
      </c>
      <c r="M702" s="39"/>
      <c r="N702" s="39">
        <v>219</v>
      </c>
      <c r="O702" s="39"/>
      <c r="P702" s="39"/>
      <c r="Q702" s="39"/>
      <c r="R702" s="39">
        <v>0</v>
      </c>
      <c r="S702" s="39">
        <v>0</v>
      </c>
      <c r="T702" s="39">
        <v>60</v>
      </c>
      <c r="U702" s="39">
        <v>0</v>
      </c>
      <c r="V702" s="39">
        <v>11</v>
      </c>
      <c r="W702" s="39"/>
      <c r="X702" s="39">
        <v>39</v>
      </c>
      <c r="Y702" s="39">
        <v>1</v>
      </c>
      <c r="Z702" s="39">
        <v>3</v>
      </c>
      <c r="AA702" s="39">
        <v>131</v>
      </c>
      <c r="AB702" s="39">
        <v>0</v>
      </c>
      <c r="AC702" s="39">
        <v>0</v>
      </c>
      <c r="AD702" s="39">
        <v>11</v>
      </c>
      <c r="AE702" s="39"/>
      <c r="AF702" s="39">
        <v>256</v>
      </c>
      <c r="AG702" s="39"/>
      <c r="AH702" s="39"/>
      <c r="AI702" s="39"/>
      <c r="AJ702" s="39">
        <v>179</v>
      </c>
      <c r="AK702" s="39"/>
      <c r="AL702" s="39"/>
      <c r="AM702" s="39"/>
      <c r="AN702" s="39">
        <v>0</v>
      </c>
      <c r="AO702" s="39"/>
      <c r="AP702" s="39">
        <v>0</v>
      </c>
      <c r="AQ702" s="40"/>
      <c r="AR702" s="40"/>
      <c r="AS702" s="40"/>
    </row>
    <row r="703" spans="1:45" ht="19.5" customHeight="1" x14ac:dyDescent="0.2">
      <c r="D703" s="47" t="s">
        <v>97</v>
      </c>
      <c r="F703" s="48">
        <v>125</v>
      </c>
      <c r="G703" s="49"/>
      <c r="H703" s="49"/>
      <c r="I703" s="49"/>
      <c r="J703" s="48">
        <v>215</v>
      </c>
      <c r="K703" s="48">
        <v>4</v>
      </c>
      <c r="L703" s="48">
        <v>0</v>
      </c>
      <c r="M703" s="49"/>
      <c r="N703" s="48">
        <v>219</v>
      </c>
      <c r="O703" s="49"/>
      <c r="P703" s="49"/>
      <c r="Q703" s="49"/>
      <c r="R703" s="48">
        <v>0</v>
      </c>
      <c r="S703" s="48">
        <v>14</v>
      </c>
      <c r="T703" s="48">
        <v>72</v>
      </c>
      <c r="U703" s="48">
        <v>0</v>
      </c>
      <c r="V703" s="48">
        <v>14</v>
      </c>
      <c r="W703" s="49"/>
      <c r="X703" s="48">
        <v>52</v>
      </c>
      <c r="Y703" s="48">
        <v>2</v>
      </c>
      <c r="Z703" s="48">
        <v>3</v>
      </c>
      <c r="AA703" s="48">
        <v>73</v>
      </c>
      <c r="AB703" s="48">
        <v>0</v>
      </c>
      <c r="AC703" s="48">
        <v>0</v>
      </c>
      <c r="AD703" s="48">
        <v>9</v>
      </c>
      <c r="AE703" s="49"/>
      <c r="AF703" s="48">
        <v>239</v>
      </c>
      <c r="AG703" s="49"/>
      <c r="AH703" s="49"/>
      <c r="AI703" s="49"/>
      <c r="AJ703" s="48">
        <v>105</v>
      </c>
      <c r="AK703" s="49"/>
      <c r="AL703" s="49"/>
      <c r="AM703" s="49"/>
      <c r="AN703" s="48">
        <v>0</v>
      </c>
      <c r="AO703" s="49"/>
      <c r="AP703" s="48">
        <v>0</v>
      </c>
      <c r="AQ703" s="40"/>
      <c r="AR703" s="40"/>
      <c r="AS703" s="40"/>
    </row>
    <row r="704" spans="1:45" ht="20.100000000000001" customHeight="1" x14ac:dyDescent="0.2">
      <c r="D704" s="2" t="s">
        <v>98</v>
      </c>
      <c r="F704" s="49">
        <v>112</v>
      </c>
      <c r="G704" s="49"/>
      <c r="H704" s="49"/>
      <c r="I704" s="49"/>
      <c r="J704" s="49">
        <v>215</v>
      </c>
      <c r="K704" s="49">
        <v>1</v>
      </c>
      <c r="L704" s="49">
        <v>0</v>
      </c>
      <c r="M704" s="49"/>
      <c r="N704" s="49">
        <v>216</v>
      </c>
      <c r="O704" s="49"/>
      <c r="P704" s="49"/>
      <c r="Q704" s="49"/>
      <c r="R704" s="49">
        <v>0</v>
      </c>
      <c r="S704" s="49">
        <v>2</v>
      </c>
      <c r="T704" s="49">
        <v>101</v>
      </c>
      <c r="U704" s="49">
        <v>0</v>
      </c>
      <c r="V704" s="49">
        <v>2</v>
      </c>
      <c r="W704" s="49"/>
      <c r="X704" s="49">
        <v>31</v>
      </c>
      <c r="Y704" s="49">
        <v>0</v>
      </c>
      <c r="Z704" s="49">
        <v>2</v>
      </c>
      <c r="AA704" s="49">
        <v>70</v>
      </c>
      <c r="AB704" s="49">
        <v>0</v>
      </c>
      <c r="AC704" s="49">
        <v>0</v>
      </c>
      <c r="AD704" s="49">
        <v>14</v>
      </c>
      <c r="AE704" s="49"/>
      <c r="AF704" s="49">
        <v>222</v>
      </c>
      <c r="AG704" s="49"/>
      <c r="AH704" s="49"/>
      <c r="AI704" s="49"/>
      <c r="AJ704" s="49">
        <v>106</v>
      </c>
      <c r="AK704" s="49"/>
      <c r="AL704" s="49"/>
      <c r="AM704" s="49"/>
      <c r="AN704" s="49">
        <v>0</v>
      </c>
      <c r="AO704" s="49"/>
      <c r="AP704" s="49">
        <v>0</v>
      </c>
      <c r="AQ704" s="40"/>
      <c r="AR704" s="40"/>
      <c r="AS704" s="40"/>
    </row>
    <row r="705" spans="1:45" ht="20.100000000000001" customHeight="1" x14ac:dyDescent="0.2"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40"/>
      <c r="AR705" s="40"/>
      <c r="AS705" s="40"/>
    </row>
    <row r="706" spans="1:45" s="1" customFormat="1" ht="20.100000000000001" customHeight="1" x14ac:dyDescent="0.25">
      <c r="A706" s="3"/>
      <c r="B706" s="6"/>
      <c r="C706" s="51" t="s">
        <v>159</v>
      </c>
      <c r="D706" s="52"/>
      <c r="E706" s="5"/>
      <c r="F706" s="53">
        <v>453</v>
      </c>
      <c r="G706" s="54"/>
      <c r="H706" s="54"/>
      <c r="I706" s="54"/>
      <c r="J706" s="53">
        <v>644</v>
      </c>
      <c r="K706" s="53">
        <v>6</v>
      </c>
      <c r="L706" s="53">
        <v>4</v>
      </c>
      <c r="M706" s="54"/>
      <c r="N706" s="53">
        <v>654</v>
      </c>
      <c r="O706" s="54"/>
      <c r="P706" s="54"/>
      <c r="Q706" s="54"/>
      <c r="R706" s="53">
        <v>0</v>
      </c>
      <c r="S706" s="53">
        <v>16</v>
      </c>
      <c r="T706" s="53">
        <v>233</v>
      </c>
      <c r="U706" s="53">
        <v>0</v>
      </c>
      <c r="V706" s="53">
        <v>27</v>
      </c>
      <c r="W706" s="54"/>
      <c r="X706" s="53">
        <v>122</v>
      </c>
      <c r="Y706" s="53">
        <v>3</v>
      </c>
      <c r="Z706" s="53">
        <v>8</v>
      </c>
      <c r="AA706" s="53">
        <v>274</v>
      </c>
      <c r="AB706" s="53">
        <v>0</v>
      </c>
      <c r="AC706" s="53">
        <v>0</v>
      </c>
      <c r="AD706" s="53">
        <v>34</v>
      </c>
      <c r="AE706" s="54"/>
      <c r="AF706" s="53">
        <v>717</v>
      </c>
      <c r="AG706" s="54"/>
      <c r="AH706" s="54"/>
      <c r="AI706" s="54"/>
      <c r="AJ706" s="53">
        <v>390</v>
      </c>
      <c r="AK706" s="54"/>
      <c r="AL706" s="54"/>
      <c r="AM706" s="54"/>
      <c r="AN706" s="53">
        <v>0</v>
      </c>
      <c r="AO706" s="54"/>
      <c r="AP706" s="53">
        <v>0</v>
      </c>
      <c r="AQ706" s="40"/>
      <c r="AR706" s="40"/>
      <c r="AS706" s="40"/>
    </row>
    <row r="707" spans="1:45" s="1" customFormat="1" ht="20.100000000000001" customHeight="1" x14ac:dyDescent="0.2">
      <c r="A707" s="3"/>
      <c r="B707" s="6"/>
      <c r="C707" s="3"/>
      <c r="D707" s="3"/>
      <c r="E707" s="5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</row>
    <row r="708" spans="1:45" s="1" customFormat="1" ht="20.100000000000001" customHeight="1" x14ac:dyDescent="0.25">
      <c r="A708" s="3"/>
      <c r="B708" s="57" t="s">
        <v>295</v>
      </c>
      <c r="C708" s="58"/>
      <c r="D708" s="58"/>
      <c r="E708" s="5"/>
      <c r="F708" s="59">
        <v>453</v>
      </c>
      <c r="G708" s="54"/>
      <c r="H708" s="54"/>
      <c r="I708" s="54"/>
      <c r="J708" s="59">
        <v>644</v>
      </c>
      <c r="K708" s="59">
        <v>6</v>
      </c>
      <c r="L708" s="59">
        <v>4</v>
      </c>
      <c r="M708" s="54"/>
      <c r="N708" s="59">
        <v>654</v>
      </c>
      <c r="O708" s="54"/>
      <c r="P708" s="54"/>
      <c r="Q708" s="54"/>
      <c r="R708" s="59">
        <v>0</v>
      </c>
      <c r="S708" s="59">
        <v>16</v>
      </c>
      <c r="T708" s="59">
        <v>233</v>
      </c>
      <c r="U708" s="59">
        <v>0</v>
      </c>
      <c r="V708" s="59">
        <v>27</v>
      </c>
      <c r="W708" s="54"/>
      <c r="X708" s="59">
        <v>122</v>
      </c>
      <c r="Y708" s="59">
        <v>3</v>
      </c>
      <c r="Z708" s="59">
        <v>8</v>
      </c>
      <c r="AA708" s="59">
        <v>274</v>
      </c>
      <c r="AB708" s="59">
        <v>0</v>
      </c>
      <c r="AC708" s="59">
        <v>0</v>
      </c>
      <c r="AD708" s="59">
        <v>34</v>
      </c>
      <c r="AE708" s="54"/>
      <c r="AF708" s="59">
        <v>717</v>
      </c>
      <c r="AG708" s="54"/>
      <c r="AH708" s="54"/>
      <c r="AI708" s="54"/>
      <c r="AJ708" s="59">
        <v>390</v>
      </c>
      <c r="AK708" s="54"/>
      <c r="AL708" s="54"/>
      <c r="AM708" s="54"/>
      <c r="AN708" s="59">
        <v>0</v>
      </c>
      <c r="AO708" s="54"/>
      <c r="AP708" s="59">
        <v>0</v>
      </c>
      <c r="AQ708" s="40"/>
      <c r="AR708" s="40"/>
      <c r="AS708" s="40"/>
    </row>
    <row r="709" spans="1:45" ht="20.100000000000001" customHeight="1" x14ac:dyDescent="0.2"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40"/>
      <c r="AR709" s="40"/>
      <c r="AS709" s="40"/>
    </row>
    <row r="710" spans="1:45" ht="20.100000000000001" customHeight="1" x14ac:dyDescent="0.2">
      <c r="B710" s="6" t="s">
        <v>296</v>
      </c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40"/>
      <c r="AR710" s="40"/>
      <c r="AS710" s="40"/>
    </row>
    <row r="711" spans="1:45" ht="20.100000000000001" customHeight="1" x14ac:dyDescent="0.2">
      <c r="B711" s="5"/>
      <c r="C711" s="3" t="s">
        <v>154</v>
      </c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40"/>
      <c r="AR711" s="40"/>
      <c r="AS711" s="40"/>
    </row>
    <row r="712" spans="1:45" ht="20.100000000000001" customHeight="1" x14ac:dyDescent="0.2">
      <c r="B712" s="5"/>
      <c r="D712" s="2" t="s">
        <v>96</v>
      </c>
      <c r="F712" s="39">
        <v>128</v>
      </c>
      <c r="G712" s="39"/>
      <c r="H712" s="39"/>
      <c r="I712" s="39"/>
      <c r="J712" s="39">
        <v>233</v>
      </c>
      <c r="K712" s="39">
        <v>3</v>
      </c>
      <c r="L712" s="39">
        <v>1</v>
      </c>
      <c r="M712" s="39"/>
      <c r="N712" s="39">
        <v>237</v>
      </c>
      <c r="O712" s="39"/>
      <c r="P712" s="39"/>
      <c r="Q712" s="39"/>
      <c r="R712" s="39">
        <v>0</v>
      </c>
      <c r="S712" s="39">
        <v>10</v>
      </c>
      <c r="T712" s="39">
        <v>61</v>
      </c>
      <c r="U712" s="39">
        <v>2</v>
      </c>
      <c r="V712" s="39">
        <v>18</v>
      </c>
      <c r="W712" s="39"/>
      <c r="X712" s="39">
        <v>39</v>
      </c>
      <c r="Y712" s="39">
        <v>0</v>
      </c>
      <c r="Z712" s="39">
        <v>3</v>
      </c>
      <c r="AA712" s="39">
        <v>109</v>
      </c>
      <c r="AB712" s="39">
        <v>0</v>
      </c>
      <c r="AC712" s="39">
        <v>0</v>
      </c>
      <c r="AD712" s="39">
        <v>14</v>
      </c>
      <c r="AE712" s="39"/>
      <c r="AF712" s="39">
        <v>256</v>
      </c>
      <c r="AG712" s="39"/>
      <c r="AH712" s="39"/>
      <c r="AI712" s="39"/>
      <c r="AJ712" s="39">
        <v>109</v>
      </c>
      <c r="AK712" s="39"/>
      <c r="AL712" s="39"/>
      <c r="AM712" s="39"/>
      <c r="AN712" s="39">
        <v>0</v>
      </c>
      <c r="AO712" s="39"/>
      <c r="AP712" s="39">
        <v>0</v>
      </c>
      <c r="AQ712" s="40"/>
      <c r="AR712" s="40"/>
      <c r="AS712" s="40"/>
    </row>
    <row r="713" spans="1:45" ht="19.5" customHeight="1" x14ac:dyDescent="0.2">
      <c r="D713" s="47" t="s">
        <v>97</v>
      </c>
      <c r="F713" s="48">
        <v>112</v>
      </c>
      <c r="G713" s="49"/>
      <c r="H713" s="49"/>
      <c r="I713" s="49"/>
      <c r="J713" s="48">
        <v>233</v>
      </c>
      <c r="K713" s="48">
        <v>5</v>
      </c>
      <c r="L713" s="48">
        <v>2</v>
      </c>
      <c r="M713" s="49"/>
      <c r="N713" s="48">
        <v>240</v>
      </c>
      <c r="O713" s="49"/>
      <c r="P713" s="49"/>
      <c r="Q713" s="49"/>
      <c r="R713" s="48">
        <v>0</v>
      </c>
      <c r="S713" s="48">
        <v>7</v>
      </c>
      <c r="T713" s="48">
        <v>142</v>
      </c>
      <c r="U713" s="48">
        <v>9</v>
      </c>
      <c r="V713" s="48">
        <v>1</v>
      </c>
      <c r="W713" s="49"/>
      <c r="X713" s="48">
        <v>22</v>
      </c>
      <c r="Y713" s="48">
        <v>0</v>
      </c>
      <c r="Z713" s="48">
        <v>6</v>
      </c>
      <c r="AA713" s="48">
        <v>112</v>
      </c>
      <c r="AB713" s="48">
        <v>0</v>
      </c>
      <c r="AC713" s="48">
        <v>0</v>
      </c>
      <c r="AD713" s="48">
        <v>15</v>
      </c>
      <c r="AE713" s="49"/>
      <c r="AF713" s="48">
        <v>314</v>
      </c>
      <c r="AG713" s="49"/>
      <c r="AH713" s="49"/>
      <c r="AI713" s="49"/>
      <c r="AJ713" s="48">
        <v>38</v>
      </c>
      <c r="AK713" s="49"/>
      <c r="AL713" s="49"/>
      <c r="AM713" s="49"/>
      <c r="AN713" s="48">
        <v>0</v>
      </c>
      <c r="AO713" s="49"/>
      <c r="AP713" s="48">
        <v>0</v>
      </c>
      <c r="AQ713" s="40"/>
      <c r="AR713" s="40"/>
      <c r="AS713" s="40"/>
    </row>
    <row r="714" spans="1:45" ht="20.100000000000001" customHeight="1" x14ac:dyDescent="0.2">
      <c r="D714" s="2" t="s">
        <v>113</v>
      </c>
      <c r="F714" s="39">
        <v>147</v>
      </c>
      <c r="G714" s="39"/>
      <c r="H714" s="39"/>
      <c r="I714" s="39"/>
      <c r="J714" s="39">
        <v>232</v>
      </c>
      <c r="K714" s="39">
        <v>6</v>
      </c>
      <c r="L714" s="39">
        <v>1</v>
      </c>
      <c r="M714" s="39"/>
      <c r="N714" s="39">
        <v>239</v>
      </c>
      <c r="O714" s="39"/>
      <c r="P714" s="39"/>
      <c r="Q714" s="39"/>
      <c r="R714" s="39">
        <v>0</v>
      </c>
      <c r="S714" s="39">
        <v>4</v>
      </c>
      <c r="T714" s="39">
        <v>64</v>
      </c>
      <c r="U714" s="39">
        <v>7</v>
      </c>
      <c r="V714" s="39">
        <v>3</v>
      </c>
      <c r="W714" s="39"/>
      <c r="X714" s="39">
        <v>47</v>
      </c>
      <c r="Y714" s="39">
        <v>0</v>
      </c>
      <c r="Z714" s="39">
        <v>3</v>
      </c>
      <c r="AA714" s="39">
        <v>136</v>
      </c>
      <c r="AB714" s="39">
        <v>0</v>
      </c>
      <c r="AC714" s="39">
        <v>0</v>
      </c>
      <c r="AD714" s="39">
        <v>15</v>
      </c>
      <c r="AE714" s="39"/>
      <c r="AF714" s="39">
        <v>279</v>
      </c>
      <c r="AG714" s="39"/>
      <c r="AH714" s="39"/>
      <c r="AI714" s="39"/>
      <c r="AJ714" s="39">
        <v>107</v>
      </c>
      <c r="AK714" s="39"/>
      <c r="AL714" s="39"/>
      <c r="AM714" s="39"/>
      <c r="AN714" s="39">
        <v>0</v>
      </c>
      <c r="AO714" s="39"/>
      <c r="AP714" s="39">
        <v>0</v>
      </c>
      <c r="AQ714" s="40"/>
      <c r="AR714" s="40"/>
      <c r="AS714" s="40"/>
    </row>
    <row r="715" spans="1:45" ht="19.5" customHeight="1" x14ac:dyDescent="0.2">
      <c r="D715" s="47" t="s">
        <v>136</v>
      </c>
      <c r="F715" s="48">
        <v>105</v>
      </c>
      <c r="G715" s="49"/>
      <c r="H715" s="49"/>
      <c r="I715" s="49"/>
      <c r="J715" s="48">
        <v>234</v>
      </c>
      <c r="K715" s="48">
        <v>1</v>
      </c>
      <c r="L715" s="48">
        <v>2</v>
      </c>
      <c r="M715" s="49"/>
      <c r="N715" s="48">
        <v>237</v>
      </c>
      <c r="O715" s="49"/>
      <c r="P715" s="49"/>
      <c r="Q715" s="49"/>
      <c r="R715" s="48">
        <v>0</v>
      </c>
      <c r="S715" s="48">
        <v>1</v>
      </c>
      <c r="T715" s="48">
        <v>65</v>
      </c>
      <c r="U715" s="48">
        <v>2</v>
      </c>
      <c r="V715" s="48">
        <v>7</v>
      </c>
      <c r="W715" s="49"/>
      <c r="X715" s="48">
        <v>31</v>
      </c>
      <c r="Y715" s="48">
        <v>2</v>
      </c>
      <c r="Z715" s="48">
        <v>2</v>
      </c>
      <c r="AA715" s="48">
        <v>114</v>
      </c>
      <c r="AB715" s="48">
        <v>0</v>
      </c>
      <c r="AC715" s="48">
        <v>0</v>
      </c>
      <c r="AD715" s="48">
        <v>13</v>
      </c>
      <c r="AE715" s="49"/>
      <c r="AF715" s="48">
        <v>237</v>
      </c>
      <c r="AG715" s="49"/>
      <c r="AH715" s="49"/>
      <c r="AI715" s="49"/>
      <c r="AJ715" s="48">
        <v>105</v>
      </c>
      <c r="AK715" s="49"/>
      <c r="AL715" s="49"/>
      <c r="AM715" s="49"/>
      <c r="AN715" s="48">
        <v>0</v>
      </c>
      <c r="AO715" s="49"/>
      <c r="AP715" s="48">
        <v>0</v>
      </c>
      <c r="AQ715" s="40"/>
      <c r="AR715" s="40"/>
      <c r="AS715" s="40"/>
    </row>
    <row r="716" spans="1:45" ht="20.100000000000001" customHeight="1" x14ac:dyDescent="0.2"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40"/>
      <c r="AR716" s="40"/>
      <c r="AS716" s="40"/>
    </row>
    <row r="717" spans="1:45" s="1" customFormat="1" ht="20.100000000000001" customHeight="1" x14ac:dyDescent="0.25">
      <c r="A717" s="3"/>
      <c r="B717" s="6"/>
      <c r="C717" s="51" t="s">
        <v>159</v>
      </c>
      <c r="D717" s="52"/>
      <c r="E717" s="5"/>
      <c r="F717" s="53">
        <v>492</v>
      </c>
      <c r="G717" s="54"/>
      <c r="H717" s="54"/>
      <c r="I717" s="54"/>
      <c r="J717" s="53">
        <v>932</v>
      </c>
      <c r="K717" s="53">
        <v>15</v>
      </c>
      <c r="L717" s="53">
        <v>6</v>
      </c>
      <c r="M717" s="54"/>
      <c r="N717" s="53">
        <v>953</v>
      </c>
      <c r="O717" s="54"/>
      <c r="P717" s="54"/>
      <c r="Q717" s="54"/>
      <c r="R717" s="53">
        <v>0</v>
      </c>
      <c r="S717" s="53">
        <v>22</v>
      </c>
      <c r="T717" s="53">
        <v>332</v>
      </c>
      <c r="U717" s="53">
        <v>20</v>
      </c>
      <c r="V717" s="53">
        <v>29</v>
      </c>
      <c r="W717" s="54"/>
      <c r="X717" s="53">
        <v>139</v>
      </c>
      <c r="Y717" s="53">
        <v>2</v>
      </c>
      <c r="Z717" s="53">
        <v>14</v>
      </c>
      <c r="AA717" s="53">
        <v>471</v>
      </c>
      <c r="AB717" s="53">
        <v>0</v>
      </c>
      <c r="AC717" s="53">
        <v>0</v>
      </c>
      <c r="AD717" s="53">
        <v>57</v>
      </c>
      <c r="AE717" s="54"/>
      <c r="AF717" s="53">
        <v>1086</v>
      </c>
      <c r="AG717" s="54"/>
      <c r="AH717" s="54"/>
      <c r="AI717" s="54"/>
      <c r="AJ717" s="53">
        <v>359</v>
      </c>
      <c r="AK717" s="54"/>
      <c r="AL717" s="54"/>
      <c r="AM717" s="54"/>
      <c r="AN717" s="53">
        <v>0</v>
      </c>
      <c r="AO717" s="54"/>
      <c r="AP717" s="53">
        <v>0</v>
      </c>
      <c r="AQ717" s="40"/>
      <c r="AR717" s="40"/>
      <c r="AS717" s="40"/>
    </row>
    <row r="718" spans="1:45" s="1" customFormat="1" ht="20.100000000000001" customHeight="1" x14ac:dyDescent="0.2">
      <c r="A718" s="3"/>
      <c r="B718" s="6"/>
      <c r="C718" s="3"/>
      <c r="D718" s="3"/>
      <c r="E718" s="5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</row>
    <row r="719" spans="1:45" s="1" customFormat="1" ht="20.100000000000001" customHeight="1" x14ac:dyDescent="0.25">
      <c r="A719" s="3"/>
      <c r="B719" s="57" t="s">
        <v>297</v>
      </c>
      <c r="C719" s="58"/>
      <c r="D719" s="58"/>
      <c r="E719" s="5"/>
      <c r="F719" s="59">
        <v>492</v>
      </c>
      <c r="G719" s="54"/>
      <c r="H719" s="54"/>
      <c r="I719" s="54"/>
      <c r="J719" s="59">
        <v>932</v>
      </c>
      <c r="K719" s="59">
        <v>15</v>
      </c>
      <c r="L719" s="59">
        <v>6</v>
      </c>
      <c r="M719" s="54"/>
      <c r="N719" s="59">
        <v>953</v>
      </c>
      <c r="O719" s="54"/>
      <c r="P719" s="54"/>
      <c r="Q719" s="54"/>
      <c r="R719" s="59">
        <v>0</v>
      </c>
      <c r="S719" s="59">
        <v>22</v>
      </c>
      <c r="T719" s="59">
        <v>332</v>
      </c>
      <c r="U719" s="59">
        <v>20</v>
      </c>
      <c r="V719" s="59">
        <v>29</v>
      </c>
      <c r="W719" s="54"/>
      <c r="X719" s="59">
        <v>139</v>
      </c>
      <c r="Y719" s="59">
        <v>2</v>
      </c>
      <c r="Z719" s="59">
        <v>14</v>
      </c>
      <c r="AA719" s="59">
        <v>471</v>
      </c>
      <c r="AB719" s="59">
        <v>0</v>
      </c>
      <c r="AC719" s="59">
        <v>0</v>
      </c>
      <c r="AD719" s="59">
        <v>57</v>
      </c>
      <c r="AE719" s="54"/>
      <c r="AF719" s="59">
        <v>1086</v>
      </c>
      <c r="AG719" s="54"/>
      <c r="AH719" s="54"/>
      <c r="AI719" s="54"/>
      <c r="AJ719" s="59">
        <v>359</v>
      </c>
      <c r="AK719" s="54"/>
      <c r="AL719" s="54"/>
      <c r="AM719" s="54"/>
      <c r="AN719" s="59">
        <v>0</v>
      </c>
      <c r="AO719" s="54"/>
      <c r="AP719" s="59">
        <v>0</v>
      </c>
      <c r="AQ719" s="40"/>
      <c r="AR719" s="40"/>
      <c r="AS719" s="40"/>
    </row>
    <row r="720" spans="1:45" s="1" customFormat="1" ht="20.100000000000001" customHeight="1" x14ac:dyDescent="0.2">
      <c r="A720" s="3"/>
      <c r="B720" s="63"/>
      <c r="C720" s="63"/>
      <c r="D720" s="63"/>
      <c r="E720" s="5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40"/>
      <c r="AR720" s="40"/>
      <c r="AS720" s="40"/>
    </row>
    <row r="721" spans="1:45" s="1" customFormat="1" ht="20.100000000000001" customHeight="1" x14ac:dyDescent="0.2">
      <c r="A721" s="3"/>
      <c r="B721" s="6" t="s">
        <v>298</v>
      </c>
      <c r="C721" s="63"/>
      <c r="D721" s="63"/>
      <c r="E721" s="5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40"/>
      <c r="AR721" s="40"/>
      <c r="AS721" s="40"/>
    </row>
    <row r="722" spans="1:45" s="1" customFormat="1" ht="20.100000000000001" customHeight="1" x14ac:dyDescent="0.2">
      <c r="A722" s="3"/>
      <c r="B722" s="63"/>
      <c r="C722" s="3" t="s">
        <v>154</v>
      </c>
      <c r="D722" s="2"/>
      <c r="E722" s="5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40"/>
      <c r="AR722" s="40"/>
      <c r="AS722" s="40"/>
    </row>
    <row r="723" spans="1:45" s="1" customFormat="1" ht="20.100000000000001" customHeight="1" x14ac:dyDescent="0.2">
      <c r="A723" s="3"/>
      <c r="B723" s="63"/>
      <c r="C723" s="3"/>
      <c r="D723" s="2" t="s">
        <v>299</v>
      </c>
      <c r="E723" s="5"/>
      <c r="F723" s="39">
        <v>16</v>
      </c>
      <c r="G723" s="39"/>
      <c r="H723" s="39"/>
      <c r="I723" s="39"/>
      <c r="J723" s="39">
        <v>48</v>
      </c>
      <c r="K723" s="39">
        <v>3</v>
      </c>
      <c r="L723" s="39">
        <v>0</v>
      </c>
      <c r="M723" s="39"/>
      <c r="N723" s="39">
        <v>51</v>
      </c>
      <c r="O723" s="39"/>
      <c r="P723" s="39"/>
      <c r="Q723" s="39"/>
      <c r="R723" s="39">
        <v>0</v>
      </c>
      <c r="S723" s="39">
        <v>3</v>
      </c>
      <c r="T723" s="39">
        <v>4</v>
      </c>
      <c r="U723" s="39">
        <v>2</v>
      </c>
      <c r="V723" s="39">
        <v>4</v>
      </c>
      <c r="W723" s="39"/>
      <c r="X723" s="39">
        <v>11</v>
      </c>
      <c r="Y723" s="39">
        <v>0</v>
      </c>
      <c r="Z723" s="39">
        <v>2</v>
      </c>
      <c r="AA723" s="39">
        <v>6</v>
      </c>
      <c r="AB723" s="39">
        <v>0</v>
      </c>
      <c r="AC723" s="39">
        <v>0</v>
      </c>
      <c r="AD723" s="39">
        <v>11</v>
      </c>
      <c r="AE723" s="39"/>
      <c r="AF723" s="39">
        <v>43</v>
      </c>
      <c r="AG723" s="39"/>
      <c r="AH723" s="39"/>
      <c r="AI723" s="39"/>
      <c r="AJ723" s="39">
        <v>24</v>
      </c>
      <c r="AK723" s="39"/>
      <c r="AL723" s="39"/>
      <c r="AM723" s="39"/>
      <c r="AN723" s="39">
        <v>0</v>
      </c>
      <c r="AO723" s="39"/>
      <c r="AP723" s="39">
        <v>0</v>
      </c>
      <c r="AQ723" s="40"/>
      <c r="AR723" s="40"/>
      <c r="AS723" s="40"/>
    </row>
    <row r="724" spans="1:45" ht="19.5" customHeight="1" x14ac:dyDescent="0.2">
      <c r="D724" s="47" t="s">
        <v>300</v>
      </c>
      <c r="F724" s="48">
        <v>12</v>
      </c>
      <c r="G724" s="49"/>
      <c r="H724" s="49"/>
      <c r="I724" s="49"/>
      <c r="J724" s="48">
        <v>47</v>
      </c>
      <c r="K724" s="48">
        <v>3</v>
      </c>
      <c r="L724" s="48">
        <v>0</v>
      </c>
      <c r="M724" s="49"/>
      <c r="N724" s="48">
        <v>50</v>
      </c>
      <c r="O724" s="49"/>
      <c r="P724" s="49"/>
      <c r="Q724" s="49"/>
      <c r="R724" s="48">
        <v>0</v>
      </c>
      <c r="S724" s="48">
        <v>2</v>
      </c>
      <c r="T724" s="48">
        <v>19</v>
      </c>
      <c r="U724" s="48">
        <v>1</v>
      </c>
      <c r="V724" s="48">
        <v>7</v>
      </c>
      <c r="W724" s="49"/>
      <c r="X724" s="48">
        <v>4</v>
      </c>
      <c r="Y724" s="48">
        <v>9</v>
      </c>
      <c r="Z724" s="48">
        <v>1</v>
      </c>
      <c r="AA724" s="48">
        <v>7</v>
      </c>
      <c r="AB724" s="48">
        <v>0</v>
      </c>
      <c r="AC724" s="48">
        <v>0</v>
      </c>
      <c r="AD724" s="48">
        <v>0</v>
      </c>
      <c r="AE724" s="49"/>
      <c r="AF724" s="48">
        <v>50</v>
      </c>
      <c r="AG724" s="49"/>
      <c r="AH724" s="49"/>
      <c r="AI724" s="49"/>
      <c r="AJ724" s="48">
        <v>12</v>
      </c>
      <c r="AK724" s="49"/>
      <c r="AL724" s="49"/>
      <c r="AM724" s="49"/>
      <c r="AN724" s="48">
        <v>0</v>
      </c>
      <c r="AO724" s="49"/>
      <c r="AP724" s="48">
        <v>0</v>
      </c>
      <c r="AQ724" s="40"/>
      <c r="AR724" s="40"/>
      <c r="AS724" s="40"/>
    </row>
    <row r="725" spans="1:45" s="1" customFormat="1" ht="19.5" customHeight="1" x14ac:dyDescent="0.2">
      <c r="A725" s="3"/>
      <c r="B725" s="63"/>
      <c r="C725" s="3"/>
      <c r="D725" s="2" t="s">
        <v>301</v>
      </c>
      <c r="E725" s="5"/>
      <c r="F725" s="39">
        <v>16</v>
      </c>
      <c r="G725" s="39"/>
      <c r="H725" s="39"/>
      <c r="I725" s="39"/>
      <c r="J725" s="39">
        <v>49</v>
      </c>
      <c r="K725" s="39">
        <v>4</v>
      </c>
      <c r="L725" s="39">
        <v>0</v>
      </c>
      <c r="M725" s="39"/>
      <c r="N725" s="39">
        <v>53</v>
      </c>
      <c r="O725" s="39"/>
      <c r="P725" s="39"/>
      <c r="Q725" s="39"/>
      <c r="R725" s="39">
        <v>1</v>
      </c>
      <c r="S725" s="39">
        <v>0</v>
      </c>
      <c r="T725" s="39">
        <v>11</v>
      </c>
      <c r="U725" s="39">
        <v>0</v>
      </c>
      <c r="V725" s="39">
        <v>7</v>
      </c>
      <c r="W725" s="39"/>
      <c r="X725" s="39">
        <v>8</v>
      </c>
      <c r="Y725" s="39">
        <v>4</v>
      </c>
      <c r="Z725" s="39">
        <v>4</v>
      </c>
      <c r="AA725" s="39">
        <v>8</v>
      </c>
      <c r="AB725" s="39">
        <v>0</v>
      </c>
      <c r="AC725" s="39">
        <v>0</v>
      </c>
      <c r="AD725" s="39">
        <v>8</v>
      </c>
      <c r="AE725" s="39"/>
      <c r="AF725" s="39">
        <v>51</v>
      </c>
      <c r="AG725" s="39"/>
      <c r="AH725" s="39"/>
      <c r="AI725" s="39"/>
      <c r="AJ725" s="39">
        <v>18</v>
      </c>
      <c r="AK725" s="39"/>
      <c r="AL725" s="39"/>
      <c r="AM725" s="39"/>
      <c r="AN725" s="39">
        <v>0</v>
      </c>
      <c r="AO725" s="39"/>
      <c r="AP725" s="39">
        <v>0</v>
      </c>
      <c r="AQ725" s="40"/>
      <c r="AR725" s="40"/>
      <c r="AS725" s="40"/>
    </row>
    <row r="726" spans="1:45" s="1" customFormat="1" ht="19.5" customHeight="1" x14ac:dyDescent="0.2">
      <c r="A726" s="3"/>
      <c r="B726" s="63"/>
      <c r="C726" s="3"/>
      <c r="D726" s="47" t="s">
        <v>302</v>
      </c>
      <c r="E726" s="5"/>
      <c r="F726" s="48">
        <v>7</v>
      </c>
      <c r="G726" s="49"/>
      <c r="H726" s="49"/>
      <c r="I726" s="49"/>
      <c r="J726" s="48">
        <v>45</v>
      </c>
      <c r="K726" s="48">
        <v>6</v>
      </c>
      <c r="L726" s="48">
        <v>0</v>
      </c>
      <c r="M726" s="49"/>
      <c r="N726" s="48">
        <v>51</v>
      </c>
      <c r="O726" s="49"/>
      <c r="P726" s="49"/>
      <c r="Q726" s="49"/>
      <c r="R726" s="48">
        <v>0</v>
      </c>
      <c r="S726" s="48">
        <v>0</v>
      </c>
      <c r="T726" s="48">
        <v>24</v>
      </c>
      <c r="U726" s="48">
        <v>1</v>
      </c>
      <c r="V726" s="48">
        <v>2</v>
      </c>
      <c r="W726" s="49"/>
      <c r="X726" s="48">
        <v>6</v>
      </c>
      <c r="Y726" s="48">
        <v>1</v>
      </c>
      <c r="Z726" s="48">
        <v>0</v>
      </c>
      <c r="AA726" s="48">
        <v>4</v>
      </c>
      <c r="AB726" s="48">
        <v>0</v>
      </c>
      <c r="AC726" s="48">
        <v>0</v>
      </c>
      <c r="AD726" s="48">
        <v>7</v>
      </c>
      <c r="AE726" s="49"/>
      <c r="AF726" s="48">
        <v>45</v>
      </c>
      <c r="AG726" s="49"/>
      <c r="AH726" s="49"/>
      <c r="AI726" s="49"/>
      <c r="AJ726" s="48">
        <v>13</v>
      </c>
      <c r="AK726" s="49"/>
      <c r="AL726" s="49"/>
      <c r="AM726" s="49"/>
      <c r="AN726" s="48">
        <v>0</v>
      </c>
      <c r="AO726" s="49"/>
      <c r="AP726" s="48">
        <v>0</v>
      </c>
      <c r="AQ726" s="40"/>
      <c r="AR726" s="40"/>
      <c r="AS726" s="40"/>
    </row>
    <row r="727" spans="1:45" s="1" customFormat="1" ht="19.5" customHeight="1" x14ac:dyDescent="0.2">
      <c r="A727" s="3"/>
      <c r="B727" s="63"/>
      <c r="C727" s="3"/>
      <c r="D727" s="2" t="s">
        <v>303</v>
      </c>
      <c r="E727" s="5"/>
      <c r="F727" s="39">
        <v>9</v>
      </c>
      <c r="G727" s="39"/>
      <c r="H727" s="39"/>
      <c r="I727" s="39"/>
      <c r="J727" s="39">
        <v>49</v>
      </c>
      <c r="K727" s="39">
        <v>1</v>
      </c>
      <c r="L727" s="39">
        <v>0</v>
      </c>
      <c r="M727" s="39"/>
      <c r="N727" s="39">
        <v>50</v>
      </c>
      <c r="O727" s="39"/>
      <c r="P727" s="39"/>
      <c r="Q727" s="39"/>
      <c r="R727" s="39">
        <v>4</v>
      </c>
      <c r="S727" s="39">
        <v>0</v>
      </c>
      <c r="T727" s="39">
        <v>14</v>
      </c>
      <c r="U727" s="39">
        <v>0</v>
      </c>
      <c r="V727" s="39">
        <v>1</v>
      </c>
      <c r="W727" s="39"/>
      <c r="X727" s="39">
        <v>5</v>
      </c>
      <c r="Y727" s="39">
        <v>0</v>
      </c>
      <c r="Z727" s="39">
        <v>5</v>
      </c>
      <c r="AA727" s="39">
        <v>3</v>
      </c>
      <c r="AB727" s="39">
        <v>0</v>
      </c>
      <c r="AC727" s="39">
        <v>0</v>
      </c>
      <c r="AD727" s="39">
        <v>16</v>
      </c>
      <c r="AE727" s="39"/>
      <c r="AF727" s="39">
        <v>48</v>
      </c>
      <c r="AG727" s="39"/>
      <c r="AH727" s="39"/>
      <c r="AI727" s="39"/>
      <c r="AJ727" s="39">
        <v>11</v>
      </c>
      <c r="AK727" s="39"/>
      <c r="AL727" s="39"/>
      <c r="AM727" s="39"/>
      <c r="AN727" s="39">
        <v>0</v>
      </c>
      <c r="AO727" s="39"/>
      <c r="AP727" s="39">
        <v>0</v>
      </c>
      <c r="AQ727" s="40"/>
      <c r="AR727" s="40"/>
      <c r="AS727" s="40"/>
    </row>
    <row r="728" spans="1:45" s="1" customFormat="1" ht="19.5" customHeight="1" x14ac:dyDescent="0.2">
      <c r="A728" s="3"/>
      <c r="B728" s="63"/>
      <c r="C728" s="3"/>
      <c r="D728" s="47" t="s">
        <v>304</v>
      </c>
      <c r="E728" s="5"/>
      <c r="F728" s="48">
        <v>0</v>
      </c>
      <c r="G728" s="49"/>
      <c r="H728" s="49"/>
      <c r="I728" s="49"/>
      <c r="J728" s="48">
        <v>24</v>
      </c>
      <c r="K728" s="48">
        <v>0</v>
      </c>
      <c r="L728" s="48">
        <v>0</v>
      </c>
      <c r="M728" s="49"/>
      <c r="N728" s="48">
        <v>24</v>
      </c>
      <c r="O728" s="49"/>
      <c r="P728" s="49"/>
      <c r="Q728" s="49"/>
      <c r="R728" s="48">
        <v>0</v>
      </c>
      <c r="S728" s="48">
        <v>0</v>
      </c>
      <c r="T728" s="48">
        <v>13</v>
      </c>
      <c r="U728" s="48">
        <v>0</v>
      </c>
      <c r="V728" s="48">
        <v>0</v>
      </c>
      <c r="W728" s="49"/>
      <c r="X728" s="48">
        <v>0</v>
      </c>
      <c r="Y728" s="48">
        <v>0</v>
      </c>
      <c r="Z728" s="48">
        <v>0</v>
      </c>
      <c r="AA728" s="48">
        <v>0</v>
      </c>
      <c r="AB728" s="48">
        <v>0</v>
      </c>
      <c r="AC728" s="48">
        <v>0</v>
      </c>
      <c r="AD728" s="48">
        <v>0</v>
      </c>
      <c r="AE728" s="49"/>
      <c r="AF728" s="48">
        <v>13</v>
      </c>
      <c r="AG728" s="49"/>
      <c r="AH728" s="49"/>
      <c r="AI728" s="49"/>
      <c r="AJ728" s="48">
        <v>11</v>
      </c>
      <c r="AK728" s="49"/>
      <c r="AL728" s="49"/>
      <c r="AM728" s="49"/>
      <c r="AN728" s="48">
        <v>0</v>
      </c>
      <c r="AO728" s="49"/>
      <c r="AP728" s="48">
        <v>0</v>
      </c>
      <c r="AQ728" s="40"/>
      <c r="AR728" s="40"/>
      <c r="AS728" s="40"/>
    </row>
    <row r="729" spans="1:45" s="1" customFormat="1" ht="20.100000000000001" customHeight="1" x14ac:dyDescent="0.2">
      <c r="A729" s="3"/>
      <c r="B729" s="63"/>
      <c r="C729" s="3"/>
      <c r="D729" s="2"/>
      <c r="E729" s="5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40"/>
      <c r="AR729" s="40"/>
      <c r="AS729" s="40"/>
    </row>
    <row r="730" spans="1:45" s="1" customFormat="1" ht="20.100000000000001" customHeight="1" x14ac:dyDescent="0.25">
      <c r="A730" s="3"/>
      <c r="B730" s="6"/>
      <c r="C730" s="51" t="s">
        <v>159</v>
      </c>
      <c r="D730" s="52"/>
      <c r="E730" s="5"/>
      <c r="F730" s="53">
        <v>60</v>
      </c>
      <c r="G730" s="54"/>
      <c r="H730" s="54"/>
      <c r="I730" s="54"/>
      <c r="J730" s="53">
        <v>262</v>
      </c>
      <c r="K730" s="53">
        <v>17</v>
      </c>
      <c r="L730" s="53">
        <v>0</v>
      </c>
      <c r="M730" s="54"/>
      <c r="N730" s="53">
        <v>279</v>
      </c>
      <c r="O730" s="54"/>
      <c r="P730" s="54"/>
      <c r="Q730" s="54"/>
      <c r="R730" s="53">
        <v>5</v>
      </c>
      <c r="S730" s="53">
        <v>5</v>
      </c>
      <c r="T730" s="53">
        <v>85</v>
      </c>
      <c r="U730" s="53">
        <v>4</v>
      </c>
      <c r="V730" s="53">
        <v>21</v>
      </c>
      <c r="W730" s="54"/>
      <c r="X730" s="53">
        <v>34</v>
      </c>
      <c r="Y730" s="53">
        <v>14</v>
      </c>
      <c r="Z730" s="53">
        <v>12</v>
      </c>
      <c r="AA730" s="53">
        <v>28</v>
      </c>
      <c r="AB730" s="53">
        <v>0</v>
      </c>
      <c r="AC730" s="53">
        <v>0</v>
      </c>
      <c r="AD730" s="53">
        <v>42</v>
      </c>
      <c r="AE730" s="54"/>
      <c r="AF730" s="53">
        <v>250</v>
      </c>
      <c r="AG730" s="54"/>
      <c r="AH730" s="54"/>
      <c r="AI730" s="54"/>
      <c r="AJ730" s="53">
        <v>89</v>
      </c>
      <c r="AK730" s="54"/>
      <c r="AL730" s="54"/>
      <c r="AM730" s="54"/>
      <c r="AN730" s="53">
        <v>0</v>
      </c>
      <c r="AO730" s="54"/>
      <c r="AP730" s="53">
        <v>0</v>
      </c>
      <c r="AQ730" s="40"/>
      <c r="AR730" s="40"/>
      <c r="AS730" s="40"/>
    </row>
    <row r="731" spans="1:45" s="1" customFormat="1" ht="20.100000000000001" customHeight="1" x14ac:dyDescent="0.2">
      <c r="A731" s="3"/>
      <c r="B731" s="63"/>
      <c r="C731" s="63"/>
      <c r="D731" s="63"/>
      <c r="E731" s="5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40"/>
      <c r="AR731" s="40"/>
      <c r="AS731" s="40"/>
    </row>
    <row r="732" spans="1:45" s="1" customFormat="1" ht="20.100000000000001" customHeight="1" x14ac:dyDescent="0.25">
      <c r="A732" s="3"/>
      <c r="B732" s="57" t="s">
        <v>305</v>
      </c>
      <c r="C732" s="58"/>
      <c r="D732" s="58"/>
      <c r="E732" s="5"/>
      <c r="F732" s="59">
        <v>60</v>
      </c>
      <c r="G732" s="54"/>
      <c r="H732" s="54"/>
      <c r="I732" s="54"/>
      <c r="J732" s="59">
        <v>262</v>
      </c>
      <c r="K732" s="59">
        <v>17</v>
      </c>
      <c r="L732" s="59">
        <v>0</v>
      </c>
      <c r="M732" s="54"/>
      <c r="N732" s="59">
        <v>279</v>
      </c>
      <c r="O732" s="54"/>
      <c r="P732" s="54"/>
      <c r="Q732" s="54"/>
      <c r="R732" s="59">
        <v>5</v>
      </c>
      <c r="S732" s="59">
        <v>5</v>
      </c>
      <c r="T732" s="59">
        <v>85</v>
      </c>
      <c r="U732" s="59">
        <v>4</v>
      </c>
      <c r="V732" s="59">
        <v>21</v>
      </c>
      <c r="W732" s="54"/>
      <c r="X732" s="59">
        <v>34</v>
      </c>
      <c r="Y732" s="59">
        <v>14</v>
      </c>
      <c r="Z732" s="59">
        <v>12</v>
      </c>
      <c r="AA732" s="59">
        <v>28</v>
      </c>
      <c r="AB732" s="59">
        <v>0</v>
      </c>
      <c r="AC732" s="59">
        <v>0</v>
      </c>
      <c r="AD732" s="59">
        <v>42</v>
      </c>
      <c r="AE732" s="54"/>
      <c r="AF732" s="59">
        <v>250</v>
      </c>
      <c r="AG732" s="54"/>
      <c r="AH732" s="54"/>
      <c r="AI732" s="54"/>
      <c r="AJ732" s="59">
        <v>89</v>
      </c>
      <c r="AK732" s="54"/>
      <c r="AL732" s="54"/>
      <c r="AM732" s="54"/>
      <c r="AN732" s="59">
        <v>0</v>
      </c>
      <c r="AO732" s="54"/>
      <c r="AP732" s="59">
        <v>0</v>
      </c>
      <c r="AQ732" s="40"/>
      <c r="AR732" s="40"/>
      <c r="AS732" s="40"/>
    </row>
    <row r="733" spans="1:45" s="1" customFormat="1" ht="20.100000000000001" customHeight="1" x14ac:dyDescent="0.2">
      <c r="A733" s="3"/>
      <c r="B733" s="63"/>
      <c r="C733" s="63"/>
      <c r="D733" s="63"/>
      <c r="E733" s="5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40"/>
      <c r="AR733" s="40"/>
      <c r="AS733" s="40"/>
    </row>
    <row r="734" spans="1:45" s="1" customFormat="1" ht="20.100000000000001" customHeight="1" x14ac:dyDescent="0.2">
      <c r="A734" s="3"/>
      <c r="B734" s="6" t="s">
        <v>306</v>
      </c>
      <c r="C734" s="63"/>
      <c r="D734" s="63"/>
      <c r="E734" s="5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40"/>
      <c r="AR734" s="40"/>
      <c r="AS734" s="40"/>
    </row>
    <row r="735" spans="1:45" s="1" customFormat="1" ht="20.100000000000001" customHeight="1" x14ac:dyDescent="0.2">
      <c r="A735" s="3"/>
      <c r="B735" s="63"/>
      <c r="C735" s="3" t="s">
        <v>154</v>
      </c>
      <c r="D735" s="2"/>
      <c r="E735" s="5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40"/>
      <c r="AR735" s="40"/>
      <c r="AS735" s="40"/>
    </row>
    <row r="736" spans="1:45" s="1" customFormat="1" ht="20.100000000000001" customHeight="1" x14ac:dyDescent="0.2">
      <c r="A736" s="3"/>
      <c r="B736" s="63"/>
      <c r="C736" s="3"/>
      <c r="D736" s="2" t="s">
        <v>96</v>
      </c>
      <c r="E736" s="5"/>
      <c r="F736" s="39">
        <v>74</v>
      </c>
      <c r="G736" s="39"/>
      <c r="H736" s="39"/>
      <c r="I736" s="39"/>
      <c r="J736" s="39">
        <v>158</v>
      </c>
      <c r="K736" s="39">
        <v>5</v>
      </c>
      <c r="L736" s="39">
        <v>3</v>
      </c>
      <c r="M736" s="39"/>
      <c r="N736" s="39">
        <v>166</v>
      </c>
      <c r="O736" s="39"/>
      <c r="P736" s="39"/>
      <c r="Q736" s="39"/>
      <c r="R736" s="39">
        <v>0</v>
      </c>
      <c r="S736" s="39">
        <v>1</v>
      </c>
      <c r="T736" s="39">
        <v>51</v>
      </c>
      <c r="U736" s="39">
        <v>0</v>
      </c>
      <c r="V736" s="39">
        <v>8</v>
      </c>
      <c r="W736" s="39"/>
      <c r="X736" s="39">
        <v>12</v>
      </c>
      <c r="Y736" s="39">
        <v>3</v>
      </c>
      <c r="Z736" s="39">
        <v>4</v>
      </c>
      <c r="AA736" s="39">
        <v>20</v>
      </c>
      <c r="AB736" s="39">
        <v>0</v>
      </c>
      <c r="AC736" s="39">
        <v>0</v>
      </c>
      <c r="AD736" s="39">
        <v>12</v>
      </c>
      <c r="AE736" s="39"/>
      <c r="AF736" s="39">
        <v>111</v>
      </c>
      <c r="AG736" s="39"/>
      <c r="AH736" s="39"/>
      <c r="AI736" s="39"/>
      <c r="AJ736" s="39">
        <v>129</v>
      </c>
      <c r="AK736" s="39"/>
      <c r="AL736" s="39"/>
      <c r="AM736" s="39"/>
      <c r="AN736" s="39">
        <v>0</v>
      </c>
      <c r="AO736" s="39"/>
      <c r="AP736" s="39">
        <v>0</v>
      </c>
      <c r="AQ736" s="40"/>
      <c r="AR736" s="40"/>
      <c r="AS736" s="40"/>
    </row>
    <row r="737" spans="1:45" ht="19.5" customHeight="1" x14ac:dyDescent="0.2">
      <c r="D737" s="47" t="s">
        <v>97</v>
      </c>
      <c r="F737" s="48">
        <v>70</v>
      </c>
      <c r="G737" s="49"/>
      <c r="H737" s="49"/>
      <c r="I737" s="49"/>
      <c r="J737" s="48">
        <v>152</v>
      </c>
      <c r="K737" s="48">
        <v>0</v>
      </c>
      <c r="L737" s="48">
        <v>0</v>
      </c>
      <c r="M737" s="49"/>
      <c r="N737" s="48">
        <v>152</v>
      </c>
      <c r="O737" s="49"/>
      <c r="P737" s="49"/>
      <c r="Q737" s="49"/>
      <c r="R737" s="48">
        <v>1</v>
      </c>
      <c r="S737" s="48">
        <v>2</v>
      </c>
      <c r="T737" s="48">
        <v>26</v>
      </c>
      <c r="U737" s="48">
        <v>0</v>
      </c>
      <c r="V737" s="48">
        <v>12</v>
      </c>
      <c r="W737" s="49"/>
      <c r="X737" s="48">
        <v>15</v>
      </c>
      <c r="Y737" s="48">
        <v>1</v>
      </c>
      <c r="Z737" s="48">
        <v>0</v>
      </c>
      <c r="AA737" s="48">
        <v>27</v>
      </c>
      <c r="AB737" s="48">
        <v>0</v>
      </c>
      <c r="AC737" s="48">
        <v>0</v>
      </c>
      <c r="AD737" s="48">
        <v>12</v>
      </c>
      <c r="AE737" s="49"/>
      <c r="AF737" s="48">
        <v>96</v>
      </c>
      <c r="AG737" s="49"/>
      <c r="AH737" s="49"/>
      <c r="AI737" s="49"/>
      <c r="AJ737" s="48">
        <v>126</v>
      </c>
      <c r="AK737" s="49"/>
      <c r="AL737" s="49"/>
      <c r="AM737" s="49"/>
      <c r="AN737" s="48">
        <v>0</v>
      </c>
      <c r="AO737" s="49"/>
      <c r="AP737" s="48">
        <v>0</v>
      </c>
      <c r="AQ737" s="40"/>
      <c r="AR737" s="40"/>
      <c r="AS737" s="40"/>
    </row>
    <row r="738" spans="1:45" s="1" customFormat="1" ht="20.100000000000001" customHeight="1" x14ac:dyDescent="0.2">
      <c r="A738" s="3"/>
      <c r="B738" s="63"/>
      <c r="C738" s="3"/>
      <c r="D738" s="2"/>
      <c r="E738" s="5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40"/>
      <c r="AR738" s="40"/>
      <c r="AS738" s="40"/>
    </row>
    <row r="739" spans="1:45" s="1" customFormat="1" ht="20.100000000000001" customHeight="1" x14ac:dyDescent="0.25">
      <c r="A739" s="3"/>
      <c r="B739" s="6"/>
      <c r="C739" s="51" t="s">
        <v>159</v>
      </c>
      <c r="D739" s="52"/>
      <c r="E739" s="5"/>
      <c r="F739" s="53">
        <v>144</v>
      </c>
      <c r="G739" s="54"/>
      <c r="H739" s="54"/>
      <c r="I739" s="54"/>
      <c r="J739" s="53">
        <v>310</v>
      </c>
      <c r="K739" s="53">
        <v>5</v>
      </c>
      <c r="L739" s="53">
        <v>3</v>
      </c>
      <c r="M739" s="54"/>
      <c r="N739" s="53">
        <v>318</v>
      </c>
      <c r="O739" s="54"/>
      <c r="P739" s="54"/>
      <c r="Q739" s="54"/>
      <c r="R739" s="53">
        <v>1</v>
      </c>
      <c r="S739" s="53">
        <v>3</v>
      </c>
      <c r="T739" s="53">
        <v>77</v>
      </c>
      <c r="U739" s="53">
        <v>0</v>
      </c>
      <c r="V739" s="53">
        <v>20</v>
      </c>
      <c r="W739" s="54"/>
      <c r="X739" s="53">
        <v>27</v>
      </c>
      <c r="Y739" s="53">
        <v>4</v>
      </c>
      <c r="Z739" s="53">
        <v>4</v>
      </c>
      <c r="AA739" s="53">
        <v>47</v>
      </c>
      <c r="AB739" s="53">
        <v>0</v>
      </c>
      <c r="AC739" s="53">
        <v>0</v>
      </c>
      <c r="AD739" s="53">
        <v>24</v>
      </c>
      <c r="AE739" s="54"/>
      <c r="AF739" s="53">
        <v>207</v>
      </c>
      <c r="AG739" s="54"/>
      <c r="AH739" s="54"/>
      <c r="AI739" s="54"/>
      <c r="AJ739" s="53">
        <v>255</v>
      </c>
      <c r="AK739" s="54"/>
      <c r="AL739" s="54"/>
      <c r="AM739" s="54"/>
      <c r="AN739" s="53">
        <v>0</v>
      </c>
      <c r="AO739" s="54"/>
      <c r="AP739" s="53">
        <v>0</v>
      </c>
      <c r="AQ739" s="40"/>
      <c r="AR739" s="40"/>
      <c r="AS739" s="40"/>
    </row>
    <row r="740" spans="1:45" s="1" customFormat="1" ht="20.100000000000001" customHeight="1" x14ac:dyDescent="0.2">
      <c r="A740" s="3"/>
      <c r="B740" s="63"/>
      <c r="C740" s="63"/>
      <c r="D740" s="63"/>
      <c r="E740" s="5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40"/>
      <c r="AR740" s="40"/>
      <c r="AS740" s="40"/>
    </row>
    <row r="741" spans="1:45" s="1" customFormat="1" ht="20.100000000000001" customHeight="1" x14ac:dyDescent="0.25">
      <c r="A741" s="3"/>
      <c r="B741" s="57" t="s">
        <v>307</v>
      </c>
      <c r="C741" s="58"/>
      <c r="D741" s="58"/>
      <c r="E741" s="5"/>
      <c r="F741" s="59">
        <v>144</v>
      </c>
      <c r="G741" s="54"/>
      <c r="H741" s="54"/>
      <c r="I741" s="54"/>
      <c r="J741" s="59">
        <v>310</v>
      </c>
      <c r="K741" s="59">
        <v>5</v>
      </c>
      <c r="L741" s="59">
        <v>3</v>
      </c>
      <c r="M741" s="54"/>
      <c r="N741" s="59">
        <v>318</v>
      </c>
      <c r="O741" s="54"/>
      <c r="P741" s="54"/>
      <c r="Q741" s="54"/>
      <c r="R741" s="59">
        <v>1</v>
      </c>
      <c r="S741" s="59">
        <v>3</v>
      </c>
      <c r="T741" s="59">
        <v>77</v>
      </c>
      <c r="U741" s="59">
        <v>0</v>
      </c>
      <c r="V741" s="59">
        <v>20</v>
      </c>
      <c r="W741" s="54"/>
      <c r="X741" s="59">
        <v>27</v>
      </c>
      <c r="Y741" s="59">
        <v>4</v>
      </c>
      <c r="Z741" s="59">
        <v>4</v>
      </c>
      <c r="AA741" s="59">
        <v>47</v>
      </c>
      <c r="AB741" s="59">
        <v>0</v>
      </c>
      <c r="AC741" s="59">
        <v>0</v>
      </c>
      <c r="AD741" s="59">
        <v>24</v>
      </c>
      <c r="AE741" s="54"/>
      <c r="AF741" s="59">
        <v>207</v>
      </c>
      <c r="AG741" s="54"/>
      <c r="AH741" s="54"/>
      <c r="AI741" s="54"/>
      <c r="AJ741" s="59">
        <v>255</v>
      </c>
      <c r="AK741" s="54"/>
      <c r="AL741" s="54"/>
      <c r="AM741" s="54"/>
      <c r="AN741" s="59">
        <v>0</v>
      </c>
      <c r="AO741" s="54"/>
      <c r="AP741" s="59">
        <v>0</v>
      </c>
      <c r="AQ741" s="40"/>
      <c r="AR741" s="40"/>
      <c r="AS741" s="40"/>
    </row>
    <row r="742" spans="1:45" s="1" customFormat="1" ht="20.100000000000001" customHeight="1" x14ac:dyDescent="0.2">
      <c r="A742" s="3"/>
      <c r="B742" s="63"/>
      <c r="C742" s="63"/>
      <c r="D742" s="63"/>
      <c r="E742" s="5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</row>
    <row r="743" spans="1:45" s="1" customFormat="1" ht="20.100000000000001" customHeight="1" x14ac:dyDescent="0.2">
      <c r="A743" s="3"/>
      <c r="B743" s="6" t="s">
        <v>308</v>
      </c>
      <c r="C743" s="63"/>
      <c r="D743" s="63"/>
      <c r="E743" s="5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</row>
    <row r="744" spans="1:45" s="1" customFormat="1" ht="20.100000000000001" customHeight="1" x14ac:dyDescent="0.2">
      <c r="A744" s="3"/>
      <c r="B744" s="63"/>
      <c r="C744" s="3" t="s">
        <v>154</v>
      </c>
      <c r="D744" s="2"/>
      <c r="E744" s="5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</row>
    <row r="745" spans="1:45" s="1" customFormat="1" ht="20.100000000000001" customHeight="1" x14ac:dyDescent="0.2">
      <c r="A745" s="3"/>
      <c r="B745" s="63"/>
      <c r="C745" s="3"/>
      <c r="D745" s="2" t="s">
        <v>122</v>
      </c>
      <c r="E745" s="5"/>
      <c r="F745" s="39">
        <v>73</v>
      </c>
      <c r="G745" s="39"/>
      <c r="H745" s="39"/>
      <c r="I745" s="39"/>
      <c r="J745" s="39">
        <v>128</v>
      </c>
      <c r="K745" s="39">
        <v>5</v>
      </c>
      <c r="L745" s="39">
        <v>0</v>
      </c>
      <c r="M745" s="39"/>
      <c r="N745" s="39">
        <v>133</v>
      </c>
      <c r="O745" s="39"/>
      <c r="P745" s="39"/>
      <c r="Q745" s="39"/>
      <c r="R745" s="39">
        <v>0</v>
      </c>
      <c r="S745" s="39">
        <v>9</v>
      </c>
      <c r="T745" s="39">
        <v>11</v>
      </c>
      <c r="U745" s="39">
        <v>2</v>
      </c>
      <c r="V745" s="39">
        <v>14</v>
      </c>
      <c r="W745" s="39"/>
      <c r="X745" s="39">
        <v>43</v>
      </c>
      <c r="Y745" s="39">
        <v>0</v>
      </c>
      <c r="Z745" s="39">
        <v>8</v>
      </c>
      <c r="AA745" s="39">
        <v>37</v>
      </c>
      <c r="AB745" s="39">
        <v>0</v>
      </c>
      <c r="AC745" s="39">
        <v>0</v>
      </c>
      <c r="AD745" s="39">
        <v>18</v>
      </c>
      <c r="AE745" s="39"/>
      <c r="AF745" s="39">
        <v>142</v>
      </c>
      <c r="AG745" s="39"/>
      <c r="AH745" s="39"/>
      <c r="AI745" s="39"/>
      <c r="AJ745" s="39">
        <v>64</v>
      </c>
      <c r="AK745" s="39"/>
      <c r="AL745" s="39"/>
      <c r="AM745" s="39"/>
      <c r="AN745" s="39">
        <v>0</v>
      </c>
      <c r="AO745" s="39"/>
      <c r="AP745" s="39">
        <v>0</v>
      </c>
      <c r="AQ745" s="40"/>
      <c r="AR745" s="40"/>
      <c r="AS745" s="40"/>
    </row>
    <row r="746" spans="1:45" ht="19.5" customHeight="1" x14ac:dyDescent="0.2">
      <c r="D746" s="47" t="s">
        <v>97</v>
      </c>
      <c r="F746" s="48">
        <v>24</v>
      </c>
      <c r="G746" s="49"/>
      <c r="H746" s="49"/>
      <c r="I746" s="49"/>
      <c r="J746" s="48">
        <v>123</v>
      </c>
      <c r="K746" s="48">
        <v>9</v>
      </c>
      <c r="L746" s="48">
        <v>1</v>
      </c>
      <c r="M746" s="49"/>
      <c r="N746" s="48">
        <v>133</v>
      </c>
      <c r="O746" s="49"/>
      <c r="P746" s="49"/>
      <c r="Q746" s="49"/>
      <c r="R746" s="48">
        <v>0</v>
      </c>
      <c r="S746" s="48">
        <v>5</v>
      </c>
      <c r="T746" s="48">
        <v>58</v>
      </c>
      <c r="U746" s="48">
        <v>0</v>
      </c>
      <c r="V746" s="48">
        <v>8</v>
      </c>
      <c r="W746" s="49"/>
      <c r="X746" s="48">
        <v>23</v>
      </c>
      <c r="Y746" s="48">
        <v>0</v>
      </c>
      <c r="Z746" s="48">
        <v>4</v>
      </c>
      <c r="AA746" s="48">
        <v>16</v>
      </c>
      <c r="AB746" s="48">
        <v>0</v>
      </c>
      <c r="AC746" s="48">
        <v>0</v>
      </c>
      <c r="AD746" s="48">
        <v>5</v>
      </c>
      <c r="AE746" s="49"/>
      <c r="AF746" s="48">
        <v>119</v>
      </c>
      <c r="AG746" s="49"/>
      <c r="AH746" s="49"/>
      <c r="AI746" s="49"/>
      <c r="AJ746" s="48">
        <v>38</v>
      </c>
      <c r="AK746" s="49"/>
      <c r="AL746" s="49"/>
      <c r="AM746" s="49"/>
      <c r="AN746" s="48">
        <v>0</v>
      </c>
      <c r="AO746" s="49"/>
      <c r="AP746" s="48">
        <v>0</v>
      </c>
      <c r="AQ746" s="40"/>
      <c r="AR746" s="40"/>
      <c r="AS746" s="40"/>
    </row>
    <row r="747" spans="1:45" s="1" customFormat="1" ht="20.100000000000001" customHeight="1" x14ac:dyDescent="0.2">
      <c r="A747" s="3"/>
      <c r="B747" s="63"/>
      <c r="C747" s="3"/>
      <c r="D747" s="2"/>
      <c r="E747" s="5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</row>
    <row r="748" spans="1:45" s="1" customFormat="1" ht="20.100000000000001" customHeight="1" x14ac:dyDescent="0.25">
      <c r="A748" s="3"/>
      <c r="B748" s="6"/>
      <c r="C748" s="51" t="s">
        <v>159</v>
      </c>
      <c r="D748" s="52"/>
      <c r="E748" s="5"/>
      <c r="F748" s="53">
        <v>97</v>
      </c>
      <c r="G748" s="54"/>
      <c r="H748" s="54"/>
      <c r="I748" s="54"/>
      <c r="J748" s="53">
        <v>251</v>
      </c>
      <c r="K748" s="53">
        <v>14</v>
      </c>
      <c r="L748" s="53">
        <v>1</v>
      </c>
      <c r="M748" s="54"/>
      <c r="N748" s="53">
        <v>266</v>
      </c>
      <c r="O748" s="54"/>
      <c r="P748" s="54"/>
      <c r="Q748" s="54"/>
      <c r="R748" s="53">
        <v>0</v>
      </c>
      <c r="S748" s="53">
        <v>14</v>
      </c>
      <c r="T748" s="53">
        <v>69</v>
      </c>
      <c r="U748" s="53">
        <v>2</v>
      </c>
      <c r="V748" s="53">
        <v>22</v>
      </c>
      <c r="W748" s="54"/>
      <c r="X748" s="53">
        <v>66</v>
      </c>
      <c r="Y748" s="53">
        <v>0</v>
      </c>
      <c r="Z748" s="53">
        <v>12</v>
      </c>
      <c r="AA748" s="53">
        <v>53</v>
      </c>
      <c r="AB748" s="53">
        <v>0</v>
      </c>
      <c r="AC748" s="53">
        <v>0</v>
      </c>
      <c r="AD748" s="53">
        <v>23</v>
      </c>
      <c r="AE748" s="54"/>
      <c r="AF748" s="53">
        <v>261</v>
      </c>
      <c r="AG748" s="54"/>
      <c r="AH748" s="54"/>
      <c r="AI748" s="54"/>
      <c r="AJ748" s="53">
        <v>102</v>
      </c>
      <c r="AK748" s="54"/>
      <c r="AL748" s="54"/>
      <c r="AM748" s="54"/>
      <c r="AN748" s="53">
        <v>0</v>
      </c>
      <c r="AO748" s="54"/>
      <c r="AP748" s="53">
        <v>0</v>
      </c>
      <c r="AQ748" s="40"/>
      <c r="AR748" s="40"/>
      <c r="AS748" s="40"/>
    </row>
    <row r="749" spans="1:45" s="1" customFormat="1" ht="20.100000000000001" customHeight="1" x14ac:dyDescent="0.2">
      <c r="A749" s="3"/>
      <c r="B749" s="63"/>
      <c r="C749" s="63"/>
      <c r="D749" s="63"/>
      <c r="E749" s="5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</row>
    <row r="750" spans="1:45" s="1" customFormat="1" ht="20.100000000000001" customHeight="1" x14ac:dyDescent="0.25">
      <c r="A750" s="3"/>
      <c r="B750" s="57" t="s">
        <v>309</v>
      </c>
      <c r="C750" s="58"/>
      <c r="D750" s="58"/>
      <c r="E750" s="5"/>
      <c r="F750" s="59">
        <v>97</v>
      </c>
      <c r="G750" s="54"/>
      <c r="H750" s="54"/>
      <c r="I750" s="54"/>
      <c r="J750" s="59">
        <v>251</v>
      </c>
      <c r="K750" s="59">
        <v>14</v>
      </c>
      <c r="L750" s="59">
        <v>1</v>
      </c>
      <c r="M750" s="54"/>
      <c r="N750" s="59">
        <v>266</v>
      </c>
      <c r="O750" s="54"/>
      <c r="P750" s="54"/>
      <c r="Q750" s="54"/>
      <c r="R750" s="59">
        <v>0</v>
      </c>
      <c r="S750" s="59">
        <v>14</v>
      </c>
      <c r="T750" s="59">
        <v>69</v>
      </c>
      <c r="U750" s="59">
        <v>2</v>
      </c>
      <c r="V750" s="59">
        <v>22</v>
      </c>
      <c r="W750" s="54"/>
      <c r="X750" s="59">
        <v>66</v>
      </c>
      <c r="Y750" s="59">
        <v>0</v>
      </c>
      <c r="Z750" s="59">
        <v>12</v>
      </c>
      <c r="AA750" s="59">
        <v>53</v>
      </c>
      <c r="AB750" s="59">
        <v>0</v>
      </c>
      <c r="AC750" s="59">
        <v>0</v>
      </c>
      <c r="AD750" s="59">
        <v>23</v>
      </c>
      <c r="AE750" s="54"/>
      <c r="AF750" s="59">
        <v>261</v>
      </c>
      <c r="AG750" s="54"/>
      <c r="AH750" s="54"/>
      <c r="AI750" s="54"/>
      <c r="AJ750" s="59">
        <v>102</v>
      </c>
      <c r="AK750" s="54"/>
      <c r="AL750" s="54"/>
      <c r="AM750" s="54"/>
      <c r="AN750" s="59">
        <v>0</v>
      </c>
      <c r="AO750" s="54"/>
      <c r="AP750" s="59">
        <v>0</v>
      </c>
      <c r="AQ750" s="40"/>
      <c r="AR750" s="40"/>
      <c r="AS750" s="40"/>
    </row>
    <row r="751" spans="1:45" ht="20.100000000000001" customHeight="1" x14ac:dyDescent="0.2"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40"/>
      <c r="AR751" s="40"/>
      <c r="AS751" s="40"/>
    </row>
    <row r="752" spans="1:45" s="69" customFormat="1" ht="30" customHeight="1" x14ac:dyDescent="0.2">
      <c r="A752" s="65"/>
      <c r="B752" s="66" t="s">
        <v>310</v>
      </c>
      <c r="C752" s="67"/>
      <c r="D752" s="67"/>
      <c r="E752" s="5"/>
      <c r="F752" s="68">
        <v>17595</v>
      </c>
      <c r="G752" s="54"/>
      <c r="H752" s="54"/>
      <c r="I752" s="54"/>
      <c r="J752" s="68">
        <v>43186</v>
      </c>
      <c r="K752" s="68">
        <v>1851</v>
      </c>
      <c r="L752" s="68">
        <v>332</v>
      </c>
      <c r="M752" s="54"/>
      <c r="N752" s="68">
        <v>45369</v>
      </c>
      <c r="O752" s="54"/>
      <c r="P752" s="54"/>
      <c r="Q752" s="54"/>
      <c r="R752" s="68">
        <v>78</v>
      </c>
      <c r="S752" s="68">
        <v>3183</v>
      </c>
      <c r="T752" s="68">
        <v>16918</v>
      </c>
      <c r="U752" s="68">
        <v>1148</v>
      </c>
      <c r="V752" s="68">
        <v>1971</v>
      </c>
      <c r="W752" s="54"/>
      <c r="X752" s="68">
        <v>7698</v>
      </c>
      <c r="Y752" s="68">
        <v>376</v>
      </c>
      <c r="Z752" s="68">
        <v>1208</v>
      </c>
      <c r="AA752" s="68">
        <v>8113</v>
      </c>
      <c r="AB752" s="68">
        <v>4</v>
      </c>
      <c r="AC752" s="68">
        <v>14</v>
      </c>
      <c r="AD752" s="68">
        <v>3646</v>
      </c>
      <c r="AE752" s="54"/>
      <c r="AF752" s="68">
        <v>44357</v>
      </c>
      <c r="AG752" s="54"/>
      <c r="AH752" s="54"/>
      <c r="AI752" s="54"/>
      <c r="AJ752" s="68">
        <v>18636</v>
      </c>
      <c r="AK752" s="54"/>
      <c r="AL752" s="54"/>
      <c r="AM752" s="54"/>
      <c r="AN752" s="68">
        <v>29</v>
      </c>
      <c r="AO752" s="54"/>
      <c r="AP752" s="68">
        <v>0</v>
      </c>
      <c r="AQ752" s="40"/>
      <c r="AR752" s="40"/>
      <c r="AS752" s="40"/>
    </row>
  </sheetData>
  <mergeCells count="4">
    <mergeCell ref="A2:AP3"/>
    <mergeCell ref="A4:AP5"/>
    <mergeCell ref="F7:AP7"/>
    <mergeCell ref="A8:D8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AL752"/>
  <sheetViews>
    <sheetView view="pageBreakPreview" zoomScale="80" zoomScaleNormal="60" zoomScaleSheetLayoutView="80" workbookViewId="0">
      <pane ySplit="9" topLeftCell="A10" activePane="bottomLeft" state="frozen"/>
      <selection activeCell="A10" sqref="A10"/>
      <selection pane="bottomLeft" activeCell="A9" sqref="A9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11" width="12.7109375" style="4" customWidth="1"/>
    <col min="12" max="14" width="1.7109375" style="4" customWidth="1"/>
    <col min="15" max="20" width="12.7109375" style="4" customWidth="1"/>
    <col min="21" max="23" width="1.7109375" style="4" customWidth="1"/>
    <col min="24" max="29" width="12.7109375" style="4" customWidth="1"/>
    <col min="30" max="32" width="1.7109375" style="4" customWidth="1"/>
    <col min="33" max="38" width="12.7109375" style="4" customWidth="1"/>
    <col min="39" max="16384" width="11.42578125" style="7"/>
  </cols>
  <sheetData>
    <row r="1" spans="1:38" x14ac:dyDescent="0.2">
      <c r="D1" s="6"/>
      <c r="E1" s="3"/>
      <c r="F1" s="6"/>
      <c r="G1" s="3"/>
      <c r="H1" s="6"/>
      <c r="I1" s="3"/>
      <c r="J1" s="6"/>
      <c r="K1" s="3"/>
      <c r="L1" s="6"/>
      <c r="M1" s="3"/>
      <c r="N1" s="6"/>
      <c r="O1" s="3"/>
      <c r="P1" s="6"/>
      <c r="Q1" s="3"/>
      <c r="R1" s="6"/>
      <c r="S1" s="3"/>
      <c r="T1" s="6"/>
      <c r="U1" s="3"/>
      <c r="V1" s="6"/>
      <c r="W1" s="3"/>
      <c r="X1" s="6"/>
      <c r="Y1" s="3"/>
      <c r="Z1" s="6"/>
      <c r="AA1" s="3"/>
      <c r="AB1" s="6"/>
      <c r="AC1" s="3"/>
      <c r="AD1" s="6"/>
      <c r="AE1" s="3"/>
      <c r="AF1" s="6"/>
      <c r="AG1" s="3"/>
      <c r="AH1" s="6"/>
      <c r="AI1" s="3"/>
      <c r="AJ1" s="6"/>
      <c r="AK1" s="3"/>
      <c r="AL1" s="6"/>
    </row>
    <row r="2" spans="1:38" ht="12.75" x14ac:dyDescent="0.2">
      <c r="A2" s="82" t="s">
        <v>56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</row>
    <row r="3" spans="1:38" ht="12.75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</row>
    <row r="4" spans="1:38" ht="12.75" x14ac:dyDescent="0.2">
      <c r="A4" s="88" t="s">
        <v>93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</row>
    <row r="5" spans="1:38" ht="13.5" thickBot="1" x14ac:dyDescent="0.25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</row>
    <row r="6" spans="1:38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</row>
    <row r="7" spans="1:38" ht="30" customHeight="1" thickBot="1" x14ac:dyDescent="0.25">
      <c r="A7" s="6"/>
      <c r="C7" s="6"/>
      <c r="D7" s="5"/>
      <c r="F7" s="84" t="s">
        <v>57</v>
      </c>
      <c r="G7" s="84"/>
      <c r="H7" s="84"/>
      <c r="I7" s="84"/>
      <c r="J7" s="84"/>
      <c r="K7" s="84"/>
      <c r="L7" s="19"/>
      <c r="M7" s="19"/>
      <c r="N7" s="19"/>
      <c r="O7" s="84" t="s">
        <v>58</v>
      </c>
      <c r="P7" s="84"/>
      <c r="Q7" s="84"/>
      <c r="R7" s="84"/>
      <c r="S7" s="84"/>
      <c r="T7" s="84"/>
      <c r="U7" s="19"/>
      <c r="V7" s="19"/>
      <c r="W7" s="19"/>
      <c r="X7" s="84" t="s">
        <v>59</v>
      </c>
      <c r="Y7" s="84"/>
      <c r="Z7" s="84"/>
      <c r="AA7" s="84"/>
      <c r="AB7" s="84"/>
      <c r="AC7" s="84"/>
      <c r="AD7" s="19"/>
      <c r="AE7" s="19"/>
      <c r="AF7" s="19"/>
      <c r="AG7" s="84" t="s">
        <v>60</v>
      </c>
      <c r="AH7" s="84"/>
      <c r="AI7" s="84"/>
      <c r="AJ7" s="84"/>
      <c r="AK7" s="84"/>
      <c r="AL7" s="84"/>
    </row>
    <row r="8" spans="1:38" ht="50.1" customHeight="1" thickBot="1" x14ac:dyDescent="0.25">
      <c r="A8" s="85" t="s">
        <v>3</v>
      </c>
      <c r="B8" s="85"/>
      <c r="C8" s="85"/>
      <c r="D8" s="85"/>
      <c r="E8" s="7"/>
      <c r="F8" s="15" t="s">
        <v>4</v>
      </c>
      <c r="G8" s="15" t="s">
        <v>61</v>
      </c>
      <c r="H8" s="15" t="s">
        <v>62</v>
      </c>
      <c r="I8" s="15" t="s">
        <v>16</v>
      </c>
      <c r="J8" s="15" t="s">
        <v>17</v>
      </c>
      <c r="K8" s="15" t="s">
        <v>18</v>
      </c>
      <c r="L8" s="11"/>
      <c r="M8" s="11"/>
      <c r="N8" s="11"/>
      <c r="O8" s="15" t="s">
        <v>4</v>
      </c>
      <c r="P8" s="15" t="s">
        <v>63</v>
      </c>
      <c r="Q8" s="15" t="s">
        <v>62</v>
      </c>
      <c r="R8" s="15" t="s">
        <v>16</v>
      </c>
      <c r="S8" s="15" t="s">
        <v>17</v>
      </c>
      <c r="T8" s="15" t="s">
        <v>18</v>
      </c>
      <c r="U8" s="11"/>
      <c r="V8" s="11"/>
      <c r="W8" s="11"/>
      <c r="X8" s="15" t="s">
        <v>4</v>
      </c>
      <c r="Y8" s="15" t="s">
        <v>61</v>
      </c>
      <c r="Z8" s="15" t="s">
        <v>62</v>
      </c>
      <c r="AA8" s="15" t="s">
        <v>16</v>
      </c>
      <c r="AB8" s="15" t="s">
        <v>17</v>
      </c>
      <c r="AC8" s="15" t="s">
        <v>18</v>
      </c>
      <c r="AD8" s="11"/>
      <c r="AE8" s="11"/>
      <c r="AF8" s="11"/>
      <c r="AG8" s="15" t="s">
        <v>4</v>
      </c>
      <c r="AH8" s="15" t="s">
        <v>63</v>
      </c>
      <c r="AI8" s="15" t="s">
        <v>62</v>
      </c>
      <c r="AJ8" s="15" t="s">
        <v>16</v>
      </c>
      <c r="AK8" s="15" t="s">
        <v>17</v>
      </c>
      <c r="AL8" s="15" t="s">
        <v>18</v>
      </c>
    </row>
    <row r="9" spans="1:38" ht="20.100000000000001" customHeight="1" x14ac:dyDescent="0.2"/>
    <row r="10" spans="1:38" ht="20.100000000000001" customHeight="1" x14ac:dyDescent="0.2">
      <c r="A10" s="2"/>
      <c r="B10" s="6" t="s">
        <v>94</v>
      </c>
    </row>
    <row r="11" spans="1:38" ht="20.100000000000001" customHeight="1" x14ac:dyDescent="0.2">
      <c r="A11" s="45"/>
      <c r="B11" s="46"/>
      <c r="C11" s="3" t="s">
        <v>95</v>
      </c>
    </row>
    <row r="12" spans="1:38" ht="20.100000000000001" customHeight="1" x14ac:dyDescent="0.2">
      <c r="D12" s="2" t="s">
        <v>96</v>
      </c>
      <c r="F12" s="39">
        <v>3</v>
      </c>
      <c r="G12" s="39">
        <v>70</v>
      </c>
      <c r="H12" s="39">
        <v>70</v>
      </c>
      <c r="I12" s="39">
        <v>3</v>
      </c>
      <c r="J12" s="39">
        <v>0</v>
      </c>
      <c r="K12" s="39">
        <v>0</v>
      </c>
      <c r="L12" s="39"/>
      <c r="M12" s="39"/>
      <c r="N12" s="39"/>
      <c r="O12" s="39">
        <v>1</v>
      </c>
      <c r="P12" s="39">
        <v>175</v>
      </c>
      <c r="Q12" s="39">
        <v>173</v>
      </c>
      <c r="R12" s="39">
        <v>3</v>
      </c>
      <c r="S12" s="39">
        <v>0</v>
      </c>
      <c r="T12" s="39">
        <v>0</v>
      </c>
      <c r="U12" s="39"/>
      <c r="V12" s="39"/>
      <c r="W12" s="39"/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/>
      <c r="AE12" s="39"/>
      <c r="AF12" s="39"/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</row>
    <row r="13" spans="1:38" ht="20.100000000000001" customHeight="1" x14ac:dyDescent="0.2">
      <c r="D13" s="47" t="s">
        <v>97</v>
      </c>
      <c r="F13" s="48">
        <v>18</v>
      </c>
      <c r="G13" s="48">
        <v>127</v>
      </c>
      <c r="H13" s="48">
        <v>132</v>
      </c>
      <c r="I13" s="48">
        <v>13</v>
      </c>
      <c r="J13" s="48">
        <v>0</v>
      </c>
      <c r="K13" s="48">
        <v>0</v>
      </c>
      <c r="L13" s="49"/>
      <c r="M13" s="49"/>
      <c r="N13" s="49"/>
      <c r="O13" s="48">
        <v>2</v>
      </c>
      <c r="P13" s="48">
        <v>178</v>
      </c>
      <c r="Q13" s="48">
        <v>179</v>
      </c>
      <c r="R13" s="48">
        <v>1</v>
      </c>
      <c r="S13" s="48">
        <v>0</v>
      </c>
      <c r="T13" s="48">
        <v>0</v>
      </c>
      <c r="U13" s="49"/>
      <c r="V13" s="49"/>
      <c r="W13" s="49"/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9"/>
      <c r="AE13" s="49"/>
      <c r="AF13" s="49"/>
      <c r="AG13" s="48">
        <v>0</v>
      </c>
      <c r="AH13" s="48">
        <v>0</v>
      </c>
      <c r="AI13" s="48">
        <v>0</v>
      </c>
      <c r="AJ13" s="48">
        <v>0</v>
      </c>
      <c r="AK13" s="48">
        <v>0</v>
      </c>
      <c r="AL13" s="48">
        <v>0</v>
      </c>
    </row>
    <row r="14" spans="1:38" ht="20.100000000000001" customHeight="1" x14ac:dyDescent="0.2">
      <c r="D14" s="2" t="s">
        <v>98</v>
      </c>
      <c r="F14" s="39">
        <v>32</v>
      </c>
      <c r="G14" s="39">
        <v>179</v>
      </c>
      <c r="H14" s="39">
        <v>201</v>
      </c>
      <c r="I14" s="39">
        <v>10</v>
      </c>
      <c r="J14" s="39">
        <v>0</v>
      </c>
      <c r="K14" s="39">
        <v>0</v>
      </c>
      <c r="L14" s="39"/>
      <c r="M14" s="39"/>
      <c r="N14" s="39"/>
      <c r="O14" s="39">
        <v>4</v>
      </c>
      <c r="P14" s="39">
        <v>173</v>
      </c>
      <c r="Q14" s="39">
        <v>174</v>
      </c>
      <c r="R14" s="39">
        <v>3</v>
      </c>
      <c r="S14" s="39">
        <v>0</v>
      </c>
      <c r="T14" s="39">
        <v>0</v>
      </c>
      <c r="U14" s="39"/>
      <c r="V14" s="39"/>
      <c r="W14" s="39"/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/>
      <c r="AE14" s="39"/>
      <c r="AF14" s="39"/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</row>
    <row r="15" spans="1:38" ht="20.100000000000001" customHeight="1" x14ac:dyDescent="0.2">
      <c r="D15" s="47" t="s">
        <v>99</v>
      </c>
      <c r="F15" s="48">
        <v>6</v>
      </c>
      <c r="G15" s="48">
        <v>252</v>
      </c>
      <c r="H15" s="48">
        <v>248</v>
      </c>
      <c r="I15" s="48">
        <v>10</v>
      </c>
      <c r="J15" s="48">
        <v>0</v>
      </c>
      <c r="K15" s="48">
        <v>0</v>
      </c>
      <c r="L15" s="49"/>
      <c r="M15" s="49"/>
      <c r="N15" s="49"/>
      <c r="O15" s="48">
        <v>2</v>
      </c>
      <c r="P15" s="48">
        <v>182</v>
      </c>
      <c r="Q15" s="48">
        <v>182</v>
      </c>
      <c r="R15" s="48">
        <v>2</v>
      </c>
      <c r="S15" s="48">
        <v>0</v>
      </c>
      <c r="T15" s="48">
        <v>0</v>
      </c>
      <c r="U15" s="49"/>
      <c r="V15" s="49"/>
      <c r="W15" s="49"/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9"/>
      <c r="AE15" s="49"/>
      <c r="AF15" s="49"/>
      <c r="AG15" s="48">
        <v>0</v>
      </c>
      <c r="AH15" s="48">
        <v>1</v>
      </c>
      <c r="AI15" s="48">
        <v>1</v>
      </c>
      <c r="AJ15" s="48">
        <v>0</v>
      </c>
      <c r="AK15" s="48">
        <v>0</v>
      </c>
      <c r="AL15" s="48">
        <v>0</v>
      </c>
    </row>
    <row r="16" spans="1:38" ht="20.100000000000001" customHeight="1" x14ac:dyDescent="0.2">
      <c r="D16" s="2" t="s">
        <v>100</v>
      </c>
      <c r="F16" s="39">
        <v>8</v>
      </c>
      <c r="G16" s="39">
        <v>197</v>
      </c>
      <c r="H16" s="39">
        <v>195</v>
      </c>
      <c r="I16" s="39">
        <v>10</v>
      </c>
      <c r="J16" s="39">
        <v>0</v>
      </c>
      <c r="K16" s="39">
        <v>0</v>
      </c>
      <c r="L16" s="39"/>
      <c r="M16" s="39"/>
      <c r="N16" s="39"/>
      <c r="O16" s="39">
        <v>2</v>
      </c>
      <c r="P16" s="39">
        <v>183</v>
      </c>
      <c r="Q16" s="39">
        <v>183</v>
      </c>
      <c r="R16" s="39">
        <v>2</v>
      </c>
      <c r="S16" s="39">
        <v>0</v>
      </c>
      <c r="T16" s="39">
        <v>0</v>
      </c>
      <c r="U16" s="39"/>
      <c r="V16" s="39"/>
      <c r="W16" s="39"/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/>
      <c r="AE16" s="39"/>
      <c r="AF16" s="39"/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</row>
    <row r="17" spans="1:38" ht="20.100000000000001" customHeight="1" x14ac:dyDescent="0.2">
      <c r="D17" s="47" t="s">
        <v>101</v>
      </c>
      <c r="F17" s="48">
        <v>9</v>
      </c>
      <c r="G17" s="48">
        <v>153</v>
      </c>
      <c r="H17" s="48">
        <v>153</v>
      </c>
      <c r="I17" s="48">
        <v>9</v>
      </c>
      <c r="J17" s="48">
        <v>0</v>
      </c>
      <c r="K17" s="48">
        <v>0</v>
      </c>
      <c r="L17" s="49"/>
      <c r="M17" s="49"/>
      <c r="N17" s="49"/>
      <c r="O17" s="48">
        <v>2</v>
      </c>
      <c r="P17" s="48">
        <v>176</v>
      </c>
      <c r="Q17" s="48">
        <v>173</v>
      </c>
      <c r="R17" s="48">
        <v>5</v>
      </c>
      <c r="S17" s="48">
        <v>0</v>
      </c>
      <c r="T17" s="48">
        <v>0</v>
      </c>
      <c r="U17" s="49"/>
      <c r="V17" s="49"/>
      <c r="W17" s="49"/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9"/>
      <c r="AE17" s="49"/>
      <c r="AF17" s="49"/>
      <c r="AG17" s="48">
        <v>0</v>
      </c>
      <c r="AH17" s="48">
        <v>1</v>
      </c>
      <c r="AI17" s="48">
        <v>1</v>
      </c>
      <c r="AJ17" s="48">
        <v>0</v>
      </c>
      <c r="AK17" s="48">
        <v>0</v>
      </c>
      <c r="AL17" s="48">
        <v>0</v>
      </c>
    </row>
    <row r="18" spans="1:38" ht="20.100000000000001" customHeight="1" x14ac:dyDescent="0.2">
      <c r="D18" s="2" t="s">
        <v>102</v>
      </c>
      <c r="F18" s="39">
        <v>10</v>
      </c>
      <c r="G18" s="39">
        <v>189</v>
      </c>
      <c r="H18" s="39">
        <v>188</v>
      </c>
      <c r="I18" s="39">
        <v>11</v>
      </c>
      <c r="J18" s="39">
        <v>0</v>
      </c>
      <c r="K18" s="39">
        <v>0</v>
      </c>
      <c r="L18" s="39"/>
      <c r="M18" s="39"/>
      <c r="N18" s="39"/>
      <c r="O18" s="39">
        <v>2</v>
      </c>
      <c r="P18" s="39">
        <v>183</v>
      </c>
      <c r="Q18" s="39">
        <v>183</v>
      </c>
      <c r="R18" s="39">
        <v>2</v>
      </c>
      <c r="S18" s="39">
        <v>0</v>
      </c>
      <c r="T18" s="39">
        <v>0</v>
      </c>
      <c r="U18" s="39"/>
      <c r="V18" s="39"/>
      <c r="W18" s="39"/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/>
      <c r="AE18" s="39"/>
      <c r="AF18" s="39"/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</row>
    <row r="19" spans="1:38" ht="20.100000000000001" customHeight="1" x14ac:dyDescent="0.2">
      <c r="D19" s="47" t="s">
        <v>103</v>
      </c>
      <c r="F19" s="48">
        <v>19</v>
      </c>
      <c r="G19" s="48">
        <v>167</v>
      </c>
      <c r="H19" s="48">
        <v>170</v>
      </c>
      <c r="I19" s="48">
        <v>16</v>
      </c>
      <c r="J19" s="48">
        <v>0</v>
      </c>
      <c r="K19" s="48">
        <v>0</v>
      </c>
      <c r="L19" s="49"/>
      <c r="M19" s="49"/>
      <c r="N19" s="49"/>
      <c r="O19" s="48">
        <v>3</v>
      </c>
      <c r="P19" s="48">
        <v>190</v>
      </c>
      <c r="Q19" s="48">
        <v>187</v>
      </c>
      <c r="R19" s="48">
        <v>6</v>
      </c>
      <c r="S19" s="48">
        <v>0</v>
      </c>
      <c r="T19" s="48">
        <v>0</v>
      </c>
      <c r="U19" s="49"/>
      <c r="V19" s="49"/>
      <c r="W19" s="49"/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9"/>
      <c r="AE19" s="49"/>
      <c r="AF19" s="49"/>
      <c r="AG19" s="48">
        <v>0</v>
      </c>
      <c r="AH19" s="48">
        <v>0</v>
      </c>
      <c r="AI19" s="48">
        <v>0</v>
      </c>
      <c r="AJ19" s="48">
        <v>0</v>
      </c>
      <c r="AK19" s="48">
        <v>0</v>
      </c>
      <c r="AL19" s="48">
        <v>0</v>
      </c>
    </row>
    <row r="20" spans="1:38" ht="20.100000000000001" customHeight="1" x14ac:dyDescent="0.2">
      <c r="D20" s="2" t="s">
        <v>104</v>
      </c>
      <c r="F20" s="39">
        <v>10</v>
      </c>
      <c r="G20" s="39">
        <v>152</v>
      </c>
      <c r="H20" s="39">
        <v>153</v>
      </c>
      <c r="I20" s="39">
        <v>9</v>
      </c>
      <c r="J20" s="39">
        <v>0</v>
      </c>
      <c r="K20" s="39">
        <v>0</v>
      </c>
      <c r="L20" s="39"/>
      <c r="M20" s="39"/>
      <c r="N20" s="39"/>
      <c r="O20" s="39">
        <v>2</v>
      </c>
      <c r="P20" s="39">
        <v>182</v>
      </c>
      <c r="Q20" s="39">
        <v>182</v>
      </c>
      <c r="R20" s="39">
        <v>2</v>
      </c>
      <c r="S20" s="39">
        <v>0</v>
      </c>
      <c r="T20" s="39">
        <v>0</v>
      </c>
      <c r="U20" s="39"/>
      <c r="V20" s="39"/>
      <c r="W20" s="39"/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/>
      <c r="AE20" s="39"/>
      <c r="AF20" s="39"/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</row>
    <row r="21" spans="1:38" ht="20.100000000000001" customHeight="1" x14ac:dyDescent="0.2">
      <c r="D21" s="47" t="s">
        <v>105</v>
      </c>
      <c r="F21" s="48">
        <v>8</v>
      </c>
      <c r="G21" s="48">
        <v>182</v>
      </c>
      <c r="H21" s="48">
        <v>177</v>
      </c>
      <c r="I21" s="48">
        <v>13</v>
      </c>
      <c r="J21" s="48">
        <v>0</v>
      </c>
      <c r="K21" s="48">
        <v>0</v>
      </c>
      <c r="L21" s="49"/>
      <c r="M21" s="49"/>
      <c r="N21" s="49"/>
      <c r="O21" s="48">
        <v>5</v>
      </c>
      <c r="P21" s="48">
        <v>179</v>
      </c>
      <c r="Q21" s="48">
        <v>181</v>
      </c>
      <c r="R21" s="48">
        <v>3</v>
      </c>
      <c r="S21" s="48">
        <v>0</v>
      </c>
      <c r="T21" s="48">
        <v>0</v>
      </c>
      <c r="U21" s="49"/>
      <c r="V21" s="49"/>
      <c r="W21" s="49"/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9"/>
      <c r="AE21" s="49"/>
      <c r="AF21" s="49"/>
      <c r="AG21" s="48">
        <v>0</v>
      </c>
      <c r="AH21" s="48">
        <v>0</v>
      </c>
      <c r="AI21" s="48">
        <v>0</v>
      </c>
      <c r="AJ21" s="48">
        <v>0</v>
      </c>
      <c r="AK21" s="48">
        <v>0</v>
      </c>
      <c r="AL21" s="48">
        <v>0</v>
      </c>
    </row>
    <row r="22" spans="1:38" ht="20.100000000000001" customHeight="1" x14ac:dyDescent="0.2">
      <c r="D22" s="2" t="s">
        <v>106</v>
      </c>
      <c r="F22" s="39">
        <v>5</v>
      </c>
      <c r="G22" s="39">
        <v>152</v>
      </c>
      <c r="H22" s="39">
        <v>148</v>
      </c>
      <c r="I22" s="39">
        <v>9</v>
      </c>
      <c r="J22" s="39">
        <v>0</v>
      </c>
      <c r="K22" s="39">
        <v>0</v>
      </c>
      <c r="L22" s="39"/>
      <c r="M22" s="39"/>
      <c r="N22" s="39"/>
      <c r="O22" s="39">
        <v>3</v>
      </c>
      <c r="P22" s="39">
        <v>180</v>
      </c>
      <c r="Q22" s="39">
        <v>180</v>
      </c>
      <c r="R22" s="39">
        <v>3</v>
      </c>
      <c r="S22" s="39">
        <v>0</v>
      </c>
      <c r="T22" s="39">
        <v>0</v>
      </c>
      <c r="U22" s="39"/>
      <c r="V22" s="39"/>
      <c r="W22" s="39"/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/>
      <c r="AE22" s="39"/>
      <c r="AF22" s="39"/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</row>
    <row r="23" spans="1:38" ht="20.100000000000001" customHeight="1" x14ac:dyDescent="0.2">
      <c r="D23" s="47" t="s">
        <v>107</v>
      </c>
      <c r="F23" s="48">
        <v>27</v>
      </c>
      <c r="G23" s="48">
        <v>260</v>
      </c>
      <c r="H23" s="48">
        <v>265</v>
      </c>
      <c r="I23" s="48">
        <v>22</v>
      </c>
      <c r="J23" s="48">
        <v>0</v>
      </c>
      <c r="K23" s="48">
        <v>0</v>
      </c>
      <c r="L23" s="49"/>
      <c r="M23" s="49"/>
      <c r="N23" s="49"/>
      <c r="O23" s="48">
        <v>3</v>
      </c>
      <c r="P23" s="48">
        <v>181</v>
      </c>
      <c r="Q23" s="48">
        <v>180</v>
      </c>
      <c r="R23" s="48">
        <v>4</v>
      </c>
      <c r="S23" s="48">
        <v>0</v>
      </c>
      <c r="T23" s="48">
        <v>0</v>
      </c>
      <c r="U23" s="49"/>
      <c r="V23" s="49"/>
      <c r="W23" s="49"/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9"/>
      <c r="AE23" s="49"/>
      <c r="AF23" s="49"/>
      <c r="AG23" s="48">
        <v>0</v>
      </c>
      <c r="AH23" s="48">
        <v>0</v>
      </c>
      <c r="AI23" s="48">
        <v>0</v>
      </c>
      <c r="AJ23" s="48">
        <v>0</v>
      </c>
      <c r="AK23" s="48">
        <v>0</v>
      </c>
      <c r="AL23" s="48">
        <v>0</v>
      </c>
    </row>
    <row r="24" spans="1:38" ht="20.100000000000001" customHeight="1" x14ac:dyDescent="0.2">
      <c r="D24" s="2" t="s">
        <v>108</v>
      </c>
      <c r="F24" s="39">
        <v>14</v>
      </c>
      <c r="G24" s="39">
        <v>195</v>
      </c>
      <c r="H24" s="39">
        <v>192</v>
      </c>
      <c r="I24" s="39">
        <v>17</v>
      </c>
      <c r="J24" s="39">
        <v>0</v>
      </c>
      <c r="K24" s="39">
        <v>0</v>
      </c>
      <c r="L24" s="39"/>
      <c r="M24" s="39"/>
      <c r="N24" s="39"/>
      <c r="O24" s="39">
        <v>3</v>
      </c>
      <c r="P24" s="39">
        <v>177</v>
      </c>
      <c r="Q24" s="39">
        <v>179</v>
      </c>
      <c r="R24" s="39">
        <v>1</v>
      </c>
      <c r="S24" s="39">
        <v>0</v>
      </c>
      <c r="T24" s="39">
        <v>0</v>
      </c>
      <c r="U24" s="39"/>
      <c r="V24" s="39"/>
      <c r="W24" s="39"/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/>
      <c r="AE24" s="39"/>
      <c r="AF24" s="39"/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</row>
    <row r="25" spans="1:38" ht="20.100000000000001" customHeight="1" x14ac:dyDescent="0.2">
      <c r="D25" s="47" t="s">
        <v>109</v>
      </c>
      <c r="F25" s="48">
        <v>15</v>
      </c>
      <c r="G25" s="48">
        <v>198</v>
      </c>
      <c r="H25" s="48">
        <v>200</v>
      </c>
      <c r="I25" s="48">
        <v>13</v>
      </c>
      <c r="J25" s="48">
        <v>0</v>
      </c>
      <c r="K25" s="48">
        <v>0</v>
      </c>
      <c r="L25" s="49"/>
      <c r="M25" s="49"/>
      <c r="N25" s="49"/>
      <c r="O25" s="48">
        <v>5</v>
      </c>
      <c r="P25" s="48">
        <v>177</v>
      </c>
      <c r="Q25" s="48">
        <v>178</v>
      </c>
      <c r="R25" s="48">
        <v>4</v>
      </c>
      <c r="S25" s="48">
        <v>0</v>
      </c>
      <c r="T25" s="48">
        <v>0</v>
      </c>
      <c r="U25" s="49"/>
      <c r="V25" s="49"/>
      <c r="W25" s="49"/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9"/>
      <c r="AE25" s="49"/>
      <c r="AF25" s="49"/>
      <c r="AG25" s="48">
        <v>0</v>
      </c>
      <c r="AH25" s="48">
        <v>0</v>
      </c>
      <c r="AI25" s="48">
        <v>0</v>
      </c>
      <c r="AJ25" s="48">
        <v>0</v>
      </c>
      <c r="AK25" s="48">
        <v>0</v>
      </c>
      <c r="AL25" s="48">
        <v>0</v>
      </c>
    </row>
    <row r="26" spans="1:38" ht="20.100000000000001" customHeight="1" x14ac:dyDescent="0.2">
      <c r="D26" s="50" t="s">
        <v>110</v>
      </c>
      <c r="F26" s="49">
        <v>24</v>
      </c>
      <c r="G26" s="49">
        <v>169</v>
      </c>
      <c r="H26" s="49">
        <v>184</v>
      </c>
      <c r="I26" s="49">
        <v>9</v>
      </c>
      <c r="J26" s="49">
        <v>0</v>
      </c>
      <c r="K26" s="49">
        <v>0</v>
      </c>
      <c r="L26" s="49"/>
      <c r="M26" s="49"/>
      <c r="N26" s="49"/>
      <c r="O26" s="49">
        <v>2</v>
      </c>
      <c r="P26" s="49">
        <v>175</v>
      </c>
      <c r="Q26" s="49">
        <v>175</v>
      </c>
      <c r="R26" s="49">
        <v>2</v>
      </c>
      <c r="S26" s="49">
        <v>0</v>
      </c>
      <c r="T26" s="49">
        <v>0</v>
      </c>
      <c r="U26" s="49"/>
      <c r="V26" s="49"/>
      <c r="W26" s="49"/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/>
      <c r="AE26" s="49"/>
      <c r="AF26" s="49"/>
      <c r="AG26" s="49">
        <v>0</v>
      </c>
      <c r="AH26" s="49">
        <v>0</v>
      </c>
      <c r="AI26" s="49">
        <v>0</v>
      </c>
      <c r="AJ26" s="49">
        <v>0</v>
      </c>
      <c r="AK26" s="49">
        <v>0</v>
      </c>
      <c r="AL26" s="49">
        <v>0</v>
      </c>
    </row>
    <row r="27" spans="1:38" ht="20.100000000000001" customHeight="1" x14ac:dyDescent="0.2">
      <c r="D27" s="47" t="s">
        <v>111</v>
      </c>
      <c r="F27" s="48">
        <v>9</v>
      </c>
      <c r="G27" s="48">
        <v>176</v>
      </c>
      <c r="H27" s="48">
        <v>175</v>
      </c>
      <c r="I27" s="48">
        <v>10</v>
      </c>
      <c r="J27" s="48">
        <v>0</v>
      </c>
      <c r="K27" s="48">
        <v>0</v>
      </c>
      <c r="L27" s="49"/>
      <c r="M27" s="49"/>
      <c r="N27" s="49"/>
      <c r="O27" s="48">
        <v>2</v>
      </c>
      <c r="P27" s="48">
        <v>175</v>
      </c>
      <c r="Q27" s="48">
        <v>174</v>
      </c>
      <c r="R27" s="48">
        <v>3</v>
      </c>
      <c r="S27" s="48">
        <v>0</v>
      </c>
      <c r="T27" s="48">
        <v>0</v>
      </c>
      <c r="U27" s="49"/>
      <c r="V27" s="49"/>
      <c r="W27" s="49"/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9"/>
      <c r="AE27" s="49"/>
      <c r="AF27" s="49"/>
      <c r="AG27" s="48">
        <v>0</v>
      </c>
      <c r="AH27" s="48">
        <v>1</v>
      </c>
      <c r="AI27" s="48">
        <v>1</v>
      </c>
      <c r="AJ27" s="48">
        <v>0</v>
      </c>
      <c r="AK27" s="48">
        <v>0</v>
      </c>
      <c r="AL27" s="48">
        <v>0</v>
      </c>
    </row>
    <row r="28" spans="1:38" ht="20.100000000000001" customHeight="1" x14ac:dyDescent="0.2"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</row>
    <row r="29" spans="1:38" s="1" customFormat="1" ht="20.100000000000001" customHeight="1" x14ac:dyDescent="0.25">
      <c r="A29" s="3"/>
      <c r="B29" s="6"/>
      <c r="C29" s="51" t="s">
        <v>112</v>
      </c>
      <c r="D29" s="52"/>
      <c r="E29" s="5"/>
      <c r="F29" s="53">
        <v>217</v>
      </c>
      <c r="G29" s="53">
        <v>2818</v>
      </c>
      <c r="H29" s="53">
        <v>2851</v>
      </c>
      <c r="I29" s="53">
        <v>184</v>
      </c>
      <c r="J29" s="53">
        <v>0</v>
      </c>
      <c r="K29" s="53">
        <v>0</v>
      </c>
      <c r="L29" s="54"/>
      <c r="M29" s="54"/>
      <c r="N29" s="54"/>
      <c r="O29" s="53">
        <v>43</v>
      </c>
      <c r="P29" s="53">
        <v>2866</v>
      </c>
      <c r="Q29" s="53">
        <v>2863</v>
      </c>
      <c r="R29" s="53">
        <v>46</v>
      </c>
      <c r="S29" s="53">
        <v>0</v>
      </c>
      <c r="T29" s="53">
        <v>0</v>
      </c>
      <c r="U29" s="54"/>
      <c r="V29" s="54"/>
      <c r="W29" s="54"/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4"/>
      <c r="AE29" s="54"/>
      <c r="AF29" s="54"/>
      <c r="AG29" s="53">
        <v>0</v>
      </c>
      <c r="AH29" s="53">
        <v>3</v>
      </c>
      <c r="AI29" s="53">
        <v>3</v>
      </c>
      <c r="AJ29" s="53">
        <v>0</v>
      </c>
      <c r="AK29" s="53">
        <v>0</v>
      </c>
      <c r="AL29" s="53">
        <v>0</v>
      </c>
    </row>
    <row r="30" spans="1:38" ht="20.100000000000001" customHeight="1" x14ac:dyDescent="0.2"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</row>
    <row r="31" spans="1:38" ht="20.100000000000001" customHeight="1" x14ac:dyDescent="0.2">
      <c r="C31" s="3" t="s">
        <v>0</v>
      </c>
      <c r="F31" s="55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</row>
    <row r="32" spans="1:38" ht="20.100000000000001" customHeight="1" x14ac:dyDescent="0.2">
      <c r="D32" s="2" t="s">
        <v>96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/>
      <c r="M32" s="39"/>
      <c r="N32" s="39"/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/>
      <c r="V32" s="39"/>
      <c r="W32" s="39"/>
      <c r="X32" s="39">
        <v>100</v>
      </c>
      <c r="Y32" s="39">
        <v>885</v>
      </c>
      <c r="Z32" s="39">
        <v>905</v>
      </c>
      <c r="AA32" s="39">
        <v>80</v>
      </c>
      <c r="AB32" s="39">
        <v>0</v>
      </c>
      <c r="AC32" s="39">
        <v>0</v>
      </c>
      <c r="AD32" s="39"/>
      <c r="AE32" s="39"/>
      <c r="AF32" s="39"/>
      <c r="AG32" s="39">
        <v>32</v>
      </c>
      <c r="AH32" s="39">
        <v>567</v>
      </c>
      <c r="AI32" s="39">
        <v>563</v>
      </c>
      <c r="AJ32" s="39">
        <v>36</v>
      </c>
      <c r="AK32" s="39">
        <v>0</v>
      </c>
      <c r="AL32" s="39">
        <v>0</v>
      </c>
    </row>
    <row r="33" spans="1:38" ht="20.100000000000001" customHeight="1" x14ac:dyDescent="0.2">
      <c r="D33" s="47" t="s">
        <v>97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9"/>
      <c r="M33" s="49"/>
      <c r="N33" s="49"/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  <c r="U33" s="49"/>
      <c r="V33" s="49"/>
      <c r="W33" s="49"/>
      <c r="X33" s="48">
        <v>84</v>
      </c>
      <c r="Y33" s="48">
        <v>780</v>
      </c>
      <c r="Z33" s="48">
        <v>792</v>
      </c>
      <c r="AA33" s="48">
        <v>72</v>
      </c>
      <c r="AB33" s="48">
        <v>0</v>
      </c>
      <c r="AC33" s="48">
        <v>0</v>
      </c>
      <c r="AD33" s="49"/>
      <c r="AE33" s="49"/>
      <c r="AF33" s="49"/>
      <c r="AG33" s="48">
        <v>38</v>
      </c>
      <c r="AH33" s="48">
        <v>568</v>
      </c>
      <c r="AI33" s="48">
        <v>573</v>
      </c>
      <c r="AJ33" s="48">
        <v>33</v>
      </c>
      <c r="AK33" s="48">
        <v>0</v>
      </c>
      <c r="AL33" s="48">
        <v>0</v>
      </c>
    </row>
    <row r="34" spans="1:38" ht="20.100000000000001" customHeight="1" x14ac:dyDescent="0.2">
      <c r="D34" s="2" t="s">
        <v>113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/>
      <c r="M34" s="39"/>
      <c r="N34" s="39"/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/>
      <c r="V34" s="39"/>
      <c r="W34" s="39"/>
      <c r="X34" s="39">
        <v>78</v>
      </c>
      <c r="Y34" s="39">
        <v>612</v>
      </c>
      <c r="Z34" s="39">
        <v>644</v>
      </c>
      <c r="AA34" s="39">
        <v>46</v>
      </c>
      <c r="AB34" s="39">
        <v>0</v>
      </c>
      <c r="AC34" s="39">
        <v>0</v>
      </c>
      <c r="AD34" s="39"/>
      <c r="AE34" s="39"/>
      <c r="AF34" s="39"/>
      <c r="AG34" s="39">
        <v>26</v>
      </c>
      <c r="AH34" s="39">
        <v>621</v>
      </c>
      <c r="AI34" s="39">
        <v>618</v>
      </c>
      <c r="AJ34" s="39">
        <v>29</v>
      </c>
      <c r="AK34" s="39">
        <v>0</v>
      </c>
      <c r="AL34" s="39">
        <v>0</v>
      </c>
    </row>
    <row r="35" spans="1:38" ht="20.100000000000001" customHeight="1" x14ac:dyDescent="0.2">
      <c r="D35" s="47" t="s">
        <v>114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9"/>
      <c r="M35" s="49"/>
      <c r="N35" s="49"/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9"/>
      <c r="V35" s="49"/>
      <c r="W35" s="49"/>
      <c r="X35" s="48">
        <v>63</v>
      </c>
      <c r="Y35" s="48">
        <v>404</v>
      </c>
      <c r="Z35" s="48">
        <v>407</v>
      </c>
      <c r="AA35" s="48">
        <v>60</v>
      </c>
      <c r="AB35" s="48">
        <v>0</v>
      </c>
      <c r="AC35" s="48">
        <v>0</v>
      </c>
      <c r="AD35" s="49"/>
      <c r="AE35" s="49"/>
      <c r="AF35" s="49"/>
      <c r="AG35" s="48">
        <v>105</v>
      </c>
      <c r="AH35" s="48">
        <v>644</v>
      </c>
      <c r="AI35" s="48">
        <v>633</v>
      </c>
      <c r="AJ35" s="48">
        <v>116</v>
      </c>
      <c r="AK35" s="48">
        <v>0</v>
      </c>
      <c r="AL35" s="48">
        <v>0</v>
      </c>
    </row>
    <row r="36" spans="1:38" ht="20.100000000000001" customHeight="1" x14ac:dyDescent="0.2">
      <c r="D36" s="2" t="s">
        <v>115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/>
      <c r="M36" s="39"/>
      <c r="N36" s="39"/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/>
      <c r="V36" s="39"/>
      <c r="W36" s="39"/>
      <c r="X36" s="39">
        <v>68</v>
      </c>
      <c r="Y36" s="39">
        <v>654</v>
      </c>
      <c r="Z36" s="39">
        <v>680</v>
      </c>
      <c r="AA36" s="39">
        <v>42</v>
      </c>
      <c r="AB36" s="39">
        <v>0</v>
      </c>
      <c r="AC36" s="39">
        <v>0</v>
      </c>
      <c r="AD36" s="39"/>
      <c r="AE36" s="39"/>
      <c r="AF36" s="39"/>
      <c r="AG36" s="39">
        <v>62</v>
      </c>
      <c r="AH36" s="39">
        <v>643</v>
      </c>
      <c r="AI36" s="39">
        <v>602</v>
      </c>
      <c r="AJ36" s="39">
        <v>103</v>
      </c>
      <c r="AK36" s="39">
        <v>0</v>
      </c>
      <c r="AL36" s="39">
        <v>0</v>
      </c>
    </row>
    <row r="37" spans="1:38" ht="20.100000000000001" customHeight="1" x14ac:dyDescent="0.2">
      <c r="D37" s="47" t="s">
        <v>116</v>
      </c>
      <c r="F37" s="48">
        <v>0</v>
      </c>
      <c r="G37" s="48">
        <v>0</v>
      </c>
      <c r="H37" s="48">
        <v>0</v>
      </c>
      <c r="I37" s="48">
        <v>0</v>
      </c>
      <c r="J37" s="48">
        <v>0</v>
      </c>
      <c r="K37" s="48">
        <v>0</v>
      </c>
      <c r="L37" s="49"/>
      <c r="M37" s="49"/>
      <c r="N37" s="49"/>
      <c r="O37" s="48">
        <v>0</v>
      </c>
      <c r="P37" s="48">
        <v>0</v>
      </c>
      <c r="Q37" s="48">
        <v>0</v>
      </c>
      <c r="R37" s="48">
        <v>0</v>
      </c>
      <c r="S37" s="48">
        <v>0</v>
      </c>
      <c r="T37" s="48">
        <v>0</v>
      </c>
      <c r="U37" s="49"/>
      <c r="V37" s="49"/>
      <c r="W37" s="49"/>
      <c r="X37" s="48">
        <v>99</v>
      </c>
      <c r="Y37" s="48">
        <v>807</v>
      </c>
      <c r="Z37" s="48">
        <v>872</v>
      </c>
      <c r="AA37" s="48">
        <v>34</v>
      </c>
      <c r="AB37" s="48">
        <v>0</v>
      </c>
      <c r="AC37" s="48">
        <v>0</v>
      </c>
      <c r="AD37" s="49"/>
      <c r="AE37" s="49"/>
      <c r="AF37" s="49"/>
      <c r="AG37" s="48">
        <v>83</v>
      </c>
      <c r="AH37" s="48">
        <v>576</v>
      </c>
      <c r="AI37" s="48">
        <v>642</v>
      </c>
      <c r="AJ37" s="48">
        <v>17</v>
      </c>
      <c r="AK37" s="48">
        <v>0</v>
      </c>
      <c r="AL37" s="48">
        <v>0</v>
      </c>
    </row>
    <row r="38" spans="1:38" ht="20.100000000000001" customHeight="1" x14ac:dyDescent="0.2">
      <c r="D38" s="2" t="s">
        <v>103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/>
      <c r="M38" s="39"/>
      <c r="N38" s="39"/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/>
      <c r="V38" s="39"/>
      <c r="W38" s="39"/>
      <c r="X38" s="39">
        <v>117</v>
      </c>
      <c r="Y38" s="39">
        <v>702</v>
      </c>
      <c r="Z38" s="39">
        <v>731</v>
      </c>
      <c r="AA38" s="39">
        <v>88</v>
      </c>
      <c r="AB38" s="39">
        <v>0</v>
      </c>
      <c r="AC38" s="39">
        <v>0</v>
      </c>
      <c r="AD38" s="39"/>
      <c r="AE38" s="39"/>
      <c r="AF38" s="39"/>
      <c r="AG38" s="39">
        <v>159</v>
      </c>
      <c r="AH38" s="39">
        <v>580</v>
      </c>
      <c r="AI38" s="39">
        <v>688</v>
      </c>
      <c r="AJ38" s="39">
        <v>51</v>
      </c>
      <c r="AK38" s="39">
        <v>0</v>
      </c>
      <c r="AL38" s="39">
        <v>0</v>
      </c>
    </row>
    <row r="39" spans="1:38" ht="20.100000000000001" customHeight="1" x14ac:dyDescent="0.2">
      <c r="D39" s="47" t="s">
        <v>104</v>
      </c>
      <c r="F39" s="48">
        <v>0</v>
      </c>
      <c r="G39" s="48">
        <v>0</v>
      </c>
      <c r="H39" s="48">
        <v>0</v>
      </c>
      <c r="I39" s="48">
        <v>0</v>
      </c>
      <c r="J39" s="48">
        <v>0</v>
      </c>
      <c r="K39" s="48">
        <v>0</v>
      </c>
      <c r="L39" s="49"/>
      <c r="M39" s="49"/>
      <c r="N39" s="49"/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8">
        <v>0</v>
      </c>
      <c r="U39" s="49"/>
      <c r="V39" s="49"/>
      <c r="W39" s="49"/>
      <c r="X39" s="48">
        <v>64</v>
      </c>
      <c r="Y39" s="48">
        <v>752</v>
      </c>
      <c r="Z39" s="48">
        <v>745</v>
      </c>
      <c r="AA39" s="48">
        <v>71</v>
      </c>
      <c r="AB39" s="48">
        <v>0</v>
      </c>
      <c r="AC39" s="48">
        <v>0</v>
      </c>
      <c r="AD39" s="49"/>
      <c r="AE39" s="49"/>
      <c r="AF39" s="49"/>
      <c r="AG39" s="48">
        <v>72</v>
      </c>
      <c r="AH39" s="48">
        <v>664</v>
      </c>
      <c r="AI39" s="48">
        <v>712</v>
      </c>
      <c r="AJ39" s="48">
        <v>24</v>
      </c>
      <c r="AK39" s="48">
        <v>0</v>
      </c>
      <c r="AL39" s="48">
        <v>0</v>
      </c>
    </row>
    <row r="40" spans="1:38" ht="20.100000000000001" customHeight="1" x14ac:dyDescent="0.2">
      <c r="D40" s="2" t="s">
        <v>117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/>
      <c r="M40" s="39"/>
      <c r="N40" s="39"/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/>
      <c r="V40" s="39"/>
      <c r="W40" s="39"/>
      <c r="X40" s="39">
        <v>79</v>
      </c>
      <c r="Y40" s="39">
        <v>666</v>
      </c>
      <c r="Z40" s="39">
        <v>649</v>
      </c>
      <c r="AA40" s="39">
        <v>96</v>
      </c>
      <c r="AB40" s="39">
        <v>0</v>
      </c>
      <c r="AC40" s="39">
        <v>0</v>
      </c>
      <c r="AD40" s="39"/>
      <c r="AE40" s="39"/>
      <c r="AF40" s="39"/>
      <c r="AG40" s="39">
        <v>19</v>
      </c>
      <c r="AH40" s="39">
        <v>653</v>
      </c>
      <c r="AI40" s="39">
        <v>602</v>
      </c>
      <c r="AJ40" s="39">
        <v>70</v>
      </c>
      <c r="AK40" s="39">
        <v>0</v>
      </c>
      <c r="AL40" s="39">
        <v>0</v>
      </c>
    </row>
    <row r="41" spans="1:38" ht="20.100000000000001" customHeight="1" x14ac:dyDescent="0.2">
      <c r="D41" s="47" t="s">
        <v>106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9"/>
      <c r="M41" s="49"/>
      <c r="N41" s="49"/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9"/>
      <c r="V41" s="49"/>
      <c r="W41" s="49"/>
      <c r="X41" s="48">
        <v>66</v>
      </c>
      <c r="Y41" s="48">
        <v>499</v>
      </c>
      <c r="Z41" s="48">
        <v>533</v>
      </c>
      <c r="AA41" s="48">
        <v>32</v>
      </c>
      <c r="AB41" s="48">
        <v>0</v>
      </c>
      <c r="AC41" s="48">
        <v>0</v>
      </c>
      <c r="AD41" s="49"/>
      <c r="AE41" s="49"/>
      <c r="AF41" s="49"/>
      <c r="AG41" s="48">
        <v>54</v>
      </c>
      <c r="AH41" s="48">
        <v>477</v>
      </c>
      <c r="AI41" s="48">
        <v>463</v>
      </c>
      <c r="AJ41" s="48">
        <v>68</v>
      </c>
      <c r="AK41" s="48">
        <v>0</v>
      </c>
      <c r="AL41" s="48">
        <v>0</v>
      </c>
    </row>
    <row r="42" spans="1:38" ht="20.100000000000001" customHeight="1" x14ac:dyDescent="0.2">
      <c r="D42" s="2" t="s">
        <v>107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/>
      <c r="M42" s="39"/>
      <c r="N42" s="39"/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/>
      <c r="V42" s="39"/>
      <c r="W42" s="39"/>
      <c r="X42" s="39">
        <v>65</v>
      </c>
      <c r="Y42" s="39">
        <v>646</v>
      </c>
      <c r="Z42" s="39">
        <v>659</v>
      </c>
      <c r="AA42" s="39">
        <v>52</v>
      </c>
      <c r="AB42" s="39">
        <v>0</v>
      </c>
      <c r="AC42" s="39">
        <v>0</v>
      </c>
      <c r="AD42" s="39"/>
      <c r="AE42" s="39"/>
      <c r="AF42" s="39"/>
      <c r="AG42" s="39">
        <v>54</v>
      </c>
      <c r="AH42" s="39">
        <v>497</v>
      </c>
      <c r="AI42" s="39">
        <v>460</v>
      </c>
      <c r="AJ42" s="39">
        <v>91</v>
      </c>
      <c r="AK42" s="39">
        <v>0</v>
      </c>
      <c r="AL42" s="39">
        <v>0</v>
      </c>
    </row>
    <row r="43" spans="1:38" ht="20.100000000000001" customHeight="1" x14ac:dyDescent="0.2">
      <c r="D43" s="47" t="s">
        <v>108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9"/>
      <c r="M43" s="49"/>
      <c r="N43" s="49"/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9"/>
      <c r="V43" s="49"/>
      <c r="W43" s="49"/>
      <c r="X43" s="48">
        <v>73</v>
      </c>
      <c r="Y43" s="48">
        <v>512</v>
      </c>
      <c r="Z43" s="48">
        <v>548</v>
      </c>
      <c r="AA43" s="48">
        <v>37</v>
      </c>
      <c r="AB43" s="48">
        <v>0</v>
      </c>
      <c r="AC43" s="48">
        <v>0</v>
      </c>
      <c r="AD43" s="49"/>
      <c r="AE43" s="49"/>
      <c r="AF43" s="49"/>
      <c r="AG43" s="48">
        <v>45</v>
      </c>
      <c r="AH43" s="48">
        <v>492</v>
      </c>
      <c r="AI43" s="48">
        <v>505</v>
      </c>
      <c r="AJ43" s="48">
        <v>32</v>
      </c>
      <c r="AK43" s="48">
        <v>0</v>
      </c>
      <c r="AL43" s="48">
        <v>0</v>
      </c>
    </row>
    <row r="44" spans="1:38" ht="20.100000000000001" customHeight="1" x14ac:dyDescent="0.2">
      <c r="D44" s="2" t="s">
        <v>109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/>
      <c r="M44" s="39"/>
      <c r="N44" s="39"/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/>
      <c r="V44" s="39"/>
      <c r="W44" s="39"/>
      <c r="X44" s="39">
        <v>137</v>
      </c>
      <c r="Y44" s="39">
        <v>793</v>
      </c>
      <c r="Z44" s="39">
        <v>833</v>
      </c>
      <c r="AA44" s="39">
        <v>97</v>
      </c>
      <c r="AB44" s="39">
        <v>0</v>
      </c>
      <c r="AC44" s="39">
        <v>0</v>
      </c>
      <c r="AD44" s="39"/>
      <c r="AE44" s="39"/>
      <c r="AF44" s="39"/>
      <c r="AG44" s="39">
        <v>32</v>
      </c>
      <c r="AH44" s="39">
        <v>438</v>
      </c>
      <c r="AI44" s="39">
        <v>439</v>
      </c>
      <c r="AJ44" s="39">
        <v>31</v>
      </c>
      <c r="AK44" s="39">
        <v>0</v>
      </c>
      <c r="AL44" s="39">
        <v>0</v>
      </c>
    </row>
    <row r="45" spans="1:38" ht="20.100000000000001" customHeight="1" x14ac:dyDescent="0.2">
      <c r="D45" s="47" t="s">
        <v>118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9"/>
      <c r="M45" s="49"/>
      <c r="N45" s="49"/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9"/>
      <c r="V45" s="49"/>
      <c r="W45" s="49"/>
      <c r="X45" s="48">
        <v>135</v>
      </c>
      <c r="Y45" s="48">
        <v>935</v>
      </c>
      <c r="Z45" s="48">
        <v>977</v>
      </c>
      <c r="AA45" s="48">
        <v>93</v>
      </c>
      <c r="AB45" s="48">
        <v>0</v>
      </c>
      <c r="AC45" s="48">
        <v>0</v>
      </c>
      <c r="AD45" s="49"/>
      <c r="AE45" s="49"/>
      <c r="AF45" s="49"/>
      <c r="AG45" s="48">
        <v>48</v>
      </c>
      <c r="AH45" s="48">
        <v>524</v>
      </c>
      <c r="AI45" s="48">
        <v>547</v>
      </c>
      <c r="AJ45" s="48">
        <v>25</v>
      </c>
      <c r="AK45" s="48">
        <v>0</v>
      </c>
      <c r="AL45" s="48">
        <v>0</v>
      </c>
    </row>
    <row r="46" spans="1:38" ht="20.100000000000001" customHeight="1" x14ac:dyDescent="0.2">
      <c r="D46" s="2" t="s">
        <v>119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/>
      <c r="M46" s="39"/>
      <c r="N46" s="39"/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/>
      <c r="V46" s="39"/>
      <c r="W46" s="39"/>
      <c r="X46" s="39">
        <v>245</v>
      </c>
      <c r="Y46" s="39">
        <v>1033</v>
      </c>
      <c r="Z46" s="39">
        <v>1042</v>
      </c>
      <c r="AA46" s="39">
        <v>236</v>
      </c>
      <c r="AB46" s="39">
        <v>0</v>
      </c>
      <c r="AC46" s="39">
        <v>0</v>
      </c>
      <c r="AD46" s="39"/>
      <c r="AE46" s="39"/>
      <c r="AF46" s="39"/>
      <c r="AG46" s="39">
        <v>54</v>
      </c>
      <c r="AH46" s="39">
        <v>570</v>
      </c>
      <c r="AI46" s="39">
        <v>587</v>
      </c>
      <c r="AJ46" s="39">
        <v>37</v>
      </c>
      <c r="AK46" s="39">
        <v>0</v>
      </c>
      <c r="AL46" s="39">
        <v>0</v>
      </c>
    </row>
    <row r="47" spans="1:38" ht="20.100000000000001" customHeight="1" x14ac:dyDescent="0.2"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</row>
    <row r="48" spans="1:38" s="1" customFormat="1" ht="20.100000000000001" customHeight="1" x14ac:dyDescent="0.25">
      <c r="A48" s="3"/>
      <c r="B48" s="6"/>
      <c r="C48" s="51" t="s">
        <v>120</v>
      </c>
      <c r="D48" s="52"/>
      <c r="E48" s="5"/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4"/>
      <c r="M48" s="54"/>
      <c r="N48" s="54"/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4"/>
      <c r="V48" s="54"/>
      <c r="W48" s="54"/>
      <c r="X48" s="53">
        <v>1473</v>
      </c>
      <c r="Y48" s="53">
        <v>10680</v>
      </c>
      <c r="Z48" s="53">
        <v>11017</v>
      </c>
      <c r="AA48" s="53">
        <v>1136</v>
      </c>
      <c r="AB48" s="53">
        <v>0</v>
      </c>
      <c r="AC48" s="53">
        <v>0</v>
      </c>
      <c r="AD48" s="54"/>
      <c r="AE48" s="54"/>
      <c r="AF48" s="54"/>
      <c r="AG48" s="53">
        <v>883</v>
      </c>
      <c r="AH48" s="53">
        <v>8514</v>
      </c>
      <c r="AI48" s="53">
        <v>8634</v>
      </c>
      <c r="AJ48" s="53">
        <v>763</v>
      </c>
      <c r="AK48" s="53">
        <v>0</v>
      </c>
      <c r="AL48" s="53">
        <v>0</v>
      </c>
    </row>
    <row r="49" spans="3:38" ht="20.100000000000001" customHeight="1" x14ac:dyDescent="0.2"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</row>
    <row r="50" spans="3:38" ht="20.100000000000001" customHeight="1" x14ac:dyDescent="0.2">
      <c r="C50" s="3" t="s">
        <v>121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</row>
    <row r="51" spans="3:38" ht="20.100000000000001" customHeight="1" x14ac:dyDescent="0.2">
      <c r="D51" s="2" t="s">
        <v>122</v>
      </c>
      <c r="F51" s="39">
        <v>2</v>
      </c>
      <c r="G51" s="39">
        <v>50</v>
      </c>
      <c r="H51" s="39">
        <v>48</v>
      </c>
      <c r="I51" s="39">
        <v>4</v>
      </c>
      <c r="J51" s="39">
        <v>0</v>
      </c>
      <c r="K51" s="39">
        <v>0</v>
      </c>
      <c r="L51" s="39"/>
      <c r="M51" s="39"/>
      <c r="N51" s="39"/>
      <c r="O51" s="39">
        <v>1</v>
      </c>
      <c r="P51" s="39">
        <v>213</v>
      </c>
      <c r="Q51" s="39">
        <v>207</v>
      </c>
      <c r="R51" s="39">
        <v>7</v>
      </c>
      <c r="S51" s="39">
        <v>0</v>
      </c>
      <c r="T51" s="39">
        <v>0</v>
      </c>
      <c r="U51" s="39"/>
      <c r="V51" s="39"/>
      <c r="W51" s="39"/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/>
      <c r="AE51" s="39"/>
      <c r="AF51" s="39"/>
      <c r="AG51" s="39">
        <v>0</v>
      </c>
      <c r="AH51" s="39">
        <v>0</v>
      </c>
      <c r="AI51" s="39">
        <v>0</v>
      </c>
      <c r="AJ51" s="39">
        <v>0</v>
      </c>
      <c r="AK51" s="39">
        <v>0</v>
      </c>
      <c r="AL51" s="39">
        <v>0</v>
      </c>
    </row>
    <row r="52" spans="3:38" ht="20.100000000000001" customHeight="1" x14ac:dyDescent="0.2">
      <c r="D52" s="47" t="s">
        <v>97</v>
      </c>
      <c r="F52" s="48">
        <v>9</v>
      </c>
      <c r="G52" s="48">
        <v>88</v>
      </c>
      <c r="H52" s="48">
        <v>96</v>
      </c>
      <c r="I52" s="48">
        <v>1</v>
      </c>
      <c r="J52" s="48">
        <v>0</v>
      </c>
      <c r="K52" s="48">
        <v>0</v>
      </c>
      <c r="L52" s="49"/>
      <c r="M52" s="49"/>
      <c r="N52" s="49"/>
      <c r="O52" s="48">
        <v>5</v>
      </c>
      <c r="P52" s="48">
        <v>211</v>
      </c>
      <c r="Q52" s="48">
        <v>209</v>
      </c>
      <c r="R52" s="48">
        <v>7</v>
      </c>
      <c r="S52" s="48">
        <v>0</v>
      </c>
      <c r="T52" s="48">
        <v>0</v>
      </c>
      <c r="U52" s="49"/>
      <c r="V52" s="49"/>
      <c r="W52" s="49"/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9"/>
      <c r="AE52" s="49"/>
      <c r="AF52" s="49"/>
      <c r="AG52" s="48">
        <v>0</v>
      </c>
      <c r="AH52" s="48">
        <v>1</v>
      </c>
      <c r="AI52" s="48">
        <v>1</v>
      </c>
      <c r="AJ52" s="48">
        <v>0</v>
      </c>
      <c r="AK52" s="48">
        <v>0</v>
      </c>
      <c r="AL52" s="48">
        <v>0</v>
      </c>
    </row>
    <row r="53" spans="3:38" ht="20.100000000000001" customHeight="1" x14ac:dyDescent="0.2">
      <c r="D53" s="2" t="s">
        <v>113</v>
      </c>
      <c r="F53" s="39">
        <v>9</v>
      </c>
      <c r="G53" s="39">
        <v>103</v>
      </c>
      <c r="H53" s="39">
        <v>100</v>
      </c>
      <c r="I53" s="39">
        <v>12</v>
      </c>
      <c r="J53" s="39">
        <v>0</v>
      </c>
      <c r="K53" s="39">
        <v>0</v>
      </c>
      <c r="L53" s="39"/>
      <c r="M53" s="39"/>
      <c r="N53" s="39"/>
      <c r="O53" s="39">
        <v>2</v>
      </c>
      <c r="P53" s="39">
        <v>210</v>
      </c>
      <c r="Q53" s="39">
        <v>207</v>
      </c>
      <c r="R53" s="39">
        <v>5</v>
      </c>
      <c r="S53" s="39">
        <v>0</v>
      </c>
      <c r="T53" s="39">
        <v>0</v>
      </c>
      <c r="U53" s="39"/>
      <c r="V53" s="39"/>
      <c r="W53" s="39"/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/>
      <c r="AE53" s="39"/>
      <c r="AF53" s="39"/>
      <c r="AG53" s="39">
        <v>0</v>
      </c>
      <c r="AH53" s="39">
        <v>0</v>
      </c>
      <c r="AI53" s="39">
        <v>0</v>
      </c>
      <c r="AJ53" s="39">
        <v>0</v>
      </c>
      <c r="AK53" s="39">
        <v>0</v>
      </c>
      <c r="AL53" s="39">
        <v>0</v>
      </c>
    </row>
    <row r="54" spans="3:38" ht="20.100000000000001" customHeight="1" x14ac:dyDescent="0.2">
      <c r="D54" s="47" t="s">
        <v>99</v>
      </c>
      <c r="F54" s="48">
        <v>153</v>
      </c>
      <c r="G54" s="48">
        <v>79</v>
      </c>
      <c r="H54" s="48">
        <v>76</v>
      </c>
      <c r="I54" s="48">
        <v>156</v>
      </c>
      <c r="J54" s="48">
        <v>0</v>
      </c>
      <c r="K54" s="48">
        <v>0</v>
      </c>
      <c r="L54" s="49"/>
      <c r="M54" s="49"/>
      <c r="N54" s="49"/>
      <c r="O54" s="48">
        <v>78</v>
      </c>
      <c r="P54" s="48">
        <v>203</v>
      </c>
      <c r="Q54" s="48">
        <v>197</v>
      </c>
      <c r="R54" s="48">
        <v>84</v>
      </c>
      <c r="S54" s="48">
        <v>0</v>
      </c>
      <c r="T54" s="48">
        <v>0</v>
      </c>
      <c r="U54" s="49"/>
      <c r="V54" s="49"/>
      <c r="W54" s="49"/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9"/>
      <c r="AE54" s="49"/>
      <c r="AF54" s="49"/>
      <c r="AG54" s="48">
        <v>2</v>
      </c>
      <c r="AH54" s="48">
        <v>8</v>
      </c>
      <c r="AI54" s="48">
        <v>8</v>
      </c>
      <c r="AJ54" s="48">
        <v>2</v>
      </c>
      <c r="AK54" s="48">
        <v>0</v>
      </c>
      <c r="AL54" s="48">
        <v>0</v>
      </c>
    </row>
    <row r="55" spans="3:38" ht="20.100000000000001" customHeight="1" x14ac:dyDescent="0.2">
      <c r="D55" s="2" t="s">
        <v>114</v>
      </c>
      <c r="F55" s="39">
        <v>5</v>
      </c>
      <c r="G55" s="39">
        <v>87</v>
      </c>
      <c r="H55" s="39">
        <v>83</v>
      </c>
      <c r="I55" s="39">
        <v>9</v>
      </c>
      <c r="J55" s="39">
        <v>0</v>
      </c>
      <c r="K55" s="39">
        <v>0</v>
      </c>
      <c r="L55" s="39"/>
      <c r="M55" s="39"/>
      <c r="N55" s="39"/>
      <c r="O55" s="39">
        <v>2</v>
      </c>
      <c r="P55" s="39">
        <v>210</v>
      </c>
      <c r="Q55" s="39">
        <v>205</v>
      </c>
      <c r="R55" s="39">
        <v>7</v>
      </c>
      <c r="S55" s="39">
        <v>0</v>
      </c>
      <c r="T55" s="39">
        <v>0</v>
      </c>
      <c r="U55" s="39"/>
      <c r="V55" s="39"/>
      <c r="W55" s="39"/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/>
      <c r="AE55" s="39"/>
      <c r="AF55" s="39"/>
      <c r="AG55" s="39"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</row>
    <row r="56" spans="3:38" ht="20.100000000000001" customHeight="1" x14ac:dyDescent="0.2">
      <c r="D56" s="47" t="s">
        <v>115</v>
      </c>
      <c r="F56" s="48">
        <v>9</v>
      </c>
      <c r="G56" s="48">
        <v>91</v>
      </c>
      <c r="H56" s="48">
        <v>93</v>
      </c>
      <c r="I56" s="48">
        <v>7</v>
      </c>
      <c r="J56" s="48">
        <v>0</v>
      </c>
      <c r="K56" s="48">
        <v>0</v>
      </c>
      <c r="L56" s="49"/>
      <c r="M56" s="49"/>
      <c r="N56" s="49"/>
      <c r="O56" s="48">
        <v>3</v>
      </c>
      <c r="P56" s="48">
        <v>212</v>
      </c>
      <c r="Q56" s="48">
        <v>208</v>
      </c>
      <c r="R56" s="48">
        <v>7</v>
      </c>
      <c r="S56" s="48">
        <v>0</v>
      </c>
      <c r="T56" s="48">
        <v>0</v>
      </c>
      <c r="U56" s="49"/>
      <c r="V56" s="49"/>
      <c r="W56" s="49"/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9"/>
      <c r="AE56" s="49"/>
      <c r="AF56" s="49"/>
      <c r="AG56" s="48">
        <v>0</v>
      </c>
      <c r="AH56" s="48">
        <v>0</v>
      </c>
      <c r="AI56" s="48">
        <v>0</v>
      </c>
      <c r="AJ56" s="48">
        <v>0</v>
      </c>
      <c r="AK56" s="48">
        <v>0</v>
      </c>
      <c r="AL56" s="48">
        <v>0</v>
      </c>
    </row>
    <row r="57" spans="3:38" ht="20.100000000000001" customHeight="1" x14ac:dyDescent="0.2">
      <c r="D57" s="2" t="s">
        <v>102</v>
      </c>
      <c r="F57" s="39">
        <v>12</v>
      </c>
      <c r="G57" s="39">
        <v>96</v>
      </c>
      <c r="H57" s="39">
        <v>97</v>
      </c>
      <c r="I57" s="39">
        <v>11</v>
      </c>
      <c r="J57" s="39">
        <v>0</v>
      </c>
      <c r="K57" s="39">
        <v>0</v>
      </c>
      <c r="L57" s="39"/>
      <c r="M57" s="39"/>
      <c r="N57" s="39"/>
      <c r="O57" s="39">
        <v>3</v>
      </c>
      <c r="P57" s="39">
        <v>210</v>
      </c>
      <c r="Q57" s="39">
        <v>205</v>
      </c>
      <c r="R57" s="39">
        <v>8</v>
      </c>
      <c r="S57" s="39">
        <v>0</v>
      </c>
      <c r="T57" s="39">
        <v>0</v>
      </c>
      <c r="U57" s="39"/>
      <c r="V57" s="39"/>
      <c r="W57" s="39"/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/>
      <c r="AE57" s="39"/>
      <c r="AF57" s="39"/>
      <c r="AG57" s="39">
        <v>0</v>
      </c>
      <c r="AH57" s="39">
        <v>0</v>
      </c>
      <c r="AI57" s="39">
        <v>0</v>
      </c>
      <c r="AJ57" s="39">
        <v>0</v>
      </c>
      <c r="AK57" s="39">
        <v>0</v>
      </c>
      <c r="AL57" s="39">
        <v>0</v>
      </c>
    </row>
    <row r="58" spans="3:38" ht="20.100000000000001" customHeight="1" x14ac:dyDescent="0.2">
      <c r="D58" s="47" t="s">
        <v>103</v>
      </c>
      <c r="F58" s="48">
        <v>7</v>
      </c>
      <c r="G58" s="48">
        <v>114</v>
      </c>
      <c r="H58" s="48">
        <v>113</v>
      </c>
      <c r="I58" s="48">
        <v>8</v>
      </c>
      <c r="J58" s="48">
        <v>0</v>
      </c>
      <c r="K58" s="48">
        <v>0</v>
      </c>
      <c r="L58" s="49"/>
      <c r="M58" s="49"/>
      <c r="N58" s="49"/>
      <c r="O58" s="48">
        <v>5</v>
      </c>
      <c r="P58" s="48">
        <v>209</v>
      </c>
      <c r="Q58" s="48">
        <v>207</v>
      </c>
      <c r="R58" s="48">
        <v>7</v>
      </c>
      <c r="S58" s="48">
        <v>0</v>
      </c>
      <c r="T58" s="48">
        <v>0</v>
      </c>
      <c r="U58" s="49"/>
      <c r="V58" s="49"/>
      <c r="W58" s="49"/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9"/>
      <c r="AE58" s="49"/>
      <c r="AF58" s="49"/>
      <c r="AG58" s="48">
        <v>0</v>
      </c>
      <c r="AH58" s="48">
        <v>0</v>
      </c>
      <c r="AI58" s="48">
        <v>0</v>
      </c>
      <c r="AJ58" s="48">
        <v>0</v>
      </c>
      <c r="AK58" s="48">
        <v>0</v>
      </c>
      <c r="AL58" s="48">
        <v>0</v>
      </c>
    </row>
    <row r="59" spans="3:38" ht="20.100000000000001" customHeight="1" x14ac:dyDescent="0.2">
      <c r="D59" s="2" t="s">
        <v>104</v>
      </c>
      <c r="F59" s="39">
        <v>8</v>
      </c>
      <c r="G59" s="39">
        <v>129</v>
      </c>
      <c r="H59" s="39">
        <v>124</v>
      </c>
      <c r="I59" s="39">
        <v>13</v>
      </c>
      <c r="J59" s="39">
        <v>0</v>
      </c>
      <c r="K59" s="39">
        <v>0</v>
      </c>
      <c r="L59" s="39"/>
      <c r="M59" s="39"/>
      <c r="N59" s="39"/>
      <c r="O59" s="39">
        <v>6</v>
      </c>
      <c r="P59" s="39">
        <v>211</v>
      </c>
      <c r="Q59" s="39">
        <v>207</v>
      </c>
      <c r="R59" s="39">
        <v>10</v>
      </c>
      <c r="S59" s="39">
        <v>0</v>
      </c>
      <c r="T59" s="39">
        <v>0</v>
      </c>
      <c r="U59" s="39"/>
      <c r="V59" s="39"/>
      <c r="W59" s="39"/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/>
      <c r="AE59" s="39"/>
      <c r="AF59" s="39"/>
      <c r="AG59" s="39">
        <v>0</v>
      </c>
      <c r="AH59" s="39">
        <v>1</v>
      </c>
      <c r="AI59" s="39">
        <v>1</v>
      </c>
      <c r="AJ59" s="39">
        <v>0</v>
      </c>
      <c r="AK59" s="39">
        <v>0</v>
      </c>
      <c r="AL59" s="39">
        <v>0</v>
      </c>
    </row>
    <row r="60" spans="3:38" ht="20.100000000000001" customHeight="1" x14ac:dyDescent="0.2">
      <c r="D60" s="47" t="s">
        <v>117</v>
      </c>
      <c r="F60" s="48">
        <v>10</v>
      </c>
      <c r="G60" s="48">
        <v>110</v>
      </c>
      <c r="H60" s="48">
        <v>110</v>
      </c>
      <c r="I60" s="48">
        <v>10</v>
      </c>
      <c r="J60" s="48">
        <v>0</v>
      </c>
      <c r="K60" s="48">
        <v>0</v>
      </c>
      <c r="L60" s="49"/>
      <c r="M60" s="49"/>
      <c r="N60" s="49"/>
      <c r="O60" s="48">
        <v>4</v>
      </c>
      <c r="P60" s="48">
        <v>207</v>
      </c>
      <c r="Q60" s="48">
        <v>204</v>
      </c>
      <c r="R60" s="48">
        <v>7</v>
      </c>
      <c r="S60" s="48">
        <v>0</v>
      </c>
      <c r="T60" s="48">
        <v>0</v>
      </c>
      <c r="U60" s="49"/>
      <c r="V60" s="49"/>
      <c r="W60" s="49"/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9"/>
      <c r="AE60" s="49"/>
      <c r="AF60" s="49"/>
      <c r="AG60" s="48">
        <v>0</v>
      </c>
      <c r="AH60" s="48">
        <v>1</v>
      </c>
      <c r="AI60" s="48">
        <v>1</v>
      </c>
      <c r="AJ60" s="48">
        <v>0</v>
      </c>
      <c r="AK60" s="48">
        <v>0</v>
      </c>
      <c r="AL60" s="48">
        <v>0</v>
      </c>
    </row>
    <row r="61" spans="3:38" ht="20.100000000000001" customHeight="1" x14ac:dyDescent="0.2">
      <c r="D61" s="2" t="s">
        <v>106</v>
      </c>
      <c r="F61" s="39">
        <v>3</v>
      </c>
      <c r="G61" s="39">
        <v>86</v>
      </c>
      <c r="H61" s="39">
        <v>84</v>
      </c>
      <c r="I61" s="39">
        <v>5</v>
      </c>
      <c r="J61" s="39">
        <v>0</v>
      </c>
      <c r="K61" s="39">
        <v>0</v>
      </c>
      <c r="L61" s="39"/>
      <c r="M61" s="39"/>
      <c r="N61" s="39"/>
      <c r="O61" s="39">
        <v>3</v>
      </c>
      <c r="P61" s="39">
        <v>210</v>
      </c>
      <c r="Q61" s="39">
        <v>206</v>
      </c>
      <c r="R61" s="39">
        <v>7</v>
      </c>
      <c r="S61" s="39">
        <v>0</v>
      </c>
      <c r="T61" s="39">
        <v>0</v>
      </c>
      <c r="U61" s="39"/>
      <c r="V61" s="39"/>
      <c r="W61" s="39"/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/>
      <c r="AE61" s="39"/>
      <c r="AF61" s="39"/>
      <c r="AG61" s="39">
        <v>0</v>
      </c>
      <c r="AH61" s="39">
        <v>0</v>
      </c>
      <c r="AI61" s="39">
        <v>0</v>
      </c>
      <c r="AJ61" s="39">
        <v>0</v>
      </c>
      <c r="AK61" s="39">
        <v>0</v>
      </c>
      <c r="AL61" s="39">
        <v>0</v>
      </c>
    </row>
    <row r="62" spans="3:38" ht="20.100000000000001" customHeight="1" x14ac:dyDescent="0.2">
      <c r="D62" s="47" t="s">
        <v>107</v>
      </c>
      <c r="F62" s="48">
        <v>8</v>
      </c>
      <c r="G62" s="48">
        <v>65</v>
      </c>
      <c r="H62" s="48">
        <v>64</v>
      </c>
      <c r="I62" s="48">
        <v>9</v>
      </c>
      <c r="J62" s="48">
        <v>0</v>
      </c>
      <c r="K62" s="48">
        <v>0</v>
      </c>
      <c r="L62" s="49"/>
      <c r="M62" s="49"/>
      <c r="N62" s="49"/>
      <c r="O62" s="48">
        <v>4</v>
      </c>
      <c r="P62" s="48">
        <v>209</v>
      </c>
      <c r="Q62" s="48">
        <v>204</v>
      </c>
      <c r="R62" s="48">
        <v>9</v>
      </c>
      <c r="S62" s="48">
        <v>0</v>
      </c>
      <c r="T62" s="48">
        <v>0</v>
      </c>
      <c r="U62" s="49"/>
      <c r="V62" s="49"/>
      <c r="W62" s="49"/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9"/>
      <c r="AE62" s="49"/>
      <c r="AF62" s="49"/>
      <c r="AG62" s="48">
        <v>0</v>
      </c>
      <c r="AH62" s="48">
        <v>1</v>
      </c>
      <c r="AI62" s="48">
        <v>1</v>
      </c>
      <c r="AJ62" s="48">
        <v>0</v>
      </c>
      <c r="AK62" s="48">
        <v>0</v>
      </c>
      <c r="AL62" s="48">
        <v>0</v>
      </c>
    </row>
    <row r="63" spans="3:38" ht="20.100000000000001" customHeight="1" x14ac:dyDescent="0.2">
      <c r="D63" s="2" t="s">
        <v>108</v>
      </c>
      <c r="F63" s="39">
        <v>4</v>
      </c>
      <c r="G63" s="39">
        <v>84</v>
      </c>
      <c r="H63" s="39">
        <v>79</v>
      </c>
      <c r="I63" s="39">
        <v>9</v>
      </c>
      <c r="J63" s="39">
        <v>0</v>
      </c>
      <c r="K63" s="39">
        <v>0</v>
      </c>
      <c r="L63" s="39"/>
      <c r="M63" s="39"/>
      <c r="N63" s="39"/>
      <c r="O63" s="39">
        <v>4</v>
      </c>
      <c r="P63" s="39">
        <v>216</v>
      </c>
      <c r="Q63" s="39">
        <v>211</v>
      </c>
      <c r="R63" s="39">
        <v>9</v>
      </c>
      <c r="S63" s="39">
        <v>0</v>
      </c>
      <c r="T63" s="39">
        <v>0</v>
      </c>
      <c r="U63" s="39"/>
      <c r="V63" s="39"/>
      <c r="W63" s="39"/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/>
      <c r="AE63" s="39"/>
      <c r="AF63" s="39"/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</row>
    <row r="64" spans="3:38" ht="20.100000000000001" customHeight="1" x14ac:dyDescent="0.2">
      <c r="D64" s="47" t="s">
        <v>109</v>
      </c>
      <c r="F64" s="48">
        <v>5</v>
      </c>
      <c r="G64" s="48">
        <v>54</v>
      </c>
      <c r="H64" s="48">
        <v>44</v>
      </c>
      <c r="I64" s="48">
        <v>15</v>
      </c>
      <c r="J64" s="48">
        <v>0</v>
      </c>
      <c r="K64" s="48">
        <v>0</v>
      </c>
      <c r="L64" s="49"/>
      <c r="M64" s="49"/>
      <c r="N64" s="49"/>
      <c r="O64" s="48">
        <v>7</v>
      </c>
      <c r="P64" s="48">
        <v>210</v>
      </c>
      <c r="Q64" s="48">
        <v>193</v>
      </c>
      <c r="R64" s="48">
        <v>24</v>
      </c>
      <c r="S64" s="48">
        <v>0</v>
      </c>
      <c r="T64" s="48">
        <v>0</v>
      </c>
      <c r="U64" s="49"/>
      <c r="V64" s="49"/>
      <c r="W64" s="49"/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9"/>
      <c r="AE64" s="49"/>
      <c r="AF64" s="49"/>
      <c r="AG64" s="48">
        <v>0</v>
      </c>
      <c r="AH64" s="48">
        <v>0</v>
      </c>
      <c r="AI64" s="48">
        <v>0</v>
      </c>
      <c r="AJ64" s="48">
        <v>0</v>
      </c>
      <c r="AK64" s="48">
        <v>0</v>
      </c>
      <c r="AL64" s="48">
        <v>0</v>
      </c>
    </row>
    <row r="65" spans="1:38" ht="20.100000000000001" customHeight="1" x14ac:dyDescent="0.2">
      <c r="D65" s="2" t="s">
        <v>123</v>
      </c>
      <c r="F65" s="39">
        <v>7</v>
      </c>
      <c r="G65" s="39">
        <v>67</v>
      </c>
      <c r="H65" s="39">
        <v>66</v>
      </c>
      <c r="I65" s="39">
        <v>8</v>
      </c>
      <c r="J65" s="39">
        <v>0</v>
      </c>
      <c r="K65" s="39">
        <v>0</v>
      </c>
      <c r="L65" s="39"/>
      <c r="M65" s="39"/>
      <c r="N65" s="39"/>
      <c r="O65" s="39">
        <v>1</v>
      </c>
      <c r="P65" s="39">
        <v>209</v>
      </c>
      <c r="Q65" s="39">
        <v>203</v>
      </c>
      <c r="R65" s="39">
        <v>7</v>
      </c>
      <c r="S65" s="39">
        <v>0</v>
      </c>
      <c r="T65" s="39">
        <v>0</v>
      </c>
      <c r="U65" s="39"/>
      <c r="V65" s="39"/>
      <c r="W65" s="39"/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/>
      <c r="AE65" s="39"/>
      <c r="AF65" s="39"/>
      <c r="AG65" s="39">
        <v>0</v>
      </c>
      <c r="AH65" s="39">
        <v>0</v>
      </c>
      <c r="AI65" s="39">
        <v>0</v>
      </c>
      <c r="AJ65" s="39">
        <v>0</v>
      </c>
      <c r="AK65" s="39">
        <v>0</v>
      </c>
      <c r="AL65" s="39">
        <v>0</v>
      </c>
    </row>
    <row r="66" spans="1:38" ht="20.100000000000001" customHeight="1" x14ac:dyDescent="0.2">
      <c r="D66" s="47" t="s">
        <v>118</v>
      </c>
      <c r="F66" s="48">
        <v>13</v>
      </c>
      <c r="G66" s="48">
        <v>63</v>
      </c>
      <c r="H66" s="48">
        <v>72</v>
      </c>
      <c r="I66" s="48">
        <v>4</v>
      </c>
      <c r="J66" s="48">
        <v>0</v>
      </c>
      <c r="K66" s="48">
        <v>0</v>
      </c>
      <c r="L66" s="49"/>
      <c r="M66" s="49"/>
      <c r="N66" s="49"/>
      <c r="O66" s="48">
        <v>7</v>
      </c>
      <c r="P66" s="48">
        <v>212</v>
      </c>
      <c r="Q66" s="48">
        <v>206</v>
      </c>
      <c r="R66" s="48">
        <v>13</v>
      </c>
      <c r="S66" s="48">
        <v>0</v>
      </c>
      <c r="T66" s="48">
        <v>0</v>
      </c>
      <c r="U66" s="49"/>
      <c r="V66" s="49"/>
      <c r="W66" s="49"/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49"/>
      <c r="AE66" s="49"/>
      <c r="AF66" s="49"/>
      <c r="AG66" s="48">
        <v>0</v>
      </c>
      <c r="AH66" s="48">
        <v>0</v>
      </c>
      <c r="AI66" s="48">
        <v>0</v>
      </c>
      <c r="AJ66" s="48">
        <v>0</v>
      </c>
      <c r="AK66" s="48">
        <v>0</v>
      </c>
      <c r="AL66" s="48">
        <v>0</v>
      </c>
    </row>
    <row r="67" spans="1:38" ht="20.100000000000001" customHeight="1" x14ac:dyDescent="0.2"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</row>
    <row r="68" spans="1:38" s="1" customFormat="1" ht="20.100000000000001" customHeight="1" x14ac:dyDescent="0.25">
      <c r="A68" s="3"/>
      <c r="B68" s="6"/>
      <c r="C68" s="51" t="s">
        <v>124</v>
      </c>
      <c r="D68" s="52"/>
      <c r="E68" s="5"/>
      <c r="F68" s="53">
        <v>264</v>
      </c>
      <c r="G68" s="53">
        <v>1366</v>
      </c>
      <c r="H68" s="53">
        <v>1349</v>
      </c>
      <c r="I68" s="53">
        <v>281</v>
      </c>
      <c r="J68" s="53">
        <v>0</v>
      </c>
      <c r="K68" s="53">
        <v>0</v>
      </c>
      <c r="L68" s="54"/>
      <c r="M68" s="54"/>
      <c r="N68" s="54"/>
      <c r="O68" s="53">
        <v>135</v>
      </c>
      <c r="P68" s="53">
        <v>3362</v>
      </c>
      <c r="Q68" s="53">
        <v>3279</v>
      </c>
      <c r="R68" s="53">
        <v>218</v>
      </c>
      <c r="S68" s="53">
        <v>0</v>
      </c>
      <c r="T68" s="53">
        <v>0</v>
      </c>
      <c r="U68" s="54"/>
      <c r="V68" s="54"/>
      <c r="W68" s="54"/>
      <c r="X68" s="53">
        <v>0</v>
      </c>
      <c r="Y68" s="53">
        <v>0</v>
      </c>
      <c r="Z68" s="53">
        <v>0</v>
      </c>
      <c r="AA68" s="53">
        <v>0</v>
      </c>
      <c r="AB68" s="53">
        <v>0</v>
      </c>
      <c r="AC68" s="53">
        <v>0</v>
      </c>
      <c r="AD68" s="54"/>
      <c r="AE68" s="54"/>
      <c r="AF68" s="54"/>
      <c r="AG68" s="53">
        <v>2</v>
      </c>
      <c r="AH68" s="53">
        <v>12</v>
      </c>
      <c r="AI68" s="53">
        <v>12</v>
      </c>
      <c r="AJ68" s="53">
        <v>2</v>
      </c>
      <c r="AK68" s="53">
        <v>0</v>
      </c>
      <c r="AL68" s="53">
        <v>0</v>
      </c>
    </row>
    <row r="69" spans="1:38" ht="20.100000000000001" customHeight="1" x14ac:dyDescent="0.2"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</row>
    <row r="70" spans="1:38" ht="20.100000000000001" customHeight="1" x14ac:dyDescent="0.2">
      <c r="C70" s="1" t="s">
        <v>125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</row>
    <row r="71" spans="1:38" ht="20.100000000000001" customHeight="1" x14ac:dyDescent="0.2">
      <c r="D71" s="2" t="s">
        <v>122</v>
      </c>
      <c r="F71" s="39">
        <v>5</v>
      </c>
      <c r="G71" s="39">
        <v>105</v>
      </c>
      <c r="H71" s="39">
        <v>88</v>
      </c>
      <c r="I71" s="39">
        <v>22</v>
      </c>
      <c r="J71" s="39">
        <v>0</v>
      </c>
      <c r="K71" s="39">
        <v>0</v>
      </c>
      <c r="L71" s="39"/>
      <c r="M71" s="39"/>
      <c r="N71" s="39"/>
      <c r="O71" s="39">
        <v>0</v>
      </c>
      <c r="P71" s="39">
        <v>1</v>
      </c>
      <c r="Q71" s="39">
        <v>1</v>
      </c>
      <c r="R71" s="39">
        <v>0</v>
      </c>
      <c r="S71" s="39">
        <v>0</v>
      </c>
      <c r="T71" s="39">
        <v>0</v>
      </c>
      <c r="U71" s="39"/>
      <c r="V71" s="39"/>
      <c r="W71" s="39"/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/>
      <c r="AE71" s="39"/>
      <c r="AF71" s="39"/>
      <c r="AG71" s="39">
        <v>0</v>
      </c>
      <c r="AH71" s="39">
        <v>0</v>
      </c>
      <c r="AI71" s="39">
        <v>0</v>
      </c>
      <c r="AJ71" s="39">
        <v>0</v>
      </c>
      <c r="AK71" s="39">
        <v>0</v>
      </c>
      <c r="AL71" s="39">
        <v>0</v>
      </c>
    </row>
    <row r="72" spans="1:38" ht="20.100000000000001" customHeight="1" x14ac:dyDescent="0.2">
      <c r="D72" s="47" t="s">
        <v>97</v>
      </c>
      <c r="F72" s="48">
        <v>2</v>
      </c>
      <c r="G72" s="48">
        <v>324</v>
      </c>
      <c r="H72" s="48">
        <v>321</v>
      </c>
      <c r="I72" s="48">
        <v>5</v>
      </c>
      <c r="J72" s="48">
        <v>0</v>
      </c>
      <c r="K72" s="48">
        <v>0</v>
      </c>
      <c r="L72" s="49"/>
      <c r="M72" s="49"/>
      <c r="N72" s="49"/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9"/>
      <c r="V72" s="49"/>
      <c r="W72" s="49"/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9"/>
      <c r="AE72" s="49"/>
      <c r="AF72" s="49"/>
      <c r="AG72" s="48">
        <v>0</v>
      </c>
      <c r="AH72" s="48">
        <v>0</v>
      </c>
      <c r="AI72" s="48">
        <v>0</v>
      </c>
      <c r="AJ72" s="48">
        <v>0</v>
      </c>
      <c r="AK72" s="48">
        <v>0</v>
      </c>
      <c r="AL72" s="48">
        <v>0</v>
      </c>
    </row>
    <row r="73" spans="1:38" ht="20.100000000000001" customHeight="1" x14ac:dyDescent="0.2">
      <c r="D73" s="50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</row>
    <row r="74" spans="1:38" s="1" customFormat="1" ht="20.100000000000001" customHeight="1" x14ac:dyDescent="0.25">
      <c r="A74" s="3"/>
      <c r="B74" s="6"/>
      <c r="C74" s="51" t="s">
        <v>126</v>
      </c>
      <c r="D74" s="52"/>
      <c r="E74" s="5"/>
      <c r="F74" s="53">
        <v>7</v>
      </c>
      <c r="G74" s="53">
        <v>429</v>
      </c>
      <c r="H74" s="53">
        <v>409</v>
      </c>
      <c r="I74" s="53">
        <v>27</v>
      </c>
      <c r="J74" s="53">
        <v>0</v>
      </c>
      <c r="K74" s="53">
        <v>0</v>
      </c>
      <c r="L74" s="54"/>
      <c r="M74" s="54"/>
      <c r="N74" s="54"/>
      <c r="O74" s="53">
        <v>0</v>
      </c>
      <c r="P74" s="53">
        <v>1</v>
      </c>
      <c r="Q74" s="53">
        <v>1</v>
      </c>
      <c r="R74" s="53">
        <v>0</v>
      </c>
      <c r="S74" s="53">
        <v>0</v>
      </c>
      <c r="T74" s="53">
        <v>0</v>
      </c>
      <c r="U74" s="54"/>
      <c r="V74" s="54"/>
      <c r="W74" s="54"/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4"/>
      <c r="AE74" s="54"/>
      <c r="AF74" s="54"/>
      <c r="AG74" s="53">
        <v>0</v>
      </c>
      <c r="AH74" s="53">
        <v>0</v>
      </c>
      <c r="AI74" s="53">
        <v>0</v>
      </c>
      <c r="AJ74" s="53">
        <v>0</v>
      </c>
      <c r="AK74" s="53">
        <v>0</v>
      </c>
      <c r="AL74" s="53">
        <v>0</v>
      </c>
    </row>
    <row r="75" spans="1:38" ht="20.100000000000001" customHeight="1" x14ac:dyDescent="0.2"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</row>
    <row r="76" spans="1:38" ht="20.100000000000001" customHeight="1" x14ac:dyDescent="0.2">
      <c r="C76" s="3" t="s">
        <v>127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</row>
    <row r="77" spans="1:38" ht="20.100000000000001" customHeight="1" x14ac:dyDescent="0.2">
      <c r="D77" s="2" t="s">
        <v>96</v>
      </c>
      <c r="F77" s="39">
        <v>45</v>
      </c>
      <c r="G77" s="39">
        <v>137</v>
      </c>
      <c r="H77" s="39">
        <v>126</v>
      </c>
      <c r="I77" s="39">
        <v>56</v>
      </c>
      <c r="J77" s="39">
        <v>0</v>
      </c>
      <c r="K77" s="39">
        <v>0</v>
      </c>
      <c r="L77" s="39"/>
      <c r="M77" s="39"/>
      <c r="N77" s="39"/>
      <c r="O77" s="39">
        <v>3</v>
      </c>
      <c r="P77" s="39">
        <v>258</v>
      </c>
      <c r="Q77" s="39">
        <v>253</v>
      </c>
      <c r="R77" s="39">
        <v>8</v>
      </c>
      <c r="S77" s="39">
        <v>0</v>
      </c>
      <c r="T77" s="39">
        <v>0</v>
      </c>
      <c r="U77" s="39"/>
      <c r="V77" s="39"/>
      <c r="W77" s="39"/>
      <c r="X77" s="39">
        <v>123</v>
      </c>
      <c r="Y77" s="39">
        <v>375</v>
      </c>
      <c r="Z77" s="39">
        <v>314</v>
      </c>
      <c r="AA77" s="39">
        <v>184</v>
      </c>
      <c r="AB77" s="39">
        <v>0</v>
      </c>
      <c r="AC77" s="39">
        <v>0</v>
      </c>
      <c r="AD77" s="39"/>
      <c r="AE77" s="39"/>
      <c r="AF77" s="39"/>
      <c r="AG77" s="39">
        <v>1</v>
      </c>
      <c r="AH77" s="39">
        <v>161</v>
      </c>
      <c r="AI77" s="39">
        <v>159</v>
      </c>
      <c r="AJ77" s="39">
        <v>3</v>
      </c>
      <c r="AK77" s="39">
        <v>0</v>
      </c>
      <c r="AL77" s="39">
        <v>0</v>
      </c>
    </row>
    <row r="78" spans="1:38" ht="20.100000000000001" customHeight="1" x14ac:dyDescent="0.2">
      <c r="D78" s="47" t="s">
        <v>97</v>
      </c>
      <c r="F78" s="48">
        <v>40</v>
      </c>
      <c r="G78" s="48">
        <v>180</v>
      </c>
      <c r="H78" s="48">
        <v>167</v>
      </c>
      <c r="I78" s="48">
        <v>53</v>
      </c>
      <c r="J78" s="48">
        <v>0</v>
      </c>
      <c r="K78" s="48">
        <v>0</v>
      </c>
      <c r="L78" s="49"/>
      <c r="M78" s="49"/>
      <c r="N78" s="49"/>
      <c r="O78" s="48">
        <v>5</v>
      </c>
      <c r="P78" s="48">
        <v>313</v>
      </c>
      <c r="Q78" s="48">
        <v>312</v>
      </c>
      <c r="R78" s="48">
        <v>6</v>
      </c>
      <c r="S78" s="48">
        <v>0</v>
      </c>
      <c r="T78" s="48">
        <v>0</v>
      </c>
      <c r="U78" s="49"/>
      <c r="V78" s="49"/>
      <c r="W78" s="49"/>
      <c r="X78" s="48">
        <v>91</v>
      </c>
      <c r="Y78" s="48">
        <v>264</v>
      </c>
      <c r="Z78" s="48">
        <v>250</v>
      </c>
      <c r="AA78" s="48">
        <v>105</v>
      </c>
      <c r="AB78" s="48">
        <v>0</v>
      </c>
      <c r="AC78" s="48">
        <v>0</v>
      </c>
      <c r="AD78" s="49"/>
      <c r="AE78" s="49"/>
      <c r="AF78" s="49"/>
      <c r="AG78" s="48">
        <v>9</v>
      </c>
      <c r="AH78" s="48">
        <v>151</v>
      </c>
      <c r="AI78" s="48">
        <v>155</v>
      </c>
      <c r="AJ78" s="48">
        <v>5</v>
      </c>
      <c r="AK78" s="48">
        <v>0</v>
      </c>
      <c r="AL78" s="48">
        <v>0</v>
      </c>
    </row>
    <row r="79" spans="1:38" ht="20.100000000000001" customHeight="1" x14ac:dyDescent="0.2">
      <c r="D79" s="2" t="s">
        <v>113</v>
      </c>
      <c r="F79" s="39">
        <v>10</v>
      </c>
      <c r="G79" s="39">
        <v>185</v>
      </c>
      <c r="H79" s="39">
        <v>183</v>
      </c>
      <c r="I79" s="39">
        <v>12</v>
      </c>
      <c r="J79" s="39">
        <v>0</v>
      </c>
      <c r="K79" s="39">
        <v>0</v>
      </c>
      <c r="L79" s="39"/>
      <c r="M79" s="39"/>
      <c r="N79" s="39"/>
      <c r="O79" s="39">
        <v>3</v>
      </c>
      <c r="P79" s="39">
        <v>296</v>
      </c>
      <c r="Q79" s="39">
        <v>289</v>
      </c>
      <c r="R79" s="39">
        <v>10</v>
      </c>
      <c r="S79" s="39">
        <v>0</v>
      </c>
      <c r="T79" s="39">
        <v>0</v>
      </c>
      <c r="U79" s="39"/>
      <c r="V79" s="39"/>
      <c r="W79" s="39"/>
      <c r="X79" s="39">
        <v>37</v>
      </c>
      <c r="Y79" s="39">
        <v>292</v>
      </c>
      <c r="Z79" s="39">
        <v>285</v>
      </c>
      <c r="AA79" s="39">
        <v>44</v>
      </c>
      <c r="AB79" s="39">
        <v>0</v>
      </c>
      <c r="AC79" s="39">
        <v>0</v>
      </c>
      <c r="AD79" s="39"/>
      <c r="AE79" s="39"/>
      <c r="AF79" s="39"/>
      <c r="AG79" s="39">
        <v>5</v>
      </c>
      <c r="AH79" s="39">
        <v>170</v>
      </c>
      <c r="AI79" s="39">
        <v>169</v>
      </c>
      <c r="AJ79" s="39">
        <v>6</v>
      </c>
      <c r="AK79" s="39">
        <v>0</v>
      </c>
      <c r="AL79" s="39">
        <v>0</v>
      </c>
    </row>
    <row r="80" spans="1:38" ht="20.100000000000001" customHeight="1" x14ac:dyDescent="0.2">
      <c r="D80" s="47" t="s">
        <v>99</v>
      </c>
      <c r="F80" s="48">
        <v>7</v>
      </c>
      <c r="G80" s="48">
        <v>147</v>
      </c>
      <c r="H80" s="48">
        <v>145</v>
      </c>
      <c r="I80" s="48">
        <v>9</v>
      </c>
      <c r="J80" s="48">
        <v>0</v>
      </c>
      <c r="K80" s="48">
        <v>0</v>
      </c>
      <c r="L80" s="49"/>
      <c r="M80" s="49"/>
      <c r="N80" s="49"/>
      <c r="O80" s="48">
        <v>8</v>
      </c>
      <c r="P80" s="48">
        <v>296</v>
      </c>
      <c r="Q80" s="48">
        <v>301</v>
      </c>
      <c r="R80" s="48">
        <v>3</v>
      </c>
      <c r="S80" s="48">
        <v>0</v>
      </c>
      <c r="T80" s="48">
        <v>0</v>
      </c>
      <c r="U80" s="49"/>
      <c r="V80" s="49"/>
      <c r="W80" s="49"/>
      <c r="X80" s="48">
        <v>80</v>
      </c>
      <c r="Y80" s="48">
        <v>338</v>
      </c>
      <c r="Z80" s="48">
        <v>356</v>
      </c>
      <c r="AA80" s="48">
        <v>62</v>
      </c>
      <c r="AB80" s="48">
        <v>0</v>
      </c>
      <c r="AC80" s="48">
        <v>0</v>
      </c>
      <c r="AD80" s="49"/>
      <c r="AE80" s="49"/>
      <c r="AF80" s="49"/>
      <c r="AG80" s="48">
        <v>5</v>
      </c>
      <c r="AH80" s="48">
        <v>154</v>
      </c>
      <c r="AI80" s="48">
        <v>154</v>
      </c>
      <c r="AJ80" s="48">
        <v>5</v>
      </c>
      <c r="AK80" s="48">
        <v>0</v>
      </c>
      <c r="AL80" s="48">
        <v>0</v>
      </c>
    </row>
    <row r="81" spans="1:38" ht="20.100000000000001" customHeight="1" x14ac:dyDescent="0.2">
      <c r="D81" s="2" t="s">
        <v>114</v>
      </c>
      <c r="F81" s="39">
        <v>143</v>
      </c>
      <c r="G81" s="39">
        <v>151</v>
      </c>
      <c r="H81" s="39">
        <v>137</v>
      </c>
      <c r="I81" s="39">
        <v>157</v>
      </c>
      <c r="J81" s="39">
        <v>0</v>
      </c>
      <c r="K81" s="39">
        <v>0</v>
      </c>
      <c r="L81" s="39"/>
      <c r="M81" s="39"/>
      <c r="N81" s="39"/>
      <c r="O81" s="39">
        <v>15</v>
      </c>
      <c r="P81" s="39">
        <v>300</v>
      </c>
      <c r="Q81" s="39">
        <v>300</v>
      </c>
      <c r="R81" s="39">
        <v>15</v>
      </c>
      <c r="S81" s="39">
        <v>0</v>
      </c>
      <c r="T81" s="39">
        <v>0</v>
      </c>
      <c r="U81" s="39"/>
      <c r="V81" s="39"/>
      <c r="W81" s="39"/>
      <c r="X81" s="39">
        <v>151</v>
      </c>
      <c r="Y81" s="39">
        <v>225</v>
      </c>
      <c r="Z81" s="39">
        <v>204</v>
      </c>
      <c r="AA81" s="39">
        <v>172</v>
      </c>
      <c r="AB81" s="39">
        <v>0</v>
      </c>
      <c r="AC81" s="39">
        <v>0</v>
      </c>
      <c r="AD81" s="39"/>
      <c r="AE81" s="39"/>
      <c r="AF81" s="39"/>
      <c r="AG81" s="39">
        <v>22</v>
      </c>
      <c r="AH81" s="39">
        <v>147</v>
      </c>
      <c r="AI81" s="39">
        <v>155</v>
      </c>
      <c r="AJ81" s="39">
        <v>14</v>
      </c>
      <c r="AK81" s="39">
        <v>0</v>
      </c>
      <c r="AL81" s="39">
        <v>0</v>
      </c>
    </row>
    <row r="82" spans="1:38" ht="20.100000000000001" customHeight="1" x14ac:dyDescent="0.2">
      <c r="D82" s="47" t="s">
        <v>115</v>
      </c>
      <c r="F82" s="48">
        <v>33</v>
      </c>
      <c r="G82" s="48">
        <v>204</v>
      </c>
      <c r="H82" s="48">
        <v>220</v>
      </c>
      <c r="I82" s="48">
        <v>17</v>
      </c>
      <c r="J82" s="48">
        <v>0</v>
      </c>
      <c r="K82" s="48">
        <v>0</v>
      </c>
      <c r="L82" s="49"/>
      <c r="M82" s="49"/>
      <c r="N82" s="49"/>
      <c r="O82" s="48">
        <v>10</v>
      </c>
      <c r="P82" s="48">
        <v>284</v>
      </c>
      <c r="Q82" s="48">
        <v>281</v>
      </c>
      <c r="R82" s="48">
        <v>13</v>
      </c>
      <c r="S82" s="48">
        <v>0</v>
      </c>
      <c r="T82" s="48">
        <v>0</v>
      </c>
      <c r="U82" s="49"/>
      <c r="V82" s="49"/>
      <c r="W82" s="49"/>
      <c r="X82" s="48">
        <v>126</v>
      </c>
      <c r="Y82" s="48">
        <v>360</v>
      </c>
      <c r="Z82" s="48">
        <v>377</v>
      </c>
      <c r="AA82" s="48">
        <v>109</v>
      </c>
      <c r="AB82" s="48">
        <v>0</v>
      </c>
      <c r="AC82" s="48">
        <v>0</v>
      </c>
      <c r="AD82" s="49"/>
      <c r="AE82" s="49"/>
      <c r="AF82" s="49"/>
      <c r="AG82" s="48">
        <v>4</v>
      </c>
      <c r="AH82" s="48">
        <v>181</v>
      </c>
      <c r="AI82" s="48">
        <v>182</v>
      </c>
      <c r="AJ82" s="48">
        <v>3</v>
      </c>
      <c r="AK82" s="48">
        <v>0</v>
      </c>
      <c r="AL82" s="48">
        <v>0</v>
      </c>
    </row>
    <row r="83" spans="1:38" ht="20.100000000000001" customHeight="1" x14ac:dyDescent="0.2">
      <c r="D83" s="2" t="s">
        <v>116</v>
      </c>
      <c r="F83" s="39">
        <v>32</v>
      </c>
      <c r="G83" s="39">
        <v>221</v>
      </c>
      <c r="H83" s="39">
        <v>223</v>
      </c>
      <c r="I83" s="39">
        <v>30</v>
      </c>
      <c r="J83" s="39">
        <v>0</v>
      </c>
      <c r="K83" s="39">
        <v>0</v>
      </c>
      <c r="L83" s="39"/>
      <c r="M83" s="39"/>
      <c r="N83" s="39"/>
      <c r="O83" s="39">
        <v>8</v>
      </c>
      <c r="P83" s="39">
        <v>252</v>
      </c>
      <c r="Q83" s="39">
        <v>257</v>
      </c>
      <c r="R83" s="39">
        <v>3</v>
      </c>
      <c r="S83" s="39">
        <v>0</v>
      </c>
      <c r="T83" s="39">
        <v>0</v>
      </c>
      <c r="U83" s="39"/>
      <c r="V83" s="39"/>
      <c r="W83" s="39"/>
      <c r="X83" s="39">
        <v>97</v>
      </c>
      <c r="Y83" s="39">
        <v>409</v>
      </c>
      <c r="Z83" s="39">
        <v>372</v>
      </c>
      <c r="AA83" s="39">
        <v>134</v>
      </c>
      <c r="AB83" s="39">
        <v>0</v>
      </c>
      <c r="AC83" s="39">
        <v>0</v>
      </c>
      <c r="AD83" s="39"/>
      <c r="AE83" s="39"/>
      <c r="AF83" s="39"/>
      <c r="AG83" s="39">
        <v>6</v>
      </c>
      <c r="AH83" s="39">
        <v>169</v>
      </c>
      <c r="AI83" s="39">
        <v>160</v>
      </c>
      <c r="AJ83" s="39">
        <v>15</v>
      </c>
      <c r="AK83" s="39">
        <v>0</v>
      </c>
      <c r="AL83" s="39">
        <v>0</v>
      </c>
    </row>
    <row r="84" spans="1:38" ht="20.100000000000001" customHeight="1" x14ac:dyDescent="0.2">
      <c r="D84" s="47" t="s">
        <v>103</v>
      </c>
      <c r="F84" s="48">
        <v>43</v>
      </c>
      <c r="G84" s="48">
        <v>106</v>
      </c>
      <c r="H84" s="48">
        <v>114</v>
      </c>
      <c r="I84" s="48">
        <v>35</v>
      </c>
      <c r="J84" s="48">
        <v>0</v>
      </c>
      <c r="K84" s="48">
        <v>0</v>
      </c>
      <c r="L84" s="49"/>
      <c r="M84" s="49"/>
      <c r="N84" s="49"/>
      <c r="O84" s="48">
        <v>13</v>
      </c>
      <c r="P84" s="48">
        <v>305</v>
      </c>
      <c r="Q84" s="48">
        <v>309</v>
      </c>
      <c r="R84" s="48">
        <v>9</v>
      </c>
      <c r="S84" s="48">
        <v>0</v>
      </c>
      <c r="T84" s="48">
        <v>0</v>
      </c>
      <c r="U84" s="49"/>
      <c r="V84" s="49"/>
      <c r="W84" s="49"/>
      <c r="X84" s="48">
        <v>110</v>
      </c>
      <c r="Y84" s="48">
        <v>382</v>
      </c>
      <c r="Z84" s="48">
        <v>378</v>
      </c>
      <c r="AA84" s="48">
        <v>114</v>
      </c>
      <c r="AB84" s="48">
        <v>0</v>
      </c>
      <c r="AC84" s="48">
        <v>0</v>
      </c>
      <c r="AD84" s="49"/>
      <c r="AE84" s="49"/>
      <c r="AF84" s="49"/>
      <c r="AG84" s="48">
        <v>17</v>
      </c>
      <c r="AH84" s="48">
        <v>156</v>
      </c>
      <c r="AI84" s="48">
        <v>165</v>
      </c>
      <c r="AJ84" s="48">
        <v>8</v>
      </c>
      <c r="AK84" s="48">
        <v>0</v>
      </c>
      <c r="AL84" s="48">
        <v>0</v>
      </c>
    </row>
    <row r="85" spans="1:38" ht="20.100000000000001" customHeight="1" x14ac:dyDescent="0.2">
      <c r="D85" s="2" t="s">
        <v>104</v>
      </c>
      <c r="F85" s="39">
        <v>106</v>
      </c>
      <c r="G85" s="39">
        <v>155</v>
      </c>
      <c r="H85" s="39">
        <v>137</v>
      </c>
      <c r="I85" s="39">
        <v>124</v>
      </c>
      <c r="J85" s="39">
        <v>0</v>
      </c>
      <c r="K85" s="39">
        <v>0</v>
      </c>
      <c r="L85" s="39"/>
      <c r="M85" s="39"/>
      <c r="N85" s="39"/>
      <c r="O85" s="39">
        <v>14</v>
      </c>
      <c r="P85" s="39">
        <v>276</v>
      </c>
      <c r="Q85" s="39">
        <v>282</v>
      </c>
      <c r="R85" s="39">
        <v>8</v>
      </c>
      <c r="S85" s="39">
        <v>0</v>
      </c>
      <c r="T85" s="39">
        <v>0</v>
      </c>
      <c r="U85" s="39"/>
      <c r="V85" s="39"/>
      <c r="W85" s="39"/>
      <c r="X85" s="39">
        <v>270</v>
      </c>
      <c r="Y85" s="39">
        <v>217</v>
      </c>
      <c r="Z85" s="39">
        <v>202</v>
      </c>
      <c r="AA85" s="39">
        <v>285</v>
      </c>
      <c r="AB85" s="39">
        <v>0</v>
      </c>
      <c r="AC85" s="39">
        <v>0</v>
      </c>
      <c r="AD85" s="39"/>
      <c r="AE85" s="39"/>
      <c r="AF85" s="39"/>
      <c r="AG85" s="39">
        <v>15</v>
      </c>
      <c r="AH85" s="39">
        <v>168</v>
      </c>
      <c r="AI85" s="39">
        <v>181</v>
      </c>
      <c r="AJ85" s="39">
        <v>2</v>
      </c>
      <c r="AK85" s="39">
        <v>0</v>
      </c>
      <c r="AL85" s="39">
        <v>0</v>
      </c>
    </row>
    <row r="86" spans="1:38" ht="20.100000000000001" customHeight="1" x14ac:dyDescent="0.2">
      <c r="D86" s="47" t="s">
        <v>117</v>
      </c>
      <c r="F86" s="48">
        <v>10</v>
      </c>
      <c r="G86" s="48">
        <v>155</v>
      </c>
      <c r="H86" s="48">
        <v>157</v>
      </c>
      <c r="I86" s="48">
        <v>8</v>
      </c>
      <c r="J86" s="48">
        <v>0</v>
      </c>
      <c r="K86" s="48">
        <v>0</v>
      </c>
      <c r="L86" s="49"/>
      <c r="M86" s="49"/>
      <c r="N86" s="49"/>
      <c r="O86" s="48">
        <v>15</v>
      </c>
      <c r="P86" s="48">
        <v>272</v>
      </c>
      <c r="Q86" s="48">
        <v>280</v>
      </c>
      <c r="R86" s="48">
        <v>7</v>
      </c>
      <c r="S86" s="48">
        <v>0</v>
      </c>
      <c r="T86" s="48">
        <v>0</v>
      </c>
      <c r="U86" s="49"/>
      <c r="V86" s="49"/>
      <c r="W86" s="49"/>
      <c r="X86" s="48">
        <v>39</v>
      </c>
      <c r="Y86" s="48">
        <v>262</v>
      </c>
      <c r="Z86" s="48">
        <v>244</v>
      </c>
      <c r="AA86" s="48">
        <v>57</v>
      </c>
      <c r="AB86" s="48">
        <v>0</v>
      </c>
      <c r="AC86" s="48">
        <v>0</v>
      </c>
      <c r="AD86" s="49"/>
      <c r="AE86" s="49"/>
      <c r="AF86" s="49"/>
      <c r="AG86" s="48">
        <v>8</v>
      </c>
      <c r="AH86" s="48">
        <v>182</v>
      </c>
      <c r="AI86" s="48">
        <v>185</v>
      </c>
      <c r="AJ86" s="48">
        <v>5</v>
      </c>
      <c r="AK86" s="48">
        <v>0</v>
      </c>
      <c r="AL86" s="48">
        <v>0</v>
      </c>
    </row>
    <row r="87" spans="1:38" ht="20.100000000000001" customHeight="1" x14ac:dyDescent="0.2">
      <c r="D87" s="2" t="s">
        <v>106</v>
      </c>
      <c r="F87" s="39">
        <v>13</v>
      </c>
      <c r="G87" s="39">
        <v>146</v>
      </c>
      <c r="H87" s="39">
        <v>147</v>
      </c>
      <c r="I87" s="39">
        <v>12</v>
      </c>
      <c r="J87" s="39">
        <v>0</v>
      </c>
      <c r="K87" s="39">
        <v>0</v>
      </c>
      <c r="L87" s="39"/>
      <c r="M87" s="39"/>
      <c r="N87" s="39"/>
      <c r="O87" s="39">
        <v>13</v>
      </c>
      <c r="P87" s="39">
        <v>266</v>
      </c>
      <c r="Q87" s="39">
        <v>271</v>
      </c>
      <c r="R87" s="39">
        <v>8</v>
      </c>
      <c r="S87" s="39">
        <v>0</v>
      </c>
      <c r="T87" s="39">
        <v>0</v>
      </c>
      <c r="U87" s="39"/>
      <c r="V87" s="39"/>
      <c r="W87" s="39"/>
      <c r="X87" s="39">
        <v>51</v>
      </c>
      <c r="Y87" s="39">
        <v>474</v>
      </c>
      <c r="Z87" s="39">
        <v>432</v>
      </c>
      <c r="AA87" s="39">
        <v>93</v>
      </c>
      <c r="AB87" s="39">
        <v>0</v>
      </c>
      <c r="AC87" s="39">
        <v>0</v>
      </c>
      <c r="AD87" s="39"/>
      <c r="AE87" s="39"/>
      <c r="AF87" s="39"/>
      <c r="AG87" s="39">
        <v>4</v>
      </c>
      <c r="AH87" s="39">
        <v>162</v>
      </c>
      <c r="AI87" s="39">
        <v>161</v>
      </c>
      <c r="AJ87" s="39">
        <v>5</v>
      </c>
      <c r="AK87" s="39">
        <v>0</v>
      </c>
      <c r="AL87" s="39">
        <v>0</v>
      </c>
    </row>
    <row r="88" spans="1:38" ht="20.100000000000001" customHeight="1" x14ac:dyDescent="0.2">
      <c r="D88" s="47" t="s">
        <v>107</v>
      </c>
      <c r="F88" s="48">
        <v>249</v>
      </c>
      <c r="G88" s="48">
        <v>141</v>
      </c>
      <c r="H88" s="48">
        <v>94</v>
      </c>
      <c r="I88" s="48">
        <v>296</v>
      </c>
      <c r="J88" s="48">
        <v>0</v>
      </c>
      <c r="K88" s="48">
        <v>0</v>
      </c>
      <c r="L88" s="49"/>
      <c r="M88" s="49"/>
      <c r="N88" s="49"/>
      <c r="O88" s="48">
        <v>3</v>
      </c>
      <c r="P88" s="48">
        <v>268</v>
      </c>
      <c r="Q88" s="48">
        <v>262</v>
      </c>
      <c r="R88" s="48">
        <v>9</v>
      </c>
      <c r="S88" s="48">
        <v>0</v>
      </c>
      <c r="T88" s="48">
        <v>0</v>
      </c>
      <c r="U88" s="49"/>
      <c r="V88" s="49"/>
      <c r="W88" s="49"/>
      <c r="X88" s="48">
        <v>184</v>
      </c>
      <c r="Y88" s="48">
        <v>266</v>
      </c>
      <c r="Z88" s="48">
        <v>202</v>
      </c>
      <c r="AA88" s="48">
        <v>248</v>
      </c>
      <c r="AB88" s="48">
        <v>0</v>
      </c>
      <c r="AC88" s="48">
        <v>0</v>
      </c>
      <c r="AD88" s="49"/>
      <c r="AE88" s="49"/>
      <c r="AF88" s="49"/>
      <c r="AG88" s="48">
        <v>9</v>
      </c>
      <c r="AH88" s="48">
        <v>152</v>
      </c>
      <c r="AI88" s="48">
        <v>157</v>
      </c>
      <c r="AJ88" s="48">
        <v>4</v>
      </c>
      <c r="AK88" s="48">
        <v>0</v>
      </c>
      <c r="AL88" s="48">
        <v>0</v>
      </c>
    </row>
    <row r="89" spans="1:38" ht="20.100000000000001" customHeight="1" x14ac:dyDescent="0.2">
      <c r="D89" s="2" t="s">
        <v>108</v>
      </c>
      <c r="F89" s="39">
        <v>15</v>
      </c>
      <c r="G89" s="39">
        <v>103</v>
      </c>
      <c r="H89" s="39">
        <v>102</v>
      </c>
      <c r="I89" s="39">
        <v>16</v>
      </c>
      <c r="J89" s="39">
        <v>0</v>
      </c>
      <c r="K89" s="39">
        <v>0</v>
      </c>
      <c r="L89" s="39"/>
      <c r="M89" s="39"/>
      <c r="N89" s="39"/>
      <c r="O89" s="39">
        <v>4</v>
      </c>
      <c r="P89" s="39">
        <v>277</v>
      </c>
      <c r="Q89" s="39">
        <v>276</v>
      </c>
      <c r="R89" s="39">
        <v>5</v>
      </c>
      <c r="S89" s="39">
        <v>0</v>
      </c>
      <c r="T89" s="39">
        <v>0</v>
      </c>
      <c r="U89" s="39"/>
      <c r="V89" s="39"/>
      <c r="W89" s="39"/>
      <c r="X89" s="39">
        <v>88</v>
      </c>
      <c r="Y89" s="39">
        <v>295</v>
      </c>
      <c r="Z89" s="39">
        <v>294</v>
      </c>
      <c r="AA89" s="39">
        <v>89</v>
      </c>
      <c r="AB89" s="39">
        <v>0</v>
      </c>
      <c r="AC89" s="39">
        <v>0</v>
      </c>
      <c r="AD89" s="39"/>
      <c r="AE89" s="39"/>
      <c r="AF89" s="39"/>
      <c r="AG89" s="39">
        <v>10</v>
      </c>
      <c r="AH89" s="39">
        <v>144</v>
      </c>
      <c r="AI89" s="39">
        <v>147</v>
      </c>
      <c r="AJ89" s="39">
        <v>7</v>
      </c>
      <c r="AK89" s="39">
        <v>0</v>
      </c>
      <c r="AL89" s="39">
        <v>0</v>
      </c>
    </row>
    <row r="90" spans="1:38" ht="20.100000000000001" customHeight="1" x14ac:dyDescent="0.2">
      <c r="D90" s="47" t="s">
        <v>128</v>
      </c>
      <c r="F90" s="48">
        <v>9</v>
      </c>
      <c r="G90" s="48">
        <v>202</v>
      </c>
      <c r="H90" s="48">
        <v>192</v>
      </c>
      <c r="I90" s="48">
        <v>19</v>
      </c>
      <c r="J90" s="48">
        <v>0</v>
      </c>
      <c r="K90" s="48">
        <v>0</v>
      </c>
      <c r="L90" s="49"/>
      <c r="M90" s="49"/>
      <c r="N90" s="49"/>
      <c r="O90" s="48">
        <v>6</v>
      </c>
      <c r="P90" s="48">
        <v>263</v>
      </c>
      <c r="Q90" s="48">
        <v>265</v>
      </c>
      <c r="R90" s="48">
        <v>4</v>
      </c>
      <c r="S90" s="48">
        <v>0</v>
      </c>
      <c r="T90" s="48">
        <v>0</v>
      </c>
      <c r="U90" s="49"/>
      <c r="V90" s="49"/>
      <c r="W90" s="49"/>
      <c r="X90" s="48">
        <v>69</v>
      </c>
      <c r="Y90" s="48">
        <v>346</v>
      </c>
      <c r="Z90" s="48">
        <v>348</v>
      </c>
      <c r="AA90" s="48">
        <v>67</v>
      </c>
      <c r="AB90" s="48">
        <v>0</v>
      </c>
      <c r="AC90" s="48">
        <v>0</v>
      </c>
      <c r="AD90" s="49"/>
      <c r="AE90" s="49"/>
      <c r="AF90" s="49"/>
      <c r="AG90" s="48">
        <v>4</v>
      </c>
      <c r="AH90" s="48">
        <v>159</v>
      </c>
      <c r="AI90" s="48">
        <v>162</v>
      </c>
      <c r="AJ90" s="48">
        <v>1</v>
      </c>
      <c r="AK90" s="48">
        <v>0</v>
      </c>
      <c r="AL90" s="48">
        <v>0</v>
      </c>
    </row>
    <row r="91" spans="1:38" ht="20.100000000000001" customHeight="1" x14ac:dyDescent="0.2"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</row>
    <row r="92" spans="1:38" s="1" customFormat="1" ht="20.100000000000001" customHeight="1" x14ac:dyDescent="0.25">
      <c r="A92" s="3"/>
      <c r="B92" s="6"/>
      <c r="C92" s="51" t="s">
        <v>129</v>
      </c>
      <c r="D92" s="52"/>
      <c r="E92" s="5"/>
      <c r="F92" s="53">
        <v>755</v>
      </c>
      <c r="G92" s="53">
        <v>2233</v>
      </c>
      <c r="H92" s="53">
        <v>2144</v>
      </c>
      <c r="I92" s="53">
        <v>844</v>
      </c>
      <c r="J92" s="53">
        <v>0</v>
      </c>
      <c r="K92" s="53">
        <v>0</v>
      </c>
      <c r="L92" s="54"/>
      <c r="M92" s="54"/>
      <c r="N92" s="54"/>
      <c r="O92" s="53">
        <v>120</v>
      </c>
      <c r="P92" s="53">
        <v>3926</v>
      </c>
      <c r="Q92" s="53">
        <v>3938</v>
      </c>
      <c r="R92" s="53">
        <v>108</v>
      </c>
      <c r="S92" s="53">
        <v>0</v>
      </c>
      <c r="T92" s="53">
        <v>0</v>
      </c>
      <c r="U92" s="54"/>
      <c r="V92" s="54"/>
      <c r="W92" s="54"/>
      <c r="X92" s="53">
        <v>1516</v>
      </c>
      <c r="Y92" s="53">
        <v>4505</v>
      </c>
      <c r="Z92" s="53">
        <v>4258</v>
      </c>
      <c r="AA92" s="53">
        <v>1763</v>
      </c>
      <c r="AB92" s="53">
        <v>0</v>
      </c>
      <c r="AC92" s="53">
        <v>0</v>
      </c>
      <c r="AD92" s="54"/>
      <c r="AE92" s="54"/>
      <c r="AF92" s="54"/>
      <c r="AG92" s="53">
        <v>119</v>
      </c>
      <c r="AH92" s="53">
        <v>2256</v>
      </c>
      <c r="AI92" s="53">
        <v>2292</v>
      </c>
      <c r="AJ92" s="53">
        <v>83</v>
      </c>
      <c r="AK92" s="53">
        <v>0</v>
      </c>
      <c r="AL92" s="53">
        <v>0</v>
      </c>
    </row>
    <row r="93" spans="1:38" ht="20.100000000000001" customHeight="1" x14ac:dyDescent="0.2"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</row>
    <row r="94" spans="1:38" ht="20.100000000000001" customHeight="1" x14ac:dyDescent="0.2">
      <c r="C94" s="3" t="s">
        <v>130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</row>
    <row r="95" spans="1:38" ht="20.100000000000001" customHeight="1" x14ac:dyDescent="0.2">
      <c r="D95" s="2" t="s">
        <v>131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/>
      <c r="M95" s="39"/>
      <c r="N95" s="39"/>
      <c r="O95" s="39">
        <v>0</v>
      </c>
      <c r="P95" s="39">
        <v>1</v>
      </c>
      <c r="Q95" s="39">
        <v>1</v>
      </c>
      <c r="R95" s="39">
        <v>0</v>
      </c>
      <c r="S95" s="39">
        <v>0</v>
      </c>
      <c r="T95" s="39">
        <v>0</v>
      </c>
      <c r="U95" s="39"/>
      <c r="V95" s="39"/>
      <c r="W95" s="39"/>
      <c r="X95" s="39">
        <v>0</v>
      </c>
      <c r="Y95" s="39">
        <v>86</v>
      </c>
      <c r="Z95" s="39">
        <v>69</v>
      </c>
      <c r="AA95" s="39">
        <v>17</v>
      </c>
      <c r="AB95" s="39">
        <v>0</v>
      </c>
      <c r="AC95" s="39">
        <v>0</v>
      </c>
      <c r="AD95" s="39"/>
      <c r="AE95" s="39"/>
      <c r="AF95" s="39"/>
      <c r="AG95" s="39">
        <v>0</v>
      </c>
      <c r="AH95" s="39">
        <v>500</v>
      </c>
      <c r="AI95" s="39">
        <v>487</v>
      </c>
      <c r="AJ95" s="39">
        <v>13</v>
      </c>
      <c r="AK95" s="39">
        <v>0</v>
      </c>
      <c r="AL95" s="39">
        <v>0</v>
      </c>
    </row>
    <row r="96" spans="1:38" ht="20.100000000000001" customHeight="1" x14ac:dyDescent="0.2">
      <c r="D96" s="47" t="s">
        <v>132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9"/>
      <c r="M96" s="49"/>
      <c r="N96" s="49"/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9"/>
      <c r="V96" s="49"/>
      <c r="W96" s="49"/>
      <c r="X96" s="48">
        <v>0</v>
      </c>
      <c r="Y96" s="48">
        <v>95</v>
      </c>
      <c r="Z96" s="48">
        <v>86</v>
      </c>
      <c r="AA96" s="48">
        <v>9</v>
      </c>
      <c r="AB96" s="48">
        <v>0</v>
      </c>
      <c r="AC96" s="48">
        <v>0</v>
      </c>
      <c r="AD96" s="49"/>
      <c r="AE96" s="49"/>
      <c r="AF96" s="49"/>
      <c r="AG96" s="48">
        <v>0</v>
      </c>
      <c r="AH96" s="48">
        <v>501</v>
      </c>
      <c r="AI96" s="48">
        <v>484</v>
      </c>
      <c r="AJ96" s="48">
        <v>17</v>
      </c>
      <c r="AK96" s="48">
        <v>0</v>
      </c>
      <c r="AL96" s="48">
        <v>0</v>
      </c>
    </row>
    <row r="97" spans="1:38" ht="20.100000000000001" customHeight="1" x14ac:dyDescent="0.2"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</row>
    <row r="98" spans="1:38" ht="20.100000000000001" customHeight="1" x14ac:dyDescent="0.25">
      <c r="C98" s="51" t="s">
        <v>133</v>
      </c>
      <c r="D98" s="52"/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4"/>
      <c r="M98" s="54"/>
      <c r="N98" s="54"/>
      <c r="O98" s="53">
        <v>0</v>
      </c>
      <c r="P98" s="53">
        <v>1</v>
      </c>
      <c r="Q98" s="53">
        <v>1</v>
      </c>
      <c r="R98" s="53">
        <v>0</v>
      </c>
      <c r="S98" s="53">
        <v>0</v>
      </c>
      <c r="T98" s="53">
        <v>0</v>
      </c>
      <c r="U98" s="54"/>
      <c r="V98" s="54"/>
      <c r="W98" s="54"/>
      <c r="X98" s="53">
        <v>0</v>
      </c>
      <c r="Y98" s="53">
        <v>181</v>
      </c>
      <c r="Z98" s="53">
        <v>155</v>
      </c>
      <c r="AA98" s="53">
        <v>26</v>
      </c>
      <c r="AB98" s="53">
        <v>0</v>
      </c>
      <c r="AC98" s="53">
        <v>0</v>
      </c>
      <c r="AD98" s="54"/>
      <c r="AE98" s="54"/>
      <c r="AF98" s="54"/>
      <c r="AG98" s="53">
        <v>0</v>
      </c>
      <c r="AH98" s="53">
        <v>1001</v>
      </c>
      <c r="AI98" s="53">
        <v>971</v>
      </c>
      <c r="AJ98" s="53">
        <v>30</v>
      </c>
      <c r="AK98" s="53">
        <v>0</v>
      </c>
      <c r="AL98" s="53">
        <v>0</v>
      </c>
    </row>
    <row r="99" spans="1:38" ht="20.100000000000001" customHeight="1" x14ac:dyDescent="0.2"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</row>
    <row r="100" spans="1:38" ht="20.100000000000001" customHeight="1" x14ac:dyDescent="0.2">
      <c r="C100" s="3" t="s">
        <v>134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</row>
    <row r="101" spans="1:38" ht="20.100000000000001" customHeight="1" x14ac:dyDescent="0.2">
      <c r="D101" s="2" t="s">
        <v>122</v>
      </c>
      <c r="F101" s="39">
        <v>3</v>
      </c>
      <c r="G101" s="39">
        <v>81</v>
      </c>
      <c r="H101" s="39">
        <v>81</v>
      </c>
      <c r="I101" s="39">
        <v>3</v>
      </c>
      <c r="J101" s="39">
        <v>0</v>
      </c>
      <c r="K101" s="39">
        <v>0</v>
      </c>
      <c r="L101" s="39"/>
      <c r="M101" s="39"/>
      <c r="N101" s="39"/>
      <c r="O101" s="39">
        <v>2</v>
      </c>
      <c r="P101" s="39">
        <v>100</v>
      </c>
      <c r="Q101" s="39">
        <v>100</v>
      </c>
      <c r="R101" s="39">
        <v>2</v>
      </c>
      <c r="S101" s="39">
        <v>0</v>
      </c>
      <c r="T101" s="39">
        <v>0</v>
      </c>
      <c r="U101" s="39"/>
      <c r="V101" s="39"/>
      <c r="W101" s="39"/>
      <c r="X101" s="39">
        <v>0</v>
      </c>
      <c r="Y101" s="39">
        <v>0</v>
      </c>
      <c r="Z101" s="39">
        <v>0</v>
      </c>
      <c r="AA101" s="39">
        <v>0</v>
      </c>
      <c r="AB101" s="39">
        <v>0</v>
      </c>
      <c r="AC101" s="39">
        <v>0</v>
      </c>
      <c r="AD101" s="39"/>
      <c r="AE101" s="39"/>
      <c r="AF101" s="39"/>
      <c r="AG101" s="39">
        <v>0</v>
      </c>
      <c r="AH101" s="39">
        <v>0</v>
      </c>
      <c r="AI101" s="39">
        <v>0</v>
      </c>
      <c r="AJ101" s="39">
        <v>0</v>
      </c>
      <c r="AK101" s="39">
        <v>0</v>
      </c>
      <c r="AL101" s="39">
        <v>0</v>
      </c>
    </row>
    <row r="102" spans="1:38" ht="20.100000000000001" customHeight="1" x14ac:dyDescent="0.2">
      <c r="D102" s="47" t="s">
        <v>135</v>
      </c>
      <c r="F102" s="48">
        <v>8</v>
      </c>
      <c r="G102" s="48">
        <v>305</v>
      </c>
      <c r="H102" s="48">
        <v>294</v>
      </c>
      <c r="I102" s="48">
        <v>19</v>
      </c>
      <c r="J102" s="48">
        <v>0</v>
      </c>
      <c r="K102" s="48">
        <v>0</v>
      </c>
      <c r="L102" s="49"/>
      <c r="M102" s="49"/>
      <c r="N102" s="49"/>
      <c r="O102" s="48">
        <v>3</v>
      </c>
      <c r="P102" s="48">
        <v>102</v>
      </c>
      <c r="Q102" s="48">
        <v>102</v>
      </c>
      <c r="R102" s="48">
        <v>3</v>
      </c>
      <c r="S102" s="48">
        <v>0</v>
      </c>
      <c r="T102" s="48">
        <v>0</v>
      </c>
      <c r="U102" s="49"/>
      <c r="V102" s="49"/>
      <c r="W102" s="49"/>
      <c r="X102" s="48">
        <v>0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49"/>
      <c r="AE102" s="49"/>
      <c r="AF102" s="49"/>
      <c r="AG102" s="48">
        <v>0</v>
      </c>
      <c r="AH102" s="48">
        <v>0</v>
      </c>
      <c r="AI102" s="48">
        <v>0</v>
      </c>
      <c r="AJ102" s="48">
        <v>0</v>
      </c>
      <c r="AK102" s="48">
        <v>0</v>
      </c>
      <c r="AL102" s="48">
        <v>0</v>
      </c>
    </row>
    <row r="103" spans="1:38" ht="20.100000000000001" customHeight="1" x14ac:dyDescent="0.2">
      <c r="D103" s="2" t="s">
        <v>98</v>
      </c>
      <c r="F103" s="39">
        <v>9</v>
      </c>
      <c r="G103" s="39">
        <v>126</v>
      </c>
      <c r="H103" s="39">
        <v>127</v>
      </c>
      <c r="I103" s="39">
        <v>8</v>
      </c>
      <c r="J103" s="39">
        <v>0</v>
      </c>
      <c r="K103" s="39">
        <v>0</v>
      </c>
      <c r="L103" s="39"/>
      <c r="M103" s="39"/>
      <c r="N103" s="39"/>
      <c r="O103" s="39">
        <v>3</v>
      </c>
      <c r="P103" s="39">
        <v>100</v>
      </c>
      <c r="Q103" s="39">
        <v>101</v>
      </c>
      <c r="R103" s="39">
        <v>2</v>
      </c>
      <c r="S103" s="39">
        <v>0</v>
      </c>
      <c r="T103" s="39">
        <v>0</v>
      </c>
      <c r="U103" s="39"/>
      <c r="V103" s="39"/>
      <c r="W103" s="39"/>
      <c r="X103" s="39">
        <v>0</v>
      </c>
      <c r="Y103" s="39">
        <v>0</v>
      </c>
      <c r="Z103" s="39">
        <v>0</v>
      </c>
      <c r="AA103" s="39">
        <v>0</v>
      </c>
      <c r="AB103" s="39">
        <v>0</v>
      </c>
      <c r="AC103" s="39">
        <v>0</v>
      </c>
      <c r="AD103" s="39"/>
      <c r="AE103" s="39"/>
      <c r="AF103" s="39"/>
      <c r="AG103" s="39">
        <v>0</v>
      </c>
      <c r="AH103" s="39">
        <v>0</v>
      </c>
      <c r="AI103" s="39">
        <v>0</v>
      </c>
      <c r="AJ103" s="39">
        <v>0</v>
      </c>
      <c r="AK103" s="39">
        <v>0</v>
      </c>
      <c r="AL103" s="39">
        <v>0</v>
      </c>
    </row>
    <row r="104" spans="1:38" ht="20.100000000000001" customHeight="1" x14ac:dyDescent="0.2">
      <c r="D104" s="47" t="s">
        <v>136</v>
      </c>
      <c r="F104" s="48">
        <v>5</v>
      </c>
      <c r="G104" s="48">
        <v>56</v>
      </c>
      <c r="H104" s="48">
        <v>56</v>
      </c>
      <c r="I104" s="48">
        <v>5</v>
      </c>
      <c r="J104" s="48">
        <v>0</v>
      </c>
      <c r="K104" s="48">
        <v>0</v>
      </c>
      <c r="L104" s="49"/>
      <c r="M104" s="49"/>
      <c r="N104" s="49"/>
      <c r="O104" s="48">
        <v>3</v>
      </c>
      <c r="P104" s="48">
        <v>100</v>
      </c>
      <c r="Q104" s="48">
        <v>101</v>
      </c>
      <c r="R104" s="48">
        <v>2</v>
      </c>
      <c r="S104" s="48">
        <v>0</v>
      </c>
      <c r="T104" s="48">
        <v>0</v>
      </c>
      <c r="U104" s="49"/>
      <c r="V104" s="49"/>
      <c r="W104" s="49"/>
      <c r="X104" s="48">
        <v>0</v>
      </c>
      <c r="Y104" s="48">
        <v>0</v>
      </c>
      <c r="Z104" s="48">
        <v>0</v>
      </c>
      <c r="AA104" s="48">
        <v>0</v>
      </c>
      <c r="AB104" s="48">
        <v>0</v>
      </c>
      <c r="AC104" s="48">
        <v>0</v>
      </c>
      <c r="AD104" s="49"/>
      <c r="AE104" s="49"/>
      <c r="AF104" s="49"/>
      <c r="AG104" s="48">
        <v>0</v>
      </c>
      <c r="AH104" s="48">
        <v>0</v>
      </c>
      <c r="AI104" s="48">
        <v>0</v>
      </c>
      <c r="AJ104" s="48">
        <v>0</v>
      </c>
      <c r="AK104" s="48">
        <v>0</v>
      </c>
      <c r="AL104" s="48">
        <v>0</v>
      </c>
    </row>
    <row r="105" spans="1:38" ht="20.100000000000001" customHeight="1" x14ac:dyDescent="0.2">
      <c r="D105" s="2" t="s">
        <v>114</v>
      </c>
      <c r="F105" s="39">
        <v>1</v>
      </c>
      <c r="G105" s="39">
        <v>102</v>
      </c>
      <c r="H105" s="39">
        <v>97</v>
      </c>
      <c r="I105" s="39">
        <v>6</v>
      </c>
      <c r="J105" s="39">
        <v>0</v>
      </c>
      <c r="K105" s="39">
        <v>0</v>
      </c>
      <c r="L105" s="39"/>
      <c r="M105" s="39"/>
      <c r="N105" s="39"/>
      <c r="O105" s="39">
        <v>4</v>
      </c>
      <c r="P105" s="39">
        <v>100</v>
      </c>
      <c r="Q105" s="39">
        <v>101</v>
      </c>
      <c r="R105" s="39">
        <v>3</v>
      </c>
      <c r="S105" s="39">
        <v>0</v>
      </c>
      <c r="T105" s="39">
        <v>0</v>
      </c>
      <c r="U105" s="39"/>
      <c r="V105" s="39"/>
      <c r="W105" s="39"/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0</v>
      </c>
      <c r="AD105" s="39"/>
      <c r="AE105" s="39"/>
      <c r="AF105" s="39"/>
      <c r="AG105" s="39">
        <v>0</v>
      </c>
      <c r="AH105" s="39">
        <v>1</v>
      </c>
      <c r="AI105" s="39">
        <v>1</v>
      </c>
      <c r="AJ105" s="39">
        <v>0</v>
      </c>
      <c r="AK105" s="39">
        <v>0</v>
      </c>
      <c r="AL105" s="39">
        <v>0</v>
      </c>
    </row>
    <row r="106" spans="1:38" ht="20.100000000000001" customHeight="1" x14ac:dyDescent="0.2">
      <c r="D106" s="47" t="s">
        <v>101</v>
      </c>
      <c r="F106" s="48">
        <v>8</v>
      </c>
      <c r="G106" s="48">
        <v>80</v>
      </c>
      <c r="H106" s="48">
        <v>75</v>
      </c>
      <c r="I106" s="48">
        <v>13</v>
      </c>
      <c r="J106" s="48">
        <v>0</v>
      </c>
      <c r="K106" s="48">
        <v>0</v>
      </c>
      <c r="L106" s="49"/>
      <c r="M106" s="49"/>
      <c r="N106" s="49"/>
      <c r="O106" s="48">
        <v>2</v>
      </c>
      <c r="P106" s="48">
        <v>101</v>
      </c>
      <c r="Q106" s="48">
        <v>100</v>
      </c>
      <c r="R106" s="48">
        <v>3</v>
      </c>
      <c r="S106" s="48">
        <v>0</v>
      </c>
      <c r="T106" s="48">
        <v>0</v>
      </c>
      <c r="U106" s="49"/>
      <c r="V106" s="49"/>
      <c r="W106" s="49"/>
      <c r="X106" s="48">
        <v>0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9"/>
      <c r="AE106" s="49"/>
      <c r="AF106" s="49"/>
      <c r="AG106" s="48">
        <v>0</v>
      </c>
      <c r="AH106" s="48">
        <v>0</v>
      </c>
      <c r="AI106" s="48">
        <v>0</v>
      </c>
      <c r="AJ106" s="48">
        <v>0</v>
      </c>
      <c r="AK106" s="48">
        <v>0</v>
      </c>
      <c r="AL106" s="48">
        <v>0</v>
      </c>
    </row>
    <row r="107" spans="1:38" ht="20.100000000000001" customHeight="1" x14ac:dyDescent="0.2">
      <c r="D107" s="50" t="s">
        <v>116</v>
      </c>
      <c r="F107" s="49">
        <v>8</v>
      </c>
      <c r="G107" s="49">
        <v>109</v>
      </c>
      <c r="H107" s="49">
        <v>115</v>
      </c>
      <c r="I107" s="49">
        <v>2</v>
      </c>
      <c r="J107" s="49">
        <v>0</v>
      </c>
      <c r="K107" s="49">
        <v>0</v>
      </c>
      <c r="L107" s="49"/>
      <c r="M107" s="49"/>
      <c r="N107" s="49"/>
      <c r="O107" s="49">
        <v>3</v>
      </c>
      <c r="P107" s="49">
        <v>101</v>
      </c>
      <c r="Q107" s="49">
        <v>103</v>
      </c>
      <c r="R107" s="49">
        <v>1</v>
      </c>
      <c r="S107" s="49">
        <v>0</v>
      </c>
      <c r="T107" s="49">
        <v>0</v>
      </c>
      <c r="U107" s="49"/>
      <c r="V107" s="49"/>
      <c r="W107" s="49"/>
      <c r="X107" s="49">
        <v>0</v>
      </c>
      <c r="Y107" s="49">
        <v>0</v>
      </c>
      <c r="Z107" s="49">
        <v>0</v>
      </c>
      <c r="AA107" s="49">
        <v>0</v>
      </c>
      <c r="AB107" s="49">
        <v>0</v>
      </c>
      <c r="AC107" s="49">
        <v>0</v>
      </c>
      <c r="AD107" s="49"/>
      <c r="AE107" s="49"/>
      <c r="AF107" s="49"/>
      <c r="AG107" s="49">
        <v>0</v>
      </c>
      <c r="AH107" s="49">
        <v>0</v>
      </c>
      <c r="AI107" s="49">
        <v>0</v>
      </c>
      <c r="AJ107" s="49">
        <v>0</v>
      </c>
      <c r="AK107" s="49">
        <v>0</v>
      </c>
      <c r="AL107" s="49">
        <v>0</v>
      </c>
    </row>
    <row r="108" spans="1:38" ht="20.100000000000001" customHeight="1" x14ac:dyDescent="0.2">
      <c r="D108" s="47" t="s">
        <v>103</v>
      </c>
      <c r="F108" s="48">
        <v>8</v>
      </c>
      <c r="G108" s="48">
        <v>140</v>
      </c>
      <c r="H108" s="48">
        <v>136</v>
      </c>
      <c r="I108" s="48">
        <v>12</v>
      </c>
      <c r="J108" s="48">
        <v>0</v>
      </c>
      <c r="K108" s="48">
        <v>0</v>
      </c>
      <c r="L108" s="49"/>
      <c r="M108" s="49"/>
      <c r="N108" s="49"/>
      <c r="O108" s="48">
        <v>2</v>
      </c>
      <c r="P108" s="48">
        <v>101</v>
      </c>
      <c r="Q108" s="48">
        <v>103</v>
      </c>
      <c r="R108" s="48">
        <v>0</v>
      </c>
      <c r="S108" s="48">
        <v>0</v>
      </c>
      <c r="T108" s="48">
        <v>0</v>
      </c>
      <c r="U108" s="49"/>
      <c r="V108" s="49"/>
      <c r="W108" s="49"/>
      <c r="X108" s="48">
        <v>0</v>
      </c>
      <c r="Y108" s="48">
        <v>0</v>
      </c>
      <c r="Z108" s="48">
        <v>0</v>
      </c>
      <c r="AA108" s="48">
        <v>0</v>
      </c>
      <c r="AB108" s="48">
        <v>0</v>
      </c>
      <c r="AC108" s="48">
        <v>0</v>
      </c>
      <c r="AD108" s="49"/>
      <c r="AE108" s="49"/>
      <c r="AF108" s="49"/>
      <c r="AG108" s="48">
        <v>0</v>
      </c>
      <c r="AH108" s="48">
        <v>0</v>
      </c>
      <c r="AI108" s="48">
        <v>0</v>
      </c>
      <c r="AJ108" s="48">
        <v>0</v>
      </c>
      <c r="AK108" s="48">
        <v>0</v>
      </c>
      <c r="AL108" s="48">
        <v>0</v>
      </c>
    </row>
    <row r="109" spans="1:38" ht="20.100000000000001" customHeight="1" x14ac:dyDescent="0.2">
      <c r="D109" s="50" t="s">
        <v>137</v>
      </c>
      <c r="F109" s="49">
        <v>2</v>
      </c>
      <c r="G109" s="49">
        <v>124</v>
      </c>
      <c r="H109" s="49">
        <v>112</v>
      </c>
      <c r="I109" s="49">
        <v>14</v>
      </c>
      <c r="J109" s="49">
        <v>0</v>
      </c>
      <c r="K109" s="49">
        <v>0</v>
      </c>
      <c r="L109" s="49"/>
      <c r="M109" s="49"/>
      <c r="N109" s="49"/>
      <c r="O109" s="49">
        <v>4</v>
      </c>
      <c r="P109" s="49">
        <v>101</v>
      </c>
      <c r="Q109" s="49">
        <v>101</v>
      </c>
      <c r="R109" s="49">
        <v>4</v>
      </c>
      <c r="S109" s="49">
        <v>0</v>
      </c>
      <c r="T109" s="49">
        <v>0</v>
      </c>
      <c r="U109" s="49"/>
      <c r="V109" s="49"/>
      <c r="W109" s="49"/>
      <c r="X109" s="49">
        <v>0</v>
      </c>
      <c r="Y109" s="49">
        <v>0</v>
      </c>
      <c r="Z109" s="49">
        <v>0</v>
      </c>
      <c r="AA109" s="49">
        <v>0</v>
      </c>
      <c r="AB109" s="49">
        <v>0</v>
      </c>
      <c r="AC109" s="49">
        <v>0</v>
      </c>
      <c r="AD109" s="49"/>
      <c r="AE109" s="49"/>
      <c r="AF109" s="49"/>
      <c r="AG109" s="49">
        <v>0</v>
      </c>
      <c r="AH109" s="49">
        <v>0</v>
      </c>
      <c r="AI109" s="49">
        <v>0</v>
      </c>
      <c r="AJ109" s="49">
        <v>0</v>
      </c>
      <c r="AK109" s="49">
        <v>0</v>
      </c>
      <c r="AL109" s="49">
        <v>0</v>
      </c>
    </row>
    <row r="110" spans="1:38" ht="20.100000000000001" customHeight="1" x14ac:dyDescent="0.2"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</row>
    <row r="111" spans="1:38" s="1" customFormat="1" ht="20.100000000000001" customHeight="1" x14ac:dyDescent="0.25">
      <c r="A111" s="3"/>
      <c r="B111" s="6"/>
      <c r="C111" s="51" t="s">
        <v>138</v>
      </c>
      <c r="D111" s="52"/>
      <c r="E111" s="5"/>
      <c r="F111" s="53">
        <v>52</v>
      </c>
      <c r="G111" s="53">
        <v>1123</v>
      </c>
      <c r="H111" s="53">
        <v>1093</v>
      </c>
      <c r="I111" s="53">
        <v>82</v>
      </c>
      <c r="J111" s="53">
        <v>0</v>
      </c>
      <c r="K111" s="53">
        <v>0</v>
      </c>
      <c r="L111" s="54"/>
      <c r="M111" s="54"/>
      <c r="N111" s="54"/>
      <c r="O111" s="53">
        <v>26</v>
      </c>
      <c r="P111" s="53">
        <v>906</v>
      </c>
      <c r="Q111" s="53">
        <v>912</v>
      </c>
      <c r="R111" s="53">
        <v>20</v>
      </c>
      <c r="S111" s="53">
        <v>0</v>
      </c>
      <c r="T111" s="53">
        <v>0</v>
      </c>
      <c r="U111" s="54"/>
      <c r="V111" s="54"/>
      <c r="W111" s="54"/>
      <c r="X111" s="53">
        <v>0</v>
      </c>
      <c r="Y111" s="53">
        <v>0</v>
      </c>
      <c r="Z111" s="53">
        <v>0</v>
      </c>
      <c r="AA111" s="53">
        <v>0</v>
      </c>
      <c r="AB111" s="53">
        <v>0</v>
      </c>
      <c r="AC111" s="53">
        <v>0</v>
      </c>
      <c r="AD111" s="54"/>
      <c r="AE111" s="54"/>
      <c r="AF111" s="54"/>
      <c r="AG111" s="53">
        <v>0</v>
      </c>
      <c r="AH111" s="53">
        <v>1</v>
      </c>
      <c r="AI111" s="53">
        <v>1</v>
      </c>
      <c r="AJ111" s="53">
        <v>0</v>
      </c>
      <c r="AK111" s="53">
        <v>0</v>
      </c>
      <c r="AL111" s="53">
        <v>0</v>
      </c>
    </row>
    <row r="112" spans="1:38" s="1" customFormat="1" ht="20.100000000000001" customHeight="1" x14ac:dyDescent="0.2">
      <c r="A112" s="3"/>
      <c r="B112" s="6"/>
      <c r="C112" s="3"/>
      <c r="D112" s="3"/>
      <c r="E112" s="5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</row>
    <row r="113" spans="1:38" s="1" customFormat="1" ht="20.100000000000001" customHeight="1" x14ac:dyDescent="0.2">
      <c r="A113" s="3"/>
      <c r="B113" s="6"/>
      <c r="C113" s="3" t="s">
        <v>139</v>
      </c>
      <c r="D113" s="3"/>
      <c r="E113" s="5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</row>
    <row r="114" spans="1:38" s="1" customFormat="1" ht="20.100000000000001" customHeight="1" x14ac:dyDescent="0.2">
      <c r="A114" s="3"/>
      <c r="B114" s="6"/>
      <c r="C114" s="3"/>
      <c r="D114" s="2" t="s">
        <v>140</v>
      </c>
      <c r="E114" s="5"/>
      <c r="F114" s="39">
        <v>688</v>
      </c>
      <c r="G114" s="39">
        <v>3148</v>
      </c>
      <c r="H114" s="39">
        <v>3787</v>
      </c>
      <c r="I114" s="39">
        <v>49</v>
      </c>
      <c r="J114" s="39">
        <v>0</v>
      </c>
      <c r="K114" s="39">
        <v>0</v>
      </c>
      <c r="L114" s="39"/>
      <c r="M114" s="39"/>
      <c r="N114" s="39"/>
      <c r="O114" s="39">
        <v>0</v>
      </c>
      <c r="P114" s="39">
        <v>65</v>
      </c>
      <c r="Q114" s="39">
        <v>55</v>
      </c>
      <c r="R114" s="39">
        <v>10</v>
      </c>
      <c r="S114" s="39">
        <v>0</v>
      </c>
      <c r="T114" s="39">
        <v>0</v>
      </c>
      <c r="U114" s="39"/>
      <c r="V114" s="39"/>
      <c r="W114" s="39"/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0</v>
      </c>
      <c r="AD114" s="39"/>
      <c r="AE114" s="39"/>
      <c r="AF114" s="39"/>
      <c r="AG114" s="39">
        <v>0</v>
      </c>
      <c r="AH114" s="39">
        <v>0</v>
      </c>
      <c r="AI114" s="39">
        <v>0</v>
      </c>
      <c r="AJ114" s="39">
        <v>0</v>
      </c>
      <c r="AK114" s="39">
        <v>0</v>
      </c>
      <c r="AL114" s="39">
        <v>0</v>
      </c>
    </row>
    <row r="115" spans="1:38" ht="20.100000000000001" customHeight="1" x14ac:dyDescent="0.2">
      <c r="D115" s="47" t="s">
        <v>141</v>
      </c>
      <c r="F115" s="48">
        <v>559</v>
      </c>
      <c r="G115" s="48">
        <v>2182</v>
      </c>
      <c r="H115" s="48">
        <v>2736</v>
      </c>
      <c r="I115" s="48">
        <v>5</v>
      </c>
      <c r="J115" s="48">
        <v>0</v>
      </c>
      <c r="K115" s="48">
        <v>0</v>
      </c>
      <c r="L115" s="49"/>
      <c r="M115" s="49"/>
      <c r="N115" s="49"/>
      <c r="O115" s="48">
        <v>0</v>
      </c>
      <c r="P115" s="48">
        <v>0</v>
      </c>
      <c r="Q115" s="48">
        <v>0</v>
      </c>
      <c r="R115" s="48">
        <v>0</v>
      </c>
      <c r="S115" s="48">
        <v>0</v>
      </c>
      <c r="T115" s="48">
        <v>0</v>
      </c>
      <c r="U115" s="49"/>
      <c r="V115" s="49"/>
      <c r="W115" s="49"/>
      <c r="X115" s="48">
        <v>0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9"/>
      <c r="AE115" s="49"/>
      <c r="AF115" s="49"/>
      <c r="AG115" s="48">
        <v>0</v>
      </c>
      <c r="AH115" s="48">
        <v>0</v>
      </c>
      <c r="AI115" s="48">
        <v>0</v>
      </c>
      <c r="AJ115" s="48">
        <v>0</v>
      </c>
      <c r="AK115" s="48">
        <v>0</v>
      </c>
      <c r="AL115" s="48">
        <v>0</v>
      </c>
    </row>
    <row r="116" spans="1:38" s="1" customFormat="1" ht="20.100000000000001" customHeight="1" x14ac:dyDescent="0.2">
      <c r="A116" s="3"/>
      <c r="B116" s="6"/>
      <c r="C116" s="3"/>
      <c r="D116" s="2" t="s">
        <v>142</v>
      </c>
      <c r="E116" s="5"/>
      <c r="F116" s="39">
        <v>0</v>
      </c>
      <c r="G116" s="39">
        <v>4</v>
      </c>
      <c r="H116" s="39">
        <v>4</v>
      </c>
      <c r="I116" s="39">
        <v>0</v>
      </c>
      <c r="J116" s="39">
        <v>0</v>
      </c>
      <c r="K116" s="39">
        <v>0</v>
      </c>
      <c r="L116" s="39"/>
      <c r="M116" s="39"/>
      <c r="N116" s="39"/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/>
      <c r="V116" s="39"/>
      <c r="W116" s="39"/>
      <c r="X116" s="39">
        <v>11</v>
      </c>
      <c r="Y116" s="39">
        <v>95</v>
      </c>
      <c r="Z116" s="39">
        <v>97</v>
      </c>
      <c r="AA116" s="39">
        <v>9</v>
      </c>
      <c r="AB116" s="39">
        <v>0</v>
      </c>
      <c r="AC116" s="39">
        <v>0</v>
      </c>
      <c r="AD116" s="39"/>
      <c r="AE116" s="39"/>
      <c r="AF116" s="39"/>
      <c r="AG116" s="39">
        <v>0</v>
      </c>
      <c r="AH116" s="39">
        <v>0</v>
      </c>
      <c r="AI116" s="39">
        <v>0</v>
      </c>
      <c r="AJ116" s="39">
        <v>0</v>
      </c>
      <c r="AK116" s="39">
        <v>0</v>
      </c>
      <c r="AL116" s="39">
        <v>0</v>
      </c>
    </row>
    <row r="117" spans="1:38" s="1" customFormat="1" ht="20.100000000000001" customHeight="1" x14ac:dyDescent="0.2">
      <c r="A117" s="3"/>
      <c r="B117" s="6"/>
      <c r="C117" s="3"/>
      <c r="D117" s="2"/>
      <c r="E117" s="5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</row>
    <row r="118" spans="1:38" s="1" customFormat="1" ht="20.100000000000001" customHeight="1" x14ac:dyDescent="0.25">
      <c r="A118" s="3"/>
      <c r="B118" s="6"/>
      <c r="C118" s="51" t="s">
        <v>143</v>
      </c>
      <c r="D118" s="52"/>
      <c r="E118" s="5"/>
      <c r="F118" s="53">
        <v>1247</v>
      </c>
      <c r="G118" s="53">
        <v>5334</v>
      </c>
      <c r="H118" s="53">
        <v>6527</v>
      </c>
      <c r="I118" s="53">
        <v>54</v>
      </c>
      <c r="J118" s="53">
        <v>0</v>
      </c>
      <c r="K118" s="53">
        <v>0</v>
      </c>
      <c r="L118" s="54"/>
      <c r="M118" s="54"/>
      <c r="N118" s="54"/>
      <c r="O118" s="53">
        <v>0</v>
      </c>
      <c r="P118" s="53">
        <v>65</v>
      </c>
      <c r="Q118" s="53">
        <v>55</v>
      </c>
      <c r="R118" s="53">
        <v>10</v>
      </c>
      <c r="S118" s="53">
        <v>0</v>
      </c>
      <c r="T118" s="53">
        <v>0</v>
      </c>
      <c r="U118" s="54"/>
      <c r="V118" s="54"/>
      <c r="W118" s="54"/>
      <c r="X118" s="53">
        <v>11</v>
      </c>
      <c r="Y118" s="53">
        <v>95</v>
      </c>
      <c r="Z118" s="53">
        <v>97</v>
      </c>
      <c r="AA118" s="53">
        <v>9</v>
      </c>
      <c r="AB118" s="53">
        <v>0</v>
      </c>
      <c r="AC118" s="53">
        <v>0</v>
      </c>
      <c r="AD118" s="54"/>
      <c r="AE118" s="54"/>
      <c r="AF118" s="54"/>
      <c r="AG118" s="53">
        <v>0</v>
      </c>
      <c r="AH118" s="53">
        <v>0</v>
      </c>
      <c r="AI118" s="53">
        <v>0</v>
      </c>
      <c r="AJ118" s="53">
        <v>0</v>
      </c>
      <c r="AK118" s="53">
        <v>0</v>
      </c>
      <c r="AL118" s="53">
        <v>0</v>
      </c>
    </row>
    <row r="119" spans="1:38" s="1" customFormat="1" ht="20.100000000000001" customHeight="1" x14ac:dyDescent="0.2">
      <c r="A119" s="3"/>
      <c r="B119" s="6"/>
      <c r="C119" s="3"/>
      <c r="D119" s="3"/>
      <c r="E119" s="5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</row>
    <row r="120" spans="1:38" s="1" customFormat="1" ht="20.100000000000001" customHeight="1" x14ac:dyDescent="0.25">
      <c r="A120" s="3"/>
      <c r="B120" s="57" t="s">
        <v>144</v>
      </c>
      <c r="C120" s="58"/>
      <c r="D120" s="58"/>
      <c r="E120" s="5"/>
      <c r="F120" s="59">
        <v>2542</v>
      </c>
      <c r="G120" s="59">
        <v>13303</v>
      </c>
      <c r="H120" s="59">
        <v>14373</v>
      </c>
      <c r="I120" s="59">
        <v>1472</v>
      </c>
      <c r="J120" s="59">
        <v>0</v>
      </c>
      <c r="K120" s="59">
        <v>0</v>
      </c>
      <c r="L120" s="54"/>
      <c r="M120" s="54"/>
      <c r="N120" s="54"/>
      <c r="O120" s="59">
        <v>324</v>
      </c>
      <c r="P120" s="59">
        <v>11127</v>
      </c>
      <c r="Q120" s="59">
        <v>11049</v>
      </c>
      <c r="R120" s="59">
        <v>402</v>
      </c>
      <c r="S120" s="59">
        <v>0</v>
      </c>
      <c r="T120" s="59">
        <v>0</v>
      </c>
      <c r="U120" s="54"/>
      <c r="V120" s="54"/>
      <c r="W120" s="54"/>
      <c r="X120" s="59">
        <v>3000</v>
      </c>
      <c r="Y120" s="59">
        <v>15461</v>
      </c>
      <c r="Z120" s="59">
        <v>15527</v>
      </c>
      <c r="AA120" s="59">
        <v>2934</v>
      </c>
      <c r="AB120" s="59">
        <v>0</v>
      </c>
      <c r="AC120" s="59">
        <v>0</v>
      </c>
      <c r="AD120" s="54"/>
      <c r="AE120" s="54"/>
      <c r="AF120" s="54"/>
      <c r="AG120" s="59">
        <v>1004</v>
      </c>
      <c r="AH120" s="59">
        <v>11787</v>
      </c>
      <c r="AI120" s="59">
        <v>11913</v>
      </c>
      <c r="AJ120" s="59">
        <v>878</v>
      </c>
      <c r="AK120" s="59">
        <v>0</v>
      </c>
      <c r="AL120" s="59">
        <v>0</v>
      </c>
    </row>
    <row r="121" spans="1:38" ht="20.100000000000001" customHeight="1" x14ac:dyDescent="0.2"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</row>
    <row r="122" spans="1:38" ht="20.100000000000001" customHeight="1" x14ac:dyDescent="0.2">
      <c r="B122" s="6" t="s">
        <v>145</v>
      </c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</row>
    <row r="123" spans="1:38" ht="20.100000000000001" customHeight="1" x14ac:dyDescent="0.2">
      <c r="C123" s="3" t="s">
        <v>0</v>
      </c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</row>
    <row r="124" spans="1:38" ht="20.100000000000001" customHeight="1" x14ac:dyDescent="0.2">
      <c r="D124" s="2" t="s">
        <v>96</v>
      </c>
      <c r="F124" s="39">
        <v>0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39"/>
      <c r="M124" s="39"/>
      <c r="N124" s="39"/>
      <c r="O124" s="39">
        <v>1</v>
      </c>
      <c r="P124" s="39">
        <v>16</v>
      </c>
      <c r="Q124" s="39">
        <v>17</v>
      </c>
      <c r="R124" s="39">
        <v>0</v>
      </c>
      <c r="S124" s="39">
        <v>0</v>
      </c>
      <c r="T124" s="39">
        <v>0</v>
      </c>
      <c r="U124" s="39"/>
      <c r="V124" s="39"/>
      <c r="W124" s="39"/>
      <c r="X124" s="39">
        <v>381</v>
      </c>
      <c r="Y124" s="39">
        <v>1969</v>
      </c>
      <c r="Z124" s="39">
        <v>2114</v>
      </c>
      <c r="AA124" s="39">
        <v>236</v>
      </c>
      <c r="AB124" s="39">
        <v>0</v>
      </c>
      <c r="AC124" s="39">
        <v>0</v>
      </c>
      <c r="AD124" s="39"/>
      <c r="AE124" s="39"/>
      <c r="AF124" s="39"/>
      <c r="AG124" s="39">
        <v>58</v>
      </c>
      <c r="AH124" s="39">
        <v>920</v>
      </c>
      <c r="AI124" s="39">
        <v>937</v>
      </c>
      <c r="AJ124" s="39">
        <v>41</v>
      </c>
      <c r="AK124" s="39">
        <v>0</v>
      </c>
      <c r="AL124" s="39">
        <v>0</v>
      </c>
    </row>
    <row r="125" spans="1:38" ht="20.100000000000001" customHeight="1" x14ac:dyDescent="0.2">
      <c r="D125" s="47" t="s">
        <v>97</v>
      </c>
      <c r="F125" s="48">
        <v>0</v>
      </c>
      <c r="G125" s="48">
        <v>0</v>
      </c>
      <c r="H125" s="48">
        <v>0</v>
      </c>
      <c r="I125" s="48">
        <v>0</v>
      </c>
      <c r="J125" s="48">
        <v>0</v>
      </c>
      <c r="K125" s="48">
        <v>0</v>
      </c>
      <c r="L125" s="49"/>
      <c r="M125" s="49"/>
      <c r="N125" s="49"/>
      <c r="O125" s="48">
        <v>0</v>
      </c>
      <c r="P125" s="48">
        <v>0</v>
      </c>
      <c r="Q125" s="48">
        <v>0</v>
      </c>
      <c r="R125" s="48">
        <v>0</v>
      </c>
      <c r="S125" s="48">
        <v>0</v>
      </c>
      <c r="T125" s="48">
        <v>0</v>
      </c>
      <c r="U125" s="49"/>
      <c r="V125" s="49"/>
      <c r="W125" s="49"/>
      <c r="X125" s="48">
        <v>296</v>
      </c>
      <c r="Y125" s="48">
        <v>1888</v>
      </c>
      <c r="Z125" s="48">
        <v>1891</v>
      </c>
      <c r="AA125" s="48">
        <v>293</v>
      </c>
      <c r="AB125" s="48">
        <v>0</v>
      </c>
      <c r="AC125" s="48">
        <v>0</v>
      </c>
      <c r="AD125" s="49"/>
      <c r="AE125" s="49"/>
      <c r="AF125" s="49"/>
      <c r="AG125" s="48">
        <v>41</v>
      </c>
      <c r="AH125" s="48">
        <v>936</v>
      </c>
      <c r="AI125" s="48">
        <v>929</v>
      </c>
      <c r="AJ125" s="48">
        <v>48</v>
      </c>
      <c r="AK125" s="48">
        <v>0</v>
      </c>
      <c r="AL125" s="48">
        <v>0</v>
      </c>
    </row>
    <row r="126" spans="1:38" ht="20.100000000000001" customHeight="1" x14ac:dyDescent="0.2">
      <c r="D126" s="2" t="s">
        <v>98</v>
      </c>
      <c r="F126" s="39">
        <v>0</v>
      </c>
      <c r="G126" s="39">
        <v>0</v>
      </c>
      <c r="H126" s="39">
        <v>0</v>
      </c>
      <c r="I126" s="39">
        <v>0</v>
      </c>
      <c r="J126" s="39">
        <v>0</v>
      </c>
      <c r="K126" s="39">
        <v>0</v>
      </c>
      <c r="L126" s="39"/>
      <c r="M126" s="39"/>
      <c r="N126" s="39"/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/>
      <c r="V126" s="39"/>
      <c r="W126" s="39"/>
      <c r="X126" s="39">
        <v>420</v>
      </c>
      <c r="Y126" s="39">
        <v>1835</v>
      </c>
      <c r="Z126" s="39">
        <v>1953</v>
      </c>
      <c r="AA126" s="39">
        <v>302</v>
      </c>
      <c r="AB126" s="39">
        <v>0</v>
      </c>
      <c r="AC126" s="39">
        <v>0</v>
      </c>
      <c r="AD126" s="39"/>
      <c r="AE126" s="39"/>
      <c r="AF126" s="39"/>
      <c r="AG126" s="39">
        <v>55</v>
      </c>
      <c r="AH126" s="39">
        <v>941</v>
      </c>
      <c r="AI126" s="39">
        <v>942</v>
      </c>
      <c r="AJ126" s="39">
        <v>54</v>
      </c>
      <c r="AK126" s="39">
        <v>0</v>
      </c>
      <c r="AL126" s="39">
        <v>0</v>
      </c>
    </row>
    <row r="127" spans="1:38" ht="20.100000000000001" customHeight="1" x14ac:dyDescent="0.2">
      <c r="D127" s="47" t="s">
        <v>136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9"/>
      <c r="M127" s="49"/>
      <c r="N127" s="49"/>
      <c r="O127" s="48">
        <v>0</v>
      </c>
      <c r="P127" s="48">
        <v>0</v>
      </c>
      <c r="Q127" s="48">
        <v>0</v>
      </c>
      <c r="R127" s="48">
        <v>0</v>
      </c>
      <c r="S127" s="48">
        <v>0</v>
      </c>
      <c r="T127" s="48">
        <v>0</v>
      </c>
      <c r="U127" s="49"/>
      <c r="V127" s="49"/>
      <c r="W127" s="49"/>
      <c r="X127" s="48">
        <v>563</v>
      </c>
      <c r="Y127" s="48">
        <v>3219</v>
      </c>
      <c r="Z127" s="48">
        <v>2869</v>
      </c>
      <c r="AA127" s="48">
        <v>913</v>
      </c>
      <c r="AB127" s="48">
        <v>0</v>
      </c>
      <c r="AC127" s="48">
        <v>0</v>
      </c>
      <c r="AD127" s="49"/>
      <c r="AE127" s="49"/>
      <c r="AF127" s="49"/>
      <c r="AG127" s="48">
        <v>56</v>
      </c>
      <c r="AH127" s="48">
        <v>941</v>
      </c>
      <c r="AI127" s="48">
        <v>969</v>
      </c>
      <c r="AJ127" s="48">
        <v>28</v>
      </c>
      <c r="AK127" s="48">
        <v>0</v>
      </c>
      <c r="AL127" s="48">
        <v>0</v>
      </c>
    </row>
    <row r="128" spans="1:38" ht="20.100000000000001" customHeight="1" x14ac:dyDescent="0.2">
      <c r="D128" s="2" t="s">
        <v>114</v>
      </c>
      <c r="F128" s="39">
        <v>0</v>
      </c>
      <c r="G128" s="39">
        <v>0</v>
      </c>
      <c r="H128" s="39">
        <v>0</v>
      </c>
      <c r="I128" s="39">
        <v>0</v>
      </c>
      <c r="J128" s="39">
        <v>0</v>
      </c>
      <c r="K128" s="39">
        <v>0</v>
      </c>
      <c r="L128" s="39"/>
      <c r="M128" s="39"/>
      <c r="N128" s="39"/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/>
      <c r="V128" s="39"/>
      <c r="W128" s="39"/>
      <c r="X128" s="39">
        <v>334</v>
      </c>
      <c r="Y128" s="39">
        <v>2080</v>
      </c>
      <c r="Z128" s="39">
        <v>2151</v>
      </c>
      <c r="AA128" s="39">
        <v>263</v>
      </c>
      <c r="AB128" s="39">
        <v>0</v>
      </c>
      <c r="AC128" s="39">
        <v>0</v>
      </c>
      <c r="AD128" s="39"/>
      <c r="AE128" s="39"/>
      <c r="AF128" s="39"/>
      <c r="AG128" s="39">
        <v>60</v>
      </c>
      <c r="AH128" s="39">
        <v>943</v>
      </c>
      <c r="AI128" s="39">
        <v>957</v>
      </c>
      <c r="AJ128" s="39">
        <v>46</v>
      </c>
      <c r="AK128" s="39">
        <v>0</v>
      </c>
      <c r="AL128" s="39">
        <v>0</v>
      </c>
    </row>
    <row r="129" spans="1:38" ht="20.100000000000001" customHeight="1" x14ac:dyDescent="0.2">
      <c r="D129" s="47" t="s">
        <v>115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9"/>
      <c r="M129" s="49"/>
      <c r="N129" s="49"/>
      <c r="O129" s="48">
        <v>0</v>
      </c>
      <c r="P129" s="48">
        <v>0</v>
      </c>
      <c r="Q129" s="48">
        <v>0</v>
      </c>
      <c r="R129" s="48">
        <v>0</v>
      </c>
      <c r="S129" s="48">
        <v>0</v>
      </c>
      <c r="T129" s="48">
        <v>0</v>
      </c>
      <c r="U129" s="49"/>
      <c r="V129" s="49"/>
      <c r="W129" s="49"/>
      <c r="X129" s="48">
        <v>449</v>
      </c>
      <c r="Y129" s="48">
        <v>2590</v>
      </c>
      <c r="Z129" s="48">
        <v>2688</v>
      </c>
      <c r="AA129" s="48">
        <v>351</v>
      </c>
      <c r="AB129" s="48">
        <v>0</v>
      </c>
      <c r="AC129" s="48">
        <v>0</v>
      </c>
      <c r="AD129" s="49"/>
      <c r="AE129" s="49"/>
      <c r="AF129" s="49"/>
      <c r="AG129" s="48">
        <v>57</v>
      </c>
      <c r="AH129" s="48">
        <v>936</v>
      </c>
      <c r="AI129" s="48">
        <v>935</v>
      </c>
      <c r="AJ129" s="48">
        <v>58</v>
      </c>
      <c r="AK129" s="48">
        <v>0</v>
      </c>
      <c r="AL129" s="48">
        <v>0</v>
      </c>
    </row>
    <row r="130" spans="1:38" ht="20.100000000000001" customHeight="1" x14ac:dyDescent="0.2">
      <c r="D130" s="50" t="s">
        <v>116</v>
      </c>
      <c r="F130" s="49">
        <v>0</v>
      </c>
      <c r="G130" s="49">
        <v>0</v>
      </c>
      <c r="H130" s="49">
        <v>0</v>
      </c>
      <c r="I130" s="49">
        <v>0</v>
      </c>
      <c r="J130" s="49">
        <v>0</v>
      </c>
      <c r="K130" s="49">
        <v>0</v>
      </c>
      <c r="L130" s="49"/>
      <c r="M130" s="49"/>
      <c r="N130" s="49"/>
      <c r="O130" s="49">
        <v>0</v>
      </c>
      <c r="P130" s="49">
        <v>0</v>
      </c>
      <c r="Q130" s="49">
        <v>0</v>
      </c>
      <c r="R130" s="49">
        <v>0</v>
      </c>
      <c r="S130" s="49">
        <v>0</v>
      </c>
      <c r="T130" s="49">
        <v>0</v>
      </c>
      <c r="U130" s="49"/>
      <c r="V130" s="49"/>
      <c r="W130" s="49"/>
      <c r="X130" s="49">
        <v>36</v>
      </c>
      <c r="Y130" s="49">
        <v>300</v>
      </c>
      <c r="Z130" s="49">
        <v>314</v>
      </c>
      <c r="AA130" s="49">
        <v>22</v>
      </c>
      <c r="AB130" s="49">
        <v>0</v>
      </c>
      <c r="AC130" s="49">
        <v>0</v>
      </c>
      <c r="AD130" s="49"/>
      <c r="AE130" s="49"/>
      <c r="AF130" s="49"/>
      <c r="AG130" s="49">
        <v>31</v>
      </c>
      <c r="AH130" s="49">
        <v>945</v>
      </c>
      <c r="AI130" s="49">
        <v>936</v>
      </c>
      <c r="AJ130" s="49">
        <v>40</v>
      </c>
      <c r="AK130" s="49">
        <v>0</v>
      </c>
      <c r="AL130" s="49">
        <v>0</v>
      </c>
    </row>
    <row r="131" spans="1:38" ht="20.100000000000001" customHeight="1" x14ac:dyDescent="0.2"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</row>
    <row r="132" spans="1:38" s="1" customFormat="1" ht="20.100000000000001" customHeight="1" x14ac:dyDescent="0.25">
      <c r="A132" s="3"/>
      <c r="B132" s="6"/>
      <c r="C132" s="51" t="s">
        <v>120</v>
      </c>
      <c r="D132" s="52"/>
      <c r="E132" s="5"/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4"/>
      <c r="M132" s="54"/>
      <c r="N132" s="54"/>
      <c r="O132" s="53">
        <v>1</v>
      </c>
      <c r="P132" s="53">
        <v>16</v>
      </c>
      <c r="Q132" s="53">
        <v>17</v>
      </c>
      <c r="R132" s="53">
        <v>0</v>
      </c>
      <c r="S132" s="53">
        <v>0</v>
      </c>
      <c r="T132" s="53">
        <v>0</v>
      </c>
      <c r="U132" s="54"/>
      <c r="V132" s="54"/>
      <c r="W132" s="54"/>
      <c r="X132" s="53">
        <v>2479</v>
      </c>
      <c r="Y132" s="53">
        <v>13881</v>
      </c>
      <c r="Z132" s="53">
        <v>13980</v>
      </c>
      <c r="AA132" s="53">
        <v>2380</v>
      </c>
      <c r="AB132" s="53">
        <v>0</v>
      </c>
      <c r="AC132" s="53">
        <v>0</v>
      </c>
      <c r="AD132" s="54"/>
      <c r="AE132" s="54"/>
      <c r="AF132" s="54"/>
      <c r="AG132" s="53">
        <v>358</v>
      </c>
      <c r="AH132" s="53">
        <v>6562</v>
      </c>
      <c r="AI132" s="53">
        <v>6605</v>
      </c>
      <c r="AJ132" s="53">
        <v>315</v>
      </c>
      <c r="AK132" s="53">
        <v>0</v>
      </c>
      <c r="AL132" s="53">
        <v>0</v>
      </c>
    </row>
    <row r="133" spans="1:38" ht="20.100000000000001" customHeight="1" x14ac:dyDescent="0.2"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</row>
    <row r="134" spans="1:38" ht="20.100000000000001" customHeight="1" x14ac:dyDescent="0.2">
      <c r="B134" s="5"/>
      <c r="C134" s="3" t="s">
        <v>146</v>
      </c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</row>
    <row r="135" spans="1:38" ht="20.100000000000001" customHeight="1" x14ac:dyDescent="0.2">
      <c r="D135" s="2" t="s">
        <v>147</v>
      </c>
      <c r="F135" s="39">
        <v>78</v>
      </c>
      <c r="G135" s="39">
        <v>690</v>
      </c>
      <c r="H135" s="39">
        <v>694</v>
      </c>
      <c r="I135" s="39">
        <v>74</v>
      </c>
      <c r="J135" s="39">
        <v>0</v>
      </c>
      <c r="K135" s="39">
        <v>0</v>
      </c>
      <c r="L135" s="39"/>
      <c r="M135" s="39"/>
      <c r="N135" s="39"/>
      <c r="O135" s="39">
        <v>25</v>
      </c>
      <c r="P135" s="39">
        <v>562</v>
      </c>
      <c r="Q135" s="39">
        <v>568</v>
      </c>
      <c r="R135" s="39">
        <v>19</v>
      </c>
      <c r="S135" s="39">
        <v>0</v>
      </c>
      <c r="T135" s="39">
        <v>0</v>
      </c>
      <c r="U135" s="39"/>
      <c r="V135" s="39"/>
      <c r="W135" s="39"/>
      <c r="X135" s="39">
        <v>20</v>
      </c>
      <c r="Y135" s="39">
        <v>117</v>
      </c>
      <c r="Z135" s="39">
        <v>113</v>
      </c>
      <c r="AA135" s="39">
        <v>24</v>
      </c>
      <c r="AB135" s="39">
        <v>0</v>
      </c>
      <c r="AC135" s="39">
        <v>0</v>
      </c>
      <c r="AD135" s="39"/>
      <c r="AE135" s="39"/>
      <c r="AF135" s="39"/>
      <c r="AG135" s="39">
        <v>7</v>
      </c>
      <c r="AH135" s="39">
        <v>74</v>
      </c>
      <c r="AI135" s="39">
        <v>76</v>
      </c>
      <c r="AJ135" s="39">
        <v>5</v>
      </c>
      <c r="AK135" s="39">
        <v>0</v>
      </c>
      <c r="AL135" s="39">
        <v>0</v>
      </c>
    </row>
    <row r="136" spans="1:38" ht="20.100000000000001" customHeight="1" x14ac:dyDescent="0.2">
      <c r="D136" s="47" t="s">
        <v>148</v>
      </c>
      <c r="F136" s="48">
        <v>107</v>
      </c>
      <c r="G136" s="48">
        <v>861</v>
      </c>
      <c r="H136" s="48">
        <v>913</v>
      </c>
      <c r="I136" s="48">
        <v>55</v>
      </c>
      <c r="J136" s="48">
        <v>0</v>
      </c>
      <c r="K136" s="48">
        <v>0</v>
      </c>
      <c r="L136" s="49"/>
      <c r="M136" s="49"/>
      <c r="N136" s="49"/>
      <c r="O136" s="48">
        <v>18</v>
      </c>
      <c r="P136" s="48">
        <v>553</v>
      </c>
      <c r="Q136" s="48">
        <v>551</v>
      </c>
      <c r="R136" s="48">
        <v>20</v>
      </c>
      <c r="S136" s="48">
        <v>0</v>
      </c>
      <c r="T136" s="48">
        <v>0</v>
      </c>
      <c r="U136" s="49"/>
      <c r="V136" s="49"/>
      <c r="W136" s="49"/>
      <c r="X136" s="48">
        <v>11</v>
      </c>
      <c r="Y136" s="48">
        <v>41</v>
      </c>
      <c r="Z136" s="48">
        <v>45</v>
      </c>
      <c r="AA136" s="48">
        <v>7</v>
      </c>
      <c r="AB136" s="48">
        <v>0</v>
      </c>
      <c r="AC136" s="48">
        <v>0</v>
      </c>
      <c r="AD136" s="49"/>
      <c r="AE136" s="49"/>
      <c r="AF136" s="49"/>
      <c r="AG136" s="48">
        <v>5</v>
      </c>
      <c r="AH136" s="48">
        <v>82</v>
      </c>
      <c r="AI136" s="48">
        <v>85</v>
      </c>
      <c r="AJ136" s="48">
        <v>2</v>
      </c>
      <c r="AK136" s="48">
        <v>0</v>
      </c>
      <c r="AL136" s="48">
        <v>0</v>
      </c>
    </row>
    <row r="137" spans="1:38" ht="20.100000000000001" customHeight="1" x14ac:dyDescent="0.2">
      <c r="D137" s="2" t="s">
        <v>149</v>
      </c>
      <c r="F137" s="39">
        <v>96</v>
      </c>
      <c r="G137" s="39">
        <v>1281</v>
      </c>
      <c r="H137" s="39">
        <v>1309</v>
      </c>
      <c r="I137" s="39">
        <v>68</v>
      </c>
      <c r="J137" s="39">
        <v>0</v>
      </c>
      <c r="K137" s="39">
        <v>0</v>
      </c>
      <c r="L137" s="39"/>
      <c r="M137" s="39"/>
      <c r="N137" s="39"/>
      <c r="O137" s="39">
        <v>21</v>
      </c>
      <c r="P137" s="39">
        <v>549</v>
      </c>
      <c r="Q137" s="39">
        <v>560</v>
      </c>
      <c r="R137" s="39">
        <v>10</v>
      </c>
      <c r="S137" s="39">
        <v>0</v>
      </c>
      <c r="T137" s="39">
        <v>0</v>
      </c>
      <c r="U137" s="39"/>
      <c r="V137" s="39"/>
      <c r="W137" s="39"/>
      <c r="X137" s="39">
        <v>18</v>
      </c>
      <c r="Y137" s="39">
        <v>70</v>
      </c>
      <c r="Z137" s="39">
        <v>81</v>
      </c>
      <c r="AA137" s="39">
        <v>7</v>
      </c>
      <c r="AB137" s="39">
        <v>0</v>
      </c>
      <c r="AC137" s="39">
        <v>0</v>
      </c>
      <c r="AD137" s="39"/>
      <c r="AE137" s="39"/>
      <c r="AF137" s="39"/>
      <c r="AG137" s="39">
        <v>4</v>
      </c>
      <c r="AH137" s="39">
        <v>75</v>
      </c>
      <c r="AI137" s="39">
        <v>71</v>
      </c>
      <c r="AJ137" s="39">
        <v>8</v>
      </c>
      <c r="AK137" s="39">
        <v>0</v>
      </c>
      <c r="AL137" s="39">
        <v>0</v>
      </c>
    </row>
    <row r="138" spans="1:38" ht="20.100000000000001" customHeight="1" x14ac:dyDescent="0.2">
      <c r="D138" s="47" t="s">
        <v>150</v>
      </c>
      <c r="F138" s="48">
        <v>76</v>
      </c>
      <c r="G138" s="48">
        <v>899</v>
      </c>
      <c r="H138" s="48">
        <v>917</v>
      </c>
      <c r="I138" s="48">
        <v>58</v>
      </c>
      <c r="J138" s="48">
        <v>0</v>
      </c>
      <c r="K138" s="48">
        <v>0</v>
      </c>
      <c r="L138" s="49"/>
      <c r="M138" s="49"/>
      <c r="N138" s="49"/>
      <c r="O138" s="48">
        <v>18</v>
      </c>
      <c r="P138" s="48">
        <v>561</v>
      </c>
      <c r="Q138" s="48">
        <v>567</v>
      </c>
      <c r="R138" s="48">
        <v>12</v>
      </c>
      <c r="S138" s="48">
        <v>0</v>
      </c>
      <c r="T138" s="48">
        <v>0</v>
      </c>
      <c r="U138" s="49"/>
      <c r="V138" s="49"/>
      <c r="W138" s="49"/>
      <c r="X138" s="48">
        <v>13</v>
      </c>
      <c r="Y138" s="48">
        <v>69</v>
      </c>
      <c r="Z138" s="48">
        <v>64</v>
      </c>
      <c r="AA138" s="48">
        <v>18</v>
      </c>
      <c r="AB138" s="48">
        <v>0</v>
      </c>
      <c r="AC138" s="48">
        <v>0</v>
      </c>
      <c r="AD138" s="49"/>
      <c r="AE138" s="49"/>
      <c r="AF138" s="49"/>
      <c r="AG138" s="48">
        <v>6</v>
      </c>
      <c r="AH138" s="48">
        <v>66</v>
      </c>
      <c r="AI138" s="48">
        <v>64</v>
      </c>
      <c r="AJ138" s="48">
        <v>8</v>
      </c>
      <c r="AK138" s="48">
        <v>0</v>
      </c>
      <c r="AL138" s="48">
        <v>0</v>
      </c>
    </row>
    <row r="139" spans="1:38" ht="20.100000000000001" customHeight="1" x14ac:dyDescent="0.2">
      <c r="D139" s="2" t="s">
        <v>151</v>
      </c>
      <c r="F139" s="39">
        <v>113</v>
      </c>
      <c r="G139" s="39">
        <v>645</v>
      </c>
      <c r="H139" s="39">
        <v>659</v>
      </c>
      <c r="I139" s="39">
        <v>99</v>
      </c>
      <c r="J139" s="39">
        <v>0</v>
      </c>
      <c r="K139" s="39">
        <v>0</v>
      </c>
      <c r="L139" s="39"/>
      <c r="M139" s="39"/>
      <c r="N139" s="39"/>
      <c r="O139" s="39">
        <v>29</v>
      </c>
      <c r="P139" s="39">
        <v>557</v>
      </c>
      <c r="Q139" s="39">
        <v>572</v>
      </c>
      <c r="R139" s="39">
        <v>14</v>
      </c>
      <c r="S139" s="39">
        <v>0</v>
      </c>
      <c r="T139" s="39">
        <v>0</v>
      </c>
      <c r="U139" s="39"/>
      <c r="V139" s="39"/>
      <c r="W139" s="39"/>
      <c r="X139" s="39">
        <v>24</v>
      </c>
      <c r="Y139" s="39">
        <v>82</v>
      </c>
      <c r="Z139" s="39">
        <v>78</v>
      </c>
      <c r="AA139" s="39">
        <v>28</v>
      </c>
      <c r="AB139" s="39">
        <v>0</v>
      </c>
      <c r="AC139" s="39">
        <v>0</v>
      </c>
      <c r="AD139" s="39"/>
      <c r="AE139" s="39"/>
      <c r="AF139" s="39"/>
      <c r="AG139" s="39">
        <v>2</v>
      </c>
      <c r="AH139" s="39">
        <v>73</v>
      </c>
      <c r="AI139" s="39">
        <v>73</v>
      </c>
      <c r="AJ139" s="39">
        <v>2</v>
      </c>
      <c r="AK139" s="39">
        <v>0</v>
      </c>
      <c r="AL139" s="39">
        <v>0</v>
      </c>
    </row>
    <row r="140" spans="1:38" ht="20.100000000000001" customHeight="1" x14ac:dyDescent="0.2">
      <c r="D140" s="47" t="s">
        <v>152</v>
      </c>
      <c r="F140" s="48">
        <v>0</v>
      </c>
      <c r="G140" s="48">
        <v>87</v>
      </c>
      <c r="H140" s="48">
        <v>25</v>
      </c>
      <c r="I140" s="48">
        <v>62</v>
      </c>
      <c r="J140" s="48">
        <v>0</v>
      </c>
      <c r="K140" s="48">
        <v>0</v>
      </c>
      <c r="L140" s="49"/>
      <c r="M140" s="49"/>
      <c r="N140" s="49"/>
      <c r="O140" s="48">
        <v>0</v>
      </c>
      <c r="P140" s="48">
        <v>120</v>
      </c>
      <c r="Q140" s="48">
        <v>103</v>
      </c>
      <c r="R140" s="48">
        <v>17</v>
      </c>
      <c r="S140" s="48">
        <v>0</v>
      </c>
      <c r="T140" s="48">
        <v>0</v>
      </c>
      <c r="U140" s="49"/>
      <c r="V140" s="49"/>
      <c r="W140" s="49"/>
      <c r="X140" s="48">
        <v>0</v>
      </c>
      <c r="Y140" s="48">
        <v>7</v>
      </c>
      <c r="Z140" s="48">
        <v>0</v>
      </c>
      <c r="AA140" s="48">
        <v>7</v>
      </c>
      <c r="AB140" s="48">
        <v>0</v>
      </c>
      <c r="AC140" s="48">
        <v>0</v>
      </c>
      <c r="AD140" s="49"/>
      <c r="AE140" s="49"/>
      <c r="AF140" s="49"/>
      <c r="AG140" s="48">
        <v>0</v>
      </c>
      <c r="AH140" s="48">
        <v>16</v>
      </c>
      <c r="AI140" s="48">
        <v>9</v>
      </c>
      <c r="AJ140" s="48">
        <v>7</v>
      </c>
      <c r="AK140" s="48">
        <v>0</v>
      </c>
      <c r="AL140" s="48">
        <v>0</v>
      </c>
    </row>
    <row r="141" spans="1:38" ht="20.100000000000001" customHeight="1" x14ac:dyDescent="0.2"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</row>
    <row r="142" spans="1:38" s="1" customFormat="1" ht="20.100000000000001" customHeight="1" x14ac:dyDescent="0.25">
      <c r="A142" s="3"/>
      <c r="B142" s="6"/>
      <c r="C142" s="51" t="s">
        <v>153</v>
      </c>
      <c r="D142" s="52"/>
      <c r="E142" s="5"/>
      <c r="F142" s="53">
        <v>470</v>
      </c>
      <c r="G142" s="53">
        <v>4463</v>
      </c>
      <c r="H142" s="53">
        <v>4517</v>
      </c>
      <c r="I142" s="53">
        <v>416</v>
      </c>
      <c r="J142" s="53">
        <v>0</v>
      </c>
      <c r="K142" s="53">
        <v>0</v>
      </c>
      <c r="L142" s="54"/>
      <c r="M142" s="54"/>
      <c r="N142" s="54"/>
      <c r="O142" s="53">
        <v>111</v>
      </c>
      <c r="P142" s="53">
        <v>2902</v>
      </c>
      <c r="Q142" s="53">
        <v>2921</v>
      </c>
      <c r="R142" s="53">
        <v>92</v>
      </c>
      <c r="S142" s="53">
        <v>0</v>
      </c>
      <c r="T142" s="53">
        <v>0</v>
      </c>
      <c r="U142" s="54"/>
      <c r="V142" s="54"/>
      <c r="W142" s="54"/>
      <c r="X142" s="53">
        <v>86</v>
      </c>
      <c r="Y142" s="53">
        <v>386</v>
      </c>
      <c r="Z142" s="53">
        <v>381</v>
      </c>
      <c r="AA142" s="53">
        <v>91</v>
      </c>
      <c r="AB142" s="53">
        <v>0</v>
      </c>
      <c r="AC142" s="53">
        <v>0</v>
      </c>
      <c r="AD142" s="54"/>
      <c r="AE142" s="54"/>
      <c r="AF142" s="54"/>
      <c r="AG142" s="53">
        <v>24</v>
      </c>
      <c r="AH142" s="53">
        <v>386</v>
      </c>
      <c r="AI142" s="53">
        <v>378</v>
      </c>
      <c r="AJ142" s="53">
        <v>32</v>
      </c>
      <c r="AK142" s="53">
        <v>0</v>
      </c>
      <c r="AL142" s="53">
        <v>0</v>
      </c>
    </row>
    <row r="143" spans="1:38" ht="20.100000000000001" customHeight="1" x14ac:dyDescent="0.2"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</row>
    <row r="144" spans="1:38" ht="20.100000000000001" customHeight="1" x14ac:dyDescent="0.2">
      <c r="C144" s="3" t="s">
        <v>154</v>
      </c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</row>
    <row r="145" spans="1:38" ht="20.100000000000001" customHeight="1" x14ac:dyDescent="0.2">
      <c r="D145" s="2" t="s">
        <v>122</v>
      </c>
      <c r="F145" s="39">
        <v>22</v>
      </c>
      <c r="G145" s="39">
        <v>373</v>
      </c>
      <c r="H145" s="39">
        <v>376</v>
      </c>
      <c r="I145" s="39">
        <v>19</v>
      </c>
      <c r="J145" s="39">
        <v>0</v>
      </c>
      <c r="K145" s="39">
        <v>0</v>
      </c>
      <c r="L145" s="39"/>
      <c r="M145" s="39"/>
      <c r="N145" s="39"/>
      <c r="O145" s="39">
        <v>12</v>
      </c>
      <c r="P145" s="39">
        <v>687</v>
      </c>
      <c r="Q145" s="39">
        <v>682</v>
      </c>
      <c r="R145" s="39">
        <v>17</v>
      </c>
      <c r="S145" s="39">
        <v>0</v>
      </c>
      <c r="T145" s="39">
        <v>0</v>
      </c>
      <c r="U145" s="39"/>
      <c r="V145" s="39"/>
      <c r="W145" s="39"/>
      <c r="X145" s="39">
        <v>120</v>
      </c>
      <c r="Y145" s="39">
        <v>941</v>
      </c>
      <c r="Z145" s="39">
        <v>914</v>
      </c>
      <c r="AA145" s="39">
        <v>147</v>
      </c>
      <c r="AB145" s="39">
        <v>0</v>
      </c>
      <c r="AC145" s="39">
        <v>0</v>
      </c>
      <c r="AD145" s="39"/>
      <c r="AE145" s="39"/>
      <c r="AF145" s="39"/>
      <c r="AG145" s="39">
        <v>23</v>
      </c>
      <c r="AH145" s="39">
        <v>407</v>
      </c>
      <c r="AI145" s="39">
        <v>393</v>
      </c>
      <c r="AJ145" s="39">
        <v>37</v>
      </c>
      <c r="AK145" s="39">
        <v>0</v>
      </c>
      <c r="AL145" s="39">
        <v>0</v>
      </c>
    </row>
    <row r="146" spans="1:38" ht="20.100000000000001" customHeight="1" x14ac:dyDescent="0.2">
      <c r="D146" s="47" t="s">
        <v>135</v>
      </c>
      <c r="F146" s="48">
        <v>536</v>
      </c>
      <c r="G146" s="48">
        <v>390</v>
      </c>
      <c r="H146" s="48">
        <v>362</v>
      </c>
      <c r="I146" s="48">
        <v>564</v>
      </c>
      <c r="J146" s="48">
        <v>0</v>
      </c>
      <c r="K146" s="48">
        <v>0</v>
      </c>
      <c r="L146" s="49"/>
      <c r="M146" s="49"/>
      <c r="N146" s="49"/>
      <c r="O146" s="48">
        <v>134</v>
      </c>
      <c r="P146" s="48">
        <v>763</v>
      </c>
      <c r="Q146" s="48">
        <v>736</v>
      </c>
      <c r="R146" s="48">
        <v>161</v>
      </c>
      <c r="S146" s="48">
        <v>0</v>
      </c>
      <c r="T146" s="48">
        <v>0</v>
      </c>
      <c r="U146" s="49"/>
      <c r="V146" s="49"/>
      <c r="W146" s="49"/>
      <c r="X146" s="48">
        <v>444</v>
      </c>
      <c r="Y146" s="48">
        <v>919</v>
      </c>
      <c r="Z146" s="48">
        <v>874</v>
      </c>
      <c r="AA146" s="48">
        <v>489</v>
      </c>
      <c r="AB146" s="48">
        <v>0</v>
      </c>
      <c r="AC146" s="48">
        <v>0</v>
      </c>
      <c r="AD146" s="49"/>
      <c r="AE146" s="49"/>
      <c r="AF146" s="49"/>
      <c r="AG146" s="48">
        <v>80</v>
      </c>
      <c r="AH146" s="48">
        <v>343</v>
      </c>
      <c r="AI146" s="48">
        <v>340</v>
      </c>
      <c r="AJ146" s="48">
        <v>83</v>
      </c>
      <c r="AK146" s="48">
        <v>0</v>
      </c>
      <c r="AL146" s="48">
        <v>0</v>
      </c>
    </row>
    <row r="147" spans="1:38" ht="20.100000000000001" customHeight="1" x14ac:dyDescent="0.2">
      <c r="D147" s="2" t="s">
        <v>113</v>
      </c>
      <c r="F147" s="39">
        <v>13</v>
      </c>
      <c r="G147" s="39">
        <v>173</v>
      </c>
      <c r="H147" s="39">
        <v>174</v>
      </c>
      <c r="I147" s="39">
        <v>12</v>
      </c>
      <c r="J147" s="39">
        <v>0</v>
      </c>
      <c r="K147" s="39">
        <v>0</v>
      </c>
      <c r="L147" s="39"/>
      <c r="M147" s="39"/>
      <c r="N147" s="39"/>
      <c r="O147" s="39">
        <v>26</v>
      </c>
      <c r="P147" s="39">
        <v>667</v>
      </c>
      <c r="Q147" s="39">
        <v>676</v>
      </c>
      <c r="R147" s="39">
        <v>17</v>
      </c>
      <c r="S147" s="39">
        <v>0</v>
      </c>
      <c r="T147" s="39">
        <v>0</v>
      </c>
      <c r="U147" s="39"/>
      <c r="V147" s="39"/>
      <c r="W147" s="39"/>
      <c r="X147" s="39">
        <v>102</v>
      </c>
      <c r="Y147" s="39">
        <v>794</v>
      </c>
      <c r="Z147" s="39">
        <v>831</v>
      </c>
      <c r="AA147" s="39">
        <v>65</v>
      </c>
      <c r="AB147" s="39">
        <v>0</v>
      </c>
      <c r="AC147" s="39">
        <v>0</v>
      </c>
      <c r="AD147" s="39"/>
      <c r="AE147" s="39"/>
      <c r="AF147" s="39"/>
      <c r="AG147" s="39">
        <v>39</v>
      </c>
      <c r="AH147" s="39">
        <v>423</v>
      </c>
      <c r="AI147" s="39">
        <v>426</v>
      </c>
      <c r="AJ147" s="39">
        <v>36</v>
      </c>
      <c r="AK147" s="39">
        <v>0</v>
      </c>
      <c r="AL147" s="39">
        <v>0</v>
      </c>
    </row>
    <row r="148" spans="1:38" ht="20.100000000000001" customHeight="1" x14ac:dyDescent="0.2">
      <c r="D148" s="47" t="s">
        <v>136</v>
      </c>
      <c r="F148" s="48">
        <v>110</v>
      </c>
      <c r="G148" s="48">
        <v>459</v>
      </c>
      <c r="H148" s="48">
        <v>358</v>
      </c>
      <c r="I148" s="48">
        <v>211</v>
      </c>
      <c r="J148" s="48">
        <v>0</v>
      </c>
      <c r="K148" s="48">
        <v>0</v>
      </c>
      <c r="L148" s="49"/>
      <c r="M148" s="49"/>
      <c r="N148" s="49"/>
      <c r="O148" s="48">
        <v>20</v>
      </c>
      <c r="P148" s="48">
        <v>658</v>
      </c>
      <c r="Q148" s="48">
        <v>643</v>
      </c>
      <c r="R148" s="48">
        <v>35</v>
      </c>
      <c r="S148" s="48">
        <v>0</v>
      </c>
      <c r="T148" s="48">
        <v>0</v>
      </c>
      <c r="U148" s="49"/>
      <c r="V148" s="49"/>
      <c r="W148" s="49"/>
      <c r="X148" s="48">
        <v>182</v>
      </c>
      <c r="Y148" s="48">
        <v>379</v>
      </c>
      <c r="Z148" s="48">
        <v>320</v>
      </c>
      <c r="AA148" s="48">
        <v>241</v>
      </c>
      <c r="AB148" s="48">
        <v>0</v>
      </c>
      <c r="AC148" s="48">
        <v>0</v>
      </c>
      <c r="AD148" s="49"/>
      <c r="AE148" s="49"/>
      <c r="AF148" s="49"/>
      <c r="AG148" s="48">
        <v>24</v>
      </c>
      <c r="AH148" s="48">
        <v>422</v>
      </c>
      <c r="AI148" s="48">
        <v>424</v>
      </c>
      <c r="AJ148" s="48">
        <v>22</v>
      </c>
      <c r="AK148" s="48">
        <v>0</v>
      </c>
      <c r="AL148" s="48">
        <v>0</v>
      </c>
    </row>
    <row r="149" spans="1:38" ht="20.100000000000001" customHeight="1" x14ac:dyDescent="0.2">
      <c r="D149" s="2" t="s">
        <v>114</v>
      </c>
      <c r="F149" s="39">
        <v>25</v>
      </c>
      <c r="G149" s="39">
        <v>387</v>
      </c>
      <c r="H149" s="39">
        <v>390</v>
      </c>
      <c r="I149" s="39">
        <v>22</v>
      </c>
      <c r="J149" s="39">
        <v>0</v>
      </c>
      <c r="K149" s="39">
        <v>0</v>
      </c>
      <c r="L149" s="39"/>
      <c r="M149" s="39"/>
      <c r="N149" s="39"/>
      <c r="O149" s="39">
        <v>21</v>
      </c>
      <c r="P149" s="39">
        <v>804</v>
      </c>
      <c r="Q149" s="39">
        <v>811</v>
      </c>
      <c r="R149" s="39">
        <v>14</v>
      </c>
      <c r="S149" s="39">
        <v>0</v>
      </c>
      <c r="T149" s="39">
        <v>0</v>
      </c>
      <c r="U149" s="39"/>
      <c r="V149" s="39"/>
      <c r="W149" s="39"/>
      <c r="X149" s="39">
        <v>121</v>
      </c>
      <c r="Y149" s="39">
        <v>858</v>
      </c>
      <c r="Z149" s="39">
        <v>887</v>
      </c>
      <c r="AA149" s="39">
        <v>92</v>
      </c>
      <c r="AB149" s="39">
        <v>0</v>
      </c>
      <c r="AC149" s="39">
        <v>0</v>
      </c>
      <c r="AD149" s="39"/>
      <c r="AE149" s="39"/>
      <c r="AF149" s="39"/>
      <c r="AG149" s="39">
        <v>44</v>
      </c>
      <c r="AH149" s="39">
        <v>807</v>
      </c>
      <c r="AI149" s="39">
        <v>801</v>
      </c>
      <c r="AJ149" s="39">
        <v>50</v>
      </c>
      <c r="AK149" s="39">
        <v>0</v>
      </c>
      <c r="AL149" s="39">
        <v>0</v>
      </c>
    </row>
    <row r="150" spans="1:38" ht="20.100000000000001" customHeight="1" x14ac:dyDescent="0.2">
      <c r="D150" s="47" t="s">
        <v>115</v>
      </c>
      <c r="F150" s="48">
        <v>208</v>
      </c>
      <c r="G150" s="48">
        <v>481</v>
      </c>
      <c r="H150" s="48">
        <v>490</v>
      </c>
      <c r="I150" s="48">
        <v>199</v>
      </c>
      <c r="J150" s="48">
        <v>0</v>
      </c>
      <c r="K150" s="48">
        <v>0</v>
      </c>
      <c r="L150" s="49"/>
      <c r="M150" s="49"/>
      <c r="N150" s="49"/>
      <c r="O150" s="48">
        <v>132</v>
      </c>
      <c r="P150" s="48">
        <v>844</v>
      </c>
      <c r="Q150" s="48">
        <v>854</v>
      </c>
      <c r="R150" s="48">
        <v>122</v>
      </c>
      <c r="S150" s="48">
        <v>0</v>
      </c>
      <c r="T150" s="48">
        <v>0</v>
      </c>
      <c r="U150" s="49"/>
      <c r="V150" s="49"/>
      <c r="W150" s="49"/>
      <c r="X150" s="48">
        <v>447</v>
      </c>
      <c r="Y150" s="48">
        <v>1085</v>
      </c>
      <c r="Z150" s="48">
        <v>1131</v>
      </c>
      <c r="AA150" s="48">
        <v>401</v>
      </c>
      <c r="AB150" s="48">
        <v>0</v>
      </c>
      <c r="AC150" s="48">
        <v>0</v>
      </c>
      <c r="AD150" s="49"/>
      <c r="AE150" s="49"/>
      <c r="AF150" s="49"/>
      <c r="AG150" s="48">
        <v>175</v>
      </c>
      <c r="AH150" s="48">
        <v>746</v>
      </c>
      <c r="AI150" s="48">
        <v>721</v>
      </c>
      <c r="AJ150" s="48">
        <v>200</v>
      </c>
      <c r="AK150" s="48">
        <v>0</v>
      </c>
      <c r="AL150" s="48">
        <v>0</v>
      </c>
    </row>
    <row r="151" spans="1:38" ht="20.100000000000001" customHeight="1" x14ac:dyDescent="0.2">
      <c r="D151" s="2" t="s">
        <v>102</v>
      </c>
      <c r="F151" s="39">
        <v>171</v>
      </c>
      <c r="G151" s="39">
        <v>752</v>
      </c>
      <c r="H151" s="39">
        <v>739</v>
      </c>
      <c r="I151" s="39">
        <v>184</v>
      </c>
      <c r="J151" s="39">
        <v>0</v>
      </c>
      <c r="K151" s="39">
        <v>0</v>
      </c>
      <c r="L151" s="39"/>
      <c r="M151" s="39"/>
      <c r="N151" s="39"/>
      <c r="O151" s="39">
        <v>26</v>
      </c>
      <c r="P151" s="39">
        <v>682</v>
      </c>
      <c r="Q151" s="39">
        <v>672</v>
      </c>
      <c r="R151" s="39">
        <v>36</v>
      </c>
      <c r="S151" s="39">
        <v>0</v>
      </c>
      <c r="T151" s="39">
        <v>0</v>
      </c>
      <c r="U151" s="39"/>
      <c r="V151" s="39"/>
      <c r="W151" s="39"/>
      <c r="X151" s="39">
        <v>167</v>
      </c>
      <c r="Y151" s="39">
        <v>883</v>
      </c>
      <c r="Z151" s="39">
        <v>886</v>
      </c>
      <c r="AA151" s="39">
        <v>164</v>
      </c>
      <c r="AB151" s="39">
        <v>0</v>
      </c>
      <c r="AC151" s="39">
        <v>0</v>
      </c>
      <c r="AD151" s="39"/>
      <c r="AE151" s="39"/>
      <c r="AF151" s="39"/>
      <c r="AG151" s="39">
        <v>84</v>
      </c>
      <c r="AH151" s="39">
        <v>398</v>
      </c>
      <c r="AI151" s="39">
        <v>398</v>
      </c>
      <c r="AJ151" s="39">
        <v>84</v>
      </c>
      <c r="AK151" s="39">
        <v>0</v>
      </c>
      <c r="AL151" s="39">
        <v>0</v>
      </c>
    </row>
    <row r="152" spans="1:38" ht="20.100000000000001" customHeight="1" x14ac:dyDescent="0.2">
      <c r="D152" s="47" t="s">
        <v>155</v>
      </c>
      <c r="F152" s="48">
        <v>27</v>
      </c>
      <c r="G152" s="48">
        <v>521</v>
      </c>
      <c r="H152" s="48">
        <v>449</v>
      </c>
      <c r="I152" s="48">
        <v>99</v>
      </c>
      <c r="J152" s="48">
        <v>0</v>
      </c>
      <c r="K152" s="48">
        <v>0</v>
      </c>
      <c r="L152" s="49"/>
      <c r="M152" s="49"/>
      <c r="N152" s="49"/>
      <c r="O152" s="48">
        <v>28</v>
      </c>
      <c r="P152" s="48">
        <v>649</v>
      </c>
      <c r="Q152" s="48">
        <v>649</v>
      </c>
      <c r="R152" s="48">
        <v>28</v>
      </c>
      <c r="S152" s="48">
        <v>0</v>
      </c>
      <c r="T152" s="48">
        <v>0</v>
      </c>
      <c r="U152" s="49"/>
      <c r="V152" s="49"/>
      <c r="W152" s="49"/>
      <c r="X152" s="48">
        <v>89</v>
      </c>
      <c r="Y152" s="48">
        <v>758</v>
      </c>
      <c r="Z152" s="48">
        <v>678</v>
      </c>
      <c r="AA152" s="48">
        <v>169</v>
      </c>
      <c r="AB152" s="48">
        <v>0</v>
      </c>
      <c r="AC152" s="48">
        <v>0</v>
      </c>
      <c r="AD152" s="49"/>
      <c r="AE152" s="49"/>
      <c r="AF152" s="49"/>
      <c r="AG152" s="48">
        <v>17</v>
      </c>
      <c r="AH152" s="48">
        <v>424</v>
      </c>
      <c r="AI152" s="48">
        <v>414</v>
      </c>
      <c r="AJ152" s="48">
        <v>27</v>
      </c>
      <c r="AK152" s="48">
        <v>0</v>
      </c>
      <c r="AL152" s="48">
        <v>0</v>
      </c>
    </row>
    <row r="153" spans="1:38" ht="20.100000000000001" customHeight="1" x14ac:dyDescent="0.2">
      <c r="D153" s="2" t="s">
        <v>104</v>
      </c>
      <c r="F153" s="39">
        <v>109</v>
      </c>
      <c r="G153" s="39">
        <v>565</v>
      </c>
      <c r="H153" s="39">
        <v>587</v>
      </c>
      <c r="I153" s="39">
        <v>87</v>
      </c>
      <c r="J153" s="39">
        <v>0</v>
      </c>
      <c r="K153" s="39">
        <v>0</v>
      </c>
      <c r="L153" s="39"/>
      <c r="M153" s="39"/>
      <c r="N153" s="39"/>
      <c r="O153" s="39">
        <v>19</v>
      </c>
      <c r="P153" s="39">
        <v>859</v>
      </c>
      <c r="Q153" s="39">
        <v>851</v>
      </c>
      <c r="R153" s="39">
        <v>27</v>
      </c>
      <c r="S153" s="39">
        <v>0</v>
      </c>
      <c r="T153" s="39">
        <v>0</v>
      </c>
      <c r="U153" s="39"/>
      <c r="V153" s="39"/>
      <c r="W153" s="39"/>
      <c r="X153" s="39">
        <v>303</v>
      </c>
      <c r="Y153" s="39">
        <v>1688</v>
      </c>
      <c r="Z153" s="39">
        <v>1673</v>
      </c>
      <c r="AA153" s="39">
        <v>318</v>
      </c>
      <c r="AB153" s="39">
        <v>0</v>
      </c>
      <c r="AC153" s="39">
        <v>0</v>
      </c>
      <c r="AD153" s="39"/>
      <c r="AE153" s="39"/>
      <c r="AF153" s="39"/>
      <c r="AG153" s="39">
        <v>59</v>
      </c>
      <c r="AH153" s="39">
        <v>749</v>
      </c>
      <c r="AI153" s="39">
        <v>755</v>
      </c>
      <c r="AJ153" s="39">
        <v>53</v>
      </c>
      <c r="AK153" s="39">
        <v>0</v>
      </c>
      <c r="AL153" s="39">
        <v>0</v>
      </c>
    </row>
    <row r="154" spans="1:38" ht="20.100000000000001" customHeight="1" x14ac:dyDescent="0.2">
      <c r="D154" s="47" t="s">
        <v>105</v>
      </c>
      <c r="F154" s="48">
        <v>207</v>
      </c>
      <c r="G154" s="48">
        <v>684</v>
      </c>
      <c r="H154" s="48">
        <v>654</v>
      </c>
      <c r="I154" s="48">
        <v>237</v>
      </c>
      <c r="J154" s="48">
        <v>0</v>
      </c>
      <c r="K154" s="48">
        <v>0</v>
      </c>
      <c r="L154" s="49"/>
      <c r="M154" s="49"/>
      <c r="N154" s="49"/>
      <c r="O154" s="48">
        <v>33</v>
      </c>
      <c r="P154" s="48">
        <v>653</v>
      </c>
      <c r="Q154" s="48">
        <v>645</v>
      </c>
      <c r="R154" s="48">
        <v>41</v>
      </c>
      <c r="S154" s="48">
        <v>0</v>
      </c>
      <c r="T154" s="48">
        <v>0</v>
      </c>
      <c r="U154" s="49"/>
      <c r="V154" s="49"/>
      <c r="W154" s="49"/>
      <c r="X154" s="48">
        <v>65</v>
      </c>
      <c r="Y154" s="48">
        <v>290</v>
      </c>
      <c r="Z154" s="48">
        <v>324</v>
      </c>
      <c r="AA154" s="48">
        <v>31</v>
      </c>
      <c r="AB154" s="48">
        <v>0</v>
      </c>
      <c r="AC154" s="48">
        <v>0</v>
      </c>
      <c r="AD154" s="49"/>
      <c r="AE154" s="49"/>
      <c r="AF154" s="49"/>
      <c r="AG154" s="48">
        <v>19</v>
      </c>
      <c r="AH154" s="48">
        <v>426</v>
      </c>
      <c r="AI154" s="48">
        <v>429</v>
      </c>
      <c r="AJ154" s="48">
        <v>16</v>
      </c>
      <c r="AK154" s="48">
        <v>0</v>
      </c>
      <c r="AL154" s="48">
        <v>0</v>
      </c>
    </row>
    <row r="155" spans="1:38" ht="20.100000000000001" customHeight="1" x14ac:dyDescent="0.2">
      <c r="D155" s="2" t="s">
        <v>156</v>
      </c>
      <c r="F155" s="39">
        <v>28</v>
      </c>
      <c r="G155" s="39">
        <v>358</v>
      </c>
      <c r="H155" s="39">
        <v>355</v>
      </c>
      <c r="I155" s="39">
        <v>31</v>
      </c>
      <c r="J155" s="39">
        <v>0</v>
      </c>
      <c r="K155" s="39">
        <v>0</v>
      </c>
      <c r="L155" s="39"/>
      <c r="M155" s="39"/>
      <c r="N155" s="39"/>
      <c r="O155" s="39">
        <v>20</v>
      </c>
      <c r="P155" s="39">
        <v>652</v>
      </c>
      <c r="Q155" s="39">
        <v>656</v>
      </c>
      <c r="R155" s="39">
        <v>16</v>
      </c>
      <c r="S155" s="39">
        <v>0</v>
      </c>
      <c r="T155" s="39">
        <v>0</v>
      </c>
      <c r="U155" s="39"/>
      <c r="V155" s="39"/>
      <c r="W155" s="39"/>
      <c r="X155" s="39">
        <v>65</v>
      </c>
      <c r="Y155" s="39">
        <v>501</v>
      </c>
      <c r="Z155" s="39">
        <v>494</v>
      </c>
      <c r="AA155" s="39">
        <v>72</v>
      </c>
      <c r="AB155" s="39">
        <v>0</v>
      </c>
      <c r="AC155" s="39">
        <v>0</v>
      </c>
      <c r="AD155" s="39"/>
      <c r="AE155" s="39"/>
      <c r="AF155" s="39"/>
      <c r="AG155" s="39">
        <v>32</v>
      </c>
      <c r="AH155" s="39">
        <v>437</v>
      </c>
      <c r="AI155" s="39">
        <v>440</v>
      </c>
      <c r="AJ155" s="39">
        <v>29</v>
      </c>
      <c r="AK155" s="39">
        <v>0</v>
      </c>
      <c r="AL155" s="39">
        <v>0</v>
      </c>
    </row>
    <row r="156" spans="1:38" ht="20.100000000000001" customHeight="1" x14ac:dyDescent="0.2">
      <c r="D156" s="47" t="s">
        <v>157</v>
      </c>
      <c r="F156" s="48">
        <v>82</v>
      </c>
      <c r="G156" s="48">
        <v>434</v>
      </c>
      <c r="H156" s="48">
        <v>422</v>
      </c>
      <c r="I156" s="48">
        <v>94</v>
      </c>
      <c r="J156" s="48">
        <v>0</v>
      </c>
      <c r="K156" s="48">
        <v>0</v>
      </c>
      <c r="L156" s="49"/>
      <c r="M156" s="49"/>
      <c r="N156" s="49"/>
      <c r="O156" s="48">
        <v>44</v>
      </c>
      <c r="P156" s="48">
        <v>818</v>
      </c>
      <c r="Q156" s="48">
        <v>831</v>
      </c>
      <c r="R156" s="48">
        <v>31</v>
      </c>
      <c r="S156" s="48">
        <v>0</v>
      </c>
      <c r="T156" s="48">
        <v>0</v>
      </c>
      <c r="U156" s="49"/>
      <c r="V156" s="49"/>
      <c r="W156" s="49"/>
      <c r="X156" s="48">
        <v>188</v>
      </c>
      <c r="Y156" s="48">
        <v>920</v>
      </c>
      <c r="Z156" s="48">
        <v>902</v>
      </c>
      <c r="AA156" s="48">
        <v>206</v>
      </c>
      <c r="AB156" s="48">
        <v>0</v>
      </c>
      <c r="AC156" s="48">
        <v>0</v>
      </c>
      <c r="AD156" s="49"/>
      <c r="AE156" s="49"/>
      <c r="AF156" s="49"/>
      <c r="AG156" s="48">
        <v>64</v>
      </c>
      <c r="AH156" s="48">
        <v>779</v>
      </c>
      <c r="AI156" s="48">
        <v>774</v>
      </c>
      <c r="AJ156" s="48">
        <v>69</v>
      </c>
      <c r="AK156" s="48">
        <v>0</v>
      </c>
      <c r="AL156" s="48">
        <v>0</v>
      </c>
    </row>
    <row r="157" spans="1:38" ht="20.100000000000001" customHeight="1" x14ac:dyDescent="0.2">
      <c r="D157" s="2" t="s">
        <v>158</v>
      </c>
      <c r="F157" s="39">
        <v>120</v>
      </c>
      <c r="G157" s="39">
        <v>602</v>
      </c>
      <c r="H157" s="39">
        <v>603</v>
      </c>
      <c r="I157" s="39">
        <v>119</v>
      </c>
      <c r="J157" s="39">
        <v>0</v>
      </c>
      <c r="K157" s="39">
        <v>0</v>
      </c>
      <c r="L157" s="39"/>
      <c r="M157" s="39"/>
      <c r="N157" s="39"/>
      <c r="O157" s="39">
        <v>21</v>
      </c>
      <c r="P157" s="39">
        <v>676</v>
      </c>
      <c r="Q157" s="39">
        <v>664</v>
      </c>
      <c r="R157" s="39">
        <v>33</v>
      </c>
      <c r="S157" s="39">
        <v>0</v>
      </c>
      <c r="T157" s="39">
        <v>0</v>
      </c>
      <c r="U157" s="39"/>
      <c r="V157" s="39"/>
      <c r="W157" s="39"/>
      <c r="X157" s="39">
        <v>108</v>
      </c>
      <c r="Y157" s="39">
        <v>483</v>
      </c>
      <c r="Z157" s="39">
        <v>467</v>
      </c>
      <c r="AA157" s="39">
        <v>124</v>
      </c>
      <c r="AB157" s="39">
        <v>0</v>
      </c>
      <c r="AC157" s="39">
        <v>0</v>
      </c>
      <c r="AD157" s="39"/>
      <c r="AE157" s="39"/>
      <c r="AF157" s="39"/>
      <c r="AG157" s="39">
        <v>23</v>
      </c>
      <c r="AH157" s="39">
        <v>407</v>
      </c>
      <c r="AI157" s="39">
        <v>404</v>
      </c>
      <c r="AJ157" s="39">
        <v>26</v>
      </c>
      <c r="AK157" s="39">
        <v>0</v>
      </c>
      <c r="AL157" s="39">
        <v>0</v>
      </c>
    </row>
    <row r="158" spans="1:38" ht="20.100000000000001" customHeight="1" x14ac:dyDescent="0.2">
      <c r="D158" s="47" t="s">
        <v>128</v>
      </c>
      <c r="F158" s="48">
        <v>151</v>
      </c>
      <c r="G158" s="48">
        <v>589</v>
      </c>
      <c r="H158" s="48">
        <v>567</v>
      </c>
      <c r="I158" s="48">
        <v>173</v>
      </c>
      <c r="J158" s="48">
        <v>0</v>
      </c>
      <c r="K158" s="48">
        <v>0</v>
      </c>
      <c r="L158" s="49"/>
      <c r="M158" s="49"/>
      <c r="N158" s="49"/>
      <c r="O158" s="48">
        <v>29</v>
      </c>
      <c r="P158" s="48">
        <v>691</v>
      </c>
      <c r="Q158" s="48">
        <v>690</v>
      </c>
      <c r="R158" s="48">
        <v>30</v>
      </c>
      <c r="S158" s="48">
        <v>0</v>
      </c>
      <c r="T158" s="48">
        <v>0</v>
      </c>
      <c r="U158" s="49"/>
      <c r="V158" s="49"/>
      <c r="W158" s="49"/>
      <c r="X158" s="48">
        <v>257</v>
      </c>
      <c r="Y158" s="48">
        <v>750</v>
      </c>
      <c r="Z158" s="48">
        <v>724</v>
      </c>
      <c r="AA158" s="48">
        <v>283</v>
      </c>
      <c r="AB158" s="48">
        <v>0</v>
      </c>
      <c r="AC158" s="48">
        <v>0</v>
      </c>
      <c r="AD158" s="49"/>
      <c r="AE158" s="49"/>
      <c r="AF158" s="49"/>
      <c r="AG158" s="48">
        <v>28</v>
      </c>
      <c r="AH158" s="48">
        <v>393</v>
      </c>
      <c r="AI158" s="48">
        <v>401</v>
      </c>
      <c r="AJ158" s="48">
        <v>20</v>
      </c>
      <c r="AK158" s="48">
        <v>0</v>
      </c>
      <c r="AL158" s="48">
        <v>0</v>
      </c>
    </row>
    <row r="159" spans="1:38" ht="20.100000000000001" customHeight="1" x14ac:dyDescent="0.2"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</row>
    <row r="160" spans="1:38" s="1" customFormat="1" ht="20.100000000000001" customHeight="1" x14ac:dyDescent="0.25">
      <c r="A160" s="3"/>
      <c r="B160" s="6"/>
      <c r="C160" s="51" t="s">
        <v>159</v>
      </c>
      <c r="D160" s="52"/>
      <c r="E160" s="5"/>
      <c r="F160" s="53">
        <v>1809</v>
      </c>
      <c r="G160" s="53">
        <v>6768</v>
      </c>
      <c r="H160" s="53">
        <v>6526</v>
      </c>
      <c r="I160" s="53">
        <v>2051</v>
      </c>
      <c r="J160" s="53">
        <v>0</v>
      </c>
      <c r="K160" s="53">
        <v>0</v>
      </c>
      <c r="L160" s="54"/>
      <c r="M160" s="54"/>
      <c r="N160" s="54"/>
      <c r="O160" s="53">
        <v>565</v>
      </c>
      <c r="P160" s="53">
        <v>10103</v>
      </c>
      <c r="Q160" s="53">
        <v>10060</v>
      </c>
      <c r="R160" s="53">
        <v>608</v>
      </c>
      <c r="S160" s="53">
        <v>0</v>
      </c>
      <c r="T160" s="53">
        <v>0</v>
      </c>
      <c r="U160" s="54"/>
      <c r="V160" s="54"/>
      <c r="W160" s="54"/>
      <c r="X160" s="53">
        <v>2658</v>
      </c>
      <c r="Y160" s="53">
        <v>11249</v>
      </c>
      <c r="Z160" s="53">
        <v>11105</v>
      </c>
      <c r="AA160" s="53">
        <v>2802</v>
      </c>
      <c r="AB160" s="53">
        <v>0</v>
      </c>
      <c r="AC160" s="53">
        <v>0</v>
      </c>
      <c r="AD160" s="54"/>
      <c r="AE160" s="54"/>
      <c r="AF160" s="54"/>
      <c r="AG160" s="53">
        <v>711</v>
      </c>
      <c r="AH160" s="53">
        <v>7161</v>
      </c>
      <c r="AI160" s="53">
        <v>7120</v>
      </c>
      <c r="AJ160" s="53">
        <v>752</v>
      </c>
      <c r="AK160" s="53">
        <v>0</v>
      </c>
      <c r="AL160" s="53">
        <v>0</v>
      </c>
    </row>
    <row r="161" spans="1:38" ht="20.100000000000001" customHeight="1" x14ac:dyDescent="0.2"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</row>
    <row r="162" spans="1:38" s="1" customFormat="1" ht="20.100000000000001" customHeight="1" x14ac:dyDescent="0.25">
      <c r="A162" s="3"/>
      <c r="B162" s="57" t="s">
        <v>160</v>
      </c>
      <c r="C162" s="58"/>
      <c r="D162" s="58"/>
      <c r="E162" s="5"/>
      <c r="F162" s="59">
        <v>2279</v>
      </c>
      <c r="G162" s="59">
        <v>11231</v>
      </c>
      <c r="H162" s="59">
        <v>11043</v>
      </c>
      <c r="I162" s="59">
        <v>2467</v>
      </c>
      <c r="J162" s="59">
        <v>0</v>
      </c>
      <c r="K162" s="59">
        <v>0</v>
      </c>
      <c r="L162" s="54"/>
      <c r="M162" s="54"/>
      <c r="N162" s="54"/>
      <c r="O162" s="59">
        <v>677</v>
      </c>
      <c r="P162" s="59">
        <v>13021</v>
      </c>
      <c r="Q162" s="59">
        <v>12998</v>
      </c>
      <c r="R162" s="59">
        <v>700</v>
      </c>
      <c r="S162" s="59">
        <v>0</v>
      </c>
      <c r="T162" s="59">
        <v>0</v>
      </c>
      <c r="U162" s="54"/>
      <c r="V162" s="54"/>
      <c r="W162" s="54"/>
      <c r="X162" s="59">
        <v>5223</v>
      </c>
      <c r="Y162" s="59">
        <v>25516</v>
      </c>
      <c r="Z162" s="59">
        <v>25466</v>
      </c>
      <c r="AA162" s="59">
        <v>5273</v>
      </c>
      <c r="AB162" s="59">
        <v>0</v>
      </c>
      <c r="AC162" s="59">
        <v>0</v>
      </c>
      <c r="AD162" s="54"/>
      <c r="AE162" s="54"/>
      <c r="AF162" s="54"/>
      <c r="AG162" s="59">
        <v>1093</v>
      </c>
      <c r="AH162" s="59">
        <v>14109</v>
      </c>
      <c r="AI162" s="59">
        <v>14103</v>
      </c>
      <c r="AJ162" s="59">
        <v>1099</v>
      </c>
      <c r="AK162" s="59">
        <v>0</v>
      </c>
      <c r="AL162" s="59">
        <v>0</v>
      </c>
    </row>
    <row r="163" spans="1:38" ht="20.100000000000001" customHeight="1" x14ac:dyDescent="0.2"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</row>
    <row r="164" spans="1:38" ht="20.100000000000001" customHeight="1" x14ac:dyDescent="0.2">
      <c r="B164" s="6" t="s">
        <v>161</v>
      </c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</row>
    <row r="165" spans="1:38" ht="20.100000000000001" customHeight="1" x14ac:dyDescent="0.2">
      <c r="C165" s="3" t="s">
        <v>95</v>
      </c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</row>
    <row r="166" spans="1:38" ht="20.100000000000001" customHeight="1" x14ac:dyDescent="0.2">
      <c r="D166" s="2" t="s">
        <v>122</v>
      </c>
      <c r="F166" s="39">
        <v>181</v>
      </c>
      <c r="G166" s="39">
        <v>473</v>
      </c>
      <c r="H166" s="39">
        <v>337</v>
      </c>
      <c r="I166" s="39">
        <v>317</v>
      </c>
      <c r="J166" s="39">
        <v>0</v>
      </c>
      <c r="K166" s="39">
        <v>0</v>
      </c>
      <c r="L166" s="39"/>
      <c r="M166" s="39"/>
      <c r="N166" s="39"/>
      <c r="O166" s="39">
        <v>2</v>
      </c>
      <c r="P166" s="39">
        <v>184</v>
      </c>
      <c r="Q166" s="39">
        <v>180</v>
      </c>
      <c r="R166" s="39">
        <v>6</v>
      </c>
      <c r="S166" s="39">
        <v>0</v>
      </c>
      <c r="T166" s="39">
        <v>0</v>
      </c>
      <c r="U166" s="39"/>
      <c r="V166" s="39"/>
      <c r="W166" s="39"/>
      <c r="X166" s="39">
        <v>53</v>
      </c>
      <c r="Y166" s="39">
        <v>40</v>
      </c>
      <c r="Z166" s="39">
        <v>32</v>
      </c>
      <c r="AA166" s="39">
        <v>61</v>
      </c>
      <c r="AB166" s="39">
        <v>0</v>
      </c>
      <c r="AC166" s="39">
        <v>0</v>
      </c>
      <c r="AD166" s="39"/>
      <c r="AE166" s="39"/>
      <c r="AF166" s="39"/>
      <c r="AG166" s="39">
        <v>0</v>
      </c>
      <c r="AH166" s="39">
        <v>0</v>
      </c>
      <c r="AI166" s="39">
        <v>0</v>
      </c>
      <c r="AJ166" s="39">
        <v>0</v>
      </c>
      <c r="AK166" s="39">
        <v>0</v>
      </c>
      <c r="AL166" s="39">
        <v>0</v>
      </c>
    </row>
    <row r="167" spans="1:38" ht="20.100000000000001" customHeight="1" x14ac:dyDescent="0.2">
      <c r="D167" s="47" t="s">
        <v>135</v>
      </c>
      <c r="F167" s="48">
        <v>60</v>
      </c>
      <c r="G167" s="48">
        <v>439</v>
      </c>
      <c r="H167" s="48">
        <v>455</v>
      </c>
      <c r="I167" s="48">
        <v>44</v>
      </c>
      <c r="J167" s="48">
        <v>0</v>
      </c>
      <c r="K167" s="48">
        <v>0</v>
      </c>
      <c r="L167" s="49"/>
      <c r="M167" s="49"/>
      <c r="N167" s="49"/>
      <c r="O167" s="48">
        <v>4</v>
      </c>
      <c r="P167" s="48">
        <v>177</v>
      </c>
      <c r="Q167" s="48">
        <v>181</v>
      </c>
      <c r="R167" s="48">
        <v>0</v>
      </c>
      <c r="S167" s="48">
        <v>0</v>
      </c>
      <c r="T167" s="48">
        <v>0</v>
      </c>
      <c r="U167" s="49"/>
      <c r="V167" s="49"/>
      <c r="W167" s="49"/>
      <c r="X167" s="48">
        <v>7</v>
      </c>
      <c r="Y167" s="48">
        <v>54</v>
      </c>
      <c r="Z167" s="48">
        <v>59</v>
      </c>
      <c r="AA167" s="48">
        <v>2</v>
      </c>
      <c r="AB167" s="48">
        <v>0</v>
      </c>
      <c r="AC167" s="48">
        <v>0</v>
      </c>
      <c r="AD167" s="49"/>
      <c r="AE167" s="49"/>
      <c r="AF167" s="49"/>
      <c r="AG167" s="48">
        <v>0</v>
      </c>
      <c r="AH167" s="48">
        <v>5</v>
      </c>
      <c r="AI167" s="48">
        <v>5</v>
      </c>
      <c r="AJ167" s="48">
        <v>0</v>
      </c>
      <c r="AK167" s="48">
        <v>0</v>
      </c>
      <c r="AL167" s="48">
        <v>0</v>
      </c>
    </row>
    <row r="168" spans="1:38" ht="20.100000000000001" customHeight="1" x14ac:dyDescent="0.2">
      <c r="D168" s="2" t="s">
        <v>113</v>
      </c>
      <c r="F168" s="39">
        <v>32</v>
      </c>
      <c r="G168" s="39">
        <v>400</v>
      </c>
      <c r="H168" s="39">
        <v>411</v>
      </c>
      <c r="I168" s="39">
        <v>21</v>
      </c>
      <c r="J168" s="39">
        <v>0</v>
      </c>
      <c r="K168" s="39">
        <v>0</v>
      </c>
      <c r="L168" s="39"/>
      <c r="M168" s="39"/>
      <c r="N168" s="39"/>
      <c r="O168" s="39">
        <v>5</v>
      </c>
      <c r="P168" s="39">
        <v>179</v>
      </c>
      <c r="Q168" s="39">
        <v>176</v>
      </c>
      <c r="R168" s="39">
        <v>8</v>
      </c>
      <c r="S168" s="39">
        <v>0</v>
      </c>
      <c r="T168" s="39">
        <v>0</v>
      </c>
      <c r="U168" s="39"/>
      <c r="V168" s="39"/>
      <c r="W168" s="39"/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/>
      <c r="AE168" s="39"/>
      <c r="AF168" s="39"/>
      <c r="AG168" s="39">
        <v>2</v>
      </c>
      <c r="AH168" s="39">
        <v>3</v>
      </c>
      <c r="AI168" s="39">
        <v>5</v>
      </c>
      <c r="AJ168" s="39">
        <v>0</v>
      </c>
      <c r="AK168" s="39">
        <v>0</v>
      </c>
      <c r="AL168" s="39">
        <v>0</v>
      </c>
    </row>
    <row r="169" spans="1:38" ht="20.100000000000001" customHeight="1" x14ac:dyDescent="0.2">
      <c r="D169" s="47" t="s">
        <v>99</v>
      </c>
      <c r="F169" s="48">
        <v>47</v>
      </c>
      <c r="G169" s="48">
        <v>307</v>
      </c>
      <c r="H169" s="48">
        <v>330</v>
      </c>
      <c r="I169" s="48">
        <v>24</v>
      </c>
      <c r="J169" s="48">
        <v>0</v>
      </c>
      <c r="K169" s="48">
        <v>0</v>
      </c>
      <c r="L169" s="49"/>
      <c r="M169" s="49"/>
      <c r="N169" s="49"/>
      <c r="O169" s="48">
        <v>3</v>
      </c>
      <c r="P169" s="48">
        <v>180</v>
      </c>
      <c r="Q169" s="48">
        <v>180</v>
      </c>
      <c r="R169" s="48">
        <v>3</v>
      </c>
      <c r="S169" s="48">
        <v>0</v>
      </c>
      <c r="T169" s="48">
        <v>0</v>
      </c>
      <c r="U169" s="49"/>
      <c r="V169" s="49"/>
      <c r="W169" s="49"/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9"/>
      <c r="AE169" s="49"/>
      <c r="AF169" s="49"/>
      <c r="AG169" s="48">
        <v>0</v>
      </c>
      <c r="AH169" s="48">
        <v>0</v>
      </c>
      <c r="AI169" s="48">
        <v>0</v>
      </c>
      <c r="AJ169" s="48">
        <v>0</v>
      </c>
      <c r="AK169" s="48">
        <v>0</v>
      </c>
      <c r="AL169" s="48">
        <v>0</v>
      </c>
    </row>
    <row r="170" spans="1:38" ht="20.100000000000001" customHeight="1" x14ac:dyDescent="0.2">
      <c r="D170" s="2" t="s">
        <v>114</v>
      </c>
      <c r="F170" s="39">
        <v>54</v>
      </c>
      <c r="G170" s="39">
        <v>549</v>
      </c>
      <c r="H170" s="39">
        <v>575</v>
      </c>
      <c r="I170" s="39">
        <v>28</v>
      </c>
      <c r="J170" s="39">
        <v>0</v>
      </c>
      <c r="K170" s="39">
        <v>0</v>
      </c>
      <c r="L170" s="39"/>
      <c r="M170" s="39"/>
      <c r="N170" s="39"/>
      <c r="O170" s="39">
        <v>2</v>
      </c>
      <c r="P170" s="39">
        <v>178</v>
      </c>
      <c r="Q170" s="39">
        <v>176</v>
      </c>
      <c r="R170" s="39">
        <v>4</v>
      </c>
      <c r="S170" s="39">
        <v>0</v>
      </c>
      <c r="T170" s="39">
        <v>0</v>
      </c>
      <c r="U170" s="39"/>
      <c r="V170" s="39"/>
      <c r="W170" s="39"/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/>
      <c r="AE170" s="39"/>
      <c r="AF170" s="39"/>
      <c r="AG170" s="39">
        <v>0</v>
      </c>
      <c r="AH170" s="39">
        <v>3</v>
      </c>
      <c r="AI170" s="39">
        <v>2</v>
      </c>
      <c r="AJ170" s="39">
        <v>1</v>
      </c>
      <c r="AK170" s="39">
        <v>0</v>
      </c>
      <c r="AL170" s="39">
        <v>0</v>
      </c>
    </row>
    <row r="171" spans="1:38" ht="20.100000000000001" customHeight="1" x14ac:dyDescent="0.2">
      <c r="D171" s="47" t="s">
        <v>101</v>
      </c>
      <c r="F171" s="48">
        <v>21</v>
      </c>
      <c r="G171" s="48">
        <v>222</v>
      </c>
      <c r="H171" s="48">
        <v>207</v>
      </c>
      <c r="I171" s="48">
        <v>36</v>
      </c>
      <c r="J171" s="48">
        <v>0</v>
      </c>
      <c r="K171" s="48">
        <v>0</v>
      </c>
      <c r="L171" s="49"/>
      <c r="M171" s="49"/>
      <c r="N171" s="49"/>
      <c r="O171" s="48">
        <v>1</v>
      </c>
      <c r="P171" s="48">
        <v>177</v>
      </c>
      <c r="Q171" s="48">
        <v>175</v>
      </c>
      <c r="R171" s="48">
        <v>3</v>
      </c>
      <c r="S171" s="48">
        <v>0</v>
      </c>
      <c r="T171" s="48">
        <v>0</v>
      </c>
      <c r="U171" s="49"/>
      <c r="V171" s="49"/>
      <c r="W171" s="49"/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9"/>
      <c r="AE171" s="49"/>
      <c r="AF171" s="49"/>
      <c r="AG171" s="48">
        <v>0</v>
      </c>
      <c r="AH171" s="48">
        <v>2</v>
      </c>
      <c r="AI171" s="48">
        <v>2</v>
      </c>
      <c r="AJ171" s="48">
        <v>0</v>
      </c>
      <c r="AK171" s="48">
        <v>0</v>
      </c>
      <c r="AL171" s="48">
        <v>0</v>
      </c>
    </row>
    <row r="172" spans="1:38" ht="20.100000000000001" customHeight="1" x14ac:dyDescent="0.2">
      <c r="D172" s="50" t="s">
        <v>102</v>
      </c>
      <c r="F172" s="49">
        <v>43</v>
      </c>
      <c r="G172" s="49">
        <v>394</v>
      </c>
      <c r="H172" s="49">
        <v>417</v>
      </c>
      <c r="I172" s="49">
        <v>20</v>
      </c>
      <c r="J172" s="49">
        <v>0</v>
      </c>
      <c r="K172" s="49">
        <v>0</v>
      </c>
      <c r="L172" s="49"/>
      <c r="M172" s="49"/>
      <c r="N172" s="49"/>
      <c r="O172" s="49">
        <v>5</v>
      </c>
      <c r="P172" s="49">
        <v>174</v>
      </c>
      <c r="Q172" s="49">
        <v>175</v>
      </c>
      <c r="R172" s="49">
        <v>4</v>
      </c>
      <c r="S172" s="49">
        <v>0</v>
      </c>
      <c r="T172" s="49">
        <v>0</v>
      </c>
      <c r="U172" s="49"/>
      <c r="V172" s="49"/>
      <c r="W172" s="49"/>
      <c r="X172" s="49">
        <v>0</v>
      </c>
      <c r="Y172" s="49">
        <v>0</v>
      </c>
      <c r="Z172" s="49">
        <v>0</v>
      </c>
      <c r="AA172" s="49">
        <v>0</v>
      </c>
      <c r="AB172" s="49">
        <v>0</v>
      </c>
      <c r="AC172" s="49">
        <v>0</v>
      </c>
      <c r="AD172" s="49"/>
      <c r="AE172" s="49"/>
      <c r="AF172" s="49"/>
      <c r="AG172" s="49">
        <v>0</v>
      </c>
      <c r="AH172" s="49">
        <v>0</v>
      </c>
      <c r="AI172" s="49">
        <v>0</v>
      </c>
      <c r="AJ172" s="49">
        <v>0</v>
      </c>
      <c r="AK172" s="49">
        <v>0</v>
      </c>
      <c r="AL172" s="49">
        <v>0</v>
      </c>
    </row>
    <row r="173" spans="1:38" ht="20.100000000000001" customHeight="1" x14ac:dyDescent="0.2">
      <c r="D173" s="50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</row>
    <row r="174" spans="1:38" s="1" customFormat="1" ht="20.100000000000001" customHeight="1" x14ac:dyDescent="0.25">
      <c r="A174" s="3"/>
      <c r="B174" s="6"/>
      <c r="C174" s="51" t="s">
        <v>112</v>
      </c>
      <c r="D174" s="52"/>
      <c r="E174" s="5"/>
      <c r="F174" s="53">
        <v>438</v>
      </c>
      <c r="G174" s="53">
        <v>2784</v>
      </c>
      <c r="H174" s="53">
        <v>2732</v>
      </c>
      <c r="I174" s="53">
        <v>490</v>
      </c>
      <c r="J174" s="53">
        <v>0</v>
      </c>
      <c r="K174" s="53">
        <v>0</v>
      </c>
      <c r="L174" s="54"/>
      <c r="M174" s="54"/>
      <c r="N174" s="54"/>
      <c r="O174" s="53">
        <v>22</v>
      </c>
      <c r="P174" s="53">
        <v>1249</v>
      </c>
      <c r="Q174" s="53">
        <v>1243</v>
      </c>
      <c r="R174" s="53">
        <v>28</v>
      </c>
      <c r="S174" s="53">
        <v>0</v>
      </c>
      <c r="T174" s="53">
        <v>0</v>
      </c>
      <c r="U174" s="54"/>
      <c r="V174" s="54"/>
      <c r="W174" s="54"/>
      <c r="X174" s="53">
        <v>60</v>
      </c>
      <c r="Y174" s="53">
        <v>94</v>
      </c>
      <c r="Z174" s="53">
        <v>91</v>
      </c>
      <c r="AA174" s="53">
        <v>63</v>
      </c>
      <c r="AB174" s="53">
        <v>0</v>
      </c>
      <c r="AC174" s="53">
        <v>0</v>
      </c>
      <c r="AD174" s="54"/>
      <c r="AE174" s="54"/>
      <c r="AF174" s="54"/>
      <c r="AG174" s="53">
        <v>2</v>
      </c>
      <c r="AH174" s="53">
        <v>13</v>
      </c>
      <c r="AI174" s="53">
        <v>14</v>
      </c>
      <c r="AJ174" s="53">
        <v>1</v>
      </c>
      <c r="AK174" s="53">
        <v>0</v>
      </c>
      <c r="AL174" s="53">
        <v>0</v>
      </c>
    </row>
    <row r="175" spans="1:38" ht="20.100000000000001" customHeight="1" x14ac:dyDescent="0.2">
      <c r="D175" s="50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</row>
    <row r="176" spans="1:38" ht="20.100000000000001" customHeight="1" x14ac:dyDescent="0.2">
      <c r="C176" s="3" t="s">
        <v>0</v>
      </c>
      <c r="D176" s="50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</row>
    <row r="177" spans="1:38" ht="20.100000000000001" customHeight="1" x14ac:dyDescent="0.2">
      <c r="D177" s="2" t="s">
        <v>122</v>
      </c>
      <c r="F177" s="39">
        <v>0</v>
      </c>
      <c r="G177" s="39">
        <v>0</v>
      </c>
      <c r="H177" s="39">
        <v>0</v>
      </c>
      <c r="I177" s="39">
        <v>0</v>
      </c>
      <c r="J177" s="39">
        <v>0</v>
      </c>
      <c r="K177" s="39">
        <v>0</v>
      </c>
      <c r="L177" s="39"/>
      <c r="M177" s="39"/>
      <c r="N177" s="39"/>
      <c r="O177" s="39">
        <v>0</v>
      </c>
      <c r="P177" s="39">
        <v>0</v>
      </c>
      <c r="Q177" s="39">
        <v>0</v>
      </c>
      <c r="R177" s="39">
        <v>0</v>
      </c>
      <c r="S177" s="39">
        <v>0</v>
      </c>
      <c r="T177" s="39">
        <v>0</v>
      </c>
      <c r="U177" s="39"/>
      <c r="V177" s="39"/>
      <c r="W177" s="39"/>
      <c r="X177" s="39">
        <v>178</v>
      </c>
      <c r="Y177" s="39">
        <v>1289</v>
      </c>
      <c r="Z177" s="39">
        <v>1328</v>
      </c>
      <c r="AA177" s="39">
        <v>139</v>
      </c>
      <c r="AB177" s="39">
        <v>0</v>
      </c>
      <c r="AC177" s="39">
        <v>0</v>
      </c>
      <c r="AD177" s="39"/>
      <c r="AE177" s="39"/>
      <c r="AF177" s="39"/>
      <c r="AG177" s="39">
        <v>41</v>
      </c>
      <c r="AH177" s="39">
        <v>793</v>
      </c>
      <c r="AI177" s="39">
        <v>810</v>
      </c>
      <c r="AJ177" s="39">
        <v>24</v>
      </c>
      <c r="AK177" s="39">
        <v>0</v>
      </c>
      <c r="AL177" s="39">
        <v>0</v>
      </c>
    </row>
    <row r="178" spans="1:38" ht="20.100000000000001" customHeight="1" x14ac:dyDescent="0.2">
      <c r="D178" s="47" t="s">
        <v>135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9"/>
      <c r="M178" s="49"/>
      <c r="N178" s="49"/>
      <c r="O178" s="48">
        <v>0</v>
      </c>
      <c r="P178" s="48">
        <v>13</v>
      </c>
      <c r="Q178" s="48">
        <v>13</v>
      </c>
      <c r="R178" s="48">
        <v>0</v>
      </c>
      <c r="S178" s="48">
        <v>0</v>
      </c>
      <c r="T178" s="48">
        <v>0</v>
      </c>
      <c r="U178" s="49"/>
      <c r="V178" s="49"/>
      <c r="W178" s="49"/>
      <c r="X178" s="48">
        <v>126</v>
      </c>
      <c r="Y178" s="48">
        <v>582</v>
      </c>
      <c r="Z178" s="48">
        <v>655</v>
      </c>
      <c r="AA178" s="48">
        <v>53</v>
      </c>
      <c r="AB178" s="48">
        <v>0</v>
      </c>
      <c r="AC178" s="48">
        <v>0</v>
      </c>
      <c r="AD178" s="49"/>
      <c r="AE178" s="49"/>
      <c r="AF178" s="49"/>
      <c r="AG178" s="48">
        <v>40</v>
      </c>
      <c r="AH178" s="48">
        <v>773</v>
      </c>
      <c r="AI178" s="48">
        <v>771</v>
      </c>
      <c r="AJ178" s="48">
        <v>42</v>
      </c>
      <c r="AK178" s="48">
        <v>0</v>
      </c>
      <c r="AL178" s="48">
        <v>0</v>
      </c>
    </row>
    <row r="179" spans="1:38" ht="20.100000000000001" customHeight="1" x14ac:dyDescent="0.2">
      <c r="D179" s="2" t="s">
        <v>113</v>
      </c>
      <c r="F179" s="39">
        <v>0</v>
      </c>
      <c r="G179" s="39">
        <v>0</v>
      </c>
      <c r="H179" s="39">
        <v>0</v>
      </c>
      <c r="I179" s="39">
        <v>0</v>
      </c>
      <c r="J179" s="39">
        <v>0</v>
      </c>
      <c r="K179" s="39">
        <v>0</v>
      </c>
      <c r="L179" s="39"/>
      <c r="M179" s="39"/>
      <c r="N179" s="39"/>
      <c r="O179" s="39">
        <v>0</v>
      </c>
      <c r="P179" s="39">
        <v>0</v>
      </c>
      <c r="Q179" s="39">
        <v>0</v>
      </c>
      <c r="R179" s="39">
        <v>0</v>
      </c>
      <c r="S179" s="39">
        <v>0</v>
      </c>
      <c r="T179" s="39">
        <v>0</v>
      </c>
      <c r="U179" s="39"/>
      <c r="V179" s="39"/>
      <c r="W179" s="39"/>
      <c r="X179" s="39">
        <v>335</v>
      </c>
      <c r="Y179" s="39">
        <v>1010</v>
      </c>
      <c r="Z179" s="39">
        <v>1210</v>
      </c>
      <c r="AA179" s="39">
        <v>135</v>
      </c>
      <c r="AB179" s="39">
        <v>0</v>
      </c>
      <c r="AC179" s="39">
        <v>0</v>
      </c>
      <c r="AD179" s="39"/>
      <c r="AE179" s="39"/>
      <c r="AF179" s="39"/>
      <c r="AG179" s="39">
        <v>41</v>
      </c>
      <c r="AH179" s="39">
        <v>785</v>
      </c>
      <c r="AI179" s="39">
        <v>781</v>
      </c>
      <c r="AJ179" s="39">
        <v>45</v>
      </c>
      <c r="AK179" s="39">
        <v>0</v>
      </c>
      <c r="AL179" s="39">
        <v>0</v>
      </c>
    </row>
    <row r="180" spans="1:38" ht="20.100000000000001" customHeight="1" x14ac:dyDescent="0.2">
      <c r="D180" s="47" t="s">
        <v>136</v>
      </c>
      <c r="F180" s="48">
        <v>0</v>
      </c>
      <c r="G180" s="48">
        <v>2</v>
      </c>
      <c r="H180" s="48">
        <v>2</v>
      </c>
      <c r="I180" s="48">
        <v>0</v>
      </c>
      <c r="J180" s="48">
        <v>0</v>
      </c>
      <c r="K180" s="48">
        <v>0</v>
      </c>
      <c r="L180" s="49"/>
      <c r="M180" s="49"/>
      <c r="N180" s="49"/>
      <c r="O180" s="48">
        <v>0</v>
      </c>
      <c r="P180" s="48">
        <v>2</v>
      </c>
      <c r="Q180" s="48">
        <v>2</v>
      </c>
      <c r="R180" s="48">
        <v>0</v>
      </c>
      <c r="S180" s="48">
        <v>0</v>
      </c>
      <c r="T180" s="48">
        <v>0</v>
      </c>
      <c r="U180" s="49"/>
      <c r="V180" s="49"/>
      <c r="W180" s="49"/>
      <c r="X180" s="48">
        <v>465</v>
      </c>
      <c r="Y180" s="48">
        <v>1368</v>
      </c>
      <c r="Z180" s="48">
        <v>1422</v>
      </c>
      <c r="AA180" s="48">
        <v>411</v>
      </c>
      <c r="AB180" s="48">
        <v>0</v>
      </c>
      <c r="AC180" s="48">
        <v>0</v>
      </c>
      <c r="AD180" s="49"/>
      <c r="AE180" s="49"/>
      <c r="AF180" s="49"/>
      <c r="AG180" s="48">
        <v>41</v>
      </c>
      <c r="AH180" s="48">
        <v>781</v>
      </c>
      <c r="AI180" s="48">
        <v>766</v>
      </c>
      <c r="AJ180" s="48">
        <v>56</v>
      </c>
      <c r="AK180" s="48">
        <v>0</v>
      </c>
      <c r="AL180" s="48">
        <v>0</v>
      </c>
    </row>
    <row r="181" spans="1:38" ht="20.100000000000001" customHeight="1" x14ac:dyDescent="0.2">
      <c r="D181" s="2" t="s">
        <v>114</v>
      </c>
      <c r="F181" s="39">
        <v>0</v>
      </c>
      <c r="G181" s="39">
        <v>0</v>
      </c>
      <c r="H181" s="39">
        <v>0</v>
      </c>
      <c r="I181" s="39">
        <v>0</v>
      </c>
      <c r="J181" s="39">
        <v>0</v>
      </c>
      <c r="K181" s="39">
        <v>0</v>
      </c>
      <c r="L181" s="39"/>
      <c r="M181" s="39"/>
      <c r="N181" s="39"/>
      <c r="O181" s="39">
        <v>0</v>
      </c>
      <c r="P181" s="39">
        <v>0</v>
      </c>
      <c r="Q181" s="39">
        <v>0</v>
      </c>
      <c r="R181" s="39">
        <v>0</v>
      </c>
      <c r="S181" s="39">
        <v>0</v>
      </c>
      <c r="T181" s="39">
        <v>0</v>
      </c>
      <c r="U181" s="39"/>
      <c r="V181" s="39"/>
      <c r="W181" s="39"/>
      <c r="X181" s="39">
        <v>391</v>
      </c>
      <c r="Y181" s="39">
        <v>1652</v>
      </c>
      <c r="Z181" s="39">
        <v>1736</v>
      </c>
      <c r="AA181" s="39">
        <v>307</v>
      </c>
      <c r="AB181" s="39">
        <v>0</v>
      </c>
      <c r="AC181" s="39">
        <v>0</v>
      </c>
      <c r="AD181" s="39"/>
      <c r="AE181" s="39"/>
      <c r="AF181" s="39"/>
      <c r="AG181" s="39">
        <v>53</v>
      </c>
      <c r="AH181" s="39">
        <v>782</v>
      </c>
      <c r="AI181" s="39">
        <v>798</v>
      </c>
      <c r="AJ181" s="39">
        <v>37</v>
      </c>
      <c r="AK181" s="39">
        <v>0</v>
      </c>
      <c r="AL181" s="39">
        <v>0</v>
      </c>
    </row>
    <row r="182" spans="1:38" ht="20.100000000000001" customHeight="1" x14ac:dyDescent="0.2">
      <c r="D182" s="47" t="s">
        <v>101</v>
      </c>
      <c r="F182" s="48">
        <v>0</v>
      </c>
      <c r="G182" s="48">
        <v>0</v>
      </c>
      <c r="H182" s="48">
        <v>0</v>
      </c>
      <c r="I182" s="48">
        <v>0</v>
      </c>
      <c r="J182" s="48">
        <v>0</v>
      </c>
      <c r="K182" s="48">
        <v>0</v>
      </c>
      <c r="L182" s="49"/>
      <c r="M182" s="49"/>
      <c r="N182" s="49"/>
      <c r="O182" s="48">
        <v>0</v>
      </c>
      <c r="P182" s="48">
        <v>5</v>
      </c>
      <c r="Q182" s="48">
        <v>5</v>
      </c>
      <c r="R182" s="48">
        <v>0</v>
      </c>
      <c r="S182" s="48">
        <v>0</v>
      </c>
      <c r="T182" s="48">
        <v>0</v>
      </c>
      <c r="U182" s="49"/>
      <c r="V182" s="49"/>
      <c r="W182" s="49"/>
      <c r="X182" s="48">
        <v>176</v>
      </c>
      <c r="Y182" s="48">
        <v>889</v>
      </c>
      <c r="Z182" s="48">
        <v>926</v>
      </c>
      <c r="AA182" s="48">
        <v>139</v>
      </c>
      <c r="AB182" s="48">
        <v>0</v>
      </c>
      <c r="AC182" s="48">
        <v>0</v>
      </c>
      <c r="AD182" s="49"/>
      <c r="AE182" s="49"/>
      <c r="AF182" s="49"/>
      <c r="AG182" s="48">
        <v>36</v>
      </c>
      <c r="AH182" s="48">
        <v>784</v>
      </c>
      <c r="AI182" s="48">
        <v>788</v>
      </c>
      <c r="AJ182" s="48">
        <v>32</v>
      </c>
      <c r="AK182" s="48">
        <v>0</v>
      </c>
      <c r="AL182" s="48">
        <v>0</v>
      </c>
    </row>
    <row r="183" spans="1:38" ht="19.5" customHeight="1" x14ac:dyDescent="0.2">
      <c r="D183" s="2" t="s">
        <v>116</v>
      </c>
      <c r="F183" s="39">
        <v>2</v>
      </c>
      <c r="G183" s="39">
        <v>0</v>
      </c>
      <c r="H183" s="39">
        <v>0</v>
      </c>
      <c r="I183" s="39">
        <v>2</v>
      </c>
      <c r="J183" s="39">
        <v>0</v>
      </c>
      <c r="K183" s="39">
        <v>0</v>
      </c>
      <c r="L183" s="39"/>
      <c r="M183" s="39"/>
      <c r="N183" s="39"/>
      <c r="O183" s="39">
        <v>0</v>
      </c>
      <c r="P183" s="39">
        <v>4</v>
      </c>
      <c r="Q183" s="39">
        <v>4</v>
      </c>
      <c r="R183" s="39">
        <v>0</v>
      </c>
      <c r="S183" s="39">
        <v>0</v>
      </c>
      <c r="T183" s="39">
        <v>0</v>
      </c>
      <c r="U183" s="39"/>
      <c r="V183" s="39"/>
      <c r="W183" s="39"/>
      <c r="X183" s="39">
        <v>236</v>
      </c>
      <c r="Y183" s="39">
        <v>1189</v>
      </c>
      <c r="Z183" s="39">
        <v>1159</v>
      </c>
      <c r="AA183" s="39">
        <v>266</v>
      </c>
      <c r="AB183" s="39">
        <v>0</v>
      </c>
      <c r="AC183" s="39">
        <v>0</v>
      </c>
      <c r="AD183" s="39"/>
      <c r="AE183" s="39"/>
      <c r="AF183" s="39"/>
      <c r="AG183" s="39">
        <v>48</v>
      </c>
      <c r="AH183" s="39">
        <v>783</v>
      </c>
      <c r="AI183" s="39">
        <v>771</v>
      </c>
      <c r="AJ183" s="39">
        <v>60</v>
      </c>
      <c r="AK183" s="39">
        <v>0</v>
      </c>
      <c r="AL183" s="39">
        <v>0</v>
      </c>
    </row>
    <row r="184" spans="1:38" ht="20.100000000000001" customHeight="1" x14ac:dyDescent="0.2">
      <c r="D184" s="47" t="s">
        <v>155</v>
      </c>
      <c r="F184" s="48">
        <v>0</v>
      </c>
      <c r="G184" s="48">
        <v>0</v>
      </c>
      <c r="H184" s="48">
        <v>0</v>
      </c>
      <c r="I184" s="48">
        <v>0</v>
      </c>
      <c r="J184" s="48">
        <v>0</v>
      </c>
      <c r="K184" s="48">
        <v>0</v>
      </c>
      <c r="L184" s="49"/>
      <c r="M184" s="49"/>
      <c r="N184" s="49"/>
      <c r="O184" s="48">
        <v>0</v>
      </c>
      <c r="P184" s="48">
        <v>0</v>
      </c>
      <c r="Q184" s="48">
        <v>0</v>
      </c>
      <c r="R184" s="48">
        <v>0</v>
      </c>
      <c r="S184" s="48">
        <v>0</v>
      </c>
      <c r="T184" s="48">
        <v>0</v>
      </c>
      <c r="U184" s="49"/>
      <c r="V184" s="49"/>
      <c r="W184" s="49"/>
      <c r="X184" s="48">
        <v>18</v>
      </c>
      <c r="Y184" s="48">
        <v>133</v>
      </c>
      <c r="Z184" s="48">
        <v>140</v>
      </c>
      <c r="AA184" s="48">
        <v>11</v>
      </c>
      <c r="AB184" s="48">
        <v>0</v>
      </c>
      <c r="AC184" s="48">
        <v>0</v>
      </c>
      <c r="AD184" s="49"/>
      <c r="AE184" s="49"/>
      <c r="AF184" s="49"/>
      <c r="AG184" s="48">
        <v>26</v>
      </c>
      <c r="AH184" s="48">
        <v>791</v>
      </c>
      <c r="AI184" s="48">
        <v>791</v>
      </c>
      <c r="AJ184" s="48">
        <v>26</v>
      </c>
      <c r="AK184" s="48">
        <v>0</v>
      </c>
      <c r="AL184" s="48">
        <v>0</v>
      </c>
    </row>
    <row r="185" spans="1:38" ht="20.100000000000001" customHeight="1" x14ac:dyDescent="0.2">
      <c r="D185" s="2" t="s">
        <v>137</v>
      </c>
      <c r="F185" s="39">
        <v>0</v>
      </c>
      <c r="G185" s="39">
        <v>0</v>
      </c>
      <c r="H185" s="39">
        <v>0</v>
      </c>
      <c r="I185" s="39">
        <v>0</v>
      </c>
      <c r="J185" s="39">
        <v>0</v>
      </c>
      <c r="K185" s="39">
        <v>0</v>
      </c>
      <c r="L185" s="39"/>
      <c r="M185" s="39"/>
      <c r="N185" s="39"/>
      <c r="O185" s="39">
        <v>0</v>
      </c>
      <c r="P185" s="39">
        <v>0</v>
      </c>
      <c r="Q185" s="39">
        <v>0</v>
      </c>
      <c r="R185" s="39">
        <v>0</v>
      </c>
      <c r="S185" s="39">
        <v>0</v>
      </c>
      <c r="T185" s="39">
        <v>0</v>
      </c>
      <c r="U185" s="39"/>
      <c r="V185" s="39"/>
      <c r="W185" s="39"/>
      <c r="X185" s="39">
        <v>117</v>
      </c>
      <c r="Y185" s="39">
        <v>1113</v>
      </c>
      <c r="Z185" s="39">
        <v>1146</v>
      </c>
      <c r="AA185" s="39">
        <v>84</v>
      </c>
      <c r="AB185" s="39">
        <v>0</v>
      </c>
      <c r="AC185" s="39">
        <v>0</v>
      </c>
      <c r="AD185" s="39"/>
      <c r="AE185" s="39"/>
      <c r="AF185" s="39"/>
      <c r="AG185" s="39">
        <v>43</v>
      </c>
      <c r="AH185" s="39">
        <v>786</v>
      </c>
      <c r="AI185" s="39">
        <v>785</v>
      </c>
      <c r="AJ185" s="39">
        <v>44</v>
      </c>
      <c r="AK185" s="39">
        <v>0</v>
      </c>
      <c r="AL185" s="39">
        <v>0</v>
      </c>
    </row>
    <row r="186" spans="1:38" ht="20.100000000000001" customHeight="1" x14ac:dyDescent="0.2"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</row>
    <row r="187" spans="1:38" s="1" customFormat="1" ht="20.100000000000001" customHeight="1" x14ac:dyDescent="0.25">
      <c r="A187" s="3"/>
      <c r="B187" s="6"/>
      <c r="C187" s="51" t="s">
        <v>120</v>
      </c>
      <c r="D187" s="52"/>
      <c r="E187" s="5"/>
      <c r="F187" s="53">
        <v>2</v>
      </c>
      <c r="G187" s="53">
        <v>2</v>
      </c>
      <c r="H187" s="53">
        <v>2</v>
      </c>
      <c r="I187" s="53">
        <v>2</v>
      </c>
      <c r="J187" s="53">
        <v>0</v>
      </c>
      <c r="K187" s="53">
        <v>0</v>
      </c>
      <c r="L187" s="54"/>
      <c r="M187" s="54"/>
      <c r="N187" s="54"/>
      <c r="O187" s="53">
        <v>0</v>
      </c>
      <c r="P187" s="53">
        <v>24</v>
      </c>
      <c r="Q187" s="53">
        <v>24</v>
      </c>
      <c r="R187" s="53">
        <v>0</v>
      </c>
      <c r="S187" s="53">
        <v>0</v>
      </c>
      <c r="T187" s="53">
        <v>0</v>
      </c>
      <c r="U187" s="54"/>
      <c r="V187" s="54"/>
      <c r="W187" s="54"/>
      <c r="X187" s="53">
        <v>2042</v>
      </c>
      <c r="Y187" s="53">
        <v>9225</v>
      </c>
      <c r="Z187" s="53">
        <v>9722</v>
      </c>
      <c r="AA187" s="53">
        <v>1545</v>
      </c>
      <c r="AB187" s="53">
        <v>0</v>
      </c>
      <c r="AC187" s="53">
        <v>0</v>
      </c>
      <c r="AD187" s="54"/>
      <c r="AE187" s="54"/>
      <c r="AF187" s="54"/>
      <c r="AG187" s="53">
        <v>369</v>
      </c>
      <c r="AH187" s="53">
        <v>7058</v>
      </c>
      <c r="AI187" s="53">
        <v>7061</v>
      </c>
      <c r="AJ187" s="53">
        <v>366</v>
      </c>
      <c r="AK187" s="53">
        <v>0</v>
      </c>
      <c r="AL187" s="53">
        <v>0</v>
      </c>
    </row>
    <row r="188" spans="1:38" ht="20.100000000000001" customHeight="1" x14ac:dyDescent="0.2"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</row>
    <row r="189" spans="1:38" ht="20.100000000000001" customHeight="1" x14ac:dyDescent="0.2">
      <c r="C189" s="3" t="s">
        <v>162</v>
      </c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</row>
    <row r="190" spans="1:38" ht="20.100000000000001" customHeight="1" x14ac:dyDescent="0.2">
      <c r="D190" s="2" t="s">
        <v>163</v>
      </c>
      <c r="F190" s="39">
        <v>123</v>
      </c>
      <c r="G190" s="39">
        <v>218</v>
      </c>
      <c r="H190" s="39">
        <v>156</v>
      </c>
      <c r="I190" s="39">
        <v>185</v>
      </c>
      <c r="J190" s="39">
        <v>0</v>
      </c>
      <c r="K190" s="39">
        <v>0</v>
      </c>
      <c r="L190" s="39"/>
      <c r="M190" s="39"/>
      <c r="N190" s="39"/>
      <c r="O190" s="39">
        <v>7</v>
      </c>
      <c r="P190" s="39">
        <v>164</v>
      </c>
      <c r="Q190" s="39">
        <v>170</v>
      </c>
      <c r="R190" s="39">
        <v>1</v>
      </c>
      <c r="S190" s="39">
        <v>0</v>
      </c>
      <c r="T190" s="39">
        <v>0</v>
      </c>
      <c r="U190" s="39"/>
      <c r="V190" s="39"/>
      <c r="W190" s="39"/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/>
      <c r="AE190" s="39"/>
      <c r="AF190" s="39"/>
      <c r="AG190" s="39">
        <v>1</v>
      </c>
      <c r="AH190" s="39">
        <v>18</v>
      </c>
      <c r="AI190" s="39">
        <v>15</v>
      </c>
      <c r="AJ190" s="39">
        <v>4</v>
      </c>
      <c r="AK190" s="39">
        <v>0</v>
      </c>
      <c r="AL190" s="39">
        <v>0</v>
      </c>
    </row>
    <row r="191" spans="1:38" ht="19.5" customHeight="1" x14ac:dyDescent="0.2">
      <c r="D191" s="47" t="s">
        <v>164</v>
      </c>
      <c r="F191" s="48">
        <v>188</v>
      </c>
      <c r="G191" s="48">
        <v>186</v>
      </c>
      <c r="H191" s="48">
        <v>165</v>
      </c>
      <c r="I191" s="48">
        <v>209</v>
      </c>
      <c r="J191" s="48">
        <v>0</v>
      </c>
      <c r="K191" s="48">
        <v>0</v>
      </c>
      <c r="L191" s="49"/>
      <c r="M191" s="49"/>
      <c r="N191" s="49"/>
      <c r="O191" s="48">
        <v>5</v>
      </c>
      <c r="P191" s="48">
        <v>160</v>
      </c>
      <c r="Q191" s="48">
        <v>164</v>
      </c>
      <c r="R191" s="48">
        <v>1</v>
      </c>
      <c r="S191" s="48">
        <v>0</v>
      </c>
      <c r="T191" s="48">
        <v>0</v>
      </c>
      <c r="U191" s="49"/>
      <c r="V191" s="49"/>
      <c r="W191" s="49"/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9"/>
      <c r="AE191" s="49"/>
      <c r="AF191" s="49"/>
      <c r="AG191" s="48">
        <v>0</v>
      </c>
      <c r="AH191" s="48">
        <v>12</v>
      </c>
      <c r="AI191" s="48">
        <v>12</v>
      </c>
      <c r="AJ191" s="48">
        <v>0</v>
      </c>
      <c r="AK191" s="48">
        <v>0</v>
      </c>
      <c r="AL191" s="48">
        <v>0</v>
      </c>
    </row>
    <row r="192" spans="1:38" ht="20.100000000000001" customHeight="1" x14ac:dyDescent="0.2">
      <c r="D192" s="2" t="s">
        <v>165</v>
      </c>
      <c r="F192" s="39">
        <v>26</v>
      </c>
      <c r="G192" s="39">
        <v>213</v>
      </c>
      <c r="H192" s="39">
        <v>209</v>
      </c>
      <c r="I192" s="39">
        <v>30</v>
      </c>
      <c r="J192" s="39">
        <v>0</v>
      </c>
      <c r="K192" s="39">
        <v>0</v>
      </c>
      <c r="L192" s="39"/>
      <c r="M192" s="39"/>
      <c r="N192" s="39"/>
      <c r="O192" s="39">
        <v>8</v>
      </c>
      <c r="P192" s="39">
        <v>155</v>
      </c>
      <c r="Q192" s="39">
        <v>161</v>
      </c>
      <c r="R192" s="39">
        <v>2</v>
      </c>
      <c r="S192" s="39">
        <v>0</v>
      </c>
      <c r="T192" s="39">
        <v>0</v>
      </c>
      <c r="U192" s="39"/>
      <c r="V192" s="39"/>
      <c r="W192" s="39"/>
      <c r="X192" s="39">
        <v>0</v>
      </c>
      <c r="Y192" s="39">
        <v>2</v>
      </c>
      <c r="Z192" s="39">
        <v>2</v>
      </c>
      <c r="AA192" s="39">
        <v>0</v>
      </c>
      <c r="AB192" s="39">
        <v>0</v>
      </c>
      <c r="AC192" s="39">
        <v>0</v>
      </c>
      <c r="AD192" s="39"/>
      <c r="AE192" s="39"/>
      <c r="AF192" s="39"/>
      <c r="AG192" s="39">
        <v>0</v>
      </c>
      <c r="AH192" s="39">
        <v>11</v>
      </c>
      <c r="AI192" s="39">
        <v>11</v>
      </c>
      <c r="AJ192" s="39">
        <v>0</v>
      </c>
      <c r="AK192" s="39">
        <v>0</v>
      </c>
      <c r="AL192" s="39">
        <v>0</v>
      </c>
    </row>
    <row r="193" spans="1:38" ht="19.5" customHeight="1" x14ac:dyDescent="0.2">
      <c r="D193" s="47" t="s">
        <v>166</v>
      </c>
      <c r="F193" s="48">
        <v>60</v>
      </c>
      <c r="G193" s="48">
        <v>193</v>
      </c>
      <c r="H193" s="48">
        <v>211</v>
      </c>
      <c r="I193" s="48">
        <v>42</v>
      </c>
      <c r="J193" s="48">
        <v>0</v>
      </c>
      <c r="K193" s="48">
        <v>0</v>
      </c>
      <c r="L193" s="49"/>
      <c r="M193" s="49"/>
      <c r="N193" s="49"/>
      <c r="O193" s="48">
        <v>7</v>
      </c>
      <c r="P193" s="48">
        <v>159</v>
      </c>
      <c r="Q193" s="48">
        <v>164</v>
      </c>
      <c r="R193" s="48">
        <v>2</v>
      </c>
      <c r="S193" s="48">
        <v>0</v>
      </c>
      <c r="T193" s="48">
        <v>0</v>
      </c>
      <c r="U193" s="49"/>
      <c r="V193" s="49"/>
      <c r="W193" s="49"/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9"/>
      <c r="AE193" s="49"/>
      <c r="AF193" s="49"/>
      <c r="AG193" s="48">
        <v>0</v>
      </c>
      <c r="AH193" s="48">
        <v>5</v>
      </c>
      <c r="AI193" s="48">
        <v>4</v>
      </c>
      <c r="AJ193" s="48">
        <v>1</v>
      </c>
      <c r="AK193" s="48">
        <v>0</v>
      </c>
      <c r="AL193" s="48">
        <v>0</v>
      </c>
    </row>
    <row r="194" spans="1:38" ht="20.100000000000001" customHeight="1" x14ac:dyDescent="0.2">
      <c r="D194" s="2" t="s">
        <v>167</v>
      </c>
      <c r="F194" s="39">
        <v>47</v>
      </c>
      <c r="G194" s="39">
        <v>230</v>
      </c>
      <c r="H194" s="39">
        <v>253</v>
      </c>
      <c r="I194" s="39">
        <v>24</v>
      </c>
      <c r="J194" s="39">
        <v>0</v>
      </c>
      <c r="K194" s="39">
        <v>0</v>
      </c>
      <c r="L194" s="39"/>
      <c r="M194" s="39"/>
      <c r="N194" s="39"/>
      <c r="O194" s="39">
        <v>4</v>
      </c>
      <c r="P194" s="39">
        <v>163</v>
      </c>
      <c r="Q194" s="39">
        <v>166</v>
      </c>
      <c r="R194" s="39">
        <v>1</v>
      </c>
      <c r="S194" s="39">
        <v>0</v>
      </c>
      <c r="T194" s="39">
        <v>0</v>
      </c>
      <c r="U194" s="39"/>
      <c r="V194" s="39"/>
      <c r="W194" s="39"/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/>
      <c r="AE194" s="39"/>
      <c r="AF194" s="39"/>
      <c r="AG194" s="39">
        <v>0</v>
      </c>
      <c r="AH194" s="39">
        <v>0</v>
      </c>
      <c r="AI194" s="39">
        <v>0</v>
      </c>
      <c r="AJ194" s="39">
        <v>0</v>
      </c>
      <c r="AK194" s="39">
        <v>0</v>
      </c>
      <c r="AL194" s="39">
        <v>0</v>
      </c>
    </row>
    <row r="195" spans="1:38" ht="19.5" customHeight="1" x14ac:dyDescent="0.2">
      <c r="D195" s="47" t="s">
        <v>168</v>
      </c>
      <c r="F195" s="48">
        <v>14</v>
      </c>
      <c r="G195" s="48">
        <v>214</v>
      </c>
      <c r="H195" s="48">
        <v>178</v>
      </c>
      <c r="I195" s="48">
        <v>50</v>
      </c>
      <c r="J195" s="48">
        <v>0</v>
      </c>
      <c r="K195" s="48">
        <v>0</v>
      </c>
      <c r="L195" s="49"/>
      <c r="M195" s="49"/>
      <c r="N195" s="49"/>
      <c r="O195" s="48">
        <v>4</v>
      </c>
      <c r="P195" s="48">
        <v>161</v>
      </c>
      <c r="Q195" s="48">
        <v>164</v>
      </c>
      <c r="R195" s="48">
        <v>1</v>
      </c>
      <c r="S195" s="48">
        <v>0</v>
      </c>
      <c r="T195" s="48">
        <v>0</v>
      </c>
      <c r="U195" s="49"/>
      <c r="V195" s="49"/>
      <c r="W195" s="49"/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9"/>
      <c r="AE195" s="49"/>
      <c r="AF195" s="49"/>
      <c r="AG195" s="48">
        <v>0</v>
      </c>
      <c r="AH195" s="48">
        <v>0</v>
      </c>
      <c r="AI195" s="48">
        <v>0</v>
      </c>
      <c r="AJ195" s="48">
        <v>0</v>
      </c>
      <c r="AK195" s="48">
        <v>0</v>
      </c>
      <c r="AL195" s="48">
        <v>0</v>
      </c>
    </row>
    <row r="196" spans="1:38" ht="20.100000000000001" customHeight="1" x14ac:dyDescent="0.2">
      <c r="D196" s="2" t="s">
        <v>169</v>
      </c>
      <c r="F196" s="39">
        <v>14</v>
      </c>
      <c r="G196" s="39">
        <v>168</v>
      </c>
      <c r="H196" s="39">
        <v>173</v>
      </c>
      <c r="I196" s="39">
        <v>9</v>
      </c>
      <c r="J196" s="39">
        <v>0</v>
      </c>
      <c r="K196" s="39">
        <v>0</v>
      </c>
      <c r="L196" s="39"/>
      <c r="M196" s="39"/>
      <c r="N196" s="39"/>
      <c r="O196" s="39">
        <v>5</v>
      </c>
      <c r="P196" s="39">
        <v>159</v>
      </c>
      <c r="Q196" s="39">
        <v>163</v>
      </c>
      <c r="R196" s="39">
        <v>1</v>
      </c>
      <c r="S196" s="39">
        <v>0</v>
      </c>
      <c r="T196" s="39">
        <v>0</v>
      </c>
      <c r="U196" s="39"/>
      <c r="V196" s="39"/>
      <c r="W196" s="39"/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/>
      <c r="AE196" s="39"/>
      <c r="AF196" s="39"/>
      <c r="AG196" s="39">
        <v>0</v>
      </c>
      <c r="AH196" s="39">
        <v>5</v>
      </c>
      <c r="AI196" s="39">
        <v>5</v>
      </c>
      <c r="AJ196" s="39">
        <v>0</v>
      </c>
      <c r="AK196" s="39">
        <v>0</v>
      </c>
      <c r="AL196" s="39">
        <v>0</v>
      </c>
    </row>
    <row r="197" spans="1:38" ht="19.5" customHeight="1" x14ac:dyDescent="0.2">
      <c r="D197" s="47" t="s">
        <v>170</v>
      </c>
      <c r="F197" s="48">
        <v>18</v>
      </c>
      <c r="G197" s="48">
        <v>159</v>
      </c>
      <c r="H197" s="48">
        <v>155</v>
      </c>
      <c r="I197" s="48">
        <v>22</v>
      </c>
      <c r="J197" s="48">
        <v>0</v>
      </c>
      <c r="K197" s="48">
        <v>0</v>
      </c>
      <c r="L197" s="49"/>
      <c r="M197" s="49"/>
      <c r="N197" s="49"/>
      <c r="O197" s="48">
        <v>6</v>
      </c>
      <c r="P197" s="48">
        <v>159</v>
      </c>
      <c r="Q197" s="48">
        <v>164</v>
      </c>
      <c r="R197" s="48">
        <v>1</v>
      </c>
      <c r="S197" s="48">
        <v>0</v>
      </c>
      <c r="T197" s="48">
        <v>0</v>
      </c>
      <c r="U197" s="49"/>
      <c r="V197" s="49"/>
      <c r="W197" s="49"/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9"/>
      <c r="AE197" s="49"/>
      <c r="AF197" s="49"/>
      <c r="AG197" s="48">
        <v>0</v>
      </c>
      <c r="AH197" s="48">
        <v>5</v>
      </c>
      <c r="AI197" s="48">
        <v>5</v>
      </c>
      <c r="AJ197" s="48">
        <v>0</v>
      </c>
      <c r="AK197" s="48">
        <v>0</v>
      </c>
      <c r="AL197" s="48">
        <v>0</v>
      </c>
    </row>
    <row r="198" spans="1:38" ht="19.5" customHeight="1" x14ac:dyDescent="0.2">
      <c r="D198" s="50" t="s">
        <v>171</v>
      </c>
      <c r="F198" s="49">
        <v>0</v>
      </c>
      <c r="G198" s="49">
        <v>14</v>
      </c>
      <c r="H198" s="49">
        <v>0</v>
      </c>
      <c r="I198" s="49">
        <v>14</v>
      </c>
      <c r="J198" s="49">
        <v>0</v>
      </c>
      <c r="K198" s="49">
        <v>0</v>
      </c>
      <c r="L198" s="49"/>
      <c r="M198" s="49"/>
      <c r="N198" s="49"/>
      <c r="O198" s="49">
        <v>0</v>
      </c>
      <c r="P198" s="49">
        <v>15</v>
      </c>
      <c r="Q198" s="49">
        <v>7</v>
      </c>
      <c r="R198" s="49">
        <v>8</v>
      </c>
      <c r="S198" s="49">
        <v>0</v>
      </c>
      <c r="T198" s="49">
        <v>0</v>
      </c>
      <c r="U198" s="49"/>
      <c r="V198" s="49"/>
      <c r="W198" s="49"/>
      <c r="X198" s="49">
        <v>0</v>
      </c>
      <c r="Y198" s="49">
        <v>0</v>
      </c>
      <c r="Z198" s="49">
        <v>0</v>
      </c>
      <c r="AA198" s="49">
        <v>0</v>
      </c>
      <c r="AB198" s="49">
        <v>0</v>
      </c>
      <c r="AC198" s="49">
        <v>0</v>
      </c>
      <c r="AD198" s="49"/>
      <c r="AE198" s="49"/>
      <c r="AF198" s="49"/>
      <c r="AG198" s="49">
        <v>0</v>
      </c>
      <c r="AH198" s="49">
        <v>0</v>
      </c>
      <c r="AI198" s="49">
        <v>0</v>
      </c>
      <c r="AJ198" s="49">
        <v>0</v>
      </c>
      <c r="AK198" s="49">
        <v>0</v>
      </c>
      <c r="AL198" s="49">
        <v>0</v>
      </c>
    </row>
    <row r="199" spans="1:38" ht="20.100000000000001" customHeight="1" x14ac:dyDescent="0.2">
      <c r="D199" s="50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</row>
    <row r="200" spans="1:38" s="1" customFormat="1" ht="20.100000000000001" customHeight="1" x14ac:dyDescent="0.25">
      <c r="A200" s="3"/>
      <c r="B200" s="6"/>
      <c r="C200" s="51" t="s">
        <v>172</v>
      </c>
      <c r="D200" s="52"/>
      <c r="E200" s="5"/>
      <c r="F200" s="53">
        <v>490</v>
      </c>
      <c r="G200" s="53">
        <v>1595</v>
      </c>
      <c r="H200" s="53">
        <v>1500</v>
      </c>
      <c r="I200" s="53">
        <v>585</v>
      </c>
      <c r="J200" s="53">
        <v>0</v>
      </c>
      <c r="K200" s="53">
        <v>0</v>
      </c>
      <c r="L200" s="54"/>
      <c r="M200" s="54"/>
      <c r="N200" s="54"/>
      <c r="O200" s="53">
        <v>46</v>
      </c>
      <c r="P200" s="53">
        <v>1295</v>
      </c>
      <c r="Q200" s="53">
        <v>1323</v>
      </c>
      <c r="R200" s="53">
        <v>18</v>
      </c>
      <c r="S200" s="53">
        <v>0</v>
      </c>
      <c r="T200" s="53">
        <v>0</v>
      </c>
      <c r="U200" s="54"/>
      <c r="V200" s="54"/>
      <c r="W200" s="54"/>
      <c r="X200" s="53">
        <v>0</v>
      </c>
      <c r="Y200" s="53">
        <v>2</v>
      </c>
      <c r="Z200" s="53">
        <v>2</v>
      </c>
      <c r="AA200" s="53">
        <v>0</v>
      </c>
      <c r="AB200" s="53">
        <v>0</v>
      </c>
      <c r="AC200" s="53">
        <v>0</v>
      </c>
      <c r="AD200" s="54"/>
      <c r="AE200" s="54"/>
      <c r="AF200" s="54"/>
      <c r="AG200" s="53">
        <v>1</v>
      </c>
      <c r="AH200" s="53">
        <v>56</v>
      </c>
      <c r="AI200" s="53">
        <v>52</v>
      </c>
      <c r="AJ200" s="53">
        <v>5</v>
      </c>
      <c r="AK200" s="53">
        <v>0</v>
      </c>
      <c r="AL200" s="53">
        <v>0</v>
      </c>
    </row>
    <row r="201" spans="1:38" ht="20.100000000000001" customHeight="1" x14ac:dyDescent="0.2"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</row>
    <row r="202" spans="1:38" ht="20.100000000000001" customHeight="1" x14ac:dyDescent="0.2">
      <c r="C202" s="3" t="s">
        <v>127</v>
      </c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</row>
    <row r="203" spans="1:38" ht="20.100000000000001" customHeight="1" x14ac:dyDescent="0.2">
      <c r="D203" s="2" t="s">
        <v>122</v>
      </c>
      <c r="F203" s="39">
        <v>248</v>
      </c>
      <c r="G203" s="39">
        <v>198</v>
      </c>
      <c r="H203" s="39">
        <v>240</v>
      </c>
      <c r="I203" s="39">
        <v>206</v>
      </c>
      <c r="J203" s="39">
        <v>0</v>
      </c>
      <c r="K203" s="39">
        <v>0</v>
      </c>
      <c r="L203" s="39"/>
      <c r="M203" s="39"/>
      <c r="N203" s="39"/>
      <c r="O203" s="39">
        <v>5</v>
      </c>
      <c r="P203" s="39">
        <v>84</v>
      </c>
      <c r="Q203" s="39">
        <v>87</v>
      </c>
      <c r="R203" s="39">
        <v>2</v>
      </c>
      <c r="S203" s="39">
        <v>0</v>
      </c>
      <c r="T203" s="39">
        <v>0</v>
      </c>
      <c r="U203" s="39"/>
      <c r="V203" s="39"/>
      <c r="W203" s="39"/>
      <c r="X203" s="39">
        <v>19</v>
      </c>
      <c r="Y203" s="39">
        <v>110</v>
      </c>
      <c r="Z203" s="39">
        <v>103</v>
      </c>
      <c r="AA203" s="39">
        <v>26</v>
      </c>
      <c r="AB203" s="39">
        <v>0</v>
      </c>
      <c r="AC203" s="39">
        <v>0</v>
      </c>
      <c r="AD203" s="39"/>
      <c r="AE203" s="39"/>
      <c r="AF203" s="39"/>
      <c r="AG203" s="39">
        <v>3</v>
      </c>
      <c r="AH203" s="39">
        <v>101</v>
      </c>
      <c r="AI203" s="39">
        <v>99</v>
      </c>
      <c r="AJ203" s="39">
        <v>5</v>
      </c>
      <c r="AK203" s="39">
        <v>0</v>
      </c>
      <c r="AL203" s="39">
        <v>0</v>
      </c>
    </row>
    <row r="204" spans="1:38" ht="19.5" customHeight="1" x14ac:dyDescent="0.2">
      <c r="D204" s="47" t="s">
        <v>135</v>
      </c>
      <c r="F204" s="48">
        <v>57</v>
      </c>
      <c r="G204" s="48">
        <v>291</v>
      </c>
      <c r="H204" s="48">
        <v>290</v>
      </c>
      <c r="I204" s="48">
        <v>58</v>
      </c>
      <c r="J204" s="48">
        <v>0</v>
      </c>
      <c r="K204" s="48">
        <v>0</v>
      </c>
      <c r="L204" s="49"/>
      <c r="M204" s="49"/>
      <c r="N204" s="49"/>
      <c r="O204" s="48">
        <v>8</v>
      </c>
      <c r="P204" s="48">
        <v>103</v>
      </c>
      <c r="Q204" s="48">
        <v>104</v>
      </c>
      <c r="R204" s="48">
        <v>7</v>
      </c>
      <c r="S204" s="48">
        <v>0</v>
      </c>
      <c r="T204" s="48">
        <v>0</v>
      </c>
      <c r="U204" s="49"/>
      <c r="V204" s="49"/>
      <c r="W204" s="49"/>
      <c r="X204" s="48">
        <v>78</v>
      </c>
      <c r="Y204" s="48">
        <v>248</v>
      </c>
      <c r="Z204" s="48">
        <v>289</v>
      </c>
      <c r="AA204" s="48">
        <v>37</v>
      </c>
      <c r="AB204" s="48">
        <v>0</v>
      </c>
      <c r="AC204" s="48">
        <v>0</v>
      </c>
      <c r="AD204" s="49"/>
      <c r="AE204" s="49"/>
      <c r="AF204" s="49"/>
      <c r="AG204" s="48">
        <v>5</v>
      </c>
      <c r="AH204" s="48">
        <v>108</v>
      </c>
      <c r="AI204" s="48">
        <v>108</v>
      </c>
      <c r="AJ204" s="48">
        <v>5</v>
      </c>
      <c r="AK204" s="48">
        <v>0</v>
      </c>
      <c r="AL204" s="48">
        <v>0</v>
      </c>
    </row>
    <row r="205" spans="1:38" ht="20.100000000000001" customHeight="1" x14ac:dyDescent="0.2">
      <c r="D205" s="2" t="s">
        <v>98</v>
      </c>
      <c r="F205" s="39">
        <v>25</v>
      </c>
      <c r="G205" s="39">
        <v>60</v>
      </c>
      <c r="H205" s="39">
        <v>77</v>
      </c>
      <c r="I205" s="39">
        <v>8</v>
      </c>
      <c r="J205" s="39">
        <v>0</v>
      </c>
      <c r="K205" s="39">
        <v>0</v>
      </c>
      <c r="L205" s="39"/>
      <c r="M205" s="39"/>
      <c r="N205" s="39"/>
      <c r="O205" s="39">
        <v>0</v>
      </c>
      <c r="P205" s="39">
        <v>120</v>
      </c>
      <c r="Q205" s="39">
        <v>117</v>
      </c>
      <c r="R205" s="39">
        <v>3</v>
      </c>
      <c r="S205" s="39">
        <v>0</v>
      </c>
      <c r="T205" s="39">
        <v>0</v>
      </c>
      <c r="U205" s="39"/>
      <c r="V205" s="39"/>
      <c r="W205" s="39"/>
      <c r="X205" s="39">
        <v>8</v>
      </c>
      <c r="Y205" s="39">
        <v>78</v>
      </c>
      <c r="Z205" s="39">
        <v>74</v>
      </c>
      <c r="AA205" s="39">
        <v>12</v>
      </c>
      <c r="AB205" s="39">
        <v>0</v>
      </c>
      <c r="AC205" s="39">
        <v>0</v>
      </c>
      <c r="AD205" s="39"/>
      <c r="AE205" s="39"/>
      <c r="AF205" s="39"/>
      <c r="AG205" s="39">
        <v>2</v>
      </c>
      <c r="AH205" s="39">
        <v>88</v>
      </c>
      <c r="AI205" s="39">
        <v>86</v>
      </c>
      <c r="AJ205" s="39">
        <v>4</v>
      </c>
      <c r="AK205" s="39">
        <v>0</v>
      </c>
      <c r="AL205" s="39">
        <v>0</v>
      </c>
    </row>
    <row r="206" spans="1:38" ht="19.5" customHeight="1" x14ac:dyDescent="0.2">
      <c r="D206" s="47" t="s">
        <v>136</v>
      </c>
      <c r="F206" s="48">
        <v>45</v>
      </c>
      <c r="G206" s="48">
        <v>282</v>
      </c>
      <c r="H206" s="48">
        <v>266</v>
      </c>
      <c r="I206" s="48">
        <v>61</v>
      </c>
      <c r="J206" s="48">
        <v>0</v>
      </c>
      <c r="K206" s="48">
        <v>0</v>
      </c>
      <c r="L206" s="49"/>
      <c r="M206" s="49"/>
      <c r="N206" s="49"/>
      <c r="O206" s="48">
        <v>5</v>
      </c>
      <c r="P206" s="48">
        <v>107</v>
      </c>
      <c r="Q206" s="48">
        <v>109</v>
      </c>
      <c r="R206" s="48">
        <v>3</v>
      </c>
      <c r="S206" s="48">
        <v>0</v>
      </c>
      <c r="T206" s="48">
        <v>0</v>
      </c>
      <c r="U206" s="49"/>
      <c r="V206" s="49"/>
      <c r="W206" s="49"/>
      <c r="X206" s="48">
        <v>40</v>
      </c>
      <c r="Y206" s="48">
        <v>216</v>
      </c>
      <c r="Z206" s="48">
        <v>229</v>
      </c>
      <c r="AA206" s="48">
        <v>27</v>
      </c>
      <c r="AB206" s="48">
        <v>0</v>
      </c>
      <c r="AC206" s="48">
        <v>0</v>
      </c>
      <c r="AD206" s="49"/>
      <c r="AE206" s="49"/>
      <c r="AF206" s="49"/>
      <c r="AG206" s="48">
        <v>6</v>
      </c>
      <c r="AH206" s="48">
        <v>95</v>
      </c>
      <c r="AI206" s="48">
        <v>96</v>
      </c>
      <c r="AJ206" s="48">
        <v>5</v>
      </c>
      <c r="AK206" s="48">
        <v>0</v>
      </c>
      <c r="AL206" s="48">
        <v>0</v>
      </c>
    </row>
    <row r="207" spans="1:38" ht="20.100000000000001" customHeight="1" x14ac:dyDescent="0.2">
      <c r="D207" s="2" t="s">
        <v>114</v>
      </c>
      <c r="F207" s="39">
        <v>51</v>
      </c>
      <c r="G207" s="39">
        <v>265</v>
      </c>
      <c r="H207" s="39">
        <v>277</v>
      </c>
      <c r="I207" s="39">
        <v>39</v>
      </c>
      <c r="J207" s="39">
        <v>0</v>
      </c>
      <c r="K207" s="39">
        <v>0</v>
      </c>
      <c r="L207" s="39"/>
      <c r="M207" s="39"/>
      <c r="N207" s="39"/>
      <c r="O207" s="39">
        <v>3</v>
      </c>
      <c r="P207" s="39">
        <v>123</v>
      </c>
      <c r="Q207" s="39">
        <v>119</v>
      </c>
      <c r="R207" s="39">
        <v>7</v>
      </c>
      <c r="S207" s="39">
        <v>0</v>
      </c>
      <c r="T207" s="39">
        <v>0</v>
      </c>
      <c r="U207" s="39"/>
      <c r="V207" s="39"/>
      <c r="W207" s="39"/>
      <c r="X207" s="39">
        <v>70</v>
      </c>
      <c r="Y207" s="39">
        <v>211</v>
      </c>
      <c r="Z207" s="39">
        <v>223</v>
      </c>
      <c r="AA207" s="39">
        <v>58</v>
      </c>
      <c r="AB207" s="39">
        <v>0</v>
      </c>
      <c r="AC207" s="39">
        <v>0</v>
      </c>
      <c r="AD207" s="39"/>
      <c r="AE207" s="39"/>
      <c r="AF207" s="39"/>
      <c r="AG207" s="39">
        <v>2</v>
      </c>
      <c r="AH207" s="39">
        <v>78</v>
      </c>
      <c r="AI207" s="39">
        <v>75</v>
      </c>
      <c r="AJ207" s="39">
        <v>5</v>
      </c>
      <c r="AK207" s="39">
        <v>0</v>
      </c>
      <c r="AL207" s="39">
        <v>0</v>
      </c>
    </row>
    <row r="208" spans="1:38" ht="19.5" customHeight="1" x14ac:dyDescent="0.2">
      <c r="D208" s="47" t="s">
        <v>115</v>
      </c>
      <c r="F208" s="48">
        <v>42</v>
      </c>
      <c r="G208" s="48">
        <v>288</v>
      </c>
      <c r="H208" s="48">
        <v>298</v>
      </c>
      <c r="I208" s="48">
        <v>32</v>
      </c>
      <c r="J208" s="48">
        <v>0</v>
      </c>
      <c r="K208" s="48">
        <v>0</v>
      </c>
      <c r="L208" s="49"/>
      <c r="M208" s="49"/>
      <c r="N208" s="49"/>
      <c r="O208" s="48">
        <v>1</v>
      </c>
      <c r="P208" s="48">
        <v>113</v>
      </c>
      <c r="Q208" s="48">
        <v>109</v>
      </c>
      <c r="R208" s="48">
        <v>5</v>
      </c>
      <c r="S208" s="48">
        <v>0</v>
      </c>
      <c r="T208" s="48">
        <v>0</v>
      </c>
      <c r="U208" s="49"/>
      <c r="V208" s="49"/>
      <c r="W208" s="49"/>
      <c r="X208" s="48">
        <v>7</v>
      </c>
      <c r="Y208" s="48">
        <v>58</v>
      </c>
      <c r="Z208" s="48">
        <v>53</v>
      </c>
      <c r="AA208" s="48">
        <v>12</v>
      </c>
      <c r="AB208" s="48">
        <v>0</v>
      </c>
      <c r="AC208" s="48">
        <v>0</v>
      </c>
      <c r="AD208" s="49"/>
      <c r="AE208" s="49"/>
      <c r="AF208" s="49"/>
      <c r="AG208" s="48">
        <v>4</v>
      </c>
      <c r="AH208" s="48">
        <v>93</v>
      </c>
      <c r="AI208" s="48">
        <v>87</v>
      </c>
      <c r="AJ208" s="48">
        <v>10</v>
      </c>
      <c r="AK208" s="48">
        <v>0</v>
      </c>
      <c r="AL208" s="48">
        <v>0</v>
      </c>
    </row>
    <row r="209" spans="1:38" ht="20.100000000000001" customHeight="1" x14ac:dyDescent="0.2">
      <c r="D209" s="2" t="s">
        <v>102</v>
      </c>
      <c r="F209" s="39">
        <v>25</v>
      </c>
      <c r="G209" s="39">
        <v>261</v>
      </c>
      <c r="H209" s="39">
        <v>264</v>
      </c>
      <c r="I209" s="39">
        <v>22</v>
      </c>
      <c r="J209" s="39">
        <v>0</v>
      </c>
      <c r="K209" s="39">
        <v>0</v>
      </c>
      <c r="L209" s="39"/>
      <c r="M209" s="39"/>
      <c r="N209" s="39"/>
      <c r="O209" s="39">
        <v>3</v>
      </c>
      <c r="P209" s="39">
        <v>110</v>
      </c>
      <c r="Q209" s="39">
        <v>106</v>
      </c>
      <c r="R209" s="39">
        <v>7</v>
      </c>
      <c r="S209" s="39">
        <v>0</v>
      </c>
      <c r="T209" s="39">
        <v>0</v>
      </c>
      <c r="U209" s="39"/>
      <c r="V209" s="39"/>
      <c r="W209" s="39"/>
      <c r="X209" s="39">
        <v>14</v>
      </c>
      <c r="Y209" s="39">
        <v>49</v>
      </c>
      <c r="Z209" s="39">
        <v>54</v>
      </c>
      <c r="AA209" s="39">
        <v>9</v>
      </c>
      <c r="AB209" s="39">
        <v>0</v>
      </c>
      <c r="AC209" s="39">
        <v>0</v>
      </c>
      <c r="AD209" s="39"/>
      <c r="AE209" s="39"/>
      <c r="AF209" s="39"/>
      <c r="AG209" s="39">
        <v>6</v>
      </c>
      <c r="AH209" s="39">
        <v>90</v>
      </c>
      <c r="AI209" s="39">
        <v>91</v>
      </c>
      <c r="AJ209" s="39">
        <v>5</v>
      </c>
      <c r="AK209" s="39">
        <v>0</v>
      </c>
      <c r="AL209" s="39">
        <v>0</v>
      </c>
    </row>
    <row r="210" spans="1:38" ht="20.100000000000001" customHeight="1" x14ac:dyDescent="0.2">
      <c r="D210" s="50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</row>
    <row r="211" spans="1:38" s="1" customFormat="1" ht="20.100000000000001" customHeight="1" x14ac:dyDescent="0.25">
      <c r="A211" s="3"/>
      <c r="B211" s="6"/>
      <c r="C211" s="51" t="s">
        <v>129</v>
      </c>
      <c r="D211" s="52"/>
      <c r="E211" s="5"/>
      <c r="F211" s="53">
        <v>493</v>
      </c>
      <c r="G211" s="53">
        <v>1645</v>
      </c>
      <c r="H211" s="53">
        <v>1712</v>
      </c>
      <c r="I211" s="53">
        <v>426</v>
      </c>
      <c r="J211" s="53">
        <v>0</v>
      </c>
      <c r="K211" s="53">
        <v>0</v>
      </c>
      <c r="L211" s="54"/>
      <c r="M211" s="54"/>
      <c r="N211" s="54"/>
      <c r="O211" s="53">
        <v>25</v>
      </c>
      <c r="P211" s="53">
        <v>760</v>
      </c>
      <c r="Q211" s="53">
        <v>751</v>
      </c>
      <c r="R211" s="53">
        <v>34</v>
      </c>
      <c r="S211" s="53">
        <v>0</v>
      </c>
      <c r="T211" s="53">
        <v>0</v>
      </c>
      <c r="U211" s="54"/>
      <c r="V211" s="54"/>
      <c r="W211" s="54"/>
      <c r="X211" s="53">
        <v>236</v>
      </c>
      <c r="Y211" s="53">
        <v>970</v>
      </c>
      <c r="Z211" s="53">
        <v>1025</v>
      </c>
      <c r="AA211" s="53">
        <v>181</v>
      </c>
      <c r="AB211" s="53">
        <v>0</v>
      </c>
      <c r="AC211" s="53">
        <v>0</v>
      </c>
      <c r="AD211" s="54"/>
      <c r="AE211" s="54"/>
      <c r="AF211" s="54"/>
      <c r="AG211" s="53">
        <v>28</v>
      </c>
      <c r="AH211" s="53">
        <v>653</v>
      </c>
      <c r="AI211" s="53">
        <v>642</v>
      </c>
      <c r="AJ211" s="53">
        <v>39</v>
      </c>
      <c r="AK211" s="53">
        <v>0</v>
      </c>
      <c r="AL211" s="53">
        <v>0</v>
      </c>
    </row>
    <row r="212" spans="1:38" s="1" customFormat="1" ht="20.100000000000001" customHeight="1" x14ac:dyDescent="0.2">
      <c r="A212" s="3"/>
      <c r="B212" s="6"/>
      <c r="C212" s="3"/>
      <c r="D212" s="3"/>
      <c r="E212" s="5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</row>
    <row r="213" spans="1:38" ht="20.100000000000001" customHeight="1" x14ac:dyDescent="0.2">
      <c r="C213" s="3" t="s">
        <v>130</v>
      </c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</row>
    <row r="214" spans="1:38" ht="19.5" customHeight="1" x14ac:dyDescent="0.2">
      <c r="D214" s="2" t="s">
        <v>113</v>
      </c>
      <c r="F214" s="39">
        <v>0</v>
      </c>
      <c r="G214" s="39">
        <v>0</v>
      </c>
      <c r="H214" s="39">
        <v>0</v>
      </c>
      <c r="I214" s="39">
        <v>0</v>
      </c>
      <c r="J214" s="39">
        <v>0</v>
      </c>
      <c r="K214" s="39">
        <v>0</v>
      </c>
      <c r="L214" s="39"/>
      <c r="M214" s="39"/>
      <c r="N214" s="39"/>
      <c r="O214" s="39">
        <v>0</v>
      </c>
      <c r="P214" s="39">
        <v>0</v>
      </c>
      <c r="Q214" s="39">
        <v>0</v>
      </c>
      <c r="R214" s="39">
        <v>0</v>
      </c>
      <c r="S214" s="39">
        <v>0</v>
      </c>
      <c r="T214" s="39">
        <v>0</v>
      </c>
      <c r="U214" s="39"/>
      <c r="V214" s="39"/>
      <c r="W214" s="39"/>
      <c r="X214" s="39">
        <v>264</v>
      </c>
      <c r="Y214" s="39">
        <v>416</v>
      </c>
      <c r="Z214" s="39">
        <v>473</v>
      </c>
      <c r="AA214" s="39">
        <v>207</v>
      </c>
      <c r="AB214" s="39">
        <v>0</v>
      </c>
      <c r="AC214" s="39">
        <v>0</v>
      </c>
      <c r="AD214" s="39"/>
      <c r="AE214" s="39"/>
      <c r="AF214" s="39"/>
      <c r="AG214" s="39">
        <v>6</v>
      </c>
      <c r="AH214" s="39">
        <v>33</v>
      </c>
      <c r="AI214" s="39">
        <v>36</v>
      </c>
      <c r="AJ214" s="39">
        <v>3</v>
      </c>
      <c r="AK214" s="39">
        <v>0</v>
      </c>
      <c r="AL214" s="39">
        <v>0</v>
      </c>
    </row>
    <row r="215" spans="1:38" s="1" customFormat="1" ht="20.100000000000001" customHeight="1" x14ac:dyDescent="0.2">
      <c r="A215" s="3"/>
      <c r="B215" s="6"/>
      <c r="C215" s="3"/>
      <c r="D215" s="3"/>
      <c r="E215" s="5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</row>
    <row r="216" spans="1:38" s="1" customFormat="1" ht="20.100000000000001" customHeight="1" x14ac:dyDescent="0.25">
      <c r="A216" s="3"/>
      <c r="B216" s="6"/>
      <c r="C216" s="51" t="s">
        <v>133</v>
      </c>
      <c r="D216" s="52"/>
      <c r="E216" s="5"/>
      <c r="F216" s="53">
        <v>0</v>
      </c>
      <c r="G216" s="53">
        <v>0</v>
      </c>
      <c r="H216" s="53">
        <v>0</v>
      </c>
      <c r="I216" s="53">
        <v>0</v>
      </c>
      <c r="J216" s="53">
        <v>0</v>
      </c>
      <c r="K216" s="53">
        <v>0</v>
      </c>
      <c r="L216" s="54"/>
      <c r="M216" s="54"/>
      <c r="N216" s="54"/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4"/>
      <c r="V216" s="54"/>
      <c r="W216" s="54"/>
      <c r="X216" s="53">
        <v>264</v>
      </c>
      <c r="Y216" s="53">
        <v>416</v>
      </c>
      <c r="Z216" s="53">
        <v>473</v>
      </c>
      <c r="AA216" s="53">
        <v>207</v>
      </c>
      <c r="AB216" s="53">
        <v>0</v>
      </c>
      <c r="AC216" s="53">
        <v>0</v>
      </c>
      <c r="AD216" s="54"/>
      <c r="AE216" s="54"/>
      <c r="AF216" s="54"/>
      <c r="AG216" s="53">
        <v>6</v>
      </c>
      <c r="AH216" s="53">
        <v>33</v>
      </c>
      <c r="AI216" s="53">
        <v>36</v>
      </c>
      <c r="AJ216" s="53">
        <v>3</v>
      </c>
      <c r="AK216" s="53">
        <v>0</v>
      </c>
      <c r="AL216" s="53">
        <v>0</v>
      </c>
    </row>
    <row r="217" spans="1:38" s="1" customFormat="1" ht="20.100000000000001" customHeight="1" x14ac:dyDescent="0.2">
      <c r="A217" s="3"/>
      <c r="B217" s="6"/>
      <c r="C217" s="3"/>
      <c r="D217" s="3"/>
      <c r="E217" s="5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</row>
    <row r="218" spans="1:38" s="1" customFormat="1" ht="20.100000000000001" customHeight="1" x14ac:dyDescent="0.25">
      <c r="A218" s="3"/>
      <c r="B218" s="57" t="s">
        <v>173</v>
      </c>
      <c r="C218" s="58"/>
      <c r="D218" s="58"/>
      <c r="E218" s="5"/>
      <c r="F218" s="59">
        <v>1423</v>
      </c>
      <c r="G218" s="59">
        <v>6026</v>
      </c>
      <c r="H218" s="59">
        <v>5946</v>
      </c>
      <c r="I218" s="59">
        <v>1503</v>
      </c>
      <c r="J218" s="59">
        <v>0</v>
      </c>
      <c r="K218" s="59">
        <v>0</v>
      </c>
      <c r="L218" s="54"/>
      <c r="M218" s="54"/>
      <c r="N218" s="54"/>
      <c r="O218" s="59">
        <v>93</v>
      </c>
      <c r="P218" s="59">
        <v>3328</v>
      </c>
      <c r="Q218" s="59">
        <v>3341</v>
      </c>
      <c r="R218" s="59">
        <v>80</v>
      </c>
      <c r="S218" s="59">
        <v>0</v>
      </c>
      <c r="T218" s="59">
        <v>0</v>
      </c>
      <c r="U218" s="54"/>
      <c r="V218" s="54"/>
      <c r="W218" s="54"/>
      <c r="X218" s="59">
        <v>2602</v>
      </c>
      <c r="Y218" s="59">
        <v>10707</v>
      </c>
      <c r="Z218" s="59">
        <v>11313</v>
      </c>
      <c r="AA218" s="59">
        <v>1996</v>
      </c>
      <c r="AB218" s="59">
        <v>0</v>
      </c>
      <c r="AC218" s="59">
        <v>0</v>
      </c>
      <c r="AD218" s="54"/>
      <c r="AE218" s="54"/>
      <c r="AF218" s="54"/>
      <c r="AG218" s="59">
        <v>406</v>
      </c>
      <c r="AH218" s="59">
        <v>7813</v>
      </c>
      <c r="AI218" s="59">
        <v>7805</v>
      </c>
      <c r="AJ218" s="59">
        <v>414</v>
      </c>
      <c r="AK218" s="59">
        <v>0</v>
      </c>
      <c r="AL218" s="59">
        <v>0</v>
      </c>
    </row>
    <row r="219" spans="1:38" ht="20.100000000000001" customHeight="1" x14ac:dyDescent="0.2"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</row>
    <row r="220" spans="1:38" ht="20.100000000000001" customHeight="1" x14ac:dyDescent="0.2">
      <c r="B220" s="6" t="s">
        <v>174</v>
      </c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</row>
    <row r="221" spans="1:38" ht="20.100000000000001" customHeight="1" x14ac:dyDescent="0.2">
      <c r="C221" s="3" t="s">
        <v>175</v>
      </c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</row>
    <row r="222" spans="1:38" ht="20.100000000000001" customHeight="1" x14ac:dyDescent="0.2">
      <c r="D222" s="2" t="s">
        <v>176</v>
      </c>
      <c r="F222" s="39">
        <v>9</v>
      </c>
      <c r="G222" s="39">
        <v>207</v>
      </c>
      <c r="H222" s="39">
        <v>204</v>
      </c>
      <c r="I222" s="39">
        <v>12</v>
      </c>
      <c r="J222" s="39">
        <v>0</v>
      </c>
      <c r="K222" s="39">
        <v>0</v>
      </c>
      <c r="L222" s="39"/>
      <c r="M222" s="39"/>
      <c r="N222" s="39"/>
      <c r="O222" s="39">
        <v>6</v>
      </c>
      <c r="P222" s="39">
        <v>81</v>
      </c>
      <c r="Q222" s="39">
        <v>86</v>
      </c>
      <c r="R222" s="39">
        <v>1</v>
      </c>
      <c r="S222" s="39">
        <v>0</v>
      </c>
      <c r="T222" s="39">
        <v>0</v>
      </c>
      <c r="U222" s="39"/>
      <c r="V222" s="39"/>
      <c r="W222" s="39"/>
      <c r="X222" s="39">
        <v>94</v>
      </c>
      <c r="Y222" s="39">
        <v>526</v>
      </c>
      <c r="Z222" s="39">
        <v>528</v>
      </c>
      <c r="AA222" s="39">
        <v>92</v>
      </c>
      <c r="AB222" s="39">
        <v>0</v>
      </c>
      <c r="AC222" s="39">
        <v>0</v>
      </c>
      <c r="AD222" s="39"/>
      <c r="AE222" s="39"/>
      <c r="AF222" s="39"/>
      <c r="AG222" s="39">
        <v>14</v>
      </c>
      <c r="AH222" s="39">
        <v>503</v>
      </c>
      <c r="AI222" s="39">
        <v>487</v>
      </c>
      <c r="AJ222" s="39">
        <v>30</v>
      </c>
      <c r="AK222" s="39">
        <v>0</v>
      </c>
      <c r="AL222" s="39">
        <v>0</v>
      </c>
    </row>
    <row r="223" spans="1:38" ht="19.5" customHeight="1" x14ac:dyDescent="0.2">
      <c r="D223" s="47" t="s">
        <v>177</v>
      </c>
      <c r="F223" s="48">
        <v>12</v>
      </c>
      <c r="G223" s="48">
        <v>56</v>
      </c>
      <c r="H223" s="48">
        <v>64</v>
      </c>
      <c r="I223" s="48">
        <v>4</v>
      </c>
      <c r="J223" s="48">
        <v>0</v>
      </c>
      <c r="K223" s="48">
        <v>0</v>
      </c>
      <c r="L223" s="49"/>
      <c r="M223" s="49"/>
      <c r="N223" s="49"/>
      <c r="O223" s="48">
        <v>3</v>
      </c>
      <c r="P223" s="48">
        <v>77</v>
      </c>
      <c r="Q223" s="48">
        <v>80</v>
      </c>
      <c r="R223" s="48">
        <v>0</v>
      </c>
      <c r="S223" s="48">
        <v>0</v>
      </c>
      <c r="T223" s="48">
        <v>0</v>
      </c>
      <c r="U223" s="49"/>
      <c r="V223" s="49"/>
      <c r="W223" s="49"/>
      <c r="X223" s="48">
        <v>140</v>
      </c>
      <c r="Y223" s="48">
        <v>400</v>
      </c>
      <c r="Z223" s="48">
        <v>501</v>
      </c>
      <c r="AA223" s="48">
        <v>39</v>
      </c>
      <c r="AB223" s="48">
        <v>0</v>
      </c>
      <c r="AC223" s="48">
        <v>0</v>
      </c>
      <c r="AD223" s="49"/>
      <c r="AE223" s="49"/>
      <c r="AF223" s="49"/>
      <c r="AG223" s="48">
        <v>14</v>
      </c>
      <c r="AH223" s="48">
        <v>503</v>
      </c>
      <c r="AI223" s="48">
        <v>500</v>
      </c>
      <c r="AJ223" s="48">
        <v>17</v>
      </c>
      <c r="AK223" s="48">
        <v>0</v>
      </c>
      <c r="AL223" s="48">
        <v>0</v>
      </c>
    </row>
    <row r="224" spans="1:38" ht="20.100000000000001" customHeight="1" x14ac:dyDescent="0.2">
      <c r="D224" s="2" t="s">
        <v>178</v>
      </c>
      <c r="F224" s="39">
        <v>2</v>
      </c>
      <c r="G224" s="39">
        <v>53</v>
      </c>
      <c r="H224" s="39">
        <v>50</v>
      </c>
      <c r="I224" s="39">
        <v>5</v>
      </c>
      <c r="J224" s="39">
        <v>0</v>
      </c>
      <c r="K224" s="39">
        <v>0</v>
      </c>
      <c r="L224" s="39"/>
      <c r="M224" s="39"/>
      <c r="N224" s="39"/>
      <c r="O224" s="39">
        <v>0</v>
      </c>
      <c r="P224" s="39">
        <v>76</v>
      </c>
      <c r="Q224" s="39">
        <v>65</v>
      </c>
      <c r="R224" s="39">
        <v>1</v>
      </c>
      <c r="S224" s="39">
        <v>0</v>
      </c>
      <c r="T224" s="39">
        <v>10</v>
      </c>
      <c r="U224" s="39"/>
      <c r="V224" s="39"/>
      <c r="W224" s="39"/>
      <c r="X224" s="39">
        <v>60</v>
      </c>
      <c r="Y224" s="39">
        <v>365</v>
      </c>
      <c r="Z224" s="39">
        <v>396</v>
      </c>
      <c r="AA224" s="39">
        <v>29</v>
      </c>
      <c r="AB224" s="39">
        <v>0</v>
      </c>
      <c r="AC224" s="39">
        <v>0</v>
      </c>
      <c r="AD224" s="39"/>
      <c r="AE224" s="39"/>
      <c r="AF224" s="39"/>
      <c r="AG224" s="39">
        <v>15</v>
      </c>
      <c r="AH224" s="39">
        <v>504</v>
      </c>
      <c r="AI224" s="39">
        <v>505</v>
      </c>
      <c r="AJ224" s="39">
        <v>14</v>
      </c>
      <c r="AK224" s="39">
        <v>0</v>
      </c>
      <c r="AL224" s="39">
        <v>0</v>
      </c>
    </row>
    <row r="225" spans="1:38" ht="19.5" customHeight="1" x14ac:dyDescent="0.2">
      <c r="D225" s="47" t="s">
        <v>179</v>
      </c>
      <c r="F225" s="48">
        <v>11</v>
      </c>
      <c r="G225" s="48">
        <v>102</v>
      </c>
      <c r="H225" s="48">
        <v>107</v>
      </c>
      <c r="I225" s="48">
        <v>6</v>
      </c>
      <c r="J225" s="48">
        <v>0</v>
      </c>
      <c r="K225" s="48">
        <v>0</v>
      </c>
      <c r="L225" s="49"/>
      <c r="M225" s="49"/>
      <c r="N225" s="49"/>
      <c r="O225" s="48">
        <v>1</v>
      </c>
      <c r="P225" s="48">
        <v>91</v>
      </c>
      <c r="Q225" s="48">
        <v>89</v>
      </c>
      <c r="R225" s="48">
        <v>3</v>
      </c>
      <c r="S225" s="48">
        <v>0</v>
      </c>
      <c r="T225" s="48">
        <v>0</v>
      </c>
      <c r="U225" s="49"/>
      <c r="V225" s="49"/>
      <c r="W225" s="49"/>
      <c r="X225" s="48">
        <v>78</v>
      </c>
      <c r="Y225" s="48">
        <v>427</v>
      </c>
      <c r="Z225" s="48">
        <v>446</v>
      </c>
      <c r="AA225" s="48">
        <v>59</v>
      </c>
      <c r="AB225" s="48">
        <v>0</v>
      </c>
      <c r="AC225" s="48">
        <v>0</v>
      </c>
      <c r="AD225" s="49"/>
      <c r="AE225" s="49"/>
      <c r="AF225" s="49"/>
      <c r="AG225" s="48">
        <v>9</v>
      </c>
      <c r="AH225" s="48">
        <v>486</v>
      </c>
      <c r="AI225" s="48">
        <v>486</v>
      </c>
      <c r="AJ225" s="48">
        <v>9</v>
      </c>
      <c r="AK225" s="48">
        <v>0</v>
      </c>
      <c r="AL225" s="48">
        <v>0</v>
      </c>
    </row>
    <row r="226" spans="1:38" ht="20.100000000000001" customHeight="1" x14ac:dyDescent="0.2">
      <c r="D226" s="2" t="s">
        <v>114</v>
      </c>
      <c r="F226" s="39">
        <v>7</v>
      </c>
      <c r="G226" s="39">
        <v>73</v>
      </c>
      <c r="H226" s="39">
        <v>75</v>
      </c>
      <c r="I226" s="39">
        <v>5</v>
      </c>
      <c r="J226" s="39">
        <v>0</v>
      </c>
      <c r="K226" s="39">
        <v>0</v>
      </c>
      <c r="L226" s="39"/>
      <c r="M226" s="39"/>
      <c r="N226" s="39"/>
      <c r="O226" s="39">
        <v>1</v>
      </c>
      <c r="P226" s="39">
        <v>79</v>
      </c>
      <c r="Q226" s="39">
        <v>77</v>
      </c>
      <c r="R226" s="39">
        <v>3</v>
      </c>
      <c r="S226" s="39">
        <v>0</v>
      </c>
      <c r="T226" s="39">
        <v>0</v>
      </c>
      <c r="U226" s="39"/>
      <c r="V226" s="39"/>
      <c r="W226" s="39"/>
      <c r="X226" s="39">
        <v>140</v>
      </c>
      <c r="Y226" s="39">
        <v>856</v>
      </c>
      <c r="Z226" s="39">
        <v>830</v>
      </c>
      <c r="AA226" s="39">
        <v>166</v>
      </c>
      <c r="AB226" s="39">
        <v>0</v>
      </c>
      <c r="AC226" s="39">
        <v>0</v>
      </c>
      <c r="AD226" s="39"/>
      <c r="AE226" s="39"/>
      <c r="AF226" s="39"/>
      <c r="AG226" s="39">
        <v>15</v>
      </c>
      <c r="AH226" s="39">
        <v>505</v>
      </c>
      <c r="AI226" s="39">
        <v>501</v>
      </c>
      <c r="AJ226" s="39">
        <v>19</v>
      </c>
      <c r="AK226" s="39">
        <v>0</v>
      </c>
      <c r="AL226" s="39">
        <v>0</v>
      </c>
    </row>
    <row r="227" spans="1:38" ht="19.5" customHeight="1" x14ac:dyDescent="0.2">
      <c r="D227" s="47" t="s">
        <v>115</v>
      </c>
      <c r="F227" s="48">
        <v>60</v>
      </c>
      <c r="G227" s="48">
        <v>205</v>
      </c>
      <c r="H227" s="48">
        <v>184</v>
      </c>
      <c r="I227" s="48">
        <v>81</v>
      </c>
      <c r="J227" s="48">
        <v>0</v>
      </c>
      <c r="K227" s="48">
        <v>0</v>
      </c>
      <c r="L227" s="49"/>
      <c r="M227" s="49"/>
      <c r="N227" s="49"/>
      <c r="O227" s="48">
        <v>2</v>
      </c>
      <c r="P227" s="48">
        <v>85</v>
      </c>
      <c r="Q227" s="48">
        <v>85</v>
      </c>
      <c r="R227" s="48">
        <v>2</v>
      </c>
      <c r="S227" s="48">
        <v>0</v>
      </c>
      <c r="T227" s="48">
        <v>0</v>
      </c>
      <c r="U227" s="49"/>
      <c r="V227" s="49"/>
      <c r="W227" s="49"/>
      <c r="X227" s="48">
        <v>584</v>
      </c>
      <c r="Y227" s="48">
        <v>492</v>
      </c>
      <c r="Z227" s="48">
        <v>428</v>
      </c>
      <c r="AA227" s="48">
        <v>648</v>
      </c>
      <c r="AB227" s="48">
        <v>0</v>
      </c>
      <c r="AC227" s="48">
        <v>0</v>
      </c>
      <c r="AD227" s="49"/>
      <c r="AE227" s="49"/>
      <c r="AF227" s="49"/>
      <c r="AG227" s="48">
        <v>18</v>
      </c>
      <c r="AH227" s="48">
        <v>493</v>
      </c>
      <c r="AI227" s="48">
        <v>497</v>
      </c>
      <c r="AJ227" s="48">
        <v>14</v>
      </c>
      <c r="AK227" s="48">
        <v>0</v>
      </c>
      <c r="AL227" s="48">
        <v>0</v>
      </c>
    </row>
    <row r="228" spans="1:38" ht="20.100000000000001" customHeight="1" x14ac:dyDescent="0.2"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</row>
    <row r="229" spans="1:38" s="1" customFormat="1" ht="20.100000000000001" customHeight="1" x14ac:dyDescent="0.25">
      <c r="A229" s="3"/>
      <c r="B229" s="6"/>
      <c r="C229" s="51" t="s">
        <v>180</v>
      </c>
      <c r="D229" s="52"/>
      <c r="E229" s="5"/>
      <c r="F229" s="53">
        <v>101</v>
      </c>
      <c r="G229" s="53">
        <v>696</v>
      </c>
      <c r="H229" s="53">
        <v>684</v>
      </c>
      <c r="I229" s="53">
        <v>113</v>
      </c>
      <c r="J229" s="53">
        <v>0</v>
      </c>
      <c r="K229" s="53">
        <v>0</v>
      </c>
      <c r="L229" s="54"/>
      <c r="M229" s="54"/>
      <c r="N229" s="54"/>
      <c r="O229" s="53">
        <v>13</v>
      </c>
      <c r="P229" s="53">
        <v>489</v>
      </c>
      <c r="Q229" s="53">
        <v>482</v>
      </c>
      <c r="R229" s="53">
        <v>10</v>
      </c>
      <c r="S229" s="53">
        <v>0</v>
      </c>
      <c r="T229" s="53">
        <v>10</v>
      </c>
      <c r="U229" s="54"/>
      <c r="V229" s="54"/>
      <c r="W229" s="54"/>
      <c r="X229" s="53">
        <v>1096</v>
      </c>
      <c r="Y229" s="53">
        <v>3066</v>
      </c>
      <c r="Z229" s="53">
        <v>3129</v>
      </c>
      <c r="AA229" s="53">
        <v>1033</v>
      </c>
      <c r="AB229" s="53">
        <v>0</v>
      </c>
      <c r="AC229" s="53">
        <v>0</v>
      </c>
      <c r="AD229" s="54"/>
      <c r="AE229" s="54"/>
      <c r="AF229" s="54"/>
      <c r="AG229" s="53">
        <v>85</v>
      </c>
      <c r="AH229" s="53">
        <v>2994</v>
      </c>
      <c r="AI229" s="53">
        <v>2976</v>
      </c>
      <c r="AJ229" s="53">
        <v>103</v>
      </c>
      <c r="AK229" s="53">
        <v>0</v>
      </c>
      <c r="AL229" s="53">
        <v>0</v>
      </c>
    </row>
    <row r="230" spans="1:38" ht="20.100000000000001" customHeight="1" x14ac:dyDescent="0.2"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</row>
    <row r="231" spans="1:38" ht="20.100000000000001" customHeight="1" x14ac:dyDescent="0.2">
      <c r="C231" s="3" t="s">
        <v>121</v>
      </c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</row>
    <row r="232" spans="1:38" ht="20.100000000000001" customHeight="1" x14ac:dyDescent="0.2">
      <c r="D232" s="2" t="s">
        <v>176</v>
      </c>
      <c r="F232" s="39">
        <v>43</v>
      </c>
      <c r="G232" s="39">
        <v>114</v>
      </c>
      <c r="H232" s="39">
        <v>124</v>
      </c>
      <c r="I232" s="39">
        <v>33</v>
      </c>
      <c r="J232" s="39">
        <v>0</v>
      </c>
      <c r="K232" s="39">
        <v>0</v>
      </c>
      <c r="L232" s="39"/>
      <c r="M232" s="39"/>
      <c r="N232" s="39"/>
      <c r="O232" s="39">
        <v>56</v>
      </c>
      <c r="P232" s="39">
        <v>370</v>
      </c>
      <c r="Q232" s="39">
        <v>417</v>
      </c>
      <c r="R232" s="39">
        <v>9</v>
      </c>
      <c r="S232" s="39">
        <v>0</v>
      </c>
      <c r="T232" s="39">
        <v>0</v>
      </c>
      <c r="U232" s="39"/>
      <c r="V232" s="39"/>
      <c r="W232" s="39"/>
      <c r="X232" s="39">
        <v>1</v>
      </c>
      <c r="Y232" s="39">
        <v>0</v>
      </c>
      <c r="Z232" s="39">
        <v>1</v>
      </c>
      <c r="AA232" s="39">
        <v>0</v>
      </c>
      <c r="AB232" s="39">
        <v>0</v>
      </c>
      <c r="AC232" s="39">
        <v>0</v>
      </c>
      <c r="AD232" s="39"/>
      <c r="AE232" s="39"/>
      <c r="AF232" s="39"/>
      <c r="AG232" s="39">
        <v>1</v>
      </c>
      <c r="AH232" s="39">
        <v>13</v>
      </c>
      <c r="AI232" s="39">
        <v>14</v>
      </c>
      <c r="AJ232" s="39">
        <v>0</v>
      </c>
      <c r="AK232" s="39">
        <v>0</v>
      </c>
      <c r="AL232" s="39">
        <v>0</v>
      </c>
    </row>
    <row r="233" spans="1:38" ht="19.5" customHeight="1" x14ac:dyDescent="0.2">
      <c r="D233" s="47" t="s">
        <v>97</v>
      </c>
      <c r="F233" s="48">
        <v>15</v>
      </c>
      <c r="G233" s="48">
        <v>115</v>
      </c>
      <c r="H233" s="48">
        <v>110</v>
      </c>
      <c r="I233" s="48">
        <v>20</v>
      </c>
      <c r="J233" s="48">
        <v>0</v>
      </c>
      <c r="K233" s="48">
        <v>0</v>
      </c>
      <c r="L233" s="49"/>
      <c r="M233" s="49"/>
      <c r="N233" s="49"/>
      <c r="O233" s="48">
        <v>68</v>
      </c>
      <c r="P233" s="48">
        <v>369</v>
      </c>
      <c r="Q233" s="48">
        <v>432</v>
      </c>
      <c r="R233" s="48">
        <v>5</v>
      </c>
      <c r="S233" s="48">
        <v>0</v>
      </c>
      <c r="T233" s="48">
        <v>0</v>
      </c>
      <c r="U233" s="49"/>
      <c r="V233" s="49"/>
      <c r="W233" s="49"/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9"/>
      <c r="AE233" s="49"/>
      <c r="AF233" s="49"/>
      <c r="AG233" s="48">
        <v>0</v>
      </c>
      <c r="AH233" s="48">
        <v>0</v>
      </c>
      <c r="AI233" s="48">
        <v>0</v>
      </c>
      <c r="AJ233" s="48">
        <v>0</v>
      </c>
      <c r="AK233" s="48">
        <v>0</v>
      </c>
      <c r="AL233" s="48">
        <v>0</v>
      </c>
    </row>
    <row r="234" spans="1:38" ht="20.100000000000001" customHeight="1" x14ac:dyDescent="0.2"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</row>
    <row r="235" spans="1:38" s="1" customFormat="1" ht="20.100000000000001" customHeight="1" x14ac:dyDescent="0.25">
      <c r="A235" s="3"/>
      <c r="B235" s="6"/>
      <c r="C235" s="51" t="s">
        <v>124</v>
      </c>
      <c r="D235" s="52"/>
      <c r="E235" s="5"/>
      <c r="F235" s="53">
        <v>58</v>
      </c>
      <c r="G235" s="53">
        <v>229</v>
      </c>
      <c r="H235" s="53">
        <v>234</v>
      </c>
      <c r="I235" s="53">
        <v>53</v>
      </c>
      <c r="J235" s="53">
        <v>0</v>
      </c>
      <c r="K235" s="53">
        <v>0</v>
      </c>
      <c r="L235" s="54"/>
      <c r="M235" s="54"/>
      <c r="N235" s="54"/>
      <c r="O235" s="53">
        <v>124</v>
      </c>
      <c r="P235" s="53">
        <v>739</v>
      </c>
      <c r="Q235" s="53">
        <v>849</v>
      </c>
      <c r="R235" s="53">
        <v>14</v>
      </c>
      <c r="S235" s="53">
        <v>0</v>
      </c>
      <c r="T235" s="53">
        <v>0</v>
      </c>
      <c r="U235" s="54"/>
      <c r="V235" s="54"/>
      <c r="W235" s="54"/>
      <c r="X235" s="53">
        <v>1</v>
      </c>
      <c r="Y235" s="53">
        <v>0</v>
      </c>
      <c r="Z235" s="53">
        <v>1</v>
      </c>
      <c r="AA235" s="53">
        <v>0</v>
      </c>
      <c r="AB235" s="53">
        <v>0</v>
      </c>
      <c r="AC235" s="53">
        <v>0</v>
      </c>
      <c r="AD235" s="54"/>
      <c r="AE235" s="54"/>
      <c r="AF235" s="54"/>
      <c r="AG235" s="53">
        <v>1</v>
      </c>
      <c r="AH235" s="53">
        <v>13</v>
      </c>
      <c r="AI235" s="53">
        <v>14</v>
      </c>
      <c r="AJ235" s="53">
        <v>0</v>
      </c>
      <c r="AK235" s="53">
        <v>0</v>
      </c>
      <c r="AL235" s="53">
        <v>0</v>
      </c>
    </row>
    <row r="236" spans="1:38" ht="20.100000000000001" customHeight="1" x14ac:dyDescent="0.2"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</row>
    <row r="237" spans="1:38" ht="20.100000000000001" customHeight="1" x14ac:dyDescent="0.2">
      <c r="C237" s="3" t="s">
        <v>181</v>
      </c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</row>
    <row r="238" spans="1:38" ht="20.100000000000001" customHeight="1" x14ac:dyDescent="0.2">
      <c r="D238" s="2" t="s">
        <v>96</v>
      </c>
      <c r="F238" s="39">
        <v>2</v>
      </c>
      <c r="G238" s="39">
        <v>92</v>
      </c>
      <c r="H238" s="39">
        <v>86</v>
      </c>
      <c r="I238" s="39">
        <v>8</v>
      </c>
      <c r="J238" s="39">
        <v>0</v>
      </c>
      <c r="K238" s="39">
        <v>0</v>
      </c>
      <c r="L238" s="39"/>
      <c r="M238" s="39"/>
      <c r="N238" s="39"/>
      <c r="O238" s="39">
        <v>2</v>
      </c>
      <c r="P238" s="39">
        <v>114</v>
      </c>
      <c r="Q238" s="39">
        <v>110</v>
      </c>
      <c r="R238" s="39">
        <v>6</v>
      </c>
      <c r="S238" s="39">
        <v>0</v>
      </c>
      <c r="T238" s="39">
        <v>0</v>
      </c>
      <c r="U238" s="39"/>
      <c r="V238" s="39"/>
      <c r="W238" s="39"/>
      <c r="X238" s="39">
        <v>13</v>
      </c>
      <c r="Y238" s="39">
        <v>142</v>
      </c>
      <c r="Z238" s="39">
        <v>121</v>
      </c>
      <c r="AA238" s="39">
        <v>34</v>
      </c>
      <c r="AB238" s="39">
        <v>0</v>
      </c>
      <c r="AC238" s="39">
        <v>0</v>
      </c>
      <c r="AD238" s="39"/>
      <c r="AE238" s="39"/>
      <c r="AF238" s="39"/>
      <c r="AG238" s="39">
        <v>6</v>
      </c>
      <c r="AH238" s="39">
        <v>127</v>
      </c>
      <c r="AI238" s="39">
        <v>129</v>
      </c>
      <c r="AJ238" s="39">
        <v>4</v>
      </c>
      <c r="AK238" s="39">
        <v>0</v>
      </c>
      <c r="AL238" s="39">
        <v>0</v>
      </c>
    </row>
    <row r="239" spans="1:38" ht="19.5" customHeight="1" x14ac:dyDescent="0.2">
      <c r="D239" s="47" t="s">
        <v>97</v>
      </c>
      <c r="F239" s="48">
        <v>5</v>
      </c>
      <c r="G239" s="48">
        <v>47</v>
      </c>
      <c r="H239" s="48">
        <v>46</v>
      </c>
      <c r="I239" s="48">
        <v>6</v>
      </c>
      <c r="J239" s="48">
        <v>0</v>
      </c>
      <c r="K239" s="48">
        <v>0</v>
      </c>
      <c r="L239" s="49"/>
      <c r="M239" s="49"/>
      <c r="N239" s="49"/>
      <c r="O239" s="48">
        <v>4</v>
      </c>
      <c r="P239" s="48">
        <v>108</v>
      </c>
      <c r="Q239" s="48">
        <v>111</v>
      </c>
      <c r="R239" s="48">
        <v>1</v>
      </c>
      <c r="S239" s="48">
        <v>0</v>
      </c>
      <c r="T239" s="48">
        <v>0</v>
      </c>
      <c r="U239" s="49"/>
      <c r="V239" s="49"/>
      <c r="W239" s="49"/>
      <c r="X239" s="48">
        <v>6</v>
      </c>
      <c r="Y239" s="48">
        <v>114</v>
      </c>
      <c r="Z239" s="48">
        <v>112</v>
      </c>
      <c r="AA239" s="48">
        <v>8</v>
      </c>
      <c r="AB239" s="48">
        <v>0</v>
      </c>
      <c r="AC239" s="48">
        <v>0</v>
      </c>
      <c r="AD239" s="49"/>
      <c r="AE239" s="49"/>
      <c r="AF239" s="49"/>
      <c r="AG239" s="48">
        <v>5</v>
      </c>
      <c r="AH239" s="48">
        <v>114</v>
      </c>
      <c r="AI239" s="48">
        <v>115</v>
      </c>
      <c r="AJ239" s="48">
        <v>4</v>
      </c>
      <c r="AK239" s="48">
        <v>0</v>
      </c>
      <c r="AL239" s="48">
        <v>0</v>
      </c>
    </row>
    <row r="240" spans="1:38" ht="20.100000000000001" customHeight="1" x14ac:dyDescent="0.2">
      <c r="D240" s="2" t="s">
        <v>113</v>
      </c>
      <c r="F240" s="39">
        <v>9</v>
      </c>
      <c r="G240" s="39">
        <v>197</v>
      </c>
      <c r="H240" s="39">
        <v>199</v>
      </c>
      <c r="I240" s="39">
        <v>7</v>
      </c>
      <c r="J240" s="39">
        <v>0</v>
      </c>
      <c r="K240" s="39">
        <v>0</v>
      </c>
      <c r="L240" s="39"/>
      <c r="M240" s="39"/>
      <c r="N240" s="39"/>
      <c r="O240" s="39">
        <v>2</v>
      </c>
      <c r="P240" s="39">
        <v>116</v>
      </c>
      <c r="Q240" s="39">
        <v>112</v>
      </c>
      <c r="R240" s="39">
        <v>6</v>
      </c>
      <c r="S240" s="39">
        <v>0</v>
      </c>
      <c r="T240" s="39">
        <v>0</v>
      </c>
      <c r="U240" s="39"/>
      <c r="V240" s="39"/>
      <c r="W240" s="39"/>
      <c r="X240" s="39">
        <v>12</v>
      </c>
      <c r="Y240" s="39">
        <v>115</v>
      </c>
      <c r="Z240" s="39">
        <v>110</v>
      </c>
      <c r="AA240" s="39">
        <v>17</v>
      </c>
      <c r="AB240" s="39">
        <v>0</v>
      </c>
      <c r="AC240" s="39">
        <v>0</v>
      </c>
      <c r="AD240" s="39"/>
      <c r="AE240" s="39"/>
      <c r="AF240" s="39"/>
      <c r="AG240" s="39">
        <v>4</v>
      </c>
      <c r="AH240" s="39">
        <v>108</v>
      </c>
      <c r="AI240" s="39">
        <v>108</v>
      </c>
      <c r="AJ240" s="39">
        <v>4</v>
      </c>
      <c r="AK240" s="39">
        <v>0</v>
      </c>
      <c r="AL240" s="39">
        <v>0</v>
      </c>
    </row>
    <row r="241" spans="1:38" ht="19.5" customHeight="1" x14ac:dyDescent="0.2">
      <c r="D241" s="47" t="s">
        <v>99</v>
      </c>
      <c r="F241" s="48">
        <v>9</v>
      </c>
      <c r="G241" s="48">
        <v>111</v>
      </c>
      <c r="H241" s="48">
        <v>110</v>
      </c>
      <c r="I241" s="48">
        <v>10</v>
      </c>
      <c r="J241" s="48">
        <v>0</v>
      </c>
      <c r="K241" s="48">
        <v>0</v>
      </c>
      <c r="L241" s="49"/>
      <c r="M241" s="49"/>
      <c r="N241" s="49"/>
      <c r="O241" s="48">
        <v>3</v>
      </c>
      <c r="P241" s="48">
        <v>134</v>
      </c>
      <c r="Q241" s="48">
        <v>135</v>
      </c>
      <c r="R241" s="48">
        <v>2</v>
      </c>
      <c r="S241" s="48">
        <v>0</v>
      </c>
      <c r="T241" s="48">
        <v>0</v>
      </c>
      <c r="U241" s="49"/>
      <c r="V241" s="49"/>
      <c r="W241" s="49"/>
      <c r="X241" s="48">
        <v>3</v>
      </c>
      <c r="Y241" s="48">
        <v>132</v>
      </c>
      <c r="Z241" s="48">
        <v>120</v>
      </c>
      <c r="AA241" s="48">
        <v>15</v>
      </c>
      <c r="AB241" s="48">
        <v>0</v>
      </c>
      <c r="AC241" s="48">
        <v>0</v>
      </c>
      <c r="AD241" s="49"/>
      <c r="AE241" s="49"/>
      <c r="AF241" s="49"/>
      <c r="AG241" s="48">
        <v>2</v>
      </c>
      <c r="AH241" s="48">
        <v>87</v>
      </c>
      <c r="AI241" s="48">
        <v>86</v>
      </c>
      <c r="AJ241" s="48">
        <v>3</v>
      </c>
      <c r="AK241" s="48">
        <v>0</v>
      </c>
      <c r="AL241" s="48">
        <v>0</v>
      </c>
    </row>
    <row r="242" spans="1:38" ht="20.100000000000001" customHeight="1" x14ac:dyDescent="0.2">
      <c r="D242" s="50" t="s">
        <v>114</v>
      </c>
      <c r="F242" s="49">
        <v>15</v>
      </c>
      <c r="G242" s="49">
        <v>82</v>
      </c>
      <c r="H242" s="49">
        <v>81</v>
      </c>
      <c r="I242" s="49">
        <v>16</v>
      </c>
      <c r="J242" s="49">
        <v>0</v>
      </c>
      <c r="K242" s="49">
        <v>0</v>
      </c>
      <c r="L242" s="49"/>
      <c r="M242" s="49"/>
      <c r="N242" s="49"/>
      <c r="O242" s="49">
        <v>2</v>
      </c>
      <c r="P242" s="49">
        <v>112</v>
      </c>
      <c r="Q242" s="49">
        <v>108</v>
      </c>
      <c r="R242" s="49">
        <v>6</v>
      </c>
      <c r="S242" s="49">
        <v>0</v>
      </c>
      <c r="T242" s="49">
        <v>0</v>
      </c>
      <c r="U242" s="49"/>
      <c r="V242" s="49"/>
      <c r="W242" s="49"/>
      <c r="X242" s="49">
        <v>5</v>
      </c>
      <c r="Y242" s="49">
        <v>132</v>
      </c>
      <c r="Z242" s="49">
        <v>120</v>
      </c>
      <c r="AA242" s="49">
        <v>17</v>
      </c>
      <c r="AB242" s="49">
        <v>0</v>
      </c>
      <c r="AC242" s="49">
        <v>0</v>
      </c>
      <c r="AD242" s="49"/>
      <c r="AE242" s="49"/>
      <c r="AF242" s="49"/>
      <c r="AG242" s="49">
        <v>0</v>
      </c>
      <c r="AH242" s="49">
        <v>107</v>
      </c>
      <c r="AI242" s="49">
        <v>103</v>
      </c>
      <c r="AJ242" s="49">
        <v>4</v>
      </c>
      <c r="AK242" s="49">
        <v>0</v>
      </c>
      <c r="AL242" s="49">
        <v>0</v>
      </c>
    </row>
    <row r="243" spans="1:38" ht="20.100000000000001" customHeight="1" x14ac:dyDescent="0.2"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</row>
    <row r="244" spans="1:38" s="1" customFormat="1" ht="20.100000000000001" customHeight="1" x14ac:dyDescent="0.25">
      <c r="A244" s="3"/>
      <c r="B244" s="6"/>
      <c r="C244" s="51" t="s">
        <v>182</v>
      </c>
      <c r="D244" s="52"/>
      <c r="E244" s="5"/>
      <c r="F244" s="53">
        <v>40</v>
      </c>
      <c r="G244" s="53">
        <v>529</v>
      </c>
      <c r="H244" s="53">
        <v>522</v>
      </c>
      <c r="I244" s="53">
        <v>47</v>
      </c>
      <c r="J244" s="53">
        <v>0</v>
      </c>
      <c r="K244" s="53">
        <v>0</v>
      </c>
      <c r="L244" s="54"/>
      <c r="M244" s="54"/>
      <c r="N244" s="54"/>
      <c r="O244" s="53">
        <v>13</v>
      </c>
      <c r="P244" s="53">
        <v>584</v>
      </c>
      <c r="Q244" s="53">
        <v>576</v>
      </c>
      <c r="R244" s="53">
        <v>21</v>
      </c>
      <c r="S244" s="53">
        <v>0</v>
      </c>
      <c r="T244" s="53">
        <v>0</v>
      </c>
      <c r="U244" s="54"/>
      <c r="V244" s="54"/>
      <c r="W244" s="54"/>
      <c r="X244" s="53">
        <v>39</v>
      </c>
      <c r="Y244" s="53">
        <v>635</v>
      </c>
      <c r="Z244" s="53">
        <v>583</v>
      </c>
      <c r="AA244" s="53">
        <v>91</v>
      </c>
      <c r="AB244" s="53">
        <v>0</v>
      </c>
      <c r="AC244" s="53">
        <v>0</v>
      </c>
      <c r="AD244" s="54"/>
      <c r="AE244" s="54"/>
      <c r="AF244" s="54"/>
      <c r="AG244" s="53">
        <v>17</v>
      </c>
      <c r="AH244" s="53">
        <v>543</v>
      </c>
      <c r="AI244" s="53">
        <v>541</v>
      </c>
      <c r="AJ244" s="53">
        <v>19</v>
      </c>
      <c r="AK244" s="53">
        <v>0</v>
      </c>
      <c r="AL244" s="53">
        <v>0</v>
      </c>
    </row>
    <row r="245" spans="1:38" ht="20.100000000000001" customHeight="1" x14ac:dyDescent="0.2"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</row>
    <row r="246" spans="1:38" s="1" customFormat="1" ht="20.100000000000001" customHeight="1" x14ac:dyDescent="0.25">
      <c r="A246" s="3"/>
      <c r="B246" s="57" t="s">
        <v>183</v>
      </c>
      <c r="C246" s="58"/>
      <c r="D246" s="58"/>
      <c r="E246" s="5"/>
      <c r="F246" s="59">
        <v>199</v>
      </c>
      <c r="G246" s="59">
        <v>1454</v>
      </c>
      <c r="H246" s="59">
        <v>1440</v>
      </c>
      <c r="I246" s="59">
        <v>213</v>
      </c>
      <c r="J246" s="59">
        <v>0</v>
      </c>
      <c r="K246" s="59">
        <v>0</v>
      </c>
      <c r="L246" s="54"/>
      <c r="M246" s="54"/>
      <c r="N246" s="54"/>
      <c r="O246" s="59">
        <v>150</v>
      </c>
      <c r="P246" s="59">
        <v>1812</v>
      </c>
      <c r="Q246" s="59">
        <v>1907</v>
      </c>
      <c r="R246" s="59">
        <v>45</v>
      </c>
      <c r="S246" s="59">
        <v>0</v>
      </c>
      <c r="T246" s="59">
        <v>10</v>
      </c>
      <c r="U246" s="54"/>
      <c r="V246" s="54"/>
      <c r="W246" s="54"/>
      <c r="X246" s="59">
        <v>1136</v>
      </c>
      <c r="Y246" s="59">
        <v>3701</v>
      </c>
      <c r="Z246" s="59">
        <v>3713</v>
      </c>
      <c r="AA246" s="59">
        <v>1124</v>
      </c>
      <c r="AB246" s="59">
        <v>0</v>
      </c>
      <c r="AC246" s="59">
        <v>0</v>
      </c>
      <c r="AD246" s="54"/>
      <c r="AE246" s="54"/>
      <c r="AF246" s="54"/>
      <c r="AG246" s="59">
        <v>103</v>
      </c>
      <c r="AH246" s="59">
        <v>3550</v>
      </c>
      <c r="AI246" s="59">
        <v>3531</v>
      </c>
      <c r="AJ246" s="59">
        <v>122</v>
      </c>
      <c r="AK246" s="59">
        <v>0</v>
      </c>
      <c r="AL246" s="59">
        <v>0</v>
      </c>
    </row>
    <row r="247" spans="1:38" ht="20.100000000000001" customHeight="1" x14ac:dyDescent="0.2"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</row>
    <row r="248" spans="1:38" ht="20.100000000000001" customHeight="1" x14ac:dyDescent="0.2">
      <c r="B248" s="6" t="s">
        <v>184</v>
      </c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</row>
    <row r="249" spans="1:38" ht="20.100000000000001" customHeight="1" x14ac:dyDescent="0.2">
      <c r="C249" s="3" t="s">
        <v>154</v>
      </c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</row>
    <row r="250" spans="1:38" ht="20.100000000000001" customHeight="1" x14ac:dyDescent="0.2">
      <c r="D250" s="2" t="s">
        <v>96</v>
      </c>
      <c r="F250" s="39">
        <v>65</v>
      </c>
      <c r="G250" s="39">
        <v>190</v>
      </c>
      <c r="H250" s="39">
        <v>188</v>
      </c>
      <c r="I250" s="39">
        <v>67</v>
      </c>
      <c r="J250" s="39">
        <v>0</v>
      </c>
      <c r="K250" s="39">
        <v>0</v>
      </c>
      <c r="L250" s="39"/>
      <c r="M250" s="39"/>
      <c r="N250" s="39"/>
      <c r="O250" s="39">
        <v>12</v>
      </c>
      <c r="P250" s="39">
        <v>149</v>
      </c>
      <c r="Q250" s="39">
        <v>145</v>
      </c>
      <c r="R250" s="39">
        <v>16</v>
      </c>
      <c r="S250" s="39">
        <v>0</v>
      </c>
      <c r="T250" s="39">
        <v>0</v>
      </c>
      <c r="U250" s="39"/>
      <c r="V250" s="39"/>
      <c r="W250" s="39"/>
      <c r="X250" s="39">
        <v>371</v>
      </c>
      <c r="Y250" s="39">
        <v>656</v>
      </c>
      <c r="Z250" s="39">
        <v>727</v>
      </c>
      <c r="AA250" s="39">
        <v>300</v>
      </c>
      <c r="AB250" s="39">
        <v>0</v>
      </c>
      <c r="AC250" s="39">
        <v>0</v>
      </c>
      <c r="AD250" s="39"/>
      <c r="AE250" s="39"/>
      <c r="AF250" s="39"/>
      <c r="AG250" s="39">
        <v>80</v>
      </c>
      <c r="AH250" s="39">
        <v>1749</v>
      </c>
      <c r="AI250" s="39">
        <v>1775</v>
      </c>
      <c r="AJ250" s="39">
        <v>54</v>
      </c>
      <c r="AK250" s="39">
        <v>0</v>
      </c>
      <c r="AL250" s="39">
        <v>0</v>
      </c>
    </row>
    <row r="251" spans="1:38" ht="19.5" customHeight="1" x14ac:dyDescent="0.2">
      <c r="D251" s="47" t="s">
        <v>135</v>
      </c>
      <c r="F251" s="48">
        <v>161</v>
      </c>
      <c r="G251" s="48">
        <v>216</v>
      </c>
      <c r="H251" s="48">
        <v>212</v>
      </c>
      <c r="I251" s="48">
        <v>165</v>
      </c>
      <c r="J251" s="48">
        <v>0</v>
      </c>
      <c r="K251" s="48">
        <v>0</v>
      </c>
      <c r="L251" s="49"/>
      <c r="M251" s="49"/>
      <c r="N251" s="49"/>
      <c r="O251" s="48">
        <v>45</v>
      </c>
      <c r="P251" s="48">
        <v>243</v>
      </c>
      <c r="Q251" s="48">
        <v>242</v>
      </c>
      <c r="R251" s="48">
        <v>46</v>
      </c>
      <c r="S251" s="48">
        <v>0</v>
      </c>
      <c r="T251" s="48">
        <v>0</v>
      </c>
      <c r="U251" s="49"/>
      <c r="V251" s="49"/>
      <c r="W251" s="49"/>
      <c r="X251" s="48">
        <v>315</v>
      </c>
      <c r="Y251" s="48">
        <v>449</v>
      </c>
      <c r="Z251" s="48">
        <v>500</v>
      </c>
      <c r="AA251" s="48">
        <v>264</v>
      </c>
      <c r="AB251" s="48">
        <v>0</v>
      </c>
      <c r="AC251" s="48">
        <v>0</v>
      </c>
      <c r="AD251" s="49"/>
      <c r="AE251" s="49"/>
      <c r="AF251" s="49"/>
      <c r="AG251" s="48">
        <v>85</v>
      </c>
      <c r="AH251" s="48">
        <v>1651</v>
      </c>
      <c r="AI251" s="48">
        <v>1677</v>
      </c>
      <c r="AJ251" s="48">
        <v>59</v>
      </c>
      <c r="AK251" s="48">
        <v>0</v>
      </c>
      <c r="AL251" s="48">
        <v>0</v>
      </c>
    </row>
    <row r="252" spans="1:38" ht="20.100000000000001" customHeight="1" x14ac:dyDescent="0.2">
      <c r="D252" s="2" t="s">
        <v>98</v>
      </c>
      <c r="F252" s="39">
        <v>40</v>
      </c>
      <c r="G252" s="39">
        <v>204</v>
      </c>
      <c r="H252" s="39">
        <v>210</v>
      </c>
      <c r="I252" s="39">
        <v>34</v>
      </c>
      <c r="J252" s="39">
        <v>0</v>
      </c>
      <c r="K252" s="39">
        <v>0</v>
      </c>
      <c r="L252" s="39"/>
      <c r="M252" s="39"/>
      <c r="N252" s="39"/>
      <c r="O252" s="39">
        <v>9</v>
      </c>
      <c r="P252" s="39">
        <v>190</v>
      </c>
      <c r="Q252" s="39">
        <v>191</v>
      </c>
      <c r="R252" s="39">
        <v>8</v>
      </c>
      <c r="S252" s="39">
        <v>0</v>
      </c>
      <c r="T252" s="39">
        <v>0</v>
      </c>
      <c r="U252" s="39"/>
      <c r="V252" s="39"/>
      <c r="W252" s="39"/>
      <c r="X252" s="39">
        <v>154</v>
      </c>
      <c r="Y252" s="39">
        <v>751</v>
      </c>
      <c r="Z252" s="39">
        <v>779</v>
      </c>
      <c r="AA252" s="39">
        <v>126</v>
      </c>
      <c r="AB252" s="39">
        <v>0</v>
      </c>
      <c r="AC252" s="39">
        <v>0</v>
      </c>
      <c r="AD252" s="39"/>
      <c r="AE252" s="39"/>
      <c r="AF252" s="39"/>
      <c r="AG252" s="39">
        <v>132</v>
      </c>
      <c r="AH252" s="39">
        <v>1723</v>
      </c>
      <c r="AI252" s="39">
        <v>1797</v>
      </c>
      <c r="AJ252" s="39">
        <v>58</v>
      </c>
      <c r="AK252" s="39">
        <v>0</v>
      </c>
      <c r="AL252" s="39">
        <v>0</v>
      </c>
    </row>
    <row r="253" spans="1:38" ht="19.5" customHeight="1" x14ac:dyDescent="0.2">
      <c r="D253" s="47" t="s">
        <v>136</v>
      </c>
      <c r="F253" s="48">
        <v>115</v>
      </c>
      <c r="G253" s="48">
        <v>264</v>
      </c>
      <c r="H253" s="48">
        <v>336</v>
      </c>
      <c r="I253" s="48">
        <v>43</v>
      </c>
      <c r="J253" s="48">
        <v>0</v>
      </c>
      <c r="K253" s="48">
        <v>0</v>
      </c>
      <c r="L253" s="49"/>
      <c r="M253" s="49"/>
      <c r="N253" s="49"/>
      <c r="O253" s="48">
        <v>6</v>
      </c>
      <c r="P253" s="48">
        <v>139</v>
      </c>
      <c r="Q253" s="48">
        <v>143</v>
      </c>
      <c r="R253" s="48">
        <v>2</v>
      </c>
      <c r="S253" s="48">
        <v>0</v>
      </c>
      <c r="T253" s="48">
        <v>0</v>
      </c>
      <c r="U253" s="49"/>
      <c r="V253" s="49"/>
      <c r="W253" s="49"/>
      <c r="X253" s="48">
        <v>486</v>
      </c>
      <c r="Y253" s="48">
        <v>1016</v>
      </c>
      <c r="Z253" s="48">
        <v>1364</v>
      </c>
      <c r="AA253" s="48">
        <v>138</v>
      </c>
      <c r="AB253" s="48">
        <v>0</v>
      </c>
      <c r="AC253" s="48">
        <v>0</v>
      </c>
      <c r="AD253" s="49"/>
      <c r="AE253" s="49"/>
      <c r="AF253" s="49"/>
      <c r="AG253" s="48">
        <v>7</v>
      </c>
      <c r="AH253" s="48">
        <v>256</v>
      </c>
      <c r="AI253" s="48">
        <v>253</v>
      </c>
      <c r="AJ253" s="48">
        <v>10</v>
      </c>
      <c r="AK253" s="48">
        <v>0</v>
      </c>
      <c r="AL253" s="48">
        <v>0</v>
      </c>
    </row>
    <row r="254" spans="1:38" ht="20.100000000000001" customHeight="1" x14ac:dyDescent="0.2">
      <c r="D254" s="2" t="s">
        <v>100</v>
      </c>
      <c r="F254" s="39">
        <v>38</v>
      </c>
      <c r="G254" s="39">
        <v>178</v>
      </c>
      <c r="H254" s="39">
        <v>184</v>
      </c>
      <c r="I254" s="39">
        <v>32</v>
      </c>
      <c r="J254" s="39">
        <v>0</v>
      </c>
      <c r="K254" s="39">
        <v>0</v>
      </c>
      <c r="L254" s="39"/>
      <c r="M254" s="39"/>
      <c r="N254" s="39"/>
      <c r="O254" s="39">
        <v>12</v>
      </c>
      <c r="P254" s="39">
        <v>125</v>
      </c>
      <c r="Q254" s="39">
        <v>131</v>
      </c>
      <c r="R254" s="39">
        <v>6</v>
      </c>
      <c r="S254" s="39">
        <v>0</v>
      </c>
      <c r="T254" s="39">
        <v>0</v>
      </c>
      <c r="U254" s="39"/>
      <c r="V254" s="39"/>
      <c r="W254" s="39"/>
      <c r="X254" s="39">
        <v>338</v>
      </c>
      <c r="Y254" s="39">
        <v>1145</v>
      </c>
      <c r="Z254" s="39">
        <v>1203</v>
      </c>
      <c r="AA254" s="39">
        <v>280</v>
      </c>
      <c r="AB254" s="39">
        <v>0</v>
      </c>
      <c r="AC254" s="39">
        <v>0</v>
      </c>
      <c r="AD254" s="39"/>
      <c r="AE254" s="39"/>
      <c r="AF254" s="39"/>
      <c r="AG254" s="39">
        <v>26</v>
      </c>
      <c r="AH254" s="39">
        <v>271</v>
      </c>
      <c r="AI254" s="39">
        <v>290</v>
      </c>
      <c r="AJ254" s="39">
        <v>7</v>
      </c>
      <c r="AK254" s="39">
        <v>0</v>
      </c>
      <c r="AL254" s="39">
        <v>0</v>
      </c>
    </row>
    <row r="255" spans="1:38" ht="19.5" customHeight="1" x14ac:dyDescent="0.2">
      <c r="D255" s="47" t="s">
        <v>101</v>
      </c>
      <c r="F255" s="48">
        <v>56</v>
      </c>
      <c r="G255" s="48">
        <v>172</v>
      </c>
      <c r="H255" s="48">
        <v>173</v>
      </c>
      <c r="I255" s="48">
        <v>55</v>
      </c>
      <c r="J255" s="48">
        <v>0</v>
      </c>
      <c r="K255" s="48">
        <v>0</v>
      </c>
      <c r="L255" s="49"/>
      <c r="M255" s="49"/>
      <c r="N255" s="49"/>
      <c r="O255" s="48">
        <v>6</v>
      </c>
      <c r="P255" s="48">
        <v>153</v>
      </c>
      <c r="Q255" s="48">
        <v>151</v>
      </c>
      <c r="R255" s="48">
        <v>8</v>
      </c>
      <c r="S255" s="48">
        <v>0</v>
      </c>
      <c r="T255" s="48">
        <v>0</v>
      </c>
      <c r="U255" s="49"/>
      <c r="V255" s="49"/>
      <c r="W255" s="49"/>
      <c r="X255" s="48">
        <v>310</v>
      </c>
      <c r="Y255" s="48">
        <v>752</v>
      </c>
      <c r="Z255" s="48">
        <v>798</v>
      </c>
      <c r="AA255" s="48">
        <v>264</v>
      </c>
      <c r="AB255" s="48">
        <v>0</v>
      </c>
      <c r="AC255" s="48">
        <v>0</v>
      </c>
      <c r="AD255" s="49"/>
      <c r="AE255" s="49"/>
      <c r="AF255" s="49"/>
      <c r="AG255" s="48">
        <v>7</v>
      </c>
      <c r="AH255" s="48">
        <v>260</v>
      </c>
      <c r="AI255" s="48">
        <v>256</v>
      </c>
      <c r="AJ255" s="48">
        <v>11</v>
      </c>
      <c r="AK255" s="48">
        <v>0</v>
      </c>
      <c r="AL255" s="48">
        <v>0</v>
      </c>
    </row>
    <row r="256" spans="1:38" ht="20.100000000000001" customHeight="1" x14ac:dyDescent="0.2">
      <c r="D256" s="2" t="s">
        <v>116</v>
      </c>
      <c r="F256" s="39">
        <v>42</v>
      </c>
      <c r="G256" s="39">
        <v>402</v>
      </c>
      <c r="H256" s="39">
        <v>412</v>
      </c>
      <c r="I256" s="39">
        <v>32</v>
      </c>
      <c r="J256" s="39">
        <v>0</v>
      </c>
      <c r="K256" s="39">
        <v>0</v>
      </c>
      <c r="L256" s="39"/>
      <c r="M256" s="39"/>
      <c r="N256" s="39"/>
      <c r="O256" s="39">
        <v>12</v>
      </c>
      <c r="P256" s="39">
        <v>376</v>
      </c>
      <c r="Q256" s="39">
        <v>369</v>
      </c>
      <c r="R256" s="39">
        <v>19</v>
      </c>
      <c r="S256" s="39">
        <v>0</v>
      </c>
      <c r="T256" s="39">
        <v>0</v>
      </c>
      <c r="U256" s="39"/>
      <c r="V256" s="39"/>
      <c r="W256" s="39"/>
      <c r="X256" s="39">
        <v>266</v>
      </c>
      <c r="Y256" s="39">
        <v>1290</v>
      </c>
      <c r="Z256" s="39">
        <v>1455</v>
      </c>
      <c r="AA256" s="39">
        <v>101</v>
      </c>
      <c r="AB256" s="39">
        <v>0</v>
      </c>
      <c r="AC256" s="39">
        <v>0</v>
      </c>
      <c r="AD256" s="39"/>
      <c r="AE256" s="39"/>
      <c r="AF256" s="39"/>
      <c r="AG256" s="39">
        <v>24</v>
      </c>
      <c r="AH256" s="39">
        <v>361</v>
      </c>
      <c r="AI256" s="39">
        <v>372</v>
      </c>
      <c r="AJ256" s="39">
        <v>13</v>
      </c>
      <c r="AK256" s="39">
        <v>0</v>
      </c>
      <c r="AL256" s="39">
        <v>0</v>
      </c>
    </row>
    <row r="257" spans="1:38" ht="19.5" customHeight="1" x14ac:dyDescent="0.2">
      <c r="D257" s="47" t="s">
        <v>103</v>
      </c>
      <c r="F257" s="48">
        <v>156</v>
      </c>
      <c r="G257" s="48">
        <v>678</v>
      </c>
      <c r="H257" s="48">
        <v>715</v>
      </c>
      <c r="I257" s="48">
        <v>119</v>
      </c>
      <c r="J257" s="48">
        <v>0</v>
      </c>
      <c r="K257" s="48">
        <v>0</v>
      </c>
      <c r="L257" s="49"/>
      <c r="M257" s="49"/>
      <c r="N257" s="49"/>
      <c r="O257" s="48">
        <v>18</v>
      </c>
      <c r="P257" s="48">
        <v>377</v>
      </c>
      <c r="Q257" s="48">
        <v>380</v>
      </c>
      <c r="R257" s="48">
        <v>15</v>
      </c>
      <c r="S257" s="48">
        <v>0</v>
      </c>
      <c r="T257" s="48">
        <v>0</v>
      </c>
      <c r="U257" s="49"/>
      <c r="V257" s="49"/>
      <c r="W257" s="49"/>
      <c r="X257" s="48">
        <v>262</v>
      </c>
      <c r="Y257" s="48">
        <v>1467</v>
      </c>
      <c r="Z257" s="48">
        <v>1501</v>
      </c>
      <c r="AA257" s="48">
        <v>228</v>
      </c>
      <c r="AB257" s="48">
        <v>0</v>
      </c>
      <c r="AC257" s="48">
        <v>0</v>
      </c>
      <c r="AD257" s="49"/>
      <c r="AE257" s="49"/>
      <c r="AF257" s="49"/>
      <c r="AG257" s="48">
        <v>28</v>
      </c>
      <c r="AH257" s="48">
        <v>330</v>
      </c>
      <c r="AI257" s="48">
        <v>326</v>
      </c>
      <c r="AJ257" s="48">
        <v>32</v>
      </c>
      <c r="AK257" s="48">
        <v>0</v>
      </c>
      <c r="AL257" s="48">
        <v>0</v>
      </c>
    </row>
    <row r="258" spans="1:38" ht="20.100000000000001" customHeight="1" x14ac:dyDescent="0.2">
      <c r="D258" s="2" t="s">
        <v>104</v>
      </c>
      <c r="F258" s="39">
        <v>39</v>
      </c>
      <c r="G258" s="39">
        <v>215</v>
      </c>
      <c r="H258" s="39">
        <v>236</v>
      </c>
      <c r="I258" s="39">
        <v>18</v>
      </c>
      <c r="J258" s="39">
        <v>0</v>
      </c>
      <c r="K258" s="39">
        <v>0</v>
      </c>
      <c r="L258" s="39"/>
      <c r="M258" s="39"/>
      <c r="N258" s="39"/>
      <c r="O258" s="39">
        <v>4</v>
      </c>
      <c r="P258" s="39">
        <v>167</v>
      </c>
      <c r="Q258" s="39">
        <v>170</v>
      </c>
      <c r="R258" s="39">
        <v>1</v>
      </c>
      <c r="S258" s="39">
        <v>0</v>
      </c>
      <c r="T258" s="39">
        <v>0</v>
      </c>
      <c r="U258" s="39"/>
      <c r="V258" s="39"/>
      <c r="W258" s="39"/>
      <c r="X258" s="39">
        <v>113</v>
      </c>
      <c r="Y258" s="39">
        <v>578</v>
      </c>
      <c r="Z258" s="39">
        <v>657</v>
      </c>
      <c r="AA258" s="39">
        <v>34</v>
      </c>
      <c r="AB258" s="39">
        <v>0</v>
      </c>
      <c r="AC258" s="39">
        <v>0</v>
      </c>
      <c r="AD258" s="39"/>
      <c r="AE258" s="39"/>
      <c r="AF258" s="39"/>
      <c r="AG258" s="39">
        <v>7</v>
      </c>
      <c r="AH258" s="39">
        <v>144</v>
      </c>
      <c r="AI258" s="39">
        <v>146</v>
      </c>
      <c r="AJ258" s="39">
        <v>5</v>
      </c>
      <c r="AK258" s="39">
        <v>0</v>
      </c>
      <c r="AL258" s="39">
        <v>0</v>
      </c>
    </row>
    <row r="259" spans="1:38" ht="19.5" customHeight="1" x14ac:dyDescent="0.2">
      <c r="D259" s="47" t="s">
        <v>117</v>
      </c>
      <c r="F259" s="48">
        <v>95</v>
      </c>
      <c r="G259" s="48">
        <v>121</v>
      </c>
      <c r="H259" s="48">
        <v>204</v>
      </c>
      <c r="I259" s="48">
        <v>12</v>
      </c>
      <c r="J259" s="48">
        <v>0</v>
      </c>
      <c r="K259" s="48">
        <v>0</v>
      </c>
      <c r="L259" s="49"/>
      <c r="M259" s="49"/>
      <c r="N259" s="49"/>
      <c r="O259" s="48">
        <v>4</v>
      </c>
      <c r="P259" s="48">
        <v>139</v>
      </c>
      <c r="Q259" s="48">
        <v>139</v>
      </c>
      <c r="R259" s="48">
        <v>4</v>
      </c>
      <c r="S259" s="48">
        <v>0</v>
      </c>
      <c r="T259" s="48">
        <v>0</v>
      </c>
      <c r="U259" s="49"/>
      <c r="V259" s="49"/>
      <c r="W259" s="49"/>
      <c r="X259" s="48">
        <v>450</v>
      </c>
      <c r="Y259" s="48">
        <v>721</v>
      </c>
      <c r="Z259" s="48">
        <v>1075</v>
      </c>
      <c r="AA259" s="48">
        <v>96</v>
      </c>
      <c r="AB259" s="48">
        <v>0</v>
      </c>
      <c r="AC259" s="48">
        <v>0</v>
      </c>
      <c r="AD259" s="49"/>
      <c r="AE259" s="49"/>
      <c r="AF259" s="49"/>
      <c r="AG259" s="48">
        <v>57</v>
      </c>
      <c r="AH259" s="48">
        <v>1743</v>
      </c>
      <c r="AI259" s="48">
        <v>1755</v>
      </c>
      <c r="AJ259" s="48">
        <v>45</v>
      </c>
      <c r="AK259" s="48">
        <v>0</v>
      </c>
      <c r="AL259" s="48">
        <v>0</v>
      </c>
    </row>
    <row r="260" spans="1:38" ht="20.100000000000001" customHeight="1" x14ac:dyDescent="0.2">
      <c r="D260" s="2" t="s">
        <v>156</v>
      </c>
      <c r="F260" s="39">
        <v>22</v>
      </c>
      <c r="G260" s="39">
        <v>180</v>
      </c>
      <c r="H260" s="39">
        <v>185</v>
      </c>
      <c r="I260" s="39">
        <v>17</v>
      </c>
      <c r="J260" s="39">
        <v>0</v>
      </c>
      <c r="K260" s="39">
        <v>0</v>
      </c>
      <c r="L260" s="39"/>
      <c r="M260" s="39"/>
      <c r="N260" s="39"/>
      <c r="O260" s="39">
        <v>7</v>
      </c>
      <c r="P260" s="39">
        <v>337</v>
      </c>
      <c r="Q260" s="39">
        <v>338</v>
      </c>
      <c r="R260" s="39">
        <v>6</v>
      </c>
      <c r="S260" s="39">
        <v>0</v>
      </c>
      <c r="T260" s="39">
        <v>0</v>
      </c>
      <c r="U260" s="39"/>
      <c r="V260" s="39"/>
      <c r="W260" s="39"/>
      <c r="X260" s="39">
        <v>21</v>
      </c>
      <c r="Y260" s="39">
        <v>150</v>
      </c>
      <c r="Z260" s="39">
        <v>155</v>
      </c>
      <c r="AA260" s="39">
        <v>16</v>
      </c>
      <c r="AB260" s="39">
        <v>0</v>
      </c>
      <c r="AC260" s="39">
        <v>0</v>
      </c>
      <c r="AD260" s="39"/>
      <c r="AE260" s="39"/>
      <c r="AF260" s="39"/>
      <c r="AG260" s="39">
        <v>69</v>
      </c>
      <c r="AH260" s="39">
        <v>1564</v>
      </c>
      <c r="AI260" s="39">
        <v>1587</v>
      </c>
      <c r="AJ260" s="39">
        <v>46</v>
      </c>
      <c r="AK260" s="39">
        <v>0</v>
      </c>
      <c r="AL260" s="39">
        <v>0</v>
      </c>
    </row>
    <row r="261" spans="1:38" ht="19.5" customHeight="1" x14ac:dyDescent="0.2">
      <c r="D261" s="47" t="s">
        <v>185</v>
      </c>
      <c r="F261" s="48">
        <v>26</v>
      </c>
      <c r="G261" s="48">
        <v>169</v>
      </c>
      <c r="H261" s="48">
        <v>177</v>
      </c>
      <c r="I261" s="48">
        <v>18</v>
      </c>
      <c r="J261" s="48">
        <v>0</v>
      </c>
      <c r="K261" s="48">
        <v>0</v>
      </c>
      <c r="L261" s="49"/>
      <c r="M261" s="49"/>
      <c r="N261" s="49"/>
      <c r="O261" s="48">
        <v>9</v>
      </c>
      <c r="P261" s="48">
        <v>304</v>
      </c>
      <c r="Q261" s="48">
        <v>308</v>
      </c>
      <c r="R261" s="48">
        <v>5</v>
      </c>
      <c r="S261" s="48">
        <v>0</v>
      </c>
      <c r="T261" s="48">
        <v>0</v>
      </c>
      <c r="U261" s="49"/>
      <c r="V261" s="49"/>
      <c r="W261" s="49"/>
      <c r="X261" s="48">
        <v>62</v>
      </c>
      <c r="Y261" s="48">
        <v>216</v>
      </c>
      <c r="Z261" s="48">
        <v>266</v>
      </c>
      <c r="AA261" s="48">
        <v>12</v>
      </c>
      <c r="AB261" s="48">
        <v>0</v>
      </c>
      <c r="AC261" s="48">
        <v>0</v>
      </c>
      <c r="AD261" s="49"/>
      <c r="AE261" s="49"/>
      <c r="AF261" s="49"/>
      <c r="AG261" s="48">
        <v>86</v>
      </c>
      <c r="AH261" s="48">
        <v>1611</v>
      </c>
      <c r="AI261" s="48">
        <v>1631</v>
      </c>
      <c r="AJ261" s="48">
        <v>66</v>
      </c>
      <c r="AK261" s="48">
        <v>0</v>
      </c>
      <c r="AL261" s="48">
        <v>0</v>
      </c>
    </row>
    <row r="262" spans="1:38" ht="20.100000000000001" customHeight="1" x14ac:dyDescent="0.2"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</row>
    <row r="263" spans="1:38" s="1" customFormat="1" ht="20.100000000000001" customHeight="1" x14ac:dyDescent="0.25">
      <c r="A263" s="3"/>
      <c r="B263" s="6"/>
      <c r="C263" s="51" t="s">
        <v>159</v>
      </c>
      <c r="D263" s="52"/>
      <c r="E263" s="5"/>
      <c r="F263" s="53">
        <v>855</v>
      </c>
      <c r="G263" s="53">
        <v>2989</v>
      </c>
      <c r="H263" s="53">
        <v>3232</v>
      </c>
      <c r="I263" s="53">
        <v>612</v>
      </c>
      <c r="J263" s="53">
        <v>0</v>
      </c>
      <c r="K263" s="53">
        <v>0</v>
      </c>
      <c r="L263" s="54"/>
      <c r="M263" s="54"/>
      <c r="N263" s="54"/>
      <c r="O263" s="53">
        <v>144</v>
      </c>
      <c r="P263" s="53">
        <v>2699</v>
      </c>
      <c r="Q263" s="53">
        <v>2707</v>
      </c>
      <c r="R263" s="53">
        <v>136</v>
      </c>
      <c r="S263" s="53">
        <v>0</v>
      </c>
      <c r="T263" s="53">
        <v>0</v>
      </c>
      <c r="U263" s="54"/>
      <c r="V263" s="54"/>
      <c r="W263" s="54"/>
      <c r="X263" s="53">
        <v>3148</v>
      </c>
      <c r="Y263" s="53">
        <v>9191</v>
      </c>
      <c r="Z263" s="53">
        <v>10480</v>
      </c>
      <c r="AA263" s="53">
        <v>1859</v>
      </c>
      <c r="AB263" s="53">
        <v>0</v>
      </c>
      <c r="AC263" s="53">
        <v>0</v>
      </c>
      <c r="AD263" s="54"/>
      <c r="AE263" s="54"/>
      <c r="AF263" s="54"/>
      <c r="AG263" s="53">
        <v>608</v>
      </c>
      <c r="AH263" s="53">
        <v>11663</v>
      </c>
      <c r="AI263" s="53">
        <v>11865</v>
      </c>
      <c r="AJ263" s="53">
        <v>406</v>
      </c>
      <c r="AK263" s="53">
        <v>0</v>
      </c>
      <c r="AL263" s="53">
        <v>0</v>
      </c>
    </row>
    <row r="264" spans="1:38" s="1" customFormat="1" ht="20.100000000000001" customHeight="1" x14ac:dyDescent="0.2">
      <c r="A264" s="3"/>
      <c r="B264" s="6"/>
      <c r="C264" s="3"/>
      <c r="D264" s="3"/>
      <c r="E264" s="5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</row>
    <row r="265" spans="1:38" s="1" customFormat="1" ht="20.100000000000001" customHeight="1" x14ac:dyDescent="0.25">
      <c r="A265" s="3"/>
      <c r="B265" s="57" t="s">
        <v>186</v>
      </c>
      <c r="C265" s="58"/>
      <c r="D265" s="58"/>
      <c r="E265" s="5"/>
      <c r="F265" s="59">
        <v>855</v>
      </c>
      <c r="G265" s="59">
        <v>2989</v>
      </c>
      <c r="H265" s="59">
        <v>3232</v>
      </c>
      <c r="I265" s="59">
        <v>612</v>
      </c>
      <c r="J265" s="59">
        <v>0</v>
      </c>
      <c r="K265" s="59">
        <v>0</v>
      </c>
      <c r="L265" s="54"/>
      <c r="M265" s="54"/>
      <c r="N265" s="54"/>
      <c r="O265" s="59">
        <v>144</v>
      </c>
      <c r="P265" s="59">
        <v>2699</v>
      </c>
      <c r="Q265" s="59">
        <v>2707</v>
      </c>
      <c r="R265" s="59">
        <v>136</v>
      </c>
      <c r="S265" s="59">
        <v>0</v>
      </c>
      <c r="T265" s="59">
        <v>0</v>
      </c>
      <c r="U265" s="54"/>
      <c r="V265" s="54"/>
      <c r="W265" s="54"/>
      <c r="X265" s="59">
        <v>3148</v>
      </c>
      <c r="Y265" s="59">
        <v>9191</v>
      </c>
      <c r="Z265" s="59">
        <v>10480</v>
      </c>
      <c r="AA265" s="59">
        <v>1859</v>
      </c>
      <c r="AB265" s="59">
        <v>0</v>
      </c>
      <c r="AC265" s="59">
        <v>0</v>
      </c>
      <c r="AD265" s="54"/>
      <c r="AE265" s="54"/>
      <c r="AF265" s="54"/>
      <c r="AG265" s="59">
        <v>608</v>
      </c>
      <c r="AH265" s="59">
        <v>11663</v>
      </c>
      <c r="AI265" s="59">
        <v>11865</v>
      </c>
      <c r="AJ265" s="59">
        <v>406</v>
      </c>
      <c r="AK265" s="59">
        <v>0</v>
      </c>
      <c r="AL265" s="59">
        <v>0</v>
      </c>
    </row>
    <row r="266" spans="1:38" ht="20.100000000000001" customHeight="1" x14ac:dyDescent="0.2"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</row>
    <row r="267" spans="1:38" ht="20.100000000000001" customHeight="1" x14ac:dyDescent="0.2">
      <c r="B267" s="6" t="s">
        <v>187</v>
      </c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</row>
    <row r="268" spans="1:38" ht="20.100000000000001" customHeight="1" x14ac:dyDescent="0.2">
      <c r="C268" s="3" t="s">
        <v>95</v>
      </c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</row>
    <row r="269" spans="1:38" ht="20.100000000000001" customHeight="1" x14ac:dyDescent="0.2">
      <c r="D269" s="2" t="s">
        <v>96</v>
      </c>
      <c r="F269" s="39">
        <v>40</v>
      </c>
      <c r="G269" s="39">
        <v>578</v>
      </c>
      <c r="H269" s="39">
        <v>563</v>
      </c>
      <c r="I269" s="39">
        <v>55</v>
      </c>
      <c r="J269" s="39">
        <v>0</v>
      </c>
      <c r="K269" s="39">
        <v>0</v>
      </c>
      <c r="L269" s="39"/>
      <c r="M269" s="39"/>
      <c r="N269" s="39"/>
      <c r="O269" s="39">
        <v>5</v>
      </c>
      <c r="P269" s="39">
        <v>94</v>
      </c>
      <c r="Q269" s="39">
        <v>97</v>
      </c>
      <c r="R269" s="39">
        <v>2</v>
      </c>
      <c r="S269" s="39">
        <v>0</v>
      </c>
      <c r="T269" s="39">
        <v>0</v>
      </c>
      <c r="U269" s="39"/>
      <c r="V269" s="39"/>
      <c r="W269" s="39"/>
      <c r="X269" s="39">
        <v>20</v>
      </c>
      <c r="Y269" s="39">
        <v>82</v>
      </c>
      <c r="Z269" s="39">
        <v>100</v>
      </c>
      <c r="AA269" s="39">
        <v>2</v>
      </c>
      <c r="AB269" s="39">
        <v>0</v>
      </c>
      <c r="AC269" s="39">
        <v>0</v>
      </c>
      <c r="AD269" s="39"/>
      <c r="AE269" s="39"/>
      <c r="AF269" s="39"/>
      <c r="AG269" s="39">
        <v>0</v>
      </c>
      <c r="AH269" s="39">
        <v>8</v>
      </c>
      <c r="AI269" s="39">
        <v>8</v>
      </c>
      <c r="AJ269" s="39">
        <v>0</v>
      </c>
      <c r="AK269" s="39">
        <v>0</v>
      </c>
      <c r="AL269" s="39">
        <v>0</v>
      </c>
    </row>
    <row r="270" spans="1:38" ht="19.5" customHeight="1" x14ac:dyDescent="0.2">
      <c r="D270" s="47" t="s">
        <v>97</v>
      </c>
      <c r="F270" s="48">
        <v>36</v>
      </c>
      <c r="G270" s="48">
        <v>636</v>
      </c>
      <c r="H270" s="48">
        <v>640</v>
      </c>
      <c r="I270" s="48">
        <v>32</v>
      </c>
      <c r="J270" s="48">
        <v>0</v>
      </c>
      <c r="K270" s="48">
        <v>0</v>
      </c>
      <c r="L270" s="49"/>
      <c r="M270" s="49"/>
      <c r="N270" s="49"/>
      <c r="O270" s="48">
        <v>2</v>
      </c>
      <c r="P270" s="48">
        <v>97</v>
      </c>
      <c r="Q270" s="48">
        <v>98</v>
      </c>
      <c r="R270" s="48">
        <v>1</v>
      </c>
      <c r="S270" s="48">
        <v>0</v>
      </c>
      <c r="T270" s="48">
        <v>0</v>
      </c>
      <c r="U270" s="49"/>
      <c r="V270" s="49"/>
      <c r="W270" s="49"/>
      <c r="X270" s="48">
        <v>12</v>
      </c>
      <c r="Y270" s="48">
        <v>40</v>
      </c>
      <c r="Z270" s="48">
        <v>48</v>
      </c>
      <c r="AA270" s="48">
        <v>4</v>
      </c>
      <c r="AB270" s="48">
        <v>0</v>
      </c>
      <c r="AC270" s="48">
        <v>0</v>
      </c>
      <c r="AD270" s="49"/>
      <c r="AE270" s="49"/>
      <c r="AF270" s="49"/>
      <c r="AG270" s="48">
        <v>0</v>
      </c>
      <c r="AH270" s="48">
        <v>5</v>
      </c>
      <c r="AI270" s="48">
        <v>5</v>
      </c>
      <c r="AJ270" s="48">
        <v>0</v>
      </c>
      <c r="AK270" s="48">
        <v>0</v>
      </c>
      <c r="AL270" s="48">
        <v>0</v>
      </c>
    </row>
    <row r="271" spans="1:38" ht="20.100000000000001" customHeight="1" x14ac:dyDescent="0.2">
      <c r="D271" s="2" t="s">
        <v>113</v>
      </c>
      <c r="F271" s="39">
        <v>56</v>
      </c>
      <c r="G271" s="39">
        <v>1075</v>
      </c>
      <c r="H271" s="39">
        <v>1063</v>
      </c>
      <c r="I271" s="39">
        <v>68</v>
      </c>
      <c r="J271" s="39">
        <v>0</v>
      </c>
      <c r="K271" s="39">
        <v>0</v>
      </c>
      <c r="L271" s="39"/>
      <c r="M271" s="39"/>
      <c r="N271" s="39"/>
      <c r="O271" s="39">
        <v>5</v>
      </c>
      <c r="P271" s="39">
        <v>98</v>
      </c>
      <c r="Q271" s="39">
        <v>100</v>
      </c>
      <c r="R271" s="39">
        <v>3</v>
      </c>
      <c r="S271" s="39">
        <v>0</v>
      </c>
      <c r="T271" s="39">
        <v>0</v>
      </c>
      <c r="U271" s="39"/>
      <c r="V271" s="39"/>
      <c r="W271" s="39"/>
      <c r="X271" s="39">
        <v>8</v>
      </c>
      <c r="Y271" s="39">
        <v>65</v>
      </c>
      <c r="Z271" s="39">
        <v>64</v>
      </c>
      <c r="AA271" s="39">
        <v>9</v>
      </c>
      <c r="AB271" s="39">
        <v>0</v>
      </c>
      <c r="AC271" s="39">
        <v>0</v>
      </c>
      <c r="AD271" s="39"/>
      <c r="AE271" s="39"/>
      <c r="AF271" s="39"/>
      <c r="AG271" s="39">
        <v>0</v>
      </c>
      <c r="AH271" s="39">
        <v>5</v>
      </c>
      <c r="AI271" s="39">
        <v>5</v>
      </c>
      <c r="AJ271" s="39">
        <v>0</v>
      </c>
      <c r="AK271" s="39">
        <v>0</v>
      </c>
      <c r="AL271" s="39">
        <v>0</v>
      </c>
    </row>
    <row r="272" spans="1:38" ht="19.5" customHeight="1" x14ac:dyDescent="0.2">
      <c r="D272" s="47" t="s">
        <v>99</v>
      </c>
      <c r="F272" s="48">
        <v>96</v>
      </c>
      <c r="G272" s="48">
        <v>1432</v>
      </c>
      <c r="H272" s="48">
        <v>1442</v>
      </c>
      <c r="I272" s="48">
        <v>86</v>
      </c>
      <c r="J272" s="48">
        <v>0</v>
      </c>
      <c r="K272" s="48">
        <v>0</v>
      </c>
      <c r="L272" s="49"/>
      <c r="M272" s="49"/>
      <c r="N272" s="49"/>
      <c r="O272" s="48">
        <v>3</v>
      </c>
      <c r="P272" s="48">
        <v>107</v>
      </c>
      <c r="Q272" s="48">
        <v>107</v>
      </c>
      <c r="R272" s="48">
        <v>3</v>
      </c>
      <c r="S272" s="48">
        <v>0</v>
      </c>
      <c r="T272" s="48">
        <v>0</v>
      </c>
      <c r="U272" s="49"/>
      <c r="V272" s="49"/>
      <c r="W272" s="49"/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9"/>
      <c r="AE272" s="49"/>
      <c r="AF272" s="49"/>
      <c r="AG272" s="48">
        <v>0</v>
      </c>
      <c r="AH272" s="48">
        <v>9</v>
      </c>
      <c r="AI272" s="48">
        <v>9</v>
      </c>
      <c r="AJ272" s="48">
        <v>0</v>
      </c>
      <c r="AK272" s="48">
        <v>0</v>
      </c>
      <c r="AL272" s="48">
        <v>0</v>
      </c>
    </row>
    <row r="273" spans="1:38" ht="20.100000000000001" customHeight="1" x14ac:dyDescent="0.2">
      <c r="D273" s="2" t="s">
        <v>100</v>
      </c>
      <c r="F273" s="39">
        <v>50</v>
      </c>
      <c r="G273" s="39">
        <v>1031</v>
      </c>
      <c r="H273" s="39">
        <v>1034</v>
      </c>
      <c r="I273" s="39">
        <v>47</v>
      </c>
      <c r="J273" s="39">
        <v>0</v>
      </c>
      <c r="K273" s="39">
        <v>0</v>
      </c>
      <c r="L273" s="39"/>
      <c r="M273" s="39"/>
      <c r="N273" s="39"/>
      <c r="O273" s="39">
        <v>2</v>
      </c>
      <c r="P273" s="39">
        <v>98</v>
      </c>
      <c r="Q273" s="39">
        <v>97</v>
      </c>
      <c r="R273" s="39">
        <v>3</v>
      </c>
      <c r="S273" s="39">
        <v>0</v>
      </c>
      <c r="T273" s="39">
        <v>0</v>
      </c>
      <c r="U273" s="39"/>
      <c r="V273" s="39"/>
      <c r="W273" s="39"/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/>
      <c r="AE273" s="39"/>
      <c r="AF273" s="39"/>
      <c r="AG273" s="39">
        <v>0</v>
      </c>
      <c r="AH273" s="39">
        <v>5</v>
      </c>
      <c r="AI273" s="39">
        <v>4</v>
      </c>
      <c r="AJ273" s="39">
        <v>1</v>
      </c>
      <c r="AK273" s="39">
        <v>0</v>
      </c>
      <c r="AL273" s="39">
        <v>0</v>
      </c>
    </row>
    <row r="274" spans="1:38" ht="20.100000000000001" customHeight="1" x14ac:dyDescent="0.2"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</row>
    <row r="275" spans="1:38" s="1" customFormat="1" ht="20.100000000000001" customHeight="1" x14ac:dyDescent="0.25">
      <c r="A275" s="3"/>
      <c r="B275" s="6"/>
      <c r="C275" s="51" t="s">
        <v>112</v>
      </c>
      <c r="D275" s="52"/>
      <c r="E275" s="5"/>
      <c r="F275" s="53">
        <v>278</v>
      </c>
      <c r="G275" s="53">
        <v>4752</v>
      </c>
      <c r="H275" s="53">
        <v>4742</v>
      </c>
      <c r="I275" s="53">
        <v>288</v>
      </c>
      <c r="J275" s="53">
        <v>0</v>
      </c>
      <c r="K275" s="53">
        <v>0</v>
      </c>
      <c r="L275" s="54"/>
      <c r="M275" s="54"/>
      <c r="N275" s="54"/>
      <c r="O275" s="53">
        <v>17</v>
      </c>
      <c r="P275" s="53">
        <v>494</v>
      </c>
      <c r="Q275" s="53">
        <v>499</v>
      </c>
      <c r="R275" s="53">
        <v>12</v>
      </c>
      <c r="S275" s="53">
        <v>0</v>
      </c>
      <c r="T275" s="53">
        <v>0</v>
      </c>
      <c r="U275" s="54"/>
      <c r="V275" s="54"/>
      <c r="W275" s="54"/>
      <c r="X275" s="53">
        <v>40</v>
      </c>
      <c r="Y275" s="53">
        <v>187</v>
      </c>
      <c r="Z275" s="53">
        <v>212</v>
      </c>
      <c r="AA275" s="53">
        <v>15</v>
      </c>
      <c r="AB275" s="53">
        <v>0</v>
      </c>
      <c r="AC275" s="53">
        <v>0</v>
      </c>
      <c r="AD275" s="54"/>
      <c r="AE275" s="54"/>
      <c r="AF275" s="54"/>
      <c r="AG275" s="53">
        <v>0</v>
      </c>
      <c r="AH275" s="53">
        <v>32</v>
      </c>
      <c r="AI275" s="53">
        <v>31</v>
      </c>
      <c r="AJ275" s="53">
        <v>1</v>
      </c>
      <c r="AK275" s="53">
        <v>0</v>
      </c>
      <c r="AL275" s="53">
        <v>0</v>
      </c>
    </row>
    <row r="276" spans="1:38" ht="20.100000000000001" customHeight="1" x14ac:dyDescent="0.2"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</row>
    <row r="277" spans="1:38" ht="20.100000000000001" customHeight="1" x14ac:dyDescent="0.2">
      <c r="C277" s="3" t="s">
        <v>188</v>
      </c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</row>
    <row r="278" spans="1:38" ht="20.100000000000001" customHeight="1" x14ac:dyDescent="0.2">
      <c r="D278" s="2" t="s">
        <v>122</v>
      </c>
      <c r="F278" s="39">
        <v>34</v>
      </c>
      <c r="G278" s="39">
        <v>254</v>
      </c>
      <c r="H278" s="39">
        <v>275</v>
      </c>
      <c r="I278" s="39">
        <v>13</v>
      </c>
      <c r="J278" s="39">
        <v>0</v>
      </c>
      <c r="K278" s="39">
        <v>0</v>
      </c>
      <c r="L278" s="39"/>
      <c r="M278" s="39"/>
      <c r="N278" s="39"/>
      <c r="O278" s="39">
        <v>3</v>
      </c>
      <c r="P278" s="39">
        <v>153</v>
      </c>
      <c r="Q278" s="39">
        <v>152</v>
      </c>
      <c r="R278" s="39">
        <v>4</v>
      </c>
      <c r="S278" s="39">
        <v>0</v>
      </c>
      <c r="T278" s="39">
        <v>0</v>
      </c>
      <c r="U278" s="39"/>
      <c r="V278" s="39"/>
      <c r="W278" s="39"/>
      <c r="X278" s="39">
        <v>48</v>
      </c>
      <c r="Y278" s="39">
        <v>256</v>
      </c>
      <c r="Z278" s="39">
        <v>266</v>
      </c>
      <c r="AA278" s="39">
        <v>38</v>
      </c>
      <c r="AB278" s="39">
        <v>0</v>
      </c>
      <c r="AC278" s="39">
        <v>0</v>
      </c>
      <c r="AD278" s="39"/>
      <c r="AE278" s="39"/>
      <c r="AF278" s="39"/>
      <c r="AG278" s="39">
        <v>8</v>
      </c>
      <c r="AH278" s="39">
        <v>115</v>
      </c>
      <c r="AI278" s="39">
        <v>117</v>
      </c>
      <c r="AJ278" s="39">
        <v>6</v>
      </c>
      <c r="AK278" s="39">
        <v>0</v>
      </c>
      <c r="AL278" s="39">
        <v>0</v>
      </c>
    </row>
    <row r="279" spans="1:38" ht="19.5" customHeight="1" x14ac:dyDescent="0.2">
      <c r="D279" s="47" t="s">
        <v>97</v>
      </c>
      <c r="F279" s="48">
        <v>87</v>
      </c>
      <c r="G279" s="48">
        <v>850</v>
      </c>
      <c r="H279" s="48">
        <v>864</v>
      </c>
      <c r="I279" s="48">
        <v>73</v>
      </c>
      <c r="J279" s="48">
        <v>0</v>
      </c>
      <c r="K279" s="48">
        <v>0</v>
      </c>
      <c r="L279" s="49"/>
      <c r="M279" s="49"/>
      <c r="N279" s="49"/>
      <c r="O279" s="48">
        <v>6</v>
      </c>
      <c r="P279" s="48">
        <v>147</v>
      </c>
      <c r="Q279" s="48">
        <v>143</v>
      </c>
      <c r="R279" s="48">
        <v>10</v>
      </c>
      <c r="S279" s="48">
        <v>0</v>
      </c>
      <c r="T279" s="48">
        <v>0</v>
      </c>
      <c r="U279" s="49"/>
      <c r="V279" s="49"/>
      <c r="W279" s="49"/>
      <c r="X279" s="48">
        <v>41</v>
      </c>
      <c r="Y279" s="48">
        <v>252</v>
      </c>
      <c r="Z279" s="48">
        <v>256</v>
      </c>
      <c r="AA279" s="48">
        <v>37</v>
      </c>
      <c r="AB279" s="48">
        <v>0</v>
      </c>
      <c r="AC279" s="48">
        <v>0</v>
      </c>
      <c r="AD279" s="49"/>
      <c r="AE279" s="49"/>
      <c r="AF279" s="49"/>
      <c r="AG279" s="48">
        <v>10</v>
      </c>
      <c r="AH279" s="48">
        <v>115</v>
      </c>
      <c r="AI279" s="48">
        <v>117</v>
      </c>
      <c r="AJ279" s="48">
        <v>8</v>
      </c>
      <c r="AK279" s="48">
        <v>0</v>
      </c>
      <c r="AL279" s="48">
        <v>0</v>
      </c>
    </row>
    <row r="280" spans="1:38" ht="20.100000000000001" customHeight="1" x14ac:dyDescent="0.2">
      <c r="D280" s="2" t="s">
        <v>113</v>
      </c>
      <c r="F280" s="39">
        <v>64</v>
      </c>
      <c r="G280" s="39">
        <v>541</v>
      </c>
      <c r="H280" s="39">
        <v>507</v>
      </c>
      <c r="I280" s="39">
        <v>98</v>
      </c>
      <c r="J280" s="39">
        <v>0</v>
      </c>
      <c r="K280" s="39">
        <v>0</v>
      </c>
      <c r="L280" s="39"/>
      <c r="M280" s="39"/>
      <c r="N280" s="39"/>
      <c r="O280" s="39">
        <v>7</v>
      </c>
      <c r="P280" s="39">
        <v>142</v>
      </c>
      <c r="Q280" s="39">
        <v>141</v>
      </c>
      <c r="R280" s="39">
        <v>8</v>
      </c>
      <c r="S280" s="39">
        <v>0</v>
      </c>
      <c r="T280" s="39">
        <v>0</v>
      </c>
      <c r="U280" s="39"/>
      <c r="V280" s="39"/>
      <c r="W280" s="39"/>
      <c r="X280" s="39">
        <v>41</v>
      </c>
      <c r="Y280" s="39">
        <v>193</v>
      </c>
      <c r="Z280" s="39">
        <v>156</v>
      </c>
      <c r="AA280" s="39">
        <v>78</v>
      </c>
      <c r="AB280" s="39">
        <v>0</v>
      </c>
      <c r="AC280" s="39">
        <v>0</v>
      </c>
      <c r="AD280" s="39"/>
      <c r="AE280" s="39"/>
      <c r="AF280" s="39"/>
      <c r="AG280" s="39">
        <v>4</v>
      </c>
      <c r="AH280" s="39">
        <v>121</v>
      </c>
      <c r="AI280" s="39">
        <v>111</v>
      </c>
      <c r="AJ280" s="39">
        <v>14</v>
      </c>
      <c r="AK280" s="39">
        <v>0</v>
      </c>
      <c r="AL280" s="39">
        <v>0</v>
      </c>
    </row>
    <row r="281" spans="1:38" ht="19.5" customHeight="1" x14ac:dyDescent="0.2">
      <c r="D281" s="47" t="s">
        <v>99</v>
      </c>
      <c r="F281" s="48">
        <v>17</v>
      </c>
      <c r="G281" s="48">
        <v>275</v>
      </c>
      <c r="H281" s="48">
        <v>279</v>
      </c>
      <c r="I281" s="48">
        <v>13</v>
      </c>
      <c r="J281" s="48">
        <v>0</v>
      </c>
      <c r="K281" s="48">
        <v>0</v>
      </c>
      <c r="L281" s="49"/>
      <c r="M281" s="49"/>
      <c r="N281" s="49"/>
      <c r="O281" s="48">
        <v>4</v>
      </c>
      <c r="P281" s="48">
        <v>152</v>
      </c>
      <c r="Q281" s="48">
        <v>153</v>
      </c>
      <c r="R281" s="48">
        <v>3</v>
      </c>
      <c r="S281" s="48">
        <v>0</v>
      </c>
      <c r="T281" s="48">
        <v>0</v>
      </c>
      <c r="U281" s="49"/>
      <c r="V281" s="49"/>
      <c r="W281" s="49"/>
      <c r="X281" s="48">
        <v>42</v>
      </c>
      <c r="Y281" s="48">
        <v>327</v>
      </c>
      <c r="Z281" s="48">
        <v>317</v>
      </c>
      <c r="AA281" s="48">
        <v>52</v>
      </c>
      <c r="AB281" s="48">
        <v>0</v>
      </c>
      <c r="AC281" s="48">
        <v>0</v>
      </c>
      <c r="AD281" s="49"/>
      <c r="AE281" s="49"/>
      <c r="AF281" s="49"/>
      <c r="AG281" s="48">
        <v>4</v>
      </c>
      <c r="AH281" s="48">
        <v>109</v>
      </c>
      <c r="AI281" s="48">
        <v>103</v>
      </c>
      <c r="AJ281" s="48">
        <v>10</v>
      </c>
      <c r="AK281" s="48">
        <v>0</v>
      </c>
      <c r="AL281" s="48">
        <v>0</v>
      </c>
    </row>
    <row r="282" spans="1:38" ht="20.100000000000001" customHeight="1" x14ac:dyDescent="0.2">
      <c r="D282" s="2" t="s">
        <v>114</v>
      </c>
      <c r="F282" s="39">
        <v>56</v>
      </c>
      <c r="G282" s="39">
        <v>513</v>
      </c>
      <c r="H282" s="39">
        <v>547</v>
      </c>
      <c r="I282" s="39">
        <v>22</v>
      </c>
      <c r="J282" s="39">
        <v>0</v>
      </c>
      <c r="K282" s="39">
        <v>0</v>
      </c>
      <c r="L282" s="39"/>
      <c r="M282" s="39"/>
      <c r="N282" s="39"/>
      <c r="O282" s="39">
        <v>7</v>
      </c>
      <c r="P282" s="39">
        <v>164</v>
      </c>
      <c r="Q282" s="39">
        <v>167</v>
      </c>
      <c r="R282" s="39">
        <v>4</v>
      </c>
      <c r="S282" s="39">
        <v>0</v>
      </c>
      <c r="T282" s="39">
        <v>0</v>
      </c>
      <c r="U282" s="39"/>
      <c r="V282" s="39"/>
      <c r="W282" s="39"/>
      <c r="X282" s="39">
        <v>23</v>
      </c>
      <c r="Y282" s="39">
        <v>162</v>
      </c>
      <c r="Z282" s="39">
        <v>155</v>
      </c>
      <c r="AA282" s="39">
        <v>30</v>
      </c>
      <c r="AB282" s="39">
        <v>0</v>
      </c>
      <c r="AC282" s="39">
        <v>0</v>
      </c>
      <c r="AD282" s="39"/>
      <c r="AE282" s="39"/>
      <c r="AF282" s="39"/>
      <c r="AG282" s="39">
        <v>6</v>
      </c>
      <c r="AH282" s="39">
        <v>104</v>
      </c>
      <c r="AI282" s="39">
        <v>101</v>
      </c>
      <c r="AJ282" s="39">
        <v>9</v>
      </c>
      <c r="AK282" s="39">
        <v>0</v>
      </c>
      <c r="AL282" s="39">
        <v>0</v>
      </c>
    </row>
    <row r="283" spans="1:38" ht="19.5" customHeight="1" x14ac:dyDescent="0.2">
      <c r="D283" s="47" t="s">
        <v>101</v>
      </c>
      <c r="F283" s="48">
        <v>154</v>
      </c>
      <c r="G283" s="48">
        <v>611</v>
      </c>
      <c r="H283" s="48">
        <v>632</v>
      </c>
      <c r="I283" s="48">
        <v>133</v>
      </c>
      <c r="J283" s="48">
        <v>0</v>
      </c>
      <c r="K283" s="48">
        <v>0</v>
      </c>
      <c r="L283" s="49"/>
      <c r="M283" s="49"/>
      <c r="N283" s="49"/>
      <c r="O283" s="48">
        <v>9</v>
      </c>
      <c r="P283" s="48">
        <v>160</v>
      </c>
      <c r="Q283" s="48">
        <v>166</v>
      </c>
      <c r="R283" s="48">
        <v>3</v>
      </c>
      <c r="S283" s="48">
        <v>0</v>
      </c>
      <c r="T283" s="48">
        <v>0</v>
      </c>
      <c r="U283" s="49"/>
      <c r="V283" s="49"/>
      <c r="W283" s="49"/>
      <c r="X283" s="48">
        <v>86</v>
      </c>
      <c r="Y283" s="48">
        <v>283</v>
      </c>
      <c r="Z283" s="48">
        <v>270</v>
      </c>
      <c r="AA283" s="48">
        <v>99</v>
      </c>
      <c r="AB283" s="48">
        <v>0</v>
      </c>
      <c r="AC283" s="48">
        <v>0</v>
      </c>
      <c r="AD283" s="49"/>
      <c r="AE283" s="49"/>
      <c r="AF283" s="49"/>
      <c r="AG283" s="48">
        <v>8</v>
      </c>
      <c r="AH283" s="48">
        <v>104</v>
      </c>
      <c r="AI283" s="48">
        <v>105</v>
      </c>
      <c r="AJ283" s="48">
        <v>7</v>
      </c>
      <c r="AK283" s="48">
        <v>0</v>
      </c>
      <c r="AL283" s="48">
        <v>0</v>
      </c>
    </row>
    <row r="284" spans="1:38" ht="20.100000000000001" customHeight="1" x14ac:dyDescent="0.2"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</row>
    <row r="285" spans="1:38" s="1" customFormat="1" ht="20.100000000000001" customHeight="1" x14ac:dyDescent="0.25">
      <c r="A285" s="3"/>
      <c r="B285" s="6"/>
      <c r="C285" s="51" t="s">
        <v>189</v>
      </c>
      <c r="D285" s="52"/>
      <c r="E285" s="5"/>
      <c r="F285" s="53">
        <v>412</v>
      </c>
      <c r="G285" s="53">
        <v>3044</v>
      </c>
      <c r="H285" s="53">
        <v>3104</v>
      </c>
      <c r="I285" s="53">
        <v>352</v>
      </c>
      <c r="J285" s="53">
        <v>0</v>
      </c>
      <c r="K285" s="53">
        <v>0</v>
      </c>
      <c r="L285" s="54"/>
      <c r="M285" s="54"/>
      <c r="N285" s="54"/>
      <c r="O285" s="53">
        <v>36</v>
      </c>
      <c r="P285" s="53">
        <v>918</v>
      </c>
      <c r="Q285" s="53">
        <v>922</v>
      </c>
      <c r="R285" s="53">
        <v>32</v>
      </c>
      <c r="S285" s="53">
        <v>0</v>
      </c>
      <c r="T285" s="53">
        <v>0</v>
      </c>
      <c r="U285" s="54"/>
      <c r="V285" s="54"/>
      <c r="W285" s="54"/>
      <c r="X285" s="53">
        <v>281</v>
      </c>
      <c r="Y285" s="53">
        <v>1473</v>
      </c>
      <c r="Z285" s="53">
        <v>1420</v>
      </c>
      <c r="AA285" s="53">
        <v>334</v>
      </c>
      <c r="AB285" s="53">
        <v>0</v>
      </c>
      <c r="AC285" s="53">
        <v>0</v>
      </c>
      <c r="AD285" s="54"/>
      <c r="AE285" s="54"/>
      <c r="AF285" s="54"/>
      <c r="AG285" s="53">
        <v>40</v>
      </c>
      <c r="AH285" s="53">
        <v>668</v>
      </c>
      <c r="AI285" s="53">
        <v>654</v>
      </c>
      <c r="AJ285" s="53">
        <v>54</v>
      </c>
      <c r="AK285" s="53">
        <v>0</v>
      </c>
      <c r="AL285" s="53">
        <v>0</v>
      </c>
    </row>
    <row r="286" spans="1:38" ht="20.100000000000001" customHeight="1" x14ac:dyDescent="0.2"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</row>
    <row r="287" spans="1:38" ht="20.100000000000001" customHeight="1" x14ac:dyDescent="0.2">
      <c r="C287" s="3" t="s">
        <v>130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</row>
    <row r="288" spans="1:38" ht="20.100000000000001" customHeight="1" x14ac:dyDescent="0.2">
      <c r="D288" s="2" t="s">
        <v>122</v>
      </c>
      <c r="F288" s="39">
        <v>0</v>
      </c>
      <c r="G288" s="39">
        <v>0</v>
      </c>
      <c r="H288" s="39">
        <v>0</v>
      </c>
      <c r="I288" s="39">
        <v>0</v>
      </c>
      <c r="J288" s="39">
        <v>0</v>
      </c>
      <c r="K288" s="39">
        <v>0</v>
      </c>
      <c r="L288" s="39"/>
      <c r="M288" s="39"/>
      <c r="N288" s="39"/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</v>
      </c>
      <c r="U288" s="39"/>
      <c r="V288" s="39"/>
      <c r="W288" s="39"/>
      <c r="X288" s="39">
        <v>105</v>
      </c>
      <c r="Y288" s="39">
        <v>755</v>
      </c>
      <c r="Z288" s="39">
        <v>731</v>
      </c>
      <c r="AA288" s="39">
        <v>129</v>
      </c>
      <c r="AB288" s="39">
        <v>0</v>
      </c>
      <c r="AC288" s="39">
        <v>0</v>
      </c>
      <c r="AD288" s="39"/>
      <c r="AE288" s="39"/>
      <c r="AF288" s="39"/>
      <c r="AG288" s="39">
        <v>2</v>
      </c>
      <c r="AH288" s="39">
        <v>84</v>
      </c>
      <c r="AI288" s="39">
        <v>80</v>
      </c>
      <c r="AJ288" s="39">
        <v>6</v>
      </c>
      <c r="AK288" s="39">
        <v>0</v>
      </c>
      <c r="AL288" s="39">
        <v>0</v>
      </c>
    </row>
    <row r="289" spans="1:38" ht="20.100000000000001" customHeight="1" x14ac:dyDescent="0.2"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</row>
    <row r="290" spans="1:38" s="1" customFormat="1" ht="20.100000000000001" customHeight="1" x14ac:dyDescent="0.25">
      <c r="A290" s="3"/>
      <c r="B290" s="6"/>
      <c r="C290" s="51" t="s">
        <v>133</v>
      </c>
      <c r="D290" s="52"/>
      <c r="E290" s="5"/>
      <c r="F290" s="53">
        <v>0</v>
      </c>
      <c r="G290" s="53">
        <v>0</v>
      </c>
      <c r="H290" s="53">
        <v>0</v>
      </c>
      <c r="I290" s="53">
        <v>0</v>
      </c>
      <c r="J290" s="53">
        <v>0</v>
      </c>
      <c r="K290" s="53">
        <v>0</v>
      </c>
      <c r="L290" s="54"/>
      <c r="M290" s="54"/>
      <c r="N290" s="54"/>
      <c r="O290" s="53">
        <v>0</v>
      </c>
      <c r="P290" s="53">
        <v>0</v>
      </c>
      <c r="Q290" s="53">
        <v>0</v>
      </c>
      <c r="R290" s="53">
        <v>0</v>
      </c>
      <c r="S290" s="53">
        <v>0</v>
      </c>
      <c r="T290" s="53">
        <v>0</v>
      </c>
      <c r="U290" s="54"/>
      <c r="V290" s="54"/>
      <c r="W290" s="54"/>
      <c r="X290" s="53">
        <v>105</v>
      </c>
      <c r="Y290" s="53">
        <v>755</v>
      </c>
      <c r="Z290" s="53">
        <v>731</v>
      </c>
      <c r="AA290" s="53">
        <v>129</v>
      </c>
      <c r="AB290" s="53">
        <v>0</v>
      </c>
      <c r="AC290" s="53">
        <v>0</v>
      </c>
      <c r="AD290" s="54"/>
      <c r="AE290" s="54"/>
      <c r="AF290" s="54"/>
      <c r="AG290" s="53">
        <v>2</v>
      </c>
      <c r="AH290" s="53">
        <v>84</v>
      </c>
      <c r="AI290" s="53">
        <v>80</v>
      </c>
      <c r="AJ290" s="53">
        <v>6</v>
      </c>
      <c r="AK290" s="53">
        <v>0</v>
      </c>
      <c r="AL290" s="53">
        <v>0</v>
      </c>
    </row>
    <row r="291" spans="1:38" ht="20.100000000000001" customHeight="1" x14ac:dyDescent="0.2"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</row>
    <row r="292" spans="1:38" ht="20.100000000000001" customHeight="1" x14ac:dyDescent="0.2">
      <c r="C292" s="3" t="s">
        <v>0</v>
      </c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</row>
    <row r="293" spans="1:38" ht="20.100000000000001" customHeight="1" x14ac:dyDescent="0.2">
      <c r="D293" s="2" t="s">
        <v>96</v>
      </c>
      <c r="F293" s="39">
        <v>0</v>
      </c>
      <c r="G293" s="39">
        <v>14</v>
      </c>
      <c r="H293" s="39">
        <v>13</v>
      </c>
      <c r="I293" s="39">
        <v>1</v>
      </c>
      <c r="J293" s="39">
        <v>0</v>
      </c>
      <c r="K293" s="39">
        <v>0</v>
      </c>
      <c r="L293" s="39"/>
      <c r="M293" s="39"/>
      <c r="N293" s="39"/>
      <c r="O293" s="39">
        <v>0</v>
      </c>
      <c r="P293" s="39">
        <v>3</v>
      </c>
      <c r="Q293" s="39">
        <v>3</v>
      </c>
      <c r="R293" s="39">
        <v>0</v>
      </c>
      <c r="S293" s="39">
        <v>0</v>
      </c>
      <c r="T293" s="39">
        <v>0</v>
      </c>
      <c r="U293" s="39"/>
      <c r="V293" s="39"/>
      <c r="W293" s="39"/>
      <c r="X293" s="39">
        <v>121</v>
      </c>
      <c r="Y293" s="39">
        <v>1029</v>
      </c>
      <c r="Z293" s="39">
        <v>1017</v>
      </c>
      <c r="AA293" s="39">
        <v>133</v>
      </c>
      <c r="AB293" s="39">
        <v>0</v>
      </c>
      <c r="AC293" s="39">
        <v>0</v>
      </c>
      <c r="AD293" s="39"/>
      <c r="AE293" s="39"/>
      <c r="AF293" s="39"/>
      <c r="AG293" s="39">
        <v>45</v>
      </c>
      <c r="AH293" s="39">
        <v>582</v>
      </c>
      <c r="AI293" s="39">
        <v>583</v>
      </c>
      <c r="AJ293" s="39">
        <v>44</v>
      </c>
      <c r="AK293" s="39">
        <v>0</v>
      </c>
      <c r="AL293" s="39">
        <v>0</v>
      </c>
    </row>
    <row r="294" spans="1:38" ht="19.5" customHeight="1" x14ac:dyDescent="0.2">
      <c r="D294" s="47" t="s">
        <v>97</v>
      </c>
      <c r="F294" s="48">
        <v>5</v>
      </c>
      <c r="G294" s="48">
        <v>6</v>
      </c>
      <c r="H294" s="48">
        <v>11</v>
      </c>
      <c r="I294" s="48">
        <v>0</v>
      </c>
      <c r="J294" s="48">
        <v>0</v>
      </c>
      <c r="K294" s="48">
        <v>0</v>
      </c>
      <c r="L294" s="49"/>
      <c r="M294" s="49"/>
      <c r="N294" s="49"/>
      <c r="O294" s="48">
        <v>0</v>
      </c>
      <c r="P294" s="48">
        <v>3</v>
      </c>
      <c r="Q294" s="48">
        <v>3</v>
      </c>
      <c r="R294" s="48">
        <v>0</v>
      </c>
      <c r="S294" s="48">
        <v>0</v>
      </c>
      <c r="T294" s="48">
        <v>0</v>
      </c>
      <c r="U294" s="49"/>
      <c r="V294" s="49"/>
      <c r="W294" s="49"/>
      <c r="X294" s="48">
        <v>99</v>
      </c>
      <c r="Y294" s="48">
        <v>892</v>
      </c>
      <c r="Z294" s="48">
        <v>890</v>
      </c>
      <c r="AA294" s="48">
        <v>101</v>
      </c>
      <c r="AB294" s="48">
        <v>0</v>
      </c>
      <c r="AC294" s="48">
        <v>0</v>
      </c>
      <c r="AD294" s="49"/>
      <c r="AE294" s="49"/>
      <c r="AF294" s="49"/>
      <c r="AG294" s="48">
        <v>37</v>
      </c>
      <c r="AH294" s="48">
        <v>579</v>
      </c>
      <c r="AI294" s="48">
        <v>572</v>
      </c>
      <c r="AJ294" s="48">
        <v>44</v>
      </c>
      <c r="AK294" s="48">
        <v>0</v>
      </c>
      <c r="AL294" s="48">
        <v>0</v>
      </c>
    </row>
    <row r="295" spans="1:38" ht="20.100000000000001" customHeight="1" x14ac:dyDescent="0.2"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</row>
    <row r="296" spans="1:38" s="1" customFormat="1" ht="20.100000000000001" customHeight="1" x14ac:dyDescent="0.25">
      <c r="A296" s="3"/>
      <c r="B296" s="6"/>
      <c r="C296" s="51" t="s">
        <v>120</v>
      </c>
      <c r="D296" s="52"/>
      <c r="E296" s="5"/>
      <c r="F296" s="53">
        <v>5</v>
      </c>
      <c r="G296" s="53">
        <v>20</v>
      </c>
      <c r="H296" s="53">
        <v>24</v>
      </c>
      <c r="I296" s="53">
        <v>1</v>
      </c>
      <c r="J296" s="53">
        <v>0</v>
      </c>
      <c r="K296" s="53">
        <v>0</v>
      </c>
      <c r="L296" s="54"/>
      <c r="M296" s="54"/>
      <c r="N296" s="54"/>
      <c r="O296" s="53">
        <v>0</v>
      </c>
      <c r="P296" s="53">
        <v>6</v>
      </c>
      <c r="Q296" s="53">
        <v>6</v>
      </c>
      <c r="R296" s="53">
        <v>0</v>
      </c>
      <c r="S296" s="53">
        <v>0</v>
      </c>
      <c r="T296" s="53">
        <v>0</v>
      </c>
      <c r="U296" s="54"/>
      <c r="V296" s="54"/>
      <c r="W296" s="54"/>
      <c r="X296" s="53">
        <v>220</v>
      </c>
      <c r="Y296" s="53">
        <v>1921</v>
      </c>
      <c r="Z296" s="53">
        <v>1907</v>
      </c>
      <c r="AA296" s="53">
        <v>234</v>
      </c>
      <c r="AB296" s="53">
        <v>0</v>
      </c>
      <c r="AC296" s="53">
        <v>0</v>
      </c>
      <c r="AD296" s="54"/>
      <c r="AE296" s="54"/>
      <c r="AF296" s="54"/>
      <c r="AG296" s="53">
        <v>82</v>
      </c>
      <c r="AH296" s="53">
        <v>1161</v>
      </c>
      <c r="AI296" s="53">
        <v>1155</v>
      </c>
      <c r="AJ296" s="53">
        <v>88</v>
      </c>
      <c r="AK296" s="53">
        <v>0</v>
      </c>
      <c r="AL296" s="53">
        <v>0</v>
      </c>
    </row>
    <row r="297" spans="1:38" ht="20.100000000000001" customHeight="1" x14ac:dyDescent="0.2"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</row>
    <row r="298" spans="1:38" s="1" customFormat="1" ht="20.100000000000001" customHeight="1" x14ac:dyDescent="0.2">
      <c r="A298" s="3"/>
      <c r="B298" s="6"/>
      <c r="C298" s="3" t="s">
        <v>139</v>
      </c>
      <c r="D298" s="3"/>
      <c r="E298" s="5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</row>
    <row r="299" spans="1:38" ht="20.100000000000001" customHeight="1" x14ac:dyDescent="0.2">
      <c r="D299" s="2" t="s">
        <v>190</v>
      </c>
      <c r="F299" s="39">
        <v>0</v>
      </c>
      <c r="G299" s="39">
        <v>0</v>
      </c>
      <c r="H299" s="39">
        <v>0</v>
      </c>
      <c r="I299" s="39">
        <v>0</v>
      </c>
      <c r="J299" s="39">
        <v>0</v>
      </c>
      <c r="K299" s="39">
        <v>0</v>
      </c>
      <c r="L299" s="39"/>
      <c r="M299" s="39"/>
      <c r="N299" s="39"/>
      <c r="O299" s="39">
        <v>0</v>
      </c>
      <c r="P299" s="39">
        <v>0</v>
      </c>
      <c r="Q299" s="39">
        <v>0</v>
      </c>
      <c r="R299" s="39">
        <v>0</v>
      </c>
      <c r="S299" s="39">
        <v>0</v>
      </c>
      <c r="T299" s="39">
        <v>0</v>
      </c>
      <c r="U299" s="39"/>
      <c r="V299" s="39"/>
      <c r="W299" s="39"/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/>
      <c r="AE299" s="39"/>
      <c r="AF299" s="39"/>
      <c r="AG299" s="39">
        <v>0</v>
      </c>
      <c r="AH299" s="39">
        <v>0</v>
      </c>
      <c r="AI299" s="39">
        <v>0</v>
      </c>
      <c r="AJ299" s="39">
        <v>0</v>
      </c>
      <c r="AK299" s="39">
        <v>0</v>
      </c>
      <c r="AL299" s="39">
        <v>0</v>
      </c>
    </row>
    <row r="300" spans="1:38" ht="19.5" customHeight="1" x14ac:dyDescent="0.2">
      <c r="D300" s="47" t="s">
        <v>191</v>
      </c>
      <c r="F300" s="48">
        <v>0</v>
      </c>
      <c r="G300" s="48">
        <v>0</v>
      </c>
      <c r="H300" s="48">
        <v>0</v>
      </c>
      <c r="I300" s="48">
        <v>0</v>
      </c>
      <c r="J300" s="48">
        <v>0</v>
      </c>
      <c r="K300" s="48">
        <v>0</v>
      </c>
      <c r="L300" s="49"/>
      <c r="M300" s="49"/>
      <c r="N300" s="49"/>
      <c r="O300" s="48">
        <v>0</v>
      </c>
      <c r="P300" s="48">
        <v>0</v>
      </c>
      <c r="Q300" s="48">
        <v>0</v>
      </c>
      <c r="R300" s="48">
        <v>0</v>
      </c>
      <c r="S300" s="48">
        <v>0</v>
      </c>
      <c r="T300" s="48">
        <v>0</v>
      </c>
      <c r="U300" s="49"/>
      <c r="V300" s="49"/>
      <c r="W300" s="49"/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9"/>
      <c r="AE300" s="49"/>
      <c r="AF300" s="49"/>
      <c r="AG300" s="48">
        <v>0</v>
      </c>
      <c r="AH300" s="48">
        <v>0</v>
      </c>
      <c r="AI300" s="48">
        <v>0</v>
      </c>
      <c r="AJ300" s="48">
        <v>0</v>
      </c>
      <c r="AK300" s="48">
        <v>0</v>
      </c>
      <c r="AL300" s="48">
        <v>0</v>
      </c>
    </row>
    <row r="301" spans="1:38" ht="20.100000000000001" customHeight="1" x14ac:dyDescent="0.2">
      <c r="D301" s="2" t="s">
        <v>192</v>
      </c>
      <c r="F301" s="39">
        <v>0</v>
      </c>
      <c r="G301" s="39">
        <v>0</v>
      </c>
      <c r="H301" s="39">
        <v>0</v>
      </c>
      <c r="I301" s="39">
        <v>0</v>
      </c>
      <c r="J301" s="39">
        <v>0</v>
      </c>
      <c r="K301" s="39">
        <v>0</v>
      </c>
      <c r="L301" s="39"/>
      <c r="M301" s="39"/>
      <c r="N301" s="39"/>
      <c r="O301" s="39">
        <v>0</v>
      </c>
      <c r="P301" s="39">
        <v>0</v>
      </c>
      <c r="Q301" s="39">
        <v>0</v>
      </c>
      <c r="R301" s="39">
        <v>0</v>
      </c>
      <c r="S301" s="39">
        <v>0</v>
      </c>
      <c r="T301" s="39">
        <v>0</v>
      </c>
      <c r="U301" s="39"/>
      <c r="V301" s="39"/>
      <c r="W301" s="39"/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/>
      <c r="AE301" s="39"/>
      <c r="AF301" s="39"/>
      <c r="AG301" s="39">
        <v>0</v>
      </c>
      <c r="AH301" s="39">
        <v>0</v>
      </c>
      <c r="AI301" s="39">
        <v>0</v>
      </c>
      <c r="AJ301" s="39">
        <v>0</v>
      </c>
      <c r="AK301" s="39">
        <v>0</v>
      </c>
      <c r="AL301" s="39">
        <v>0</v>
      </c>
    </row>
    <row r="302" spans="1:38" ht="19.5" customHeight="1" x14ac:dyDescent="0.2">
      <c r="D302" s="47" t="s">
        <v>193</v>
      </c>
      <c r="F302" s="48">
        <v>0</v>
      </c>
      <c r="G302" s="48">
        <v>0</v>
      </c>
      <c r="H302" s="48">
        <v>0</v>
      </c>
      <c r="I302" s="48">
        <v>0</v>
      </c>
      <c r="J302" s="48">
        <v>0</v>
      </c>
      <c r="K302" s="48">
        <v>0</v>
      </c>
      <c r="L302" s="49"/>
      <c r="M302" s="49"/>
      <c r="N302" s="49"/>
      <c r="O302" s="48">
        <v>0</v>
      </c>
      <c r="P302" s="48">
        <v>0</v>
      </c>
      <c r="Q302" s="48">
        <v>0</v>
      </c>
      <c r="R302" s="48">
        <v>0</v>
      </c>
      <c r="S302" s="48">
        <v>0</v>
      </c>
      <c r="T302" s="48">
        <v>0</v>
      </c>
      <c r="U302" s="49"/>
      <c r="V302" s="49"/>
      <c r="W302" s="49"/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9"/>
      <c r="AE302" s="49"/>
      <c r="AF302" s="49"/>
      <c r="AG302" s="48">
        <v>0</v>
      </c>
      <c r="AH302" s="48">
        <v>0</v>
      </c>
      <c r="AI302" s="48">
        <v>0</v>
      </c>
      <c r="AJ302" s="48">
        <v>0</v>
      </c>
      <c r="AK302" s="48">
        <v>0</v>
      </c>
      <c r="AL302" s="48">
        <v>0</v>
      </c>
    </row>
    <row r="303" spans="1:38" s="1" customFormat="1" ht="20.100000000000001" customHeight="1" x14ac:dyDescent="0.2">
      <c r="A303" s="3"/>
      <c r="B303" s="6"/>
      <c r="C303" s="3"/>
      <c r="D303" s="3"/>
      <c r="E303" s="5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</row>
    <row r="304" spans="1:38" s="1" customFormat="1" ht="20.100000000000001" customHeight="1" x14ac:dyDescent="0.25">
      <c r="A304" s="3"/>
      <c r="B304" s="6"/>
      <c r="C304" s="51" t="s">
        <v>194</v>
      </c>
      <c r="D304" s="52"/>
      <c r="E304" s="5"/>
      <c r="F304" s="53">
        <v>0</v>
      </c>
      <c r="G304" s="53">
        <v>0</v>
      </c>
      <c r="H304" s="53">
        <v>0</v>
      </c>
      <c r="I304" s="53">
        <v>0</v>
      </c>
      <c r="J304" s="53">
        <v>0</v>
      </c>
      <c r="K304" s="53">
        <v>0</v>
      </c>
      <c r="L304" s="54"/>
      <c r="M304" s="54"/>
      <c r="N304" s="54"/>
      <c r="O304" s="53">
        <v>0</v>
      </c>
      <c r="P304" s="53">
        <v>0</v>
      </c>
      <c r="Q304" s="53">
        <v>0</v>
      </c>
      <c r="R304" s="53">
        <v>0</v>
      </c>
      <c r="S304" s="53">
        <v>0</v>
      </c>
      <c r="T304" s="53">
        <v>0</v>
      </c>
      <c r="U304" s="54"/>
      <c r="V304" s="54"/>
      <c r="W304" s="54"/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0</v>
      </c>
      <c r="AD304" s="54"/>
      <c r="AE304" s="54"/>
      <c r="AF304" s="54"/>
      <c r="AG304" s="53">
        <v>0</v>
      </c>
      <c r="AH304" s="53">
        <v>0</v>
      </c>
      <c r="AI304" s="53">
        <v>0</v>
      </c>
      <c r="AJ304" s="53">
        <v>0</v>
      </c>
      <c r="AK304" s="53">
        <v>0</v>
      </c>
      <c r="AL304" s="53">
        <v>0</v>
      </c>
    </row>
    <row r="305" spans="1:38" s="1" customFormat="1" ht="20.100000000000001" customHeight="1" x14ac:dyDescent="0.2">
      <c r="A305" s="3"/>
      <c r="B305" s="6"/>
      <c r="C305" s="3"/>
      <c r="D305" s="3"/>
      <c r="E305" s="5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</row>
    <row r="306" spans="1:38" s="1" customFormat="1" ht="20.100000000000001" customHeight="1" x14ac:dyDescent="0.25">
      <c r="A306" s="3"/>
      <c r="B306" s="57" t="s">
        <v>195</v>
      </c>
      <c r="C306" s="58"/>
      <c r="D306" s="58"/>
      <c r="E306" s="5"/>
      <c r="F306" s="59">
        <v>695</v>
      </c>
      <c r="G306" s="59">
        <v>7816</v>
      </c>
      <c r="H306" s="59">
        <v>7870</v>
      </c>
      <c r="I306" s="59">
        <v>641</v>
      </c>
      <c r="J306" s="59">
        <v>0</v>
      </c>
      <c r="K306" s="59">
        <v>0</v>
      </c>
      <c r="L306" s="54"/>
      <c r="M306" s="54"/>
      <c r="N306" s="54"/>
      <c r="O306" s="59">
        <v>53</v>
      </c>
      <c r="P306" s="59">
        <v>1418</v>
      </c>
      <c r="Q306" s="59">
        <v>1427</v>
      </c>
      <c r="R306" s="59">
        <v>44</v>
      </c>
      <c r="S306" s="59">
        <v>0</v>
      </c>
      <c r="T306" s="59">
        <v>0</v>
      </c>
      <c r="U306" s="54"/>
      <c r="V306" s="54"/>
      <c r="W306" s="54"/>
      <c r="X306" s="59">
        <v>646</v>
      </c>
      <c r="Y306" s="59">
        <v>4336</v>
      </c>
      <c r="Z306" s="59">
        <v>4270</v>
      </c>
      <c r="AA306" s="59">
        <v>712</v>
      </c>
      <c r="AB306" s="59">
        <v>0</v>
      </c>
      <c r="AC306" s="59">
        <v>0</v>
      </c>
      <c r="AD306" s="54"/>
      <c r="AE306" s="54"/>
      <c r="AF306" s="54"/>
      <c r="AG306" s="59">
        <v>124</v>
      </c>
      <c r="AH306" s="59">
        <v>1945</v>
      </c>
      <c r="AI306" s="59">
        <v>1920</v>
      </c>
      <c r="AJ306" s="59">
        <v>149</v>
      </c>
      <c r="AK306" s="59">
        <v>0</v>
      </c>
      <c r="AL306" s="59">
        <v>0</v>
      </c>
    </row>
    <row r="307" spans="1:38" ht="20.100000000000001" customHeight="1" x14ac:dyDescent="0.2"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</row>
    <row r="308" spans="1:38" ht="20.100000000000001" customHeight="1" x14ac:dyDescent="0.2">
      <c r="B308" s="6" t="s">
        <v>196</v>
      </c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</row>
    <row r="309" spans="1:38" ht="20.100000000000001" customHeight="1" x14ac:dyDescent="0.2">
      <c r="C309" s="3" t="s">
        <v>0</v>
      </c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</row>
    <row r="310" spans="1:38" ht="20.100000000000001" customHeight="1" x14ac:dyDescent="0.2">
      <c r="D310" s="2" t="s">
        <v>122</v>
      </c>
      <c r="F310" s="39">
        <v>0</v>
      </c>
      <c r="G310" s="39">
        <v>5</v>
      </c>
      <c r="H310" s="39">
        <v>5</v>
      </c>
      <c r="I310" s="39">
        <v>0</v>
      </c>
      <c r="J310" s="39">
        <v>0</v>
      </c>
      <c r="K310" s="39">
        <v>0</v>
      </c>
      <c r="L310" s="39"/>
      <c r="M310" s="39"/>
      <c r="N310" s="39"/>
      <c r="O310" s="39">
        <v>4</v>
      </c>
      <c r="P310" s="39">
        <v>607</v>
      </c>
      <c r="Q310" s="39">
        <v>609</v>
      </c>
      <c r="R310" s="39">
        <v>2</v>
      </c>
      <c r="S310" s="39">
        <v>0</v>
      </c>
      <c r="T310" s="39">
        <v>0</v>
      </c>
      <c r="U310" s="39"/>
      <c r="V310" s="39"/>
      <c r="W310" s="39"/>
      <c r="X310" s="39">
        <v>131</v>
      </c>
      <c r="Y310" s="39">
        <v>692</v>
      </c>
      <c r="Z310" s="39">
        <v>769</v>
      </c>
      <c r="AA310" s="39">
        <v>54</v>
      </c>
      <c r="AB310" s="39">
        <v>0</v>
      </c>
      <c r="AC310" s="39">
        <v>0</v>
      </c>
      <c r="AD310" s="39"/>
      <c r="AE310" s="39"/>
      <c r="AF310" s="39"/>
      <c r="AG310" s="39">
        <v>298</v>
      </c>
      <c r="AH310" s="39">
        <v>7765</v>
      </c>
      <c r="AI310" s="39">
        <v>7893</v>
      </c>
      <c r="AJ310" s="39">
        <v>170</v>
      </c>
      <c r="AK310" s="39">
        <v>0</v>
      </c>
      <c r="AL310" s="39">
        <v>0</v>
      </c>
    </row>
    <row r="311" spans="1:38" ht="19.5" customHeight="1" x14ac:dyDescent="0.2">
      <c r="D311" s="47" t="s">
        <v>135</v>
      </c>
      <c r="F311" s="48">
        <v>0</v>
      </c>
      <c r="G311" s="48">
        <v>0</v>
      </c>
      <c r="H311" s="48">
        <v>0</v>
      </c>
      <c r="I311" s="48">
        <v>0</v>
      </c>
      <c r="J311" s="48">
        <v>0</v>
      </c>
      <c r="K311" s="48">
        <v>0</v>
      </c>
      <c r="L311" s="49"/>
      <c r="M311" s="49"/>
      <c r="N311" s="49"/>
      <c r="O311" s="48">
        <v>0</v>
      </c>
      <c r="P311" s="48">
        <v>0</v>
      </c>
      <c r="Q311" s="48">
        <v>0</v>
      </c>
      <c r="R311" s="48">
        <v>0</v>
      </c>
      <c r="S311" s="48">
        <v>0</v>
      </c>
      <c r="T311" s="48">
        <v>0</v>
      </c>
      <c r="U311" s="49"/>
      <c r="V311" s="49"/>
      <c r="W311" s="49"/>
      <c r="X311" s="48">
        <v>181</v>
      </c>
      <c r="Y311" s="48">
        <v>1066</v>
      </c>
      <c r="Z311" s="48">
        <v>1106</v>
      </c>
      <c r="AA311" s="48">
        <v>141</v>
      </c>
      <c r="AB311" s="48">
        <v>0</v>
      </c>
      <c r="AC311" s="48">
        <v>0</v>
      </c>
      <c r="AD311" s="49"/>
      <c r="AE311" s="49"/>
      <c r="AF311" s="49"/>
      <c r="AG311" s="48">
        <v>292</v>
      </c>
      <c r="AH311" s="48">
        <v>8369</v>
      </c>
      <c r="AI311" s="48">
        <v>8422</v>
      </c>
      <c r="AJ311" s="48">
        <v>239</v>
      </c>
      <c r="AK311" s="48">
        <v>0</v>
      </c>
      <c r="AL311" s="48">
        <v>0</v>
      </c>
    </row>
    <row r="312" spans="1:38" ht="20.100000000000001" customHeight="1" x14ac:dyDescent="0.2">
      <c r="D312" s="50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</row>
    <row r="313" spans="1:38" s="1" customFormat="1" ht="20.100000000000001" customHeight="1" x14ac:dyDescent="0.25">
      <c r="A313" s="3"/>
      <c r="B313" s="6"/>
      <c r="C313" s="51" t="s">
        <v>120</v>
      </c>
      <c r="D313" s="52"/>
      <c r="E313" s="5"/>
      <c r="F313" s="53">
        <v>0</v>
      </c>
      <c r="G313" s="53">
        <v>5</v>
      </c>
      <c r="H313" s="53">
        <v>5</v>
      </c>
      <c r="I313" s="53">
        <v>0</v>
      </c>
      <c r="J313" s="53">
        <v>0</v>
      </c>
      <c r="K313" s="53">
        <v>0</v>
      </c>
      <c r="L313" s="54"/>
      <c r="M313" s="54"/>
      <c r="N313" s="54"/>
      <c r="O313" s="53">
        <v>4</v>
      </c>
      <c r="P313" s="53">
        <v>607</v>
      </c>
      <c r="Q313" s="53">
        <v>609</v>
      </c>
      <c r="R313" s="53">
        <v>2</v>
      </c>
      <c r="S313" s="53">
        <v>0</v>
      </c>
      <c r="T313" s="53">
        <v>0</v>
      </c>
      <c r="U313" s="54"/>
      <c r="V313" s="54"/>
      <c r="W313" s="54"/>
      <c r="X313" s="53">
        <v>312</v>
      </c>
      <c r="Y313" s="53">
        <v>1758</v>
      </c>
      <c r="Z313" s="53">
        <v>1875</v>
      </c>
      <c r="AA313" s="53">
        <v>195</v>
      </c>
      <c r="AB313" s="53">
        <v>0</v>
      </c>
      <c r="AC313" s="53">
        <v>0</v>
      </c>
      <c r="AD313" s="54"/>
      <c r="AE313" s="54"/>
      <c r="AF313" s="54"/>
      <c r="AG313" s="53">
        <v>590</v>
      </c>
      <c r="AH313" s="53">
        <v>16134</v>
      </c>
      <c r="AI313" s="53">
        <v>16315</v>
      </c>
      <c r="AJ313" s="53">
        <v>409</v>
      </c>
      <c r="AK313" s="53">
        <v>0</v>
      </c>
      <c r="AL313" s="53">
        <v>0</v>
      </c>
    </row>
    <row r="314" spans="1:38" ht="20.100000000000001" customHeight="1" x14ac:dyDescent="0.2"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</row>
    <row r="315" spans="1:38" ht="20.100000000000001" customHeight="1" x14ac:dyDescent="0.2">
      <c r="C315" s="3" t="s">
        <v>154</v>
      </c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</row>
    <row r="316" spans="1:38" ht="20.100000000000001" customHeight="1" x14ac:dyDescent="0.2">
      <c r="D316" s="2" t="s">
        <v>96</v>
      </c>
      <c r="F316" s="39">
        <v>58</v>
      </c>
      <c r="G316" s="39">
        <v>627</v>
      </c>
      <c r="H316" s="39">
        <v>653</v>
      </c>
      <c r="I316" s="39">
        <v>32</v>
      </c>
      <c r="J316" s="39">
        <v>0</v>
      </c>
      <c r="K316" s="39">
        <v>0</v>
      </c>
      <c r="L316" s="39"/>
      <c r="M316" s="39"/>
      <c r="N316" s="39"/>
      <c r="O316" s="39">
        <v>4</v>
      </c>
      <c r="P316" s="39">
        <v>403</v>
      </c>
      <c r="Q316" s="39">
        <v>399</v>
      </c>
      <c r="R316" s="39">
        <v>8</v>
      </c>
      <c r="S316" s="39">
        <v>0</v>
      </c>
      <c r="T316" s="39">
        <v>0</v>
      </c>
      <c r="U316" s="39"/>
      <c r="V316" s="39"/>
      <c r="W316" s="39"/>
      <c r="X316" s="39">
        <v>81</v>
      </c>
      <c r="Y316" s="39">
        <v>336</v>
      </c>
      <c r="Z316" s="39">
        <v>387</v>
      </c>
      <c r="AA316" s="39">
        <v>30</v>
      </c>
      <c r="AB316" s="39">
        <v>0</v>
      </c>
      <c r="AC316" s="39">
        <v>0</v>
      </c>
      <c r="AD316" s="39"/>
      <c r="AE316" s="39"/>
      <c r="AF316" s="39"/>
      <c r="AG316" s="39">
        <v>14</v>
      </c>
      <c r="AH316" s="39">
        <v>200</v>
      </c>
      <c r="AI316" s="39">
        <v>200</v>
      </c>
      <c r="AJ316" s="39">
        <v>14</v>
      </c>
      <c r="AK316" s="39">
        <v>0</v>
      </c>
      <c r="AL316" s="39">
        <v>0</v>
      </c>
    </row>
    <row r="317" spans="1:38" ht="19.5" customHeight="1" x14ac:dyDescent="0.2">
      <c r="D317" s="47" t="s">
        <v>135</v>
      </c>
      <c r="F317" s="48">
        <v>78</v>
      </c>
      <c r="G317" s="48">
        <v>383</v>
      </c>
      <c r="H317" s="48">
        <v>426</v>
      </c>
      <c r="I317" s="48">
        <v>35</v>
      </c>
      <c r="J317" s="48">
        <v>0</v>
      </c>
      <c r="K317" s="48">
        <v>0</v>
      </c>
      <c r="L317" s="49"/>
      <c r="M317" s="49"/>
      <c r="N317" s="49"/>
      <c r="O317" s="48">
        <v>6</v>
      </c>
      <c r="P317" s="48">
        <v>421</v>
      </c>
      <c r="Q317" s="48">
        <v>416</v>
      </c>
      <c r="R317" s="48">
        <v>11</v>
      </c>
      <c r="S317" s="48">
        <v>0</v>
      </c>
      <c r="T317" s="48">
        <v>0</v>
      </c>
      <c r="U317" s="49"/>
      <c r="V317" s="49"/>
      <c r="W317" s="49"/>
      <c r="X317" s="48">
        <v>38</v>
      </c>
      <c r="Y317" s="48">
        <v>174</v>
      </c>
      <c r="Z317" s="48">
        <v>192</v>
      </c>
      <c r="AA317" s="48">
        <v>20</v>
      </c>
      <c r="AB317" s="48">
        <v>0</v>
      </c>
      <c r="AC317" s="48">
        <v>0</v>
      </c>
      <c r="AD317" s="49"/>
      <c r="AE317" s="49"/>
      <c r="AF317" s="49"/>
      <c r="AG317" s="48">
        <v>12</v>
      </c>
      <c r="AH317" s="48">
        <v>183</v>
      </c>
      <c r="AI317" s="48">
        <v>182</v>
      </c>
      <c r="AJ317" s="48">
        <v>13</v>
      </c>
      <c r="AK317" s="48">
        <v>0</v>
      </c>
      <c r="AL317" s="48">
        <v>0</v>
      </c>
    </row>
    <row r="318" spans="1:38" ht="20.100000000000001" customHeight="1" x14ac:dyDescent="0.2">
      <c r="D318" s="2" t="s">
        <v>113</v>
      </c>
      <c r="F318" s="39">
        <v>67</v>
      </c>
      <c r="G318" s="39">
        <v>417</v>
      </c>
      <c r="H318" s="39">
        <v>425</v>
      </c>
      <c r="I318" s="39">
        <v>59</v>
      </c>
      <c r="J318" s="39">
        <v>0</v>
      </c>
      <c r="K318" s="39">
        <v>0</v>
      </c>
      <c r="L318" s="39"/>
      <c r="M318" s="39"/>
      <c r="N318" s="39"/>
      <c r="O318" s="39">
        <v>8</v>
      </c>
      <c r="P318" s="39">
        <v>268</v>
      </c>
      <c r="Q318" s="39">
        <v>266</v>
      </c>
      <c r="R318" s="39">
        <v>10</v>
      </c>
      <c r="S318" s="39">
        <v>0</v>
      </c>
      <c r="T318" s="39">
        <v>0</v>
      </c>
      <c r="U318" s="39"/>
      <c r="V318" s="39"/>
      <c r="W318" s="39"/>
      <c r="X318" s="39">
        <v>122</v>
      </c>
      <c r="Y318" s="39">
        <v>679</v>
      </c>
      <c r="Z318" s="39">
        <v>716</v>
      </c>
      <c r="AA318" s="39">
        <v>85</v>
      </c>
      <c r="AB318" s="39">
        <v>0</v>
      </c>
      <c r="AC318" s="39">
        <v>0</v>
      </c>
      <c r="AD318" s="39"/>
      <c r="AE318" s="39"/>
      <c r="AF318" s="39"/>
      <c r="AG318" s="39">
        <v>25</v>
      </c>
      <c r="AH318" s="39">
        <v>255</v>
      </c>
      <c r="AI318" s="39">
        <v>260</v>
      </c>
      <c r="AJ318" s="39">
        <v>20</v>
      </c>
      <c r="AK318" s="39">
        <v>0</v>
      </c>
      <c r="AL318" s="39">
        <v>0</v>
      </c>
    </row>
    <row r="319" spans="1:38" ht="19.5" customHeight="1" x14ac:dyDescent="0.2">
      <c r="D319" s="47" t="s">
        <v>99</v>
      </c>
      <c r="F319" s="48">
        <v>95</v>
      </c>
      <c r="G319" s="48">
        <v>939</v>
      </c>
      <c r="H319" s="48">
        <v>995</v>
      </c>
      <c r="I319" s="48">
        <v>39</v>
      </c>
      <c r="J319" s="48">
        <v>0</v>
      </c>
      <c r="K319" s="48">
        <v>0</v>
      </c>
      <c r="L319" s="49"/>
      <c r="M319" s="49"/>
      <c r="N319" s="49"/>
      <c r="O319" s="48">
        <v>15</v>
      </c>
      <c r="P319" s="48">
        <v>272</v>
      </c>
      <c r="Q319" s="48">
        <v>273</v>
      </c>
      <c r="R319" s="48">
        <v>14</v>
      </c>
      <c r="S319" s="48">
        <v>0</v>
      </c>
      <c r="T319" s="48">
        <v>0</v>
      </c>
      <c r="U319" s="49"/>
      <c r="V319" s="49"/>
      <c r="W319" s="49"/>
      <c r="X319" s="48">
        <v>87</v>
      </c>
      <c r="Y319" s="48">
        <v>484</v>
      </c>
      <c r="Z319" s="48">
        <v>512</v>
      </c>
      <c r="AA319" s="48">
        <v>59</v>
      </c>
      <c r="AB319" s="48">
        <v>0</v>
      </c>
      <c r="AC319" s="48">
        <v>0</v>
      </c>
      <c r="AD319" s="49"/>
      <c r="AE319" s="49"/>
      <c r="AF319" s="49"/>
      <c r="AG319" s="48">
        <v>36</v>
      </c>
      <c r="AH319" s="48">
        <v>242</v>
      </c>
      <c r="AI319" s="48">
        <v>253</v>
      </c>
      <c r="AJ319" s="48">
        <v>25</v>
      </c>
      <c r="AK319" s="48">
        <v>0</v>
      </c>
      <c r="AL319" s="48">
        <v>0</v>
      </c>
    </row>
    <row r="320" spans="1:38" ht="20.100000000000001" customHeight="1" x14ac:dyDescent="0.2">
      <c r="D320" s="2" t="s">
        <v>114</v>
      </c>
      <c r="F320" s="39">
        <v>49</v>
      </c>
      <c r="G320" s="39">
        <v>337</v>
      </c>
      <c r="H320" s="39">
        <v>313</v>
      </c>
      <c r="I320" s="39">
        <v>73</v>
      </c>
      <c r="J320" s="39">
        <v>0</v>
      </c>
      <c r="K320" s="39">
        <v>0</v>
      </c>
      <c r="L320" s="39"/>
      <c r="M320" s="39"/>
      <c r="N320" s="39"/>
      <c r="O320" s="39">
        <v>6</v>
      </c>
      <c r="P320" s="39">
        <v>278</v>
      </c>
      <c r="Q320" s="39">
        <v>275</v>
      </c>
      <c r="R320" s="39">
        <v>9</v>
      </c>
      <c r="S320" s="39">
        <v>0</v>
      </c>
      <c r="T320" s="39">
        <v>0</v>
      </c>
      <c r="U320" s="39"/>
      <c r="V320" s="39"/>
      <c r="W320" s="39"/>
      <c r="X320" s="39">
        <v>103</v>
      </c>
      <c r="Y320" s="39">
        <v>649</v>
      </c>
      <c r="Z320" s="39">
        <v>611</v>
      </c>
      <c r="AA320" s="39">
        <v>141</v>
      </c>
      <c r="AB320" s="39">
        <v>0</v>
      </c>
      <c r="AC320" s="39">
        <v>0</v>
      </c>
      <c r="AD320" s="39"/>
      <c r="AE320" s="39"/>
      <c r="AF320" s="39"/>
      <c r="AG320" s="39">
        <v>16</v>
      </c>
      <c r="AH320" s="39">
        <v>253</v>
      </c>
      <c r="AI320" s="39">
        <v>260</v>
      </c>
      <c r="AJ320" s="39">
        <v>9</v>
      </c>
      <c r="AK320" s="39">
        <v>0</v>
      </c>
      <c r="AL320" s="39">
        <v>0</v>
      </c>
    </row>
    <row r="321" spans="1:38" ht="19.5" customHeight="1" x14ac:dyDescent="0.2">
      <c r="D321" s="47" t="s">
        <v>115</v>
      </c>
      <c r="F321" s="48">
        <v>165</v>
      </c>
      <c r="G321" s="48">
        <v>496</v>
      </c>
      <c r="H321" s="48">
        <v>422</v>
      </c>
      <c r="I321" s="48">
        <v>239</v>
      </c>
      <c r="J321" s="48">
        <v>0</v>
      </c>
      <c r="K321" s="48">
        <v>0</v>
      </c>
      <c r="L321" s="49"/>
      <c r="M321" s="49"/>
      <c r="N321" s="49"/>
      <c r="O321" s="48">
        <v>9</v>
      </c>
      <c r="P321" s="48">
        <v>255</v>
      </c>
      <c r="Q321" s="48">
        <v>258</v>
      </c>
      <c r="R321" s="48">
        <v>6</v>
      </c>
      <c r="S321" s="48">
        <v>0</v>
      </c>
      <c r="T321" s="48">
        <v>0</v>
      </c>
      <c r="U321" s="49"/>
      <c r="V321" s="49"/>
      <c r="W321" s="49"/>
      <c r="X321" s="48">
        <v>195</v>
      </c>
      <c r="Y321" s="48">
        <v>1081</v>
      </c>
      <c r="Z321" s="48">
        <v>1039</v>
      </c>
      <c r="AA321" s="48">
        <v>237</v>
      </c>
      <c r="AB321" s="48">
        <v>0</v>
      </c>
      <c r="AC321" s="48">
        <v>0</v>
      </c>
      <c r="AD321" s="49"/>
      <c r="AE321" s="49"/>
      <c r="AF321" s="49"/>
      <c r="AG321" s="48">
        <v>18</v>
      </c>
      <c r="AH321" s="48">
        <v>268</v>
      </c>
      <c r="AI321" s="48">
        <v>269</v>
      </c>
      <c r="AJ321" s="48">
        <v>17</v>
      </c>
      <c r="AK321" s="48">
        <v>0</v>
      </c>
      <c r="AL321" s="48">
        <v>0</v>
      </c>
    </row>
    <row r="322" spans="1:38" ht="20.100000000000001" customHeight="1" x14ac:dyDescent="0.2">
      <c r="D322" s="2" t="s">
        <v>116</v>
      </c>
      <c r="F322" s="39">
        <v>37</v>
      </c>
      <c r="G322" s="39">
        <v>409</v>
      </c>
      <c r="H322" s="39">
        <v>404</v>
      </c>
      <c r="I322" s="39">
        <v>42</v>
      </c>
      <c r="J322" s="39">
        <v>0</v>
      </c>
      <c r="K322" s="39">
        <v>0</v>
      </c>
      <c r="L322" s="39"/>
      <c r="M322" s="39"/>
      <c r="N322" s="39"/>
      <c r="O322" s="39">
        <v>7</v>
      </c>
      <c r="P322" s="39">
        <v>258</v>
      </c>
      <c r="Q322" s="39">
        <v>252</v>
      </c>
      <c r="R322" s="39">
        <v>13</v>
      </c>
      <c r="S322" s="39">
        <v>0</v>
      </c>
      <c r="T322" s="39">
        <v>0</v>
      </c>
      <c r="U322" s="39"/>
      <c r="V322" s="39"/>
      <c r="W322" s="39"/>
      <c r="X322" s="39">
        <v>125</v>
      </c>
      <c r="Y322" s="39">
        <v>593</v>
      </c>
      <c r="Z322" s="39">
        <v>658</v>
      </c>
      <c r="AA322" s="39">
        <v>60</v>
      </c>
      <c r="AB322" s="39">
        <v>0</v>
      </c>
      <c r="AC322" s="39">
        <v>0</v>
      </c>
      <c r="AD322" s="39"/>
      <c r="AE322" s="39"/>
      <c r="AF322" s="39"/>
      <c r="AG322" s="39">
        <v>15</v>
      </c>
      <c r="AH322" s="39">
        <v>193</v>
      </c>
      <c r="AI322" s="39">
        <v>185</v>
      </c>
      <c r="AJ322" s="39">
        <v>23</v>
      </c>
      <c r="AK322" s="39">
        <v>0</v>
      </c>
      <c r="AL322" s="39">
        <v>0</v>
      </c>
    </row>
    <row r="323" spans="1:38" ht="19.5" customHeight="1" x14ac:dyDescent="0.2">
      <c r="D323" s="47" t="s">
        <v>103</v>
      </c>
      <c r="F323" s="48">
        <v>77</v>
      </c>
      <c r="G323" s="48">
        <v>530</v>
      </c>
      <c r="H323" s="48">
        <v>528</v>
      </c>
      <c r="I323" s="48">
        <v>79</v>
      </c>
      <c r="J323" s="48">
        <v>0</v>
      </c>
      <c r="K323" s="48">
        <v>0</v>
      </c>
      <c r="L323" s="49"/>
      <c r="M323" s="49"/>
      <c r="N323" s="49"/>
      <c r="O323" s="48">
        <v>8</v>
      </c>
      <c r="P323" s="48">
        <v>287</v>
      </c>
      <c r="Q323" s="48">
        <v>279</v>
      </c>
      <c r="R323" s="48">
        <v>16</v>
      </c>
      <c r="S323" s="48">
        <v>0</v>
      </c>
      <c r="T323" s="48">
        <v>0</v>
      </c>
      <c r="U323" s="49"/>
      <c r="V323" s="49"/>
      <c r="W323" s="49"/>
      <c r="X323" s="48">
        <v>80</v>
      </c>
      <c r="Y323" s="48">
        <v>601</v>
      </c>
      <c r="Z323" s="48">
        <v>591</v>
      </c>
      <c r="AA323" s="48">
        <v>90</v>
      </c>
      <c r="AB323" s="48">
        <v>0</v>
      </c>
      <c r="AC323" s="48">
        <v>0</v>
      </c>
      <c r="AD323" s="49"/>
      <c r="AE323" s="49"/>
      <c r="AF323" s="49"/>
      <c r="AG323" s="48">
        <v>15</v>
      </c>
      <c r="AH323" s="48">
        <v>169</v>
      </c>
      <c r="AI323" s="48">
        <v>170</v>
      </c>
      <c r="AJ323" s="48">
        <v>14</v>
      </c>
      <c r="AK323" s="48">
        <v>0</v>
      </c>
      <c r="AL323" s="48">
        <v>0</v>
      </c>
    </row>
    <row r="324" spans="1:38" ht="20.100000000000001" customHeight="1" x14ac:dyDescent="0.2">
      <c r="D324" s="2" t="s">
        <v>197</v>
      </c>
      <c r="F324" s="39">
        <v>52</v>
      </c>
      <c r="G324" s="39">
        <v>1100</v>
      </c>
      <c r="H324" s="39">
        <v>1071</v>
      </c>
      <c r="I324" s="39">
        <v>81</v>
      </c>
      <c r="J324" s="39">
        <v>0</v>
      </c>
      <c r="K324" s="39">
        <v>0</v>
      </c>
      <c r="L324" s="39"/>
      <c r="M324" s="39"/>
      <c r="N324" s="39"/>
      <c r="O324" s="39">
        <v>15</v>
      </c>
      <c r="P324" s="39">
        <v>255</v>
      </c>
      <c r="Q324" s="39">
        <v>249</v>
      </c>
      <c r="R324" s="39">
        <v>21</v>
      </c>
      <c r="S324" s="39">
        <v>0</v>
      </c>
      <c r="T324" s="39">
        <v>0</v>
      </c>
      <c r="U324" s="39"/>
      <c r="V324" s="39"/>
      <c r="W324" s="39"/>
      <c r="X324" s="39">
        <v>96</v>
      </c>
      <c r="Y324" s="39">
        <v>741</v>
      </c>
      <c r="Z324" s="39">
        <v>682</v>
      </c>
      <c r="AA324" s="39">
        <v>155</v>
      </c>
      <c r="AB324" s="39">
        <v>0</v>
      </c>
      <c r="AC324" s="39">
        <v>0</v>
      </c>
      <c r="AD324" s="39"/>
      <c r="AE324" s="39"/>
      <c r="AF324" s="39"/>
      <c r="AG324" s="39">
        <v>20</v>
      </c>
      <c r="AH324" s="39">
        <v>171</v>
      </c>
      <c r="AI324" s="39">
        <v>181</v>
      </c>
      <c r="AJ324" s="39">
        <v>10</v>
      </c>
      <c r="AK324" s="39">
        <v>0</v>
      </c>
      <c r="AL324" s="39">
        <v>0</v>
      </c>
    </row>
    <row r="325" spans="1:38" ht="19.5" customHeight="1" x14ac:dyDescent="0.2">
      <c r="D325" s="47" t="s">
        <v>198</v>
      </c>
      <c r="F325" s="48">
        <v>389</v>
      </c>
      <c r="G325" s="48">
        <v>998</v>
      </c>
      <c r="H325" s="48">
        <v>976</v>
      </c>
      <c r="I325" s="48">
        <v>411</v>
      </c>
      <c r="J325" s="48">
        <v>0</v>
      </c>
      <c r="K325" s="48">
        <v>0</v>
      </c>
      <c r="L325" s="49"/>
      <c r="M325" s="49"/>
      <c r="N325" s="49"/>
      <c r="O325" s="48">
        <v>7</v>
      </c>
      <c r="P325" s="48">
        <v>396</v>
      </c>
      <c r="Q325" s="48">
        <v>389</v>
      </c>
      <c r="R325" s="48">
        <v>14</v>
      </c>
      <c r="S325" s="48">
        <v>0</v>
      </c>
      <c r="T325" s="48">
        <v>0</v>
      </c>
      <c r="U325" s="49"/>
      <c r="V325" s="49"/>
      <c r="W325" s="49"/>
      <c r="X325" s="48">
        <v>357</v>
      </c>
      <c r="Y325" s="48">
        <v>435</v>
      </c>
      <c r="Z325" s="48">
        <v>456</v>
      </c>
      <c r="AA325" s="48">
        <v>336</v>
      </c>
      <c r="AB325" s="48">
        <v>0</v>
      </c>
      <c r="AC325" s="48">
        <v>0</v>
      </c>
      <c r="AD325" s="49"/>
      <c r="AE325" s="49"/>
      <c r="AF325" s="49"/>
      <c r="AG325" s="48">
        <v>17</v>
      </c>
      <c r="AH325" s="48">
        <v>292</v>
      </c>
      <c r="AI325" s="48">
        <v>297</v>
      </c>
      <c r="AJ325" s="48">
        <v>12</v>
      </c>
      <c r="AK325" s="48">
        <v>0</v>
      </c>
      <c r="AL325" s="48">
        <v>0</v>
      </c>
    </row>
    <row r="326" spans="1:38" ht="20.100000000000001" customHeight="1" x14ac:dyDescent="0.2">
      <c r="D326" s="2" t="s">
        <v>199</v>
      </c>
      <c r="F326" s="39">
        <v>83</v>
      </c>
      <c r="G326" s="39">
        <v>570</v>
      </c>
      <c r="H326" s="39">
        <v>566</v>
      </c>
      <c r="I326" s="39">
        <v>87</v>
      </c>
      <c r="J326" s="39">
        <v>0</v>
      </c>
      <c r="K326" s="39">
        <v>0</v>
      </c>
      <c r="L326" s="39"/>
      <c r="M326" s="39"/>
      <c r="N326" s="39"/>
      <c r="O326" s="39">
        <v>5</v>
      </c>
      <c r="P326" s="39">
        <v>282</v>
      </c>
      <c r="Q326" s="39">
        <v>279</v>
      </c>
      <c r="R326" s="39">
        <v>8</v>
      </c>
      <c r="S326" s="39">
        <v>0</v>
      </c>
      <c r="T326" s="39">
        <v>0</v>
      </c>
      <c r="U326" s="39"/>
      <c r="V326" s="39"/>
      <c r="W326" s="39"/>
      <c r="X326" s="39">
        <v>96</v>
      </c>
      <c r="Y326" s="39">
        <v>376</v>
      </c>
      <c r="Z326" s="39">
        <v>424</v>
      </c>
      <c r="AA326" s="39">
        <v>48</v>
      </c>
      <c r="AB326" s="39">
        <v>0</v>
      </c>
      <c r="AC326" s="39">
        <v>0</v>
      </c>
      <c r="AD326" s="39"/>
      <c r="AE326" s="39"/>
      <c r="AF326" s="39"/>
      <c r="AG326" s="39">
        <v>22</v>
      </c>
      <c r="AH326" s="39">
        <v>144</v>
      </c>
      <c r="AI326" s="39">
        <v>158</v>
      </c>
      <c r="AJ326" s="39">
        <v>8</v>
      </c>
      <c r="AK326" s="39">
        <v>0</v>
      </c>
      <c r="AL326" s="39">
        <v>0</v>
      </c>
    </row>
    <row r="327" spans="1:38" ht="19.5" customHeight="1" x14ac:dyDescent="0.2">
      <c r="D327" s="47" t="s">
        <v>123</v>
      </c>
      <c r="F327" s="48">
        <v>120</v>
      </c>
      <c r="G327" s="48">
        <v>455</v>
      </c>
      <c r="H327" s="48">
        <v>454</v>
      </c>
      <c r="I327" s="48">
        <v>121</v>
      </c>
      <c r="J327" s="48">
        <v>0</v>
      </c>
      <c r="K327" s="48">
        <v>0</v>
      </c>
      <c r="L327" s="49"/>
      <c r="M327" s="49"/>
      <c r="N327" s="49"/>
      <c r="O327" s="48">
        <v>7</v>
      </c>
      <c r="P327" s="48">
        <v>416</v>
      </c>
      <c r="Q327" s="48">
        <v>406</v>
      </c>
      <c r="R327" s="48">
        <v>17</v>
      </c>
      <c r="S327" s="48">
        <v>0</v>
      </c>
      <c r="T327" s="48">
        <v>0</v>
      </c>
      <c r="U327" s="49"/>
      <c r="V327" s="49"/>
      <c r="W327" s="49"/>
      <c r="X327" s="48">
        <v>234</v>
      </c>
      <c r="Y327" s="48">
        <v>377</v>
      </c>
      <c r="Z327" s="48">
        <v>403</v>
      </c>
      <c r="AA327" s="48">
        <v>208</v>
      </c>
      <c r="AB327" s="48">
        <v>0</v>
      </c>
      <c r="AC327" s="48">
        <v>0</v>
      </c>
      <c r="AD327" s="49"/>
      <c r="AE327" s="49"/>
      <c r="AF327" s="49"/>
      <c r="AG327" s="48">
        <v>12</v>
      </c>
      <c r="AH327" s="48">
        <v>177</v>
      </c>
      <c r="AI327" s="48">
        <v>183</v>
      </c>
      <c r="AJ327" s="48">
        <v>6</v>
      </c>
      <c r="AK327" s="48">
        <v>0</v>
      </c>
      <c r="AL327" s="48">
        <v>0</v>
      </c>
    </row>
    <row r="328" spans="1:38" ht="20.100000000000001" customHeight="1" x14ac:dyDescent="0.2">
      <c r="D328" s="2" t="s">
        <v>118</v>
      </c>
      <c r="F328" s="39">
        <v>164</v>
      </c>
      <c r="G328" s="39">
        <v>664</v>
      </c>
      <c r="H328" s="39">
        <v>653</v>
      </c>
      <c r="I328" s="39">
        <v>175</v>
      </c>
      <c r="J328" s="39">
        <v>0</v>
      </c>
      <c r="K328" s="39">
        <v>0</v>
      </c>
      <c r="L328" s="39"/>
      <c r="M328" s="39"/>
      <c r="N328" s="39"/>
      <c r="O328" s="39">
        <v>7</v>
      </c>
      <c r="P328" s="39">
        <v>423</v>
      </c>
      <c r="Q328" s="39">
        <v>415</v>
      </c>
      <c r="R328" s="39">
        <v>15</v>
      </c>
      <c r="S328" s="39">
        <v>0</v>
      </c>
      <c r="T328" s="39">
        <v>0</v>
      </c>
      <c r="U328" s="39"/>
      <c r="V328" s="39"/>
      <c r="W328" s="39"/>
      <c r="X328" s="39">
        <v>193</v>
      </c>
      <c r="Y328" s="39">
        <v>400</v>
      </c>
      <c r="Z328" s="39">
        <v>422</v>
      </c>
      <c r="AA328" s="39">
        <v>171</v>
      </c>
      <c r="AB328" s="39">
        <v>0</v>
      </c>
      <c r="AC328" s="39">
        <v>0</v>
      </c>
      <c r="AD328" s="39"/>
      <c r="AE328" s="39"/>
      <c r="AF328" s="39"/>
      <c r="AG328" s="39">
        <v>12</v>
      </c>
      <c r="AH328" s="39">
        <v>243</v>
      </c>
      <c r="AI328" s="39">
        <v>243</v>
      </c>
      <c r="AJ328" s="39">
        <v>12</v>
      </c>
      <c r="AK328" s="39">
        <v>0</v>
      </c>
      <c r="AL328" s="39">
        <v>0</v>
      </c>
    </row>
    <row r="329" spans="1:38" ht="19.5" customHeight="1" x14ac:dyDescent="0.2">
      <c r="D329" s="47" t="s">
        <v>200</v>
      </c>
      <c r="F329" s="48">
        <v>51</v>
      </c>
      <c r="G329" s="48">
        <v>391</v>
      </c>
      <c r="H329" s="48">
        <v>399</v>
      </c>
      <c r="I329" s="48">
        <v>43</v>
      </c>
      <c r="J329" s="48">
        <v>0</v>
      </c>
      <c r="K329" s="48">
        <v>0</v>
      </c>
      <c r="L329" s="49"/>
      <c r="M329" s="49"/>
      <c r="N329" s="49"/>
      <c r="O329" s="48">
        <v>5</v>
      </c>
      <c r="P329" s="48">
        <v>397</v>
      </c>
      <c r="Q329" s="48">
        <v>395</v>
      </c>
      <c r="R329" s="48">
        <v>7</v>
      </c>
      <c r="S329" s="48">
        <v>0</v>
      </c>
      <c r="T329" s="48">
        <v>0</v>
      </c>
      <c r="U329" s="49"/>
      <c r="V329" s="49"/>
      <c r="W329" s="49"/>
      <c r="X329" s="48">
        <v>13</v>
      </c>
      <c r="Y329" s="48">
        <v>136</v>
      </c>
      <c r="Z329" s="48">
        <v>130</v>
      </c>
      <c r="AA329" s="48">
        <v>19</v>
      </c>
      <c r="AB329" s="48">
        <v>0</v>
      </c>
      <c r="AC329" s="48">
        <v>0</v>
      </c>
      <c r="AD329" s="49"/>
      <c r="AE329" s="49"/>
      <c r="AF329" s="49"/>
      <c r="AG329" s="48">
        <v>11</v>
      </c>
      <c r="AH329" s="48">
        <v>195</v>
      </c>
      <c r="AI329" s="48">
        <v>188</v>
      </c>
      <c r="AJ329" s="48">
        <v>18</v>
      </c>
      <c r="AK329" s="48">
        <v>0</v>
      </c>
      <c r="AL329" s="48">
        <v>0</v>
      </c>
    </row>
    <row r="330" spans="1:38" ht="19.5" customHeight="1" x14ac:dyDescent="0.2">
      <c r="D330" s="50" t="s">
        <v>119</v>
      </c>
      <c r="F330" s="49">
        <v>137</v>
      </c>
      <c r="G330" s="49">
        <v>567</v>
      </c>
      <c r="H330" s="49">
        <v>656</v>
      </c>
      <c r="I330" s="49">
        <v>48</v>
      </c>
      <c r="J330" s="49">
        <v>0</v>
      </c>
      <c r="K330" s="49">
        <v>0</v>
      </c>
      <c r="L330" s="49"/>
      <c r="M330" s="49"/>
      <c r="N330" s="49"/>
      <c r="O330" s="49">
        <v>11</v>
      </c>
      <c r="P330" s="49">
        <v>402</v>
      </c>
      <c r="Q330" s="49">
        <v>402</v>
      </c>
      <c r="R330" s="49">
        <v>11</v>
      </c>
      <c r="S330" s="49">
        <v>0</v>
      </c>
      <c r="T330" s="49">
        <v>0</v>
      </c>
      <c r="U330" s="49"/>
      <c r="V330" s="49"/>
      <c r="W330" s="49"/>
      <c r="X330" s="49">
        <v>8</v>
      </c>
      <c r="Y330" s="49">
        <v>38</v>
      </c>
      <c r="Z330" s="49">
        <v>38</v>
      </c>
      <c r="AA330" s="49">
        <v>8</v>
      </c>
      <c r="AB330" s="49">
        <v>0</v>
      </c>
      <c r="AC330" s="49">
        <v>0</v>
      </c>
      <c r="AD330" s="49"/>
      <c r="AE330" s="49"/>
      <c r="AF330" s="49"/>
      <c r="AG330" s="49">
        <v>8</v>
      </c>
      <c r="AH330" s="49">
        <v>183</v>
      </c>
      <c r="AI330" s="49">
        <v>185</v>
      </c>
      <c r="AJ330" s="49">
        <v>6</v>
      </c>
      <c r="AK330" s="49">
        <v>0</v>
      </c>
      <c r="AL330" s="49">
        <v>0</v>
      </c>
    </row>
    <row r="331" spans="1:38" ht="20.100000000000001" customHeight="1" x14ac:dyDescent="0.2"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</row>
    <row r="332" spans="1:38" s="1" customFormat="1" ht="20.100000000000001" customHeight="1" x14ac:dyDescent="0.25">
      <c r="A332" s="3"/>
      <c r="B332" s="6"/>
      <c r="C332" s="51" t="s">
        <v>159</v>
      </c>
      <c r="D332" s="52"/>
      <c r="E332" s="5"/>
      <c r="F332" s="53">
        <v>1622</v>
      </c>
      <c r="G332" s="53">
        <v>8883</v>
      </c>
      <c r="H332" s="53">
        <v>8941</v>
      </c>
      <c r="I332" s="53">
        <v>1564</v>
      </c>
      <c r="J332" s="53">
        <v>0</v>
      </c>
      <c r="K332" s="53">
        <v>0</v>
      </c>
      <c r="L332" s="54"/>
      <c r="M332" s="54"/>
      <c r="N332" s="54"/>
      <c r="O332" s="53">
        <v>120</v>
      </c>
      <c r="P332" s="53">
        <v>5013</v>
      </c>
      <c r="Q332" s="53">
        <v>4953</v>
      </c>
      <c r="R332" s="53">
        <v>180</v>
      </c>
      <c r="S332" s="53">
        <v>0</v>
      </c>
      <c r="T332" s="53">
        <v>0</v>
      </c>
      <c r="U332" s="54"/>
      <c r="V332" s="54"/>
      <c r="W332" s="54"/>
      <c r="X332" s="53">
        <v>1828</v>
      </c>
      <c r="Y332" s="53">
        <v>7100</v>
      </c>
      <c r="Z332" s="53">
        <v>7261</v>
      </c>
      <c r="AA332" s="53">
        <v>1667</v>
      </c>
      <c r="AB332" s="53">
        <v>0</v>
      </c>
      <c r="AC332" s="53">
        <v>0</v>
      </c>
      <c r="AD332" s="54"/>
      <c r="AE332" s="54"/>
      <c r="AF332" s="54"/>
      <c r="AG332" s="53">
        <v>253</v>
      </c>
      <c r="AH332" s="53">
        <v>3168</v>
      </c>
      <c r="AI332" s="53">
        <v>3214</v>
      </c>
      <c r="AJ332" s="53">
        <v>207</v>
      </c>
      <c r="AK332" s="53">
        <v>0</v>
      </c>
      <c r="AL332" s="53">
        <v>0</v>
      </c>
    </row>
    <row r="333" spans="1:38" s="1" customFormat="1" ht="20.100000000000001" customHeight="1" x14ac:dyDescent="0.2">
      <c r="A333" s="3"/>
      <c r="B333" s="6"/>
      <c r="C333" s="3"/>
      <c r="D333" s="3"/>
      <c r="E333" s="5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</row>
    <row r="334" spans="1:38" s="1" customFormat="1" ht="20.100000000000001" customHeight="1" x14ac:dyDescent="0.25">
      <c r="A334" s="3"/>
      <c r="B334" s="57" t="s">
        <v>201</v>
      </c>
      <c r="C334" s="58"/>
      <c r="D334" s="58"/>
      <c r="E334" s="5"/>
      <c r="F334" s="59">
        <v>1622</v>
      </c>
      <c r="G334" s="59">
        <v>8888</v>
      </c>
      <c r="H334" s="59">
        <v>8946</v>
      </c>
      <c r="I334" s="59">
        <v>1564</v>
      </c>
      <c r="J334" s="59">
        <v>0</v>
      </c>
      <c r="K334" s="59">
        <v>0</v>
      </c>
      <c r="L334" s="54"/>
      <c r="M334" s="54"/>
      <c r="N334" s="54"/>
      <c r="O334" s="59">
        <v>124</v>
      </c>
      <c r="P334" s="59">
        <v>5620</v>
      </c>
      <c r="Q334" s="59">
        <v>5562</v>
      </c>
      <c r="R334" s="59">
        <v>182</v>
      </c>
      <c r="S334" s="59">
        <v>0</v>
      </c>
      <c r="T334" s="59">
        <v>0</v>
      </c>
      <c r="U334" s="54"/>
      <c r="V334" s="54"/>
      <c r="W334" s="54"/>
      <c r="X334" s="59">
        <v>2140</v>
      </c>
      <c r="Y334" s="59">
        <v>8858</v>
      </c>
      <c r="Z334" s="59">
        <v>9136</v>
      </c>
      <c r="AA334" s="59">
        <v>1862</v>
      </c>
      <c r="AB334" s="59">
        <v>0</v>
      </c>
      <c r="AC334" s="59">
        <v>0</v>
      </c>
      <c r="AD334" s="54"/>
      <c r="AE334" s="54"/>
      <c r="AF334" s="54"/>
      <c r="AG334" s="59">
        <v>843</v>
      </c>
      <c r="AH334" s="59">
        <v>19302</v>
      </c>
      <c r="AI334" s="59">
        <v>19529</v>
      </c>
      <c r="AJ334" s="59">
        <v>616</v>
      </c>
      <c r="AK334" s="59">
        <v>0</v>
      </c>
      <c r="AL334" s="59">
        <v>0</v>
      </c>
    </row>
    <row r="335" spans="1:38" ht="20.100000000000001" customHeight="1" x14ac:dyDescent="0.2"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</row>
    <row r="336" spans="1:38" ht="20.100000000000001" customHeight="1" x14ac:dyDescent="0.2">
      <c r="B336" s="6" t="s">
        <v>202</v>
      </c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</row>
    <row r="337" spans="1:38" ht="20.100000000000001" customHeight="1" x14ac:dyDescent="0.2">
      <c r="C337" s="3" t="s">
        <v>154</v>
      </c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</row>
    <row r="338" spans="1:38" ht="20.100000000000001" customHeight="1" x14ac:dyDescent="0.2">
      <c r="D338" s="2" t="s">
        <v>203</v>
      </c>
      <c r="F338" s="39">
        <v>127</v>
      </c>
      <c r="G338" s="39">
        <v>185</v>
      </c>
      <c r="H338" s="39">
        <v>159</v>
      </c>
      <c r="I338" s="39">
        <v>153</v>
      </c>
      <c r="J338" s="39">
        <v>0</v>
      </c>
      <c r="K338" s="39">
        <v>0</v>
      </c>
      <c r="L338" s="39"/>
      <c r="M338" s="39"/>
      <c r="N338" s="39"/>
      <c r="O338" s="39">
        <v>53</v>
      </c>
      <c r="P338" s="39">
        <v>322</v>
      </c>
      <c r="Q338" s="39">
        <v>313</v>
      </c>
      <c r="R338" s="39">
        <v>62</v>
      </c>
      <c r="S338" s="39">
        <v>0</v>
      </c>
      <c r="T338" s="39">
        <v>0</v>
      </c>
      <c r="U338" s="39"/>
      <c r="V338" s="39"/>
      <c r="W338" s="39"/>
      <c r="X338" s="39">
        <v>592</v>
      </c>
      <c r="Y338" s="39">
        <v>495</v>
      </c>
      <c r="Z338" s="39">
        <v>402</v>
      </c>
      <c r="AA338" s="39">
        <v>685</v>
      </c>
      <c r="AB338" s="39">
        <v>0</v>
      </c>
      <c r="AC338" s="39">
        <v>0</v>
      </c>
      <c r="AD338" s="39"/>
      <c r="AE338" s="39"/>
      <c r="AF338" s="39"/>
      <c r="AG338" s="39">
        <v>259</v>
      </c>
      <c r="AH338" s="39">
        <v>2561</v>
      </c>
      <c r="AI338" s="39">
        <v>2580</v>
      </c>
      <c r="AJ338" s="39">
        <v>240</v>
      </c>
      <c r="AK338" s="39">
        <v>0</v>
      </c>
      <c r="AL338" s="39">
        <v>0</v>
      </c>
    </row>
    <row r="339" spans="1:38" ht="19.5" customHeight="1" x14ac:dyDescent="0.2">
      <c r="D339" s="47" t="s">
        <v>204</v>
      </c>
      <c r="F339" s="48">
        <v>38</v>
      </c>
      <c r="G339" s="48">
        <v>213</v>
      </c>
      <c r="H339" s="48">
        <v>237</v>
      </c>
      <c r="I339" s="48">
        <v>14</v>
      </c>
      <c r="J339" s="48">
        <v>0</v>
      </c>
      <c r="K339" s="48">
        <v>0</v>
      </c>
      <c r="L339" s="49"/>
      <c r="M339" s="49"/>
      <c r="N339" s="49"/>
      <c r="O339" s="48">
        <v>6</v>
      </c>
      <c r="P339" s="48">
        <v>447</v>
      </c>
      <c r="Q339" s="48">
        <v>443</v>
      </c>
      <c r="R339" s="48">
        <v>10</v>
      </c>
      <c r="S339" s="48">
        <v>0</v>
      </c>
      <c r="T339" s="48">
        <v>0</v>
      </c>
      <c r="U339" s="49"/>
      <c r="V339" s="49"/>
      <c r="W339" s="49"/>
      <c r="X339" s="48">
        <v>72</v>
      </c>
      <c r="Y339" s="48">
        <v>481</v>
      </c>
      <c r="Z339" s="48">
        <v>513</v>
      </c>
      <c r="AA339" s="48">
        <v>40</v>
      </c>
      <c r="AB339" s="48">
        <v>0</v>
      </c>
      <c r="AC339" s="48">
        <v>0</v>
      </c>
      <c r="AD339" s="49"/>
      <c r="AE339" s="49"/>
      <c r="AF339" s="49"/>
      <c r="AG339" s="48">
        <v>171</v>
      </c>
      <c r="AH339" s="48">
        <v>2455</v>
      </c>
      <c r="AI339" s="48">
        <v>2380</v>
      </c>
      <c r="AJ339" s="48">
        <v>246</v>
      </c>
      <c r="AK339" s="48">
        <v>0</v>
      </c>
      <c r="AL339" s="48">
        <v>0</v>
      </c>
    </row>
    <row r="340" spans="1:38" ht="20.100000000000001" customHeight="1" x14ac:dyDescent="0.2">
      <c r="D340" s="2" t="s">
        <v>205</v>
      </c>
      <c r="F340" s="39">
        <v>29</v>
      </c>
      <c r="G340" s="39">
        <v>163</v>
      </c>
      <c r="H340" s="39">
        <v>155</v>
      </c>
      <c r="I340" s="39">
        <v>37</v>
      </c>
      <c r="J340" s="39">
        <v>0</v>
      </c>
      <c r="K340" s="39">
        <v>0</v>
      </c>
      <c r="L340" s="39"/>
      <c r="M340" s="39"/>
      <c r="N340" s="39"/>
      <c r="O340" s="39">
        <v>10</v>
      </c>
      <c r="P340" s="39">
        <v>457</v>
      </c>
      <c r="Q340" s="39">
        <v>455</v>
      </c>
      <c r="R340" s="39">
        <v>12</v>
      </c>
      <c r="S340" s="39">
        <v>0</v>
      </c>
      <c r="T340" s="39">
        <v>0</v>
      </c>
      <c r="U340" s="39"/>
      <c r="V340" s="39"/>
      <c r="W340" s="39"/>
      <c r="X340" s="39">
        <v>152</v>
      </c>
      <c r="Y340" s="39">
        <v>515</v>
      </c>
      <c r="Z340" s="39">
        <v>523</v>
      </c>
      <c r="AA340" s="39">
        <v>144</v>
      </c>
      <c r="AB340" s="39">
        <v>0</v>
      </c>
      <c r="AC340" s="39">
        <v>0</v>
      </c>
      <c r="AD340" s="39"/>
      <c r="AE340" s="39"/>
      <c r="AF340" s="39"/>
      <c r="AG340" s="39">
        <v>166</v>
      </c>
      <c r="AH340" s="39">
        <v>2465</v>
      </c>
      <c r="AI340" s="39">
        <v>2479</v>
      </c>
      <c r="AJ340" s="39">
        <v>152</v>
      </c>
      <c r="AK340" s="39">
        <v>0</v>
      </c>
      <c r="AL340" s="39">
        <v>0</v>
      </c>
    </row>
    <row r="341" spans="1:38" ht="19.5" customHeight="1" x14ac:dyDescent="0.2">
      <c r="D341" s="47" t="s">
        <v>206</v>
      </c>
      <c r="F341" s="48">
        <v>537</v>
      </c>
      <c r="G341" s="48">
        <v>327</v>
      </c>
      <c r="H341" s="48">
        <v>242</v>
      </c>
      <c r="I341" s="48">
        <v>622</v>
      </c>
      <c r="J341" s="48">
        <v>0</v>
      </c>
      <c r="K341" s="48">
        <v>0</v>
      </c>
      <c r="L341" s="49"/>
      <c r="M341" s="49"/>
      <c r="N341" s="49"/>
      <c r="O341" s="48">
        <v>247</v>
      </c>
      <c r="P341" s="48">
        <v>480</v>
      </c>
      <c r="Q341" s="48">
        <v>587</v>
      </c>
      <c r="R341" s="48">
        <v>140</v>
      </c>
      <c r="S341" s="48">
        <v>0</v>
      </c>
      <c r="T341" s="48">
        <v>0</v>
      </c>
      <c r="U341" s="49"/>
      <c r="V341" s="49"/>
      <c r="W341" s="49"/>
      <c r="X341" s="48">
        <v>1258</v>
      </c>
      <c r="Y341" s="48">
        <v>639</v>
      </c>
      <c r="Z341" s="48">
        <v>567</v>
      </c>
      <c r="AA341" s="48">
        <v>1330</v>
      </c>
      <c r="AB341" s="48">
        <v>0</v>
      </c>
      <c r="AC341" s="48">
        <v>0</v>
      </c>
      <c r="AD341" s="49"/>
      <c r="AE341" s="49"/>
      <c r="AF341" s="49"/>
      <c r="AG341" s="48">
        <v>611</v>
      </c>
      <c r="AH341" s="48">
        <v>2428</v>
      </c>
      <c r="AI341" s="48">
        <v>3021</v>
      </c>
      <c r="AJ341" s="48">
        <v>18</v>
      </c>
      <c r="AK341" s="48">
        <v>0</v>
      </c>
      <c r="AL341" s="48">
        <v>0</v>
      </c>
    </row>
    <row r="342" spans="1:38" ht="19.5" customHeight="1" x14ac:dyDescent="0.2">
      <c r="D342" s="50" t="s">
        <v>207</v>
      </c>
      <c r="F342" s="49">
        <v>24</v>
      </c>
      <c r="G342" s="49">
        <v>255</v>
      </c>
      <c r="H342" s="49">
        <v>263</v>
      </c>
      <c r="I342" s="49">
        <v>16</v>
      </c>
      <c r="J342" s="49">
        <v>0</v>
      </c>
      <c r="K342" s="49">
        <v>0</v>
      </c>
      <c r="L342" s="49"/>
      <c r="M342" s="49"/>
      <c r="N342" s="49"/>
      <c r="O342" s="49">
        <v>25</v>
      </c>
      <c r="P342" s="49">
        <v>554</v>
      </c>
      <c r="Q342" s="49">
        <v>578</v>
      </c>
      <c r="R342" s="49">
        <v>1</v>
      </c>
      <c r="S342" s="49">
        <v>0</v>
      </c>
      <c r="T342" s="49">
        <v>0</v>
      </c>
      <c r="U342" s="49"/>
      <c r="V342" s="49"/>
      <c r="W342" s="49"/>
      <c r="X342" s="49">
        <v>3</v>
      </c>
      <c r="Y342" s="49">
        <v>13</v>
      </c>
      <c r="Z342" s="49">
        <v>14</v>
      </c>
      <c r="AA342" s="49">
        <v>2</v>
      </c>
      <c r="AB342" s="49">
        <v>0</v>
      </c>
      <c r="AC342" s="49">
        <v>0</v>
      </c>
      <c r="AD342" s="49"/>
      <c r="AE342" s="49"/>
      <c r="AF342" s="49"/>
      <c r="AG342" s="49">
        <v>77</v>
      </c>
      <c r="AH342" s="49">
        <v>2322</v>
      </c>
      <c r="AI342" s="49">
        <v>2292</v>
      </c>
      <c r="AJ342" s="49">
        <v>107</v>
      </c>
      <c r="AK342" s="49">
        <v>0</v>
      </c>
      <c r="AL342" s="49">
        <v>0</v>
      </c>
    </row>
    <row r="343" spans="1:38" ht="19.5" customHeight="1" x14ac:dyDescent="0.2">
      <c r="D343" s="47" t="s">
        <v>208</v>
      </c>
      <c r="F343" s="48">
        <v>6</v>
      </c>
      <c r="G343" s="48">
        <v>72</v>
      </c>
      <c r="H343" s="48">
        <v>71</v>
      </c>
      <c r="I343" s="48">
        <v>7</v>
      </c>
      <c r="J343" s="48">
        <v>0</v>
      </c>
      <c r="K343" s="48">
        <v>0</v>
      </c>
      <c r="L343" s="49"/>
      <c r="M343" s="49"/>
      <c r="N343" s="49"/>
      <c r="O343" s="48">
        <v>13</v>
      </c>
      <c r="P343" s="48">
        <v>537</v>
      </c>
      <c r="Q343" s="48">
        <v>544</v>
      </c>
      <c r="R343" s="48">
        <v>6</v>
      </c>
      <c r="S343" s="48">
        <v>0</v>
      </c>
      <c r="T343" s="48">
        <v>0</v>
      </c>
      <c r="U343" s="49"/>
      <c r="V343" s="49"/>
      <c r="W343" s="49"/>
      <c r="X343" s="48">
        <v>7</v>
      </c>
      <c r="Y343" s="48">
        <v>46</v>
      </c>
      <c r="Z343" s="48">
        <v>46</v>
      </c>
      <c r="AA343" s="48">
        <v>7</v>
      </c>
      <c r="AB343" s="48">
        <v>0</v>
      </c>
      <c r="AC343" s="48">
        <v>0</v>
      </c>
      <c r="AD343" s="49"/>
      <c r="AE343" s="49"/>
      <c r="AF343" s="49"/>
      <c r="AG343" s="48">
        <v>76</v>
      </c>
      <c r="AH343" s="48">
        <v>2353</v>
      </c>
      <c r="AI343" s="48">
        <v>2331</v>
      </c>
      <c r="AJ343" s="48">
        <v>98</v>
      </c>
      <c r="AK343" s="48">
        <v>0</v>
      </c>
      <c r="AL343" s="48">
        <v>0</v>
      </c>
    </row>
    <row r="344" spans="1:38" ht="20.100000000000001" customHeight="1" x14ac:dyDescent="0.2">
      <c r="D344" s="2" t="s">
        <v>209</v>
      </c>
      <c r="F344" s="39">
        <v>167</v>
      </c>
      <c r="G344" s="39">
        <v>186</v>
      </c>
      <c r="H344" s="39">
        <v>169</v>
      </c>
      <c r="I344" s="39">
        <v>184</v>
      </c>
      <c r="J344" s="39">
        <v>0</v>
      </c>
      <c r="K344" s="39">
        <v>0</v>
      </c>
      <c r="L344" s="39"/>
      <c r="M344" s="39"/>
      <c r="N344" s="39"/>
      <c r="O344" s="39">
        <v>13</v>
      </c>
      <c r="P344" s="39">
        <v>186</v>
      </c>
      <c r="Q344" s="39">
        <v>190</v>
      </c>
      <c r="R344" s="39">
        <v>9</v>
      </c>
      <c r="S344" s="39">
        <v>0</v>
      </c>
      <c r="T344" s="39">
        <v>0</v>
      </c>
      <c r="U344" s="39"/>
      <c r="V344" s="39"/>
      <c r="W344" s="39"/>
      <c r="X344" s="39">
        <v>764</v>
      </c>
      <c r="Y344" s="39">
        <v>1148</v>
      </c>
      <c r="Z344" s="39">
        <v>1232</v>
      </c>
      <c r="AA344" s="39">
        <v>680</v>
      </c>
      <c r="AB344" s="39">
        <v>0</v>
      </c>
      <c r="AC344" s="39">
        <v>0</v>
      </c>
      <c r="AD344" s="39"/>
      <c r="AE344" s="39"/>
      <c r="AF344" s="39"/>
      <c r="AG344" s="39">
        <v>32</v>
      </c>
      <c r="AH344" s="39">
        <v>219</v>
      </c>
      <c r="AI344" s="39">
        <v>227</v>
      </c>
      <c r="AJ344" s="39">
        <v>24</v>
      </c>
      <c r="AK344" s="39">
        <v>0</v>
      </c>
      <c r="AL344" s="39">
        <v>0</v>
      </c>
    </row>
    <row r="345" spans="1:38" ht="19.5" customHeight="1" x14ac:dyDescent="0.2">
      <c r="D345" s="47" t="s">
        <v>210</v>
      </c>
      <c r="F345" s="48">
        <v>29</v>
      </c>
      <c r="G345" s="48">
        <v>176</v>
      </c>
      <c r="H345" s="48">
        <v>186</v>
      </c>
      <c r="I345" s="48">
        <v>19</v>
      </c>
      <c r="J345" s="48">
        <v>0</v>
      </c>
      <c r="K345" s="48">
        <v>0</v>
      </c>
      <c r="L345" s="49"/>
      <c r="M345" s="49"/>
      <c r="N345" s="49"/>
      <c r="O345" s="48">
        <v>7</v>
      </c>
      <c r="P345" s="48">
        <v>195</v>
      </c>
      <c r="Q345" s="48">
        <v>192</v>
      </c>
      <c r="R345" s="48">
        <v>10</v>
      </c>
      <c r="S345" s="48">
        <v>0</v>
      </c>
      <c r="T345" s="48">
        <v>0</v>
      </c>
      <c r="U345" s="49"/>
      <c r="V345" s="49"/>
      <c r="W345" s="49"/>
      <c r="X345" s="48">
        <v>282</v>
      </c>
      <c r="Y345" s="48">
        <v>1294</v>
      </c>
      <c r="Z345" s="48">
        <v>1468</v>
      </c>
      <c r="AA345" s="48">
        <v>108</v>
      </c>
      <c r="AB345" s="48">
        <v>0</v>
      </c>
      <c r="AC345" s="48">
        <v>0</v>
      </c>
      <c r="AD345" s="49"/>
      <c r="AE345" s="49"/>
      <c r="AF345" s="49"/>
      <c r="AG345" s="48">
        <v>13</v>
      </c>
      <c r="AH345" s="48">
        <v>202</v>
      </c>
      <c r="AI345" s="48">
        <v>198</v>
      </c>
      <c r="AJ345" s="48">
        <v>17</v>
      </c>
      <c r="AK345" s="48">
        <v>0</v>
      </c>
      <c r="AL345" s="48">
        <v>0</v>
      </c>
    </row>
    <row r="346" spans="1:38" ht="20.100000000000001" customHeight="1" x14ac:dyDescent="0.2">
      <c r="D346" s="2" t="s">
        <v>211</v>
      </c>
      <c r="F346" s="39">
        <v>73</v>
      </c>
      <c r="G346" s="39">
        <v>398</v>
      </c>
      <c r="H346" s="39">
        <v>417</v>
      </c>
      <c r="I346" s="39">
        <v>54</v>
      </c>
      <c r="J346" s="39">
        <v>0</v>
      </c>
      <c r="K346" s="39">
        <v>0</v>
      </c>
      <c r="L346" s="39"/>
      <c r="M346" s="39"/>
      <c r="N346" s="39"/>
      <c r="O346" s="39">
        <v>17</v>
      </c>
      <c r="P346" s="39">
        <v>340</v>
      </c>
      <c r="Q346" s="39">
        <v>343</v>
      </c>
      <c r="R346" s="39">
        <v>14</v>
      </c>
      <c r="S346" s="39">
        <v>0</v>
      </c>
      <c r="T346" s="39">
        <v>0</v>
      </c>
      <c r="U346" s="39"/>
      <c r="V346" s="39"/>
      <c r="W346" s="39"/>
      <c r="X346" s="39">
        <v>369</v>
      </c>
      <c r="Y346" s="39">
        <v>1937</v>
      </c>
      <c r="Z346" s="39">
        <v>2051</v>
      </c>
      <c r="AA346" s="39">
        <v>255</v>
      </c>
      <c r="AB346" s="39">
        <v>0</v>
      </c>
      <c r="AC346" s="39">
        <v>0</v>
      </c>
      <c r="AD346" s="39"/>
      <c r="AE346" s="39"/>
      <c r="AF346" s="39"/>
      <c r="AG346" s="39">
        <v>19</v>
      </c>
      <c r="AH346" s="39">
        <v>147</v>
      </c>
      <c r="AI346" s="39">
        <v>151</v>
      </c>
      <c r="AJ346" s="39">
        <v>15</v>
      </c>
      <c r="AK346" s="39">
        <v>0</v>
      </c>
      <c r="AL346" s="39">
        <v>0</v>
      </c>
    </row>
    <row r="347" spans="1:38" ht="19.5" customHeight="1" x14ac:dyDescent="0.2">
      <c r="D347" s="47" t="s">
        <v>212</v>
      </c>
      <c r="F347" s="48">
        <v>8</v>
      </c>
      <c r="G347" s="48">
        <v>60</v>
      </c>
      <c r="H347" s="48">
        <v>66</v>
      </c>
      <c r="I347" s="48">
        <v>2</v>
      </c>
      <c r="J347" s="48">
        <v>0</v>
      </c>
      <c r="K347" s="48">
        <v>0</v>
      </c>
      <c r="L347" s="49"/>
      <c r="M347" s="49"/>
      <c r="N347" s="49"/>
      <c r="O347" s="48">
        <v>4</v>
      </c>
      <c r="P347" s="48">
        <v>171</v>
      </c>
      <c r="Q347" s="48">
        <v>173</v>
      </c>
      <c r="R347" s="48">
        <v>2</v>
      </c>
      <c r="S347" s="48">
        <v>0</v>
      </c>
      <c r="T347" s="48">
        <v>0</v>
      </c>
      <c r="U347" s="49"/>
      <c r="V347" s="49"/>
      <c r="W347" s="49"/>
      <c r="X347" s="48">
        <v>49</v>
      </c>
      <c r="Y347" s="48">
        <v>335</v>
      </c>
      <c r="Z347" s="48">
        <v>363</v>
      </c>
      <c r="AA347" s="48">
        <v>21</v>
      </c>
      <c r="AB347" s="48">
        <v>0</v>
      </c>
      <c r="AC347" s="48">
        <v>0</v>
      </c>
      <c r="AD347" s="49"/>
      <c r="AE347" s="49"/>
      <c r="AF347" s="49"/>
      <c r="AG347" s="48">
        <v>9</v>
      </c>
      <c r="AH347" s="48">
        <v>87</v>
      </c>
      <c r="AI347" s="48">
        <v>89</v>
      </c>
      <c r="AJ347" s="48">
        <v>7</v>
      </c>
      <c r="AK347" s="48">
        <v>0</v>
      </c>
      <c r="AL347" s="48">
        <v>0</v>
      </c>
    </row>
    <row r="348" spans="1:38" ht="20.100000000000001" customHeight="1" x14ac:dyDescent="0.2">
      <c r="D348" s="50" t="s">
        <v>213</v>
      </c>
      <c r="F348" s="39">
        <v>24</v>
      </c>
      <c r="G348" s="39">
        <v>109</v>
      </c>
      <c r="H348" s="39">
        <v>123</v>
      </c>
      <c r="I348" s="39">
        <v>10</v>
      </c>
      <c r="J348" s="39">
        <v>0</v>
      </c>
      <c r="K348" s="39">
        <v>0</v>
      </c>
      <c r="L348" s="39"/>
      <c r="M348" s="39"/>
      <c r="N348" s="39"/>
      <c r="O348" s="39">
        <v>5</v>
      </c>
      <c r="P348" s="39">
        <v>171</v>
      </c>
      <c r="Q348" s="39">
        <v>172</v>
      </c>
      <c r="R348" s="39">
        <v>4</v>
      </c>
      <c r="S348" s="39">
        <v>0</v>
      </c>
      <c r="T348" s="39">
        <v>0</v>
      </c>
      <c r="U348" s="39"/>
      <c r="V348" s="39"/>
      <c r="W348" s="39"/>
      <c r="X348" s="39">
        <v>53</v>
      </c>
      <c r="Y348" s="39">
        <v>244</v>
      </c>
      <c r="Z348" s="39">
        <v>272</v>
      </c>
      <c r="AA348" s="39">
        <v>25</v>
      </c>
      <c r="AB348" s="39">
        <v>0</v>
      </c>
      <c r="AC348" s="39">
        <v>0</v>
      </c>
      <c r="AD348" s="39"/>
      <c r="AE348" s="39"/>
      <c r="AF348" s="39"/>
      <c r="AG348" s="39">
        <v>1</v>
      </c>
      <c r="AH348" s="39">
        <v>84</v>
      </c>
      <c r="AI348" s="39">
        <v>82</v>
      </c>
      <c r="AJ348" s="39">
        <v>3</v>
      </c>
      <c r="AK348" s="39">
        <v>0</v>
      </c>
      <c r="AL348" s="39">
        <v>0</v>
      </c>
    </row>
    <row r="349" spans="1:38" ht="20.100000000000001" customHeight="1" x14ac:dyDescent="0.2"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</row>
    <row r="350" spans="1:38" s="1" customFormat="1" ht="20.100000000000001" customHeight="1" x14ac:dyDescent="0.25">
      <c r="A350" s="3"/>
      <c r="B350" s="6"/>
      <c r="C350" s="51" t="s">
        <v>159</v>
      </c>
      <c r="D350" s="52"/>
      <c r="E350" s="5"/>
      <c r="F350" s="53">
        <v>1062</v>
      </c>
      <c r="G350" s="53">
        <v>2144</v>
      </c>
      <c r="H350" s="53">
        <v>2088</v>
      </c>
      <c r="I350" s="53">
        <v>1118</v>
      </c>
      <c r="J350" s="53">
        <v>0</v>
      </c>
      <c r="K350" s="53">
        <v>0</v>
      </c>
      <c r="L350" s="54"/>
      <c r="M350" s="54"/>
      <c r="N350" s="54"/>
      <c r="O350" s="53">
        <v>400</v>
      </c>
      <c r="P350" s="53">
        <v>3860</v>
      </c>
      <c r="Q350" s="53">
        <v>3990</v>
      </c>
      <c r="R350" s="53">
        <v>270</v>
      </c>
      <c r="S350" s="53">
        <v>0</v>
      </c>
      <c r="T350" s="53">
        <v>0</v>
      </c>
      <c r="U350" s="54"/>
      <c r="V350" s="54"/>
      <c r="W350" s="54"/>
      <c r="X350" s="53">
        <v>3601</v>
      </c>
      <c r="Y350" s="53">
        <v>7147</v>
      </c>
      <c r="Z350" s="53">
        <v>7451</v>
      </c>
      <c r="AA350" s="53">
        <v>3297</v>
      </c>
      <c r="AB350" s="53">
        <v>0</v>
      </c>
      <c r="AC350" s="53">
        <v>0</v>
      </c>
      <c r="AD350" s="54"/>
      <c r="AE350" s="54"/>
      <c r="AF350" s="54"/>
      <c r="AG350" s="53">
        <v>1434</v>
      </c>
      <c r="AH350" s="53">
        <v>15323</v>
      </c>
      <c r="AI350" s="53">
        <v>15830</v>
      </c>
      <c r="AJ350" s="53">
        <v>927</v>
      </c>
      <c r="AK350" s="53">
        <v>0</v>
      </c>
      <c r="AL350" s="53">
        <v>0</v>
      </c>
    </row>
    <row r="351" spans="1:38" s="1" customFormat="1" ht="20.100000000000001" customHeight="1" x14ac:dyDescent="0.2">
      <c r="A351" s="3"/>
      <c r="B351" s="6"/>
      <c r="C351" s="3"/>
      <c r="D351" s="3"/>
      <c r="E351" s="5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</row>
    <row r="352" spans="1:38" s="1" customFormat="1" ht="20.100000000000001" customHeight="1" x14ac:dyDescent="0.25">
      <c r="A352" s="3"/>
      <c r="B352" s="57" t="s">
        <v>214</v>
      </c>
      <c r="C352" s="58"/>
      <c r="D352" s="58"/>
      <c r="E352" s="5"/>
      <c r="F352" s="59">
        <v>1062</v>
      </c>
      <c r="G352" s="59">
        <v>2144</v>
      </c>
      <c r="H352" s="59">
        <v>2088</v>
      </c>
      <c r="I352" s="59">
        <v>1118</v>
      </c>
      <c r="J352" s="59">
        <v>0</v>
      </c>
      <c r="K352" s="59">
        <v>0</v>
      </c>
      <c r="L352" s="54"/>
      <c r="M352" s="54"/>
      <c r="N352" s="54"/>
      <c r="O352" s="59">
        <v>400</v>
      </c>
      <c r="P352" s="59">
        <v>3860</v>
      </c>
      <c r="Q352" s="59">
        <v>3990</v>
      </c>
      <c r="R352" s="59">
        <v>270</v>
      </c>
      <c r="S352" s="59">
        <v>0</v>
      </c>
      <c r="T352" s="59">
        <v>0</v>
      </c>
      <c r="U352" s="54"/>
      <c r="V352" s="54"/>
      <c r="W352" s="54"/>
      <c r="X352" s="59">
        <v>3601</v>
      </c>
      <c r="Y352" s="59">
        <v>7147</v>
      </c>
      <c r="Z352" s="59">
        <v>7451</v>
      </c>
      <c r="AA352" s="59">
        <v>3297</v>
      </c>
      <c r="AB352" s="59">
        <v>0</v>
      </c>
      <c r="AC352" s="59">
        <v>0</v>
      </c>
      <c r="AD352" s="54"/>
      <c r="AE352" s="54"/>
      <c r="AF352" s="54"/>
      <c r="AG352" s="59">
        <v>1434</v>
      </c>
      <c r="AH352" s="59">
        <v>15323</v>
      </c>
      <c r="AI352" s="59">
        <v>15830</v>
      </c>
      <c r="AJ352" s="59">
        <v>927</v>
      </c>
      <c r="AK352" s="59">
        <v>0</v>
      </c>
      <c r="AL352" s="59">
        <v>0</v>
      </c>
    </row>
    <row r="353" spans="1:38" ht="20.100000000000001" customHeight="1" x14ac:dyDescent="0.2"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</row>
    <row r="354" spans="1:38" ht="20.100000000000001" customHeight="1" x14ac:dyDescent="0.2">
      <c r="B354" s="6" t="s">
        <v>215</v>
      </c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</row>
    <row r="355" spans="1:38" ht="20.100000000000001" customHeight="1" x14ac:dyDescent="0.2">
      <c r="C355" s="3" t="s">
        <v>154</v>
      </c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</row>
    <row r="356" spans="1:38" ht="20.100000000000001" customHeight="1" x14ac:dyDescent="0.2">
      <c r="D356" s="2" t="s">
        <v>216</v>
      </c>
      <c r="F356" s="39">
        <v>12</v>
      </c>
      <c r="G356" s="39">
        <v>213</v>
      </c>
      <c r="H356" s="39">
        <v>216</v>
      </c>
      <c r="I356" s="39">
        <v>9</v>
      </c>
      <c r="J356" s="39">
        <v>0</v>
      </c>
      <c r="K356" s="39">
        <v>0</v>
      </c>
      <c r="L356" s="39"/>
      <c r="M356" s="39"/>
      <c r="N356" s="39"/>
      <c r="O356" s="39">
        <v>2</v>
      </c>
      <c r="P356" s="39">
        <v>111</v>
      </c>
      <c r="Q356" s="39">
        <v>111</v>
      </c>
      <c r="R356" s="39">
        <v>2</v>
      </c>
      <c r="S356" s="39">
        <v>0</v>
      </c>
      <c r="T356" s="39">
        <v>0</v>
      </c>
      <c r="U356" s="39"/>
      <c r="V356" s="39"/>
      <c r="W356" s="39"/>
      <c r="X356" s="39">
        <v>77</v>
      </c>
      <c r="Y356" s="39">
        <v>382</v>
      </c>
      <c r="Z356" s="39">
        <v>435</v>
      </c>
      <c r="AA356" s="39">
        <v>24</v>
      </c>
      <c r="AB356" s="39">
        <v>0</v>
      </c>
      <c r="AC356" s="39">
        <v>0</v>
      </c>
      <c r="AD356" s="39"/>
      <c r="AE356" s="39"/>
      <c r="AF356" s="39"/>
      <c r="AG356" s="39">
        <v>9</v>
      </c>
      <c r="AH356" s="39">
        <v>109</v>
      </c>
      <c r="AI356" s="39">
        <v>111</v>
      </c>
      <c r="AJ356" s="39">
        <v>7</v>
      </c>
      <c r="AK356" s="39">
        <v>0</v>
      </c>
      <c r="AL356" s="39">
        <v>0</v>
      </c>
    </row>
    <row r="357" spans="1:38" ht="19.5" customHeight="1" x14ac:dyDescent="0.2">
      <c r="D357" s="47" t="s">
        <v>217</v>
      </c>
      <c r="F357" s="48">
        <v>13</v>
      </c>
      <c r="G357" s="48">
        <v>166</v>
      </c>
      <c r="H357" s="48">
        <v>164</v>
      </c>
      <c r="I357" s="48">
        <v>15</v>
      </c>
      <c r="J357" s="48">
        <v>0</v>
      </c>
      <c r="K357" s="48">
        <v>0</v>
      </c>
      <c r="L357" s="49"/>
      <c r="M357" s="49"/>
      <c r="N357" s="49"/>
      <c r="O357" s="48">
        <v>7</v>
      </c>
      <c r="P357" s="48">
        <v>110</v>
      </c>
      <c r="Q357" s="48">
        <v>116</v>
      </c>
      <c r="R357" s="48">
        <v>1</v>
      </c>
      <c r="S357" s="48">
        <v>0</v>
      </c>
      <c r="T357" s="48">
        <v>0</v>
      </c>
      <c r="U357" s="49"/>
      <c r="V357" s="49"/>
      <c r="W357" s="49"/>
      <c r="X357" s="48">
        <v>50</v>
      </c>
      <c r="Y357" s="48">
        <v>428</v>
      </c>
      <c r="Z357" s="48">
        <v>448</v>
      </c>
      <c r="AA357" s="48">
        <v>30</v>
      </c>
      <c r="AB357" s="48">
        <v>0</v>
      </c>
      <c r="AC357" s="48">
        <v>0</v>
      </c>
      <c r="AD357" s="49"/>
      <c r="AE357" s="49"/>
      <c r="AF357" s="49"/>
      <c r="AG357" s="48">
        <v>9</v>
      </c>
      <c r="AH357" s="48">
        <v>108</v>
      </c>
      <c r="AI357" s="48">
        <v>109</v>
      </c>
      <c r="AJ357" s="48">
        <v>8</v>
      </c>
      <c r="AK357" s="48">
        <v>0</v>
      </c>
      <c r="AL357" s="48">
        <v>0</v>
      </c>
    </row>
    <row r="358" spans="1:38" ht="20.100000000000001" customHeight="1" x14ac:dyDescent="0.2">
      <c r="D358" s="2" t="s">
        <v>218</v>
      </c>
      <c r="F358" s="39">
        <v>13</v>
      </c>
      <c r="G358" s="39">
        <v>182</v>
      </c>
      <c r="H358" s="39">
        <v>184</v>
      </c>
      <c r="I358" s="39">
        <v>11</v>
      </c>
      <c r="J358" s="39">
        <v>0</v>
      </c>
      <c r="K358" s="39">
        <v>0</v>
      </c>
      <c r="L358" s="39"/>
      <c r="M358" s="39"/>
      <c r="N358" s="39"/>
      <c r="O358" s="39">
        <v>3</v>
      </c>
      <c r="P358" s="39">
        <v>94</v>
      </c>
      <c r="Q358" s="39">
        <v>96</v>
      </c>
      <c r="R358" s="39">
        <v>1</v>
      </c>
      <c r="S358" s="39">
        <v>0</v>
      </c>
      <c r="T358" s="39">
        <v>0</v>
      </c>
      <c r="U358" s="39"/>
      <c r="V358" s="39"/>
      <c r="W358" s="39"/>
      <c r="X358" s="39">
        <v>29</v>
      </c>
      <c r="Y358" s="39">
        <v>229</v>
      </c>
      <c r="Z358" s="39">
        <v>242</v>
      </c>
      <c r="AA358" s="39">
        <v>16</v>
      </c>
      <c r="AB358" s="39">
        <v>0</v>
      </c>
      <c r="AC358" s="39">
        <v>0</v>
      </c>
      <c r="AD358" s="39"/>
      <c r="AE358" s="39"/>
      <c r="AF358" s="39"/>
      <c r="AG358" s="39">
        <v>10</v>
      </c>
      <c r="AH358" s="39">
        <v>107</v>
      </c>
      <c r="AI358" s="39">
        <v>111</v>
      </c>
      <c r="AJ358" s="39">
        <v>6</v>
      </c>
      <c r="AK358" s="39">
        <v>0</v>
      </c>
      <c r="AL358" s="39">
        <v>0</v>
      </c>
    </row>
    <row r="359" spans="1:38" ht="19.5" customHeight="1" x14ac:dyDescent="0.2">
      <c r="D359" s="47" t="s">
        <v>219</v>
      </c>
      <c r="F359" s="48">
        <v>27</v>
      </c>
      <c r="G359" s="48">
        <v>189</v>
      </c>
      <c r="H359" s="48">
        <v>200</v>
      </c>
      <c r="I359" s="48">
        <v>16</v>
      </c>
      <c r="J359" s="48">
        <v>0</v>
      </c>
      <c r="K359" s="48">
        <v>0</v>
      </c>
      <c r="L359" s="49"/>
      <c r="M359" s="49"/>
      <c r="N359" s="49"/>
      <c r="O359" s="48">
        <v>7</v>
      </c>
      <c r="P359" s="48">
        <v>117</v>
      </c>
      <c r="Q359" s="48">
        <v>124</v>
      </c>
      <c r="R359" s="48">
        <v>0</v>
      </c>
      <c r="S359" s="48">
        <v>0</v>
      </c>
      <c r="T359" s="48">
        <v>0</v>
      </c>
      <c r="U359" s="49"/>
      <c r="V359" s="49"/>
      <c r="W359" s="49"/>
      <c r="X359" s="48">
        <v>115</v>
      </c>
      <c r="Y359" s="48">
        <v>512</v>
      </c>
      <c r="Z359" s="48">
        <v>564</v>
      </c>
      <c r="AA359" s="48">
        <v>63</v>
      </c>
      <c r="AB359" s="48">
        <v>0</v>
      </c>
      <c r="AC359" s="48">
        <v>0</v>
      </c>
      <c r="AD359" s="49"/>
      <c r="AE359" s="49"/>
      <c r="AF359" s="49"/>
      <c r="AG359" s="48">
        <v>9</v>
      </c>
      <c r="AH359" s="48">
        <v>88</v>
      </c>
      <c r="AI359" s="48">
        <v>92</v>
      </c>
      <c r="AJ359" s="48">
        <v>5</v>
      </c>
      <c r="AK359" s="48">
        <v>0</v>
      </c>
      <c r="AL359" s="48">
        <v>0</v>
      </c>
    </row>
    <row r="360" spans="1:38" ht="20.100000000000001" customHeight="1" x14ac:dyDescent="0.2">
      <c r="D360" s="2" t="s">
        <v>114</v>
      </c>
      <c r="F360" s="39">
        <v>26</v>
      </c>
      <c r="G360" s="39">
        <v>366</v>
      </c>
      <c r="H360" s="39">
        <v>372</v>
      </c>
      <c r="I360" s="39">
        <v>20</v>
      </c>
      <c r="J360" s="39">
        <v>0</v>
      </c>
      <c r="K360" s="39">
        <v>0</v>
      </c>
      <c r="L360" s="39"/>
      <c r="M360" s="39"/>
      <c r="N360" s="39"/>
      <c r="O360" s="39">
        <v>6</v>
      </c>
      <c r="P360" s="39">
        <v>163</v>
      </c>
      <c r="Q360" s="39">
        <v>167</v>
      </c>
      <c r="R360" s="39">
        <v>2</v>
      </c>
      <c r="S360" s="39">
        <v>0</v>
      </c>
      <c r="T360" s="39">
        <v>0</v>
      </c>
      <c r="U360" s="39"/>
      <c r="V360" s="39"/>
      <c r="W360" s="39"/>
      <c r="X360" s="39">
        <v>94</v>
      </c>
      <c r="Y360" s="39">
        <v>627</v>
      </c>
      <c r="Z360" s="39">
        <v>667</v>
      </c>
      <c r="AA360" s="39">
        <v>54</v>
      </c>
      <c r="AB360" s="39">
        <v>0</v>
      </c>
      <c r="AC360" s="39">
        <v>0</v>
      </c>
      <c r="AD360" s="39"/>
      <c r="AE360" s="39"/>
      <c r="AF360" s="39"/>
      <c r="AG360" s="39">
        <v>12</v>
      </c>
      <c r="AH360" s="39">
        <v>189</v>
      </c>
      <c r="AI360" s="39">
        <v>181</v>
      </c>
      <c r="AJ360" s="39">
        <v>20</v>
      </c>
      <c r="AK360" s="39">
        <v>0</v>
      </c>
      <c r="AL360" s="39">
        <v>0</v>
      </c>
    </row>
    <row r="361" spans="1:38" ht="19.5" customHeight="1" x14ac:dyDescent="0.2">
      <c r="D361" s="47" t="s">
        <v>220</v>
      </c>
      <c r="F361" s="48">
        <v>17</v>
      </c>
      <c r="G361" s="48">
        <v>324</v>
      </c>
      <c r="H361" s="48">
        <v>318</v>
      </c>
      <c r="I361" s="48">
        <v>23</v>
      </c>
      <c r="J361" s="48">
        <v>0</v>
      </c>
      <c r="K361" s="48">
        <v>0</v>
      </c>
      <c r="L361" s="49"/>
      <c r="M361" s="49"/>
      <c r="N361" s="49"/>
      <c r="O361" s="48">
        <v>6</v>
      </c>
      <c r="P361" s="48">
        <v>115</v>
      </c>
      <c r="Q361" s="48">
        <v>121</v>
      </c>
      <c r="R361" s="48">
        <v>0</v>
      </c>
      <c r="S361" s="48">
        <v>0</v>
      </c>
      <c r="T361" s="48">
        <v>0</v>
      </c>
      <c r="U361" s="49"/>
      <c r="V361" s="49"/>
      <c r="W361" s="49"/>
      <c r="X361" s="48">
        <v>74</v>
      </c>
      <c r="Y361" s="48">
        <v>488</v>
      </c>
      <c r="Z361" s="48">
        <v>519</v>
      </c>
      <c r="AA361" s="48">
        <v>43</v>
      </c>
      <c r="AB361" s="48">
        <v>0</v>
      </c>
      <c r="AC361" s="48">
        <v>0</v>
      </c>
      <c r="AD361" s="49"/>
      <c r="AE361" s="49"/>
      <c r="AF361" s="49"/>
      <c r="AG361" s="48">
        <v>8</v>
      </c>
      <c r="AH361" s="48">
        <v>85</v>
      </c>
      <c r="AI361" s="48">
        <v>88</v>
      </c>
      <c r="AJ361" s="48">
        <v>5</v>
      </c>
      <c r="AK361" s="48">
        <v>0</v>
      </c>
      <c r="AL361" s="48">
        <v>0</v>
      </c>
    </row>
    <row r="362" spans="1:38" ht="20.100000000000001" customHeight="1" x14ac:dyDescent="0.2">
      <c r="D362" s="50" t="s">
        <v>116</v>
      </c>
      <c r="F362" s="49">
        <v>27</v>
      </c>
      <c r="G362" s="49">
        <v>273</v>
      </c>
      <c r="H362" s="49">
        <v>282</v>
      </c>
      <c r="I362" s="49">
        <v>18</v>
      </c>
      <c r="J362" s="49">
        <v>0</v>
      </c>
      <c r="K362" s="49">
        <v>0</v>
      </c>
      <c r="L362" s="49"/>
      <c r="M362" s="49"/>
      <c r="N362" s="49"/>
      <c r="O362" s="49">
        <v>6</v>
      </c>
      <c r="P362" s="49">
        <v>174</v>
      </c>
      <c r="Q362" s="49">
        <v>177</v>
      </c>
      <c r="R362" s="49">
        <v>3</v>
      </c>
      <c r="S362" s="49">
        <v>0</v>
      </c>
      <c r="T362" s="49">
        <v>0</v>
      </c>
      <c r="U362" s="49"/>
      <c r="V362" s="49"/>
      <c r="W362" s="49"/>
      <c r="X362" s="49">
        <v>39</v>
      </c>
      <c r="Y362" s="49">
        <v>291</v>
      </c>
      <c r="Z362" s="49">
        <v>300</v>
      </c>
      <c r="AA362" s="49">
        <v>30</v>
      </c>
      <c r="AB362" s="49">
        <v>0</v>
      </c>
      <c r="AC362" s="49">
        <v>0</v>
      </c>
      <c r="AD362" s="49"/>
      <c r="AE362" s="49"/>
      <c r="AF362" s="49"/>
      <c r="AG362" s="49">
        <v>16</v>
      </c>
      <c r="AH362" s="49">
        <v>177</v>
      </c>
      <c r="AI362" s="49">
        <v>182</v>
      </c>
      <c r="AJ362" s="49">
        <v>11</v>
      </c>
      <c r="AK362" s="49">
        <v>0</v>
      </c>
      <c r="AL362" s="49">
        <v>0</v>
      </c>
    </row>
    <row r="363" spans="1:38" ht="20.100000000000001" customHeight="1" x14ac:dyDescent="0.2">
      <c r="D363" s="47" t="s">
        <v>221</v>
      </c>
      <c r="F363" s="48">
        <v>0</v>
      </c>
      <c r="G363" s="48">
        <v>104</v>
      </c>
      <c r="H363" s="48">
        <v>94</v>
      </c>
      <c r="I363" s="48">
        <v>10</v>
      </c>
      <c r="J363" s="48">
        <v>0</v>
      </c>
      <c r="K363" s="48">
        <v>0</v>
      </c>
      <c r="L363" s="49"/>
      <c r="M363" s="49"/>
      <c r="N363" s="49"/>
      <c r="O363" s="48">
        <v>0</v>
      </c>
      <c r="P363" s="48">
        <v>115</v>
      </c>
      <c r="Q363" s="48">
        <v>114</v>
      </c>
      <c r="R363" s="48">
        <v>1</v>
      </c>
      <c r="S363" s="48">
        <v>0</v>
      </c>
      <c r="T363" s="48">
        <v>0</v>
      </c>
      <c r="U363" s="49"/>
      <c r="V363" s="49"/>
      <c r="W363" s="49"/>
      <c r="X363" s="48">
        <v>0</v>
      </c>
      <c r="Y363" s="48">
        <v>30</v>
      </c>
      <c r="Z363" s="48">
        <v>27</v>
      </c>
      <c r="AA363" s="48">
        <v>3</v>
      </c>
      <c r="AB363" s="48">
        <v>0</v>
      </c>
      <c r="AC363" s="48">
        <v>0</v>
      </c>
      <c r="AD363" s="49"/>
      <c r="AE363" s="49"/>
      <c r="AF363" s="49"/>
      <c r="AG363" s="48">
        <v>0</v>
      </c>
      <c r="AH363" s="48">
        <v>99</v>
      </c>
      <c r="AI363" s="48">
        <v>97</v>
      </c>
      <c r="AJ363" s="48">
        <v>2</v>
      </c>
      <c r="AK363" s="48">
        <v>0</v>
      </c>
      <c r="AL363" s="48">
        <v>0</v>
      </c>
    </row>
    <row r="364" spans="1:38" ht="20.100000000000001" customHeight="1" x14ac:dyDescent="0.2"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</row>
    <row r="365" spans="1:38" s="1" customFormat="1" ht="20.100000000000001" customHeight="1" x14ac:dyDescent="0.25">
      <c r="A365" s="3"/>
      <c r="B365" s="6"/>
      <c r="C365" s="51" t="s">
        <v>159</v>
      </c>
      <c r="D365" s="52"/>
      <c r="E365" s="5"/>
      <c r="F365" s="53">
        <v>135</v>
      </c>
      <c r="G365" s="53">
        <v>1817</v>
      </c>
      <c r="H365" s="53">
        <v>1830</v>
      </c>
      <c r="I365" s="53">
        <v>122</v>
      </c>
      <c r="J365" s="53">
        <v>0</v>
      </c>
      <c r="K365" s="53">
        <v>0</v>
      </c>
      <c r="L365" s="54"/>
      <c r="M365" s="54"/>
      <c r="N365" s="54"/>
      <c r="O365" s="53">
        <v>37</v>
      </c>
      <c r="P365" s="53">
        <v>999</v>
      </c>
      <c r="Q365" s="53">
        <v>1026</v>
      </c>
      <c r="R365" s="53">
        <v>10</v>
      </c>
      <c r="S365" s="53">
        <v>0</v>
      </c>
      <c r="T365" s="53">
        <v>0</v>
      </c>
      <c r="U365" s="54"/>
      <c r="V365" s="54"/>
      <c r="W365" s="54"/>
      <c r="X365" s="53">
        <v>478</v>
      </c>
      <c r="Y365" s="53">
        <v>2987</v>
      </c>
      <c r="Z365" s="53">
        <v>3202</v>
      </c>
      <c r="AA365" s="53">
        <v>263</v>
      </c>
      <c r="AB365" s="53">
        <v>0</v>
      </c>
      <c r="AC365" s="53">
        <v>0</v>
      </c>
      <c r="AD365" s="54"/>
      <c r="AE365" s="54"/>
      <c r="AF365" s="54"/>
      <c r="AG365" s="53">
        <v>73</v>
      </c>
      <c r="AH365" s="53">
        <v>962</v>
      </c>
      <c r="AI365" s="53">
        <v>971</v>
      </c>
      <c r="AJ365" s="53">
        <v>64</v>
      </c>
      <c r="AK365" s="53">
        <v>0</v>
      </c>
      <c r="AL365" s="53">
        <v>0</v>
      </c>
    </row>
    <row r="366" spans="1:38" s="1" customFormat="1" ht="20.100000000000001" customHeight="1" x14ac:dyDescent="0.2">
      <c r="A366" s="3"/>
      <c r="B366" s="6"/>
      <c r="C366" s="3"/>
      <c r="D366" s="3"/>
      <c r="E366" s="5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</row>
    <row r="367" spans="1:38" s="1" customFormat="1" ht="20.100000000000001" customHeight="1" x14ac:dyDescent="0.25">
      <c r="A367" s="3"/>
      <c r="B367" s="57" t="s">
        <v>222</v>
      </c>
      <c r="C367" s="58"/>
      <c r="D367" s="58"/>
      <c r="E367" s="5"/>
      <c r="F367" s="59">
        <v>135</v>
      </c>
      <c r="G367" s="59">
        <v>1817</v>
      </c>
      <c r="H367" s="59">
        <v>1830</v>
      </c>
      <c r="I367" s="59">
        <v>122</v>
      </c>
      <c r="J367" s="59">
        <v>0</v>
      </c>
      <c r="K367" s="59">
        <v>0</v>
      </c>
      <c r="L367" s="54"/>
      <c r="M367" s="54"/>
      <c r="N367" s="54"/>
      <c r="O367" s="59">
        <v>37</v>
      </c>
      <c r="P367" s="59">
        <v>999</v>
      </c>
      <c r="Q367" s="59">
        <v>1026</v>
      </c>
      <c r="R367" s="59">
        <v>10</v>
      </c>
      <c r="S367" s="59">
        <v>0</v>
      </c>
      <c r="T367" s="59">
        <v>0</v>
      </c>
      <c r="U367" s="54"/>
      <c r="V367" s="54"/>
      <c r="W367" s="54"/>
      <c r="X367" s="59">
        <v>478</v>
      </c>
      <c r="Y367" s="59">
        <v>2987</v>
      </c>
      <c r="Z367" s="59">
        <v>3202</v>
      </c>
      <c r="AA367" s="59">
        <v>263</v>
      </c>
      <c r="AB367" s="59">
        <v>0</v>
      </c>
      <c r="AC367" s="59">
        <v>0</v>
      </c>
      <c r="AD367" s="54"/>
      <c r="AE367" s="54"/>
      <c r="AF367" s="54"/>
      <c r="AG367" s="59">
        <v>73</v>
      </c>
      <c r="AH367" s="59">
        <v>962</v>
      </c>
      <c r="AI367" s="59">
        <v>971</v>
      </c>
      <c r="AJ367" s="59">
        <v>64</v>
      </c>
      <c r="AK367" s="59">
        <v>0</v>
      </c>
      <c r="AL367" s="59">
        <v>0</v>
      </c>
    </row>
    <row r="368" spans="1:38" ht="20.100000000000001" customHeight="1" x14ac:dyDescent="0.2"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</row>
    <row r="369" spans="1:38" ht="20.100000000000001" customHeight="1" x14ac:dyDescent="0.2">
      <c r="B369" s="6" t="s">
        <v>223</v>
      </c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</row>
    <row r="370" spans="1:38" ht="20.100000000000001" customHeight="1" x14ac:dyDescent="0.2">
      <c r="C370" s="3" t="s">
        <v>154</v>
      </c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</row>
    <row r="371" spans="1:38" ht="20.100000000000001" customHeight="1" x14ac:dyDescent="0.2">
      <c r="D371" s="2" t="s">
        <v>224</v>
      </c>
      <c r="F371" s="39">
        <v>164</v>
      </c>
      <c r="G371" s="39">
        <v>547</v>
      </c>
      <c r="H371" s="39">
        <v>665</v>
      </c>
      <c r="I371" s="39">
        <v>46</v>
      </c>
      <c r="J371" s="39">
        <v>0</v>
      </c>
      <c r="K371" s="39">
        <v>0</v>
      </c>
      <c r="L371" s="39"/>
      <c r="M371" s="39"/>
      <c r="N371" s="39"/>
      <c r="O371" s="39">
        <v>8</v>
      </c>
      <c r="P371" s="39">
        <v>150</v>
      </c>
      <c r="Q371" s="39">
        <v>151</v>
      </c>
      <c r="R371" s="39">
        <v>7</v>
      </c>
      <c r="S371" s="39">
        <v>0</v>
      </c>
      <c r="T371" s="39">
        <v>0</v>
      </c>
      <c r="U371" s="39"/>
      <c r="V371" s="39"/>
      <c r="W371" s="39"/>
      <c r="X371" s="39">
        <v>222</v>
      </c>
      <c r="Y371" s="39">
        <v>293</v>
      </c>
      <c r="Z371" s="39">
        <v>440</v>
      </c>
      <c r="AA371" s="39">
        <v>75</v>
      </c>
      <c r="AB371" s="39">
        <v>0</v>
      </c>
      <c r="AC371" s="39">
        <v>0</v>
      </c>
      <c r="AD371" s="39"/>
      <c r="AE371" s="39"/>
      <c r="AF371" s="39"/>
      <c r="AG371" s="39">
        <v>23</v>
      </c>
      <c r="AH371" s="39">
        <v>444</v>
      </c>
      <c r="AI371" s="39">
        <v>440</v>
      </c>
      <c r="AJ371" s="39">
        <v>27</v>
      </c>
      <c r="AK371" s="39">
        <v>0</v>
      </c>
      <c r="AL371" s="39">
        <v>0</v>
      </c>
    </row>
    <row r="372" spans="1:38" ht="19.5" customHeight="1" x14ac:dyDescent="0.2">
      <c r="D372" s="47" t="s">
        <v>225</v>
      </c>
      <c r="F372" s="48">
        <v>232</v>
      </c>
      <c r="G372" s="48">
        <v>662</v>
      </c>
      <c r="H372" s="48">
        <v>662</v>
      </c>
      <c r="I372" s="48">
        <v>232</v>
      </c>
      <c r="J372" s="48">
        <v>0</v>
      </c>
      <c r="K372" s="48">
        <v>0</v>
      </c>
      <c r="L372" s="49"/>
      <c r="M372" s="49"/>
      <c r="N372" s="49"/>
      <c r="O372" s="48">
        <v>6</v>
      </c>
      <c r="P372" s="48">
        <v>145</v>
      </c>
      <c r="Q372" s="48">
        <v>146</v>
      </c>
      <c r="R372" s="48">
        <v>5</v>
      </c>
      <c r="S372" s="48">
        <v>0</v>
      </c>
      <c r="T372" s="48">
        <v>0</v>
      </c>
      <c r="U372" s="49"/>
      <c r="V372" s="49"/>
      <c r="W372" s="49"/>
      <c r="X372" s="48">
        <v>179</v>
      </c>
      <c r="Y372" s="48">
        <v>613</v>
      </c>
      <c r="Z372" s="48">
        <v>592</v>
      </c>
      <c r="AA372" s="48">
        <v>200</v>
      </c>
      <c r="AB372" s="48">
        <v>0</v>
      </c>
      <c r="AC372" s="48">
        <v>0</v>
      </c>
      <c r="AD372" s="49"/>
      <c r="AE372" s="49"/>
      <c r="AF372" s="49"/>
      <c r="AG372" s="48">
        <v>42</v>
      </c>
      <c r="AH372" s="48">
        <v>437</v>
      </c>
      <c r="AI372" s="48">
        <v>446</v>
      </c>
      <c r="AJ372" s="48">
        <v>33</v>
      </c>
      <c r="AK372" s="48">
        <v>0</v>
      </c>
      <c r="AL372" s="48">
        <v>0</v>
      </c>
    </row>
    <row r="373" spans="1:38" ht="20.100000000000001" customHeight="1" x14ac:dyDescent="0.2">
      <c r="D373" s="2" t="s">
        <v>226</v>
      </c>
      <c r="F373" s="39">
        <v>68</v>
      </c>
      <c r="G373" s="39">
        <v>987</v>
      </c>
      <c r="H373" s="39">
        <v>1009</v>
      </c>
      <c r="I373" s="39">
        <v>46</v>
      </c>
      <c r="J373" s="39">
        <v>0</v>
      </c>
      <c r="K373" s="39">
        <v>0</v>
      </c>
      <c r="L373" s="39"/>
      <c r="M373" s="39"/>
      <c r="N373" s="39"/>
      <c r="O373" s="39">
        <v>9</v>
      </c>
      <c r="P373" s="39">
        <v>155</v>
      </c>
      <c r="Q373" s="39">
        <v>157</v>
      </c>
      <c r="R373" s="39">
        <v>7</v>
      </c>
      <c r="S373" s="39">
        <v>0</v>
      </c>
      <c r="T373" s="39">
        <v>0</v>
      </c>
      <c r="U373" s="39"/>
      <c r="V373" s="39"/>
      <c r="W373" s="39"/>
      <c r="X373" s="39">
        <v>49</v>
      </c>
      <c r="Y373" s="39">
        <v>605</v>
      </c>
      <c r="Z373" s="39">
        <v>603</v>
      </c>
      <c r="AA373" s="39">
        <v>51</v>
      </c>
      <c r="AB373" s="39">
        <v>0</v>
      </c>
      <c r="AC373" s="39">
        <v>0</v>
      </c>
      <c r="AD373" s="39"/>
      <c r="AE373" s="39"/>
      <c r="AF373" s="39"/>
      <c r="AG373" s="39">
        <v>38</v>
      </c>
      <c r="AH373" s="39">
        <v>421</v>
      </c>
      <c r="AI373" s="39">
        <v>428</v>
      </c>
      <c r="AJ373" s="39">
        <v>31</v>
      </c>
      <c r="AK373" s="39">
        <v>0</v>
      </c>
      <c r="AL373" s="39">
        <v>0</v>
      </c>
    </row>
    <row r="374" spans="1:38" ht="19.5" customHeight="1" x14ac:dyDescent="0.2">
      <c r="D374" s="47" t="s">
        <v>227</v>
      </c>
      <c r="F374" s="48">
        <v>50</v>
      </c>
      <c r="G374" s="48">
        <v>837</v>
      </c>
      <c r="H374" s="48">
        <v>832</v>
      </c>
      <c r="I374" s="48">
        <v>55</v>
      </c>
      <c r="J374" s="48">
        <v>0</v>
      </c>
      <c r="K374" s="48">
        <v>0</v>
      </c>
      <c r="L374" s="49"/>
      <c r="M374" s="49"/>
      <c r="N374" s="49"/>
      <c r="O374" s="48">
        <v>11</v>
      </c>
      <c r="P374" s="48">
        <v>157</v>
      </c>
      <c r="Q374" s="48">
        <v>162</v>
      </c>
      <c r="R374" s="48">
        <v>6</v>
      </c>
      <c r="S374" s="48">
        <v>0</v>
      </c>
      <c r="T374" s="48">
        <v>0</v>
      </c>
      <c r="U374" s="49"/>
      <c r="V374" s="49"/>
      <c r="W374" s="49"/>
      <c r="X374" s="48">
        <v>58</v>
      </c>
      <c r="Y374" s="48">
        <v>596</v>
      </c>
      <c r="Z374" s="48">
        <v>580</v>
      </c>
      <c r="AA374" s="48">
        <v>74</v>
      </c>
      <c r="AB374" s="48">
        <v>0</v>
      </c>
      <c r="AC374" s="48">
        <v>0</v>
      </c>
      <c r="AD374" s="49"/>
      <c r="AE374" s="49"/>
      <c r="AF374" s="49"/>
      <c r="AG374" s="48">
        <v>39</v>
      </c>
      <c r="AH374" s="48">
        <v>411</v>
      </c>
      <c r="AI374" s="48">
        <v>413</v>
      </c>
      <c r="AJ374" s="48">
        <v>37</v>
      </c>
      <c r="AK374" s="48">
        <v>0</v>
      </c>
      <c r="AL374" s="48">
        <v>0</v>
      </c>
    </row>
    <row r="375" spans="1:38" ht="20.100000000000001" customHeight="1" x14ac:dyDescent="0.2">
      <c r="D375" s="50" t="s">
        <v>228</v>
      </c>
      <c r="F375" s="49">
        <v>64</v>
      </c>
      <c r="G375" s="49">
        <v>1099</v>
      </c>
      <c r="H375" s="49">
        <v>1071</v>
      </c>
      <c r="I375" s="49">
        <v>92</v>
      </c>
      <c r="J375" s="49">
        <v>0</v>
      </c>
      <c r="K375" s="49">
        <v>0</v>
      </c>
      <c r="L375" s="49"/>
      <c r="M375" s="49"/>
      <c r="N375" s="49"/>
      <c r="O375" s="49">
        <v>8</v>
      </c>
      <c r="P375" s="49">
        <v>150</v>
      </c>
      <c r="Q375" s="49">
        <v>148</v>
      </c>
      <c r="R375" s="49">
        <v>10</v>
      </c>
      <c r="S375" s="49">
        <v>0</v>
      </c>
      <c r="T375" s="49">
        <v>0</v>
      </c>
      <c r="U375" s="49"/>
      <c r="V375" s="49"/>
      <c r="W375" s="49"/>
      <c r="X375" s="49">
        <v>22</v>
      </c>
      <c r="Y375" s="49">
        <v>406</v>
      </c>
      <c r="Z375" s="49">
        <v>402</v>
      </c>
      <c r="AA375" s="49">
        <v>26</v>
      </c>
      <c r="AB375" s="49">
        <v>0</v>
      </c>
      <c r="AC375" s="49">
        <v>0</v>
      </c>
      <c r="AD375" s="49"/>
      <c r="AE375" s="49"/>
      <c r="AF375" s="49"/>
      <c r="AG375" s="49">
        <v>29</v>
      </c>
      <c r="AH375" s="49">
        <v>426</v>
      </c>
      <c r="AI375" s="49">
        <v>436</v>
      </c>
      <c r="AJ375" s="49">
        <v>19</v>
      </c>
      <c r="AK375" s="49">
        <v>0</v>
      </c>
      <c r="AL375" s="49">
        <v>0</v>
      </c>
    </row>
    <row r="376" spans="1:38" ht="19.5" customHeight="1" x14ac:dyDescent="0.2">
      <c r="D376" s="47" t="s">
        <v>229</v>
      </c>
      <c r="F376" s="48">
        <v>46</v>
      </c>
      <c r="G376" s="48">
        <v>630</v>
      </c>
      <c r="H376" s="48">
        <v>612</v>
      </c>
      <c r="I376" s="48">
        <v>64</v>
      </c>
      <c r="J376" s="48">
        <v>0</v>
      </c>
      <c r="K376" s="48">
        <v>0</v>
      </c>
      <c r="L376" s="49"/>
      <c r="M376" s="49"/>
      <c r="N376" s="49"/>
      <c r="O376" s="48">
        <v>2</v>
      </c>
      <c r="P376" s="48">
        <v>160</v>
      </c>
      <c r="Q376" s="48">
        <v>158</v>
      </c>
      <c r="R376" s="48">
        <v>4</v>
      </c>
      <c r="S376" s="48">
        <v>0</v>
      </c>
      <c r="T376" s="48">
        <v>0</v>
      </c>
      <c r="U376" s="49"/>
      <c r="V376" s="49"/>
      <c r="W376" s="49"/>
      <c r="X376" s="48">
        <v>25</v>
      </c>
      <c r="Y376" s="48">
        <v>408</v>
      </c>
      <c r="Z376" s="48">
        <v>404</v>
      </c>
      <c r="AA376" s="48">
        <v>29</v>
      </c>
      <c r="AB376" s="48">
        <v>0</v>
      </c>
      <c r="AC376" s="48">
        <v>0</v>
      </c>
      <c r="AD376" s="49"/>
      <c r="AE376" s="49"/>
      <c r="AF376" s="49"/>
      <c r="AG376" s="48">
        <v>33</v>
      </c>
      <c r="AH376" s="48">
        <v>410</v>
      </c>
      <c r="AI376" s="48">
        <v>415</v>
      </c>
      <c r="AJ376" s="48">
        <v>27</v>
      </c>
      <c r="AK376" s="48">
        <v>0</v>
      </c>
      <c r="AL376" s="48">
        <v>1</v>
      </c>
    </row>
    <row r="377" spans="1:38" ht="20.100000000000001" customHeight="1" x14ac:dyDescent="0.2">
      <c r="D377" s="2" t="s">
        <v>230</v>
      </c>
      <c r="F377" s="39">
        <v>183</v>
      </c>
      <c r="G377" s="39">
        <v>648</v>
      </c>
      <c r="H377" s="39">
        <v>634</v>
      </c>
      <c r="I377" s="39">
        <v>197</v>
      </c>
      <c r="J377" s="39">
        <v>0</v>
      </c>
      <c r="K377" s="39">
        <v>0</v>
      </c>
      <c r="L377" s="39"/>
      <c r="M377" s="39"/>
      <c r="N377" s="39"/>
      <c r="O377" s="39">
        <v>7</v>
      </c>
      <c r="P377" s="39">
        <v>213</v>
      </c>
      <c r="Q377" s="39">
        <v>210</v>
      </c>
      <c r="R377" s="39">
        <v>10</v>
      </c>
      <c r="S377" s="39">
        <v>0</v>
      </c>
      <c r="T377" s="39">
        <v>0</v>
      </c>
      <c r="U377" s="39"/>
      <c r="V377" s="39"/>
      <c r="W377" s="39"/>
      <c r="X377" s="39">
        <v>191</v>
      </c>
      <c r="Y377" s="39">
        <v>488</v>
      </c>
      <c r="Z377" s="39">
        <v>463</v>
      </c>
      <c r="AA377" s="39">
        <v>216</v>
      </c>
      <c r="AB377" s="39">
        <v>0</v>
      </c>
      <c r="AC377" s="39">
        <v>0</v>
      </c>
      <c r="AD377" s="39"/>
      <c r="AE377" s="39"/>
      <c r="AF377" s="39"/>
      <c r="AG377" s="39">
        <v>15</v>
      </c>
      <c r="AH377" s="39">
        <v>201</v>
      </c>
      <c r="AI377" s="39">
        <v>201</v>
      </c>
      <c r="AJ377" s="39">
        <v>15</v>
      </c>
      <c r="AK377" s="39">
        <v>0</v>
      </c>
      <c r="AL377" s="39">
        <v>0</v>
      </c>
    </row>
    <row r="378" spans="1:38" ht="19.5" customHeight="1" x14ac:dyDescent="0.2">
      <c r="D378" s="47" t="s">
        <v>231</v>
      </c>
      <c r="F378" s="48">
        <v>616</v>
      </c>
      <c r="G378" s="48">
        <v>514</v>
      </c>
      <c r="H378" s="48">
        <v>417</v>
      </c>
      <c r="I378" s="48">
        <v>713</v>
      </c>
      <c r="J378" s="48">
        <v>0</v>
      </c>
      <c r="K378" s="48">
        <v>0</v>
      </c>
      <c r="L378" s="49"/>
      <c r="M378" s="49"/>
      <c r="N378" s="49"/>
      <c r="O378" s="48">
        <v>15</v>
      </c>
      <c r="P378" s="48">
        <v>242</v>
      </c>
      <c r="Q378" s="48">
        <v>246</v>
      </c>
      <c r="R378" s="48">
        <v>11</v>
      </c>
      <c r="S378" s="48">
        <v>0</v>
      </c>
      <c r="T378" s="48">
        <v>0</v>
      </c>
      <c r="U378" s="49"/>
      <c r="V378" s="49"/>
      <c r="W378" s="49"/>
      <c r="X378" s="48">
        <v>559</v>
      </c>
      <c r="Y378" s="48">
        <v>430</v>
      </c>
      <c r="Z378" s="48">
        <v>341</v>
      </c>
      <c r="AA378" s="48">
        <v>648</v>
      </c>
      <c r="AB378" s="48">
        <v>0</v>
      </c>
      <c r="AC378" s="48">
        <v>0</v>
      </c>
      <c r="AD378" s="49"/>
      <c r="AE378" s="49"/>
      <c r="AF378" s="49"/>
      <c r="AG378" s="48">
        <v>13</v>
      </c>
      <c r="AH378" s="48">
        <v>156</v>
      </c>
      <c r="AI378" s="48">
        <v>147</v>
      </c>
      <c r="AJ378" s="48">
        <v>22</v>
      </c>
      <c r="AK378" s="48">
        <v>0</v>
      </c>
      <c r="AL378" s="48">
        <v>0</v>
      </c>
    </row>
    <row r="379" spans="1:38" ht="20.100000000000001" customHeight="1" x14ac:dyDescent="0.2">
      <c r="D379" s="2" t="s">
        <v>232</v>
      </c>
      <c r="F379" s="39">
        <v>404</v>
      </c>
      <c r="G379" s="39">
        <v>694</v>
      </c>
      <c r="H379" s="39">
        <v>612</v>
      </c>
      <c r="I379" s="39">
        <v>486</v>
      </c>
      <c r="J379" s="39">
        <v>0</v>
      </c>
      <c r="K379" s="39">
        <v>0</v>
      </c>
      <c r="L379" s="39"/>
      <c r="M379" s="39"/>
      <c r="N379" s="39"/>
      <c r="O379" s="39">
        <v>10</v>
      </c>
      <c r="P379" s="39">
        <v>224</v>
      </c>
      <c r="Q379" s="39">
        <v>213</v>
      </c>
      <c r="R379" s="39">
        <v>21</v>
      </c>
      <c r="S379" s="39">
        <v>0</v>
      </c>
      <c r="T379" s="39">
        <v>0</v>
      </c>
      <c r="U379" s="39"/>
      <c r="V379" s="39"/>
      <c r="W379" s="39"/>
      <c r="X379" s="39">
        <v>344</v>
      </c>
      <c r="Y379" s="39">
        <v>429</v>
      </c>
      <c r="Z379" s="39">
        <v>379</v>
      </c>
      <c r="AA379" s="39">
        <v>394</v>
      </c>
      <c r="AB379" s="39">
        <v>0</v>
      </c>
      <c r="AC379" s="39">
        <v>0</v>
      </c>
      <c r="AD379" s="39"/>
      <c r="AE379" s="39"/>
      <c r="AF379" s="39"/>
      <c r="AG379" s="39">
        <v>16</v>
      </c>
      <c r="AH379" s="39">
        <v>181</v>
      </c>
      <c r="AI379" s="39">
        <v>176</v>
      </c>
      <c r="AJ379" s="39">
        <v>21</v>
      </c>
      <c r="AK379" s="39">
        <v>0</v>
      </c>
      <c r="AL379" s="39">
        <v>0</v>
      </c>
    </row>
    <row r="380" spans="1:38" ht="20.100000000000001" customHeight="1" x14ac:dyDescent="0.2"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</row>
    <row r="381" spans="1:38" s="1" customFormat="1" ht="20.100000000000001" customHeight="1" x14ac:dyDescent="0.25">
      <c r="A381" s="3"/>
      <c r="B381" s="6"/>
      <c r="C381" s="51" t="s">
        <v>159</v>
      </c>
      <c r="D381" s="52"/>
      <c r="E381" s="5"/>
      <c r="F381" s="53">
        <v>1827</v>
      </c>
      <c r="G381" s="53">
        <v>6618</v>
      </c>
      <c r="H381" s="53">
        <v>6514</v>
      </c>
      <c r="I381" s="53">
        <v>1931</v>
      </c>
      <c r="J381" s="53">
        <v>0</v>
      </c>
      <c r="K381" s="53">
        <v>0</v>
      </c>
      <c r="L381" s="54"/>
      <c r="M381" s="54"/>
      <c r="N381" s="54"/>
      <c r="O381" s="53">
        <v>76</v>
      </c>
      <c r="P381" s="53">
        <v>1596</v>
      </c>
      <c r="Q381" s="53">
        <v>1591</v>
      </c>
      <c r="R381" s="53">
        <v>81</v>
      </c>
      <c r="S381" s="53">
        <v>0</v>
      </c>
      <c r="T381" s="53">
        <v>0</v>
      </c>
      <c r="U381" s="54"/>
      <c r="V381" s="54"/>
      <c r="W381" s="54"/>
      <c r="X381" s="53">
        <v>1649</v>
      </c>
      <c r="Y381" s="53">
        <v>4268</v>
      </c>
      <c r="Z381" s="53">
        <v>4204</v>
      </c>
      <c r="AA381" s="53">
        <v>1713</v>
      </c>
      <c r="AB381" s="53">
        <v>0</v>
      </c>
      <c r="AC381" s="53">
        <v>0</v>
      </c>
      <c r="AD381" s="54"/>
      <c r="AE381" s="54"/>
      <c r="AF381" s="54"/>
      <c r="AG381" s="53">
        <v>248</v>
      </c>
      <c r="AH381" s="53">
        <v>3087</v>
      </c>
      <c r="AI381" s="53">
        <v>3102</v>
      </c>
      <c r="AJ381" s="53">
        <v>232</v>
      </c>
      <c r="AK381" s="53">
        <v>0</v>
      </c>
      <c r="AL381" s="53">
        <v>1</v>
      </c>
    </row>
    <row r="382" spans="1:38" s="1" customFormat="1" ht="20.100000000000001" customHeight="1" x14ac:dyDescent="0.2">
      <c r="A382" s="3"/>
      <c r="B382" s="6"/>
      <c r="C382" s="3"/>
      <c r="D382" s="3"/>
      <c r="E382" s="5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</row>
    <row r="383" spans="1:38" s="1" customFormat="1" ht="20.100000000000001" customHeight="1" x14ac:dyDescent="0.25">
      <c r="A383" s="3"/>
      <c r="B383" s="57" t="s">
        <v>233</v>
      </c>
      <c r="C383" s="58"/>
      <c r="D383" s="58"/>
      <c r="E383" s="5"/>
      <c r="F383" s="59">
        <v>1827</v>
      </c>
      <c r="G383" s="59">
        <v>6618</v>
      </c>
      <c r="H383" s="59">
        <v>6514</v>
      </c>
      <c r="I383" s="59">
        <v>1931</v>
      </c>
      <c r="J383" s="59">
        <v>0</v>
      </c>
      <c r="K383" s="59">
        <v>0</v>
      </c>
      <c r="L383" s="54"/>
      <c r="M383" s="54"/>
      <c r="N383" s="54"/>
      <c r="O383" s="59">
        <v>76</v>
      </c>
      <c r="P383" s="59">
        <v>1596</v>
      </c>
      <c r="Q383" s="59">
        <v>1591</v>
      </c>
      <c r="R383" s="59">
        <v>81</v>
      </c>
      <c r="S383" s="59">
        <v>0</v>
      </c>
      <c r="T383" s="59">
        <v>0</v>
      </c>
      <c r="U383" s="54"/>
      <c r="V383" s="54"/>
      <c r="W383" s="54"/>
      <c r="X383" s="59">
        <v>1649</v>
      </c>
      <c r="Y383" s="59">
        <v>4268</v>
      </c>
      <c r="Z383" s="59">
        <v>4204</v>
      </c>
      <c r="AA383" s="59">
        <v>1713</v>
      </c>
      <c r="AB383" s="59">
        <v>0</v>
      </c>
      <c r="AC383" s="59">
        <v>0</v>
      </c>
      <c r="AD383" s="54"/>
      <c r="AE383" s="54"/>
      <c r="AF383" s="54"/>
      <c r="AG383" s="59">
        <v>248</v>
      </c>
      <c r="AH383" s="59">
        <v>3087</v>
      </c>
      <c r="AI383" s="59">
        <v>3102</v>
      </c>
      <c r="AJ383" s="59">
        <v>232</v>
      </c>
      <c r="AK383" s="59">
        <v>0</v>
      </c>
      <c r="AL383" s="59">
        <v>1</v>
      </c>
    </row>
    <row r="384" spans="1:38" ht="20.100000000000001" customHeight="1" x14ac:dyDescent="0.2"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</row>
    <row r="385" spans="1:38" ht="20.100000000000001" customHeight="1" x14ac:dyDescent="0.2">
      <c r="B385" s="6" t="s">
        <v>234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</row>
    <row r="386" spans="1:38" ht="20.100000000000001" customHeight="1" x14ac:dyDescent="0.2">
      <c r="C386" s="3" t="s">
        <v>154</v>
      </c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</row>
    <row r="387" spans="1:38" ht="20.100000000000001" customHeight="1" x14ac:dyDescent="0.2">
      <c r="D387" s="2" t="s">
        <v>96</v>
      </c>
      <c r="F387" s="39">
        <v>116</v>
      </c>
      <c r="G387" s="39">
        <v>550</v>
      </c>
      <c r="H387" s="39">
        <v>463</v>
      </c>
      <c r="I387" s="39">
        <v>203</v>
      </c>
      <c r="J387" s="39">
        <v>0</v>
      </c>
      <c r="K387" s="39">
        <v>0</v>
      </c>
      <c r="L387" s="39"/>
      <c r="M387" s="39"/>
      <c r="N387" s="39"/>
      <c r="O387" s="39">
        <v>10</v>
      </c>
      <c r="P387" s="39">
        <v>141</v>
      </c>
      <c r="Q387" s="39">
        <v>141</v>
      </c>
      <c r="R387" s="39">
        <v>10</v>
      </c>
      <c r="S387" s="39">
        <v>0</v>
      </c>
      <c r="T387" s="39">
        <v>0</v>
      </c>
      <c r="U387" s="39"/>
      <c r="V387" s="39"/>
      <c r="W387" s="39"/>
      <c r="X387" s="39">
        <v>366</v>
      </c>
      <c r="Y387" s="39">
        <v>957</v>
      </c>
      <c r="Z387" s="39">
        <v>765</v>
      </c>
      <c r="AA387" s="39">
        <v>558</v>
      </c>
      <c r="AB387" s="39">
        <v>0</v>
      </c>
      <c r="AC387" s="39">
        <v>0</v>
      </c>
      <c r="AD387" s="39"/>
      <c r="AE387" s="39"/>
      <c r="AF387" s="39"/>
      <c r="AG387" s="39">
        <v>31</v>
      </c>
      <c r="AH387" s="39">
        <v>339</v>
      </c>
      <c r="AI387" s="39">
        <v>334</v>
      </c>
      <c r="AJ387" s="39">
        <v>36</v>
      </c>
      <c r="AK387" s="39">
        <v>0</v>
      </c>
      <c r="AL387" s="39">
        <v>0</v>
      </c>
    </row>
    <row r="388" spans="1:38" ht="19.5" customHeight="1" x14ac:dyDescent="0.2">
      <c r="D388" s="47" t="s">
        <v>97</v>
      </c>
      <c r="F388" s="48">
        <v>188</v>
      </c>
      <c r="G388" s="48">
        <v>346</v>
      </c>
      <c r="H388" s="48">
        <v>344</v>
      </c>
      <c r="I388" s="48">
        <v>190</v>
      </c>
      <c r="J388" s="48">
        <v>0</v>
      </c>
      <c r="K388" s="48">
        <v>0</v>
      </c>
      <c r="L388" s="49"/>
      <c r="M388" s="49"/>
      <c r="N388" s="49"/>
      <c r="O388" s="48">
        <v>8</v>
      </c>
      <c r="P388" s="48">
        <v>164</v>
      </c>
      <c r="Q388" s="48">
        <v>162</v>
      </c>
      <c r="R388" s="48">
        <v>10</v>
      </c>
      <c r="S388" s="48">
        <v>0</v>
      </c>
      <c r="T388" s="48">
        <v>0</v>
      </c>
      <c r="U388" s="49"/>
      <c r="V388" s="49"/>
      <c r="W388" s="49"/>
      <c r="X388" s="48">
        <v>481</v>
      </c>
      <c r="Y388" s="48">
        <v>1118</v>
      </c>
      <c r="Z388" s="48">
        <v>1104</v>
      </c>
      <c r="AA388" s="48">
        <v>495</v>
      </c>
      <c r="AB388" s="48">
        <v>0</v>
      </c>
      <c r="AC388" s="48">
        <v>0</v>
      </c>
      <c r="AD388" s="49"/>
      <c r="AE388" s="49"/>
      <c r="AF388" s="49"/>
      <c r="AG388" s="48">
        <v>19</v>
      </c>
      <c r="AH388" s="48">
        <v>340</v>
      </c>
      <c r="AI388" s="48">
        <v>341</v>
      </c>
      <c r="AJ388" s="48">
        <v>18</v>
      </c>
      <c r="AK388" s="48">
        <v>0</v>
      </c>
      <c r="AL388" s="48">
        <v>0</v>
      </c>
    </row>
    <row r="389" spans="1:38" ht="20.100000000000001" customHeight="1" x14ac:dyDescent="0.2">
      <c r="D389" s="2" t="s">
        <v>113</v>
      </c>
      <c r="F389" s="39">
        <v>53</v>
      </c>
      <c r="G389" s="39">
        <v>355</v>
      </c>
      <c r="H389" s="39">
        <v>376</v>
      </c>
      <c r="I389" s="39">
        <v>32</v>
      </c>
      <c r="J389" s="39">
        <v>0</v>
      </c>
      <c r="K389" s="39">
        <v>0</v>
      </c>
      <c r="L389" s="39"/>
      <c r="M389" s="39"/>
      <c r="N389" s="39"/>
      <c r="O389" s="39">
        <v>11</v>
      </c>
      <c r="P389" s="39">
        <v>147</v>
      </c>
      <c r="Q389" s="39">
        <v>144</v>
      </c>
      <c r="R389" s="39">
        <v>14</v>
      </c>
      <c r="S389" s="39">
        <v>0</v>
      </c>
      <c r="T389" s="39">
        <v>0</v>
      </c>
      <c r="U389" s="39"/>
      <c r="V389" s="39"/>
      <c r="W389" s="39"/>
      <c r="X389" s="39">
        <v>140</v>
      </c>
      <c r="Y389" s="39">
        <v>964</v>
      </c>
      <c r="Z389" s="39">
        <v>999</v>
      </c>
      <c r="AA389" s="39">
        <v>105</v>
      </c>
      <c r="AB389" s="39">
        <v>0</v>
      </c>
      <c r="AC389" s="39">
        <v>0</v>
      </c>
      <c r="AD389" s="39"/>
      <c r="AE389" s="39"/>
      <c r="AF389" s="39"/>
      <c r="AG389" s="39">
        <v>30</v>
      </c>
      <c r="AH389" s="39">
        <v>346</v>
      </c>
      <c r="AI389" s="39">
        <v>354</v>
      </c>
      <c r="AJ389" s="39">
        <v>22</v>
      </c>
      <c r="AK389" s="39">
        <v>0</v>
      </c>
      <c r="AL389" s="39">
        <v>0</v>
      </c>
    </row>
    <row r="390" spans="1:38" ht="19.5" customHeight="1" x14ac:dyDescent="0.2">
      <c r="D390" s="47" t="s">
        <v>99</v>
      </c>
      <c r="F390" s="48">
        <v>80</v>
      </c>
      <c r="G390" s="48">
        <v>361</v>
      </c>
      <c r="H390" s="48">
        <v>393</v>
      </c>
      <c r="I390" s="48">
        <v>48</v>
      </c>
      <c r="J390" s="48">
        <v>0</v>
      </c>
      <c r="K390" s="48">
        <v>0</v>
      </c>
      <c r="L390" s="49"/>
      <c r="M390" s="49"/>
      <c r="N390" s="49"/>
      <c r="O390" s="48">
        <v>4</v>
      </c>
      <c r="P390" s="48">
        <v>157</v>
      </c>
      <c r="Q390" s="48">
        <v>158</v>
      </c>
      <c r="R390" s="48">
        <v>3</v>
      </c>
      <c r="S390" s="48">
        <v>0</v>
      </c>
      <c r="T390" s="48">
        <v>0</v>
      </c>
      <c r="U390" s="49"/>
      <c r="V390" s="49"/>
      <c r="W390" s="49"/>
      <c r="X390" s="48">
        <v>190</v>
      </c>
      <c r="Y390" s="48">
        <v>1334</v>
      </c>
      <c r="Z390" s="48">
        <v>1400</v>
      </c>
      <c r="AA390" s="48">
        <v>124</v>
      </c>
      <c r="AB390" s="48">
        <v>0</v>
      </c>
      <c r="AC390" s="48">
        <v>0</v>
      </c>
      <c r="AD390" s="49"/>
      <c r="AE390" s="49"/>
      <c r="AF390" s="49"/>
      <c r="AG390" s="48">
        <v>33</v>
      </c>
      <c r="AH390" s="48">
        <v>338</v>
      </c>
      <c r="AI390" s="48">
        <v>335</v>
      </c>
      <c r="AJ390" s="48">
        <v>36</v>
      </c>
      <c r="AK390" s="48">
        <v>0</v>
      </c>
      <c r="AL390" s="48">
        <v>0</v>
      </c>
    </row>
    <row r="391" spans="1:38" ht="20.100000000000001" customHeight="1" x14ac:dyDescent="0.2">
      <c r="D391" s="2" t="s">
        <v>114</v>
      </c>
      <c r="F391" s="39">
        <v>81</v>
      </c>
      <c r="G391" s="39">
        <v>557</v>
      </c>
      <c r="H391" s="39">
        <v>575</v>
      </c>
      <c r="I391" s="39">
        <v>63</v>
      </c>
      <c r="J391" s="39">
        <v>0</v>
      </c>
      <c r="K391" s="39">
        <v>0</v>
      </c>
      <c r="L391" s="39"/>
      <c r="M391" s="39"/>
      <c r="N391" s="39"/>
      <c r="O391" s="39">
        <v>17</v>
      </c>
      <c r="P391" s="39">
        <v>418</v>
      </c>
      <c r="Q391" s="39">
        <v>419</v>
      </c>
      <c r="R391" s="39">
        <v>16</v>
      </c>
      <c r="S391" s="39">
        <v>0</v>
      </c>
      <c r="T391" s="39">
        <v>0</v>
      </c>
      <c r="U391" s="39"/>
      <c r="V391" s="39"/>
      <c r="W391" s="39"/>
      <c r="X391" s="39">
        <v>346</v>
      </c>
      <c r="Y391" s="39">
        <v>2208</v>
      </c>
      <c r="Z391" s="39">
        <v>2375</v>
      </c>
      <c r="AA391" s="39">
        <v>179</v>
      </c>
      <c r="AB391" s="39">
        <v>0</v>
      </c>
      <c r="AC391" s="39">
        <v>0</v>
      </c>
      <c r="AD391" s="39"/>
      <c r="AE391" s="39"/>
      <c r="AF391" s="39"/>
      <c r="AG391" s="39">
        <v>43</v>
      </c>
      <c r="AH391" s="39">
        <v>890</v>
      </c>
      <c r="AI391" s="39">
        <v>861</v>
      </c>
      <c r="AJ391" s="39">
        <v>72</v>
      </c>
      <c r="AK391" s="39">
        <v>0</v>
      </c>
      <c r="AL391" s="39">
        <v>0</v>
      </c>
    </row>
    <row r="392" spans="1:38" ht="19.5" customHeight="1" x14ac:dyDescent="0.2">
      <c r="D392" s="47" t="s">
        <v>115</v>
      </c>
      <c r="F392" s="48">
        <v>46</v>
      </c>
      <c r="G392" s="48">
        <v>460</v>
      </c>
      <c r="H392" s="48">
        <v>447</v>
      </c>
      <c r="I392" s="48">
        <v>59</v>
      </c>
      <c r="J392" s="48">
        <v>0</v>
      </c>
      <c r="K392" s="48">
        <v>0</v>
      </c>
      <c r="L392" s="49"/>
      <c r="M392" s="49"/>
      <c r="N392" s="49"/>
      <c r="O392" s="48">
        <v>11</v>
      </c>
      <c r="P392" s="48">
        <v>429</v>
      </c>
      <c r="Q392" s="48">
        <v>428</v>
      </c>
      <c r="R392" s="48">
        <v>12</v>
      </c>
      <c r="S392" s="48">
        <v>0</v>
      </c>
      <c r="T392" s="48">
        <v>0</v>
      </c>
      <c r="U392" s="49"/>
      <c r="V392" s="49"/>
      <c r="W392" s="49"/>
      <c r="X392" s="48">
        <v>306</v>
      </c>
      <c r="Y392" s="48">
        <v>1889</v>
      </c>
      <c r="Z392" s="48">
        <v>1991</v>
      </c>
      <c r="AA392" s="48">
        <v>204</v>
      </c>
      <c r="AB392" s="48">
        <v>0</v>
      </c>
      <c r="AC392" s="48">
        <v>0</v>
      </c>
      <c r="AD392" s="49"/>
      <c r="AE392" s="49"/>
      <c r="AF392" s="49"/>
      <c r="AG392" s="48">
        <v>37</v>
      </c>
      <c r="AH392" s="48">
        <v>876</v>
      </c>
      <c r="AI392" s="48">
        <v>842</v>
      </c>
      <c r="AJ392" s="48">
        <v>71</v>
      </c>
      <c r="AK392" s="48">
        <v>0</v>
      </c>
      <c r="AL392" s="48">
        <v>0</v>
      </c>
    </row>
    <row r="393" spans="1:38" ht="20.100000000000001" customHeight="1" x14ac:dyDescent="0.2">
      <c r="D393" s="2" t="s">
        <v>116</v>
      </c>
      <c r="F393" s="39">
        <v>55</v>
      </c>
      <c r="G393" s="39">
        <v>249</v>
      </c>
      <c r="H393" s="39">
        <v>253</v>
      </c>
      <c r="I393" s="39">
        <v>51</v>
      </c>
      <c r="J393" s="39">
        <v>0</v>
      </c>
      <c r="K393" s="39">
        <v>0</v>
      </c>
      <c r="L393" s="39"/>
      <c r="M393" s="39"/>
      <c r="N393" s="39"/>
      <c r="O393" s="39">
        <v>10</v>
      </c>
      <c r="P393" s="39">
        <v>174</v>
      </c>
      <c r="Q393" s="39">
        <v>174</v>
      </c>
      <c r="R393" s="39">
        <v>10</v>
      </c>
      <c r="S393" s="39">
        <v>0</v>
      </c>
      <c r="T393" s="39">
        <v>0</v>
      </c>
      <c r="U393" s="39"/>
      <c r="V393" s="39"/>
      <c r="W393" s="39"/>
      <c r="X393" s="39">
        <v>232</v>
      </c>
      <c r="Y393" s="39">
        <v>1327</v>
      </c>
      <c r="Z393" s="39">
        <v>1319</v>
      </c>
      <c r="AA393" s="39">
        <v>240</v>
      </c>
      <c r="AB393" s="39">
        <v>0</v>
      </c>
      <c r="AC393" s="39">
        <v>0</v>
      </c>
      <c r="AD393" s="39"/>
      <c r="AE393" s="39"/>
      <c r="AF393" s="39"/>
      <c r="AG393" s="39">
        <v>24</v>
      </c>
      <c r="AH393" s="39">
        <v>334</v>
      </c>
      <c r="AI393" s="39">
        <v>331</v>
      </c>
      <c r="AJ393" s="39">
        <v>27</v>
      </c>
      <c r="AK393" s="39">
        <v>0</v>
      </c>
      <c r="AL393" s="39">
        <v>0</v>
      </c>
    </row>
    <row r="394" spans="1:38" ht="19.5" customHeight="1" x14ac:dyDescent="0.2">
      <c r="D394" s="47" t="s">
        <v>103</v>
      </c>
      <c r="F394" s="48">
        <v>93</v>
      </c>
      <c r="G394" s="48">
        <v>840</v>
      </c>
      <c r="H394" s="48">
        <v>801</v>
      </c>
      <c r="I394" s="48">
        <v>132</v>
      </c>
      <c r="J394" s="48">
        <v>0</v>
      </c>
      <c r="K394" s="48">
        <v>0</v>
      </c>
      <c r="L394" s="49"/>
      <c r="M394" s="49"/>
      <c r="N394" s="49"/>
      <c r="O394" s="48">
        <v>19</v>
      </c>
      <c r="P394" s="48">
        <v>415</v>
      </c>
      <c r="Q394" s="48">
        <v>392</v>
      </c>
      <c r="R394" s="48">
        <v>42</v>
      </c>
      <c r="S394" s="48">
        <v>0</v>
      </c>
      <c r="T394" s="48">
        <v>0</v>
      </c>
      <c r="U394" s="49"/>
      <c r="V394" s="49"/>
      <c r="W394" s="49"/>
      <c r="X394" s="48">
        <v>568</v>
      </c>
      <c r="Y394" s="48">
        <v>2236</v>
      </c>
      <c r="Z394" s="48">
        <v>2373</v>
      </c>
      <c r="AA394" s="48">
        <v>431</v>
      </c>
      <c r="AB394" s="48">
        <v>0</v>
      </c>
      <c r="AC394" s="48">
        <v>0</v>
      </c>
      <c r="AD394" s="49"/>
      <c r="AE394" s="49"/>
      <c r="AF394" s="49"/>
      <c r="AG394" s="48">
        <v>36</v>
      </c>
      <c r="AH394" s="48">
        <v>900</v>
      </c>
      <c r="AI394" s="48">
        <v>826</v>
      </c>
      <c r="AJ394" s="48">
        <v>110</v>
      </c>
      <c r="AK394" s="48">
        <v>0</v>
      </c>
      <c r="AL394" s="48">
        <v>0</v>
      </c>
    </row>
    <row r="395" spans="1:38" ht="20.100000000000001" customHeight="1" x14ac:dyDescent="0.2">
      <c r="D395" s="2" t="s">
        <v>104</v>
      </c>
      <c r="F395" s="39">
        <v>45</v>
      </c>
      <c r="G395" s="39">
        <v>444</v>
      </c>
      <c r="H395" s="39">
        <v>436</v>
      </c>
      <c r="I395" s="39">
        <v>53</v>
      </c>
      <c r="J395" s="39">
        <v>0</v>
      </c>
      <c r="K395" s="39">
        <v>0</v>
      </c>
      <c r="L395" s="39"/>
      <c r="M395" s="39"/>
      <c r="N395" s="39"/>
      <c r="O395" s="39">
        <v>4</v>
      </c>
      <c r="P395" s="39">
        <v>163</v>
      </c>
      <c r="Q395" s="39">
        <v>160</v>
      </c>
      <c r="R395" s="39">
        <v>7</v>
      </c>
      <c r="S395" s="39">
        <v>0</v>
      </c>
      <c r="T395" s="39">
        <v>0</v>
      </c>
      <c r="U395" s="39"/>
      <c r="V395" s="39"/>
      <c r="W395" s="39"/>
      <c r="X395" s="39">
        <v>270</v>
      </c>
      <c r="Y395" s="39">
        <v>1805</v>
      </c>
      <c r="Z395" s="39">
        <v>1831</v>
      </c>
      <c r="AA395" s="39">
        <v>244</v>
      </c>
      <c r="AB395" s="39">
        <v>0</v>
      </c>
      <c r="AC395" s="39">
        <v>0</v>
      </c>
      <c r="AD395" s="39"/>
      <c r="AE395" s="39"/>
      <c r="AF395" s="39"/>
      <c r="AG395" s="39">
        <v>23</v>
      </c>
      <c r="AH395" s="39">
        <v>344</v>
      </c>
      <c r="AI395" s="39">
        <v>347</v>
      </c>
      <c r="AJ395" s="39">
        <v>20</v>
      </c>
      <c r="AK395" s="39">
        <v>0</v>
      </c>
      <c r="AL395" s="39">
        <v>0</v>
      </c>
    </row>
    <row r="396" spans="1:38" ht="20.100000000000001" customHeight="1" x14ac:dyDescent="0.2"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</row>
    <row r="397" spans="1:38" s="1" customFormat="1" ht="20.100000000000001" customHeight="1" x14ac:dyDescent="0.25">
      <c r="A397" s="3"/>
      <c r="B397" s="6"/>
      <c r="C397" s="51" t="s">
        <v>159</v>
      </c>
      <c r="D397" s="52"/>
      <c r="E397" s="5"/>
      <c r="F397" s="53">
        <v>757</v>
      </c>
      <c r="G397" s="53">
        <v>4162</v>
      </c>
      <c r="H397" s="53">
        <v>4088</v>
      </c>
      <c r="I397" s="53">
        <v>831</v>
      </c>
      <c r="J397" s="53">
        <v>0</v>
      </c>
      <c r="K397" s="53">
        <v>0</v>
      </c>
      <c r="L397" s="54"/>
      <c r="M397" s="54"/>
      <c r="N397" s="54"/>
      <c r="O397" s="53">
        <v>94</v>
      </c>
      <c r="P397" s="53">
        <v>2208</v>
      </c>
      <c r="Q397" s="53">
        <v>2178</v>
      </c>
      <c r="R397" s="53">
        <v>124</v>
      </c>
      <c r="S397" s="53">
        <v>0</v>
      </c>
      <c r="T397" s="53">
        <v>0</v>
      </c>
      <c r="U397" s="54"/>
      <c r="V397" s="54"/>
      <c r="W397" s="54"/>
      <c r="X397" s="53">
        <v>2899</v>
      </c>
      <c r="Y397" s="53">
        <v>13838</v>
      </c>
      <c r="Z397" s="53">
        <v>14157</v>
      </c>
      <c r="AA397" s="53">
        <v>2580</v>
      </c>
      <c r="AB397" s="53">
        <v>0</v>
      </c>
      <c r="AC397" s="53">
        <v>0</v>
      </c>
      <c r="AD397" s="54"/>
      <c r="AE397" s="54"/>
      <c r="AF397" s="54"/>
      <c r="AG397" s="53">
        <v>276</v>
      </c>
      <c r="AH397" s="53">
        <v>4707</v>
      </c>
      <c r="AI397" s="53">
        <v>4571</v>
      </c>
      <c r="AJ397" s="53">
        <v>412</v>
      </c>
      <c r="AK397" s="53">
        <v>0</v>
      </c>
      <c r="AL397" s="53">
        <v>0</v>
      </c>
    </row>
    <row r="398" spans="1:38" s="1" customFormat="1" ht="20.100000000000001" customHeight="1" x14ac:dyDescent="0.2">
      <c r="A398" s="3"/>
      <c r="B398" s="6"/>
      <c r="C398" s="3"/>
      <c r="D398" s="3"/>
      <c r="E398" s="5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</row>
    <row r="399" spans="1:38" s="1" customFormat="1" ht="20.100000000000001" customHeight="1" x14ac:dyDescent="0.25">
      <c r="A399" s="3"/>
      <c r="B399" s="57" t="s">
        <v>235</v>
      </c>
      <c r="C399" s="58"/>
      <c r="D399" s="58"/>
      <c r="E399" s="5"/>
      <c r="F399" s="59">
        <v>757</v>
      </c>
      <c r="G399" s="59">
        <v>4162</v>
      </c>
      <c r="H399" s="59">
        <v>4088</v>
      </c>
      <c r="I399" s="59">
        <v>831</v>
      </c>
      <c r="J399" s="59">
        <v>0</v>
      </c>
      <c r="K399" s="59">
        <v>0</v>
      </c>
      <c r="L399" s="54"/>
      <c r="M399" s="54"/>
      <c r="N399" s="54"/>
      <c r="O399" s="59">
        <v>94</v>
      </c>
      <c r="P399" s="59">
        <v>2208</v>
      </c>
      <c r="Q399" s="59">
        <v>2178</v>
      </c>
      <c r="R399" s="59">
        <v>124</v>
      </c>
      <c r="S399" s="59">
        <v>0</v>
      </c>
      <c r="T399" s="59">
        <v>0</v>
      </c>
      <c r="U399" s="54"/>
      <c r="V399" s="54"/>
      <c r="W399" s="54"/>
      <c r="X399" s="59">
        <v>2899</v>
      </c>
      <c r="Y399" s="59">
        <v>13838</v>
      </c>
      <c r="Z399" s="59">
        <v>14157</v>
      </c>
      <c r="AA399" s="59">
        <v>2580</v>
      </c>
      <c r="AB399" s="59">
        <v>0</v>
      </c>
      <c r="AC399" s="59">
        <v>0</v>
      </c>
      <c r="AD399" s="54"/>
      <c r="AE399" s="54"/>
      <c r="AF399" s="54"/>
      <c r="AG399" s="59">
        <v>276</v>
      </c>
      <c r="AH399" s="59">
        <v>4707</v>
      </c>
      <c r="AI399" s="59">
        <v>4571</v>
      </c>
      <c r="AJ399" s="59">
        <v>412</v>
      </c>
      <c r="AK399" s="59">
        <v>0</v>
      </c>
      <c r="AL399" s="59">
        <v>0</v>
      </c>
    </row>
    <row r="400" spans="1:38" ht="20.100000000000001" customHeight="1" x14ac:dyDescent="0.2"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</row>
    <row r="401" spans="1:38" ht="20.100000000000001" customHeight="1" x14ac:dyDescent="0.2">
      <c r="B401" s="6" t="s">
        <v>236</v>
      </c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</row>
    <row r="402" spans="1:38" ht="20.100000000000001" customHeight="1" x14ac:dyDescent="0.2">
      <c r="C402" s="3" t="s">
        <v>154</v>
      </c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</row>
    <row r="403" spans="1:38" ht="20.100000000000001" customHeight="1" x14ac:dyDescent="0.2">
      <c r="D403" s="2" t="s">
        <v>96</v>
      </c>
      <c r="F403" s="39">
        <v>68</v>
      </c>
      <c r="G403" s="39">
        <v>249</v>
      </c>
      <c r="H403" s="39">
        <v>270</v>
      </c>
      <c r="I403" s="39">
        <v>47</v>
      </c>
      <c r="J403" s="39">
        <v>0</v>
      </c>
      <c r="K403" s="39">
        <v>0</v>
      </c>
      <c r="L403" s="39"/>
      <c r="M403" s="39"/>
      <c r="N403" s="39"/>
      <c r="O403" s="39">
        <v>9</v>
      </c>
      <c r="P403" s="39">
        <v>403</v>
      </c>
      <c r="Q403" s="39">
        <v>407</v>
      </c>
      <c r="R403" s="39">
        <v>5</v>
      </c>
      <c r="S403" s="39">
        <v>0</v>
      </c>
      <c r="T403" s="39">
        <v>0</v>
      </c>
      <c r="U403" s="39"/>
      <c r="V403" s="39"/>
      <c r="W403" s="39"/>
      <c r="X403" s="39">
        <v>90</v>
      </c>
      <c r="Y403" s="39">
        <v>432</v>
      </c>
      <c r="Z403" s="39">
        <v>437</v>
      </c>
      <c r="AA403" s="39">
        <v>85</v>
      </c>
      <c r="AB403" s="39">
        <v>0</v>
      </c>
      <c r="AC403" s="39">
        <v>0</v>
      </c>
      <c r="AD403" s="39"/>
      <c r="AE403" s="39"/>
      <c r="AF403" s="39"/>
      <c r="AG403" s="39">
        <v>29</v>
      </c>
      <c r="AH403" s="39">
        <v>444</v>
      </c>
      <c r="AI403" s="39">
        <v>456</v>
      </c>
      <c r="AJ403" s="39">
        <v>17</v>
      </c>
      <c r="AK403" s="39">
        <v>0</v>
      </c>
      <c r="AL403" s="39">
        <v>0</v>
      </c>
    </row>
    <row r="404" spans="1:38" ht="19.5" customHeight="1" x14ac:dyDescent="0.2">
      <c r="D404" s="47" t="s">
        <v>97</v>
      </c>
      <c r="F404" s="48">
        <v>38</v>
      </c>
      <c r="G404" s="48">
        <v>368</v>
      </c>
      <c r="H404" s="48">
        <v>390</v>
      </c>
      <c r="I404" s="48">
        <v>16</v>
      </c>
      <c r="J404" s="48">
        <v>0</v>
      </c>
      <c r="K404" s="48">
        <v>0</v>
      </c>
      <c r="L404" s="49"/>
      <c r="M404" s="49"/>
      <c r="N404" s="49"/>
      <c r="O404" s="48">
        <v>5</v>
      </c>
      <c r="P404" s="48">
        <v>381</v>
      </c>
      <c r="Q404" s="48">
        <v>379</v>
      </c>
      <c r="R404" s="48">
        <v>7</v>
      </c>
      <c r="S404" s="48">
        <v>0</v>
      </c>
      <c r="T404" s="48">
        <v>0</v>
      </c>
      <c r="U404" s="49"/>
      <c r="V404" s="49"/>
      <c r="W404" s="49"/>
      <c r="X404" s="48">
        <v>54</v>
      </c>
      <c r="Y404" s="48">
        <v>131</v>
      </c>
      <c r="Z404" s="48">
        <v>171</v>
      </c>
      <c r="AA404" s="48">
        <v>14</v>
      </c>
      <c r="AB404" s="48">
        <v>0</v>
      </c>
      <c r="AC404" s="48">
        <v>0</v>
      </c>
      <c r="AD404" s="49"/>
      <c r="AE404" s="49"/>
      <c r="AF404" s="49"/>
      <c r="AG404" s="48">
        <v>28</v>
      </c>
      <c r="AH404" s="48">
        <v>473</v>
      </c>
      <c r="AI404" s="48">
        <v>477</v>
      </c>
      <c r="AJ404" s="48">
        <v>24</v>
      </c>
      <c r="AK404" s="48">
        <v>0</v>
      </c>
      <c r="AL404" s="48">
        <v>0</v>
      </c>
    </row>
    <row r="405" spans="1:38" ht="20.100000000000001" customHeight="1" x14ac:dyDescent="0.2">
      <c r="D405" s="2" t="s">
        <v>113</v>
      </c>
      <c r="F405" s="39">
        <v>17</v>
      </c>
      <c r="G405" s="39">
        <v>189</v>
      </c>
      <c r="H405" s="39">
        <v>196</v>
      </c>
      <c r="I405" s="39">
        <v>10</v>
      </c>
      <c r="J405" s="39">
        <v>0</v>
      </c>
      <c r="K405" s="39">
        <v>0</v>
      </c>
      <c r="L405" s="39"/>
      <c r="M405" s="39"/>
      <c r="N405" s="39"/>
      <c r="O405" s="39">
        <v>6</v>
      </c>
      <c r="P405" s="39">
        <v>418</v>
      </c>
      <c r="Q405" s="39">
        <v>418</v>
      </c>
      <c r="R405" s="39">
        <v>6</v>
      </c>
      <c r="S405" s="39">
        <v>0</v>
      </c>
      <c r="T405" s="39">
        <v>0</v>
      </c>
      <c r="U405" s="39"/>
      <c r="V405" s="39"/>
      <c r="W405" s="39"/>
      <c r="X405" s="39">
        <v>45</v>
      </c>
      <c r="Y405" s="39">
        <v>281</v>
      </c>
      <c r="Z405" s="39">
        <v>296</v>
      </c>
      <c r="AA405" s="39">
        <v>30</v>
      </c>
      <c r="AB405" s="39">
        <v>0</v>
      </c>
      <c r="AC405" s="39">
        <v>0</v>
      </c>
      <c r="AD405" s="39"/>
      <c r="AE405" s="39"/>
      <c r="AF405" s="39"/>
      <c r="AG405" s="39">
        <v>33</v>
      </c>
      <c r="AH405" s="39">
        <v>415</v>
      </c>
      <c r="AI405" s="39">
        <v>425</v>
      </c>
      <c r="AJ405" s="39">
        <v>23</v>
      </c>
      <c r="AK405" s="39">
        <v>0</v>
      </c>
      <c r="AL405" s="39">
        <v>0</v>
      </c>
    </row>
    <row r="406" spans="1:38" ht="19.5" customHeight="1" x14ac:dyDescent="0.2">
      <c r="D406" s="47" t="s">
        <v>99</v>
      </c>
      <c r="F406" s="48">
        <v>111</v>
      </c>
      <c r="G406" s="48">
        <v>167</v>
      </c>
      <c r="H406" s="48">
        <v>165</v>
      </c>
      <c r="I406" s="48">
        <v>113</v>
      </c>
      <c r="J406" s="48">
        <v>0</v>
      </c>
      <c r="K406" s="48">
        <v>0</v>
      </c>
      <c r="L406" s="49"/>
      <c r="M406" s="49"/>
      <c r="N406" s="49"/>
      <c r="O406" s="48">
        <v>8</v>
      </c>
      <c r="P406" s="48">
        <v>397</v>
      </c>
      <c r="Q406" s="48">
        <v>399</v>
      </c>
      <c r="R406" s="48">
        <v>6</v>
      </c>
      <c r="S406" s="48">
        <v>0</v>
      </c>
      <c r="T406" s="48">
        <v>0</v>
      </c>
      <c r="U406" s="49"/>
      <c r="V406" s="49"/>
      <c r="W406" s="49"/>
      <c r="X406" s="48">
        <v>298</v>
      </c>
      <c r="Y406" s="48">
        <v>372</v>
      </c>
      <c r="Z406" s="48">
        <v>339</v>
      </c>
      <c r="AA406" s="48">
        <v>331</v>
      </c>
      <c r="AB406" s="48">
        <v>0</v>
      </c>
      <c r="AC406" s="48">
        <v>0</v>
      </c>
      <c r="AD406" s="49"/>
      <c r="AE406" s="49"/>
      <c r="AF406" s="49"/>
      <c r="AG406" s="48">
        <v>23</v>
      </c>
      <c r="AH406" s="48">
        <v>445</v>
      </c>
      <c r="AI406" s="48">
        <v>445</v>
      </c>
      <c r="AJ406" s="48">
        <v>23</v>
      </c>
      <c r="AK406" s="48">
        <v>0</v>
      </c>
      <c r="AL406" s="48">
        <v>0</v>
      </c>
    </row>
    <row r="407" spans="1:38" ht="20.100000000000001" customHeight="1" x14ac:dyDescent="0.2">
      <c r="D407" s="2" t="s">
        <v>114</v>
      </c>
      <c r="F407" s="39">
        <v>409</v>
      </c>
      <c r="G407" s="39">
        <v>474</v>
      </c>
      <c r="H407" s="39">
        <v>485</v>
      </c>
      <c r="I407" s="39">
        <v>398</v>
      </c>
      <c r="J407" s="39">
        <v>0</v>
      </c>
      <c r="K407" s="39">
        <v>0</v>
      </c>
      <c r="L407" s="39"/>
      <c r="M407" s="39"/>
      <c r="N407" s="39"/>
      <c r="O407" s="39">
        <v>19</v>
      </c>
      <c r="P407" s="39">
        <v>535</v>
      </c>
      <c r="Q407" s="39">
        <v>543</v>
      </c>
      <c r="R407" s="39">
        <v>11</v>
      </c>
      <c r="S407" s="39">
        <v>0</v>
      </c>
      <c r="T407" s="39">
        <v>0</v>
      </c>
      <c r="U407" s="39"/>
      <c r="V407" s="39"/>
      <c r="W407" s="39"/>
      <c r="X407" s="39">
        <v>566</v>
      </c>
      <c r="Y407" s="39">
        <v>633</v>
      </c>
      <c r="Z407" s="39">
        <v>751</v>
      </c>
      <c r="AA407" s="39">
        <v>448</v>
      </c>
      <c r="AB407" s="39">
        <v>0</v>
      </c>
      <c r="AC407" s="39">
        <v>0</v>
      </c>
      <c r="AD407" s="39"/>
      <c r="AE407" s="39"/>
      <c r="AF407" s="39"/>
      <c r="AG407" s="39">
        <v>91</v>
      </c>
      <c r="AH407" s="39">
        <v>1504</v>
      </c>
      <c r="AI407" s="39">
        <v>1534</v>
      </c>
      <c r="AJ407" s="39">
        <v>61</v>
      </c>
      <c r="AK407" s="39">
        <v>0</v>
      </c>
      <c r="AL407" s="39">
        <v>0</v>
      </c>
    </row>
    <row r="408" spans="1:38" ht="19.5" customHeight="1" x14ac:dyDescent="0.2">
      <c r="D408" s="47" t="s">
        <v>115</v>
      </c>
      <c r="F408" s="48">
        <v>289</v>
      </c>
      <c r="G408" s="48">
        <v>829</v>
      </c>
      <c r="H408" s="48">
        <v>836</v>
      </c>
      <c r="I408" s="48">
        <v>282</v>
      </c>
      <c r="J408" s="48">
        <v>0</v>
      </c>
      <c r="K408" s="48">
        <v>0</v>
      </c>
      <c r="L408" s="49"/>
      <c r="M408" s="49"/>
      <c r="N408" s="49"/>
      <c r="O408" s="48">
        <v>10</v>
      </c>
      <c r="P408" s="48">
        <v>510</v>
      </c>
      <c r="Q408" s="48">
        <v>511</v>
      </c>
      <c r="R408" s="48">
        <v>9</v>
      </c>
      <c r="S408" s="48">
        <v>0</v>
      </c>
      <c r="T408" s="48">
        <v>0</v>
      </c>
      <c r="U408" s="49"/>
      <c r="V408" s="49"/>
      <c r="W408" s="49"/>
      <c r="X408" s="48">
        <v>340</v>
      </c>
      <c r="Y408" s="48">
        <v>580</v>
      </c>
      <c r="Z408" s="48">
        <v>629</v>
      </c>
      <c r="AA408" s="48">
        <v>291</v>
      </c>
      <c r="AB408" s="48">
        <v>0</v>
      </c>
      <c r="AC408" s="48">
        <v>0</v>
      </c>
      <c r="AD408" s="49"/>
      <c r="AE408" s="49"/>
      <c r="AF408" s="49"/>
      <c r="AG408" s="48">
        <v>107</v>
      </c>
      <c r="AH408" s="48">
        <v>1522</v>
      </c>
      <c r="AI408" s="48">
        <v>1541</v>
      </c>
      <c r="AJ408" s="48">
        <v>88</v>
      </c>
      <c r="AK408" s="48">
        <v>0</v>
      </c>
      <c r="AL408" s="48">
        <v>0</v>
      </c>
    </row>
    <row r="409" spans="1:38" ht="20.100000000000001" customHeight="1" x14ac:dyDescent="0.2">
      <c r="D409" s="2" t="s">
        <v>116</v>
      </c>
      <c r="F409" s="39">
        <v>81</v>
      </c>
      <c r="G409" s="39">
        <v>669</v>
      </c>
      <c r="H409" s="39">
        <v>682</v>
      </c>
      <c r="I409" s="39">
        <v>68</v>
      </c>
      <c r="J409" s="39">
        <v>0</v>
      </c>
      <c r="K409" s="39">
        <v>0</v>
      </c>
      <c r="L409" s="39"/>
      <c r="M409" s="39"/>
      <c r="N409" s="39"/>
      <c r="O409" s="39">
        <v>14</v>
      </c>
      <c r="P409" s="39">
        <v>501</v>
      </c>
      <c r="Q409" s="39">
        <v>501</v>
      </c>
      <c r="R409" s="39">
        <v>14</v>
      </c>
      <c r="S409" s="39">
        <v>0</v>
      </c>
      <c r="T409" s="39">
        <v>0</v>
      </c>
      <c r="U409" s="39"/>
      <c r="V409" s="39"/>
      <c r="W409" s="39"/>
      <c r="X409" s="39">
        <v>164</v>
      </c>
      <c r="Y409" s="39">
        <v>649</v>
      </c>
      <c r="Z409" s="39">
        <v>697</v>
      </c>
      <c r="AA409" s="39">
        <v>116</v>
      </c>
      <c r="AB409" s="39">
        <v>0</v>
      </c>
      <c r="AC409" s="39">
        <v>0</v>
      </c>
      <c r="AD409" s="39"/>
      <c r="AE409" s="39"/>
      <c r="AF409" s="39"/>
      <c r="AG409" s="39">
        <v>115</v>
      </c>
      <c r="AH409" s="39">
        <v>1540</v>
      </c>
      <c r="AI409" s="39">
        <v>1561</v>
      </c>
      <c r="AJ409" s="39">
        <v>94</v>
      </c>
      <c r="AK409" s="39">
        <v>0</v>
      </c>
      <c r="AL409" s="39">
        <v>0</v>
      </c>
    </row>
    <row r="410" spans="1:38" ht="19.5" customHeight="1" x14ac:dyDescent="0.2">
      <c r="D410" s="47" t="s">
        <v>103</v>
      </c>
      <c r="F410" s="48">
        <v>23</v>
      </c>
      <c r="G410" s="48">
        <v>275</v>
      </c>
      <c r="H410" s="48">
        <v>275</v>
      </c>
      <c r="I410" s="48">
        <v>23</v>
      </c>
      <c r="J410" s="48">
        <v>0</v>
      </c>
      <c r="K410" s="48">
        <v>0</v>
      </c>
      <c r="L410" s="49"/>
      <c r="M410" s="49"/>
      <c r="N410" s="49"/>
      <c r="O410" s="48">
        <v>13</v>
      </c>
      <c r="P410" s="48">
        <v>188</v>
      </c>
      <c r="Q410" s="48">
        <v>197</v>
      </c>
      <c r="R410" s="48">
        <v>4</v>
      </c>
      <c r="S410" s="48">
        <v>0</v>
      </c>
      <c r="T410" s="48">
        <v>0</v>
      </c>
      <c r="U410" s="49"/>
      <c r="V410" s="49"/>
      <c r="W410" s="49"/>
      <c r="X410" s="48">
        <v>43</v>
      </c>
      <c r="Y410" s="48">
        <v>242</v>
      </c>
      <c r="Z410" s="48">
        <v>265</v>
      </c>
      <c r="AA410" s="48">
        <v>20</v>
      </c>
      <c r="AB410" s="48">
        <v>0</v>
      </c>
      <c r="AC410" s="48">
        <v>0</v>
      </c>
      <c r="AD410" s="49"/>
      <c r="AE410" s="49"/>
      <c r="AF410" s="49"/>
      <c r="AG410" s="48">
        <v>27</v>
      </c>
      <c r="AH410" s="48">
        <v>367</v>
      </c>
      <c r="AI410" s="48">
        <v>365</v>
      </c>
      <c r="AJ410" s="48">
        <v>29</v>
      </c>
      <c r="AK410" s="48">
        <v>0</v>
      </c>
      <c r="AL410" s="48">
        <v>0</v>
      </c>
    </row>
    <row r="411" spans="1:38" ht="20.100000000000001" customHeight="1" x14ac:dyDescent="0.2">
      <c r="D411" s="2" t="s">
        <v>104</v>
      </c>
      <c r="F411" s="39">
        <v>37</v>
      </c>
      <c r="G411" s="39">
        <v>225</v>
      </c>
      <c r="H411" s="39">
        <v>232</v>
      </c>
      <c r="I411" s="39">
        <v>30</v>
      </c>
      <c r="J411" s="39">
        <v>0</v>
      </c>
      <c r="K411" s="39">
        <v>0</v>
      </c>
      <c r="L411" s="39"/>
      <c r="M411" s="39"/>
      <c r="N411" s="39"/>
      <c r="O411" s="39">
        <v>4</v>
      </c>
      <c r="P411" s="39">
        <v>164</v>
      </c>
      <c r="Q411" s="39">
        <v>167</v>
      </c>
      <c r="R411" s="39">
        <v>1</v>
      </c>
      <c r="S411" s="39">
        <v>0</v>
      </c>
      <c r="T411" s="39">
        <v>0</v>
      </c>
      <c r="U411" s="39"/>
      <c r="V411" s="39"/>
      <c r="W411" s="39"/>
      <c r="X411" s="39">
        <v>40</v>
      </c>
      <c r="Y411" s="39">
        <v>257</v>
      </c>
      <c r="Z411" s="39">
        <v>257</v>
      </c>
      <c r="AA411" s="39">
        <v>40</v>
      </c>
      <c r="AB411" s="39">
        <v>0</v>
      </c>
      <c r="AC411" s="39">
        <v>0</v>
      </c>
      <c r="AD411" s="39"/>
      <c r="AE411" s="39"/>
      <c r="AF411" s="39"/>
      <c r="AG411" s="39">
        <v>16</v>
      </c>
      <c r="AH411" s="39">
        <v>377</v>
      </c>
      <c r="AI411" s="39">
        <v>373</v>
      </c>
      <c r="AJ411" s="39">
        <v>20</v>
      </c>
      <c r="AK411" s="39">
        <v>0</v>
      </c>
      <c r="AL411" s="39">
        <v>0</v>
      </c>
    </row>
    <row r="412" spans="1:38" ht="19.5" customHeight="1" x14ac:dyDescent="0.2">
      <c r="D412" s="47" t="s">
        <v>117</v>
      </c>
      <c r="F412" s="48">
        <v>198</v>
      </c>
      <c r="G412" s="48">
        <v>196</v>
      </c>
      <c r="H412" s="48">
        <v>199</v>
      </c>
      <c r="I412" s="48">
        <v>195</v>
      </c>
      <c r="J412" s="48">
        <v>0</v>
      </c>
      <c r="K412" s="48">
        <v>0</v>
      </c>
      <c r="L412" s="49"/>
      <c r="M412" s="49"/>
      <c r="N412" s="49"/>
      <c r="O412" s="48">
        <v>9</v>
      </c>
      <c r="P412" s="48">
        <v>159</v>
      </c>
      <c r="Q412" s="48">
        <v>147</v>
      </c>
      <c r="R412" s="48">
        <v>21</v>
      </c>
      <c r="S412" s="48">
        <v>0</v>
      </c>
      <c r="T412" s="48">
        <v>0</v>
      </c>
      <c r="U412" s="49"/>
      <c r="V412" s="49"/>
      <c r="W412" s="49"/>
      <c r="X412" s="48">
        <v>218</v>
      </c>
      <c r="Y412" s="48">
        <v>339</v>
      </c>
      <c r="Z412" s="48">
        <v>298</v>
      </c>
      <c r="AA412" s="48">
        <v>259</v>
      </c>
      <c r="AB412" s="48">
        <v>0</v>
      </c>
      <c r="AC412" s="48">
        <v>0</v>
      </c>
      <c r="AD412" s="49"/>
      <c r="AE412" s="49"/>
      <c r="AF412" s="49"/>
      <c r="AG412" s="48">
        <v>18</v>
      </c>
      <c r="AH412" s="48">
        <v>340</v>
      </c>
      <c r="AI412" s="48">
        <v>262</v>
      </c>
      <c r="AJ412" s="48">
        <v>96</v>
      </c>
      <c r="AK412" s="48">
        <v>0</v>
      </c>
      <c r="AL412" s="48">
        <v>0</v>
      </c>
    </row>
    <row r="413" spans="1:38" ht="20.100000000000001" customHeight="1" x14ac:dyDescent="0.2"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</row>
    <row r="414" spans="1:38" s="1" customFormat="1" ht="20.100000000000001" customHeight="1" x14ac:dyDescent="0.25">
      <c r="A414" s="3"/>
      <c r="B414" s="6"/>
      <c r="C414" s="51" t="s">
        <v>159</v>
      </c>
      <c r="D414" s="52"/>
      <c r="E414" s="5"/>
      <c r="F414" s="53">
        <v>1271</v>
      </c>
      <c r="G414" s="53">
        <v>3641</v>
      </c>
      <c r="H414" s="53">
        <v>3730</v>
      </c>
      <c r="I414" s="53">
        <v>1182</v>
      </c>
      <c r="J414" s="53">
        <v>0</v>
      </c>
      <c r="K414" s="53">
        <v>0</v>
      </c>
      <c r="L414" s="54"/>
      <c r="M414" s="54"/>
      <c r="N414" s="54"/>
      <c r="O414" s="53">
        <v>97</v>
      </c>
      <c r="P414" s="53">
        <v>3656</v>
      </c>
      <c r="Q414" s="53">
        <v>3669</v>
      </c>
      <c r="R414" s="53">
        <v>84</v>
      </c>
      <c r="S414" s="53">
        <v>0</v>
      </c>
      <c r="T414" s="53">
        <v>0</v>
      </c>
      <c r="U414" s="54"/>
      <c r="V414" s="54"/>
      <c r="W414" s="54"/>
      <c r="X414" s="53">
        <v>1858</v>
      </c>
      <c r="Y414" s="53">
        <v>3916</v>
      </c>
      <c r="Z414" s="53">
        <v>4140</v>
      </c>
      <c r="AA414" s="53">
        <v>1634</v>
      </c>
      <c r="AB414" s="53">
        <v>0</v>
      </c>
      <c r="AC414" s="53">
        <v>0</v>
      </c>
      <c r="AD414" s="54"/>
      <c r="AE414" s="54"/>
      <c r="AF414" s="54"/>
      <c r="AG414" s="53">
        <v>487</v>
      </c>
      <c r="AH414" s="53">
        <v>7427</v>
      </c>
      <c r="AI414" s="53">
        <v>7439</v>
      </c>
      <c r="AJ414" s="53">
        <v>475</v>
      </c>
      <c r="AK414" s="53">
        <v>0</v>
      </c>
      <c r="AL414" s="53">
        <v>0</v>
      </c>
    </row>
    <row r="415" spans="1:38" ht="20.100000000000001" customHeight="1" x14ac:dyDescent="0.2"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</row>
    <row r="416" spans="1:38" ht="20.100000000000001" customHeight="1" x14ac:dyDescent="0.2">
      <c r="C416" s="3" t="s">
        <v>237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</row>
    <row r="417" spans="1:38" ht="20.100000000000001" customHeight="1" x14ac:dyDescent="0.2">
      <c r="D417" s="2" t="s">
        <v>238</v>
      </c>
      <c r="F417" s="39">
        <v>48</v>
      </c>
      <c r="G417" s="39">
        <v>69</v>
      </c>
      <c r="H417" s="39">
        <v>90</v>
      </c>
      <c r="I417" s="39">
        <v>27</v>
      </c>
      <c r="J417" s="39">
        <v>0</v>
      </c>
      <c r="K417" s="39">
        <v>0</v>
      </c>
      <c r="L417" s="39"/>
      <c r="M417" s="39"/>
      <c r="N417" s="39"/>
      <c r="O417" s="39">
        <v>11</v>
      </c>
      <c r="P417" s="39">
        <v>336</v>
      </c>
      <c r="Q417" s="39">
        <v>329</v>
      </c>
      <c r="R417" s="39">
        <v>18</v>
      </c>
      <c r="S417" s="39">
        <v>0</v>
      </c>
      <c r="T417" s="39">
        <v>0</v>
      </c>
      <c r="U417" s="39"/>
      <c r="V417" s="39"/>
      <c r="W417" s="39"/>
      <c r="X417" s="39">
        <v>48</v>
      </c>
      <c r="Y417" s="39">
        <v>182</v>
      </c>
      <c r="Z417" s="39">
        <v>169</v>
      </c>
      <c r="AA417" s="39">
        <v>61</v>
      </c>
      <c r="AB417" s="39">
        <v>0</v>
      </c>
      <c r="AC417" s="39">
        <v>0</v>
      </c>
      <c r="AD417" s="39"/>
      <c r="AE417" s="39"/>
      <c r="AF417" s="39"/>
      <c r="AG417" s="39">
        <v>186</v>
      </c>
      <c r="AH417" s="39">
        <v>2911</v>
      </c>
      <c r="AI417" s="39">
        <v>2988</v>
      </c>
      <c r="AJ417" s="39">
        <v>109</v>
      </c>
      <c r="AK417" s="39">
        <v>0</v>
      </c>
      <c r="AL417" s="39">
        <v>0</v>
      </c>
    </row>
    <row r="418" spans="1:38" ht="20.100000000000001" customHeight="1" x14ac:dyDescent="0.2"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</row>
    <row r="419" spans="1:38" s="1" customFormat="1" ht="20.100000000000001" customHeight="1" x14ac:dyDescent="0.25">
      <c r="A419" s="3"/>
      <c r="B419" s="6"/>
      <c r="C419" s="51" t="s">
        <v>194</v>
      </c>
      <c r="D419" s="52"/>
      <c r="E419" s="5"/>
      <c r="F419" s="53">
        <v>48</v>
      </c>
      <c r="G419" s="53">
        <v>69</v>
      </c>
      <c r="H419" s="53">
        <v>90</v>
      </c>
      <c r="I419" s="53">
        <v>27</v>
      </c>
      <c r="J419" s="53">
        <v>0</v>
      </c>
      <c r="K419" s="53">
        <v>0</v>
      </c>
      <c r="L419" s="54"/>
      <c r="M419" s="54"/>
      <c r="N419" s="54"/>
      <c r="O419" s="53">
        <v>11</v>
      </c>
      <c r="P419" s="53">
        <v>336</v>
      </c>
      <c r="Q419" s="53">
        <v>329</v>
      </c>
      <c r="R419" s="53">
        <v>18</v>
      </c>
      <c r="S419" s="53">
        <v>0</v>
      </c>
      <c r="T419" s="53">
        <v>0</v>
      </c>
      <c r="U419" s="54"/>
      <c r="V419" s="54"/>
      <c r="W419" s="54"/>
      <c r="X419" s="53">
        <v>48</v>
      </c>
      <c r="Y419" s="53">
        <v>182</v>
      </c>
      <c r="Z419" s="53">
        <v>169</v>
      </c>
      <c r="AA419" s="53">
        <v>61</v>
      </c>
      <c r="AB419" s="53">
        <v>0</v>
      </c>
      <c r="AC419" s="53">
        <v>0</v>
      </c>
      <c r="AD419" s="54"/>
      <c r="AE419" s="54"/>
      <c r="AF419" s="54"/>
      <c r="AG419" s="53">
        <v>186</v>
      </c>
      <c r="AH419" s="53">
        <v>2911</v>
      </c>
      <c r="AI419" s="53">
        <v>2988</v>
      </c>
      <c r="AJ419" s="53">
        <v>109</v>
      </c>
      <c r="AK419" s="53">
        <v>0</v>
      </c>
      <c r="AL419" s="53">
        <v>0</v>
      </c>
    </row>
    <row r="420" spans="1:38" ht="20.100000000000001" customHeight="1" x14ac:dyDescent="0.2"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</row>
    <row r="421" spans="1:38" s="1" customFormat="1" ht="20.100000000000001" customHeight="1" x14ac:dyDescent="0.25">
      <c r="A421" s="3"/>
      <c r="B421" s="57" t="s">
        <v>239</v>
      </c>
      <c r="C421" s="58"/>
      <c r="D421" s="58"/>
      <c r="E421" s="5"/>
      <c r="F421" s="59">
        <v>1319</v>
      </c>
      <c r="G421" s="59">
        <v>3710</v>
      </c>
      <c r="H421" s="59">
        <v>3820</v>
      </c>
      <c r="I421" s="59">
        <v>1209</v>
      </c>
      <c r="J421" s="59">
        <v>0</v>
      </c>
      <c r="K421" s="59">
        <v>0</v>
      </c>
      <c r="L421" s="54"/>
      <c r="M421" s="54"/>
      <c r="N421" s="54"/>
      <c r="O421" s="59">
        <v>108</v>
      </c>
      <c r="P421" s="59">
        <v>3992</v>
      </c>
      <c r="Q421" s="59">
        <v>3998</v>
      </c>
      <c r="R421" s="59">
        <v>102</v>
      </c>
      <c r="S421" s="59">
        <v>0</v>
      </c>
      <c r="T421" s="59">
        <v>0</v>
      </c>
      <c r="U421" s="54"/>
      <c r="V421" s="54"/>
      <c r="W421" s="54"/>
      <c r="X421" s="59">
        <v>1906</v>
      </c>
      <c r="Y421" s="59">
        <v>4098</v>
      </c>
      <c r="Z421" s="59">
        <v>4309</v>
      </c>
      <c r="AA421" s="59">
        <v>1695</v>
      </c>
      <c r="AB421" s="59">
        <v>0</v>
      </c>
      <c r="AC421" s="59">
        <v>0</v>
      </c>
      <c r="AD421" s="54"/>
      <c r="AE421" s="54"/>
      <c r="AF421" s="54"/>
      <c r="AG421" s="59">
        <v>673</v>
      </c>
      <c r="AH421" s="59">
        <v>10338</v>
      </c>
      <c r="AI421" s="59">
        <v>10427</v>
      </c>
      <c r="AJ421" s="59">
        <v>584</v>
      </c>
      <c r="AK421" s="59">
        <v>0</v>
      </c>
      <c r="AL421" s="59">
        <v>0</v>
      </c>
    </row>
    <row r="422" spans="1:38" ht="20.100000000000001" customHeight="1" x14ac:dyDescent="0.2"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</row>
    <row r="423" spans="1:38" ht="20.100000000000001" customHeight="1" x14ac:dyDescent="0.2">
      <c r="B423" s="6" t="s">
        <v>240</v>
      </c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</row>
    <row r="424" spans="1:38" ht="20.100000000000001" customHeight="1" x14ac:dyDescent="0.2">
      <c r="C424" s="3" t="s">
        <v>154</v>
      </c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</row>
    <row r="425" spans="1:38" ht="20.100000000000001" customHeight="1" x14ac:dyDescent="0.2">
      <c r="D425" s="2" t="s">
        <v>96</v>
      </c>
      <c r="F425" s="39">
        <v>57</v>
      </c>
      <c r="G425" s="39">
        <v>388</v>
      </c>
      <c r="H425" s="39">
        <v>347</v>
      </c>
      <c r="I425" s="39">
        <v>98</v>
      </c>
      <c r="J425" s="39">
        <v>0</v>
      </c>
      <c r="K425" s="39">
        <v>0</v>
      </c>
      <c r="L425" s="39"/>
      <c r="M425" s="39"/>
      <c r="N425" s="39"/>
      <c r="O425" s="39">
        <v>18</v>
      </c>
      <c r="P425" s="39">
        <v>267</v>
      </c>
      <c r="Q425" s="39">
        <v>275</v>
      </c>
      <c r="R425" s="39">
        <v>10</v>
      </c>
      <c r="S425" s="39">
        <v>0</v>
      </c>
      <c r="T425" s="39">
        <v>0</v>
      </c>
      <c r="U425" s="39"/>
      <c r="V425" s="39"/>
      <c r="W425" s="39"/>
      <c r="X425" s="39">
        <v>129</v>
      </c>
      <c r="Y425" s="39">
        <v>406</v>
      </c>
      <c r="Z425" s="39">
        <v>397</v>
      </c>
      <c r="AA425" s="39">
        <v>138</v>
      </c>
      <c r="AB425" s="39">
        <v>0</v>
      </c>
      <c r="AC425" s="39">
        <v>0</v>
      </c>
      <c r="AD425" s="39"/>
      <c r="AE425" s="39"/>
      <c r="AF425" s="39"/>
      <c r="AG425" s="39">
        <v>89</v>
      </c>
      <c r="AH425" s="39">
        <v>1219</v>
      </c>
      <c r="AI425" s="39">
        <v>1244</v>
      </c>
      <c r="AJ425" s="39">
        <v>64</v>
      </c>
      <c r="AK425" s="39">
        <v>0</v>
      </c>
      <c r="AL425" s="39">
        <v>0</v>
      </c>
    </row>
    <row r="426" spans="1:38" ht="19.5" customHeight="1" x14ac:dyDescent="0.2">
      <c r="D426" s="47" t="s">
        <v>241</v>
      </c>
      <c r="F426" s="48">
        <v>95</v>
      </c>
      <c r="G426" s="48">
        <v>411</v>
      </c>
      <c r="H426" s="48">
        <v>368</v>
      </c>
      <c r="I426" s="48">
        <v>138</v>
      </c>
      <c r="J426" s="48">
        <v>0</v>
      </c>
      <c r="K426" s="48">
        <v>0</v>
      </c>
      <c r="L426" s="49"/>
      <c r="M426" s="49"/>
      <c r="N426" s="49"/>
      <c r="O426" s="48">
        <v>8</v>
      </c>
      <c r="P426" s="48">
        <v>249</v>
      </c>
      <c r="Q426" s="48">
        <v>252</v>
      </c>
      <c r="R426" s="48">
        <v>5</v>
      </c>
      <c r="S426" s="48">
        <v>0</v>
      </c>
      <c r="T426" s="48">
        <v>0</v>
      </c>
      <c r="U426" s="49"/>
      <c r="V426" s="49"/>
      <c r="W426" s="49"/>
      <c r="X426" s="48">
        <v>191</v>
      </c>
      <c r="Y426" s="48">
        <v>607</v>
      </c>
      <c r="Z426" s="48">
        <v>566</v>
      </c>
      <c r="AA426" s="48">
        <v>232</v>
      </c>
      <c r="AB426" s="48">
        <v>0</v>
      </c>
      <c r="AC426" s="48">
        <v>0</v>
      </c>
      <c r="AD426" s="49"/>
      <c r="AE426" s="49"/>
      <c r="AF426" s="49"/>
      <c r="AG426" s="48">
        <v>99</v>
      </c>
      <c r="AH426" s="48">
        <v>1063</v>
      </c>
      <c r="AI426" s="48">
        <v>1097</v>
      </c>
      <c r="AJ426" s="48">
        <v>65</v>
      </c>
      <c r="AK426" s="48">
        <v>0</v>
      </c>
      <c r="AL426" s="48">
        <v>0</v>
      </c>
    </row>
    <row r="427" spans="1:38" ht="20.100000000000001" customHeight="1" x14ac:dyDescent="0.2">
      <c r="D427" s="2" t="s">
        <v>242</v>
      </c>
      <c r="F427" s="39">
        <v>69</v>
      </c>
      <c r="G427" s="39">
        <v>387</v>
      </c>
      <c r="H427" s="39">
        <v>400</v>
      </c>
      <c r="I427" s="39">
        <v>56</v>
      </c>
      <c r="J427" s="39">
        <v>0</v>
      </c>
      <c r="K427" s="39">
        <v>0</v>
      </c>
      <c r="L427" s="39"/>
      <c r="M427" s="39"/>
      <c r="N427" s="39"/>
      <c r="O427" s="39">
        <v>37</v>
      </c>
      <c r="P427" s="39">
        <v>258</v>
      </c>
      <c r="Q427" s="39">
        <v>278</v>
      </c>
      <c r="R427" s="39">
        <v>17</v>
      </c>
      <c r="S427" s="39">
        <v>0</v>
      </c>
      <c r="T427" s="39">
        <v>0</v>
      </c>
      <c r="U427" s="39"/>
      <c r="V427" s="39"/>
      <c r="W427" s="39"/>
      <c r="X427" s="39">
        <v>130</v>
      </c>
      <c r="Y427" s="39">
        <v>397</v>
      </c>
      <c r="Z427" s="39">
        <v>403</v>
      </c>
      <c r="AA427" s="39">
        <v>124</v>
      </c>
      <c r="AB427" s="39">
        <v>0</v>
      </c>
      <c r="AC427" s="39">
        <v>0</v>
      </c>
      <c r="AD427" s="39"/>
      <c r="AE427" s="39"/>
      <c r="AF427" s="39"/>
      <c r="AG427" s="39">
        <v>114</v>
      </c>
      <c r="AH427" s="39">
        <v>1045</v>
      </c>
      <c r="AI427" s="39">
        <v>1024</v>
      </c>
      <c r="AJ427" s="39">
        <v>135</v>
      </c>
      <c r="AK427" s="39">
        <v>0</v>
      </c>
      <c r="AL427" s="39">
        <v>0</v>
      </c>
    </row>
    <row r="428" spans="1:38" ht="19.5" customHeight="1" x14ac:dyDescent="0.2">
      <c r="D428" s="47" t="s">
        <v>243</v>
      </c>
      <c r="F428" s="48">
        <v>177</v>
      </c>
      <c r="G428" s="48">
        <v>127</v>
      </c>
      <c r="H428" s="48">
        <v>254</v>
      </c>
      <c r="I428" s="48">
        <v>50</v>
      </c>
      <c r="J428" s="48">
        <v>0</v>
      </c>
      <c r="K428" s="48">
        <v>0</v>
      </c>
      <c r="L428" s="49"/>
      <c r="M428" s="49"/>
      <c r="N428" s="49"/>
      <c r="O428" s="48">
        <v>32</v>
      </c>
      <c r="P428" s="48">
        <v>226</v>
      </c>
      <c r="Q428" s="48">
        <v>242</v>
      </c>
      <c r="R428" s="48">
        <v>16</v>
      </c>
      <c r="S428" s="48">
        <v>0</v>
      </c>
      <c r="T428" s="48">
        <v>0</v>
      </c>
      <c r="U428" s="49"/>
      <c r="V428" s="49"/>
      <c r="W428" s="49"/>
      <c r="X428" s="48">
        <v>220</v>
      </c>
      <c r="Y428" s="48">
        <v>189</v>
      </c>
      <c r="Z428" s="48">
        <v>304</v>
      </c>
      <c r="AA428" s="48">
        <v>105</v>
      </c>
      <c r="AB428" s="48">
        <v>0</v>
      </c>
      <c r="AC428" s="48">
        <v>0</v>
      </c>
      <c r="AD428" s="49"/>
      <c r="AE428" s="49"/>
      <c r="AF428" s="49"/>
      <c r="AG428" s="48">
        <v>131</v>
      </c>
      <c r="AH428" s="48">
        <v>1110</v>
      </c>
      <c r="AI428" s="48">
        <v>1140</v>
      </c>
      <c r="AJ428" s="48">
        <v>101</v>
      </c>
      <c r="AK428" s="48">
        <v>0</v>
      </c>
      <c r="AL428" s="48">
        <v>0</v>
      </c>
    </row>
    <row r="429" spans="1:38" ht="20.100000000000001" customHeight="1" x14ac:dyDescent="0.2">
      <c r="D429" s="2" t="s">
        <v>244</v>
      </c>
      <c r="F429" s="39">
        <v>135</v>
      </c>
      <c r="G429" s="39">
        <v>555</v>
      </c>
      <c r="H429" s="39">
        <v>571</v>
      </c>
      <c r="I429" s="39">
        <v>119</v>
      </c>
      <c r="J429" s="39">
        <v>0</v>
      </c>
      <c r="K429" s="39">
        <v>0</v>
      </c>
      <c r="L429" s="39"/>
      <c r="M429" s="39"/>
      <c r="N429" s="39"/>
      <c r="O429" s="39">
        <v>15</v>
      </c>
      <c r="P429" s="39">
        <v>243</v>
      </c>
      <c r="Q429" s="39">
        <v>243</v>
      </c>
      <c r="R429" s="39">
        <v>15</v>
      </c>
      <c r="S429" s="39">
        <v>0</v>
      </c>
      <c r="T429" s="39">
        <v>0</v>
      </c>
      <c r="U429" s="39"/>
      <c r="V429" s="39"/>
      <c r="W429" s="39"/>
      <c r="X429" s="39">
        <v>205</v>
      </c>
      <c r="Y429" s="39">
        <v>464</v>
      </c>
      <c r="Z429" s="39">
        <v>513</v>
      </c>
      <c r="AA429" s="39">
        <v>156</v>
      </c>
      <c r="AB429" s="39">
        <v>0</v>
      </c>
      <c r="AC429" s="39">
        <v>0</v>
      </c>
      <c r="AD429" s="39"/>
      <c r="AE429" s="39"/>
      <c r="AF429" s="39"/>
      <c r="AG429" s="39">
        <v>119</v>
      </c>
      <c r="AH429" s="39">
        <v>1083</v>
      </c>
      <c r="AI429" s="39">
        <v>1094</v>
      </c>
      <c r="AJ429" s="39">
        <v>108</v>
      </c>
      <c r="AK429" s="39">
        <v>0</v>
      </c>
      <c r="AL429" s="39">
        <v>0</v>
      </c>
    </row>
    <row r="430" spans="1:38" ht="19.5" customHeight="1" x14ac:dyDescent="0.2">
      <c r="D430" s="47" t="s">
        <v>115</v>
      </c>
      <c r="F430" s="48">
        <v>73</v>
      </c>
      <c r="G430" s="48">
        <v>558</v>
      </c>
      <c r="H430" s="48">
        <v>585</v>
      </c>
      <c r="I430" s="48">
        <v>46</v>
      </c>
      <c r="J430" s="48">
        <v>0</v>
      </c>
      <c r="K430" s="48">
        <v>0</v>
      </c>
      <c r="L430" s="49"/>
      <c r="M430" s="49"/>
      <c r="N430" s="49"/>
      <c r="O430" s="48">
        <v>21</v>
      </c>
      <c r="P430" s="48">
        <v>229</v>
      </c>
      <c r="Q430" s="48">
        <v>224</v>
      </c>
      <c r="R430" s="48">
        <v>26</v>
      </c>
      <c r="S430" s="48">
        <v>0</v>
      </c>
      <c r="T430" s="48">
        <v>0</v>
      </c>
      <c r="U430" s="49"/>
      <c r="V430" s="49"/>
      <c r="W430" s="49"/>
      <c r="X430" s="48">
        <v>163</v>
      </c>
      <c r="Y430" s="48">
        <v>1018</v>
      </c>
      <c r="Z430" s="48">
        <v>1050</v>
      </c>
      <c r="AA430" s="48">
        <v>131</v>
      </c>
      <c r="AB430" s="48">
        <v>0</v>
      </c>
      <c r="AC430" s="48">
        <v>0</v>
      </c>
      <c r="AD430" s="49"/>
      <c r="AE430" s="49"/>
      <c r="AF430" s="49"/>
      <c r="AG430" s="48">
        <v>17</v>
      </c>
      <c r="AH430" s="48">
        <v>233</v>
      </c>
      <c r="AI430" s="48">
        <v>228</v>
      </c>
      <c r="AJ430" s="48">
        <v>19</v>
      </c>
      <c r="AK430" s="48">
        <v>0</v>
      </c>
      <c r="AL430" s="48">
        <v>3</v>
      </c>
    </row>
    <row r="431" spans="1:38" ht="20.100000000000001" customHeight="1" x14ac:dyDescent="0.2">
      <c r="D431" s="2" t="s">
        <v>116</v>
      </c>
      <c r="F431" s="39">
        <v>47</v>
      </c>
      <c r="G431" s="39">
        <v>277</v>
      </c>
      <c r="H431" s="39">
        <v>276</v>
      </c>
      <c r="I431" s="39">
        <v>48</v>
      </c>
      <c r="J431" s="39">
        <v>0</v>
      </c>
      <c r="K431" s="39">
        <v>0</v>
      </c>
      <c r="L431" s="39"/>
      <c r="M431" s="39"/>
      <c r="N431" s="39"/>
      <c r="O431" s="39">
        <v>8</v>
      </c>
      <c r="P431" s="39">
        <v>193</v>
      </c>
      <c r="Q431" s="39">
        <v>191</v>
      </c>
      <c r="R431" s="39">
        <v>10</v>
      </c>
      <c r="S431" s="39">
        <v>0</v>
      </c>
      <c r="T431" s="39">
        <v>0</v>
      </c>
      <c r="U431" s="39"/>
      <c r="V431" s="39"/>
      <c r="W431" s="39"/>
      <c r="X431" s="39">
        <v>257</v>
      </c>
      <c r="Y431" s="39">
        <v>597</v>
      </c>
      <c r="Z431" s="39">
        <v>680</v>
      </c>
      <c r="AA431" s="39">
        <v>174</v>
      </c>
      <c r="AB431" s="39">
        <v>0</v>
      </c>
      <c r="AC431" s="39">
        <v>0</v>
      </c>
      <c r="AD431" s="39"/>
      <c r="AE431" s="39"/>
      <c r="AF431" s="39"/>
      <c r="AG431" s="39">
        <v>43</v>
      </c>
      <c r="AH431" s="39">
        <v>282</v>
      </c>
      <c r="AI431" s="39">
        <v>302</v>
      </c>
      <c r="AJ431" s="39">
        <v>23</v>
      </c>
      <c r="AK431" s="39">
        <v>0</v>
      </c>
      <c r="AL431" s="39">
        <v>0</v>
      </c>
    </row>
    <row r="432" spans="1:38" ht="19.5" customHeight="1" x14ac:dyDescent="0.2">
      <c r="D432" s="47" t="s">
        <v>103</v>
      </c>
      <c r="F432" s="48">
        <v>45</v>
      </c>
      <c r="G432" s="48">
        <v>333</v>
      </c>
      <c r="H432" s="48">
        <v>314</v>
      </c>
      <c r="I432" s="48">
        <v>64</v>
      </c>
      <c r="J432" s="48">
        <v>0</v>
      </c>
      <c r="K432" s="48">
        <v>0</v>
      </c>
      <c r="L432" s="49"/>
      <c r="M432" s="49"/>
      <c r="N432" s="49"/>
      <c r="O432" s="48">
        <v>7</v>
      </c>
      <c r="P432" s="48">
        <v>219</v>
      </c>
      <c r="Q432" s="48">
        <v>211</v>
      </c>
      <c r="R432" s="48">
        <v>15</v>
      </c>
      <c r="S432" s="48">
        <v>0</v>
      </c>
      <c r="T432" s="48">
        <v>0</v>
      </c>
      <c r="U432" s="49"/>
      <c r="V432" s="49"/>
      <c r="W432" s="49"/>
      <c r="X432" s="48">
        <v>174</v>
      </c>
      <c r="Y432" s="48">
        <v>676</v>
      </c>
      <c r="Z432" s="48">
        <v>659</v>
      </c>
      <c r="AA432" s="48">
        <v>191</v>
      </c>
      <c r="AB432" s="48">
        <v>0</v>
      </c>
      <c r="AC432" s="48">
        <v>0</v>
      </c>
      <c r="AD432" s="49"/>
      <c r="AE432" s="49"/>
      <c r="AF432" s="49"/>
      <c r="AG432" s="48">
        <v>99</v>
      </c>
      <c r="AH432" s="48">
        <v>1194</v>
      </c>
      <c r="AI432" s="48">
        <v>1218</v>
      </c>
      <c r="AJ432" s="48">
        <v>75</v>
      </c>
      <c r="AK432" s="48">
        <v>0</v>
      </c>
      <c r="AL432" s="48">
        <v>0</v>
      </c>
    </row>
    <row r="433" spans="1:38" ht="19.5" customHeight="1" x14ac:dyDescent="0.2">
      <c r="D433" s="50" t="s">
        <v>104</v>
      </c>
      <c r="F433" s="49">
        <v>46</v>
      </c>
      <c r="G433" s="49">
        <v>205</v>
      </c>
      <c r="H433" s="49">
        <v>207</v>
      </c>
      <c r="I433" s="49">
        <v>44</v>
      </c>
      <c r="J433" s="49">
        <v>0</v>
      </c>
      <c r="K433" s="49">
        <v>0</v>
      </c>
      <c r="L433" s="49"/>
      <c r="M433" s="49"/>
      <c r="N433" s="49"/>
      <c r="O433" s="49">
        <v>29</v>
      </c>
      <c r="P433" s="49">
        <v>261</v>
      </c>
      <c r="Q433" s="49">
        <v>277</v>
      </c>
      <c r="R433" s="49">
        <v>13</v>
      </c>
      <c r="S433" s="49">
        <v>0</v>
      </c>
      <c r="T433" s="49">
        <v>0</v>
      </c>
      <c r="U433" s="49"/>
      <c r="V433" s="49"/>
      <c r="W433" s="49"/>
      <c r="X433" s="49">
        <v>46</v>
      </c>
      <c r="Y433" s="49">
        <v>144</v>
      </c>
      <c r="Z433" s="49">
        <v>146</v>
      </c>
      <c r="AA433" s="49">
        <v>44</v>
      </c>
      <c r="AB433" s="49">
        <v>0</v>
      </c>
      <c r="AC433" s="49">
        <v>0</v>
      </c>
      <c r="AD433" s="49"/>
      <c r="AE433" s="49"/>
      <c r="AF433" s="49"/>
      <c r="AG433" s="49">
        <v>134</v>
      </c>
      <c r="AH433" s="49">
        <v>1159</v>
      </c>
      <c r="AI433" s="49">
        <v>1214</v>
      </c>
      <c r="AJ433" s="49">
        <v>79</v>
      </c>
      <c r="AK433" s="49">
        <v>0</v>
      </c>
      <c r="AL433" s="49">
        <v>0</v>
      </c>
    </row>
    <row r="434" spans="1:38" ht="19.5" customHeight="1" x14ac:dyDescent="0.2">
      <c r="D434" s="47" t="s">
        <v>105</v>
      </c>
      <c r="F434" s="48">
        <v>17</v>
      </c>
      <c r="G434" s="48">
        <v>222</v>
      </c>
      <c r="H434" s="48">
        <v>206</v>
      </c>
      <c r="I434" s="48">
        <v>33</v>
      </c>
      <c r="J434" s="48">
        <v>0</v>
      </c>
      <c r="K434" s="48">
        <v>0</v>
      </c>
      <c r="L434" s="49"/>
      <c r="M434" s="49"/>
      <c r="N434" s="49"/>
      <c r="O434" s="48">
        <v>16</v>
      </c>
      <c r="P434" s="48">
        <v>251</v>
      </c>
      <c r="Q434" s="48">
        <v>257</v>
      </c>
      <c r="R434" s="48">
        <v>10</v>
      </c>
      <c r="S434" s="48">
        <v>0</v>
      </c>
      <c r="T434" s="48">
        <v>0</v>
      </c>
      <c r="U434" s="49"/>
      <c r="V434" s="49"/>
      <c r="W434" s="49"/>
      <c r="X434" s="48">
        <v>43</v>
      </c>
      <c r="Y434" s="48">
        <v>223</v>
      </c>
      <c r="Z434" s="48">
        <v>217</v>
      </c>
      <c r="AA434" s="48">
        <v>49</v>
      </c>
      <c r="AB434" s="48">
        <v>0</v>
      </c>
      <c r="AC434" s="48">
        <v>0</v>
      </c>
      <c r="AD434" s="49"/>
      <c r="AE434" s="49"/>
      <c r="AF434" s="49"/>
      <c r="AG434" s="48">
        <v>132</v>
      </c>
      <c r="AH434" s="48">
        <v>1157</v>
      </c>
      <c r="AI434" s="48">
        <v>1225</v>
      </c>
      <c r="AJ434" s="48">
        <v>64</v>
      </c>
      <c r="AK434" s="48">
        <v>0</v>
      </c>
      <c r="AL434" s="48">
        <v>0</v>
      </c>
    </row>
    <row r="435" spans="1:38" ht="19.5" customHeight="1" x14ac:dyDescent="0.2">
      <c r="D435" s="50" t="s">
        <v>106</v>
      </c>
      <c r="F435" s="49">
        <v>35</v>
      </c>
      <c r="G435" s="49">
        <v>302</v>
      </c>
      <c r="H435" s="49">
        <v>283</v>
      </c>
      <c r="I435" s="49">
        <v>54</v>
      </c>
      <c r="J435" s="49">
        <v>0</v>
      </c>
      <c r="K435" s="49">
        <v>0</v>
      </c>
      <c r="L435" s="49"/>
      <c r="M435" s="49"/>
      <c r="N435" s="49"/>
      <c r="O435" s="49">
        <v>17</v>
      </c>
      <c r="P435" s="49">
        <v>250</v>
      </c>
      <c r="Q435" s="49">
        <v>263</v>
      </c>
      <c r="R435" s="49">
        <v>4</v>
      </c>
      <c r="S435" s="49">
        <v>0</v>
      </c>
      <c r="T435" s="49">
        <v>0</v>
      </c>
      <c r="U435" s="49"/>
      <c r="V435" s="49"/>
      <c r="W435" s="49"/>
      <c r="X435" s="49">
        <v>60</v>
      </c>
      <c r="Y435" s="49">
        <v>184</v>
      </c>
      <c r="Z435" s="49">
        <v>194</v>
      </c>
      <c r="AA435" s="49">
        <v>50</v>
      </c>
      <c r="AB435" s="49">
        <v>0</v>
      </c>
      <c r="AC435" s="49">
        <v>0</v>
      </c>
      <c r="AD435" s="49"/>
      <c r="AE435" s="49"/>
      <c r="AF435" s="49"/>
      <c r="AG435" s="49">
        <v>89</v>
      </c>
      <c r="AH435" s="49">
        <v>1170</v>
      </c>
      <c r="AI435" s="49">
        <v>1190</v>
      </c>
      <c r="AJ435" s="49">
        <v>69</v>
      </c>
      <c r="AK435" s="49">
        <v>0</v>
      </c>
      <c r="AL435" s="49">
        <v>0</v>
      </c>
    </row>
    <row r="436" spans="1:38" ht="20.100000000000001" customHeight="1" x14ac:dyDescent="0.2"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</row>
    <row r="437" spans="1:38" s="1" customFormat="1" ht="20.100000000000001" customHeight="1" x14ac:dyDescent="0.25">
      <c r="A437" s="3"/>
      <c r="B437" s="6"/>
      <c r="C437" s="51" t="s">
        <v>159</v>
      </c>
      <c r="D437" s="52"/>
      <c r="E437" s="5"/>
      <c r="F437" s="53">
        <v>796</v>
      </c>
      <c r="G437" s="53">
        <v>3765</v>
      </c>
      <c r="H437" s="53">
        <v>3811</v>
      </c>
      <c r="I437" s="53">
        <v>750</v>
      </c>
      <c r="J437" s="53">
        <v>0</v>
      </c>
      <c r="K437" s="53">
        <v>0</v>
      </c>
      <c r="L437" s="54"/>
      <c r="M437" s="54"/>
      <c r="N437" s="54"/>
      <c r="O437" s="53">
        <v>208</v>
      </c>
      <c r="P437" s="53">
        <v>2646</v>
      </c>
      <c r="Q437" s="53">
        <v>2713</v>
      </c>
      <c r="R437" s="53">
        <v>141</v>
      </c>
      <c r="S437" s="53">
        <v>0</v>
      </c>
      <c r="T437" s="53">
        <v>0</v>
      </c>
      <c r="U437" s="54"/>
      <c r="V437" s="54"/>
      <c r="W437" s="54"/>
      <c r="X437" s="53">
        <v>1618</v>
      </c>
      <c r="Y437" s="53">
        <v>4905</v>
      </c>
      <c r="Z437" s="53">
        <v>5129</v>
      </c>
      <c r="AA437" s="53">
        <v>1394</v>
      </c>
      <c r="AB437" s="53">
        <v>0</v>
      </c>
      <c r="AC437" s="53">
        <v>0</v>
      </c>
      <c r="AD437" s="54"/>
      <c r="AE437" s="54"/>
      <c r="AF437" s="54"/>
      <c r="AG437" s="53">
        <v>1066</v>
      </c>
      <c r="AH437" s="53">
        <v>10715</v>
      </c>
      <c r="AI437" s="53">
        <v>10976</v>
      </c>
      <c r="AJ437" s="53">
        <v>802</v>
      </c>
      <c r="AK437" s="53">
        <v>0</v>
      </c>
      <c r="AL437" s="53">
        <v>3</v>
      </c>
    </row>
    <row r="438" spans="1:38" s="1" customFormat="1" ht="20.100000000000001" customHeight="1" x14ac:dyDescent="0.2">
      <c r="A438" s="3"/>
      <c r="B438" s="6"/>
      <c r="C438" s="3"/>
      <c r="D438" s="3"/>
      <c r="E438" s="5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</row>
    <row r="439" spans="1:38" s="1" customFormat="1" ht="20.100000000000001" customHeight="1" x14ac:dyDescent="0.25">
      <c r="A439" s="3"/>
      <c r="B439" s="57" t="s">
        <v>245</v>
      </c>
      <c r="C439" s="58"/>
      <c r="D439" s="58"/>
      <c r="E439" s="5"/>
      <c r="F439" s="59">
        <v>796</v>
      </c>
      <c r="G439" s="59">
        <v>3765</v>
      </c>
      <c r="H439" s="59">
        <v>3811</v>
      </c>
      <c r="I439" s="59">
        <v>750</v>
      </c>
      <c r="J439" s="59">
        <v>0</v>
      </c>
      <c r="K439" s="59">
        <v>0</v>
      </c>
      <c r="L439" s="54"/>
      <c r="M439" s="54"/>
      <c r="N439" s="54"/>
      <c r="O439" s="59">
        <v>208</v>
      </c>
      <c r="P439" s="59">
        <v>2646</v>
      </c>
      <c r="Q439" s="59">
        <v>2713</v>
      </c>
      <c r="R439" s="59">
        <v>141</v>
      </c>
      <c r="S439" s="59">
        <v>0</v>
      </c>
      <c r="T439" s="59">
        <v>0</v>
      </c>
      <c r="U439" s="54"/>
      <c r="V439" s="54"/>
      <c r="W439" s="54"/>
      <c r="X439" s="59">
        <v>1618</v>
      </c>
      <c r="Y439" s="59">
        <v>4905</v>
      </c>
      <c r="Z439" s="59">
        <v>5129</v>
      </c>
      <c r="AA439" s="59">
        <v>1394</v>
      </c>
      <c r="AB439" s="59">
        <v>0</v>
      </c>
      <c r="AC439" s="59">
        <v>0</v>
      </c>
      <c r="AD439" s="54"/>
      <c r="AE439" s="54"/>
      <c r="AF439" s="54"/>
      <c r="AG439" s="59">
        <v>1066</v>
      </c>
      <c r="AH439" s="59">
        <v>10715</v>
      </c>
      <c r="AI439" s="59">
        <v>10976</v>
      </c>
      <c r="AJ439" s="59">
        <v>802</v>
      </c>
      <c r="AK439" s="59">
        <v>0</v>
      </c>
      <c r="AL439" s="59">
        <v>3</v>
      </c>
    </row>
    <row r="440" spans="1:38" ht="20.100000000000001" customHeight="1" x14ac:dyDescent="0.2"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</row>
    <row r="441" spans="1:38" ht="20.100000000000001" customHeight="1" x14ac:dyDescent="0.2">
      <c r="B441" s="6" t="s">
        <v>246</v>
      </c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</row>
    <row r="442" spans="1:38" ht="20.100000000000001" customHeight="1" x14ac:dyDescent="0.2">
      <c r="C442" s="3" t="s">
        <v>154</v>
      </c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</row>
    <row r="443" spans="1:38" ht="20.100000000000001" customHeight="1" x14ac:dyDescent="0.2">
      <c r="D443" s="2" t="s">
        <v>122</v>
      </c>
      <c r="F443" s="39">
        <v>25</v>
      </c>
      <c r="G443" s="39">
        <v>192</v>
      </c>
      <c r="H443" s="39">
        <v>189</v>
      </c>
      <c r="I443" s="39">
        <v>28</v>
      </c>
      <c r="J443" s="39">
        <v>0</v>
      </c>
      <c r="K443" s="39">
        <v>0</v>
      </c>
      <c r="L443" s="39"/>
      <c r="M443" s="39"/>
      <c r="N443" s="39"/>
      <c r="O443" s="39">
        <v>6</v>
      </c>
      <c r="P443" s="39">
        <v>114</v>
      </c>
      <c r="Q443" s="39">
        <v>120</v>
      </c>
      <c r="R443" s="39">
        <v>0</v>
      </c>
      <c r="S443" s="39">
        <v>0</v>
      </c>
      <c r="T443" s="39">
        <v>0</v>
      </c>
      <c r="U443" s="39"/>
      <c r="V443" s="39"/>
      <c r="W443" s="39"/>
      <c r="X443" s="39">
        <v>36</v>
      </c>
      <c r="Y443" s="39">
        <v>183</v>
      </c>
      <c r="Z443" s="39">
        <v>180</v>
      </c>
      <c r="AA443" s="39">
        <v>39</v>
      </c>
      <c r="AB443" s="39">
        <v>0</v>
      </c>
      <c r="AC443" s="39">
        <v>0</v>
      </c>
      <c r="AD443" s="39"/>
      <c r="AE443" s="39"/>
      <c r="AF443" s="39"/>
      <c r="AG443" s="39">
        <v>7</v>
      </c>
      <c r="AH443" s="39">
        <v>90</v>
      </c>
      <c r="AI443" s="39">
        <v>90</v>
      </c>
      <c r="AJ443" s="39">
        <v>7</v>
      </c>
      <c r="AK443" s="39">
        <v>0</v>
      </c>
      <c r="AL443" s="39">
        <v>0</v>
      </c>
    </row>
    <row r="444" spans="1:38" ht="19.5" customHeight="1" x14ac:dyDescent="0.2">
      <c r="D444" s="47" t="s">
        <v>97</v>
      </c>
      <c r="F444" s="48">
        <v>25</v>
      </c>
      <c r="G444" s="48">
        <v>217</v>
      </c>
      <c r="H444" s="48">
        <v>225</v>
      </c>
      <c r="I444" s="48">
        <v>17</v>
      </c>
      <c r="J444" s="48">
        <v>0</v>
      </c>
      <c r="K444" s="48">
        <v>0</v>
      </c>
      <c r="L444" s="49"/>
      <c r="M444" s="49"/>
      <c r="N444" s="49"/>
      <c r="O444" s="48">
        <v>6</v>
      </c>
      <c r="P444" s="48">
        <v>116</v>
      </c>
      <c r="Q444" s="48">
        <v>120</v>
      </c>
      <c r="R444" s="48">
        <v>2</v>
      </c>
      <c r="S444" s="48">
        <v>0</v>
      </c>
      <c r="T444" s="48">
        <v>0</v>
      </c>
      <c r="U444" s="49"/>
      <c r="V444" s="49"/>
      <c r="W444" s="49"/>
      <c r="X444" s="48">
        <v>18</v>
      </c>
      <c r="Y444" s="48">
        <v>145</v>
      </c>
      <c r="Z444" s="48">
        <v>140</v>
      </c>
      <c r="AA444" s="48">
        <v>23</v>
      </c>
      <c r="AB444" s="48">
        <v>0</v>
      </c>
      <c r="AC444" s="48">
        <v>0</v>
      </c>
      <c r="AD444" s="49"/>
      <c r="AE444" s="49"/>
      <c r="AF444" s="49"/>
      <c r="AG444" s="48">
        <v>6</v>
      </c>
      <c r="AH444" s="48">
        <v>95</v>
      </c>
      <c r="AI444" s="48">
        <v>96</v>
      </c>
      <c r="AJ444" s="48">
        <v>5</v>
      </c>
      <c r="AK444" s="48">
        <v>0</v>
      </c>
      <c r="AL444" s="48">
        <v>0</v>
      </c>
    </row>
    <row r="445" spans="1:38" ht="20.100000000000001" customHeight="1" x14ac:dyDescent="0.2">
      <c r="D445" s="2" t="s">
        <v>113</v>
      </c>
      <c r="F445" s="39">
        <v>21</v>
      </c>
      <c r="G445" s="39">
        <v>127</v>
      </c>
      <c r="H445" s="39">
        <v>131</v>
      </c>
      <c r="I445" s="39">
        <v>17</v>
      </c>
      <c r="J445" s="39">
        <v>0</v>
      </c>
      <c r="K445" s="39">
        <v>0</v>
      </c>
      <c r="L445" s="39"/>
      <c r="M445" s="39"/>
      <c r="N445" s="39"/>
      <c r="O445" s="39">
        <v>2</v>
      </c>
      <c r="P445" s="39">
        <v>112</v>
      </c>
      <c r="Q445" s="39">
        <v>113</v>
      </c>
      <c r="R445" s="39">
        <v>1</v>
      </c>
      <c r="S445" s="39">
        <v>0</v>
      </c>
      <c r="T445" s="39">
        <v>0</v>
      </c>
      <c r="U445" s="39"/>
      <c r="V445" s="39"/>
      <c r="W445" s="39"/>
      <c r="X445" s="39">
        <v>73</v>
      </c>
      <c r="Y445" s="39">
        <v>149</v>
      </c>
      <c r="Z445" s="39">
        <v>141</v>
      </c>
      <c r="AA445" s="39">
        <v>81</v>
      </c>
      <c r="AB445" s="39">
        <v>0</v>
      </c>
      <c r="AC445" s="39">
        <v>0</v>
      </c>
      <c r="AD445" s="39"/>
      <c r="AE445" s="39"/>
      <c r="AF445" s="39"/>
      <c r="AG445" s="39">
        <v>6</v>
      </c>
      <c r="AH445" s="39">
        <v>92</v>
      </c>
      <c r="AI445" s="39">
        <v>91</v>
      </c>
      <c r="AJ445" s="39">
        <v>7</v>
      </c>
      <c r="AK445" s="39">
        <v>0</v>
      </c>
      <c r="AL445" s="39">
        <v>0</v>
      </c>
    </row>
    <row r="446" spans="1:38" ht="19.5" customHeight="1" x14ac:dyDescent="0.2">
      <c r="D446" s="47" t="s">
        <v>136</v>
      </c>
      <c r="F446" s="48">
        <v>23</v>
      </c>
      <c r="G446" s="48">
        <v>287</v>
      </c>
      <c r="H446" s="48">
        <v>298</v>
      </c>
      <c r="I446" s="48">
        <v>12</v>
      </c>
      <c r="J446" s="48">
        <v>0</v>
      </c>
      <c r="K446" s="48">
        <v>0</v>
      </c>
      <c r="L446" s="49"/>
      <c r="M446" s="49"/>
      <c r="N446" s="49"/>
      <c r="O446" s="48">
        <v>4</v>
      </c>
      <c r="P446" s="48">
        <v>108</v>
      </c>
      <c r="Q446" s="48">
        <v>110</v>
      </c>
      <c r="R446" s="48">
        <v>2</v>
      </c>
      <c r="S446" s="48">
        <v>0</v>
      </c>
      <c r="T446" s="48">
        <v>0</v>
      </c>
      <c r="U446" s="49"/>
      <c r="V446" s="49"/>
      <c r="W446" s="49"/>
      <c r="X446" s="48">
        <v>28</v>
      </c>
      <c r="Y446" s="48">
        <v>93</v>
      </c>
      <c r="Z446" s="48">
        <v>106</v>
      </c>
      <c r="AA446" s="48">
        <v>15</v>
      </c>
      <c r="AB446" s="48">
        <v>0</v>
      </c>
      <c r="AC446" s="48">
        <v>0</v>
      </c>
      <c r="AD446" s="49"/>
      <c r="AE446" s="49"/>
      <c r="AF446" s="49"/>
      <c r="AG446" s="48">
        <v>10</v>
      </c>
      <c r="AH446" s="48">
        <v>101</v>
      </c>
      <c r="AI446" s="48">
        <v>99</v>
      </c>
      <c r="AJ446" s="48">
        <v>12</v>
      </c>
      <c r="AK446" s="48">
        <v>0</v>
      </c>
      <c r="AL446" s="48">
        <v>0</v>
      </c>
    </row>
    <row r="447" spans="1:38" ht="20.100000000000001" customHeight="1" x14ac:dyDescent="0.2">
      <c r="D447" s="2" t="s">
        <v>114</v>
      </c>
      <c r="F447" s="39">
        <v>14</v>
      </c>
      <c r="G447" s="39">
        <v>145</v>
      </c>
      <c r="H447" s="39">
        <v>135</v>
      </c>
      <c r="I447" s="39">
        <v>24</v>
      </c>
      <c r="J447" s="39">
        <v>0</v>
      </c>
      <c r="K447" s="39">
        <v>0</v>
      </c>
      <c r="L447" s="39"/>
      <c r="M447" s="39"/>
      <c r="N447" s="39"/>
      <c r="O447" s="39">
        <v>8</v>
      </c>
      <c r="P447" s="39">
        <v>115</v>
      </c>
      <c r="Q447" s="39">
        <v>121</v>
      </c>
      <c r="R447" s="39">
        <v>2</v>
      </c>
      <c r="S447" s="39">
        <v>0</v>
      </c>
      <c r="T447" s="39">
        <v>0</v>
      </c>
      <c r="U447" s="39"/>
      <c r="V447" s="39"/>
      <c r="W447" s="39"/>
      <c r="X447" s="39">
        <v>27</v>
      </c>
      <c r="Y447" s="39">
        <v>207</v>
      </c>
      <c r="Z447" s="39">
        <v>195</v>
      </c>
      <c r="AA447" s="39">
        <v>39</v>
      </c>
      <c r="AB447" s="39">
        <v>0</v>
      </c>
      <c r="AC447" s="39">
        <v>0</v>
      </c>
      <c r="AD447" s="39"/>
      <c r="AE447" s="39"/>
      <c r="AF447" s="39"/>
      <c r="AG447" s="39">
        <v>11</v>
      </c>
      <c r="AH447" s="39">
        <v>89</v>
      </c>
      <c r="AI447" s="39">
        <v>95</v>
      </c>
      <c r="AJ447" s="39">
        <v>5</v>
      </c>
      <c r="AK447" s="39">
        <v>0</v>
      </c>
      <c r="AL447" s="39">
        <v>0</v>
      </c>
    </row>
    <row r="448" spans="1:38" ht="20.100000000000001" customHeight="1" x14ac:dyDescent="0.2"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</row>
    <row r="449" spans="1:38" s="1" customFormat="1" ht="20.100000000000001" customHeight="1" x14ac:dyDescent="0.25">
      <c r="A449" s="3"/>
      <c r="B449" s="6"/>
      <c r="C449" s="51" t="s">
        <v>159</v>
      </c>
      <c r="D449" s="52"/>
      <c r="E449" s="5"/>
      <c r="F449" s="53">
        <v>108</v>
      </c>
      <c r="G449" s="53">
        <v>968</v>
      </c>
      <c r="H449" s="53">
        <v>978</v>
      </c>
      <c r="I449" s="53">
        <v>98</v>
      </c>
      <c r="J449" s="53">
        <v>0</v>
      </c>
      <c r="K449" s="53">
        <v>0</v>
      </c>
      <c r="L449" s="54"/>
      <c r="M449" s="54"/>
      <c r="N449" s="54"/>
      <c r="O449" s="53">
        <v>26</v>
      </c>
      <c r="P449" s="53">
        <v>565</v>
      </c>
      <c r="Q449" s="53">
        <v>584</v>
      </c>
      <c r="R449" s="53">
        <v>7</v>
      </c>
      <c r="S449" s="53">
        <v>0</v>
      </c>
      <c r="T449" s="53">
        <v>0</v>
      </c>
      <c r="U449" s="54"/>
      <c r="V449" s="54"/>
      <c r="W449" s="54"/>
      <c r="X449" s="53">
        <v>182</v>
      </c>
      <c r="Y449" s="53">
        <v>777</v>
      </c>
      <c r="Z449" s="53">
        <v>762</v>
      </c>
      <c r="AA449" s="53">
        <v>197</v>
      </c>
      <c r="AB449" s="53">
        <v>0</v>
      </c>
      <c r="AC449" s="53">
        <v>0</v>
      </c>
      <c r="AD449" s="54"/>
      <c r="AE449" s="54"/>
      <c r="AF449" s="54"/>
      <c r="AG449" s="53">
        <v>40</v>
      </c>
      <c r="AH449" s="53">
        <v>467</v>
      </c>
      <c r="AI449" s="53">
        <v>471</v>
      </c>
      <c r="AJ449" s="53">
        <v>36</v>
      </c>
      <c r="AK449" s="53">
        <v>0</v>
      </c>
      <c r="AL449" s="53">
        <v>0</v>
      </c>
    </row>
    <row r="450" spans="1:38" s="1" customFormat="1" ht="20.100000000000001" customHeight="1" x14ac:dyDescent="0.2">
      <c r="A450" s="3"/>
      <c r="B450" s="6"/>
      <c r="C450" s="3"/>
      <c r="D450" s="3"/>
      <c r="E450" s="5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</row>
    <row r="451" spans="1:38" s="1" customFormat="1" ht="20.100000000000001" customHeight="1" x14ac:dyDescent="0.25">
      <c r="A451" s="3"/>
      <c r="B451" s="57" t="s">
        <v>247</v>
      </c>
      <c r="C451" s="58"/>
      <c r="D451" s="58"/>
      <c r="E451" s="5"/>
      <c r="F451" s="59">
        <v>108</v>
      </c>
      <c r="G451" s="59">
        <v>968</v>
      </c>
      <c r="H451" s="59">
        <v>978</v>
      </c>
      <c r="I451" s="59">
        <v>98</v>
      </c>
      <c r="J451" s="59">
        <v>0</v>
      </c>
      <c r="K451" s="59">
        <v>0</v>
      </c>
      <c r="L451" s="54"/>
      <c r="M451" s="54"/>
      <c r="N451" s="54"/>
      <c r="O451" s="59">
        <v>26</v>
      </c>
      <c r="P451" s="59">
        <v>565</v>
      </c>
      <c r="Q451" s="59">
        <v>584</v>
      </c>
      <c r="R451" s="59">
        <v>7</v>
      </c>
      <c r="S451" s="59">
        <v>0</v>
      </c>
      <c r="T451" s="59">
        <v>0</v>
      </c>
      <c r="U451" s="54"/>
      <c r="V451" s="54"/>
      <c r="W451" s="54"/>
      <c r="X451" s="59">
        <v>182</v>
      </c>
      <c r="Y451" s="59">
        <v>777</v>
      </c>
      <c r="Z451" s="59">
        <v>762</v>
      </c>
      <c r="AA451" s="59">
        <v>197</v>
      </c>
      <c r="AB451" s="59">
        <v>0</v>
      </c>
      <c r="AC451" s="59">
        <v>0</v>
      </c>
      <c r="AD451" s="54"/>
      <c r="AE451" s="54"/>
      <c r="AF451" s="54"/>
      <c r="AG451" s="59">
        <v>40</v>
      </c>
      <c r="AH451" s="59">
        <v>467</v>
      </c>
      <c r="AI451" s="59">
        <v>471</v>
      </c>
      <c r="AJ451" s="59">
        <v>36</v>
      </c>
      <c r="AK451" s="59">
        <v>0</v>
      </c>
      <c r="AL451" s="59">
        <v>0</v>
      </c>
    </row>
    <row r="452" spans="1:38" ht="20.100000000000001" customHeight="1" x14ac:dyDescent="0.2"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</row>
    <row r="453" spans="1:38" ht="20.100000000000001" customHeight="1" x14ac:dyDescent="0.2">
      <c r="B453" s="6" t="s">
        <v>248</v>
      </c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</row>
    <row r="454" spans="1:38" ht="20.100000000000001" customHeight="1" x14ac:dyDescent="0.2">
      <c r="C454" s="3" t="s">
        <v>0</v>
      </c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</row>
    <row r="455" spans="1:38" ht="20.100000000000001" customHeight="1" x14ac:dyDescent="0.2">
      <c r="D455" s="2" t="s">
        <v>122</v>
      </c>
      <c r="F455" s="39">
        <v>0</v>
      </c>
      <c r="G455" s="39">
        <v>0</v>
      </c>
      <c r="H455" s="39">
        <v>0</v>
      </c>
      <c r="I455" s="39">
        <v>0</v>
      </c>
      <c r="J455" s="39">
        <v>0</v>
      </c>
      <c r="K455" s="39">
        <v>0</v>
      </c>
      <c r="L455" s="39"/>
      <c r="M455" s="39"/>
      <c r="N455" s="39"/>
      <c r="O455" s="39">
        <v>1</v>
      </c>
      <c r="P455" s="39">
        <v>1</v>
      </c>
      <c r="Q455" s="39">
        <v>2</v>
      </c>
      <c r="R455" s="39">
        <v>0</v>
      </c>
      <c r="S455" s="39">
        <v>0</v>
      </c>
      <c r="T455" s="39">
        <v>0</v>
      </c>
      <c r="U455" s="39"/>
      <c r="V455" s="39"/>
      <c r="W455" s="39"/>
      <c r="X455" s="39">
        <v>70</v>
      </c>
      <c r="Y455" s="39">
        <v>429</v>
      </c>
      <c r="Z455" s="39">
        <v>419</v>
      </c>
      <c r="AA455" s="39">
        <v>80</v>
      </c>
      <c r="AB455" s="39">
        <v>0</v>
      </c>
      <c r="AC455" s="39">
        <v>0</v>
      </c>
      <c r="AD455" s="39"/>
      <c r="AE455" s="39"/>
      <c r="AF455" s="39"/>
      <c r="AG455" s="39">
        <v>17</v>
      </c>
      <c r="AH455" s="39">
        <v>357</v>
      </c>
      <c r="AI455" s="39">
        <v>359</v>
      </c>
      <c r="AJ455" s="39">
        <v>15</v>
      </c>
      <c r="AK455" s="39">
        <v>0</v>
      </c>
      <c r="AL455" s="39">
        <v>0</v>
      </c>
    </row>
    <row r="456" spans="1:38" ht="19.5" customHeight="1" x14ac:dyDescent="0.2">
      <c r="D456" s="47" t="s">
        <v>97</v>
      </c>
      <c r="F456" s="48">
        <v>16</v>
      </c>
      <c r="G456" s="48">
        <v>0</v>
      </c>
      <c r="H456" s="48">
        <v>16</v>
      </c>
      <c r="I456" s="48">
        <v>0</v>
      </c>
      <c r="J456" s="48">
        <v>0</v>
      </c>
      <c r="K456" s="48">
        <v>0</v>
      </c>
      <c r="L456" s="49"/>
      <c r="M456" s="49"/>
      <c r="N456" s="49"/>
      <c r="O456" s="48">
        <v>1</v>
      </c>
      <c r="P456" s="48">
        <v>1</v>
      </c>
      <c r="Q456" s="48">
        <v>2</v>
      </c>
      <c r="R456" s="48">
        <v>0</v>
      </c>
      <c r="S456" s="48">
        <v>0</v>
      </c>
      <c r="T456" s="48">
        <v>0</v>
      </c>
      <c r="U456" s="49"/>
      <c r="V456" s="49"/>
      <c r="W456" s="49"/>
      <c r="X456" s="48">
        <v>91</v>
      </c>
      <c r="Y456" s="48">
        <v>331</v>
      </c>
      <c r="Z456" s="48">
        <v>360</v>
      </c>
      <c r="AA456" s="48">
        <v>62</v>
      </c>
      <c r="AB456" s="48">
        <v>0</v>
      </c>
      <c r="AC456" s="48">
        <v>0</v>
      </c>
      <c r="AD456" s="49"/>
      <c r="AE456" s="49"/>
      <c r="AF456" s="49"/>
      <c r="AG456" s="48">
        <v>26</v>
      </c>
      <c r="AH456" s="48">
        <v>360</v>
      </c>
      <c r="AI456" s="48">
        <v>371</v>
      </c>
      <c r="AJ456" s="48">
        <v>15</v>
      </c>
      <c r="AK456" s="48">
        <v>0</v>
      </c>
      <c r="AL456" s="48">
        <v>0</v>
      </c>
    </row>
    <row r="457" spans="1:38" ht="20.100000000000001" customHeight="1" x14ac:dyDescent="0.2">
      <c r="B457" s="5"/>
      <c r="D457" s="2" t="s">
        <v>113</v>
      </c>
      <c r="F457" s="39">
        <v>0</v>
      </c>
      <c r="G457" s="39">
        <v>0</v>
      </c>
      <c r="H457" s="39">
        <v>0</v>
      </c>
      <c r="I457" s="39">
        <v>0</v>
      </c>
      <c r="J457" s="39">
        <v>0</v>
      </c>
      <c r="K457" s="39">
        <v>0</v>
      </c>
      <c r="L457" s="39"/>
      <c r="M457" s="39"/>
      <c r="N457" s="39"/>
      <c r="O457" s="39">
        <v>1</v>
      </c>
      <c r="P457" s="39">
        <v>4</v>
      </c>
      <c r="Q457" s="39">
        <v>5</v>
      </c>
      <c r="R457" s="39">
        <v>0</v>
      </c>
      <c r="S457" s="39">
        <v>0</v>
      </c>
      <c r="T457" s="39">
        <v>0</v>
      </c>
      <c r="U457" s="39"/>
      <c r="V457" s="39"/>
      <c r="W457" s="39"/>
      <c r="X457" s="39">
        <v>86</v>
      </c>
      <c r="Y457" s="39">
        <v>269</v>
      </c>
      <c r="Z457" s="39">
        <v>314</v>
      </c>
      <c r="AA457" s="39">
        <v>41</v>
      </c>
      <c r="AB457" s="39">
        <v>0</v>
      </c>
      <c r="AC457" s="39">
        <v>0</v>
      </c>
      <c r="AD457" s="39"/>
      <c r="AE457" s="39"/>
      <c r="AF457" s="39"/>
      <c r="AG457" s="39">
        <v>18</v>
      </c>
      <c r="AH457" s="39">
        <v>347</v>
      </c>
      <c r="AI457" s="39">
        <v>347</v>
      </c>
      <c r="AJ457" s="39">
        <v>18</v>
      </c>
      <c r="AK457" s="39">
        <v>0</v>
      </c>
      <c r="AL457" s="39">
        <v>0</v>
      </c>
    </row>
    <row r="458" spans="1:38" ht="19.5" customHeight="1" x14ac:dyDescent="0.2">
      <c r="D458" s="47" t="s">
        <v>136</v>
      </c>
      <c r="F458" s="48">
        <v>1</v>
      </c>
      <c r="G458" s="48">
        <v>4</v>
      </c>
      <c r="H458" s="48">
        <v>5</v>
      </c>
      <c r="I458" s="48">
        <v>0</v>
      </c>
      <c r="J458" s="48">
        <v>0</v>
      </c>
      <c r="K458" s="48">
        <v>0</v>
      </c>
      <c r="L458" s="49"/>
      <c r="M458" s="49"/>
      <c r="N458" s="49"/>
      <c r="O458" s="48">
        <v>0</v>
      </c>
      <c r="P458" s="48">
        <v>5</v>
      </c>
      <c r="Q458" s="48">
        <v>5</v>
      </c>
      <c r="R458" s="48">
        <v>0</v>
      </c>
      <c r="S458" s="48">
        <v>0</v>
      </c>
      <c r="T458" s="48">
        <v>0</v>
      </c>
      <c r="U458" s="49"/>
      <c r="V458" s="49"/>
      <c r="W458" s="49"/>
      <c r="X458" s="48">
        <v>28</v>
      </c>
      <c r="Y458" s="48">
        <v>247</v>
      </c>
      <c r="Z458" s="48">
        <v>257</v>
      </c>
      <c r="AA458" s="48">
        <v>18</v>
      </c>
      <c r="AB458" s="48">
        <v>0</v>
      </c>
      <c r="AC458" s="48">
        <v>0</v>
      </c>
      <c r="AD458" s="49"/>
      <c r="AE458" s="49"/>
      <c r="AF458" s="49"/>
      <c r="AG458" s="48">
        <v>14</v>
      </c>
      <c r="AH458" s="48">
        <v>346</v>
      </c>
      <c r="AI458" s="48">
        <v>349</v>
      </c>
      <c r="AJ458" s="48">
        <v>11</v>
      </c>
      <c r="AK458" s="48">
        <v>0</v>
      </c>
      <c r="AL458" s="48">
        <v>0</v>
      </c>
    </row>
    <row r="459" spans="1:38" ht="20.100000000000001" customHeight="1" x14ac:dyDescent="0.2">
      <c r="D459" s="2" t="s">
        <v>100</v>
      </c>
      <c r="F459" s="39">
        <v>0</v>
      </c>
      <c r="G459" s="39">
        <v>1</v>
      </c>
      <c r="H459" s="39">
        <v>1</v>
      </c>
      <c r="I459" s="39">
        <v>0</v>
      </c>
      <c r="J459" s="39">
        <v>0</v>
      </c>
      <c r="K459" s="39">
        <v>0</v>
      </c>
      <c r="L459" s="39"/>
      <c r="M459" s="39"/>
      <c r="N459" s="39"/>
      <c r="O459" s="39">
        <v>1</v>
      </c>
      <c r="P459" s="39">
        <v>20</v>
      </c>
      <c r="Q459" s="39">
        <v>21</v>
      </c>
      <c r="R459" s="39">
        <v>0</v>
      </c>
      <c r="S459" s="39">
        <v>0</v>
      </c>
      <c r="T459" s="39">
        <v>0</v>
      </c>
      <c r="U459" s="39"/>
      <c r="V459" s="39"/>
      <c r="W459" s="39"/>
      <c r="X459" s="39">
        <v>14</v>
      </c>
      <c r="Y459" s="39">
        <v>168</v>
      </c>
      <c r="Z459" s="39">
        <v>163</v>
      </c>
      <c r="AA459" s="39">
        <v>19</v>
      </c>
      <c r="AB459" s="39">
        <v>0</v>
      </c>
      <c r="AC459" s="39">
        <v>0</v>
      </c>
      <c r="AD459" s="39"/>
      <c r="AE459" s="39"/>
      <c r="AF459" s="39"/>
      <c r="AG459" s="39">
        <v>12</v>
      </c>
      <c r="AH459" s="39">
        <v>334</v>
      </c>
      <c r="AI459" s="39">
        <v>342</v>
      </c>
      <c r="AJ459" s="39">
        <v>4</v>
      </c>
      <c r="AK459" s="39">
        <v>0</v>
      </c>
      <c r="AL459" s="39">
        <v>0</v>
      </c>
    </row>
    <row r="460" spans="1:38" ht="19.5" customHeight="1" x14ac:dyDescent="0.2">
      <c r="D460" s="47" t="s">
        <v>115</v>
      </c>
      <c r="F460" s="48">
        <v>1</v>
      </c>
      <c r="G460" s="48">
        <v>0</v>
      </c>
      <c r="H460" s="48">
        <v>0</v>
      </c>
      <c r="I460" s="48">
        <v>1</v>
      </c>
      <c r="J460" s="48">
        <v>0</v>
      </c>
      <c r="K460" s="48">
        <v>0</v>
      </c>
      <c r="L460" s="49"/>
      <c r="M460" s="49"/>
      <c r="N460" s="49"/>
      <c r="O460" s="48">
        <v>0</v>
      </c>
      <c r="P460" s="48">
        <v>5</v>
      </c>
      <c r="Q460" s="48">
        <v>5</v>
      </c>
      <c r="R460" s="48">
        <v>0</v>
      </c>
      <c r="S460" s="48">
        <v>0</v>
      </c>
      <c r="T460" s="48">
        <v>0</v>
      </c>
      <c r="U460" s="49"/>
      <c r="V460" s="49"/>
      <c r="W460" s="49"/>
      <c r="X460" s="48">
        <v>41</v>
      </c>
      <c r="Y460" s="48">
        <v>263</v>
      </c>
      <c r="Z460" s="48">
        <v>285</v>
      </c>
      <c r="AA460" s="48">
        <v>19</v>
      </c>
      <c r="AB460" s="48">
        <v>0</v>
      </c>
      <c r="AC460" s="48">
        <v>0</v>
      </c>
      <c r="AD460" s="49"/>
      <c r="AE460" s="49"/>
      <c r="AF460" s="49"/>
      <c r="AG460" s="48">
        <v>11</v>
      </c>
      <c r="AH460" s="48">
        <v>350</v>
      </c>
      <c r="AI460" s="48">
        <v>353</v>
      </c>
      <c r="AJ460" s="48">
        <v>8</v>
      </c>
      <c r="AK460" s="48">
        <v>0</v>
      </c>
      <c r="AL460" s="48">
        <v>0</v>
      </c>
    </row>
    <row r="461" spans="1:38" ht="20.100000000000001" customHeight="1" x14ac:dyDescent="0.2">
      <c r="D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</row>
    <row r="462" spans="1:38" s="1" customFormat="1" ht="20.100000000000001" customHeight="1" x14ac:dyDescent="0.25">
      <c r="A462" s="3"/>
      <c r="B462" s="6"/>
      <c r="C462" s="51" t="s">
        <v>120</v>
      </c>
      <c r="D462" s="52"/>
      <c r="E462" s="5"/>
      <c r="F462" s="53">
        <v>18</v>
      </c>
      <c r="G462" s="53">
        <v>5</v>
      </c>
      <c r="H462" s="53">
        <v>22</v>
      </c>
      <c r="I462" s="53">
        <v>1</v>
      </c>
      <c r="J462" s="53">
        <v>0</v>
      </c>
      <c r="K462" s="53">
        <v>0</v>
      </c>
      <c r="L462" s="54"/>
      <c r="M462" s="54"/>
      <c r="N462" s="54"/>
      <c r="O462" s="53">
        <v>4</v>
      </c>
      <c r="P462" s="53">
        <v>36</v>
      </c>
      <c r="Q462" s="53">
        <v>40</v>
      </c>
      <c r="R462" s="53">
        <v>0</v>
      </c>
      <c r="S462" s="53">
        <v>0</v>
      </c>
      <c r="T462" s="53">
        <v>0</v>
      </c>
      <c r="U462" s="54"/>
      <c r="V462" s="54"/>
      <c r="W462" s="54"/>
      <c r="X462" s="53">
        <v>330</v>
      </c>
      <c r="Y462" s="53">
        <v>1707</v>
      </c>
      <c r="Z462" s="53">
        <v>1798</v>
      </c>
      <c r="AA462" s="53">
        <v>239</v>
      </c>
      <c r="AB462" s="53">
        <v>0</v>
      </c>
      <c r="AC462" s="53">
        <v>0</v>
      </c>
      <c r="AD462" s="54"/>
      <c r="AE462" s="54"/>
      <c r="AF462" s="54"/>
      <c r="AG462" s="53">
        <v>98</v>
      </c>
      <c r="AH462" s="53">
        <v>2094</v>
      </c>
      <c r="AI462" s="53">
        <v>2121</v>
      </c>
      <c r="AJ462" s="53">
        <v>71</v>
      </c>
      <c r="AK462" s="53">
        <v>0</v>
      </c>
      <c r="AL462" s="53">
        <v>0</v>
      </c>
    </row>
    <row r="463" spans="1:38" ht="20.100000000000001" customHeight="1" x14ac:dyDescent="0.2">
      <c r="D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</row>
    <row r="464" spans="1:38" ht="20.100000000000001" customHeight="1" x14ac:dyDescent="0.2">
      <c r="C464" s="3" t="s">
        <v>249</v>
      </c>
      <c r="D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</row>
    <row r="465" spans="1:38" ht="20.100000000000001" customHeight="1" x14ac:dyDescent="0.2">
      <c r="D465" s="2" t="s">
        <v>122</v>
      </c>
      <c r="F465" s="39">
        <v>100</v>
      </c>
      <c r="G465" s="39">
        <v>1141</v>
      </c>
      <c r="H465" s="39">
        <v>1204</v>
      </c>
      <c r="I465" s="39">
        <v>37</v>
      </c>
      <c r="J465" s="39">
        <v>0</v>
      </c>
      <c r="K465" s="39">
        <v>0</v>
      </c>
      <c r="L465" s="39"/>
      <c r="M465" s="39"/>
      <c r="N465" s="39"/>
      <c r="O465" s="39">
        <v>22</v>
      </c>
      <c r="P465" s="39">
        <v>464</v>
      </c>
      <c r="Q465" s="39">
        <v>466</v>
      </c>
      <c r="R465" s="39">
        <v>20</v>
      </c>
      <c r="S465" s="39">
        <v>0</v>
      </c>
      <c r="T465" s="39">
        <v>0</v>
      </c>
      <c r="U465" s="39"/>
      <c r="V465" s="39"/>
      <c r="W465" s="39"/>
      <c r="X465" s="39">
        <v>32</v>
      </c>
      <c r="Y465" s="39">
        <v>88</v>
      </c>
      <c r="Z465" s="39">
        <v>116</v>
      </c>
      <c r="AA465" s="39">
        <v>4</v>
      </c>
      <c r="AB465" s="39">
        <v>0</v>
      </c>
      <c r="AC465" s="39">
        <v>0</v>
      </c>
      <c r="AD465" s="39"/>
      <c r="AE465" s="39"/>
      <c r="AF465" s="39"/>
      <c r="AG465" s="39">
        <v>0</v>
      </c>
      <c r="AH465" s="39">
        <v>18</v>
      </c>
      <c r="AI465" s="39">
        <v>18</v>
      </c>
      <c r="AJ465" s="39">
        <v>0</v>
      </c>
      <c r="AK465" s="39">
        <v>0</v>
      </c>
      <c r="AL465" s="39">
        <v>0</v>
      </c>
    </row>
    <row r="466" spans="1:38" ht="19.5" customHeight="1" x14ac:dyDescent="0.2">
      <c r="D466" s="47" t="s">
        <v>135</v>
      </c>
      <c r="F466" s="48">
        <v>45</v>
      </c>
      <c r="G466" s="48">
        <v>195</v>
      </c>
      <c r="H466" s="48">
        <v>216</v>
      </c>
      <c r="I466" s="48">
        <v>24</v>
      </c>
      <c r="J466" s="48">
        <v>0</v>
      </c>
      <c r="K466" s="48">
        <v>0</v>
      </c>
      <c r="L466" s="49"/>
      <c r="M466" s="49"/>
      <c r="N466" s="49"/>
      <c r="O466" s="48">
        <v>11</v>
      </c>
      <c r="P466" s="48">
        <v>446</v>
      </c>
      <c r="Q466" s="48">
        <v>444</v>
      </c>
      <c r="R466" s="48">
        <v>13</v>
      </c>
      <c r="S466" s="48">
        <v>0</v>
      </c>
      <c r="T466" s="48">
        <v>0</v>
      </c>
      <c r="U466" s="49"/>
      <c r="V466" s="49"/>
      <c r="W466" s="49"/>
      <c r="X466" s="48">
        <v>9</v>
      </c>
      <c r="Y466" s="48">
        <v>23</v>
      </c>
      <c r="Z466" s="48">
        <v>29</v>
      </c>
      <c r="AA466" s="48">
        <v>3</v>
      </c>
      <c r="AB466" s="48">
        <v>0</v>
      </c>
      <c r="AC466" s="48">
        <v>0</v>
      </c>
      <c r="AD466" s="49"/>
      <c r="AE466" s="49"/>
      <c r="AF466" s="49"/>
      <c r="AG466" s="48">
        <v>0</v>
      </c>
      <c r="AH466" s="48">
        <v>24</v>
      </c>
      <c r="AI466" s="48">
        <v>23</v>
      </c>
      <c r="AJ466" s="48">
        <v>1</v>
      </c>
      <c r="AK466" s="48">
        <v>0</v>
      </c>
      <c r="AL466" s="48">
        <v>0</v>
      </c>
    </row>
    <row r="467" spans="1:38" ht="20.100000000000001" customHeight="1" x14ac:dyDescent="0.2">
      <c r="B467" s="5"/>
      <c r="D467" s="2" t="s">
        <v>113</v>
      </c>
      <c r="F467" s="39">
        <v>18</v>
      </c>
      <c r="G467" s="39">
        <v>214</v>
      </c>
      <c r="H467" s="39">
        <v>214</v>
      </c>
      <c r="I467" s="39">
        <v>18</v>
      </c>
      <c r="J467" s="39">
        <v>0</v>
      </c>
      <c r="K467" s="39">
        <v>0</v>
      </c>
      <c r="L467" s="39"/>
      <c r="M467" s="39"/>
      <c r="N467" s="39"/>
      <c r="O467" s="39">
        <v>10</v>
      </c>
      <c r="P467" s="39">
        <v>428</v>
      </c>
      <c r="Q467" s="39">
        <v>434</v>
      </c>
      <c r="R467" s="39">
        <v>4</v>
      </c>
      <c r="S467" s="39">
        <v>0</v>
      </c>
      <c r="T467" s="39">
        <v>0</v>
      </c>
      <c r="U467" s="39"/>
      <c r="V467" s="39"/>
      <c r="W467" s="39"/>
      <c r="X467" s="39">
        <v>1</v>
      </c>
      <c r="Y467" s="39">
        <v>23</v>
      </c>
      <c r="Z467" s="39">
        <v>23</v>
      </c>
      <c r="AA467" s="39">
        <v>1</v>
      </c>
      <c r="AB467" s="39">
        <v>0</v>
      </c>
      <c r="AC467" s="39">
        <v>0</v>
      </c>
      <c r="AD467" s="39"/>
      <c r="AE467" s="39"/>
      <c r="AF467" s="39"/>
      <c r="AG467" s="39">
        <v>0</v>
      </c>
      <c r="AH467" s="39">
        <v>47</v>
      </c>
      <c r="AI467" s="39">
        <v>47</v>
      </c>
      <c r="AJ467" s="39">
        <v>0</v>
      </c>
      <c r="AK467" s="39">
        <v>0</v>
      </c>
      <c r="AL467" s="39">
        <v>0</v>
      </c>
    </row>
    <row r="468" spans="1:38" ht="19.5" customHeight="1" x14ac:dyDescent="0.2">
      <c r="D468" s="47" t="s">
        <v>136</v>
      </c>
      <c r="F468" s="48">
        <v>10</v>
      </c>
      <c r="G468" s="48">
        <v>146</v>
      </c>
      <c r="H468" s="48">
        <v>138</v>
      </c>
      <c r="I468" s="48">
        <v>18</v>
      </c>
      <c r="J468" s="48">
        <v>0</v>
      </c>
      <c r="K468" s="48">
        <v>0</v>
      </c>
      <c r="L468" s="49"/>
      <c r="M468" s="49"/>
      <c r="N468" s="49"/>
      <c r="O468" s="48">
        <v>14</v>
      </c>
      <c r="P468" s="48">
        <v>442</v>
      </c>
      <c r="Q468" s="48">
        <v>447</v>
      </c>
      <c r="R468" s="48">
        <v>9</v>
      </c>
      <c r="S468" s="48">
        <v>0</v>
      </c>
      <c r="T468" s="48">
        <v>0</v>
      </c>
      <c r="U468" s="49"/>
      <c r="V468" s="49"/>
      <c r="W468" s="49"/>
      <c r="X468" s="48">
        <v>4</v>
      </c>
      <c r="Y468" s="48">
        <v>15</v>
      </c>
      <c r="Z468" s="48">
        <v>17</v>
      </c>
      <c r="AA468" s="48">
        <v>2</v>
      </c>
      <c r="AB468" s="48">
        <v>0</v>
      </c>
      <c r="AC468" s="48">
        <v>0</v>
      </c>
      <c r="AD468" s="49"/>
      <c r="AE468" s="49"/>
      <c r="AF468" s="49"/>
      <c r="AG468" s="48">
        <v>0</v>
      </c>
      <c r="AH468" s="48">
        <v>38</v>
      </c>
      <c r="AI468" s="48">
        <v>36</v>
      </c>
      <c r="AJ468" s="48">
        <v>2</v>
      </c>
      <c r="AK468" s="48">
        <v>0</v>
      </c>
      <c r="AL468" s="48">
        <v>0</v>
      </c>
    </row>
    <row r="469" spans="1:38" ht="20.100000000000001" customHeight="1" x14ac:dyDescent="0.2">
      <c r="B469" s="5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</row>
    <row r="470" spans="1:38" s="1" customFormat="1" ht="20.100000000000001" customHeight="1" x14ac:dyDescent="0.25">
      <c r="A470" s="3"/>
      <c r="B470" s="6"/>
      <c r="C470" s="51" t="s">
        <v>250</v>
      </c>
      <c r="D470" s="52"/>
      <c r="E470" s="5"/>
      <c r="F470" s="53">
        <v>173</v>
      </c>
      <c r="G470" s="53">
        <v>1696</v>
      </c>
      <c r="H470" s="53">
        <v>1772</v>
      </c>
      <c r="I470" s="53">
        <v>97</v>
      </c>
      <c r="J470" s="53">
        <v>0</v>
      </c>
      <c r="K470" s="53">
        <v>0</v>
      </c>
      <c r="L470" s="54"/>
      <c r="M470" s="54"/>
      <c r="N470" s="54"/>
      <c r="O470" s="53">
        <v>57</v>
      </c>
      <c r="P470" s="53">
        <v>1780</v>
      </c>
      <c r="Q470" s="53">
        <v>1791</v>
      </c>
      <c r="R470" s="53">
        <v>46</v>
      </c>
      <c r="S470" s="53">
        <v>0</v>
      </c>
      <c r="T470" s="53">
        <v>0</v>
      </c>
      <c r="U470" s="54"/>
      <c r="V470" s="54"/>
      <c r="W470" s="54"/>
      <c r="X470" s="53">
        <v>46</v>
      </c>
      <c r="Y470" s="53">
        <v>149</v>
      </c>
      <c r="Z470" s="53">
        <v>185</v>
      </c>
      <c r="AA470" s="53">
        <v>10</v>
      </c>
      <c r="AB470" s="53">
        <v>0</v>
      </c>
      <c r="AC470" s="53">
        <v>0</v>
      </c>
      <c r="AD470" s="54"/>
      <c r="AE470" s="54"/>
      <c r="AF470" s="54"/>
      <c r="AG470" s="53">
        <v>0</v>
      </c>
      <c r="AH470" s="53">
        <v>127</v>
      </c>
      <c r="AI470" s="53">
        <v>124</v>
      </c>
      <c r="AJ470" s="53">
        <v>3</v>
      </c>
      <c r="AK470" s="53">
        <v>0</v>
      </c>
      <c r="AL470" s="53">
        <v>0</v>
      </c>
    </row>
    <row r="471" spans="1:38" ht="20.100000000000001" customHeight="1" x14ac:dyDescent="0.2">
      <c r="B471" s="5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</row>
    <row r="472" spans="1:38" ht="20.100000000000001" customHeight="1" x14ac:dyDescent="0.2">
      <c r="B472" s="5"/>
      <c r="C472" s="3" t="s">
        <v>154</v>
      </c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</row>
    <row r="473" spans="1:38" ht="20.100000000000001" customHeight="1" x14ac:dyDescent="0.2">
      <c r="B473" s="5"/>
      <c r="D473" s="60" t="s">
        <v>251</v>
      </c>
      <c r="F473" s="39">
        <v>7</v>
      </c>
      <c r="G473" s="39">
        <v>93</v>
      </c>
      <c r="H473" s="39">
        <v>95</v>
      </c>
      <c r="I473" s="39">
        <v>5</v>
      </c>
      <c r="J473" s="39">
        <v>0</v>
      </c>
      <c r="K473" s="39">
        <v>0</v>
      </c>
      <c r="L473" s="39"/>
      <c r="M473" s="39"/>
      <c r="N473" s="39"/>
      <c r="O473" s="39">
        <v>2</v>
      </c>
      <c r="P473" s="39">
        <v>113</v>
      </c>
      <c r="Q473" s="39">
        <v>110</v>
      </c>
      <c r="R473" s="39">
        <v>5</v>
      </c>
      <c r="S473" s="39">
        <v>0</v>
      </c>
      <c r="T473" s="39">
        <v>0</v>
      </c>
      <c r="U473" s="39"/>
      <c r="V473" s="39"/>
      <c r="W473" s="39"/>
      <c r="X473" s="39">
        <v>21</v>
      </c>
      <c r="Y473" s="39">
        <v>166</v>
      </c>
      <c r="Z473" s="39">
        <v>179</v>
      </c>
      <c r="AA473" s="39">
        <v>8</v>
      </c>
      <c r="AB473" s="39">
        <v>0</v>
      </c>
      <c r="AC473" s="39">
        <v>0</v>
      </c>
      <c r="AD473" s="39"/>
      <c r="AE473" s="39"/>
      <c r="AF473" s="39"/>
      <c r="AG473" s="39">
        <v>7</v>
      </c>
      <c r="AH473" s="39">
        <v>256</v>
      </c>
      <c r="AI473" s="39">
        <v>258</v>
      </c>
      <c r="AJ473" s="39">
        <v>5</v>
      </c>
      <c r="AK473" s="39">
        <v>0</v>
      </c>
      <c r="AL473" s="39">
        <v>0</v>
      </c>
    </row>
    <row r="474" spans="1:38" ht="19.5" customHeight="1" x14ac:dyDescent="0.2">
      <c r="D474" s="47" t="s">
        <v>252</v>
      </c>
      <c r="F474" s="48">
        <v>25</v>
      </c>
      <c r="G474" s="48">
        <v>84</v>
      </c>
      <c r="H474" s="48">
        <v>102</v>
      </c>
      <c r="I474" s="48">
        <v>7</v>
      </c>
      <c r="J474" s="48">
        <v>0</v>
      </c>
      <c r="K474" s="48">
        <v>0</v>
      </c>
      <c r="L474" s="49"/>
      <c r="M474" s="49"/>
      <c r="N474" s="49"/>
      <c r="O474" s="48">
        <v>3</v>
      </c>
      <c r="P474" s="48">
        <v>108</v>
      </c>
      <c r="Q474" s="48">
        <v>109</v>
      </c>
      <c r="R474" s="48">
        <v>2</v>
      </c>
      <c r="S474" s="48">
        <v>0</v>
      </c>
      <c r="T474" s="48">
        <v>0</v>
      </c>
      <c r="U474" s="49"/>
      <c r="V474" s="49"/>
      <c r="W474" s="49"/>
      <c r="X474" s="48">
        <v>57</v>
      </c>
      <c r="Y474" s="48">
        <v>93</v>
      </c>
      <c r="Z474" s="48">
        <v>139</v>
      </c>
      <c r="AA474" s="48">
        <v>11</v>
      </c>
      <c r="AB474" s="48">
        <v>0</v>
      </c>
      <c r="AC474" s="48">
        <v>0</v>
      </c>
      <c r="AD474" s="49"/>
      <c r="AE474" s="49"/>
      <c r="AF474" s="49"/>
      <c r="AG474" s="48">
        <v>8</v>
      </c>
      <c r="AH474" s="48">
        <v>258</v>
      </c>
      <c r="AI474" s="48">
        <v>259</v>
      </c>
      <c r="AJ474" s="48">
        <v>7</v>
      </c>
      <c r="AK474" s="48">
        <v>0</v>
      </c>
      <c r="AL474" s="48">
        <v>0</v>
      </c>
    </row>
    <row r="475" spans="1:38" ht="20.100000000000001" customHeight="1" x14ac:dyDescent="0.2">
      <c r="B475" s="5"/>
      <c r="D475" s="60" t="s">
        <v>253</v>
      </c>
      <c r="F475" s="39">
        <v>10</v>
      </c>
      <c r="G475" s="39">
        <v>161</v>
      </c>
      <c r="H475" s="39">
        <v>139</v>
      </c>
      <c r="I475" s="39">
        <v>32</v>
      </c>
      <c r="J475" s="39">
        <v>0</v>
      </c>
      <c r="K475" s="39">
        <v>0</v>
      </c>
      <c r="L475" s="39"/>
      <c r="M475" s="39"/>
      <c r="N475" s="39"/>
      <c r="O475" s="39">
        <v>1</v>
      </c>
      <c r="P475" s="39">
        <v>82</v>
      </c>
      <c r="Q475" s="39">
        <v>80</v>
      </c>
      <c r="R475" s="39">
        <v>3</v>
      </c>
      <c r="S475" s="39">
        <v>0</v>
      </c>
      <c r="T475" s="39">
        <v>0</v>
      </c>
      <c r="U475" s="39"/>
      <c r="V475" s="39"/>
      <c r="W475" s="39"/>
      <c r="X475" s="39">
        <v>27</v>
      </c>
      <c r="Y475" s="39">
        <v>226</v>
      </c>
      <c r="Z475" s="39">
        <v>242</v>
      </c>
      <c r="AA475" s="39">
        <v>11</v>
      </c>
      <c r="AB475" s="39">
        <v>0</v>
      </c>
      <c r="AC475" s="39">
        <v>0</v>
      </c>
      <c r="AD475" s="39"/>
      <c r="AE475" s="39"/>
      <c r="AF475" s="39"/>
      <c r="AG475" s="39">
        <v>12</v>
      </c>
      <c r="AH475" s="39">
        <v>284</v>
      </c>
      <c r="AI475" s="39">
        <v>283</v>
      </c>
      <c r="AJ475" s="39">
        <v>13</v>
      </c>
      <c r="AK475" s="39">
        <v>0</v>
      </c>
      <c r="AL475" s="39">
        <v>0</v>
      </c>
    </row>
    <row r="476" spans="1:38" ht="19.5" customHeight="1" x14ac:dyDescent="0.2">
      <c r="D476" s="47" t="s">
        <v>254</v>
      </c>
      <c r="F476" s="48">
        <v>42</v>
      </c>
      <c r="G476" s="48">
        <v>201</v>
      </c>
      <c r="H476" s="48">
        <v>205</v>
      </c>
      <c r="I476" s="48">
        <v>38</v>
      </c>
      <c r="J476" s="48">
        <v>0</v>
      </c>
      <c r="K476" s="48">
        <v>0</v>
      </c>
      <c r="L476" s="49"/>
      <c r="M476" s="49"/>
      <c r="N476" s="49"/>
      <c r="O476" s="48">
        <v>4</v>
      </c>
      <c r="P476" s="48">
        <v>95</v>
      </c>
      <c r="Q476" s="48">
        <v>96</v>
      </c>
      <c r="R476" s="48">
        <v>3</v>
      </c>
      <c r="S476" s="48">
        <v>0</v>
      </c>
      <c r="T476" s="48">
        <v>0</v>
      </c>
      <c r="U476" s="49"/>
      <c r="V476" s="49"/>
      <c r="W476" s="49"/>
      <c r="X476" s="48">
        <v>42</v>
      </c>
      <c r="Y476" s="48">
        <v>199</v>
      </c>
      <c r="Z476" s="48">
        <v>198</v>
      </c>
      <c r="AA476" s="48">
        <v>43</v>
      </c>
      <c r="AB476" s="48">
        <v>0</v>
      </c>
      <c r="AC476" s="48">
        <v>0</v>
      </c>
      <c r="AD476" s="49"/>
      <c r="AE476" s="49"/>
      <c r="AF476" s="49"/>
      <c r="AG476" s="48">
        <v>6</v>
      </c>
      <c r="AH476" s="48">
        <v>280</v>
      </c>
      <c r="AI476" s="48">
        <v>282</v>
      </c>
      <c r="AJ476" s="48">
        <v>4</v>
      </c>
      <c r="AK476" s="48">
        <v>0</v>
      </c>
      <c r="AL476" s="48">
        <v>0</v>
      </c>
    </row>
    <row r="477" spans="1:38" ht="20.100000000000001" customHeight="1" x14ac:dyDescent="0.2">
      <c r="D477" s="60" t="s">
        <v>255</v>
      </c>
      <c r="F477" s="39">
        <v>7</v>
      </c>
      <c r="G477" s="39">
        <v>53</v>
      </c>
      <c r="H477" s="39">
        <v>54</v>
      </c>
      <c r="I477" s="39">
        <v>6</v>
      </c>
      <c r="J477" s="39">
        <v>0</v>
      </c>
      <c r="K477" s="39">
        <v>0</v>
      </c>
      <c r="L477" s="39"/>
      <c r="M477" s="39"/>
      <c r="N477" s="39"/>
      <c r="O477" s="39">
        <v>2</v>
      </c>
      <c r="P477" s="39">
        <v>107</v>
      </c>
      <c r="Q477" s="39">
        <v>108</v>
      </c>
      <c r="R477" s="39">
        <v>1</v>
      </c>
      <c r="S477" s="39">
        <v>0</v>
      </c>
      <c r="T477" s="39">
        <v>0</v>
      </c>
      <c r="U477" s="39"/>
      <c r="V477" s="39"/>
      <c r="W477" s="39"/>
      <c r="X477" s="39">
        <v>32</v>
      </c>
      <c r="Y477" s="39">
        <v>145</v>
      </c>
      <c r="Z477" s="39">
        <v>152</v>
      </c>
      <c r="AA477" s="39">
        <v>25</v>
      </c>
      <c r="AB477" s="39">
        <v>0</v>
      </c>
      <c r="AC477" s="39">
        <v>0</v>
      </c>
      <c r="AD477" s="39"/>
      <c r="AE477" s="39"/>
      <c r="AF477" s="39"/>
      <c r="AG477" s="39">
        <v>6</v>
      </c>
      <c r="AH477" s="39">
        <v>270</v>
      </c>
      <c r="AI477" s="39">
        <v>262</v>
      </c>
      <c r="AJ477" s="39">
        <v>14</v>
      </c>
      <c r="AK477" s="39">
        <v>0</v>
      </c>
      <c r="AL477" s="39">
        <v>0</v>
      </c>
    </row>
    <row r="478" spans="1:38" ht="19.5" customHeight="1" x14ac:dyDescent="0.2">
      <c r="D478" s="47" t="s">
        <v>256</v>
      </c>
      <c r="F478" s="48">
        <v>18</v>
      </c>
      <c r="G478" s="48">
        <v>69</v>
      </c>
      <c r="H478" s="48">
        <v>69</v>
      </c>
      <c r="I478" s="48">
        <v>18</v>
      </c>
      <c r="J478" s="48">
        <v>0</v>
      </c>
      <c r="K478" s="48">
        <v>0</v>
      </c>
      <c r="L478" s="49"/>
      <c r="M478" s="49"/>
      <c r="N478" s="49"/>
      <c r="O478" s="48">
        <v>9</v>
      </c>
      <c r="P478" s="48">
        <v>100</v>
      </c>
      <c r="Q478" s="48">
        <v>108</v>
      </c>
      <c r="R478" s="48">
        <v>1</v>
      </c>
      <c r="S478" s="48">
        <v>0</v>
      </c>
      <c r="T478" s="48">
        <v>0</v>
      </c>
      <c r="U478" s="49"/>
      <c r="V478" s="49"/>
      <c r="W478" s="49"/>
      <c r="X478" s="48">
        <v>31</v>
      </c>
      <c r="Y478" s="48">
        <v>140</v>
      </c>
      <c r="Z478" s="48">
        <v>166</v>
      </c>
      <c r="AA478" s="48">
        <v>5</v>
      </c>
      <c r="AB478" s="48">
        <v>0</v>
      </c>
      <c r="AC478" s="48">
        <v>0</v>
      </c>
      <c r="AD478" s="49"/>
      <c r="AE478" s="49"/>
      <c r="AF478" s="49"/>
      <c r="AG478" s="48">
        <v>12</v>
      </c>
      <c r="AH478" s="48">
        <v>256</v>
      </c>
      <c r="AI478" s="48">
        <v>260</v>
      </c>
      <c r="AJ478" s="48">
        <v>8</v>
      </c>
      <c r="AK478" s="48">
        <v>0</v>
      </c>
      <c r="AL478" s="48">
        <v>0</v>
      </c>
    </row>
    <row r="479" spans="1:38" ht="20.100000000000001" customHeight="1" x14ac:dyDescent="0.2">
      <c r="D479" s="60" t="s">
        <v>257</v>
      </c>
      <c r="F479" s="39">
        <v>7</v>
      </c>
      <c r="G479" s="39">
        <v>93</v>
      </c>
      <c r="H479" s="39">
        <v>96</v>
      </c>
      <c r="I479" s="39">
        <v>4</v>
      </c>
      <c r="J479" s="39">
        <v>0</v>
      </c>
      <c r="K479" s="39">
        <v>0</v>
      </c>
      <c r="L479" s="39"/>
      <c r="M479" s="39"/>
      <c r="N479" s="39"/>
      <c r="O479" s="39">
        <v>7</v>
      </c>
      <c r="P479" s="39">
        <v>180</v>
      </c>
      <c r="Q479" s="39">
        <v>175</v>
      </c>
      <c r="R479" s="39">
        <v>12</v>
      </c>
      <c r="S479" s="39">
        <v>0</v>
      </c>
      <c r="T479" s="39">
        <v>0</v>
      </c>
      <c r="U479" s="39"/>
      <c r="V479" s="39"/>
      <c r="W479" s="39"/>
      <c r="X479" s="39">
        <v>38</v>
      </c>
      <c r="Y479" s="39">
        <v>259</v>
      </c>
      <c r="Z479" s="39">
        <v>269</v>
      </c>
      <c r="AA479" s="39">
        <v>28</v>
      </c>
      <c r="AB479" s="39">
        <v>0</v>
      </c>
      <c r="AC479" s="39">
        <v>0</v>
      </c>
      <c r="AD479" s="39"/>
      <c r="AE479" s="39"/>
      <c r="AF479" s="39"/>
      <c r="AG479" s="39">
        <v>11</v>
      </c>
      <c r="AH479" s="39">
        <v>278</v>
      </c>
      <c r="AI479" s="39">
        <v>268</v>
      </c>
      <c r="AJ479" s="39">
        <v>21</v>
      </c>
      <c r="AK479" s="39">
        <v>0</v>
      </c>
      <c r="AL479" s="39">
        <v>0</v>
      </c>
    </row>
    <row r="480" spans="1:38" ht="19.5" customHeight="1" x14ac:dyDescent="0.2">
      <c r="D480" s="47" t="s">
        <v>258</v>
      </c>
      <c r="F480" s="48">
        <v>41</v>
      </c>
      <c r="G480" s="48">
        <v>105</v>
      </c>
      <c r="H480" s="48">
        <v>129</v>
      </c>
      <c r="I480" s="48">
        <v>17</v>
      </c>
      <c r="J480" s="48">
        <v>0</v>
      </c>
      <c r="K480" s="48">
        <v>0</v>
      </c>
      <c r="L480" s="49"/>
      <c r="M480" s="49"/>
      <c r="N480" s="49"/>
      <c r="O480" s="48">
        <v>3</v>
      </c>
      <c r="P480" s="48">
        <v>198</v>
      </c>
      <c r="Q480" s="48">
        <v>193</v>
      </c>
      <c r="R480" s="48">
        <v>8</v>
      </c>
      <c r="S480" s="48">
        <v>0</v>
      </c>
      <c r="T480" s="48">
        <v>0</v>
      </c>
      <c r="U480" s="49"/>
      <c r="V480" s="49"/>
      <c r="W480" s="49"/>
      <c r="X480" s="48">
        <v>137</v>
      </c>
      <c r="Y480" s="48">
        <v>211</v>
      </c>
      <c r="Z480" s="48">
        <v>308</v>
      </c>
      <c r="AA480" s="48">
        <v>40</v>
      </c>
      <c r="AB480" s="48">
        <v>0</v>
      </c>
      <c r="AC480" s="48">
        <v>0</v>
      </c>
      <c r="AD480" s="49"/>
      <c r="AE480" s="49"/>
      <c r="AF480" s="49"/>
      <c r="AG480" s="48">
        <v>10</v>
      </c>
      <c r="AH480" s="48">
        <v>270</v>
      </c>
      <c r="AI480" s="48">
        <v>266</v>
      </c>
      <c r="AJ480" s="48">
        <v>14</v>
      </c>
      <c r="AK480" s="48">
        <v>0</v>
      </c>
      <c r="AL480" s="48">
        <v>0</v>
      </c>
    </row>
    <row r="481" spans="1:38" ht="20.100000000000001" customHeight="1" x14ac:dyDescent="0.2">
      <c r="D481" s="60" t="s">
        <v>259</v>
      </c>
      <c r="F481" s="39">
        <v>8</v>
      </c>
      <c r="G481" s="39">
        <v>175</v>
      </c>
      <c r="H481" s="39">
        <v>170</v>
      </c>
      <c r="I481" s="39">
        <v>13</v>
      </c>
      <c r="J481" s="39">
        <v>0</v>
      </c>
      <c r="K481" s="39">
        <v>0</v>
      </c>
      <c r="L481" s="39"/>
      <c r="M481" s="39"/>
      <c r="N481" s="39"/>
      <c r="O481" s="39">
        <v>6</v>
      </c>
      <c r="P481" s="39">
        <v>190</v>
      </c>
      <c r="Q481" s="39">
        <v>186</v>
      </c>
      <c r="R481" s="39">
        <v>10</v>
      </c>
      <c r="S481" s="39">
        <v>0</v>
      </c>
      <c r="T481" s="39">
        <v>0</v>
      </c>
      <c r="U481" s="39"/>
      <c r="V481" s="39"/>
      <c r="W481" s="39"/>
      <c r="X481" s="39">
        <v>30</v>
      </c>
      <c r="Y481" s="39">
        <v>178</v>
      </c>
      <c r="Z481" s="39">
        <v>193</v>
      </c>
      <c r="AA481" s="39">
        <v>15</v>
      </c>
      <c r="AB481" s="39">
        <v>0</v>
      </c>
      <c r="AC481" s="39">
        <v>0</v>
      </c>
      <c r="AD481" s="39"/>
      <c r="AE481" s="39"/>
      <c r="AF481" s="39"/>
      <c r="AG481" s="39">
        <v>3</v>
      </c>
      <c r="AH481" s="39">
        <v>260</v>
      </c>
      <c r="AI481" s="39">
        <v>253</v>
      </c>
      <c r="AJ481" s="39">
        <v>10</v>
      </c>
      <c r="AK481" s="39">
        <v>0</v>
      </c>
      <c r="AL481" s="39">
        <v>0</v>
      </c>
    </row>
    <row r="482" spans="1:38" ht="20.100000000000001" customHeight="1" x14ac:dyDescent="0.2"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</row>
    <row r="483" spans="1:38" s="1" customFormat="1" ht="20.100000000000001" customHeight="1" x14ac:dyDescent="0.25">
      <c r="A483" s="3"/>
      <c r="B483" s="6"/>
      <c r="C483" s="51" t="s">
        <v>159</v>
      </c>
      <c r="D483" s="52"/>
      <c r="E483" s="5"/>
      <c r="F483" s="53">
        <v>165</v>
      </c>
      <c r="G483" s="53">
        <v>1034</v>
      </c>
      <c r="H483" s="53">
        <v>1059</v>
      </c>
      <c r="I483" s="53">
        <v>140</v>
      </c>
      <c r="J483" s="53">
        <v>0</v>
      </c>
      <c r="K483" s="53">
        <v>0</v>
      </c>
      <c r="L483" s="54"/>
      <c r="M483" s="54"/>
      <c r="N483" s="54"/>
      <c r="O483" s="53">
        <v>37</v>
      </c>
      <c r="P483" s="53">
        <v>1173</v>
      </c>
      <c r="Q483" s="53">
        <v>1165</v>
      </c>
      <c r="R483" s="53">
        <v>45</v>
      </c>
      <c r="S483" s="53">
        <v>0</v>
      </c>
      <c r="T483" s="53">
        <v>0</v>
      </c>
      <c r="U483" s="54"/>
      <c r="V483" s="54"/>
      <c r="W483" s="54"/>
      <c r="X483" s="53">
        <v>415</v>
      </c>
      <c r="Y483" s="53">
        <v>1617</v>
      </c>
      <c r="Z483" s="53">
        <v>1846</v>
      </c>
      <c r="AA483" s="53">
        <v>186</v>
      </c>
      <c r="AB483" s="53">
        <v>0</v>
      </c>
      <c r="AC483" s="53">
        <v>0</v>
      </c>
      <c r="AD483" s="54"/>
      <c r="AE483" s="54"/>
      <c r="AF483" s="54"/>
      <c r="AG483" s="53">
        <v>75</v>
      </c>
      <c r="AH483" s="53">
        <v>2412</v>
      </c>
      <c r="AI483" s="53">
        <v>2391</v>
      </c>
      <c r="AJ483" s="53">
        <v>96</v>
      </c>
      <c r="AK483" s="53">
        <v>0</v>
      </c>
      <c r="AL483" s="53">
        <v>0</v>
      </c>
    </row>
    <row r="484" spans="1:38" s="1" customFormat="1" ht="20.100000000000001" customHeight="1" x14ac:dyDescent="0.2">
      <c r="A484" s="3"/>
      <c r="B484" s="6"/>
      <c r="C484" s="3"/>
      <c r="D484" s="3"/>
      <c r="E484" s="5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</row>
    <row r="485" spans="1:38" s="1" customFormat="1" ht="20.100000000000001" customHeight="1" x14ac:dyDescent="0.25">
      <c r="A485" s="3"/>
      <c r="B485" s="57" t="s">
        <v>260</v>
      </c>
      <c r="C485" s="58"/>
      <c r="D485" s="58"/>
      <c r="E485" s="5"/>
      <c r="F485" s="59">
        <v>356</v>
      </c>
      <c r="G485" s="59">
        <v>2735</v>
      </c>
      <c r="H485" s="59">
        <v>2853</v>
      </c>
      <c r="I485" s="59">
        <v>238</v>
      </c>
      <c r="J485" s="59">
        <v>0</v>
      </c>
      <c r="K485" s="59">
        <v>0</v>
      </c>
      <c r="L485" s="54"/>
      <c r="M485" s="54"/>
      <c r="N485" s="54"/>
      <c r="O485" s="59">
        <v>98</v>
      </c>
      <c r="P485" s="59">
        <v>2989</v>
      </c>
      <c r="Q485" s="59">
        <v>2996</v>
      </c>
      <c r="R485" s="59">
        <v>91</v>
      </c>
      <c r="S485" s="59">
        <v>0</v>
      </c>
      <c r="T485" s="59">
        <v>0</v>
      </c>
      <c r="U485" s="54"/>
      <c r="V485" s="54"/>
      <c r="W485" s="54"/>
      <c r="X485" s="59">
        <v>791</v>
      </c>
      <c r="Y485" s="59">
        <v>3473</v>
      </c>
      <c r="Z485" s="59">
        <v>3829</v>
      </c>
      <c r="AA485" s="59">
        <v>435</v>
      </c>
      <c r="AB485" s="59">
        <v>0</v>
      </c>
      <c r="AC485" s="59">
        <v>0</v>
      </c>
      <c r="AD485" s="54"/>
      <c r="AE485" s="54"/>
      <c r="AF485" s="54"/>
      <c r="AG485" s="59">
        <v>173</v>
      </c>
      <c r="AH485" s="59">
        <v>4633</v>
      </c>
      <c r="AI485" s="59">
        <v>4636</v>
      </c>
      <c r="AJ485" s="59">
        <v>170</v>
      </c>
      <c r="AK485" s="59">
        <v>0</v>
      </c>
      <c r="AL485" s="59">
        <v>0</v>
      </c>
    </row>
    <row r="486" spans="1:38" ht="20.100000000000001" customHeight="1" x14ac:dyDescent="0.2"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</row>
    <row r="487" spans="1:38" ht="20.100000000000001" customHeight="1" x14ac:dyDescent="0.2">
      <c r="B487" s="6" t="s">
        <v>261</v>
      </c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</row>
    <row r="488" spans="1:38" ht="20.100000000000001" customHeight="1" x14ac:dyDescent="0.2">
      <c r="C488" s="3" t="s">
        <v>154</v>
      </c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</row>
    <row r="489" spans="1:38" ht="20.100000000000001" customHeight="1" x14ac:dyDescent="0.2">
      <c r="D489" s="2" t="s">
        <v>96</v>
      </c>
      <c r="F489" s="39">
        <v>109</v>
      </c>
      <c r="G489" s="39">
        <v>797</v>
      </c>
      <c r="H489" s="39">
        <v>818</v>
      </c>
      <c r="I489" s="39">
        <v>88</v>
      </c>
      <c r="J489" s="39">
        <v>0</v>
      </c>
      <c r="K489" s="39">
        <v>0</v>
      </c>
      <c r="L489" s="39"/>
      <c r="M489" s="39"/>
      <c r="N489" s="39"/>
      <c r="O489" s="39">
        <v>11</v>
      </c>
      <c r="P489" s="39">
        <v>364</v>
      </c>
      <c r="Q489" s="39">
        <v>360</v>
      </c>
      <c r="R489" s="39">
        <v>15</v>
      </c>
      <c r="S489" s="39">
        <v>0</v>
      </c>
      <c r="T489" s="39">
        <v>0</v>
      </c>
      <c r="U489" s="39"/>
      <c r="V489" s="39"/>
      <c r="W489" s="39"/>
      <c r="X489" s="39">
        <v>71</v>
      </c>
      <c r="Y489" s="39">
        <v>412</v>
      </c>
      <c r="Z489" s="39">
        <v>420</v>
      </c>
      <c r="AA489" s="39">
        <v>63</v>
      </c>
      <c r="AB489" s="39">
        <v>0</v>
      </c>
      <c r="AC489" s="39">
        <v>0</v>
      </c>
      <c r="AD489" s="39"/>
      <c r="AE489" s="39"/>
      <c r="AF489" s="39"/>
      <c r="AG489" s="39">
        <v>7</v>
      </c>
      <c r="AH489" s="39">
        <v>242</v>
      </c>
      <c r="AI489" s="39">
        <v>242</v>
      </c>
      <c r="AJ489" s="39">
        <v>7</v>
      </c>
      <c r="AK489" s="39">
        <v>0</v>
      </c>
      <c r="AL489" s="39">
        <v>0</v>
      </c>
    </row>
    <row r="490" spans="1:38" ht="19.5" customHeight="1" x14ac:dyDescent="0.2">
      <c r="D490" s="47" t="s">
        <v>97</v>
      </c>
      <c r="F490" s="48">
        <v>60</v>
      </c>
      <c r="G490" s="48">
        <v>810</v>
      </c>
      <c r="H490" s="48">
        <v>832</v>
      </c>
      <c r="I490" s="48">
        <v>38</v>
      </c>
      <c r="J490" s="48">
        <v>0</v>
      </c>
      <c r="K490" s="48">
        <v>0</v>
      </c>
      <c r="L490" s="49"/>
      <c r="M490" s="49"/>
      <c r="N490" s="49"/>
      <c r="O490" s="48">
        <v>7</v>
      </c>
      <c r="P490" s="48">
        <v>359</v>
      </c>
      <c r="Q490" s="48">
        <v>362</v>
      </c>
      <c r="R490" s="48">
        <v>4</v>
      </c>
      <c r="S490" s="48">
        <v>0</v>
      </c>
      <c r="T490" s="48">
        <v>0</v>
      </c>
      <c r="U490" s="49"/>
      <c r="V490" s="49"/>
      <c r="W490" s="49"/>
      <c r="X490" s="48">
        <v>55</v>
      </c>
      <c r="Y490" s="48">
        <v>677</v>
      </c>
      <c r="Z490" s="48">
        <v>697</v>
      </c>
      <c r="AA490" s="48">
        <v>35</v>
      </c>
      <c r="AB490" s="48">
        <v>0</v>
      </c>
      <c r="AC490" s="48">
        <v>0</v>
      </c>
      <c r="AD490" s="49"/>
      <c r="AE490" s="49"/>
      <c r="AF490" s="49"/>
      <c r="AG490" s="48">
        <v>7</v>
      </c>
      <c r="AH490" s="48">
        <v>233</v>
      </c>
      <c r="AI490" s="48">
        <v>234</v>
      </c>
      <c r="AJ490" s="48">
        <v>6</v>
      </c>
      <c r="AK490" s="48">
        <v>0</v>
      </c>
      <c r="AL490" s="48">
        <v>0</v>
      </c>
    </row>
    <row r="491" spans="1:38" ht="20.100000000000001" customHeight="1" x14ac:dyDescent="0.2">
      <c r="B491" s="5"/>
      <c r="D491" s="2" t="s">
        <v>113</v>
      </c>
      <c r="F491" s="39">
        <v>34</v>
      </c>
      <c r="G491" s="39">
        <v>397</v>
      </c>
      <c r="H491" s="39">
        <v>390</v>
      </c>
      <c r="I491" s="39">
        <v>41</v>
      </c>
      <c r="J491" s="39">
        <v>0</v>
      </c>
      <c r="K491" s="39">
        <v>0</v>
      </c>
      <c r="L491" s="39"/>
      <c r="M491" s="39"/>
      <c r="N491" s="39"/>
      <c r="O491" s="39">
        <v>50</v>
      </c>
      <c r="P491" s="39">
        <v>1133</v>
      </c>
      <c r="Q491" s="39">
        <v>1147</v>
      </c>
      <c r="R491" s="39">
        <v>36</v>
      </c>
      <c r="S491" s="39">
        <v>0</v>
      </c>
      <c r="T491" s="39">
        <v>0</v>
      </c>
      <c r="U491" s="39"/>
      <c r="V491" s="39"/>
      <c r="W491" s="39"/>
      <c r="X491" s="39">
        <v>42</v>
      </c>
      <c r="Y491" s="39">
        <v>290</v>
      </c>
      <c r="Z491" s="39">
        <v>290</v>
      </c>
      <c r="AA491" s="39">
        <v>42</v>
      </c>
      <c r="AB491" s="39">
        <v>0</v>
      </c>
      <c r="AC491" s="39">
        <v>0</v>
      </c>
      <c r="AD491" s="39"/>
      <c r="AE491" s="39"/>
      <c r="AF491" s="39"/>
      <c r="AG491" s="39">
        <v>170</v>
      </c>
      <c r="AH491" s="39">
        <v>3773</v>
      </c>
      <c r="AI491" s="39">
        <v>3794</v>
      </c>
      <c r="AJ491" s="39">
        <v>149</v>
      </c>
      <c r="AK491" s="39">
        <v>0</v>
      </c>
      <c r="AL491" s="39">
        <v>0</v>
      </c>
    </row>
    <row r="492" spans="1:38" ht="19.5" customHeight="1" x14ac:dyDescent="0.2">
      <c r="D492" s="47" t="s">
        <v>136</v>
      </c>
      <c r="F492" s="48">
        <v>37</v>
      </c>
      <c r="G492" s="48">
        <v>395</v>
      </c>
      <c r="H492" s="48">
        <v>406</v>
      </c>
      <c r="I492" s="48">
        <v>26</v>
      </c>
      <c r="J492" s="48">
        <v>0</v>
      </c>
      <c r="K492" s="48">
        <v>0</v>
      </c>
      <c r="L492" s="49"/>
      <c r="M492" s="49"/>
      <c r="N492" s="49"/>
      <c r="O492" s="48">
        <v>21</v>
      </c>
      <c r="P492" s="48">
        <v>1160</v>
      </c>
      <c r="Q492" s="48">
        <v>1164</v>
      </c>
      <c r="R492" s="48">
        <v>17</v>
      </c>
      <c r="S492" s="48">
        <v>0</v>
      </c>
      <c r="T492" s="48">
        <v>0</v>
      </c>
      <c r="U492" s="49"/>
      <c r="V492" s="49"/>
      <c r="W492" s="49"/>
      <c r="X492" s="48">
        <v>32</v>
      </c>
      <c r="Y492" s="48">
        <v>169</v>
      </c>
      <c r="Z492" s="48">
        <v>181</v>
      </c>
      <c r="AA492" s="48">
        <v>20</v>
      </c>
      <c r="AB492" s="48">
        <v>0</v>
      </c>
      <c r="AC492" s="48">
        <v>0</v>
      </c>
      <c r="AD492" s="49"/>
      <c r="AE492" s="49"/>
      <c r="AF492" s="49"/>
      <c r="AG492" s="48">
        <v>102</v>
      </c>
      <c r="AH492" s="48">
        <v>3721</v>
      </c>
      <c r="AI492" s="48">
        <v>3693</v>
      </c>
      <c r="AJ492" s="48">
        <v>130</v>
      </c>
      <c r="AK492" s="48">
        <v>0</v>
      </c>
      <c r="AL492" s="48">
        <v>0</v>
      </c>
    </row>
    <row r="493" spans="1:38" ht="20.100000000000001" customHeight="1" x14ac:dyDescent="0.2">
      <c r="D493" s="2" t="s">
        <v>114</v>
      </c>
      <c r="F493" s="39">
        <v>17</v>
      </c>
      <c r="G493" s="39">
        <v>199</v>
      </c>
      <c r="H493" s="39">
        <v>209</v>
      </c>
      <c r="I493" s="39">
        <v>7</v>
      </c>
      <c r="J493" s="39">
        <v>0</v>
      </c>
      <c r="K493" s="39">
        <v>0</v>
      </c>
      <c r="L493" s="39"/>
      <c r="M493" s="39"/>
      <c r="N493" s="39"/>
      <c r="O493" s="39">
        <v>8</v>
      </c>
      <c r="P493" s="39">
        <v>323</v>
      </c>
      <c r="Q493" s="39">
        <v>323</v>
      </c>
      <c r="R493" s="39">
        <v>8</v>
      </c>
      <c r="S493" s="39">
        <v>0</v>
      </c>
      <c r="T493" s="39">
        <v>0</v>
      </c>
      <c r="U493" s="39"/>
      <c r="V493" s="39"/>
      <c r="W493" s="39"/>
      <c r="X493" s="39">
        <v>9</v>
      </c>
      <c r="Y493" s="39">
        <v>75</v>
      </c>
      <c r="Z493" s="39">
        <v>74</v>
      </c>
      <c r="AA493" s="39">
        <v>10</v>
      </c>
      <c r="AB493" s="39">
        <v>0</v>
      </c>
      <c r="AC493" s="39">
        <v>0</v>
      </c>
      <c r="AD493" s="39"/>
      <c r="AE493" s="39"/>
      <c r="AF493" s="39"/>
      <c r="AG493" s="39">
        <v>7</v>
      </c>
      <c r="AH493" s="39">
        <v>159</v>
      </c>
      <c r="AI493" s="39">
        <v>155</v>
      </c>
      <c r="AJ493" s="39">
        <v>11</v>
      </c>
      <c r="AK493" s="39">
        <v>0</v>
      </c>
      <c r="AL493" s="39">
        <v>0</v>
      </c>
    </row>
    <row r="494" spans="1:38" ht="19.5" customHeight="1" x14ac:dyDescent="0.2">
      <c r="D494" s="47" t="s">
        <v>115</v>
      </c>
      <c r="F494" s="48">
        <v>25</v>
      </c>
      <c r="G494" s="48">
        <v>371</v>
      </c>
      <c r="H494" s="48">
        <v>367</v>
      </c>
      <c r="I494" s="48">
        <v>29</v>
      </c>
      <c r="J494" s="48">
        <v>0</v>
      </c>
      <c r="K494" s="48">
        <v>0</v>
      </c>
      <c r="L494" s="49"/>
      <c r="M494" s="49"/>
      <c r="N494" s="49"/>
      <c r="O494" s="48">
        <v>8</v>
      </c>
      <c r="P494" s="48">
        <v>316</v>
      </c>
      <c r="Q494" s="48">
        <v>311</v>
      </c>
      <c r="R494" s="48">
        <v>13</v>
      </c>
      <c r="S494" s="48">
        <v>0</v>
      </c>
      <c r="T494" s="48">
        <v>0</v>
      </c>
      <c r="U494" s="49"/>
      <c r="V494" s="49"/>
      <c r="W494" s="49"/>
      <c r="X494" s="48">
        <v>50</v>
      </c>
      <c r="Y494" s="48">
        <v>335</v>
      </c>
      <c r="Z494" s="48">
        <v>348</v>
      </c>
      <c r="AA494" s="48">
        <v>37</v>
      </c>
      <c r="AB494" s="48">
        <v>0</v>
      </c>
      <c r="AC494" s="48">
        <v>0</v>
      </c>
      <c r="AD494" s="49"/>
      <c r="AE494" s="49"/>
      <c r="AF494" s="49"/>
      <c r="AG494" s="48">
        <v>7</v>
      </c>
      <c r="AH494" s="48">
        <v>176</v>
      </c>
      <c r="AI494" s="48">
        <v>175</v>
      </c>
      <c r="AJ494" s="48">
        <v>8</v>
      </c>
      <c r="AK494" s="48">
        <v>0</v>
      </c>
      <c r="AL494" s="48">
        <v>0</v>
      </c>
    </row>
    <row r="495" spans="1:38" ht="20.100000000000001" customHeight="1" x14ac:dyDescent="0.2">
      <c r="D495" s="2" t="s">
        <v>102</v>
      </c>
      <c r="F495" s="39">
        <v>143</v>
      </c>
      <c r="G495" s="39">
        <v>394</v>
      </c>
      <c r="H495" s="39">
        <v>371</v>
      </c>
      <c r="I495" s="39">
        <v>166</v>
      </c>
      <c r="J495" s="39">
        <v>0</v>
      </c>
      <c r="K495" s="39">
        <v>0</v>
      </c>
      <c r="L495" s="39"/>
      <c r="M495" s="39"/>
      <c r="N495" s="39"/>
      <c r="O495" s="39">
        <v>34</v>
      </c>
      <c r="P495" s="39">
        <v>1157</v>
      </c>
      <c r="Q495" s="39">
        <v>1181</v>
      </c>
      <c r="R495" s="39">
        <v>10</v>
      </c>
      <c r="S495" s="39">
        <v>0</v>
      </c>
      <c r="T495" s="39">
        <v>0</v>
      </c>
      <c r="U495" s="39"/>
      <c r="V495" s="39"/>
      <c r="W495" s="39"/>
      <c r="X495" s="39">
        <v>164</v>
      </c>
      <c r="Y495" s="39">
        <v>202</v>
      </c>
      <c r="Z495" s="39">
        <v>217</v>
      </c>
      <c r="AA495" s="39">
        <v>149</v>
      </c>
      <c r="AB495" s="39">
        <v>0</v>
      </c>
      <c r="AC495" s="39">
        <v>0</v>
      </c>
      <c r="AD495" s="39"/>
      <c r="AE495" s="39"/>
      <c r="AF495" s="39"/>
      <c r="AG495" s="39">
        <v>148</v>
      </c>
      <c r="AH495" s="39">
        <v>3718</v>
      </c>
      <c r="AI495" s="39">
        <v>3756</v>
      </c>
      <c r="AJ495" s="39">
        <v>110</v>
      </c>
      <c r="AK495" s="39">
        <v>0</v>
      </c>
      <c r="AL495" s="39">
        <v>0</v>
      </c>
    </row>
    <row r="496" spans="1:38" ht="19.5" customHeight="1" x14ac:dyDescent="0.2">
      <c r="D496" s="47" t="s">
        <v>103</v>
      </c>
      <c r="F496" s="48">
        <v>30</v>
      </c>
      <c r="G496" s="48">
        <v>233</v>
      </c>
      <c r="H496" s="48">
        <v>244</v>
      </c>
      <c r="I496" s="48">
        <v>19</v>
      </c>
      <c r="J496" s="48">
        <v>0</v>
      </c>
      <c r="K496" s="48">
        <v>0</v>
      </c>
      <c r="L496" s="49"/>
      <c r="M496" s="49"/>
      <c r="N496" s="49"/>
      <c r="O496" s="48">
        <v>4</v>
      </c>
      <c r="P496" s="48">
        <v>314</v>
      </c>
      <c r="Q496" s="48">
        <v>312</v>
      </c>
      <c r="R496" s="48">
        <v>6</v>
      </c>
      <c r="S496" s="48">
        <v>0</v>
      </c>
      <c r="T496" s="48">
        <v>0</v>
      </c>
      <c r="U496" s="49"/>
      <c r="V496" s="49"/>
      <c r="W496" s="49"/>
      <c r="X496" s="48">
        <v>15</v>
      </c>
      <c r="Y496" s="48">
        <v>209</v>
      </c>
      <c r="Z496" s="48">
        <v>212</v>
      </c>
      <c r="AA496" s="48">
        <v>12</v>
      </c>
      <c r="AB496" s="48">
        <v>0</v>
      </c>
      <c r="AC496" s="48">
        <v>0</v>
      </c>
      <c r="AD496" s="49"/>
      <c r="AE496" s="49"/>
      <c r="AF496" s="49"/>
      <c r="AG496" s="48">
        <v>8</v>
      </c>
      <c r="AH496" s="48">
        <v>169</v>
      </c>
      <c r="AI496" s="48">
        <v>171</v>
      </c>
      <c r="AJ496" s="48">
        <v>6</v>
      </c>
      <c r="AK496" s="48">
        <v>0</v>
      </c>
      <c r="AL496" s="48">
        <v>0</v>
      </c>
    </row>
    <row r="497" spans="1:38" ht="20.100000000000001" customHeight="1" x14ac:dyDescent="0.2">
      <c r="B497" s="5"/>
      <c r="D497" s="2" t="s">
        <v>104</v>
      </c>
      <c r="F497" s="39">
        <v>105</v>
      </c>
      <c r="G497" s="39">
        <v>1519</v>
      </c>
      <c r="H497" s="39">
        <v>1519</v>
      </c>
      <c r="I497" s="39">
        <v>105</v>
      </c>
      <c r="J497" s="39">
        <v>0</v>
      </c>
      <c r="K497" s="39">
        <v>0</v>
      </c>
      <c r="L497" s="39"/>
      <c r="M497" s="39"/>
      <c r="N497" s="39"/>
      <c r="O497" s="39">
        <v>25</v>
      </c>
      <c r="P497" s="39">
        <v>474</v>
      </c>
      <c r="Q497" s="39">
        <v>481</v>
      </c>
      <c r="R497" s="39">
        <v>18</v>
      </c>
      <c r="S497" s="39">
        <v>0</v>
      </c>
      <c r="T497" s="39">
        <v>0</v>
      </c>
      <c r="U497" s="39"/>
      <c r="V497" s="39"/>
      <c r="W497" s="39"/>
      <c r="X497" s="39">
        <v>196</v>
      </c>
      <c r="Y497" s="39">
        <v>1117</v>
      </c>
      <c r="Z497" s="39">
        <v>1161</v>
      </c>
      <c r="AA497" s="39">
        <v>152</v>
      </c>
      <c r="AB497" s="39">
        <v>0</v>
      </c>
      <c r="AC497" s="39">
        <v>0</v>
      </c>
      <c r="AD497" s="39"/>
      <c r="AE497" s="39"/>
      <c r="AF497" s="39"/>
      <c r="AG497" s="39">
        <v>60</v>
      </c>
      <c r="AH497" s="39">
        <v>661</v>
      </c>
      <c r="AI497" s="39">
        <v>681</v>
      </c>
      <c r="AJ497" s="39">
        <v>40</v>
      </c>
      <c r="AK497" s="39">
        <v>0</v>
      </c>
      <c r="AL497" s="39">
        <v>0</v>
      </c>
    </row>
    <row r="498" spans="1:38" ht="19.5" customHeight="1" x14ac:dyDescent="0.2">
      <c r="D498" s="47" t="s">
        <v>117</v>
      </c>
      <c r="F498" s="48">
        <v>104</v>
      </c>
      <c r="G498" s="48">
        <v>1424</v>
      </c>
      <c r="H498" s="48">
        <v>1408</v>
      </c>
      <c r="I498" s="48">
        <v>119</v>
      </c>
      <c r="J498" s="48">
        <v>0</v>
      </c>
      <c r="K498" s="48">
        <v>0</v>
      </c>
      <c r="L498" s="49"/>
      <c r="M498" s="49"/>
      <c r="N498" s="49"/>
      <c r="O498" s="48">
        <v>26</v>
      </c>
      <c r="P498" s="48">
        <v>483</v>
      </c>
      <c r="Q498" s="48">
        <v>487</v>
      </c>
      <c r="R498" s="48">
        <v>22</v>
      </c>
      <c r="S498" s="48">
        <v>0</v>
      </c>
      <c r="T498" s="48">
        <v>0</v>
      </c>
      <c r="U498" s="49"/>
      <c r="V498" s="49"/>
      <c r="W498" s="49"/>
      <c r="X498" s="48">
        <v>68</v>
      </c>
      <c r="Y498" s="48">
        <v>819</v>
      </c>
      <c r="Z498" s="48">
        <v>786</v>
      </c>
      <c r="AA498" s="48">
        <v>102</v>
      </c>
      <c r="AB498" s="48">
        <v>0</v>
      </c>
      <c r="AC498" s="48">
        <v>0</v>
      </c>
      <c r="AD498" s="49"/>
      <c r="AE498" s="49"/>
      <c r="AF498" s="49"/>
      <c r="AG498" s="48">
        <v>49</v>
      </c>
      <c r="AH498" s="48">
        <v>643</v>
      </c>
      <c r="AI498" s="48">
        <v>648</v>
      </c>
      <c r="AJ498" s="48">
        <v>44</v>
      </c>
      <c r="AK498" s="48">
        <v>0</v>
      </c>
      <c r="AL498" s="48">
        <v>0</v>
      </c>
    </row>
    <row r="499" spans="1:38" ht="20.100000000000001" customHeight="1" x14ac:dyDescent="0.2">
      <c r="B499" s="5"/>
      <c r="D499" s="2" t="s">
        <v>156</v>
      </c>
      <c r="F499" s="39">
        <v>55</v>
      </c>
      <c r="G499" s="39">
        <v>724</v>
      </c>
      <c r="H499" s="39">
        <v>721</v>
      </c>
      <c r="I499" s="39">
        <v>58</v>
      </c>
      <c r="J499" s="39">
        <v>0</v>
      </c>
      <c r="K499" s="39">
        <v>0</v>
      </c>
      <c r="L499" s="39"/>
      <c r="M499" s="39"/>
      <c r="N499" s="39"/>
      <c r="O499" s="39">
        <v>33</v>
      </c>
      <c r="P499" s="39">
        <v>1164</v>
      </c>
      <c r="Q499" s="39">
        <v>1175</v>
      </c>
      <c r="R499" s="39">
        <v>22</v>
      </c>
      <c r="S499" s="39">
        <v>0</v>
      </c>
      <c r="T499" s="39">
        <v>0</v>
      </c>
      <c r="U499" s="39"/>
      <c r="V499" s="39"/>
      <c r="W499" s="39"/>
      <c r="X499" s="39">
        <v>10</v>
      </c>
      <c r="Y499" s="39">
        <v>84</v>
      </c>
      <c r="Z499" s="39">
        <v>78</v>
      </c>
      <c r="AA499" s="39">
        <v>16</v>
      </c>
      <c r="AB499" s="39">
        <v>0</v>
      </c>
      <c r="AC499" s="39">
        <v>0</v>
      </c>
      <c r="AD499" s="39"/>
      <c r="AE499" s="39"/>
      <c r="AF499" s="39"/>
      <c r="AG499" s="39">
        <v>129</v>
      </c>
      <c r="AH499" s="39">
        <v>3728</v>
      </c>
      <c r="AI499" s="39">
        <v>3744</v>
      </c>
      <c r="AJ499" s="39">
        <v>113</v>
      </c>
      <c r="AK499" s="39">
        <v>0</v>
      </c>
      <c r="AL499" s="39">
        <v>0</v>
      </c>
    </row>
    <row r="500" spans="1:38" ht="20.100000000000001" customHeight="1" x14ac:dyDescent="0.2">
      <c r="B500" s="5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</row>
    <row r="501" spans="1:38" s="1" customFormat="1" ht="20.100000000000001" customHeight="1" x14ac:dyDescent="0.25">
      <c r="A501" s="3"/>
      <c r="B501" s="6"/>
      <c r="C501" s="51" t="s">
        <v>159</v>
      </c>
      <c r="D501" s="52"/>
      <c r="E501" s="5"/>
      <c r="F501" s="53">
        <v>719</v>
      </c>
      <c r="G501" s="53">
        <v>7263</v>
      </c>
      <c r="H501" s="53">
        <v>7285</v>
      </c>
      <c r="I501" s="53">
        <v>696</v>
      </c>
      <c r="J501" s="53">
        <v>0</v>
      </c>
      <c r="K501" s="53">
        <v>0</v>
      </c>
      <c r="L501" s="54"/>
      <c r="M501" s="54"/>
      <c r="N501" s="54"/>
      <c r="O501" s="53">
        <v>227</v>
      </c>
      <c r="P501" s="53">
        <v>7247</v>
      </c>
      <c r="Q501" s="53">
        <v>7303</v>
      </c>
      <c r="R501" s="53">
        <v>171</v>
      </c>
      <c r="S501" s="53">
        <v>0</v>
      </c>
      <c r="T501" s="53">
        <v>0</v>
      </c>
      <c r="U501" s="54"/>
      <c r="V501" s="54"/>
      <c r="W501" s="54"/>
      <c r="X501" s="53">
        <v>712</v>
      </c>
      <c r="Y501" s="53">
        <v>4389</v>
      </c>
      <c r="Z501" s="53">
        <v>4464</v>
      </c>
      <c r="AA501" s="53">
        <v>638</v>
      </c>
      <c r="AB501" s="53">
        <v>0</v>
      </c>
      <c r="AC501" s="53">
        <v>0</v>
      </c>
      <c r="AD501" s="54"/>
      <c r="AE501" s="54"/>
      <c r="AF501" s="54"/>
      <c r="AG501" s="53">
        <v>694</v>
      </c>
      <c r="AH501" s="53">
        <v>17223</v>
      </c>
      <c r="AI501" s="53">
        <v>17293</v>
      </c>
      <c r="AJ501" s="53">
        <v>624</v>
      </c>
      <c r="AK501" s="53">
        <v>0</v>
      </c>
      <c r="AL501" s="53">
        <v>0</v>
      </c>
    </row>
    <row r="502" spans="1:38" s="1" customFormat="1" ht="20.100000000000001" customHeight="1" x14ac:dyDescent="0.2">
      <c r="A502" s="3"/>
      <c r="B502" s="6"/>
      <c r="C502" s="3"/>
      <c r="D502" s="3"/>
      <c r="E502" s="5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</row>
    <row r="503" spans="1:38" s="1" customFormat="1" ht="20.100000000000001" customHeight="1" x14ac:dyDescent="0.25">
      <c r="A503" s="3"/>
      <c r="B503" s="57" t="s">
        <v>262</v>
      </c>
      <c r="C503" s="58"/>
      <c r="D503" s="58"/>
      <c r="E503" s="5"/>
      <c r="F503" s="59">
        <v>719</v>
      </c>
      <c r="G503" s="59">
        <v>7263</v>
      </c>
      <c r="H503" s="59">
        <v>7285</v>
      </c>
      <c r="I503" s="59">
        <v>696</v>
      </c>
      <c r="J503" s="59">
        <v>0</v>
      </c>
      <c r="K503" s="59">
        <v>0</v>
      </c>
      <c r="L503" s="54"/>
      <c r="M503" s="54"/>
      <c r="N503" s="54"/>
      <c r="O503" s="59">
        <v>227</v>
      </c>
      <c r="P503" s="59">
        <v>7247</v>
      </c>
      <c r="Q503" s="59">
        <v>7303</v>
      </c>
      <c r="R503" s="59">
        <v>171</v>
      </c>
      <c r="S503" s="59">
        <v>0</v>
      </c>
      <c r="T503" s="59">
        <v>0</v>
      </c>
      <c r="U503" s="54"/>
      <c r="V503" s="54"/>
      <c r="W503" s="54"/>
      <c r="X503" s="59">
        <v>712</v>
      </c>
      <c r="Y503" s="59">
        <v>4389</v>
      </c>
      <c r="Z503" s="59">
        <v>4464</v>
      </c>
      <c r="AA503" s="59">
        <v>638</v>
      </c>
      <c r="AB503" s="59">
        <v>0</v>
      </c>
      <c r="AC503" s="59">
        <v>0</v>
      </c>
      <c r="AD503" s="54"/>
      <c r="AE503" s="54"/>
      <c r="AF503" s="54"/>
      <c r="AG503" s="59">
        <v>694</v>
      </c>
      <c r="AH503" s="59">
        <v>17223</v>
      </c>
      <c r="AI503" s="59">
        <v>17293</v>
      </c>
      <c r="AJ503" s="59">
        <v>624</v>
      </c>
      <c r="AK503" s="59">
        <v>0</v>
      </c>
      <c r="AL503" s="59">
        <v>0</v>
      </c>
    </row>
    <row r="504" spans="1:38" ht="20.100000000000001" customHeight="1" x14ac:dyDescent="0.2"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</row>
    <row r="505" spans="1:38" ht="20.100000000000001" customHeight="1" x14ac:dyDescent="0.2">
      <c r="B505" s="6" t="s">
        <v>263</v>
      </c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</row>
    <row r="506" spans="1:38" ht="20.100000000000001" customHeight="1" x14ac:dyDescent="0.2">
      <c r="C506" s="3" t="s">
        <v>154</v>
      </c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</row>
    <row r="507" spans="1:38" ht="20.100000000000001" customHeight="1" x14ac:dyDescent="0.2">
      <c r="D507" s="2" t="s">
        <v>122</v>
      </c>
      <c r="F507" s="39">
        <v>35</v>
      </c>
      <c r="G507" s="39">
        <v>348</v>
      </c>
      <c r="H507" s="39">
        <v>360</v>
      </c>
      <c r="I507" s="39">
        <v>23</v>
      </c>
      <c r="J507" s="39">
        <v>0</v>
      </c>
      <c r="K507" s="39">
        <v>0</v>
      </c>
      <c r="L507" s="39"/>
      <c r="M507" s="39"/>
      <c r="N507" s="39"/>
      <c r="O507" s="39">
        <v>7</v>
      </c>
      <c r="P507" s="39">
        <v>188</v>
      </c>
      <c r="Q507" s="39">
        <v>195</v>
      </c>
      <c r="R507" s="39">
        <v>0</v>
      </c>
      <c r="S507" s="39">
        <v>0</v>
      </c>
      <c r="T507" s="39">
        <v>0</v>
      </c>
      <c r="U507" s="39"/>
      <c r="V507" s="39"/>
      <c r="W507" s="39"/>
      <c r="X507" s="39">
        <v>58</v>
      </c>
      <c r="Y507" s="39">
        <v>255</v>
      </c>
      <c r="Z507" s="39">
        <v>280</v>
      </c>
      <c r="AA507" s="39">
        <v>33</v>
      </c>
      <c r="AB507" s="39">
        <v>0</v>
      </c>
      <c r="AC507" s="39">
        <v>0</v>
      </c>
      <c r="AD507" s="39"/>
      <c r="AE507" s="39"/>
      <c r="AF507" s="39"/>
      <c r="AG507" s="39">
        <v>27</v>
      </c>
      <c r="AH507" s="39">
        <v>215</v>
      </c>
      <c r="AI507" s="39">
        <v>221</v>
      </c>
      <c r="AJ507" s="39">
        <v>21</v>
      </c>
      <c r="AK507" s="39">
        <v>0</v>
      </c>
      <c r="AL507" s="39">
        <v>0</v>
      </c>
    </row>
    <row r="508" spans="1:38" ht="19.5" customHeight="1" x14ac:dyDescent="0.2">
      <c r="D508" s="47" t="s">
        <v>97</v>
      </c>
      <c r="F508" s="48">
        <v>24</v>
      </c>
      <c r="G508" s="48">
        <v>368</v>
      </c>
      <c r="H508" s="48">
        <v>374</v>
      </c>
      <c r="I508" s="48">
        <v>18</v>
      </c>
      <c r="J508" s="48">
        <v>0</v>
      </c>
      <c r="K508" s="48">
        <v>0</v>
      </c>
      <c r="L508" s="49"/>
      <c r="M508" s="49"/>
      <c r="N508" s="49"/>
      <c r="O508" s="48">
        <v>7</v>
      </c>
      <c r="P508" s="48">
        <v>172</v>
      </c>
      <c r="Q508" s="48">
        <v>174</v>
      </c>
      <c r="R508" s="48">
        <v>5</v>
      </c>
      <c r="S508" s="48">
        <v>0</v>
      </c>
      <c r="T508" s="48">
        <v>0</v>
      </c>
      <c r="U508" s="49"/>
      <c r="V508" s="49"/>
      <c r="W508" s="49"/>
      <c r="X508" s="48">
        <v>82</v>
      </c>
      <c r="Y508" s="48">
        <v>415</v>
      </c>
      <c r="Z508" s="48">
        <v>451</v>
      </c>
      <c r="AA508" s="48">
        <v>46</v>
      </c>
      <c r="AB508" s="48">
        <v>0</v>
      </c>
      <c r="AC508" s="48">
        <v>0</v>
      </c>
      <c r="AD508" s="49"/>
      <c r="AE508" s="49"/>
      <c r="AF508" s="49"/>
      <c r="AG508" s="48">
        <v>15</v>
      </c>
      <c r="AH508" s="48">
        <v>170</v>
      </c>
      <c r="AI508" s="48">
        <v>174</v>
      </c>
      <c r="AJ508" s="48">
        <v>11</v>
      </c>
      <c r="AK508" s="48">
        <v>0</v>
      </c>
      <c r="AL508" s="48">
        <v>0</v>
      </c>
    </row>
    <row r="509" spans="1:38" ht="20.100000000000001" customHeight="1" x14ac:dyDescent="0.2">
      <c r="D509" s="2" t="s">
        <v>98</v>
      </c>
      <c r="F509" s="39">
        <v>36</v>
      </c>
      <c r="G509" s="39">
        <v>406</v>
      </c>
      <c r="H509" s="39">
        <v>384</v>
      </c>
      <c r="I509" s="39">
        <v>58</v>
      </c>
      <c r="J509" s="39">
        <v>0</v>
      </c>
      <c r="K509" s="39">
        <v>0</v>
      </c>
      <c r="L509" s="39"/>
      <c r="M509" s="39"/>
      <c r="N509" s="39"/>
      <c r="O509" s="39">
        <v>7</v>
      </c>
      <c r="P509" s="39">
        <v>207</v>
      </c>
      <c r="Q509" s="39">
        <v>208</v>
      </c>
      <c r="R509" s="39">
        <v>6</v>
      </c>
      <c r="S509" s="39">
        <v>0</v>
      </c>
      <c r="T509" s="39">
        <v>0</v>
      </c>
      <c r="U509" s="39"/>
      <c r="V509" s="39"/>
      <c r="W509" s="39"/>
      <c r="X509" s="39">
        <v>145</v>
      </c>
      <c r="Y509" s="39">
        <v>645</v>
      </c>
      <c r="Z509" s="39">
        <v>726</v>
      </c>
      <c r="AA509" s="39">
        <v>64</v>
      </c>
      <c r="AB509" s="39">
        <v>0</v>
      </c>
      <c r="AC509" s="39">
        <v>0</v>
      </c>
      <c r="AD509" s="39"/>
      <c r="AE509" s="39"/>
      <c r="AF509" s="39"/>
      <c r="AG509" s="39">
        <v>12</v>
      </c>
      <c r="AH509" s="39">
        <v>171</v>
      </c>
      <c r="AI509" s="39">
        <v>173</v>
      </c>
      <c r="AJ509" s="39">
        <v>10</v>
      </c>
      <c r="AK509" s="39">
        <v>0</v>
      </c>
      <c r="AL509" s="39">
        <v>0</v>
      </c>
    </row>
    <row r="510" spans="1:38" ht="19.5" customHeight="1" x14ac:dyDescent="0.2">
      <c r="D510" s="47" t="s">
        <v>99</v>
      </c>
      <c r="F510" s="48">
        <v>9</v>
      </c>
      <c r="G510" s="48">
        <v>135</v>
      </c>
      <c r="H510" s="48">
        <v>133</v>
      </c>
      <c r="I510" s="48">
        <v>11</v>
      </c>
      <c r="J510" s="48">
        <v>0</v>
      </c>
      <c r="K510" s="48">
        <v>0</v>
      </c>
      <c r="L510" s="49"/>
      <c r="M510" s="49"/>
      <c r="N510" s="49"/>
      <c r="O510" s="48">
        <v>6</v>
      </c>
      <c r="P510" s="48">
        <v>247</v>
      </c>
      <c r="Q510" s="48">
        <v>246</v>
      </c>
      <c r="R510" s="48">
        <v>7</v>
      </c>
      <c r="S510" s="48">
        <v>0</v>
      </c>
      <c r="T510" s="48">
        <v>0</v>
      </c>
      <c r="U510" s="49"/>
      <c r="V510" s="49"/>
      <c r="W510" s="49"/>
      <c r="X510" s="48">
        <v>48</v>
      </c>
      <c r="Y510" s="48">
        <v>238</v>
      </c>
      <c r="Z510" s="48">
        <v>259</v>
      </c>
      <c r="AA510" s="48">
        <v>27</v>
      </c>
      <c r="AB510" s="48">
        <v>0</v>
      </c>
      <c r="AC510" s="48">
        <v>0</v>
      </c>
      <c r="AD510" s="49"/>
      <c r="AE510" s="49"/>
      <c r="AF510" s="49"/>
      <c r="AG510" s="48">
        <v>39</v>
      </c>
      <c r="AH510" s="48">
        <v>822</v>
      </c>
      <c r="AI510" s="48">
        <v>833</v>
      </c>
      <c r="AJ510" s="48">
        <v>28</v>
      </c>
      <c r="AK510" s="48">
        <v>0</v>
      </c>
      <c r="AL510" s="48">
        <v>0</v>
      </c>
    </row>
    <row r="511" spans="1:38" ht="20.100000000000001" customHeight="1" x14ac:dyDescent="0.2">
      <c r="D511" s="2" t="s">
        <v>114</v>
      </c>
      <c r="F511" s="39">
        <v>18</v>
      </c>
      <c r="G511" s="39">
        <v>157</v>
      </c>
      <c r="H511" s="39">
        <v>160</v>
      </c>
      <c r="I511" s="39">
        <v>15</v>
      </c>
      <c r="J511" s="39">
        <v>0</v>
      </c>
      <c r="K511" s="39">
        <v>0</v>
      </c>
      <c r="L511" s="39"/>
      <c r="M511" s="39"/>
      <c r="N511" s="39"/>
      <c r="O511" s="39">
        <v>7</v>
      </c>
      <c r="P511" s="39">
        <v>238</v>
      </c>
      <c r="Q511" s="39">
        <v>242</v>
      </c>
      <c r="R511" s="39">
        <v>3</v>
      </c>
      <c r="S511" s="39">
        <v>0</v>
      </c>
      <c r="T511" s="39">
        <v>0</v>
      </c>
      <c r="U511" s="39"/>
      <c r="V511" s="39"/>
      <c r="W511" s="39"/>
      <c r="X511" s="39">
        <v>79</v>
      </c>
      <c r="Y511" s="39">
        <v>279</v>
      </c>
      <c r="Z511" s="39">
        <v>319</v>
      </c>
      <c r="AA511" s="39">
        <v>39</v>
      </c>
      <c r="AB511" s="39">
        <v>0</v>
      </c>
      <c r="AC511" s="39">
        <v>0</v>
      </c>
      <c r="AD511" s="39"/>
      <c r="AE511" s="39"/>
      <c r="AF511" s="39"/>
      <c r="AG511" s="39">
        <v>23</v>
      </c>
      <c r="AH511" s="39">
        <v>835</v>
      </c>
      <c r="AI511" s="39">
        <v>837</v>
      </c>
      <c r="AJ511" s="39">
        <v>21</v>
      </c>
      <c r="AK511" s="39">
        <v>0</v>
      </c>
      <c r="AL511" s="39">
        <v>0</v>
      </c>
    </row>
    <row r="512" spans="1:38" ht="19.5" customHeight="1" x14ac:dyDescent="0.2">
      <c r="D512" s="47" t="s">
        <v>115</v>
      </c>
      <c r="F512" s="48">
        <v>108</v>
      </c>
      <c r="G512" s="48">
        <v>267</v>
      </c>
      <c r="H512" s="48">
        <v>305</v>
      </c>
      <c r="I512" s="48">
        <v>70</v>
      </c>
      <c r="J512" s="48">
        <v>0</v>
      </c>
      <c r="K512" s="48">
        <v>0</v>
      </c>
      <c r="L512" s="49"/>
      <c r="M512" s="49"/>
      <c r="N512" s="49"/>
      <c r="O512" s="48">
        <v>8</v>
      </c>
      <c r="P512" s="48">
        <v>227</v>
      </c>
      <c r="Q512" s="48">
        <v>229</v>
      </c>
      <c r="R512" s="48">
        <v>6</v>
      </c>
      <c r="S512" s="48">
        <v>0</v>
      </c>
      <c r="T512" s="48">
        <v>0</v>
      </c>
      <c r="U512" s="49"/>
      <c r="V512" s="49"/>
      <c r="W512" s="49"/>
      <c r="X512" s="48">
        <v>76</v>
      </c>
      <c r="Y512" s="48">
        <v>210</v>
      </c>
      <c r="Z512" s="48">
        <v>223</v>
      </c>
      <c r="AA512" s="48">
        <v>63</v>
      </c>
      <c r="AB512" s="48">
        <v>0</v>
      </c>
      <c r="AC512" s="48">
        <v>0</v>
      </c>
      <c r="AD512" s="49"/>
      <c r="AE512" s="49"/>
      <c r="AF512" s="49"/>
      <c r="AG512" s="48">
        <v>55</v>
      </c>
      <c r="AH512" s="48">
        <v>826</v>
      </c>
      <c r="AI512" s="48">
        <v>823</v>
      </c>
      <c r="AJ512" s="48">
        <v>58</v>
      </c>
      <c r="AK512" s="48">
        <v>0</v>
      </c>
      <c r="AL512" s="48">
        <v>0</v>
      </c>
    </row>
    <row r="513" spans="1:38" ht="20.100000000000001" customHeight="1" x14ac:dyDescent="0.2">
      <c r="D513" s="2" t="s">
        <v>116</v>
      </c>
      <c r="F513" s="39">
        <v>33</v>
      </c>
      <c r="G513" s="39">
        <v>248</v>
      </c>
      <c r="H513" s="39">
        <v>256</v>
      </c>
      <c r="I513" s="39">
        <v>25</v>
      </c>
      <c r="J513" s="39">
        <v>0</v>
      </c>
      <c r="K513" s="39">
        <v>0</v>
      </c>
      <c r="L513" s="39"/>
      <c r="M513" s="39"/>
      <c r="N513" s="39"/>
      <c r="O513" s="39">
        <v>6</v>
      </c>
      <c r="P513" s="39">
        <v>214</v>
      </c>
      <c r="Q513" s="39">
        <v>216</v>
      </c>
      <c r="R513" s="39">
        <v>4</v>
      </c>
      <c r="S513" s="39">
        <v>0</v>
      </c>
      <c r="T513" s="39">
        <v>0</v>
      </c>
      <c r="U513" s="39"/>
      <c r="V513" s="39"/>
      <c r="W513" s="39"/>
      <c r="X513" s="39">
        <v>85</v>
      </c>
      <c r="Y513" s="39">
        <v>398</v>
      </c>
      <c r="Z513" s="39">
        <v>409</v>
      </c>
      <c r="AA513" s="39">
        <v>74</v>
      </c>
      <c r="AB513" s="39">
        <v>0</v>
      </c>
      <c r="AC513" s="39">
        <v>0</v>
      </c>
      <c r="AD513" s="39"/>
      <c r="AE513" s="39"/>
      <c r="AF513" s="39"/>
      <c r="AG513" s="39">
        <v>47</v>
      </c>
      <c r="AH513" s="39">
        <v>845</v>
      </c>
      <c r="AI513" s="39">
        <v>852</v>
      </c>
      <c r="AJ513" s="39">
        <v>40</v>
      </c>
      <c r="AK513" s="39">
        <v>0</v>
      </c>
      <c r="AL513" s="39">
        <v>0</v>
      </c>
    </row>
    <row r="514" spans="1:38" ht="19.5" customHeight="1" x14ac:dyDescent="0.2">
      <c r="D514" s="47" t="s">
        <v>103</v>
      </c>
      <c r="F514" s="48">
        <v>129</v>
      </c>
      <c r="G514" s="48">
        <v>224</v>
      </c>
      <c r="H514" s="48">
        <v>202</v>
      </c>
      <c r="I514" s="48">
        <v>151</v>
      </c>
      <c r="J514" s="48">
        <v>0</v>
      </c>
      <c r="K514" s="48">
        <v>0</v>
      </c>
      <c r="L514" s="49"/>
      <c r="M514" s="49"/>
      <c r="N514" s="49"/>
      <c r="O514" s="48">
        <v>28</v>
      </c>
      <c r="P514" s="48">
        <v>161</v>
      </c>
      <c r="Q514" s="48">
        <v>152</v>
      </c>
      <c r="R514" s="48">
        <v>37</v>
      </c>
      <c r="S514" s="48">
        <v>0</v>
      </c>
      <c r="T514" s="48">
        <v>0</v>
      </c>
      <c r="U514" s="49"/>
      <c r="V514" s="49"/>
      <c r="W514" s="49"/>
      <c r="X514" s="48">
        <v>219</v>
      </c>
      <c r="Y514" s="48">
        <v>339</v>
      </c>
      <c r="Z514" s="48">
        <v>312</v>
      </c>
      <c r="AA514" s="48">
        <v>246</v>
      </c>
      <c r="AB514" s="48">
        <v>0</v>
      </c>
      <c r="AC514" s="48">
        <v>0</v>
      </c>
      <c r="AD514" s="49"/>
      <c r="AE514" s="49"/>
      <c r="AF514" s="49"/>
      <c r="AG514" s="48">
        <v>10</v>
      </c>
      <c r="AH514" s="48">
        <v>169</v>
      </c>
      <c r="AI514" s="48">
        <v>165</v>
      </c>
      <c r="AJ514" s="48">
        <v>14</v>
      </c>
      <c r="AK514" s="48">
        <v>0</v>
      </c>
      <c r="AL514" s="48">
        <v>0</v>
      </c>
    </row>
    <row r="515" spans="1:38" ht="20.100000000000001" customHeight="1" x14ac:dyDescent="0.2">
      <c r="D515" s="2" t="s">
        <v>104</v>
      </c>
      <c r="F515" s="39">
        <v>24</v>
      </c>
      <c r="G515" s="39">
        <v>160</v>
      </c>
      <c r="H515" s="39">
        <v>178</v>
      </c>
      <c r="I515" s="39">
        <v>6</v>
      </c>
      <c r="J515" s="39">
        <v>0</v>
      </c>
      <c r="K515" s="39">
        <v>0</v>
      </c>
      <c r="L515" s="39"/>
      <c r="M515" s="39"/>
      <c r="N515" s="39"/>
      <c r="O515" s="39">
        <v>5</v>
      </c>
      <c r="P515" s="39">
        <v>236</v>
      </c>
      <c r="Q515" s="39">
        <v>236</v>
      </c>
      <c r="R515" s="39">
        <v>5</v>
      </c>
      <c r="S515" s="39">
        <v>0</v>
      </c>
      <c r="T515" s="39">
        <v>0</v>
      </c>
      <c r="U515" s="39"/>
      <c r="V515" s="39"/>
      <c r="W515" s="39"/>
      <c r="X515" s="39">
        <v>31</v>
      </c>
      <c r="Y515" s="39">
        <v>158</v>
      </c>
      <c r="Z515" s="39">
        <v>163</v>
      </c>
      <c r="AA515" s="39">
        <v>26</v>
      </c>
      <c r="AB515" s="39">
        <v>0</v>
      </c>
      <c r="AC515" s="39">
        <v>0</v>
      </c>
      <c r="AD515" s="39"/>
      <c r="AE515" s="39"/>
      <c r="AF515" s="39"/>
      <c r="AG515" s="39">
        <v>24</v>
      </c>
      <c r="AH515" s="39">
        <v>831</v>
      </c>
      <c r="AI515" s="39">
        <v>848</v>
      </c>
      <c r="AJ515" s="39">
        <v>7</v>
      </c>
      <c r="AK515" s="39">
        <v>0</v>
      </c>
      <c r="AL515" s="39">
        <v>0</v>
      </c>
    </row>
    <row r="516" spans="1:38" ht="19.5" customHeight="1" x14ac:dyDescent="0.2">
      <c r="D516" s="47" t="s">
        <v>117</v>
      </c>
      <c r="F516" s="48">
        <v>41</v>
      </c>
      <c r="G516" s="48">
        <v>331</v>
      </c>
      <c r="H516" s="48">
        <v>319</v>
      </c>
      <c r="I516" s="48">
        <v>53</v>
      </c>
      <c r="J516" s="48">
        <v>0</v>
      </c>
      <c r="K516" s="48">
        <v>0</v>
      </c>
      <c r="L516" s="49"/>
      <c r="M516" s="49"/>
      <c r="N516" s="49"/>
      <c r="O516" s="48">
        <v>2</v>
      </c>
      <c r="P516" s="48">
        <v>183</v>
      </c>
      <c r="Q516" s="48">
        <v>182</v>
      </c>
      <c r="R516" s="48">
        <v>3</v>
      </c>
      <c r="S516" s="48">
        <v>0</v>
      </c>
      <c r="T516" s="48">
        <v>0</v>
      </c>
      <c r="U516" s="49"/>
      <c r="V516" s="49"/>
      <c r="W516" s="49"/>
      <c r="X516" s="48">
        <v>146</v>
      </c>
      <c r="Y516" s="48">
        <v>447</v>
      </c>
      <c r="Z516" s="48">
        <v>479</v>
      </c>
      <c r="AA516" s="48">
        <v>114</v>
      </c>
      <c r="AB516" s="48">
        <v>0</v>
      </c>
      <c r="AC516" s="48">
        <v>0</v>
      </c>
      <c r="AD516" s="49"/>
      <c r="AE516" s="49"/>
      <c r="AF516" s="49"/>
      <c r="AG516" s="48">
        <v>10</v>
      </c>
      <c r="AH516" s="48">
        <v>156</v>
      </c>
      <c r="AI516" s="48">
        <v>155</v>
      </c>
      <c r="AJ516" s="48">
        <v>11</v>
      </c>
      <c r="AK516" s="48">
        <v>0</v>
      </c>
      <c r="AL516" s="48">
        <v>0</v>
      </c>
    </row>
    <row r="517" spans="1:38" ht="20.100000000000001" customHeight="1" x14ac:dyDescent="0.2"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</row>
    <row r="518" spans="1:38" s="1" customFormat="1" ht="20.100000000000001" customHeight="1" x14ac:dyDescent="0.25">
      <c r="A518" s="3"/>
      <c r="B518" s="6"/>
      <c r="C518" s="51" t="s">
        <v>159</v>
      </c>
      <c r="D518" s="52"/>
      <c r="E518" s="5"/>
      <c r="F518" s="53">
        <v>457</v>
      </c>
      <c r="G518" s="53">
        <v>2644</v>
      </c>
      <c r="H518" s="53">
        <v>2671</v>
      </c>
      <c r="I518" s="53">
        <v>430</v>
      </c>
      <c r="J518" s="53">
        <v>0</v>
      </c>
      <c r="K518" s="53">
        <v>0</v>
      </c>
      <c r="L518" s="54"/>
      <c r="M518" s="54"/>
      <c r="N518" s="54"/>
      <c r="O518" s="53">
        <v>83</v>
      </c>
      <c r="P518" s="53">
        <v>2073</v>
      </c>
      <c r="Q518" s="53">
        <v>2080</v>
      </c>
      <c r="R518" s="53">
        <v>76</v>
      </c>
      <c r="S518" s="53">
        <v>0</v>
      </c>
      <c r="T518" s="53">
        <v>0</v>
      </c>
      <c r="U518" s="54"/>
      <c r="V518" s="54"/>
      <c r="W518" s="54"/>
      <c r="X518" s="53">
        <v>969</v>
      </c>
      <c r="Y518" s="53">
        <v>3384</v>
      </c>
      <c r="Z518" s="53">
        <v>3621</v>
      </c>
      <c r="AA518" s="53">
        <v>732</v>
      </c>
      <c r="AB518" s="53">
        <v>0</v>
      </c>
      <c r="AC518" s="53">
        <v>0</v>
      </c>
      <c r="AD518" s="54"/>
      <c r="AE518" s="54"/>
      <c r="AF518" s="54"/>
      <c r="AG518" s="53">
        <v>262</v>
      </c>
      <c r="AH518" s="53">
        <v>5040</v>
      </c>
      <c r="AI518" s="53">
        <v>5081</v>
      </c>
      <c r="AJ518" s="53">
        <v>221</v>
      </c>
      <c r="AK518" s="53">
        <v>0</v>
      </c>
      <c r="AL518" s="53">
        <v>0</v>
      </c>
    </row>
    <row r="519" spans="1:38" s="1" customFormat="1" ht="20.100000000000001" customHeight="1" x14ac:dyDescent="0.2">
      <c r="A519" s="3"/>
      <c r="B519" s="6"/>
      <c r="C519" s="3"/>
      <c r="D519" s="3"/>
      <c r="E519" s="5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</row>
    <row r="520" spans="1:38" s="1" customFormat="1" ht="20.100000000000001" customHeight="1" x14ac:dyDescent="0.25">
      <c r="A520" s="3"/>
      <c r="B520" s="57" t="s">
        <v>264</v>
      </c>
      <c r="C520" s="58"/>
      <c r="D520" s="58"/>
      <c r="E520" s="5"/>
      <c r="F520" s="59">
        <v>457</v>
      </c>
      <c r="G520" s="59">
        <v>2644</v>
      </c>
      <c r="H520" s="59">
        <v>2671</v>
      </c>
      <c r="I520" s="59">
        <v>430</v>
      </c>
      <c r="J520" s="59">
        <v>0</v>
      </c>
      <c r="K520" s="59">
        <v>0</v>
      </c>
      <c r="L520" s="54"/>
      <c r="M520" s="54"/>
      <c r="N520" s="54"/>
      <c r="O520" s="59">
        <v>83</v>
      </c>
      <c r="P520" s="59">
        <v>2073</v>
      </c>
      <c r="Q520" s="59">
        <v>2080</v>
      </c>
      <c r="R520" s="59">
        <v>76</v>
      </c>
      <c r="S520" s="59">
        <v>0</v>
      </c>
      <c r="T520" s="59">
        <v>0</v>
      </c>
      <c r="U520" s="54"/>
      <c r="V520" s="54"/>
      <c r="W520" s="54"/>
      <c r="X520" s="59">
        <v>969</v>
      </c>
      <c r="Y520" s="59">
        <v>3384</v>
      </c>
      <c r="Z520" s="59">
        <v>3621</v>
      </c>
      <c r="AA520" s="59">
        <v>732</v>
      </c>
      <c r="AB520" s="59">
        <v>0</v>
      </c>
      <c r="AC520" s="59">
        <v>0</v>
      </c>
      <c r="AD520" s="54"/>
      <c r="AE520" s="54"/>
      <c r="AF520" s="54"/>
      <c r="AG520" s="59">
        <v>262</v>
      </c>
      <c r="AH520" s="59">
        <v>5040</v>
      </c>
      <c r="AI520" s="59">
        <v>5081</v>
      </c>
      <c r="AJ520" s="59">
        <v>221</v>
      </c>
      <c r="AK520" s="59">
        <v>0</v>
      </c>
      <c r="AL520" s="59">
        <v>0</v>
      </c>
    </row>
    <row r="521" spans="1:38" ht="20.100000000000001" customHeight="1" x14ac:dyDescent="0.2"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</row>
    <row r="522" spans="1:38" ht="20.100000000000001" customHeight="1" x14ac:dyDescent="0.2">
      <c r="B522" s="6" t="s">
        <v>265</v>
      </c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</row>
    <row r="523" spans="1:38" ht="20.100000000000001" customHeight="1" x14ac:dyDescent="0.2">
      <c r="C523" s="3" t="s">
        <v>154</v>
      </c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</row>
    <row r="524" spans="1:38" ht="20.100000000000001" customHeight="1" x14ac:dyDescent="0.2">
      <c r="D524" s="2" t="s">
        <v>96</v>
      </c>
      <c r="F524" s="39">
        <v>57</v>
      </c>
      <c r="G524" s="39">
        <v>575</v>
      </c>
      <c r="H524" s="39">
        <v>578</v>
      </c>
      <c r="I524" s="39">
        <v>54</v>
      </c>
      <c r="J524" s="39">
        <v>0</v>
      </c>
      <c r="K524" s="39">
        <v>0</v>
      </c>
      <c r="L524" s="39"/>
      <c r="M524" s="39"/>
      <c r="N524" s="39"/>
      <c r="O524" s="39">
        <v>8</v>
      </c>
      <c r="P524" s="39">
        <v>213</v>
      </c>
      <c r="Q524" s="39">
        <v>216</v>
      </c>
      <c r="R524" s="39">
        <v>5</v>
      </c>
      <c r="S524" s="39">
        <v>0</v>
      </c>
      <c r="T524" s="39">
        <v>0</v>
      </c>
      <c r="U524" s="39"/>
      <c r="V524" s="39"/>
      <c r="W524" s="39"/>
      <c r="X524" s="39">
        <v>94</v>
      </c>
      <c r="Y524" s="39">
        <v>658</v>
      </c>
      <c r="Z524" s="39">
        <v>655</v>
      </c>
      <c r="AA524" s="39">
        <v>97</v>
      </c>
      <c r="AB524" s="39">
        <v>0</v>
      </c>
      <c r="AC524" s="39">
        <v>0</v>
      </c>
      <c r="AD524" s="39"/>
      <c r="AE524" s="39"/>
      <c r="AF524" s="39"/>
      <c r="AG524" s="39">
        <v>135</v>
      </c>
      <c r="AH524" s="39">
        <v>1528</v>
      </c>
      <c r="AI524" s="39">
        <v>1572</v>
      </c>
      <c r="AJ524" s="39">
        <v>91</v>
      </c>
      <c r="AK524" s="39">
        <v>0</v>
      </c>
      <c r="AL524" s="39">
        <v>0</v>
      </c>
    </row>
    <row r="525" spans="1:38" ht="19.5" customHeight="1" x14ac:dyDescent="0.2">
      <c r="D525" s="47" t="s">
        <v>97</v>
      </c>
      <c r="F525" s="48">
        <v>277</v>
      </c>
      <c r="G525" s="48">
        <v>1510</v>
      </c>
      <c r="H525" s="48">
        <v>1308</v>
      </c>
      <c r="I525" s="48">
        <v>479</v>
      </c>
      <c r="J525" s="48">
        <v>0</v>
      </c>
      <c r="K525" s="48">
        <v>0</v>
      </c>
      <c r="L525" s="49"/>
      <c r="M525" s="49"/>
      <c r="N525" s="49"/>
      <c r="O525" s="48">
        <v>5</v>
      </c>
      <c r="P525" s="48">
        <v>177</v>
      </c>
      <c r="Q525" s="48">
        <v>171</v>
      </c>
      <c r="R525" s="48">
        <v>11</v>
      </c>
      <c r="S525" s="48">
        <v>0</v>
      </c>
      <c r="T525" s="48">
        <v>0</v>
      </c>
      <c r="U525" s="49"/>
      <c r="V525" s="49"/>
      <c r="W525" s="49"/>
      <c r="X525" s="48">
        <v>195</v>
      </c>
      <c r="Y525" s="48">
        <v>1077</v>
      </c>
      <c r="Z525" s="48">
        <v>955</v>
      </c>
      <c r="AA525" s="48">
        <v>317</v>
      </c>
      <c r="AB525" s="48">
        <v>0</v>
      </c>
      <c r="AC525" s="48">
        <v>0</v>
      </c>
      <c r="AD525" s="49"/>
      <c r="AE525" s="49"/>
      <c r="AF525" s="49"/>
      <c r="AG525" s="48">
        <v>122</v>
      </c>
      <c r="AH525" s="48">
        <v>1526</v>
      </c>
      <c r="AI525" s="48">
        <v>1504</v>
      </c>
      <c r="AJ525" s="48">
        <v>144</v>
      </c>
      <c r="AK525" s="48">
        <v>0</v>
      </c>
      <c r="AL525" s="48">
        <v>0</v>
      </c>
    </row>
    <row r="526" spans="1:38" ht="20.100000000000001" customHeight="1" x14ac:dyDescent="0.2">
      <c r="D526" s="2" t="s">
        <v>113</v>
      </c>
      <c r="F526" s="39">
        <v>47</v>
      </c>
      <c r="G526" s="39">
        <v>177</v>
      </c>
      <c r="H526" s="39">
        <v>158</v>
      </c>
      <c r="I526" s="39">
        <v>66</v>
      </c>
      <c r="J526" s="39">
        <v>0</v>
      </c>
      <c r="K526" s="39">
        <v>0</v>
      </c>
      <c r="L526" s="39"/>
      <c r="M526" s="39"/>
      <c r="N526" s="39"/>
      <c r="O526" s="39">
        <v>15</v>
      </c>
      <c r="P526" s="39">
        <v>186</v>
      </c>
      <c r="Q526" s="39">
        <v>192</v>
      </c>
      <c r="R526" s="39">
        <v>9</v>
      </c>
      <c r="S526" s="39">
        <v>0</v>
      </c>
      <c r="T526" s="39">
        <v>0</v>
      </c>
      <c r="U526" s="39"/>
      <c r="V526" s="39"/>
      <c r="W526" s="39"/>
      <c r="X526" s="39">
        <v>87</v>
      </c>
      <c r="Y526" s="39">
        <v>265</v>
      </c>
      <c r="Z526" s="39">
        <v>263</v>
      </c>
      <c r="AA526" s="39">
        <v>89</v>
      </c>
      <c r="AB526" s="39">
        <v>0</v>
      </c>
      <c r="AC526" s="39">
        <v>0</v>
      </c>
      <c r="AD526" s="39"/>
      <c r="AE526" s="39"/>
      <c r="AF526" s="39"/>
      <c r="AG526" s="39">
        <v>131</v>
      </c>
      <c r="AH526" s="39">
        <v>1561</v>
      </c>
      <c r="AI526" s="39">
        <v>1569</v>
      </c>
      <c r="AJ526" s="39">
        <v>123</v>
      </c>
      <c r="AK526" s="39">
        <v>0</v>
      </c>
      <c r="AL526" s="39">
        <v>0</v>
      </c>
    </row>
    <row r="527" spans="1:38" ht="19.5" customHeight="1" x14ac:dyDescent="0.2">
      <c r="D527" s="47" t="s">
        <v>99</v>
      </c>
      <c r="F527" s="48">
        <v>290</v>
      </c>
      <c r="G527" s="48">
        <v>49</v>
      </c>
      <c r="H527" s="48">
        <v>35</v>
      </c>
      <c r="I527" s="48">
        <v>304</v>
      </c>
      <c r="J527" s="48">
        <v>0</v>
      </c>
      <c r="K527" s="48">
        <v>0</v>
      </c>
      <c r="L527" s="49"/>
      <c r="M527" s="49"/>
      <c r="N527" s="49"/>
      <c r="O527" s="48">
        <v>22</v>
      </c>
      <c r="P527" s="48">
        <v>147</v>
      </c>
      <c r="Q527" s="48">
        <v>151</v>
      </c>
      <c r="R527" s="48">
        <v>18</v>
      </c>
      <c r="S527" s="48">
        <v>0</v>
      </c>
      <c r="T527" s="48">
        <v>0</v>
      </c>
      <c r="U527" s="49"/>
      <c r="V527" s="49"/>
      <c r="W527" s="49"/>
      <c r="X527" s="48">
        <v>397</v>
      </c>
      <c r="Y527" s="48">
        <v>150</v>
      </c>
      <c r="Z527" s="48">
        <v>143</v>
      </c>
      <c r="AA527" s="48">
        <v>404</v>
      </c>
      <c r="AB527" s="48">
        <v>0</v>
      </c>
      <c r="AC527" s="48">
        <v>0</v>
      </c>
      <c r="AD527" s="49"/>
      <c r="AE527" s="49"/>
      <c r="AF527" s="49"/>
      <c r="AG527" s="48">
        <v>192</v>
      </c>
      <c r="AH527" s="48">
        <v>1567</v>
      </c>
      <c r="AI527" s="48">
        <v>1578</v>
      </c>
      <c r="AJ527" s="48">
        <v>181</v>
      </c>
      <c r="AK527" s="48">
        <v>0</v>
      </c>
      <c r="AL527" s="48">
        <v>0</v>
      </c>
    </row>
    <row r="528" spans="1:38" ht="20.100000000000001" customHeight="1" x14ac:dyDescent="0.2">
      <c r="D528" s="2" t="s">
        <v>114</v>
      </c>
      <c r="F528" s="39">
        <v>386</v>
      </c>
      <c r="G528" s="39">
        <v>721</v>
      </c>
      <c r="H528" s="39">
        <v>717</v>
      </c>
      <c r="I528" s="39">
        <v>390</v>
      </c>
      <c r="J528" s="39">
        <v>0</v>
      </c>
      <c r="K528" s="39">
        <v>0</v>
      </c>
      <c r="L528" s="39"/>
      <c r="M528" s="39"/>
      <c r="N528" s="39"/>
      <c r="O528" s="39">
        <v>48</v>
      </c>
      <c r="P528" s="39">
        <v>166</v>
      </c>
      <c r="Q528" s="39">
        <v>201</v>
      </c>
      <c r="R528" s="39">
        <v>13</v>
      </c>
      <c r="S528" s="39">
        <v>0</v>
      </c>
      <c r="T528" s="39">
        <v>0</v>
      </c>
      <c r="U528" s="39"/>
      <c r="V528" s="39"/>
      <c r="W528" s="39"/>
      <c r="X528" s="39">
        <v>390</v>
      </c>
      <c r="Y528" s="39">
        <v>814</v>
      </c>
      <c r="Z528" s="39">
        <v>844</v>
      </c>
      <c r="AA528" s="39">
        <v>360</v>
      </c>
      <c r="AB528" s="39">
        <v>0</v>
      </c>
      <c r="AC528" s="39">
        <v>0</v>
      </c>
      <c r="AD528" s="39"/>
      <c r="AE528" s="39"/>
      <c r="AF528" s="39"/>
      <c r="AG528" s="39">
        <v>185</v>
      </c>
      <c r="AH528" s="39">
        <v>1598</v>
      </c>
      <c r="AI528" s="39">
        <v>1667</v>
      </c>
      <c r="AJ528" s="39">
        <v>116</v>
      </c>
      <c r="AK528" s="39">
        <v>0</v>
      </c>
      <c r="AL528" s="39">
        <v>0</v>
      </c>
    </row>
    <row r="529" spans="1:38" ht="19.5" customHeight="1" x14ac:dyDescent="0.2">
      <c r="D529" s="47" t="s">
        <v>115</v>
      </c>
      <c r="F529" s="48">
        <v>24</v>
      </c>
      <c r="G529" s="48">
        <v>683</v>
      </c>
      <c r="H529" s="48">
        <v>643</v>
      </c>
      <c r="I529" s="48">
        <v>64</v>
      </c>
      <c r="J529" s="48">
        <v>0</v>
      </c>
      <c r="K529" s="48">
        <v>0</v>
      </c>
      <c r="L529" s="49"/>
      <c r="M529" s="49"/>
      <c r="N529" s="49"/>
      <c r="O529" s="48">
        <v>6</v>
      </c>
      <c r="P529" s="48">
        <v>174</v>
      </c>
      <c r="Q529" s="48">
        <v>176</v>
      </c>
      <c r="R529" s="48">
        <v>4</v>
      </c>
      <c r="S529" s="48">
        <v>0</v>
      </c>
      <c r="T529" s="48">
        <v>0</v>
      </c>
      <c r="U529" s="49"/>
      <c r="V529" s="49"/>
      <c r="W529" s="49"/>
      <c r="X529" s="48">
        <v>42</v>
      </c>
      <c r="Y529" s="48">
        <v>679</v>
      </c>
      <c r="Z529" s="48">
        <v>662</v>
      </c>
      <c r="AA529" s="48">
        <v>59</v>
      </c>
      <c r="AB529" s="48">
        <v>0</v>
      </c>
      <c r="AC529" s="48">
        <v>0</v>
      </c>
      <c r="AD529" s="49"/>
      <c r="AE529" s="49"/>
      <c r="AF529" s="49"/>
      <c r="AG529" s="48">
        <v>100</v>
      </c>
      <c r="AH529" s="48">
        <v>1540</v>
      </c>
      <c r="AI529" s="48">
        <v>1559</v>
      </c>
      <c r="AJ529" s="48">
        <v>81</v>
      </c>
      <c r="AK529" s="48">
        <v>0</v>
      </c>
      <c r="AL529" s="48">
        <v>0</v>
      </c>
    </row>
    <row r="530" spans="1:38" ht="20.100000000000001" customHeight="1" x14ac:dyDescent="0.2">
      <c r="D530" s="2" t="s">
        <v>116</v>
      </c>
      <c r="F530" s="39">
        <v>20</v>
      </c>
      <c r="G530" s="39">
        <v>206</v>
      </c>
      <c r="H530" s="39">
        <v>188</v>
      </c>
      <c r="I530" s="39">
        <v>38</v>
      </c>
      <c r="J530" s="39">
        <v>0</v>
      </c>
      <c r="K530" s="39">
        <v>0</v>
      </c>
      <c r="L530" s="39"/>
      <c r="M530" s="39"/>
      <c r="N530" s="39"/>
      <c r="O530" s="39">
        <v>6</v>
      </c>
      <c r="P530" s="39">
        <v>168</v>
      </c>
      <c r="Q530" s="39">
        <v>171</v>
      </c>
      <c r="R530" s="39">
        <v>3</v>
      </c>
      <c r="S530" s="39">
        <v>0</v>
      </c>
      <c r="T530" s="39">
        <v>0</v>
      </c>
      <c r="U530" s="39"/>
      <c r="V530" s="39"/>
      <c r="W530" s="39"/>
      <c r="X530" s="39">
        <v>65</v>
      </c>
      <c r="Y530" s="39">
        <v>372</v>
      </c>
      <c r="Z530" s="39">
        <v>365</v>
      </c>
      <c r="AA530" s="39">
        <v>72</v>
      </c>
      <c r="AB530" s="39">
        <v>0</v>
      </c>
      <c r="AC530" s="39">
        <v>0</v>
      </c>
      <c r="AD530" s="39"/>
      <c r="AE530" s="39"/>
      <c r="AF530" s="39"/>
      <c r="AG530" s="39">
        <v>142</v>
      </c>
      <c r="AH530" s="39">
        <v>1600</v>
      </c>
      <c r="AI530" s="39">
        <v>1675</v>
      </c>
      <c r="AJ530" s="39">
        <v>67</v>
      </c>
      <c r="AK530" s="39">
        <v>0</v>
      </c>
      <c r="AL530" s="39">
        <v>0</v>
      </c>
    </row>
    <row r="531" spans="1:38" ht="19.5" customHeight="1" x14ac:dyDescent="0.2">
      <c r="D531" s="47" t="s">
        <v>103</v>
      </c>
      <c r="F531" s="48">
        <v>97</v>
      </c>
      <c r="G531" s="48">
        <v>489</v>
      </c>
      <c r="H531" s="48">
        <v>569</v>
      </c>
      <c r="I531" s="48">
        <v>17</v>
      </c>
      <c r="J531" s="48">
        <v>0</v>
      </c>
      <c r="K531" s="48">
        <v>0</v>
      </c>
      <c r="L531" s="49"/>
      <c r="M531" s="49"/>
      <c r="N531" s="49"/>
      <c r="O531" s="48">
        <v>3</v>
      </c>
      <c r="P531" s="48">
        <v>163</v>
      </c>
      <c r="Q531" s="48">
        <v>165</v>
      </c>
      <c r="R531" s="48">
        <v>1</v>
      </c>
      <c r="S531" s="48">
        <v>0</v>
      </c>
      <c r="T531" s="48">
        <v>0</v>
      </c>
      <c r="U531" s="49"/>
      <c r="V531" s="49"/>
      <c r="W531" s="49"/>
      <c r="X531" s="48">
        <v>64</v>
      </c>
      <c r="Y531" s="48">
        <v>297</v>
      </c>
      <c r="Z531" s="48">
        <v>328</v>
      </c>
      <c r="AA531" s="48">
        <v>33</v>
      </c>
      <c r="AB531" s="48">
        <v>0</v>
      </c>
      <c r="AC531" s="48">
        <v>0</v>
      </c>
      <c r="AD531" s="49"/>
      <c r="AE531" s="49"/>
      <c r="AF531" s="49"/>
      <c r="AG531" s="48">
        <v>142</v>
      </c>
      <c r="AH531" s="48">
        <v>1587</v>
      </c>
      <c r="AI531" s="48">
        <v>1642</v>
      </c>
      <c r="AJ531" s="48">
        <v>87</v>
      </c>
      <c r="AK531" s="48">
        <v>0</v>
      </c>
      <c r="AL531" s="48">
        <v>0</v>
      </c>
    </row>
    <row r="532" spans="1:38" ht="20.100000000000001" customHeight="1" x14ac:dyDescent="0.2"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</row>
    <row r="533" spans="1:38" s="1" customFormat="1" ht="20.100000000000001" customHeight="1" x14ac:dyDescent="0.25">
      <c r="A533" s="3"/>
      <c r="B533" s="6"/>
      <c r="C533" s="51" t="s">
        <v>159</v>
      </c>
      <c r="D533" s="52"/>
      <c r="E533" s="5"/>
      <c r="F533" s="53">
        <v>1198</v>
      </c>
      <c r="G533" s="53">
        <v>4410</v>
      </c>
      <c r="H533" s="53">
        <v>4196</v>
      </c>
      <c r="I533" s="53">
        <v>1412</v>
      </c>
      <c r="J533" s="53">
        <v>0</v>
      </c>
      <c r="K533" s="53">
        <v>0</v>
      </c>
      <c r="L533" s="54"/>
      <c r="M533" s="54"/>
      <c r="N533" s="54"/>
      <c r="O533" s="53">
        <v>113</v>
      </c>
      <c r="P533" s="53">
        <v>1394</v>
      </c>
      <c r="Q533" s="53">
        <v>1443</v>
      </c>
      <c r="R533" s="53">
        <v>64</v>
      </c>
      <c r="S533" s="53">
        <v>0</v>
      </c>
      <c r="T533" s="53">
        <v>0</v>
      </c>
      <c r="U533" s="54"/>
      <c r="V533" s="54"/>
      <c r="W533" s="54"/>
      <c r="X533" s="53">
        <v>1334</v>
      </c>
      <c r="Y533" s="53">
        <v>4312</v>
      </c>
      <c r="Z533" s="53">
        <v>4215</v>
      </c>
      <c r="AA533" s="53">
        <v>1431</v>
      </c>
      <c r="AB533" s="53">
        <v>0</v>
      </c>
      <c r="AC533" s="53">
        <v>0</v>
      </c>
      <c r="AD533" s="54"/>
      <c r="AE533" s="54"/>
      <c r="AF533" s="54"/>
      <c r="AG533" s="53">
        <v>1149</v>
      </c>
      <c r="AH533" s="53">
        <v>12507</v>
      </c>
      <c r="AI533" s="53">
        <v>12766</v>
      </c>
      <c r="AJ533" s="53">
        <v>890</v>
      </c>
      <c r="AK533" s="53">
        <v>0</v>
      </c>
      <c r="AL533" s="53">
        <v>0</v>
      </c>
    </row>
    <row r="534" spans="1:38" s="1" customFormat="1" ht="20.100000000000001" customHeight="1" x14ac:dyDescent="0.2">
      <c r="A534" s="3"/>
      <c r="B534" s="6"/>
      <c r="C534" s="3"/>
      <c r="D534" s="3"/>
      <c r="E534" s="5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</row>
    <row r="535" spans="1:38" s="1" customFormat="1" ht="20.100000000000001" customHeight="1" x14ac:dyDescent="0.25">
      <c r="A535" s="3"/>
      <c r="B535" s="57" t="s">
        <v>266</v>
      </c>
      <c r="C535" s="58"/>
      <c r="D535" s="58"/>
      <c r="E535" s="5"/>
      <c r="F535" s="59">
        <v>1198</v>
      </c>
      <c r="G535" s="59">
        <v>4410</v>
      </c>
      <c r="H535" s="59">
        <v>4196</v>
      </c>
      <c r="I535" s="59">
        <v>1412</v>
      </c>
      <c r="J535" s="59">
        <v>0</v>
      </c>
      <c r="K535" s="59">
        <v>0</v>
      </c>
      <c r="L535" s="54"/>
      <c r="M535" s="54"/>
      <c r="N535" s="54"/>
      <c r="O535" s="59">
        <v>113</v>
      </c>
      <c r="P535" s="59">
        <v>1394</v>
      </c>
      <c r="Q535" s="59">
        <v>1443</v>
      </c>
      <c r="R535" s="59">
        <v>64</v>
      </c>
      <c r="S535" s="59">
        <v>0</v>
      </c>
      <c r="T535" s="59">
        <v>0</v>
      </c>
      <c r="U535" s="54"/>
      <c r="V535" s="54"/>
      <c r="W535" s="54"/>
      <c r="X535" s="59">
        <v>1334</v>
      </c>
      <c r="Y535" s="59">
        <v>4312</v>
      </c>
      <c r="Z535" s="59">
        <v>4215</v>
      </c>
      <c r="AA535" s="59">
        <v>1431</v>
      </c>
      <c r="AB535" s="59">
        <v>0</v>
      </c>
      <c r="AC535" s="59">
        <v>0</v>
      </c>
      <c r="AD535" s="54"/>
      <c r="AE535" s="54"/>
      <c r="AF535" s="54"/>
      <c r="AG535" s="59">
        <v>1149</v>
      </c>
      <c r="AH535" s="59">
        <v>12507</v>
      </c>
      <c r="AI535" s="59">
        <v>12766</v>
      </c>
      <c r="AJ535" s="59">
        <v>890</v>
      </c>
      <c r="AK535" s="59">
        <v>0</v>
      </c>
      <c r="AL535" s="59">
        <v>0</v>
      </c>
    </row>
    <row r="536" spans="1:38" ht="20.100000000000001" customHeight="1" x14ac:dyDescent="0.2"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</row>
    <row r="537" spans="1:38" ht="20.100000000000001" customHeight="1" x14ac:dyDescent="0.2">
      <c r="B537" s="6" t="s">
        <v>267</v>
      </c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</row>
    <row r="538" spans="1:38" ht="20.100000000000001" customHeight="1" x14ac:dyDescent="0.2">
      <c r="C538" s="3" t="s">
        <v>154</v>
      </c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</row>
    <row r="539" spans="1:38" ht="20.100000000000001" customHeight="1" x14ac:dyDescent="0.2">
      <c r="D539" s="2" t="s">
        <v>96</v>
      </c>
      <c r="F539" s="39">
        <v>33</v>
      </c>
      <c r="G539" s="39">
        <v>399</v>
      </c>
      <c r="H539" s="39">
        <v>353</v>
      </c>
      <c r="I539" s="39">
        <v>79</v>
      </c>
      <c r="J539" s="39">
        <v>0</v>
      </c>
      <c r="K539" s="39">
        <v>0</v>
      </c>
      <c r="L539" s="39"/>
      <c r="M539" s="39"/>
      <c r="N539" s="39"/>
      <c r="O539" s="39">
        <v>7</v>
      </c>
      <c r="P539" s="39">
        <v>166</v>
      </c>
      <c r="Q539" s="39">
        <v>153</v>
      </c>
      <c r="R539" s="39">
        <v>20</v>
      </c>
      <c r="S539" s="39">
        <v>0</v>
      </c>
      <c r="T539" s="39">
        <v>0</v>
      </c>
      <c r="U539" s="39"/>
      <c r="V539" s="39"/>
      <c r="W539" s="39"/>
      <c r="X539" s="39">
        <v>203</v>
      </c>
      <c r="Y539" s="39">
        <v>1154</v>
      </c>
      <c r="Z539" s="39">
        <v>1130</v>
      </c>
      <c r="AA539" s="39">
        <v>227</v>
      </c>
      <c r="AB539" s="39">
        <v>0</v>
      </c>
      <c r="AC539" s="39">
        <v>0</v>
      </c>
      <c r="AD539" s="39"/>
      <c r="AE539" s="39"/>
      <c r="AF539" s="39"/>
      <c r="AG539" s="39">
        <v>26</v>
      </c>
      <c r="AH539" s="39">
        <v>207</v>
      </c>
      <c r="AI539" s="39">
        <v>207</v>
      </c>
      <c r="AJ539" s="39">
        <v>26</v>
      </c>
      <c r="AK539" s="39">
        <v>0</v>
      </c>
      <c r="AL539" s="39">
        <v>0</v>
      </c>
    </row>
    <row r="540" spans="1:38" ht="19.5" customHeight="1" x14ac:dyDescent="0.2">
      <c r="D540" s="47" t="s">
        <v>97</v>
      </c>
      <c r="F540" s="48">
        <v>206</v>
      </c>
      <c r="G540" s="48">
        <v>247</v>
      </c>
      <c r="H540" s="48">
        <v>240</v>
      </c>
      <c r="I540" s="48">
        <v>213</v>
      </c>
      <c r="J540" s="48">
        <v>0</v>
      </c>
      <c r="K540" s="48">
        <v>0</v>
      </c>
      <c r="L540" s="49"/>
      <c r="M540" s="49"/>
      <c r="N540" s="49"/>
      <c r="O540" s="48">
        <v>10</v>
      </c>
      <c r="P540" s="48">
        <v>183</v>
      </c>
      <c r="Q540" s="48">
        <v>187</v>
      </c>
      <c r="R540" s="48">
        <v>6</v>
      </c>
      <c r="S540" s="48">
        <v>0</v>
      </c>
      <c r="T540" s="48">
        <v>0</v>
      </c>
      <c r="U540" s="49"/>
      <c r="V540" s="49"/>
      <c r="W540" s="49"/>
      <c r="X540" s="48">
        <v>283</v>
      </c>
      <c r="Y540" s="48">
        <v>1054</v>
      </c>
      <c r="Z540" s="48">
        <v>1071</v>
      </c>
      <c r="AA540" s="48">
        <v>266</v>
      </c>
      <c r="AB540" s="48">
        <v>0</v>
      </c>
      <c r="AC540" s="48">
        <v>0</v>
      </c>
      <c r="AD540" s="49"/>
      <c r="AE540" s="49"/>
      <c r="AF540" s="49"/>
      <c r="AG540" s="48">
        <v>21</v>
      </c>
      <c r="AH540" s="48">
        <v>215</v>
      </c>
      <c r="AI540" s="48">
        <v>221</v>
      </c>
      <c r="AJ540" s="48">
        <v>15</v>
      </c>
      <c r="AK540" s="48">
        <v>0</v>
      </c>
      <c r="AL540" s="48">
        <v>0</v>
      </c>
    </row>
    <row r="541" spans="1:38" ht="20.100000000000001" customHeight="1" x14ac:dyDescent="0.2">
      <c r="D541" s="2" t="s">
        <v>113</v>
      </c>
      <c r="F541" s="39">
        <v>128</v>
      </c>
      <c r="G541" s="39">
        <v>335</v>
      </c>
      <c r="H541" s="39">
        <v>446</v>
      </c>
      <c r="I541" s="39">
        <v>17</v>
      </c>
      <c r="J541" s="39">
        <v>0</v>
      </c>
      <c r="K541" s="39">
        <v>0</v>
      </c>
      <c r="L541" s="39"/>
      <c r="M541" s="39"/>
      <c r="N541" s="39"/>
      <c r="O541" s="39">
        <v>1</v>
      </c>
      <c r="P541" s="39">
        <v>223</v>
      </c>
      <c r="Q541" s="39">
        <v>219</v>
      </c>
      <c r="R541" s="39">
        <v>5</v>
      </c>
      <c r="S541" s="39">
        <v>0</v>
      </c>
      <c r="T541" s="39">
        <v>0</v>
      </c>
      <c r="U541" s="39"/>
      <c r="V541" s="39"/>
      <c r="W541" s="39"/>
      <c r="X541" s="39">
        <v>155</v>
      </c>
      <c r="Y541" s="39">
        <v>791</v>
      </c>
      <c r="Z541" s="39">
        <v>865</v>
      </c>
      <c r="AA541" s="39">
        <v>81</v>
      </c>
      <c r="AB541" s="39">
        <v>0</v>
      </c>
      <c r="AC541" s="39">
        <v>0</v>
      </c>
      <c r="AD541" s="39"/>
      <c r="AE541" s="39"/>
      <c r="AF541" s="39"/>
      <c r="AG541" s="39">
        <v>13</v>
      </c>
      <c r="AH541" s="39">
        <v>254</v>
      </c>
      <c r="AI541" s="39">
        <v>253</v>
      </c>
      <c r="AJ541" s="39">
        <v>14</v>
      </c>
      <c r="AK541" s="39">
        <v>0</v>
      </c>
      <c r="AL541" s="39">
        <v>0</v>
      </c>
    </row>
    <row r="542" spans="1:38" ht="19.5" customHeight="1" x14ac:dyDescent="0.2">
      <c r="D542" s="47" t="s">
        <v>99</v>
      </c>
      <c r="F542" s="48">
        <v>6</v>
      </c>
      <c r="G542" s="48">
        <v>349</v>
      </c>
      <c r="H542" s="48">
        <v>325</v>
      </c>
      <c r="I542" s="48">
        <v>30</v>
      </c>
      <c r="J542" s="48">
        <v>0</v>
      </c>
      <c r="K542" s="48">
        <v>0</v>
      </c>
      <c r="L542" s="49"/>
      <c r="M542" s="49"/>
      <c r="N542" s="49"/>
      <c r="O542" s="48">
        <v>3</v>
      </c>
      <c r="P542" s="48">
        <v>187</v>
      </c>
      <c r="Q542" s="48">
        <v>185</v>
      </c>
      <c r="R542" s="48">
        <v>5</v>
      </c>
      <c r="S542" s="48">
        <v>0</v>
      </c>
      <c r="T542" s="48">
        <v>0</v>
      </c>
      <c r="U542" s="49"/>
      <c r="V542" s="49"/>
      <c r="W542" s="49"/>
      <c r="X542" s="48">
        <v>179</v>
      </c>
      <c r="Y542" s="48">
        <v>824</v>
      </c>
      <c r="Z542" s="48">
        <v>872</v>
      </c>
      <c r="AA542" s="48">
        <v>131</v>
      </c>
      <c r="AB542" s="48">
        <v>0</v>
      </c>
      <c r="AC542" s="48">
        <v>0</v>
      </c>
      <c r="AD542" s="49"/>
      <c r="AE542" s="49"/>
      <c r="AF542" s="49"/>
      <c r="AG542" s="48">
        <v>15</v>
      </c>
      <c r="AH542" s="48">
        <v>279</v>
      </c>
      <c r="AI542" s="48">
        <v>266</v>
      </c>
      <c r="AJ542" s="48">
        <v>28</v>
      </c>
      <c r="AK542" s="48">
        <v>0</v>
      </c>
      <c r="AL542" s="48">
        <v>0</v>
      </c>
    </row>
    <row r="543" spans="1:38" ht="20.100000000000001" customHeight="1" x14ac:dyDescent="0.2">
      <c r="D543" s="2" t="s">
        <v>116</v>
      </c>
      <c r="F543" s="39">
        <v>55</v>
      </c>
      <c r="G543" s="39">
        <v>219</v>
      </c>
      <c r="H543" s="39">
        <v>207</v>
      </c>
      <c r="I543" s="39">
        <v>67</v>
      </c>
      <c r="J543" s="39">
        <v>0</v>
      </c>
      <c r="K543" s="39">
        <v>0</v>
      </c>
      <c r="L543" s="39"/>
      <c r="M543" s="39"/>
      <c r="N543" s="39"/>
      <c r="O543" s="39">
        <v>14</v>
      </c>
      <c r="P543" s="39">
        <v>260</v>
      </c>
      <c r="Q543" s="39">
        <v>264</v>
      </c>
      <c r="R543" s="39">
        <v>10</v>
      </c>
      <c r="S543" s="39">
        <v>0</v>
      </c>
      <c r="T543" s="39">
        <v>0</v>
      </c>
      <c r="U543" s="39"/>
      <c r="V543" s="39"/>
      <c r="W543" s="39"/>
      <c r="X543" s="39">
        <v>432</v>
      </c>
      <c r="Y543" s="39">
        <v>964</v>
      </c>
      <c r="Z543" s="39">
        <v>1005</v>
      </c>
      <c r="AA543" s="39">
        <v>391</v>
      </c>
      <c r="AB543" s="39">
        <v>0</v>
      </c>
      <c r="AC543" s="39">
        <v>0</v>
      </c>
      <c r="AD543" s="39"/>
      <c r="AE543" s="39"/>
      <c r="AF543" s="39"/>
      <c r="AG543" s="39">
        <v>96</v>
      </c>
      <c r="AH543" s="39">
        <v>523</v>
      </c>
      <c r="AI543" s="39">
        <v>586</v>
      </c>
      <c r="AJ543" s="39">
        <v>33</v>
      </c>
      <c r="AK543" s="39">
        <v>0</v>
      </c>
      <c r="AL543" s="39">
        <v>0</v>
      </c>
    </row>
    <row r="544" spans="1:38" ht="19.5" customHeight="1" x14ac:dyDescent="0.2">
      <c r="D544" s="47" t="s">
        <v>103</v>
      </c>
      <c r="F544" s="48">
        <v>16</v>
      </c>
      <c r="G544" s="48">
        <v>332</v>
      </c>
      <c r="H544" s="48">
        <v>309</v>
      </c>
      <c r="I544" s="48">
        <v>39</v>
      </c>
      <c r="J544" s="48">
        <v>0</v>
      </c>
      <c r="K544" s="48">
        <v>0</v>
      </c>
      <c r="L544" s="49"/>
      <c r="M544" s="49"/>
      <c r="N544" s="49"/>
      <c r="O544" s="48">
        <v>4</v>
      </c>
      <c r="P544" s="48">
        <v>250</v>
      </c>
      <c r="Q544" s="48">
        <v>246</v>
      </c>
      <c r="R544" s="48">
        <v>8</v>
      </c>
      <c r="S544" s="48">
        <v>0</v>
      </c>
      <c r="T544" s="48">
        <v>0</v>
      </c>
      <c r="U544" s="49"/>
      <c r="V544" s="49"/>
      <c r="W544" s="49"/>
      <c r="X544" s="48">
        <v>209</v>
      </c>
      <c r="Y544" s="48">
        <v>1326</v>
      </c>
      <c r="Z544" s="48">
        <v>1381</v>
      </c>
      <c r="AA544" s="48">
        <v>154</v>
      </c>
      <c r="AB544" s="48">
        <v>0</v>
      </c>
      <c r="AC544" s="48">
        <v>0</v>
      </c>
      <c r="AD544" s="49"/>
      <c r="AE544" s="49"/>
      <c r="AF544" s="49"/>
      <c r="AG544" s="48">
        <v>85</v>
      </c>
      <c r="AH544" s="48">
        <v>540</v>
      </c>
      <c r="AI544" s="48">
        <v>577</v>
      </c>
      <c r="AJ544" s="48">
        <v>48</v>
      </c>
      <c r="AK544" s="48">
        <v>0</v>
      </c>
      <c r="AL544" s="48">
        <v>0</v>
      </c>
    </row>
    <row r="545" spans="1:38" ht="20.100000000000001" customHeight="1" x14ac:dyDescent="0.2">
      <c r="D545" s="2" t="s">
        <v>104</v>
      </c>
      <c r="F545" s="39">
        <v>119</v>
      </c>
      <c r="G545" s="39">
        <v>161</v>
      </c>
      <c r="H545" s="39">
        <v>151</v>
      </c>
      <c r="I545" s="39">
        <v>129</v>
      </c>
      <c r="J545" s="39">
        <v>0</v>
      </c>
      <c r="K545" s="39">
        <v>0</v>
      </c>
      <c r="L545" s="39"/>
      <c r="M545" s="39"/>
      <c r="N545" s="39"/>
      <c r="O545" s="39">
        <v>12</v>
      </c>
      <c r="P545" s="39">
        <v>343</v>
      </c>
      <c r="Q545" s="39">
        <v>349</v>
      </c>
      <c r="R545" s="39">
        <v>6</v>
      </c>
      <c r="S545" s="39">
        <v>0</v>
      </c>
      <c r="T545" s="39">
        <v>0</v>
      </c>
      <c r="U545" s="39"/>
      <c r="V545" s="39"/>
      <c r="W545" s="39"/>
      <c r="X545" s="39">
        <v>487</v>
      </c>
      <c r="Y545" s="39">
        <v>1376</v>
      </c>
      <c r="Z545" s="39">
        <v>1506</v>
      </c>
      <c r="AA545" s="39">
        <v>357</v>
      </c>
      <c r="AB545" s="39">
        <v>0</v>
      </c>
      <c r="AC545" s="39">
        <v>0</v>
      </c>
      <c r="AD545" s="39"/>
      <c r="AE545" s="39"/>
      <c r="AF545" s="39"/>
      <c r="AG545" s="39">
        <v>28</v>
      </c>
      <c r="AH545" s="39">
        <v>320</v>
      </c>
      <c r="AI545" s="39">
        <v>306</v>
      </c>
      <c r="AJ545" s="39">
        <v>42</v>
      </c>
      <c r="AK545" s="39">
        <v>0</v>
      </c>
      <c r="AL545" s="39">
        <v>0</v>
      </c>
    </row>
    <row r="546" spans="1:38" ht="19.5" customHeight="1" x14ac:dyDescent="0.2">
      <c r="D546" s="47" t="s">
        <v>117</v>
      </c>
      <c r="F546" s="48">
        <v>67</v>
      </c>
      <c r="G546" s="48">
        <v>156</v>
      </c>
      <c r="H546" s="48">
        <v>153</v>
      </c>
      <c r="I546" s="48">
        <v>70</v>
      </c>
      <c r="J546" s="48">
        <v>0</v>
      </c>
      <c r="K546" s="48">
        <v>0</v>
      </c>
      <c r="L546" s="49"/>
      <c r="M546" s="49"/>
      <c r="N546" s="49"/>
      <c r="O546" s="48">
        <v>12</v>
      </c>
      <c r="P546" s="48">
        <v>342</v>
      </c>
      <c r="Q546" s="48">
        <v>341</v>
      </c>
      <c r="R546" s="48">
        <v>13</v>
      </c>
      <c r="S546" s="48">
        <v>0</v>
      </c>
      <c r="T546" s="48">
        <v>0</v>
      </c>
      <c r="U546" s="49"/>
      <c r="V546" s="49"/>
      <c r="W546" s="49"/>
      <c r="X546" s="48">
        <v>430</v>
      </c>
      <c r="Y546" s="48">
        <v>1130</v>
      </c>
      <c r="Z546" s="48">
        <v>1200</v>
      </c>
      <c r="AA546" s="48">
        <v>360</v>
      </c>
      <c r="AB546" s="48">
        <v>0</v>
      </c>
      <c r="AC546" s="48">
        <v>0</v>
      </c>
      <c r="AD546" s="49"/>
      <c r="AE546" s="49"/>
      <c r="AF546" s="49"/>
      <c r="AG546" s="48">
        <v>31</v>
      </c>
      <c r="AH546" s="48">
        <v>326</v>
      </c>
      <c r="AI546" s="48">
        <v>329</v>
      </c>
      <c r="AJ546" s="48">
        <v>28</v>
      </c>
      <c r="AK546" s="48">
        <v>0</v>
      </c>
      <c r="AL546" s="48">
        <v>0</v>
      </c>
    </row>
    <row r="547" spans="1:38" ht="20.100000000000001" customHeight="1" x14ac:dyDescent="0.2">
      <c r="D547" s="2" t="s">
        <v>106</v>
      </c>
      <c r="F547" s="39">
        <v>24</v>
      </c>
      <c r="G547" s="39">
        <v>216</v>
      </c>
      <c r="H547" s="39">
        <v>198</v>
      </c>
      <c r="I547" s="39">
        <v>42</v>
      </c>
      <c r="J547" s="39">
        <v>0</v>
      </c>
      <c r="K547" s="39">
        <v>0</v>
      </c>
      <c r="L547" s="39"/>
      <c r="M547" s="39"/>
      <c r="N547" s="39"/>
      <c r="O547" s="39">
        <v>2</v>
      </c>
      <c r="P547" s="39">
        <v>150</v>
      </c>
      <c r="Q547" s="39">
        <v>145</v>
      </c>
      <c r="R547" s="39">
        <v>7</v>
      </c>
      <c r="S547" s="39">
        <v>0</v>
      </c>
      <c r="T547" s="39">
        <v>0</v>
      </c>
      <c r="U547" s="39"/>
      <c r="V547" s="39"/>
      <c r="W547" s="39"/>
      <c r="X547" s="39">
        <v>250</v>
      </c>
      <c r="Y547" s="39">
        <v>2107</v>
      </c>
      <c r="Z547" s="39">
        <v>2140</v>
      </c>
      <c r="AA547" s="39">
        <v>217</v>
      </c>
      <c r="AB547" s="39">
        <v>0</v>
      </c>
      <c r="AC547" s="39">
        <v>0</v>
      </c>
      <c r="AD547" s="39"/>
      <c r="AE547" s="39"/>
      <c r="AF547" s="39"/>
      <c r="AG547" s="39">
        <v>20</v>
      </c>
      <c r="AH547" s="39">
        <v>217</v>
      </c>
      <c r="AI547" s="39">
        <v>225</v>
      </c>
      <c r="AJ547" s="39">
        <v>12</v>
      </c>
      <c r="AK547" s="39">
        <v>0</v>
      </c>
      <c r="AL547" s="39">
        <v>0</v>
      </c>
    </row>
    <row r="548" spans="1:38" ht="19.5" customHeight="1" x14ac:dyDescent="0.2">
      <c r="D548" s="47" t="s">
        <v>185</v>
      </c>
      <c r="F548" s="48">
        <v>25</v>
      </c>
      <c r="G548" s="48">
        <v>264</v>
      </c>
      <c r="H548" s="48">
        <v>265</v>
      </c>
      <c r="I548" s="48">
        <v>24</v>
      </c>
      <c r="J548" s="48">
        <v>0</v>
      </c>
      <c r="K548" s="48">
        <v>0</v>
      </c>
      <c r="L548" s="49"/>
      <c r="M548" s="49"/>
      <c r="N548" s="49"/>
      <c r="O548" s="48">
        <v>8</v>
      </c>
      <c r="P548" s="48">
        <v>176</v>
      </c>
      <c r="Q548" s="48">
        <v>175</v>
      </c>
      <c r="R548" s="48">
        <v>9</v>
      </c>
      <c r="S548" s="48">
        <v>0</v>
      </c>
      <c r="T548" s="48">
        <v>0</v>
      </c>
      <c r="U548" s="49"/>
      <c r="V548" s="49"/>
      <c r="W548" s="49"/>
      <c r="X548" s="48">
        <v>2</v>
      </c>
      <c r="Y548" s="48">
        <v>70</v>
      </c>
      <c r="Z548" s="48">
        <v>50</v>
      </c>
      <c r="AA548" s="48">
        <v>22</v>
      </c>
      <c r="AB548" s="48">
        <v>0</v>
      </c>
      <c r="AC548" s="48">
        <v>0</v>
      </c>
      <c r="AD548" s="49"/>
      <c r="AE548" s="49"/>
      <c r="AF548" s="49"/>
      <c r="AG548" s="48">
        <v>10</v>
      </c>
      <c r="AH548" s="48">
        <v>187</v>
      </c>
      <c r="AI548" s="48">
        <v>185</v>
      </c>
      <c r="AJ548" s="48">
        <v>12</v>
      </c>
      <c r="AK548" s="48">
        <v>0</v>
      </c>
      <c r="AL548" s="48">
        <v>0</v>
      </c>
    </row>
    <row r="549" spans="1:38" ht="20.100000000000001" customHeight="1" x14ac:dyDescent="0.2">
      <c r="D549" s="2" t="s">
        <v>108</v>
      </c>
      <c r="F549" s="39">
        <v>29</v>
      </c>
      <c r="G549" s="39">
        <v>311</v>
      </c>
      <c r="H549" s="39">
        <v>325</v>
      </c>
      <c r="I549" s="39">
        <v>15</v>
      </c>
      <c r="J549" s="39">
        <v>0</v>
      </c>
      <c r="K549" s="39">
        <v>0</v>
      </c>
      <c r="L549" s="39"/>
      <c r="M549" s="39"/>
      <c r="N549" s="39"/>
      <c r="O549" s="39">
        <v>11</v>
      </c>
      <c r="P549" s="39">
        <v>392</v>
      </c>
      <c r="Q549" s="39">
        <v>394</v>
      </c>
      <c r="R549" s="39">
        <v>9</v>
      </c>
      <c r="S549" s="39">
        <v>0</v>
      </c>
      <c r="T549" s="39">
        <v>0</v>
      </c>
      <c r="U549" s="39"/>
      <c r="V549" s="39"/>
      <c r="W549" s="39"/>
      <c r="X549" s="39">
        <v>4</v>
      </c>
      <c r="Y549" s="39">
        <v>34</v>
      </c>
      <c r="Z549" s="39">
        <v>33</v>
      </c>
      <c r="AA549" s="39">
        <v>5</v>
      </c>
      <c r="AB549" s="39">
        <v>0</v>
      </c>
      <c r="AC549" s="39">
        <v>0</v>
      </c>
      <c r="AD549" s="39"/>
      <c r="AE549" s="39"/>
      <c r="AF549" s="39"/>
      <c r="AG549" s="39">
        <v>11</v>
      </c>
      <c r="AH549" s="39">
        <v>293</v>
      </c>
      <c r="AI549" s="39">
        <v>295</v>
      </c>
      <c r="AJ549" s="39">
        <v>9</v>
      </c>
      <c r="AK549" s="39">
        <v>0</v>
      </c>
      <c r="AL549" s="39">
        <v>0</v>
      </c>
    </row>
    <row r="550" spans="1:38" ht="20.100000000000001" customHeight="1" x14ac:dyDescent="0.2"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</row>
    <row r="551" spans="1:38" s="1" customFormat="1" ht="20.100000000000001" customHeight="1" x14ac:dyDescent="0.25">
      <c r="A551" s="3"/>
      <c r="B551" s="6"/>
      <c r="C551" s="51" t="s">
        <v>159</v>
      </c>
      <c r="D551" s="52"/>
      <c r="E551" s="5"/>
      <c r="F551" s="53">
        <v>708</v>
      </c>
      <c r="G551" s="53">
        <v>2989</v>
      </c>
      <c r="H551" s="53">
        <v>2972</v>
      </c>
      <c r="I551" s="53">
        <v>725</v>
      </c>
      <c r="J551" s="53">
        <v>0</v>
      </c>
      <c r="K551" s="53">
        <v>0</v>
      </c>
      <c r="L551" s="54"/>
      <c r="M551" s="54"/>
      <c r="N551" s="54"/>
      <c r="O551" s="53">
        <v>84</v>
      </c>
      <c r="P551" s="53">
        <v>2672</v>
      </c>
      <c r="Q551" s="53">
        <v>2658</v>
      </c>
      <c r="R551" s="53">
        <v>98</v>
      </c>
      <c r="S551" s="53">
        <v>0</v>
      </c>
      <c r="T551" s="53">
        <v>0</v>
      </c>
      <c r="U551" s="54"/>
      <c r="V551" s="54"/>
      <c r="W551" s="54"/>
      <c r="X551" s="53">
        <v>2634</v>
      </c>
      <c r="Y551" s="53">
        <v>10830</v>
      </c>
      <c r="Z551" s="53">
        <v>11253</v>
      </c>
      <c r="AA551" s="53">
        <v>2211</v>
      </c>
      <c r="AB551" s="53">
        <v>0</v>
      </c>
      <c r="AC551" s="53">
        <v>0</v>
      </c>
      <c r="AD551" s="54"/>
      <c r="AE551" s="54"/>
      <c r="AF551" s="54"/>
      <c r="AG551" s="53">
        <v>356</v>
      </c>
      <c r="AH551" s="53">
        <v>3361</v>
      </c>
      <c r="AI551" s="53">
        <v>3450</v>
      </c>
      <c r="AJ551" s="53">
        <v>267</v>
      </c>
      <c r="AK551" s="53">
        <v>0</v>
      </c>
      <c r="AL551" s="53">
        <v>0</v>
      </c>
    </row>
    <row r="552" spans="1:38" s="1" customFormat="1" ht="20.100000000000001" customHeight="1" x14ac:dyDescent="0.2">
      <c r="A552" s="3"/>
      <c r="B552" s="6"/>
      <c r="C552" s="3"/>
      <c r="D552" s="3"/>
      <c r="E552" s="5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</row>
    <row r="553" spans="1:38" s="1" customFormat="1" ht="20.100000000000001" customHeight="1" x14ac:dyDescent="0.2">
      <c r="A553" s="3"/>
      <c r="B553" s="6"/>
      <c r="C553" s="3" t="s">
        <v>146</v>
      </c>
      <c r="D553" s="3"/>
      <c r="E553" s="5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</row>
    <row r="554" spans="1:38" s="1" customFormat="1" ht="20.100000000000001" customHeight="1" x14ac:dyDescent="0.2">
      <c r="A554" s="3"/>
      <c r="B554" s="6"/>
      <c r="C554" s="3"/>
      <c r="D554" s="50" t="s">
        <v>96</v>
      </c>
      <c r="E554" s="5"/>
      <c r="F554" s="39">
        <v>150</v>
      </c>
      <c r="G554" s="39">
        <v>1017</v>
      </c>
      <c r="H554" s="39">
        <v>1078</v>
      </c>
      <c r="I554" s="39">
        <v>89</v>
      </c>
      <c r="J554" s="39">
        <v>0</v>
      </c>
      <c r="K554" s="39">
        <v>0</v>
      </c>
      <c r="L554" s="39"/>
      <c r="M554" s="39"/>
      <c r="N554" s="39"/>
      <c r="O554" s="39">
        <v>15</v>
      </c>
      <c r="P554" s="39">
        <v>505</v>
      </c>
      <c r="Q554" s="39">
        <v>512</v>
      </c>
      <c r="R554" s="39">
        <v>8</v>
      </c>
      <c r="S554" s="39">
        <v>0</v>
      </c>
      <c r="T554" s="39">
        <v>0</v>
      </c>
      <c r="U554" s="39"/>
      <c r="V554" s="39"/>
      <c r="W554" s="39"/>
      <c r="X554" s="39">
        <v>6</v>
      </c>
      <c r="Y554" s="39">
        <v>28</v>
      </c>
      <c r="Z554" s="39">
        <v>33</v>
      </c>
      <c r="AA554" s="39">
        <v>1</v>
      </c>
      <c r="AB554" s="39">
        <v>0</v>
      </c>
      <c r="AC554" s="39">
        <v>0</v>
      </c>
      <c r="AD554" s="39"/>
      <c r="AE554" s="39"/>
      <c r="AF554" s="39"/>
      <c r="AG554" s="39">
        <v>3</v>
      </c>
      <c r="AH554" s="39">
        <v>67</v>
      </c>
      <c r="AI554" s="39">
        <v>68</v>
      </c>
      <c r="AJ554" s="39">
        <v>2</v>
      </c>
      <c r="AK554" s="39">
        <v>0</v>
      </c>
      <c r="AL554" s="39">
        <v>0</v>
      </c>
    </row>
    <row r="555" spans="1:38" s="1" customFormat="1" ht="20.100000000000001" customHeight="1" x14ac:dyDescent="0.2">
      <c r="A555" s="3"/>
      <c r="B555" s="6"/>
      <c r="C555" s="3"/>
      <c r="D555" s="3"/>
      <c r="E555" s="5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</row>
    <row r="556" spans="1:38" s="1" customFormat="1" ht="20.100000000000001" customHeight="1" x14ac:dyDescent="0.25">
      <c r="A556" s="3"/>
      <c r="B556" s="6"/>
      <c r="C556" s="51" t="s">
        <v>153</v>
      </c>
      <c r="D556" s="52"/>
      <c r="E556" s="5"/>
      <c r="F556" s="53">
        <v>150</v>
      </c>
      <c r="G556" s="53">
        <v>1017</v>
      </c>
      <c r="H556" s="53">
        <v>1078</v>
      </c>
      <c r="I556" s="53">
        <v>89</v>
      </c>
      <c r="J556" s="53">
        <v>0</v>
      </c>
      <c r="K556" s="53">
        <v>0</v>
      </c>
      <c r="L556" s="54"/>
      <c r="M556" s="54"/>
      <c r="N556" s="54"/>
      <c r="O556" s="53">
        <v>15</v>
      </c>
      <c r="P556" s="53">
        <v>505</v>
      </c>
      <c r="Q556" s="53">
        <v>512</v>
      </c>
      <c r="R556" s="53">
        <v>8</v>
      </c>
      <c r="S556" s="53">
        <v>0</v>
      </c>
      <c r="T556" s="53">
        <v>0</v>
      </c>
      <c r="U556" s="54"/>
      <c r="V556" s="54"/>
      <c r="W556" s="54"/>
      <c r="X556" s="53">
        <v>6</v>
      </c>
      <c r="Y556" s="53">
        <v>28</v>
      </c>
      <c r="Z556" s="53">
        <v>33</v>
      </c>
      <c r="AA556" s="53">
        <v>1</v>
      </c>
      <c r="AB556" s="53">
        <v>0</v>
      </c>
      <c r="AC556" s="53">
        <v>0</v>
      </c>
      <c r="AD556" s="54"/>
      <c r="AE556" s="54"/>
      <c r="AF556" s="54"/>
      <c r="AG556" s="53">
        <v>3</v>
      </c>
      <c r="AH556" s="53">
        <v>67</v>
      </c>
      <c r="AI556" s="53">
        <v>68</v>
      </c>
      <c r="AJ556" s="53">
        <v>2</v>
      </c>
      <c r="AK556" s="53">
        <v>0</v>
      </c>
      <c r="AL556" s="53">
        <v>0</v>
      </c>
    </row>
    <row r="557" spans="1:38" s="1" customFormat="1" ht="20.100000000000001" customHeight="1" x14ac:dyDescent="0.2">
      <c r="A557" s="3"/>
      <c r="B557" s="6"/>
      <c r="C557" s="3"/>
      <c r="D557" s="3"/>
      <c r="E557" s="5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</row>
    <row r="558" spans="1:38" s="1" customFormat="1" ht="20.100000000000001" customHeight="1" x14ac:dyDescent="0.2">
      <c r="A558" s="3"/>
      <c r="B558" s="6"/>
      <c r="C558" s="3" t="s">
        <v>0</v>
      </c>
      <c r="D558" s="3"/>
      <c r="E558" s="5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</row>
    <row r="559" spans="1:38" s="1" customFormat="1" ht="20.100000000000001" customHeight="1" x14ac:dyDescent="0.2">
      <c r="A559" s="3"/>
      <c r="B559" s="6"/>
      <c r="C559" s="3"/>
      <c r="D559" s="2" t="s">
        <v>96</v>
      </c>
      <c r="E559" s="5"/>
      <c r="F559" s="39">
        <v>0</v>
      </c>
      <c r="G559" s="39">
        <v>0</v>
      </c>
      <c r="H559" s="39">
        <v>0</v>
      </c>
      <c r="I559" s="39">
        <v>0</v>
      </c>
      <c r="J559" s="39">
        <v>0</v>
      </c>
      <c r="K559" s="39">
        <v>0</v>
      </c>
      <c r="L559" s="39"/>
      <c r="M559" s="39"/>
      <c r="N559" s="39"/>
      <c r="O559" s="39">
        <v>0</v>
      </c>
      <c r="P559" s="39">
        <v>7</v>
      </c>
      <c r="Q559" s="39">
        <v>7</v>
      </c>
      <c r="R559" s="39">
        <v>0</v>
      </c>
      <c r="S559" s="39">
        <v>0</v>
      </c>
      <c r="T559" s="39">
        <v>0</v>
      </c>
      <c r="U559" s="39"/>
      <c r="V559" s="39"/>
      <c r="W559" s="39"/>
      <c r="X559" s="39">
        <v>1332</v>
      </c>
      <c r="Y559" s="39">
        <v>6297</v>
      </c>
      <c r="Z559" s="39">
        <v>6571</v>
      </c>
      <c r="AA559" s="39">
        <v>1058</v>
      </c>
      <c r="AB559" s="39">
        <v>0</v>
      </c>
      <c r="AC559" s="39">
        <v>0</v>
      </c>
      <c r="AD559" s="39"/>
      <c r="AE559" s="39"/>
      <c r="AF559" s="39"/>
      <c r="AG559" s="39">
        <v>10</v>
      </c>
      <c r="AH559" s="39">
        <v>191</v>
      </c>
      <c r="AI559" s="39">
        <v>190</v>
      </c>
      <c r="AJ559" s="39">
        <v>11</v>
      </c>
      <c r="AK559" s="39">
        <v>0</v>
      </c>
      <c r="AL559" s="39">
        <v>0</v>
      </c>
    </row>
    <row r="560" spans="1:38" ht="19.5" customHeight="1" x14ac:dyDescent="0.2">
      <c r="D560" s="47" t="s">
        <v>97</v>
      </c>
      <c r="F560" s="48">
        <v>0</v>
      </c>
      <c r="G560" s="48">
        <v>0</v>
      </c>
      <c r="H560" s="48">
        <v>0</v>
      </c>
      <c r="I560" s="48">
        <v>0</v>
      </c>
      <c r="J560" s="48">
        <v>0</v>
      </c>
      <c r="K560" s="48">
        <v>0</v>
      </c>
      <c r="L560" s="49"/>
      <c r="M560" s="49"/>
      <c r="N560" s="49"/>
      <c r="O560" s="48">
        <v>0</v>
      </c>
      <c r="P560" s="48">
        <v>7</v>
      </c>
      <c r="Q560" s="48">
        <v>7</v>
      </c>
      <c r="R560" s="48">
        <v>0</v>
      </c>
      <c r="S560" s="48">
        <v>0</v>
      </c>
      <c r="T560" s="48">
        <v>0</v>
      </c>
      <c r="U560" s="49"/>
      <c r="V560" s="49"/>
      <c r="W560" s="49"/>
      <c r="X560" s="48">
        <v>1259</v>
      </c>
      <c r="Y560" s="48">
        <v>5959</v>
      </c>
      <c r="Z560" s="48">
        <v>6106</v>
      </c>
      <c r="AA560" s="48">
        <v>1112</v>
      </c>
      <c r="AB560" s="48">
        <v>0</v>
      </c>
      <c r="AC560" s="48">
        <v>0</v>
      </c>
      <c r="AD560" s="49"/>
      <c r="AE560" s="49"/>
      <c r="AF560" s="49"/>
      <c r="AG560" s="48">
        <v>6</v>
      </c>
      <c r="AH560" s="48">
        <v>190</v>
      </c>
      <c r="AI560" s="48">
        <v>175</v>
      </c>
      <c r="AJ560" s="48">
        <v>21</v>
      </c>
      <c r="AK560" s="48">
        <v>0</v>
      </c>
      <c r="AL560" s="48">
        <v>0</v>
      </c>
    </row>
    <row r="561" spans="1:38" s="1" customFormat="1" ht="20.100000000000001" customHeight="1" x14ac:dyDescent="0.2">
      <c r="A561" s="3"/>
      <c r="B561" s="6"/>
      <c r="C561" s="3"/>
      <c r="D561" s="2" t="s">
        <v>98</v>
      </c>
      <c r="E561" s="5"/>
      <c r="F561" s="39">
        <v>0</v>
      </c>
      <c r="G561" s="39">
        <v>0</v>
      </c>
      <c r="H561" s="39">
        <v>0</v>
      </c>
      <c r="I561" s="39">
        <v>0</v>
      </c>
      <c r="J561" s="39">
        <v>0</v>
      </c>
      <c r="K561" s="39">
        <v>0</v>
      </c>
      <c r="L561" s="39"/>
      <c r="M561" s="39"/>
      <c r="N561" s="39"/>
      <c r="O561" s="39">
        <v>0</v>
      </c>
      <c r="P561" s="39">
        <v>0</v>
      </c>
      <c r="Q561" s="39">
        <v>0</v>
      </c>
      <c r="R561" s="39">
        <v>0</v>
      </c>
      <c r="S561" s="39">
        <v>0</v>
      </c>
      <c r="T561" s="39">
        <v>0</v>
      </c>
      <c r="U561" s="39"/>
      <c r="V561" s="39"/>
      <c r="W561" s="39"/>
      <c r="X561" s="39">
        <v>265</v>
      </c>
      <c r="Y561" s="39">
        <v>1828</v>
      </c>
      <c r="Z561" s="39">
        <v>1975</v>
      </c>
      <c r="AA561" s="39">
        <v>118</v>
      </c>
      <c r="AB561" s="39">
        <v>0</v>
      </c>
      <c r="AC561" s="39">
        <v>0</v>
      </c>
      <c r="AD561" s="39"/>
      <c r="AE561" s="39"/>
      <c r="AF561" s="39"/>
      <c r="AG561" s="39">
        <v>10</v>
      </c>
      <c r="AH561" s="39">
        <v>201</v>
      </c>
      <c r="AI561" s="39">
        <v>201</v>
      </c>
      <c r="AJ561" s="39">
        <v>10</v>
      </c>
      <c r="AK561" s="39">
        <v>0</v>
      </c>
      <c r="AL561" s="39">
        <v>0</v>
      </c>
    </row>
    <row r="562" spans="1:38" s="1" customFormat="1" ht="20.100000000000001" customHeight="1" x14ac:dyDescent="0.2">
      <c r="A562" s="3"/>
      <c r="B562" s="6"/>
      <c r="C562" s="3"/>
      <c r="D562" s="3"/>
      <c r="E562" s="5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</row>
    <row r="563" spans="1:38" s="1" customFormat="1" ht="20.100000000000001" customHeight="1" x14ac:dyDescent="0.25">
      <c r="A563" s="3"/>
      <c r="B563" s="6"/>
      <c r="C563" s="51" t="s">
        <v>120</v>
      </c>
      <c r="D563" s="52"/>
      <c r="E563" s="5"/>
      <c r="F563" s="53">
        <v>0</v>
      </c>
      <c r="G563" s="53">
        <v>0</v>
      </c>
      <c r="H563" s="53">
        <v>0</v>
      </c>
      <c r="I563" s="53">
        <v>0</v>
      </c>
      <c r="J563" s="53">
        <v>0</v>
      </c>
      <c r="K563" s="53">
        <v>0</v>
      </c>
      <c r="L563" s="54"/>
      <c r="M563" s="54"/>
      <c r="N563" s="54"/>
      <c r="O563" s="53">
        <v>0</v>
      </c>
      <c r="P563" s="53">
        <v>14</v>
      </c>
      <c r="Q563" s="53">
        <v>14</v>
      </c>
      <c r="R563" s="53">
        <v>0</v>
      </c>
      <c r="S563" s="53">
        <v>0</v>
      </c>
      <c r="T563" s="53">
        <v>0</v>
      </c>
      <c r="U563" s="54"/>
      <c r="V563" s="54"/>
      <c r="W563" s="54"/>
      <c r="X563" s="53">
        <v>2856</v>
      </c>
      <c r="Y563" s="53">
        <v>14084</v>
      </c>
      <c r="Z563" s="53">
        <v>14652</v>
      </c>
      <c r="AA563" s="53">
        <v>2288</v>
      </c>
      <c r="AB563" s="53">
        <v>0</v>
      </c>
      <c r="AC563" s="53">
        <v>0</v>
      </c>
      <c r="AD563" s="54"/>
      <c r="AE563" s="54"/>
      <c r="AF563" s="54"/>
      <c r="AG563" s="53">
        <v>26</v>
      </c>
      <c r="AH563" s="53">
        <v>582</v>
      </c>
      <c r="AI563" s="53">
        <v>566</v>
      </c>
      <c r="AJ563" s="53">
        <v>42</v>
      </c>
      <c r="AK563" s="53">
        <v>0</v>
      </c>
      <c r="AL563" s="53">
        <v>0</v>
      </c>
    </row>
    <row r="564" spans="1:38" s="1" customFormat="1" ht="20.100000000000001" customHeight="1" x14ac:dyDescent="0.2">
      <c r="A564" s="3"/>
      <c r="B564" s="6"/>
      <c r="C564" s="3"/>
      <c r="D564" s="3"/>
      <c r="E564" s="5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</row>
    <row r="565" spans="1:38" s="1" customFormat="1" ht="20.100000000000001" customHeight="1" x14ac:dyDescent="0.25">
      <c r="A565" s="3"/>
      <c r="B565" s="57" t="s">
        <v>268</v>
      </c>
      <c r="C565" s="58"/>
      <c r="D565" s="58"/>
      <c r="E565" s="5"/>
      <c r="F565" s="59">
        <v>858</v>
      </c>
      <c r="G565" s="59">
        <v>4006</v>
      </c>
      <c r="H565" s="59">
        <v>4050</v>
      </c>
      <c r="I565" s="59">
        <v>814</v>
      </c>
      <c r="J565" s="59">
        <v>0</v>
      </c>
      <c r="K565" s="59">
        <v>0</v>
      </c>
      <c r="L565" s="54"/>
      <c r="M565" s="54"/>
      <c r="N565" s="54"/>
      <c r="O565" s="59">
        <v>99</v>
      </c>
      <c r="P565" s="59">
        <v>3191</v>
      </c>
      <c r="Q565" s="59">
        <v>3184</v>
      </c>
      <c r="R565" s="59">
        <v>106</v>
      </c>
      <c r="S565" s="59">
        <v>0</v>
      </c>
      <c r="T565" s="59">
        <v>0</v>
      </c>
      <c r="U565" s="54"/>
      <c r="V565" s="54"/>
      <c r="W565" s="54"/>
      <c r="X565" s="59">
        <v>5496</v>
      </c>
      <c r="Y565" s="59">
        <v>24942</v>
      </c>
      <c r="Z565" s="59">
        <v>25938</v>
      </c>
      <c r="AA565" s="59">
        <v>4500</v>
      </c>
      <c r="AB565" s="59">
        <v>0</v>
      </c>
      <c r="AC565" s="59">
        <v>0</v>
      </c>
      <c r="AD565" s="54"/>
      <c r="AE565" s="54"/>
      <c r="AF565" s="54"/>
      <c r="AG565" s="59">
        <v>385</v>
      </c>
      <c r="AH565" s="59">
        <v>4010</v>
      </c>
      <c r="AI565" s="59">
        <v>4084</v>
      </c>
      <c r="AJ565" s="59">
        <v>311</v>
      </c>
      <c r="AK565" s="59">
        <v>0</v>
      </c>
      <c r="AL565" s="59">
        <v>0</v>
      </c>
    </row>
    <row r="566" spans="1:38" ht="20.100000000000001" customHeight="1" x14ac:dyDescent="0.2"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</row>
    <row r="567" spans="1:38" ht="20.100000000000001" customHeight="1" x14ac:dyDescent="0.2">
      <c r="B567" s="6" t="s">
        <v>269</v>
      </c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</row>
    <row r="568" spans="1:38" ht="20.100000000000001" customHeight="1" x14ac:dyDescent="0.2">
      <c r="C568" s="3" t="s">
        <v>0</v>
      </c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</row>
    <row r="569" spans="1:38" ht="20.100000000000001" customHeight="1" x14ac:dyDescent="0.2">
      <c r="D569" s="2" t="s">
        <v>96</v>
      </c>
      <c r="F569" s="39">
        <v>0</v>
      </c>
      <c r="G569" s="39">
        <v>0</v>
      </c>
      <c r="H569" s="39">
        <v>0</v>
      </c>
      <c r="I569" s="39">
        <v>0</v>
      </c>
      <c r="J569" s="39">
        <v>0</v>
      </c>
      <c r="K569" s="39">
        <v>0</v>
      </c>
      <c r="L569" s="39"/>
      <c r="M569" s="39"/>
      <c r="N569" s="39"/>
      <c r="O569" s="39">
        <v>0</v>
      </c>
      <c r="P569" s="39">
        <v>26</v>
      </c>
      <c r="Q569" s="39">
        <v>25</v>
      </c>
      <c r="R569" s="39">
        <v>1</v>
      </c>
      <c r="S569" s="39">
        <v>0</v>
      </c>
      <c r="T569" s="39">
        <v>0</v>
      </c>
      <c r="U569" s="39"/>
      <c r="V569" s="39"/>
      <c r="W569" s="39"/>
      <c r="X569" s="39">
        <v>38</v>
      </c>
      <c r="Y569" s="39">
        <v>165</v>
      </c>
      <c r="Z569" s="39">
        <v>185</v>
      </c>
      <c r="AA569" s="39">
        <v>18</v>
      </c>
      <c r="AB569" s="39">
        <v>0</v>
      </c>
      <c r="AC569" s="39">
        <v>0</v>
      </c>
      <c r="AD569" s="39"/>
      <c r="AE569" s="39"/>
      <c r="AF569" s="39"/>
      <c r="AG569" s="39">
        <v>7</v>
      </c>
      <c r="AH569" s="39">
        <v>210</v>
      </c>
      <c r="AI569" s="39">
        <v>201</v>
      </c>
      <c r="AJ569" s="39">
        <v>16</v>
      </c>
      <c r="AK569" s="39">
        <v>0</v>
      </c>
      <c r="AL569" s="39">
        <v>0</v>
      </c>
    </row>
    <row r="570" spans="1:38" ht="19.5" customHeight="1" x14ac:dyDescent="0.2">
      <c r="D570" s="47" t="s">
        <v>97</v>
      </c>
      <c r="F570" s="48">
        <v>0</v>
      </c>
      <c r="G570" s="48">
        <v>0</v>
      </c>
      <c r="H570" s="48">
        <v>0</v>
      </c>
      <c r="I570" s="48">
        <v>0</v>
      </c>
      <c r="J570" s="48">
        <v>0</v>
      </c>
      <c r="K570" s="48">
        <v>0</v>
      </c>
      <c r="L570" s="49"/>
      <c r="M570" s="49"/>
      <c r="N570" s="49"/>
      <c r="O570" s="48">
        <v>0</v>
      </c>
      <c r="P570" s="48">
        <v>21</v>
      </c>
      <c r="Q570" s="48">
        <v>21</v>
      </c>
      <c r="R570" s="48">
        <v>0</v>
      </c>
      <c r="S570" s="48">
        <v>0</v>
      </c>
      <c r="T570" s="48">
        <v>0</v>
      </c>
      <c r="U570" s="49"/>
      <c r="V570" s="49"/>
      <c r="W570" s="49"/>
      <c r="X570" s="48">
        <v>72</v>
      </c>
      <c r="Y570" s="48">
        <v>377</v>
      </c>
      <c r="Z570" s="48">
        <v>400</v>
      </c>
      <c r="AA570" s="48">
        <v>49</v>
      </c>
      <c r="AB570" s="48">
        <v>0</v>
      </c>
      <c r="AC570" s="48">
        <v>0</v>
      </c>
      <c r="AD570" s="49"/>
      <c r="AE570" s="49"/>
      <c r="AF570" s="49"/>
      <c r="AG570" s="48">
        <v>15</v>
      </c>
      <c r="AH570" s="48">
        <v>211</v>
      </c>
      <c r="AI570" s="48">
        <v>211</v>
      </c>
      <c r="AJ570" s="48">
        <v>15</v>
      </c>
      <c r="AK570" s="48">
        <v>0</v>
      </c>
      <c r="AL570" s="48">
        <v>0</v>
      </c>
    </row>
    <row r="571" spans="1:38" ht="20.100000000000001" customHeight="1" x14ac:dyDescent="0.2"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</row>
    <row r="572" spans="1:38" s="1" customFormat="1" ht="20.100000000000001" customHeight="1" x14ac:dyDescent="0.25">
      <c r="A572" s="3"/>
      <c r="B572" s="6"/>
      <c r="C572" s="51" t="s">
        <v>120</v>
      </c>
      <c r="D572" s="52"/>
      <c r="E572" s="5"/>
      <c r="F572" s="53">
        <v>0</v>
      </c>
      <c r="G572" s="53">
        <v>0</v>
      </c>
      <c r="H572" s="53">
        <v>0</v>
      </c>
      <c r="I572" s="53">
        <v>0</v>
      </c>
      <c r="J572" s="53">
        <v>0</v>
      </c>
      <c r="K572" s="53">
        <v>0</v>
      </c>
      <c r="L572" s="54"/>
      <c r="M572" s="54"/>
      <c r="N572" s="54"/>
      <c r="O572" s="53">
        <v>0</v>
      </c>
      <c r="P572" s="53">
        <v>47</v>
      </c>
      <c r="Q572" s="53">
        <v>46</v>
      </c>
      <c r="R572" s="53">
        <v>1</v>
      </c>
      <c r="S572" s="53">
        <v>0</v>
      </c>
      <c r="T572" s="53">
        <v>0</v>
      </c>
      <c r="U572" s="54"/>
      <c r="V572" s="54"/>
      <c r="W572" s="54"/>
      <c r="X572" s="53">
        <v>110</v>
      </c>
      <c r="Y572" s="53">
        <v>542</v>
      </c>
      <c r="Z572" s="53">
        <v>585</v>
      </c>
      <c r="AA572" s="53">
        <v>67</v>
      </c>
      <c r="AB572" s="53">
        <v>0</v>
      </c>
      <c r="AC572" s="53">
        <v>0</v>
      </c>
      <c r="AD572" s="54"/>
      <c r="AE572" s="54"/>
      <c r="AF572" s="54"/>
      <c r="AG572" s="53">
        <v>22</v>
      </c>
      <c r="AH572" s="53">
        <v>421</v>
      </c>
      <c r="AI572" s="53">
        <v>412</v>
      </c>
      <c r="AJ572" s="53">
        <v>31</v>
      </c>
      <c r="AK572" s="53">
        <v>0</v>
      </c>
      <c r="AL572" s="53">
        <v>0</v>
      </c>
    </row>
    <row r="573" spans="1:38" ht="20.100000000000001" customHeight="1" x14ac:dyDescent="0.2"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</row>
    <row r="574" spans="1:38" ht="20.100000000000001" customHeight="1" x14ac:dyDescent="0.2">
      <c r="C574" s="3" t="s">
        <v>249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</row>
    <row r="575" spans="1:38" ht="20.100000000000001" customHeight="1" x14ac:dyDescent="0.2">
      <c r="D575" s="2" t="s">
        <v>270</v>
      </c>
      <c r="F575" s="39">
        <v>34</v>
      </c>
      <c r="G575" s="39">
        <v>325</v>
      </c>
      <c r="H575" s="39">
        <v>310</v>
      </c>
      <c r="I575" s="39">
        <v>49</v>
      </c>
      <c r="J575" s="39">
        <v>0</v>
      </c>
      <c r="K575" s="39">
        <v>0</v>
      </c>
      <c r="L575" s="39"/>
      <c r="M575" s="39"/>
      <c r="N575" s="39"/>
      <c r="O575" s="39">
        <v>4</v>
      </c>
      <c r="P575" s="39">
        <v>122</v>
      </c>
      <c r="Q575" s="39">
        <v>110</v>
      </c>
      <c r="R575" s="39">
        <v>16</v>
      </c>
      <c r="S575" s="39">
        <v>0</v>
      </c>
      <c r="T575" s="39">
        <v>0</v>
      </c>
      <c r="U575" s="39"/>
      <c r="V575" s="39"/>
      <c r="W575" s="39"/>
      <c r="X575" s="39">
        <v>31</v>
      </c>
      <c r="Y575" s="39">
        <v>112</v>
      </c>
      <c r="Z575" s="39">
        <v>125</v>
      </c>
      <c r="AA575" s="39">
        <v>18</v>
      </c>
      <c r="AB575" s="39">
        <v>0</v>
      </c>
      <c r="AC575" s="39">
        <v>0</v>
      </c>
      <c r="AD575" s="39"/>
      <c r="AE575" s="39"/>
      <c r="AF575" s="39"/>
      <c r="AG575" s="39">
        <v>8</v>
      </c>
      <c r="AH575" s="39">
        <v>65</v>
      </c>
      <c r="AI575" s="39">
        <v>67</v>
      </c>
      <c r="AJ575" s="39">
        <v>6</v>
      </c>
      <c r="AK575" s="39">
        <v>0</v>
      </c>
      <c r="AL575" s="39">
        <v>0</v>
      </c>
    </row>
    <row r="576" spans="1:38" ht="20.100000000000001" customHeight="1" x14ac:dyDescent="0.2">
      <c r="D576" s="47" t="s">
        <v>271</v>
      </c>
      <c r="F576" s="48">
        <v>84</v>
      </c>
      <c r="G576" s="48">
        <v>278</v>
      </c>
      <c r="H576" s="48">
        <v>241</v>
      </c>
      <c r="I576" s="48">
        <v>121</v>
      </c>
      <c r="J576" s="48">
        <v>0</v>
      </c>
      <c r="K576" s="48">
        <v>0</v>
      </c>
      <c r="L576" s="49"/>
      <c r="M576" s="49"/>
      <c r="N576" s="49"/>
      <c r="O576" s="48">
        <v>7</v>
      </c>
      <c r="P576" s="48">
        <v>123</v>
      </c>
      <c r="Q576" s="48">
        <v>112</v>
      </c>
      <c r="R576" s="48">
        <v>18</v>
      </c>
      <c r="S576" s="48">
        <v>0</v>
      </c>
      <c r="T576" s="48">
        <v>0</v>
      </c>
      <c r="U576" s="49"/>
      <c r="V576" s="49"/>
      <c r="W576" s="49"/>
      <c r="X576" s="48">
        <v>71</v>
      </c>
      <c r="Y576" s="48">
        <v>179</v>
      </c>
      <c r="Z576" s="48">
        <v>157</v>
      </c>
      <c r="AA576" s="48">
        <v>93</v>
      </c>
      <c r="AB576" s="48">
        <v>0</v>
      </c>
      <c r="AC576" s="48">
        <v>0</v>
      </c>
      <c r="AD576" s="49"/>
      <c r="AE576" s="49"/>
      <c r="AF576" s="49"/>
      <c r="AG576" s="48">
        <v>14</v>
      </c>
      <c r="AH576" s="48">
        <v>62</v>
      </c>
      <c r="AI576" s="48">
        <v>66</v>
      </c>
      <c r="AJ576" s="48">
        <v>10</v>
      </c>
      <c r="AK576" s="48">
        <v>0</v>
      </c>
      <c r="AL576" s="48">
        <v>0</v>
      </c>
    </row>
    <row r="577" spans="1:38" ht="20.100000000000001" customHeight="1" x14ac:dyDescent="0.2">
      <c r="D577" s="2" t="s">
        <v>272</v>
      </c>
      <c r="F577" s="39">
        <v>56</v>
      </c>
      <c r="G577" s="39">
        <v>374</v>
      </c>
      <c r="H577" s="39">
        <v>401</v>
      </c>
      <c r="I577" s="39">
        <v>29</v>
      </c>
      <c r="J577" s="39">
        <v>0</v>
      </c>
      <c r="K577" s="39">
        <v>0</v>
      </c>
      <c r="L577" s="39"/>
      <c r="M577" s="39"/>
      <c r="N577" s="39"/>
      <c r="O577" s="39">
        <v>5</v>
      </c>
      <c r="P577" s="39">
        <v>125</v>
      </c>
      <c r="Q577" s="39">
        <v>123</v>
      </c>
      <c r="R577" s="39">
        <v>7</v>
      </c>
      <c r="S577" s="39">
        <v>0</v>
      </c>
      <c r="T577" s="39">
        <v>0</v>
      </c>
      <c r="U577" s="39"/>
      <c r="V577" s="39"/>
      <c r="W577" s="39"/>
      <c r="X577" s="39">
        <v>22</v>
      </c>
      <c r="Y577" s="39">
        <v>153</v>
      </c>
      <c r="Z577" s="39">
        <v>146</v>
      </c>
      <c r="AA577" s="39">
        <v>29</v>
      </c>
      <c r="AB577" s="39">
        <v>0</v>
      </c>
      <c r="AC577" s="39">
        <v>0</v>
      </c>
      <c r="AD577" s="39"/>
      <c r="AE577" s="39"/>
      <c r="AF577" s="39"/>
      <c r="AG577" s="39">
        <v>3</v>
      </c>
      <c r="AH577" s="39">
        <v>69</v>
      </c>
      <c r="AI577" s="39">
        <v>68</v>
      </c>
      <c r="AJ577" s="39">
        <v>4</v>
      </c>
      <c r="AK577" s="39">
        <v>0</v>
      </c>
      <c r="AL577" s="39">
        <v>0</v>
      </c>
    </row>
    <row r="578" spans="1:38" ht="20.100000000000001" customHeight="1" x14ac:dyDescent="0.2">
      <c r="D578" s="47" t="s">
        <v>273</v>
      </c>
      <c r="F578" s="48">
        <v>110</v>
      </c>
      <c r="G578" s="48">
        <v>613</v>
      </c>
      <c r="H578" s="48">
        <v>581</v>
      </c>
      <c r="I578" s="48">
        <v>142</v>
      </c>
      <c r="J578" s="48">
        <v>0</v>
      </c>
      <c r="K578" s="48">
        <v>0</v>
      </c>
      <c r="L578" s="49"/>
      <c r="M578" s="49"/>
      <c r="N578" s="49"/>
      <c r="O578" s="48">
        <v>5</v>
      </c>
      <c r="P578" s="48">
        <v>121</v>
      </c>
      <c r="Q578" s="48">
        <v>113</v>
      </c>
      <c r="R578" s="48">
        <v>13</v>
      </c>
      <c r="S578" s="48">
        <v>0</v>
      </c>
      <c r="T578" s="48">
        <v>0</v>
      </c>
      <c r="U578" s="49"/>
      <c r="V578" s="49"/>
      <c r="W578" s="49"/>
      <c r="X578" s="48">
        <v>48</v>
      </c>
      <c r="Y578" s="48">
        <v>115</v>
      </c>
      <c r="Z578" s="48">
        <v>112</v>
      </c>
      <c r="AA578" s="48">
        <v>51</v>
      </c>
      <c r="AB578" s="48">
        <v>0</v>
      </c>
      <c r="AC578" s="48">
        <v>0</v>
      </c>
      <c r="AD578" s="49"/>
      <c r="AE578" s="49"/>
      <c r="AF578" s="49"/>
      <c r="AG578" s="48">
        <v>5</v>
      </c>
      <c r="AH578" s="48">
        <v>66</v>
      </c>
      <c r="AI578" s="48">
        <v>64</v>
      </c>
      <c r="AJ578" s="48">
        <v>7</v>
      </c>
      <c r="AK578" s="48">
        <v>0</v>
      </c>
      <c r="AL578" s="48">
        <v>0</v>
      </c>
    </row>
    <row r="579" spans="1:38" ht="20.100000000000001" customHeight="1" x14ac:dyDescent="0.2">
      <c r="D579" s="2" t="s">
        <v>274</v>
      </c>
      <c r="F579" s="39">
        <v>64</v>
      </c>
      <c r="G579" s="39">
        <v>523</v>
      </c>
      <c r="H579" s="39">
        <v>529</v>
      </c>
      <c r="I579" s="39">
        <v>58</v>
      </c>
      <c r="J579" s="39">
        <v>0</v>
      </c>
      <c r="K579" s="39">
        <v>0</v>
      </c>
      <c r="L579" s="39"/>
      <c r="M579" s="39"/>
      <c r="N579" s="39"/>
      <c r="O579" s="39">
        <v>5</v>
      </c>
      <c r="P579" s="39">
        <v>133</v>
      </c>
      <c r="Q579" s="39">
        <v>128</v>
      </c>
      <c r="R579" s="39">
        <v>10</v>
      </c>
      <c r="S579" s="39">
        <v>0</v>
      </c>
      <c r="T579" s="39">
        <v>0</v>
      </c>
      <c r="U579" s="39"/>
      <c r="V579" s="39"/>
      <c r="W579" s="39"/>
      <c r="X579" s="39">
        <v>43</v>
      </c>
      <c r="Y579" s="39">
        <v>78</v>
      </c>
      <c r="Z579" s="39">
        <v>97</v>
      </c>
      <c r="AA579" s="39">
        <v>24</v>
      </c>
      <c r="AB579" s="39">
        <v>0</v>
      </c>
      <c r="AC579" s="39">
        <v>0</v>
      </c>
      <c r="AD579" s="39"/>
      <c r="AE579" s="39"/>
      <c r="AF579" s="39"/>
      <c r="AG579" s="39">
        <v>8</v>
      </c>
      <c r="AH579" s="39">
        <v>51</v>
      </c>
      <c r="AI579" s="39">
        <v>58</v>
      </c>
      <c r="AJ579" s="39">
        <v>1</v>
      </c>
      <c r="AK579" s="39">
        <v>0</v>
      </c>
      <c r="AL579" s="39">
        <v>0</v>
      </c>
    </row>
    <row r="580" spans="1:38" ht="20.100000000000001" customHeight="1" x14ac:dyDescent="0.2">
      <c r="D580" s="47" t="s">
        <v>275</v>
      </c>
      <c r="F580" s="48">
        <v>0</v>
      </c>
      <c r="G580" s="48">
        <v>540</v>
      </c>
      <c r="H580" s="48">
        <v>468</v>
      </c>
      <c r="I580" s="48">
        <v>72</v>
      </c>
      <c r="J580" s="48">
        <v>0</v>
      </c>
      <c r="K580" s="48">
        <v>0</v>
      </c>
      <c r="L580" s="49"/>
      <c r="M580" s="49"/>
      <c r="N580" s="49"/>
      <c r="O580" s="48">
        <v>0</v>
      </c>
      <c r="P580" s="48">
        <v>142</v>
      </c>
      <c r="Q580" s="48">
        <v>122</v>
      </c>
      <c r="R580" s="48">
        <v>20</v>
      </c>
      <c r="S580" s="48">
        <v>0</v>
      </c>
      <c r="T580" s="48">
        <v>0</v>
      </c>
      <c r="U580" s="49"/>
      <c r="V580" s="49"/>
      <c r="W580" s="49"/>
      <c r="X580" s="48">
        <v>0</v>
      </c>
      <c r="Y580" s="48">
        <v>53</v>
      </c>
      <c r="Z580" s="48">
        <v>42</v>
      </c>
      <c r="AA580" s="48">
        <v>11</v>
      </c>
      <c r="AB580" s="48">
        <v>0</v>
      </c>
      <c r="AC580" s="48">
        <v>0</v>
      </c>
      <c r="AD580" s="49"/>
      <c r="AE580" s="49"/>
      <c r="AF580" s="49"/>
      <c r="AG580" s="48">
        <v>0</v>
      </c>
      <c r="AH580" s="48">
        <v>74</v>
      </c>
      <c r="AI580" s="48">
        <v>71</v>
      </c>
      <c r="AJ580" s="48">
        <v>3</v>
      </c>
      <c r="AK580" s="48">
        <v>0</v>
      </c>
      <c r="AL580" s="48">
        <v>0</v>
      </c>
    </row>
    <row r="581" spans="1:38" ht="20.100000000000001" customHeight="1" x14ac:dyDescent="0.2">
      <c r="D581" s="2" t="s">
        <v>276</v>
      </c>
      <c r="F581" s="39">
        <v>0</v>
      </c>
      <c r="G581" s="39">
        <v>459</v>
      </c>
      <c r="H581" s="39">
        <v>433</v>
      </c>
      <c r="I581" s="39">
        <v>26</v>
      </c>
      <c r="J581" s="39">
        <v>0</v>
      </c>
      <c r="K581" s="39">
        <v>0</v>
      </c>
      <c r="L581" s="39"/>
      <c r="M581" s="39"/>
      <c r="N581" s="39"/>
      <c r="O581" s="39">
        <v>0</v>
      </c>
      <c r="P581" s="39">
        <v>149</v>
      </c>
      <c r="Q581" s="39">
        <v>146</v>
      </c>
      <c r="R581" s="39">
        <v>3</v>
      </c>
      <c r="S581" s="39">
        <v>0</v>
      </c>
      <c r="T581" s="39">
        <v>0</v>
      </c>
      <c r="U581" s="39"/>
      <c r="V581" s="39"/>
      <c r="W581" s="39"/>
      <c r="X581" s="39">
        <v>0</v>
      </c>
      <c r="Y581" s="39">
        <v>37</v>
      </c>
      <c r="Z581" s="39">
        <v>34</v>
      </c>
      <c r="AA581" s="39">
        <v>3</v>
      </c>
      <c r="AB581" s="39">
        <v>0</v>
      </c>
      <c r="AC581" s="39">
        <v>0</v>
      </c>
      <c r="AD581" s="39"/>
      <c r="AE581" s="39"/>
      <c r="AF581" s="39"/>
      <c r="AG581" s="39">
        <v>0</v>
      </c>
      <c r="AH581" s="39">
        <v>66</v>
      </c>
      <c r="AI581" s="39">
        <v>64</v>
      </c>
      <c r="AJ581" s="39">
        <v>2</v>
      </c>
      <c r="AK581" s="39">
        <v>0</v>
      </c>
      <c r="AL581" s="39">
        <v>0</v>
      </c>
    </row>
    <row r="582" spans="1:38" ht="20.100000000000001" customHeight="1" x14ac:dyDescent="0.2"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</row>
    <row r="583" spans="1:38" s="1" customFormat="1" ht="20.100000000000001" customHeight="1" x14ac:dyDescent="0.25">
      <c r="A583" s="3"/>
      <c r="B583" s="6"/>
      <c r="C583" s="51" t="s">
        <v>250</v>
      </c>
      <c r="D583" s="52"/>
      <c r="E583" s="5"/>
      <c r="F583" s="53">
        <v>348</v>
      </c>
      <c r="G583" s="53">
        <v>3112</v>
      </c>
      <c r="H583" s="53">
        <v>2963</v>
      </c>
      <c r="I583" s="53">
        <v>497</v>
      </c>
      <c r="J583" s="53">
        <v>0</v>
      </c>
      <c r="K583" s="53">
        <v>0</v>
      </c>
      <c r="L583" s="54"/>
      <c r="M583" s="54"/>
      <c r="N583" s="54"/>
      <c r="O583" s="53">
        <v>26</v>
      </c>
      <c r="P583" s="53">
        <v>915</v>
      </c>
      <c r="Q583" s="53">
        <v>854</v>
      </c>
      <c r="R583" s="53">
        <v>87</v>
      </c>
      <c r="S583" s="53">
        <v>0</v>
      </c>
      <c r="T583" s="53">
        <v>0</v>
      </c>
      <c r="U583" s="54"/>
      <c r="V583" s="54"/>
      <c r="W583" s="54"/>
      <c r="X583" s="53">
        <v>215</v>
      </c>
      <c r="Y583" s="53">
        <v>727</v>
      </c>
      <c r="Z583" s="53">
        <v>713</v>
      </c>
      <c r="AA583" s="53">
        <v>229</v>
      </c>
      <c r="AB583" s="53">
        <v>0</v>
      </c>
      <c r="AC583" s="53">
        <v>0</v>
      </c>
      <c r="AD583" s="54"/>
      <c r="AE583" s="54"/>
      <c r="AF583" s="54"/>
      <c r="AG583" s="53">
        <v>38</v>
      </c>
      <c r="AH583" s="53">
        <v>453</v>
      </c>
      <c r="AI583" s="53">
        <v>458</v>
      </c>
      <c r="AJ583" s="53">
        <v>33</v>
      </c>
      <c r="AK583" s="53">
        <v>0</v>
      </c>
      <c r="AL583" s="53">
        <v>0</v>
      </c>
    </row>
    <row r="584" spans="1:38" ht="20.100000000000001" customHeight="1" x14ac:dyDescent="0.2"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</row>
    <row r="585" spans="1:38" ht="20.100000000000001" customHeight="1" x14ac:dyDescent="0.2">
      <c r="C585" s="3" t="s">
        <v>154</v>
      </c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</row>
    <row r="586" spans="1:38" ht="19.5" customHeight="1" x14ac:dyDescent="0.2">
      <c r="D586" s="50" t="s">
        <v>96</v>
      </c>
      <c r="F586" s="49">
        <v>90</v>
      </c>
      <c r="G586" s="49">
        <v>397</v>
      </c>
      <c r="H586" s="49">
        <v>391</v>
      </c>
      <c r="I586" s="49">
        <v>96</v>
      </c>
      <c r="J586" s="49">
        <v>0</v>
      </c>
      <c r="K586" s="49">
        <v>0</v>
      </c>
      <c r="L586" s="49"/>
      <c r="M586" s="49"/>
      <c r="N586" s="49"/>
      <c r="O586" s="49">
        <v>99</v>
      </c>
      <c r="P586" s="49">
        <v>793</v>
      </c>
      <c r="Q586" s="49">
        <v>835</v>
      </c>
      <c r="R586" s="49">
        <v>57</v>
      </c>
      <c r="S586" s="49">
        <v>0</v>
      </c>
      <c r="T586" s="49">
        <v>0</v>
      </c>
      <c r="U586" s="49"/>
      <c r="V586" s="49"/>
      <c r="W586" s="49"/>
      <c r="X586" s="49">
        <v>157</v>
      </c>
      <c r="Y586" s="49">
        <v>193</v>
      </c>
      <c r="Z586" s="49">
        <v>232</v>
      </c>
      <c r="AA586" s="49">
        <v>118</v>
      </c>
      <c r="AB586" s="49">
        <v>0</v>
      </c>
      <c r="AC586" s="49">
        <v>0</v>
      </c>
      <c r="AD586" s="49"/>
      <c r="AE586" s="49"/>
      <c r="AF586" s="49"/>
      <c r="AG586" s="49">
        <v>625</v>
      </c>
      <c r="AH586" s="49">
        <v>4371</v>
      </c>
      <c r="AI586" s="49">
        <v>4619</v>
      </c>
      <c r="AJ586" s="49">
        <v>377</v>
      </c>
      <c r="AK586" s="49">
        <v>0</v>
      </c>
      <c r="AL586" s="49">
        <v>0</v>
      </c>
    </row>
    <row r="587" spans="1:38" ht="19.5" customHeight="1" x14ac:dyDescent="0.2">
      <c r="D587" s="47" t="s">
        <v>97</v>
      </c>
      <c r="F587" s="48">
        <v>61</v>
      </c>
      <c r="G587" s="48">
        <v>544</v>
      </c>
      <c r="H587" s="48">
        <v>543</v>
      </c>
      <c r="I587" s="48">
        <v>62</v>
      </c>
      <c r="J587" s="48">
        <v>0</v>
      </c>
      <c r="K587" s="48">
        <v>0</v>
      </c>
      <c r="L587" s="49"/>
      <c r="M587" s="49"/>
      <c r="N587" s="49"/>
      <c r="O587" s="48">
        <v>44</v>
      </c>
      <c r="P587" s="48">
        <v>847</v>
      </c>
      <c r="Q587" s="48">
        <v>804</v>
      </c>
      <c r="R587" s="48">
        <v>87</v>
      </c>
      <c r="S587" s="48">
        <v>0</v>
      </c>
      <c r="T587" s="48">
        <v>0</v>
      </c>
      <c r="U587" s="49"/>
      <c r="V587" s="49"/>
      <c r="W587" s="49"/>
      <c r="X587" s="48">
        <v>28</v>
      </c>
      <c r="Y587" s="48">
        <v>189</v>
      </c>
      <c r="Z587" s="48">
        <v>174</v>
      </c>
      <c r="AA587" s="48">
        <v>43</v>
      </c>
      <c r="AB587" s="48">
        <v>0</v>
      </c>
      <c r="AC587" s="48">
        <v>0</v>
      </c>
      <c r="AD587" s="49"/>
      <c r="AE587" s="49"/>
      <c r="AF587" s="49"/>
      <c r="AG587" s="48">
        <v>414</v>
      </c>
      <c r="AH587" s="48">
        <v>4315</v>
      </c>
      <c r="AI587" s="48">
        <v>4193</v>
      </c>
      <c r="AJ587" s="48">
        <v>536</v>
      </c>
      <c r="AK587" s="48">
        <v>0</v>
      </c>
      <c r="AL587" s="48">
        <v>0</v>
      </c>
    </row>
    <row r="588" spans="1:38" ht="20.100000000000001" customHeight="1" x14ac:dyDescent="0.2"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</row>
    <row r="589" spans="1:38" s="1" customFormat="1" ht="20.100000000000001" customHeight="1" x14ac:dyDescent="0.25">
      <c r="A589" s="3"/>
      <c r="B589" s="6"/>
      <c r="C589" s="51" t="s">
        <v>159</v>
      </c>
      <c r="D589" s="52"/>
      <c r="E589" s="5"/>
      <c r="F589" s="53">
        <v>151</v>
      </c>
      <c r="G589" s="53">
        <v>941</v>
      </c>
      <c r="H589" s="53">
        <v>934</v>
      </c>
      <c r="I589" s="53">
        <v>158</v>
      </c>
      <c r="J589" s="53">
        <v>0</v>
      </c>
      <c r="K589" s="53">
        <v>0</v>
      </c>
      <c r="L589" s="54"/>
      <c r="M589" s="54"/>
      <c r="N589" s="54"/>
      <c r="O589" s="53">
        <v>143</v>
      </c>
      <c r="P589" s="53">
        <v>1640</v>
      </c>
      <c r="Q589" s="53">
        <v>1639</v>
      </c>
      <c r="R589" s="53">
        <v>144</v>
      </c>
      <c r="S589" s="53">
        <v>0</v>
      </c>
      <c r="T589" s="53">
        <v>0</v>
      </c>
      <c r="U589" s="54"/>
      <c r="V589" s="54"/>
      <c r="W589" s="54"/>
      <c r="X589" s="53">
        <v>185</v>
      </c>
      <c r="Y589" s="53">
        <v>382</v>
      </c>
      <c r="Z589" s="53">
        <v>406</v>
      </c>
      <c r="AA589" s="53">
        <v>161</v>
      </c>
      <c r="AB589" s="53">
        <v>0</v>
      </c>
      <c r="AC589" s="53">
        <v>0</v>
      </c>
      <c r="AD589" s="54"/>
      <c r="AE589" s="54"/>
      <c r="AF589" s="54"/>
      <c r="AG589" s="53">
        <v>1039</v>
      </c>
      <c r="AH589" s="53">
        <v>8686</v>
      </c>
      <c r="AI589" s="53">
        <v>8812</v>
      </c>
      <c r="AJ589" s="53">
        <v>913</v>
      </c>
      <c r="AK589" s="53">
        <v>0</v>
      </c>
      <c r="AL589" s="53">
        <v>0</v>
      </c>
    </row>
    <row r="590" spans="1:38" s="1" customFormat="1" ht="20.100000000000001" customHeight="1" x14ac:dyDescent="0.2">
      <c r="A590" s="3"/>
      <c r="B590" s="6"/>
      <c r="C590" s="3"/>
      <c r="D590" s="3"/>
      <c r="E590" s="5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</row>
    <row r="591" spans="1:38" s="1" customFormat="1" ht="20.100000000000001" customHeight="1" x14ac:dyDescent="0.25">
      <c r="A591" s="3"/>
      <c r="B591" s="57" t="s">
        <v>277</v>
      </c>
      <c r="C591" s="58"/>
      <c r="D591" s="58"/>
      <c r="E591" s="5"/>
      <c r="F591" s="59">
        <v>499</v>
      </c>
      <c r="G591" s="59">
        <v>4053</v>
      </c>
      <c r="H591" s="59">
        <v>3897</v>
      </c>
      <c r="I591" s="59">
        <v>655</v>
      </c>
      <c r="J591" s="59">
        <v>0</v>
      </c>
      <c r="K591" s="59">
        <v>0</v>
      </c>
      <c r="L591" s="54"/>
      <c r="M591" s="54"/>
      <c r="N591" s="54"/>
      <c r="O591" s="59">
        <v>169</v>
      </c>
      <c r="P591" s="59">
        <v>2602</v>
      </c>
      <c r="Q591" s="59">
        <v>2539</v>
      </c>
      <c r="R591" s="59">
        <v>232</v>
      </c>
      <c r="S591" s="59">
        <v>0</v>
      </c>
      <c r="T591" s="59">
        <v>0</v>
      </c>
      <c r="U591" s="54"/>
      <c r="V591" s="54"/>
      <c r="W591" s="54"/>
      <c r="X591" s="59">
        <v>510</v>
      </c>
      <c r="Y591" s="59">
        <v>1651</v>
      </c>
      <c r="Z591" s="59">
        <v>1704</v>
      </c>
      <c r="AA591" s="59">
        <v>457</v>
      </c>
      <c r="AB591" s="59">
        <v>0</v>
      </c>
      <c r="AC591" s="59">
        <v>0</v>
      </c>
      <c r="AD591" s="54"/>
      <c r="AE591" s="54"/>
      <c r="AF591" s="54"/>
      <c r="AG591" s="59">
        <v>1099</v>
      </c>
      <c r="AH591" s="59">
        <v>9560</v>
      </c>
      <c r="AI591" s="59">
        <v>9682</v>
      </c>
      <c r="AJ591" s="59">
        <v>977</v>
      </c>
      <c r="AK591" s="59">
        <v>0</v>
      </c>
      <c r="AL591" s="59">
        <v>0</v>
      </c>
    </row>
    <row r="592" spans="1:38" ht="20.100000000000001" customHeight="1" x14ac:dyDescent="0.2"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</row>
    <row r="593" spans="1:38" ht="20.100000000000001" customHeight="1" x14ac:dyDescent="0.2">
      <c r="B593" s="6" t="s">
        <v>278</v>
      </c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</row>
    <row r="594" spans="1:38" ht="20.100000000000001" customHeight="1" x14ac:dyDescent="0.2">
      <c r="C594" s="3" t="s">
        <v>154</v>
      </c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</row>
    <row r="595" spans="1:38" ht="20.100000000000001" customHeight="1" x14ac:dyDescent="0.2">
      <c r="D595" s="2" t="s">
        <v>122</v>
      </c>
      <c r="F595" s="39">
        <v>150</v>
      </c>
      <c r="G595" s="39">
        <v>367</v>
      </c>
      <c r="H595" s="39">
        <v>354</v>
      </c>
      <c r="I595" s="39">
        <v>163</v>
      </c>
      <c r="J595" s="39">
        <v>0</v>
      </c>
      <c r="K595" s="39">
        <v>0</v>
      </c>
      <c r="L595" s="39"/>
      <c r="M595" s="39"/>
      <c r="N595" s="39"/>
      <c r="O595" s="39">
        <v>12</v>
      </c>
      <c r="P595" s="39">
        <v>371</v>
      </c>
      <c r="Q595" s="39">
        <v>375</v>
      </c>
      <c r="R595" s="39">
        <v>8</v>
      </c>
      <c r="S595" s="39">
        <v>0</v>
      </c>
      <c r="T595" s="39">
        <v>0</v>
      </c>
      <c r="U595" s="39"/>
      <c r="V595" s="39"/>
      <c r="W595" s="39"/>
      <c r="X595" s="39">
        <v>238</v>
      </c>
      <c r="Y595" s="39">
        <v>537</v>
      </c>
      <c r="Z595" s="39">
        <v>553</v>
      </c>
      <c r="AA595" s="39">
        <v>222</v>
      </c>
      <c r="AB595" s="39">
        <v>0</v>
      </c>
      <c r="AC595" s="39">
        <v>0</v>
      </c>
      <c r="AD595" s="39"/>
      <c r="AE595" s="39"/>
      <c r="AF595" s="39"/>
      <c r="AG595" s="39">
        <v>29</v>
      </c>
      <c r="AH595" s="39">
        <v>401</v>
      </c>
      <c r="AI595" s="39">
        <v>402</v>
      </c>
      <c r="AJ595" s="39">
        <v>28</v>
      </c>
      <c r="AK595" s="39">
        <v>0</v>
      </c>
      <c r="AL595" s="39">
        <v>0</v>
      </c>
    </row>
    <row r="596" spans="1:38" ht="19.5" customHeight="1" x14ac:dyDescent="0.2">
      <c r="D596" s="47" t="s">
        <v>135</v>
      </c>
      <c r="F596" s="48">
        <v>47</v>
      </c>
      <c r="G596" s="48">
        <v>479</v>
      </c>
      <c r="H596" s="48">
        <v>486</v>
      </c>
      <c r="I596" s="48">
        <v>40</v>
      </c>
      <c r="J596" s="48">
        <v>0</v>
      </c>
      <c r="K596" s="48">
        <v>0</v>
      </c>
      <c r="L596" s="49"/>
      <c r="M596" s="49"/>
      <c r="N596" s="49"/>
      <c r="O596" s="48">
        <v>5</v>
      </c>
      <c r="P596" s="48">
        <v>158</v>
      </c>
      <c r="Q596" s="48">
        <v>160</v>
      </c>
      <c r="R596" s="48">
        <v>3</v>
      </c>
      <c r="S596" s="48">
        <v>0</v>
      </c>
      <c r="T596" s="48">
        <v>0</v>
      </c>
      <c r="U596" s="49"/>
      <c r="V596" s="49"/>
      <c r="W596" s="49"/>
      <c r="X596" s="48">
        <v>116</v>
      </c>
      <c r="Y596" s="48">
        <v>1017</v>
      </c>
      <c r="Z596" s="48">
        <v>1066</v>
      </c>
      <c r="AA596" s="48">
        <v>67</v>
      </c>
      <c r="AB596" s="48">
        <v>0</v>
      </c>
      <c r="AC596" s="48">
        <v>0</v>
      </c>
      <c r="AD596" s="49"/>
      <c r="AE596" s="49"/>
      <c r="AF596" s="49"/>
      <c r="AG596" s="48">
        <v>11</v>
      </c>
      <c r="AH596" s="48">
        <v>244</v>
      </c>
      <c r="AI596" s="48">
        <v>232</v>
      </c>
      <c r="AJ596" s="48">
        <v>23</v>
      </c>
      <c r="AK596" s="48">
        <v>0</v>
      </c>
      <c r="AL596" s="48">
        <v>0</v>
      </c>
    </row>
    <row r="597" spans="1:38" ht="20.100000000000001" customHeight="1" x14ac:dyDescent="0.2">
      <c r="D597" s="2" t="s">
        <v>98</v>
      </c>
      <c r="F597" s="39">
        <v>131</v>
      </c>
      <c r="G597" s="39">
        <v>345</v>
      </c>
      <c r="H597" s="39">
        <v>349</v>
      </c>
      <c r="I597" s="39">
        <v>127</v>
      </c>
      <c r="J597" s="39">
        <v>0</v>
      </c>
      <c r="K597" s="39">
        <v>0</v>
      </c>
      <c r="L597" s="39"/>
      <c r="M597" s="39"/>
      <c r="N597" s="39"/>
      <c r="O597" s="39">
        <v>15</v>
      </c>
      <c r="P597" s="39">
        <v>171</v>
      </c>
      <c r="Q597" s="39">
        <v>181</v>
      </c>
      <c r="R597" s="39">
        <v>5</v>
      </c>
      <c r="S597" s="39">
        <v>0</v>
      </c>
      <c r="T597" s="39">
        <v>0</v>
      </c>
      <c r="U597" s="39"/>
      <c r="V597" s="39"/>
      <c r="W597" s="39"/>
      <c r="X597" s="39">
        <v>257</v>
      </c>
      <c r="Y597" s="39">
        <v>1129</v>
      </c>
      <c r="Z597" s="39">
        <v>1156</v>
      </c>
      <c r="AA597" s="39">
        <v>230</v>
      </c>
      <c r="AB597" s="39">
        <v>0</v>
      </c>
      <c r="AC597" s="39">
        <v>0</v>
      </c>
      <c r="AD597" s="39"/>
      <c r="AE597" s="39"/>
      <c r="AF597" s="39"/>
      <c r="AG597" s="39">
        <v>17</v>
      </c>
      <c r="AH597" s="39">
        <v>229</v>
      </c>
      <c r="AI597" s="39">
        <v>227</v>
      </c>
      <c r="AJ597" s="39">
        <v>19</v>
      </c>
      <c r="AK597" s="39">
        <v>0</v>
      </c>
      <c r="AL597" s="39">
        <v>0</v>
      </c>
    </row>
    <row r="598" spans="1:38" ht="19.5" customHeight="1" x14ac:dyDescent="0.2">
      <c r="D598" s="47" t="s">
        <v>136</v>
      </c>
      <c r="F598" s="48">
        <v>90</v>
      </c>
      <c r="G598" s="48">
        <v>532</v>
      </c>
      <c r="H598" s="48">
        <v>514</v>
      </c>
      <c r="I598" s="48">
        <v>108</v>
      </c>
      <c r="J598" s="48">
        <v>0</v>
      </c>
      <c r="K598" s="48">
        <v>0</v>
      </c>
      <c r="L598" s="49"/>
      <c r="M598" s="49"/>
      <c r="N598" s="49"/>
      <c r="O598" s="48">
        <v>9</v>
      </c>
      <c r="P598" s="48">
        <v>175</v>
      </c>
      <c r="Q598" s="48">
        <v>176</v>
      </c>
      <c r="R598" s="48">
        <v>8</v>
      </c>
      <c r="S598" s="48">
        <v>0</v>
      </c>
      <c r="T598" s="48">
        <v>0</v>
      </c>
      <c r="U598" s="49"/>
      <c r="V598" s="49"/>
      <c r="W598" s="49"/>
      <c r="X598" s="48">
        <v>141</v>
      </c>
      <c r="Y598" s="48">
        <v>751</v>
      </c>
      <c r="Z598" s="48">
        <v>720</v>
      </c>
      <c r="AA598" s="48">
        <v>172</v>
      </c>
      <c r="AB598" s="48">
        <v>0</v>
      </c>
      <c r="AC598" s="48">
        <v>0</v>
      </c>
      <c r="AD598" s="49"/>
      <c r="AE598" s="49"/>
      <c r="AF598" s="49"/>
      <c r="AG598" s="48">
        <v>19</v>
      </c>
      <c r="AH598" s="48">
        <v>228</v>
      </c>
      <c r="AI598" s="48">
        <v>226</v>
      </c>
      <c r="AJ598" s="48">
        <v>21</v>
      </c>
      <c r="AK598" s="48">
        <v>0</v>
      </c>
      <c r="AL598" s="48">
        <v>0</v>
      </c>
    </row>
    <row r="599" spans="1:38" ht="20.100000000000001" customHeight="1" x14ac:dyDescent="0.2">
      <c r="D599" s="2" t="s">
        <v>100</v>
      </c>
      <c r="F599" s="39">
        <v>64</v>
      </c>
      <c r="G599" s="39">
        <v>505</v>
      </c>
      <c r="H599" s="39">
        <v>530</v>
      </c>
      <c r="I599" s="39">
        <v>39</v>
      </c>
      <c r="J599" s="39">
        <v>0</v>
      </c>
      <c r="K599" s="39">
        <v>0</v>
      </c>
      <c r="L599" s="39"/>
      <c r="M599" s="39"/>
      <c r="N599" s="39"/>
      <c r="O599" s="39">
        <v>10</v>
      </c>
      <c r="P599" s="39">
        <v>174</v>
      </c>
      <c r="Q599" s="39">
        <v>177</v>
      </c>
      <c r="R599" s="39">
        <v>7</v>
      </c>
      <c r="S599" s="39">
        <v>0</v>
      </c>
      <c r="T599" s="39">
        <v>0</v>
      </c>
      <c r="U599" s="39"/>
      <c r="V599" s="39"/>
      <c r="W599" s="39"/>
      <c r="X599" s="39">
        <v>336</v>
      </c>
      <c r="Y599" s="39">
        <v>2136</v>
      </c>
      <c r="Z599" s="39">
        <v>2149</v>
      </c>
      <c r="AA599" s="39">
        <v>323</v>
      </c>
      <c r="AB599" s="39">
        <v>0</v>
      </c>
      <c r="AC599" s="39">
        <v>0</v>
      </c>
      <c r="AD599" s="39"/>
      <c r="AE599" s="39"/>
      <c r="AF599" s="39"/>
      <c r="AG599" s="39">
        <v>35</v>
      </c>
      <c r="AH599" s="39">
        <v>218</v>
      </c>
      <c r="AI599" s="39">
        <v>218</v>
      </c>
      <c r="AJ599" s="39">
        <v>35</v>
      </c>
      <c r="AK599" s="39">
        <v>0</v>
      </c>
      <c r="AL599" s="39">
        <v>0</v>
      </c>
    </row>
    <row r="600" spans="1:38" ht="19.5" customHeight="1" x14ac:dyDescent="0.2">
      <c r="D600" s="47" t="s">
        <v>101</v>
      </c>
      <c r="F600" s="48">
        <v>34</v>
      </c>
      <c r="G600" s="48">
        <v>246</v>
      </c>
      <c r="H600" s="48">
        <v>237</v>
      </c>
      <c r="I600" s="48">
        <v>43</v>
      </c>
      <c r="J600" s="48">
        <v>0</v>
      </c>
      <c r="K600" s="48">
        <v>0</v>
      </c>
      <c r="L600" s="49"/>
      <c r="M600" s="49"/>
      <c r="N600" s="49"/>
      <c r="O600" s="48">
        <v>9</v>
      </c>
      <c r="P600" s="48">
        <v>166</v>
      </c>
      <c r="Q600" s="48">
        <v>165</v>
      </c>
      <c r="R600" s="48">
        <v>10</v>
      </c>
      <c r="S600" s="48">
        <v>0</v>
      </c>
      <c r="T600" s="48">
        <v>0</v>
      </c>
      <c r="U600" s="49"/>
      <c r="V600" s="49"/>
      <c r="W600" s="49"/>
      <c r="X600" s="48">
        <v>124</v>
      </c>
      <c r="Y600" s="48">
        <v>529</v>
      </c>
      <c r="Z600" s="48">
        <v>555</v>
      </c>
      <c r="AA600" s="48">
        <v>98</v>
      </c>
      <c r="AB600" s="48">
        <v>0</v>
      </c>
      <c r="AC600" s="48">
        <v>0</v>
      </c>
      <c r="AD600" s="49"/>
      <c r="AE600" s="49"/>
      <c r="AF600" s="49"/>
      <c r="AG600" s="48">
        <v>24</v>
      </c>
      <c r="AH600" s="48">
        <v>236</v>
      </c>
      <c r="AI600" s="48">
        <v>244</v>
      </c>
      <c r="AJ600" s="48">
        <v>16</v>
      </c>
      <c r="AK600" s="48">
        <v>0</v>
      </c>
      <c r="AL600" s="48">
        <v>0</v>
      </c>
    </row>
    <row r="601" spans="1:38" ht="20.100000000000001" customHeight="1" x14ac:dyDescent="0.2">
      <c r="B601" s="5"/>
      <c r="D601" s="2" t="s">
        <v>102</v>
      </c>
      <c r="F601" s="39">
        <v>75</v>
      </c>
      <c r="G601" s="39">
        <v>332</v>
      </c>
      <c r="H601" s="39">
        <v>305</v>
      </c>
      <c r="I601" s="39">
        <v>102</v>
      </c>
      <c r="J601" s="39">
        <v>0</v>
      </c>
      <c r="K601" s="39">
        <v>0</v>
      </c>
      <c r="L601" s="39"/>
      <c r="M601" s="39"/>
      <c r="N601" s="39"/>
      <c r="O601" s="39">
        <v>16</v>
      </c>
      <c r="P601" s="39">
        <v>365</v>
      </c>
      <c r="Q601" s="39">
        <v>366</v>
      </c>
      <c r="R601" s="39">
        <v>15</v>
      </c>
      <c r="S601" s="39">
        <v>0</v>
      </c>
      <c r="T601" s="39">
        <v>0</v>
      </c>
      <c r="U601" s="39"/>
      <c r="V601" s="39"/>
      <c r="W601" s="39"/>
      <c r="X601" s="39">
        <v>144</v>
      </c>
      <c r="Y601" s="39">
        <v>456</v>
      </c>
      <c r="Z601" s="39">
        <v>434</v>
      </c>
      <c r="AA601" s="39">
        <v>166</v>
      </c>
      <c r="AB601" s="39">
        <v>0</v>
      </c>
      <c r="AC601" s="39">
        <v>0</v>
      </c>
      <c r="AD601" s="39"/>
      <c r="AE601" s="39"/>
      <c r="AF601" s="39"/>
      <c r="AG601" s="39">
        <v>33</v>
      </c>
      <c r="AH601" s="39">
        <v>360</v>
      </c>
      <c r="AI601" s="39">
        <v>376</v>
      </c>
      <c r="AJ601" s="39">
        <v>17</v>
      </c>
      <c r="AK601" s="39">
        <v>0</v>
      </c>
      <c r="AL601" s="39">
        <v>0</v>
      </c>
    </row>
    <row r="602" spans="1:38" ht="19.5" customHeight="1" x14ac:dyDescent="0.2">
      <c r="D602" s="47" t="s">
        <v>103</v>
      </c>
      <c r="F602" s="48">
        <v>35</v>
      </c>
      <c r="G602" s="48">
        <v>1122</v>
      </c>
      <c r="H602" s="48">
        <v>1108</v>
      </c>
      <c r="I602" s="48">
        <v>49</v>
      </c>
      <c r="J602" s="48">
        <v>0</v>
      </c>
      <c r="K602" s="48">
        <v>0</v>
      </c>
      <c r="L602" s="49"/>
      <c r="M602" s="49"/>
      <c r="N602" s="49"/>
      <c r="O602" s="48">
        <v>7</v>
      </c>
      <c r="P602" s="48">
        <v>174</v>
      </c>
      <c r="Q602" s="48">
        <v>171</v>
      </c>
      <c r="R602" s="48">
        <v>10</v>
      </c>
      <c r="S602" s="48">
        <v>0</v>
      </c>
      <c r="T602" s="48">
        <v>0</v>
      </c>
      <c r="U602" s="49"/>
      <c r="V602" s="49"/>
      <c r="W602" s="49"/>
      <c r="X602" s="48">
        <v>232</v>
      </c>
      <c r="Y602" s="48">
        <v>1112</v>
      </c>
      <c r="Z602" s="48">
        <v>1172</v>
      </c>
      <c r="AA602" s="48">
        <v>172</v>
      </c>
      <c r="AB602" s="48">
        <v>0</v>
      </c>
      <c r="AC602" s="48">
        <v>0</v>
      </c>
      <c r="AD602" s="49"/>
      <c r="AE602" s="49"/>
      <c r="AF602" s="49"/>
      <c r="AG602" s="48">
        <v>20</v>
      </c>
      <c r="AH602" s="48">
        <v>225</v>
      </c>
      <c r="AI602" s="48">
        <v>221</v>
      </c>
      <c r="AJ602" s="48">
        <v>24</v>
      </c>
      <c r="AK602" s="48">
        <v>0</v>
      </c>
      <c r="AL602" s="48">
        <v>0</v>
      </c>
    </row>
    <row r="603" spans="1:38" ht="20.100000000000001" customHeight="1" x14ac:dyDescent="0.2">
      <c r="B603" s="5"/>
      <c r="D603" s="50" t="s">
        <v>137</v>
      </c>
      <c r="F603" s="49">
        <v>90</v>
      </c>
      <c r="G603" s="49">
        <v>763</v>
      </c>
      <c r="H603" s="49">
        <v>717</v>
      </c>
      <c r="I603" s="49">
        <v>136</v>
      </c>
      <c r="J603" s="49">
        <v>0</v>
      </c>
      <c r="K603" s="49">
        <v>0</v>
      </c>
      <c r="L603" s="49"/>
      <c r="M603" s="49"/>
      <c r="N603" s="49"/>
      <c r="O603" s="49">
        <v>8</v>
      </c>
      <c r="P603" s="49">
        <v>172</v>
      </c>
      <c r="Q603" s="49">
        <v>170</v>
      </c>
      <c r="R603" s="49">
        <v>10</v>
      </c>
      <c r="S603" s="49">
        <v>0</v>
      </c>
      <c r="T603" s="49">
        <v>0</v>
      </c>
      <c r="U603" s="49"/>
      <c r="V603" s="49"/>
      <c r="W603" s="49"/>
      <c r="X603" s="49">
        <v>458</v>
      </c>
      <c r="Y603" s="49">
        <v>2497</v>
      </c>
      <c r="Z603" s="49">
        <v>2321</v>
      </c>
      <c r="AA603" s="49">
        <v>634</v>
      </c>
      <c r="AB603" s="49">
        <v>0</v>
      </c>
      <c r="AC603" s="49">
        <v>0</v>
      </c>
      <c r="AD603" s="49"/>
      <c r="AE603" s="49"/>
      <c r="AF603" s="49"/>
      <c r="AG603" s="49">
        <v>35</v>
      </c>
      <c r="AH603" s="49">
        <v>217</v>
      </c>
      <c r="AI603" s="49">
        <v>229</v>
      </c>
      <c r="AJ603" s="49">
        <v>23</v>
      </c>
      <c r="AK603" s="49">
        <v>0</v>
      </c>
      <c r="AL603" s="49">
        <v>0</v>
      </c>
    </row>
    <row r="604" spans="1:38" ht="19.5" customHeight="1" x14ac:dyDescent="0.2">
      <c r="D604" s="47" t="s">
        <v>105</v>
      </c>
      <c r="F604" s="48">
        <v>117</v>
      </c>
      <c r="G604" s="48">
        <v>249</v>
      </c>
      <c r="H604" s="48">
        <v>236</v>
      </c>
      <c r="I604" s="48">
        <v>130</v>
      </c>
      <c r="J604" s="48">
        <v>0</v>
      </c>
      <c r="K604" s="48">
        <v>0</v>
      </c>
      <c r="L604" s="49"/>
      <c r="M604" s="49"/>
      <c r="N604" s="49"/>
      <c r="O604" s="48">
        <v>8</v>
      </c>
      <c r="P604" s="48">
        <v>358</v>
      </c>
      <c r="Q604" s="48">
        <v>357</v>
      </c>
      <c r="R604" s="48">
        <v>9</v>
      </c>
      <c r="S604" s="48">
        <v>0</v>
      </c>
      <c r="T604" s="48">
        <v>0</v>
      </c>
      <c r="U604" s="49"/>
      <c r="V604" s="49"/>
      <c r="W604" s="49"/>
      <c r="X604" s="48">
        <v>77</v>
      </c>
      <c r="Y604" s="48">
        <v>357</v>
      </c>
      <c r="Z604" s="48">
        <v>306</v>
      </c>
      <c r="AA604" s="48">
        <v>128</v>
      </c>
      <c r="AB604" s="48">
        <v>0</v>
      </c>
      <c r="AC604" s="48">
        <v>0</v>
      </c>
      <c r="AD604" s="49"/>
      <c r="AE604" s="49"/>
      <c r="AF604" s="49"/>
      <c r="AG604" s="48">
        <v>23</v>
      </c>
      <c r="AH604" s="48">
        <v>351</v>
      </c>
      <c r="AI604" s="48">
        <v>348</v>
      </c>
      <c r="AJ604" s="48">
        <v>26</v>
      </c>
      <c r="AK604" s="48">
        <v>0</v>
      </c>
      <c r="AL604" s="48">
        <v>0</v>
      </c>
    </row>
    <row r="605" spans="1:38" ht="20.100000000000001" customHeight="1" x14ac:dyDescent="0.2">
      <c r="B605" s="5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</row>
    <row r="606" spans="1:38" s="1" customFormat="1" ht="20.100000000000001" customHeight="1" x14ac:dyDescent="0.25">
      <c r="A606" s="3"/>
      <c r="B606" s="6"/>
      <c r="C606" s="51" t="s">
        <v>159</v>
      </c>
      <c r="D606" s="52"/>
      <c r="E606" s="5"/>
      <c r="F606" s="53">
        <v>833</v>
      </c>
      <c r="G606" s="53">
        <v>4940</v>
      </c>
      <c r="H606" s="53">
        <v>4836</v>
      </c>
      <c r="I606" s="53">
        <v>937</v>
      </c>
      <c r="J606" s="53">
        <v>0</v>
      </c>
      <c r="K606" s="53">
        <v>0</v>
      </c>
      <c r="L606" s="54"/>
      <c r="M606" s="54"/>
      <c r="N606" s="54"/>
      <c r="O606" s="53">
        <v>99</v>
      </c>
      <c r="P606" s="53">
        <v>2284</v>
      </c>
      <c r="Q606" s="53">
        <v>2298</v>
      </c>
      <c r="R606" s="53">
        <v>85</v>
      </c>
      <c r="S606" s="53">
        <v>0</v>
      </c>
      <c r="T606" s="53">
        <v>0</v>
      </c>
      <c r="U606" s="54"/>
      <c r="V606" s="54"/>
      <c r="W606" s="54"/>
      <c r="X606" s="53">
        <v>2123</v>
      </c>
      <c r="Y606" s="53">
        <v>10521</v>
      </c>
      <c r="Z606" s="53">
        <v>10432</v>
      </c>
      <c r="AA606" s="53">
        <v>2212</v>
      </c>
      <c r="AB606" s="53">
        <v>0</v>
      </c>
      <c r="AC606" s="53">
        <v>0</v>
      </c>
      <c r="AD606" s="54"/>
      <c r="AE606" s="54"/>
      <c r="AF606" s="54"/>
      <c r="AG606" s="53">
        <v>246</v>
      </c>
      <c r="AH606" s="53">
        <v>2709</v>
      </c>
      <c r="AI606" s="53">
        <v>2723</v>
      </c>
      <c r="AJ606" s="53">
        <v>232</v>
      </c>
      <c r="AK606" s="53">
        <v>0</v>
      </c>
      <c r="AL606" s="53">
        <v>0</v>
      </c>
    </row>
    <row r="607" spans="1:38" s="1" customFormat="1" ht="20.100000000000001" customHeight="1" x14ac:dyDescent="0.2">
      <c r="A607" s="3"/>
      <c r="B607" s="6"/>
      <c r="C607" s="3"/>
      <c r="D607" s="3"/>
      <c r="E607" s="5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</row>
    <row r="608" spans="1:38" s="1" customFormat="1" ht="20.100000000000001" customHeight="1" x14ac:dyDescent="0.25">
      <c r="A608" s="3"/>
      <c r="B608" s="57" t="s">
        <v>279</v>
      </c>
      <c r="C608" s="58"/>
      <c r="D608" s="58"/>
      <c r="E608" s="5"/>
      <c r="F608" s="59">
        <v>833</v>
      </c>
      <c r="G608" s="59">
        <v>4940</v>
      </c>
      <c r="H608" s="59">
        <v>4836</v>
      </c>
      <c r="I608" s="59">
        <v>937</v>
      </c>
      <c r="J608" s="59">
        <v>0</v>
      </c>
      <c r="K608" s="59">
        <v>0</v>
      </c>
      <c r="L608" s="54"/>
      <c r="M608" s="54"/>
      <c r="N608" s="54"/>
      <c r="O608" s="59">
        <v>99</v>
      </c>
      <c r="P608" s="59">
        <v>2284</v>
      </c>
      <c r="Q608" s="59">
        <v>2298</v>
      </c>
      <c r="R608" s="59">
        <v>85</v>
      </c>
      <c r="S608" s="59">
        <v>0</v>
      </c>
      <c r="T608" s="59">
        <v>0</v>
      </c>
      <c r="U608" s="54"/>
      <c r="V608" s="54"/>
      <c r="W608" s="54"/>
      <c r="X608" s="59">
        <v>2123</v>
      </c>
      <c r="Y608" s="59">
        <v>10521</v>
      </c>
      <c r="Z608" s="59">
        <v>10432</v>
      </c>
      <c r="AA608" s="59">
        <v>2212</v>
      </c>
      <c r="AB608" s="59">
        <v>0</v>
      </c>
      <c r="AC608" s="59">
        <v>0</v>
      </c>
      <c r="AD608" s="54"/>
      <c r="AE608" s="54"/>
      <c r="AF608" s="54"/>
      <c r="AG608" s="59">
        <v>246</v>
      </c>
      <c r="AH608" s="59">
        <v>2709</v>
      </c>
      <c r="AI608" s="59">
        <v>2723</v>
      </c>
      <c r="AJ608" s="59">
        <v>232</v>
      </c>
      <c r="AK608" s="59">
        <v>0</v>
      </c>
      <c r="AL608" s="59">
        <v>0</v>
      </c>
    </row>
    <row r="609" spans="1:38" ht="20.100000000000001" customHeight="1" x14ac:dyDescent="0.2"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</row>
    <row r="610" spans="1:38" ht="20.100000000000001" customHeight="1" x14ac:dyDescent="0.2">
      <c r="B610" s="6" t="s">
        <v>280</v>
      </c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</row>
    <row r="611" spans="1:38" ht="20.100000000000001" customHeight="1" x14ac:dyDescent="0.2">
      <c r="C611" s="3" t="s">
        <v>0</v>
      </c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</row>
    <row r="612" spans="1:38" ht="20.100000000000001" customHeight="1" x14ac:dyDescent="0.2">
      <c r="D612" s="2" t="s">
        <v>122</v>
      </c>
      <c r="F612" s="39">
        <v>0</v>
      </c>
      <c r="G612" s="39">
        <v>0</v>
      </c>
      <c r="H612" s="39">
        <v>0</v>
      </c>
      <c r="I612" s="39">
        <v>0</v>
      </c>
      <c r="J612" s="39">
        <v>0</v>
      </c>
      <c r="K612" s="39">
        <v>0</v>
      </c>
      <c r="L612" s="39"/>
      <c r="M612" s="39"/>
      <c r="N612" s="39"/>
      <c r="O612" s="39">
        <v>0</v>
      </c>
      <c r="P612" s="39">
        <v>1</v>
      </c>
      <c r="Q612" s="39">
        <v>1</v>
      </c>
      <c r="R612" s="39">
        <v>0</v>
      </c>
      <c r="S612" s="39">
        <v>0</v>
      </c>
      <c r="T612" s="39">
        <v>0</v>
      </c>
      <c r="U612" s="39"/>
      <c r="V612" s="39"/>
      <c r="W612" s="39"/>
      <c r="X612" s="39">
        <v>24</v>
      </c>
      <c r="Y612" s="39">
        <v>188</v>
      </c>
      <c r="Z612" s="39">
        <v>193</v>
      </c>
      <c r="AA612" s="39">
        <v>19</v>
      </c>
      <c r="AB612" s="39">
        <v>0</v>
      </c>
      <c r="AC612" s="39">
        <v>0</v>
      </c>
      <c r="AD612" s="39"/>
      <c r="AE612" s="39"/>
      <c r="AF612" s="39"/>
      <c r="AG612" s="39">
        <v>27</v>
      </c>
      <c r="AH612" s="39">
        <v>276</v>
      </c>
      <c r="AI612" s="39">
        <v>289</v>
      </c>
      <c r="AJ612" s="39">
        <v>14</v>
      </c>
      <c r="AK612" s="39">
        <v>0</v>
      </c>
      <c r="AL612" s="39">
        <v>0</v>
      </c>
    </row>
    <row r="613" spans="1:38" ht="19.5" customHeight="1" x14ac:dyDescent="0.2">
      <c r="D613" s="47" t="s">
        <v>135</v>
      </c>
      <c r="F613" s="48">
        <v>0</v>
      </c>
      <c r="G613" s="48">
        <v>2</v>
      </c>
      <c r="H613" s="48">
        <v>2</v>
      </c>
      <c r="I613" s="48">
        <v>0</v>
      </c>
      <c r="J613" s="48">
        <v>0</v>
      </c>
      <c r="K613" s="48">
        <v>0</v>
      </c>
      <c r="L613" s="49"/>
      <c r="M613" s="49"/>
      <c r="N613" s="49"/>
      <c r="O613" s="48">
        <v>0</v>
      </c>
      <c r="P613" s="48">
        <v>0</v>
      </c>
      <c r="Q613" s="48">
        <v>0</v>
      </c>
      <c r="R613" s="48">
        <v>0</v>
      </c>
      <c r="S613" s="48">
        <v>0</v>
      </c>
      <c r="T613" s="48">
        <v>0</v>
      </c>
      <c r="U613" s="49"/>
      <c r="V613" s="49"/>
      <c r="W613" s="49"/>
      <c r="X613" s="48">
        <v>64</v>
      </c>
      <c r="Y613" s="48">
        <v>711</v>
      </c>
      <c r="Z613" s="48">
        <v>712</v>
      </c>
      <c r="AA613" s="48">
        <v>63</v>
      </c>
      <c r="AB613" s="48">
        <v>0</v>
      </c>
      <c r="AC613" s="48">
        <v>0</v>
      </c>
      <c r="AD613" s="49"/>
      <c r="AE613" s="49"/>
      <c r="AF613" s="49"/>
      <c r="AG613" s="48">
        <v>29</v>
      </c>
      <c r="AH613" s="48">
        <v>277</v>
      </c>
      <c r="AI613" s="48">
        <v>283</v>
      </c>
      <c r="AJ613" s="48">
        <v>23</v>
      </c>
      <c r="AK613" s="48">
        <v>0</v>
      </c>
      <c r="AL613" s="48">
        <v>0</v>
      </c>
    </row>
    <row r="614" spans="1:38" ht="20.100000000000001" customHeight="1" x14ac:dyDescent="0.2">
      <c r="D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</row>
    <row r="615" spans="1:38" s="1" customFormat="1" ht="20.100000000000001" customHeight="1" x14ac:dyDescent="0.25">
      <c r="A615" s="3"/>
      <c r="B615" s="6"/>
      <c r="C615" s="51" t="s">
        <v>120</v>
      </c>
      <c r="D615" s="52"/>
      <c r="E615" s="5"/>
      <c r="F615" s="53">
        <v>0</v>
      </c>
      <c r="G615" s="53">
        <v>2</v>
      </c>
      <c r="H615" s="53">
        <v>2</v>
      </c>
      <c r="I615" s="53">
        <v>0</v>
      </c>
      <c r="J615" s="53">
        <v>0</v>
      </c>
      <c r="K615" s="53">
        <v>0</v>
      </c>
      <c r="L615" s="54"/>
      <c r="M615" s="54"/>
      <c r="N615" s="54"/>
      <c r="O615" s="53">
        <v>0</v>
      </c>
      <c r="P615" s="53">
        <v>1</v>
      </c>
      <c r="Q615" s="53">
        <v>1</v>
      </c>
      <c r="R615" s="53">
        <v>0</v>
      </c>
      <c r="S615" s="53">
        <v>0</v>
      </c>
      <c r="T615" s="53">
        <v>0</v>
      </c>
      <c r="U615" s="54"/>
      <c r="V615" s="54"/>
      <c r="W615" s="54"/>
      <c r="X615" s="53">
        <v>88</v>
      </c>
      <c r="Y615" s="53">
        <v>899</v>
      </c>
      <c r="Z615" s="53">
        <v>905</v>
      </c>
      <c r="AA615" s="53">
        <v>82</v>
      </c>
      <c r="AB615" s="53">
        <v>0</v>
      </c>
      <c r="AC615" s="53">
        <v>0</v>
      </c>
      <c r="AD615" s="54"/>
      <c r="AE615" s="54"/>
      <c r="AF615" s="54"/>
      <c r="AG615" s="53">
        <v>56</v>
      </c>
      <c r="AH615" s="53">
        <v>553</v>
      </c>
      <c r="AI615" s="53">
        <v>572</v>
      </c>
      <c r="AJ615" s="53">
        <v>37</v>
      </c>
      <c r="AK615" s="53">
        <v>0</v>
      </c>
      <c r="AL615" s="53">
        <v>0</v>
      </c>
    </row>
    <row r="616" spans="1:38" ht="20.100000000000001" customHeight="1" x14ac:dyDescent="0.2">
      <c r="D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</row>
    <row r="617" spans="1:38" ht="20.100000000000001" customHeight="1" x14ac:dyDescent="0.2">
      <c r="C617" s="3" t="s">
        <v>249</v>
      </c>
      <c r="D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</row>
    <row r="618" spans="1:38" ht="20.100000000000001" customHeight="1" x14ac:dyDescent="0.2">
      <c r="D618" s="2" t="s">
        <v>96</v>
      </c>
      <c r="F618" s="39">
        <v>15</v>
      </c>
      <c r="G618" s="39">
        <v>151</v>
      </c>
      <c r="H618" s="39">
        <v>161</v>
      </c>
      <c r="I618" s="39">
        <v>5</v>
      </c>
      <c r="J618" s="39">
        <v>0</v>
      </c>
      <c r="K618" s="39">
        <v>0</v>
      </c>
      <c r="L618" s="39"/>
      <c r="M618" s="39"/>
      <c r="N618" s="39"/>
      <c r="O618" s="39">
        <v>2</v>
      </c>
      <c r="P618" s="39">
        <v>124</v>
      </c>
      <c r="Q618" s="39">
        <v>123</v>
      </c>
      <c r="R618" s="39">
        <v>3</v>
      </c>
      <c r="S618" s="39">
        <v>0</v>
      </c>
      <c r="T618" s="39">
        <v>0</v>
      </c>
      <c r="U618" s="39"/>
      <c r="V618" s="39"/>
      <c r="W618" s="39"/>
      <c r="X618" s="39">
        <v>5</v>
      </c>
      <c r="Y618" s="39">
        <v>24</v>
      </c>
      <c r="Z618" s="39">
        <v>25</v>
      </c>
      <c r="AA618" s="39">
        <v>4</v>
      </c>
      <c r="AB618" s="39">
        <v>0</v>
      </c>
      <c r="AC618" s="39">
        <v>0</v>
      </c>
      <c r="AD618" s="39"/>
      <c r="AE618" s="39"/>
      <c r="AF618" s="39"/>
      <c r="AG618" s="39">
        <v>1</v>
      </c>
      <c r="AH618" s="39">
        <v>43</v>
      </c>
      <c r="AI618" s="39">
        <v>40</v>
      </c>
      <c r="AJ618" s="39">
        <v>4</v>
      </c>
      <c r="AK618" s="39">
        <v>0</v>
      </c>
      <c r="AL618" s="39">
        <v>0</v>
      </c>
    </row>
    <row r="619" spans="1:38" ht="19.5" customHeight="1" x14ac:dyDescent="0.2">
      <c r="D619" s="47" t="s">
        <v>97</v>
      </c>
      <c r="F619" s="48">
        <v>37</v>
      </c>
      <c r="G619" s="48">
        <v>189</v>
      </c>
      <c r="H619" s="48">
        <v>206</v>
      </c>
      <c r="I619" s="48">
        <v>20</v>
      </c>
      <c r="J619" s="48">
        <v>0</v>
      </c>
      <c r="K619" s="48">
        <v>0</v>
      </c>
      <c r="L619" s="49"/>
      <c r="M619" s="49"/>
      <c r="N619" s="49"/>
      <c r="O619" s="48">
        <v>0</v>
      </c>
      <c r="P619" s="48">
        <v>116</v>
      </c>
      <c r="Q619" s="48">
        <v>116</v>
      </c>
      <c r="R619" s="48">
        <v>0</v>
      </c>
      <c r="S619" s="48">
        <v>0</v>
      </c>
      <c r="T619" s="48">
        <v>0</v>
      </c>
      <c r="U619" s="49"/>
      <c r="V619" s="49"/>
      <c r="W619" s="49"/>
      <c r="X619" s="48">
        <v>19</v>
      </c>
      <c r="Y619" s="48">
        <v>90</v>
      </c>
      <c r="Z619" s="48">
        <v>94</v>
      </c>
      <c r="AA619" s="48">
        <v>15</v>
      </c>
      <c r="AB619" s="48">
        <v>0</v>
      </c>
      <c r="AC619" s="48">
        <v>0</v>
      </c>
      <c r="AD619" s="49"/>
      <c r="AE619" s="49"/>
      <c r="AF619" s="49"/>
      <c r="AG619" s="48">
        <v>1</v>
      </c>
      <c r="AH619" s="48">
        <v>43</v>
      </c>
      <c r="AI619" s="48">
        <v>42</v>
      </c>
      <c r="AJ619" s="48">
        <v>2</v>
      </c>
      <c r="AK619" s="48">
        <v>0</v>
      </c>
      <c r="AL619" s="48">
        <v>0</v>
      </c>
    </row>
    <row r="620" spans="1:38" ht="20.100000000000001" customHeight="1" x14ac:dyDescent="0.2">
      <c r="D620" s="50" t="s">
        <v>113</v>
      </c>
      <c r="F620" s="49">
        <v>25</v>
      </c>
      <c r="G620" s="49">
        <v>406</v>
      </c>
      <c r="H620" s="49">
        <v>417</v>
      </c>
      <c r="I620" s="49">
        <v>14</v>
      </c>
      <c r="J620" s="49">
        <v>0</v>
      </c>
      <c r="K620" s="49">
        <v>0</v>
      </c>
      <c r="L620" s="49"/>
      <c r="M620" s="49"/>
      <c r="N620" s="49"/>
      <c r="O620" s="49">
        <v>3</v>
      </c>
      <c r="P620" s="49">
        <v>126</v>
      </c>
      <c r="Q620" s="49">
        <v>127</v>
      </c>
      <c r="R620" s="49">
        <v>2</v>
      </c>
      <c r="S620" s="49">
        <v>0</v>
      </c>
      <c r="T620" s="49">
        <v>0</v>
      </c>
      <c r="U620" s="49"/>
      <c r="V620" s="49"/>
      <c r="W620" s="49"/>
      <c r="X620" s="49">
        <v>10</v>
      </c>
      <c r="Y620" s="49">
        <v>91</v>
      </c>
      <c r="Z620" s="49">
        <v>93</v>
      </c>
      <c r="AA620" s="49">
        <v>8</v>
      </c>
      <c r="AB620" s="49">
        <v>0</v>
      </c>
      <c r="AC620" s="49">
        <v>0</v>
      </c>
      <c r="AD620" s="49"/>
      <c r="AE620" s="49"/>
      <c r="AF620" s="49"/>
      <c r="AG620" s="49">
        <v>3</v>
      </c>
      <c r="AH620" s="49">
        <v>38</v>
      </c>
      <c r="AI620" s="49">
        <v>39</v>
      </c>
      <c r="AJ620" s="49">
        <v>2</v>
      </c>
      <c r="AK620" s="49">
        <v>0</v>
      </c>
      <c r="AL620" s="49">
        <v>0</v>
      </c>
    </row>
    <row r="621" spans="1:38" ht="19.5" customHeight="1" x14ac:dyDescent="0.2">
      <c r="D621" s="47" t="s">
        <v>99</v>
      </c>
      <c r="F621" s="48">
        <v>19</v>
      </c>
      <c r="G621" s="48">
        <v>198</v>
      </c>
      <c r="H621" s="48">
        <v>207</v>
      </c>
      <c r="I621" s="48">
        <v>10</v>
      </c>
      <c r="J621" s="48">
        <v>0</v>
      </c>
      <c r="K621" s="48">
        <v>0</v>
      </c>
      <c r="L621" s="49"/>
      <c r="M621" s="49"/>
      <c r="N621" s="49"/>
      <c r="O621" s="48">
        <v>3</v>
      </c>
      <c r="P621" s="48">
        <v>122</v>
      </c>
      <c r="Q621" s="48">
        <v>123</v>
      </c>
      <c r="R621" s="48">
        <v>2</v>
      </c>
      <c r="S621" s="48">
        <v>0</v>
      </c>
      <c r="T621" s="48">
        <v>0</v>
      </c>
      <c r="U621" s="49"/>
      <c r="V621" s="49"/>
      <c r="W621" s="49"/>
      <c r="X621" s="48">
        <v>3</v>
      </c>
      <c r="Y621" s="48">
        <v>20</v>
      </c>
      <c r="Z621" s="48">
        <v>23</v>
      </c>
      <c r="AA621" s="48">
        <v>0</v>
      </c>
      <c r="AB621" s="48">
        <v>0</v>
      </c>
      <c r="AC621" s="48">
        <v>0</v>
      </c>
      <c r="AD621" s="49"/>
      <c r="AE621" s="49"/>
      <c r="AF621" s="49"/>
      <c r="AG621" s="48">
        <v>3</v>
      </c>
      <c r="AH621" s="48">
        <v>41</v>
      </c>
      <c r="AI621" s="48">
        <v>42</v>
      </c>
      <c r="AJ621" s="48">
        <v>2</v>
      </c>
      <c r="AK621" s="48">
        <v>0</v>
      </c>
      <c r="AL621" s="48">
        <v>0</v>
      </c>
    </row>
    <row r="622" spans="1:38" ht="20.100000000000001" customHeight="1" x14ac:dyDescent="0.2">
      <c r="D622" s="50" t="s">
        <v>100</v>
      </c>
      <c r="F622" s="49">
        <v>18</v>
      </c>
      <c r="G622" s="49">
        <v>145</v>
      </c>
      <c r="H622" s="49">
        <v>152</v>
      </c>
      <c r="I622" s="49">
        <v>11</v>
      </c>
      <c r="J622" s="49">
        <v>0</v>
      </c>
      <c r="K622" s="49">
        <v>0</v>
      </c>
      <c r="L622" s="49"/>
      <c r="M622" s="49"/>
      <c r="N622" s="49"/>
      <c r="O622" s="49">
        <v>3</v>
      </c>
      <c r="P622" s="49">
        <v>128</v>
      </c>
      <c r="Q622" s="49">
        <v>129</v>
      </c>
      <c r="R622" s="49">
        <v>2</v>
      </c>
      <c r="S622" s="49">
        <v>0</v>
      </c>
      <c r="T622" s="49">
        <v>0</v>
      </c>
      <c r="U622" s="49"/>
      <c r="V622" s="49"/>
      <c r="W622" s="49"/>
      <c r="X622" s="49">
        <v>4</v>
      </c>
      <c r="Y622" s="49">
        <v>43</v>
      </c>
      <c r="Z622" s="49">
        <v>42</v>
      </c>
      <c r="AA622" s="49">
        <v>5</v>
      </c>
      <c r="AB622" s="49">
        <v>0</v>
      </c>
      <c r="AC622" s="49">
        <v>0</v>
      </c>
      <c r="AD622" s="49"/>
      <c r="AE622" s="49"/>
      <c r="AF622" s="49"/>
      <c r="AG622" s="49">
        <v>1</v>
      </c>
      <c r="AH622" s="49">
        <v>36</v>
      </c>
      <c r="AI622" s="49">
        <v>35</v>
      </c>
      <c r="AJ622" s="49">
        <v>2</v>
      </c>
      <c r="AK622" s="49">
        <v>0</v>
      </c>
      <c r="AL622" s="49">
        <v>0</v>
      </c>
    </row>
    <row r="623" spans="1:38" ht="20.100000000000001" customHeight="1" x14ac:dyDescent="0.2">
      <c r="D623" s="47" t="s">
        <v>115</v>
      </c>
      <c r="F623" s="48">
        <v>2</v>
      </c>
      <c r="G623" s="48">
        <v>71</v>
      </c>
      <c r="H623" s="48">
        <v>70</v>
      </c>
      <c r="I623" s="48">
        <v>3</v>
      </c>
      <c r="J623" s="48">
        <v>0</v>
      </c>
      <c r="K623" s="48">
        <v>0</v>
      </c>
      <c r="L623" s="49"/>
      <c r="M623" s="49"/>
      <c r="N623" s="49"/>
      <c r="O623" s="48">
        <v>2</v>
      </c>
      <c r="P623" s="48">
        <v>109</v>
      </c>
      <c r="Q623" s="48">
        <v>111</v>
      </c>
      <c r="R623" s="48">
        <v>0</v>
      </c>
      <c r="S623" s="48">
        <v>0</v>
      </c>
      <c r="T623" s="48">
        <v>0</v>
      </c>
      <c r="U623" s="49"/>
      <c r="V623" s="49"/>
      <c r="W623" s="49"/>
      <c r="X623" s="48">
        <v>0</v>
      </c>
      <c r="Y623" s="48">
        <v>4</v>
      </c>
      <c r="Z623" s="48">
        <v>4</v>
      </c>
      <c r="AA623" s="48">
        <v>0</v>
      </c>
      <c r="AB623" s="48">
        <v>0</v>
      </c>
      <c r="AC623" s="48">
        <v>0</v>
      </c>
      <c r="AD623" s="49"/>
      <c r="AE623" s="49"/>
      <c r="AF623" s="49"/>
      <c r="AG623" s="48">
        <v>0</v>
      </c>
      <c r="AH623" s="48">
        <v>51</v>
      </c>
      <c r="AI623" s="48">
        <v>46</v>
      </c>
      <c r="AJ623" s="48">
        <v>5</v>
      </c>
      <c r="AK623" s="48">
        <v>0</v>
      </c>
      <c r="AL623" s="48">
        <v>0</v>
      </c>
    </row>
    <row r="624" spans="1:38" ht="20.100000000000001" customHeight="1" x14ac:dyDescent="0.2">
      <c r="D624" s="50" t="s">
        <v>116</v>
      </c>
      <c r="F624" s="49">
        <v>7</v>
      </c>
      <c r="G624" s="49">
        <v>457</v>
      </c>
      <c r="H624" s="49">
        <v>413</v>
      </c>
      <c r="I624" s="49">
        <v>51</v>
      </c>
      <c r="J624" s="49">
        <v>0</v>
      </c>
      <c r="K624" s="49">
        <v>0</v>
      </c>
      <c r="L624" s="49"/>
      <c r="M624" s="49"/>
      <c r="N624" s="49"/>
      <c r="O624" s="49">
        <v>4</v>
      </c>
      <c r="P624" s="49">
        <v>131</v>
      </c>
      <c r="Q624" s="49">
        <v>131</v>
      </c>
      <c r="R624" s="49">
        <v>4</v>
      </c>
      <c r="S624" s="49">
        <v>0</v>
      </c>
      <c r="T624" s="49">
        <v>0</v>
      </c>
      <c r="U624" s="49"/>
      <c r="V624" s="49"/>
      <c r="W624" s="49"/>
      <c r="X624" s="49">
        <v>3</v>
      </c>
      <c r="Y624" s="49">
        <v>27</v>
      </c>
      <c r="Z624" s="49">
        <v>29</v>
      </c>
      <c r="AA624" s="49">
        <v>1</v>
      </c>
      <c r="AB624" s="49">
        <v>0</v>
      </c>
      <c r="AC624" s="49">
        <v>0</v>
      </c>
      <c r="AD624" s="49"/>
      <c r="AE624" s="49"/>
      <c r="AF624" s="49"/>
      <c r="AG624" s="49">
        <v>1</v>
      </c>
      <c r="AH624" s="49">
        <v>32</v>
      </c>
      <c r="AI624" s="49">
        <v>29</v>
      </c>
      <c r="AJ624" s="49">
        <v>4</v>
      </c>
      <c r="AK624" s="49">
        <v>0</v>
      </c>
      <c r="AL624" s="49">
        <v>0</v>
      </c>
    </row>
    <row r="625" spans="1:38" ht="20.100000000000001" customHeight="1" x14ac:dyDescent="0.2"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</row>
    <row r="626" spans="1:38" s="1" customFormat="1" ht="20.100000000000001" customHeight="1" x14ac:dyDescent="0.25">
      <c r="A626" s="3"/>
      <c r="B626" s="6"/>
      <c r="C626" s="51" t="s">
        <v>250</v>
      </c>
      <c r="D626" s="52"/>
      <c r="E626" s="5"/>
      <c r="F626" s="53">
        <v>123</v>
      </c>
      <c r="G626" s="53">
        <v>1617</v>
      </c>
      <c r="H626" s="53">
        <v>1626</v>
      </c>
      <c r="I626" s="53">
        <v>114</v>
      </c>
      <c r="J626" s="53">
        <v>0</v>
      </c>
      <c r="K626" s="53">
        <v>0</v>
      </c>
      <c r="L626" s="54"/>
      <c r="M626" s="54"/>
      <c r="N626" s="54"/>
      <c r="O626" s="53">
        <v>17</v>
      </c>
      <c r="P626" s="53">
        <v>856</v>
      </c>
      <c r="Q626" s="53">
        <v>860</v>
      </c>
      <c r="R626" s="53">
        <v>13</v>
      </c>
      <c r="S626" s="53">
        <v>0</v>
      </c>
      <c r="T626" s="53">
        <v>0</v>
      </c>
      <c r="U626" s="54"/>
      <c r="V626" s="54"/>
      <c r="W626" s="54"/>
      <c r="X626" s="53">
        <v>44</v>
      </c>
      <c r="Y626" s="53">
        <v>299</v>
      </c>
      <c r="Z626" s="53">
        <v>310</v>
      </c>
      <c r="AA626" s="53">
        <v>33</v>
      </c>
      <c r="AB626" s="53">
        <v>0</v>
      </c>
      <c r="AC626" s="53">
        <v>0</v>
      </c>
      <c r="AD626" s="54"/>
      <c r="AE626" s="54"/>
      <c r="AF626" s="54"/>
      <c r="AG626" s="53">
        <v>10</v>
      </c>
      <c r="AH626" s="53">
        <v>284</v>
      </c>
      <c r="AI626" s="53">
        <v>273</v>
      </c>
      <c r="AJ626" s="53">
        <v>21</v>
      </c>
      <c r="AK626" s="53">
        <v>0</v>
      </c>
      <c r="AL626" s="53">
        <v>0</v>
      </c>
    </row>
    <row r="627" spans="1:38" ht="20.100000000000001" customHeight="1" x14ac:dyDescent="0.2">
      <c r="C627" s="61"/>
      <c r="D627" s="61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</row>
    <row r="628" spans="1:38" s="1" customFormat="1" ht="20.100000000000001" customHeight="1" x14ac:dyDescent="0.25">
      <c r="A628" s="3"/>
      <c r="B628" s="57" t="s">
        <v>281</v>
      </c>
      <c r="C628" s="58"/>
      <c r="D628" s="58"/>
      <c r="E628" s="5"/>
      <c r="F628" s="59">
        <v>123</v>
      </c>
      <c r="G628" s="59">
        <v>1619</v>
      </c>
      <c r="H628" s="59">
        <v>1628</v>
      </c>
      <c r="I628" s="59">
        <v>114</v>
      </c>
      <c r="J628" s="59">
        <v>0</v>
      </c>
      <c r="K628" s="59">
        <v>0</v>
      </c>
      <c r="L628" s="54"/>
      <c r="M628" s="54"/>
      <c r="N628" s="54"/>
      <c r="O628" s="59">
        <v>17</v>
      </c>
      <c r="P628" s="59">
        <v>857</v>
      </c>
      <c r="Q628" s="59">
        <v>861</v>
      </c>
      <c r="R628" s="59">
        <v>13</v>
      </c>
      <c r="S628" s="59">
        <v>0</v>
      </c>
      <c r="T628" s="59">
        <v>0</v>
      </c>
      <c r="U628" s="54"/>
      <c r="V628" s="54"/>
      <c r="W628" s="54"/>
      <c r="X628" s="59">
        <v>132</v>
      </c>
      <c r="Y628" s="59">
        <v>1198</v>
      </c>
      <c r="Z628" s="59">
        <v>1215</v>
      </c>
      <c r="AA628" s="59">
        <v>115</v>
      </c>
      <c r="AB628" s="59">
        <v>0</v>
      </c>
      <c r="AC628" s="59">
        <v>0</v>
      </c>
      <c r="AD628" s="54"/>
      <c r="AE628" s="54"/>
      <c r="AF628" s="54"/>
      <c r="AG628" s="59">
        <v>66</v>
      </c>
      <c r="AH628" s="59">
        <v>837</v>
      </c>
      <c r="AI628" s="59">
        <v>845</v>
      </c>
      <c r="AJ628" s="59">
        <v>58</v>
      </c>
      <c r="AK628" s="59">
        <v>0</v>
      </c>
      <c r="AL628" s="59">
        <v>0</v>
      </c>
    </row>
    <row r="629" spans="1:38" ht="20.100000000000001" customHeight="1" x14ac:dyDescent="0.2"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</row>
    <row r="630" spans="1:38" ht="20.100000000000001" customHeight="1" x14ac:dyDescent="0.2">
      <c r="B630" s="6" t="s">
        <v>282</v>
      </c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</row>
    <row r="631" spans="1:38" ht="20.100000000000001" customHeight="1" x14ac:dyDescent="0.2">
      <c r="C631" s="3" t="s">
        <v>154</v>
      </c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</row>
    <row r="632" spans="1:38" ht="20.100000000000001" customHeight="1" x14ac:dyDescent="0.2">
      <c r="D632" s="2" t="s">
        <v>96</v>
      </c>
      <c r="F632" s="39">
        <v>65</v>
      </c>
      <c r="G632" s="39">
        <v>585</v>
      </c>
      <c r="H632" s="39">
        <v>604</v>
      </c>
      <c r="I632" s="39">
        <v>46</v>
      </c>
      <c r="J632" s="39">
        <v>0</v>
      </c>
      <c r="K632" s="39">
        <v>0</v>
      </c>
      <c r="L632" s="39"/>
      <c r="M632" s="39"/>
      <c r="N632" s="39"/>
      <c r="O632" s="39">
        <v>2</v>
      </c>
      <c r="P632" s="39">
        <v>157</v>
      </c>
      <c r="Q632" s="39">
        <v>156</v>
      </c>
      <c r="R632" s="39">
        <v>3</v>
      </c>
      <c r="S632" s="39">
        <v>0</v>
      </c>
      <c r="T632" s="39">
        <v>0</v>
      </c>
      <c r="U632" s="39"/>
      <c r="V632" s="39"/>
      <c r="W632" s="39"/>
      <c r="X632" s="39">
        <v>42</v>
      </c>
      <c r="Y632" s="39">
        <v>505</v>
      </c>
      <c r="Z632" s="39">
        <v>491</v>
      </c>
      <c r="AA632" s="39">
        <v>56</v>
      </c>
      <c r="AB632" s="39">
        <v>0</v>
      </c>
      <c r="AC632" s="39">
        <v>0</v>
      </c>
      <c r="AD632" s="39"/>
      <c r="AE632" s="39"/>
      <c r="AF632" s="39"/>
      <c r="AG632" s="39">
        <v>22</v>
      </c>
      <c r="AH632" s="39">
        <v>496</v>
      </c>
      <c r="AI632" s="39">
        <v>480</v>
      </c>
      <c r="AJ632" s="39">
        <v>38</v>
      </c>
      <c r="AK632" s="39">
        <v>0</v>
      </c>
      <c r="AL632" s="39">
        <v>0</v>
      </c>
    </row>
    <row r="633" spans="1:38" ht="19.5" customHeight="1" x14ac:dyDescent="0.2">
      <c r="D633" s="47" t="s">
        <v>97</v>
      </c>
      <c r="F633" s="48">
        <v>46</v>
      </c>
      <c r="G633" s="48">
        <v>710</v>
      </c>
      <c r="H633" s="48">
        <v>703</v>
      </c>
      <c r="I633" s="48">
        <v>53</v>
      </c>
      <c r="J633" s="48">
        <v>0</v>
      </c>
      <c r="K633" s="48">
        <v>0</v>
      </c>
      <c r="L633" s="49"/>
      <c r="M633" s="49"/>
      <c r="N633" s="49"/>
      <c r="O633" s="48">
        <v>10</v>
      </c>
      <c r="P633" s="48">
        <v>155</v>
      </c>
      <c r="Q633" s="48">
        <v>162</v>
      </c>
      <c r="R633" s="48">
        <v>3</v>
      </c>
      <c r="S633" s="48">
        <v>0</v>
      </c>
      <c r="T633" s="48">
        <v>0</v>
      </c>
      <c r="U633" s="49"/>
      <c r="V633" s="49"/>
      <c r="W633" s="49"/>
      <c r="X633" s="48">
        <v>136</v>
      </c>
      <c r="Y633" s="48">
        <v>962</v>
      </c>
      <c r="Z633" s="48">
        <v>990</v>
      </c>
      <c r="AA633" s="48">
        <v>108</v>
      </c>
      <c r="AB633" s="48">
        <v>0</v>
      </c>
      <c r="AC633" s="48">
        <v>0</v>
      </c>
      <c r="AD633" s="49"/>
      <c r="AE633" s="49"/>
      <c r="AF633" s="49"/>
      <c r="AG633" s="48">
        <v>48</v>
      </c>
      <c r="AH633" s="48">
        <v>487</v>
      </c>
      <c r="AI633" s="48">
        <v>498</v>
      </c>
      <c r="AJ633" s="48">
        <v>37</v>
      </c>
      <c r="AK633" s="48">
        <v>0</v>
      </c>
      <c r="AL633" s="48">
        <v>0</v>
      </c>
    </row>
    <row r="634" spans="1:38" ht="20.100000000000001" customHeight="1" x14ac:dyDescent="0.2"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</row>
    <row r="635" spans="1:38" s="1" customFormat="1" ht="20.100000000000001" customHeight="1" x14ac:dyDescent="0.25">
      <c r="A635" s="3"/>
      <c r="B635" s="6"/>
      <c r="C635" s="51" t="s">
        <v>159</v>
      </c>
      <c r="D635" s="52"/>
      <c r="E635" s="5"/>
      <c r="F635" s="53">
        <v>111</v>
      </c>
      <c r="G635" s="53">
        <v>1295</v>
      </c>
      <c r="H635" s="53">
        <v>1307</v>
      </c>
      <c r="I635" s="53">
        <v>99</v>
      </c>
      <c r="J635" s="53">
        <v>0</v>
      </c>
      <c r="K635" s="53">
        <v>0</v>
      </c>
      <c r="L635" s="54"/>
      <c r="M635" s="54"/>
      <c r="N635" s="54"/>
      <c r="O635" s="53">
        <v>12</v>
      </c>
      <c r="P635" s="53">
        <v>312</v>
      </c>
      <c r="Q635" s="53">
        <v>318</v>
      </c>
      <c r="R635" s="53">
        <v>6</v>
      </c>
      <c r="S635" s="53">
        <v>0</v>
      </c>
      <c r="T635" s="53">
        <v>0</v>
      </c>
      <c r="U635" s="54"/>
      <c r="V635" s="54"/>
      <c r="W635" s="54"/>
      <c r="X635" s="53">
        <v>178</v>
      </c>
      <c r="Y635" s="53">
        <v>1467</v>
      </c>
      <c r="Z635" s="53">
        <v>1481</v>
      </c>
      <c r="AA635" s="53">
        <v>164</v>
      </c>
      <c r="AB635" s="53">
        <v>0</v>
      </c>
      <c r="AC635" s="53">
        <v>0</v>
      </c>
      <c r="AD635" s="54"/>
      <c r="AE635" s="54"/>
      <c r="AF635" s="54"/>
      <c r="AG635" s="53">
        <v>70</v>
      </c>
      <c r="AH635" s="53">
        <v>983</v>
      </c>
      <c r="AI635" s="53">
        <v>978</v>
      </c>
      <c r="AJ635" s="53">
        <v>75</v>
      </c>
      <c r="AK635" s="53">
        <v>0</v>
      </c>
      <c r="AL635" s="53">
        <v>0</v>
      </c>
    </row>
    <row r="636" spans="1:38" s="1" customFormat="1" ht="20.100000000000001" customHeight="1" x14ac:dyDescent="0.2">
      <c r="A636" s="3"/>
      <c r="B636" s="6"/>
      <c r="C636" s="3"/>
      <c r="D636" s="3"/>
      <c r="E636" s="5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</row>
    <row r="637" spans="1:38" s="1" customFormat="1" ht="20.100000000000001" customHeight="1" x14ac:dyDescent="0.25">
      <c r="A637" s="3"/>
      <c r="B637" s="57" t="s">
        <v>283</v>
      </c>
      <c r="C637" s="58"/>
      <c r="D637" s="58"/>
      <c r="E637" s="5"/>
      <c r="F637" s="59">
        <v>111</v>
      </c>
      <c r="G637" s="59">
        <v>1295</v>
      </c>
      <c r="H637" s="59">
        <v>1307</v>
      </c>
      <c r="I637" s="59">
        <v>99</v>
      </c>
      <c r="J637" s="59">
        <v>0</v>
      </c>
      <c r="K637" s="59">
        <v>0</v>
      </c>
      <c r="L637" s="54"/>
      <c r="M637" s="54"/>
      <c r="N637" s="54"/>
      <c r="O637" s="59">
        <v>12</v>
      </c>
      <c r="P637" s="59">
        <v>312</v>
      </c>
      <c r="Q637" s="59">
        <v>318</v>
      </c>
      <c r="R637" s="59">
        <v>6</v>
      </c>
      <c r="S637" s="59">
        <v>0</v>
      </c>
      <c r="T637" s="59">
        <v>0</v>
      </c>
      <c r="U637" s="54"/>
      <c r="V637" s="54"/>
      <c r="W637" s="54"/>
      <c r="X637" s="59">
        <v>178</v>
      </c>
      <c r="Y637" s="59">
        <v>1467</v>
      </c>
      <c r="Z637" s="59">
        <v>1481</v>
      </c>
      <c r="AA637" s="59">
        <v>164</v>
      </c>
      <c r="AB637" s="59">
        <v>0</v>
      </c>
      <c r="AC637" s="59">
        <v>0</v>
      </c>
      <c r="AD637" s="54"/>
      <c r="AE637" s="54"/>
      <c r="AF637" s="54"/>
      <c r="AG637" s="59">
        <v>70</v>
      </c>
      <c r="AH637" s="59">
        <v>983</v>
      </c>
      <c r="AI637" s="59">
        <v>978</v>
      </c>
      <c r="AJ637" s="59">
        <v>75</v>
      </c>
      <c r="AK637" s="59">
        <v>0</v>
      </c>
      <c r="AL637" s="59">
        <v>0</v>
      </c>
    </row>
    <row r="638" spans="1:38" ht="20.100000000000001" customHeight="1" x14ac:dyDescent="0.2"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</row>
    <row r="639" spans="1:38" ht="20.100000000000001" customHeight="1" x14ac:dyDescent="0.2">
      <c r="B639" s="6" t="s">
        <v>284</v>
      </c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</row>
    <row r="640" spans="1:38" ht="20.100000000000001" customHeight="1" x14ac:dyDescent="0.2">
      <c r="C640" s="3" t="s">
        <v>0</v>
      </c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</row>
    <row r="641" spans="1:38" ht="20.100000000000001" customHeight="1" x14ac:dyDescent="0.2">
      <c r="D641" s="2" t="s">
        <v>122</v>
      </c>
      <c r="F641" s="39">
        <v>0</v>
      </c>
      <c r="G641" s="39">
        <v>0</v>
      </c>
      <c r="H641" s="39">
        <v>0</v>
      </c>
      <c r="I641" s="39">
        <v>0</v>
      </c>
      <c r="J641" s="39">
        <v>0</v>
      </c>
      <c r="K641" s="39">
        <v>0</v>
      </c>
      <c r="L641" s="39"/>
      <c r="M641" s="39"/>
      <c r="N641" s="39"/>
      <c r="O641" s="39">
        <v>0</v>
      </c>
      <c r="P641" s="39">
        <v>0</v>
      </c>
      <c r="Q641" s="39">
        <v>0</v>
      </c>
      <c r="R641" s="39">
        <v>0</v>
      </c>
      <c r="S641" s="39">
        <v>0</v>
      </c>
      <c r="T641" s="39">
        <v>0</v>
      </c>
      <c r="U641" s="39"/>
      <c r="V641" s="39"/>
      <c r="W641" s="39"/>
      <c r="X641" s="39">
        <v>430</v>
      </c>
      <c r="Y641" s="39">
        <v>2264</v>
      </c>
      <c r="Z641" s="39">
        <v>2370</v>
      </c>
      <c r="AA641" s="39">
        <v>324</v>
      </c>
      <c r="AB641" s="39">
        <v>0</v>
      </c>
      <c r="AC641" s="39">
        <v>0</v>
      </c>
      <c r="AD641" s="39"/>
      <c r="AE641" s="39"/>
      <c r="AF641" s="39"/>
      <c r="AG641" s="39">
        <v>127</v>
      </c>
      <c r="AH641" s="39">
        <v>2465</v>
      </c>
      <c r="AI641" s="39">
        <v>2509</v>
      </c>
      <c r="AJ641" s="39">
        <v>83</v>
      </c>
      <c r="AK641" s="39">
        <v>0</v>
      </c>
      <c r="AL641" s="39">
        <v>0</v>
      </c>
    </row>
    <row r="642" spans="1:38" ht="19.5" customHeight="1" x14ac:dyDescent="0.2">
      <c r="D642" s="47" t="s">
        <v>97</v>
      </c>
      <c r="F642" s="48">
        <v>0</v>
      </c>
      <c r="G642" s="48">
        <v>0</v>
      </c>
      <c r="H642" s="48">
        <v>0</v>
      </c>
      <c r="I642" s="48">
        <v>0</v>
      </c>
      <c r="J642" s="48">
        <v>0</v>
      </c>
      <c r="K642" s="48">
        <v>0</v>
      </c>
      <c r="L642" s="49"/>
      <c r="M642" s="49"/>
      <c r="N642" s="49"/>
      <c r="O642" s="48">
        <v>0</v>
      </c>
      <c r="P642" s="48">
        <v>0</v>
      </c>
      <c r="Q642" s="48">
        <v>0</v>
      </c>
      <c r="R642" s="48">
        <v>0</v>
      </c>
      <c r="S642" s="48">
        <v>0</v>
      </c>
      <c r="T642" s="48">
        <v>0</v>
      </c>
      <c r="U642" s="49"/>
      <c r="V642" s="49"/>
      <c r="W642" s="49"/>
      <c r="X642" s="48">
        <v>2010</v>
      </c>
      <c r="Y642" s="48">
        <v>2068</v>
      </c>
      <c r="Z642" s="48">
        <v>3692</v>
      </c>
      <c r="AA642" s="48">
        <v>386</v>
      </c>
      <c r="AB642" s="48">
        <v>0</v>
      </c>
      <c r="AC642" s="48">
        <v>0</v>
      </c>
      <c r="AD642" s="49"/>
      <c r="AE642" s="49"/>
      <c r="AF642" s="49"/>
      <c r="AG642" s="48">
        <v>104</v>
      </c>
      <c r="AH642" s="48">
        <v>2449</v>
      </c>
      <c r="AI642" s="48">
        <v>2465</v>
      </c>
      <c r="AJ642" s="48">
        <v>88</v>
      </c>
      <c r="AK642" s="48">
        <v>0</v>
      </c>
      <c r="AL642" s="48">
        <v>0</v>
      </c>
    </row>
    <row r="643" spans="1:38" ht="20.100000000000001" customHeight="1" x14ac:dyDescent="0.2"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</row>
    <row r="644" spans="1:38" s="1" customFormat="1" ht="20.100000000000001" customHeight="1" x14ac:dyDescent="0.25">
      <c r="A644" s="3"/>
      <c r="B644" s="6"/>
      <c r="C644" s="51" t="s">
        <v>120</v>
      </c>
      <c r="D644" s="52"/>
      <c r="E644" s="5"/>
      <c r="F644" s="53">
        <v>0</v>
      </c>
      <c r="G644" s="53">
        <v>0</v>
      </c>
      <c r="H644" s="53">
        <v>0</v>
      </c>
      <c r="I644" s="53">
        <v>0</v>
      </c>
      <c r="J644" s="53">
        <v>0</v>
      </c>
      <c r="K644" s="53">
        <v>0</v>
      </c>
      <c r="L644" s="54"/>
      <c r="M644" s="54"/>
      <c r="N644" s="54"/>
      <c r="O644" s="53">
        <v>0</v>
      </c>
      <c r="P644" s="53">
        <v>0</v>
      </c>
      <c r="Q644" s="53">
        <v>0</v>
      </c>
      <c r="R644" s="53">
        <v>0</v>
      </c>
      <c r="S644" s="53">
        <v>0</v>
      </c>
      <c r="T644" s="53">
        <v>0</v>
      </c>
      <c r="U644" s="54"/>
      <c r="V644" s="54"/>
      <c r="W644" s="54"/>
      <c r="X644" s="53">
        <v>2440</v>
      </c>
      <c r="Y644" s="53">
        <v>4332</v>
      </c>
      <c r="Z644" s="53">
        <v>6062</v>
      </c>
      <c r="AA644" s="53">
        <v>710</v>
      </c>
      <c r="AB644" s="53">
        <v>0</v>
      </c>
      <c r="AC644" s="53">
        <v>0</v>
      </c>
      <c r="AD644" s="54"/>
      <c r="AE644" s="54"/>
      <c r="AF644" s="54"/>
      <c r="AG644" s="53">
        <v>231</v>
      </c>
      <c r="AH644" s="53">
        <v>4914</v>
      </c>
      <c r="AI644" s="53">
        <v>4974</v>
      </c>
      <c r="AJ644" s="53">
        <v>171</v>
      </c>
      <c r="AK644" s="53">
        <v>0</v>
      </c>
      <c r="AL644" s="53">
        <v>0</v>
      </c>
    </row>
    <row r="645" spans="1:38" ht="20.100000000000001" customHeight="1" x14ac:dyDescent="0.2"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</row>
    <row r="646" spans="1:38" ht="20.100000000000001" customHeight="1" x14ac:dyDescent="0.2">
      <c r="C646" s="3" t="s">
        <v>95</v>
      </c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</row>
    <row r="647" spans="1:38" ht="20.100000000000001" customHeight="1" x14ac:dyDescent="0.2">
      <c r="D647" s="2" t="s">
        <v>96</v>
      </c>
      <c r="F647" s="39">
        <v>88</v>
      </c>
      <c r="G647" s="39">
        <v>1365</v>
      </c>
      <c r="H647" s="39">
        <v>1382</v>
      </c>
      <c r="I647" s="39">
        <v>71</v>
      </c>
      <c r="J647" s="39">
        <v>0</v>
      </c>
      <c r="K647" s="39">
        <v>0</v>
      </c>
      <c r="L647" s="39"/>
      <c r="M647" s="39"/>
      <c r="N647" s="39"/>
      <c r="O647" s="39">
        <v>6</v>
      </c>
      <c r="P647" s="39">
        <v>302</v>
      </c>
      <c r="Q647" s="39">
        <v>299</v>
      </c>
      <c r="R647" s="39">
        <v>9</v>
      </c>
      <c r="S647" s="39">
        <v>0</v>
      </c>
      <c r="T647" s="39">
        <v>0</v>
      </c>
      <c r="U647" s="39"/>
      <c r="V647" s="39"/>
      <c r="W647" s="39"/>
      <c r="X647" s="39">
        <v>6</v>
      </c>
      <c r="Y647" s="39">
        <v>34</v>
      </c>
      <c r="Z647" s="39">
        <v>37</v>
      </c>
      <c r="AA647" s="39">
        <v>3</v>
      </c>
      <c r="AB647" s="39">
        <v>0</v>
      </c>
      <c r="AC647" s="39">
        <v>0</v>
      </c>
      <c r="AD647" s="39"/>
      <c r="AE647" s="39"/>
      <c r="AF647" s="39"/>
      <c r="AG647" s="39">
        <v>141</v>
      </c>
      <c r="AH647" s="39">
        <v>2396</v>
      </c>
      <c r="AI647" s="39">
        <v>2424</v>
      </c>
      <c r="AJ647" s="39">
        <v>113</v>
      </c>
      <c r="AK647" s="39">
        <v>0</v>
      </c>
      <c r="AL647" s="39">
        <v>0</v>
      </c>
    </row>
    <row r="648" spans="1:38" ht="19.5" customHeight="1" x14ac:dyDescent="0.2">
      <c r="D648" s="47" t="s">
        <v>97</v>
      </c>
      <c r="F648" s="48">
        <v>51</v>
      </c>
      <c r="G648" s="48">
        <v>725</v>
      </c>
      <c r="H648" s="48">
        <v>723</v>
      </c>
      <c r="I648" s="48">
        <v>53</v>
      </c>
      <c r="J648" s="48">
        <v>0</v>
      </c>
      <c r="K648" s="48">
        <v>0</v>
      </c>
      <c r="L648" s="49"/>
      <c r="M648" s="49"/>
      <c r="N648" s="49"/>
      <c r="O648" s="48">
        <v>5</v>
      </c>
      <c r="P648" s="48">
        <v>309</v>
      </c>
      <c r="Q648" s="48">
        <v>310</v>
      </c>
      <c r="R648" s="48">
        <v>4</v>
      </c>
      <c r="S648" s="48">
        <v>0</v>
      </c>
      <c r="T648" s="48">
        <v>0</v>
      </c>
      <c r="U648" s="49"/>
      <c r="V648" s="49"/>
      <c r="W648" s="49"/>
      <c r="X648" s="48">
        <v>3</v>
      </c>
      <c r="Y648" s="48">
        <v>26</v>
      </c>
      <c r="Z648" s="48">
        <v>28</v>
      </c>
      <c r="AA648" s="48">
        <v>1</v>
      </c>
      <c r="AB648" s="48">
        <v>0</v>
      </c>
      <c r="AC648" s="48">
        <v>0</v>
      </c>
      <c r="AD648" s="49"/>
      <c r="AE648" s="49"/>
      <c r="AF648" s="49"/>
      <c r="AG648" s="48">
        <v>132</v>
      </c>
      <c r="AH648" s="48">
        <v>2379</v>
      </c>
      <c r="AI648" s="48">
        <v>2430</v>
      </c>
      <c r="AJ648" s="48">
        <v>81</v>
      </c>
      <c r="AK648" s="48">
        <v>0</v>
      </c>
      <c r="AL648" s="48">
        <v>0</v>
      </c>
    </row>
    <row r="649" spans="1:38" ht="20.100000000000001" customHeight="1" x14ac:dyDescent="0.2">
      <c r="D649" s="2" t="s">
        <v>113</v>
      </c>
      <c r="F649" s="39">
        <v>57</v>
      </c>
      <c r="G649" s="39">
        <v>491</v>
      </c>
      <c r="H649" s="39">
        <v>481</v>
      </c>
      <c r="I649" s="39">
        <v>67</v>
      </c>
      <c r="J649" s="39">
        <v>0</v>
      </c>
      <c r="K649" s="39">
        <v>0</v>
      </c>
      <c r="L649" s="39"/>
      <c r="M649" s="39"/>
      <c r="N649" s="39"/>
      <c r="O649" s="39">
        <v>2</v>
      </c>
      <c r="P649" s="39">
        <v>295</v>
      </c>
      <c r="Q649" s="39">
        <v>293</v>
      </c>
      <c r="R649" s="39">
        <v>4</v>
      </c>
      <c r="S649" s="39">
        <v>0</v>
      </c>
      <c r="T649" s="39">
        <v>0</v>
      </c>
      <c r="U649" s="39"/>
      <c r="V649" s="39"/>
      <c r="W649" s="39"/>
      <c r="X649" s="39">
        <v>3</v>
      </c>
      <c r="Y649" s="39">
        <v>26</v>
      </c>
      <c r="Z649" s="39">
        <v>24</v>
      </c>
      <c r="AA649" s="39">
        <v>5</v>
      </c>
      <c r="AB649" s="39">
        <v>0</v>
      </c>
      <c r="AC649" s="39">
        <v>0</v>
      </c>
      <c r="AD649" s="39"/>
      <c r="AE649" s="39"/>
      <c r="AF649" s="39"/>
      <c r="AG649" s="39">
        <v>129</v>
      </c>
      <c r="AH649" s="39">
        <v>2401</v>
      </c>
      <c r="AI649" s="39">
        <v>2436</v>
      </c>
      <c r="AJ649" s="39">
        <v>94</v>
      </c>
      <c r="AK649" s="39">
        <v>0</v>
      </c>
      <c r="AL649" s="39">
        <v>0</v>
      </c>
    </row>
    <row r="650" spans="1:38" ht="20.100000000000001" customHeight="1" x14ac:dyDescent="0.2"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</row>
    <row r="651" spans="1:38" s="1" customFormat="1" ht="20.100000000000001" customHeight="1" x14ac:dyDescent="0.25">
      <c r="A651" s="3"/>
      <c r="B651" s="6"/>
      <c r="C651" s="51" t="s">
        <v>112</v>
      </c>
      <c r="D651" s="52"/>
      <c r="E651" s="5"/>
      <c r="F651" s="53">
        <v>196</v>
      </c>
      <c r="G651" s="53">
        <v>2581</v>
      </c>
      <c r="H651" s="53">
        <v>2586</v>
      </c>
      <c r="I651" s="53">
        <v>191</v>
      </c>
      <c r="J651" s="53">
        <v>0</v>
      </c>
      <c r="K651" s="53">
        <v>0</v>
      </c>
      <c r="L651" s="54"/>
      <c r="M651" s="54"/>
      <c r="N651" s="54"/>
      <c r="O651" s="53">
        <v>13</v>
      </c>
      <c r="P651" s="53">
        <v>906</v>
      </c>
      <c r="Q651" s="53">
        <v>902</v>
      </c>
      <c r="R651" s="53">
        <v>17</v>
      </c>
      <c r="S651" s="53">
        <v>0</v>
      </c>
      <c r="T651" s="53">
        <v>0</v>
      </c>
      <c r="U651" s="54"/>
      <c r="V651" s="54"/>
      <c r="W651" s="54"/>
      <c r="X651" s="53">
        <v>12</v>
      </c>
      <c r="Y651" s="53">
        <v>86</v>
      </c>
      <c r="Z651" s="53">
        <v>89</v>
      </c>
      <c r="AA651" s="53">
        <v>9</v>
      </c>
      <c r="AB651" s="53">
        <v>0</v>
      </c>
      <c r="AC651" s="53">
        <v>0</v>
      </c>
      <c r="AD651" s="54"/>
      <c r="AE651" s="54"/>
      <c r="AF651" s="54"/>
      <c r="AG651" s="53">
        <v>402</v>
      </c>
      <c r="AH651" s="53">
        <v>7176</v>
      </c>
      <c r="AI651" s="53">
        <v>7290</v>
      </c>
      <c r="AJ651" s="53">
        <v>288</v>
      </c>
      <c r="AK651" s="53">
        <v>0</v>
      </c>
      <c r="AL651" s="53">
        <v>0</v>
      </c>
    </row>
    <row r="652" spans="1:38" ht="20.100000000000001" customHeight="1" x14ac:dyDescent="0.2"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</row>
    <row r="653" spans="1:38" ht="20.100000000000001" customHeight="1" x14ac:dyDescent="0.2">
      <c r="C653" s="3" t="s">
        <v>285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</row>
    <row r="654" spans="1:38" ht="20.100000000000001" customHeight="1" x14ac:dyDescent="0.2">
      <c r="D654" s="2" t="s">
        <v>96</v>
      </c>
      <c r="F654" s="39">
        <v>74</v>
      </c>
      <c r="G654" s="39">
        <v>581</v>
      </c>
      <c r="H654" s="39">
        <v>566</v>
      </c>
      <c r="I654" s="39">
        <v>89</v>
      </c>
      <c r="J654" s="39">
        <v>0</v>
      </c>
      <c r="K654" s="39">
        <v>0</v>
      </c>
      <c r="L654" s="39"/>
      <c r="M654" s="39"/>
      <c r="N654" s="39"/>
      <c r="O654" s="39">
        <v>18</v>
      </c>
      <c r="P654" s="39">
        <v>161</v>
      </c>
      <c r="Q654" s="39">
        <v>167</v>
      </c>
      <c r="R654" s="39">
        <v>12</v>
      </c>
      <c r="S654" s="39">
        <v>0</v>
      </c>
      <c r="T654" s="39">
        <v>0</v>
      </c>
      <c r="U654" s="39"/>
      <c r="V654" s="39"/>
      <c r="W654" s="39"/>
      <c r="X654" s="39">
        <v>79</v>
      </c>
      <c r="Y654" s="39">
        <v>275</v>
      </c>
      <c r="Z654" s="39">
        <v>288</v>
      </c>
      <c r="AA654" s="39">
        <v>66</v>
      </c>
      <c r="AB654" s="39">
        <v>0</v>
      </c>
      <c r="AC654" s="39">
        <v>0</v>
      </c>
      <c r="AD654" s="39"/>
      <c r="AE654" s="39"/>
      <c r="AF654" s="39"/>
      <c r="AG654" s="39">
        <v>138</v>
      </c>
      <c r="AH654" s="39">
        <v>72</v>
      </c>
      <c r="AI654" s="39">
        <v>2490</v>
      </c>
      <c r="AJ654" s="39">
        <v>110</v>
      </c>
      <c r="AK654" s="39">
        <v>2390</v>
      </c>
      <c r="AL654" s="39">
        <v>0</v>
      </c>
    </row>
    <row r="655" spans="1:38" ht="19.5" customHeight="1" x14ac:dyDescent="0.2">
      <c r="D655" s="47" t="s">
        <v>97</v>
      </c>
      <c r="F655" s="48">
        <v>164</v>
      </c>
      <c r="G655" s="48">
        <v>397</v>
      </c>
      <c r="H655" s="48">
        <v>389</v>
      </c>
      <c r="I655" s="48">
        <v>172</v>
      </c>
      <c r="J655" s="48">
        <v>0</v>
      </c>
      <c r="K655" s="48">
        <v>0</v>
      </c>
      <c r="L655" s="49"/>
      <c r="M655" s="49"/>
      <c r="N655" s="49"/>
      <c r="O655" s="48">
        <v>10</v>
      </c>
      <c r="P655" s="48">
        <v>123</v>
      </c>
      <c r="Q655" s="48">
        <v>120</v>
      </c>
      <c r="R655" s="48">
        <v>13</v>
      </c>
      <c r="S655" s="48">
        <v>0</v>
      </c>
      <c r="T655" s="48">
        <v>0</v>
      </c>
      <c r="U655" s="49"/>
      <c r="V655" s="49"/>
      <c r="W655" s="49"/>
      <c r="X655" s="48">
        <v>107</v>
      </c>
      <c r="Y655" s="48">
        <v>299</v>
      </c>
      <c r="Z655" s="48">
        <v>291</v>
      </c>
      <c r="AA655" s="48">
        <v>115</v>
      </c>
      <c r="AB655" s="48">
        <v>0</v>
      </c>
      <c r="AC655" s="48">
        <v>0</v>
      </c>
      <c r="AD655" s="49"/>
      <c r="AE655" s="49"/>
      <c r="AF655" s="49"/>
      <c r="AG655" s="48">
        <v>143</v>
      </c>
      <c r="AH655" s="48">
        <v>2486</v>
      </c>
      <c r="AI655" s="48">
        <v>2515</v>
      </c>
      <c r="AJ655" s="48">
        <v>114</v>
      </c>
      <c r="AK655" s="48">
        <v>0</v>
      </c>
      <c r="AL655" s="48">
        <v>0</v>
      </c>
    </row>
    <row r="656" spans="1:38" ht="20.100000000000001" customHeight="1" x14ac:dyDescent="0.2"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</row>
    <row r="657" spans="1:38" s="1" customFormat="1" ht="20.100000000000001" customHeight="1" x14ac:dyDescent="0.25">
      <c r="A657" s="3"/>
      <c r="B657" s="6"/>
      <c r="C657" s="51" t="s">
        <v>286</v>
      </c>
      <c r="D657" s="52"/>
      <c r="E657" s="5"/>
      <c r="F657" s="53">
        <v>238</v>
      </c>
      <c r="G657" s="53">
        <v>978</v>
      </c>
      <c r="H657" s="53">
        <v>955</v>
      </c>
      <c r="I657" s="53">
        <v>261</v>
      </c>
      <c r="J657" s="53">
        <v>0</v>
      </c>
      <c r="K657" s="53">
        <v>0</v>
      </c>
      <c r="L657" s="54"/>
      <c r="M657" s="54"/>
      <c r="N657" s="54"/>
      <c r="O657" s="53">
        <v>28</v>
      </c>
      <c r="P657" s="53">
        <v>284</v>
      </c>
      <c r="Q657" s="53">
        <v>287</v>
      </c>
      <c r="R657" s="53">
        <v>25</v>
      </c>
      <c r="S657" s="53">
        <v>0</v>
      </c>
      <c r="T657" s="53">
        <v>0</v>
      </c>
      <c r="U657" s="54"/>
      <c r="V657" s="54"/>
      <c r="W657" s="54"/>
      <c r="X657" s="53">
        <v>186</v>
      </c>
      <c r="Y657" s="53">
        <v>574</v>
      </c>
      <c r="Z657" s="53">
        <v>579</v>
      </c>
      <c r="AA657" s="53">
        <v>181</v>
      </c>
      <c r="AB657" s="53">
        <v>0</v>
      </c>
      <c r="AC657" s="53">
        <v>0</v>
      </c>
      <c r="AD657" s="54"/>
      <c r="AE657" s="54"/>
      <c r="AF657" s="54"/>
      <c r="AG657" s="53">
        <v>281</v>
      </c>
      <c r="AH657" s="53">
        <v>2558</v>
      </c>
      <c r="AI657" s="53">
        <v>5005</v>
      </c>
      <c r="AJ657" s="53">
        <v>224</v>
      </c>
      <c r="AK657" s="53">
        <v>2390</v>
      </c>
      <c r="AL657" s="53">
        <v>0</v>
      </c>
    </row>
    <row r="658" spans="1:38" ht="20.100000000000001" customHeight="1" x14ac:dyDescent="0.2"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</row>
    <row r="659" spans="1:38" s="1" customFormat="1" ht="20.100000000000001" customHeight="1" x14ac:dyDescent="0.25">
      <c r="A659" s="3"/>
      <c r="B659" s="57" t="s">
        <v>287</v>
      </c>
      <c r="C659" s="58"/>
      <c r="D659" s="58"/>
      <c r="E659" s="5"/>
      <c r="F659" s="59">
        <v>434</v>
      </c>
      <c r="G659" s="59">
        <v>3559</v>
      </c>
      <c r="H659" s="59">
        <v>3541</v>
      </c>
      <c r="I659" s="59">
        <v>452</v>
      </c>
      <c r="J659" s="59">
        <v>0</v>
      </c>
      <c r="K659" s="59">
        <v>0</v>
      </c>
      <c r="L659" s="54"/>
      <c r="M659" s="54"/>
      <c r="N659" s="54"/>
      <c r="O659" s="59">
        <v>41</v>
      </c>
      <c r="P659" s="59">
        <v>1190</v>
      </c>
      <c r="Q659" s="59">
        <v>1189</v>
      </c>
      <c r="R659" s="59">
        <v>42</v>
      </c>
      <c r="S659" s="59">
        <v>0</v>
      </c>
      <c r="T659" s="59">
        <v>0</v>
      </c>
      <c r="U659" s="54"/>
      <c r="V659" s="54"/>
      <c r="W659" s="54"/>
      <c r="X659" s="59">
        <v>2638</v>
      </c>
      <c r="Y659" s="59">
        <v>4992</v>
      </c>
      <c r="Z659" s="59">
        <v>6730</v>
      </c>
      <c r="AA659" s="59">
        <v>900</v>
      </c>
      <c r="AB659" s="59">
        <v>0</v>
      </c>
      <c r="AC659" s="59">
        <v>0</v>
      </c>
      <c r="AD659" s="54"/>
      <c r="AE659" s="54"/>
      <c r="AF659" s="54"/>
      <c r="AG659" s="59">
        <v>914</v>
      </c>
      <c r="AH659" s="59">
        <v>14648</v>
      </c>
      <c r="AI659" s="59">
        <v>17269</v>
      </c>
      <c r="AJ659" s="59">
        <v>683</v>
      </c>
      <c r="AK659" s="59">
        <v>2390</v>
      </c>
      <c r="AL659" s="59">
        <v>0</v>
      </c>
    </row>
    <row r="660" spans="1:38" ht="20.100000000000001" customHeight="1" x14ac:dyDescent="0.2"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</row>
    <row r="661" spans="1:38" ht="20.100000000000001" customHeight="1" x14ac:dyDescent="0.2">
      <c r="B661" s="6" t="s">
        <v>288</v>
      </c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</row>
    <row r="662" spans="1:38" ht="20.100000000000001" customHeight="1" x14ac:dyDescent="0.2">
      <c r="C662" s="3" t="s">
        <v>154</v>
      </c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</row>
    <row r="663" spans="1:38" ht="20.100000000000001" customHeight="1" x14ac:dyDescent="0.2">
      <c r="B663" s="5"/>
      <c r="D663" s="2" t="s">
        <v>96</v>
      </c>
      <c r="F663" s="39">
        <v>340</v>
      </c>
      <c r="G663" s="39">
        <v>739</v>
      </c>
      <c r="H663" s="39">
        <v>684</v>
      </c>
      <c r="I663" s="39">
        <v>395</v>
      </c>
      <c r="J663" s="39">
        <v>0</v>
      </c>
      <c r="K663" s="39">
        <v>0</v>
      </c>
      <c r="L663" s="39"/>
      <c r="M663" s="39"/>
      <c r="N663" s="39"/>
      <c r="O663" s="39">
        <v>52</v>
      </c>
      <c r="P663" s="39">
        <v>271</v>
      </c>
      <c r="Q663" s="39">
        <v>272</v>
      </c>
      <c r="R663" s="39">
        <v>51</v>
      </c>
      <c r="S663" s="39">
        <v>0</v>
      </c>
      <c r="T663" s="39">
        <v>0</v>
      </c>
      <c r="U663" s="39"/>
      <c r="V663" s="39"/>
      <c r="W663" s="39"/>
      <c r="X663" s="39">
        <v>535</v>
      </c>
      <c r="Y663" s="39">
        <v>1031</v>
      </c>
      <c r="Z663" s="39">
        <v>1016</v>
      </c>
      <c r="AA663" s="39">
        <v>550</v>
      </c>
      <c r="AB663" s="39">
        <v>0</v>
      </c>
      <c r="AC663" s="39">
        <v>0</v>
      </c>
      <c r="AD663" s="39"/>
      <c r="AE663" s="39"/>
      <c r="AF663" s="39"/>
      <c r="AG663" s="39">
        <v>158</v>
      </c>
      <c r="AH663" s="39">
        <v>946</v>
      </c>
      <c r="AI663" s="39">
        <v>951</v>
      </c>
      <c r="AJ663" s="39">
        <v>153</v>
      </c>
      <c r="AK663" s="39">
        <v>0</v>
      </c>
      <c r="AL663" s="39">
        <v>0</v>
      </c>
    </row>
    <row r="664" spans="1:38" ht="19.5" customHeight="1" x14ac:dyDescent="0.2">
      <c r="D664" s="47" t="s">
        <v>97</v>
      </c>
      <c r="F664" s="48">
        <v>101</v>
      </c>
      <c r="G664" s="48">
        <v>589</v>
      </c>
      <c r="H664" s="48">
        <v>601</v>
      </c>
      <c r="I664" s="48">
        <v>89</v>
      </c>
      <c r="J664" s="48">
        <v>0</v>
      </c>
      <c r="K664" s="48">
        <v>0</v>
      </c>
      <c r="L664" s="49"/>
      <c r="M664" s="49"/>
      <c r="N664" s="49"/>
      <c r="O664" s="48">
        <v>12</v>
      </c>
      <c r="P664" s="48">
        <v>269</v>
      </c>
      <c r="Q664" s="48">
        <v>266</v>
      </c>
      <c r="R664" s="48">
        <v>15</v>
      </c>
      <c r="S664" s="48">
        <v>0</v>
      </c>
      <c r="T664" s="48">
        <v>0</v>
      </c>
      <c r="U664" s="49"/>
      <c r="V664" s="49"/>
      <c r="W664" s="49"/>
      <c r="X664" s="48">
        <v>123</v>
      </c>
      <c r="Y664" s="48">
        <v>967</v>
      </c>
      <c r="Z664" s="48">
        <v>976</v>
      </c>
      <c r="AA664" s="48">
        <v>114</v>
      </c>
      <c r="AB664" s="48">
        <v>0</v>
      </c>
      <c r="AC664" s="48">
        <v>0</v>
      </c>
      <c r="AD664" s="49"/>
      <c r="AE664" s="49"/>
      <c r="AF664" s="49"/>
      <c r="AG664" s="48">
        <v>98</v>
      </c>
      <c r="AH664" s="48">
        <v>945</v>
      </c>
      <c r="AI664" s="48">
        <v>933</v>
      </c>
      <c r="AJ664" s="48">
        <v>110</v>
      </c>
      <c r="AK664" s="48">
        <v>0</v>
      </c>
      <c r="AL664" s="48">
        <v>0</v>
      </c>
    </row>
    <row r="665" spans="1:38" ht="20.100000000000001" customHeight="1" x14ac:dyDescent="0.2">
      <c r="D665" s="2" t="s">
        <v>113</v>
      </c>
      <c r="F665" s="39">
        <v>69</v>
      </c>
      <c r="G665" s="39">
        <v>787</v>
      </c>
      <c r="H665" s="39">
        <v>744</v>
      </c>
      <c r="I665" s="39">
        <v>112</v>
      </c>
      <c r="J665" s="39">
        <v>0</v>
      </c>
      <c r="K665" s="39">
        <v>0</v>
      </c>
      <c r="L665" s="39"/>
      <c r="M665" s="39"/>
      <c r="N665" s="39"/>
      <c r="O665" s="39">
        <v>15</v>
      </c>
      <c r="P665" s="39">
        <v>286</v>
      </c>
      <c r="Q665" s="39">
        <v>289</v>
      </c>
      <c r="R665" s="39">
        <v>12</v>
      </c>
      <c r="S665" s="39">
        <v>0</v>
      </c>
      <c r="T665" s="39">
        <v>0</v>
      </c>
      <c r="U665" s="39"/>
      <c r="V665" s="39"/>
      <c r="W665" s="39"/>
      <c r="X665" s="39">
        <v>93</v>
      </c>
      <c r="Y665" s="39">
        <v>997</v>
      </c>
      <c r="Z665" s="39">
        <v>976</v>
      </c>
      <c r="AA665" s="39">
        <v>114</v>
      </c>
      <c r="AB665" s="39">
        <v>0</v>
      </c>
      <c r="AC665" s="39">
        <v>0</v>
      </c>
      <c r="AD665" s="39"/>
      <c r="AE665" s="39"/>
      <c r="AF665" s="39"/>
      <c r="AG665" s="39">
        <v>95</v>
      </c>
      <c r="AH665" s="39">
        <v>946</v>
      </c>
      <c r="AI665" s="39">
        <v>923</v>
      </c>
      <c r="AJ665" s="39">
        <v>118</v>
      </c>
      <c r="AK665" s="39">
        <v>0</v>
      </c>
      <c r="AL665" s="39">
        <v>0</v>
      </c>
    </row>
    <row r="666" spans="1:38" ht="20.100000000000001" customHeight="1" x14ac:dyDescent="0.2"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</row>
    <row r="667" spans="1:38" s="1" customFormat="1" ht="20.100000000000001" customHeight="1" x14ac:dyDescent="0.25">
      <c r="A667" s="3"/>
      <c r="B667" s="6"/>
      <c r="C667" s="51" t="s">
        <v>159</v>
      </c>
      <c r="D667" s="52"/>
      <c r="E667" s="5"/>
      <c r="F667" s="53">
        <v>510</v>
      </c>
      <c r="G667" s="53">
        <v>2115</v>
      </c>
      <c r="H667" s="53">
        <v>2029</v>
      </c>
      <c r="I667" s="53">
        <v>596</v>
      </c>
      <c r="J667" s="53">
        <v>0</v>
      </c>
      <c r="K667" s="53">
        <v>0</v>
      </c>
      <c r="L667" s="54"/>
      <c r="M667" s="54"/>
      <c r="N667" s="54"/>
      <c r="O667" s="53">
        <v>79</v>
      </c>
      <c r="P667" s="53">
        <v>826</v>
      </c>
      <c r="Q667" s="53">
        <v>827</v>
      </c>
      <c r="R667" s="53">
        <v>78</v>
      </c>
      <c r="S667" s="53">
        <v>0</v>
      </c>
      <c r="T667" s="53">
        <v>0</v>
      </c>
      <c r="U667" s="54"/>
      <c r="V667" s="54"/>
      <c r="W667" s="54"/>
      <c r="X667" s="53">
        <v>751</v>
      </c>
      <c r="Y667" s="53">
        <v>2995</v>
      </c>
      <c r="Z667" s="53">
        <v>2968</v>
      </c>
      <c r="AA667" s="53">
        <v>778</v>
      </c>
      <c r="AB667" s="53">
        <v>0</v>
      </c>
      <c r="AC667" s="53">
        <v>0</v>
      </c>
      <c r="AD667" s="54"/>
      <c r="AE667" s="54"/>
      <c r="AF667" s="54"/>
      <c r="AG667" s="53">
        <v>351</v>
      </c>
      <c r="AH667" s="53">
        <v>2837</v>
      </c>
      <c r="AI667" s="53">
        <v>2807</v>
      </c>
      <c r="AJ667" s="53">
        <v>381</v>
      </c>
      <c r="AK667" s="53">
        <v>0</v>
      </c>
      <c r="AL667" s="53">
        <v>0</v>
      </c>
    </row>
    <row r="668" spans="1:38" s="1" customFormat="1" ht="20.100000000000001" customHeight="1" x14ac:dyDescent="0.2">
      <c r="A668" s="3"/>
      <c r="B668" s="6"/>
      <c r="C668" s="3"/>
      <c r="D668" s="3"/>
      <c r="E668" s="5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</row>
    <row r="669" spans="1:38" s="1" customFormat="1" ht="20.100000000000001" customHeight="1" x14ac:dyDescent="0.25">
      <c r="A669" s="3"/>
      <c r="B669" s="57" t="s">
        <v>289</v>
      </c>
      <c r="C669" s="58"/>
      <c r="D669" s="58"/>
      <c r="E669" s="5"/>
      <c r="F669" s="59">
        <v>510</v>
      </c>
      <c r="G669" s="59">
        <v>2115</v>
      </c>
      <c r="H669" s="59">
        <v>2029</v>
      </c>
      <c r="I669" s="59">
        <v>596</v>
      </c>
      <c r="J669" s="59">
        <v>0</v>
      </c>
      <c r="K669" s="59">
        <v>0</v>
      </c>
      <c r="L669" s="54"/>
      <c r="M669" s="54"/>
      <c r="N669" s="54"/>
      <c r="O669" s="59">
        <v>79</v>
      </c>
      <c r="P669" s="59">
        <v>826</v>
      </c>
      <c r="Q669" s="59">
        <v>827</v>
      </c>
      <c r="R669" s="59">
        <v>78</v>
      </c>
      <c r="S669" s="59">
        <v>0</v>
      </c>
      <c r="T669" s="59">
        <v>0</v>
      </c>
      <c r="U669" s="54"/>
      <c r="V669" s="54"/>
      <c r="W669" s="54"/>
      <c r="X669" s="59">
        <v>751</v>
      </c>
      <c r="Y669" s="59">
        <v>2995</v>
      </c>
      <c r="Z669" s="59">
        <v>2968</v>
      </c>
      <c r="AA669" s="59">
        <v>778</v>
      </c>
      <c r="AB669" s="59">
        <v>0</v>
      </c>
      <c r="AC669" s="59">
        <v>0</v>
      </c>
      <c r="AD669" s="54"/>
      <c r="AE669" s="54"/>
      <c r="AF669" s="54"/>
      <c r="AG669" s="59">
        <v>351</v>
      </c>
      <c r="AH669" s="59">
        <v>2837</v>
      </c>
      <c r="AI669" s="59">
        <v>2807</v>
      </c>
      <c r="AJ669" s="59">
        <v>381</v>
      </c>
      <c r="AK669" s="59">
        <v>0</v>
      </c>
      <c r="AL669" s="59">
        <v>0</v>
      </c>
    </row>
    <row r="670" spans="1:38" ht="20.100000000000001" customHeight="1" x14ac:dyDescent="0.2"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</row>
    <row r="671" spans="1:38" ht="20.100000000000001" customHeight="1" x14ac:dyDescent="0.2">
      <c r="B671" s="6" t="s">
        <v>290</v>
      </c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</row>
    <row r="672" spans="1:38" ht="20.100000000000001" customHeight="1" x14ac:dyDescent="0.2">
      <c r="C672" s="3" t="s">
        <v>154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</row>
    <row r="673" spans="1:38" ht="20.100000000000001" customHeight="1" x14ac:dyDescent="0.2">
      <c r="B673" s="5"/>
      <c r="D673" s="2" t="s">
        <v>96</v>
      </c>
      <c r="F673" s="39">
        <v>370</v>
      </c>
      <c r="G673" s="39">
        <v>498</v>
      </c>
      <c r="H673" s="39">
        <v>426</v>
      </c>
      <c r="I673" s="39">
        <v>442</v>
      </c>
      <c r="J673" s="39">
        <v>0</v>
      </c>
      <c r="K673" s="39">
        <v>0</v>
      </c>
      <c r="L673" s="39"/>
      <c r="M673" s="39"/>
      <c r="N673" s="39"/>
      <c r="O673" s="39">
        <v>4</v>
      </c>
      <c r="P673" s="39">
        <v>161</v>
      </c>
      <c r="Q673" s="39">
        <v>160</v>
      </c>
      <c r="R673" s="39">
        <v>5</v>
      </c>
      <c r="S673" s="39">
        <v>0</v>
      </c>
      <c r="T673" s="39">
        <v>0</v>
      </c>
      <c r="U673" s="39"/>
      <c r="V673" s="39"/>
      <c r="W673" s="39"/>
      <c r="X673" s="39">
        <v>335</v>
      </c>
      <c r="Y673" s="39">
        <v>202</v>
      </c>
      <c r="Z673" s="39">
        <v>178</v>
      </c>
      <c r="AA673" s="39">
        <v>359</v>
      </c>
      <c r="AB673" s="39">
        <v>0</v>
      </c>
      <c r="AC673" s="39">
        <v>0</v>
      </c>
      <c r="AD673" s="39"/>
      <c r="AE673" s="39"/>
      <c r="AF673" s="39"/>
      <c r="AG673" s="39">
        <v>11</v>
      </c>
      <c r="AH673" s="39">
        <v>167</v>
      </c>
      <c r="AI673" s="39">
        <v>167</v>
      </c>
      <c r="AJ673" s="39">
        <v>11</v>
      </c>
      <c r="AK673" s="39">
        <v>0</v>
      </c>
      <c r="AL673" s="39">
        <v>0</v>
      </c>
    </row>
    <row r="674" spans="1:38" ht="19.5" customHeight="1" x14ac:dyDescent="0.2">
      <c r="D674" s="47" t="s">
        <v>97</v>
      </c>
      <c r="F674" s="48">
        <v>152</v>
      </c>
      <c r="G674" s="48">
        <v>451</v>
      </c>
      <c r="H674" s="48">
        <v>464</v>
      </c>
      <c r="I674" s="48">
        <v>139</v>
      </c>
      <c r="J674" s="48">
        <v>0</v>
      </c>
      <c r="K674" s="48">
        <v>0</v>
      </c>
      <c r="L674" s="49"/>
      <c r="M674" s="49"/>
      <c r="N674" s="49"/>
      <c r="O674" s="48">
        <v>10</v>
      </c>
      <c r="P674" s="48">
        <v>188</v>
      </c>
      <c r="Q674" s="48">
        <v>191</v>
      </c>
      <c r="R674" s="48">
        <v>7</v>
      </c>
      <c r="S674" s="48">
        <v>0</v>
      </c>
      <c r="T674" s="48">
        <v>0</v>
      </c>
      <c r="U674" s="49"/>
      <c r="V674" s="49"/>
      <c r="W674" s="49"/>
      <c r="X674" s="48">
        <v>126</v>
      </c>
      <c r="Y674" s="48">
        <v>181</v>
      </c>
      <c r="Z674" s="48">
        <v>177</v>
      </c>
      <c r="AA674" s="48">
        <v>130</v>
      </c>
      <c r="AB674" s="48">
        <v>0</v>
      </c>
      <c r="AC674" s="48">
        <v>0</v>
      </c>
      <c r="AD674" s="49"/>
      <c r="AE674" s="49"/>
      <c r="AF674" s="49"/>
      <c r="AG674" s="48">
        <v>18</v>
      </c>
      <c r="AH674" s="48">
        <v>184</v>
      </c>
      <c r="AI674" s="48">
        <v>187</v>
      </c>
      <c r="AJ674" s="48">
        <v>15</v>
      </c>
      <c r="AK674" s="48">
        <v>0</v>
      </c>
      <c r="AL674" s="48">
        <v>0</v>
      </c>
    </row>
    <row r="675" spans="1:38" ht="20.100000000000001" customHeight="1" x14ac:dyDescent="0.2">
      <c r="D675" s="2" t="s">
        <v>98</v>
      </c>
      <c r="F675" s="39">
        <v>31</v>
      </c>
      <c r="G675" s="39">
        <v>378</v>
      </c>
      <c r="H675" s="39">
        <v>379</v>
      </c>
      <c r="I675" s="39">
        <v>30</v>
      </c>
      <c r="J675" s="39">
        <v>0</v>
      </c>
      <c r="K675" s="39">
        <v>0</v>
      </c>
      <c r="L675" s="39"/>
      <c r="M675" s="39"/>
      <c r="N675" s="39"/>
      <c r="O675" s="39">
        <v>5</v>
      </c>
      <c r="P675" s="39">
        <v>166</v>
      </c>
      <c r="Q675" s="39">
        <v>164</v>
      </c>
      <c r="R675" s="39">
        <v>7</v>
      </c>
      <c r="S675" s="39">
        <v>0</v>
      </c>
      <c r="T675" s="39">
        <v>0</v>
      </c>
      <c r="U675" s="39"/>
      <c r="V675" s="39"/>
      <c r="W675" s="39"/>
      <c r="X675" s="39">
        <v>30</v>
      </c>
      <c r="Y675" s="39">
        <v>121</v>
      </c>
      <c r="Z675" s="39">
        <v>116</v>
      </c>
      <c r="AA675" s="39">
        <v>35</v>
      </c>
      <c r="AB675" s="39">
        <v>0</v>
      </c>
      <c r="AC675" s="39">
        <v>0</v>
      </c>
      <c r="AD675" s="39"/>
      <c r="AE675" s="39"/>
      <c r="AF675" s="39"/>
      <c r="AG675" s="39">
        <v>18</v>
      </c>
      <c r="AH675" s="39">
        <v>175</v>
      </c>
      <c r="AI675" s="39">
        <v>175</v>
      </c>
      <c r="AJ675" s="39">
        <v>18</v>
      </c>
      <c r="AK675" s="39">
        <v>0</v>
      </c>
      <c r="AL675" s="39">
        <v>0</v>
      </c>
    </row>
    <row r="676" spans="1:38" ht="20.100000000000001" customHeight="1" x14ac:dyDescent="0.2"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</row>
    <row r="677" spans="1:38" s="1" customFormat="1" ht="20.100000000000001" customHeight="1" x14ac:dyDescent="0.25">
      <c r="A677" s="3"/>
      <c r="B677" s="6"/>
      <c r="C677" s="51" t="s">
        <v>159</v>
      </c>
      <c r="D677" s="52"/>
      <c r="E677" s="5"/>
      <c r="F677" s="53">
        <v>553</v>
      </c>
      <c r="G677" s="53">
        <v>1327</v>
      </c>
      <c r="H677" s="53">
        <v>1269</v>
      </c>
      <c r="I677" s="53">
        <v>611</v>
      </c>
      <c r="J677" s="53">
        <v>0</v>
      </c>
      <c r="K677" s="53">
        <v>0</v>
      </c>
      <c r="L677" s="54"/>
      <c r="M677" s="54"/>
      <c r="N677" s="54"/>
      <c r="O677" s="53">
        <v>19</v>
      </c>
      <c r="P677" s="53">
        <v>515</v>
      </c>
      <c r="Q677" s="53">
        <v>515</v>
      </c>
      <c r="R677" s="53">
        <v>19</v>
      </c>
      <c r="S677" s="53">
        <v>0</v>
      </c>
      <c r="T677" s="53">
        <v>0</v>
      </c>
      <c r="U677" s="54"/>
      <c r="V677" s="54"/>
      <c r="W677" s="54"/>
      <c r="X677" s="53">
        <v>491</v>
      </c>
      <c r="Y677" s="53">
        <v>504</v>
      </c>
      <c r="Z677" s="53">
        <v>471</v>
      </c>
      <c r="AA677" s="53">
        <v>524</v>
      </c>
      <c r="AB677" s="53">
        <v>0</v>
      </c>
      <c r="AC677" s="53">
        <v>0</v>
      </c>
      <c r="AD677" s="54"/>
      <c r="AE677" s="54"/>
      <c r="AF677" s="54"/>
      <c r="AG677" s="53">
        <v>47</v>
      </c>
      <c r="AH677" s="53">
        <v>526</v>
      </c>
      <c r="AI677" s="53">
        <v>529</v>
      </c>
      <c r="AJ677" s="53">
        <v>44</v>
      </c>
      <c r="AK677" s="53">
        <v>0</v>
      </c>
      <c r="AL677" s="53">
        <v>0</v>
      </c>
    </row>
    <row r="678" spans="1:38" s="1" customFormat="1" ht="20.100000000000001" customHeight="1" x14ac:dyDescent="0.2">
      <c r="A678" s="3"/>
      <c r="B678" s="6"/>
      <c r="C678" s="3"/>
      <c r="D678" s="3"/>
      <c r="E678" s="5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</row>
    <row r="679" spans="1:38" s="1" customFormat="1" ht="20.100000000000001" customHeight="1" x14ac:dyDescent="0.25">
      <c r="A679" s="3"/>
      <c r="B679" s="57" t="s">
        <v>291</v>
      </c>
      <c r="C679" s="58"/>
      <c r="D679" s="58"/>
      <c r="E679" s="5"/>
      <c r="F679" s="59">
        <v>553</v>
      </c>
      <c r="G679" s="59">
        <v>1327</v>
      </c>
      <c r="H679" s="59">
        <v>1269</v>
      </c>
      <c r="I679" s="59">
        <v>611</v>
      </c>
      <c r="J679" s="59">
        <v>0</v>
      </c>
      <c r="K679" s="59">
        <v>0</v>
      </c>
      <c r="L679" s="54"/>
      <c r="M679" s="54"/>
      <c r="N679" s="54"/>
      <c r="O679" s="59">
        <v>19</v>
      </c>
      <c r="P679" s="59">
        <v>515</v>
      </c>
      <c r="Q679" s="59">
        <v>515</v>
      </c>
      <c r="R679" s="59">
        <v>19</v>
      </c>
      <c r="S679" s="59">
        <v>0</v>
      </c>
      <c r="T679" s="59">
        <v>0</v>
      </c>
      <c r="U679" s="54"/>
      <c r="V679" s="54"/>
      <c r="W679" s="54"/>
      <c r="X679" s="59">
        <v>491</v>
      </c>
      <c r="Y679" s="59">
        <v>504</v>
      </c>
      <c r="Z679" s="59">
        <v>471</v>
      </c>
      <c r="AA679" s="59">
        <v>524</v>
      </c>
      <c r="AB679" s="59">
        <v>0</v>
      </c>
      <c r="AC679" s="59">
        <v>0</v>
      </c>
      <c r="AD679" s="54"/>
      <c r="AE679" s="54"/>
      <c r="AF679" s="54"/>
      <c r="AG679" s="59">
        <v>47</v>
      </c>
      <c r="AH679" s="59">
        <v>526</v>
      </c>
      <c r="AI679" s="59">
        <v>529</v>
      </c>
      <c r="AJ679" s="59">
        <v>44</v>
      </c>
      <c r="AK679" s="59">
        <v>0</v>
      </c>
      <c r="AL679" s="59">
        <v>0</v>
      </c>
    </row>
    <row r="680" spans="1:38" ht="20.100000000000001" customHeight="1" x14ac:dyDescent="0.2"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</row>
    <row r="681" spans="1:38" ht="20.100000000000001" customHeight="1" x14ac:dyDescent="0.2">
      <c r="B681" s="6" t="s">
        <v>292</v>
      </c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</row>
    <row r="682" spans="1:38" ht="20.100000000000001" customHeight="1" x14ac:dyDescent="0.2">
      <c r="C682" s="3" t="s">
        <v>130</v>
      </c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</row>
    <row r="683" spans="1:38" ht="20.100000000000001" customHeight="1" x14ac:dyDescent="0.2">
      <c r="D683" s="2" t="s">
        <v>135</v>
      </c>
      <c r="F683" s="39">
        <v>0</v>
      </c>
      <c r="G683" s="39">
        <v>0</v>
      </c>
      <c r="H683" s="39">
        <v>0</v>
      </c>
      <c r="I683" s="39">
        <v>0</v>
      </c>
      <c r="J683" s="39">
        <v>0</v>
      </c>
      <c r="K683" s="39">
        <v>0</v>
      </c>
      <c r="L683" s="39"/>
      <c r="M683" s="39"/>
      <c r="N683" s="39"/>
      <c r="O683" s="39">
        <v>0</v>
      </c>
      <c r="P683" s="39">
        <v>0</v>
      </c>
      <c r="Q683" s="39">
        <v>0</v>
      </c>
      <c r="R683" s="39">
        <v>0</v>
      </c>
      <c r="S683" s="39">
        <v>0</v>
      </c>
      <c r="T683" s="39">
        <v>0</v>
      </c>
      <c r="U683" s="39"/>
      <c r="V683" s="39"/>
      <c r="W683" s="39"/>
      <c r="X683" s="39">
        <v>89</v>
      </c>
      <c r="Y683" s="39">
        <v>691</v>
      </c>
      <c r="Z683" s="39">
        <v>670</v>
      </c>
      <c r="AA683" s="39">
        <v>110</v>
      </c>
      <c r="AB683" s="39">
        <v>0</v>
      </c>
      <c r="AC683" s="39">
        <v>0</v>
      </c>
      <c r="AD683" s="39"/>
      <c r="AE683" s="39"/>
      <c r="AF683" s="39"/>
      <c r="AG683" s="39">
        <v>0</v>
      </c>
      <c r="AH683" s="39">
        <v>7</v>
      </c>
      <c r="AI683" s="39">
        <v>7</v>
      </c>
      <c r="AJ683" s="39">
        <v>0</v>
      </c>
      <c r="AK683" s="39">
        <v>0</v>
      </c>
      <c r="AL683" s="39">
        <v>0</v>
      </c>
    </row>
    <row r="684" spans="1:38" ht="20.100000000000001" customHeight="1" x14ac:dyDescent="0.2"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</row>
    <row r="685" spans="1:38" s="1" customFormat="1" ht="20.100000000000001" customHeight="1" x14ac:dyDescent="0.25">
      <c r="A685" s="3"/>
      <c r="B685" s="6"/>
      <c r="C685" s="51" t="s">
        <v>133</v>
      </c>
      <c r="D685" s="52"/>
      <c r="E685" s="5"/>
      <c r="F685" s="53">
        <v>0</v>
      </c>
      <c r="G685" s="53">
        <v>0</v>
      </c>
      <c r="H685" s="53">
        <v>0</v>
      </c>
      <c r="I685" s="53">
        <v>0</v>
      </c>
      <c r="J685" s="53">
        <v>0</v>
      </c>
      <c r="K685" s="53">
        <v>0</v>
      </c>
      <c r="L685" s="54"/>
      <c r="M685" s="54"/>
      <c r="N685" s="54"/>
      <c r="O685" s="53">
        <v>0</v>
      </c>
      <c r="P685" s="53">
        <v>0</v>
      </c>
      <c r="Q685" s="53">
        <v>0</v>
      </c>
      <c r="R685" s="53">
        <v>0</v>
      </c>
      <c r="S685" s="53">
        <v>0</v>
      </c>
      <c r="T685" s="53">
        <v>0</v>
      </c>
      <c r="U685" s="54"/>
      <c r="V685" s="54"/>
      <c r="W685" s="54"/>
      <c r="X685" s="53">
        <v>89</v>
      </c>
      <c r="Y685" s="53">
        <v>691</v>
      </c>
      <c r="Z685" s="53">
        <v>670</v>
      </c>
      <c r="AA685" s="53">
        <v>110</v>
      </c>
      <c r="AB685" s="53">
        <v>0</v>
      </c>
      <c r="AC685" s="53">
        <v>0</v>
      </c>
      <c r="AD685" s="54"/>
      <c r="AE685" s="54"/>
      <c r="AF685" s="54"/>
      <c r="AG685" s="53">
        <v>0</v>
      </c>
      <c r="AH685" s="53">
        <v>7</v>
      </c>
      <c r="AI685" s="53">
        <v>7</v>
      </c>
      <c r="AJ685" s="53">
        <v>0</v>
      </c>
      <c r="AK685" s="53">
        <v>0</v>
      </c>
      <c r="AL685" s="53">
        <v>0</v>
      </c>
    </row>
    <row r="686" spans="1:38" ht="20.100000000000001" customHeight="1" x14ac:dyDescent="0.2"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</row>
    <row r="687" spans="1:38" ht="20.100000000000001" customHeight="1" x14ac:dyDescent="0.2">
      <c r="C687" s="3" t="s">
        <v>154</v>
      </c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</row>
    <row r="688" spans="1:38" ht="20.100000000000001" customHeight="1" x14ac:dyDescent="0.2">
      <c r="D688" s="2" t="s">
        <v>122</v>
      </c>
      <c r="F688" s="39">
        <v>18</v>
      </c>
      <c r="G688" s="39">
        <v>169</v>
      </c>
      <c r="H688" s="39">
        <v>179</v>
      </c>
      <c r="I688" s="39">
        <v>8</v>
      </c>
      <c r="J688" s="39">
        <v>0</v>
      </c>
      <c r="K688" s="39">
        <v>0</v>
      </c>
      <c r="L688" s="39"/>
      <c r="M688" s="39"/>
      <c r="N688" s="39"/>
      <c r="O688" s="39">
        <v>2</v>
      </c>
      <c r="P688" s="39">
        <v>238</v>
      </c>
      <c r="Q688" s="39">
        <v>240</v>
      </c>
      <c r="R688" s="39">
        <v>0</v>
      </c>
      <c r="S688" s="39">
        <v>0</v>
      </c>
      <c r="T688" s="39">
        <v>0</v>
      </c>
      <c r="U688" s="39"/>
      <c r="V688" s="39"/>
      <c r="W688" s="39"/>
      <c r="X688" s="39">
        <v>32</v>
      </c>
      <c r="Y688" s="39">
        <v>106</v>
      </c>
      <c r="Z688" s="39">
        <v>127</v>
      </c>
      <c r="AA688" s="39">
        <v>11</v>
      </c>
      <c r="AB688" s="39">
        <v>0</v>
      </c>
      <c r="AC688" s="39">
        <v>0</v>
      </c>
      <c r="AD688" s="39"/>
      <c r="AE688" s="39"/>
      <c r="AF688" s="39"/>
      <c r="AG688" s="39">
        <v>9</v>
      </c>
      <c r="AH688" s="39">
        <v>210</v>
      </c>
      <c r="AI688" s="39">
        <v>206</v>
      </c>
      <c r="AJ688" s="39">
        <v>13</v>
      </c>
      <c r="AK688" s="39">
        <v>0</v>
      </c>
      <c r="AL688" s="39">
        <v>0</v>
      </c>
    </row>
    <row r="689" spans="1:38" ht="19.5" customHeight="1" x14ac:dyDescent="0.2">
      <c r="D689" s="47" t="s">
        <v>135</v>
      </c>
      <c r="F689" s="48">
        <v>30</v>
      </c>
      <c r="G689" s="48">
        <v>298</v>
      </c>
      <c r="H689" s="48">
        <v>289</v>
      </c>
      <c r="I689" s="48">
        <v>39</v>
      </c>
      <c r="J689" s="48">
        <v>0</v>
      </c>
      <c r="K689" s="48">
        <v>0</v>
      </c>
      <c r="L689" s="49"/>
      <c r="M689" s="49"/>
      <c r="N689" s="49"/>
      <c r="O689" s="48">
        <v>11</v>
      </c>
      <c r="P689" s="48">
        <v>158</v>
      </c>
      <c r="Q689" s="48">
        <v>159</v>
      </c>
      <c r="R689" s="48">
        <v>10</v>
      </c>
      <c r="S689" s="48">
        <v>0</v>
      </c>
      <c r="T689" s="48">
        <v>0</v>
      </c>
      <c r="U689" s="49"/>
      <c r="V689" s="49"/>
      <c r="W689" s="49"/>
      <c r="X689" s="48">
        <v>85</v>
      </c>
      <c r="Y689" s="48">
        <v>465</v>
      </c>
      <c r="Z689" s="48">
        <v>455</v>
      </c>
      <c r="AA689" s="48">
        <v>95</v>
      </c>
      <c r="AB689" s="48">
        <v>0</v>
      </c>
      <c r="AC689" s="48">
        <v>0</v>
      </c>
      <c r="AD689" s="49"/>
      <c r="AE689" s="49"/>
      <c r="AF689" s="49"/>
      <c r="AG689" s="48">
        <v>12</v>
      </c>
      <c r="AH689" s="48">
        <v>88</v>
      </c>
      <c r="AI689" s="48">
        <v>88</v>
      </c>
      <c r="AJ689" s="48">
        <v>12</v>
      </c>
      <c r="AK689" s="48">
        <v>0</v>
      </c>
      <c r="AL689" s="48">
        <v>0</v>
      </c>
    </row>
    <row r="690" spans="1:38" ht="20.100000000000001" customHeight="1" x14ac:dyDescent="0.2">
      <c r="B690" s="5"/>
      <c r="D690" s="2" t="s">
        <v>98</v>
      </c>
      <c r="F690" s="39">
        <v>64</v>
      </c>
      <c r="G690" s="39">
        <v>285</v>
      </c>
      <c r="H690" s="39">
        <v>292</v>
      </c>
      <c r="I690" s="39">
        <v>57</v>
      </c>
      <c r="J690" s="39">
        <v>0</v>
      </c>
      <c r="K690" s="39">
        <v>0</v>
      </c>
      <c r="L690" s="39"/>
      <c r="M690" s="39"/>
      <c r="N690" s="39"/>
      <c r="O690" s="39">
        <v>10</v>
      </c>
      <c r="P690" s="39">
        <v>141</v>
      </c>
      <c r="Q690" s="39">
        <v>146</v>
      </c>
      <c r="R690" s="39">
        <v>5</v>
      </c>
      <c r="S690" s="39">
        <v>0</v>
      </c>
      <c r="T690" s="39">
        <v>0</v>
      </c>
      <c r="U690" s="39"/>
      <c r="V690" s="39"/>
      <c r="W690" s="39"/>
      <c r="X690" s="39">
        <v>238</v>
      </c>
      <c r="Y690" s="39">
        <v>303</v>
      </c>
      <c r="Z690" s="39">
        <v>314</v>
      </c>
      <c r="AA690" s="39">
        <v>227</v>
      </c>
      <c r="AB690" s="39">
        <v>0</v>
      </c>
      <c r="AC690" s="39">
        <v>0</v>
      </c>
      <c r="AD690" s="39"/>
      <c r="AE690" s="39"/>
      <c r="AF690" s="39"/>
      <c r="AG690" s="39">
        <v>13</v>
      </c>
      <c r="AH690" s="39">
        <v>100</v>
      </c>
      <c r="AI690" s="39">
        <v>101</v>
      </c>
      <c r="AJ690" s="39">
        <v>12</v>
      </c>
      <c r="AK690" s="39">
        <v>0</v>
      </c>
      <c r="AL690" s="39">
        <v>0</v>
      </c>
    </row>
    <row r="691" spans="1:38" ht="19.5" customHeight="1" x14ac:dyDescent="0.2">
      <c r="D691" s="47" t="s">
        <v>99</v>
      </c>
      <c r="F691" s="48">
        <v>64</v>
      </c>
      <c r="G691" s="48">
        <v>342</v>
      </c>
      <c r="H691" s="48">
        <v>365</v>
      </c>
      <c r="I691" s="48">
        <v>41</v>
      </c>
      <c r="J691" s="48">
        <v>0</v>
      </c>
      <c r="K691" s="48">
        <v>0</v>
      </c>
      <c r="L691" s="49"/>
      <c r="M691" s="49"/>
      <c r="N691" s="49"/>
      <c r="O691" s="48">
        <v>8</v>
      </c>
      <c r="P691" s="48">
        <v>147</v>
      </c>
      <c r="Q691" s="48">
        <v>151</v>
      </c>
      <c r="R691" s="48">
        <v>4</v>
      </c>
      <c r="S691" s="48">
        <v>0</v>
      </c>
      <c r="T691" s="48">
        <v>0</v>
      </c>
      <c r="U691" s="49"/>
      <c r="V691" s="49"/>
      <c r="W691" s="49"/>
      <c r="X691" s="48">
        <v>101</v>
      </c>
      <c r="Y691" s="48">
        <v>207</v>
      </c>
      <c r="Z691" s="48">
        <v>239</v>
      </c>
      <c r="AA691" s="48">
        <v>69</v>
      </c>
      <c r="AB691" s="48">
        <v>0</v>
      </c>
      <c r="AC691" s="48">
        <v>0</v>
      </c>
      <c r="AD691" s="49"/>
      <c r="AE691" s="49"/>
      <c r="AF691" s="49"/>
      <c r="AG691" s="48">
        <v>8</v>
      </c>
      <c r="AH691" s="48">
        <v>97</v>
      </c>
      <c r="AI691" s="48">
        <v>96</v>
      </c>
      <c r="AJ691" s="48">
        <v>9</v>
      </c>
      <c r="AK691" s="48">
        <v>0</v>
      </c>
      <c r="AL691" s="48">
        <v>0</v>
      </c>
    </row>
    <row r="692" spans="1:38" ht="20.100000000000001" customHeight="1" x14ac:dyDescent="0.2">
      <c r="D692" s="2" t="s">
        <v>114</v>
      </c>
      <c r="F692" s="39">
        <v>31</v>
      </c>
      <c r="G692" s="39">
        <v>281</v>
      </c>
      <c r="H692" s="39">
        <v>286</v>
      </c>
      <c r="I692" s="39">
        <v>26</v>
      </c>
      <c r="J692" s="39">
        <v>0</v>
      </c>
      <c r="K692" s="39">
        <v>0</v>
      </c>
      <c r="L692" s="39"/>
      <c r="M692" s="39"/>
      <c r="N692" s="39"/>
      <c r="O692" s="39">
        <v>7</v>
      </c>
      <c r="P692" s="39">
        <v>152</v>
      </c>
      <c r="Q692" s="39">
        <v>154</v>
      </c>
      <c r="R692" s="39">
        <v>5</v>
      </c>
      <c r="S692" s="39">
        <v>0</v>
      </c>
      <c r="T692" s="39">
        <v>0</v>
      </c>
      <c r="U692" s="39"/>
      <c r="V692" s="39"/>
      <c r="W692" s="39"/>
      <c r="X692" s="39">
        <v>18</v>
      </c>
      <c r="Y692" s="39">
        <v>133</v>
      </c>
      <c r="Z692" s="39">
        <v>130</v>
      </c>
      <c r="AA692" s="39">
        <v>21</v>
      </c>
      <c r="AB692" s="39">
        <v>0</v>
      </c>
      <c r="AC692" s="39">
        <v>0</v>
      </c>
      <c r="AD692" s="39"/>
      <c r="AE692" s="39"/>
      <c r="AF692" s="39"/>
      <c r="AG692" s="39">
        <v>6</v>
      </c>
      <c r="AH692" s="39">
        <v>94</v>
      </c>
      <c r="AI692" s="39">
        <v>92</v>
      </c>
      <c r="AJ692" s="39">
        <v>8</v>
      </c>
      <c r="AK692" s="39">
        <v>0</v>
      </c>
      <c r="AL692" s="39">
        <v>0</v>
      </c>
    </row>
    <row r="693" spans="1:38" ht="19.5" customHeight="1" x14ac:dyDescent="0.2">
      <c r="D693" s="47" t="s">
        <v>101</v>
      </c>
      <c r="F693" s="48">
        <v>24</v>
      </c>
      <c r="G693" s="48">
        <v>191</v>
      </c>
      <c r="H693" s="48">
        <v>210</v>
      </c>
      <c r="I693" s="48">
        <v>5</v>
      </c>
      <c r="J693" s="48">
        <v>0</v>
      </c>
      <c r="K693" s="48">
        <v>0</v>
      </c>
      <c r="L693" s="49"/>
      <c r="M693" s="49"/>
      <c r="N693" s="49"/>
      <c r="O693" s="48">
        <v>3</v>
      </c>
      <c r="P693" s="48">
        <v>240</v>
      </c>
      <c r="Q693" s="48">
        <v>242</v>
      </c>
      <c r="R693" s="48">
        <v>1</v>
      </c>
      <c r="S693" s="48">
        <v>0</v>
      </c>
      <c r="T693" s="48">
        <v>0</v>
      </c>
      <c r="U693" s="49"/>
      <c r="V693" s="49"/>
      <c r="W693" s="49"/>
      <c r="X693" s="48">
        <v>19</v>
      </c>
      <c r="Y693" s="48">
        <v>83</v>
      </c>
      <c r="Z693" s="48">
        <v>84</v>
      </c>
      <c r="AA693" s="48">
        <v>18</v>
      </c>
      <c r="AB693" s="48">
        <v>0</v>
      </c>
      <c r="AC693" s="48">
        <v>0</v>
      </c>
      <c r="AD693" s="49"/>
      <c r="AE693" s="49"/>
      <c r="AF693" s="49"/>
      <c r="AG693" s="48">
        <v>7</v>
      </c>
      <c r="AH693" s="48">
        <v>205</v>
      </c>
      <c r="AI693" s="48">
        <v>198</v>
      </c>
      <c r="AJ693" s="48">
        <v>14</v>
      </c>
      <c r="AK693" s="48">
        <v>0</v>
      </c>
      <c r="AL693" s="48">
        <v>0</v>
      </c>
    </row>
    <row r="694" spans="1:38" ht="20.100000000000001" customHeight="1" x14ac:dyDescent="0.2">
      <c r="D694" s="2" t="s">
        <v>102</v>
      </c>
      <c r="F694" s="39">
        <v>90</v>
      </c>
      <c r="G694" s="39">
        <v>332</v>
      </c>
      <c r="H694" s="39">
        <v>312</v>
      </c>
      <c r="I694" s="39">
        <v>110</v>
      </c>
      <c r="J694" s="39">
        <v>0</v>
      </c>
      <c r="K694" s="39">
        <v>0</v>
      </c>
      <c r="L694" s="39"/>
      <c r="M694" s="39"/>
      <c r="N694" s="39"/>
      <c r="O694" s="39">
        <v>7</v>
      </c>
      <c r="P694" s="39">
        <v>162</v>
      </c>
      <c r="Q694" s="39">
        <v>162</v>
      </c>
      <c r="R694" s="39">
        <v>7</v>
      </c>
      <c r="S694" s="39">
        <v>0</v>
      </c>
      <c r="T694" s="39">
        <v>0</v>
      </c>
      <c r="U694" s="39"/>
      <c r="V694" s="39"/>
      <c r="W694" s="39"/>
      <c r="X694" s="39">
        <v>23</v>
      </c>
      <c r="Y694" s="39">
        <v>101</v>
      </c>
      <c r="Z694" s="39">
        <v>92</v>
      </c>
      <c r="AA694" s="39">
        <v>32</v>
      </c>
      <c r="AB694" s="39">
        <v>0</v>
      </c>
      <c r="AC694" s="39">
        <v>0</v>
      </c>
      <c r="AD694" s="39"/>
      <c r="AE694" s="39"/>
      <c r="AF694" s="39"/>
      <c r="AG694" s="39">
        <v>9</v>
      </c>
      <c r="AH694" s="39">
        <v>89</v>
      </c>
      <c r="AI694" s="39">
        <v>82</v>
      </c>
      <c r="AJ694" s="39">
        <v>16</v>
      </c>
      <c r="AK694" s="39">
        <v>0</v>
      </c>
      <c r="AL694" s="39">
        <v>0</v>
      </c>
    </row>
    <row r="695" spans="1:38" ht="20.100000000000001" customHeight="1" x14ac:dyDescent="0.2"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</row>
    <row r="696" spans="1:38" s="1" customFormat="1" ht="20.100000000000001" customHeight="1" x14ac:dyDescent="0.25">
      <c r="A696" s="3"/>
      <c r="B696" s="6"/>
      <c r="C696" s="51" t="s">
        <v>159</v>
      </c>
      <c r="D696" s="52"/>
      <c r="E696" s="5"/>
      <c r="F696" s="53">
        <v>321</v>
      </c>
      <c r="G696" s="53">
        <v>1898</v>
      </c>
      <c r="H696" s="53">
        <v>1933</v>
      </c>
      <c r="I696" s="53">
        <v>286</v>
      </c>
      <c r="J696" s="53">
        <v>0</v>
      </c>
      <c r="K696" s="53">
        <v>0</v>
      </c>
      <c r="L696" s="54"/>
      <c r="M696" s="54"/>
      <c r="N696" s="54"/>
      <c r="O696" s="53">
        <v>48</v>
      </c>
      <c r="P696" s="53">
        <v>1238</v>
      </c>
      <c r="Q696" s="53">
        <v>1254</v>
      </c>
      <c r="R696" s="53">
        <v>32</v>
      </c>
      <c r="S696" s="53">
        <v>0</v>
      </c>
      <c r="T696" s="53">
        <v>0</v>
      </c>
      <c r="U696" s="54"/>
      <c r="V696" s="54"/>
      <c r="W696" s="54"/>
      <c r="X696" s="53">
        <v>516</v>
      </c>
      <c r="Y696" s="53">
        <v>1398</v>
      </c>
      <c r="Z696" s="53">
        <v>1441</v>
      </c>
      <c r="AA696" s="53">
        <v>473</v>
      </c>
      <c r="AB696" s="53">
        <v>0</v>
      </c>
      <c r="AC696" s="53">
        <v>0</v>
      </c>
      <c r="AD696" s="54"/>
      <c r="AE696" s="54"/>
      <c r="AF696" s="54"/>
      <c r="AG696" s="53">
        <v>64</v>
      </c>
      <c r="AH696" s="53">
        <v>883</v>
      </c>
      <c r="AI696" s="53">
        <v>863</v>
      </c>
      <c r="AJ696" s="53">
        <v>84</v>
      </c>
      <c r="AK696" s="53">
        <v>0</v>
      </c>
      <c r="AL696" s="53">
        <v>0</v>
      </c>
    </row>
    <row r="697" spans="1:38" s="1" customFormat="1" ht="20.100000000000001" customHeight="1" x14ac:dyDescent="0.2">
      <c r="A697" s="3"/>
      <c r="B697" s="6"/>
      <c r="C697" s="3"/>
      <c r="D697" s="3"/>
      <c r="E697" s="5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</row>
    <row r="698" spans="1:38" s="1" customFormat="1" ht="20.100000000000001" customHeight="1" x14ac:dyDescent="0.25">
      <c r="A698" s="3"/>
      <c r="B698" s="57" t="s">
        <v>293</v>
      </c>
      <c r="C698" s="58"/>
      <c r="D698" s="58"/>
      <c r="E698" s="5"/>
      <c r="F698" s="59">
        <v>321</v>
      </c>
      <c r="G698" s="59">
        <v>1898</v>
      </c>
      <c r="H698" s="59">
        <v>1933</v>
      </c>
      <c r="I698" s="59">
        <v>286</v>
      </c>
      <c r="J698" s="59">
        <v>0</v>
      </c>
      <c r="K698" s="59">
        <v>0</v>
      </c>
      <c r="L698" s="54"/>
      <c r="M698" s="54"/>
      <c r="N698" s="54"/>
      <c r="O698" s="59">
        <v>48</v>
      </c>
      <c r="P698" s="59">
        <v>1238</v>
      </c>
      <c r="Q698" s="59">
        <v>1254</v>
      </c>
      <c r="R698" s="59">
        <v>32</v>
      </c>
      <c r="S698" s="59">
        <v>0</v>
      </c>
      <c r="T698" s="59">
        <v>0</v>
      </c>
      <c r="U698" s="54"/>
      <c r="V698" s="54"/>
      <c r="W698" s="54"/>
      <c r="X698" s="59">
        <v>605</v>
      </c>
      <c r="Y698" s="59">
        <v>2089</v>
      </c>
      <c r="Z698" s="59">
        <v>2111</v>
      </c>
      <c r="AA698" s="59">
        <v>583</v>
      </c>
      <c r="AB698" s="59">
        <v>0</v>
      </c>
      <c r="AC698" s="59">
        <v>0</v>
      </c>
      <c r="AD698" s="54"/>
      <c r="AE698" s="54"/>
      <c r="AF698" s="54"/>
      <c r="AG698" s="59">
        <v>64</v>
      </c>
      <c r="AH698" s="59">
        <v>890</v>
      </c>
      <c r="AI698" s="59">
        <v>870</v>
      </c>
      <c r="AJ698" s="59">
        <v>84</v>
      </c>
      <c r="AK698" s="59">
        <v>0</v>
      </c>
      <c r="AL698" s="59">
        <v>0</v>
      </c>
    </row>
    <row r="699" spans="1:38" ht="20.100000000000001" customHeight="1" x14ac:dyDescent="0.2"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</row>
    <row r="700" spans="1:38" ht="20.100000000000001" customHeight="1" x14ac:dyDescent="0.2">
      <c r="B700" s="6" t="s">
        <v>294</v>
      </c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</row>
    <row r="701" spans="1:38" ht="20.100000000000001" customHeight="1" x14ac:dyDescent="0.2">
      <c r="C701" s="3" t="s">
        <v>154</v>
      </c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</row>
    <row r="702" spans="1:38" ht="20.100000000000001" customHeight="1" x14ac:dyDescent="0.2">
      <c r="D702" s="2" t="s">
        <v>96</v>
      </c>
      <c r="F702" s="39">
        <v>124</v>
      </c>
      <c r="G702" s="39">
        <v>350</v>
      </c>
      <c r="H702" s="39">
        <v>368</v>
      </c>
      <c r="I702" s="39">
        <v>106</v>
      </c>
      <c r="J702" s="39">
        <v>0</v>
      </c>
      <c r="K702" s="39">
        <v>0</v>
      </c>
      <c r="L702" s="39"/>
      <c r="M702" s="39"/>
      <c r="N702" s="39"/>
      <c r="O702" s="39">
        <v>6</v>
      </c>
      <c r="P702" s="39">
        <v>165</v>
      </c>
      <c r="Q702" s="39">
        <v>159</v>
      </c>
      <c r="R702" s="39">
        <v>12</v>
      </c>
      <c r="S702" s="39">
        <v>0</v>
      </c>
      <c r="T702" s="39">
        <v>0</v>
      </c>
      <c r="U702" s="39"/>
      <c r="V702" s="39"/>
      <c r="W702" s="39"/>
      <c r="X702" s="39">
        <v>82</v>
      </c>
      <c r="Y702" s="39">
        <v>218</v>
      </c>
      <c r="Z702" s="39">
        <v>233</v>
      </c>
      <c r="AA702" s="39">
        <v>67</v>
      </c>
      <c r="AB702" s="39">
        <v>0</v>
      </c>
      <c r="AC702" s="39">
        <v>0</v>
      </c>
      <c r="AD702" s="39"/>
      <c r="AE702" s="39"/>
      <c r="AF702" s="39"/>
      <c r="AG702" s="39">
        <v>27</v>
      </c>
      <c r="AH702" s="39">
        <v>212</v>
      </c>
      <c r="AI702" s="39">
        <v>211</v>
      </c>
      <c r="AJ702" s="39">
        <v>28</v>
      </c>
      <c r="AK702" s="39">
        <v>0</v>
      </c>
      <c r="AL702" s="39">
        <v>0</v>
      </c>
    </row>
    <row r="703" spans="1:38" ht="19.5" customHeight="1" x14ac:dyDescent="0.2">
      <c r="D703" s="47" t="s">
        <v>97</v>
      </c>
      <c r="F703" s="48">
        <v>6</v>
      </c>
      <c r="G703" s="48">
        <v>171</v>
      </c>
      <c r="H703" s="48">
        <v>166</v>
      </c>
      <c r="I703" s="48">
        <v>11</v>
      </c>
      <c r="J703" s="48">
        <v>0</v>
      </c>
      <c r="K703" s="48">
        <v>0</v>
      </c>
      <c r="L703" s="49"/>
      <c r="M703" s="49"/>
      <c r="N703" s="49"/>
      <c r="O703" s="48">
        <v>1</v>
      </c>
      <c r="P703" s="48">
        <v>166</v>
      </c>
      <c r="Q703" s="48">
        <v>161</v>
      </c>
      <c r="R703" s="48">
        <v>6</v>
      </c>
      <c r="S703" s="48">
        <v>0</v>
      </c>
      <c r="T703" s="48">
        <v>0</v>
      </c>
      <c r="U703" s="49"/>
      <c r="V703" s="49"/>
      <c r="W703" s="49"/>
      <c r="X703" s="48">
        <v>27</v>
      </c>
      <c r="Y703" s="48">
        <v>199</v>
      </c>
      <c r="Z703" s="48">
        <v>203</v>
      </c>
      <c r="AA703" s="48">
        <v>23</v>
      </c>
      <c r="AB703" s="48">
        <v>0</v>
      </c>
      <c r="AC703" s="48">
        <v>0</v>
      </c>
      <c r="AD703" s="49"/>
      <c r="AE703" s="49"/>
      <c r="AF703" s="49"/>
      <c r="AG703" s="48">
        <v>13</v>
      </c>
      <c r="AH703" s="48">
        <v>215</v>
      </c>
      <c r="AI703" s="48">
        <v>216</v>
      </c>
      <c r="AJ703" s="48">
        <v>12</v>
      </c>
      <c r="AK703" s="48">
        <v>0</v>
      </c>
      <c r="AL703" s="48">
        <v>0</v>
      </c>
    </row>
    <row r="704" spans="1:38" ht="20.100000000000001" customHeight="1" x14ac:dyDescent="0.2">
      <c r="D704" s="2" t="s">
        <v>98</v>
      </c>
      <c r="F704" s="49">
        <v>22</v>
      </c>
      <c r="G704" s="49">
        <v>205</v>
      </c>
      <c r="H704" s="49">
        <v>200</v>
      </c>
      <c r="I704" s="49">
        <v>27</v>
      </c>
      <c r="J704" s="49">
        <v>0</v>
      </c>
      <c r="K704" s="49">
        <v>0</v>
      </c>
      <c r="L704" s="49"/>
      <c r="M704" s="49"/>
      <c r="N704" s="49"/>
      <c r="O704" s="49">
        <v>4</v>
      </c>
      <c r="P704" s="49">
        <v>171</v>
      </c>
      <c r="Q704" s="49">
        <v>172</v>
      </c>
      <c r="R704" s="49">
        <v>3</v>
      </c>
      <c r="S704" s="49">
        <v>0</v>
      </c>
      <c r="T704" s="49">
        <v>0</v>
      </c>
      <c r="U704" s="49"/>
      <c r="V704" s="49"/>
      <c r="W704" s="49"/>
      <c r="X704" s="49">
        <v>4</v>
      </c>
      <c r="Y704" s="49">
        <v>52</v>
      </c>
      <c r="Z704" s="49">
        <v>45</v>
      </c>
      <c r="AA704" s="49">
        <v>11</v>
      </c>
      <c r="AB704" s="49">
        <v>0</v>
      </c>
      <c r="AC704" s="49">
        <v>0</v>
      </c>
      <c r="AD704" s="49"/>
      <c r="AE704" s="49"/>
      <c r="AF704" s="49"/>
      <c r="AG704" s="49">
        <v>17</v>
      </c>
      <c r="AH704" s="49">
        <v>207</v>
      </c>
      <c r="AI704" s="49">
        <v>206</v>
      </c>
      <c r="AJ704" s="49">
        <v>18</v>
      </c>
      <c r="AK704" s="49">
        <v>0</v>
      </c>
      <c r="AL704" s="49">
        <v>0</v>
      </c>
    </row>
    <row r="705" spans="1:38" ht="20.100000000000001" customHeight="1" x14ac:dyDescent="0.2"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</row>
    <row r="706" spans="1:38" s="1" customFormat="1" ht="20.100000000000001" customHeight="1" x14ac:dyDescent="0.25">
      <c r="A706" s="3"/>
      <c r="B706" s="6"/>
      <c r="C706" s="51" t="s">
        <v>159</v>
      </c>
      <c r="D706" s="52"/>
      <c r="E706" s="5"/>
      <c r="F706" s="53">
        <v>152</v>
      </c>
      <c r="G706" s="53">
        <v>726</v>
      </c>
      <c r="H706" s="53">
        <v>734</v>
      </c>
      <c r="I706" s="53">
        <v>144</v>
      </c>
      <c r="J706" s="53">
        <v>0</v>
      </c>
      <c r="K706" s="53">
        <v>0</v>
      </c>
      <c r="L706" s="54"/>
      <c r="M706" s="54"/>
      <c r="N706" s="54"/>
      <c r="O706" s="53">
        <v>11</v>
      </c>
      <c r="P706" s="53">
        <v>502</v>
      </c>
      <c r="Q706" s="53">
        <v>492</v>
      </c>
      <c r="R706" s="53">
        <v>21</v>
      </c>
      <c r="S706" s="53">
        <v>0</v>
      </c>
      <c r="T706" s="53">
        <v>0</v>
      </c>
      <c r="U706" s="54"/>
      <c r="V706" s="54"/>
      <c r="W706" s="54"/>
      <c r="X706" s="53">
        <v>113</v>
      </c>
      <c r="Y706" s="53">
        <v>469</v>
      </c>
      <c r="Z706" s="53">
        <v>481</v>
      </c>
      <c r="AA706" s="53">
        <v>101</v>
      </c>
      <c r="AB706" s="53">
        <v>0</v>
      </c>
      <c r="AC706" s="53">
        <v>0</v>
      </c>
      <c r="AD706" s="54"/>
      <c r="AE706" s="54"/>
      <c r="AF706" s="54"/>
      <c r="AG706" s="53">
        <v>57</v>
      </c>
      <c r="AH706" s="53">
        <v>634</v>
      </c>
      <c r="AI706" s="53">
        <v>633</v>
      </c>
      <c r="AJ706" s="53">
        <v>58</v>
      </c>
      <c r="AK706" s="53">
        <v>0</v>
      </c>
      <c r="AL706" s="53">
        <v>0</v>
      </c>
    </row>
    <row r="707" spans="1:38" s="1" customFormat="1" ht="20.100000000000001" customHeight="1" x14ac:dyDescent="0.2">
      <c r="A707" s="3"/>
      <c r="B707" s="6"/>
      <c r="C707" s="3"/>
      <c r="D707" s="3"/>
      <c r="E707" s="5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</row>
    <row r="708" spans="1:38" s="1" customFormat="1" ht="20.100000000000001" customHeight="1" x14ac:dyDescent="0.25">
      <c r="A708" s="3"/>
      <c r="B708" s="57" t="s">
        <v>295</v>
      </c>
      <c r="C708" s="58"/>
      <c r="D708" s="58"/>
      <c r="E708" s="5"/>
      <c r="F708" s="59">
        <v>152</v>
      </c>
      <c r="G708" s="59">
        <v>726</v>
      </c>
      <c r="H708" s="59">
        <v>734</v>
      </c>
      <c r="I708" s="59">
        <v>144</v>
      </c>
      <c r="J708" s="59">
        <v>0</v>
      </c>
      <c r="K708" s="59">
        <v>0</v>
      </c>
      <c r="L708" s="54"/>
      <c r="M708" s="54"/>
      <c r="N708" s="54"/>
      <c r="O708" s="59">
        <v>11</v>
      </c>
      <c r="P708" s="59">
        <v>502</v>
      </c>
      <c r="Q708" s="59">
        <v>492</v>
      </c>
      <c r="R708" s="59">
        <v>21</v>
      </c>
      <c r="S708" s="59">
        <v>0</v>
      </c>
      <c r="T708" s="59">
        <v>0</v>
      </c>
      <c r="U708" s="54"/>
      <c r="V708" s="54"/>
      <c r="W708" s="54"/>
      <c r="X708" s="59">
        <v>113</v>
      </c>
      <c r="Y708" s="59">
        <v>469</v>
      </c>
      <c r="Z708" s="59">
        <v>481</v>
      </c>
      <c r="AA708" s="59">
        <v>101</v>
      </c>
      <c r="AB708" s="59">
        <v>0</v>
      </c>
      <c r="AC708" s="59">
        <v>0</v>
      </c>
      <c r="AD708" s="54"/>
      <c r="AE708" s="54"/>
      <c r="AF708" s="54"/>
      <c r="AG708" s="59">
        <v>57</v>
      </c>
      <c r="AH708" s="59">
        <v>634</v>
      </c>
      <c r="AI708" s="59">
        <v>633</v>
      </c>
      <c r="AJ708" s="59">
        <v>58</v>
      </c>
      <c r="AK708" s="59">
        <v>0</v>
      </c>
      <c r="AL708" s="59">
        <v>0</v>
      </c>
    </row>
    <row r="709" spans="1:38" ht="20.100000000000001" customHeight="1" x14ac:dyDescent="0.2"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</row>
    <row r="710" spans="1:38" ht="20.100000000000001" customHeight="1" x14ac:dyDescent="0.2">
      <c r="B710" s="6" t="s">
        <v>296</v>
      </c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</row>
    <row r="711" spans="1:38" ht="20.100000000000001" customHeight="1" x14ac:dyDescent="0.2">
      <c r="B711" s="5"/>
      <c r="C711" s="3" t="s">
        <v>154</v>
      </c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</row>
    <row r="712" spans="1:38" ht="20.100000000000001" customHeight="1" x14ac:dyDescent="0.2">
      <c r="B712" s="5"/>
      <c r="D712" s="2" t="s">
        <v>96</v>
      </c>
      <c r="F712" s="39">
        <v>57</v>
      </c>
      <c r="G712" s="39">
        <v>879</v>
      </c>
      <c r="H712" s="39">
        <v>789</v>
      </c>
      <c r="I712" s="39">
        <v>147</v>
      </c>
      <c r="J712" s="39">
        <v>0</v>
      </c>
      <c r="K712" s="39">
        <v>0</v>
      </c>
      <c r="L712" s="39"/>
      <c r="M712" s="39"/>
      <c r="N712" s="39"/>
      <c r="O712" s="39">
        <v>8</v>
      </c>
      <c r="P712" s="39">
        <v>140</v>
      </c>
      <c r="Q712" s="39">
        <v>143</v>
      </c>
      <c r="R712" s="39">
        <v>5</v>
      </c>
      <c r="S712" s="39">
        <v>0</v>
      </c>
      <c r="T712" s="39">
        <v>0</v>
      </c>
      <c r="U712" s="39"/>
      <c r="V712" s="39"/>
      <c r="W712" s="39"/>
      <c r="X712" s="39">
        <v>76</v>
      </c>
      <c r="Y712" s="39">
        <v>630</v>
      </c>
      <c r="Z712" s="39">
        <v>617</v>
      </c>
      <c r="AA712" s="39">
        <v>89</v>
      </c>
      <c r="AB712" s="39">
        <v>0</v>
      </c>
      <c r="AC712" s="39">
        <v>0</v>
      </c>
      <c r="AD712" s="39"/>
      <c r="AE712" s="39"/>
      <c r="AF712" s="39"/>
      <c r="AG712" s="39">
        <v>34</v>
      </c>
      <c r="AH712" s="39">
        <v>283</v>
      </c>
      <c r="AI712" s="39">
        <v>287</v>
      </c>
      <c r="AJ712" s="39">
        <v>30</v>
      </c>
      <c r="AK712" s="39">
        <v>0</v>
      </c>
      <c r="AL712" s="39">
        <v>0</v>
      </c>
    </row>
    <row r="713" spans="1:38" ht="19.5" customHeight="1" x14ac:dyDescent="0.2">
      <c r="D713" s="47" t="s">
        <v>97</v>
      </c>
      <c r="F713" s="48">
        <v>93</v>
      </c>
      <c r="G713" s="48">
        <v>651</v>
      </c>
      <c r="H713" s="48">
        <v>694</v>
      </c>
      <c r="I713" s="48">
        <v>50</v>
      </c>
      <c r="J713" s="48">
        <v>0</v>
      </c>
      <c r="K713" s="48">
        <v>0</v>
      </c>
      <c r="L713" s="49"/>
      <c r="M713" s="49"/>
      <c r="N713" s="49"/>
      <c r="O713" s="48">
        <v>3</v>
      </c>
      <c r="P713" s="48">
        <v>143</v>
      </c>
      <c r="Q713" s="48">
        <v>143</v>
      </c>
      <c r="R713" s="48">
        <v>3</v>
      </c>
      <c r="S713" s="48">
        <v>0</v>
      </c>
      <c r="T713" s="48">
        <v>0</v>
      </c>
      <c r="U713" s="49"/>
      <c r="V713" s="49"/>
      <c r="W713" s="49"/>
      <c r="X713" s="48">
        <v>88</v>
      </c>
      <c r="Y713" s="48">
        <v>558</v>
      </c>
      <c r="Z713" s="48">
        <v>608</v>
      </c>
      <c r="AA713" s="48">
        <v>38</v>
      </c>
      <c r="AB713" s="48">
        <v>0</v>
      </c>
      <c r="AC713" s="48">
        <v>0</v>
      </c>
      <c r="AD713" s="49"/>
      <c r="AE713" s="49"/>
      <c r="AF713" s="49"/>
      <c r="AG713" s="48">
        <v>34</v>
      </c>
      <c r="AH713" s="48">
        <v>281</v>
      </c>
      <c r="AI713" s="48">
        <v>279</v>
      </c>
      <c r="AJ713" s="48">
        <v>36</v>
      </c>
      <c r="AK713" s="48">
        <v>0</v>
      </c>
      <c r="AL713" s="48">
        <v>0</v>
      </c>
    </row>
    <row r="714" spans="1:38" ht="20.100000000000001" customHeight="1" x14ac:dyDescent="0.2">
      <c r="D714" s="2" t="s">
        <v>113</v>
      </c>
      <c r="F714" s="39">
        <v>44</v>
      </c>
      <c r="G714" s="39">
        <v>489</v>
      </c>
      <c r="H714" s="39">
        <v>486</v>
      </c>
      <c r="I714" s="39">
        <v>47</v>
      </c>
      <c r="J714" s="39">
        <v>0</v>
      </c>
      <c r="K714" s="39">
        <v>0</v>
      </c>
      <c r="L714" s="39"/>
      <c r="M714" s="39"/>
      <c r="N714" s="39"/>
      <c r="O714" s="39">
        <v>10</v>
      </c>
      <c r="P714" s="39">
        <v>145</v>
      </c>
      <c r="Q714" s="39">
        <v>152</v>
      </c>
      <c r="R714" s="39">
        <v>3</v>
      </c>
      <c r="S714" s="39">
        <v>0</v>
      </c>
      <c r="T714" s="39">
        <v>0</v>
      </c>
      <c r="U714" s="39"/>
      <c r="V714" s="39"/>
      <c r="W714" s="39"/>
      <c r="X714" s="39">
        <v>84</v>
      </c>
      <c r="Y714" s="39">
        <v>517</v>
      </c>
      <c r="Z714" s="39">
        <v>521</v>
      </c>
      <c r="AA714" s="39">
        <v>80</v>
      </c>
      <c r="AB714" s="39">
        <v>0</v>
      </c>
      <c r="AC714" s="39">
        <v>0</v>
      </c>
      <c r="AD714" s="39"/>
      <c r="AE714" s="39"/>
      <c r="AF714" s="39"/>
      <c r="AG714" s="39">
        <v>38</v>
      </c>
      <c r="AH714" s="39">
        <v>268</v>
      </c>
      <c r="AI714" s="39">
        <v>274</v>
      </c>
      <c r="AJ714" s="39">
        <v>32</v>
      </c>
      <c r="AK714" s="39">
        <v>0</v>
      </c>
      <c r="AL714" s="39">
        <v>0</v>
      </c>
    </row>
    <row r="715" spans="1:38" ht="19.5" customHeight="1" x14ac:dyDescent="0.2">
      <c r="D715" s="47" t="s">
        <v>136</v>
      </c>
      <c r="F715" s="48">
        <v>25</v>
      </c>
      <c r="G715" s="48">
        <v>472</v>
      </c>
      <c r="H715" s="48">
        <v>457</v>
      </c>
      <c r="I715" s="48">
        <v>40</v>
      </c>
      <c r="J715" s="48">
        <v>0</v>
      </c>
      <c r="K715" s="48">
        <v>0</v>
      </c>
      <c r="L715" s="49"/>
      <c r="M715" s="49"/>
      <c r="N715" s="49"/>
      <c r="O715" s="48">
        <v>6</v>
      </c>
      <c r="P715" s="48">
        <v>148</v>
      </c>
      <c r="Q715" s="48">
        <v>147</v>
      </c>
      <c r="R715" s="48">
        <v>7</v>
      </c>
      <c r="S715" s="48">
        <v>0</v>
      </c>
      <c r="T715" s="48">
        <v>0</v>
      </c>
      <c r="U715" s="49"/>
      <c r="V715" s="49"/>
      <c r="W715" s="49"/>
      <c r="X715" s="48">
        <v>95</v>
      </c>
      <c r="Y715" s="48">
        <v>604</v>
      </c>
      <c r="Z715" s="48">
        <v>651</v>
      </c>
      <c r="AA715" s="48">
        <v>48</v>
      </c>
      <c r="AB715" s="48">
        <v>0</v>
      </c>
      <c r="AC715" s="48">
        <v>0</v>
      </c>
      <c r="AD715" s="49"/>
      <c r="AE715" s="49"/>
      <c r="AF715" s="49"/>
      <c r="AG715" s="48">
        <v>35</v>
      </c>
      <c r="AH715" s="48">
        <v>277</v>
      </c>
      <c r="AI715" s="48">
        <v>286</v>
      </c>
      <c r="AJ715" s="48">
        <v>26</v>
      </c>
      <c r="AK715" s="48">
        <v>0</v>
      </c>
      <c r="AL715" s="48">
        <v>0</v>
      </c>
    </row>
    <row r="716" spans="1:38" ht="20.100000000000001" customHeight="1" x14ac:dyDescent="0.2"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</row>
    <row r="717" spans="1:38" s="1" customFormat="1" ht="20.100000000000001" customHeight="1" x14ac:dyDescent="0.25">
      <c r="A717" s="3"/>
      <c r="B717" s="6"/>
      <c r="C717" s="51" t="s">
        <v>159</v>
      </c>
      <c r="D717" s="52"/>
      <c r="E717" s="5"/>
      <c r="F717" s="53">
        <v>219</v>
      </c>
      <c r="G717" s="53">
        <v>2491</v>
      </c>
      <c r="H717" s="53">
        <v>2426</v>
      </c>
      <c r="I717" s="53">
        <v>284</v>
      </c>
      <c r="J717" s="53">
        <v>0</v>
      </c>
      <c r="K717" s="53">
        <v>0</v>
      </c>
      <c r="L717" s="54"/>
      <c r="M717" s="54"/>
      <c r="N717" s="54"/>
      <c r="O717" s="53">
        <v>27</v>
      </c>
      <c r="P717" s="53">
        <v>576</v>
      </c>
      <c r="Q717" s="53">
        <v>585</v>
      </c>
      <c r="R717" s="53">
        <v>18</v>
      </c>
      <c r="S717" s="53">
        <v>0</v>
      </c>
      <c r="T717" s="53">
        <v>0</v>
      </c>
      <c r="U717" s="54"/>
      <c r="V717" s="54"/>
      <c r="W717" s="54"/>
      <c r="X717" s="53">
        <v>343</v>
      </c>
      <c r="Y717" s="53">
        <v>2309</v>
      </c>
      <c r="Z717" s="53">
        <v>2397</v>
      </c>
      <c r="AA717" s="53">
        <v>255</v>
      </c>
      <c r="AB717" s="53">
        <v>0</v>
      </c>
      <c r="AC717" s="53">
        <v>0</v>
      </c>
      <c r="AD717" s="54"/>
      <c r="AE717" s="54"/>
      <c r="AF717" s="54"/>
      <c r="AG717" s="53">
        <v>141</v>
      </c>
      <c r="AH717" s="53">
        <v>1109</v>
      </c>
      <c r="AI717" s="53">
        <v>1126</v>
      </c>
      <c r="AJ717" s="53">
        <v>124</v>
      </c>
      <c r="AK717" s="53">
        <v>0</v>
      </c>
      <c r="AL717" s="53">
        <v>0</v>
      </c>
    </row>
    <row r="718" spans="1:38" s="1" customFormat="1" ht="20.100000000000001" customHeight="1" x14ac:dyDescent="0.2">
      <c r="A718" s="3"/>
      <c r="B718" s="6"/>
      <c r="C718" s="3"/>
      <c r="D718" s="3"/>
      <c r="E718" s="5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</row>
    <row r="719" spans="1:38" s="1" customFormat="1" ht="20.100000000000001" customHeight="1" x14ac:dyDescent="0.25">
      <c r="A719" s="3"/>
      <c r="B719" s="57" t="s">
        <v>297</v>
      </c>
      <c r="C719" s="58"/>
      <c r="D719" s="58"/>
      <c r="E719" s="5"/>
      <c r="F719" s="59">
        <v>219</v>
      </c>
      <c r="G719" s="59">
        <v>2491</v>
      </c>
      <c r="H719" s="59">
        <v>2426</v>
      </c>
      <c r="I719" s="59">
        <v>284</v>
      </c>
      <c r="J719" s="59">
        <v>0</v>
      </c>
      <c r="K719" s="59">
        <v>0</v>
      </c>
      <c r="L719" s="54"/>
      <c r="M719" s="54"/>
      <c r="N719" s="54"/>
      <c r="O719" s="59">
        <v>27</v>
      </c>
      <c r="P719" s="59">
        <v>576</v>
      </c>
      <c r="Q719" s="59">
        <v>585</v>
      </c>
      <c r="R719" s="59">
        <v>18</v>
      </c>
      <c r="S719" s="59">
        <v>0</v>
      </c>
      <c r="T719" s="59">
        <v>0</v>
      </c>
      <c r="U719" s="54"/>
      <c r="V719" s="54"/>
      <c r="W719" s="54"/>
      <c r="X719" s="59">
        <v>343</v>
      </c>
      <c r="Y719" s="59">
        <v>2309</v>
      </c>
      <c r="Z719" s="59">
        <v>2397</v>
      </c>
      <c r="AA719" s="59">
        <v>255</v>
      </c>
      <c r="AB719" s="59">
        <v>0</v>
      </c>
      <c r="AC719" s="59">
        <v>0</v>
      </c>
      <c r="AD719" s="54"/>
      <c r="AE719" s="54"/>
      <c r="AF719" s="54"/>
      <c r="AG719" s="59">
        <v>141</v>
      </c>
      <c r="AH719" s="59">
        <v>1109</v>
      </c>
      <c r="AI719" s="59">
        <v>1126</v>
      </c>
      <c r="AJ719" s="59">
        <v>124</v>
      </c>
      <c r="AK719" s="59">
        <v>0</v>
      </c>
      <c r="AL719" s="59">
        <v>0</v>
      </c>
    </row>
    <row r="720" spans="1:38" s="1" customFormat="1" ht="20.100000000000001" customHeight="1" x14ac:dyDescent="0.2">
      <c r="A720" s="3"/>
      <c r="B720" s="63"/>
      <c r="C720" s="63"/>
      <c r="D720" s="63"/>
      <c r="E720" s="5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</row>
    <row r="721" spans="1:38" s="1" customFormat="1" ht="20.100000000000001" customHeight="1" x14ac:dyDescent="0.2">
      <c r="A721" s="3"/>
      <c r="B721" s="6" t="s">
        <v>298</v>
      </c>
      <c r="C721" s="63"/>
      <c r="D721" s="63"/>
      <c r="E721" s="5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</row>
    <row r="722" spans="1:38" s="1" customFormat="1" ht="20.100000000000001" customHeight="1" x14ac:dyDescent="0.2">
      <c r="A722" s="3"/>
      <c r="B722" s="63"/>
      <c r="C722" s="3" t="s">
        <v>154</v>
      </c>
      <c r="D722" s="2"/>
      <c r="E722" s="5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</row>
    <row r="723" spans="1:38" s="1" customFormat="1" ht="20.100000000000001" customHeight="1" x14ac:dyDescent="0.2">
      <c r="A723" s="3"/>
      <c r="B723" s="63"/>
      <c r="C723" s="3"/>
      <c r="D723" s="2" t="s">
        <v>299</v>
      </c>
      <c r="E723" s="5"/>
      <c r="F723" s="39">
        <v>46</v>
      </c>
      <c r="G723" s="39">
        <v>98</v>
      </c>
      <c r="H723" s="39">
        <v>141</v>
      </c>
      <c r="I723" s="39">
        <v>3</v>
      </c>
      <c r="J723" s="39">
        <v>0</v>
      </c>
      <c r="K723" s="39">
        <v>0</v>
      </c>
      <c r="L723" s="39"/>
      <c r="M723" s="39"/>
      <c r="N723" s="39"/>
      <c r="O723" s="39">
        <v>3</v>
      </c>
      <c r="P723" s="39">
        <v>92</v>
      </c>
      <c r="Q723" s="39">
        <v>95</v>
      </c>
      <c r="R723" s="39">
        <v>0</v>
      </c>
      <c r="S723" s="39">
        <v>0</v>
      </c>
      <c r="T723" s="39">
        <v>0</v>
      </c>
      <c r="U723" s="39"/>
      <c r="V723" s="39"/>
      <c r="W723" s="39"/>
      <c r="X723" s="39">
        <v>42</v>
      </c>
      <c r="Y723" s="39">
        <v>255</v>
      </c>
      <c r="Z723" s="39">
        <v>283</v>
      </c>
      <c r="AA723" s="39">
        <v>14</v>
      </c>
      <c r="AB723" s="39">
        <v>0</v>
      </c>
      <c r="AC723" s="39">
        <v>0</v>
      </c>
      <c r="AD723" s="39"/>
      <c r="AE723" s="39"/>
      <c r="AF723" s="39"/>
      <c r="AG723" s="39">
        <v>5</v>
      </c>
      <c r="AH723" s="39">
        <v>93</v>
      </c>
      <c r="AI723" s="39">
        <v>93</v>
      </c>
      <c r="AJ723" s="39">
        <v>5</v>
      </c>
      <c r="AK723" s="39">
        <v>0</v>
      </c>
      <c r="AL723" s="39">
        <v>0</v>
      </c>
    </row>
    <row r="724" spans="1:38" ht="19.5" customHeight="1" x14ac:dyDescent="0.2">
      <c r="D724" s="47" t="s">
        <v>300</v>
      </c>
      <c r="F724" s="48">
        <v>13</v>
      </c>
      <c r="G724" s="48">
        <v>136</v>
      </c>
      <c r="H724" s="48">
        <v>146</v>
      </c>
      <c r="I724" s="48">
        <v>3</v>
      </c>
      <c r="J724" s="48">
        <v>0</v>
      </c>
      <c r="K724" s="48">
        <v>0</v>
      </c>
      <c r="L724" s="49"/>
      <c r="M724" s="49"/>
      <c r="N724" s="49"/>
      <c r="O724" s="48">
        <v>2</v>
      </c>
      <c r="P724" s="48">
        <v>92</v>
      </c>
      <c r="Q724" s="48">
        <v>94</v>
      </c>
      <c r="R724" s="48">
        <v>0</v>
      </c>
      <c r="S724" s="48">
        <v>0</v>
      </c>
      <c r="T724" s="48">
        <v>0</v>
      </c>
      <c r="U724" s="49"/>
      <c r="V724" s="49"/>
      <c r="W724" s="49"/>
      <c r="X724" s="48">
        <v>50</v>
      </c>
      <c r="Y724" s="48">
        <v>228</v>
      </c>
      <c r="Z724" s="48">
        <v>251</v>
      </c>
      <c r="AA724" s="48">
        <v>27</v>
      </c>
      <c r="AB724" s="48">
        <v>0</v>
      </c>
      <c r="AC724" s="48">
        <v>0</v>
      </c>
      <c r="AD724" s="49"/>
      <c r="AE724" s="49"/>
      <c r="AF724" s="49"/>
      <c r="AG724" s="48">
        <v>4</v>
      </c>
      <c r="AH724" s="48">
        <v>96</v>
      </c>
      <c r="AI724" s="48">
        <v>96</v>
      </c>
      <c r="AJ724" s="48">
        <v>4</v>
      </c>
      <c r="AK724" s="48">
        <v>0</v>
      </c>
      <c r="AL724" s="48">
        <v>0</v>
      </c>
    </row>
    <row r="725" spans="1:38" s="1" customFormat="1" ht="19.5" customHeight="1" x14ac:dyDescent="0.2">
      <c r="A725" s="3"/>
      <c r="B725" s="63"/>
      <c r="C725" s="3"/>
      <c r="D725" s="2" t="s">
        <v>301</v>
      </c>
      <c r="E725" s="5"/>
      <c r="F725" s="39">
        <v>19</v>
      </c>
      <c r="G725" s="39">
        <v>154</v>
      </c>
      <c r="H725" s="39">
        <v>160</v>
      </c>
      <c r="I725" s="39">
        <v>13</v>
      </c>
      <c r="J725" s="39">
        <v>0</v>
      </c>
      <c r="K725" s="39">
        <v>0</v>
      </c>
      <c r="L725" s="39"/>
      <c r="M725" s="39"/>
      <c r="N725" s="39"/>
      <c r="O725" s="39">
        <v>4</v>
      </c>
      <c r="P725" s="39">
        <v>76</v>
      </c>
      <c r="Q725" s="39">
        <v>80</v>
      </c>
      <c r="R725" s="39">
        <v>0</v>
      </c>
      <c r="S725" s="39">
        <v>0</v>
      </c>
      <c r="T725" s="39">
        <v>0</v>
      </c>
      <c r="U725" s="39"/>
      <c r="V725" s="39"/>
      <c r="W725" s="39"/>
      <c r="X725" s="39">
        <v>68</v>
      </c>
      <c r="Y725" s="39">
        <v>256</v>
      </c>
      <c r="Z725" s="39">
        <v>285</v>
      </c>
      <c r="AA725" s="39">
        <v>39</v>
      </c>
      <c r="AB725" s="39">
        <v>0</v>
      </c>
      <c r="AC725" s="39">
        <v>0</v>
      </c>
      <c r="AD725" s="39"/>
      <c r="AE725" s="39"/>
      <c r="AF725" s="39"/>
      <c r="AG725" s="39">
        <v>9</v>
      </c>
      <c r="AH725" s="39">
        <v>101</v>
      </c>
      <c r="AI725" s="39">
        <v>105</v>
      </c>
      <c r="AJ725" s="39">
        <v>5</v>
      </c>
      <c r="AK725" s="39">
        <v>0</v>
      </c>
      <c r="AL725" s="39">
        <v>0</v>
      </c>
    </row>
    <row r="726" spans="1:38" s="1" customFormat="1" ht="19.5" customHeight="1" x14ac:dyDescent="0.2">
      <c r="A726" s="3"/>
      <c r="B726" s="63"/>
      <c r="C726" s="3"/>
      <c r="D726" s="47" t="s">
        <v>302</v>
      </c>
      <c r="E726" s="5"/>
      <c r="F726" s="48">
        <v>17</v>
      </c>
      <c r="G726" s="48">
        <v>209</v>
      </c>
      <c r="H726" s="48">
        <v>188</v>
      </c>
      <c r="I726" s="48">
        <v>38</v>
      </c>
      <c r="J726" s="48">
        <v>0</v>
      </c>
      <c r="K726" s="48">
        <v>0</v>
      </c>
      <c r="L726" s="49"/>
      <c r="M726" s="49"/>
      <c r="N726" s="49"/>
      <c r="O726" s="48">
        <v>3</v>
      </c>
      <c r="P726" s="48">
        <v>91</v>
      </c>
      <c r="Q726" s="48">
        <v>92</v>
      </c>
      <c r="R726" s="48">
        <v>2</v>
      </c>
      <c r="S726" s="48">
        <v>0</v>
      </c>
      <c r="T726" s="48">
        <v>0</v>
      </c>
      <c r="U726" s="49"/>
      <c r="V726" s="49"/>
      <c r="W726" s="49"/>
      <c r="X726" s="48">
        <v>0</v>
      </c>
      <c r="Y726" s="48">
        <v>45</v>
      </c>
      <c r="Z726" s="48">
        <v>42</v>
      </c>
      <c r="AA726" s="48">
        <v>3</v>
      </c>
      <c r="AB726" s="48">
        <v>0</v>
      </c>
      <c r="AC726" s="48">
        <v>0</v>
      </c>
      <c r="AD726" s="49"/>
      <c r="AE726" s="49"/>
      <c r="AF726" s="49"/>
      <c r="AG726" s="48">
        <v>4</v>
      </c>
      <c r="AH726" s="48">
        <v>88</v>
      </c>
      <c r="AI726" s="48">
        <v>89</v>
      </c>
      <c r="AJ726" s="48">
        <v>3</v>
      </c>
      <c r="AK726" s="48">
        <v>0</v>
      </c>
      <c r="AL726" s="48">
        <v>0</v>
      </c>
    </row>
    <row r="727" spans="1:38" s="1" customFormat="1" ht="19.5" customHeight="1" x14ac:dyDescent="0.2">
      <c r="A727" s="3"/>
      <c r="B727" s="63"/>
      <c r="C727" s="3"/>
      <c r="D727" s="2" t="s">
        <v>303</v>
      </c>
      <c r="E727" s="5"/>
      <c r="F727" s="39">
        <v>17</v>
      </c>
      <c r="G727" s="39">
        <v>170</v>
      </c>
      <c r="H727" s="39">
        <v>181</v>
      </c>
      <c r="I727" s="39">
        <v>6</v>
      </c>
      <c r="J727" s="39">
        <v>0</v>
      </c>
      <c r="K727" s="39">
        <v>0</v>
      </c>
      <c r="L727" s="39"/>
      <c r="M727" s="39"/>
      <c r="N727" s="39"/>
      <c r="O727" s="39">
        <v>2</v>
      </c>
      <c r="P727" s="39">
        <v>75</v>
      </c>
      <c r="Q727" s="39">
        <v>76</v>
      </c>
      <c r="R727" s="39">
        <v>1</v>
      </c>
      <c r="S727" s="39">
        <v>0</v>
      </c>
      <c r="T727" s="39">
        <v>0</v>
      </c>
      <c r="U727" s="39"/>
      <c r="V727" s="39"/>
      <c r="W727" s="39"/>
      <c r="X727" s="39">
        <v>3</v>
      </c>
      <c r="Y727" s="39">
        <v>22</v>
      </c>
      <c r="Z727" s="39">
        <v>21</v>
      </c>
      <c r="AA727" s="39">
        <v>4</v>
      </c>
      <c r="AB727" s="39">
        <v>0</v>
      </c>
      <c r="AC727" s="39">
        <v>0</v>
      </c>
      <c r="AD727" s="39"/>
      <c r="AE727" s="39"/>
      <c r="AF727" s="39"/>
      <c r="AG727" s="39">
        <v>4</v>
      </c>
      <c r="AH727" s="39">
        <v>104</v>
      </c>
      <c r="AI727" s="39">
        <v>106</v>
      </c>
      <c r="AJ727" s="39">
        <v>2</v>
      </c>
      <c r="AK727" s="39">
        <v>0</v>
      </c>
      <c r="AL727" s="39">
        <v>0</v>
      </c>
    </row>
    <row r="728" spans="1:38" s="1" customFormat="1" ht="19.5" customHeight="1" x14ac:dyDescent="0.2">
      <c r="A728" s="3"/>
      <c r="B728" s="63"/>
      <c r="C728" s="3"/>
      <c r="D728" s="47" t="s">
        <v>304</v>
      </c>
      <c r="E728" s="5"/>
      <c r="F728" s="48">
        <v>0</v>
      </c>
      <c r="G728" s="48">
        <v>9</v>
      </c>
      <c r="H728" s="48">
        <v>0</v>
      </c>
      <c r="I728" s="48">
        <v>9</v>
      </c>
      <c r="J728" s="48">
        <v>0</v>
      </c>
      <c r="K728" s="48">
        <v>0</v>
      </c>
      <c r="L728" s="49"/>
      <c r="M728" s="49"/>
      <c r="N728" s="49"/>
      <c r="O728" s="48">
        <v>0</v>
      </c>
      <c r="P728" s="48">
        <v>19</v>
      </c>
      <c r="Q728" s="48">
        <v>17</v>
      </c>
      <c r="R728" s="48">
        <v>2</v>
      </c>
      <c r="S728" s="48">
        <v>0</v>
      </c>
      <c r="T728" s="48">
        <v>0</v>
      </c>
      <c r="U728" s="49"/>
      <c r="V728" s="49"/>
      <c r="W728" s="49"/>
      <c r="X728" s="48">
        <v>0</v>
      </c>
      <c r="Y728" s="48">
        <v>1</v>
      </c>
      <c r="Z728" s="48">
        <v>0</v>
      </c>
      <c r="AA728" s="48">
        <v>1</v>
      </c>
      <c r="AB728" s="48">
        <v>0</v>
      </c>
      <c r="AC728" s="48">
        <v>0</v>
      </c>
      <c r="AD728" s="49"/>
      <c r="AE728" s="49"/>
      <c r="AF728" s="49"/>
      <c r="AG728" s="48">
        <v>0</v>
      </c>
      <c r="AH728" s="48">
        <v>26</v>
      </c>
      <c r="AI728" s="48">
        <v>15</v>
      </c>
      <c r="AJ728" s="48">
        <v>11</v>
      </c>
      <c r="AK728" s="48">
        <v>0</v>
      </c>
      <c r="AL728" s="48">
        <v>0</v>
      </c>
    </row>
    <row r="729" spans="1:38" s="1" customFormat="1" ht="20.100000000000001" customHeight="1" x14ac:dyDescent="0.2">
      <c r="A729" s="3"/>
      <c r="B729" s="63"/>
      <c r="C729" s="3"/>
      <c r="D729" s="2"/>
      <c r="E729" s="5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</row>
    <row r="730" spans="1:38" s="1" customFormat="1" ht="20.100000000000001" customHeight="1" x14ac:dyDescent="0.25">
      <c r="A730" s="3"/>
      <c r="B730" s="6"/>
      <c r="C730" s="51" t="s">
        <v>159</v>
      </c>
      <c r="D730" s="52"/>
      <c r="E730" s="5"/>
      <c r="F730" s="53">
        <v>112</v>
      </c>
      <c r="G730" s="53">
        <v>776</v>
      </c>
      <c r="H730" s="53">
        <v>816</v>
      </c>
      <c r="I730" s="53">
        <v>72</v>
      </c>
      <c r="J730" s="53">
        <v>0</v>
      </c>
      <c r="K730" s="53">
        <v>0</v>
      </c>
      <c r="L730" s="54"/>
      <c r="M730" s="54"/>
      <c r="N730" s="54"/>
      <c r="O730" s="53">
        <v>14</v>
      </c>
      <c r="P730" s="53">
        <v>445</v>
      </c>
      <c r="Q730" s="53">
        <v>454</v>
      </c>
      <c r="R730" s="53">
        <v>5</v>
      </c>
      <c r="S730" s="53">
        <v>0</v>
      </c>
      <c r="T730" s="53">
        <v>0</v>
      </c>
      <c r="U730" s="54"/>
      <c r="V730" s="54"/>
      <c r="W730" s="54"/>
      <c r="X730" s="53">
        <v>163</v>
      </c>
      <c r="Y730" s="53">
        <v>807</v>
      </c>
      <c r="Z730" s="53">
        <v>882</v>
      </c>
      <c r="AA730" s="53">
        <v>88</v>
      </c>
      <c r="AB730" s="53">
        <v>0</v>
      </c>
      <c r="AC730" s="53">
        <v>0</v>
      </c>
      <c r="AD730" s="54"/>
      <c r="AE730" s="54"/>
      <c r="AF730" s="54"/>
      <c r="AG730" s="53">
        <v>26</v>
      </c>
      <c r="AH730" s="53">
        <v>508</v>
      </c>
      <c r="AI730" s="53">
        <v>504</v>
      </c>
      <c r="AJ730" s="53">
        <v>30</v>
      </c>
      <c r="AK730" s="53">
        <v>0</v>
      </c>
      <c r="AL730" s="53">
        <v>0</v>
      </c>
    </row>
    <row r="731" spans="1:38" s="1" customFormat="1" ht="20.100000000000001" customHeight="1" x14ac:dyDescent="0.2">
      <c r="A731" s="3"/>
      <c r="B731" s="63"/>
      <c r="C731" s="63"/>
      <c r="D731" s="63"/>
      <c r="E731" s="5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</row>
    <row r="732" spans="1:38" s="1" customFormat="1" ht="20.100000000000001" customHeight="1" x14ac:dyDescent="0.25">
      <c r="A732" s="3"/>
      <c r="B732" s="57" t="s">
        <v>305</v>
      </c>
      <c r="C732" s="58"/>
      <c r="D732" s="58"/>
      <c r="E732" s="5"/>
      <c r="F732" s="59">
        <v>112</v>
      </c>
      <c r="G732" s="59">
        <v>776</v>
      </c>
      <c r="H732" s="59">
        <v>816</v>
      </c>
      <c r="I732" s="59">
        <v>72</v>
      </c>
      <c r="J732" s="59">
        <v>0</v>
      </c>
      <c r="K732" s="59">
        <v>0</v>
      </c>
      <c r="L732" s="54"/>
      <c r="M732" s="54"/>
      <c r="N732" s="54"/>
      <c r="O732" s="59">
        <v>14</v>
      </c>
      <c r="P732" s="59">
        <v>445</v>
      </c>
      <c r="Q732" s="59">
        <v>454</v>
      </c>
      <c r="R732" s="59">
        <v>5</v>
      </c>
      <c r="S732" s="59">
        <v>0</v>
      </c>
      <c r="T732" s="59">
        <v>0</v>
      </c>
      <c r="U732" s="54"/>
      <c r="V732" s="54"/>
      <c r="W732" s="54"/>
      <c r="X732" s="59">
        <v>163</v>
      </c>
      <c r="Y732" s="59">
        <v>807</v>
      </c>
      <c r="Z732" s="59">
        <v>882</v>
      </c>
      <c r="AA732" s="59">
        <v>88</v>
      </c>
      <c r="AB732" s="59">
        <v>0</v>
      </c>
      <c r="AC732" s="59">
        <v>0</v>
      </c>
      <c r="AD732" s="54"/>
      <c r="AE732" s="54"/>
      <c r="AF732" s="54"/>
      <c r="AG732" s="59">
        <v>26</v>
      </c>
      <c r="AH732" s="59">
        <v>508</v>
      </c>
      <c r="AI732" s="59">
        <v>504</v>
      </c>
      <c r="AJ732" s="59">
        <v>30</v>
      </c>
      <c r="AK732" s="59">
        <v>0</v>
      </c>
      <c r="AL732" s="59">
        <v>0</v>
      </c>
    </row>
    <row r="733" spans="1:38" s="1" customFormat="1" ht="20.100000000000001" customHeight="1" x14ac:dyDescent="0.2">
      <c r="A733" s="3"/>
      <c r="B733" s="63"/>
      <c r="C733" s="63"/>
      <c r="D733" s="63"/>
      <c r="E733" s="5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</row>
    <row r="734" spans="1:38" s="1" customFormat="1" ht="20.100000000000001" customHeight="1" x14ac:dyDescent="0.2">
      <c r="A734" s="3"/>
      <c r="B734" s="6" t="s">
        <v>306</v>
      </c>
      <c r="C734" s="63"/>
      <c r="D734" s="63"/>
      <c r="E734" s="5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</row>
    <row r="735" spans="1:38" s="1" customFormat="1" ht="20.100000000000001" customHeight="1" x14ac:dyDescent="0.2">
      <c r="A735" s="3"/>
      <c r="B735" s="63"/>
      <c r="C735" s="3" t="s">
        <v>154</v>
      </c>
      <c r="D735" s="2"/>
      <c r="E735" s="5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</row>
    <row r="736" spans="1:38" s="1" customFormat="1" ht="20.100000000000001" customHeight="1" x14ac:dyDescent="0.2">
      <c r="A736" s="3"/>
      <c r="B736" s="63"/>
      <c r="C736" s="3"/>
      <c r="D736" s="2" t="s">
        <v>96</v>
      </c>
      <c r="E736" s="5"/>
      <c r="F736" s="39">
        <v>28</v>
      </c>
      <c r="G736" s="39">
        <v>355</v>
      </c>
      <c r="H736" s="39">
        <v>324</v>
      </c>
      <c r="I736" s="39">
        <v>59</v>
      </c>
      <c r="J736" s="39">
        <v>0</v>
      </c>
      <c r="K736" s="39">
        <v>0</v>
      </c>
      <c r="L736" s="39"/>
      <c r="M736" s="39"/>
      <c r="N736" s="39"/>
      <c r="O736" s="39">
        <v>9</v>
      </c>
      <c r="P736" s="39">
        <v>156</v>
      </c>
      <c r="Q736" s="39">
        <v>156</v>
      </c>
      <c r="R736" s="39">
        <v>9</v>
      </c>
      <c r="S736" s="39">
        <v>0</v>
      </c>
      <c r="T736" s="39">
        <v>0</v>
      </c>
      <c r="U736" s="39"/>
      <c r="V736" s="39"/>
      <c r="W736" s="39"/>
      <c r="X736" s="39">
        <v>129</v>
      </c>
      <c r="Y736" s="39">
        <v>690</v>
      </c>
      <c r="Z736" s="39">
        <v>672</v>
      </c>
      <c r="AA736" s="39">
        <v>147</v>
      </c>
      <c r="AB736" s="39">
        <v>0</v>
      </c>
      <c r="AC736" s="39">
        <v>0</v>
      </c>
      <c r="AD736" s="39"/>
      <c r="AE736" s="39"/>
      <c r="AF736" s="39"/>
      <c r="AG736" s="39">
        <v>19</v>
      </c>
      <c r="AH736" s="39">
        <v>218</v>
      </c>
      <c r="AI736" s="39">
        <v>216</v>
      </c>
      <c r="AJ736" s="39">
        <v>21</v>
      </c>
      <c r="AK736" s="39">
        <v>0</v>
      </c>
      <c r="AL736" s="39">
        <v>0</v>
      </c>
    </row>
    <row r="737" spans="1:38" ht="19.5" customHeight="1" x14ac:dyDescent="0.2">
      <c r="D737" s="47" t="s">
        <v>97</v>
      </c>
      <c r="F737" s="48">
        <v>85</v>
      </c>
      <c r="G737" s="48">
        <v>1067</v>
      </c>
      <c r="H737" s="48">
        <v>1044</v>
      </c>
      <c r="I737" s="48">
        <v>108</v>
      </c>
      <c r="J737" s="48">
        <v>0</v>
      </c>
      <c r="K737" s="48">
        <v>0</v>
      </c>
      <c r="L737" s="49"/>
      <c r="M737" s="49"/>
      <c r="N737" s="49"/>
      <c r="O737" s="48">
        <v>10</v>
      </c>
      <c r="P737" s="48">
        <v>160</v>
      </c>
      <c r="Q737" s="48">
        <v>164</v>
      </c>
      <c r="R737" s="48">
        <v>6</v>
      </c>
      <c r="S737" s="48">
        <v>0</v>
      </c>
      <c r="T737" s="48">
        <v>0</v>
      </c>
      <c r="U737" s="49"/>
      <c r="V737" s="49"/>
      <c r="W737" s="49"/>
      <c r="X737" s="48">
        <v>55</v>
      </c>
      <c r="Y737" s="48">
        <v>318</v>
      </c>
      <c r="Z737" s="48">
        <v>311</v>
      </c>
      <c r="AA737" s="48">
        <v>62</v>
      </c>
      <c r="AB737" s="48">
        <v>0</v>
      </c>
      <c r="AC737" s="48">
        <v>0</v>
      </c>
      <c r="AD737" s="49"/>
      <c r="AE737" s="49"/>
      <c r="AF737" s="49"/>
      <c r="AG737" s="48">
        <v>24</v>
      </c>
      <c r="AH737" s="48">
        <v>217</v>
      </c>
      <c r="AI737" s="48">
        <v>216</v>
      </c>
      <c r="AJ737" s="48">
        <v>25</v>
      </c>
      <c r="AK737" s="48">
        <v>0</v>
      </c>
      <c r="AL737" s="48">
        <v>0</v>
      </c>
    </row>
    <row r="738" spans="1:38" s="1" customFormat="1" ht="20.100000000000001" customHeight="1" x14ac:dyDescent="0.2">
      <c r="A738" s="3"/>
      <c r="B738" s="63"/>
      <c r="C738" s="3"/>
      <c r="D738" s="2"/>
      <c r="E738" s="5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</row>
    <row r="739" spans="1:38" s="1" customFormat="1" ht="20.100000000000001" customHeight="1" x14ac:dyDescent="0.25">
      <c r="A739" s="3"/>
      <c r="B739" s="6"/>
      <c r="C739" s="51" t="s">
        <v>159</v>
      </c>
      <c r="D739" s="52"/>
      <c r="E739" s="5"/>
      <c r="F739" s="53">
        <v>113</v>
      </c>
      <c r="G739" s="53">
        <v>1422</v>
      </c>
      <c r="H739" s="53">
        <v>1368</v>
      </c>
      <c r="I739" s="53">
        <v>167</v>
      </c>
      <c r="J739" s="53">
        <v>0</v>
      </c>
      <c r="K739" s="53">
        <v>0</v>
      </c>
      <c r="L739" s="54"/>
      <c r="M739" s="54"/>
      <c r="N739" s="54"/>
      <c r="O739" s="53">
        <v>19</v>
      </c>
      <c r="P739" s="53">
        <v>316</v>
      </c>
      <c r="Q739" s="53">
        <v>320</v>
      </c>
      <c r="R739" s="53">
        <v>15</v>
      </c>
      <c r="S739" s="53">
        <v>0</v>
      </c>
      <c r="T739" s="53">
        <v>0</v>
      </c>
      <c r="U739" s="54"/>
      <c r="V739" s="54"/>
      <c r="W739" s="54"/>
      <c r="X739" s="53">
        <v>184</v>
      </c>
      <c r="Y739" s="53">
        <v>1008</v>
      </c>
      <c r="Z739" s="53">
        <v>983</v>
      </c>
      <c r="AA739" s="53">
        <v>209</v>
      </c>
      <c r="AB739" s="53">
        <v>0</v>
      </c>
      <c r="AC739" s="53">
        <v>0</v>
      </c>
      <c r="AD739" s="54"/>
      <c r="AE739" s="54"/>
      <c r="AF739" s="54"/>
      <c r="AG739" s="53">
        <v>43</v>
      </c>
      <c r="AH739" s="53">
        <v>435</v>
      </c>
      <c r="AI739" s="53">
        <v>432</v>
      </c>
      <c r="AJ739" s="53">
        <v>46</v>
      </c>
      <c r="AK739" s="53">
        <v>0</v>
      </c>
      <c r="AL739" s="53">
        <v>0</v>
      </c>
    </row>
    <row r="740" spans="1:38" s="1" customFormat="1" ht="20.100000000000001" customHeight="1" x14ac:dyDescent="0.2">
      <c r="A740" s="3"/>
      <c r="B740" s="63"/>
      <c r="C740" s="63"/>
      <c r="D740" s="63"/>
      <c r="E740" s="5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</row>
    <row r="741" spans="1:38" s="1" customFormat="1" ht="20.100000000000001" customHeight="1" x14ac:dyDescent="0.25">
      <c r="A741" s="3"/>
      <c r="B741" s="57" t="s">
        <v>307</v>
      </c>
      <c r="C741" s="58"/>
      <c r="D741" s="58"/>
      <c r="E741" s="5"/>
      <c r="F741" s="59">
        <v>113</v>
      </c>
      <c r="G741" s="59">
        <v>1422</v>
      </c>
      <c r="H741" s="59">
        <v>1368</v>
      </c>
      <c r="I741" s="59">
        <v>167</v>
      </c>
      <c r="J741" s="59">
        <v>0</v>
      </c>
      <c r="K741" s="59">
        <v>0</v>
      </c>
      <c r="L741" s="54"/>
      <c r="M741" s="54"/>
      <c r="N741" s="54"/>
      <c r="O741" s="59">
        <v>19</v>
      </c>
      <c r="P741" s="59">
        <v>316</v>
      </c>
      <c r="Q741" s="59">
        <v>320</v>
      </c>
      <c r="R741" s="59">
        <v>15</v>
      </c>
      <c r="S741" s="59">
        <v>0</v>
      </c>
      <c r="T741" s="59">
        <v>0</v>
      </c>
      <c r="U741" s="54"/>
      <c r="V741" s="54"/>
      <c r="W741" s="54"/>
      <c r="X741" s="59">
        <v>184</v>
      </c>
      <c r="Y741" s="59">
        <v>1008</v>
      </c>
      <c r="Z741" s="59">
        <v>983</v>
      </c>
      <c r="AA741" s="59">
        <v>209</v>
      </c>
      <c r="AB741" s="59">
        <v>0</v>
      </c>
      <c r="AC741" s="59">
        <v>0</v>
      </c>
      <c r="AD741" s="54"/>
      <c r="AE741" s="54"/>
      <c r="AF741" s="54"/>
      <c r="AG741" s="59">
        <v>43</v>
      </c>
      <c r="AH741" s="59">
        <v>435</v>
      </c>
      <c r="AI741" s="59">
        <v>432</v>
      </c>
      <c r="AJ741" s="59">
        <v>46</v>
      </c>
      <c r="AK741" s="59">
        <v>0</v>
      </c>
      <c r="AL741" s="59">
        <v>0</v>
      </c>
    </row>
    <row r="742" spans="1:38" s="1" customFormat="1" ht="20.100000000000001" customHeight="1" x14ac:dyDescent="0.2">
      <c r="A742" s="3"/>
      <c r="B742" s="63"/>
      <c r="C742" s="63"/>
      <c r="D742" s="63"/>
      <c r="E742" s="5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</row>
    <row r="743" spans="1:38" s="1" customFormat="1" ht="20.100000000000001" customHeight="1" x14ac:dyDescent="0.2">
      <c r="A743" s="3"/>
      <c r="B743" s="6" t="s">
        <v>308</v>
      </c>
      <c r="C743" s="63"/>
      <c r="D743" s="63"/>
      <c r="E743" s="5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</row>
    <row r="744" spans="1:38" s="1" customFormat="1" ht="20.100000000000001" customHeight="1" x14ac:dyDescent="0.2">
      <c r="A744" s="3"/>
      <c r="B744" s="63"/>
      <c r="C744" s="3" t="s">
        <v>154</v>
      </c>
      <c r="D744" s="2"/>
      <c r="E744" s="5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</row>
    <row r="745" spans="1:38" s="1" customFormat="1" ht="20.100000000000001" customHeight="1" x14ac:dyDescent="0.2">
      <c r="A745" s="3"/>
      <c r="B745" s="63"/>
      <c r="C745" s="3"/>
      <c r="D745" s="2" t="s">
        <v>122</v>
      </c>
      <c r="E745" s="5"/>
      <c r="F745" s="39">
        <v>427</v>
      </c>
      <c r="G745" s="39">
        <v>495</v>
      </c>
      <c r="H745" s="39">
        <v>445</v>
      </c>
      <c r="I745" s="39">
        <v>477</v>
      </c>
      <c r="J745" s="39">
        <v>0</v>
      </c>
      <c r="K745" s="39">
        <v>0</v>
      </c>
      <c r="L745" s="39"/>
      <c r="M745" s="39"/>
      <c r="N745" s="39"/>
      <c r="O745" s="39">
        <v>21</v>
      </c>
      <c r="P745" s="39">
        <v>195</v>
      </c>
      <c r="Q745" s="39">
        <v>197</v>
      </c>
      <c r="R745" s="39">
        <v>19</v>
      </c>
      <c r="S745" s="39">
        <v>0</v>
      </c>
      <c r="T745" s="39">
        <v>0</v>
      </c>
      <c r="U745" s="39"/>
      <c r="V745" s="39"/>
      <c r="W745" s="39"/>
      <c r="X745" s="39">
        <v>483</v>
      </c>
      <c r="Y745" s="39">
        <v>292</v>
      </c>
      <c r="Z745" s="39">
        <v>278</v>
      </c>
      <c r="AA745" s="39">
        <v>497</v>
      </c>
      <c r="AB745" s="39">
        <v>0</v>
      </c>
      <c r="AC745" s="39">
        <v>0</v>
      </c>
      <c r="AD745" s="39"/>
      <c r="AE745" s="39"/>
      <c r="AF745" s="39"/>
      <c r="AG745" s="39">
        <v>51</v>
      </c>
      <c r="AH745" s="39">
        <v>276</v>
      </c>
      <c r="AI745" s="39">
        <v>287</v>
      </c>
      <c r="AJ745" s="39">
        <v>40</v>
      </c>
      <c r="AK745" s="39">
        <v>0</v>
      </c>
      <c r="AL745" s="39">
        <v>0</v>
      </c>
    </row>
    <row r="746" spans="1:38" ht="19.5" customHeight="1" x14ac:dyDescent="0.2">
      <c r="D746" s="47" t="s">
        <v>97</v>
      </c>
      <c r="F746" s="48">
        <v>44</v>
      </c>
      <c r="G746" s="48">
        <v>611</v>
      </c>
      <c r="H746" s="48">
        <v>606</v>
      </c>
      <c r="I746" s="48">
        <v>49</v>
      </c>
      <c r="J746" s="48">
        <v>0</v>
      </c>
      <c r="K746" s="48">
        <v>0</v>
      </c>
      <c r="L746" s="49"/>
      <c r="M746" s="49"/>
      <c r="N746" s="49"/>
      <c r="O746" s="48">
        <v>13</v>
      </c>
      <c r="P746" s="48">
        <v>256</v>
      </c>
      <c r="Q746" s="48">
        <v>251</v>
      </c>
      <c r="R746" s="48">
        <v>18</v>
      </c>
      <c r="S746" s="48">
        <v>0</v>
      </c>
      <c r="T746" s="48">
        <v>0</v>
      </c>
      <c r="U746" s="49"/>
      <c r="V746" s="49"/>
      <c r="W746" s="49"/>
      <c r="X746" s="48">
        <v>41</v>
      </c>
      <c r="Y746" s="48">
        <v>428</v>
      </c>
      <c r="Z746" s="48">
        <v>438</v>
      </c>
      <c r="AA746" s="48">
        <v>31</v>
      </c>
      <c r="AB746" s="48">
        <v>0</v>
      </c>
      <c r="AC746" s="48">
        <v>0</v>
      </c>
      <c r="AD746" s="49"/>
      <c r="AE746" s="49"/>
      <c r="AF746" s="49"/>
      <c r="AG746" s="48">
        <v>21</v>
      </c>
      <c r="AH746" s="48">
        <v>234</v>
      </c>
      <c r="AI746" s="48">
        <v>238</v>
      </c>
      <c r="AJ746" s="48">
        <v>17</v>
      </c>
      <c r="AK746" s="48">
        <v>0</v>
      </c>
      <c r="AL746" s="48">
        <v>0</v>
      </c>
    </row>
    <row r="747" spans="1:38" s="1" customFormat="1" ht="20.100000000000001" customHeight="1" x14ac:dyDescent="0.2">
      <c r="A747" s="3"/>
      <c r="B747" s="63"/>
      <c r="C747" s="3"/>
      <c r="D747" s="2"/>
      <c r="E747" s="5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</row>
    <row r="748" spans="1:38" s="1" customFormat="1" ht="20.100000000000001" customHeight="1" x14ac:dyDescent="0.25">
      <c r="A748" s="3"/>
      <c r="B748" s="6"/>
      <c r="C748" s="51" t="s">
        <v>159</v>
      </c>
      <c r="D748" s="52"/>
      <c r="E748" s="5"/>
      <c r="F748" s="53">
        <v>471</v>
      </c>
      <c r="G748" s="53">
        <v>1106</v>
      </c>
      <c r="H748" s="53">
        <v>1051</v>
      </c>
      <c r="I748" s="53">
        <v>526</v>
      </c>
      <c r="J748" s="53">
        <v>0</v>
      </c>
      <c r="K748" s="53">
        <v>0</v>
      </c>
      <c r="L748" s="54"/>
      <c r="M748" s="54"/>
      <c r="N748" s="54"/>
      <c r="O748" s="53">
        <v>34</v>
      </c>
      <c r="P748" s="53">
        <v>451</v>
      </c>
      <c r="Q748" s="53">
        <v>448</v>
      </c>
      <c r="R748" s="53">
        <v>37</v>
      </c>
      <c r="S748" s="53">
        <v>0</v>
      </c>
      <c r="T748" s="53">
        <v>0</v>
      </c>
      <c r="U748" s="54"/>
      <c r="V748" s="54"/>
      <c r="W748" s="54"/>
      <c r="X748" s="53">
        <v>524</v>
      </c>
      <c r="Y748" s="53">
        <v>720</v>
      </c>
      <c r="Z748" s="53">
        <v>716</v>
      </c>
      <c r="AA748" s="53">
        <v>528</v>
      </c>
      <c r="AB748" s="53">
        <v>0</v>
      </c>
      <c r="AC748" s="53">
        <v>0</v>
      </c>
      <c r="AD748" s="54"/>
      <c r="AE748" s="54"/>
      <c r="AF748" s="54"/>
      <c r="AG748" s="53">
        <v>72</v>
      </c>
      <c r="AH748" s="53">
        <v>510</v>
      </c>
      <c r="AI748" s="53">
        <v>525</v>
      </c>
      <c r="AJ748" s="53">
        <v>57</v>
      </c>
      <c r="AK748" s="53">
        <v>0</v>
      </c>
      <c r="AL748" s="53">
        <v>0</v>
      </c>
    </row>
    <row r="749" spans="1:38" s="1" customFormat="1" ht="20.100000000000001" customHeight="1" x14ac:dyDescent="0.2">
      <c r="A749" s="3"/>
      <c r="B749" s="63"/>
      <c r="C749" s="63"/>
      <c r="D749" s="63"/>
      <c r="E749" s="5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</row>
    <row r="750" spans="1:38" s="1" customFormat="1" ht="20.100000000000001" customHeight="1" x14ac:dyDescent="0.25">
      <c r="A750" s="3"/>
      <c r="B750" s="57" t="s">
        <v>309</v>
      </c>
      <c r="C750" s="58"/>
      <c r="D750" s="58"/>
      <c r="E750" s="5"/>
      <c r="F750" s="59">
        <v>471</v>
      </c>
      <c r="G750" s="59">
        <v>1106</v>
      </c>
      <c r="H750" s="59">
        <v>1051</v>
      </c>
      <c r="I750" s="59">
        <v>526</v>
      </c>
      <c r="J750" s="59">
        <v>0</v>
      </c>
      <c r="K750" s="59">
        <v>0</v>
      </c>
      <c r="L750" s="54"/>
      <c r="M750" s="54"/>
      <c r="N750" s="54"/>
      <c r="O750" s="59">
        <v>34</v>
      </c>
      <c r="P750" s="59">
        <v>451</v>
      </c>
      <c r="Q750" s="59">
        <v>448</v>
      </c>
      <c r="R750" s="59">
        <v>37</v>
      </c>
      <c r="S750" s="59">
        <v>0</v>
      </c>
      <c r="T750" s="59">
        <v>0</v>
      </c>
      <c r="U750" s="54"/>
      <c r="V750" s="54"/>
      <c r="W750" s="54"/>
      <c r="X750" s="59">
        <v>524</v>
      </c>
      <c r="Y750" s="59">
        <v>720</v>
      </c>
      <c r="Z750" s="59">
        <v>716</v>
      </c>
      <c r="AA750" s="59">
        <v>528</v>
      </c>
      <c r="AB750" s="59">
        <v>0</v>
      </c>
      <c r="AC750" s="59">
        <v>0</v>
      </c>
      <c r="AD750" s="54"/>
      <c r="AE750" s="54"/>
      <c r="AF750" s="54"/>
      <c r="AG750" s="59">
        <v>72</v>
      </c>
      <c r="AH750" s="59">
        <v>510</v>
      </c>
      <c r="AI750" s="59">
        <v>525</v>
      </c>
      <c r="AJ750" s="59">
        <v>57</v>
      </c>
      <c r="AK750" s="59">
        <v>0</v>
      </c>
      <c r="AL750" s="59">
        <v>0</v>
      </c>
    </row>
    <row r="751" spans="1:38" ht="20.100000000000001" customHeight="1" x14ac:dyDescent="0.2"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</row>
    <row r="752" spans="1:38" s="69" customFormat="1" ht="30" customHeight="1" x14ac:dyDescent="0.2">
      <c r="A752" s="65"/>
      <c r="B752" s="66" t="s">
        <v>310</v>
      </c>
      <c r="C752" s="67"/>
      <c r="D752" s="67"/>
      <c r="E752" s="5"/>
      <c r="F752" s="68">
        <v>23658</v>
      </c>
      <c r="G752" s="68">
        <v>123276</v>
      </c>
      <c r="H752" s="68">
        <v>123869</v>
      </c>
      <c r="I752" s="68">
        <v>23064</v>
      </c>
      <c r="J752" s="68">
        <v>0</v>
      </c>
      <c r="K752" s="68">
        <v>0</v>
      </c>
      <c r="L752" s="54"/>
      <c r="M752" s="54"/>
      <c r="N752" s="54"/>
      <c r="O752" s="68">
        <v>3723</v>
      </c>
      <c r="P752" s="68">
        <v>83899</v>
      </c>
      <c r="Q752" s="68">
        <v>84177</v>
      </c>
      <c r="R752" s="68">
        <v>3435</v>
      </c>
      <c r="S752" s="68">
        <v>0</v>
      </c>
      <c r="T752" s="68">
        <v>10</v>
      </c>
      <c r="U752" s="54"/>
      <c r="V752" s="54"/>
      <c r="W752" s="54"/>
      <c r="X752" s="68">
        <v>48285</v>
      </c>
      <c r="Y752" s="68">
        <v>187020</v>
      </c>
      <c r="Z752" s="68">
        <v>193757</v>
      </c>
      <c r="AA752" s="68">
        <v>41549</v>
      </c>
      <c r="AB752" s="68">
        <v>0</v>
      </c>
      <c r="AC752" s="68">
        <v>0</v>
      </c>
      <c r="AD752" s="54"/>
      <c r="AE752" s="54"/>
      <c r="AF752" s="54"/>
      <c r="AG752" s="68">
        <v>13850</v>
      </c>
      <c r="AH752" s="68">
        <v>195367</v>
      </c>
      <c r="AI752" s="68">
        <v>199797</v>
      </c>
      <c r="AJ752" s="68">
        <v>11806</v>
      </c>
      <c r="AK752" s="68">
        <v>2390</v>
      </c>
      <c r="AL752" s="68">
        <v>4</v>
      </c>
    </row>
  </sheetData>
  <mergeCells count="7">
    <mergeCell ref="A8:D8"/>
    <mergeCell ref="A2:AL3"/>
    <mergeCell ref="A4:AL5"/>
    <mergeCell ref="F7:K7"/>
    <mergeCell ref="O7:T7"/>
    <mergeCell ref="X7:AC7"/>
    <mergeCell ref="AG7:AL7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2:AL752"/>
  <sheetViews>
    <sheetView view="pageBreakPreview" zoomScale="80" zoomScaleNormal="60" zoomScaleSheetLayoutView="80" workbookViewId="0">
      <pane ySplit="9" topLeftCell="A10" activePane="bottomLeft" state="frozen"/>
      <selection activeCell="A10" sqref="A10"/>
      <selection pane="bottomLeft" activeCell="A9" sqref="A9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11" width="12.7109375" style="4" customWidth="1"/>
    <col min="12" max="14" width="1.7109375" style="4" customWidth="1"/>
    <col min="15" max="20" width="12.7109375" style="4" customWidth="1"/>
    <col min="21" max="23" width="1.7109375" style="4" customWidth="1"/>
    <col min="24" max="29" width="12.7109375" style="4" customWidth="1"/>
    <col min="30" max="32" width="1.7109375" style="4" customWidth="1"/>
    <col min="33" max="38" width="12.7109375" style="4" customWidth="1"/>
    <col min="39" max="16384" width="11.42578125" style="7"/>
  </cols>
  <sheetData>
    <row r="2" spans="1:38" ht="12.75" x14ac:dyDescent="0.2">
      <c r="A2" s="82" t="s">
        <v>65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</row>
    <row r="3" spans="1:38" ht="12.75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</row>
    <row r="4" spans="1:38" ht="12.75" x14ac:dyDescent="0.2">
      <c r="A4" s="82" t="s">
        <v>93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</row>
    <row r="5" spans="1:38" ht="13.5" thickBot="1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</row>
    <row r="6" spans="1:38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</row>
    <row r="7" spans="1:38" ht="30" customHeight="1" thickBot="1" x14ac:dyDescent="0.25">
      <c r="A7" s="6"/>
      <c r="C7" s="6"/>
      <c r="D7" s="5"/>
      <c r="F7" s="84" t="s">
        <v>37</v>
      </c>
      <c r="G7" s="84"/>
      <c r="H7" s="84"/>
      <c r="I7" s="84"/>
      <c r="J7" s="84"/>
      <c r="K7" s="84"/>
      <c r="L7" s="19"/>
      <c r="M7" s="19"/>
      <c r="N7" s="19"/>
      <c r="O7" s="84" t="s">
        <v>36</v>
      </c>
      <c r="P7" s="84"/>
      <c r="Q7" s="84"/>
      <c r="R7" s="84"/>
      <c r="S7" s="84"/>
      <c r="T7" s="84"/>
      <c r="U7" s="19"/>
      <c r="V7" s="19"/>
      <c r="W7" s="19"/>
      <c r="X7" s="84" t="s">
        <v>35</v>
      </c>
      <c r="Y7" s="84"/>
      <c r="Z7" s="84"/>
      <c r="AA7" s="84"/>
      <c r="AB7" s="84"/>
      <c r="AC7" s="84"/>
      <c r="AD7" s="19"/>
      <c r="AE7" s="19"/>
      <c r="AF7" s="19"/>
      <c r="AG7" s="84" t="s">
        <v>34</v>
      </c>
      <c r="AH7" s="84"/>
      <c r="AI7" s="84"/>
      <c r="AJ7" s="84"/>
      <c r="AK7" s="84"/>
      <c r="AL7" s="84"/>
    </row>
    <row r="8" spans="1:38" ht="50.1" customHeight="1" thickBot="1" x14ac:dyDescent="0.25">
      <c r="A8" s="85" t="s">
        <v>3</v>
      </c>
      <c r="B8" s="85"/>
      <c r="C8" s="85"/>
      <c r="D8" s="85"/>
      <c r="E8" s="7"/>
      <c r="F8" s="15" t="s">
        <v>4</v>
      </c>
      <c r="G8" s="15" t="s">
        <v>61</v>
      </c>
      <c r="H8" s="15" t="s">
        <v>62</v>
      </c>
      <c r="I8" s="15" t="s">
        <v>16</v>
      </c>
      <c r="J8" s="15" t="s">
        <v>17</v>
      </c>
      <c r="K8" s="15" t="s">
        <v>18</v>
      </c>
      <c r="L8" s="11"/>
      <c r="M8" s="11"/>
      <c r="N8" s="11"/>
      <c r="O8" s="15" t="s">
        <v>4</v>
      </c>
      <c r="P8" s="15" t="s">
        <v>61</v>
      </c>
      <c r="Q8" s="15" t="s">
        <v>62</v>
      </c>
      <c r="R8" s="15" t="s">
        <v>16</v>
      </c>
      <c r="S8" s="15" t="s">
        <v>17</v>
      </c>
      <c r="T8" s="15" t="s">
        <v>18</v>
      </c>
      <c r="U8" s="11"/>
      <c r="V8" s="11"/>
      <c r="W8" s="11"/>
      <c r="X8" s="15" t="s">
        <v>4</v>
      </c>
      <c r="Y8" s="15" t="s">
        <v>61</v>
      </c>
      <c r="Z8" s="15" t="s">
        <v>62</v>
      </c>
      <c r="AA8" s="15" t="s">
        <v>16</v>
      </c>
      <c r="AB8" s="15" t="s">
        <v>17</v>
      </c>
      <c r="AC8" s="15" t="s">
        <v>18</v>
      </c>
      <c r="AD8" s="11"/>
      <c r="AE8" s="11"/>
      <c r="AF8" s="11"/>
      <c r="AG8" s="15" t="s">
        <v>4</v>
      </c>
      <c r="AH8" s="15" t="s">
        <v>61</v>
      </c>
      <c r="AI8" s="15" t="s">
        <v>62</v>
      </c>
      <c r="AJ8" s="15" t="s">
        <v>16</v>
      </c>
      <c r="AK8" s="15" t="s">
        <v>17</v>
      </c>
      <c r="AL8" s="15" t="s">
        <v>18</v>
      </c>
    </row>
    <row r="9" spans="1:38" ht="20.100000000000001" customHeight="1" x14ac:dyDescent="0.2"/>
    <row r="10" spans="1:38" ht="20.100000000000001" customHeight="1" x14ac:dyDescent="0.2">
      <c r="A10" s="2"/>
      <c r="B10" s="6" t="s">
        <v>94</v>
      </c>
    </row>
    <row r="11" spans="1:38" ht="20.100000000000001" customHeight="1" x14ac:dyDescent="0.2">
      <c r="A11" s="45"/>
      <c r="B11" s="46"/>
      <c r="C11" s="3" t="s">
        <v>95</v>
      </c>
    </row>
    <row r="12" spans="1:38" ht="20.100000000000001" customHeight="1" x14ac:dyDescent="0.2">
      <c r="D12" s="2" t="s">
        <v>96</v>
      </c>
      <c r="F12" s="39">
        <v>3</v>
      </c>
      <c r="G12" s="39">
        <v>70</v>
      </c>
      <c r="H12" s="39">
        <v>70</v>
      </c>
      <c r="I12" s="39">
        <v>3</v>
      </c>
      <c r="J12" s="39">
        <v>0</v>
      </c>
      <c r="K12" s="39">
        <v>0</v>
      </c>
      <c r="L12" s="39"/>
      <c r="M12" s="39"/>
      <c r="N12" s="39"/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/>
      <c r="V12" s="39"/>
      <c r="W12" s="39"/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/>
      <c r="AE12" s="39"/>
      <c r="AF12" s="39"/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</row>
    <row r="13" spans="1:38" ht="20.100000000000001" customHeight="1" x14ac:dyDescent="0.2">
      <c r="D13" s="47" t="s">
        <v>97</v>
      </c>
      <c r="F13" s="48">
        <v>18</v>
      </c>
      <c r="G13" s="48">
        <v>127</v>
      </c>
      <c r="H13" s="48">
        <v>132</v>
      </c>
      <c r="I13" s="48">
        <v>13</v>
      </c>
      <c r="J13" s="48">
        <v>0</v>
      </c>
      <c r="K13" s="48">
        <v>0</v>
      </c>
      <c r="L13" s="49"/>
      <c r="M13" s="49"/>
      <c r="N13" s="49"/>
      <c r="O13" s="48">
        <v>0</v>
      </c>
      <c r="P13" s="48">
        <v>0</v>
      </c>
      <c r="Q13" s="48">
        <v>0</v>
      </c>
      <c r="R13" s="48">
        <v>0</v>
      </c>
      <c r="S13" s="48">
        <v>0</v>
      </c>
      <c r="T13" s="48">
        <v>0</v>
      </c>
      <c r="U13" s="49"/>
      <c r="V13" s="49"/>
      <c r="W13" s="49"/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9"/>
      <c r="AE13" s="49"/>
      <c r="AF13" s="49"/>
      <c r="AG13" s="48">
        <v>0</v>
      </c>
      <c r="AH13" s="48">
        <v>0</v>
      </c>
      <c r="AI13" s="48">
        <v>0</v>
      </c>
      <c r="AJ13" s="48">
        <v>0</v>
      </c>
      <c r="AK13" s="48">
        <v>0</v>
      </c>
      <c r="AL13" s="48">
        <v>0</v>
      </c>
    </row>
    <row r="14" spans="1:38" ht="20.100000000000001" customHeight="1" x14ac:dyDescent="0.2">
      <c r="D14" s="2" t="s">
        <v>98</v>
      </c>
      <c r="F14" s="39">
        <v>32</v>
      </c>
      <c r="G14" s="39">
        <v>179</v>
      </c>
      <c r="H14" s="39">
        <v>201</v>
      </c>
      <c r="I14" s="39">
        <v>10</v>
      </c>
      <c r="J14" s="39">
        <v>0</v>
      </c>
      <c r="K14" s="39">
        <v>0</v>
      </c>
      <c r="L14" s="39"/>
      <c r="M14" s="39"/>
      <c r="N14" s="39"/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/>
      <c r="V14" s="39"/>
      <c r="W14" s="39"/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/>
      <c r="AE14" s="39"/>
      <c r="AF14" s="39"/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</row>
    <row r="15" spans="1:38" ht="20.100000000000001" customHeight="1" x14ac:dyDescent="0.2">
      <c r="D15" s="47" t="s">
        <v>99</v>
      </c>
      <c r="F15" s="48">
        <v>6</v>
      </c>
      <c r="G15" s="48">
        <v>252</v>
      </c>
      <c r="H15" s="48">
        <v>248</v>
      </c>
      <c r="I15" s="48">
        <v>10</v>
      </c>
      <c r="J15" s="48">
        <v>0</v>
      </c>
      <c r="K15" s="48">
        <v>0</v>
      </c>
      <c r="L15" s="49"/>
      <c r="M15" s="49"/>
      <c r="N15" s="49"/>
      <c r="O15" s="48">
        <v>0</v>
      </c>
      <c r="P15" s="48">
        <v>0</v>
      </c>
      <c r="Q15" s="48">
        <v>0</v>
      </c>
      <c r="R15" s="48">
        <v>0</v>
      </c>
      <c r="S15" s="48">
        <v>0</v>
      </c>
      <c r="T15" s="48">
        <v>0</v>
      </c>
      <c r="U15" s="49"/>
      <c r="V15" s="49"/>
      <c r="W15" s="49"/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9"/>
      <c r="AE15" s="49"/>
      <c r="AF15" s="49"/>
      <c r="AG15" s="48">
        <v>0</v>
      </c>
      <c r="AH15" s="48">
        <v>0</v>
      </c>
      <c r="AI15" s="48">
        <v>0</v>
      </c>
      <c r="AJ15" s="48">
        <v>0</v>
      </c>
      <c r="AK15" s="48">
        <v>0</v>
      </c>
      <c r="AL15" s="48">
        <v>0</v>
      </c>
    </row>
    <row r="16" spans="1:38" ht="20.100000000000001" customHeight="1" x14ac:dyDescent="0.2">
      <c r="D16" s="2" t="s">
        <v>100</v>
      </c>
      <c r="F16" s="39">
        <v>8</v>
      </c>
      <c r="G16" s="39">
        <v>197</v>
      </c>
      <c r="H16" s="39">
        <v>195</v>
      </c>
      <c r="I16" s="39">
        <v>10</v>
      </c>
      <c r="J16" s="39">
        <v>0</v>
      </c>
      <c r="K16" s="39">
        <v>0</v>
      </c>
      <c r="L16" s="39"/>
      <c r="M16" s="39"/>
      <c r="N16" s="39"/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/>
      <c r="V16" s="39"/>
      <c r="W16" s="39"/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/>
      <c r="AE16" s="39"/>
      <c r="AF16" s="39"/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</row>
    <row r="17" spans="1:38" ht="20.100000000000001" customHeight="1" x14ac:dyDescent="0.2">
      <c r="D17" s="47" t="s">
        <v>101</v>
      </c>
      <c r="F17" s="48">
        <v>9</v>
      </c>
      <c r="G17" s="48">
        <v>153</v>
      </c>
      <c r="H17" s="48">
        <v>153</v>
      </c>
      <c r="I17" s="48">
        <v>9</v>
      </c>
      <c r="J17" s="48">
        <v>0</v>
      </c>
      <c r="K17" s="48">
        <v>0</v>
      </c>
      <c r="L17" s="49"/>
      <c r="M17" s="49"/>
      <c r="N17" s="49"/>
      <c r="O17" s="48">
        <v>0</v>
      </c>
      <c r="P17" s="48">
        <v>0</v>
      </c>
      <c r="Q17" s="48">
        <v>0</v>
      </c>
      <c r="R17" s="48">
        <v>0</v>
      </c>
      <c r="S17" s="48">
        <v>0</v>
      </c>
      <c r="T17" s="48">
        <v>0</v>
      </c>
      <c r="U17" s="49"/>
      <c r="V17" s="49"/>
      <c r="W17" s="49"/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9"/>
      <c r="AE17" s="49"/>
      <c r="AF17" s="49"/>
      <c r="AG17" s="48">
        <v>0</v>
      </c>
      <c r="AH17" s="48">
        <v>0</v>
      </c>
      <c r="AI17" s="48">
        <v>0</v>
      </c>
      <c r="AJ17" s="48">
        <v>0</v>
      </c>
      <c r="AK17" s="48">
        <v>0</v>
      </c>
      <c r="AL17" s="48">
        <v>0</v>
      </c>
    </row>
    <row r="18" spans="1:38" ht="20.100000000000001" customHeight="1" x14ac:dyDescent="0.2">
      <c r="D18" s="2" t="s">
        <v>102</v>
      </c>
      <c r="F18" s="39">
        <v>10</v>
      </c>
      <c r="G18" s="39">
        <v>189</v>
      </c>
      <c r="H18" s="39">
        <v>188</v>
      </c>
      <c r="I18" s="39">
        <v>11</v>
      </c>
      <c r="J18" s="39">
        <v>0</v>
      </c>
      <c r="K18" s="39">
        <v>0</v>
      </c>
      <c r="L18" s="39"/>
      <c r="M18" s="39"/>
      <c r="N18" s="39"/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/>
      <c r="V18" s="39"/>
      <c r="W18" s="39"/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/>
      <c r="AE18" s="39"/>
      <c r="AF18" s="39"/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</row>
    <row r="19" spans="1:38" ht="20.100000000000001" customHeight="1" x14ac:dyDescent="0.2">
      <c r="D19" s="47" t="s">
        <v>103</v>
      </c>
      <c r="F19" s="48">
        <v>19</v>
      </c>
      <c r="G19" s="48">
        <v>167</v>
      </c>
      <c r="H19" s="48">
        <v>170</v>
      </c>
      <c r="I19" s="48">
        <v>16</v>
      </c>
      <c r="J19" s="48">
        <v>0</v>
      </c>
      <c r="K19" s="48">
        <v>0</v>
      </c>
      <c r="L19" s="49"/>
      <c r="M19" s="49"/>
      <c r="N19" s="49"/>
      <c r="O19" s="48">
        <v>0</v>
      </c>
      <c r="P19" s="48">
        <v>0</v>
      </c>
      <c r="Q19" s="48">
        <v>0</v>
      </c>
      <c r="R19" s="48">
        <v>0</v>
      </c>
      <c r="S19" s="48">
        <v>0</v>
      </c>
      <c r="T19" s="48">
        <v>0</v>
      </c>
      <c r="U19" s="49"/>
      <c r="V19" s="49"/>
      <c r="W19" s="49"/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9"/>
      <c r="AE19" s="49"/>
      <c r="AF19" s="49"/>
      <c r="AG19" s="48">
        <v>0</v>
      </c>
      <c r="AH19" s="48">
        <v>0</v>
      </c>
      <c r="AI19" s="48">
        <v>0</v>
      </c>
      <c r="AJ19" s="48">
        <v>0</v>
      </c>
      <c r="AK19" s="48">
        <v>0</v>
      </c>
      <c r="AL19" s="48">
        <v>0</v>
      </c>
    </row>
    <row r="20" spans="1:38" ht="20.100000000000001" customHeight="1" x14ac:dyDescent="0.2">
      <c r="D20" s="2" t="s">
        <v>104</v>
      </c>
      <c r="F20" s="39">
        <v>10</v>
      </c>
      <c r="G20" s="39">
        <v>152</v>
      </c>
      <c r="H20" s="39">
        <v>153</v>
      </c>
      <c r="I20" s="39">
        <v>9</v>
      </c>
      <c r="J20" s="39">
        <v>0</v>
      </c>
      <c r="K20" s="39">
        <v>0</v>
      </c>
      <c r="L20" s="39"/>
      <c r="M20" s="39"/>
      <c r="N20" s="39"/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/>
      <c r="V20" s="39"/>
      <c r="W20" s="39"/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/>
      <c r="AE20" s="39"/>
      <c r="AF20" s="39"/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</row>
    <row r="21" spans="1:38" ht="20.100000000000001" customHeight="1" x14ac:dyDescent="0.2">
      <c r="D21" s="47" t="s">
        <v>105</v>
      </c>
      <c r="F21" s="48">
        <v>8</v>
      </c>
      <c r="G21" s="48">
        <v>182</v>
      </c>
      <c r="H21" s="48">
        <v>177</v>
      </c>
      <c r="I21" s="48">
        <v>13</v>
      </c>
      <c r="J21" s="48">
        <v>0</v>
      </c>
      <c r="K21" s="48">
        <v>0</v>
      </c>
      <c r="L21" s="49"/>
      <c r="M21" s="49"/>
      <c r="N21" s="49"/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9"/>
      <c r="V21" s="49"/>
      <c r="W21" s="49"/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9"/>
      <c r="AE21" s="49"/>
      <c r="AF21" s="49"/>
      <c r="AG21" s="48">
        <v>0</v>
      </c>
      <c r="AH21" s="48">
        <v>0</v>
      </c>
      <c r="AI21" s="48">
        <v>0</v>
      </c>
      <c r="AJ21" s="48">
        <v>0</v>
      </c>
      <c r="AK21" s="48">
        <v>0</v>
      </c>
      <c r="AL21" s="48">
        <v>0</v>
      </c>
    </row>
    <row r="22" spans="1:38" ht="20.100000000000001" customHeight="1" x14ac:dyDescent="0.2">
      <c r="D22" s="2" t="s">
        <v>106</v>
      </c>
      <c r="F22" s="39">
        <v>5</v>
      </c>
      <c r="G22" s="39">
        <v>152</v>
      </c>
      <c r="H22" s="39">
        <v>148</v>
      </c>
      <c r="I22" s="39">
        <v>9</v>
      </c>
      <c r="J22" s="39">
        <v>0</v>
      </c>
      <c r="K22" s="39">
        <v>0</v>
      </c>
      <c r="L22" s="39"/>
      <c r="M22" s="39"/>
      <c r="N22" s="39"/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/>
      <c r="V22" s="39"/>
      <c r="W22" s="39"/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/>
      <c r="AE22" s="39"/>
      <c r="AF22" s="39"/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</row>
    <row r="23" spans="1:38" ht="20.100000000000001" customHeight="1" x14ac:dyDescent="0.2">
      <c r="D23" s="47" t="s">
        <v>107</v>
      </c>
      <c r="F23" s="48">
        <v>27</v>
      </c>
      <c r="G23" s="48">
        <v>260</v>
      </c>
      <c r="H23" s="48">
        <v>265</v>
      </c>
      <c r="I23" s="48">
        <v>22</v>
      </c>
      <c r="J23" s="48">
        <v>0</v>
      </c>
      <c r="K23" s="48">
        <v>0</v>
      </c>
      <c r="L23" s="49"/>
      <c r="M23" s="49"/>
      <c r="N23" s="49"/>
      <c r="O23" s="48">
        <v>0</v>
      </c>
      <c r="P23" s="48">
        <v>0</v>
      </c>
      <c r="Q23" s="48">
        <v>0</v>
      </c>
      <c r="R23" s="48">
        <v>0</v>
      </c>
      <c r="S23" s="48">
        <v>0</v>
      </c>
      <c r="T23" s="48">
        <v>0</v>
      </c>
      <c r="U23" s="49"/>
      <c r="V23" s="49"/>
      <c r="W23" s="49"/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9"/>
      <c r="AE23" s="49"/>
      <c r="AF23" s="49"/>
      <c r="AG23" s="48">
        <v>0</v>
      </c>
      <c r="AH23" s="48">
        <v>0</v>
      </c>
      <c r="AI23" s="48">
        <v>0</v>
      </c>
      <c r="AJ23" s="48">
        <v>0</v>
      </c>
      <c r="AK23" s="48">
        <v>0</v>
      </c>
      <c r="AL23" s="48">
        <v>0</v>
      </c>
    </row>
    <row r="24" spans="1:38" ht="20.100000000000001" customHeight="1" x14ac:dyDescent="0.2">
      <c r="D24" s="2" t="s">
        <v>108</v>
      </c>
      <c r="F24" s="39">
        <v>14</v>
      </c>
      <c r="G24" s="39">
        <v>195</v>
      </c>
      <c r="H24" s="39">
        <v>192</v>
      </c>
      <c r="I24" s="39">
        <v>17</v>
      </c>
      <c r="J24" s="39">
        <v>0</v>
      </c>
      <c r="K24" s="39">
        <v>0</v>
      </c>
      <c r="L24" s="39"/>
      <c r="M24" s="39"/>
      <c r="N24" s="39"/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/>
      <c r="V24" s="39"/>
      <c r="W24" s="39"/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/>
      <c r="AE24" s="39"/>
      <c r="AF24" s="39"/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</row>
    <row r="25" spans="1:38" ht="20.100000000000001" customHeight="1" x14ac:dyDescent="0.2">
      <c r="D25" s="47" t="s">
        <v>109</v>
      </c>
      <c r="F25" s="48">
        <v>15</v>
      </c>
      <c r="G25" s="48">
        <v>198</v>
      </c>
      <c r="H25" s="48">
        <v>200</v>
      </c>
      <c r="I25" s="48">
        <v>13</v>
      </c>
      <c r="J25" s="48">
        <v>0</v>
      </c>
      <c r="K25" s="48">
        <v>0</v>
      </c>
      <c r="L25" s="49"/>
      <c r="M25" s="49"/>
      <c r="N25" s="49"/>
      <c r="O25" s="48">
        <v>0</v>
      </c>
      <c r="P25" s="48">
        <v>0</v>
      </c>
      <c r="Q25" s="48">
        <v>0</v>
      </c>
      <c r="R25" s="48">
        <v>0</v>
      </c>
      <c r="S25" s="48">
        <v>0</v>
      </c>
      <c r="T25" s="48">
        <v>0</v>
      </c>
      <c r="U25" s="49"/>
      <c r="V25" s="49"/>
      <c r="W25" s="49"/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9"/>
      <c r="AE25" s="49"/>
      <c r="AF25" s="49"/>
      <c r="AG25" s="48">
        <v>0</v>
      </c>
      <c r="AH25" s="48">
        <v>0</v>
      </c>
      <c r="AI25" s="48">
        <v>0</v>
      </c>
      <c r="AJ25" s="48">
        <v>0</v>
      </c>
      <c r="AK25" s="48">
        <v>0</v>
      </c>
      <c r="AL25" s="48">
        <v>0</v>
      </c>
    </row>
    <row r="26" spans="1:38" ht="20.100000000000001" customHeight="1" x14ac:dyDescent="0.2">
      <c r="D26" s="50" t="s">
        <v>110</v>
      </c>
      <c r="F26" s="49">
        <v>24</v>
      </c>
      <c r="G26" s="49">
        <v>169</v>
      </c>
      <c r="H26" s="49">
        <v>184</v>
      </c>
      <c r="I26" s="49">
        <v>9</v>
      </c>
      <c r="J26" s="49">
        <v>0</v>
      </c>
      <c r="K26" s="49">
        <v>0</v>
      </c>
      <c r="L26" s="49"/>
      <c r="M26" s="49"/>
      <c r="N26" s="49"/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/>
      <c r="V26" s="49"/>
      <c r="W26" s="49"/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/>
      <c r="AE26" s="49"/>
      <c r="AF26" s="49"/>
      <c r="AG26" s="49">
        <v>0</v>
      </c>
      <c r="AH26" s="49">
        <v>0</v>
      </c>
      <c r="AI26" s="49">
        <v>0</v>
      </c>
      <c r="AJ26" s="49">
        <v>0</v>
      </c>
      <c r="AK26" s="49">
        <v>0</v>
      </c>
      <c r="AL26" s="49">
        <v>0</v>
      </c>
    </row>
    <row r="27" spans="1:38" ht="20.100000000000001" customHeight="1" x14ac:dyDescent="0.2">
      <c r="D27" s="47" t="s">
        <v>111</v>
      </c>
      <c r="F27" s="48">
        <v>9</v>
      </c>
      <c r="G27" s="48">
        <v>176</v>
      </c>
      <c r="H27" s="48">
        <v>175</v>
      </c>
      <c r="I27" s="48">
        <v>10</v>
      </c>
      <c r="J27" s="48">
        <v>0</v>
      </c>
      <c r="K27" s="48">
        <v>0</v>
      </c>
      <c r="L27" s="49"/>
      <c r="M27" s="49"/>
      <c r="N27" s="49"/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8">
        <v>0</v>
      </c>
      <c r="U27" s="49"/>
      <c r="V27" s="49"/>
      <c r="W27" s="49"/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9"/>
      <c r="AE27" s="49"/>
      <c r="AF27" s="49"/>
      <c r="AG27" s="48">
        <v>0</v>
      </c>
      <c r="AH27" s="48">
        <v>0</v>
      </c>
      <c r="AI27" s="48">
        <v>0</v>
      </c>
      <c r="AJ27" s="48">
        <v>0</v>
      </c>
      <c r="AK27" s="48">
        <v>0</v>
      </c>
      <c r="AL27" s="48">
        <v>0</v>
      </c>
    </row>
    <row r="28" spans="1:38" ht="20.100000000000001" customHeight="1" x14ac:dyDescent="0.2"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</row>
    <row r="29" spans="1:38" s="1" customFormat="1" ht="20.100000000000001" customHeight="1" x14ac:dyDescent="0.25">
      <c r="A29" s="3"/>
      <c r="B29" s="6"/>
      <c r="C29" s="51" t="s">
        <v>112</v>
      </c>
      <c r="D29" s="52"/>
      <c r="E29" s="5"/>
      <c r="F29" s="53">
        <v>217</v>
      </c>
      <c r="G29" s="53">
        <v>2818</v>
      </c>
      <c r="H29" s="53">
        <v>2851</v>
      </c>
      <c r="I29" s="53">
        <v>184</v>
      </c>
      <c r="J29" s="53">
        <v>0</v>
      </c>
      <c r="K29" s="53">
        <v>0</v>
      </c>
      <c r="L29" s="54"/>
      <c r="M29" s="54"/>
      <c r="N29" s="54"/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4"/>
      <c r="V29" s="54"/>
      <c r="W29" s="54"/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4"/>
      <c r="AE29" s="54"/>
      <c r="AF29" s="54"/>
      <c r="AG29" s="53">
        <v>0</v>
      </c>
      <c r="AH29" s="53">
        <v>0</v>
      </c>
      <c r="AI29" s="53">
        <v>0</v>
      </c>
      <c r="AJ29" s="53">
        <v>0</v>
      </c>
      <c r="AK29" s="53">
        <v>0</v>
      </c>
      <c r="AL29" s="53">
        <v>0</v>
      </c>
    </row>
    <row r="30" spans="1:38" ht="20.100000000000001" customHeight="1" x14ac:dyDescent="0.2"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</row>
    <row r="31" spans="1:38" ht="20.100000000000001" customHeight="1" x14ac:dyDescent="0.2">
      <c r="C31" s="3" t="s">
        <v>0</v>
      </c>
      <c r="F31" s="55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</row>
    <row r="32" spans="1:38" ht="20.100000000000001" customHeight="1" x14ac:dyDescent="0.2">
      <c r="D32" s="2" t="s">
        <v>96</v>
      </c>
      <c r="F32" s="39">
        <v>100</v>
      </c>
      <c r="G32" s="39">
        <v>885</v>
      </c>
      <c r="H32" s="39">
        <v>905</v>
      </c>
      <c r="I32" s="39">
        <v>80</v>
      </c>
      <c r="J32" s="39">
        <v>0</v>
      </c>
      <c r="K32" s="39">
        <v>0</v>
      </c>
      <c r="L32" s="39"/>
      <c r="M32" s="39"/>
      <c r="N32" s="39"/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/>
      <c r="V32" s="39"/>
      <c r="W32" s="39"/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/>
      <c r="AE32" s="39"/>
      <c r="AF32" s="39"/>
      <c r="AG32" s="39"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</row>
    <row r="33" spans="1:38" ht="20.100000000000001" customHeight="1" x14ac:dyDescent="0.2">
      <c r="D33" s="47" t="s">
        <v>97</v>
      </c>
      <c r="F33" s="48">
        <v>84</v>
      </c>
      <c r="G33" s="48">
        <v>780</v>
      </c>
      <c r="H33" s="48">
        <v>792</v>
      </c>
      <c r="I33" s="48">
        <v>72</v>
      </c>
      <c r="J33" s="48">
        <v>0</v>
      </c>
      <c r="K33" s="48">
        <v>0</v>
      </c>
      <c r="L33" s="49"/>
      <c r="M33" s="49"/>
      <c r="N33" s="49"/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  <c r="U33" s="49"/>
      <c r="V33" s="49"/>
      <c r="W33" s="49"/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9"/>
      <c r="AE33" s="49"/>
      <c r="AF33" s="49"/>
      <c r="AG33" s="48">
        <v>0</v>
      </c>
      <c r="AH33" s="48">
        <v>0</v>
      </c>
      <c r="AI33" s="48">
        <v>0</v>
      </c>
      <c r="AJ33" s="48">
        <v>0</v>
      </c>
      <c r="AK33" s="48">
        <v>0</v>
      </c>
      <c r="AL33" s="48">
        <v>0</v>
      </c>
    </row>
    <row r="34" spans="1:38" ht="20.100000000000001" customHeight="1" x14ac:dyDescent="0.2">
      <c r="D34" s="2" t="s">
        <v>113</v>
      </c>
      <c r="F34" s="39">
        <v>78</v>
      </c>
      <c r="G34" s="39">
        <v>612</v>
      </c>
      <c r="H34" s="39">
        <v>644</v>
      </c>
      <c r="I34" s="39">
        <v>46</v>
      </c>
      <c r="J34" s="39">
        <v>0</v>
      </c>
      <c r="K34" s="39">
        <v>0</v>
      </c>
      <c r="L34" s="39"/>
      <c r="M34" s="39"/>
      <c r="N34" s="39"/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/>
      <c r="V34" s="39"/>
      <c r="W34" s="39"/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/>
      <c r="AE34" s="39"/>
      <c r="AF34" s="39"/>
      <c r="AG34" s="39"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</row>
    <row r="35" spans="1:38" ht="20.100000000000001" customHeight="1" x14ac:dyDescent="0.2">
      <c r="D35" s="47" t="s">
        <v>114</v>
      </c>
      <c r="F35" s="48">
        <v>63</v>
      </c>
      <c r="G35" s="48">
        <v>404</v>
      </c>
      <c r="H35" s="48">
        <v>407</v>
      </c>
      <c r="I35" s="48">
        <v>60</v>
      </c>
      <c r="J35" s="48">
        <v>0</v>
      </c>
      <c r="K35" s="48">
        <v>0</v>
      </c>
      <c r="L35" s="49"/>
      <c r="M35" s="49"/>
      <c r="N35" s="49"/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9"/>
      <c r="V35" s="49"/>
      <c r="W35" s="49"/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9"/>
      <c r="AE35" s="49"/>
      <c r="AF35" s="49"/>
      <c r="AG35" s="48">
        <v>0</v>
      </c>
      <c r="AH35" s="48">
        <v>0</v>
      </c>
      <c r="AI35" s="48">
        <v>0</v>
      </c>
      <c r="AJ35" s="48">
        <v>0</v>
      </c>
      <c r="AK35" s="48">
        <v>0</v>
      </c>
      <c r="AL35" s="48">
        <v>0</v>
      </c>
    </row>
    <row r="36" spans="1:38" ht="20.100000000000001" customHeight="1" x14ac:dyDescent="0.2">
      <c r="D36" s="2" t="s">
        <v>115</v>
      </c>
      <c r="F36" s="39">
        <v>68</v>
      </c>
      <c r="G36" s="39">
        <v>654</v>
      </c>
      <c r="H36" s="39">
        <v>680</v>
      </c>
      <c r="I36" s="39">
        <v>42</v>
      </c>
      <c r="J36" s="39">
        <v>0</v>
      </c>
      <c r="K36" s="39">
        <v>0</v>
      </c>
      <c r="L36" s="39"/>
      <c r="M36" s="39"/>
      <c r="N36" s="39"/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/>
      <c r="V36" s="39"/>
      <c r="W36" s="39"/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/>
      <c r="AE36" s="39"/>
      <c r="AF36" s="39"/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</row>
    <row r="37" spans="1:38" ht="20.100000000000001" customHeight="1" x14ac:dyDescent="0.2">
      <c r="D37" s="47" t="s">
        <v>116</v>
      </c>
      <c r="F37" s="48">
        <v>99</v>
      </c>
      <c r="G37" s="48">
        <v>807</v>
      </c>
      <c r="H37" s="48">
        <v>872</v>
      </c>
      <c r="I37" s="48">
        <v>34</v>
      </c>
      <c r="J37" s="48">
        <v>0</v>
      </c>
      <c r="K37" s="48">
        <v>0</v>
      </c>
      <c r="L37" s="49"/>
      <c r="M37" s="49"/>
      <c r="N37" s="49"/>
      <c r="O37" s="48">
        <v>0</v>
      </c>
      <c r="P37" s="48">
        <v>0</v>
      </c>
      <c r="Q37" s="48">
        <v>0</v>
      </c>
      <c r="R37" s="48">
        <v>0</v>
      </c>
      <c r="S37" s="48">
        <v>0</v>
      </c>
      <c r="T37" s="48">
        <v>0</v>
      </c>
      <c r="U37" s="49"/>
      <c r="V37" s="49"/>
      <c r="W37" s="49"/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9"/>
      <c r="AE37" s="49"/>
      <c r="AF37" s="49"/>
      <c r="AG37" s="48">
        <v>0</v>
      </c>
      <c r="AH37" s="48">
        <v>0</v>
      </c>
      <c r="AI37" s="48">
        <v>0</v>
      </c>
      <c r="AJ37" s="48">
        <v>0</v>
      </c>
      <c r="AK37" s="48">
        <v>0</v>
      </c>
      <c r="AL37" s="48">
        <v>0</v>
      </c>
    </row>
    <row r="38" spans="1:38" ht="20.100000000000001" customHeight="1" x14ac:dyDescent="0.2">
      <c r="D38" s="2" t="s">
        <v>103</v>
      </c>
      <c r="F38" s="39">
        <v>117</v>
      </c>
      <c r="G38" s="39">
        <v>702</v>
      </c>
      <c r="H38" s="39">
        <v>731</v>
      </c>
      <c r="I38" s="39">
        <v>88</v>
      </c>
      <c r="J38" s="39">
        <v>0</v>
      </c>
      <c r="K38" s="39">
        <v>0</v>
      </c>
      <c r="L38" s="39"/>
      <c r="M38" s="39"/>
      <c r="N38" s="39"/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/>
      <c r="V38" s="39"/>
      <c r="W38" s="39"/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/>
      <c r="AE38" s="39"/>
      <c r="AF38" s="39"/>
      <c r="AG38" s="39"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</row>
    <row r="39" spans="1:38" ht="20.100000000000001" customHeight="1" x14ac:dyDescent="0.2">
      <c r="D39" s="47" t="s">
        <v>104</v>
      </c>
      <c r="F39" s="48">
        <v>64</v>
      </c>
      <c r="G39" s="48">
        <v>752</v>
      </c>
      <c r="H39" s="48">
        <v>745</v>
      </c>
      <c r="I39" s="48">
        <v>71</v>
      </c>
      <c r="J39" s="48">
        <v>0</v>
      </c>
      <c r="K39" s="48">
        <v>0</v>
      </c>
      <c r="L39" s="49"/>
      <c r="M39" s="49"/>
      <c r="N39" s="49"/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8">
        <v>0</v>
      </c>
      <c r="U39" s="49"/>
      <c r="V39" s="49"/>
      <c r="W39" s="49"/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9"/>
      <c r="AE39" s="49"/>
      <c r="AF39" s="49"/>
      <c r="AG39" s="48">
        <v>0</v>
      </c>
      <c r="AH39" s="48">
        <v>0</v>
      </c>
      <c r="AI39" s="48">
        <v>0</v>
      </c>
      <c r="AJ39" s="48">
        <v>0</v>
      </c>
      <c r="AK39" s="48">
        <v>0</v>
      </c>
      <c r="AL39" s="48">
        <v>0</v>
      </c>
    </row>
    <row r="40" spans="1:38" ht="20.100000000000001" customHeight="1" x14ac:dyDescent="0.2">
      <c r="D40" s="2" t="s">
        <v>117</v>
      </c>
      <c r="F40" s="39">
        <v>79</v>
      </c>
      <c r="G40" s="39">
        <v>666</v>
      </c>
      <c r="H40" s="39">
        <v>649</v>
      </c>
      <c r="I40" s="39">
        <v>96</v>
      </c>
      <c r="J40" s="39">
        <v>0</v>
      </c>
      <c r="K40" s="39">
        <v>0</v>
      </c>
      <c r="L40" s="39"/>
      <c r="M40" s="39"/>
      <c r="N40" s="39"/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/>
      <c r="V40" s="39"/>
      <c r="W40" s="39"/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/>
      <c r="AE40" s="39"/>
      <c r="AF40" s="39"/>
      <c r="AG40" s="39"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</row>
    <row r="41" spans="1:38" ht="20.100000000000001" customHeight="1" x14ac:dyDescent="0.2">
      <c r="D41" s="47" t="s">
        <v>106</v>
      </c>
      <c r="F41" s="48">
        <v>66</v>
      </c>
      <c r="G41" s="48">
        <v>499</v>
      </c>
      <c r="H41" s="48">
        <v>533</v>
      </c>
      <c r="I41" s="48">
        <v>32</v>
      </c>
      <c r="J41" s="48">
        <v>0</v>
      </c>
      <c r="K41" s="48">
        <v>0</v>
      </c>
      <c r="L41" s="49"/>
      <c r="M41" s="49"/>
      <c r="N41" s="49"/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9"/>
      <c r="V41" s="49"/>
      <c r="W41" s="49"/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9"/>
      <c r="AE41" s="49"/>
      <c r="AF41" s="49"/>
      <c r="AG41" s="48">
        <v>0</v>
      </c>
      <c r="AH41" s="48">
        <v>0</v>
      </c>
      <c r="AI41" s="48">
        <v>0</v>
      </c>
      <c r="AJ41" s="48">
        <v>0</v>
      </c>
      <c r="AK41" s="48">
        <v>0</v>
      </c>
      <c r="AL41" s="48">
        <v>0</v>
      </c>
    </row>
    <row r="42" spans="1:38" ht="20.100000000000001" customHeight="1" x14ac:dyDescent="0.2">
      <c r="D42" s="2" t="s">
        <v>107</v>
      </c>
      <c r="F42" s="39">
        <v>65</v>
      </c>
      <c r="G42" s="39">
        <v>646</v>
      </c>
      <c r="H42" s="39">
        <v>659</v>
      </c>
      <c r="I42" s="39">
        <v>52</v>
      </c>
      <c r="J42" s="39">
        <v>0</v>
      </c>
      <c r="K42" s="39">
        <v>0</v>
      </c>
      <c r="L42" s="39"/>
      <c r="M42" s="39"/>
      <c r="N42" s="39"/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/>
      <c r="V42" s="39"/>
      <c r="W42" s="39"/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/>
      <c r="AE42" s="39"/>
      <c r="AF42" s="39"/>
      <c r="AG42" s="39"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</row>
    <row r="43" spans="1:38" ht="20.100000000000001" customHeight="1" x14ac:dyDescent="0.2">
      <c r="D43" s="47" t="s">
        <v>108</v>
      </c>
      <c r="F43" s="48">
        <v>73</v>
      </c>
      <c r="G43" s="48">
        <v>512</v>
      </c>
      <c r="H43" s="48">
        <v>548</v>
      </c>
      <c r="I43" s="48">
        <v>37</v>
      </c>
      <c r="J43" s="48">
        <v>0</v>
      </c>
      <c r="K43" s="48">
        <v>0</v>
      </c>
      <c r="L43" s="49"/>
      <c r="M43" s="49"/>
      <c r="N43" s="49"/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9"/>
      <c r="V43" s="49"/>
      <c r="W43" s="49"/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9"/>
      <c r="AE43" s="49"/>
      <c r="AF43" s="49"/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</row>
    <row r="44" spans="1:38" ht="20.100000000000001" customHeight="1" x14ac:dyDescent="0.2">
      <c r="D44" s="2" t="s">
        <v>109</v>
      </c>
      <c r="F44" s="39">
        <v>137</v>
      </c>
      <c r="G44" s="39">
        <v>793</v>
      </c>
      <c r="H44" s="39">
        <v>833</v>
      </c>
      <c r="I44" s="39">
        <v>97</v>
      </c>
      <c r="J44" s="39">
        <v>0</v>
      </c>
      <c r="K44" s="39">
        <v>0</v>
      </c>
      <c r="L44" s="39"/>
      <c r="M44" s="39"/>
      <c r="N44" s="39"/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/>
      <c r="V44" s="39"/>
      <c r="W44" s="39"/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/>
      <c r="AE44" s="39"/>
      <c r="AF44" s="39"/>
      <c r="AG44" s="39"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</row>
    <row r="45" spans="1:38" ht="20.100000000000001" customHeight="1" x14ac:dyDescent="0.2">
      <c r="D45" s="47" t="s">
        <v>118</v>
      </c>
      <c r="F45" s="48">
        <v>135</v>
      </c>
      <c r="G45" s="48">
        <v>935</v>
      </c>
      <c r="H45" s="48">
        <v>977</v>
      </c>
      <c r="I45" s="48">
        <v>93</v>
      </c>
      <c r="J45" s="48">
        <v>0</v>
      </c>
      <c r="K45" s="48">
        <v>0</v>
      </c>
      <c r="L45" s="49"/>
      <c r="M45" s="49"/>
      <c r="N45" s="49"/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9"/>
      <c r="V45" s="49"/>
      <c r="W45" s="49"/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9"/>
      <c r="AE45" s="49"/>
      <c r="AF45" s="49"/>
      <c r="AG45" s="48">
        <v>0</v>
      </c>
      <c r="AH45" s="48">
        <v>0</v>
      </c>
      <c r="AI45" s="48">
        <v>0</v>
      </c>
      <c r="AJ45" s="48">
        <v>0</v>
      </c>
      <c r="AK45" s="48">
        <v>0</v>
      </c>
      <c r="AL45" s="48">
        <v>0</v>
      </c>
    </row>
    <row r="46" spans="1:38" ht="20.100000000000001" customHeight="1" x14ac:dyDescent="0.2">
      <c r="D46" s="2" t="s">
        <v>119</v>
      </c>
      <c r="F46" s="39">
        <v>245</v>
      </c>
      <c r="G46" s="39">
        <v>1033</v>
      </c>
      <c r="H46" s="39">
        <v>1042</v>
      </c>
      <c r="I46" s="39">
        <v>236</v>
      </c>
      <c r="J46" s="39">
        <v>0</v>
      </c>
      <c r="K46" s="39">
        <v>0</v>
      </c>
      <c r="L46" s="39"/>
      <c r="M46" s="39"/>
      <c r="N46" s="39"/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/>
      <c r="V46" s="39"/>
      <c r="W46" s="39"/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/>
      <c r="AE46" s="39"/>
      <c r="AF46" s="39"/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</row>
    <row r="47" spans="1:38" ht="20.100000000000001" customHeight="1" x14ac:dyDescent="0.2"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</row>
    <row r="48" spans="1:38" s="1" customFormat="1" ht="20.100000000000001" customHeight="1" x14ac:dyDescent="0.25">
      <c r="A48" s="3"/>
      <c r="B48" s="6"/>
      <c r="C48" s="51" t="s">
        <v>120</v>
      </c>
      <c r="D48" s="52"/>
      <c r="E48" s="5"/>
      <c r="F48" s="53">
        <v>1473</v>
      </c>
      <c r="G48" s="53">
        <v>10680</v>
      </c>
      <c r="H48" s="53">
        <v>11017</v>
      </c>
      <c r="I48" s="53">
        <v>1136</v>
      </c>
      <c r="J48" s="53">
        <v>0</v>
      </c>
      <c r="K48" s="53">
        <v>0</v>
      </c>
      <c r="L48" s="54"/>
      <c r="M48" s="54"/>
      <c r="N48" s="54"/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4"/>
      <c r="V48" s="54"/>
      <c r="W48" s="54"/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4"/>
      <c r="AE48" s="54"/>
      <c r="AF48" s="54"/>
      <c r="AG48" s="53">
        <v>0</v>
      </c>
      <c r="AH48" s="53">
        <v>0</v>
      </c>
      <c r="AI48" s="53">
        <v>0</v>
      </c>
      <c r="AJ48" s="53">
        <v>0</v>
      </c>
      <c r="AK48" s="53">
        <v>0</v>
      </c>
      <c r="AL48" s="53">
        <v>0</v>
      </c>
    </row>
    <row r="49" spans="3:38" ht="20.100000000000001" customHeight="1" x14ac:dyDescent="0.2"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</row>
    <row r="50" spans="3:38" ht="20.100000000000001" customHeight="1" x14ac:dyDescent="0.2">
      <c r="C50" s="3" t="s">
        <v>121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</row>
    <row r="51" spans="3:38" ht="20.100000000000001" customHeight="1" x14ac:dyDescent="0.2">
      <c r="D51" s="2" t="s">
        <v>122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/>
      <c r="M51" s="39"/>
      <c r="N51" s="39"/>
      <c r="O51" s="39">
        <v>2</v>
      </c>
      <c r="P51" s="39">
        <v>50</v>
      </c>
      <c r="Q51" s="39">
        <v>48</v>
      </c>
      <c r="R51" s="39">
        <v>4</v>
      </c>
      <c r="S51" s="39">
        <v>0</v>
      </c>
      <c r="T51" s="39">
        <v>0</v>
      </c>
      <c r="U51" s="39"/>
      <c r="V51" s="39"/>
      <c r="W51" s="39"/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/>
      <c r="AE51" s="39"/>
      <c r="AF51" s="39"/>
      <c r="AG51" s="39">
        <v>0</v>
      </c>
      <c r="AH51" s="39">
        <v>0</v>
      </c>
      <c r="AI51" s="39">
        <v>0</v>
      </c>
      <c r="AJ51" s="39">
        <v>0</v>
      </c>
      <c r="AK51" s="39">
        <v>0</v>
      </c>
      <c r="AL51" s="39">
        <v>0</v>
      </c>
    </row>
    <row r="52" spans="3:38" ht="20.100000000000001" customHeight="1" x14ac:dyDescent="0.2">
      <c r="D52" s="47" t="s">
        <v>97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9"/>
      <c r="M52" s="49"/>
      <c r="N52" s="49"/>
      <c r="O52" s="48">
        <v>9</v>
      </c>
      <c r="P52" s="48">
        <v>88</v>
      </c>
      <c r="Q52" s="48">
        <v>96</v>
      </c>
      <c r="R52" s="48">
        <v>1</v>
      </c>
      <c r="S52" s="48">
        <v>0</v>
      </c>
      <c r="T52" s="48">
        <v>0</v>
      </c>
      <c r="U52" s="49"/>
      <c r="V52" s="49"/>
      <c r="W52" s="49"/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9"/>
      <c r="AE52" s="49"/>
      <c r="AF52" s="49"/>
      <c r="AG52" s="48">
        <v>0</v>
      </c>
      <c r="AH52" s="48">
        <v>0</v>
      </c>
      <c r="AI52" s="48">
        <v>0</v>
      </c>
      <c r="AJ52" s="48">
        <v>0</v>
      </c>
      <c r="AK52" s="48">
        <v>0</v>
      </c>
      <c r="AL52" s="48">
        <v>0</v>
      </c>
    </row>
    <row r="53" spans="3:38" ht="20.100000000000001" customHeight="1" x14ac:dyDescent="0.2">
      <c r="D53" s="2" t="s">
        <v>113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/>
      <c r="M53" s="39"/>
      <c r="N53" s="39"/>
      <c r="O53" s="39">
        <v>9</v>
      </c>
      <c r="P53" s="39">
        <v>103</v>
      </c>
      <c r="Q53" s="39">
        <v>100</v>
      </c>
      <c r="R53" s="39">
        <v>12</v>
      </c>
      <c r="S53" s="39">
        <v>0</v>
      </c>
      <c r="T53" s="39">
        <v>0</v>
      </c>
      <c r="U53" s="39"/>
      <c r="V53" s="39"/>
      <c r="W53" s="39"/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/>
      <c r="AE53" s="39"/>
      <c r="AF53" s="39"/>
      <c r="AG53" s="39">
        <v>0</v>
      </c>
      <c r="AH53" s="39">
        <v>0</v>
      </c>
      <c r="AI53" s="39">
        <v>0</v>
      </c>
      <c r="AJ53" s="39">
        <v>0</v>
      </c>
      <c r="AK53" s="39">
        <v>0</v>
      </c>
      <c r="AL53" s="39">
        <v>0</v>
      </c>
    </row>
    <row r="54" spans="3:38" ht="20.100000000000001" customHeight="1" x14ac:dyDescent="0.2">
      <c r="D54" s="47" t="s">
        <v>99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9"/>
      <c r="M54" s="49"/>
      <c r="N54" s="49"/>
      <c r="O54" s="48">
        <v>153</v>
      </c>
      <c r="P54" s="48">
        <v>79</v>
      </c>
      <c r="Q54" s="48">
        <v>76</v>
      </c>
      <c r="R54" s="48">
        <v>156</v>
      </c>
      <c r="S54" s="48">
        <v>0</v>
      </c>
      <c r="T54" s="48">
        <v>0</v>
      </c>
      <c r="U54" s="49"/>
      <c r="V54" s="49"/>
      <c r="W54" s="49"/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9"/>
      <c r="AE54" s="49"/>
      <c r="AF54" s="49"/>
      <c r="AG54" s="48">
        <v>0</v>
      </c>
      <c r="AH54" s="48">
        <v>0</v>
      </c>
      <c r="AI54" s="48">
        <v>0</v>
      </c>
      <c r="AJ54" s="48">
        <v>0</v>
      </c>
      <c r="AK54" s="48">
        <v>0</v>
      </c>
      <c r="AL54" s="48">
        <v>0</v>
      </c>
    </row>
    <row r="55" spans="3:38" ht="20.100000000000001" customHeight="1" x14ac:dyDescent="0.2">
      <c r="D55" s="2" t="s">
        <v>114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/>
      <c r="M55" s="39"/>
      <c r="N55" s="39"/>
      <c r="O55" s="39">
        <v>5</v>
      </c>
      <c r="P55" s="39">
        <v>87</v>
      </c>
      <c r="Q55" s="39">
        <v>83</v>
      </c>
      <c r="R55" s="39">
        <v>9</v>
      </c>
      <c r="S55" s="39">
        <v>0</v>
      </c>
      <c r="T55" s="39">
        <v>0</v>
      </c>
      <c r="U55" s="39"/>
      <c r="V55" s="39"/>
      <c r="W55" s="39"/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/>
      <c r="AE55" s="39"/>
      <c r="AF55" s="39"/>
      <c r="AG55" s="39"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</row>
    <row r="56" spans="3:38" ht="20.100000000000001" customHeight="1" x14ac:dyDescent="0.2">
      <c r="D56" s="47" t="s">
        <v>115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9"/>
      <c r="M56" s="49"/>
      <c r="N56" s="49"/>
      <c r="O56" s="48">
        <v>9</v>
      </c>
      <c r="P56" s="48">
        <v>91</v>
      </c>
      <c r="Q56" s="48">
        <v>93</v>
      </c>
      <c r="R56" s="48">
        <v>7</v>
      </c>
      <c r="S56" s="48">
        <v>0</v>
      </c>
      <c r="T56" s="48">
        <v>0</v>
      </c>
      <c r="U56" s="49"/>
      <c r="V56" s="49"/>
      <c r="W56" s="49"/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9"/>
      <c r="AE56" s="49"/>
      <c r="AF56" s="49"/>
      <c r="AG56" s="48">
        <v>0</v>
      </c>
      <c r="AH56" s="48">
        <v>0</v>
      </c>
      <c r="AI56" s="48">
        <v>0</v>
      </c>
      <c r="AJ56" s="48">
        <v>0</v>
      </c>
      <c r="AK56" s="48">
        <v>0</v>
      </c>
      <c r="AL56" s="48">
        <v>0</v>
      </c>
    </row>
    <row r="57" spans="3:38" ht="20.100000000000001" customHeight="1" x14ac:dyDescent="0.2">
      <c r="D57" s="2" t="s">
        <v>102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/>
      <c r="M57" s="39"/>
      <c r="N57" s="39"/>
      <c r="O57" s="39">
        <v>12</v>
      </c>
      <c r="P57" s="39">
        <v>96</v>
      </c>
      <c r="Q57" s="39">
        <v>97</v>
      </c>
      <c r="R57" s="39">
        <v>11</v>
      </c>
      <c r="S57" s="39">
        <v>0</v>
      </c>
      <c r="T57" s="39">
        <v>0</v>
      </c>
      <c r="U57" s="39"/>
      <c r="V57" s="39"/>
      <c r="W57" s="39"/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/>
      <c r="AE57" s="39"/>
      <c r="AF57" s="39"/>
      <c r="AG57" s="39">
        <v>0</v>
      </c>
      <c r="AH57" s="39">
        <v>0</v>
      </c>
      <c r="AI57" s="39">
        <v>0</v>
      </c>
      <c r="AJ57" s="39">
        <v>0</v>
      </c>
      <c r="AK57" s="39">
        <v>0</v>
      </c>
      <c r="AL57" s="39">
        <v>0</v>
      </c>
    </row>
    <row r="58" spans="3:38" ht="20.100000000000001" customHeight="1" x14ac:dyDescent="0.2">
      <c r="D58" s="47" t="s">
        <v>103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9"/>
      <c r="M58" s="49"/>
      <c r="N58" s="49"/>
      <c r="O58" s="48">
        <v>7</v>
      </c>
      <c r="P58" s="48">
        <v>114</v>
      </c>
      <c r="Q58" s="48">
        <v>113</v>
      </c>
      <c r="R58" s="48">
        <v>8</v>
      </c>
      <c r="S58" s="48">
        <v>0</v>
      </c>
      <c r="T58" s="48">
        <v>0</v>
      </c>
      <c r="U58" s="49"/>
      <c r="V58" s="49"/>
      <c r="W58" s="49"/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9"/>
      <c r="AE58" s="49"/>
      <c r="AF58" s="49"/>
      <c r="AG58" s="48">
        <v>0</v>
      </c>
      <c r="AH58" s="48">
        <v>0</v>
      </c>
      <c r="AI58" s="48">
        <v>0</v>
      </c>
      <c r="AJ58" s="48">
        <v>0</v>
      </c>
      <c r="AK58" s="48">
        <v>0</v>
      </c>
      <c r="AL58" s="48">
        <v>0</v>
      </c>
    </row>
    <row r="59" spans="3:38" ht="20.100000000000001" customHeight="1" x14ac:dyDescent="0.2">
      <c r="D59" s="2" t="s">
        <v>104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/>
      <c r="M59" s="39"/>
      <c r="N59" s="39"/>
      <c r="O59" s="39">
        <v>8</v>
      </c>
      <c r="P59" s="39">
        <v>129</v>
      </c>
      <c r="Q59" s="39">
        <v>124</v>
      </c>
      <c r="R59" s="39">
        <v>13</v>
      </c>
      <c r="S59" s="39">
        <v>0</v>
      </c>
      <c r="T59" s="39">
        <v>0</v>
      </c>
      <c r="U59" s="39"/>
      <c r="V59" s="39"/>
      <c r="W59" s="39"/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/>
      <c r="AE59" s="39"/>
      <c r="AF59" s="39"/>
      <c r="AG59" s="39">
        <v>0</v>
      </c>
      <c r="AH59" s="39">
        <v>0</v>
      </c>
      <c r="AI59" s="39">
        <v>0</v>
      </c>
      <c r="AJ59" s="39">
        <v>0</v>
      </c>
      <c r="AK59" s="39">
        <v>0</v>
      </c>
      <c r="AL59" s="39">
        <v>0</v>
      </c>
    </row>
    <row r="60" spans="3:38" ht="20.100000000000001" customHeight="1" x14ac:dyDescent="0.2">
      <c r="D60" s="47" t="s">
        <v>117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9"/>
      <c r="M60" s="49"/>
      <c r="N60" s="49"/>
      <c r="O60" s="48">
        <v>10</v>
      </c>
      <c r="P60" s="48">
        <v>110</v>
      </c>
      <c r="Q60" s="48">
        <v>110</v>
      </c>
      <c r="R60" s="48">
        <v>10</v>
      </c>
      <c r="S60" s="48">
        <v>0</v>
      </c>
      <c r="T60" s="48">
        <v>0</v>
      </c>
      <c r="U60" s="49"/>
      <c r="V60" s="49"/>
      <c r="W60" s="49"/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9"/>
      <c r="AE60" s="49"/>
      <c r="AF60" s="49"/>
      <c r="AG60" s="48">
        <v>0</v>
      </c>
      <c r="AH60" s="48">
        <v>0</v>
      </c>
      <c r="AI60" s="48">
        <v>0</v>
      </c>
      <c r="AJ60" s="48">
        <v>0</v>
      </c>
      <c r="AK60" s="48">
        <v>0</v>
      </c>
      <c r="AL60" s="48">
        <v>0</v>
      </c>
    </row>
    <row r="61" spans="3:38" ht="20.100000000000001" customHeight="1" x14ac:dyDescent="0.2">
      <c r="D61" s="2" t="s">
        <v>106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/>
      <c r="M61" s="39"/>
      <c r="N61" s="39"/>
      <c r="O61" s="39">
        <v>3</v>
      </c>
      <c r="P61" s="39">
        <v>86</v>
      </c>
      <c r="Q61" s="39">
        <v>84</v>
      </c>
      <c r="R61" s="39">
        <v>5</v>
      </c>
      <c r="S61" s="39">
        <v>0</v>
      </c>
      <c r="T61" s="39">
        <v>0</v>
      </c>
      <c r="U61" s="39"/>
      <c r="V61" s="39"/>
      <c r="W61" s="39"/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/>
      <c r="AE61" s="39"/>
      <c r="AF61" s="39"/>
      <c r="AG61" s="39">
        <v>0</v>
      </c>
      <c r="AH61" s="39">
        <v>0</v>
      </c>
      <c r="AI61" s="39">
        <v>0</v>
      </c>
      <c r="AJ61" s="39">
        <v>0</v>
      </c>
      <c r="AK61" s="39">
        <v>0</v>
      </c>
      <c r="AL61" s="39">
        <v>0</v>
      </c>
    </row>
    <row r="62" spans="3:38" ht="20.100000000000001" customHeight="1" x14ac:dyDescent="0.2">
      <c r="D62" s="47" t="s">
        <v>107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9"/>
      <c r="M62" s="49"/>
      <c r="N62" s="49"/>
      <c r="O62" s="48">
        <v>8</v>
      </c>
      <c r="P62" s="48">
        <v>65</v>
      </c>
      <c r="Q62" s="48">
        <v>64</v>
      </c>
      <c r="R62" s="48">
        <v>9</v>
      </c>
      <c r="S62" s="48">
        <v>0</v>
      </c>
      <c r="T62" s="48">
        <v>0</v>
      </c>
      <c r="U62" s="49"/>
      <c r="V62" s="49"/>
      <c r="W62" s="49"/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9"/>
      <c r="AE62" s="49"/>
      <c r="AF62" s="49"/>
      <c r="AG62" s="48">
        <v>0</v>
      </c>
      <c r="AH62" s="48">
        <v>0</v>
      </c>
      <c r="AI62" s="48">
        <v>0</v>
      </c>
      <c r="AJ62" s="48">
        <v>0</v>
      </c>
      <c r="AK62" s="48">
        <v>0</v>
      </c>
      <c r="AL62" s="48">
        <v>0</v>
      </c>
    </row>
    <row r="63" spans="3:38" ht="20.100000000000001" customHeight="1" x14ac:dyDescent="0.2">
      <c r="D63" s="2" t="s">
        <v>108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/>
      <c r="M63" s="39"/>
      <c r="N63" s="39"/>
      <c r="O63" s="39">
        <v>4</v>
      </c>
      <c r="P63" s="39">
        <v>84</v>
      </c>
      <c r="Q63" s="39">
        <v>79</v>
      </c>
      <c r="R63" s="39">
        <v>9</v>
      </c>
      <c r="S63" s="39">
        <v>0</v>
      </c>
      <c r="T63" s="39">
        <v>0</v>
      </c>
      <c r="U63" s="39"/>
      <c r="V63" s="39"/>
      <c r="W63" s="39"/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/>
      <c r="AE63" s="39"/>
      <c r="AF63" s="39"/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</row>
    <row r="64" spans="3:38" ht="20.100000000000001" customHeight="1" x14ac:dyDescent="0.2">
      <c r="D64" s="47" t="s">
        <v>109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9"/>
      <c r="M64" s="49"/>
      <c r="N64" s="49"/>
      <c r="O64" s="48">
        <v>5</v>
      </c>
      <c r="P64" s="48">
        <v>54</v>
      </c>
      <c r="Q64" s="48">
        <v>44</v>
      </c>
      <c r="R64" s="48">
        <v>15</v>
      </c>
      <c r="S64" s="48">
        <v>0</v>
      </c>
      <c r="T64" s="48">
        <v>0</v>
      </c>
      <c r="U64" s="49"/>
      <c r="V64" s="49"/>
      <c r="W64" s="49"/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9"/>
      <c r="AE64" s="49"/>
      <c r="AF64" s="49"/>
      <c r="AG64" s="48">
        <v>0</v>
      </c>
      <c r="AH64" s="48">
        <v>0</v>
      </c>
      <c r="AI64" s="48">
        <v>0</v>
      </c>
      <c r="AJ64" s="48">
        <v>0</v>
      </c>
      <c r="AK64" s="48">
        <v>0</v>
      </c>
      <c r="AL64" s="48">
        <v>0</v>
      </c>
    </row>
    <row r="65" spans="1:38" ht="20.100000000000001" customHeight="1" x14ac:dyDescent="0.2">
      <c r="D65" s="2" t="s">
        <v>123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/>
      <c r="M65" s="39"/>
      <c r="N65" s="39"/>
      <c r="O65" s="39">
        <v>7</v>
      </c>
      <c r="P65" s="39">
        <v>67</v>
      </c>
      <c r="Q65" s="39">
        <v>66</v>
      </c>
      <c r="R65" s="39">
        <v>8</v>
      </c>
      <c r="S65" s="39">
        <v>0</v>
      </c>
      <c r="T65" s="39">
        <v>0</v>
      </c>
      <c r="U65" s="39"/>
      <c r="V65" s="39"/>
      <c r="W65" s="39"/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/>
      <c r="AE65" s="39"/>
      <c r="AF65" s="39"/>
      <c r="AG65" s="39">
        <v>0</v>
      </c>
      <c r="AH65" s="39">
        <v>0</v>
      </c>
      <c r="AI65" s="39">
        <v>0</v>
      </c>
      <c r="AJ65" s="39">
        <v>0</v>
      </c>
      <c r="AK65" s="39">
        <v>0</v>
      </c>
      <c r="AL65" s="39">
        <v>0</v>
      </c>
    </row>
    <row r="66" spans="1:38" ht="20.100000000000001" customHeight="1" x14ac:dyDescent="0.2">
      <c r="D66" s="47" t="s">
        <v>118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9"/>
      <c r="M66" s="49"/>
      <c r="N66" s="49"/>
      <c r="O66" s="48">
        <v>13</v>
      </c>
      <c r="P66" s="48">
        <v>63</v>
      </c>
      <c r="Q66" s="48">
        <v>72</v>
      </c>
      <c r="R66" s="48">
        <v>4</v>
      </c>
      <c r="S66" s="48">
        <v>0</v>
      </c>
      <c r="T66" s="48">
        <v>0</v>
      </c>
      <c r="U66" s="49"/>
      <c r="V66" s="49"/>
      <c r="W66" s="49"/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49"/>
      <c r="AE66" s="49"/>
      <c r="AF66" s="49"/>
      <c r="AG66" s="48">
        <v>0</v>
      </c>
      <c r="AH66" s="48">
        <v>0</v>
      </c>
      <c r="AI66" s="48">
        <v>0</v>
      </c>
      <c r="AJ66" s="48">
        <v>0</v>
      </c>
      <c r="AK66" s="48">
        <v>0</v>
      </c>
      <c r="AL66" s="48">
        <v>0</v>
      </c>
    </row>
    <row r="67" spans="1:38" ht="20.100000000000001" customHeight="1" x14ac:dyDescent="0.2"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</row>
    <row r="68" spans="1:38" s="1" customFormat="1" ht="20.100000000000001" customHeight="1" x14ac:dyDescent="0.25">
      <c r="A68" s="3"/>
      <c r="B68" s="6"/>
      <c r="C68" s="51" t="s">
        <v>124</v>
      </c>
      <c r="D68" s="52"/>
      <c r="E68" s="5"/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4"/>
      <c r="M68" s="54"/>
      <c r="N68" s="54"/>
      <c r="O68" s="53">
        <v>264</v>
      </c>
      <c r="P68" s="53">
        <v>1366</v>
      </c>
      <c r="Q68" s="53">
        <v>1349</v>
      </c>
      <c r="R68" s="53">
        <v>281</v>
      </c>
      <c r="S68" s="53">
        <v>0</v>
      </c>
      <c r="T68" s="53">
        <v>0</v>
      </c>
      <c r="U68" s="54"/>
      <c r="V68" s="54"/>
      <c r="W68" s="54"/>
      <c r="X68" s="53">
        <v>0</v>
      </c>
      <c r="Y68" s="53">
        <v>0</v>
      </c>
      <c r="Z68" s="53">
        <v>0</v>
      </c>
      <c r="AA68" s="53">
        <v>0</v>
      </c>
      <c r="AB68" s="53">
        <v>0</v>
      </c>
      <c r="AC68" s="53">
        <v>0</v>
      </c>
      <c r="AD68" s="54"/>
      <c r="AE68" s="54"/>
      <c r="AF68" s="54"/>
      <c r="AG68" s="53">
        <v>0</v>
      </c>
      <c r="AH68" s="53">
        <v>0</v>
      </c>
      <c r="AI68" s="53">
        <v>0</v>
      </c>
      <c r="AJ68" s="53">
        <v>0</v>
      </c>
      <c r="AK68" s="53">
        <v>0</v>
      </c>
      <c r="AL68" s="53">
        <v>0</v>
      </c>
    </row>
    <row r="69" spans="1:38" ht="20.100000000000001" customHeight="1" x14ac:dyDescent="0.2"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</row>
    <row r="70" spans="1:38" ht="20.100000000000001" customHeight="1" x14ac:dyDescent="0.2">
      <c r="C70" s="1" t="s">
        <v>125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</row>
    <row r="71" spans="1:38" ht="20.100000000000001" customHeight="1" x14ac:dyDescent="0.2">
      <c r="D71" s="2" t="s">
        <v>122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/>
      <c r="M71" s="39"/>
      <c r="N71" s="39"/>
      <c r="O71" s="39">
        <v>5</v>
      </c>
      <c r="P71" s="39">
        <v>105</v>
      </c>
      <c r="Q71" s="39">
        <v>88</v>
      </c>
      <c r="R71" s="39">
        <v>22</v>
      </c>
      <c r="S71" s="39">
        <v>0</v>
      </c>
      <c r="T71" s="39">
        <v>0</v>
      </c>
      <c r="U71" s="39"/>
      <c r="V71" s="39"/>
      <c r="W71" s="39"/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/>
      <c r="AE71" s="39"/>
      <c r="AF71" s="39"/>
      <c r="AG71" s="39">
        <v>0</v>
      </c>
      <c r="AH71" s="39">
        <v>0</v>
      </c>
      <c r="AI71" s="39">
        <v>0</v>
      </c>
      <c r="AJ71" s="39">
        <v>0</v>
      </c>
      <c r="AK71" s="39">
        <v>0</v>
      </c>
      <c r="AL71" s="39">
        <v>0</v>
      </c>
    </row>
    <row r="72" spans="1:38" ht="20.100000000000001" customHeight="1" x14ac:dyDescent="0.2">
      <c r="D72" s="47" t="s">
        <v>97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9"/>
      <c r="M72" s="49"/>
      <c r="N72" s="49"/>
      <c r="O72" s="48">
        <v>2</v>
      </c>
      <c r="P72" s="48">
        <v>324</v>
      </c>
      <c r="Q72" s="48">
        <v>321</v>
      </c>
      <c r="R72" s="48">
        <v>5</v>
      </c>
      <c r="S72" s="48">
        <v>0</v>
      </c>
      <c r="T72" s="48">
        <v>0</v>
      </c>
      <c r="U72" s="49"/>
      <c r="V72" s="49"/>
      <c r="W72" s="49"/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9"/>
      <c r="AE72" s="49"/>
      <c r="AF72" s="49"/>
      <c r="AG72" s="48">
        <v>0</v>
      </c>
      <c r="AH72" s="48">
        <v>0</v>
      </c>
      <c r="AI72" s="48">
        <v>0</v>
      </c>
      <c r="AJ72" s="48">
        <v>0</v>
      </c>
      <c r="AK72" s="48">
        <v>0</v>
      </c>
      <c r="AL72" s="48">
        <v>0</v>
      </c>
    </row>
    <row r="73" spans="1:38" ht="20.100000000000001" customHeight="1" x14ac:dyDescent="0.2">
      <c r="D73" s="50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</row>
    <row r="74" spans="1:38" s="1" customFormat="1" ht="20.100000000000001" customHeight="1" x14ac:dyDescent="0.25">
      <c r="A74" s="3"/>
      <c r="B74" s="6"/>
      <c r="C74" s="51" t="s">
        <v>126</v>
      </c>
      <c r="D74" s="52"/>
      <c r="E74" s="5"/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4"/>
      <c r="M74" s="54"/>
      <c r="N74" s="54"/>
      <c r="O74" s="53">
        <v>7</v>
      </c>
      <c r="P74" s="53">
        <v>429</v>
      </c>
      <c r="Q74" s="53">
        <v>409</v>
      </c>
      <c r="R74" s="53">
        <v>27</v>
      </c>
      <c r="S74" s="53">
        <v>0</v>
      </c>
      <c r="T74" s="53">
        <v>0</v>
      </c>
      <c r="U74" s="54"/>
      <c r="V74" s="54"/>
      <c r="W74" s="54"/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4"/>
      <c r="AE74" s="54"/>
      <c r="AF74" s="54"/>
      <c r="AG74" s="53">
        <v>0</v>
      </c>
      <c r="AH74" s="53">
        <v>0</v>
      </c>
      <c r="AI74" s="53">
        <v>0</v>
      </c>
      <c r="AJ74" s="53">
        <v>0</v>
      </c>
      <c r="AK74" s="53">
        <v>0</v>
      </c>
      <c r="AL74" s="53">
        <v>0</v>
      </c>
    </row>
    <row r="75" spans="1:38" ht="20.100000000000001" customHeight="1" x14ac:dyDescent="0.2"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</row>
    <row r="76" spans="1:38" ht="20.100000000000001" customHeight="1" x14ac:dyDescent="0.2">
      <c r="C76" s="3" t="s">
        <v>127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</row>
    <row r="77" spans="1:38" ht="20.100000000000001" customHeight="1" x14ac:dyDescent="0.2">
      <c r="D77" s="2" t="s">
        <v>96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/>
      <c r="M77" s="39"/>
      <c r="N77" s="39"/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/>
      <c r="V77" s="39"/>
      <c r="W77" s="39"/>
      <c r="X77" s="39">
        <v>168</v>
      </c>
      <c r="Y77" s="39">
        <v>512</v>
      </c>
      <c r="Z77" s="39">
        <v>440</v>
      </c>
      <c r="AA77" s="39">
        <v>240</v>
      </c>
      <c r="AB77" s="39">
        <v>0</v>
      </c>
      <c r="AC77" s="39">
        <v>0</v>
      </c>
      <c r="AD77" s="39"/>
      <c r="AE77" s="39"/>
      <c r="AF77" s="39"/>
      <c r="AG77" s="39">
        <v>0</v>
      </c>
      <c r="AH77" s="39">
        <v>0</v>
      </c>
      <c r="AI77" s="39">
        <v>0</v>
      </c>
      <c r="AJ77" s="39">
        <v>0</v>
      </c>
      <c r="AK77" s="39">
        <v>0</v>
      </c>
      <c r="AL77" s="39">
        <v>0</v>
      </c>
    </row>
    <row r="78" spans="1:38" ht="20.100000000000001" customHeight="1" x14ac:dyDescent="0.2">
      <c r="D78" s="47" t="s">
        <v>97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9"/>
      <c r="M78" s="49"/>
      <c r="N78" s="49"/>
      <c r="O78" s="48">
        <v>0</v>
      </c>
      <c r="P78" s="48">
        <v>1</v>
      </c>
      <c r="Q78" s="48">
        <v>1</v>
      </c>
      <c r="R78" s="48">
        <v>0</v>
      </c>
      <c r="S78" s="48">
        <v>0</v>
      </c>
      <c r="T78" s="48">
        <v>0</v>
      </c>
      <c r="U78" s="49"/>
      <c r="V78" s="49"/>
      <c r="W78" s="49"/>
      <c r="X78" s="48">
        <v>131</v>
      </c>
      <c r="Y78" s="48">
        <v>443</v>
      </c>
      <c r="Z78" s="48">
        <v>416</v>
      </c>
      <c r="AA78" s="48">
        <v>158</v>
      </c>
      <c r="AB78" s="48">
        <v>0</v>
      </c>
      <c r="AC78" s="48">
        <v>0</v>
      </c>
      <c r="AD78" s="49"/>
      <c r="AE78" s="49"/>
      <c r="AF78" s="49"/>
      <c r="AG78" s="48">
        <v>0</v>
      </c>
      <c r="AH78" s="48">
        <v>0</v>
      </c>
      <c r="AI78" s="48">
        <v>0</v>
      </c>
      <c r="AJ78" s="48">
        <v>0</v>
      </c>
      <c r="AK78" s="48">
        <v>0</v>
      </c>
      <c r="AL78" s="48">
        <v>0</v>
      </c>
    </row>
    <row r="79" spans="1:38" ht="20.100000000000001" customHeight="1" x14ac:dyDescent="0.2">
      <c r="D79" s="2" t="s">
        <v>113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/>
      <c r="M79" s="39"/>
      <c r="N79" s="39"/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/>
      <c r="V79" s="39"/>
      <c r="W79" s="39"/>
      <c r="X79" s="39">
        <v>47</v>
      </c>
      <c r="Y79" s="39">
        <v>477</v>
      </c>
      <c r="Z79" s="39">
        <v>468</v>
      </c>
      <c r="AA79" s="39">
        <v>56</v>
      </c>
      <c r="AB79" s="39">
        <v>0</v>
      </c>
      <c r="AC79" s="39">
        <v>0</v>
      </c>
      <c r="AD79" s="39"/>
      <c r="AE79" s="39"/>
      <c r="AF79" s="39"/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</row>
    <row r="80" spans="1:38" ht="20.100000000000001" customHeight="1" x14ac:dyDescent="0.2">
      <c r="D80" s="47" t="s">
        <v>99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9"/>
      <c r="M80" s="49"/>
      <c r="N80" s="49"/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9"/>
      <c r="V80" s="49"/>
      <c r="W80" s="49"/>
      <c r="X80" s="48">
        <v>87</v>
      </c>
      <c r="Y80" s="48">
        <v>485</v>
      </c>
      <c r="Z80" s="48">
        <v>501</v>
      </c>
      <c r="AA80" s="48">
        <v>71</v>
      </c>
      <c r="AB80" s="48">
        <v>0</v>
      </c>
      <c r="AC80" s="48">
        <v>0</v>
      </c>
      <c r="AD80" s="49"/>
      <c r="AE80" s="49"/>
      <c r="AF80" s="49"/>
      <c r="AG80" s="48">
        <v>0</v>
      </c>
      <c r="AH80" s="48">
        <v>0</v>
      </c>
      <c r="AI80" s="48">
        <v>0</v>
      </c>
      <c r="AJ80" s="48">
        <v>0</v>
      </c>
      <c r="AK80" s="48">
        <v>0</v>
      </c>
      <c r="AL80" s="48">
        <v>0</v>
      </c>
    </row>
    <row r="81" spans="1:38" ht="20.100000000000001" customHeight="1" x14ac:dyDescent="0.2">
      <c r="D81" s="2" t="s">
        <v>114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/>
      <c r="M81" s="39"/>
      <c r="N81" s="39"/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/>
      <c r="V81" s="39"/>
      <c r="W81" s="39"/>
      <c r="X81" s="39">
        <v>294</v>
      </c>
      <c r="Y81" s="39">
        <v>376</v>
      </c>
      <c r="Z81" s="39">
        <v>341</v>
      </c>
      <c r="AA81" s="39">
        <v>329</v>
      </c>
      <c r="AB81" s="39">
        <v>0</v>
      </c>
      <c r="AC81" s="39">
        <v>0</v>
      </c>
      <c r="AD81" s="39"/>
      <c r="AE81" s="39"/>
      <c r="AF81" s="39"/>
      <c r="AG81" s="39">
        <v>0</v>
      </c>
      <c r="AH81" s="39">
        <v>0</v>
      </c>
      <c r="AI81" s="39">
        <v>0</v>
      </c>
      <c r="AJ81" s="39">
        <v>0</v>
      </c>
      <c r="AK81" s="39">
        <v>0</v>
      </c>
      <c r="AL81" s="39">
        <v>0</v>
      </c>
    </row>
    <row r="82" spans="1:38" ht="20.100000000000001" customHeight="1" x14ac:dyDescent="0.2">
      <c r="D82" s="47" t="s">
        <v>115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9"/>
      <c r="M82" s="49"/>
      <c r="N82" s="49"/>
      <c r="O82" s="48">
        <v>0</v>
      </c>
      <c r="P82" s="48">
        <v>1</v>
      </c>
      <c r="Q82" s="48">
        <v>1</v>
      </c>
      <c r="R82" s="48">
        <v>0</v>
      </c>
      <c r="S82" s="48">
        <v>0</v>
      </c>
      <c r="T82" s="48">
        <v>0</v>
      </c>
      <c r="U82" s="49"/>
      <c r="V82" s="49"/>
      <c r="W82" s="49"/>
      <c r="X82" s="48">
        <v>159</v>
      </c>
      <c r="Y82" s="48">
        <v>563</v>
      </c>
      <c r="Z82" s="48">
        <v>596</v>
      </c>
      <c r="AA82" s="48">
        <v>126</v>
      </c>
      <c r="AB82" s="48">
        <v>0</v>
      </c>
      <c r="AC82" s="48">
        <v>0</v>
      </c>
      <c r="AD82" s="49"/>
      <c r="AE82" s="49"/>
      <c r="AF82" s="49"/>
      <c r="AG82" s="48">
        <v>0</v>
      </c>
      <c r="AH82" s="48">
        <v>0</v>
      </c>
      <c r="AI82" s="48">
        <v>0</v>
      </c>
      <c r="AJ82" s="48">
        <v>0</v>
      </c>
      <c r="AK82" s="48">
        <v>0</v>
      </c>
      <c r="AL82" s="48">
        <v>0</v>
      </c>
    </row>
    <row r="83" spans="1:38" ht="20.100000000000001" customHeight="1" x14ac:dyDescent="0.2">
      <c r="D83" s="2" t="s">
        <v>116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/>
      <c r="M83" s="39"/>
      <c r="N83" s="39"/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/>
      <c r="V83" s="39"/>
      <c r="W83" s="39"/>
      <c r="X83" s="39">
        <v>129</v>
      </c>
      <c r="Y83" s="39">
        <v>630</v>
      </c>
      <c r="Z83" s="39">
        <v>595</v>
      </c>
      <c r="AA83" s="39">
        <v>164</v>
      </c>
      <c r="AB83" s="39">
        <v>0</v>
      </c>
      <c r="AC83" s="39">
        <v>0</v>
      </c>
      <c r="AD83" s="39"/>
      <c r="AE83" s="39"/>
      <c r="AF83" s="39"/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</row>
    <row r="84" spans="1:38" ht="20.100000000000001" customHeight="1" x14ac:dyDescent="0.2">
      <c r="D84" s="47" t="s">
        <v>103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9"/>
      <c r="M84" s="49"/>
      <c r="N84" s="49"/>
      <c r="O84" s="48">
        <v>0</v>
      </c>
      <c r="P84" s="48">
        <v>1</v>
      </c>
      <c r="Q84" s="48">
        <v>1</v>
      </c>
      <c r="R84" s="48">
        <v>0</v>
      </c>
      <c r="S84" s="48">
        <v>0</v>
      </c>
      <c r="T84" s="48">
        <v>0</v>
      </c>
      <c r="U84" s="49"/>
      <c r="V84" s="49"/>
      <c r="W84" s="49"/>
      <c r="X84" s="48">
        <v>153</v>
      </c>
      <c r="Y84" s="48">
        <v>487</v>
      </c>
      <c r="Z84" s="48">
        <v>491</v>
      </c>
      <c r="AA84" s="48">
        <v>149</v>
      </c>
      <c r="AB84" s="48">
        <v>0</v>
      </c>
      <c r="AC84" s="48">
        <v>0</v>
      </c>
      <c r="AD84" s="49"/>
      <c r="AE84" s="49"/>
      <c r="AF84" s="49"/>
      <c r="AG84" s="48">
        <v>0</v>
      </c>
      <c r="AH84" s="48">
        <v>0</v>
      </c>
      <c r="AI84" s="48">
        <v>0</v>
      </c>
      <c r="AJ84" s="48">
        <v>0</v>
      </c>
      <c r="AK84" s="48">
        <v>0</v>
      </c>
      <c r="AL84" s="48">
        <v>0</v>
      </c>
    </row>
    <row r="85" spans="1:38" ht="20.100000000000001" customHeight="1" x14ac:dyDescent="0.2">
      <c r="D85" s="2" t="s">
        <v>104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/>
      <c r="M85" s="39"/>
      <c r="N85" s="39"/>
      <c r="O85" s="39">
        <v>1</v>
      </c>
      <c r="P85" s="39">
        <v>1</v>
      </c>
      <c r="Q85" s="39">
        <v>1</v>
      </c>
      <c r="R85" s="39">
        <v>1</v>
      </c>
      <c r="S85" s="39">
        <v>0</v>
      </c>
      <c r="T85" s="39">
        <v>0</v>
      </c>
      <c r="U85" s="39"/>
      <c r="V85" s="39"/>
      <c r="W85" s="39"/>
      <c r="X85" s="39">
        <v>375</v>
      </c>
      <c r="Y85" s="39">
        <v>371</v>
      </c>
      <c r="Z85" s="39">
        <v>338</v>
      </c>
      <c r="AA85" s="39">
        <v>408</v>
      </c>
      <c r="AB85" s="39">
        <v>0</v>
      </c>
      <c r="AC85" s="39">
        <v>0</v>
      </c>
      <c r="AD85" s="39"/>
      <c r="AE85" s="39"/>
      <c r="AF85" s="39"/>
      <c r="AG85" s="39">
        <v>0</v>
      </c>
      <c r="AH85" s="39">
        <v>0</v>
      </c>
      <c r="AI85" s="39">
        <v>0</v>
      </c>
      <c r="AJ85" s="39">
        <v>0</v>
      </c>
      <c r="AK85" s="39">
        <v>0</v>
      </c>
      <c r="AL85" s="39">
        <v>0</v>
      </c>
    </row>
    <row r="86" spans="1:38" ht="20.100000000000001" customHeight="1" x14ac:dyDescent="0.2">
      <c r="D86" s="47" t="s">
        <v>117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9"/>
      <c r="M86" s="49"/>
      <c r="N86" s="49"/>
      <c r="O86" s="48">
        <v>0</v>
      </c>
      <c r="P86" s="48">
        <v>1</v>
      </c>
      <c r="Q86" s="48">
        <v>1</v>
      </c>
      <c r="R86" s="48">
        <v>0</v>
      </c>
      <c r="S86" s="48">
        <v>0</v>
      </c>
      <c r="T86" s="48">
        <v>0</v>
      </c>
      <c r="U86" s="49"/>
      <c r="V86" s="49"/>
      <c r="W86" s="49"/>
      <c r="X86" s="48">
        <v>49</v>
      </c>
      <c r="Y86" s="48">
        <v>416</v>
      </c>
      <c r="Z86" s="48">
        <v>400</v>
      </c>
      <c r="AA86" s="48">
        <v>65</v>
      </c>
      <c r="AB86" s="48">
        <v>0</v>
      </c>
      <c r="AC86" s="48">
        <v>0</v>
      </c>
      <c r="AD86" s="49"/>
      <c r="AE86" s="49"/>
      <c r="AF86" s="49"/>
      <c r="AG86" s="48">
        <v>0</v>
      </c>
      <c r="AH86" s="48">
        <v>0</v>
      </c>
      <c r="AI86" s="48">
        <v>0</v>
      </c>
      <c r="AJ86" s="48">
        <v>0</v>
      </c>
      <c r="AK86" s="48">
        <v>0</v>
      </c>
      <c r="AL86" s="48">
        <v>0</v>
      </c>
    </row>
    <row r="87" spans="1:38" ht="20.100000000000001" customHeight="1" x14ac:dyDescent="0.2">
      <c r="D87" s="2" t="s">
        <v>106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/>
      <c r="M87" s="39"/>
      <c r="N87" s="39"/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/>
      <c r="V87" s="39"/>
      <c r="W87" s="39"/>
      <c r="X87" s="39">
        <v>64</v>
      </c>
      <c r="Y87" s="39">
        <v>620</v>
      </c>
      <c r="Z87" s="39">
        <v>579</v>
      </c>
      <c r="AA87" s="39">
        <v>105</v>
      </c>
      <c r="AB87" s="39">
        <v>0</v>
      </c>
      <c r="AC87" s="39">
        <v>0</v>
      </c>
      <c r="AD87" s="39"/>
      <c r="AE87" s="39"/>
      <c r="AF87" s="39"/>
      <c r="AG87" s="39">
        <v>0</v>
      </c>
      <c r="AH87" s="39">
        <v>0</v>
      </c>
      <c r="AI87" s="39">
        <v>0</v>
      </c>
      <c r="AJ87" s="39">
        <v>0</v>
      </c>
      <c r="AK87" s="39">
        <v>0</v>
      </c>
      <c r="AL87" s="39">
        <v>0</v>
      </c>
    </row>
    <row r="88" spans="1:38" ht="20.100000000000001" customHeight="1" x14ac:dyDescent="0.2">
      <c r="D88" s="47" t="s">
        <v>107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9"/>
      <c r="M88" s="49"/>
      <c r="N88" s="49"/>
      <c r="O88" s="48">
        <v>0</v>
      </c>
      <c r="P88" s="48">
        <v>8</v>
      </c>
      <c r="Q88" s="48">
        <v>6</v>
      </c>
      <c r="R88" s="48">
        <v>2</v>
      </c>
      <c r="S88" s="48">
        <v>0</v>
      </c>
      <c r="T88" s="48">
        <v>0</v>
      </c>
      <c r="U88" s="49"/>
      <c r="V88" s="49"/>
      <c r="W88" s="49"/>
      <c r="X88" s="48">
        <v>433</v>
      </c>
      <c r="Y88" s="48">
        <v>399</v>
      </c>
      <c r="Z88" s="48">
        <v>290</v>
      </c>
      <c r="AA88" s="48">
        <v>542</v>
      </c>
      <c r="AB88" s="48">
        <v>0</v>
      </c>
      <c r="AC88" s="48">
        <v>0</v>
      </c>
      <c r="AD88" s="49"/>
      <c r="AE88" s="49"/>
      <c r="AF88" s="49"/>
      <c r="AG88" s="48">
        <v>0</v>
      </c>
      <c r="AH88" s="48">
        <v>0</v>
      </c>
      <c r="AI88" s="48">
        <v>0</v>
      </c>
      <c r="AJ88" s="48">
        <v>0</v>
      </c>
      <c r="AK88" s="48">
        <v>0</v>
      </c>
      <c r="AL88" s="48">
        <v>0</v>
      </c>
    </row>
    <row r="89" spans="1:38" ht="20.100000000000001" customHeight="1" x14ac:dyDescent="0.2">
      <c r="D89" s="2" t="s">
        <v>108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/>
      <c r="M89" s="39"/>
      <c r="N89" s="39"/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/>
      <c r="V89" s="39"/>
      <c r="W89" s="39"/>
      <c r="X89" s="39">
        <v>103</v>
      </c>
      <c r="Y89" s="39">
        <v>398</v>
      </c>
      <c r="Z89" s="39">
        <v>396</v>
      </c>
      <c r="AA89" s="39">
        <v>105</v>
      </c>
      <c r="AB89" s="39">
        <v>0</v>
      </c>
      <c r="AC89" s="39">
        <v>0</v>
      </c>
      <c r="AD89" s="39"/>
      <c r="AE89" s="39"/>
      <c r="AF89" s="39"/>
      <c r="AG89" s="39">
        <v>0</v>
      </c>
      <c r="AH89" s="39">
        <v>0</v>
      </c>
      <c r="AI89" s="39">
        <v>0</v>
      </c>
      <c r="AJ89" s="39">
        <v>0</v>
      </c>
      <c r="AK89" s="39">
        <v>0</v>
      </c>
      <c r="AL89" s="39">
        <v>0</v>
      </c>
    </row>
    <row r="90" spans="1:38" ht="20.100000000000001" customHeight="1" x14ac:dyDescent="0.2">
      <c r="D90" s="47" t="s">
        <v>128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9"/>
      <c r="M90" s="49"/>
      <c r="N90" s="49"/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9"/>
      <c r="V90" s="49"/>
      <c r="W90" s="49"/>
      <c r="X90" s="48">
        <v>78</v>
      </c>
      <c r="Y90" s="48">
        <v>548</v>
      </c>
      <c r="Z90" s="48">
        <v>540</v>
      </c>
      <c r="AA90" s="48">
        <v>86</v>
      </c>
      <c r="AB90" s="48">
        <v>0</v>
      </c>
      <c r="AC90" s="48">
        <v>0</v>
      </c>
      <c r="AD90" s="49"/>
      <c r="AE90" s="49"/>
      <c r="AF90" s="49"/>
      <c r="AG90" s="48">
        <v>0</v>
      </c>
      <c r="AH90" s="48">
        <v>0</v>
      </c>
      <c r="AI90" s="48">
        <v>0</v>
      </c>
      <c r="AJ90" s="48">
        <v>0</v>
      </c>
      <c r="AK90" s="48">
        <v>0</v>
      </c>
      <c r="AL90" s="48">
        <v>0</v>
      </c>
    </row>
    <row r="91" spans="1:38" ht="20.100000000000001" customHeight="1" x14ac:dyDescent="0.2"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</row>
    <row r="92" spans="1:38" s="1" customFormat="1" ht="20.100000000000001" customHeight="1" x14ac:dyDescent="0.25">
      <c r="A92" s="3"/>
      <c r="B92" s="6"/>
      <c r="C92" s="51" t="s">
        <v>129</v>
      </c>
      <c r="D92" s="52"/>
      <c r="E92" s="5"/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4"/>
      <c r="M92" s="54"/>
      <c r="N92" s="54"/>
      <c r="O92" s="53">
        <v>1</v>
      </c>
      <c r="P92" s="53">
        <v>13</v>
      </c>
      <c r="Q92" s="53">
        <v>11</v>
      </c>
      <c r="R92" s="53">
        <v>3</v>
      </c>
      <c r="S92" s="53">
        <v>0</v>
      </c>
      <c r="T92" s="53">
        <v>0</v>
      </c>
      <c r="U92" s="54"/>
      <c r="V92" s="54"/>
      <c r="W92" s="54"/>
      <c r="X92" s="53">
        <v>2270</v>
      </c>
      <c r="Y92" s="53">
        <v>6725</v>
      </c>
      <c r="Z92" s="53">
        <v>6391</v>
      </c>
      <c r="AA92" s="53">
        <v>2604</v>
      </c>
      <c r="AB92" s="53">
        <v>0</v>
      </c>
      <c r="AC92" s="53">
        <v>0</v>
      </c>
      <c r="AD92" s="54"/>
      <c r="AE92" s="54"/>
      <c r="AF92" s="54"/>
      <c r="AG92" s="53">
        <v>0</v>
      </c>
      <c r="AH92" s="53">
        <v>0</v>
      </c>
      <c r="AI92" s="53">
        <v>0</v>
      </c>
      <c r="AJ92" s="53">
        <v>0</v>
      </c>
      <c r="AK92" s="53">
        <v>0</v>
      </c>
      <c r="AL92" s="53">
        <v>0</v>
      </c>
    </row>
    <row r="93" spans="1:38" ht="20.100000000000001" customHeight="1" x14ac:dyDescent="0.2"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</row>
    <row r="94" spans="1:38" ht="20.100000000000001" customHeight="1" x14ac:dyDescent="0.2">
      <c r="C94" s="3" t="s">
        <v>130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</row>
    <row r="95" spans="1:38" ht="20.100000000000001" customHeight="1" x14ac:dyDescent="0.2">
      <c r="D95" s="2" t="s">
        <v>131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/>
      <c r="M95" s="39"/>
      <c r="N95" s="39"/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/>
      <c r="V95" s="39"/>
      <c r="W95" s="39"/>
      <c r="X95" s="39">
        <v>0</v>
      </c>
      <c r="Y95" s="39">
        <v>86</v>
      </c>
      <c r="Z95" s="39">
        <v>69</v>
      </c>
      <c r="AA95" s="39">
        <v>17</v>
      </c>
      <c r="AB95" s="39">
        <v>0</v>
      </c>
      <c r="AC95" s="39">
        <v>0</v>
      </c>
      <c r="AD95" s="39"/>
      <c r="AE95" s="39"/>
      <c r="AF95" s="39"/>
      <c r="AG95" s="39">
        <v>0</v>
      </c>
      <c r="AH95" s="39">
        <v>0</v>
      </c>
      <c r="AI95" s="39">
        <v>0</v>
      </c>
      <c r="AJ95" s="39">
        <v>0</v>
      </c>
      <c r="AK95" s="39">
        <v>0</v>
      </c>
      <c r="AL95" s="39">
        <v>0</v>
      </c>
    </row>
    <row r="96" spans="1:38" ht="20.100000000000001" customHeight="1" x14ac:dyDescent="0.2">
      <c r="D96" s="47" t="s">
        <v>132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9"/>
      <c r="M96" s="49"/>
      <c r="N96" s="49"/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9"/>
      <c r="V96" s="49"/>
      <c r="W96" s="49"/>
      <c r="X96" s="48">
        <v>0</v>
      </c>
      <c r="Y96" s="48">
        <v>95</v>
      </c>
      <c r="Z96" s="48">
        <v>86</v>
      </c>
      <c r="AA96" s="48">
        <v>9</v>
      </c>
      <c r="AB96" s="48">
        <v>0</v>
      </c>
      <c r="AC96" s="48">
        <v>0</v>
      </c>
      <c r="AD96" s="49"/>
      <c r="AE96" s="49"/>
      <c r="AF96" s="49"/>
      <c r="AG96" s="48">
        <v>0</v>
      </c>
      <c r="AH96" s="48">
        <v>0</v>
      </c>
      <c r="AI96" s="48">
        <v>0</v>
      </c>
      <c r="AJ96" s="48">
        <v>0</v>
      </c>
      <c r="AK96" s="48">
        <v>0</v>
      </c>
      <c r="AL96" s="48">
        <v>0</v>
      </c>
    </row>
    <row r="97" spans="1:38" ht="20.100000000000001" customHeight="1" x14ac:dyDescent="0.2"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</row>
    <row r="98" spans="1:38" ht="20.100000000000001" customHeight="1" x14ac:dyDescent="0.25">
      <c r="C98" s="51" t="s">
        <v>133</v>
      </c>
      <c r="D98" s="52"/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4"/>
      <c r="M98" s="54"/>
      <c r="N98" s="54"/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4"/>
      <c r="V98" s="54"/>
      <c r="W98" s="54"/>
      <c r="X98" s="53">
        <v>0</v>
      </c>
      <c r="Y98" s="53">
        <v>181</v>
      </c>
      <c r="Z98" s="53">
        <v>155</v>
      </c>
      <c r="AA98" s="53">
        <v>26</v>
      </c>
      <c r="AB98" s="53">
        <v>0</v>
      </c>
      <c r="AC98" s="53">
        <v>0</v>
      </c>
      <c r="AD98" s="54"/>
      <c r="AE98" s="54"/>
      <c r="AF98" s="54"/>
      <c r="AG98" s="53">
        <v>0</v>
      </c>
      <c r="AH98" s="53">
        <v>0</v>
      </c>
      <c r="AI98" s="53">
        <v>0</v>
      </c>
      <c r="AJ98" s="53">
        <v>0</v>
      </c>
      <c r="AK98" s="53">
        <v>0</v>
      </c>
      <c r="AL98" s="53">
        <v>0</v>
      </c>
    </row>
    <row r="99" spans="1:38" ht="20.100000000000001" customHeight="1" x14ac:dyDescent="0.2"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</row>
    <row r="100" spans="1:38" ht="20.100000000000001" customHeight="1" x14ac:dyDescent="0.2">
      <c r="C100" s="3" t="s">
        <v>134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</row>
    <row r="101" spans="1:38" ht="20.100000000000001" customHeight="1" x14ac:dyDescent="0.2">
      <c r="D101" s="2" t="s">
        <v>122</v>
      </c>
      <c r="F101" s="39">
        <v>0</v>
      </c>
      <c r="G101" s="39">
        <v>0</v>
      </c>
      <c r="H101" s="39">
        <v>0</v>
      </c>
      <c r="I101" s="39">
        <v>0</v>
      </c>
      <c r="J101" s="39">
        <v>0</v>
      </c>
      <c r="K101" s="39">
        <v>0</v>
      </c>
      <c r="L101" s="39"/>
      <c r="M101" s="39"/>
      <c r="N101" s="39"/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/>
      <c r="V101" s="39"/>
      <c r="W101" s="39"/>
      <c r="X101" s="39">
        <v>0</v>
      </c>
      <c r="Y101" s="39">
        <v>0</v>
      </c>
      <c r="Z101" s="39">
        <v>0</v>
      </c>
      <c r="AA101" s="39">
        <v>0</v>
      </c>
      <c r="AB101" s="39">
        <v>0</v>
      </c>
      <c r="AC101" s="39">
        <v>0</v>
      </c>
      <c r="AD101" s="39"/>
      <c r="AE101" s="39"/>
      <c r="AF101" s="39"/>
      <c r="AG101" s="39">
        <v>3</v>
      </c>
      <c r="AH101" s="39">
        <v>81</v>
      </c>
      <c r="AI101" s="39">
        <v>81</v>
      </c>
      <c r="AJ101" s="39">
        <v>3</v>
      </c>
      <c r="AK101" s="39">
        <v>0</v>
      </c>
      <c r="AL101" s="39">
        <v>0</v>
      </c>
    </row>
    <row r="102" spans="1:38" ht="20.100000000000001" customHeight="1" x14ac:dyDescent="0.2">
      <c r="D102" s="47" t="s">
        <v>135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9"/>
      <c r="M102" s="49"/>
      <c r="N102" s="49"/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8">
        <v>0</v>
      </c>
      <c r="U102" s="49"/>
      <c r="V102" s="49"/>
      <c r="W102" s="49"/>
      <c r="X102" s="48">
        <v>0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49"/>
      <c r="AE102" s="49"/>
      <c r="AF102" s="49"/>
      <c r="AG102" s="48">
        <v>8</v>
      </c>
      <c r="AH102" s="48">
        <v>305</v>
      </c>
      <c r="AI102" s="48">
        <v>294</v>
      </c>
      <c r="AJ102" s="48">
        <v>19</v>
      </c>
      <c r="AK102" s="48">
        <v>0</v>
      </c>
      <c r="AL102" s="48">
        <v>0</v>
      </c>
    </row>
    <row r="103" spans="1:38" ht="20.100000000000001" customHeight="1" x14ac:dyDescent="0.2">
      <c r="D103" s="2" t="s">
        <v>98</v>
      </c>
      <c r="F103" s="39"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0</v>
      </c>
      <c r="L103" s="39"/>
      <c r="M103" s="39"/>
      <c r="N103" s="39"/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/>
      <c r="V103" s="39"/>
      <c r="W103" s="39"/>
      <c r="X103" s="39">
        <v>0</v>
      </c>
      <c r="Y103" s="39">
        <v>0</v>
      </c>
      <c r="Z103" s="39">
        <v>0</v>
      </c>
      <c r="AA103" s="39">
        <v>0</v>
      </c>
      <c r="AB103" s="39">
        <v>0</v>
      </c>
      <c r="AC103" s="39">
        <v>0</v>
      </c>
      <c r="AD103" s="39"/>
      <c r="AE103" s="39"/>
      <c r="AF103" s="39"/>
      <c r="AG103" s="39">
        <v>9</v>
      </c>
      <c r="AH103" s="39">
        <v>126</v>
      </c>
      <c r="AI103" s="39">
        <v>127</v>
      </c>
      <c r="AJ103" s="39">
        <v>8</v>
      </c>
      <c r="AK103" s="39">
        <v>0</v>
      </c>
      <c r="AL103" s="39">
        <v>0</v>
      </c>
    </row>
    <row r="104" spans="1:38" ht="20.100000000000001" customHeight="1" x14ac:dyDescent="0.2">
      <c r="D104" s="47" t="s">
        <v>136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9"/>
      <c r="M104" s="49"/>
      <c r="N104" s="49"/>
      <c r="O104" s="48">
        <v>0</v>
      </c>
      <c r="P104" s="48">
        <v>0</v>
      </c>
      <c r="Q104" s="48">
        <v>0</v>
      </c>
      <c r="R104" s="48">
        <v>0</v>
      </c>
      <c r="S104" s="48">
        <v>0</v>
      </c>
      <c r="T104" s="48">
        <v>0</v>
      </c>
      <c r="U104" s="49"/>
      <c r="V104" s="49"/>
      <c r="W104" s="49"/>
      <c r="X104" s="48">
        <v>0</v>
      </c>
      <c r="Y104" s="48">
        <v>0</v>
      </c>
      <c r="Z104" s="48">
        <v>0</v>
      </c>
      <c r="AA104" s="48">
        <v>0</v>
      </c>
      <c r="AB104" s="48">
        <v>0</v>
      </c>
      <c r="AC104" s="48">
        <v>0</v>
      </c>
      <c r="AD104" s="49"/>
      <c r="AE104" s="49"/>
      <c r="AF104" s="49"/>
      <c r="AG104" s="48">
        <v>5</v>
      </c>
      <c r="AH104" s="48">
        <v>56</v>
      </c>
      <c r="AI104" s="48">
        <v>56</v>
      </c>
      <c r="AJ104" s="48">
        <v>5</v>
      </c>
      <c r="AK104" s="48">
        <v>0</v>
      </c>
      <c r="AL104" s="48">
        <v>0</v>
      </c>
    </row>
    <row r="105" spans="1:38" ht="20.100000000000001" customHeight="1" x14ac:dyDescent="0.2">
      <c r="D105" s="2" t="s">
        <v>114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39"/>
      <c r="M105" s="39"/>
      <c r="N105" s="39"/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/>
      <c r="V105" s="39"/>
      <c r="W105" s="39"/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0</v>
      </c>
      <c r="AD105" s="39"/>
      <c r="AE105" s="39"/>
      <c r="AF105" s="39"/>
      <c r="AG105" s="39">
        <v>1</v>
      </c>
      <c r="AH105" s="39">
        <v>102</v>
      </c>
      <c r="AI105" s="39">
        <v>97</v>
      </c>
      <c r="AJ105" s="39">
        <v>6</v>
      </c>
      <c r="AK105" s="39">
        <v>0</v>
      </c>
      <c r="AL105" s="39">
        <v>0</v>
      </c>
    </row>
    <row r="106" spans="1:38" ht="20.100000000000001" customHeight="1" x14ac:dyDescent="0.2">
      <c r="D106" s="47" t="s">
        <v>101</v>
      </c>
      <c r="F106" s="48">
        <v>0</v>
      </c>
      <c r="G106" s="48">
        <v>0</v>
      </c>
      <c r="H106" s="48">
        <v>0</v>
      </c>
      <c r="I106" s="48">
        <v>0</v>
      </c>
      <c r="J106" s="48">
        <v>0</v>
      </c>
      <c r="K106" s="48">
        <v>0</v>
      </c>
      <c r="L106" s="49"/>
      <c r="M106" s="49"/>
      <c r="N106" s="49"/>
      <c r="O106" s="48">
        <v>0</v>
      </c>
      <c r="P106" s="48">
        <v>0</v>
      </c>
      <c r="Q106" s="48">
        <v>0</v>
      </c>
      <c r="R106" s="48">
        <v>0</v>
      </c>
      <c r="S106" s="48">
        <v>0</v>
      </c>
      <c r="T106" s="48">
        <v>0</v>
      </c>
      <c r="U106" s="49"/>
      <c r="V106" s="49"/>
      <c r="W106" s="49"/>
      <c r="X106" s="48">
        <v>0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9"/>
      <c r="AE106" s="49"/>
      <c r="AF106" s="49"/>
      <c r="AG106" s="48">
        <v>8</v>
      </c>
      <c r="AH106" s="48">
        <v>80</v>
      </c>
      <c r="AI106" s="48">
        <v>75</v>
      </c>
      <c r="AJ106" s="48">
        <v>13</v>
      </c>
      <c r="AK106" s="48">
        <v>0</v>
      </c>
      <c r="AL106" s="48">
        <v>0</v>
      </c>
    </row>
    <row r="107" spans="1:38" ht="20.100000000000001" customHeight="1" x14ac:dyDescent="0.2">
      <c r="D107" s="50" t="s">
        <v>116</v>
      </c>
      <c r="F107" s="49">
        <v>0</v>
      </c>
      <c r="G107" s="49">
        <v>0</v>
      </c>
      <c r="H107" s="49">
        <v>0</v>
      </c>
      <c r="I107" s="49">
        <v>0</v>
      </c>
      <c r="J107" s="49">
        <v>0</v>
      </c>
      <c r="K107" s="49">
        <v>0</v>
      </c>
      <c r="L107" s="49"/>
      <c r="M107" s="49"/>
      <c r="N107" s="49"/>
      <c r="O107" s="49">
        <v>0</v>
      </c>
      <c r="P107" s="49">
        <v>0</v>
      </c>
      <c r="Q107" s="49">
        <v>0</v>
      </c>
      <c r="R107" s="49">
        <v>0</v>
      </c>
      <c r="S107" s="49">
        <v>0</v>
      </c>
      <c r="T107" s="49">
        <v>0</v>
      </c>
      <c r="U107" s="49"/>
      <c r="V107" s="49"/>
      <c r="W107" s="49"/>
      <c r="X107" s="49">
        <v>0</v>
      </c>
      <c r="Y107" s="49">
        <v>0</v>
      </c>
      <c r="Z107" s="49">
        <v>0</v>
      </c>
      <c r="AA107" s="49">
        <v>0</v>
      </c>
      <c r="AB107" s="49">
        <v>0</v>
      </c>
      <c r="AC107" s="49">
        <v>0</v>
      </c>
      <c r="AD107" s="49"/>
      <c r="AE107" s="49"/>
      <c r="AF107" s="49"/>
      <c r="AG107" s="49">
        <v>8</v>
      </c>
      <c r="AH107" s="49">
        <v>109</v>
      </c>
      <c r="AI107" s="49">
        <v>115</v>
      </c>
      <c r="AJ107" s="49">
        <v>2</v>
      </c>
      <c r="AK107" s="49">
        <v>0</v>
      </c>
      <c r="AL107" s="49">
        <v>0</v>
      </c>
    </row>
    <row r="108" spans="1:38" ht="20.100000000000001" customHeight="1" x14ac:dyDescent="0.2">
      <c r="D108" s="47" t="s">
        <v>103</v>
      </c>
      <c r="F108" s="48">
        <v>0</v>
      </c>
      <c r="G108" s="48">
        <v>0</v>
      </c>
      <c r="H108" s="48">
        <v>0</v>
      </c>
      <c r="I108" s="48">
        <v>0</v>
      </c>
      <c r="J108" s="48">
        <v>0</v>
      </c>
      <c r="K108" s="48">
        <v>0</v>
      </c>
      <c r="L108" s="49"/>
      <c r="M108" s="49"/>
      <c r="N108" s="49"/>
      <c r="O108" s="48">
        <v>0</v>
      </c>
      <c r="P108" s="48">
        <v>0</v>
      </c>
      <c r="Q108" s="48">
        <v>0</v>
      </c>
      <c r="R108" s="48">
        <v>0</v>
      </c>
      <c r="S108" s="48">
        <v>0</v>
      </c>
      <c r="T108" s="48">
        <v>0</v>
      </c>
      <c r="U108" s="49"/>
      <c r="V108" s="49"/>
      <c r="W108" s="49"/>
      <c r="X108" s="48">
        <v>0</v>
      </c>
      <c r="Y108" s="48">
        <v>0</v>
      </c>
      <c r="Z108" s="48">
        <v>0</v>
      </c>
      <c r="AA108" s="48">
        <v>0</v>
      </c>
      <c r="AB108" s="48">
        <v>0</v>
      </c>
      <c r="AC108" s="48">
        <v>0</v>
      </c>
      <c r="AD108" s="49"/>
      <c r="AE108" s="49"/>
      <c r="AF108" s="49"/>
      <c r="AG108" s="48">
        <v>8</v>
      </c>
      <c r="AH108" s="48">
        <v>140</v>
      </c>
      <c r="AI108" s="48">
        <v>136</v>
      </c>
      <c r="AJ108" s="48">
        <v>12</v>
      </c>
      <c r="AK108" s="48">
        <v>0</v>
      </c>
      <c r="AL108" s="48">
        <v>0</v>
      </c>
    </row>
    <row r="109" spans="1:38" ht="20.100000000000001" customHeight="1" x14ac:dyDescent="0.2">
      <c r="D109" s="50" t="s">
        <v>137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/>
      <c r="M109" s="49"/>
      <c r="N109" s="49"/>
      <c r="O109" s="49">
        <v>0</v>
      </c>
      <c r="P109" s="49">
        <v>0</v>
      </c>
      <c r="Q109" s="49">
        <v>0</v>
      </c>
      <c r="R109" s="49">
        <v>0</v>
      </c>
      <c r="S109" s="49">
        <v>0</v>
      </c>
      <c r="T109" s="49">
        <v>0</v>
      </c>
      <c r="U109" s="49"/>
      <c r="V109" s="49"/>
      <c r="W109" s="49"/>
      <c r="X109" s="49">
        <v>0</v>
      </c>
      <c r="Y109" s="49">
        <v>0</v>
      </c>
      <c r="Z109" s="49">
        <v>0</v>
      </c>
      <c r="AA109" s="49">
        <v>0</v>
      </c>
      <c r="AB109" s="49">
        <v>0</v>
      </c>
      <c r="AC109" s="49">
        <v>0</v>
      </c>
      <c r="AD109" s="49"/>
      <c r="AE109" s="49"/>
      <c r="AF109" s="49"/>
      <c r="AG109" s="49">
        <v>2</v>
      </c>
      <c r="AH109" s="49">
        <v>124</v>
      </c>
      <c r="AI109" s="49">
        <v>112</v>
      </c>
      <c r="AJ109" s="49">
        <v>14</v>
      </c>
      <c r="AK109" s="49">
        <v>0</v>
      </c>
      <c r="AL109" s="49">
        <v>0</v>
      </c>
    </row>
    <row r="110" spans="1:38" ht="20.100000000000001" customHeight="1" x14ac:dyDescent="0.2"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</row>
    <row r="111" spans="1:38" s="1" customFormat="1" ht="20.100000000000001" customHeight="1" x14ac:dyDescent="0.25">
      <c r="A111" s="3"/>
      <c r="B111" s="6"/>
      <c r="C111" s="51" t="s">
        <v>138</v>
      </c>
      <c r="D111" s="52"/>
      <c r="E111" s="5"/>
      <c r="F111" s="53">
        <v>0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4"/>
      <c r="M111" s="54"/>
      <c r="N111" s="54"/>
      <c r="O111" s="53">
        <v>0</v>
      </c>
      <c r="P111" s="53">
        <v>0</v>
      </c>
      <c r="Q111" s="53">
        <v>0</v>
      </c>
      <c r="R111" s="53">
        <v>0</v>
      </c>
      <c r="S111" s="53">
        <v>0</v>
      </c>
      <c r="T111" s="53">
        <v>0</v>
      </c>
      <c r="U111" s="54"/>
      <c r="V111" s="54"/>
      <c r="W111" s="54"/>
      <c r="X111" s="53">
        <v>0</v>
      </c>
      <c r="Y111" s="53">
        <v>0</v>
      </c>
      <c r="Z111" s="53">
        <v>0</v>
      </c>
      <c r="AA111" s="53">
        <v>0</v>
      </c>
      <c r="AB111" s="53">
        <v>0</v>
      </c>
      <c r="AC111" s="53">
        <v>0</v>
      </c>
      <c r="AD111" s="54"/>
      <c r="AE111" s="54"/>
      <c r="AF111" s="54"/>
      <c r="AG111" s="53">
        <v>52</v>
      </c>
      <c r="AH111" s="53">
        <v>1123</v>
      </c>
      <c r="AI111" s="53">
        <v>1093</v>
      </c>
      <c r="AJ111" s="53">
        <v>82</v>
      </c>
      <c r="AK111" s="53">
        <v>0</v>
      </c>
      <c r="AL111" s="53">
        <v>0</v>
      </c>
    </row>
    <row r="112" spans="1:38" s="1" customFormat="1" ht="20.100000000000001" customHeight="1" x14ac:dyDescent="0.2">
      <c r="A112" s="3"/>
      <c r="B112" s="6"/>
      <c r="C112" s="3"/>
      <c r="D112" s="3"/>
      <c r="E112" s="5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</row>
    <row r="113" spans="1:38" s="1" customFormat="1" ht="20.100000000000001" customHeight="1" x14ac:dyDescent="0.2">
      <c r="A113" s="3"/>
      <c r="B113" s="6"/>
      <c r="C113" s="3" t="s">
        <v>139</v>
      </c>
      <c r="D113" s="3"/>
      <c r="E113" s="5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</row>
    <row r="114" spans="1:38" s="1" customFormat="1" ht="20.100000000000001" customHeight="1" x14ac:dyDescent="0.2">
      <c r="A114" s="3"/>
      <c r="B114" s="6"/>
      <c r="C114" s="3"/>
      <c r="D114" s="2" t="s">
        <v>140</v>
      </c>
      <c r="E114" s="5"/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/>
      <c r="M114" s="39"/>
      <c r="N114" s="39"/>
      <c r="O114" s="39">
        <v>688</v>
      </c>
      <c r="P114" s="39">
        <v>3148</v>
      </c>
      <c r="Q114" s="39">
        <v>3787</v>
      </c>
      <c r="R114" s="39">
        <v>49</v>
      </c>
      <c r="S114" s="39">
        <v>0</v>
      </c>
      <c r="T114" s="39">
        <v>0</v>
      </c>
      <c r="U114" s="39"/>
      <c r="V114" s="39"/>
      <c r="W114" s="39"/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0</v>
      </c>
      <c r="AD114" s="39"/>
      <c r="AE114" s="39"/>
      <c r="AF114" s="39"/>
      <c r="AG114" s="39">
        <v>0</v>
      </c>
      <c r="AH114" s="39">
        <v>0</v>
      </c>
      <c r="AI114" s="39">
        <v>0</v>
      </c>
      <c r="AJ114" s="39">
        <v>0</v>
      </c>
      <c r="AK114" s="39">
        <v>0</v>
      </c>
      <c r="AL114" s="39">
        <v>0</v>
      </c>
    </row>
    <row r="115" spans="1:38" ht="20.100000000000001" customHeight="1" x14ac:dyDescent="0.2">
      <c r="D115" s="47" t="s">
        <v>141</v>
      </c>
      <c r="F115" s="48">
        <v>0</v>
      </c>
      <c r="G115" s="48">
        <v>0</v>
      </c>
      <c r="H115" s="48">
        <v>0</v>
      </c>
      <c r="I115" s="48">
        <v>0</v>
      </c>
      <c r="J115" s="48">
        <v>0</v>
      </c>
      <c r="K115" s="48">
        <v>0</v>
      </c>
      <c r="L115" s="49"/>
      <c r="M115" s="49"/>
      <c r="N115" s="49"/>
      <c r="O115" s="48">
        <v>559</v>
      </c>
      <c r="P115" s="48">
        <v>2182</v>
      </c>
      <c r="Q115" s="48">
        <v>2736</v>
      </c>
      <c r="R115" s="48">
        <v>5</v>
      </c>
      <c r="S115" s="48">
        <v>0</v>
      </c>
      <c r="T115" s="48">
        <v>0</v>
      </c>
      <c r="U115" s="49"/>
      <c r="V115" s="49"/>
      <c r="W115" s="49"/>
      <c r="X115" s="48">
        <v>0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9"/>
      <c r="AE115" s="49"/>
      <c r="AF115" s="49"/>
      <c r="AG115" s="48">
        <v>0</v>
      </c>
      <c r="AH115" s="48">
        <v>0</v>
      </c>
      <c r="AI115" s="48">
        <v>0</v>
      </c>
      <c r="AJ115" s="48">
        <v>0</v>
      </c>
      <c r="AK115" s="48">
        <v>0</v>
      </c>
      <c r="AL115" s="48">
        <v>0</v>
      </c>
    </row>
    <row r="116" spans="1:38" s="1" customFormat="1" ht="20.100000000000001" customHeight="1" x14ac:dyDescent="0.2">
      <c r="A116" s="3"/>
      <c r="B116" s="6"/>
      <c r="C116" s="3"/>
      <c r="D116" s="2" t="s">
        <v>142</v>
      </c>
      <c r="E116" s="5"/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39"/>
      <c r="M116" s="39"/>
      <c r="N116" s="39"/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/>
      <c r="V116" s="39"/>
      <c r="W116" s="39"/>
      <c r="X116" s="39">
        <v>11</v>
      </c>
      <c r="Y116" s="39">
        <v>99</v>
      </c>
      <c r="Z116" s="39">
        <v>101</v>
      </c>
      <c r="AA116" s="39">
        <v>9</v>
      </c>
      <c r="AB116" s="39">
        <v>0</v>
      </c>
      <c r="AC116" s="39">
        <v>0</v>
      </c>
      <c r="AD116" s="39"/>
      <c r="AE116" s="39"/>
      <c r="AF116" s="39"/>
      <c r="AG116" s="39">
        <v>0</v>
      </c>
      <c r="AH116" s="39">
        <v>0</v>
      </c>
      <c r="AI116" s="39">
        <v>0</v>
      </c>
      <c r="AJ116" s="39">
        <v>0</v>
      </c>
      <c r="AK116" s="39">
        <v>0</v>
      </c>
      <c r="AL116" s="39">
        <v>0</v>
      </c>
    </row>
    <row r="117" spans="1:38" s="1" customFormat="1" ht="20.100000000000001" customHeight="1" x14ac:dyDescent="0.2">
      <c r="A117" s="3"/>
      <c r="B117" s="6"/>
      <c r="C117" s="3"/>
      <c r="D117" s="2"/>
      <c r="E117" s="5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</row>
    <row r="118" spans="1:38" s="1" customFormat="1" ht="20.100000000000001" customHeight="1" x14ac:dyDescent="0.25">
      <c r="A118" s="3"/>
      <c r="B118" s="6"/>
      <c r="C118" s="51" t="s">
        <v>143</v>
      </c>
      <c r="D118" s="52"/>
      <c r="E118" s="5"/>
      <c r="F118" s="53">
        <v>0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4"/>
      <c r="M118" s="54"/>
      <c r="N118" s="54"/>
      <c r="O118" s="53">
        <v>1247</v>
      </c>
      <c r="P118" s="53">
        <v>5330</v>
      </c>
      <c r="Q118" s="53">
        <v>6523</v>
      </c>
      <c r="R118" s="53">
        <v>54</v>
      </c>
      <c r="S118" s="53">
        <v>0</v>
      </c>
      <c r="T118" s="53">
        <v>0</v>
      </c>
      <c r="U118" s="54"/>
      <c r="V118" s="54"/>
      <c r="W118" s="54"/>
      <c r="X118" s="53">
        <v>11</v>
      </c>
      <c r="Y118" s="53">
        <v>99</v>
      </c>
      <c r="Z118" s="53">
        <v>101</v>
      </c>
      <c r="AA118" s="53">
        <v>9</v>
      </c>
      <c r="AB118" s="53">
        <v>0</v>
      </c>
      <c r="AC118" s="53">
        <v>0</v>
      </c>
      <c r="AD118" s="54"/>
      <c r="AE118" s="54"/>
      <c r="AF118" s="54"/>
      <c r="AG118" s="53">
        <v>0</v>
      </c>
      <c r="AH118" s="53">
        <v>0</v>
      </c>
      <c r="AI118" s="53">
        <v>0</v>
      </c>
      <c r="AJ118" s="53">
        <v>0</v>
      </c>
      <c r="AK118" s="53">
        <v>0</v>
      </c>
      <c r="AL118" s="53">
        <v>0</v>
      </c>
    </row>
    <row r="119" spans="1:38" s="1" customFormat="1" ht="20.100000000000001" customHeight="1" x14ac:dyDescent="0.2">
      <c r="A119" s="3"/>
      <c r="B119" s="6"/>
      <c r="C119" s="3"/>
      <c r="D119" s="3"/>
      <c r="E119" s="5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</row>
    <row r="120" spans="1:38" s="1" customFormat="1" ht="20.100000000000001" customHeight="1" x14ac:dyDescent="0.25">
      <c r="A120" s="3"/>
      <c r="B120" s="57" t="s">
        <v>144</v>
      </c>
      <c r="C120" s="58"/>
      <c r="D120" s="58"/>
      <c r="E120" s="5"/>
      <c r="F120" s="59">
        <v>1690</v>
      </c>
      <c r="G120" s="59">
        <v>13498</v>
      </c>
      <c r="H120" s="59">
        <v>13868</v>
      </c>
      <c r="I120" s="59">
        <v>1320</v>
      </c>
      <c r="J120" s="59">
        <v>0</v>
      </c>
      <c r="K120" s="59">
        <v>0</v>
      </c>
      <c r="L120" s="54"/>
      <c r="M120" s="54"/>
      <c r="N120" s="54"/>
      <c r="O120" s="59">
        <v>1519</v>
      </c>
      <c r="P120" s="59">
        <v>7138</v>
      </c>
      <c r="Q120" s="59">
        <v>8292</v>
      </c>
      <c r="R120" s="59">
        <v>365</v>
      </c>
      <c r="S120" s="59">
        <v>0</v>
      </c>
      <c r="T120" s="59">
        <v>0</v>
      </c>
      <c r="U120" s="54"/>
      <c r="V120" s="54"/>
      <c r="W120" s="54"/>
      <c r="X120" s="59">
        <v>2281</v>
      </c>
      <c r="Y120" s="59">
        <v>7005</v>
      </c>
      <c r="Z120" s="59">
        <v>6647</v>
      </c>
      <c r="AA120" s="59">
        <v>2639</v>
      </c>
      <c r="AB120" s="59">
        <v>0</v>
      </c>
      <c r="AC120" s="59">
        <v>0</v>
      </c>
      <c r="AD120" s="54"/>
      <c r="AE120" s="54"/>
      <c r="AF120" s="54"/>
      <c r="AG120" s="59">
        <v>52</v>
      </c>
      <c r="AH120" s="59">
        <v>1123</v>
      </c>
      <c r="AI120" s="59">
        <v>1093</v>
      </c>
      <c r="AJ120" s="59">
        <v>82</v>
      </c>
      <c r="AK120" s="59">
        <v>0</v>
      </c>
      <c r="AL120" s="59">
        <v>0</v>
      </c>
    </row>
    <row r="121" spans="1:38" ht="20.100000000000001" customHeight="1" x14ac:dyDescent="0.2"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</row>
    <row r="122" spans="1:38" ht="20.100000000000001" customHeight="1" x14ac:dyDescent="0.2">
      <c r="B122" s="6" t="s">
        <v>145</v>
      </c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</row>
    <row r="123" spans="1:38" ht="20.100000000000001" customHeight="1" x14ac:dyDescent="0.2">
      <c r="C123" s="3" t="s">
        <v>0</v>
      </c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</row>
    <row r="124" spans="1:38" ht="20.100000000000001" customHeight="1" x14ac:dyDescent="0.2">
      <c r="D124" s="2" t="s">
        <v>96</v>
      </c>
      <c r="F124" s="39">
        <v>381</v>
      </c>
      <c r="G124" s="39">
        <v>1968</v>
      </c>
      <c r="H124" s="39">
        <v>2113</v>
      </c>
      <c r="I124" s="39">
        <v>236</v>
      </c>
      <c r="J124" s="39">
        <v>0</v>
      </c>
      <c r="K124" s="39">
        <v>0</v>
      </c>
      <c r="L124" s="39"/>
      <c r="M124" s="39"/>
      <c r="N124" s="39"/>
      <c r="O124" s="39">
        <v>0</v>
      </c>
      <c r="P124" s="39">
        <v>1</v>
      </c>
      <c r="Q124" s="39">
        <v>1</v>
      </c>
      <c r="R124" s="39">
        <v>0</v>
      </c>
      <c r="S124" s="39">
        <v>0</v>
      </c>
      <c r="T124" s="39">
        <v>0</v>
      </c>
      <c r="U124" s="39"/>
      <c r="V124" s="39"/>
      <c r="W124" s="39"/>
      <c r="X124" s="39">
        <v>0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/>
      <c r="AE124" s="39"/>
      <c r="AF124" s="39"/>
      <c r="AG124" s="39">
        <v>0</v>
      </c>
      <c r="AH124" s="39">
        <v>0</v>
      </c>
      <c r="AI124" s="39">
        <v>0</v>
      </c>
      <c r="AJ124" s="39">
        <v>0</v>
      </c>
      <c r="AK124" s="39">
        <v>0</v>
      </c>
      <c r="AL124" s="39">
        <v>0</v>
      </c>
    </row>
    <row r="125" spans="1:38" ht="20.100000000000001" customHeight="1" x14ac:dyDescent="0.2">
      <c r="D125" s="47" t="s">
        <v>97</v>
      </c>
      <c r="F125" s="48">
        <v>296</v>
      </c>
      <c r="G125" s="48">
        <v>1888</v>
      </c>
      <c r="H125" s="48">
        <v>1891</v>
      </c>
      <c r="I125" s="48">
        <v>293</v>
      </c>
      <c r="J125" s="48">
        <v>0</v>
      </c>
      <c r="K125" s="48">
        <v>0</v>
      </c>
      <c r="L125" s="49"/>
      <c r="M125" s="49"/>
      <c r="N125" s="49"/>
      <c r="O125" s="48">
        <v>0</v>
      </c>
      <c r="P125" s="48">
        <v>0</v>
      </c>
      <c r="Q125" s="48">
        <v>0</v>
      </c>
      <c r="R125" s="48">
        <v>0</v>
      </c>
      <c r="S125" s="48">
        <v>0</v>
      </c>
      <c r="T125" s="48">
        <v>0</v>
      </c>
      <c r="U125" s="49"/>
      <c r="V125" s="49"/>
      <c r="W125" s="49"/>
      <c r="X125" s="48">
        <v>0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9"/>
      <c r="AE125" s="49"/>
      <c r="AF125" s="49"/>
      <c r="AG125" s="48">
        <v>0</v>
      </c>
      <c r="AH125" s="48">
        <v>0</v>
      </c>
      <c r="AI125" s="48">
        <v>0</v>
      </c>
      <c r="AJ125" s="48">
        <v>0</v>
      </c>
      <c r="AK125" s="48">
        <v>0</v>
      </c>
      <c r="AL125" s="48">
        <v>0</v>
      </c>
    </row>
    <row r="126" spans="1:38" ht="20.100000000000001" customHeight="1" x14ac:dyDescent="0.2">
      <c r="D126" s="2" t="s">
        <v>98</v>
      </c>
      <c r="F126" s="39">
        <v>420</v>
      </c>
      <c r="G126" s="39">
        <v>1835</v>
      </c>
      <c r="H126" s="39">
        <v>1953</v>
      </c>
      <c r="I126" s="39">
        <v>302</v>
      </c>
      <c r="J126" s="39">
        <v>0</v>
      </c>
      <c r="K126" s="39">
        <v>0</v>
      </c>
      <c r="L126" s="39"/>
      <c r="M126" s="39"/>
      <c r="N126" s="39"/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/>
      <c r="V126" s="39"/>
      <c r="W126" s="39"/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/>
      <c r="AE126" s="39"/>
      <c r="AF126" s="39"/>
      <c r="AG126" s="39">
        <v>0</v>
      </c>
      <c r="AH126" s="39">
        <v>0</v>
      </c>
      <c r="AI126" s="39">
        <v>0</v>
      </c>
      <c r="AJ126" s="39">
        <v>0</v>
      </c>
      <c r="AK126" s="39">
        <v>0</v>
      </c>
      <c r="AL126" s="39">
        <v>0</v>
      </c>
    </row>
    <row r="127" spans="1:38" ht="20.100000000000001" customHeight="1" x14ac:dyDescent="0.2">
      <c r="D127" s="47" t="s">
        <v>136</v>
      </c>
      <c r="F127" s="48">
        <v>563</v>
      </c>
      <c r="G127" s="48">
        <v>3219</v>
      </c>
      <c r="H127" s="48">
        <v>2869</v>
      </c>
      <c r="I127" s="48">
        <v>913</v>
      </c>
      <c r="J127" s="48">
        <v>0</v>
      </c>
      <c r="K127" s="48">
        <v>0</v>
      </c>
      <c r="L127" s="49"/>
      <c r="M127" s="49"/>
      <c r="N127" s="49"/>
      <c r="O127" s="48">
        <v>0</v>
      </c>
      <c r="P127" s="48">
        <v>0</v>
      </c>
      <c r="Q127" s="48">
        <v>0</v>
      </c>
      <c r="R127" s="48">
        <v>0</v>
      </c>
      <c r="S127" s="48">
        <v>0</v>
      </c>
      <c r="T127" s="48">
        <v>0</v>
      </c>
      <c r="U127" s="49"/>
      <c r="V127" s="49"/>
      <c r="W127" s="49"/>
      <c r="X127" s="48">
        <v>0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9"/>
      <c r="AE127" s="49"/>
      <c r="AF127" s="49"/>
      <c r="AG127" s="48">
        <v>0</v>
      </c>
      <c r="AH127" s="48">
        <v>0</v>
      </c>
      <c r="AI127" s="48">
        <v>0</v>
      </c>
      <c r="AJ127" s="48">
        <v>0</v>
      </c>
      <c r="AK127" s="48">
        <v>0</v>
      </c>
      <c r="AL127" s="48">
        <v>0</v>
      </c>
    </row>
    <row r="128" spans="1:38" ht="20.100000000000001" customHeight="1" x14ac:dyDescent="0.2">
      <c r="D128" s="2" t="s">
        <v>114</v>
      </c>
      <c r="F128" s="39">
        <v>334</v>
      </c>
      <c r="G128" s="39">
        <v>2080</v>
      </c>
      <c r="H128" s="39">
        <v>2151</v>
      </c>
      <c r="I128" s="39">
        <v>263</v>
      </c>
      <c r="J128" s="39">
        <v>0</v>
      </c>
      <c r="K128" s="39">
        <v>0</v>
      </c>
      <c r="L128" s="39"/>
      <c r="M128" s="39"/>
      <c r="N128" s="39"/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/>
      <c r="V128" s="39"/>
      <c r="W128" s="39"/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/>
      <c r="AE128" s="39"/>
      <c r="AF128" s="39"/>
      <c r="AG128" s="39">
        <v>0</v>
      </c>
      <c r="AH128" s="39">
        <v>0</v>
      </c>
      <c r="AI128" s="39">
        <v>0</v>
      </c>
      <c r="AJ128" s="39">
        <v>0</v>
      </c>
      <c r="AK128" s="39">
        <v>0</v>
      </c>
      <c r="AL128" s="39">
        <v>0</v>
      </c>
    </row>
    <row r="129" spans="1:38" ht="20.100000000000001" customHeight="1" x14ac:dyDescent="0.2">
      <c r="D129" s="47" t="s">
        <v>115</v>
      </c>
      <c r="F129" s="48">
        <v>449</v>
      </c>
      <c r="G129" s="48">
        <v>2590</v>
      </c>
      <c r="H129" s="48">
        <v>2688</v>
      </c>
      <c r="I129" s="48">
        <v>351</v>
      </c>
      <c r="J129" s="48">
        <v>0</v>
      </c>
      <c r="K129" s="48">
        <v>0</v>
      </c>
      <c r="L129" s="49"/>
      <c r="M129" s="49"/>
      <c r="N129" s="49"/>
      <c r="O129" s="48">
        <v>0</v>
      </c>
      <c r="P129" s="48">
        <v>0</v>
      </c>
      <c r="Q129" s="48">
        <v>0</v>
      </c>
      <c r="R129" s="48">
        <v>0</v>
      </c>
      <c r="S129" s="48">
        <v>0</v>
      </c>
      <c r="T129" s="48">
        <v>0</v>
      </c>
      <c r="U129" s="49"/>
      <c r="V129" s="49"/>
      <c r="W129" s="49"/>
      <c r="X129" s="48">
        <v>0</v>
      </c>
      <c r="Y129" s="48">
        <v>0</v>
      </c>
      <c r="Z129" s="48">
        <v>0</v>
      </c>
      <c r="AA129" s="48">
        <v>0</v>
      </c>
      <c r="AB129" s="48">
        <v>0</v>
      </c>
      <c r="AC129" s="48">
        <v>0</v>
      </c>
      <c r="AD129" s="49"/>
      <c r="AE129" s="49"/>
      <c r="AF129" s="49"/>
      <c r="AG129" s="48">
        <v>0</v>
      </c>
      <c r="AH129" s="48">
        <v>0</v>
      </c>
      <c r="AI129" s="48">
        <v>0</v>
      </c>
      <c r="AJ129" s="48">
        <v>0</v>
      </c>
      <c r="AK129" s="48">
        <v>0</v>
      </c>
      <c r="AL129" s="48">
        <v>0</v>
      </c>
    </row>
    <row r="130" spans="1:38" ht="20.100000000000001" customHeight="1" x14ac:dyDescent="0.2">
      <c r="D130" s="50" t="s">
        <v>116</v>
      </c>
      <c r="F130" s="49">
        <v>36</v>
      </c>
      <c r="G130" s="49">
        <v>300</v>
      </c>
      <c r="H130" s="49">
        <v>314</v>
      </c>
      <c r="I130" s="49">
        <v>22</v>
      </c>
      <c r="J130" s="49">
        <v>0</v>
      </c>
      <c r="K130" s="49">
        <v>0</v>
      </c>
      <c r="L130" s="49"/>
      <c r="M130" s="49"/>
      <c r="N130" s="49"/>
      <c r="O130" s="49">
        <v>0</v>
      </c>
      <c r="P130" s="49">
        <v>0</v>
      </c>
      <c r="Q130" s="49">
        <v>0</v>
      </c>
      <c r="R130" s="49">
        <v>0</v>
      </c>
      <c r="S130" s="49">
        <v>0</v>
      </c>
      <c r="T130" s="49">
        <v>0</v>
      </c>
      <c r="U130" s="49"/>
      <c r="V130" s="49"/>
      <c r="W130" s="49"/>
      <c r="X130" s="49">
        <v>0</v>
      </c>
      <c r="Y130" s="49">
        <v>0</v>
      </c>
      <c r="Z130" s="49">
        <v>0</v>
      </c>
      <c r="AA130" s="49">
        <v>0</v>
      </c>
      <c r="AB130" s="49">
        <v>0</v>
      </c>
      <c r="AC130" s="49">
        <v>0</v>
      </c>
      <c r="AD130" s="49"/>
      <c r="AE130" s="49"/>
      <c r="AF130" s="49"/>
      <c r="AG130" s="49">
        <v>0</v>
      </c>
      <c r="AH130" s="49">
        <v>0</v>
      </c>
      <c r="AI130" s="49">
        <v>0</v>
      </c>
      <c r="AJ130" s="49">
        <v>0</v>
      </c>
      <c r="AK130" s="49">
        <v>0</v>
      </c>
      <c r="AL130" s="49">
        <v>0</v>
      </c>
    </row>
    <row r="131" spans="1:38" ht="20.100000000000001" customHeight="1" x14ac:dyDescent="0.2"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</row>
    <row r="132" spans="1:38" s="1" customFormat="1" ht="20.100000000000001" customHeight="1" x14ac:dyDescent="0.25">
      <c r="A132" s="3"/>
      <c r="B132" s="6"/>
      <c r="C132" s="51" t="s">
        <v>120</v>
      </c>
      <c r="D132" s="52"/>
      <c r="E132" s="5"/>
      <c r="F132" s="53">
        <v>2479</v>
      </c>
      <c r="G132" s="53">
        <v>13880</v>
      </c>
      <c r="H132" s="53">
        <v>13979</v>
      </c>
      <c r="I132" s="53">
        <v>2380</v>
      </c>
      <c r="J132" s="53">
        <v>0</v>
      </c>
      <c r="K132" s="53">
        <v>0</v>
      </c>
      <c r="L132" s="54"/>
      <c r="M132" s="54"/>
      <c r="N132" s="54"/>
      <c r="O132" s="53">
        <v>0</v>
      </c>
      <c r="P132" s="53">
        <v>1</v>
      </c>
      <c r="Q132" s="53">
        <v>1</v>
      </c>
      <c r="R132" s="53">
        <v>0</v>
      </c>
      <c r="S132" s="53">
        <v>0</v>
      </c>
      <c r="T132" s="53">
        <v>0</v>
      </c>
      <c r="U132" s="54"/>
      <c r="V132" s="54"/>
      <c r="W132" s="54"/>
      <c r="X132" s="53">
        <v>0</v>
      </c>
      <c r="Y132" s="53">
        <v>0</v>
      </c>
      <c r="Z132" s="53">
        <v>0</v>
      </c>
      <c r="AA132" s="53">
        <v>0</v>
      </c>
      <c r="AB132" s="53">
        <v>0</v>
      </c>
      <c r="AC132" s="53">
        <v>0</v>
      </c>
      <c r="AD132" s="54"/>
      <c r="AE132" s="54"/>
      <c r="AF132" s="54"/>
      <c r="AG132" s="53">
        <v>0</v>
      </c>
      <c r="AH132" s="53">
        <v>0</v>
      </c>
      <c r="AI132" s="53">
        <v>0</v>
      </c>
      <c r="AJ132" s="53">
        <v>0</v>
      </c>
      <c r="AK132" s="53">
        <v>0</v>
      </c>
      <c r="AL132" s="53">
        <v>0</v>
      </c>
    </row>
    <row r="133" spans="1:38" ht="20.100000000000001" customHeight="1" x14ac:dyDescent="0.2"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</row>
    <row r="134" spans="1:38" ht="20.100000000000001" customHeight="1" x14ac:dyDescent="0.2">
      <c r="B134" s="5"/>
      <c r="C134" s="3" t="s">
        <v>146</v>
      </c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</row>
    <row r="135" spans="1:38" ht="20.100000000000001" customHeight="1" x14ac:dyDescent="0.2">
      <c r="D135" s="2" t="s">
        <v>147</v>
      </c>
      <c r="F135" s="39">
        <v>38</v>
      </c>
      <c r="G135" s="39">
        <v>430</v>
      </c>
      <c r="H135" s="39">
        <v>414</v>
      </c>
      <c r="I135" s="39">
        <v>54</v>
      </c>
      <c r="J135" s="39">
        <v>0</v>
      </c>
      <c r="K135" s="39">
        <v>0</v>
      </c>
      <c r="L135" s="39"/>
      <c r="M135" s="39"/>
      <c r="N135" s="39"/>
      <c r="O135" s="39">
        <v>9</v>
      </c>
      <c r="P135" s="39">
        <v>83</v>
      </c>
      <c r="Q135" s="39">
        <v>82</v>
      </c>
      <c r="R135" s="39">
        <v>10</v>
      </c>
      <c r="S135" s="39">
        <v>0</v>
      </c>
      <c r="T135" s="39">
        <v>0</v>
      </c>
      <c r="U135" s="39"/>
      <c r="V135" s="39"/>
      <c r="W135" s="39"/>
      <c r="X135" s="39">
        <v>50</v>
      </c>
      <c r="Y135" s="39">
        <v>265</v>
      </c>
      <c r="Z135" s="39">
        <v>283</v>
      </c>
      <c r="AA135" s="39">
        <v>32</v>
      </c>
      <c r="AB135" s="39">
        <v>0</v>
      </c>
      <c r="AC135" s="39">
        <v>0</v>
      </c>
      <c r="AD135" s="39"/>
      <c r="AE135" s="39"/>
      <c r="AF135" s="39"/>
      <c r="AG135" s="39">
        <v>1</v>
      </c>
      <c r="AH135" s="39">
        <v>29</v>
      </c>
      <c r="AI135" s="39">
        <v>28</v>
      </c>
      <c r="AJ135" s="39">
        <v>2</v>
      </c>
      <c r="AK135" s="39">
        <v>0</v>
      </c>
      <c r="AL135" s="39">
        <v>0</v>
      </c>
    </row>
    <row r="136" spans="1:38" ht="20.100000000000001" customHeight="1" x14ac:dyDescent="0.2">
      <c r="D136" s="47" t="s">
        <v>148</v>
      </c>
      <c r="F136" s="48">
        <v>82</v>
      </c>
      <c r="G136" s="48">
        <v>587</v>
      </c>
      <c r="H136" s="48">
        <v>628</v>
      </c>
      <c r="I136" s="48">
        <v>41</v>
      </c>
      <c r="J136" s="48">
        <v>0</v>
      </c>
      <c r="K136" s="48">
        <v>0</v>
      </c>
      <c r="L136" s="49"/>
      <c r="M136" s="49"/>
      <c r="N136" s="49"/>
      <c r="O136" s="48">
        <v>7</v>
      </c>
      <c r="P136" s="48">
        <v>96</v>
      </c>
      <c r="Q136" s="48">
        <v>98</v>
      </c>
      <c r="R136" s="48">
        <v>5</v>
      </c>
      <c r="S136" s="48">
        <v>0</v>
      </c>
      <c r="T136" s="48">
        <v>0</v>
      </c>
      <c r="U136" s="49"/>
      <c r="V136" s="49"/>
      <c r="W136" s="49"/>
      <c r="X136" s="48">
        <v>26</v>
      </c>
      <c r="Y136" s="48">
        <v>174</v>
      </c>
      <c r="Z136" s="48">
        <v>184</v>
      </c>
      <c r="AA136" s="48">
        <v>16</v>
      </c>
      <c r="AB136" s="48">
        <v>0</v>
      </c>
      <c r="AC136" s="48">
        <v>0</v>
      </c>
      <c r="AD136" s="49"/>
      <c r="AE136" s="49"/>
      <c r="AF136" s="49"/>
      <c r="AG136" s="48">
        <v>3</v>
      </c>
      <c r="AH136" s="48">
        <v>45</v>
      </c>
      <c r="AI136" s="48">
        <v>48</v>
      </c>
      <c r="AJ136" s="48">
        <v>0</v>
      </c>
      <c r="AK136" s="48">
        <v>0</v>
      </c>
      <c r="AL136" s="48">
        <v>0</v>
      </c>
    </row>
    <row r="137" spans="1:38" ht="20.100000000000001" customHeight="1" x14ac:dyDescent="0.2">
      <c r="D137" s="2" t="s">
        <v>149</v>
      </c>
      <c r="F137" s="39">
        <v>75</v>
      </c>
      <c r="G137" s="39">
        <v>814</v>
      </c>
      <c r="H137" s="39">
        <v>852</v>
      </c>
      <c r="I137" s="39">
        <v>37</v>
      </c>
      <c r="J137" s="39">
        <v>0</v>
      </c>
      <c r="K137" s="39">
        <v>0</v>
      </c>
      <c r="L137" s="39"/>
      <c r="M137" s="39"/>
      <c r="N137" s="39"/>
      <c r="O137" s="39">
        <v>7</v>
      </c>
      <c r="P137" s="39">
        <v>163</v>
      </c>
      <c r="Q137" s="39">
        <v>161</v>
      </c>
      <c r="R137" s="39">
        <v>9</v>
      </c>
      <c r="S137" s="39">
        <v>0</v>
      </c>
      <c r="T137" s="39">
        <v>0</v>
      </c>
      <c r="U137" s="39"/>
      <c r="V137" s="39"/>
      <c r="W137" s="39"/>
      <c r="X137" s="39">
        <v>31</v>
      </c>
      <c r="Y137" s="39">
        <v>323</v>
      </c>
      <c r="Z137" s="39">
        <v>328</v>
      </c>
      <c r="AA137" s="39">
        <v>26</v>
      </c>
      <c r="AB137" s="39">
        <v>0</v>
      </c>
      <c r="AC137" s="39">
        <v>0</v>
      </c>
      <c r="AD137" s="39"/>
      <c r="AE137" s="39"/>
      <c r="AF137" s="39"/>
      <c r="AG137" s="39">
        <v>1</v>
      </c>
      <c r="AH137" s="39">
        <v>51</v>
      </c>
      <c r="AI137" s="39">
        <v>49</v>
      </c>
      <c r="AJ137" s="39">
        <v>3</v>
      </c>
      <c r="AK137" s="39">
        <v>0</v>
      </c>
      <c r="AL137" s="39">
        <v>0</v>
      </c>
    </row>
    <row r="138" spans="1:38" ht="20.100000000000001" customHeight="1" x14ac:dyDescent="0.2">
      <c r="D138" s="47" t="s">
        <v>150</v>
      </c>
      <c r="F138" s="48">
        <v>47</v>
      </c>
      <c r="G138" s="48">
        <v>542</v>
      </c>
      <c r="H138" s="48">
        <v>550</v>
      </c>
      <c r="I138" s="48">
        <v>39</v>
      </c>
      <c r="J138" s="48">
        <v>0</v>
      </c>
      <c r="K138" s="48">
        <v>0</v>
      </c>
      <c r="L138" s="49"/>
      <c r="M138" s="49"/>
      <c r="N138" s="49"/>
      <c r="O138" s="48">
        <v>7</v>
      </c>
      <c r="P138" s="48">
        <v>98</v>
      </c>
      <c r="Q138" s="48">
        <v>101</v>
      </c>
      <c r="R138" s="48">
        <v>4</v>
      </c>
      <c r="S138" s="48">
        <v>0</v>
      </c>
      <c r="T138" s="48">
        <v>0</v>
      </c>
      <c r="U138" s="49"/>
      <c r="V138" s="49"/>
      <c r="W138" s="49"/>
      <c r="X138" s="48">
        <v>34</v>
      </c>
      <c r="Y138" s="48">
        <v>285</v>
      </c>
      <c r="Z138" s="48">
        <v>288</v>
      </c>
      <c r="AA138" s="48">
        <v>31</v>
      </c>
      <c r="AB138" s="48">
        <v>0</v>
      </c>
      <c r="AC138" s="48">
        <v>0</v>
      </c>
      <c r="AD138" s="49"/>
      <c r="AE138" s="49"/>
      <c r="AF138" s="49"/>
      <c r="AG138" s="48">
        <v>1</v>
      </c>
      <c r="AH138" s="48">
        <v>43</v>
      </c>
      <c r="AI138" s="48">
        <v>42</v>
      </c>
      <c r="AJ138" s="48">
        <v>2</v>
      </c>
      <c r="AK138" s="48">
        <v>0</v>
      </c>
      <c r="AL138" s="48">
        <v>0</v>
      </c>
    </row>
    <row r="139" spans="1:38" ht="20.100000000000001" customHeight="1" x14ac:dyDescent="0.2">
      <c r="D139" s="2" t="s">
        <v>151</v>
      </c>
      <c r="F139" s="39">
        <v>71</v>
      </c>
      <c r="G139" s="39">
        <v>407</v>
      </c>
      <c r="H139" s="39">
        <v>425</v>
      </c>
      <c r="I139" s="39">
        <v>53</v>
      </c>
      <c r="J139" s="39">
        <v>0</v>
      </c>
      <c r="K139" s="39">
        <v>0</v>
      </c>
      <c r="L139" s="39"/>
      <c r="M139" s="39"/>
      <c r="N139" s="39"/>
      <c r="O139" s="39">
        <v>18</v>
      </c>
      <c r="P139" s="39">
        <v>70</v>
      </c>
      <c r="Q139" s="39">
        <v>73</v>
      </c>
      <c r="R139" s="39">
        <v>15</v>
      </c>
      <c r="S139" s="39">
        <v>0</v>
      </c>
      <c r="T139" s="39">
        <v>0</v>
      </c>
      <c r="U139" s="39"/>
      <c r="V139" s="39"/>
      <c r="W139" s="39"/>
      <c r="X139" s="39">
        <v>47</v>
      </c>
      <c r="Y139" s="39">
        <v>224</v>
      </c>
      <c r="Z139" s="39">
        <v>214</v>
      </c>
      <c r="AA139" s="39">
        <v>57</v>
      </c>
      <c r="AB139" s="39">
        <v>0</v>
      </c>
      <c r="AC139" s="39">
        <v>0</v>
      </c>
      <c r="AD139" s="39"/>
      <c r="AE139" s="39"/>
      <c r="AF139" s="39"/>
      <c r="AG139" s="39">
        <v>1</v>
      </c>
      <c r="AH139" s="39">
        <v>26</v>
      </c>
      <c r="AI139" s="39">
        <v>25</v>
      </c>
      <c r="AJ139" s="39">
        <v>2</v>
      </c>
      <c r="AK139" s="39">
        <v>0</v>
      </c>
      <c r="AL139" s="39">
        <v>0</v>
      </c>
    </row>
    <row r="140" spans="1:38" ht="20.100000000000001" customHeight="1" x14ac:dyDescent="0.2">
      <c r="D140" s="47" t="s">
        <v>152</v>
      </c>
      <c r="F140" s="48">
        <v>0</v>
      </c>
      <c r="G140" s="48">
        <v>33</v>
      </c>
      <c r="H140" s="48">
        <v>6</v>
      </c>
      <c r="I140" s="48">
        <v>27</v>
      </c>
      <c r="J140" s="48">
        <v>0</v>
      </c>
      <c r="K140" s="48">
        <v>0</v>
      </c>
      <c r="L140" s="49"/>
      <c r="M140" s="49"/>
      <c r="N140" s="49"/>
      <c r="O140" s="48">
        <v>0</v>
      </c>
      <c r="P140" s="48">
        <v>15</v>
      </c>
      <c r="Q140" s="48">
        <v>7</v>
      </c>
      <c r="R140" s="48">
        <v>8</v>
      </c>
      <c r="S140" s="48">
        <v>0</v>
      </c>
      <c r="T140" s="48">
        <v>0</v>
      </c>
      <c r="U140" s="49"/>
      <c r="V140" s="49"/>
      <c r="W140" s="49"/>
      <c r="X140" s="48">
        <v>0</v>
      </c>
      <c r="Y140" s="48">
        <v>39</v>
      </c>
      <c r="Z140" s="48">
        <v>12</v>
      </c>
      <c r="AA140" s="48">
        <v>27</v>
      </c>
      <c r="AB140" s="48">
        <v>0</v>
      </c>
      <c r="AC140" s="48">
        <v>0</v>
      </c>
      <c r="AD140" s="49"/>
      <c r="AE140" s="49"/>
      <c r="AF140" s="49"/>
      <c r="AG140" s="48">
        <v>0</v>
      </c>
      <c r="AH140" s="48">
        <v>7</v>
      </c>
      <c r="AI140" s="48">
        <v>0</v>
      </c>
      <c r="AJ140" s="48">
        <v>7</v>
      </c>
      <c r="AK140" s="48">
        <v>0</v>
      </c>
      <c r="AL140" s="48">
        <v>0</v>
      </c>
    </row>
    <row r="141" spans="1:38" ht="20.100000000000001" customHeight="1" x14ac:dyDescent="0.2"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</row>
    <row r="142" spans="1:38" s="1" customFormat="1" ht="20.100000000000001" customHeight="1" x14ac:dyDescent="0.25">
      <c r="A142" s="3"/>
      <c r="B142" s="6"/>
      <c r="C142" s="51" t="s">
        <v>153</v>
      </c>
      <c r="D142" s="52"/>
      <c r="E142" s="5"/>
      <c r="F142" s="53">
        <v>313</v>
      </c>
      <c r="G142" s="53">
        <v>2813</v>
      </c>
      <c r="H142" s="53">
        <v>2875</v>
      </c>
      <c r="I142" s="53">
        <v>251</v>
      </c>
      <c r="J142" s="53">
        <v>0</v>
      </c>
      <c r="K142" s="53">
        <v>0</v>
      </c>
      <c r="L142" s="54"/>
      <c r="M142" s="54"/>
      <c r="N142" s="54"/>
      <c r="O142" s="53">
        <v>48</v>
      </c>
      <c r="P142" s="53">
        <v>525</v>
      </c>
      <c r="Q142" s="53">
        <v>522</v>
      </c>
      <c r="R142" s="53">
        <v>51</v>
      </c>
      <c r="S142" s="53">
        <v>0</v>
      </c>
      <c r="T142" s="53">
        <v>0</v>
      </c>
      <c r="U142" s="54"/>
      <c r="V142" s="54"/>
      <c r="W142" s="54"/>
      <c r="X142" s="53">
        <v>188</v>
      </c>
      <c r="Y142" s="53">
        <v>1310</v>
      </c>
      <c r="Z142" s="53">
        <v>1309</v>
      </c>
      <c r="AA142" s="53">
        <v>189</v>
      </c>
      <c r="AB142" s="53">
        <v>0</v>
      </c>
      <c r="AC142" s="53">
        <v>0</v>
      </c>
      <c r="AD142" s="54"/>
      <c r="AE142" s="54"/>
      <c r="AF142" s="54"/>
      <c r="AG142" s="53">
        <v>7</v>
      </c>
      <c r="AH142" s="53">
        <v>201</v>
      </c>
      <c r="AI142" s="53">
        <v>192</v>
      </c>
      <c r="AJ142" s="53">
        <v>16</v>
      </c>
      <c r="AK142" s="53">
        <v>0</v>
      </c>
      <c r="AL142" s="53">
        <v>0</v>
      </c>
    </row>
    <row r="143" spans="1:38" ht="20.100000000000001" customHeight="1" x14ac:dyDescent="0.2"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</row>
    <row r="144" spans="1:38" ht="20.100000000000001" customHeight="1" x14ac:dyDescent="0.2">
      <c r="C144" s="3" t="s">
        <v>154</v>
      </c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</row>
    <row r="145" spans="1:38" ht="20.100000000000001" customHeight="1" x14ac:dyDescent="0.2">
      <c r="D145" s="2" t="s">
        <v>122</v>
      </c>
      <c r="F145" s="39">
        <v>107</v>
      </c>
      <c r="G145" s="39">
        <v>1002</v>
      </c>
      <c r="H145" s="39">
        <v>966</v>
      </c>
      <c r="I145" s="39">
        <v>143</v>
      </c>
      <c r="J145" s="39">
        <v>0</v>
      </c>
      <c r="K145" s="39">
        <v>0</v>
      </c>
      <c r="L145" s="39"/>
      <c r="M145" s="39"/>
      <c r="N145" s="39"/>
      <c r="O145" s="39">
        <v>-1</v>
      </c>
      <c r="P145" s="39">
        <v>52</v>
      </c>
      <c r="Q145" s="39">
        <v>50</v>
      </c>
      <c r="R145" s="39">
        <v>1</v>
      </c>
      <c r="S145" s="39">
        <v>0</v>
      </c>
      <c r="T145" s="39">
        <v>0</v>
      </c>
      <c r="U145" s="39"/>
      <c r="V145" s="39"/>
      <c r="W145" s="39"/>
      <c r="X145" s="39">
        <v>33</v>
      </c>
      <c r="Y145" s="39">
        <v>244</v>
      </c>
      <c r="Z145" s="39">
        <v>257</v>
      </c>
      <c r="AA145" s="39">
        <v>20</v>
      </c>
      <c r="AB145" s="39">
        <v>0</v>
      </c>
      <c r="AC145" s="39">
        <v>0</v>
      </c>
      <c r="AD145" s="39"/>
      <c r="AE145" s="39"/>
      <c r="AF145" s="39"/>
      <c r="AG145" s="39">
        <v>3</v>
      </c>
      <c r="AH145" s="39">
        <v>16</v>
      </c>
      <c r="AI145" s="39">
        <v>17</v>
      </c>
      <c r="AJ145" s="39">
        <v>2</v>
      </c>
      <c r="AK145" s="39">
        <v>0</v>
      </c>
      <c r="AL145" s="39">
        <v>0</v>
      </c>
    </row>
    <row r="146" spans="1:38" ht="20.100000000000001" customHeight="1" x14ac:dyDescent="0.2">
      <c r="D146" s="47" t="s">
        <v>135</v>
      </c>
      <c r="F146" s="48">
        <v>539</v>
      </c>
      <c r="G146" s="48">
        <v>1015</v>
      </c>
      <c r="H146" s="48">
        <v>960</v>
      </c>
      <c r="I146" s="48">
        <v>594</v>
      </c>
      <c r="J146" s="48">
        <v>0</v>
      </c>
      <c r="K146" s="48">
        <v>0</v>
      </c>
      <c r="L146" s="49"/>
      <c r="M146" s="49"/>
      <c r="N146" s="49"/>
      <c r="O146" s="48">
        <v>93</v>
      </c>
      <c r="P146" s="48">
        <v>85</v>
      </c>
      <c r="Q146" s="48">
        <v>84</v>
      </c>
      <c r="R146" s="48">
        <v>94</v>
      </c>
      <c r="S146" s="48">
        <v>0</v>
      </c>
      <c r="T146" s="48">
        <v>0</v>
      </c>
      <c r="U146" s="49"/>
      <c r="V146" s="49"/>
      <c r="W146" s="49"/>
      <c r="X146" s="48">
        <v>297</v>
      </c>
      <c r="Y146" s="48">
        <v>193</v>
      </c>
      <c r="Z146" s="48">
        <v>178</v>
      </c>
      <c r="AA146" s="48">
        <v>312</v>
      </c>
      <c r="AB146" s="48">
        <v>0</v>
      </c>
      <c r="AC146" s="48">
        <v>0</v>
      </c>
      <c r="AD146" s="49"/>
      <c r="AE146" s="49"/>
      <c r="AF146" s="49"/>
      <c r="AG146" s="48">
        <v>51</v>
      </c>
      <c r="AH146" s="48">
        <v>16</v>
      </c>
      <c r="AI146" s="48">
        <v>14</v>
      </c>
      <c r="AJ146" s="48">
        <v>53</v>
      </c>
      <c r="AK146" s="48">
        <v>0</v>
      </c>
      <c r="AL146" s="48">
        <v>0</v>
      </c>
    </row>
    <row r="147" spans="1:38" ht="20.100000000000001" customHeight="1" x14ac:dyDescent="0.2">
      <c r="D147" s="2" t="s">
        <v>113</v>
      </c>
      <c r="F147" s="39">
        <v>110</v>
      </c>
      <c r="G147" s="39">
        <v>895</v>
      </c>
      <c r="H147" s="39">
        <v>929</v>
      </c>
      <c r="I147" s="39">
        <v>76</v>
      </c>
      <c r="J147" s="39">
        <v>0</v>
      </c>
      <c r="K147" s="39">
        <v>0</v>
      </c>
      <c r="L147" s="39"/>
      <c r="M147" s="39"/>
      <c r="N147" s="39"/>
      <c r="O147" s="39">
        <v>2</v>
      </c>
      <c r="P147" s="39">
        <v>18</v>
      </c>
      <c r="Q147" s="39">
        <v>20</v>
      </c>
      <c r="R147" s="39">
        <v>0</v>
      </c>
      <c r="S147" s="39">
        <v>0</v>
      </c>
      <c r="T147" s="39">
        <v>0</v>
      </c>
      <c r="U147" s="39"/>
      <c r="V147" s="39"/>
      <c r="W147" s="39"/>
      <c r="X147" s="39">
        <v>3</v>
      </c>
      <c r="Y147" s="39">
        <v>45</v>
      </c>
      <c r="Z147" s="39">
        <v>48</v>
      </c>
      <c r="AA147" s="39">
        <v>0</v>
      </c>
      <c r="AB147" s="39">
        <v>0</v>
      </c>
      <c r="AC147" s="39">
        <v>0</v>
      </c>
      <c r="AD147" s="39"/>
      <c r="AE147" s="39"/>
      <c r="AF147" s="39"/>
      <c r="AG147" s="39">
        <v>0</v>
      </c>
      <c r="AH147" s="39">
        <v>9</v>
      </c>
      <c r="AI147" s="39">
        <v>8</v>
      </c>
      <c r="AJ147" s="39">
        <v>1</v>
      </c>
      <c r="AK147" s="39">
        <v>0</v>
      </c>
      <c r="AL147" s="39">
        <v>0</v>
      </c>
    </row>
    <row r="148" spans="1:38" ht="20.100000000000001" customHeight="1" x14ac:dyDescent="0.2">
      <c r="D148" s="47" t="s">
        <v>136</v>
      </c>
      <c r="F148" s="48">
        <v>215</v>
      </c>
      <c r="G148" s="48">
        <v>504</v>
      </c>
      <c r="H148" s="48">
        <v>410</v>
      </c>
      <c r="I148" s="48">
        <v>309</v>
      </c>
      <c r="J148" s="48">
        <v>0</v>
      </c>
      <c r="K148" s="48">
        <v>0</v>
      </c>
      <c r="L148" s="49"/>
      <c r="M148" s="49"/>
      <c r="N148" s="49"/>
      <c r="O148" s="48">
        <v>15</v>
      </c>
      <c r="P148" s="48">
        <v>87</v>
      </c>
      <c r="Q148" s="48">
        <v>77</v>
      </c>
      <c r="R148" s="48">
        <v>25</v>
      </c>
      <c r="S148" s="48">
        <v>0</v>
      </c>
      <c r="T148" s="48">
        <v>0</v>
      </c>
      <c r="U148" s="49"/>
      <c r="V148" s="49"/>
      <c r="W148" s="49"/>
      <c r="X148" s="48">
        <v>50</v>
      </c>
      <c r="Y148" s="48">
        <v>214</v>
      </c>
      <c r="Z148" s="48">
        <v>162</v>
      </c>
      <c r="AA148" s="48">
        <v>102</v>
      </c>
      <c r="AB148" s="48">
        <v>0</v>
      </c>
      <c r="AC148" s="48">
        <v>0</v>
      </c>
      <c r="AD148" s="49"/>
      <c r="AE148" s="49"/>
      <c r="AF148" s="49"/>
      <c r="AG148" s="48">
        <v>12</v>
      </c>
      <c r="AH148" s="48">
        <v>33</v>
      </c>
      <c r="AI148" s="48">
        <v>29</v>
      </c>
      <c r="AJ148" s="48">
        <v>16</v>
      </c>
      <c r="AK148" s="48">
        <v>0</v>
      </c>
      <c r="AL148" s="48">
        <v>0</v>
      </c>
    </row>
    <row r="149" spans="1:38" ht="20.100000000000001" customHeight="1" x14ac:dyDescent="0.2">
      <c r="D149" s="2" t="s">
        <v>114</v>
      </c>
      <c r="F149" s="39">
        <v>127</v>
      </c>
      <c r="G149" s="39">
        <v>977</v>
      </c>
      <c r="H149" s="39">
        <v>1010</v>
      </c>
      <c r="I149" s="39">
        <v>94</v>
      </c>
      <c r="J149" s="39">
        <v>0</v>
      </c>
      <c r="K149" s="39">
        <v>0</v>
      </c>
      <c r="L149" s="39"/>
      <c r="M149" s="39"/>
      <c r="N149" s="39"/>
      <c r="O149" s="39">
        <v>13</v>
      </c>
      <c r="P149" s="39">
        <v>113</v>
      </c>
      <c r="Q149" s="39">
        <v>120</v>
      </c>
      <c r="R149" s="39">
        <v>6</v>
      </c>
      <c r="S149" s="39">
        <v>0</v>
      </c>
      <c r="T149" s="39">
        <v>0</v>
      </c>
      <c r="U149" s="39"/>
      <c r="V149" s="39"/>
      <c r="W149" s="39"/>
      <c r="X149" s="39">
        <v>6</v>
      </c>
      <c r="Y149" s="39">
        <v>125</v>
      </c>
      <c r="Z149" s="39">
        <v>119</v>
      </c>
      <c r="AA149" s="39">
        <v>12</v>
      </c>
      <c r="AB149" s="39">
        <v>0</v>
      </c>
      <c r="AC149" s="39">
        <v>0</v>
      </c>
      <c r="AD149" s="39"/>
      <c r="AE149" s="39"/>
      <c r="AF149" s="39"/>
      <c r="AG149" s="39">
        <v>0</v>
      </c>
      <c r="AH149" s="39">
        <v>30</v>
      </c>
      <c r="AI149" s="39">
        <v>28</v>
      </c>
      <c r="AJ149" s="39">
        <v>2</v>
      </c>
      <c r="AK149" s="39">
        <v>0</v>
      </c>
      <c r="AL149" s="39">
        <v>0</v>
      </c>
    </row>
    <row r="150" spans="1:38" ht="20.100000000000001" customHeight="1" x14ac:dyDescent="0.2">
      <c r="D150" s="47" t="s">
        <v>115</v>
      </c>
      <c r="F150" s="48">
        <v>444</v>
      </c>
      <c r="G150" s="48">
        <v>1336</v>
      </c>
      <c r="H150" s="48">
        <v>1396</v>
      </c>
      <c r="I150" s="48">
        <v>384</v>
      </c>
      <c r="J150" s="48">
        <v>0</v>
      </c>
      <c r="K150" s="48">
        <v>0</v>
      </c>
      <c r="L150" s="49"/>
      <c r="M150" s="49"/>
      <c r="N150" s="49"/>
      <c r="O150" s="48">
        <v>22</v>
      </c>
      <c r="P150" s="48">
        <v>52</v>
      </c>
      <c r="Q150" s="48">
        <v>51</v>
      </c>
      <c r="R150" s="48">
        <v>23</v>
      </c>
      <c r="S150" s="48">
        <v>0</v>
      </c>
      <c r="T150" s="48">
        <v>0</v>
      </c>
      <c r="U150" s="49"/>
      <c r="V150" s="49"/>
      <c r="W150" s="49"/>
      <c r="X150" s="48">
        <v>188</v>
      </c>
      <c r="Y150" s="48">
        <v>165</v>
      </c>
      <c r="Z150" s="48">
        <v>162</v>
      </c>
      <c r="AA150" s="48">
        <v>191</v>
      </c>
      <c r="AB150" s="48">
        <v>0</v>
      </c>
      <c r="AC150" s="48">
        <v>0</v>
      </c>
      <c r="AD150" s="49"/>
      <c r="AE150" s="49"/>
      <c r="AF150" s="49"/>
      <c r="AG150" s="48">
        <v>1</v>
      </c>
      <c r="AH150" s="48">
        <v>13</v>
      </c>
      <c r="AI150" s="48">
        <v>12</v>
      </c>
      <c r="AJ150" s="48">
        <v>2</v>
      </c>
      <c r="AK150" s="48">
        <v>0</v>
      </c>
      <c r="AL150" s="48">
        <v>0</v>
      </c>
    </row>
    <row r="151" spans="1:38" ht="20.100000000000001" customHeight="1" x14ac:dyDescent="0.2">
      <c r="D151" s="2" t="s">
        <v>102</v>
      </c>
      <c r="F151" s="39">
        <v>129</v>
      </c>
      <c r="G151" s="39">
        <v>964</v>
      </c>
      <c r="H151" s="39">
        <v>987</v>
      </c>
      <c r="I151" s="39">
        <v>106</v>
      </c>
      <c r="J151" s="39">
        <v>0</v>
      </c>
      <c r="K151" s="39">
        <v>0</v>
      </c>
      <c r="L151" s="39"/>
      <c r="M151" s="39"/>
      <c r="N151" s="39"/>
      <c r="O151" s="39">
        <v>47</v>
      </c>
      <c r="P151" s="39">
        <v>313</v>
      </c>
      <c r="Q151" s="39">
        <v>295</v>
      </c>
      <c r="R151" s="39">
        <v>65</v>
      </c>
      <c r="S151" s="39">
        <v>0</v>
      </c>
      <c r="T151" s="39">
        <v>0</v>
      </c>
      <c r="U151" s="39"/>
      <c r="V151" s="39"/>
      <c r="W151" s="39"/>
      <c r="X151" s="39">
        <v>155</v>
      </c>
      <c r="Y151" s="39">
        <v>288</v>
      </c>
      <c r="Z151" s="39">
        <v>274</v>
      </c>
      <c r="AA151" s="39">
        <v>169</v>
      </c>
      <c r="AB151" s="39">
        <v>0</v>
      </c>
      <c r="AC151" s="39">
        <v>0</v>
      </c>
      <c r="AD151" s="39"/>
      <c r="AE151" s="39"/>
      <c r="AF151" s="39"/>
      <c r="AG151" s="39">
        <v>7</v>
      </c>
      <c r="AH151" s="39">
        <v>70</v>
      </c>
      <c r="AI151" s="39">
        <v>69</v>
      </c>
      <c r="AJ151" s="39">
        <v>8</v>
      </c>
      <c r="AK151" s="39">
        <v>0</v>
      </c>
      <c r="AL151" s="39">
        <v>0</v>
      </c>
    </row>
    <row r="152" spans="1:38" ht="20.100000000000001" customHeight="1" x14ac:dyDescent="0.2">
      <c r="D152" s="47" t="s">
        <v>155</v>
      </c>
      <c r="F152" s="48">
        <v>82</v>
      </c>
      <c r="G152" s="48">
        <v>864</v>
      </c>
      <c r="H152" s="48">
        <v>757</v>
      </c>
      <c r="I152" s="48">
        <v>189</v>
      </c>
      <c r="J152" s="48">
        <v>0</v>
      </c>
      <c r="K152" s="48">
        <v>0</v>
      </c>
      <c r="L152" s="49"/>
      <c r="M152" s="49"/>
      <c r="N152" s="49"/>
      <c r="O152" s="48">
        <v>5</v>
      </c>
      <c r="P152" s="48">
        <v>75</v>
      </c>
      <c r="Q152" s="48">
        <v>73</v>
      </c>
      <c r="R152" s="48">
        <v>7</v>
      </c>
      <c r="S152" s="48">
        <v>0</v>
      </c>
      <c r="T152" s="48">
        <v>0</v>
      </c>
      <c r="U152" s="49"/>
      <c r="V152" s="49"/>
      <c r="W152" s="49"/>
      <c r="X152" s="48">
        <v>24</v>
      </c>
      <c r="Y152" s="48">
        <v>266</v>
      </c>
      <c r="Z152" s="48">
        <v>226</v>
      </c>
      <c r="AA152" s="48">
        <v>64</v>
      </c>
      <c r="AB152" s="48">
        <v>0</v>
      </c>
      <c r="AC152" s="48">
        <v>0</v>
      </c>
      <c r="AD152" s="49"/>
      <c r="AE152" s="49"/>
      <c r="AF152" s="49"/>
      <c r="AG152" s="48">
        <v>5</v>
      </c>
      <c r="AH152" s="48">
        <v>74</v>
      </c>
      <c r="AI152" s="48">
        <v>71</v>
      </c>
      <c r="AJ152" s="48">
        <v>8</v>
      </c>
      <c r="AK152" s="48">
        <v>0</v>
      </c>
      <c r="AL152" s="48">
        <v>0</v>
      </c>
    </row>
    <row r="153" spans="1:38" ht="20.100000000000001" customHeight="1" x14ac:dyDescent="0.2">
      <c r="D153" s="2" t="s">
        <v>104</v>
      </c>
      <c r="F153" s="39">
        <v>307</v>
      </c>
      <c r="G153" s="39">
        <v>1865</v>
      </c>
      <c r="H153" s="39">
        <v>1857</v>
      </c>
      <c r="I153" s="39">
        <v>315</v>
      </c>
      <c r="J153" s="39">
        <v>0</v>
      </c>
      <c r="K153" s="39">
        <v>0</v>
      </c>
      <c r="L153" s="39"/>
      <c r="M153" s="39"/>
      <c r="N153" s="39"/>
      <c r="O153" s="39">
        <v>37</v>
      </c>
      <c r="P153" s="39">
        <v>152</v>
      </c>
      <c r="Q153" s="39">
        <v>162</v>
      </c>
      <c r="R153" s="39">
        <v>27</v>
      </c>
      <c r="S153" s="39">
        <v>0</v>
      </c>
      <c r="T153" s="39">
        <v>0</v>
      </c>
      <c r="U153" s="39"/>
      <c r="V153" s="39"/>
      <c r="W153" s="39"/>
      <c r="X153" s="39">
        <v>66</v>
      </c>
      <c r="Y153" s="39">
        <v>204</v>
      </c>
      <c r="Z153" s="39">
        <v>210</v>
      </c>
      <c r="AA153" s="39">
        <v>60</v>
      </c>
      <c r="AB153" s="39">
        <v>0</v>
      </c>
      <c r="AC153" s="39">
        <v>0</v>
      </c>
      <c r="AD153" s="39"/>
      <c r="AE153" s="39"/>
      <c r="AF153" s="39"/>
      <c r="AG153" s="39">
        <v>2</v>
      </c>
      <c r="AH153" s="39">
        <v>32</v>
      </c>
      <c r="AI153" s="39">
        <v>31</v>
      </c>
      <c r="AJ153" s="39">
        <v>3</v>
      </c>
      <c r="AK153" s="39">
        <v>0</v>
      </c>
      <c r="AL153" s="39">
        <v>0</v>
      </c>
    </row>
    <row r="154" spans="1:38" ht="20.100000000000001" customHeight="1" x14ac:dyDescent="0.2">
      <c r="D154" s="47" t="s">
        <v>105</v>
      </c>
      <c r="F154" s="48">
        <v>130</v>
      </c>
      <c r="G154" s="48">
        <v>627</v>
      </c>
      <c r="H154" s="48">
        <v>668</v>
      </c>
      <c r="I154" s="48">
        <v>89</v>
      </c>
      <c r="J154" s="48">
        <v>0</v>
      </c>
      <c r="K154" s="48">
        <v>0</v>
      </c>
      <c r="L154" s="49"/>
      <c r="M154" s="49"/>
      <c r="N154" s="49"/>
      <c r="O154" s="48">
        <v>67</v>
      </c>
      <c r="P154" s="48">
        <v>93</v>
      </c>
      <c r="Q154" s="48">
        <v>92</v>
      </c>
      <c r="R154" s="48">
        <v>68</v>
      </c>
      <c r="S154" s="48">
        <v>0</v>
      </c>
      <c r="T154" s="48">
        <v>0</v>
      </c>
      <c r="U154" s="49"/>
      <c r="V154" s="49"/>
      <c r="W154" s="49"/>
      <c r="X154" s="48">
        <v>55</v>
      </c>
      <c r="Y154" s="48">
        <v>201</v>
      </c>
      <c r="Z154" s="48">
        <v>178</v>
      </c>
      <c r="AA154" s="48">
        <v>78</v>
      </c>
      <c r="AB154" s="48">
        <v>0</v>
      </c>
      <c r="AC154" s="48">
        <v>0</v>
      </c>
      <c r="AD154" s="49"/>
      <c r="AE154" s="49"/>
      <c r="AF154" s="49"/>
      <c r="AG154" s="48">
        <v>20</v>
      </c>
      <c r="AH154" s="48">
        <v>53</v>
      </c>
      <c r="AI154" s="48">
        <v>40</v>
      </c>
      <c r="AJ154" s="48">
        <v>33</v>
      </c>
      <c r="AK154" s="48">
        <v>0</v>
      </c>
      <c r="AL154" s="48">
        <v>0</v>
      </c>
    </row>
    <row r="155" spans="1:38" ht="20.100000000000001" customHeight="1" x14ac:dyDescent="0.2">
      <c r="D155" s="2" t="s">
        <v>156</v>
      </c>
      <c r="F155" s="39">
        <v>59</v>
      </c>
      <c r="G155" s="39">
        <v>580</v>
      </c>
      <c r="H155" s="39">
        <v>571</v>
      </c>
      <c r="I155" s="39">
        <v>68</v>
      </c>
      <c r="J155" s="39">
        <v>0</v>
      </c>
      <c r="K155" s="39">
        <v>0</v>
      </c>
      <c r="L155" s="39"/>
      <c r="M155" s="39"/>
      <c r="N155" s="39"/>
      <c r="O155" s="39">
        <v>7</v>
      </c>
      <c r="P155" s="39">
        <v>59</v>
      </c>
      <c r="Q155" s="39">
        <v>56</v>
      </c>
      <c r="R155" s="39">
        <v>10</v>
      </c>
      <c r="S155" s="39">
        <v>0</v>
      </c>
      <c r="T155" s="39">
        <v>0</v>
      </c>
      <c r="U155" s="39"/>
      <c r="V155" s="39"/>
      <c r="W155" s="39"/>
      <c r="X155" s="39">
        <v>25</v>
      </c>
      <c r="Y155" s="39">
        <v>191</v>
      </c>
      <c r="Z155" s="39">
        <v>197</v>
      </c>
      <c r="AA155" s="39">
        <v>19</v>
      </c>
      <c r="AB155" s="39">
        <v>0</v>
      </c>
      <c r="AC155" s="39">
        <v>0</v>
      </c>
      <c r="AD155" s="39"/>
      <c r="AE155" s="39"/>
      <c r="AF155" s="39"/>
      <c r="AG155" s="39">
        <v>2</v>
      </c>
      <c r="AH155" s="39">
        <v>29</v>
      </c>
      <c r="AI155" s="39">
        <v>25</v>
      </c>
      <c r="AJ155" s="39">
        <v>6</v>
      </c>
      <c r="AK155" s="39">
        <v>0</v>
      </c>
      <c r="AL155" s="39">
        <v>0</v>
      </c>
    </row>
    <row r="156" spans="1:38" ht="20.100000000000001" customHeight="1" x14ac:dyDescent="0.2">
      <c r="D156" s="47" t="s">
        <v>157</v>
      </c>
      <c r="F156" s="48">
        <v>208</v>
      </c>
      <c r="G156" s="48">
        <v>1094</v>
      </c>
      <c r="H156" s="48">
        <v>1056</v>
      </c>
      <c r="I156" s="48">
        <v>246</v>
      </c>
      <c r="J156" s="48">
        <v>0</v>
      </c>
      <c r="K156" s="48">
        <v>0</v>
      </c>
      <c r="L156" s="49"/>
      <c r="M156" s="49"/>
      <c r="N156" s="49"/>
      <c r="O156" s="48">
        <v>10</v>
      </c>
      <c r="P156" s="48">
        <v>75</v>
      </c>
      <c r="Q156" s="48">
        <v>70</v>
      </c>
      <c r="R156" s="48">
        <v>15</v>
      </c>
      <c r="S156" s="48">
        <v>0</v>
      </c>
      <c r="T156" s="48">
        <v>0</v>
      </c>
      <c r="U156" s="49"/>
      <c r="V156" s="49"/>
      <c r="W156" s="49"/>
      <c r="X156" s="48">
        <v>48</v>
      </c>
      <c r="Y156" s="48">
        <v>173</v>
      </c>
      <c r="Z156" s="48">
        <v>186</v>
      </c>
      <c r="AA156" s="48">
        <v>35</v>
      </c>
      <c r="AB156" s="48">
        <v>0</v>
      </c>
      <c r="AC156" s="48">
        <v>0</v>
      </c>
      <c r="AD156" s="49"/>
      <c r="AE156" s="49"/>
      <c r="AF156" s="49"/>
      <c r="AG156" s="48">
        <v>4</v>
      </c>
      <c r="AH156" s="48">
        <v>12</v>
      </c>
      <c r="AI156" s="48">
        <v>12</v>
      </c>
      <c r="AJ156" s="48">
        <v>4</v>
      </c>
      <c r="AK156" s="48">
        <v>0</v>
      </c>
      <c r="AL156" s="48">
        <v>0</v>
      </c>
    </row>
    <row r="157" spans="1:38" ht="20.100000000000001" customHeight="1" x14ac:dyDescent="0.2">
      <c r="D157" s="2" t="s">
        <v>158</v>
      </c>
      <c r="F157" s="39">
        <v>131</v>
      </c>
      <c r="G157" s="39">
        <v>531</v>
      </c>
      <c r="H157" s="39">
        <v>517</v>
      </c>
      <c r="I157" s="39">
        <v>145</v>
      </c>
      <c r="J157" s="39">
        <v>0</v>
      </c>
      <c r="K157" s="39">
        <v>0</v>
      </c>
      <c r="L157" s="39"/>
      <c r="M157" s="39"/>
      <c r="N157" s="39"/>
      <c r="O157" s="39">
        <v>30</v>
      </c>
      <c r="P157" s="39">
        <v>187</v>
      </c>
      <c r="Q157" s="39">
        <v>188</v>
      </c>
      <c r="R157" s="39">
        <v>29</v>
      </c>
      <c r="S157" s="39">
        <v>0</v>
      </c>
      <c r="T157" s="39">
        <v>0</v>
      </c>
      <c r="U157" s="39"/>
      <c r="V157" s="39"/>
      <c r="W157" s="39"/>
      <c r="X157" s="39">
        <v>60</v>
      </c>
      <c r="Y157" s="39">
        <v>315</v>
      </c>
      <c r="Z157" s="39">
        <v>315</v>
      </c>
      <c r="AA157" s="39">
        <v>60</v>
      </c>
      <c r="AB157" s="39">
        <v>0</v>
      </c>
      <c r="AC157" s="39">
        <v>0</v>
      </c>
      <c r="AD157" s="39"/>
      <c r="AE157" s="39"/>
      <c r="AF157" s="39"/>
      <c r="AG157" s="39">
        <v>7</v>
      </c>
      <c r="AH157" s="39">
        <v>52</v>
      </c>
      <c r="AI157" s="39">
        <v>50</v>
      </c>
      <c r="AJ157" s="39">
        <v>9</v>
      </c>
      <c r="AK157" s="39">
        <v>0</v>
      </c>
      <c r="AL157" s="39">
        <v>0</v>
      </c>
    </row>
    <row r="158" spans="1:38" ht="20.100000000000001" customHeight="1" x14ac:dyDescent="0.2">
      <c r="D158" s="47" t="s">
        <v>128</v>
      </c>
      <c r="F158" s="48">
        <v>272</v>
      </c>
      <c r="G158" s="48">
        <v>990</v>
      </c>
      <c r="H158" s="48">
        <v>938</v>
      </c>
      <c r="I158" s="48">
        <v>324</v>
      </c>
      <c r="J158" s="48">
        <v>0</v>
      </c>
      <c r="K158" s="48">
        <v>0</v>
      </c>
      <c r="L158" s="49"/>
      <c r="M158" s="49"/>
      <c r="N158" s="49"/>
      <c r="O158" s="48">
        <v>42</v>
      </c>
      <c r="P158" s="48">
        <v>94</v>
      </c>
      <c r="Q158" s="48">
        <v>91</v>
      </c>
      <c r="R158" s="48">
        <v>45</v>
      </c>
      <c r="S158" s="48">
        <v>0</v>
      </c>
      <c r="T158" s="48">
        <v>0</v>
      </c>
      <c r="U158" s="49"/>
      <c r="V158" s="49"/>
      <c r="W158" s="49"/>
      <c r="X158" s="48">
        <v>80</v>
      </c>
      <c r="Y158" s="48">
        <v>211</v>
      </c>
      <c r="Z158" s="48">
        <v>222</v>
      </c>
      <c r="AA158" s="48">
        <v>69</v>
      </c>
      <c r="AB158" s="48">
        <v>0</v>
      </c>
      <c r="AC158" s="48">
        <v>0</v>
      </c>
      <c r="AD158" s="49"/>
      <c r="AE158" s="49"/>
      <c r="AF158" s="49"/>
      <c r="AG158" s="48">
        <v>14</v>
      </c>
      <c r="AH158" s="48">
        <v>44</v>
      </c>
      <c r="AI158" s="48">
        <v>40</v>
      </c>
      <c r="AJ158" s="48">
        <v>18</v>
      </c>
      <c r="AK158" s="48">
        <v>0</v>
      </c>
      <c r="AL158" s="48">
        <v>0</v>
      </c>
    </row>
    <row r="159" spans="1:38" ht="20.100000000000001" customHeight="1" x14ac:dyDescent="0.2"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</row>
    <row r="160" spans="1:38" s="1" customFormat="1" ht="20.100000000000001" customHeight="1" x14ac:dyDescent="0.25">
      <c r="A160" s="3"/>
      <c r="B160" s="6"/>
      <c r="C160" s="51" t="s">
        <v>159</v>
      </c>
      <c r="D160" s="52"/>
      <c r="E160" s="5"/>
      <c r="F160" s="53">
        <v>2860</v>
      </c>
      <c r="G160" s="53">
        <v>13244</v>
      </c>
      <c r="H160" s="53">
        <v>13022</v>
      </c>
      <c r="I160" s="53">
        <v>3082</v>
      </c>
      <c r="J160" s="53">
        <v>0</v>
      </c>
      <c r="K160" s="53">
        <v>0</v>
      </c>
      <c r="L160" s="54"/>
      <c r="M160" s="54"/>
      <c r="N160" s="54"/>
      <c r="O160" s="53">
        <v>389</v>
      </c>
      <c r="P160" s="53">
        <v>1455</v>
      </c>
      <c r="Q160" s="53">
        <v>1429</v>
      </c>
      <c r="R160" s="53">
        <v>415</v>
      </c>
      <c r="S160" s="53">
        <v>0</v>
      </c>
      <c r="T160" s="53">
        <v>0</v>
      </c>
      <c r="U160" s="54"/>
      <c r="V160" s="54"/>
      <c r="W160" s="54"/>
      <c r="X160" s="53">
        <v>1090</v>
      </c>
      <c r="Y160" s="53">
        <v>2835</v>
      </c>
      <c r="Z160" s="53">
        <v>2734</v>
      </c>
      <c r="AA160" s="53">
        <v>1191</v>
      </c>
      <c r="AB160" s="53">
        <v>0</v>
      </c>
      <c r="AC160" s="53">
        <v>0</v>
      </c>
      <c r="AD160" s="54"/>
      <c r="AE160" s="54"/>
      <c r="AF160" s="54"/>
      <c r="AG160" s="53">
        <v>128</v>
      </c>
      <c r="AH160" s="53">
        <v>483</v>
      </c>
      <c r="AI160" s="53">
        <v>446</v>
      </c>
      <c r="AJ160" s="53">
        <v>165</v>
      </c>
      <c r="AK160" s="53">
        <v>0</v>
      </c>
      <c r="AL160" s="53">
        <v>0</v>
      </c>
    </row>
    <row r="161" spans="1:38" ht="20.100000000000001" customHeight="1" x14ac:dyDescent="0.2"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</row>
    <row r="162" spans="1:38" s="1" customFormat="1" ht="20.100000000000001" customHeight="1" x14ac:dyDescent="0.25">
      <c r="A162" s="3"/>
      <c r="B162" s="57" t="s">
        <v>160</v>
      </c>
      <c r="C162" s="58"/>
      <c r="D162" s="58"/>
      <c r="E162" s="5"/>
      <c r="F162" s="59">
        <v>5652</v>
      </c>
      <c r="G162" s="59">
        <v>29937</v>
      </c>
      <c r="H162" s="59">
        <v>29876</v>
      </c>
      <c r="I162" s="59">
        <v>5713</v>
      </c>
      <c r="J162" s="59">
        <v>0</v>
      </c>
      <c r="K162" s="59">
        <v>0</v>
      </c>
      <c r="L162" s="54"/>
      <c r="M162" s="54"/>
      <c r="N162" s="54"/>
      <c r="O162" s="59">
        <v>437</v>
      </c>
      <c r="P162" s="59">
        <v>1981</v>
      </c>
      <c r="Q162" s="59">
        <v>1952</v>
      </c>
      <c r="R162" s="59">
        <v>466</v>
      </c>
      <c r="S162" s="59">
        <v>0</v>
      </c>
      <c r="T162" s="59">
        <v>0</v>
      </c>
      <c r="U162" s="54"/>
      <c r="V162" s="54"/>
      <c r="W162" s="54"/>
      <c r="X162" s="59">
        <v>1278</v>
      </c>
      <c r="Y162" s="59">
        <v>4145</v>
      </c>
      <c r="Z162" s="59">
        <v>4043</v>
      </c>
      <c r="AA162" s="59">
        <v>1380</v>
      </c>
      <c r="AB162" s="59">
        <v>0</v>
      </c>
      <c r="AC162" s="59">
        <v>0</v>
      </c>
      <c r="AD162" s="54"/>
      <c r="AE162" s="54"/>
      <c r="AF162" s="54"/>
      <c r="AG162" s="59">
        <v>135</v>
      </c>
      <c r="AH162" s="59">
        <v>684</v>
      </c>
      <c r="AI162" s="59">
        <v>638</v>
      </c>
      <c r="AJ162" s="59">
        <v>181</v>
      </c>
      <c r="AK162" s="59">
        <v>0</v>
      </c>
      <c r="AL162" s="59">
        <v>0</v>
      </c>
    </row>
    <row r="163" spans="1:38" ht="20.100000000000001" customHeight="1" x14ac:dyDescent="0.2"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</row>
    <row r="164" spans="1:38" ht="20.100000000000001" customHeight="1" x14ac:dyDescent="0.2">
      <c r="B164" s="6" t="s">
        <v>161</v>
      </c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</row>
    <row r="165" spans="1:38" ht="20.100000000000001" customHeight="1" x14ac:dyDescent="0.2">
      <c r="C165" s="3" t="s">
        <v>95</v>
      </c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</row>
    <row r="166" spans="1:38" ht="20.100000000000001" customHeight="1" x14ac:dyDescent="0.2">
      <c r="D166" s="2" t="s">
        <v>122</v>
      </c>
      <c r="F166" s="39">
        <v>234</v>
      </c>
      <c r="G166" s="39">
        <v>513</v>
      </c>
      <c r="H166" s="39">
        <v>369</v>
      </c>
      <c r="I166" s="39">
        <v>378</v>
      </c>
      <c r="J166" s="39">
        <v>0</v>
      </c>
      <c r="K166" s="39">
        <v>0</v>
      </c>
      <c r="L166" s="39"/>
      <c r="M166" s="39"/>
      <c r="N166" s="39"/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/>
      <c r="V166" s="39"/>
      <c r="W166" s="39"/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/>
      <c r="AE166" s="39"/>
      <c r="AF166" s="39"/>
      <c r="AG166" s="39">
        <v>0</v>
      </c>
      <c r="AH166" s="39">
        <v>0</v>
      </c>
      <c r="AI166" s="39">
        <v>0</v>
      </c>
      <c r="AJ166" s="39">
        <v>0</v>
      </c>
      <c r="AK166" s="39">
        <v>0</v>
      </c>
      <c r="AL166" s="39">
        <v>0</v>
      </c>
    </row>
    <row r="167" spans="1:38" ht="20.100000000000001" customHeight="1" x14ac:dyDescent="0.2">
      <c r="D167" s="47" t="s">
        <v>135</v>
      </c>
      <c r="F167" s="48">
        <v>67</v>
      </c>
      <c r="G167" s="48">
        <v>493</v>
      </c>
      <c r="H167" s="48">
        <v>514</v>
      </c>
      <c r="I167" s="48">
        <v>46</v>
      </c>
      <c r="J167" s="48">
        <v>0</v>
      </c>
      <c r="K167" s="48">
        <v>0</v>
      </c>
      <c r="L167" s="49"/>
      <c r="M167" s="49"/>
      <c r="N167" s="49"/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9"/>
      <c r="V167" s="49"/>
      <c r="W167" s="49"/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9"/>
      <c r="AE167" s="49"/>
      <c r="AF167" s="49"/>
      <c r="AG167" s="48">
        <v>0</v>
      </c>
      <c r="AH167" s="48">
        <v>0</v>
      </c>
      <c r="AI167" s="48">
        <v>0</v>
      </c>
      <c r="AJ167" s="48">
        <v>0</v>
      </c>
      <c r="AK167" s="48">
        <v>0</v>
      </c>
      <c r="AL167" s="48">
        <v>0</v>
      </c>
    </row>
    <row r="168" spans="1:38" ht="20.100000000000001" customHeight="1" x14ac:dyDescent="0.2">
      <c r="D168" s="2" t="s">
        <v>113</v>
      </c>
      <c r="F168" s="39">
        <v>32</v>
      </c>
      <c r="G168" s="39">
        <v>400</v>
      </c>
      <c r="H168" s="39">
        <v>411</v>
      </c>
      <c r="I168" s="39">
        <v>21</v>
      </c>
      <c r="J168" s="39">
        <v>0</v>
      </c>
      <c r="K168" s="39">
        <v>0</v>
      </c>
      <c r="L168" s="39"/>
      <c r="M168" s="39"/>
      <c r="N168" s="39"/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/>
      <c r="V168" s="39"/>
      <c r="W168" s="39"/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/>
      <c r="AE168" s="39"/>
      <c r="AF168" s="39"/>
      <c r="AG168" s="39">
        <v>0</v>
      </c>
      <c r="AH168" s="39">
        <v>0</v>
      </c>
      <c r="AI168" s="39">
        <v>0</v>
      </c>
      <c r="AJ168" s="39">
        <v>0</v>
      </c>
      <c r="AK168" s="39">
        <v>0</v>
      </c>
      <c r="AL168" s="39">
        <v>0</v>
      </c>
    </row>
    <row r="169" spans="1:38" ht="20.100000000000001" customHeight="1" x14ac:dyDescent="0.2">
      <c r="D169" s="47" t="s">
        <v>99</v>
      </c>
      <c r="F169" s="48">
        <v>47</v>
      </c>
      <c r="G169" s="48">
        <v>307</v>
      </c>
      <c r="H169" s="48">
        <v>330</v>
      </c>
      <c r="I169" s="48">
        <v>24</v>
      </c>
      <c r="J169" s="48">
        <v>0</v>
      </c>
      <c r="K169" s="48">
        <v>0</v>
      </c>
      <c r="L169" s="49"/>
      <c r="M169" s="49"/>
      <c r="N169" s="49"/>
      <c r="O169" s="48">
        <v>0</v>
      </c>
      <c r="P169" s="48">
        <v>0</v>
      </c>
      <c r="Q169" s="48">
        <v>0</v>
      </c>
      <c r="R169" s="48">
        <v>0</v>
      </c>
      <c r="S169" s="48">
        <v>0</v>
      </c>
      <c r="T169" s="48">
        <v>0</v>
      </c>
      <c r="U169" s="49"/>
      <c r="V169" s="49"/>
      <c r="W169" s="49"/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9"/>
      <c r="AE169" s="49"/>
      <c r="AF169" s="49"/>
      <c r="AG169" s="48">
        <v>0</v>
      </c>
      <c r="AH169" s="48">
        <v>0</v>
      </c>
      <c r="AI169" s="48">
        <v>0</v>
      </c>
      <c r="AJ169" s="48">
        <v>0</v>
      </c>
      <c r="AK169" s="48">
        <v>0</v>
      </c>
      <c r="AL169" s="48">
        <v>0</v>
      </c>
    </row>
    <row r="170" spans="1:38" ht="20.100000000000001" customHeight="1" x14ac:dyDescent="0.2">
      <c r="D170" s="2" t="s">
        <v>114</v>
      </c>
      <c r="F170" s="39">
        <v>54</v>
      </c>
      <c r="G170" s="39">
        <v>549</v>
      </c>
      <c r="H170" s="39">
        <v>575</v>
      </c>
      <c r="I170" s="39">
        <v>28</v>
      </c>
      <c r="J170" s="39">
        <v>0</v>
      </c>
      <c r="K170" s="39">
        <v>0</v>
      </c>
      <c r="L170" s="39"/>
      <c r="M170" s="39"/>
      <c r="N170" s="39"/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/>
      <c r="V170" s="39"/>
      <c r="W170" s="39"/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/>
      <c r="AE170" s="39"/>
      <c r="AF170" s="39"/>
      <c r="AG170" s="39">
        <v>0</v>
      </c>
      <c r="AH170" s="39">
        <v>0</v>
      </c>
      <c r="AI170" s="39">
        <v>0</v>
      </c>
      <c r="AJ170" s="39">
        <v>0</v>
      </c>
      <c r="AK170" s="39">
        <v>0</v>
      </c>
      <c r="AL170" s="39">
        <v>0</v>
      </c>
    </row>
    <row r="171" spans="1:38" ht="20.100000000000001" customHeight="1" x14ac:dyDescent="0.2">
      <c r="D171" s="47" t="s">
        <v>101</v>
      </c>
      <c r="F171" s="48">
        <v>21</v>
      </c>
      <c r="G171" s="48">
        <v>222</v>
      </c>
      <c r="H171" s="48">
        <v>207</v>
      </c>
      <c r="I171" s="48">
        <v>36</v>
      </c>
      <c r="J171" s="48">
        <v>0</v>
      </c>
      <c r="K171" s="48">
        <v>0</v>
      </c>
      <c r="L171" s="49"/>
      <c r="M171" s="49"/>
      <c r="N171" s="49"/>
      <c r="O171" s="48">
        <v>0</v>
      </c>
      <c r="P171" s="48">
        <v>0</v>
      </c>
      <c r="Q171" s="48">
        <v>0</v>
      </c>
      <c r="R171" s="48">
        <v>0</v>
      </c>
      <c r="S171" s="48">
        <v>0</v>
      </c>
      <c r="T171" s="48">
        <v>0</v>
      </c>
      <c r="U171" s="49"/>
      <c r="V171" s="49"/>
      <c r="W171" s="49"/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9"/>
      <c r="AE171" s="49"/>
      <c r="AF171" s="49"/>
      <c r="AG171" s="48">
        <v>0</v>
      </c>
      <c r="AH171" s="48">
        <v>0</v>
      </c>
      <c r="AI171" s="48">
        <v>0</v>
      </c>
      <c r="AJ171" s="48">
        <v>0</v>
      </c>
      <c r="AK171" s="48">
        <v>0</v>
      </c>
      <c r="AL171" s="48">
        <v>0</v>
      </c>
    </row>
    <row r="172" spans="1:38" ht="20.100000000000001" customHeight="1" x14ac:dyDescent="0.2">
      <c r="D172" s="50" t="s">
        <v>102</v>
      </c>
      <c r="F172" s="49">
        <v>43</v>
      </c>
      <c r="G172" s="49">
        <v>394</v>
      </c>
      <c r="H172" s="49">
        <v>417</v>
      </c>
      <c r="I172" s="49">
        <v>20</v>
      </c>
      <c r="J172" s="49">
        <v>0</v>
      </c>
      <c r="K172" s="49">
        <v>0</v>
      </c>
      <c r="L172" s="49"/>
      <c r="M172" s="49"/>
      <c r="N172" s="49"/>
      <c r="O172" s="49">
        <v>0</v>
      </c>
      <c r="P172" s="49">
        <v>0</v>
      </c>
      <c r="Q172" s="49">
        <v>0</v>
      </c>
      <c r="R172" s="49">
        <v>0</v>
      </c>
      <c r="S172" s="49">
        <v>0</v>
      </c>
      <c r="T172" s="49">
        <v>0</v>
      </c>
      <c r="U172" s="49"/>
      <c r="V172" s="49"/>
      <c r="W172" s="49"/>
      <c r="X172" s="49">
        <v>0</v>
      </c>
      <c r="Y172" s="49">
        <v>0</v>
      </c>
      <c r="Z172" s="49">
        <v>0</v>
      </c>
      <c r="AA172" s="49">
        <v>0</v>
      </c>
      <c r="AB172" s="49">
        <v>0</v>
      </c>
      <c r="AC172" s="49">
        <v>0</v>
      </c>
      <c r="AD172" s="49"/>
      <c r="AE172" s="49"/>
      <c r="AF172" s="49"/>
      <c r="AG172" s="49">
        <v>0</v>
      </c>
      <c r="AH172" s="49">
        <v>0</v>
      </c>
      <c r="AI172" s="49">
        <v>0</v>
      </c>
      <c r="AJ172" s="49">
        <v>0</v>
      </c>
      <c r="AK172" s="49">
        <v>0</v>
      </c>
      <c r="AL172" s="49">
        <v>0</v>
      </c>
    </row>
    <row r="173" spans="1:38" ht="20.100000000000001" customHeight="1" x14ac:dyDescent="0.2">
      <c r="D173" s="50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</row>
    <row r="174" spans="1:38" s="1" customFormat="1" ht="20.100000000000001" customHeight="1" x14ac:dyDescent="0.25">
      <c r="A174" s="3"/>
      <c r="B174" s="6"/>
      <c r="C174" s="51" t="s">
        <v>112</v>
      </c>
      <c r="D174" s="52"/>
      <c r="E174" s="5"/>
      <c r="F174" s="53">
        <v>498</v>
      </c>
      <c r="G174" s="53">
        <v>2878</v>
      </c>
      <c r="H174" s="53">
        <v>2823</v>
      </c>
      <c r="I174" s="53">
        <v>553</v>
      </c>
      <c r="J174" s="53">
        <v>0</v>
      </c>
      <c r="K174" s="53">
        <v>0</v>
      </c>
      <c r="L174" s="54"/>
      <c r="M174" s="54"/>
      <c r="N174" s="54"/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4"/>
      <c r="V174" s="54"/>
      <c r="W174" s="54"/>
      <c r="X174" s="53">
        <v>0</v>
      </c>
      <c r="Y174" s="53">
        <v>0</v>
      </c>
      <c r="Z174" s="53">
        <v>0</v>
      </c>
      <c r="AA174" s="53">
        <v>0</v>
      </c>
      <c r="AB174" s="53">
        <v>0</v>
      </c>
      <c r="AC174" s="53">
        <v>0</v>
      </c>
      <c r="AD174" s="54"/>
      <c r="AE174" s="54"/>
      <c r="AF174" s="54"/>
      <c r="AG174" s="53">
        <v>0</v>
      </c>
      <c r="AH174" s="53">
        <v>0</v>
      </c>
      <c r="AI174" s="53">
        <v>0</v>
      </c>
      <c r="AJ174" s="53">
        <v>0</v>
      </c>
      <c r="AK174" s="53">
        <v>0</v>
      </c>
      <c r="AL174" s="53">
        <v>0</v>
      </c>
    </row>
    <row r="175" spans="1:38" ht="20.100000000000001" customHeight="1" x14ac:dyDescent="0.2">
      <c r="D175" s="50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</row>
    <row r="176" spans="1:38" ht="20.100000000000001" customHeight="1" x14ac:dyDescent="0.2">
      <c r="C176" s="3" t="s">
        <v>0</v>
      </c>
      <c r="D176" s="50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</row>
    <row r="177" spans="1:38" ht="20.100000000000001" customHeight="1" x14ac:dyDescent="0.2">
      <c r="D177" s="2" t="s">
        <v>122</v>
      </c>
      <c r="F177" s="39">
        <v>178</v>
      </c>
      <c r="G177" s="39">
        <v>1289</v>
      </c>
      <c r="H177" s="39">
        <v>1328</v>
      </c>
      <c r="I177" s="39">
        <v>139</v>
      </c>
      <c r="J177" s="39">
        <v>0</v>
      </c>
      <c r="K177" s="39">
        <v>0</v>
      </c>
      <c r="L177" s="39"/>
      <c r="M177" s="39"/>
      <c r="N177" s="39"/>
      <c r="O177" s="39">
        <v>0</v>
      </c>
      <c r="P177" s="39">
        <v>0</v>
      </c>
      <c r="Q177" s="39">
        <v>0</v>
      </c>
      <c r="R177" s="39">
        <v>0</v>
      </c>
      <c r="S177" s="39">
        <v>0</v>
      </c>
      <c r="T177" s="39">
        <v>0</v>
      </c>
      <c r="U177" s="39"/>
      <c r="V177" s="39"/>
      <c r="W177" s="39"/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/>
      <c r="AE177" s="39"/>
      <c r="AF177" s="39"/>
      <c r="AG177" s="39">
        <v>0</v>
      </c>
      <c r="AH177" s="39">
        <v>0</v>
      </c>
      <c r="AI177" s="39">
        <v>0</v>
      </c>
      <c r="AJ177" s="39">
        <v>0</v>
      </c>
      <c r="AK177" s="39">
        <v>0</v>
      </c>
      <c r="AL177" s="39">
        <v>0</v>
      </c>
    </row>
    <row r="178" spans="1:38" ht="20.100000000000001" customHeight="1" x14ac:dyDescent="0.2">
      <c r="D178" s="47" t="s">
        <v>135</v>
      </c>
      <c r="F178" s="48">
        <v>126</v>
      </c>
      <c r="G178" s="48">
        <v>581</v>
      </c>
      <c r="H178" s="48">
        <v>654</v>
      </c>
      <c r="I178" s="48">
        <v>53</v>
      </c>
      <c r="J178" s="48">
        <v>0</v>
      </c>
      <c r="K178" s="48">
        <v>0</v>
      </c>
      <c r="L178" s="49"/>
      <c r="M178" s="49"/>
      <c r="N178" s="49"/>
      <c r="O178" s="48">
        <v>0</v>
      </c>
      <c r="P178" s="48">
        <v>1</v>
      </c>
      <c r="Q178" s="48">
        <v>1</v>
      </c>
      <c r="R178" s="48">
        <v>0</v>
      </c>
      <c r="S178" s="48">
        <v>0</v>
      </c>
      <c r="T178" s="48">
        <v>0</v>
      </c>
      <c r="U178" s="49"/>
      <c r="V178" s="49"/>
      <c r="W178" s="49"/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9"/>
      <c r="AE178" s="49"/>
      <c r="AF178" s="49"/>
      <c r="AG178" s="48">
        <v>0</v>
      </c>
      <c r="AH178" s="48">
        <v>0</v>
      </c>
      <c r="AI178" s="48">
        <v>0</v>
      </c>
      <c r="AJ178" s="48">
        <v>0</v>
      </c>
      <c r="AK178" s="48">
        <v>0</v>
      </c>
      <c r="AL178" s="48">
        <v>0</v>
      </c>
    </row>
    <row r="179" spans="1:38" ht="20.100000000000001" customHeight="1" x14ac:dyDescent="0.2">
      <c r="D179" s="2" t="s">
        <v>113</v>
      </c>
      <c r="F179" s="39">
        <v>335</v>
      </c>
      <c r="G179" s="39">
        <v>1010</v>
      </c>
      <c r="H179" s="39">
        <v>1210</v>
      </c>
      <c r="I179" s="39">
        <v>135</v>
      </c>
      <c r="J179" s="39">
        <v>0</v>
      </c>
      <c r="K179" s="39">
        <v>0</v>
      </c>
      <c r="L179" s="39"/>
      <c r="M179" s="39"/>
      <c r="N179" s="39"/>
      <c r="O179" s="39">
        <v>0</v>
      </c>
      <c r="P179" s="39">
        <v>0</v>
      </c>
      <c r="Q179" s="39">
        <v>0</v>
      </c>
      <c r="R179" s="39">
        <v>0</v>
      </c>
      <c r="S179" s="39">
        <v>0</v>
      </c>
      <c r="T179" s="39">
        <v>0</v>
      </c>
      <c r="U179" s="39"/>
      <c r="V179" s="39"/>
      <c r="W179" s="39"/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/>
      <c r="AE179" s="39"/>
      <c r="AF179" s="39"/>
      <c r="AG179" s="39">
        <v>0</v>
      </c>
      <c r="AH179" s="39">
        <v>0</v>
      </c>
      <c r="AI179" s="39">
        <v>0</v>
      </c>
      <c r="AJ179" s="39">
        <v>0</v>
      </c>
      <c r="AK179" s="39">
        <v>0</v>
      </c>
      <c r="AL179" s="39">
        <v>0</v>
      </c>
    </row>
    <row r="180" spans="1:38" ht="20.100000000000001" customHeight="1" x14ac:dyDescent="0.2">
      <c r="D180" s="47" t="s">
        <v>136</v>
      </c>
      <c r="F180" s="48">
        <v>465</v>
      </c>
      <c r="G180" s="48">
        <v>1370</v>
      </c>
      <c r="H180" s="48">
        <v>1424</v>
      </c>
      <c r="I180" s="48">
        <v>411</v>
      </c>
      <c r="J180" s="48">
        <v>0</v>
      </c>
      <c r="K180" s="48">
        <v>0</v>
      </c>
      <c r="L180" s="49"/>
      <c r="M180" s="49"/>
      <c r="N180" s="49"/>
      <c r="O180" s="48">
        <v>0</v>
      </c>
      <c r="P180" s="48">
        <v>0</v>
      </c>
      <c r="Q180" s="48">
        <v>0</v>
      </c>
      <c r="R180" s="48">
        <v>0</v>
      </c>
      <c r="S180" s="48">
        <v>0</v>
      </c>
      <c r="T180" s="48">
        <v>0</v>
      </c>
      <c r="U180" s="49"/>
      <c r="V180" s="49"/>
      <c r="W180" s="49"/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9"/>
      <c r="AE180" s="49"/>
      <c r="AF180" s="49"/>
      <c r="AG180" s="48">
        <v>0</v>
      </c>
      <c r="AH180" s="48">
        <v>0</v>
      </c>
      <c r="AI180" s="48">
        <v>0</v>
      </c>
      <c r="AJ180" s="48">
        <v>0</v>
      </c>
      <c r="AK180" s="48">
        <v>0</v>
      </c>
      <c r="AL180" s="48">
        <v>0</v>
      </c>
    </row>
    <row r="181" spans="1:38" ht="20.100000000000001" customHeight="1" x14ac:dyDescent="0.2">
      <c r="D181" s="2" t="s">
        <v>114</v>
      </c>
      <c r="F181" s="39">
        <v>391</v>
      </c>
      <c r="G181" s="39">
        <v>1652</v>
      </c>
      <c r="H181" s="39">
        <v>1736</v>
      </c>
      <c r="I181" s="39">
        <v>307</v>
      </c>
      <c r="J181" s="39">
        <v>0</v>
      </c>
      <c r="K181" s="39">
        <v>0</v>
      </c>
      <c r="L181" s="39"/>
      <c r="M181" s="39"/>
      <c r="N181" s="39"/>
      <c r="O181" s="39">
        <v>0</v>
      </c>
      <c r="P181" s="39">
        <v>0</v>
      </c>
      <c r="Q181" s="39">
        <v>0</v>
      </c>
      <c r="R181" s="39">
        <v>0</v>
      </c>
      <c r="S181" s="39">
        <v>0</v>
      </c>
      <c r="T181" s="39">
        <v>0</v>
      </c>
      <c r="U181" s="39"/>
      <c r="V181" s="39"/>
      <c r="W181" s="39"/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/>
      <c r="AE181" s="39"/>
      <c r="AF181" s="39"/>
      <c r="AG181" s="39">
        <v>0</v>
      </c>
      <c r="AH181" s="39">
        <v>0</v>
      </c>
      <c r="AI181" s="39">
        <v>0</v>
      </c>
      <c r="AJ181" s="39">
        <v>0</v>
      </c>
      <c r="AK181" s="39">
        <v>0</v>
      </c>
      <c r="AL181" s="39">
        <v>0</v>
      </c>
    </row>
    <row r="182" spans="1:38" ht="20.100000000000001" customHeight="1" x14ac:dyDescent="0.2">
      <c r="D182" s="47" t="s">
        <v>101</v>
      </c>
      <c r="F182" s="48">
        <v>176</v>
      </c>
      <c r="G182" s="48">
        <v>889</v>
      </c>
      <c r="H182" s="48">
        <v>926</v>
      </c>
      <c r="I182" s="48">
        <v>139</v>
      </c>
      <c r="J182" s="48">
        <v>0</v>
      </c>
      <c r="K182" s="48">
        <v>0</v>
      </c>
      <c r="L182" s="49"/>
      <c r="M182" s="49"/>
      <c r="N182" s="49"/>
      <c r="O182" s="48">
        <v>0</v>
      </c>
      <c r="P182" s="48">
        <v>0</v>
      </c>
      <c r="Q182" s="48">
        <v>0</v>
      </c>
      <c r="R182" s="48">
        <v>0</v>
      </c>
      <c r="S182" s="48">
        <v>0</v>
      </c>
      <c r="T182" s="48">
        <v>0</v>
      </c>
      <c r="U182" s="49"/>
      <c r="V182" s="49"/>
      <c r="W182" s="49"/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9"/>
      <c r="AE182" s="49"/>
      <c r="AF182" s="49"/>
      <c r="AG182" s="48">
        <v>0</v>
      </c>
      <c r="AH182" s="48">
        <v>0</v>
      </c>
      <c r="AI182" s="48">
        <v>0</v>
      </c>
      <c r="AJ182" s="48">
        <v>0</v>
      </c>
      <c r="AK182" s="48">
        <v>0</v>
      </c>
      <c r="AL182" s="48">
        <v>0</v>
      </c>
    </row>
    <row r="183" spans="1:38" ht="19.5" customHeight="1" x14ac:dyDescent="0.2">
      <c r="D183" s="2" t="s">
        <v>116</v>
      </c>
      <c r="F183" s="39">
        <v>238</v>
      </c>
      <c r="G183" s="39">
        <v>1189</v>
      </c>
      <c r="H183" s="39">
        <v>1159</v>
      </c>
      <c r="I183" s="39">
        <v>268</v>
      </c>
      <c r="J183" s="39">
        <v>0</v>
      </c>
      <c r="K183" s="39">
        <v>0</v>
      </c>
      <c r="L183" s="39"/>
      <c r="M183" s="39"/>
      <c r="N183" s="39"/>
      <c r="O183" s="39">
        <v>0</v>
      </c>
      <c r="P183" s="39">
        <v>0</v>
      </c>
      <c r="Q183" s="39">
        <v>0</v>
      </c>
      <c r="R183" s="39">
        <v>0</v>
      </c>
      <c r="S183" s="39">
        <v>0</v>
      </c>
      <c r="T183" s="39">
        <v>0</v>
      </c>
      <c r="U183" s="39"/>
      <c r="V183" s="39"/>
      <c r="W183" s="39"/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/>
      <c r="AE183" s="39"/>
      <c r="AF183" s="39"/>
      <c r="AG183" s="39">
        <v>0</v>
      </c>
      <c r="AH183" s="39">
        <v>0</v>
      </c>
      <c r="AI183" s="39">
        <v>0</v>
      </c>
      <c r="AJ183" s="39">
        <v>0</v>
      </c>
      <c r="AK183" s="39">
        <v>0</v>
      </c>
      <c r="AL183" s="39">
        <v>0</v>
      </c>
    </row>
    <row r="184" spans="1:38" ht="20.100000000000001" customHeight="1" x14ac:dyDescent="0.2">
      <c r="D184" s="47" t="s">
        <v>155</v>
      </c>
      <c r="F184" s="48">
        <v>18</v>
      </c>
      <c r="G184" s="48">
        <v>133</v>
      </c>
      <c r="H184" s="48">
        <v>140</v>
      </c>
      <c r="I184" s="48">
        <v>11</v>
      </c>
      <c r="J184" s="48">
        <v>0</v>
      </c>
      <c r="K184" s="48">
        <v>0</v>
      </c>
      <c r="L184" s="49"/>
      <c r="M184" s="49"/>
      <c r="N184" s="49"/>
      <c r="O184" s="48">
        <v>0</v>
      </c>
      <c r="P184" s="48">
        <v>0</v>
      </c>
      <c r="Q184" s="48">
        <v>0</v>
      </c>
      <c r="R184" s="48">
        <v>0</v>
      </c>
      <c r="S184" s="48">
        <v>0</v>
      </c>
      <c r="T184" s="48">
        <v>0</v>
      </c>
      <c r="U184" s="49"/>
      <c r="V184" s="49"/>
      <c r="W184" s="49"/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9"/>
      <c r="AE184" s="49"/>
      <c r="AF184" s="49"/>
      <c r="AG184" s="48">
        <v>0</v>
      </c>
      <c r="AH184" s="48">
        <v>0</v>
      </c>
      <c r="AI184" s="48">
        <v>0</v>
      </c>
      <c r="AJ184" s="48">
        <v>0</v>
      </c>
      <c r="AK184" s="48">
        <v>0</v>
      </c>
      <c r="AL184" s="48">
        <v>0</v>
      </c>
    </row>
    <row r="185" spans="1:38" ht="20.100000000000001" customHeight="1" x14ac:dyDescent="0.2">
      <c r="D185" s="2" t="s">
        <v>137</v>
      </c>
      <c r="F185" s="39">
        <v>117</v>
      </c>
      <c r="G185" s="39">
        <v>1113</v>
      </c>
      <c r="H185" s="39">
        <v>1146</v>
      </c>
      <c r="I185" s="39">
        <v>84</v>
      </c>
      <c r="J185" s="39">
        <v>0</v>
      </c>
      <c r="K185" s="39">
        <v>0</v>
      </c>
      <c r="L185" s="39"/>
      <c r="M185" s="39"/>
      <c r="N185" s="39"/>
      <c r="O185" s="39">
        <v>0</v>
      </c>
      <c r="P185" s="39">
        <v>0</v>
      </c>
      <c r="Q185" s="39">
        <v>0</v>
      </c>
      <c r="R185" s="39">
        <v>0</v>
      </c>
      <c r="S185" s="39">
        <v>0</v>
      </c>
      <c r="T185" s="39">
        <v>0</v>
      </c>
      <c r="U185" s="39"/>
      <c r="V185" s="39"/>
      <c r="W185" s="39"/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/>
      <c r="AE185" s="39"/>
      <c r="AF185" s="39"/>
      <c r="AG185" s="39">
        <v>0</v>
      </c>
      <c r="AH185" s="39">
        <v>0</v>
      </c>
      <c r="AI185" s="39">
        <v>0</v>
      </c>
      <c r="AJ185" s="39">
        <v>0</v>
      </c>
      <c r="AK185" s="39">
        <v>0</v>
      </c>
      <c r="AL185" s="39">
        <v>0</v>
      </c>
    </row>
    <row r="186" spans="1:38" ht="20.100000000000001" customHeight="1" x14ac:dyDescent="0.2"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</row>
    <row r="187" spans="1:38" s="1" customFormat="1" ht="20.100000000000001" customHeight="1" x14ac:dyDescent="0.25">
      <c r="A187" s="3"/>
      <c r="B187" s="6"/>
      <c r="C187" s="51" t="s">
        <v>120</v>
      </c>
      <c r="D187" s="52"/>
      <c r="E187" s="5"/>
      <c r="F187" s="53">
        <v>2044</v>
      </c>
      <c r="G187" s="53">
        <v>9226</v>
      </c>
      <c r="H187" s="53">
        <v>9723</v>
      </c>
      <c r="I187" s="53">
        <v>1547</v>
      </c>
      <c r="J187" s="53">
        <v>0</v>
      </c>
      <c r="K187" s="53">
        <v>0</v>
      </c>
      <c r="L187" s="54"/>
      <c r="M187" s="54"/>
      <c r="N187" s="54"/>
      <c r="O187" s="53">
        <v>0</v>
      </c>
      <c r="P187" s="53">
        <v>1</v>
      </c>
      <c r="Q187" s="53">
        <v>1</v>
      </c>
      <c r="R187" s="53">
        <v>0</v>
      </c>
      <c r="S187" s="53">
        <v>0</v>
      </c>
      <c r="T187" s="53">
        <v>0</v>
      </c>
      <c r="U187" s="54"/>
      <c r="V187" s="54"/>
      <c r="W187" s="54"/>
      <c r="X187" s="53">
        <v>0</v>
      </c>
      <c r="Y187" s="53">
        <v>0</v>
      </c>
      <c r="Z187" s="53">
        <v>0</v>
      </c>
      <c r="AA187" s="53">
        <v>0</v>
      </c>
      <c r="AB187" s="53">
        <v>0</v>
      </c>
      <c r="AC187" s="53">
        <v>0</v>
      </c>
      <c r="AD187" s="54"/>
      <c r="AE187" s="54"/>
      <c r="AF187" s="54"/>
      <c r="AG187" s="53">
        <v>0</v>
      </c>
      <c r="AH187" s="53">
        <v>0</v>
      </c>
      <c r="AI187" s="53">
        <v>0</v>
      </c>
      <c r="AJ187" s="53">
        <v>0</v>
      </c>
      <c r="AK187" s="53">
        <v>0</v>
      </c>
      <c r="AL187" s="53">
        <v>0</v>
      </c>
    </row>
    <row r="188" spans="1:38" ht="20.100000000000001" customHeight="1" x14ac:dyDescent="0.2"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</row>
    <row r="189" spans="1:38" ht="20.100000000000001" customHeight="1" x14ac:dyDescent="0.2">
      <c r="C189" s="3" t="s">
        <v>162</v>
      </c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</row>
    <row r="190" spans="1:38" ht="20.100000000000001" customHeight="1" x14ac:dyDescent="0.2">
      <c r="D190" s="2" t="s">
        <v>163</v>
      </c>
      <c r="F190" s="39">
        <v>0</v>
      </c>
      <c r="G190" s="39">
        <v>0</v>
      </c>
      <c r="H190" s="39">
        <v>0</v>
      </c>
      <c r="I190" s="39">
        <v>0</v>
      </c>
      <c r="J190" s="39">
        <v>0</v>
      </c>
      <c r="K190" s="39">
        <v>0</v>
      </c>
      <c r="L190" s="39"/>
      <c r="M190" s="39"/>
      <c r="N190" s="39"/>
      <c r="O190" s="39">
        <v>93</v>
      </c>
      <c r="P190" s="39">
        <v>150</v>
      </c>
      <c r="Q190" s="39">
        <v>108</v>
      </c>
      <c r="R190" s="39">
        <v>135</v>
      </c>
      <c r="S190" s="39">
        <v>0</v>
      </c>
      <c r="T190" s="39">
        <v>0</v>
      </c>
      <c r="U190" s="39"/>
      <c r="V190" s="39"/>
      <c r="W190" s="39"/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/>
      <c r="AE190" s="39"/>
      <c r="AF190" s="39"/>
      <c r="AG190" s="39">
        <v>30</v>
      </c>
      <c r="AH190" s="39">
        <v>68</v>
      </c>
      <c r="AI190" s="39">
        <v>48</v>
      </c>
      <c r="AJ190" s="39">
        <v>50</v>
      </c>
      <c r="AK190" s="39">
        <v>0</v>
      </c>
      <c r="AL190" s="39">
        <v>0</v>
      </c>
    </row>
    <row r="191" spans="1:38" ht="19.5" customHeight="1" x14ac:dyDescent="0.2">
      <c r="D191" s="47" t="s">
        <v>164</v>
      </c>
      <c r="F191" s="48">
        <v>0</v>
      </c>
      <c r="G191" s="48">
        <v>0</v>
      </c>
      <c r="H191" s="48">
        <v>0</v>
      </c>
      <c r="I191" s="48">
        <v>0</v>
      </c>
      <c r="J191" s="48">
        <v>0</v>
      </c>
      <c r="K191" s="48">
        <v>0</v>
      </c>
      <c r="L191" s="49"/>
      <c r="M191" s="49"/>
      <c r="N191" s="49"/>
      <c r="O191" s="48">
        <v>143</v>
      </c>
      <c r="P191" s="48">
        <v>140</v>
      </c>
      <c r="Q191" s="48">
        <v>125</v>
      </c>
      <c r="R191" s="48">
        <v>158</v>
      </c>
      <c r="S191" s="48">
        <v>0</v>
      </c>
      <c r="T191" s="48">
        <v>0</v>
      </c>
      <c r="U191" s="49"/>
      <c r="V191" s="49"/>
      <c r="W191" s="49"/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9"/>
      <c r="AE191" s="49"/>
      <c r="AF191" s="49"/>
      <c r="AG191" s="48">
        <v>45</v>
      </c>
      <c r="AH191" s="48">
        <v>46</v>
      </c>
      <c r="AI191" s="48">
        <v>40</v>
      </c>
      <c r="AJ191" s="48">
        <v>51</v>
      </c>
      <c r="AK191" s="48">
        <v>0</v>
      </c>
      <c r="AL191" s="48">
        <v>0</v>
      </c>
    </row>
    <row r="192" spans="1:38" ht="20.100000000000001" customHeight="1" x14ac:dyDescent="0.2">
      <c r="D192" s="2" t="s">
        <v>165</v>
      </c>
      <c r="F192" s="39">
        <v>0</v>
      </c>
      <c r="G192" s="39">
        <v>0</v>
      </c>
      <c r="H192" s="39">
        <v>0</v>
      </c>
      <c r="I192" s="39">
        <v>0</v>
      </c>
      <c r="J192" s="39">
        <v>0</v>
      </c>
      <c r="K192" s="39">
        <v>0</v>
      </c>
      <c r="L192" s="39"/>
      <c r="M192" s="39"/>
      <c r="N192" s="39"/>
      <c r="O192" s="39">
        <v>21</v>
      </c>
      <c r="P192" s="39">
        <v>152</v>
      </c>
      <c r="Q192" s="39">
        <v>158</v>
      </c>
      <c r="R192" s="39">
        <v>15</v>
      </c>
      <c r="S192" s="39">
        <v>0</v>
      </c>
      <c r="T192" s="39">
        <v>0</v>
      </c>
      <c r="U192" s="39"/>
      <c r="V192" s="39"/>
      <c r="W192" s="39"/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/>
      <c r="AE192" s="39"/>
      <c r="AF192" s="39"/>
      <c r="AG192" s="39">
        <v>5</v>
      </c>
      <c r="AH192" s="39">
        <v>63</v>
      </c>
      <c r="AI192" s="39">
        <v>53</v>
      </c>
      <c r="AJ192" s="39">
        <v>15</v>
      </c>
      <c r="AK192" s="39">
        <v>0</v>
      </c>
      <c r="AL192" s="39">
        <v>0</v>
      </c>
    </row>
    <row r="193" spans="1:38" ht="19.5" customHeight="1" x14ac:dyDescent="0.2">
      <c r="D193" s="47" t="s">
        <v>166</v>
      </c>
      <c r="F193" s="48">
        <v>0</v>
      </c>
      <c r="G193" s="48">
        <v>0</v>
      </c>
      <c r="H193" s="48">
        <v>0</v>
      </c>
      <c r="I193" s="48">
        <v>0</v>
      </c>
      <c r="J193" s="48">
        <v>0</v>
      </c>
      <c r="K193" s="48">
        <v>0</v>
      </c>
      <c r="L193" s="49"/>
      <c r="M193" s="49"/>
      <c r="N193" s="49"/>
      <c r="O193" s="48">
        <v>50</v>
      </c>
      <c r="P193" s="48">
        <v>164</v>
      </c>
      <c r="Q193" s="48">
        <v>183</v>
      </c>
      <c r="R193" s="48">
        <v>31</v>
      </c>
      <c r="S193" s="48">
        <v>0</v>
      </c>
      <c r="T193" s="48">
        <v>0</v>
      </c>
      <c r="U193" s="49"/>
      <c r="V193" s="49"/>
      <c r="W193" s="49"/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9"/>
      <c r="AE193" s="49"/>
      <c r="AF193" s="49"/>
      <c r="AG193" s="48">
        <v>10</v>
      </c>
      <c r="AH193" s="48">
        <v>29</v>
      </c>
      <c r="AI193" s="48">
        <v>28</v>
      </c>
      <c r="AJ193" s="48">
        <v>11</v>
      </c>
      <c r="AK193" s="48">
        <v>0</v>
      </c>
      <c r="AL193" s="48">
        <v>0</v>
      </c>
    </row>
    <row r="194" spans="1:38" ht="20.100000000000001" customHeight="1" x14ac:dyDescent="0.2">
      <c r="D194" s="2" t="s">
        <v>167</v>
      </c>
      <c r="F194" s="39">
        <v>0</v>
      </c>
      <c r="G194" s="39">
        <v>0</v>
      </c>
      <c r="H194" s="39">
        <v>0</v>
      </c>
      <c r="I194" s="39">
        <v>0</v>
      </c>
      <c r="J194" s="39">
        <v>0</v>
      </c>
      <c r="K194" s="39">
        <v>0</v>
      </c>
      <c r="L194" s="39"/>
      <c r="M194" s="39"/>
      <c r="N194" s="39"/>
      <c r="O194" s="39">
        <v>36</v>
      </c>
      <c r="P194" s="39">
        <v>145</v>
      </c>
      <c r="Q194" s="39">
        <v>169</v>
      </c>
      <c r="R194" s="39">
        <v>12</v>
      </c>
      <c r="S194" s="39">
        <v>0</v>
      </c>
      <c r="T194" s="39">
        <v>0</v>
      </c>
      <c r="U194" s="39"/>
      <c r="V194" s="39"/>
      <c r="W194" s="39"/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/>
      <c r="AE194" s="39"/>
      <c r="AF194" s="39"/>
      <c r="AG194" s="39">
        <v>11</v>
      </c>
      <c r="AH194" s="39">
        <v>85</v>
      </c>
      <c r="AI194" s="39">
        <v>84</v>
      </c>
      <c r="AJ194" s="39">
        <v>12</v>
      </c>
      <c r="AK194" s="39">
        <v>0</v>
      </c>
      <c r="AL194" s="39">
        <v>0</v>
      </c>
    </row>
    <row r="195" spans="1:38" ht="19.5" customHeight="1" x14ac:dyDescent="0.2">
      <c r="D195" s="47" t="s">
        <v>168</v>
      </c>
      <c r="F195" s="48">
        <v>0</v>
      </c>
      <c r="G195" s="48">
        <v>0</v>
      </c>
      <c r="H195" s="48">
        <v>0</v>
      </c>
      <c r="I195" s="48">
        <v>0</v>
      </c>
      <c r="J195" s="48">
        <v>0</v>
      </c>
      <c r="K195" s="48">
        <v>0</v>
      </c>
      <c r="L195" s="49"/>
      <c r="M195" s="49"/>
      <c r="N195" s="49"/>
      <c r="O195" s="48">
        <v>13</v>
      </c>
      <c r="P195" s="48">
        <v>177</v>
      </c>
      <c r="Q195" s="48">
        <v>152</v>
      </c>
      <c r="R195" s="48">
        <v>38</v>
      </c>
      <c r="S195" s="48">
        <v>0</v>
      </c>
      <c r="T195" s="48">
        <v>0</v>
      </c>
      <c r="U195" s="49"/>
      <c r="V195" s="49"/>
      <c r="W195" s="49"/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9"/>
      <c r="AE195" s="49"/>
      <c r="AF195" s="49"/>
      <c r="AG195" s="48">
        <v>1</v>
      </c>
      <c r="AH195" s="48">
        <v>37</v>
      </c>
      <c r="AI195" s="48">
        <v>26</v>
      </c>
      <c r="AJ195" s="48">
        <v>12</v>
      </c>
      <c r="AK195" s="48">
        <v>0</v>
      </c>
      <c r="AL195" s="48">
        <v>0</v>
      </c>
    </row>
    <row r="196" spans="1:38" ht="20.100000000000001" customHeight="1" x14ac:dyDescent="0.2">
      <c r="D196" s="2" t="s">
        <v>169</v>
      </c>
      <c r="F196" s="39">
        <v>0</v>
      </c>
      <c r="G196" s="39">
        <v>0</v>
      </c>
      <c r="H196" s="39">
        <v>0</v>
      </c>
      <c r="I196" s="39">
        <v>0</v>
      </c>
      <c r="J196" s="39">
        <v>0</v>
      </c>
      <c r="K196" s="39">
        <v>0</v>
      </c>
      <c r="L196" s="39"/>
      <c r="M196" s="39"/>
      <c r="N196" s="39"/>
      <c r="O196" s="39">
        <v>11</v>
      </c>
      <c r="P196" s="39">
        <v>104</v>
      </c>
      <c r="Q196" s="39">
        <v>110</v>
      </c>
      <c r="R196" s="39">
        <v>5</v>
      </c>
      <c r="S196" s="39">
        <v>0</v>
      </c>
      <c r="T196" s="39">
        <v>0</v>
      </c>
      <c r="U196" s="39"/>
      <c r="V196" s="39"/>
      <c r="W196" s="39"/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/>
      <c r="AE196" s="39"/>
      <c r="AF196" s="39"/>
      <c r="AG196" s="39">
        <v>3</v>
      </c>
      <c r="AH196" s="39">
        <v>64</v>
      </c>
      <c r="AI196" s="39">
        <v>63</v>
      </c>
      <c r="AJ196" s="39">
        <v>4</v>
      </c>
      <c r="AK196" s="39">
        <v>0</v>
      </c>
      <c r="AL196" s="39">
        <v>0</v>
      </c>
    </row>
    <row r="197" spans="1:38" ht="19.5" customHeight="1" x14ac:dyDescent="0.2">
      <c r="D197" s="47" t="s">
        <v>170</v>
      </c>
      <c r="F197" s="48">
        <v>0</v>
      </c>
      <c r="G197" s="48">
        <v>1</v>
      </c>
      <c r="H197" s="48">
        <v>1</v>
      </c>
      <c r="I197" s="48">
        <v>0</v>
      </c>
      <c r="J197" s="48">
        <v>0</v>
      </c>
      <c r="K197" s="48">
        <v>0</v>
      </c>
      <c r="L197" s="49"/>
      <c r="M197" s="49"/>
      <c r="N197" s="49"/>
      <c r="O197" s="48">
        <v>16</v>
      </c>
      <c r="P197" s="48">
        <v>116</v>
      </c>
      <c r="Q197" s="48">
        <v>118</v>
      </c>
      <c r="R197" s="48">
        <v>14</v>
      </c>
      <c r="S197" s="48">
        <v>0</v>
      </c>
      <c r="T197" s="48">
        <v>0</v>
      </c>
      <c r="U197" s="49"/>
      <c r="V197" s="49"/>
      <c r="W197" s="49"/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9"/>
      <c r="AE197" s="49"/>
      <c r="AF197" s="49"/>
      <c r="AG197" s="48">
        <v>2</v>
      </c>
      <c r="AH197" s="48">
        <v>42</v>
      </c>
      <c r="AI197" s="48">
        <v>36</v>
      </c>
      <c r="AJ197" s="48">
        <v>8</v>
      </c>
      <c r="AK197" s="48">
        <v>0</v>
      </c>
      <c r="AL197" s="48">
        <v>0</v>
      </c>
    </row>
    <row r="198" spans="1:38" ht="19.5" customHeight="1" x14ac:dyDescent="0.2">
      <c r="D198" s="50" t="s">
        <v>171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/>
      <c r="M198" s="49"/>
      <c r="N198" s="49"/>
      <c r="O198" s="49">
        <v>0</v>
      </c>
      <c r="P198" s="49">
        <v>11</v>
      </c>
      <c r="Q198" s="49">
        <v>0</v>
      </c>
      <c r="R198" s="49">
        <v>11</v>
      </c>
      <c r="S198" s="49">
        <v>0</v>
      </c>
      <c r="T198" s="49">
        <v>0</v>
      </c>
      <c r="U198" s="49"/>
      <c r="V198" s="49"/>
      <c r="W198" s="49"/>
      <c r="X198" s="49">
        <v>0</v>
      </c>
      <c r="Y198" s="49">
        <v>0</v>
      </c>
      <c r="Z198" s="49">
        <v>0</v>
      </c>
      <c r="AA198" s="49">
        <v>0</v>
      </c>
      <c r="AB198" s="49">
        <v>0</v>
      </c>
      <c r="AC198" s="49">
        <v>0</v>
      </c>
      <c r="AD198" s="49"/>
      <c r="AE198" s="49"/>
      <c r="AF198" s="49"/>
      <c r="AG198" s="49">
        <v>0</v>
      </c>
      <c r="AH198" s="49">
        <v>3</v>
      </c>
      <c r="AI198" s="49">
        <v>0</v>
      </c>
      <c r="AJ198" s="49">
        <v>3</v>
      </c>
      <c r="AK198" s="49">
        <v>0</v>
      </c>
      <c r="AL198" s="49">
        <v>0</v>
      </c>
    </row>
    <row r="199" spans="1:38" ht="20.100000000000001" customHeight="1" x14ac:dyDescent="0.2">
      <c r="D199" s="50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</row>
    <row r="200" spans="1:38" s="1" customFormat="1" ht="20.100000000000001" customHeight="1" x14ac:dyDescent="0.25">
      <c r="A200" s="3"/>
      <c r="B200" s="6"/>
      <c r="C200" s="51" t="s">
        <v>172</v>
      </c>
      <c r="D200" s="52"/>
      <c r="E200" s="5"/>
      <c r="F200" s="53">
        <v>0</v>
      </c>
      <c r="G200" s="53">
        <v>1</v>
      </c>
      <c r="H200" s="53">
        <v>1</v>
      </c>
      <c r="I200" s="53">
        <v>0</v>
      </c>
      <c r="J200" s="53">
        <v>0</v>
      </c>
      <c r="K200" s="53">
        <v>0</v>
      </c>
      <c r="L200" s="54"/>
      <c r="M200" s="54"/>
      <c r="N200" s="54"/>
      <c r="O200" s="53">
        <v>383</v>
      </c>
      <c r="P200" s="53">
        <v>1159</v>
      </c>
      <c r="Q200" s="53">
        <v>1123</v>
      </c>
      <c r="R200" s="53">
        <v>419</v>
      </c>
      <c r="S200" s="53">
        <v>0</v>
      </c>
      <c r="T200" s="53">
        <v>0</v>
      </c>
      <c r="U200" s="54"/>
      <c r="V200" s="54"/>
      <c r="W200" s="54"/>
      <c r="X200" s="53">
        <v>0</v>
      </c>
      <c r="Y200" s="53">
        <v>0</v>
      </c>
      <c r="Z200" s="53">
        <v>0</v>
      </c>
      <c r="AA200" s="53">
        <v>0</v>
      </c>
      <c r="AB200" s="53">
        <v>0</v>
      </c>
      <c r="AC200" s="53">
        <v>0</v>
      </c>
      <c r="AD200" s="54"/>
      <c r="AE200" s="54"/>
      <c r="AF200" s="54"/>
      <c r="AG200" s="53">
        <v>107</v>
      </c>
      <c r="AH200" s="53">
        <v>437</v>
      </c>
      <c r="AI200" s="53">
        <v>378</v>
      </c>
      <c r="AJ200" s="53">
        <v>166</v>
      </c>
      <c r="AK200" s="53">
        <v>0</v>
      </c>
      <c r="AL200" s="53">
        <v>0</v>
      </c>
    </row>
    <row r="201" spans="1:38" ht="20.100000000000001" customHeight="1" x14ac:dyDescent="0.2"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</row>
    <row r="202" spans="1:38" ht="20.100000000000001" customHeight="1" x14ac:dyDescent="0.2">
      <c r="C202" s="3" t="s">
        <v>127</v>
      </c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</row>
    <row r="203" spans="1:38" ht="20.100000000000001" customHeight="1" x14ac:dyDescent="0.2">
      <c r="D203" s="2" t="s">
        <v>122</v>
      </c>
      <c r="F203" s="39">
        <v>0</v>
      </c>
      <c r="G203" s="39">
        <v>0</v>
      </c>
      <c r="H203" s="39">
        <v>0</v>
      </c>
      <c r="I203" s="39">
        <v>0</v>
      </c>
      <c r="J203" s="39">
        <v>0</v>
      </c>
      <c r="K203" s="39">
        <v>0</v>
      </c>
      <c r="L203" s="39"/>
      <c r="M203" s="39"/>
      <c r="N203" s="39"/>
      <c r="O203" s="39">
        <v>0</v>
      </c>
      <c r="P203" s="39">
        <v>0</v>
      </c>
      <c r="Q203" s="39">
        <v>0</v>
      </c>
      <c r="R203" s="39">
        <v>0</v>
      </c>
      <c r="S203" s="39">
        <v>0</v>
      </c>
      <c r="T203" s="39">
        <v>0</v>
      </c>
      <c r="U203" s="39"/>
      <c r="V203" s="39"/>
      <c r="W203" s="39"/>
      <c r="X203" s="39">
        <v>267</v>
      </c>
      <c r="Y203" s="39">
        <v>308</v>
      </c>
      <c r="Z203" s="39">
        <v>343</v>
      </c>
      <c r="AA203" s="39">
        <v>232</v>
      </c>
      <c r="AB203" s="39">
        <v>0</v>
      </c>
      <c r="AC203" s="39">
        <v>0</v>
      </c>
      <c r="AD203" s="39"/>
      <c r="AE203" s="39"/>
      <c r="AF203" s="39"/>
      <c r="AG203" s="39">
        <v>0</v>
      </c>
      <c r="AH203" s="39">
        <v>0</v>
      </c>
      <c r="AI203" s="39">
        <v>0</v>
      </c>
      <c r="AJ203" s="39">
        <v>0</v>
      </c>
      <c r="AK203" s="39">
        <v>0</v>
      </c>
      <c r="AL203" s="39">
        <v>0</v>
      </c>
    </row>
    <row r="204" spans="1:38" ht="19.5" customHeight="1" x14ac:dyDescent="0.2">
      <c r="D204" s="47" t="s">
        <v>135</v>
      </c>
      <c r="F204" s="48">
        <v>0</v>
      </c>
      <c r="G204" s="48">
        <v>0</v>
      </c>
      <c r="H204" s="48">
        <v>0</v>
      </c>
      <c r="I204" s="48">
        <v>0</v>
      </c>
      <c r="J204" s="48">
        <v>0</v>
      </c>
      <c r="K204" s="48">
        <v>0</v>
      </c>
      <c r="L204" s="49"/>
      <c r="M204" s="49"/>
      <c r="N204" s="49"/>
      <c r="O204" s="48">
        <v>0</v>
      </c>
      <c r="P204" s="48">
        <v>0</v>
      </c>
      <c r="Q204" s="48">
        <v>0</v>
      </c>
      <c r="R204" s="48">
        <v>0</v>
      </c>
      <c r="S204" s="48">
        <v>0</v>
      </c>
      <c r="T204" s="48">
        <v>0</v>
      </c>
      <c r="U204" s="49"/>
      <c r="V204" s="49"/>
      <c r="W204" s="49"/>
      <c r="X204" s="48">
        <v>135</v>
      </c>
      <c r="Y204" s="48">
        <v>539</v>
      </c>
      <c r="Z204" s="48">
        <v>579</v>
      </c>
      <c r="AA204" s="48">
        <v>95</v>
      </c>
      <c r="AB204" s="48">
        <v>0</v>
      </c>
      <c r="AC204" s="48">
        <v>0</v>
      </c>
      <c r="AD204" s="49"/>
      <c r="AE204" s="49"/>
      <c r="AF204" s="49"/>
      <c r="AG204" s="48">
        <v>0</v>
      </c>
      <c r="AH204" s="48">
        <v>0</v>
      </c>
      <c r="AI204" s="48">
        <v>0</v>
      </c>
      <c r="AJ204" s="48">
        <v>0</v>
      </c>
      <c r="AK204" s="48">
        <v>0</v>
      </c>
      <c r="AL204" s="48">
        <v>0</v>
      </c>
    </row>
    <row r="205" spans="1:38" ht="20.100000000000001" customHeight="1" x14ac:dyDescent="0.2">
      <c r="D205" s="2" t="s">
        <v>98</v>
      </c>
      <c r="F205" s="39">
        <v>0</v>
      </c>
      <c r="G205" s="39">
        <v>0</v>
      </c>
      <c r="H205" s="39">
        <v>0</v>
      </c>
      <c r="I205" s="39">
        <v>0</v>
      </c>
      <c r="J205" s="39">
        <v>0</v>
      </c>
      <c r="K205" s="39">
        <v>0</v>
      </c>
      <c r="L205" s="39"/>
      <c r="M205" s="39"/>
      <c r="N205" s="39"/>
      <c r="O205" s="39">
        <v>0</v>
      </c>
      <c r="P205" s="39">
        <v>0</v>
      </c>
      <c r="Q205" s="39">
        <v>0</v>
      </c>
      <c r="R205" s="39">
        <v>0</v>
      </c>
      <c r="S205" s="39">
        <v>0</v>
      </c>
      <c r="T205" s="39">
        <v>0</v>
      </c>
      <c r="U205" s="39"/>
      <c r="V205" s="39"/>
      <c r="W205" s="39"/>
      <c r="X205" s="39">
        <v>33</v>
      </c>
      <c r="Y205" s="39">
        <v>138</v>
      </c>
      <c r="Z205" s="39">
        <v>151</v>
      </c>
      <c r="AA205" s="39">
        <v>20</v>
      </c>
      <c r="AB205" s="39">
        <v>0</v>
      </c>
      <c r="AC205" s="39">
        <v>0</v>
      </c>
      <c r="AD205" s="39"/>
      <c r="AE205" s="39"/>
      <c r="AF205" s="39"/>
      <c r="AG205" s="39">
        <v>0</v>
      </c>
      <c r="AH205" s="39">
        <v>0</v>
      </c>
      <c r="AI205" s="39">
        <v>0</v>
      </c>
      <c r="AJ205" s="39">
        <v>0</v>
      </c>
      <c r="AK205" s="39">
        <v>0</v>
      </c>
      <c r="AL205" s="39">
        <v>0</v>
      </c>
    </row>
    <row r="206" spans="1:38" ht="19.5" customHeight="1" x14ac:dyDescent="0.2">
      <c r="D206" s="47" t="s">
        <v>136</v>
      </c>
      <c r="F206" s="48">
        <v>0</v>
      </c>
      <c r="G206" s="48">
        <v>0</v>
      </c>
      <c r="H206" s="48">
        <v>0</v>
      </c>
      <c r="I206" s="48">
        <v>0</v>
      </c>
      <c r="J206" s="48">
        <v>0</v>
      </c>
      <c r="K206" s="48">
        <v>0</v>
      </c>
      <c r="L206" s="49"/>
      <c r="M206" s="49"/>
      <c r="N206" s="49"/>
      <c r="O206" s="48">
        <v>0</v>
      </c>
      <c r="P206" s="48">
        <v>0</v>
      </c>
      <c r="Q206" s="48">
        <v>0</v>
      </c>
      <c r="R206" s="48">
        <v>0</v>
      </c>
      <c r="S206" s="48">
        <v>0</v>
      </c>
      <c r="T206" s="48">
        <v>0</v>
      </c>
      <c r="U206" s="49"/>
      <c r="V206" s="49"/>
      <c r="W206" s="49"/>
      <c r="X206" s="48">
        <v>85</v>
      </c>
      <c r="Y206" s="48">
        <v>498</v>
      </c>
      <c r="Z206" s="48">
        <v>495</v>
      </c>
      <c r="AA206" s="48">
        <v>88</v>
      </c>
      <c r="AB206" s="48">
        <v>0</v>
      </c>
      <c r="AC206" s="48">
        <v>0</v>
      </c>
      <c r="AD206" s="49"/>
      <c r="AE206" s="49"/>
      <c r="AF206" s="49"/>
      <c r="AG206" s="48">
        <v>0</v>
      </c>
      <c r="AH206" s="48">
        <v>0</v>
      </c>
      <c r="AI206" s="48">
        <v>0</v>
      </c>
      <c r="AJ206" s="48">
        <v>0</v>
      </c>
      <c r="AK206" s="48">
        <v>0</v>
      </c>
      <c r="AL206" s="48">
        <v>0</v>
      </c>
    </row>
    <row r="207" spans="1:38" ht="20.100000000000001" customHeight="1" x14ac:dyDescent="0.2">
      <c r="D207" s="2" t="s">
        <v>114</v>
      </c>
      <c r="F207" s="39">
        <v>0</v>
      </c>
      <c r="G207" s="39">
        <v>0</v>
      </c>
      <c r="H207" s="39">
        <v>0</v>
      </c>
      <c r="I207" s="39">
        <v>0</v>
      </c>
      <c r="J207" s="39">
        <v>0</v>
      </c>
      <c r="K207" s="39">
        <v>0</v>
      </c>
      <c r="L207" s="39"/>
      <c r="M207" s="39"/>
      <c r="N207" s="39"/>
      <c r="O207" s="39">
        <v>0</v>
      </c>
      <c r="P207" s="39">
        <v>1</v>
      </c>
      <c r="Q207" s="39">
        <v>1</v>
      </c>
      <c r="R207" s="39">
        <v>0</v>
      </c>
      <c r="S207" s="39">
        <v>0</v>
      </c>
      <c r="T207" s="39">
        <v>0</v>
      </c>
      <c r="U207" s="39"/>
      <c r="V207" s="39"/>
      <c r="W207" s="39"/>
      <c r="X207" s="39">
        <v>121</v>
      </c>
      <c r="Y207" s="39">
        <v>475</v>
      </c>
      <c r="Z207" s="39">
        <v>499</v>
      </c>
      <c r="AA207" s="39">
        <v>97</v>
      </c>
      <c r="AB207" s="39">
        <v>0</v>
      </c>
      <c r="AC207" s="39">
        <v>0</v>
      </c>
      <c r="AD207" s="39"/>
      <c r="AE207" s="39"/>
      <c r="AF207" s="39"/>
      <c r="AG207" s="39">
        <v>0</v>
      </c>
      <c r="AH207" s="39">
        <v>0</v>
      </c>
      <c r="AI207" s="39">
        <v>0</v>
      </c>
      <c r="AJ207" s="39">
        <v>0</v>
      </c>
      <c r="AK207" s="39">
        <v>0</v>
      </c>
      <c r="AL207" s="39">
        <v>0</v>
      </c>
    </row>
    <row r="208" spans="1:38" ht="19.5" customHeight="1" x14ac:dyDescent="0.2">
      <c r="D208" s="47" t="s">
        <v>115</v>
      </c>
      <c r="F208" s="48">
        <v>0</v>
      </c>
      <c r="G208" s="48">
        <v>0</v>
      </c>
      <c r="H208" s="48">
        <v>0</v>
      </c>
      <c r="I208" s="48">
        <v>0</v>
      </c>
      <c r="J208" s="48">
        <v>0</v>
      </c>
      <c r="K208" s="48">
        <v>0</v>
      </c>
      <c r="L208" s="49"/>
      <c r="M208" s="49"/>
      <c r="N208" s="49"/>
      <c r="O208" s="48">
        <v>0</v>
      </c>
      <c r="P208" s="48">
        <v>1</v>
      </c>
      <c r="Q208" s="48">
        <v>1</v>
      </c>
      <c r="R208" s="48">
        <v>0</v>
      </c>
      <c r="S208" s="48">
        <v>0</v>
      </c>
      <c r="T208" s="48">
        <v>0</v>
      </c>
      <c r="U208" s="49"/>
      <c r="V208" s="49"/>
      <c r="W208" s="49"/>
      <c r="X208" s="48">
        <v>49</v>
      </c>
      <c r="Y208" s="48">
        <v>345</v>
      </c>
      <c r="Z208" s="48">
        <v>350</v>
      </c>
      <c r="AA208" s="48">
        <v>44</v>
      </c>
      <c r="AB208" s="48">
        <v>0</v>
      </c>
      <c r="AC208" s="48">
        <v>0</v>
      </c>
      <c r="AD208" s="49"/>
      <c r="AE208" s="49"/>
      <c r="AF208" s="49"/>
      <c r="AG208" s="48">
        <v>0</v>
      </c>
      <c r="AH208" s="48">
        <v>0</v>
      </c>
      <c r="AI208" s="48">
        <v>0</v>
      </c>
      <c r="AJ208" s="48">
        <v>0</v>
      </c>
      <c r="AK208" s="48">
        <v>0</v>
      </c>
      <c r="AL208" s="48">
        <v>0</v>
      </c>
    </row>
    <row r="209" spans="1:38" ht="20.100000000000001" customHeight="1" x14ac:dyDescent="0.2">
      <c r="D209" s="2" t="s">
        <v>102</v>
      </c>
      <c r="F209" s="39">
        <v>0</v>
      </c>
      <c r="G209" s="39">
        <v>0</v>
      </c>
      <c r="H209" s="39">
        <v>0</v>
      </c>
      <c r="I209" s="39">
        <v>0</v>
      </c>
      <c r="J209" s="39">
        <v>0</v>
      </c>
      <c r="K209" s="39">
        <v>0</v>
      </c>
      <c r="L209" s="39"/>
      <c r="M209" s="39"/>
      <c r="N209" s="39"/>
      <c r="O209" s="39">
        <v>0</v>
      </c>
      <c r="P209" s="39">
        <v>0</v>
      </c>
      <c r="Q209" s="39">
        <v>0</v>
      </c>
      <c r="R209" s="39">
        <v>0</v>
      </c>
      <c r="S209" s="39">
        <v>0</v>
      </c>
      <c r="T209" s="39">
        <v>0</v>
      </c>
      <c r="U209" s="39"/>
      <c r="V209" s="39"/>
      <c r="W209" s="39"/>
      <c r="X209" s="39">
        <v>39</v>
      </c>
      <c r="Y209" s="39">
        <v>310</v>
      </c>
      <c r="Z209" s="39">
        <v>318</v>
      </c>
      <c r="AA209" s="39">
        <v>31</v>
      </c>
      <c r="AB209" s="39">
        <v>0</v>
      </c>
      <c r="AC209" s="39">
        <v>0</v>
      </c>
      <c r="AD209" s="39"/>
      <c r="AE209" s="39"/>
      <c r="AF209" s="39"/>
      <c r="AG209" s="39">
        <v>0</v>
      </c>
      <c r="AH209" s="39">
        <v>0</v>
      </c>
      <c r="AI209" s="39">
        <v>0</v>
      </c>
      <c r="AJ209" s="39">
        <v>0</v>
      </c>
      <c r="AK209" s="39">
        <v>0</v>
      </c>
      <c r="AL209" s="39">
        <v>0</v>
      </c>
    </row>
    <row r="210" spans="1:38" ht="20.100000000000001" customHeight="1" x14ac:dyDescent="0.2">
      <c r="D210" s="50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</row>
    <row r="211" spans="1:38" s="1" customFormat="1" ht="20.100000000000001" customHeight="1" x14ac:dyDescent="0.25">
      <c r="A211" s="3"/>
      <c r="B211" s="6"/>
      <c r="C211" s="51" t="s">
        <v>129</v>
      </c>
      <c r="D211" s="52"/>
      <c r="E211" s="5"/>
      <c r="F211" s="53">
        <v>0</v>
      </c>
      <c r="G211" s="53">
        <v>0</v>
      </c>
      <c r="H211" s="53">
        <v>0</v>
      </c>
      <c r="I211" s="53">
        <v>0</v>
      </c>
      <c r="J211" s="53">
        <v>0</v>
      </c>
      <c r="K211" s="53">
        <v>0</v>
      </c>
      <c r="L211" s="54"/>
      <c r="M211" s="54"/>
      <c r="N211" s="54"/>
      <c r="O211" s="53">
        <v>0</v>
      </c>
      <c r="P211" s="53">
        <v>2</v>
      </c>
      <c r="Q211" s="53">
        <v>2</v>
      </c>
      <c r="R211" s="53">
        <v>0</v>
      </c>
      <c r="S211" s="53">
        <v>0</v>
      </c>
      <c r="T211" s="53">
        <v>0</v>
      </c>
      <c r="U211" s="54"/>
      <c r="V211" s="54"/>
      <c r="W211" s="54"/>
      <c r="X211" s="53">
        <v>729</v>
      </c>
      <c r="Y211" s="53">
        <v>2613</v>
      </c>
      <c r="Z211" s="53">
        <v>2735</v>
      </c>
      <c r="AA211" s="53">
        <v>607</v>
      </c>
      <c r="AB211" s="53">
        <v>0</v>
      </c>
      <c r="AC211" s="53">
        <v>0</v>
      </c>
      <c r="AD211" s="54"/>
      <c r="AE211" s="54"/>
      <c r="AF211" s="54"/>
      <c r="AG211" s="53">
        <v>0</v>
      </c>
      <c r="AH211" s="53">
        <v>0</v>
      </c>
      <c r="AI211" s="53">
        <v>0</v>
      </c>
      <c r="AJ211" s="53">
        <v>0</v>
      </c>
      <c r="AK211" s="53">
        <v>0</v>
      </c>
      <c r="AL211" s="53">
        <v>0</v>
      </c>
    </row>
    <row r="212" spans="1:38" s="1" customFormat="1" ht="20.100000000000001" customHeight="1" x14ac:dyDescent="0.2">
      <c r="A212" s="3"/>
      <c r="B212" s="6"/>
      <c r="C212" s="3"/>
      <c r="D212" s="3"/>
      <c r="E212" s="5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</row>
    <row r="213" spans="1:38" ht="20.100000000000001" customHeight="1" x14ac:dyDescent="0.2">
      <c r="C213" s="3" t="s">
        <v>130</v>
      </c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</row>
    <row r="214" spans="1:38" ht="19.5" customHeight="1" x14ac:dyDescent="0.2">
      <c r="D214" s="2" t="s">
        <v>113</v>
      </c>
      <c r="F214" s="39">
        <v>0</v>
      </c>
      <c r="G214" s="39">
        <v>0</v>
      </c>
      <c r="H214" s="39">
        <v>0</v>
      </c>
      <c r="I214" s="39">
        <v>0</v>
      </c>
      <c r="J214" s="39">
        <v>0</v>
      </c>
      <c r="K214" s="39">
        <v>0</v>
      </c>
      <c r="L214" s="39"/>
      <c r="M214" s="39"/>
      <c r="N214" s="39"/>
      <c r="O214" s="39">
        <v>0</v>
      </c>
      <c r="P214" s="39">
        <v>0</v>
      </c>
      <c r="Q214" s="39">
        <v>0</v>
      </c>
      <c r="R214" s="39">
        <v>0</v>
      </c>
      <c r="S214" s="39">
        <v>0</v>
      </c>
      <c r="T214" s="39">
        <v>0</v>
      </c>
      <c r="U214" s="39"/>
      <c r="V214" s="39"/>
      <c r="W214" s="39"/>
      <c r="X214" s="39">
        <v>264</v>
      </c>
      <c r="Y214" s="39">
        <v>416</v>
      </c>
      <c r="Z214" s="39">
        <v>473</v>
      </c>
      <c r="AA214" s="39">
        <v>207</v>
      </c>
      <c r="AB214" s="39">
        <v>0</v>
      </c>
      <c r="AC214" s="39">
        <v>0</v>
      </c>
      <c r="AD214" s="39"/>
      <c r="AE214" s="39"/>
      <c r="AF214" s="39"/>
      <c r="AG214" s="39">
        <v>0</v>
      </c>
      <c r="AH214" s="39">
        <v>0</v>
      </c>
      <c r="AI214" s="39">
        <v>0</v>
      </c>
      <c r="AJ214" s="39">
        <v>0</v>
      </c>
      <c r="AK214" s="39">
        <v>0</v>
      </c>
      <c r="AL214" s="39">
        <v>0</v>
      </c>
    </row>
    <row r="215" spans="1:38" s="1" customFormat="1" ht="20.100000000000001" customHeight="1" x14ac:dyDescent="0.2">
      <c r="A215" s="3"/>
      <c r="B215" s="6"/>
      <c r="C215" s="3"/>
      <c r="D215" s="3"/>
      <c r="E215" s="5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</row>
    <row r="216" spans="1:38" s="1" customFormat="1" ht="20.100000000000001" customHeight="1" x14ac:dyDescent="0.25">
      <c r="A216" s="3"/>
      <c r="B216" s="6"/>
      <c r="C216" s="51" t="s">
        <v>133</v>
      </c>
      <c r="D216" s="52"/>
      <c r="E216" s="5"/>
      <c r="F216" s="53">
        <v>0</v>
      </c>
      <c r="G216" s="53">
        <v>0</v>
      </c>
      <c r="H216" s="53">
        <v>0</v>
      </c>
      <c r="I216" s="53">
        <v>0</v>
      </c>
      <c r="J216" s="53">
        <v>0</v>
      </c>
      <c r="K216" s="53">
        <v>0</v>
      </c>
      <c r="L216" s="54"/>
      <c r="M216" s="54"/>
      <c r="N216" s="54"/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4"/>
      <c r="V216" s="54"/>
      <c r="W216" s="54"/>
      <c r="X216" s="53">
        <v>264</v>
      </c>
      <c r="Y216" s="53">
        <v>416</v>
      </c>
      <c r="Z216" s="53">
        <v>473</v>
      </c>
      <c r="AA216" s="53">
        <v>207</v>
      </c>
      <c r="AB216" s="53">
        <v>0</v>
      </c>
      <c r="AC216" s="53">
        <v>0</v>
      </c>
      <c r="AD216" s="54"/>
      <c r="AE216" s="54"/>
      <c r="AF216" s="54"/>
      <c r="AG216" s="53">
        <v>0</v>
      </c>
      <c r="AH216" s="53">
        <v>0</v>
      </c>
      <c r="AI216" s="53">
        <v>0</v>
      </c>
      <c r="AJ216" s="53">
        <v>0</v>
      </c>
      <c r="AK216" s="53">
        <v>0</v>
      </c>
      <c r="AL216" s="53">
        <v>0</v>
      </c>
    </row>
    <row r="217" spans="1:38" s="1" customFormat="1" ht="20.100000000000001" customHeight="1" x14ac:dyDescent="0.2">
      <c r="A217" s="3"/>
      <c r="B217" s="6"/>
      <c r="C217" s="3"/>
      <c r="D217" s="3"/>
      <c r="E217" s="5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</row>
    <row r="218" spans="1:38" s="1" customFormat="1" ht="20.100000000000001" customHeight="1" x14ac:dyDescent="0.25">
      <c r="A218" s="3"/>
      <c r="B218" s="57" t="s">
        <v>173</v>
      </c>
      <c r="C218" s="58"/>
      <c r="D218" s="58"/>
      <c r="E218" s="5"/>
      <c r="F218" s="59">
        <v>2542</v>
      </c>
      <c r="G218" s="59">
        <v>12105</v>
      </c>
      <c r="H218" s="59">
        <v>12547</v>
      </c>
      <c r="I218" s="59">
        <v>2100</v>
      </c>
      <c r="J218" s="59">
        <v>0</v>
      </c>
      <c r="K218" s="59">
        <v>0</v>
      </c>
      <c r="L218" s="54"/>
      <c r="M218" s="54"/>
      <c r="N218" s="54"/>
      <c r="O218" s="59">
        <v>383</v>
      </c>
      <c r="P218" s="59">
        <v>1162</v>
      </c>
      <c r="Q218" s="59">
        <v>1126</v>
      </c>
      <c r="R218" s="59">
        <v>419</v>
      </c>
      <c r="S218" s="59">
        <v>0</v>
      </c>
      <c r="T218" s="59">
        <v>0</v>
      </c>
      <c r="U218" s="54"/>
      <c r="V218" s="54"/>
      <c r="W218" s="54"/>
      <c r="X218" s="59">
        <v>993</v>
      </c>
      <c r="Y218" s="59">
        <v>3029</v>
      </c>
      <c r="Z218" s="59">
        <v>3208</v>
      </c>
      <c r="AA218" s="59">
        <v>814</v>
      </c>
      <c r="AB218" s="59">
        <v>0</v>
      </c>
      <c r="AC218" s="59">
        <v>0</v>
      </c>
      <c r="AD218" s="54"/>
      <c r="AE218" s="54"/>
      <c r="AF218" s="54"/>
      <c r="AG218" s="59">
        <v>107</v>
      </c>
      <c r="AH218" s="59">
        <v>437</v>
      </c>
      <c r="AI218" s="59">
        <v>378</v>
      </c>
      <c r="AJ218" s="59">
        <v>166</v>
      </c>
      <c r="AK218" s="59">
        <v>0</v>
      </c>
      <c r="AL218" s="59">
        <v>0</v>
      </c>
    </row>
    <row r="219" spans="1:38" ht="20.100000000000001" customHeight="1" x14ac:dyDescent="0.2"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</row>
    <row r="220" spans="1:38" ht="20.100000000000001" customHeight="1" x14ac:dyDescent="0.2">
      <c r="B220" s="6" t="s">
        <v>174</v>
      </c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</row>
    <row r="221" spans="1:38" ht="20.100000000000001" customHeight="1" x14ac:dyDescent="0.2">
      <c r="C221" s="3" t="s">
        <v>175</v>
      </c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</row>
    <row r="222" spans="1:38" ht="20.100000000000001" customHeight="1" x14ac:dyDescent="0.2">
      <c r="D222" s="2" t="s">
        <v>176</v>
      </c>
      <c r="F222" s="39">
        <v>103</v>
      </c>
      <c r="G222" s="39">
        <v>733</v>
      </c>
      <c r="H222" s="39">
        <v>732</v>
      </c>
      <c r="I222" s="39">
        <v>104</v>
      </c>
      <c r="J222" s="39">
        <v>0</v>
      </c>
      <c r="K222" s="39">
        <v>0</v>
      </c>
      <c r="L222" s="39"/>
      <c r="M222" s="39"/>
      <c r="N222" s="39"/>
      <c r="O222" s="39">
        <v>0</v>
      </c>
      <c r="P222" s="39">
        <v>0</v>
      </c>
      <c r="Q222" s="39">
        <v>0</v>
      </c>
      <c r="R222" s="39">
        <v>0</v>
      </c>
      <c r="S222" s="39">
        <v>0</v>
      </c>
      <c r="T222" s="39">
        <v>0</v>
      </c>
      <c r="U222" s="39"/>
      <c r="V222" s="39"/>
      <c r="W222" s="39"/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/>
      <c r="AE222" s="39"/>
      <c r="AF222" s="39"/>
      <c r="AG222" s="39">
        <v>0</v>
      </c>
      <c r="AH222" s="39">
        <v>0</v>
      </c>
      <c r="AI222" s="39">
        <v>0</v>
      </c>
      <c r="AJ222" s="39">
        <v>0</v>
      </c>
      <c r="AK222" s="39">
        <v>0</v>
      </c>
      <c r="AL222" s="39">
        <v>0</v>
      </c>
    </row>
    <row r="223" spans="1:38" ht="19.5" customHeight="1" x14ac:dyDescent="0.2">
      <c r="D223" s="47" t="s">
        <v>177</v>
      </c>
      <c r="F223" s="48">
        <v>152</v>
      </c>
      <c r="G223" s="48">
        <v>456</v>
      </c>
      <c r="H223" s="48">
        <v>565</v>
      </c>
      <c r="I223" s="48">
        <v>43</v>
      </c>
      <c r="J223" s="48">
        <v>0</v>
      </c>
      <c r="K223" s="48">
        <v>0</v>
      </c>
      <c r="L223" s="49"/>
      <c r="M223" s="49"/>
      <c r="N223" s="49"/>
      <c r="O223" s="48">
        <v>0</v>
      </c>
      <c r="P223" s="48">
        <v>0</v>
      </c>
      <c r="Q223" s="48">
        <v>0</v>
      </c>
      <c r="R223" s="48">
        <v>0</v>
      </c>
      <c r="S223" s="48">
        <v>0</v>
      </c>
      <c r="T223" s="48">
        <v>0</v>
      </c>
      <c r="U223" s="49"/>
      <c r="V223" s="49"/>
      <c r="W223" s="49"/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9"/>
      <c r="AE223" s="49"/>
      <c r="AF223" s="49"/>
      <c r="AG223" s="48">
        <v>0</v>
      </c>
      <c r="AH223" s="48">
        <v>0</v>
      </c>
      <c r="AI223" s="48">
        <v>0</v>
      </c>
      <c r="AJ223" s="48">
        <v>0</v>
      </c>
      <c r="AK223" s="48">
        <v>0</v>
      </c>
      <c r="AL223" s="48">
        <v>0</v>
      </c>
    </row>
    <row r="224" spans="1:38" ht="20.100000000000001" customHeight="1" x14ac:dyDescent="0.2">
      <c r="D224" s="2" t="s">
        <v>178</v>
      </c>
      <c r="F224" s="39">
        <v>62</v>
      </c>
      <c r="G224" s="39">
        <v>418</v>
      </c>
      <c r="H224" s="39">
        <v>446</v>
      </c>
      <c r="I224" s="39">
        <v>34</v>
      </c>
      <c r="J224" s="39">
        <v>0</v>
      </c>
      <c r="K224" s="39">
        <v>0</v>
      </c>
      <c r="L224" s="39"/>
      <c r="M224" s="39"/>
      <c r="N224" s="39"/>
      <c r="O224" s="39">
        <v>0</v>
      </c>
      <c r="P224" s="39">
        <v>0</v>
      </c>
      <c r="Q224" s="39">
        <v>0</v>
      </c>
      <c r="R224" s="39">
        <v>0</v>
      </c>
      <c r="S224" s="39">
        <v>0</v>
      </c>
      <c r="T224" s="39">
        <v>0</v>
      </c>
      <c r="U224" s="39"/>
      <c r="V224" s="39"/>
      <c r="W224" s="39"/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/>
      <c r="AE224" s="39"/>
      <c r="AF224" s="39"/>
      <c r="AG224" s="39">
        <v>0</v>
      </c>
      <c r="AH224" s="39">
        <v>0</v>
      </c>
      <c r="AI224" s="39">
        <v>0</v>
      </c>
      <c r="AJ224" s="39">
        <v>0</v>
      </c>
      <c r="AK224" s="39">
        <v>0</v>
      </c>
      <c r="AL224" s="39">
        <v>0</v>
      </c>
    </row>
    <row r="225" spans="1:38" ht="19.5" customHeight="1" x14ac:dyDescent="0.2">
      <c r="D225" s="47" t="s">
        <v>179</v>
      </c>
      <c r="F225" s="48">
        <v>89</v>
      </c>
      <c r="G225" s="48">
        <v>529</v>
      </c>
      <c r="H225" s="48">
        <v>553</v>
      </c>
      <c r="I225" s="48">
        <v>65</v>
      </c>
      <c r="J225" s="48">
        <v>0</v>
      </c>
      <c r="K225" s="48">
        <v>0</v>
      </c>
      <c r="L225" s="49"/>
      <c r="M225" s="49"/>
      <c r="N225" s="49"/>
      <c r="O225" s="48">
        <v>0</v>
      </c>
      <c r="P225" s="48">
        <v>0</v>
      </c>
      <c r="Q225" s="48">
        <v>0</v>
      </c>
      <c r="R225" s="48">
        <v>0</v>
      </c>
      <c r="S225" s="48">
        <v>0</v>
      </c>
      <c r="T225" s="48">
        <v>0</v>
      </c>
      <c r="U225" s="49"/>
      <c r="V225" s="49"/>
      <c r="W225" s="49"/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9"/>
      <c r="AE225" s="49"/>
      <c r="AF225" s="49"/>
      <c r="AG225" s="48">
        <v>0</v>
      </c>
      <c r="AH225" s="48">
        <v>0</v>
      </c>
      <c r="AI225" s="48">
        <v>0</v>
      </c>
      <c r="AJ225" s="48">
        <v>0</v>
      </c>
      <c r="AK225" s="48">
        <v>0</v>
      </c>
      <c r="AL225" s="48">
        <v>0</v>
      </c>
    </row>
    <row r="226" spans="1:38" ht="20.100000000000001" customHeight="1" x14ac:dyDescent="0.2">
      <c r="D226" s="2" t="s">
        <v>114</v>
      </c>
      <c r="F226" s="39">
        <v>147</v>
      </c>
      <c r="G226" s="39">
        <v>923</v>
      </c>
      <c r="H226" s="39">
        <v>900</v>
      </c>
      <c r="I226" s="39">
        <v>170</v>
      </c>
      <c r="J226" s="39">
        <v>0</v>
      </c>
      <c r="K226" s="39">
        <v>0</v>
      </c>
      <c r="L226" s="39"/>
      <c r="M226" s="39"/>
      <c r="N226" s="39"/>
      <c r="O226" s="39">
        <v>0</v>
      </c>
      <c r="P226" s="39">
        <v>6</v>
      </c>
      <c r="Q226" s="39">
        <v>5</v>
      </c>
      <c r="R226" s="39">
        <v>1</v>
      </c>
      <c r="S226" s="39">
        <v>0</v>
      </c>
      <c r="T226" s="39">
        <v>0</v>
      </c>
      <c r="U226" s="39"/>
      <c r="V226" s="39"/>
      <c r="W226" s="39"/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/>
      <c r="AE226" s="39"/>
      <c r="AF226" s="39"/>
      <c r="AG226" s="39">
        <v>0</v>
      </c>
      <c r="AH226" s="39">
        <v>0</v>
      </c>
      <c r="AI226" s="39">
        <v>0</v>
      </c>
      <c r="AJ226" s="39">
        <v>0</v>
      </c>
      <c r="AK226" s="39">
        <v>0</v>
      </c>
      <c r="AL226" s="39">
        <v>0</v>
      </c>
    </row>
    <row r="227" spans="1:38" ht="19.5" customHeight="1" x14ac:dyDescent="0.2">
      <c r="D227" s="47" t="s">
        <v>115</v>
      </c>
      <c r="F227" s="48">
        <v>644</v>
      </c>
      <c r="G227" s="48">
        <v>697</v>
      </c>
      <c r="H227" s="48">
        <v>612</v>
      </c>
      <c r="I227" s="48">
        <v>729</v>
      </c>
      <c r="J227" s="48">
        <v>0</v>
      </c>
      <c r="K227" s="48">
        <v>0</v>
      </c>
      <c r="L227" s="49"/>
      <c r="M227" s="49"/>
      <c r="N227" s="49"/>
      <c r="O227" s="48">
        <v>0</v>
      </c>
      <c r="P227" s="48">
        <v>0</v>
      </c>
      <c r="Q227" s="48">
        <v>0</v>
      </c>
      <c r="R227" s="48">
        <v>0</v>
      </c>
      <c r="S227" s="48">
        <v>0</v>
      </c>
      <c r="T227" s="48">
        <v>0</v>
      </c>
      <c r="U227" s="49"/>
      <c r="V227" s="49"/>
      <c r="W227" s="49"/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9"/>
      <c r="AE227" s="49"/>
      <c r="AF227" s="49"/>
      <c r="AG227" s="48">
        <v>0</v>
      </c>
      <c r="AH227" s="48">
        <v>0</v>
      </c>
      <c r="AI227" s="48">
        <v>0</v>
      </c>
      <c r="AJ227" s="48">
        <v>0</v>
      </c>
      <c r="AK227" s="48">
        <v>0</v>
      </c>
      <c r="AL227" s="48">
        <v>0</v>
      </c>
    </row>
    <row r="228" spans="1:38" ht="20.100000000000001" customHeight="1" x14ac:dyDescent="0.2"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</row>
    <row r="229" spans="1:38" s="1" customFormat="1" ht="20.100000000000001" customHeight="1" x14ac:dyDescent="0.25">
      <c r="A229" s="3"/>
      <c r="B229" s="6"/>
      <c r="C229" s="51" t="s">
        <v>180</v>
      </c>
      <c r="D229" s="52"/>
      <c r="E229" s="5"/>
      <c r="F229" s="53">
        <v>1197</v>
      </c>
      <c r="G229" s="53">
        <v>3756</v>
      </c>
      <c r="H229" s="53">
        <v>3808</v>
      </c>
      <c r="I229" s="53">
        <v>1145</v>
      </c>
      <c r="J229" s="53">
        <v>0</v>
      </c>
      <c r="K229" s="53">
        <v>0</v>
      </c>
      <c r="L229" s="54"/>
      <c r="M229" s="54"/>
      <c r="N229" s="54"/>
      <c r="O229" s="53">
        <v>0</v>
      </c>
      <c r="P229" s="53">
        <v>6</v>
      </c>
      <c r="Q229" s="53">
        <v>5</v>
      </c>
      <c r="R229" s="53">
        <v>1</v>
      </c>
      <c r="S229" s="53">
        <v>0</v>
      </c>
      <c r="T229" s="53">
        <v>0</v>
      </c>
      <c r="U229" s="54"/>
      <c r="V229" s="54"/>
      <c r="W229" s="54"/>
      <c r="X229" s="53">
        <v>0</v>
      </c>
      <c r="Y229" s="53">
        <v>0</v>
      </c>
      <c r="Z229" s="53">
        <v>0</v>
      </c>
      <c r="AA229" s="53">
        <v>0</v>
      </c>
      <c r="AB229" s="53">
        <v>0</v>
      </c>
      <c r="AC229" s="53">
        <v>0</v>
      </c>
      <c r="AD229" s="54"/>
      <c r="AE229" s="54"/>
      <c r="AF229" s="54"/>
      <c r="AG229" s="53">
        <v>0</v>
      </c>
      <c r="AH229" s="53">
        <v>0</v>
      </c>
      <c r="AI229" s="53">
        <v>0</v>
      </c>
      <c r="AJ229" s="53">
        <v>0</v>
      </c>
      <c r="AK229" s="53">
        <v>0</v>
      </c>
      <c r="AL229" s="53">
        <v>0</v>
      </c>
    </row>
    <row r="230" spans="1:38" ht="20.100000000000001" customHeight="1" x14ac:dyDescent="0.2"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</row>
    <row r="231" spans="1:38" ht="20.100000000000001" customHeight="1" x14ac:dyDescent="0.2">
      <c r="C231" s="3" t="s">
        <v>121</v>
      </c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</row>
    <row r="232" spans="1:38" ht="20.100000000000001" customHeight="1" x14ac:dyDescent="0.2">
      <c r="D232" s="2" t="s">
        <v>176</v>
      </c>
      <c r="F232" s="39">
        <v>0</v>
      </c>
      <c r="G232" s="39">
        <v>0</v>
      </c>
      <c r="H232" s="39">
        <v>0</v>
      </c>
      <c r="I232" s="39">
        <v>0</v>
      </c>
      <c r="J232" s="39">
        <v>0</v>
      </c>
      <c r="K232" s="39">
        <v>0</v>
      </c>
      <c r="L232" s="39"/>
      <c r="M232" s="39"/>
      <c r="N232" s="39"/>
      <c r="O232" s="39">
        <v>44</v>
      </c>
      <c r="P232" s="39">
        <v>114</v>
      </c>
      <c r="Q232" s="39">
        <v>125</v>
      </c>
      <c r="R232" s="39">
        <v>33</v>
      </c>
      <c r="S232" s="39">
        <v>0</v>
      </c>
      <c r="T232" s="39">
        <v>0</v>
      </c>
      <c r="U232" s="39"/>
      <c r="V232" s="39"/>
      <c r="W232" s="39"/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/>
      <c r="AE232" s="39"/>
      <c r="AF232" s="39"/>
      <c r="AG232" s="39">
        <v>0</v>
      </c>
      <c r="AH232" s="39">
        <v>0</v>
      </c>
      <c r="AI232" s="39">
        <v>0</v>
      </c>
      <c r="AJ232" s="39">
        <v>0</v>
      </c>
      <c r="AK232" s="39">
        <v>0</v>
      </c>
      <c r="AL232" s="39">
        <v>0</v>
      </c>
    </row>
    <row r="233" spans="1:38" ht="19.5" customHeight="1" x14ac:dyDescent="0.2">
      <c r="D233" s="47" t="s">
        <v>97</v>
      </c>
      <c r="F233" s="48">
        <v>0</v>
      </c>
      <c r="G233" s="48">
        <v>0</v>
      </c>
      <c r="H233" s="48">
        <v>0</v>
      </c>
      <c r="I233" s="48">
        <v>0</v>
      </c>
      <c r="J233" s="48">
        <v>0</v>
      </c>
      <c r="K233" s="48">
        <v>0</v>
      </c>
      <c r="L233" s="49"/>
      <c r="M233" s="49"/>
      <c r="N233" s="49"/>
      <c r="O233" s="48">
        <v>15</v>
      </c>
      <c r="P233" s="48">
        <v>115</v>
      </c>
      <c r="Q233" s="48">
        <v>110</v>
      </c>
      <c r="R233" s="48">
        <v>20</v>
      </c>
      <c r="S233" s="48">
        <v>0</v>
      </c>
      <c r="T233" s="48">
        <v>0</v>
      </c>
      <c r="U233" s="49"/>
      <c r="V233" s="49"/>
      <c r="W233" s="49"/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9"/>
      <c r="AE233" s="49"/>
      <c r="AF233" s="49"/>
      <c r="AG233" s="48">
        <v>0</v>
      </c>
      <c r="AH233" s="48">
        <v>0</v>
      </c>
      <c r="AI233" s="48">
        <v>0</v>
      </c>
      <c r="AJ233" s="48">
        <v>0</v>
      </c>
      <c r="AK233" s="48">
        <v>0</v>
      </c>
      <c r="AL233" s="48">
        <v>0</v>
      </c>
    </row>
    <row r="234" spans="1:38" ht="20.100000000000001" customHeight="1" x14ac:dyDescent="0.2"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</row>
    <row r="235" spans="1:38" s="1" customFormat="1" ht="20.100000000000001" customHeight="1" x14ac:dyDescent="0.25">
      <c r="A235" s="3"/>
      <c r="B235" s="6"/>
      <c r="C235" s="51" t="s">
        <v>124</v>
      </c>
      <c r="D235" s="52"/>
      <c r="E235" s="5"/>
      <c r="F235" s="53">
        <v>0</v>
      </c>
      <c r="G235" s="53">
        <v>0</v>
      </c>
      <c r="H235" s="53">
        <v>0</v>
      </c>
      <c r="I235" s="53">
        <v>0</v>
      </c>
      <c r="J235" s="53">
        <v>0</v>
      </c>
      <c r="K235" s="53">
        <v>0</v>
      </c>
      <c r="L235" s="54"/>
      <c r="M235" s="54"/>
      <c r="N235" s="54"/>
      <c r="O235" s="53">
        <v>59</v>
      </c>
      <c r="P235" s="53">
        <v>229</v>
      </c>
      <c r="Q235" s="53">
        <v>235</v>
      </c>
      <c r="R235" s="53">
        <v>53</v>
      </c>
      <c r="S235" s="53">
        <v>0</v>
      </c>
      <c r="T235" s="53">
        <v>0</v>
      </c>
      <c r="U235" s="54"/>
      <c r="V235" s="54"/>
      <c r="W235" s="54"/>
      <c r="X235" s="53">
        <v>0</v>
      </c>
      <c r="Y235" s="53">
        <v>0</v>
      </c>
      <c r="Z235" s="53">
        <v>0</v>
      </c>
      <c r="AA235" s="53">
        <v>0</v>
      </c>
      <c r="AB235" s="53">
        <v>0</v>
      </c>
      <c r="AC235" s="53">
        <v>0</v>
      </c>
      <c r="AD235" s="54"/>
      <c r="AE235" s="54"/>
      <c r="AF235" s="54"/>
      <c r="AG235" s="53">
        <v>0</v>
      </c>
      <c r="AH235" s="53">
        <v>0</v>
      </c>
      <c r="AI235" s="53">
        <v>0</v>
      </c>
      <c r="AJ235" s="53">
        <v>0</v>
      </c>
      <c r="AK235" s="53">
        <v>0</v>
      </c>
      <c r="AL235" s="53">
        <v>0</v>
      </c>
    </row>
    <row r="236" spans="1:38" ht="20.100000000000001" customHeight="1" x14ac:dyDescent="0.2"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</row>
    <row r="237" spans="1:38" ht="20.100000000000001" customHeight="1" x14ac:dyDescent="0.2">
      <c r="C237" s="3" t="s">
        <v>181</v>
      </c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</row>
    <row r="238" spans="1:38" ht="20.100000000000001" customHeight="1" x14ac:dyDescent="0.2">
      <c r="D238" s="2" t="s">
        <v>96</v>
      </c>
      <c r="F238" s="39">
        <v>0</v>
      </c>
      <c r="G238" s="39">
        <v>0</v>
      </c>
      <c r="H238" s="39">
        <v>0</v>
      </c>
      <c r="I238" s="39">
        <v>0</v>
      </c>
      <c r="J238" s="39">
        <v>0</v>
      </c>
      <c r="K238" s="39">
        <v>0</v>
      </c>
      <c r="L238" s="39"/>
      <c r="M238" s="39"/>
      <c r="N238" s="39"/>
      <c r="O238" s="39">
        <v>0</v>
      </c>
      <c r="P238" s="39">
        <v>1</v>
      </c>
      <c r="Q238" s="39">
        <v>1</v>
      </c>
      <c r="R238" s="39">
        <v>0</v>
      </c>
      <c r="S238" s="39">
        <v>0</v>
      </c>
      <c r="T238" s="39">
        <v>0</v>
      </c>
      <c r="U238" s="39"/>
      <c r="V238" s="39"/>
      <c r="W238" s="39"/>
      <c r="X238" s="39">
        <v>15</v>
      </c>
      <c r="Y238" s="39">
        <v>220</v>
      </c>
      <c r="Z238" s="39">
        <v>195</v>
      </c>
      <c r="AA238" s="39">
        <v>40</v>
      </c>
      <c r="AB238" s="39">
        <v>0</v>
      </c>
      <c r="AC238" s="39">
        <v>0</v>
      </c>
      <c r="AD238" s="39"/>
      <c r="AE238" s="39"/>
      <c r="AF238" s="39"/>
      <c r="AG238" s="39">
        <v>0</v>
      </c>
      <c r="AH238" s="39">
        <v>13</v>
      </c>
      <c r="AI238" s="39">
        <v>11</v>
      </c>
      <c r="AJ238" s="39">
        <v>2</v>
      </c>
      <c r="AK238" s="39">
        <v>0</v>
      </c>
      <c r="AL238" s="39">
        <v>0</v>
      </c>
    </row>
    <row r="239" spans="1:38" ht="19.5" customHeight="1" x14ac:dyDescent="0.2">
      <c r="D239" s="47" t="s">
        <v>97</v>
      </c>
      <c r="F239" s="48">
        <v>0</v>
      </c>
      <c r="G239" s="48">
        <v>0</v>
      </c>
      <c r="H239" s="48">
        <v>0</v>
      </c>
      <c r="I239" s="48">
        <v>0</v>
      </c>
      <c r="J239" s="48">
        <v>0</v>
      </c>
      <c r="K239" s="48">
        <v>0</v>
      </c>
      <c r="L239" s="49"/>
      <c r="M239" s="49"/>
      <c r="N239" s="49"/>
      <c r="O239" s="48">
        <v>0</v>
      </c>
      <c r="P239" s="48">
        <v>0</v>
      </c>
      <c r="Q239" s="48">
        <v>0</v>
      </c>
      <c r="R239" s="48">
        <v>0</v>
      </c>
      <c r="S239" s="48">
        <v>0</v>
      </c>
      <c r="T239" s="48">
        <v>0</v>
      </c>
      <c r="U239" s="49"/>
      <c r="V239" s="49"/>
      <c r="W239" s="49"/>
      <c r="X239" s="48">
        <v>11</v>
      </c>
      <c r="Y239" s="48">
        <v>157</v>
      </c>
      <c r="Z239" s="48">
        <v>155</v>
      </c>
      <c r="AA239" s="48">
        <v>13</v>
      </c>
      <c r="AB239" s="48">
        <v>0</v>
      </c>
      <c r="AC239" s="48">
        <v>0</v>
      </c>
      <c r="AD239" s="49"/>
      <c r="AE239" s="49"/>
      <c r="AF239" s="49"/>
      <c r="AG239" s="48">
        <v>0</v>
      </c>
      <c r="AH239" s="48">
        <v>4</v>
      </c>
      <c r="AI239" s="48">
        <v>3</v>
      </c>
      <c r="AJ239" s="48">
        <v>1</v>
      </c>
      <c r="AK239" s="48">
        <v>0</v>
      </c>
      <c r="AL239" s="48">
        <v>0</v>
      </c>
    </row>
    <row r="240" spans="1:38" ht="20.100000000000001" customHeight="1" x14ac:dyDescent="0.2">
      <c r="D240" s="2" t="s">
        <v>113</v>
      </c>
      <c r="F240" s="39">
        <v>0</v>
      </c>
      <c r="G240" s="39">
        <v>0</v>
      </c>
      <c r="H240" s="39">
        <v>0</v>
      </c>
      <c r="I240" s="39">
        <v>0</v>
      </c>
      <c r="J240" s="39">
        <v>0</v>
      </c>
      <c r="K240" s="39">
        <v>0</v>
      </c>
      <c r="L240" s="39"/>
      <c r="M240" s="39"/>
      <c r="N240" s="39"/>
      <c r="O240" s="39">
        <v>0</v>
      </c>
      <c r="P240" s="39">
        <v>0</v>
      </c>
      <c r="Q240" s="39">
        <v>0</v>
      </c>
      <c r="R240" s="39">
        <v>0</v>
      </c>
      <c r="S240" s="39">
        <v>0</v>
      </c>
      <c r="T240" s="39">
        <v>0</v>
      </c>
      <c r="U240" s="39"/>
      <c r="V240" s="39"/>
      <c r="W240" s="39"/>
      <c r="X240" s="39">
        <v>21</v>
      </c>
      <c r="Y240" s="39">
        <v>285</v>
      </c>
      <c r="Z240" s="39">
        <v>283</v>
      </c>
      <c r="AA240" s="39">
        <v>23</v>
      </c>
      <c r="AB240" s="39">
        <v>0</v>
      </c>
      <c r="AC240" s="39">
        <v>0</v>
      </c>
      <c r="AD240" s="39"/>
      <c r="AE240" s="39"/>
      <c r="AF240" s="39"/>
      <c r="AG240" s="39">
        <v>0</v>
      </c>
      <c r="AH240" s="39">
        <v>27</v>
      </c>
      <c r="AI240" s="39">
        <v>26</v>
      </c>
      <c r="AJ240" s="39">
        <v>1</v>
      </c>
      <c r="AK240" s="39">
        <v>0</v>
      </c>
      <c r="AL240" s="39">
        <v>0</v>
      </c>
    </row>
    <row r="241" spans="1:38" ht="19.5" customHeight="1" x14ac:dyDescent="0.2">
      <c r="D241" s="47" t="s">
        <v>99</v>
      </c>
      <c r="F241" s="48">
        <v>0</v>
      </c>
      <c r="G241" s="48">
        <v>0</v>
      </c>
      <c r="H241" s="48">
        <v>0</v>
      </c>
      <c r="I241" s="48">
        <v>0</v>
      </c>
      <c r="J241" s="48">
        <v>0</v>
      </c>
      <c r="K241" s="48">
        <v>0</v>
      </c>
      <c r="L241" s="49"/>
      <c r="M241" s="49"/>
      <c r="N241" s="49"/>
      <c r="O241" s="48">
        <v>0</v>
      </c>
      <c r="P241" s="48">
        <v>0</v>
      </c>
      <c r="Q241" s="48">
        <v>0</v>
      </c>
      <c r="R241" s="48">
        <v>0</v>
      </c>
      <c r="S241" s="48">
        <v>0</v>
      </c>
      <c r="T241" s="48">
        <v>0</v>
      </c>
      <c r="U241" s="49"/>
      <c r="V241" s="49"/>
      <c r="W241" s="49"/>
      <c r="X241" s="48">
        <v>12</v>
      </c>
      <c r="Y241" s="48">
        <v>217</v>
      </c>
      <c r="Z241" s="48">
        <v>205</v>
      </c>
      <c r="AA241" s="48">
        <v>24</v>
      </c>
      <c r="AB241" s="48">
        <v>0</v>
      </c>
      <c r="AC241" s="48">
        <v>0</v>
      </c>
      <c r="AD241" s="49"/>
      <c r="AE241" s="49"/>
      <c r="AF241" s="49"/>
      <c r="AG241" s="48">
        <v>0</v>
      </c>
      <c r="AH241" s="48">
        <v>26</v>
      </c>
      <c r="AI241" s="48">
        <v>25</v>
      </c>
      <c r="AJ241" s="48">
        <v>1</v>
      </c>
      <c r="AK241" s="48">
        <v>0</v>
      </c>
      <c r="AL241" s="48">
        <v>0</v>
      </c>
    </row>
    <row r="242" spans="1:38" ht="20.100000000000001" customHeight="1" x14ac:dyDescent="0.2">
      <c r="D242" s="50" t="s">
        <v>114</v>
      </c>
      <c r="F242" s="49">
        <v>0</v>
      </c>
      <c r="G242" s="49">
        <v>0</v>
      </c>
      <c r="H242" s="49">
        <v>0</v>
      </c>
      <c r="I242" s="49">
        <v>0</v>
      </c>
      <c r="J242" s="49">
        <v>0</v>
      </c>
      <c r="K242" s="49">
        <v>0</v>
      </c>
      <c r="L242" s="49"/>
      <c r="M242" s="49"/>
      <c r="N242" s="49"/>
      <c r="O242" s="49">
        <v>0</v>
      </c>
      <c r="P242" s="49">
        <v>0</v>
      </c>
      <c r="Q242" s="49">
        <v>0</v>
      </c>
      <c r="R242" s="49">
        <v>0</v>
      </c>
      <c r="S242" s="49">
        <v>0</v>
      </c>
      <c r="T242" s="49">
        <v>0</v>
      </c>
      <c r="U242" s="49"/>
      <c r="V242" s="49"/>
      <c r="W242" s="49"/>
      <c r="X242" s="49">
        <v>20</v>
      </c>
      <c r="Y242" s="49">
        <v>207</v>
      </c>
      <c r="Z242" s="49">
        <v>198</v>
      </c>
      <c r="AA242" s="49">
        <v>29</v>
      </c>
      <c r="AB242" s="49">
        <v>0</v>
      </c>
      <c r="AC242" s="49">
        <v>0</v>
      </c>
      <c r="AD242" s="49"/>
      <c r="AE242" s="49"/>
      <c r="AF242" s="49"/>
      <c r="AG242" s="49">
        <v>0</v>
      </c>
      <c r="AH242" s="49">
        <v>7</v>
      </c>
      <c r="AI242" s="49">
        <v>3</v>
      </c>
      <c r="AJ242" s="49">
        <v>4</v>
      </c>
      <c r="AK242" s="49">
        <v>0</v>
      </c>
      <c r="AL242" s="49">
        <v>0</v>
      </c>
    </row>
    <row r="243" spans="1:38" ht="20.100000000000001" customHeight="1" x14ac:dyDescent="0.2"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</row>
    <row r="244" spans="1:38" s="1" customFormat="1" ht="20.100000000000001" customHeight="1" x14ac:dyDescent="0.25">
      <c r="A244" s="3"/>
      <c r="B244" s="6"/>
      <c r="C244" s="51" t="s">
        <v>182</v>
      </c>
      <c r="D244" s="52"/>
      <c r="E244" s="5"/>
      <c r="F244" s="53">
        <v>0</v>
      </c>
      <c r="G244" s="53">
        <v>0</v>
      </c>
      <c r="H244" s="53">
        <v>0</v>
      </c>
      <c r="I244" s="53">
        <v>0</v>
      </c>
      <c r="J244" s="53">
        <v>0</v>
      </c>
      <c r="K244" s="53">
        <v>0</v>
      </c>
      <c r="L244" s="54"/>
      <c r="M244" s="54"/>
      <c r="N244" s="54"/>
      <c r="O244" s="53">
        <v>0</v>
      </c>
      <c r="P244" s="53">
        <v>1</v>
      </c>
      <c r="Q244" s="53">
        <v>1</v>
      </c>
      <c r="R244" s="53">
        <v>0</v>
      </c>
      <c r="S244" s="53">
        <v>0</v>
      </c>
      <c r="T244" s="53">
        <v>0</v>
      </c>
      <c r="U244" s="54"/>
      <c r="V244" s="54"/>
      <c r="W244" s="54"/>
      <c r="X244" s="53">
        <v>79</v>
      </c>
      <c r="Y244" s="53">
        <v>1086</v>
      </c>
      <c r="Z244" s="53">
        <v>1036</v>
      </c>
      <c r="AA244" s="53">
        <v>129</v>
      </c>
      <c r="AB244" s="53">
        <v>0</v>
      </c>
      <c r="AC244" s="53">
        <v>0</v>
      </c>
      <c r="AD244" s="54"/>
      <c r="AE244" s="54"/>
      <c r="AF244" s="54"/>
      <c r="AG244" s="53">
        <v>0</v>
      </c>
      <c r="AH244" s="53">
        <v>77</v>
      </c>
      <c r="AI244" s="53">
        <v>68</v>
      </c>
      <c r="AJ244" s="53">
        <v>9</v>
      </c>
      <c r="AK244" s="53">
        <v>0</v>
      </c>
      <c r="AL244" s="53">
        <v>0</v>
      </c>
    </row>
    <row r="245" spans="1:38" ht="20.100000000000001" customHeight="1" x14ac:dyDescent="0.2"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</row>
    <row r="246" spans="1:38" s="1" customFormat="1" ht="20.100000000000001" customHeight="1" x14ac:dyDescent="0.25">
      <c r="A246" s="3"/>
      <c r="B246" s="57" t="s">
        <v>183</v>
      </c>
      <c r="C246" s="58"/>
      <c r="D246" s="58"/>
      <c r="E246" s="5"/>
      <c r="F246" s="59">
        <v>1197</v>
      </c>
      <c r="G246" s="59">
        <v>3756</v>
      </c>
      <c r="H246" s="59">
        <v>3808</v>
      </c>
      <c r="I246" s="59">
        <v>1145</v>
      </c>
      <c r="J246" s="59">
        <v>0</v>
      </c>
      <c r="K246" s="59">
        <v>0</v>
      </c>
      <c r="L246" s="54"/>
      <c r="M246" s="54"/>
      <c r="N246" s="54"/>
      <c r="O246" s="59">
        <v>59</v>
      </c>
      <c r="P246" s="59">
        <v>236</v>
      </c>
      <c r="Q246" s="59">
        <v>241</v>
      </c>
      <c r="R246" s="59">
        <v>54</v>
      </c>
      <c r="S246" s="59">
        <v>0</v>
      </c>
      <c r="T246" s="59">
        <v>0</v>
      </c>
      <c r="U246" s="54"/>
      <c r="V246" s="54"/>
      <c r="W246" s="54"/>
      <c r="X246" s="59">
        <v>79</v>
      </c>
      <c r="Y246" s="59">
        <v>1086</v>
      </c>
      <c r="Z246" s="59">
        <v>1036</v>
      </c>
      <c r="AA246" s="59">
        <v>129</v>
      </c>
      <c r="AB246" s="59">
        <v>0</v>
      </c>
      <c r="AC246" s="59">
        <v>0</v>
      </c>
      <c r="AD246" s="54"/>
      <c r="AE246" s="54"/>
      <c r="AF246" s="54"/>
      <c r="AG246" s="59">
        <v>0</v>
      </c>
      <c r="AH246" s="59">
        <v>77</v>
      </c>
      <c r="AI246" s="59">
        <v>68</v>
      </c>
      <c r="AJ246" s="59">
        <v>9</v>
      </c>
      <c r="AK246" s="59">
        <v>0</v>
      </c>
      <c r="AL246" s="59">
        <v>0</v>
      </c>
    </row>
    <row r="247" spans="1:38" ht="20.100000000000001" customHeight="1" x14ac:dyDescent="0.2"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</row>
    <row r="248" spans="1:38" ht="20.100000000000001" customHeight="1" x14ac:dyDescent="0.2">
      <c r="B248" s="6" t="s">
        <v>184</v>
      </c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</row>
    <row r="249" spans="1:38" ht="20.100000000000001" customHeight="1" x14ac:dyDescent="0.2">
      <c r="C249" s="3" t="s">
        <v>154</v>
      </c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</row>
    <row r="250" spans="1:38" ht="20.100000000000001" customHeight="1" x14ac:dyDescent="0.2">
      <c r="D250" s="2" t="s">
        <v>96</v>
      </c>
      <c r="F250" s="39">
        <v>402</v>
      </c>
      <c r="G250" s="39">
        <v>735</v>
      </c>
      <c r="H250" s="39">
        <v>814</v>
      </c>
      <c r="I250" s="39">
        <v>323</v>
      </c>
      <c r="J250" s="39">
        <v>0</v>
      </c>
      <c r="K250" s="39">
        <v>0</v>
      </c>
      <c r="L250" s="39"/>
      <c r="M250" s="39"/>
      <c r="N250" s="39"/>
      <c r="O250" s="39">
        <v>5</v>
      </c>
      <c r="P250" s="39">
        <v>59</v>
      </c>
      <c r="Q250" s="39">
        <v>56</v>
      </c>
      <c r="R250" s="39">
        <v>8</v>
      </c>
      <c r="S250" s="39">
        <v>0</v>
      </c>
      <c r="T250" s="39">
        <v>0</v>
      </c>
      <c r="U250" s="39"/>
      <c r="V250" s="39"/>
      <c r="W250" s="39"/>
      <c r="X250" s="39">
        <v>22</v>
      </c>
      <c r="Y250" s="39">
        <v>41</v>
      </c>
      <c r="Z250" s="39">
        <v>33</v>
      </c>
      <c r="AA250" s="39">
        <v>30</v>
      </c>
      <c r="AB250" s="39">
        <v>0</v>
      </c>
      <c r="AC250" s="39">
        <v>0</v>
      </c>
      <c r="AD250" s="39"/>
      <c r="AE250" s="39"/>
      <c r="AF250" s="39"/>
      <c r="AG250" s="39">
        <v>7</v>
      </c>
      <c r="AH250" s="39">
        <v>11</v>
      </c>
      <c r="AI250" s="39">
        <v>12</v>
      </c>
      <c r="AJ250" s="39">
        <v>6</v>
      </c>
      <c r="AK250" s="39">
        <v>0</v>
      </c>
      <c r="AL250" s="39">
        <v>0</v>
      </c>
    </row>
    <row r="251" spans="1:38" ht="19.5" customHeight="1" x14ac:dyDescent="0.2">
      <c r="D251" s="47" t="s">
        <v>135</v>
      </c>
      <c r="F251" s="48">
        <v>335</v>
      </c>
      <c r="G251" s="48">
        <v>507</v>
      </c>
      <c r="H251" s="48">
        <v>564</v>
      </c>
      <c r="I251" s="48">
        <v>278</v>
      </c>
      <c r="J251" s="48">
        <v>0</v>
      </c>
      <c r="K251" s="48">
        <v>0</v>
      </c>
      <c r="L251" s="49"/>
      <c r="M251" s="49"/>
      <c r="N251" s="49"/>
      <c r="O251" s="48">
        <v>63</v>
      </c>
      <c r="P251" s="48">
        <v>92</v>
      </c>
      <c r="Q251" s="48">
        <v>82</v>
      </c>
      <c r="R251" s="48">
        <v>73</v>
      </c>
      <c r="S251" s="48">
        <v>0</v>
      </c>
      <c r="T251" s="48">
        <v>0</v>
      </c>
      <c r="U251" s="49"/>
      <c r="V251" s="49"/>
      <c r="W251" s="49"/>
      <c r="X251" s="48">
        <v>61</v>
      </c>
      <c r="Y251" s="48">
        <v>51</v>
      </c>
      <c r="Z251" s="48">
        <v>52</v>
      </c>
      <c r="AA251" s="48">
        <v>60</v>
      </c>
      <c r="AB251" s="48">
        <v>0</v>
      </c>
      <c r="AC251" s="48">
        <v>0</v>
      </c>
      <c r="AD251" s="49"/>
      <c r="AE251" s="49"/>
      <c r="AF251" s="49"/>
      <c r="AG251" s="48">
        <v>17</v>
      </c>
      <c r="AH251" s="48">
        <v>15</v>
      </c>
      <c r="AI251" s="48">
        <v>14</v>
      </c>
      <c r="AJ251" s="48">
        <v>18</v>
      </c>
      <c r="AK251" s="48">
        <v>0</v>
      </c>
      <c r="AL251" s="48">
        <v>0</v>
      </c>
    </row>
    <row r="252" spans="1:38" ht="20.100000000000001" customHeight="1" x14ac:dyDescent="0.2">
      <c r="D252" s="2" t="s">
        <v>98</v>
      </c>
      <c r="F252" s="39">
        <v>161</v>
      </c>
      <c r="G252" s="39">
        <v>840</v>
      </c>
      <c r="H252" s="39">
        <v>865</v>
      </c>
      <c r="I252" s="39">
        <v>136</v>
      </c>
      <c r="J252" s="39">
        <v>0</v>
      </c>
      <c r="K252" s="39">
        <v>0</v>
      </c>
      <c r="L252" s="39"/>
      <c r="M252" s="39"/>
      <c r="N252" s="39"/>
      <c r="O252" s="39">
        <v>4</v>
      </c>
      <c r="P252" s="39">
        <v>37</v>
      </c>
      <c r="Q252" s="39">
        <v>38</v>
      </c>
      <c r="R252" s="39">
        <v>3</v>
      </c>
      <c r="S252" s="39">
        <v>0</v>
      </c>
      <c r="T252" s="39">
        <v>0</v>
      </c>
      <c r="U252" s="39"/>
      <c r="V252" s="39"/>
      <c r="W252" s="39"/>
      <c r="X252" s="39">
        <v>25</v>
      </c>
      <c r="Y252" s="39">
        <v>60</v>
      </c>
      <c r="Z252" s="39">
        <v>68</v>
      </c>
      <c r="AA252" s="39">
        <v>17</v>
      </c>
      <c r="AB252" s="39">
        <v>0</v>
      </c>
      <c r="AC252" s="39">
        <v>0</v>
      </c>
      <c r="AD252" s="39"/>
      <c r="AE252" s="39"/>
      <c r="AF252" s="39"/>
      <c r="AG252" s="39">
        <v>4</v>
      </c>
      <c r="AH252" s="39">
        <v>18</v>
      </c>
      <c r="AI252" s="39">
        <v>18</v>
      </c>
      <c r="AJ252" s="39">
        <v>4</v>
      </c>
      <c r="AK252" s="39">
        <v>0</v>
      </c>
      <c r="AL252" s="39">
        <v>0</v>
      </c>
    </row>
    <row r="253" spans="1:38" ht="19.5" customHeight="1" x14ac:dyDescent="0.2">
      <c r="D253" s="47" t="s">
        <v>136</v>
      </c>
      <c r="F253" s="48">
        <v>527</v>
      </c>
      <c r="G253" s="48">
        <v>1186</v>
      </c>
      <c r="H253" s="48">
        <v>1565</v>
      </c>
      <c r="I253" s="48">
        <v>148</v>
      </c>
      <c r="J253" s="48">
        <v>0</v>
      </c>
      <c r="K253" s="48">
        <v>0</v>
      </c>
      <c r="L253" s="49"/>
      <c r="M253" s="49"/>
      <c r="N253" s="49"/>
      <c r="O253" s="48">
        <v>36</v>
      </c>
      <c r="P253" s="48">
        <v>39</v>
      </c>
      <c r="Q253" s="48">
        <v>58</v>
      </c>
      <c r="R253" s="48">
        <v>17</v>
      </c>
      <c r="S253" s="48">
        <v>0</v>
      </c>
      <c r="T253" s="48">
        <v>0</v>
      </c>
      <c r="U253" s="49"/>
      <c r="V253" s="49"/>
      <c r="W253" s="49"/>
      <c r="X253" s="48">
        <v>33</v>
      </c>
      <c r="Y253" s="48">
        <v>50</v>
      </c>
      <c r="Z253" s="48">
        <v>70</v>
      </c>
      <c r="AA253" s="48">
        <v>13</v>
      </c>
      <c r="AB253" s="48">
        <v>0</v>
      </c>
      <c r="AC253" s="48">
        <v>0</v>
      </c>
      <c r="AD253" s="49"/>
      <c r="AE253" s="49"/>
      <c r="AF253" s="49"/>
      <c r="AG253" s="48">
        <v>5</v>
      </c>
      <c r="AH253" s="48">
        <v>5</v>
      </c>
      <c r="AI253" s="48">
        <v>7</v>
      </c>
      <c r="AJ253" s="48">
        <v>3</v>
      </c>
      <c r="AK253" s="48">
        <v>0</v>
      </c>
      <c r="AL253" s="48">
        <v>0</v>
      </c>
    </row>
    <row r="254" spans="1:38" ht="20.100000000000001" customHeight="1" x14ac:dyDescent="0.2">
      <c r="D254" s="2" t="s">
        <v>100</v>
      </c>
      <c r="F254" s="39">
        <v>345</v>
      </c>
      <c r="G254" s="39">
        <v>1183</v>
      </c>
      <c r="H254" s="39">
        <v>1242</v>
      </c>
      <c r="I254" s="39">
        <v>286</v>
      </c>
      <c r="J254" s="39">
        <v>0</v>
      </c>
      <c r="K254" s="39">
        <v>0</v>
      </c>
      <c r="L254" s="39"/>
      <c r="M254" s="39"/>
      <c r="N254" s="39"/>
      <c r="O254" s="39">
        <v>16</v>
      </c>
      <c r="P254" s="39">
        <v>33</v>
      </c>
      <c r="Q254" s="39">
        <v>38</v>
      </c>
      <c r="R254" s="39">
        <v>11</v>
      </c>
      <c r="S254" s="39">
        <v>0</v>
      </c>
      <c r="T254" s="39">
        <v>0</v>
      </c>
      <c r="U254" s="39"/>
      <c r="V254" s="39"/>
      <c r="W254" s="39"/>
      <c r="X254" s="39">
        <v>12</v>
      </c>
      <c r="Y254" s="39">
        <v>105</v>
      </c>
      <c r="Z254" s="39">
        <v>105</v>
      </c>
      <c r="AA254" s="39">
        <v>12</v>
      </c>
      <c r="AB254" s="39">
        <v>0</v>
      </c>
      <c r="AC254" s="39">
        <v>0</v>
      </c>
      <c r="AD254" s="39"/>
      <c r="AE254" s="39"/>
      <c r="AF254" s="39"/>
      <c r="AG254" s="39">
        <v>3</v>
      </c>
      <c r="AH254" s="39">
        <v>2</v>
      </c>
      <c r="AI254" s="39">
        <v>2</v>
      </c>
      <c r="AJ254" s="39">
        <v>3</v>
      </c>
      <c r="AK254" s="39">
        <v>0</v>
      </c>
      <c r="AL254" s="39">
        <v>0</v>
      </c>
    </row>
    <row r="255" spans="1:38" ht="19.5" customHeight="1" x14ac:dyDescent="0.2">
      <c r="D255" s="47" t="s">
        <v>101</v>
      </c>
      <c r="F255" s="48">
        <v>334</v>
      </c>
      <c r="G255" s="48">
        <v>816</v>
      </c>
      <c r="H255" s="48">
        <v>863</v>
      </c>
      <c r="I255" s="48">
        <v>287</v>
      </c>
      <c r="J255" s="48">
        <v>0</v>
      </c>
      <c r="K255" s="48">
        <v>0</v>
      </c>
      <c r="L255" s="49"/>
      <c r="M255" s="49"/>
      <c r="N255" s="49"/>
      <c r="O255" s="48">
        <v>19</v>
      </c>
      <c r="P255" s="48">
        <v>53</v>
      </c>
      <c r="Q255" s="48">
        <v>55</v>
      </c>
      <c r="R255" s="48">
        <v>17</v>
      </c>
      <c r="S255" s="48">
        <v>0</v>
      </c>
      <c r="T255" s="48">
        <v>0</v>
      </c>
      <c r="U255" s="49"/>
      <c r="V255" s="49"/>
      <c r="W255" s="49"/>
      <c r="X255" s="48">
        <v>3</v>
      </c>
      <c r="Y255" s="48">
        <v>55</v>
      </c>
      <c r="Z255" s="48">
        <v>52</v>
      </c>
      <c r="AA255" s="48">
        <v>6</v>
      </c>
      <c r="AB255" s="48">
        <v>0</v>
      </c>
      <c r="AC255" s="48">
        <v>0</v>
      </c>
      <c r="AD255" s="49"/>
      <c r="AE255" s="49"/>
      <c r="AF255" s="49"/>
      <c r="AG255" s="48">
        <v>10</v>
      </c>
      <c r="AH255" s="48">
        <v>0</v>
      </c>
      <c r="AI255" s="48">
        <v>1</v>
      </c>
      <c r="AJ255" s="48">
        <v>9</v>
      </c>
      <c r="AK255" s="48">
        <v>0</v>
      </c>
      <c r="AL255" s="48">
        <v>0</v>
      </c>
    </row>
    <row r="256" spans="1:38" ht="20.100000000000001" customHeight="1" x14ac:dyDescent="0.2">
      <c r="D256" s="2" t="s">
        <v>116</v>
      </c>
      <c r="F256" s="39">
        <v>280</v>
      </c>
      <c r="G256" s="39">
        <v>1410</v>
      </c>
      <c r="H256" s="39">
        <v>1581</v>
      </c>
      <c r="I256" s="39">
        <v>109</v>
      </c>
      <c r="J256" s="39">
        <v>0</v>
      </c>
      <c r="K256" s="39">
        <v>0</v>
      </c>
      <c r="L256" s="39"/>
      <c r="M256" s="39"/>
      <c r="N256" s="39"/>
      <c r="O256" s="39">
        <v>6</v>
      </c>
      <c r="P256" s="39">
        <v>150</v>
      </c>
      <c r="Q256" s="39">
        <v>148</v>
      </c>
      <c r="R256" s="39">
        <v>8</v>
      </c>
      <c r="S256" s="39">
        <v>0</v>
      </c>
      <c r="T256" s="39">
        <v>0</v>
      </c>
      <c r="U256" s="39"/>
      <c r="V256" s="39"/>
      <c r="W256" s="39"/>
      <c r="X256" s="39">
        <v>17</v>
      </c>
      <c r="Y256" s="39">
        <v>118</v>
      </c>
      <c r="Z256" s="39">
        <v>119</v>
      </c>
      <c r="AA256" s="39">
        <v>16</v>
      </c>
      <c r="AB256" s="39">
        <v>0</v>
      </c>
      <c r="AC256" s="39">
        <v>0</v>
      </c>
      <c r="AD256" s="39"/>
      <c r="AE256" s="39"/>
      <c r="AF256" s="39"/>
      <c r="AG256" s="39">
        <v>5</v>
      </c>
      <c r="AH256" s="39">
        <v>14</v>
      </c>
      <c r="AI256" s="39">
        <v>19</v>
      </c>
      <c r="AJ256" s="39">
        <v>0</v>
      </c>
      <c r="AK256" s="39">
        <v>0</v>
      </c>
      <c r="AL256" s="39">
        <v>0</v>
      </c>
    </row>
    <row r="257" spans="1:38" ht="19.5" customHeight="1" x14ac:dyDescent="0.2">
      <c r="D257" s="47" t="s">
        <v>103</v>
      </c>
      <c r="F257" s="48">
        <v>371</v>
      </c>
      <c r="G257" s="48">
        <v>1754</v>
      </c>
      <c r="H257" s="48">
        <v>1855</v>
      </c>
      <c r="I257" s="48">
        <v>270</v>
      </c>
      <c r="J257" s="48">
        <v>0</v>
      </c>
      <c r="K257" s="48">
        <v>0</v>
      </c>
      <c r="L257" s="49"/>
      <c r="M257" s="49"/>
      <c r="N257" s="49"/>
      <c r="O257" s="48">
        <v>11</v>
      </c>
      <c r="P257" s="48">
        <v>158</v>
      </c>
      <c r="Q257" s="48">
        <v>136</v>
      </c>
      <c r="R257" s="48">
        <v>33</v>
      </c>
      <c r="S257" s="48">
        <v>0</v>
      </c>
      <c r="T257" s="48">
        <v>0</v>
      </c>
      <c r="U257" s="49"/>
      <c r="V257" s="49"/>
      <c r="W257" s="49"/>
      <c r="X257" s="48">
        <v>29</v>
      </c>
      <c r="Y257" s="48">
        <v>197</v>
      </c>
      <c r="Z257" s="48">
        <v>191</v>
      </c>
      <c r="AA257" s="48">
        <v>35</v>
      </c>
      <c r="AB257" s="48">
        <v>0</v>
      </c>
      <c r="AC257" s="48">
        <v>0</v>
      </c>
      <c r="AD257" s="49"/>
      <c r="AE257" s="49"/>
      <c r="AF257" s="49"/>
      <c r="AG257" s="48">
        <v>7</v>
      </c>
      <c r="AH257" s="48">
        <v>36</v>
      </c>
      <c r="AI257" s="48">
        <v>34</v>
      </c>
      <c r="AJ257" s="48">
        <v>9</v>
      </c>
      <c r="AK257" s="48">
        <v>0</v>
      </c>
      <c r="AL257" s="48">
        <v>0</v>
      </c>
    </row>
    <row r="258" spans="1:38" ht="20.100000000000001" customHeight="1" x14ac:dyDescent="0.2">
      <c r="D258" s="2" t="s">
        <v>104</v>
      </c>
      <c r="F258" s="39">
        <v>116</v>
      </c>
      <c r="G258" s="39">
        <v>625</v>
      </c>
      <c r="H258" s="39">
        <v>703</v>
      </c>
      <c r="I258" s="39">
        <v>38</v>
      </c>
      <c r="J258" s="39">
        <v>0</v>
      </c>
      <c r="K258" s="39">
        <v>0</v>
      </c>
      <c r="L258" s="39"/>
      <c r="M258" s="39"/>
      <c r="N258" s="39"/>
      <c r="O258" s="39">
        <v>9</v>
      </c>
      <c r="P258" s="39">
        <v>69</v>
      </c>
      <c r="Q258" s="39">
        <v>72</v>
      </c>
      <c r="R258" s="39">
        <v>6</v>
      </c>
      <c r="S258" s="39">
        <v>0</v>
      </c>
      <c r="T258" s="39">
        <v>0</v>
      </c>
      <c r="U258" s="39"/>
      <c r="V258" s="39"/>
      <c r="W258" s="39"/>
      <c r="X258" s="39">
        <v>6</v>
      </c>
      <c r="Y258" s="39">
        <v>59</v>
      </c>
      <c r="Z258" s="39">
        <v>62</v>
      </c>
      <c r="AA258" s="39">
        <v>3</v>
      </c>
      <c r="AB258" s="39">
        <v>0</v>
      </c>
      <c r="AC258" s="39">
        <v>0</v>
      </c>
      <c r="AD258" s="39"/>
      <c r="AE258" s="39"/>
      <c r="AF258" s="39"/>
      <c r="AG258" s="39">
        <v>21</v>
      </c>
      <c r="AH258" s="39">
        <v>40</v>
      </c>
      <c r="AI258" s="39">
        <v>56</v>
      </c>
      <c r="AJ258" s="39">
        <v>5</v>
      </c>
      <c r="AK258" s="39">
        <v>0</v>
      </c>
      <c r="AL258" s="39">
        <v>0</v>
      </c>
    </row>
    <row r="259" spans="1:38" ht="19.5" customHeight="1" x14ac:dyDescent="0.2">
      <c r="D259" s="47" t="s">
        <v>117</v>
      </c>
      <c r="F259" s="48">
        <v>481</v>
      </c>
      <c r="G259" s="48">
        <v>767</v>
      </c>
      <c r="H259" s="48">
        <v>1156</v>
      </c>
      <c r="I259" s="48">
        <v>92</v>
      </c>
      <c r="J259" s="48">
        <v>0</v>
      </c>
      <c r="K259" s="48">
        <v>0</v>
      </c>
      <c r="L259" s="49"/>
      <c r="M259" s="49"/>
      <c r="N259" s="49"/>
      <c r="O259" s="48">
        <v>21</v>
      </c>
      <c r="P259" s="48">
        <v>7</v>
      </c>
      <c r="Q259" s="48">
        <v>25</v>
      </c>
      <c r="R259" s="48">
        <v>3</v>
      </c>
      <c r="S259" s="48">
        <v>0</v>
      </c>
      <c r="T259" s="48">
        <v>0</v>
      </c>
      <c r="U259" s="49"/>
      <c r="V259" s="49"/>
      <c r="W259" s="49"/>
      <c r="X259" s="48">
        <v>40</v>
      </c>
      <c r="Y259" s="48">
        <v>59</v>
      </c>
      <c r="Z259" s="48">
        <v>86</v>
      </c>
      <c r="AA259" s="48">
        <v>13</v>
      </c>
      <c r="AB259" s="48">
        <v>0</v>
      </c>
      <c r="AC259" s="48">
        <v>0</v>
      </c>
      <c r="AD259" s="49"/>
      <c r="AE259" s="49"/>
      <c r="AF259" s="49"/>
      <c r="AG259" s="48">
        <v>3</v>
      </c>
      <c r="AH259" s="48">
        <v>9</v>
      </c>
      <c r="AI259" s="48">
        <v>12</v>
      </c>
      <c r="AJ259" s="48">
        <v>0</v>
      </c>
      <c r="AK259" s="48">
        <v>0</v>
      </c>
      <c r="AL259" s="48">
        <v>0</v>
      </c>
    </row>
    <row r="260" spans="1:38" ht="20.100000000000001" customHeight="1" x14ac:dyDescent="0.2">
      <c r="D260" s="2" t="s">
        <v>156</v>
      </c>
      <c r="F260" s="39">
        <v>31</v>
      </c>
      <c r="G260" s="39">
        <v>214</v>
      </c>
      <c r="H260" s="39">
        <v>226</v>
      </c>
      <c r="I260" s="39">
        <v>19</v>
      </c>
      <c r="J260" s="39">
        <v>0</v>
      </c>
      <c r="K260" s="39">
        <v>0</v>
      </c>
      <c r="L260" s="39"/>
      <c r="M260" s="39"/>
      <c r="N260" s="39"/>
      <c r="O260" s="39">
        <v>5</v>
      </c>
      <c r="P260" s="39">
        <v>51</v>
      </c>
      <c r="Q260" s="39">
        <v>50</v>
      </c>
      <c r="R260" s="39">
        <v>6</v>
      </c>
      <c r="S260" s="39">
        <v>0</v>
      </c>
      <c r="T260" s="39">
        <v>0</v>
      </c>
      <c r="U260" s="39"/>
      <c r="V260" s="39"/>
      <c r="W260" s="39"/>
      <c r="X260" s="39">
        <v>2</v>
      </c>
      <c r="Y260" s="39">
        <v>53</v>
      </c>
      <c r="Z260" s="39">
        <v>48</v>
      </c>
      <c r="AA260" s="39">
        <v>7</v>
      </c>
      <c r="AB260" s="39">
        <v>0</v>
      </c>
      <c r="AC260" s="39">
        <v>0</v>
      </c>
      <c r="AD260" s="39"/>
      <c r="AE260" s="39"/>
      <c r="AF260" s="39"/>
      <c r="AG260" s="39">
        <v>5</v>
      </c>
      <c r="AH260" s="39">
        <v>12</v>
      </c>
      <c r="AI260" s="39">
        <v>16</v>
      </c>
      <c r="AJ260" s="39">
        <v>1</v>
      </c>
      <c r="AK260" s="39">
        <v>0</v>
      </c>
      <c r="AL260" s="39">
        <v>0</v>
      </c>
    </row>
    <row r="261" spans="1:38" ht="19.5" customHeight="1" x14ac:dyDescent="0.2">
      <c r="D261" s="47" t="s">
        <v>185</v>
      </c>
      <c r="F261" s="48">
        <v>79</v>
      </c>
      <c r="G261" s="48">
        <v>304</v>
      </c>
      <c r="H261" s="48">
        <v>367</v>
      </c>
      <c r="I261" s="48">
        <v>16</v>
      </c>
      <c r="J261" s="48">
        <v>0</v>
      </c>
      <c r="K261" s="48">
        <v>0</v>
      </c>
      <c r="L261" s="49"/>
      <c r="M261" s="49"/>
      <c r="N261" s="49"/>
      <c r="O261" s="48">
        <v>2</v>
      </c>
      <c r="P261" s="48">
        <v>31</v>
      </c>
      <c r="Q261" s="48">
        <v>29</v>
      </c>
      <c r="R261" s="48">
        <v>4</v>
      </c>
      <c r="S261" s="48">
        <v>0</v>
      </c>
      <c r="T261" s="48">
        <v>0</v>
      </c>
      <c r="U261" s="49"/>
      <c r="V261" s="49"/>
      <c r="W261" s="49"/>
      <c r="X261" s="48">
        <v>7</v>
      </c>
      <c r="Y261" s="48">
        <v>42</v>
      </c>
      <c r="Z261" s="48">
        <v>42</v>
      </c>
      <c r="AA261" s="48">
        <v>7</v>
      </c>
      <c r="AB261" s="48">
        <v>0</v>
      </c>
      <c r="AC261" s="48">
        <v>0</v>
      </c>
      <c r="AD261" s="49"/>
      <c r="AE261" s="49"/>
      <c r="AF261" s="49"/>
      <c r="AG261" s="48">
        <v>0</v>
      </c>
      <c r="AH261" s="48">
        <v>8</v>
      </c>
      <c r="AI261" s="48">
        <v>5</v>
      </c>
      <c r="AJ261" s="48">
        <v>3</v>
      </c>
      <c r="AK261" s="48">
        <v>0</v>
      </c>
      <c r="AL261" s="48">
        <v>0</v>
      </c>
    </row>
    <row r="262" spans="1:38" ht="20.100000000000001" customHeight="1" x14ac:dyDescent="0.2"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</row>
    <row r="263" spans="1:38" s="1" customFormat="1" ht="20.100000000000001" customHeight="1" x14ac:dyDescent="0.25">
      <c r="A263" s="3"/>
      <c r="B263" s="6"/>
      <c r="C263" s="51" t="s">
        <v>159</v>
      </c>
      <c r="D263" s="52"/>
      <c r="E263" s="5"/>
      <c r="F263" s="53">
        <v>3462</v>
      </c>
      <c r="G263" s="53">
        <v>10341</v>
      </c>
      <c r="H263" s="53">
        <v>11801</v>
      </c>
      <c r="I263" s="53">
        <v>2002</v>
      </c>
      <c r="J263" s="53">
        <v>0</v>
      </c>
      <c r="K263" s="53">
        <v>0</v>
      </c>
      <c r="L263" s="54"/>
      <c r="M263" s="54"/>
      <c r="N263" s="54"/>
      <c r="O263" s="53">
        <v>197</v>
      </c>
      <c r="P263" s="53">
        <v>779</v>
      </c>
      <c r="Q263" s="53">
        <v>787</v>
      </c>
      <c r="R263" s="53">
        <v>189</v>
      </c>
      <c r="S263" s="53">
        <v>0</v>
      </c>
      <c r="T263" s="53">
        <v>0</v>
      </c>
      <c r="U263" s="54"/>
      <c r="V263" s="54"/>
      <c r="W263" s="54"/>
      <c r="X263" s="53">
        <v>257</v>
      </c>
      <c r="Y263" s="53">
        <v>890</v>
      </c>
      <c r="Z263" s="53">
        <v>928</v>
      </c>
      <c r="AA263" s="53">
        <v>219</v>
      </c>
      <c r="AB263" s="53">
        <v>0</v>
      </c>
      <c r="AC263" s="53">
        <v>0</v>
      </c>
      <c r="AD263" s="54"/>
      <c r="AE263" s="54"/>
      <c r="AF263" s="54"/>
      <c r="AG263" s="53">
        <v>87</v>
      </c>
      <c r="AH263" s="53">
        <v>170</v>
      </c>
      <c r="AI263" s="53">
        <v>196</v>
      </c>
      <c r="AJ263" s="53">
        <v>61</v>
      </c>
      <c r="AK263" s="53">
        <v>0</v>
      </c>
      <c r="AL263" s="53">
        <v>0</v>
      </c>
    </row>
    <row r="264" spans="1:38" s="1" customFormat="1" ht="20.100000000000001" customHeight="1" x14ac:dyDescent="0.2">
      <c r="A264" s="3"/>
      <c r="B264" s="6"/>
      <c r="C264" s="3"/>
      <c r="D264" s="3"/>
      <c r="E264" s="5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</row>
    <row r="265" spans="1:38" s="1" customFormat="1" ht="20.100000000000001" customHeight="1" x14ac:dyDescent="0.25">
      <c r="A265" s="3"/>
      <c r="B265" s="57" t="s">
        <v>186</v>
      </c>
      <c r="C265" s="58"/>
      <c r="D265" s="58"/>
      <c r="E265" s="5"/>
      <c r="F265" s="59">
        <v>3462</v>
      </c>
      <c r="G265" s="59">
        <v>10341</v>
      </c>
      <c r="H265" s="59">
        <v>11801</v>
      </c>
      <c r="I265" s="59">
        <v>2002</v>
      </c>
      <c r="J265" s="59">
        <v>0</v>
      </c>
      <c r="K265" s="59">
        <v>0</v>
      </c>
      <c r="L265" s="54"/>
      <c r="M265" s="54"/>
      <c r="N265" s="54"/>
      <c r="O265" s="59">
        <v>197</v>
      </c>
      <c r="P265" s="59">
        <v>779</v>
      </c>
      <c r="Q265" s="59">
        <v>787</v>
      </c>
      <c r="R265" s="59">
        <v>189</v>
      </c>
      <c r="S265" s="59">
        <v>0</v>
      </c>
      <c r="T265" s="59">
        <v>0</v>
      </c>
      <c r="U265" s="54"/>
      <c r="V265" s="54"/>
      <c r="W265" s="54"/>
      <c r="X265" s="59">
        <v>257</v>
      </c>
      <c r="Y265" s="59">
        <v>890</v>
      </c>
      <c r="Z265" s="59">
        <v>928</v>
      </c>
      <c r="AA265" s="59">
        <v>219</v>
      </c>
      <c r="AB265" s="59">
        <v>0</v>
      </c>
      <c r="AC265" s="59">
        <v>0</v>
      </c>
      <c r="AD265" s="54"/>
      <c r="AE265" s="54"/>
      <c r="AF265" s="54"/>
      <c r="AG265" s="59">
        <v>87</v>
      </c>
      <c r="AH265" s="59">
        <v>170</v>
      </c>
      <c r="AI265" s="59">
        <v>196</v>
      </c>
      <c r="AJ265" s="59">
        <v>61</v>
      </c>
      <c r="AK265" s="59">
        <v>0</v>
      </c>
      <c r="AL265" s="59">
        <v>0</v>
      </c>
    </row>
    <row r="266" spans="1:38" ht="20.100000000000001" customHeight="1" x14ac:dyDescent="0.2"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</row>
    <row r="267" spans="1:38" ht="20.100000000000001" customHeight="1" x14ac:dyDescent="0.2">
      <c r="B267" s="6" t="s">
        <v>187</v>
      </c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</row>
    <row r="268" spans="1:38" ht="20.100000000000001" customHeight="1" x14ac:dyDescent="0.2">
      <c r="C268" s="3" t="s">
        <v>95</v>
      </c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</row>
    <row r="269" spans="1:38" ht="20.100000000000001" customHeight="1" x14ac:dyDescent="0.2">
      <c r="D269" s="2" t="s">
        <v>96</v>
      </c>
      <c r="F269" s="39">
        <v>53</v>
      </c>
      <c r="G269" s="39">
        <v>656</v>
      </c>
      <c r="H269" s="39">
        <v>652</v>
      </c>
      <c r="I269" s="39">
        <v>57</v>
      </c>
      <c r="J269" s="39">
        <v>0</v>
      </c>
      <c r="K269" s="39">
        <v>0</v>
      </c>
      <c r="L269" s="39"/>
      <c r="M269" s="39"/>
      <c r="N269" s="39"/>
      <c r="O269" s="39">
        <v>0</v>
      </c>
      <c r="P269" s="39">
        <v>0</v>
      </c>
      <c r="Q269" s="39">
        <v>0</v>
      </c>
      <c r="R269" s="39">
        <v>0</v>
      </c>
      <c r="S269" s="39">
        <v>0</v>
      </c>
      <c r="T269" s="39">
        <v>0</v>
      </c>
      <c r="U269" s="39"/>
      <c r="V269" s="39"/>
      <c r="W269" s="39"/>
      <c r="X269" s="39">
        <v>7</v>
      </c>
      <c r="Y269" s="39">
        <v>4</v>
      </c>
      <c r="Z269" s="39">
        <v>11</v>
      </c>
      <c r="AA269" s="39">
        <v>0</v>
      </c>
      <c r="AB269" s="39">
        <v>0</v>
      </c>
      <c r="AC269" s="39">
        <v>0</v>
      </c>
      <c r="AD269" s="39"/>
      <c r="AE269" s="39"/>
      <c r="AF269" s="39"/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</row>
    <row r="270" spans="1:38" ht="19.5" customHeight="1" x14ac:dyDescent="0.2">
      <c r="D270" s="47" t="s">
        <v>97</v>
      </c>
      <c r="F270" s="48">
        <v>39</v>
      </c>
      <c r="G270" s="48">
        <v>652</v>
      </c>
      <c r="H270" s="48">
        <v>658</v>
      </c>
      <c r="I270" s="48">
        <v>33</v>
      </c>
      <c r="J270" s="48">
        <v>0</v>
      </c>
      <c r="K270" s="48">
        <v>0</v>
      </c>
      <c r="L270" s="49"/>
      <c r="M270" s="49"/>
      <c r="N270" s="49"/>
      <c r="O270" s="48">
        <v>0</v>
      </c>
      <c r="P270" s="48">
        <v>0</v>
      </c>
      <c r="Q270" s="48">
        <v>0</v>
      </c>
      <c r="R270" s="48">
        <v>0</v>
      </c>
      <c r="S270" s="48">
        <v>0</v>
      </c>
      <c r="T270" s="48">
        <v>0</v>
      </c>
      <c r="U270" s="49"/>
      <c r="V270" s="49"/>
      <c r="W270" s="49"/>
      <c r="X270" s="48">
        <v>9</v>
      </c>
      <c r="Y270" s="48">
        <v>24</v>
      </c>
      <c r="Z270" s="48">
        <v>30</v>
      </c>
      <c r="AA270" s="48">
        <v>3</v>
      </c>
      <c r="AB270" s="48">
        <v>0</v>
      </c>
      <c r="AC270" s="48">
        <v>0</v>
      </c>
      <c r="AD270" s="49"/>
      <c r="AE270" s="49"/>
      <c r="AF270" s="49"/>
      <c r="AG270" s="48">
        <v>0</v>
      </c>
      <c r="AH270" s="48">
        <v>0</v>
      </c>
      <c r="AI270" s="48">
        <v>0</v>
      </c>
      <c r="AJ270" s="48">
        <v>0</v>
      </c>
      <c r="AK270" s="48">
        <v>0</v>
      </c>
      <c r="AL270" s="48">
        <v>0</v>
      </c>
    </row>
    <row r="271" spans="1:38" ht="20.100000000000001" customHeight="1" x14ac:dyDescent="0.2">
      <c r="D271" s="2" t="s">
        <v>113</v>
      </c>
      <c r="F271" s="39">
        <v>56</v>
      </c>
      <c r="G271" s="39">
        <v>1124</v>
      </c>
      <c r="H271" s="39">
        <v>1107</v>
      </c>
      <c r="I271" s="39">
        <v>73</v>
      </c>
      <c r="J271" s="39">
        <v>0</v>
      </c>
      <c r="K271" s="39">
        <v>0</v>
      </c>
      <c r="L271" s="39"/>
      <c r="M271" s="39"/>
      <c r="N271" s="39"/>
      <c r="O271" s="39">
        <v>1</v>
      </c>
      <c r="P271" s="39">
        <v>0</v>
      </c>
      <c r="Q271" s="39">
        <v>1</v>
      </c>
      <c r="R271" s="39">
        <v>0</v>
      </c>
      <c r="S271" s="39">
        <v>0</v>
      </c>
      <c r="T271" s="39">
        <v>0</v>
      </c>
      <c r="U271" s="39"/>
      <c r="V271" s="39"/>
      <c r="W271" s="39"/>
      <c r="X271" s="39">
        <v>7</v>
      </c>
      <c r="Y271" s="39">
        <v>16</v>
      </c>
      <c r="Z271" s="39">
        <v>19</v>
      </c>
      <c r="AA271" s="39">
        <v>4</v>
      </c>
      <c r="AB271" s="39">
        <v>0</v>
      </c>
      <c r="AC271" s="39">
        <v>0</v>
      </c>
      <c r="AD271" s="39"/>
      <c r="AE271" s="39"/>
      <c r="AF271" s="39"/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0</v>
      </c>
    </row>
    <row r="272" spans="1:38" ht="19.5" customHeight="1" x14ac:dyDescent="0.2">
      <c r="D272" s="47" t="s">
        <v>99</v>
      </c>
      <c r="F272" s="48">
        <v>96</v>
      </c>
      <c r="G272" s="48">
        <v>1432</v>
      </c>
      <c r="H272" s="48">
        <v>1442</v>
      </c>
      <c r="I272" s="48">
        <v>86</v>
      </c>
      <c r="J272" s="48">
        <v>0</v>
      </c>
      <c r="K272" s="48">
        <v>0</v>
      </c>
      <c r="L272" s="49"/>
      <c r="M272" s="49"/>
      <c r="N272" s="49"/>
      <c r="O272" s="48">
        <v>0</v>
      </c>
      <c r="P272" s="48">
        <v>0</v>
      </c>
      <c r="Q272" s="48">
        <v>0</v>
      </c>
      <c r="R272" s="48">
        <v>0</v>
      </c>
      <c r="S272" s="48">
        <v>0</v>
      </c>
      <c r="T272" s="48">
        <v>0</v>
      </c>
      <c r="U272" s="49"/>
      <c r="V272" s="49"/>
      <c r="W272" s="49"/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9"/>
      <c r="AE272" s="49"/>
      <c r="AF272" s="49"/>
      <c r="AG272" s="48">
        <v>0</v>
      </c>
      <c r="AH272" s="48">
        <v>0</v>
      </c>
      <c r="AI272" s="48">
        <v>0</v>
      </c>
      <c r="AJ272" s="48">
        <v>0</v>
      </c>
      <c r="AK272" s="48">
        <v>0</v>
      </c>
      <c r="AL272" s="48">
        <v>0</v>
      </c>
    </row>
    <row r="273" spans="1:38" ht="20.100000000000001" customHeight="1" x14ac:dyDescent="0.2">
      <c r="D273" s="2" t="s">
        <v>100</v>
      </c>
      <c r="F273" s="39">
        <v>50</v>
      </c>
      <c r="G273" s="39">
        <v>1031</v>
      </c>
      <c r="H273" s="39">
        <v>1034</v>
      </c>
      <c r="I273" s="39">
        <v>47</v>
      </c>
      <c r="J273" s="39">
        <v>0</v>
      </c>
      <c r="K273" s="39">
        <v>0</v>
      </c>
      <c r="L273" s="39"/>
      <c r="M273" s="39"/>
      <c r="N273" s="39"/>
      <c r="O273" s="39">
        <v>0</v>
      </c>
      <c r="P273" s="39">
        <v>0</v>
      </c>
      <c r="Q273" s="39">
        <v>0</v>
      </c>
      <c r="R273" s="39">
        <v>0</v>
      </c>
      <c r="S273" s="39">
        <v>0</v>
      </c>
      <c r="T273" s="39">
        <v>0</v>
      </c>
      <c r="U273" s="39"/>
      <c r="V273" s="39"/>
      <c r="W273" s="39"/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/>
      <c r="AE273" s="39"/>
      <c r="AF273" s="39"/>
      <c r="AG273" s="39">
        <v>0</v>
      </c>
      <c r="AH273" s="39">
        <v>0</v>
      </c>
      <c r="AI273" s="39">
        <v>0</v>
      </c>
      <c r="AJ273" s="39">
        <v>0</v>
      </c>
      <c r="AK273" s="39">
        <v>0</v>
      </c>
      <c r="AL273" s="39">
        <v>0</v>
      </c>
    </row>
    <row r="274" spans="1:38" ht="20.100000000000001" customHeight="1" x14ac:dyDescent="0.2"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</row>
    <row r="275" spans="1:38" s="1" customFormat="1" ht="20.100000000000001" customHeight="1" x14ac:dyDescent="0.25">
      <c r="A275" s="3"/>
      <c r="B275" s="6"/>
      <c r="C275" s="51" t="s">
        <v>112</v>
      </c>
      <c r="D275" s="52"/>
      <c r="E275" s="5"/>
      <c r="F275" s="53">
        <v>294</v>
      </c>
      <c r="G275" s="53">
        <v>4895</v>
      </c>
      <c r="H275" s="53">
        <v>4893</v>
      </c>
      <c r="I275" s="53">
        <v>296</v>
      </c>
      <c r="J275" s="53">
        <v>0</v>
      </c>
      <c r="K275" s="53">
        <v>0</v>
      </c>
      <c r="L275" s="54"/>
      <c r="M275" s="54"/>
      <c r="N275" s="54"/>
      <c r="O275" s="53">
        <v>1</v>
      </c>
      <c r="P275" s="53">
        <v>0</v>
      </c>
      <c r="Q275" s="53">
        <v>1</v>
      </c>
      <c r="R275" s="53">
        <v>0</v>
      </c>
      <c r="S275" s="53">
        <v>0</v>
      </c>
      <c r="T275" s="53">
        <v>0</v>
      </c>
      <c r="U275" s="54"/>
      <c r="V275" s="54"/>
      <c r="W275" s="54"/>
      <c r="X275" s="53">
        <v>23</v>
      </c>
      <c r="Y275" s="53">
        <v>44</v>
      </c>
      <c r="Z275" s="53">
        <v>60</v>
      </c>
      <c r="AA275" s="53">
        <v>7</v>
      </c>
      <c r="AB275" s="53">
        <v>0</v>
      </c>
      <c r="AC275" s="53">
        <v>0</v>
      </c>
      <c r="AD275" s="54"/>
      <c r="AE275" s="54"/>
      <c r="AF275" s="54"/>
      <c r="AG275" s="53">
        <v>0</v>
      </c>
      <c r="AH275" s="53">
        <v>0</v>
      </c>
      <c r="AI275" s="53">
        <v>0</v>
      </c>
      <c r="AJ275" s="53">
        <v>0</v>
      </c>
      <c r="AK275" s="53">
        <v>0</v>
      </c>
      <c r="AL275" s="53">
        <v>0</v>
      </c>
    </row>
    <row r="276" spans="1:38" ht="20.100000000000001" customHeight="1" x14ac:dyDescent="0.2"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</row>
    <row r="277" spans="1:38" ht="20.100000000000001" customHeight="1" x14ac:dyDescent="0.2">
      <c r="C277" s="3" t="s">
        <v>188</v>
      </c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</row>
    <row r="278" spans="1:38" ht="20.100000000000001" customHeight="1" x14ac:dyDescent="0.2">
      <c r="D278" s="2" t="s">
        <v>122</v>
      </c>
      <c r="F278" s="39">
        <v>19</v>
      </c>
      <c r="G278" s="39">
        <v>102</v>
      </c>
      <c r="H278" s="39">
        <v>113</v>
      </c>
      <c r="I278" s="39">
        <v>8</v>
      </c>
      <c r="J278" s="39">
        <v>0</v>
      </c>
      <c r="K278" s="39">
        <v>0</v>
      </c>
      <c r="L278" s="39"/>
      <c r="M278" s="39"/>
      <c r="N278" s="39"/>
      <c r="O278" s="39">
        <v>15</v>
      </c>
      <c r="P278" s="39">
        <v>93</v>
      </c>
      <c r="Q278" s="39">
        <v>101</v>
      </c>
      <c r="R278" s="39">
        <v>7</v>
      </c>
      <c r="S278" s="39">
        <v>0</v>
      </c>
      <c r="T278" s="39">
        <v>0</v>
      </c>
      <c r="U278" s="39"/>
      <c r="V278" s="39"/>
      <c r="W278" s="39"/>
      <c r="X278" s="39">
        <v>40</v>
      </c>
      <c r="Y278" s="39">
        <v>292</v>
      </c>
      <c r="Z278" s="39">
        <v>297</v>
      </c>
      <c r="AA278" s="39">
        <v>35</v>
      </c>
      <c r="AB278" s="39">
        <v>0</v>
      </c>
      <c r="AC278" s="39">
        <v>0</v>
      </c>
      <c r="AD278" s="39"/>
      <c r="AE278" s="39"/>
      <c r="AF278" s="39"/>
      <c r="AG278" s="39">
        <v>8</v>
      </c>
      <c r="AH278" s="39">
        <v>23</v>
      </c>
      <c r="AI278" s="39">
        <v>30</v>
      </c>
      <c r="AJ278" s="39">
        <v>1</v>
      </c>
      <c r="AK278" s="39">
        <v>0</v>
      </c>
      <c r="AL278" s="39">
        <v>0</v>
      </c>
    </row>
    <row r="279" spans="1:38" ht="19.5" customHeight="1" x14ac:dyDescent="0.2">
      <c r="D279" s="47" t="s">
        <v>97</v>
      </c>
      <c r="F279" s="48">
        <v>18</v>
      </c>
      <c r="G279" s="48">
        <v>76</v>
      </c>
      <c r="H279" s="48">
        <v>91</v>
      </c>
      <c r="I279" s="48">
        <v>3</v>
      </c>
      <c r="J279" s="48">
        <v>0</v>
      </c>
      <c r="K279" s="48">
        <v>0</v>
      </c>
      <c r="L279" s="49"/>
      <c r="M279" s="49"/>
      <c r="N279" s="49"/>
      <c r="O279" s="48">
        <v>19</v>
      </c>
      <c r="P279" s="48">
        <v>172</v>
      </c>
      <c r="Q279" s="48">
        <v>177</v>
      </c>
      <c r="R279" s="48">
        <v>14</v>
      </c>
      <c r="S279" s="48">
        <v>0</v>
      </c>
      <c r="T279" s="48">
        <v>0</v>
      </c>
      <c r="U279" s="49"/>
      <c r="V279" s="49"/>
      <c r="W279" s="49"/>
      <c r="X279" s="48">
        <v>84</v>
      </c>
      <c r="Y279" s="48">
        <v>762</v>
      </c>
      <c r="Z279" s="48">
        <v>767</v>
      </c>
      <c r="AA279" s="48">
        <v>79</v>
      </c>
      <c r="AB279" s="48">
        <v>0</v>
      </c>
      <c r="AC279" s="48">
        <v>0</v>
      </c>
      <c r="AD279" s="49"/>
      <c r="AE279" s="49"/>
      <c r="AF279" s="49"/>
      <c r="AG279" s="48">
        <v>7</v>
      </c>
      <c r="AH279" s="48">
        <v>92</v>
      </c>
      <c r="AI279" s="48">
        <v>85</v>
      </c>
      <c r="AJ279" s="48">
        <v>14</v>
      </c>
      <c r="AK279" s="48">
        <v>0</v>
      </c>
      <c r="AL279" s="48">
        <v>0</v>
      </c>
    </row>
    <row r="280" spans="1:38" ht="20.100000000000001" customHeight="1" x14ac:dyDescent="0.2">
      <c r="D280" s="2" t="s">
        <v>113</v>
      </c>
      <c r="F280" s="39">
        <v>10</v>
      </c>
      <c r="G280" s="39">
        <v>8</v>
      </c>
      <c r="H280" s="39">
        <v>8</v>
      </c>
      <c r="I280" s="39">
        <v>10</v>
      </c>
      <c r="J280" s="39">
        <v>0</v>
      </c>
      <c r="K280" s="39">
        <v>0</v>
      </c>
      <c r="L280" s="39"/>
      <c r="M280" s="39"/>
      <c r="N280" s="39"/>
      <c r="O280" s="39">
        <v>10</v>
      </c>
      <c r="P280" s="39">
        <v>106</v>
      </c>
      <c r="Q280" s="39">
        <v>97</v>
      </c>
      <c r="R280" s="39">
        <v>19</v>
      </c>
      <c r="S280" s="39">
        <v>0</v>
      </c>
      <c r="T280" s="39">
        <v>0</v>
      </c>
      <c r="U280" s="39"/>
      <c r="V280" s="39"/>
      <c r="W280" s="39"/>
      <c r="X280" s="39">
        <v>80</v>
      </c>
      <c r="Y280" s="39">
        <v>548</v>
      </c>
      <c r="Z280" s="39">
        <v>489</v>
      </c>
      <c r="AA280" s="39">
        <v>139</v>
      </c>
      <c r="AB280" s="39">
        <v>0</v>
      </c>
      <c r="AC280" s="39">
        <v>0</v>
      </c>
      <c r="AD280" s="39"/>
      <c r="AE280" s="39"/>
      <c r="AF280" s="39"/>
      <c r="AG280" s="39">
        <v>5</v>
      </c>
      <c r="AH280" s="39">
        <v>72</v>
      </c>
      <c r="AI280" s="39">
        <v>69</v>
      </c>
      <c r="AJ280" s="39">
        <v>8</v>
      </c>
      <c r="AK280" s="39">
        <v>0</v>
      </c>
      <c r="AL280" s="39">
        <v>0</v>
      </c>
    </row>
    <row r="281" spans="1:38" ht="19.5" customHeight="1" x14ac:dyDescent="0.2">
      <c r="D281" s="47" t="s">
        <v>99</v>
      </c>
      <c r="F281" s="48">
        <v>8</v>
      </c>
      <c r="G281" s="48">
        <v>110</v>
      </c>
      <c r="H281" s="48">
        <v>110</v>
      </c>
      <c r="I281" s="48">
        <v>8</v>
      </c>
      <c r="J281" s="48">
        <v>0</v>
      </c>
      <c r="K281" s="48">
        <v>0</v>
      </c>
      <c r="L281" s="49"/>
      <c r="M281" s="49"/>
      <c r="N281" s="49"/>
      <c r="O281" s="48">
        <v>7</v>
      </c>
      <c r="P281" s="48">
        <v>113</v>
      </c>
      <c r="Q281" s="48">
        <v>119</v>
      </c>
      <c r="R281" s="48">
        <v>1</v>
      </c>
      <c r="S281" s="48">
        <v>0</v>
      </c>
      <c r="T281" s="48">
        <v>0</v>
      </c>
      <c r="U281" s="49"/>
      <c r="V281" s="49"/>
      <c r="W281" s="49"/>
      <c r="X281" s="48">
        <v>42</v>
      </c>
      <c r="Y281" s="48">
        <v>343</v>
      </c>
      <c r="Z281" s="48">
        <v>333</v>
      </c>
      <c r="AA281" s="48">
        <v>52</v>
      </c>
      <c r="AB281" s="48">
        <v>0</v>
      </c>
      <c r="AC281" s="48">
        <v>0</v>
      </c>
      <c r="AD281" s="49"/>
      <c r="AE281" s="49"/>
      <c r="AF281" s="49"/>
      <c r="AG281" s="48">
        <v>2</v>
      </c>
      <c r="AH281" s="48">
        <v>36</v>
      </c>
      <c r="AI281" s="48">
        <v>34</v>
      </c>
      <c r="AJ281" s="48">
        <v>4</v>
      </c>
      <c r="AK281" s="48">
        <v>0</v>
      </c>
      <c r="AL281" s="48">
        <v>0</v>
      </c>
    </row>
    <row r="282" spans="1:38" ht="20.100000000000001" customHeight="1" x14ac:dyDescent="0.2">
      <c r="D282" s="2" t="s">
        <v>114</v>
      </c>
      <c r="F282" s="39">
        <v>2</v>
      </c>
      <c r="G282" s="39">
        <v>51</v>
      </c>
      <c r="H282" s="39">
        <v>52</v>
      </c>
      <c r="I282" s="39">
        <v>1</v>
      </c>
      <c r="J282" s="39">
        <v>0</v>
      </c>
      <c r="K282" s="39">
        <v>0</v>
      </c>
      <c r="L282" s="39"/>
      <c r="M282" s="39"/>
      <c r="N282" s="39"/>
      <c r="O282" s="39">
        <v>3</v>
      </c>
      <c r="P282" s="39">
        <v>44</v>
      </c>
      <c r="Q282" s="39">
        <v>43</v>
      </c>
      <c r="R282" s="39">
        <v>4</v>
      </c>
      <c r="S282" s="39">
        <v>0</v>
      </c>
      <c r="T282" s="39">
        <v>0</v>
      </c>
      <c r="U282" s="39"/>
      <c r="V282" s="39"/>
      <c r="W282" s="39"/>
      <c r="X282" s="39">
        <v>74</v>
      </c>
      <c r="Y282" s="39">
        <v>556</v>
      </c>
      <c r="Z282" s="39">
        <v>586</v>
      </c>
      <c r="AA282" s="39">
        <v>44</v>
      </c>
      <c r="AB282" s="39">
        <v>0</v>
      </c>
      <c r="AC282" s="39">
        <v>0</v>
      </c>
      <c r="AD282" s="39"/>
      <c r="AE282" s="39"/>
      <c r="AF282" s="39"/>
      <c r="AG282" s="39">
        <v>0</v>
      </c>
      <c r="AH282" s="39">
        <v>24</v>
      </c>
      <c r="AI282" s="39">
        <v>21</v>
      </c>
      <c r="AJ282" s="39">
        <v>3</v>
      </c>
      <c r="AK282" s="39">
        <v>0</v>
      </c>
      <c r="AL282" s="39">
        <v>0</v>
      </c>
    </row>
    <row r="283" spans="1:38" ht="19.5" customHeight="1" x14ac:dyDescent="0.2">
      <c r="D283" s="47" t="s">
        <v>101</v>
      </c>
      <c r="F283" s="48">
        <v>92</v>
      </c>
      <c r="G283" s="48">
        <v>73</v>
      </c>
      <c r="H283" s="48">
        <v>84</v>
      </c>
      <c r="I283" s="48">
        <v>81</v>
      </c>
      <c r="J283" s="48">
        <v>0</v>
      </c>
      <c r="K283" s="48">
        <v>0</v>
      </c>
      <c r="L283" s="49"/>
      <c r="M283" s="49"/>
      <c r="N283" s="49"/>
      <c r="O283" s="48">
        <v>30</v>
      </c>
      <c r="P283" s="48">
        <v>160</v>
      </c>
      <c r="Q283" s="48">
        <v>174</v>
      </c>
      <c r="R283" s="48">
        <v>16</v>
      </c>
      <c r="S283" s="48">
        <v>0</v>
      </c>
      <c r="T283" s="48">
        <v>0</v>
      </c>
      <c r="U283" s="49"/>
      <c r="V283" s="49"/>
      <c r="W283" s="49"/>
      <c r="X283" s="48">
        <v>110</v>
      </c>
      <c r="Y283" s="48">
        <v>619</v>
      </c>
      <c r="Z283" s="48">
        <v>601</v>
      </c>
      <c r="AA283" s="48">
        <v>128</v>
      </c>
      <c r="AB283" s="48">
        <v>0</v>
      </c>
      <c r="AC283" s="48">
        <v>0</v>
      </c>
      <c r="AD283" s="49"/>
      <c r="AE283" s="49"/>
      <c r="AF283" s="49"/>
      <c r="AG283" s="48">
        <v>8</v>
      </c>
      <c r="AH283" s="48">
        <v>42</v>
      </c>
      <c r="AI283" s="48">
        <v>43</v>
      </c>
      <c r="AJ283" s="48">
        <v>7</v>
      </c>
      <c r="AK283" s="48">
        <v>0</v>
      </c>
      <c r="AL283" s="48">
        <v>0</v>
      </c>
    </row>
    <row r="284" spans="1:38" ht="20.100000000000001" customHeight="1" x14ac:dyDescent="0.2"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</row>
    <row r="285" spans="1:38" s="1" customFormat="1" ht="20.100000000000001" customHeight="1" x14ac:dyDescent="0.25">
      <c r="A285" s="3"/>
      <c r="B285" s="6"/>
      <c r="C285" s="51" t="s">
        <v>189</v>
      </c>
      <c r="D285" s="52"/>
      <c r="E285" s="5"/>
      <c r="F285" s="53">
        <v>149</v>
      </c>
      <c r="G285" s="53">
        <v>420</v>
      </c>
      <c r="H285" s="53">
        <v>458</v>
      </c>
      <c r="I285" s="53">
        <v>111</v>
      </c>
      <c r="J285" s="53">
        <v>0</v>
      </c>
      <c r="K285" s="53">
        <v>0</v>
      </c>
      <c r="L285" s="54"/>
      <c r="M285" s="54"/>
      <c r="N285" s="54"/>
      <c r="O285" s="53">
        <v>84</v>
      </c>
      <c r="P285" s="53">
        <v>688</v>
      </c>
      <c r="Q285" s="53">
        <v>711</v>
      </c>
      <c r="R285" s="53">
        <v>61</v>
      </c>
      <c r="S285" s="53">
        <v>0</v>
      </c>
      <c r="T285" s="53">
        <v>0</v>
      </c>
      <c r="U285" s="54"/>
      <c r="V285" s="54"/>
      <c r="W285" s="54"/>
      <c r="X285" s="53">
        <v>430</v>
      </c>
      <c r="Y285" s="53">
        <v>3120</v>
      </c>
      <c r="Z285" s="53">
        <v>3073</v>
      </c>
      <c r="AA285" s="53">
        <v>477</v>
      </c>
      <c r="AB285" s="53">
        <v>0</v>
      </c>
      <c r="AC285" s="53">
        <v>0</v>
      </c>
      <c r="AD285" s="54"/>
      <c r="AE285" s="54"/>
      <c r="AF285" s="54"/>
      <c r="AG285" s="53">
        <v>30</v>
      </c>
      <c r="AH285" s="53">
        <v>289</v>
      </c>
      <c r="AI285" s="53">
        <v>282</v>
      </c>
      <c r="AJ285" s="53">
        <v>37</v>
      </c>
      <c r="AK285" s="53">
        <v>0</v>
      </c>
      <c r="AL285" s="53">
        <v>0</v>
      </c>
    </row>
    <row r="286" spans="1:38" ht="20.100000000000001" customHeight="1" x14ac:dyDescent="0.2"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</row>
    <row r="287" spans="1:38" ht="20.100000000000001" customHeight="1" x14ac:dyDescent="0.2">
      <c r="C287" s="3" t="s">
        <v>130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</row>
    <row r="288" spans="1:38" ht="20.100000000000001" customHeight="1" x14ac:dyDescent="0.2">
      <c r="D288" s="2" t="s">
        <v>122</v>
      </c>
      <c r="F288" s="39">
        <v>0</v>
      </c>
      <c r="G288" s="39">
        <v>0</v>
      </c>
      <c r="H288" s="39">
        <v>0</v>
      </c>
      <c r="I288" s="39">
        <v>0</v>
      </c>
      <c r="J288" s="39">
        <v>0</v>
      </c>
      <c r="K288" s="39">
        <v>0</v>
      </c>
      <c r="L288" s="39"/>
      <c r="M288" s="39"/>
      <c r="N288" s="39"/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</v>
      </c>
      <c r="U288" s="39"/>
      <c r="V288" s="39"/>
      <c r="W288" s="39"/>
      <c r="X288" s="39">
        <v>105</v>
      </c>
      <c r="Y288" s="39">
        <v>755</v>
      </c>
      <c r="Z288" s="39">
        <v>731</v>
      </c>
      <c r="AA288" s="39">
        <v>129</v>
      </c>
      <c r="AB288" s="39">
        <v>0</v>
      </c>
      <c r="AC288" s="39">
        <v>0</v>
      </c>
      <c r="AD288" s="39"/>
      <c r="AE288" s="39"/>
      <c r="AF288" s="39"/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</row>
    <row r="289" spans="1:38" ht="20.100000000000001" customHeight="1" x14ac:dyDescent="0.2"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</row>
    <row r="290" spans="1:38" s="1" customFormat="1" ht="20.100000000000001" customHeight="1" x14ac:dyDescent="0.25">
      <c r="A290" s="3"/>
      <c r="B290" s="6"/>
      <c r="C290" s="51" t="s">
        <v>133</v>
      </c>
      <c r="D290" s="52"/>
      <c r="E290" s="5"/>
      <c r="F290" s="53">
        <v>0</v>
      </c>
      <c r="G290" s="53">
        <v>0</v>
      </c>
      <c r="H290" s="53">
        <v>0</v>
      </c>
      <c r="I290" s="53">
        <v>0</v>
      </c>
      <c r="J290" s="53">
        <v>0</v>
      </c>
      <c r="K290" s="53">
        <v>0</v>
      </c>
      <c r="L290" s="54"/>
      <c r="M290" s="54"/>
      <c r="N290" s="54"/>
      <c r="O290" s="53">
        <v>0</v>
      </c>
      <c r="P290" s="53">
        <v>0</v>
      </c>
      <c r="Q290" s="53">
        <v>0</v>
      </c>
      <c r="R290" s="53">
        <v>0</v>
      </c>
      <c r="S290" s="53">
        <v>0</v>
      </c>
      <c r="T290" s="53">
        <v>0</v>
      </c>
      <c r="U290" s="54"/>
      <c r="V290" s="54"/>
      <c r="W290" s="54"/>
      <c r="X290" s="53">
        <v>105</v>
      </c>
      <c r="Y290" s="53">
        <v>755</v>
      </c>
      <c r="Z290" s="53">
        <v>731</v>
      </c>
      <c r="AA290" s="53">
        <v>129</v>
      </c>
      <c r="AB290" s="53">
        <v>0</v>
      </c>
      <c r="AC290" s="53">
        <v>0</v>
      </c>
      <c r="AD290" s="54"/>
      <c r="AE290" s="54"/>
      <c r="AF290" s="54"/>
      <c r="AG290" s="53">
        <v>0</v>
      </c>
      <c r="AH290" s="53">
        <v>0</v>
      </c>
      <c r="AI290" s="53">
        <v>0</v>
      </c>
      <c r="AJ290" s="53">
        <v>0</v>
      </c>
      <c r="AK290" s="53">
        <v>0</v>
      </c>
      <c r="AL290" s="53">
        <v>0</v>
      </c>
    </row>
    <row r="291" spans="1:38" ht="20.100000000000001" customHeight="1" x14ac:dyDescent="0.2"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</row>
    <row r="292" spans="1:38" ht="20.100000000000001" customHeight="1" x14ac:dyDescent="0.2">
      <c r="C292" s="3" t="s">
        <v>0</v>
      </c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</row>
    <row r="293" spans="1:38" ht="20.100000000000001" customHeight="1" x14ac:dyDescent="0.2">
      <c r="D293" s="2" t="s">
        <v>96</v>
      </c>
      <c r="F293" s="39">
        <v>115</v>
      </c>
      <c r="G293" s="39">
        <v>1014</v>
      </c>
      <c r="H293" s="39">
        <v>997</v>
      </c>
      <c r="I293" s="39">
        <v>132</v>
      </c>
      <c r="J293" s="39">
        <v>0</v>
      </c>
      <c r="K293" s="39">
        <v>0</v>
      </c>
      <c r="L293" s="39"/>
      <c r="M293" s="39"/>
      <c r="N293" s="39"/>
      <c r="O293" s="39">
        <v>0</v>
      </c>
      <c r="P293" s="39">
        <v>12</v>
      </c>
      <c r="Q293" s="39">
        <v>11</v>
      </c>
      <c r="R293" s="39">
        <v>1</v>
      </c>
      <c r="S293" s="39">
        <v>0</v>
      </c>
      <c r="T293" s="39">
        <v>0</v>
      </c>
      <c r="U293" s="39"/>
      <c r="V293" s="39"/>
      <c r="W293" s="39"/>
      <c r="X293" s="39">
        <v>6</v>
      </c>
      <c r="Y293" s="39">
        <v>17</v>
      </c>
      <c r="Z293" s="39">
        <v>22</v>
      </c>
      <c r="AA293" s="39">
        <v>1</v>
      </c>
      <c r="AB293" s="39">
        <v>0</v>
      </c>
      <c r="AC293" s="39">
        <v>0</v>
      </c>
      <c r="AD293" s="39"/>
      <c r="AE293" s="39"/>
      <c r="AF293" s="39"/>
      <c r="AG293" s="39">
        <v>0</v>
      </c>
      <c r="AH293" s="39">
        <v>0</v>
      </c>
      <c r="AI293" s="39">
        <v>0</v>
      </c>
      <c r="AJ293" s="39">
        <v>0</v>
      </c>
      <c r="AK293" s="39">
        <v>0</v>
      </c>
      <c r="AL293" s="39">
        <v>0</v>
      </c>
    </row>
    <row r="294" spans="1:38" ht="19.5" customHeight="1" x14ac:dyDescent="0.2">
      <c r="D294" s="47" t="s">
        <v>97</v>
      </c>
      <c r="F294" s="48">
        <v>96</v>
      </c>
      <c r="G294" s="48">
        <v>885</v>
      </c>
      <c r="H294" s="48">
        <v>884</v>
      </c>
      <c r="I294" s="48">
        <v>97</v>
      </c>
      <c r="J294" s="48">
        <v>0</v>
      </c>
      <c r="K294" s="48">
        <v>0</v>
      </c>
      <c r="L294" s="49"/>
      <c r="M294" s="49"/>
      <c r="N294" s="49"/>
      <c r="O294" s="48">
        <v>5</v>
      </c>
      <c r="P294" s="48">
        <v>5</v>
      </c>
      <c r="Q294" s="48">
        <v>10</v>
      </c>
      <c r="R294" s="48">
        <v>0</v>
      </c>
      <c r="S294" s="48">
        <v>0</v>
      </c>
      <c r="T294" s="48">
        <v>0</v>
      </c>
      <c r="U294" s="49"/>
      <c r="V294" s="49"/>
      <c r="W294" s="49"/>
      <c r="X294" s="48">
        <v>3</v>
      </c>
      <c r="Y294" s="48">
        <v>8</v>
      </c>
      <c r="Z294" s="48">
        <v>7</v>
      </c>
      <c r="AA294" s="48">
        <v>4</v>
      </c>
      <c r="AB294" s="48">
        <v>0</v>
      </c>
      <c r="AC294" s="48">
        <v>0</v>
      </c>
      <c r="AD294" s="49"/>
      <c r="AE294" s="49"/>
      <c r="AF294" s="49"/>
      <c r="AG294" s="48">
        <v>0</v>
      </c>
      <c r="AH294" s="48">
        <v>0</v>
      </c>
      <c r="AI294" s="48">
        <v>0</v>
      </c>
      <c r="AJ294" s="48">
        <v>0</v>
      </c>
      <c r="AK294" s="48">
        <v>0</v>
      </c>
      <c r="AL294" s="48">
        <v>0</v>
      </c>
    </row>
    <row r="295" spans="1:38" ht="20.100000000000001" customHeight="1" x14ac:dyDescent="0.2"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</row>
    <row r="296" spans="1:38" s="1" customFormat="1" ht="20.100000000000001" customHeight="1" x14ac:dyDescent="0.25">
      <c r="A296" s="3"/>
      <c r="B296" s="6"/>
      <c r="C296" s="51" t="s">
        <v>120</v>
      </c>
      <c r="D296" s="52"/>
      <c r="E296" s="5"/>
      <c r="F296" s="53">
        <v>211</v>
      </c>
      <c r="G296" s="53">
        <v>1899</v>
      </c>
      <c r="H296" s="53">
        <v>1881</v>
      </c>
      <c r="I296" s="53">
        <v>229</v>
      </c>
      <c r="J296" s="53">
        <v>0</v>
      </c>
      <c r="K296" s="53">
        <v>0</v>
      </c>
      <c r="L296" s="54"/>
      <c r="M296" s="54"/>
      <c r="N296" s="54"/>
      <c r="O296" s="53">
        <v>5</v>
      </c>
      <c r="P296" s="53">
        <v>17</v>
      </c>
      <c r="Q296" s="53">
        <v>21</v>
      </c>
      <c r="R296" s="53">
        <v>1</v>
      </c>
      <c r="S296" s="53">
        <v>0</v>
      </c>
      <c r="T296" s="53">
        <v>0</v>
      </c>
      <c r="U296" s="54"/>
      <c r="V296" s="54"/>
      <c r="W296" s="54"/>
      <c r="X296" s="53">
        <v>9</v>
      </c>
      <c r="Y296" s="53">
        <v>25</v>
      </c>
      <c r="Z296" s="53">
        <v>29</v>
      </c>
      <c r="AA296" s="53">
        <v>5</v>
      </c>
      <c r="AB296" s="53">
        <v>0</v>
      </c>
      <c r="AC296" s="53">
        <v>0</v>
      </c>
      <c r="AD296" s="54"/>
      <c r="AE296" s="54"/>
      <c r="AF296" s="54"/>
      <c r="AG296" s="53">
        <v>0</v>
      </c>
      <c r="AH296" s="53">
        <v>0</v>
      </c>
      <c r="AI296" s="53">
        <v>0</v>
      </c>
      <c r="AJ296" s="53">
        <v>0</v>
      </c>
      <c r="AK296" s="53">
        <v>0</v>
      </c>
      <c r="AL296" s="53">
        <v>0</v>
      </c>
    </row>
    <row r="297" spans="1:38" ht="20.100000000000001" customHeight="1" x14ac:dyDescent="0.2"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</row>
    <row r="298" spans="1:38" s="1" customFormat="1" ht="20.100000000000001" customHeight="1" x14ac:dyDescent="0.2">
      <c r="A298" s="3"/>
      <c r="B298" s="6"/>
      <c r="C298" s="3" t="s">
        <v>139</v>
      </c>
      <c r="D298" s="3"/>
      <c r="E298" s="5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</row>
    <row r="299" spans="1:38" ht="20.100000000000001" customHeight="1" x14ac:dyDescent="0.2">
      <c r="D299" s="2" t="s">
        <v>190</v>
      </c>
      <c r="F299" s="39">
        <v>0</v>
      </c>
      <c r="G299" s="39">
        <v>0</v>
      </c>
      <c r="H299" s="39">
        <v>0</v>
      </c>
      <c r="I299" s="39">
        <v>0</v>
      </c>
      <c r="J299" s="39">
        <v>0</v>
      </c>
      <c r="K299" s="39">
        <v>0</v>
      </c>
      <c r="L299" s="39"/>
      <c r="M299" s="39"/>
      <c r="N299" s="39"/>
      <c r="O299" s="39">
        <v>0</v>
      </c>
      <c r="P299" s="39">
        <v>0</v>
      </c>
      <c r="Q299" s="39">
        <v>0</v>
      </c>
      <c r="R299" s="39">
        <v>0</v>
      </c>
      <c r="S299" s="39">
        <v>0</v>
      </c>
      <c r="T299" s="39">
        <v>0</v>
      </c>
      <c r="U299" s="39"/>
      <c r="V299" s="39"/>
      <c r="W299" s="39"/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/>
      <c r="AE299" s="39"/>
      <c r="AF299" s="39"/>
      <c r="AG299" s="39">
        <v>0</v>
      </c>
      <c r="AH299" s="39">
        <v>0</v>
      </c>
      <c r="AI299" s="39">
        <v>0</v>
      </c>
      <c r="AJ299" s="39">
        <v>0</v>
      </c>
      <c r="AK299" s="39">
        <v>0</v>
      </c>
      <c r="AL299" s="39">
        <v>0</v>
      </c>
    </row>
    <row r="300" spans="1:38" ht="19.5" customHeight="1" x14ac:dyDescent="0.2">
      <c r="D300" s="47" t="s">
        <v>191</v>
      </c>
      <c r="F300" s="48">
        <v>0</v>
      </c>
      <c r="G300" s="48">
        <v>0</v>
      </c>
      <c r="H300" s="48">
        <v>0</v>
      </c>
      <c r="I300" s="48">
        <v>0</v>
      </c>
      <c r="J300" s="48">
        <v>0</v>
      </c>
      <c r="K300" s="48">
        <v>0</v>
      </c>
      <c r="L300" s="49"/>
      <c r="M300" s="49"/>
      <c r="N300" s="49"/>
      <c r="O300" s="48">
        <v>0</v>
      </c>
      <c r="P300" s="48">
        <v>0</v>
      </c>
      <c r="Q300" s="48">
        <v>0</v>
      </c>
      <c r="R300" s="48">
        <v>0</v>
      </c>
      <c r="S300" s="48">
        <v>0</v>
      </c>
      <c r="T300" s="48">
        <v>0</v>
      </c>
      <c r="U300" s="49"/>
      <c r="V300" s="49"/>
      <c r="W300" s="49"/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9"/>
      <c r="AE300" s="49"/>
      <c r="AF300" s="49"/>
      <c r="AG300" s="48">
        <v>0</v>
      </c>
      <c r="AH300" s="48">
        <v>0</v>
      </c>
      <c r="AI300" s="48">
        <v>0</v>
      </c>
      <c r="AJ300" s="48">
        <v>0</v>
      </c>
      <c r="AK300" s="48">
        <v>0</v>
      </c>
      <c r="AL300" s="48">
        <v>0</v>
      </c>
    </row>
    <row r="301" spans="1:38" ht="20.100000000000001" customHeight="1" x14ac:dyDescent="0.2">
      <c r="D301" s="2" t="s">
        <v>192</v>
      </c>
      <c r="F301" s="39">
        <v>0</v>
      </c>
      <c r="G301" s="39">
        <v>0</v>
      </c>
      <c r="H301" s="39">
        <v>0</v>
      </c>
      <c r="I301" s="39">
        <v>0</v>
      </c>
      <c r="J301" s="39">
        <v>0</v>
      </c>
      <c r="K301" s="39">
        <v>0</v>
      </c>
      <c r="L301" s="39"/>
      <c r="M301" s="39"/>
      <c r="N301" s="39"/>
      <c r="O301" s="39">
        <v>0</v>
      </c>
      <c r="P301" s="39">
        <v>0</v>
      </c>
      <c r="Q301" s="39">
        <v>0</v>
      </c>
      <c r="R301" s="39">
        <v>0</v>
      </c>
      <c r="S301" s="39">
        <v>0</v>
      </c>
      <c r="T301" s="39">
        <v>0</v>
      </c>
      <c r="U301" s="39"/>
      <c r="V301" s="39"/>
      <c r="W301" s="39"/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/>
      <c r="AE301" s="39"/>
      <c r="AF301" s="39"/>
      <c r="AG301" s="39">
        <v>0</v>
      </c>
      <c r="AH301" s="39">
        <v>0</v>
      </c>
      <c r="AI301" s="39">
        <v>0</v>
      </c>
      <c r="AJ301" s="39">
        <v>0</v>
      </c>
      <c r="AK301" s="39">
        <v>0</v>
      </c>
      <c r="AL301" s="39">
        <v>0</v>
      </c>
    </row>
    <row r="302" spans="1:38" ht="19.5" customHeight="1" x14ac:dyDescent="0.2">
      <c r="D302" s="47" t="s">
        <v>193</v>
      </c>
      <c r="F302" s="48">
        <v>0</v>
      </c>
      <c r="G302" s="48">
        <v>0</v>
      </c>
      <c r="H302" s="48">
        <v>0</v>
      </c>
      <c r="I302" s="48">
        <v>0</v>
      </c>
      <c r="J302" s="48">
        <v>0</v>
      </c>
      <c r="K302" s="48">
        <v>0</v>
      </c>
      <c r="L302" s="49"/>
      <c r="M302" s="49"/>
      <c r="N302" s="49"/>
      <c r="O302" s="48">
        <v>0</v>
      </c>
      <c r="P302" s="48">
        <v>0</v>
      </c>
      <c r="Q302" s="48">
        <v>0</v>
      </c>
      <c r="R302" s="48">
        <v>0</v>
      </c>
      <c r="S302" s="48">
        <v>0</v>
      </c>
      <c r="T302" s="48">
        <v>0</v>
      </c>
      <c r="U302" s="49"/>
      <c r="V302" s="49"/>
      <c r="W302" s="49"/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9"/>
      <c r="AE302" s="49"/>
      <c r="AF302" s="49"/>
      <c r="AG302" s="48">
        <v>0</v>
      </c>
      <c r="AH302" s="48">
        <v>0</v>
      </c>
      <c r="AI302" s="48">
        <v>0</v>
      </c>
      <c r="AJ302" s="48">
        <v>0</v>
      </c>
      <c r="AK302" s="48">
        <v>0</v>
      </c>
      <c r="AL302" s="48">
        <v>0</v>
      </c>
    </row>
    <row r="303" spans="1:38" s="1" customFormat="1" ht="20.100000000000001" customHeight="1" x14ac:dyDescent="0.2">
      <c r="A303" s="3"/>
      <c r="B303" s="6"/>
      <c r="C303" s="3"/>
      <c r="D303" s="3"/>
      <c r="E303" s="5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</row>
    <row r="304" spans="1:38" s="1" customFormat="1" ht="20.100000000000001" customHeight="1" x14ac:dyDescent="0.25">
      <c r="A304" s="3"/>
      <c r="B304" s="6"/>
      <c r="C304" s="51" t="s">
        <v>194</v>
      </c>
      <c r="D304" s="52"/>
      <c r="E304" s="5"/>
      <c r="F304" s="53">
        <v>0</v>
      </c>
      <c r="G304" s="53">
        <v>0</v>
      </c>
      <c r="H304" s="53">
        <v>0</v>
      </c>
      <c r="I304" s="53">
        <v>0</v>
      </c>
      <c r="J304" s="53">
        <v>0</v>
      </c>
      <c r="K304" s="53">
        <v>0</v>
      </c>
      <c r="L304" s="54"/>
      <c r="M304" s="54"/>
      <c r="N304" s="54"/>
      <c r="O304" s="53">
        <v>0</v>
      </c>
      <c r="P304" s="53">
        <v>0</v>
      </c>
      <c r="Q304" s="53">
        <v>0</v>
      </c>
      <c r="R304" s="53">
        <v>0</v>
      </c>
      <c r="S304" s="53">
        <v>0</v>
      </c>
      <c r="T304" s="53">
        <v>0</v>
      </c>
      <c r="U304" s="54"/>
      <c r="V304" s="54"/>
      <c r="W304" s="54"/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0</v>
      </c>
      <c r="AD304" s="54"/>
      <c r="AE304" s="54"/>
      <c r="AF304" s="54"/>
      <c r="AG304" s="53">
        <v>0</v>
      </c>
      <c r="AH304" s="53">
        <v>0</v>
      </c>
      <c r="AI304" s="53">
        <v>0</v>
      </c>
      <c r="AJ304" s="53">
        <v>0</v>
      </c>
      <c r="AK304" s="53">
        <v>0</v>
      </c>
      <c r="AL304" s="53">
        <v>0</v>
      </c>
    </row>
    <row r="305" spans="1:38" s="1" customFormat="1" ht="20.100000000000001" customHeight="1" x14ac:dyDescent="0.2">
      <c r="A305" s="3"/>
      <c r="B305" s="6"/>
      <c r="C305" s="3"/>
      <c r="D305" s="3"/>
      <c r="E305" s="5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</row>
    <row r="306" spans="1:38" s="1" customFormat="1" ht="20.100000000000001" customHeight="1" x14ac:dyDescent="0.25">
      <c r="A306" s="3"/>
      <c r="B306" s="57" t="s">
        <v>195</v>
      </c>
      <c r="C306" s="58"/>
      <c r="D306" s="58"/>
      <c r="E306" s="5"/>
      <c r="F306" s="59">
        <v>654</v>
      </c>
      <c r="G306" s="59">
        <v>7214</v>
      </c>
      <c r="H306" s="59">
        <v>7232</v>
      </c>
      <c r="I306" s="59">
        <v>636</v>
      </c>
      <c r="J306" s="59">
        <v>0</v>
      </c>
      <c r="K306" s="59">
        <v>0</v>
      </c>
      <c r="L306" s="54"/>
      <c r="M306" s="54"/>
      <c r="N306" s="54"/>
      <c r="O306" s="59">
        <v>90</v>
      </c>
      <c r="P306" s="59">
        <v>705</v>
      </c>
      <c r="Q306" s="59">
        <v>733</v>
      </c>
      <c r="R306" s="59">
        <v>62</v>
      </c>
      <c r="S306" s="59">
        <v>0</v>
      </c>
      <c r="T306" s="59">
        <v>0</v>
      </c>
      <c r="U306" s="54"/>
      <c r="V306" s="54"/>
      <c r="W306" s="54"/>
      <c r="X306" s="59">
        <v>567</v>
      </c>
      <c r="Y306" s="59">
        <v>3944</v>
      </c>
      <c r="Z306" s="59">
        <v>3893</v>
      </c>
      <c r="AA306" s="59">
        <v>618</v>
      </c>
      <c r="AB306" s="59">
        <v>0</v>
      </c>
      <c r="AC306" s="59">
        <v>0</v>
      </c>
      <c r="AD306" s="54"/>
      <c r="AE306" s="54"/>
      <c r="AF306" s="54"/>
      <c r="AG306" s="59">
        <v>30</v>
      </c>
      <c r="AH306" s="59">
        <v>289</v>
      </c>
      <c r="AI306" s="59">
        <v>282</v>
      </c>
      <c r="AJ306" s="59">
        <v>37</v>
      </c>
      <c r="AK306" s="59">
        <v>0</v>
      </c>
      <c r="AL306" s="59">
        <v>0</v>
      </c>
    </row>
    <row r="307" spans="1:38" ht="20.100000000000001" customHeight="1" x14ac:dyDescent="0.2"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</row>
    <row r="308" spans="1:38" ht="20.100000000000001" customHeight="1" x14ac:dyDescent="0.2">
      <c r="B308" s="6" t="s">
        <v>196</v>
      </c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</row>
    <row r="309" spans="1:38" ht="20.100000000000001" customHeight="1" x14ac:dyDescent="0.2">
      <c r="C309" s="3" t="s">
        <v>0</v>
      </c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</row>
    <row r="310" spans="1:38" ht="20.100000000000001" customHeight="1" x14ac:dyDescent="0.2">
      <c r="D310" s="2" t="s">
        <v>122</v>
      </c>
      <c r="F310" s="39">
        <v>131</v>
      </c>
      <c r="G310" s="39">
        <v>696</v>
      </c>
      <c r="H310" s="39">
        <v>773</v>
      </c>
      <c r="I310" s="39">
        <v>54</v>
      </c>
      <c r="J310" s="39">
        <v>0</v>
      </c>
      <c r="K310" s="39">
        <v>0</v>
      </c>
      <c r="L310" s="39"/>
      <c r="M310" s="39"/>
      <c r="N310" s="39"/>
      <c r="O310" s="39">
        <v>0</v>
      </c>
      <c r="P310" s="39">
        <v>1</v>
      </c>
      <c r="Q310" s="39">
        <v>1</v>
      </c>
      <c r="R310" s="39">
        <v>0</v>
      </c>
      <c r="S310" s="39">
        <v>0</v>
      </c>
      <c r="T310" s="39">
        <v>0</v>
      </c>
      <c r="U310" s="39"/>
      <c r="V310" s="39"/>
      <c r="W310" s="39"/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/>
      <c r="AE310" s="39"/>
      <c r="AF310" s="39"/>
      <c r="AG310" s="39">
        <v>0</v>
      </c>
      <c r="AH310" s="39">
        <v>0</v>
      </c>
      <c r="AI310" s="39">
        <v>0</v>
      </c>
      <c r="AJ310" s="39">
        <v>0</v>
      </c>
      <c r="AK310" s="39">
        <v>0</v>
      </c>
      <c r="AL310" s="39">
        <v>0</v>
      </c>
    </row>
    <row r="311" spans="1:38" ht="19.5" customHeight="1" x14ac:dyDescent="0.2">
      <c r="D311" s="47" t="s">
        <v>135</v>
      </c>
      <c r="F311" s="48">
        <v>181</v>
      </c>
      <c r="G311" s="48">
        <v>1066</v>
      </c>
      <c r="H311" s="48">
        <v>1106</v>
      </c>
      <c r="I311" s="48">
        <v>141</v>
      </c>
      <c r="J311" s="48">
        <v>0</v>
      </c>
      <c r="K311" s="48">
        <v>0</v>
      </c>
      <c r="L311" s="49"/>
      <c r="M311" s="49"/>
      <c r="N311" s="49"/>
      <c r="O311" s="48">
        <v>0</v>
      </c>
      <c r="P311" s="48">
        <v>0</v>
      </c>
      <c r="Q311" s="48">
        <v>0</v>
      </c>
      <c r="R311" s="48">
        <v>0</v>
      </c>
      <c r="S311" s="48">
        <v>0</v>
      </c>
      <c r="T311" s="48">
        <v>0</v>
      </c>
      <c r="U311" s="49"/>
      <c r="V311" s="49"/>
      <c r="W311" s="49"/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9"/>
      <c r="AE311" s="49"/>
      <c r="AF311" s="49"/>
      <c r="AG311" s="48">
        <v>0</v>
      </c>
      <c r="AH311" s="48">
        <v>0</v>
      </c>
      <c r="AI311" s="48">
        <v>0</v>
      </c>
      <c r="AJ311" s="48">
        <v>0</v>
      </c>
      <c r="AK311" s="48">
        <v>0</v>
      </c>
      <c r="AL311" s="48">
        <v>0</v>
      </c>
    </row>
    <row r="312" spans="1:38" ht="20.100000000000001" customHeight="1" x14ac:dyDescent="0.2">
      <c r="D312" s="50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</row>
    <row r="313" spans="1:38" s="1" customFormat="1" ht="20.100000000000001" customHeight="1" x14ac:dyDescent="0.25">
      <c r="A313" s="3"/>
      <c r="B313" s="6"/>
      <c r="C313" s="51" t="s">
        <v>120</v>
      </c>
      <c r="D313" s="52"/>
      <c r="E313" s="5"/>
      <c r="F313" s="53">
        <v>312</v>
      </c>
      <c r="G313" s="53">
        <v>1762</v>
      </c>
      <c r="H313" s="53">
        <v>1879</v>
      </c>
      <c r="I313" s="53">
        <v>195</v>
      </c>
      <c r="J313" s="53">
        <v>0</v>
      </c>
      <c r="K313" s="53">
        <v>0</v>
      </c>
      <c r="L313" s="54"/>
      <c r="M313" s="54"/>
      <c r="N313" s="54"/>
      <c r="O313" s="53">
        <v>0</v>
      </c>
      <c r="P313" s="53">
        <v>1</v>
      </c>
      <c r="Q313" s="53">
        <v>1</v>
      </c>
      <c r="R313" s="53">
        <v>0</v>
      </c>
      <c r="S313" s="53">
        <v>0</v>
      </c>
      <c r="T313" s="53">
        <v>0</v>
      </c>
      <c r="U313" s="54"/>
      <c r="V313" s="54"/>
      <c r="W313" s="54"/>
      <c r="X313" s="53">
        <v>0</v>
      </c>
      <c r="Y313" s="53">
        <v>0</v>
      </c>
      <c r="Z313" s="53">
        <v>0</v>
      </c>
      <c r="AA313" s="53">
        <v>0</v>
      </c>
      <c r="AB313" s="53">
        <v>0</v>
      </c>
      <c r="AC313" s="53">
        <v>0</v>
      </c>
      <c r="AD313" s="54"/>
      <c r="AE313" s="54"/>
      <c r="AF313" s="54"/>
      <c r="AG313" s="53">
        <v>0</v>
      </c>
      <c r="AH313" s="53">
        <v>0</v>
      </c>
      <c r="AI313" s="53">
        <v>0</v>
      </c>
      <c r="AJ313" s="53">
        <v>0</v>
      </c>
      <c r="AK313" s="53">
        <v>0</v>
      </c>
      <c r="AL313" s="53">
        <v>0</v>
      </c>
    </row>
    <row r="314" spans="1:38" ht="20.100000000000001" customHeight="1" x14ac:dyDescent="0.2"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</row>
    <row r="315" spans="1:38" ht="20.100000000000001" customHeight="1" x14ac:dyDescent="0.2">
      <c r="C315" s="3" t="s">
        <v>154</v>
      </c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</row>
    <row r="316" spans="1:38" ht="20.100000000000001" customHeight="1" x14ac:dyDescent="0.2">
      <c r="D316" s="2" t="s">
        <v>96</v>
      </c>
      <c r="F316" s="39">
        <v>95</v>
      </c>
      <c r="G316" s="39">
        <v>637</v>
      </c>
      <c r="H316" s="39">
        <v>699</v>
      </c>
      <c r="I316" s="39">
        <v>33</v>
      </c>
      <c r="J316" s="39">
        <v>0</v>
      </c>
      <c r="K316" s="39">
        <v>0</v>
      </c>
      <c r="L316" s="39"/>
      <c r="M316" s="39"/>
      <c r="N316" s="39"/>
      <c r="O316" s="39">
        <v>2</v>
      </c>
      <c r="P316" s="39">
        <v>69</v>
      </c>
      <c r="Q316" s="39">
        <v>67</v>
      </c>
      <c r="R316" s="39">
        <v>4</v>
      </c>
      <c r="S316" s="39">
        <v>0</v>
      </c>
      <c r="T316" s="39">
        <v>0</v>
      </c>
      <c r="U316" s="39"/>
      <c r="V316" s="39"/>
      <c r="W316" s="39"/>
      <c r="X316" s="39">
        <v>37</v>
      </c>
      <c r="Y316" s="39">
        <v>228</v>
      </c>
      <c r="Z316" s="39">
        <v>241</v>
      </c>
      <c r="AA316" s="39">
        <v>24</v>
      </c>
      <c r="AB316" s="39">
        <v>0</v>
      </c>
      <c r="AC316" s="39">
        <v>0</v>
      </c>
      <c r="AD316" s="39"/>
      <c r="AE316" s="39"/>
      <c r="AF316" s="39"/>
      <c r="AG316" s="39">
        <v>5</v>
      </c>
      <c r="AH316" s="39">
        <v>29</v>
      </c>
      <c r="AI316" s="39">
        <v>33</v>
      </c>
      <c r="AJ316" s="39">
        <v>1</v>
      </c>
      <c r="AK316" s="39">
        <v>0</v>
      </c>
      <c r="AL316" s="39">
        <v>0</v>
      </c>
    </row>
    <row r="317" spans="1:38" ht="19.5" customHeight="1" x14ac:dyDescent="0.2">
      <c r="D317" s="47" t="s">
        <v>135</v>
      </c>
      <c r="F317" s="48">
        <v>83</v>
      </c>
      <c r="G317" s="48">
        <v>311</v>
      </c>
      <c r="H317" s="48">
        <v>365</v>
      </c>
      <c r="I317" s="48">
        <v>29</v>
      </c>
      <c r="J317" s="48">
        <v>0</v>
      </c>
      <c r="K317" s="48">
        <v>0</v>
      </c>
      <c r="L317" s="49"/>
      <c r="M317" s="49"/>
      <c r="N317" s="49"/>
      <c r="O317" s="48">
        <v>3</v>
      </c>
      <c r="P317" s="48">
        <v>37</v>
      </c>
      <c r="Q317" s="48">
        <v>36</v>
      </c>
      <c r="R317" s="48">
        <v>4</v>
      </c>
      <c r="S317" s="48">
        <v>0</v>
      </c>
      <c r="T317" s="48">
        <v>0</v>
      </c>
      <c r="U317" s="49"/>
      <c r="V317" s="49"/>
      <c r="W317" s="49"/>
      <c r="X317" s="48">
        <v>29</v>
      </c>
      <c r="Y317" s="48">
        <v>202</v>
      </c>
      <c r="Z317" s="48">
        <v>210</v>
      </c>
      <c r="AA317" s="48">
        <v>21</v>
      </c>
      <c r="AB317" s="48">
        <v>0</v>
      </c>
      <c r="AC317" s="48">
        <v>0</v>
      </c>
      <c r="AD317" s="49"/>
      <c r="AE317" s="49"/>
      <c r="AF317" s="49"/>
      <c r="AG317" s="48">
        <v>1</v>
      </c>
      <c r="AH317" s="48">
        <v>7</v>
      </c>
      <c r="AI317" s="48">
        <v>7</v>
      </c>
      <c r="AJ317" s="48">
        <v>1</v>
      </c>
      <c r="AK317" s="48">
        <v>0</v>
      </c>
      <c r="AL317" s="48">
        <v>0</v>
      </c>
    </row>
    <row r="318" spans="1:38" ht="20.100000000000001" customHeight="1" x14ac:dyDescent="0.2">
      <c r="D318" s="2" t="s">
        <v>113</v>
      </c>
      <c r="F318" s="39">
        <v>123</v>
      </c>
      <c r="G318" s="39">
        <v>779</v>
      </c>
      <c r="H318" s="39">
        <v>810</v>
      </c>
      <c r="I318" s="39">
        <v>92</v>
      </c>
      <c r="J318" s="39">
        <v>0</v>
      </c>
      <c r="K318" s="39">
        <v>0</v>
      </c>
      <c r="L318" s="39"/>
      <c r="M318" s="39"/>
      <c r="N318" s="39"/>
      <c r="O318" s="39">
        <v>16</v>
      </c>
      <c r="P318" s="39">
        <v>59</v>
      </c>
      <c r="Q318" s="39">
        <v>62</v>
      </c>
      <c r="R318" s="39">
        <v>13</v>
      </c>
      <c r="S318" s="39">
        <v>0</v>
      </c>
      <c r="T318" s="39">
        <v>0</v>
      </c>
      <c r="U318" s="39"/>
      <c r="V318" s="39"/>
      <c r="W318" s="39"/>
      <c r="X318" s="39">
        <v>48</v>
      </c>
      <c r="Y318" s="39">
        <v>238</v>
      </c>
      <c r="Z318" s="39">
        <v>253</v>
      </c>
      <c r="AA318" s="39">
        <v>33</v>
      </c>
      <c r="AB318" s="39">
        <v>0</v>
      </c>
      <c r="AC318" s="39">
        <v>0</v>
      </c>
      <c r="AD318" s="39"/>
      <c r="AE318" s="39"/>
      <c r="AF318" s="39"/>
      <c r="AG318" s="39">
        <v>2</v>
      </c>
      <c r="AH318" s="39">
        <v>20</v>
      </c>
      <c r="AI318" s="39">
        <v>16</v>
      </c>
      <c r="AJ318" s="39">
        <v>6</v>
      </c>
      <c r="AK318" s="39">
        <v>0</v>
      </c>
      <c r="AL318" s="39">
        <v>0</v>
      </c>
    </row>
    <row r="319" spans="1:38" ht="19.5" customHeight="1" x14ac:dyDescent="0.2">
      <c r="D319" s="47" t="s">
        <v>99</v>
      </c>
      <c r="F319" s="48">
        <v>107</v>
      </c>
      <c r="G319" s="48">
        <v>1100</v>
      </c>
      <c r="H319" s="48">
        <v>1147</v>
      </c>
      <c r="I319" s="48">
        <v>60</v>
      </c>
      <c r="J319" s="48">
        <v>0</v>
      </c>
      <c r="K319" s="48">
        <v>0</v>
      </c>
      <c r="L319" s="49"/>
      <c r="M319" s="49"/>
      <c r="N319" s="49"/>
      <c r="O319" s="48">
        <v>29</v>
      </c>
      <c r="P319" s="48">
        <v>37</v>
      </c>
      <c r="Q319" s="48">
        <v>64</v>
      </c>
      <c r="R319" s="48">
        <v>2</v>
      </c>
      <c r="S319" s="48">
        <v>0</v>
      </c>
      <c r="T319" s="48">
        <v>0</v>
      </c>
      <c r="U319" s="49"/>
      <c r="V319" s="49"/>
      <c r="W319" s="49"/>
      <c r="X319" s="48">
        <v>38</v>
      </c>
      <c r="Y319" s="48">
        <v>249</v>
      </c>
      <c r="Z319" s="48">
        <v>258</v>
      </c>
      <c r="AA319" s="48">
        <v>29</v>
      </c>
      <c r="AB319" s="48">
        <v>0</v>
      </c>
      <c r="AC319" s="48">
        <v>0</v>
      </c>
      <c r="AD319" s="49"/>
      <c r="AE319" s="49"/>
      <c r="AF319" s="49"/>
      <c r="AG319" s="48">
        <v>8</v>
      </c>
      <c r="AH319" s="48">
        <v>37</v>
      </c>
      <c r="AI319" s="48">
        <v>38</v>
      </c>
      <c r="AJ319" s="48">
        <v>7</v>
      </c>
      <c r="AK319" s="48">
        <v>0</v>
      </c>
      <c r="AL319" s="48">
        <v>0</v>
      </c>
    </row>
    <row r="320" spans="1:38" ht="20.100000000000001" customHeight="1" x14ac:dyDescent="0.2">
      <c r="D320" s="2" t="s">
        <v>114</v>
      </c>
      <c r="F320" s="39">
        <v>102</v>
      </c>
      <c r="G320" s="39">
        <v>762</v>
      </c>
      <c r="H320" s="39">
        <v>714</v>
      </c>
      <c r="I320" s="39">
        <v>150</v>
      </c>
      <c r="J320" s="39">
        <v>0</v>
      </c>
      <c r="K320" s="39">
        <v>0</v>
      </c>
      <c r="L320" s="39"/>
      <c r="M320" s="39"/>
      <c r="N320" s="39"/>
      <c r="O320" s="39">
        <v>17</v>
      </c>
      <c r="P320" s="39">
        <v>41</v>
      </c>
      <c r="Q320" s="39">
        <v>42</v>
      </c>
      <c r="R320" s="39">
        <v>16</v>
      </c>
      <c r="S320" s="39">
        <v>0</v>
      </c>
      <c r="T320" s="39">
        <v>0</v>
      </c>
      <c r="U320" s="39"/>
      <c r="V320" s="39"/>
      <c r="W320" s="39"/>
      <c r="X320" s="39">
        <v>32</v>
      </c>
      <c r="Y320" s="39">
        <v>155</v>
      </c>
      <c r="Z320" s="39">
        <v>142</v>
      </c>
      <c r="AA320" s="39">
        <v>45</v>
      </c>
      <c r="AB320" s="39">
        <v>0</v>
      </c>
      <c r="AC320" s="39">
        <v>0</v>
      </c>
      <c r="AD320" s="39"/>
      <c r="AE320" s="39"/>
      <c r="AF320" s="39"/>
      <c r="AG320" s="39">
        <v>1</v>
      </c>
      <c r="AH320" s="39">
        <v>28</v>
      </c>
      <c r="AI320" s="39">
        <v>26</v>
      </c>
      <c r="AJ320" s="39">
        <v>3</v>
      </c>
      <c r="AK320" s="39">
        <v>0</v>
      </c>
      <c r="AL320" s="39">
        <v>0</v>
      </c>
    </row>
    <row r="321" spans="1:38" ht="19.5" customHeight="1" x14ac:dyDescent="0.2">
      <c r="D321" s="47" t="s">
        <v>115</v>
      </c>
      <c r="F321" s="48">
        <v>255</v>
      </c>
      <c r="G321" s="48">
        <v>1219</v>
      </c>
      <c r="H321" s="48">
        <v>1156</v>
      </c>
      <c r="I321" s="48">
        <v>318</v>
      </c>
      <c r="J321" s="48">
        <v>0</v>
      </c>
      <c r="K321" s="48">
        <v>0</v>
      </c>
      <c r="L321" s="49"/>
      <c r="M321" s="49"/>
      <c r="N321" s="49"/>
      <c r="O321" s="48">
        <v>27</v>
      </c>
      <c r="P321" s="48">
        <v>128</v>
      </c>
      <c r="Q321" s="48">
        <v>107</v>
      </c>
      <c r="R321" s="48">
        <v>48</v>
      </c>
      <c r="S321" s="48">
        <v>0</v>
      </c>
      <c r="T321" s="48">
        <v>0</v>
      </c>
      <c r="U321" s="49"/>
      <c r="V321" s="49"/>
      <c r="W321" s="49"/>
      <c r="X321" s="48">
        <v>74</v>
      </c>
      <c r="Y321" s="48">
        <v>181</v>
      </c>
      <c r="Z321" s="48">
        <v>155</v>
      </c>
      <c r="AA321" s="48">
        <v>100</v>
      </c>
      <c r="AB321" s="48">
        <v>0</v>
      </c>
      <c r="AC321" s="48">
        <v>0</v>
      </c>
      <c r="AD321" s="49"/>
      <c r="AE321" s="49"/>
      <c r="AF321" s="49"/>
      <c r="AG321" s="48">
        <v>4</v>
      </c>
      <c r="AH321" s="48">
        <v>49</v>
      </c>
      <c r="AI321" s="48">
        <v>43</v>
      </c>
      <c r="AJ321" s="48">
        <v>10</v>
      </c>
      <c r="AK321" s="48">
        <v>0</v>
      </c>
      <c r="AL321" s="48">
        <v>0</v>
      </c>
    </row>
    <row r="322" spans="1:38" ht="20.100000000000001" customHeight="1" x14ac:dyDescent="0.2">
      <c r="D322" s="2" t="s">
        <v>116</v>
      </c>
      <c r="F322" s="39">
        <v>63</v>
      </c>
      <c r="G322" s="39">
        <v>647</v>
      </c>
      <c r="H322" s="39">
        <v>648</v>
      </c>
      <c r="I322" s="39">
        <v>62</v>
      </c>
      <c r="J322" s="39">
        <v>0</v>
      </c>
      <c r="K322" s="39">
        <v>0</v>
      </c>
      <c r="L322" s="39"/>
      <c r="M322" s="39"/>
      <c r="N322" s="39"/>
      <c r="O322" s="39">
        <v>69</v>
      </c>
      <c r="P322" s="39">
        <v>67</v>
      </c>
      <c r="Q322" s="39">
        <v>133</v>
      </c>
      <c r="R322" s="39">
        <v>3</v>
      </c>
      <c r="S322" s="39">
        <v>0</v>
      </c>
      <c r="T322" s="39">
        <v>0</v>
      </c>
      <c r="U322" s="39"/>
      <c r="V322" s="39"/>
      <c r="W322" s="39"/>
      <c r="X322" s="39">
        <v>28</v>
      </c>
      <c r="Y322" s="39">
        <v>234</v>
      </c>
      <c r="Z322" s="39">
        <v>227</v>
      </c>
      <c r="AA322" s="39">
        <v>35</v>
      </c>
      <c r="AB322" s="39">
        <v>0</v>
      </c>
      <c r="AC322" s="39">
        <v>0</v>
      </c>
      <c r="AD322" s="39"/>
      <c r="AE322" s="39"/>
      <c r="AF322" s="39"/>
      <c r="AG322" s="39">
        <v>2</v>
      </c>
      <c r="AH322" s="39">
        <v>54</v>
      </c>
      <c r="AI322" s="39">
        <v>54</v>
      </c>
      <c r="AJ322" s="39">
        <v>2</v>
      </c>
      <c r="AK322" s="39">
        <v>0</v>
      </c>
      <c r="AL322" s="39">
        <v>0</v>
      </c>
    </row>
    <row r="323" spans="1:38" ht="19.5" customHeight="1" x14ac:dyDescent="0.2">
      <c r="D323" s="47" t="s">
        <v>103</v>
      </c>
      <c r="F323" s="48">
        <v>93</v>
      </c>
      <c r="G323" s="48">
        <v>756</v>
      </c>
      <c r="H323" s="48">
        <v>726</v>
      </c>
      <c r="I323" s="48">
        <v>123</v>
      </c>
      <c r="J323" s="48">
        <v>0</v>
      </c>
      <c r="K323" s="48">
        <v>0</v>
      </c>
      <c r="L323" s="49"/>
      <c r="M323" s="49"/>
      <c r="N323" s="49"/>
      <c r="O323" s="48">
        <v>22</v>
      </c>
      <c r="P323" s="48">
        <v>119</v>
      </c>
      <c r="Q323" s="48">
        <v>126</v>
      </c>
      <c r="R323" s="48">
        <v>15</v>
      </c>
      <c r="S323" s="48">
        <v>0</v>
      </c>
      <c r="T323" s="48">
        <v>0</v>
      </c>
      <c r="U323" s="49"/>
      <c r="V323" s="49"/>
      <c r="W323" s="49"/>
      <c r="X323" s="48">
        <v>39</v>
      </c>
      <c r="Y323" s="48">
        <v>193</v>
      </c>
      <c r="Z323" s="48">
        <v>208</v>
      </c>
      <c r="AA323" s="48">
        <v>24</v>
      </c>
      <c r="AB323" s="48">
        <v>0</v>
      </c>
      <c r="AC323" s="48">
        <v>0</v>
      </c>
      <c r="AD323" s="49"/>
      <c r="AE323" s="49"/>
      <c r="AF323" s="49"/>
      <c r="AG323" s="48">
        <v>3</v>
      </c>
      <c r="AH323" s="48">
        <v>63</v>
      </c>
      <c r="AI323" s="48">
        <v>59</v>
      </c>
      <c r="AJ323" s="48">
        <v>7</v>
      </c>
      <c r="AK323" s="48">
        <v>0</v>
      </c>
      <c r="AL323" s="48">
        <v>0</v>
      </c>
    </row>
    <row r="324" spans="1:38" ht="20.100000000000001" customHeight="1" x14ac:dyDescent="0.2">
      <c r="D324" s="2" t="s">
        <v>197</v>
      </c>
      <c r="F324" s="39">
        <v>85</v>
      </c>
      <c r="G324" s="39">
        <v>1386</v>
      </c>
      <c r="H324" s="39">
        <v>1286</v>
      </c>
      <c r="I324" s="39">
        <v>185</v>
      </c>
      <c r="J324" s="39">
        <v>0</v>
      </c>
      <c r="K324" s="39">
        <v>0</v>
      </c>
      <c r="L324" s="39"/>
      <c r="M324" s="39"/>
      <c r="N324" s="39"/>
      <c r="O324" s="39">
        <v>4</v>
      </c>
      <c r="P324" s="39">
        <v>39</v>
      </c>
      <c r="Q324" s="39">
        <v>38</v>
      </c>
      <c r="R324" s="39">
        <v>5</v>
      </c>
      <c r="S324" s="39">
        <v>0</v>
      </c>
      <c r="T324" s="39">
        <v>0</v>
      </c>
      <c r="U324" s="39"/>
      <c r="V324" s="39"/>
      <c r="W324" s="39"/>
      <c r="X324" s="39">
        <v>55</v>
      </c>
      <c r="Y324" s="39">
        <v>377</v>
      </c>
      <c r="Z324" s="39">
        <v>387</v>
      </c>
      <c r="AA324" s="39">
        <v>45</v>
      </c>
      <c r="AB324" s="39">
        <v>0</v>
      </c>
      <c r="AC324" s="39">
        <v>0</v>
      </c>
      <c r="AD324" s="39"/>
      <c r="AE324" s="39"/>
      <c r="AF324" s="39"/>
      <c r="AG324" s="39">
        <v>4</v>
      </c>
      <c r="AH324" s="39">
        <v>39</v>
      </c>
      <c r="AI324" s="39">
        <v>42</v>
      </c>
      <c r="AJ324" s="39">
        <v>1</v>
      </c>
      <c r="AK324" s="39">
        <v>0</v>
      </c>
      <c r="AL324" s="39">
        <v>0</v>
      </c>
    </row>
    <row r="325" spans="1:38" ht="19.5" customHeight="1" x14ac:dyDescent="0.2">
      <c r="D325" s="47" t="s">
        <v>198</v>
      </c>
      <c r="F325" s="48">
        <v>410</v>
      </c>
      <c r="G325" s="48">
        <v>772</v>
      </c>
      <c r="H325" s="48">
        <v>756</v>
      </c>
      <c r="I325" s="48">
        <v>426</v>
      </c>
      <c r="J325" s="48">
        <v>0</v>
      </c>
      <c r="K325" s="48">
        <v>0</v>
      </c>
      <c r="L325" s="49"/>
      <c r="M325" s="49"/>
      <c r="N325" s="49"/>
      <c r="O325" s="48">
        <v>44</v>
      </c>
      <c r="P325" s="48">
        <v>73</v>
      </c>
      <c r="Q325" s="48">
        <v>71</v>
      </c>
      <c r="R325" s="48">
        <v>46</v>
      </c>
      <c r="S325" s="48">
        <v>0</v>
      </c>
      <c r="T325" s="48">
        <v>0</v>
      </c>
      <c r="U325" s="49"/>
      <c r="V325" s="49"/>
      <c r="W325" s="49"/>
      <c r="X325" s="48">
        <v>252</v>
      </c>
      <c r="Y325" s="48">
        <v>457</v>
      </c>
      <c r="Z325" s="48">
        <v>475</v>
      </c>
      <c r="AA325" s="48">
        <v>234</v>
      </c>
      <c r="AB325" s="48">
        <v>0</v>
      </c>
      <c r="AC325" s="48">
        <v>0</v>
      </c>
      <c r="AD325" s="49"/>
      <c r="AE325" s="49"/>
      <c r="AF325" s="49"/>
      <c r="AG325" s="48">
        <v>40</v>
      </c>
      <c r="AH325" s="48">
        <v>131</v>
      </c>
      <c r="AI325" s="48">
        <v>130</v>
      </c>
      <c r="AJ325" s="48">
        <v>41</v>
      </c>
      <c r="AK325" s="48">
        <v>0</v>
      </c>
      <c r="AL325" s="48">
        <v>0</v>
      </c>
    </row>
    <row r="326" spans="1:38" ht="20.100000000000001" customHeight="1" x14ac:dyDescent="0.2">
      <c r="D326" s="2" t="s">
        <v>199</v>
      </c>
      <c r="F326" s="39">
        <v>92</v>
      </c>
      <c r="G326" s="39">
        <v>522</v>
      </c>
      <c r="H326" s="39">
        <v>532</v>
      </c>
      <c r="I326" s="39">
        <v>82</v>
      </c>
      <c r="J326" s="39">
        <v>0</v>
      </c>
      <c r="K326" s="39">
        <v>0</v>
      </c>
      <c r="L326" s="39"/>
      <c r="M326" s="39"/>
      <c r="N326" s="39"/>
      <c r="O326" s="39">
        <v>8</v>
      </c>
      <c r="P326" s="39">
        <v>67</v>
      </c>
      <c r="Q326" s="39">
        <v>66</v>
      </c>
      <c r="R326" s="39">
        <v>9</v>
      </c>
      <c r="S326" s="39">
        <v>0</v>
      </c>
      <c r="T326" s="39">
        <v>0</v>
      </c>
      <c r="U326" s="39"/>
      <c r="V326" s="39"/>
      <c r="W326" s="39"/>
      <c r="X326" s="39">
        <v>76</v>
      </c>
      <c r="Y326" s="39">
        <v>295</v>
      </c>
      <c r="Z326" s="39">
        <v>333</v>
      </c>
      <c r="AA326" s="39">
        <v>38</v>
      </c>
      <c r="AB326" s="39">
        <v>0</v>
      </c>
      <c r="AC326" s="39">
        <v>0</v>
      </c>
      <c r="AD326" s="39"/>
      <c r="AE326" s="39"/>
      <c r="AF326" s="39"/>
      <c r="AG326" s="39">
        <v>3</v>
      </c>
      <c r="AH326" s="39">
        <v>62</v>
      </c>
      <c r="AI326" s="39">
        <v>59</v>
      </c>
      <c r="AJ326" s="39">
        <v>6</v>
      </c>
      <c r="AK326" s="39">
        <v>0</v>
      </c>
      <c r="AL326" s="39">
        <v>0</v>
      </c>
    </row>
    <row r="327" spans="1:38" ht="19.5" customHeight="1" x14ac:dyDescent="0.2">
      <c r="D327" s="47" t="s">
        <v>123</v>
      </c>
      <c r="F327" s="48">
        <v>229</v>
      </c>
      <c r="G327" s="48">
        <v>590</v>
      </c>
      <c r="H327" s="48">
        <v>636</v>
      </c>
      <c r="I327" s="48">
        <v>183</v>
      </c>
      <c r="J327" s="48">
        <v>0</v>
      </c>
      <c r="K327" s="48">
        <v>0</v>
      </c>
      <c r="L327" s="49"/>
      <c r="M327" s="49"/>
      <c r="N327" s="49"/>
      <c r="O327" s="48">
        <v>29</v>
      </c>
      <c r="P327" s="48">
        <v>44</v>
      </c>
      <c r="Q327" s="48">
        <v>39</v>
      </c>
      <c r="R327" s="48">
        <v>34</v>
      </c>
      <c r="S327" s="48">
        <v>0</v>
      </c>
      <c r="T327" s="48">
        <v>0</v>
      </c>
      <c r="U327" s="49"/>
      <c r="V327" s="49"/>
      <c r="W327" s="49"/>
      <c r="X327" s="48">
        <v>80</v>
      </c>
      <c r="Y327" s="48">
        <v>176</v>
      </c>
      <c r="Z327" s="48">
        <v>164</v>
      </c>
      <c r="AA327" s="48">
        <v>92</v>
      </c>
      <c r="AB327" s="48">
        <v>0</v>
      </c>
      <c r="AC327" s="48">
        <v>0</v>
      </c>
      <c r="AD327" s="49"/>
      <c r="AE327" s="49"/>
      <c r="AF327" s="49"/>
      <c r="AG327" s="48">
        <v>16</v>
      </c>
      <c r="AH327" s="48">
        <v>22</v>
      </c>
      <c r="AI327" s="48">
        <v>18</v>
      </c>
      <c r="AJ327" s="48">
        <v>20</v>
      </c>
      <c r="AK327" s="48">
        <v>0</v>
      </c>
      <c r="AL327" s="48">
        <v>0</v>
      </c>
    </row>
    <row r="328" spans="1:38" ht="20.100000000000001" customHeight="1" x14ac:dyDescent="0.2">
      <c r="D328" s="2" t="s">
        <v>118</v>
      </c>
      <c r="F328" s="39">
        <v>233</v>
      </c>
      <c r="G328" s="39">
        <v>537</v>
      </c>
      <c r="H328" s="39">
        <v>547</v>
      </c>
      <c r="I328" s="39">
        <v>223</v>
      </c>
      <c r="J328" s="39">
        <v>0</v>
      </c>
      <c r="K328" s="39">
        <v>0</v>
      </c>
      <c r="L328" s="39"/>
      <c r="M328" s="39"/>
      <c r="N328" s="39"/>
      <c r="O328" s="39">
        <v>26</v>
      </c>
      <c r="P328" s="39">
        <v>49</v>
      </c>
      <c r="Q328" s="39">
        <v>56</v>
      </c>
      <c r="R328" s="39">
        <v>19</v>
      </c>
      <c r="S328" s="39">
        <v>0</v>
      </c>
      <c r="T328" s="39">
        <v>0</v>
      </c>
      <c r="U328" s="39"/>
      <c r="V328" s="39"/>
      <c r="W328" s="39"/>
      <c r="X328" s="39">
        <v>81</v>
      </c>
      <c r="Y328" s="39">
        <v>390</v>
      </c>
      <c r="Z328" s="39">
        <v>382</v>
      </c>
      <c r="AA328" s="39">
        <v>89</v>
      </c>
      <c r="AB328" s="39">
        <v>0</v>
      </c>
      <c r="AC328" s="39">
        <v>0</v>
      </c>
      <c r="AD328" s="39"/>
      <c r="AE328" s="39"/>
      <c r="AF328" s="39"/>
      <c r="AG328" s="39">
        <v>17</v>
      </c>
      <c r="AH328" s="39">
        <v>88</v>
      </c>
      <c r="AI328" s="39">
        <v>90</v>
      </c>
      <c r="AJ328" s="39">
        <v>15</v>
      </c>
      <c r="AK328" s="39">
        <v>0</v>
      </c>
      <c r="AL328" s="39">
        <v>0</v>
      </c>
    </row>
    <row r="329" spans="1:38" ht="19.5" customHeight="1" x14ac:dyDescent="0.2">
      <c r="D329" s="47" t="s">
        <v>200</v>
      </c>
      <c r="F329" s="48">
        <v>44</v>
      </c>
      <c r="G329" s="48">
        <v>307</v>
      </c>
      <c r="H329" s="48">
        <v>315</v>
      </c>
      <c r="I329" s="48">
        <v>36</v>
      </c>
      <c r="J329" s="48">
        <v>0</v>
      </c>
      <c r="K329" s="48">
        <v>0</v>
      </c>
      <c r="L329" s="49"/>
      <c r="M329" s="49"/>
      <c r="N329" s="49"/>
      <c r="O329" s="48">
        <v>11</v>
      </c>
      <c r="P329" s="48">
        <v>62</v>
      </c>
      <c r="Q329" s="48">
        <v>66</v>
      </c>
      <c r="R329" s="48">
        <v>7</v>
      </c>
      <c r="S329" s="48">
        <v>0</v>
      </c>
      <c r="T329" s="48">
        <v>0</v>
      </c>
      <c r="U329" s="49"/>
      <c r="V329" s="49"/>
      <c r="W329" s="49"/>
      <c r="X329" s="48">
        <v>9</v>
      </c>
      <c r="Y329" s="48">
        <v>143</v>
      </c>
      <c r="Z329" s="48">
        <v>134</v>
      </c>
      <c r="AA329" s="48">
        <v>18</v>
      </c>
      <c r="AB329" s="48">
        <v>0</v>
      </c>
      <c r="AC329" s="48">
        <v>0</v>
      </c>
      <c r="AD329" s="49"/>
      <c r="AE329" s="49"/>
      <c r="AF329" s="49"/>
      <c r="AG329" s="48">
        <v>0</v>
      </c>
      <c r="AH329" s="48">
        <v>15</v>
      </c>
      <c r="AI329" s="48">
        <v>14</v>
      </c>
      <c r="AJ329" s="48">
        <v>1</v>
      </c>
      <c r="AK329" s="48">
        <v>0</v>
      </c>
      <c r="AL329" s="48">
        <v>0</v>
      </c>
    </row>
    <row r="330" spans="1:38" ht="19.5" customHeight="1" x14ac:dyDescent="0.2">
      <c r="D330" s="50" t="s">
        <v>119</v>
      </c>
      <c r="F330" s="49">
        <v>29</v>
      </c>
      <c r="G330" s="49">
        <v>344</v>
      </c>
      <c r="H330" s="49">
        <v>351</v>
      </c>
      <c r="I330" s="49">
        <v>22</v>
      </c>
      <c r="J330" s="49">
        <v>0</v>
      </c>
      <c r="K330" s="49">
        <v>0</v>
      </c>
      <c r="L330" s="49"/>
      <c r="M330" s="49"/>
      <c r="N330" s="49"/>
      <c r="O330" s="49">
        <v>97</v>
      </c>
      <c r="P330" s="49">
        <v>65</v>
      </c>
      <c r="Q330" s="49">
        <v>153</v>
      </c>
      <c r="R330" s="49">
        <v>9</v>
      </c>
      <c r="S330" s="49">
        <v>0</v>
      </c>
      <c r="T330" s="49">
        <v>0</v>
      </c>
      <c r="U330" s="49"/>
      <c r="V330" s="49"/>
      <c r="W330" s="49"/>
      <c r="X330" s="49">
        <v>19</v>
      </c>
      <c r="Y330" s="49">
        <v>181</v>
      </c>
      <c r="Z330" s="49">
        <v>175</v>
      </c>
      <c r="AA330" s="49">
        <v>25</v>
      </c>
      <c r="AB330" s="49">
        <v>0</v>
      </c>
      <c r="AC330" s="49">
        <v>0</v>
      </c>
      <c r="AD330" s="49"/>
      <c r="AE330" s="49"/>
      <c r="AF330" s="49"/>
      <c r="AG330" s="49">
        <v>0</v>
      </c>
      <c r="AH330" s="49">
        <v>15</v>
      </c>
      <c r="AI330" s="49">
        <v>15</v>
      </c>
      <c r="AJ330" s="49">
        <v>0</v>
      </c>
      <c r="AK330" s="49">
        <v>0</v>
      </c>
      <c r="AL330" s="49">
        <v>0</v>
      </c>
    </row>
    <row r="331" spans="1:38" ht="20.100000000000001" customHeight="1" x14ac:dyDescent="0.2"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</row>
    <row r="332" spans="1:38" s="1" customFormat="1" ht="20.100000000000001" customHeight="1" x14ac:dyDescent="0.25">
      <c r="A332" s="3"/>
      <c r="B332" s="6"/>
      <c r="C332" s="51" t="s">
        <v>159</v>
      </c>
      <c r="D332" s="52"/>
      <c r="E332" s="5"/>
      <c r="F332" s="53">
        <v>2043</v>
      </c>
      <c r="G332" s="53">
        <v>10669</v>
      </c>
      <c r="H332" s="53">
        <v>10688</v>
      </c>
      <c r="I332" s="53">
        <v>2024</v>
      </c>
      <c r="J332" s="53">
        <v>0</v>
      </c>
      <c r="K332" s="53">
        <v>0</v>
      </c>
      <c r="L332" s="54"/>
      <c r="M332" s="54"/>
      <c r="N332" s="54"/>
      <c r="O332" s="53">
        <v>404</v>
      </c>
      <c r="P332" s="53">
        <v>956</v>
      </c>
      <c r="Q332" s="53">
        <v>1126</v>
      </c>
      <c r="R332" s="53">
        <v>234</v>
      </c>
      <c r="S332" s="53">
        <v>0</v>
      </c>
      <c r="T332" s="53">
        <v>0</v>
      </c>
      <c r="U332" s="54"/>
      <c r="V332" s="54"/>
      <c r="W332" s="54"/>
      <c r="X332" s="53">
        <v>897</v>
      </c>
      <c r="Y332" s="53">
        <v>3699</v>
      </c>
      <c r="Z332" s="53">
        <v>3744</v>
      </c>
      <c r="AA332" s="53">
        <v>852</v>
      </c>
      <c r="AB332" s="53">
        <v>0</v>
      </c>
      <c r="AC332" s="53">
        <v>0</v>
      </c>
      <c r="AD332" s="54"/>
      <c r="AE332" s="54"/>
      <c r="AF332" s="54"/>
      <c r="AG332" s="53">
        <v>106</v>
      </c>
      <c r="AH332" s="53">
        <v>659</v>
      </c>
      <c r="AI332" s="53">
        <v>644</v>
      </c>
      <c r="AJ332" s="53">
        <v>121</v>
      </c>
      <c r="AK332" s="53">
        <v>0</v>
      </c>
      <c r="AL332" s="53">
        <v>0</v>
      </c>
    </row>
    <row r="333" spans="1:38" s="1" customFormat="1" ht="20.100000000000001" customHeight="1" x14ac:dyDescent="0.2">
      <c r="A333" s="3"/>
      <c r="B333" s="6"/>
      <c r="C333" s="3"/>
      <c r="D333" s="3"/>
      <c r="E333" s="5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</row>
    <row r="334" spans="1:38" s="1" customFormat="1" ht="20.100000000000001" customHeight="1" x14ac:dyDescent="0.25">
      <c r="A334" s="3"/>
      <c r="B334" s="57" t="s">
        <v>201</v>
      </c>
      <c r="C334" s="58"/>
      <c r="D334" s="58"/>
      <c r="E334" s="5"/>
      <c r="F334" s="59">
        <v>2355</v>
      </c>
      <c r="G334" s="59">
        <v>12431</v>
      </c>
      <c r="H334" s="59">
        <v>12567</v>
      </c>
      <c r="I334" s="59">
        <v>2219</v>
      </c>
      <c r="J334" s="59">
        <v>0</v>
      </c>
      <c r="K334" s="59">
        <v>0</v>
      </c>
      <c r="L334" s="54"/>
      <c r="M334" s="54"/>
      <c r="N334" s="54"/>
      <c r="O334" s="59">
        <v>404</v>
      </c>
      <c r="P334" s="59">
        <v>957</v>
      </c>
      <c r="Q334" s="59">
        <v>1127</v>
      </c>
      <c r="R334" s="59">
        <v>234</v>
      </c>
      <c r="S334" s="59">
        <v>0</v>
      </c>
      <c r="T334" s="59">
        <v>0</v>
      </c>
      <c r="U334" s="54"/>
      <c r="V334" s="54"/>
      <c r="W334" s="54"/>
      <c r="X334" s="59">
        <v>897</v>
      </c>
      <c r="Y334" s="59">
        <v>3699</v>
      </c>
      <c r="Z334" s="59">
        <v>3744</v>
      </c>
      <c r="AA334" s="59">
        <v>852</v>
      </c>
      <c r="AB334" s="59">
        <v>0</v>
      </c>
      <c r="AC334" s="59">
        <v>0</v>
      </c>
      <c r="AD334" s="54"/>
      <c r="AE334" s="54"/>
      <c r="AF334" s="54"/>
      <c r="AG334" s="59">
        <v>106</v>
      </c>
      <c r="AH334" s="59">
        <v>659</v>
      </c>
      <c r="AI334" s="59">
        <v>644</v>
      </c>
      <c r="AJ334" s="59">
        <v>121</v>
      </c>
      <c r="AK334" s="59">
        <v>0</v>
      </c>
      <c r="AL334" s="59">
        <v>0</v>
      </c>
    </row>
    <row r="335" spans="1:38" ht="20.100000000000001" customHeight="1" x14ac:dyDescent="0.2"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</row>
    <row r="336" spans="1:38" ht="20.100000000000001" customHeight="1" x14ac:dyDescent="0.2">
      <c r="B336" s="6" t="s">
        <v>202</v>
      </c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</row>
    <row r="337" spans="1:38" ht="20.100000000000001" customHeight="1" x14ac:dyDescent="0.2">
      <c r="C337" s="3" t="s">
        <v>154</v>
      </c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</row>
    <row r="338" spans="1:38" ht="20.100000000000001" customHeight="1" x14ac:dyDescent="0.2">
      <c r="D338" s="2" t="s">
        <v>203</v>
      </c>
      <c r="F338" s="39">
        <v>498</v>
      </c>
      <c r="G338" s="39">
        <v>516</v>
      </c>
      <c r="H338" s="39">
        <v>426</v>
      </c>
      <c r="I338" s="39">
        <v>588</v>
      </c>
      <c r="J338" s="39">
        <v>0</v>
      </c>
      <c r="K338" s="39">
        <v>0</v>
      </c>
      <c r="L338" s="39"/>
      <c r="M338" s="39"/>
      <c r="N338" s="39"/>
      <c r="O338" s="39">
        <v>86</v>
      </c>
      <c r="P338" s="39">
        <v>62</v>
      </c>
      <c r="Q338" s="39">
        <v>53</v>
      </c>
      <c r="R338" s="39">
        <v>95</v>
      </c>
      <c r="S338" s="39">
        <v>0</v>
      </c>
      <c r="T338" s="39">
        <v>0</v>
      </c>
      <c r="U338" s="39"/>
      <c r="V338" s="39"/>
      <c r="W338" s="39"/>
      <c r="X338" s="39">
        <v>132</v>
      </c>
      <c r="Y338" s="39">
        <v>102</v>
      </c>
      <c r="Z338" s="39">
        <v>82</v>
      </c>
      <c r="AA338" s="39">
        <v>152</v>
      </c>
      <c r="AB338" s="39">
        <v>0</v>
      </c>
      <c r="AC338" s="39">
        <v>0</v>
      </c>
      <c r="AD338" s="39"/>
      <c r="AE338" s="39"/>
      <c r="AF338" s="39"/>
      <c r="AG338" s="39">
        <v>3</v>
      </c>
      <c r="AH338" s="39">
        <v>0</v>
      </c>
      <c r="AI338" s="39">
        <v>0</v>
      </c>
      <c r="AJ338" s="39">
        <v>3</v>
      </c>
      <c r="AK338" s="39">
        <v>0</v>
      </c>
      <c r="AL338" s="39">
        <v>0</v>
      </c>
    </row>
    <row r="339" spans="1:38" ht="19.5" customHeight="1" x14ac:dyDescent="0.2">
      <c r="D339" s="47" t="s">
        <v>204</v>
      </c>
      <c r="F339" s="48">
        <v>66</v>
      </c>
      <c r="G339" s="48">
        <v>445</v>
      </c>
      <c r="H339" s="48">
        <v>474</v>
      </c>
      <c r="I339" s="48">
        <v>37</v>
      </c>
      <c r="J339" s="48">
        <v>0</v>
      </c>
      <c r="K339" s="48">
        <v>0</v>
      </c>
      <c r="L339" s="49"/>
      <c r="M339" s="49"/>
      <c r="N339" s="49"/>
      <c r="O339" s="48">
        <v>24</v>
      </c>
      <c r="P339" s="48">
        <v>132</v>
      </c>
      <c r="Q339" s="48">
        <v>148</v>
      </c>
      <c r="R339" s="48">
        <v>8</v>
      </c>
      <c r="S339" s="48">
        <v>0</v>
      </c>
      <c r="T339" s="48">
        <v>0</v>
      </c>
      <c r="U339" s="49"/>
      <c r="V339" s="49"/>
      <c r="W339" s="49"/>
      <c r="X339" s="48">
        <v>20</v>
      </c>
      <c r="Y339" s="48">
        <v>105</v>
      </c>
      <c r="Z339" s="48">
        <v>116</v>
      </c>
      <c r="AA339" s="48">
        <v>9</v>
      </c>
      <c r="AB339" s="48">
        <v>0</v>
      </c>
      <c r="AC339" s="48">
        <v>0</v>
      </c>
      <c r="AD339" s="49"/>
      <c r="AE339" s="49"/>
      <c r="AF339" s="49"/>
      <c r="AG339" s="48">
        <v>0</v>
      </c>
      <c r="AH339" s="48">
        <v>12</v>
      </c>
      <c r="AI339" s="48">
        <v>12</v>
      </c>
      <c r="AJ339" s="48">
        <v>0</v>
      </c>
      <c r="AK339" s="48">
        <v>0</v>
      </c>
      <c r="AL339" s="48">
        <v>0</v>
      </c>
    </row>
    <row r="340" spans="1:38" ht="20.100000000000001" customHeight="1" x14ac:dyDescent="0.2">
      <c r="D340" s="2" t="s">
        <v>205</v>
      </c>
      <c r="F340" s="39">
        <v>146</v>
      </c>
      <c r="G340" s="39">
        <v>530</v>
      </c>
      <c r="H340" s="39">
        <v>542</v>
      </c>
      <c r="I340" s="39">
        <v>134</v>
      </c>
      <c r="J340" s="39">
        <v>0</v>
      </c>
      <c r="K340" s="39">
        <v>0</v>
      </c>
      <c r="L340" s="39"/>
      <c r="M340" s="39"/>
      <c r="N340" s="39"/>
      <c r="O340" s="39">
        <v>7</v>
      </c>
      <c r="P340" s="39">
        <v>34</v>
      </c>
      <c r="Q340" s="39">
        <v>32</v>
      </c>
      <c r="R340" s="39">
        <v>9</v>
      </c>
      <c r="S340" s="39">
        <v>0</v>
      </c>
      <c r="T340" s="39">
        <v>0</v>
      </c>
      <c r="U340" s="39"/>
      <c r="V340" s="39"/>
      <c r="W340" s="39"/>
      <c r="X340" s="39">
        <v>27</v>
      </c>
      <c r="Y340" s="39">
        <v>111</v>
      </c>
      <c r="Z340" s="39">
        <v>100</v>
      </c>
      <c r="AA340" s="39">
        <v>38</v>
      </c>
      <c r="AB340" s="39">
        <v>0</v>
      </c>
      <c r="AC340" s="39">
        <v>0</v>
      </c>
      <c r="AD340" s="39"/>
      <c r="AE340" s="39"/>
      <c r="AF340" s="39"/>
      <c r="AG340" s="39">
        <v>1</v>
      </c>
      <c r="AH340" s="39">
        <v>3</v>
      </c>
      <c r="AI340" s="39">
        <v>4</v>
      </c>
      <c r="AJ340" s="39">
        <v>0</v>
      </c>
      <c r="AK340" s="39">
        <v>0</v>
      </c>
      <c r="AL340" s="39">
        <v>0</v>
      </c>
    </row>
    <row r="341" spans="1:38" ht="19.5" customHeight="1" x14ac:dyDescent="0.2">
      <c r="D341" s="47" t="s">
        <v>206</v>
      </c>
      <c r="F341" s="48">
        <v>1272</v>
      </c>
      <c r="G341" s="48">
        <v>646</v>
      </c>
      <c r="H341" s="48">
        <v>570</v>
      </c>
      <c r="I341" s="48">
        <v>1348</v>
      </c>
      <c r="J341" s="48">
        <v>0</v>
      </c>
      <c r="K341" s="48">
        <v>0</v>
      </c>
      <c r="L341" s="49"/>
      <c r="M341" s="49"/>
      <c r="N341" s="49"/>
      <c r="O341" s="48">
        <v>265</v>
      </c>
      <c r="P341" s="48">
        <v>236</v>
      </c>
      <c r="Q341" s="48">
        <v>183</v>
      </c>
      <c r="R341" s="48">
        <v>318</v>
      </c>
      <c r="S341" s="48">
        <v>0</v>
      </c>
      <c r="T341" s="48">
        <v>0</v>
      </c>
      <c r="U341" s="49"/>
      <c r="V341" s="49"/>
      <c r="W341" s="49"/>
      <c r="X341" s="48">
        <v>255</v>
      </c>
      <c r="Y341" s="48">
        <v>81</v>
      </c>
      <c r="Z341" s="48">
        <v>56</v>
      </c>
      <c r="AA341" s="48">
        <v>280</v>
      </c>
      <c r="AB341" s="48">
        <v>0</v>
      </c>
      <c r="AC341" s="48">
        <v>0</v>
      </c>
      <c r="AD341" s="49"/>
      <c r="AE341" s="49"/>
      <c r="AF341" s="49"/>
      <c r="AG341" s="48">
        <v>3</v>
      </c>
      <c r="AH341" s="48">
        <v>3</v>
      </c>
      <c r="AI341" s="48">
        <v>0</v>
      </c>
      <c r="AJ341" s="48">
        <v>6</v>
      </c>
      <c r="AK341" s="48">
        <v>0</v>
      </c>
      <c r="AL341" s="48">
        <v>0</v>
      </c>
    </row>
    <row r="342" spans="1:38" ht="19.5" customHeight="1" x14ac:dyDescent="0.2">
      <c r="D342" s="50" t="s">
        <v>207</v>
      </c>
      <c r="F342" s="49">
        <v>3</v>
      </c>
      <c r="G342" s="49">
        <v>13</v>
      </c>
      <c r="H342" s="49">
        <v>14</v>
      </c>
      <c r="I342" s="49">
        <v>2</v>
      </c>
      <c r="J342" s="49">
        <v>0</v>
      </c>
      <c r="K342" s="49">
        <v>0</v>
      </c>
      <c r="L342" s="49"/>
      <c r="M342" s="49"/>
      <c r="N342" s="49"/>
      <c r="O342" s="49">
        <v>21</v>
      </c>
      <c r="P342" s="49">
        <v>208</v>
      </c>
      <c r="Q342" s="49">
        <v>224</v>
      </c>
      <c r="R342" s="49">
        <v>5</v>
      </c>
      <c r="S342" s="49">
        <v>0</v>
      </c>
      <c r="T342" s="49">
        <v>0</v>
      </c>
      <c r="U342" s="49"/>
      <c r="V342" s="49"/>
      <c r="W342" s="49"/>
      <c r="X342" s="49">
        <v>3</v>
      </c>
      <c r="Y342" s="49">
        <v>47</v>
      </c>
      <c r="Z342" s="49">
        <v>39</v>
      </c>
      <c r="AA342" s="49">
        <v>11</v>
      </c>
      <c r="AB342" s="49">
        <v>0</v>
      </c>
      <c r="AC342" s="49">
        <v>0</v>
      </c>
      <c r="AD342" s="49"/>
      <c r="AE342" s="49"/>
      <c r="AF342" s="49"/>
      <c r="AG342" s="49">
        <v>0</v>
      </c>
      <c r="AH342" s="49">
        <v>0</v>
      </c>
      <c r="AI342" s="49">
        <v>0</v>
      </c>
      <c r="AJ342" s="49">
        <v>0</v>
      </c>
      <c r="AK342" s="49">
        <v>0</v>
      </c>
      <c r="AL342" s="49">
        <v>0</v>
      </c>
    </row>
    <row r="343" spans="1:38" ht="19.5" customHeight="1" x14ac:dyDescent="0.2">
      <c r="D343" s="47" t="s">
        <v>208</v>
      </c>
      <c r="F343" s="48">
        <v>1</v>
      </c>
      <c r="G343" s="48">
        <v>42</v>
      </c>
      <c r="H343" s="48">
        <v>38</v>
      </c>
      <c r="I343" s="48">
        <v>5</v>
      </c>
      <c r="J343" s="48">
        <v>0</v>
      </c>
      <c r="K343" s="48">
        <v>0</v>
      </c>
      <c r="L343" s="49"/>
      <c r="M343" s="49"/>
      <c r="N343" s="49"/>
      <c r="O343" s="48">
        <v>1</v>
      </c>
      <c r="P343" s="48">
        <v>30</v>
      </c>
      <c r="Q343" s="48">
        <v>27</v>
      </c>
      <c r="R343" s="48">
        <v>4</v>
      </c>
      <c r="S343" s="48">
        <v>0</v>
      </c>
      <c r="T343" s="48">
        <v>0</v>
      </c>
      <c r="U343" s="49"/>
      <c r="V343" s="49"/>
      <c r="W343" s="49"/>
      <c r="X343" s="48">
        <v>11</v>
      </c>
      <c r="Y343" s="48">
        <v>45</v>
      </c>
      <c r="Z343" s="48">
        <v>52</v>
      </c>
      <c r="AA343" s="48">
        <v>4</v>
      </c>
      <c r="AB343" s="48">
        <v>0</v>
      </c>
      <c r="AC343" s="48">
        <v>0</v>
      </c>
      <c r="AD343" s="49"/>
      <c r="AE343" s="49"/>
      <c r="AF343" s="49"/>
      <c r="AG343" s="48">
        <v>0</v>
      </c>
      <c r="AH343" s="48">
        <v>1</v>
      </c>
      <c r="AI343" s="48">
        <v>0</v>
      </c>
      <c r="AJ343" s="48">
        <v>1</v>
      </c>
      <c r="AK343" s="48">
        <v>0</v>
      </c>
      <c r="AL343" s="48">
        <v>0</v>
      </c>
    </row>
    <row r="344" spans="1:38" ht="20.100000000000001" customHeight="1" x14ac:dyDescent="0.2">
      <c r="D344" s="2" t="s">
        <v>209</v>
      </c>
      <c r="F344" s="39">
        <v>797</v>
      </c>
      <c r="G344" s="39">
        <v>1189</v>
      </c>
      <c r="H344" s="39">
        <v>1264</v>
      </c>
      <c r="I344" s="39">
        <v>722</v>
      </c>
      <c r="J344" s="39">
        <v>0</v>
      </c>
      <c r="K344" s="39">
        <v>0</v>
      </c>
      <c r="L344" s="39"/>
      <c r="M344" s="39"/>
      <c r="N344" s="39"/>
      <c r="O344" s="39">
        <v>74</v>
      </c>
      <c r="P344" s="39">
        <v>53</v>
      </c>
      <c r="Q344" s="39">
        <v>55</v>
      </c>
      <c r="R344" s="39">
        <v>72</v>
      </c>
      <c r="S344" s="39">
        <v>0</v>
      </c>
      <c r="T344" s="39">
        <v>0</v>
      </c>
      <c r="U344" s="39"/>
      <c r="V344" s="39"/>
      <c r="W344" s="39"/>
      <c r="X344" s="39">
        <v>48</v>
      </c>
      <c r="Y344" s="39">
        <v>77</v>
      </c>
      <c r="Z344" s="39">
        <v>66</v>
      </c>
      <c r="AA344" s="39">
        <v>59</v>
      </c>
      <c r="AB344" s="39">
        <v>0</v>
      </c>
      <c r="AC344" s="39">
        <v>0</v>
      </c>
      <c r="AD344" s="39"/>
      <c r="AE344" s="39"/>
      <c r="AF344" s="39"/>
      <c r="AG344" s="39">
        <v>12</v>
      </c>
      <c r="AH344" s="39">
        <v>15</v>
      </c>
      <c r="AI344" s="39">
        <v>16</v>
      </c>
      <c r="AJ344" s="39">
        <v>11</v>
      </c>
      <c r="AK344" s="39">
        <v>0</v>
      </c>
      <c r="AL344" s="39">
        <v>0</v>
      </c>
    </row>
    <row r="345" spans="1:38" ht="19.5" customHeight="1" x14ac:dyDescent="0.2">
      <c r="D345" s="47" t="s">
        <v>210</v>
      </c>
      <c r="F345" s="48">
        <v>284</v>
      </c>
      <c r="G345" s="48">
        <v>1325</v>
      </c>
      <c r="H345" s="48">
        <v>1500</v>
      </c>
      <c r="I345" s="48">
        <v>109</v>
      </c>
      <c r="J345" s="48">
        <v>0</v>
      </c>
      <c r="K345" s="48">
        <v>0</v>
      </c>
      <c r="L345" s="49"/>
      <c r="M345" s="49"/>
      <c r="N345" s="49"/>
      <c r="O345" s="48">
        <v>7</v>
      </c>
      <c r="P345" s="48">
        <v>67</v>
      </c>
      <c r="Q345" s="48">
        <v>69</v>
      </c>
      <c r="R345" s="48">
        <v>5</v>
      </c>
      <c r="S345" s="48">
        <v>0</v>
      </c>
      <c r="T345" s="48">
        <v>0</v>
      </c>
      <c r="U345" s="49"/>
      <c r="V345" s="49"/>
      <c r="W345" s="49"/>
      <c r="X345" s="48">
        <v>17</v>
      </c>
      <c r="Y345" s="48">
        <v>66</v>
      </c>
      <c r="Z345" s="48">
        <v>70</v>
      </c>
      <c r="AA345" s="48">
        <v>13</v>
      </c>
      <c r="AB345" s="48">
        <v>0</v>
      </c>
      <c r="AC345" s="48">
        <v>0</v>
      </c>
      <c r="AD345" s="49"/>
      <c r="AE345" s="49"/>
      <c r="AF345" s="49"/>
      <c r="AG345" s="48">
        <v>3</v>
      </c>
      <c r="AH345" s="48">
        <v>12</v>
      </c>
      <c r="AI345" s="48">
        <v>15</v>
      </c>
      <c r="AJ345" s="48">
        <v>0</v>
      </c>
      <c r="AK345" s="48">
        <v>0</v>
      </c>
      <c r="AL345" s="48">
        <v>0</v>
      </c>
    </row>
    <row r="346" spans="1:38" ht="20.100000000000001" customHeight="1" x14ac:dyDescent="0.2">
      <c r="D346" s="2" t="s">
        <v>211</v>
      </c>
      <c r="F346" s="39">
        <v>389</v>
      </c>
      <c r="G346" s="39">
        <v>2093</v>
      </c>
      <c r="H346" s="39">
        <v>2202</v>
      </c>
      <c r="I346" s="39">
        <v>280</v>
      </c>
      <c r="J346" s="39">
        <v>0</v>
      </c>
      <c r="K346" s="39">
        <v>0</v>
      </c>
      <c r="L346" s="39"/>
      <c r="M346" s="39"/>
      <c r="N346" s="39"/>
      <c r="O346" s="39">
        <v>4</v>
      </c>
      <c r="P346" s="39">
        <v>22</v>
      </c>
      <c r="Q346" s="39">
        <v>22</v>
      </c>
      <c r="R346" s="39">
        <v>4</v>
      </c>
      <c r="S346" s="39">
        <v>0</v>
      </c>
      <c r="T346" s="39">
        <v>0</v>
      </c>
      <c r="U346" s="39"/>
      <c r="V346" s="39"/>
      <c r="W346" s="39"/>
      <c r="X346" s="39">
        <v>49</v>
      </c>
      <c r="Y346" s="39">
        <v>220</v>
      </c>
      <c r="Z346" s="39">
        <v>244</v>
      </c>
      <c r="AA346" s="39">
        <v>25</v>
      </c>
      <c r="AB346" s="39">
        <v>0</v>
      </c>
      <c r="AC346" s="39">
        <v>0</v>
      </c>
      <c r="AD346" s="39"/>
      <c r="AE346" s="39"/>
      <c r="AF346" s="39"/>
      <c r="AG346" s="39">
        <v>0</v>
      </c>
      <c r="AH346" s="39">
        <v>0</v>
      </c>
      <c r="AI346" s="39">
        <v>0</v>
      </c>
      <c r="AJ346" s="39">
        <v>0</v>
      </c>
      <c r="AK346" s="39">
        <v>0</v>
      </c>
      <c r="AL346" s="39">
        <v>0</v>
      </c>
    </row>
    <row r="347" spans="1:38" ht="19.5" customHeight="1" x14ac:dyDescent="0.2">
      <c r="D347" s="47" t="s">
        <v>212</v>
      </c>
      <c r="F347" s="48">
        <v>53</v>
      </c>
      <c r="G347" s="48">
        <v>352</v>
      </c>
      <c r="H347" s="48">
        <v>384</v>
      </c>
      <c r="I347" s="48">
        <v>21</v>
      </c>
      <c r="J347" s="48">
        <v>0</v>
      </c>
      <c r="K347" s="48">
        <v>0</v>
      </c>
      <c r="L347" s="49"/>
      <c r="M347" s="49"/>
      <c r="N347" s="49"/>
      <c r="O347" s="48">
        <v>1</v>
      </c>
      <c r="P347" s="48">
        <v>11</v>
      </c>
      <c r="Q347" s="48">
        <v>12</v>
      </c>
      <c r="R347" s="48">
        <v>0</v>
      </c>
      <c r="S347" s="48">
        <v>0</v>
      </c>
      <c r="T347" s="48">
        <v>0</v>
      </c>
      <c r="U347" s="49"/>
      <c r="V347" s="49"/>
      <c r="W347" s="49"/>
      <c r="X347" s="48">
        <v>3</v>
      </c>
      <c r="Y347" s="48">
        <v>25</v>
      </c>
      <c r="Z347" s="48">
        <v>27</v>
      </c>
      <c r="AA347" s="48">
        <v>1</v>
      </c>
      <c r="AB347" s="48">
        <v>0</v>
      </c>
      <c r="AC347" s="48">
        <v>0</v>
      </c>
      <c r="AD347" s="49"/>
      <c r="AE347" s="49"/>
      <c r="AF347" s="49"/>
      <c r="AG347" s="48">
        <v>0</v>
      </c>
      <c r="AH347" s="48">
        <v>7</v>
      </c>
      <c r="AI347" s="48">
        <v>6</v>
      </c>
      <c r="AJ347" s="48">
        <v>1</v>
      </c>
      <c r="AK347" s="48">
        <v>0</v>
      </c>
      <c r="AL347" s="48">
        <v>0</v>
      </c>
    </row>
    <row r="348" spans="1:38" ht="20.100000000000001" customHeight="1" x14ac:dyDescent="0.2">
      <c r="D348" s="50" t="s">
        <v>213</v>
      </c>
      <c r="F348" s="39">
        <v>54</v>
      </c>
      <c r="G348" s="39">
        <v>270</v>
      </c>
      <c r="H348" s="39">
        <v>297</v>
      </c>
      <c r="I348" s="39">
        <v>27</v>
      </c>
      <c r="J348" s="39">
        <v>0</v>
      </c>
      <c r="K348" s="39">
        <v>0</v>
      </c>
      <c r="L348" s="39"/>
      <c r="M348" s="39"/>
      <c r="N348" s="39"/>
      <c r="O348" s="39">
        <v>20</v>
      </c>
      <c r="P348" s="39">
        <v>46</v>
      </c>
      <c r="Q348" s="39">
        <v>62</v>
      </c>
      <c r="R348" s="39">
        <v>4</v>
      </c>
      <c r="S348" s="39">
        <v>0</v>
      </c>
      <c r="T348" s="39">
        <v>0</v>
      </c>
      <c r="U348" s="39"/>
      <c r="V348" s="39"/>
      <c r="W348" s="39"/>
      <c r="X348" s="39">
        <v>3</v>
      </c>
      <c r="Y348" s="39">
        <v>35</v>
      </c>
      <c r="Z348" s="39">
        <v>34</v>
      </c>
      <c r="AA348" s="39">
        <v>4</v>
      </c>
      <c r="AB348" s="39">
        <v>0</v>
      </c>
      <c r="AC348" s="39">
        <v>0</v>
      </c>
      <c r="AD348" s="39"/>
      <c r="AE348" s="39"/>
      <c r="AF348" s="39"/>
      <c r="AG348" s="39">
        <v>0</v>
      </c>
      <c r="AH348" s="39">
        <v>2</v>
      </c>
      <c r="AI348" s="39">
        <v>2</v>
      </c>
      <c r="AJ348" s="39">
        <v>0</v>
      </c>
      <c r="AK348" s="39">
        <v>0</v>
      </c>
      <c r="AL348" s="39">
        <v>0</v>
      </c>
    </row>
    <row r="349" spans="1:38" ht="20.100000000000001" customHeight="1" x14ac:dyDescent="0.2"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</row>
    <row r="350" spans="1:38" s="1" customFormat="1" ht="20.100000000000001" customHeight="1" x14ac:dyDescent="0.25">
      <c r="A350" s="3"/>
      <c r="B350" s="6"/>
      <c r="C350" s="51" t="s">
        <v>159</v>
      </c>
      <c r="D350" s="52"/>
      <c r="E350" s="5"/>
      <c r="F350" s="53">
        <v>3563</v>
      </c>
      <c r="G350" s="53">
        <v>7421</v>
      </c>
      <c r="H350" s="53">
        <v>7711</v>
      </c>
      <c r="I350" s="53">
        <v>3273</v>
      </c>
      <c r="J350" s="53">
        <v>0</v>
      </c>
      <c r="K350" s="53">
        <v>0</v>
      </c>
      <c r="L350" s="54"/>
      <c r="M350" s="54"/>
      <c r="N350" s="54"/>
      <c r="O350" s="53">
        <v>510</v>
      </c>
      <c r="P350" s="53">
        <v>901</v>
      </c>
      <c r="Q350" s="53">
        <v>887</v>
      </c>
      <c r="R350" s="53">
        <v>524</v>
      </c>
      <c r="S350" s="53">
        <v>0</v>
      </c>
      <c r="T350" s="53">
        <v>0</v>
      </c>
      <c r="U350" s="54"/>
      <c r="V350" s="54"/>
      <c r="W350" s="54"/>
      <c r="X350" s="53">
        <v>568</v>
      </c>
      <c r="Y350" s="53">
        <v>914</v>
      </c>
      <c r="Z350" s="53">
        <v>886</v>
      </c>
      <c r="AA350" s="53">
        <v>596</v>
      </c>
      <c r="AB350" s="53">
        <v>0</v>
      </c>
      <c r="AC350" s="53">
        <v>0</v>
      </c>
      <c r="AD350" s="54"/>
      <c r="AE350" s="54"/>
      <c r="AF350" s="54"/>
      <c r="AG350" s="53">
        <v>22</v>
      </c>
      <c r="AH350" s="53">
        <v>55</v>
      </c>
      <c r="AI350" s="53">
        <v>55</v>
      </c>
      <c r="AJ350" s="53">
        <v>22</v>
      </c>
      <c r="AK350" s="53">
        <v>0</v>
      </c>
      <c r="AL350" s="53">
        <v>0</v>
      </c>
    </row>
    <row r="351" spans="1:38" s="1" customFormat="1" ht="20.100000000000001" customHeight="1" x14ac:dyDescent="0.2">
      <c r="A351" s="3"/>
      <c r="B351" s="6"/>
      <c r="C351" s="3"/>
      <c r="D351" s="3"/>
      <c r="E351" s="5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</row>
    <row r="352" spans="1:38" s="1" customFormat="1" ht="20.100000000000001" customHeight="1" x14ac:dyDescent="0.25">
      <c r="A352" s="3"/>
      <c r="B352" s="57" t="s">
        <v>214</v>
      </c>
      <c r="C352" s="58"/>
      <c r="D352" s="58"/>
      <c r="E352" s="5"/>
      <c r="F352" s="59">
        <v>3563</v>
      </c>
      <c r="G352" s="59">
        <v>7421</v>
      </c>
      <c r="H352" s="59">
        <v>7711</v>
      </c>
      <c r="I352" s="59">
        <v>3273</v>
      </c>
      <c r="J352" s="59">
        <v>0</v>
      </c>
      <c r="K352" s="59">
        <v>0</v>
      </c>
      <c r="L352" s="54"/>
      <c r="M352" s="54"/>
      <c r="N352" s="54"/>
      <c r="O352" s="59">
        <v>510</v>
      </c>
      <c r="P352" s="59">
        <v>901</v>
      </c>
      <c r="Q352" s="59">
        <v>887</v>
      </c>
      <c r="R352" s="59">
        <v>524</v>
      </c>
      <c r="S352" s="59">
        <v>0</v>
      </c>
      <c r="T352" s="59">
        <v>0</v>
      </c>
      <c r="U352" s="54"/>
      <c r="V352" s="54"/>
      <c r="W352" s="54"/>
      <c r="X352" s="59">
        <v>568</v>
      </c>
      <c r="Y352" s="59">
        <v>914</v>
      </c>
      <c r="Z352" s="59">
        <v>886</v>
      </c>
      <c r="AA352" s="59">
        <v>596</v>
      </c>
      <c r="AB352" s="59">
        <v>0</v>
      </c>
      <c r="AC352" s="59">
        <v>0</v>
      </c>
      <c r="AD352" s="54"/>
      <c r="AE352" s="54"/>
      <c r="AF352" s="54"/>
      <c r="AG352" s="59">
        <v>22</v>
      </c>
      <c r="AH352" s="59">
        <v>55</v>
      </c>
      <c r="AI352" s="59">
        <v>55</v>
      </c>
      <c r="AJ352" s="59">
        <v>22</v>
      </c>
      <c r="AK352" s="59">
        <v>0</v>
      </c>
      <c r="AL352" s="59">
        <v>0</v>
      </c>
    </row>
    <row r="353" spans="1:38" ht="20.100000000000001" customHeight="1" x14ac:dyDescent="0.2"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</row>
    <row r="354" spans="1:38" ht="20.100000000000001" customHeight="1" x14ac:dyDescent="0.2">
      <c r="B354" s="6" t="s">
        <v>215</v>
      </c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</row>
    <row r="355" spans="1:38" ht="20.100000000000001" customHeight="1" x14ac:dyDescent="0.2">
      <c r="C355" s="3" t="s">
        <v>154</v>
      </c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</row>
    <row r="356" spans="1:38" ht="20.100000000000001" customHeight="1" x14ac:dyDescent="0.2">
      <c r="D356" s="2" t="s">
        <v>216</v>
      </c>
      <c r="F356" s="39">
        <v>62</v>
      </c>
      <c r="G356" s="39">
        <v>349</v>
      </c>
      <c r="H356" s="39">
        <v>394</v>
      </c>
      <c r="I356" s="39">
        <v>17</v>
      </c>
      <c r="J356" s="39">
        <v>0</v>
      </c>
      <c r="K356" s="39">
        <v>0</v>
      </c>
      <c r="L356" s="39"/>
      <c r="M356" s="39"/>
      <c r="N356" s="39"/>
      <c r="O356" s="39">
        <v>3</v>
      </c>
      <c r="P356" s="39">
        <v>102</v>
      </c>
      <c r="Q356" s="39">
        <v>102</v>
      </c>
      <c r="R356" s="39">
        <v>3</v>
      </c>
      <c r="S356" s="39">
        <v>0</v>
      </c>
      <c r="T356" s="39">
        <v>0</v>
      </c>
      <c r="U356" s="39"/>
      <c r="V356" s="39"/>
      <c r="W356" s="39"/>
      <c r="X356" s="39">
        <v>23</v>
      </c>
      <c r="Y356" s="39">
        <v>135</v>
      </c>
      <c r="Z356" s="39">
        <v>149</v>
      </c>
      <c r="AA356" s="39">
        <v>9</v>
      </c>
      <c r="AB356" s="39">
        <v>0</v>
      </c>
      <c r="AC356" s="39">
        <v>0</v>
      </c>
      <c r="AD356" s="39"/>
      <c r="AE356" s="39"/>
      <c r="AF356" s="39"/>
      <c r="AG356" s="39">
        <v>1</v>
      </c>
      <c r="AH356" s="39">
        <v>9</v>
      </c>
      <c r="AI356" s="39">
        <v>6</v>
      </c>
      <c r="AJ356" s="39">
        <v>4</v>
      </c>
      <c r="AK356" s="39">
        <v>0</v>
      </c>
      <c r="AL356" s="39">
        <v>0</v>
      </c>
    </row>
    <row r="357" spans="1:38" ht="19.5" customHeight="1" x14ac:dyDescent="0.2">
      <c r="D357" s="47" t="s">
        <v>217</v>
      </c>
      <c r="F357" s="48">
        <v>45</v>
      </c>
      <c r="G357" s="48">
        <v>415</v>
      </c>
      <c r="H357" s="48">
        <v>434</v>
      </c>
      <c r="I357" s="48">
        <v>26</v>
      </c>
      <c r="J357" s="48">
        <v>0</v>
      </c>
      <c r="K357" s="48">
        <v>0</v>
      </c>
      <c r="L357" s="49"/>
      <c r="M357" s="49"/>
      <c r="N357" s="49"/>
      <c r="O357" s="48">
        <v>1</v>
      </c>
      <c r="P357" s="48">
        <v>60</v>
      </c>
      <c r="Q357" s="48">
        <v>56</v>
      </c>
      <c r="R357" s="48">
        <v>5</v>
      </c>
      <c r="S357" s="48">
        <v>0</v>
      </c>
      <c r="T357" s="48">
        <v>0</v>
      </c>
      <c r="U357" s="49"/>
      <c r="V357" s="49"/>
      <c r="W357" s="49"/>
      <c r="X357" s="48">
        <v>17</v>
      </c>
      <c r="Y357" s="48">
        <v>117</v>
      </c>
      <c r="Z357" s="48">
        <v>120</v>
      </c>
      <c r="AA357" s="48">
        <v>14</v>
      </c>
      <c r="AB357" s="48">
        <v>0</v>
      </c>
      <c r="AC357" s="48">
        <v>0</v>
      </c>
      <c r="AD357" s="49"/>
      <c r="AE357" s="49"/>
      <c r="AF357" s="49"/>
      <c r="AG357" s="48">
        <v>0</v>
      </c>
      <c r="AH357" s="48">
        <v>2</v>
      </c>
      <c r="AI357" s="48">
        <v>2</v>
      </c>
      <c r="AJ357" s="48">
        <v>0</v>
      </c>
      <c r="AK357" s="48">
        <v>0</v>
      </c>
      <c r="AL357" s="48">
        <v>0</v>
      </c>
    </row>
    <row r="358" spans="1:38" ht="20.100000000000001" customHeight="1" x14ac:dyDescent="0.2">
      <c r="D358" s="2" t="s">
        <v>218</v>
      </c>
      <c r="F358" s="39">
        <v>29</v>
      </c>
      <c r="G358" s="39">
        <v>266</v>
      </c>
      <c r="H358" s="39">
        <v>279</v>
      </c>
      <c r="I358" s="39">
        <v>16</v>
      </c>
      <c r="J358" s="39">
        <v>0</v>
      </c>
      <c r="K358" s="39">
        <v>0</v>
      </c>
      <c r="L358" s="39"/>
      <c r="M358" s="39"/>
      <c r="N358" s="39"/>
      <c r="O358" s="39">
        <v>2</v>
      </c>
      <c r="P358" s="39">
        <v>21</v>
      </c>
      <c r="Q358" s="39">
        <v>22</v>
      </c>
      <c r="R358" s="39">
        <v>1</v>
      </c>
      <c r="S358" s="39">
        <v>0</v>
      </c>
      <c r="T358" s="39">
        <v>0</v>
      </c>
      <c r="U358" s="39"/>
      <c r="V358" s="39"/>
      <c r="W358" s="39"/>
      <c r="X358" s="39">
        <v>9</v>
      </c>
      <c r="Y358" s="39">
        <v>118</v>
      </c>
      <c r="Z358" s="39">
        <v>118</v>
      </c>
      <c r="AA358" s="39">
        <v>9</v>
      </c>
      <c r="AB358" s="39">
        <v>0</v>
      </c>
      <c r="AC358" s="39">
        <v>0</v>
      </c>
      <c r="AD358" s="39"/>
      <c r="AE358" s="39"/>
      <c r="AF358" s="39"/>
      <c r="AG358" s="39">
        <v>2</v>
      </c>
      <c r="AH358" s="39">
        <v>6</v>
      </c>
      <c r="AI358" s="39">
        <v>7</v>
      </c>
      <c r="AJ358" s="39">
        <v>1</v>
      </c>
      <c r="AK358" s="39">
        <v>0</v>
      </c>
      <c r="AL358" s="39">
        <v>0</v>
      </c>
    </row>
    <row r="359" spans="1:38" ht="19.5" customHeight="1" x14ac:dyDescent="0.2">
      <c r="D359" s="47" t="s">
        <v>219</v>
      </c>
      <c r="F359" s="48">
        <v>103</v>
      </c>
      <c r="G359" s="48">
        <v>492</v>
      </c>
      <c r="H359" s="48">
        <v>542</v>
      </c>
      <c r="I359" s="48">
        <v>53</v>
      </c>
      <c r="J359" s="48">
        <v>0</v>
      </c>
      <c r="K359" s="48">
        <v>0</v>
      </c>
      <c r="L359" s="49"/>
      <c r="M359" s="49"/>
      <c r="N359" s="49"/>
      <c r="O359" s="48">
        <v>8</v>
      </c>
      <c r="P359" s="48">
        <v>51</v>
      </c>
      <c r="Q359" s="48">
        <v>53</v>
      </c>
      <c r="R359" s="48">
        <v>6</v>
      </c>
      <c r="S359" s="48">
        <v>0</v>
      </c>
      <c r="T359" s="48">
        <v>0</v>
      </c>
      <c r="U359" s="49"/>
      <c r="V359" s="49"/>
      <c r="W359" s="49"/>
      <c r="X359" s="48">
        <v>29</v>
      </c>
      <c r="Y359" s="48">
        <v>149</v>
      </c>
      <c r="Z359" s="48">
        <v>158</v>
      </c>
      <c r="AA359" s="48">
        <v>20</v>
      </c>
      <c r="AB359" s="48">
        <v>0</v>
      </c>
      <c r="AC359" s="48">
        <v>0</v>
      </c>
      <c r="AD359" s="49"/>
      <c r="AE359" s="49"/>
      <c r="AF359" s="49"/>
      <c r="AG359" s="48">
        <v>2</v>
      </c>
      <c r="AH359" s="48">
        <v>9</v>
      </c>
      <c r="AI359" s="48">
        <v>11</v>
      </c>
      <c r="AJ359" s="48">
        <v>0</v>
      </c>
      <c r="AK359" s="48">
        <v>0</v>
      </c>
      <c r="AL359" s="48">
        <v>0</v>
      </c>
    </row>
    <row r="360" spans="1:38" ht="20.100000000000001" customHeight="1" x14ac:dyDescent="0.2">
      <c r="D360" s="2" t="s">
        <v>114</v>
      </c>
      <c r="F360" s="39">
        <v>87</v>
      </c>
      <c r="G360" s="39">
        <v>792</v>
      </c>
      <c r="H360" s="39">
        <v>829</v>
      </c>
      <c r="I360" s="39">
        <v>50</v>
      </c>
      <c r="J360" s="39">
        <v>0</v>
      </c>
      <c r="K360" s="39">
        <v>0</v>
      </c>
      <c r="L360" s="39"/>
      <c r="M360" s="39"/>
      <c r="N360" s="39"/>
      <c r="O360" s="39">
        <v>3</v>
      </c>
      <c r="P360" s="39">
        <v>64</v>
      </c>
      <c r="Q360" s="39">
        <v>59</v>
      </c>
      <c r="R360" s="39">
        <v>8</v>
      </c>
      <c r="S360" s="39">
        <v>0</v>
      </c>
      <c r="T360" s="39">
        <v>0</v>
      </c>
      <c r="U360" s="39"/>
      <c r="V360" s="39"/>
      <c r="W360" s="39"/>
      <c r="X360" s="39">
        <v>30</v>
      </c>
      <c r="Y360" s="39">
        <v>113</v>
      </c>
      <c r="Z360" s="39">
        <v>128</v>
      </c>
      <c r="AA360" s="39">
        <v>15</v>
      </c>
      <c r="AB360" s="39">
        <v>0</v>
      </c>
      <c r="AC360" s="39">
        <v>0</v>
      </c>
      <c r="AD360" s="39"/>
      <c r="AE360" s="39"/>
      <c r="AF360" s="39"/>
      <c r="AG360" s="39">
        <v>0</v>
      </c>
      <c r="AH360" s="39">
        <v>24</v>
      </c>
      <c r="AI360" s="39">
        <v>23</v>
      </c>
      <c r="AJ360" s="39">
        <v>1</v>
      </c>
      <c r="AK360" s="39">
        <v>0</v>
      </c>
      <c r="AL360" s="39">
        <v>0</v>
      </c>
    </row>
    <row r="361" spans="1:38" ht="19.5" customHeight="1" x14ac:dyDescent="0.2">
      <c r="D361" s="47" t="s">
        <v>220</v>
      </c>
      <c r="F361" s="48">
        <v>64</v>
      </c>
      <c r="G361" s="48">
        <v>623</v>
      </c>
      <c r="H361" s="48">
        <v>636</v>
      </c>
      <c r="I361" s="48">
        <v>51</v>
      </c>
      <c r="J361" s="48">
        <v>0</v>
      </c>
      <c r="K361" s="48">
        <v>0</v>
      </c>
      <c r="L361" s="49"/>
      <c r="M361" s="49"/>
      <c r="N361" s="49"/>
      <c r="O361" s="48">
        <v>6</v>
      </c>
      <c r="P361" s="48">
        <v>65</v>
      </c>
      <c r="Q361" s="48">
        <v>65</v>
      </c>
      <c r="R361" s="48">
        <v>6</v>
      </c>
      <c r="S361" s="48">
        <v>0</v>
      </c>
      <c r="T361" s="48">
        <v>0</v>
      </c>
      <c r="U361" s="49"/>
      <c r="V361" s="49"/>
      <c r="W361" s="49"/>
      <c r="X361" s="48">
        <v>21</v>
      </c>
      <c r="Y361" s="48">
        <v>122</v>
      </c>
      <c r="Z361" s="48">
        <v>134</v>
      </c>
      <c r="AA361" s="48">
        <v>9</v>
      </c>
      <c r="AB361" s="48">
        <v>0</v>
      </c>
      <c r="AC361" s="48">
        <v>0</v>
      </c>
      <c r="AD361" s="49"/>
      <c r="AE361" s="49"/>
      <c r="AF361" s="49"/>
      <c r="AG361" s="48">
        <v>0</v>
      </c>
      <c r="AH361" s="48">
        <v>2</v>
      </c>
      <c r="AI361" s="48">
        <v>2</v>
      </c>
      <c r="AJ361" s="48">
        <v>0</v>
      </c>
      <c r="AK361" s="48">
        <v>0</v>
      </c>
      <c r="AL361" s="48">
        <v>0</v>
      </c>
    </row>
    <row r="362" spans="1:38" ht="20.100000000000001" customHeight="1" x14ac:dyDescent="0.2">
      <c r="D362" s="50" t="s">
        <v>116</v>
      </c>
      <c r="F362" s="49">
        <v>34</v>
      </c>
      <c r="G362" s="49">
        <v>341</v>
      </c>
      <c r="H362" s="49">
        <v>340</v>
      </c>
      <c r="I362" s="49">
        <v>35</v>
      </c>
      <c r="J362" s="49">
        <v>0</v>
      </c>
      <c r="K362" s="49">
        <v>0</v>
      </c>
      <c r="L362" s="49"/>
      <c r="M362" s="49"/>
      <c r="N362" s="49"/>
      <c r="O362" s="49">
        <v>11</v>
      </c>
      <c r="P362" s="49">
        <v>71</v>
      </c>
      <c r="Q362" s="49">
        <v>81</v>
      </c>
      <c r="R362" s="49">
        <v>1</v>
      </c>
      <c r="S362" s="49">
        <v>0</v>
      </c>
      <c r="T362" s="49">
        <v>0</v>
      </c>
      <c r="U362" s="49"/>
      <c r="V362" s="49"/>
      <c r="W362" s="49"/>
      <c r="X362" s="49">
        <v>17</v>
      </c>
      <c r="Y362" s="49">
        <v>128</v>
      </c>
      <c r="Z362" s="49">
        <v>134</v>
      </c>
      <c r="AA362" s="49">
        <v>11</v>
      </c>
      <c r="AB362" s="49">
        <v>0</v>
      </c>
      <c r="AC362" s="49">
        <v>0</v>
      </c>
      <c r="AD362" s="49"/>
      <c r="AE362" s="49"/>
      <c r="AF362" s="49"/>
      <c r="AG362" s="49">
        <v>4</v>
      </c>
      <c r="AH362" s="49">
        <v>24</v>
      </c>
      <c r="AI362" s="49">
        <v>27</v>
      </c>
      <c r="AJ362" s="49">
        <v>1</v>
      </c>
      <c r="AK362" s="49">
        <v>0</v>
      </c>
      <c r="AL362" s="49">
        <v>0</v>
      </c>
    </row>
    <row r="363" spans="1:38" ht="20.100000000000001" customHeight="1" x14ac:dyDescent="0.2">
      <c r="D363" s="47" t="s">
        <v>221</v>
      </c>
      <c r="F363" s="48">
        <v>0</v>
      </c>
      <c r="G363" s="48">
        <v>60</v>
      </c>
      <c r="H363" s="48">
        <v>56</v>
      </c>
      <c r="I363" s="48">
        <v>4</v>
      </c>
      <c r="J363" s="48">
        <v>0</v>
      </c>
      <c r="K363" s="48">
        <v>0</v>
      </c>
      <c r="L363" s="49"/>
      <c r="M363" s="49"/>
      <c r="N363" s="49"/>
      <c r="O363" s="48">
        <v>0</v>
      </c>
      <c r="P363" s="48">
        <v>22</v>
      </c>
      <c r="Q363" s="48">
        <v>18</v>
      </c>
      <c r="R363" s="48">
        <v>4</v>
      </c>
      <c r="S363" s="48">
        <v>0</v>
      </c>
      <c r="T363" s="48">
        <v>0</v>
      </c>
      <c r="U363" s="49"/>
      <c r="V363" s="49"/>
      <c r="W363" s="49"/>
      <c r="X363" s="48">
        <v>0</v>
      </c>
      <c r="Y363" s="48">
        <v>47</v>
      </c>
      <c r="Z363" s="48">
        <v>42</v>
      </c>
      <c r="AA363" s="48">
        <v>5</v>
      </c>
      <c r="AB363" s="48">
        <v>0</v>
      </c>
      <c r="AC363" s="48">
        <v>0</v>
      </c>
      <c r="AD363" s="49"/>
      <c r="AE363" s="49"/>
      <c r="AF363" s="49"/>
      <c r="AG363" s="48">
        <v>0</v>
      </c>
      <c r="AH363" s="48">
        <v>5</v>
      </c>
      <c r="AI363" s="48">
        <v>5</v>
      </c>
      <c r="AJ363" s="48">
        <v>0</v>
      </c>
      <c r="AK363" s="48">
        <v>0</v>
      </c>
      <c r="AL363" s="48">
        <v>0</v>
      </c>
    </row>
    <row r="364" spans="1:38" ht="20.100000000000001" customHeight="1" x14ac:dyDescent="0.2"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</row>
    <row r="365" spans="1:38" s="1" customFormat="1" ht="20.100000000000001" customHeight="1" x14ac:dyDescent="0.25">
      <c r="A365" s="3"/>
      <c r="B365" s="6"/>
      <c r="C365" s="51" t="s">
        <v>159</v>
      </c>
      <c r="D365" s="52"/>
      <c r="E365" s="5"/>
      <c r="F365" s="53">
        <v>424</v>
      </c>
      <c r="G365" s="53">
        <v>3338</v>
      </c>
      <c r="H365" s="53">
        <v>3510</v>
      </c>
      <c r="I365" s="53">
        <v>252</v>
      </c>
      <c r="J365" s="53">
        <v>0</v>
      </c>
      <c r="K365" s="53">
        <v>0</v>
      </c>
      <c r="L365" s="54"/>
      <c r="M365" s="54"/>
      <c r="N365" s="54"/>
      <c r="O365" s="53">
        <v>34</v>
      </c>
      <c r="P365" s="53">
        <v>456</v>
      </c>
      <c r="Q365" s="53">
        <v>456</v>
      </c>
      <c r="R365" s="53">
        <v>34</v>
      </c>
      <c r="S365" s="53">
        <v>0</v>
      </c>
      <c r="T365" s="53">
        <v>0</v>
      </c>
      <c r="U365" s="54"/>
      <c r="V365" s="54"/>
      <c r="W365" s="54"/>
      <c r="X365" s="53">
        <v>146</v>
      </c>
      <c r="Y365" s="53">
        <v>929</v>
      </c>
      <c r="Z365" s="53">
        <v>983</v>
      </c>
      <c r="AA365" s="53">
        <v>92</v>
      </c>
      <c r="AB365" s="53">
        <v>0</v>
      </c>
      <c r="AC365" s="53">
        <v>0</v>
      </c>
      <c r="AD365" s="54"/>
      <c r="AE365" s="54"/>
      <c r="AF365" s="54"/>
      <c r="AG365" s="53">
        <v>9</v>
      </c>
      <c r="AH365" s="53">
        <v>81</v>
      </c>
      <c r="AI365" s="53">
        <v>83</v>
      </c>
      <c r="AJ365" s="53">
        <v>7</v>
      </c>
      <c r="AK365" s="53">
        <v>0</v>
      </c>
      <c r="AL365" s="53">
        <v>0</v>
      </c>
    </row>
    <row r="366" spans="1:38" s="1" customFormat="1" ht="20.100000000000001" customHeight="1" x14ac:dyDescent="0.2">
      <c r="A366" s="3"/>
      <c r="B366" s="6"/>
      <c r="C366" s="3"/>
      <c r="D366" s="3"/>
      <c r="E366" s="5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</row>
    <row r="367" spans="1:38" s="1" customFormat="1" ht="20.100000000000001" customHeight="1" x14ac:dyDescent="0.25">
      <c r="A367" s="3"/>
      <c r="B367" s="57" t="s">
        <v>222</v>
      </c>
      <c r="C367" s="58"/>
      <c r="D367" s="58"/>
      <c r="E367" s="5"/>
      <c r="F367" s="59">
        <v>424</v>
      </c>
      <c r="G367" s="59">
        <v>3338</v>
      </c>
      <c r="H367" s="59">
        <v>3510</v>
      </c>
      <c r="I367" s="59">
        <v>252</v>
      </c>
      <c r="J367" s="59">
        <v>0</v>
      </c>
      <c r="K367" s="59">
        <v>0</v>
      </c>
      <c r="L367" s="54"/>
      <c r="M367" s="54"/>
      <c r="N367" s="54"/>
      <c r="O367" s="59">
        <v>34</v>
      </c>
      <c r="P367" s="59">
        <v>456</v>
      </c>
      <c r="Q367" s="59">
        <v>456</v>
      </c>
      <c r="R367" s="59">
        <v>34</v>
      </c>
      <c r="S367" s="59">
        <v>0</v>
      </c>
      <c r="T367" s="59">
        <v>0</v>
      </c>
      <c r="U367" s="54"/>
      <c r="V367" s="54"/>
      <c r="W367" s="54"/>
      <c r="X367" s="59">
        <v>146</v>
      </c>
      <c r="Y367" s="59">
        <v>929</v>
      </c>
      <c r="Z367" s="59">
        <v>983</v>
      </c>
      <c r="AA367" s="59">
        <v>92</v>
      </c>
      <c r="AB367" s="59">
        <v>0</v>
      </c>
      <c r="AC367" s="59">
        <v>0</v>
      </c>
      <c r="AD367" s="54"/>
      <c r="AE367" s="54"/>
      <c r="AF367" s="54"/>
      <c r="AG367" s="59">
        <v>9</v>
      </c>
      <c r="AH367" s="59">
        <v>81</v>
      </c>
      <c r="AI367" s="59">
        <v>83</v>
      </c>
      <c r="AJ367" s="59">
        <v>7</v>
      </c>
      <c r="AK367" s="59">
        <v>0</v>
      </c>
      <c r="AL367" s="59">
        <v>0</v>
      </c>
    </row>
    <row r="368" spans="1:38" ht="20.100000000000001" customHeight="1" x14ac:dyDescent="0.2"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</row>
    <row r="369" spans="1:38" ht="20.100000000000001" customHeight="1" x14ac:dyDescent="0.2">
      <c r="B369" s="6" t="s">
        <v>223</v>
      </c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</row>
    <row r="370" spans="1:38" ht="20.100000000000001" customHeight="1" x14ac:dyDescent="0.2">
      <c r="C370" s="3" t="s">
        <v>154</v>
      </c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</row>
    <row r="371" spans="1:38" ht="20.100000000000001" customHeight="1" x14ac:dyDescent="0.2">
      <c r="D371" s="2" t="s">
        <v>224</v>
      </c>
      <c r="F371" s="39">
        <v>283</v>
      </c>
      <c r="G371" s="39">
        <v>609</v>
      </c>
      <c r="H371" s="39">
        <v>803</v>
      </c>
      <c r="I371" s="39">
        <v>89</v>
      </c>
      <c r="J371" s="39">
        <v>0</v>
      </c>
      <c r="K371" s="39">
        <v>0</v>
      </c>
      <c r="L371" s="39"/>
      <c r="M371" s="39"/>
      <c r="N371" s="39"/>
      <c r="O371" s="39">
        <v>14</v>
      </c>
      <c r="P371" s="39">
        <v>49</v>
      </c>
      <c r="Q371" s="39">
        <v>60</v>
      </c>
      <c r="R371" s="39">
        <v>3</v>
      </c>
      <c r="S371" s="39">
        <v>0</v>
      </c>
      <c r="T371" s="39">
        <v>0</v>
      </c>
      <c r="U371" s="39"/>
      <c r="V371" s="39"/>
      <c r="W371" s="39"/>
      <c r="X371" s="39">
        <v>64</v>
      </c>
      <c r="Y371" s="39">
        <v>145</v>
      </c>
      <c r="Z371" s="39">
        <v>186</v>
      </c>
      <c r="AA371" s="39">
        <v>23</v>
      </c>
      <c r="AB371" s="39">
        <v>0</v>
      </c>
      <c r="AC371" s="39">
        <v>0</v>
      </c>
      <c r="AD371" s="39"/>
      <c r="AE371" s="39"/>
      <c r="AF371" s="39"/>
      <c r="AG371" s="39">
        <v>25</v>
      </c>
      <c r="AH371" s="39">
        <v>37</v>
      </c>
      <c r="AI371" s="39">
        <v>56</v>
      </c>
      <c r="AJ371" s="39">
        <v>6</v>
      </c>
      <c r="AK371" s="39">
        <v>0</v>
      </c>
      <c r="AL371" s="39">
        <v>0</v>
      </c>
    </row>
    <row r="372" spans="1:38" ht="19.5" customHeight="1" x14ac:dyDescent="0.2">
      <c r="D372" s="47" t="s">
        <v>225</v>
      </c>
      <c r="F372" s="48">
        <v>305</v>
      </c>
      <c r="G372" s="48">
        <v>1044</v>
      </c>
      <c r="H372" s="48">
        <v>1035</v>
      </c>
      <c r="I372" s="48">
        <v>314</v>
      </c>
      <c r="J372" s="48">
        <v>0</v>
      </c>
      <c r="K372" s="48">
        <v>0</v>
      </c>
      <c r="L372" s="49"/>
      <c r="M372" s="49"/>
      <c r="N372" s="49"/>
      <c r="O372" s="48">
        <v>16</v>
      </c>
      <c r="P372" s="48">
        <v>22</v>
      </c>
      <c r="Q372" s="48">
        <v>22</v>
      </c>
      <c r="R372" s="48">
        <v>16</v>
      </c>
      <c r="S372" s="48">
        <v>0</v>
      </c>
      <c r="T372" s="48">
        <v>0</v>
      </c>
      <c r="U372" s="49"/>
      <c r="V372" s="49"/>
      <c r="W372" s="49"/>
      <c r="X372" s="48">
        <v>81</v>
      </c>
      <c r="Y372" s="48">
        <v>199</v>
      </c>
      <c r="Z372" s="48">
        <v>184</v>
      </c>
      <c r="AA372" s="48">
        <v>96</v>
      </c>
      <c r="AB372" s="48">
        <v>0</v>
      </c>
      <c r="AC372" s="48">
        <v>0</v>
      </c>
      <c r="AD372" s="49"/>
      <c r="AE372" s="49"/>
      <c r="AF372" s="49"/>
      <c r="AG372" s="48">
        <v>9</v>
      </c>
      <c r="AH372" s="48">
        <v>10</v>
      </c>
      <c r="AI372" s="48">
        <v>13</v>
      </c>
      <c r="AJ372" s="48">
        <v>6</v>
      </c>
      <c r="AK372" s="48">
        <v>0</v>
      </c>
      <c r="AL372" s="48">
        <v>0</v>
      </c>
    </row>
    <row r="373" spans="1:38" ht="20.100000000000001" customHeight="1" x14ac:dyDescent="0.2">
      <c r="D373" s="2" t="s">
        <v>226</v>
      </c>
      <c r="F373" s="39">
        <v>76</v>
      </c>
      <c r="G373" s="39">
        <v>1178</v>
      </c>
      <c r="H373" s="39">
        <v>1190</v>
      </c>
      <c r="I373" s="39">
        <v>64</v>
      </c>
      <c r="J373" s="39">
        <v>0</v>
      </c>
      <c r="K373" s="39">
        <v>0</v>
      </c>
      <c r="L373" s="39"/>
      <c r="M373" s="39"/>
      <c r="N373" s="39"/>
      <c r="O373" s="39">
        <v>8</v>
      </c>
      <c r="P373" s="39">
        <v>143</v>
      </c>
      <c r="Q373" s="39">
        <v>147</v>
      </c>
      <c r="R373" s="39">
        <v>4</v>
      </c>
      <c r="S373" s="39">
        <v>0</v>
      </c>
      <c r="T373" s="39">
        <v>0</v>
      </c>
      <c r="U373" s="39"/>
      <c r="V373" s="39"/>
      <c r="W373" s="39"/>
      <c r="X373" s="39">
        <v>22</v>
      </c>
      <c r="Y373" s="39">
        <v>194</v>
      </c>
      <c r="Z373" s="39">
        <v>191</v>
      </c>
      <c r="AA373" s="39">
        <v>25</v>
      </c>
      <c r="AB373" s="39">
        <v>0</v>
      </c>
      <c r="AC373" s="39">
        <v>0</v>
      </c>
      <c r="AD373" s="39"/>
      <c r="AE373" s="39"/>
      <c r="AF373" s="39"/>
      <c r="AG373" s="39">
        <v>11</v>
      </c>
      <c r="AH373" s="39">
        <v>77</v>
      </c>
      <c r="AI373" s="39">
        <v>84</v>
      </c>
      <c r="AJ373" s="39">
        <v>4</v>
      </c>
      <c r="AK373" s="39">
        <v>0</v>
      </c>
      <c r="AL373" s="39">
        <v>0</v>
      </c>
    </row>
    <row r="374" spans="1:38" ht="19.5" customHeight="1" x14ac:dyDescent="0.2">
      <c r="D374" s="47" t="s">
        <v>227</v>
      </c>
      <c r="F374" s="48">
        <v>83</v>
      </c>
      <c r="G374" s="48">
        <v>1197</v>
      </c>
      <c r="H374" s="48">
        <v>1185</v>
      </c>
      <c r="I374" s="48">
        <v>95</v>
      </c>
      <c r="J374" s="48">
        <v>0</v>
      </c>
      <c r="K374" s="48">
        <v>0</v>
      </c>
      <c r="L374" s="49"/>
      <c r="M374" s="49"/>
      <c r="N374" s="49"/>
      <c r="O374" s="48">
        <v>1</v>
      </c>
      <c r="P374" s="48">
        <v>29</v>
      </c>
      <c r="Q374" s="48">
        <v>28</v>
      </c>
      <c r="R374" s="48">
        <v>2</v>
      </c>
      <c r="S374" s="48">
        <v>0</v>
      </c>
      <c r="T374" s="48">
        <v>0</v>
      </c>
      <c r="U374" s="49"/>
      <c r="V374" s="49"/>
      <c r="W374" s="49"/>
      <c r="X374" s="48">
        <v>19</v>
      </c>
      <c r="Y374" s="48">
        <v>191</v>
      </c>
      <c r="Z374" s="48">
        <v>184</v>
      </c>
      <c r="AA374" s="48">
        <v>26</v>
      </c>
      <c r="AB374" s="48">
        <v>0</v>
      </c>
      <c r="AC374" s="48">
        <v>0</v>
      </c>
      <c r="AD374" s="49"/>
      <c r="AE374" s="49"/>
      <c r="AF374" s="49"/>
      <c r="AG374" s="48">
        <v>5</v>
      </c>
      <c r="AH374" s="48">
        <v>16</v>
      </c>
      <c r="AI374" s="48">
        <v>15</v>
      </c>
      <c r="AJ374" s="48">
        <v>6</v>
      </c>
      <c r="AK374" s="48">
        <v>0</v>
      </c>
      <c r="AL374" s="48">
        <v>0</v>
      </c>
    </row>
    <row r="375" spans="1:38" ht="20.100000000000001" customHeight="1" x14ac:dyDescent="0.2">
      <c r="D375" s="50" t="s">
        <v>228</v>
      </c>
      <c r="F375" s="49">
        <v>54</v>
      </c>
      <c r="G375" s="49">
        <v>1200</v>
      </c>
      <c r="H375" s="49">
        <v>1176</v>
      </c>
      <c r="I375" s="49">
        <v>78</v>
      </c>
      <c r="J375" s="49">
        <v>0</v>
      </c>
      <c r="K375" s="49">
        <v>0</v>
      </c>
      <c r="L375" s="49"/>
      <c r="M375" s="49"/>
      <c r="N375" s="49"/>
      <c r="O375" s="49">
        <v>7</v>
      </c>
      <c r="P375" s="49">
        <v>72</v>
      </c>
      <c r="Q375" s="49">
        <v>77</v>
      </c>
      <c r="R375" s="49">
        <v>2</v>
      </c>
      <c r="S375" s="49">
        <v>0</v>
      </c>
      <c r="T375" s="49">
        <v>0</v>
      </c>
      <c r="U375" s="49"/>
      <c r="V375" s="49"/>
      <c r="W375" s="49"/>
      <c r="X375" s="49">
        <v>23</v>
      </c>
      <c r="Y375" s="49">
        <v>180</v>
      </c>
      <c r="Z375" s="49">
        <v>177</v>
      </c>
      <c r="AA375" s="49">
        <v>26</v>
      </c>
      <c r="AB375" s="49">
        <v>0</v>
      </c>
      <c r="AC375" s="49">
        <v>0</v>
      </c>
      <c r="AD375" s="49"/>
      <c r="AE375" s="49"/>
      <c r="AF375" s="49"/>
      <c r="AG375" s="49">
        <v>2</v>
      </c>
      <c r="AH375" s="49">
        <v>53</v>
      </c>
      <c r="AI375" s="49">
        <v>43</v>
      </c>
      <c r="AJ375" s="49">
        <v>12</v>
      </c>
      <c r="AK375" s="49">
        <v>0</v>
      </c>
      <c r="AL375" s="49">
        <v>0</v>
      </c>
    </row>
    <row r="376" spans="1:38" ht="19.5" customHeight="1" x14ac:dyDescent="0.2">
      <c r="D376" s="47" t="s">
        <v>229</v>
      </c>
      <c r="F376" s="48">
        <v>49</v>
      </c>
      <c r="G376" s="48">
        <v>798</v>
      </c>
      <c r="H376" s="48">
        <v>780</v>
      </c>
      <c r="I376" s="48">
        <v>67</v>
      </c>
      <c r="J376" s="48">
        <v>0</v>
      </c>
      <c r="K376" s="48">
        <v>0</v>
      </c>
      <c r="L376" s="49"/>
      <c r="M376" s="49"/>
      <c r="N376" s="49"/>
      <c r="O376" s="48">
        <v>10</v>
      </c>
      <c r="P376" s="48">
        <v>75</v>
      </c>
      <c r="Q376" s="48">
        <v>80</v>
      </c>
      <c r="R376" s="48">
        <v>5</v>
      </c>
      <c r="S376" s="48">
        <v>0</v>
      </c>
      <c r="T376" s="48">
        <v>0</v>
      </c>
      <c r="U376" s="49"/>
      <c r="V376" s="49"/>
      <c r="W376" s="49"/>
      <c r="X376" s="48">
        <v>12</v>
      </c>
      <c r="Y376" s="48">
        <v>142</v>
      </c>
      <c r="Z376" s="48">
        <v>135</v>
      </c>
      <c r="AA376" s="48">
        <v>19</v>
      </c>
      <c r="AB376" s="48">
        <v>0</v>
      </c>
      <c r="AC376" s="48">
        <v>0</v>
      </c>
      <c r="AD376" s="49"/>
      <c r="AE376" s="49"/>
      <c r="AF376" s="49"/>
      <c r="AG376" s="48">
        <v>0</v>
      </c>
      <c r="AH376" s="48">
        <v>23</v>
      </c>
      <c r="AI376" s="48">
        <v>21</v>
      </c>
      <c r="AJ376" s="48">
        <v>2</v>
      </c>
      <c r="AK376" s="48">
        <v>0</v>
      </c>
      <c r="AL376" s="48">
        <v>0</v>
      </c>
    </row>
    <row r="377" spans="1:38" ht="20.100000000000001" customHeight="1" x14ac:dyDescent="0.2">
      <c r="D377" s="2" t="s">
        <v>230</v>
      </c>
      <c r="F377" s="39">
        <v>194</v>
      </c>
      <c r="G377" s="39">
        <v>511</v>
      </c>
      <c r="H377" s="39">
        <v>502</v>
      </c>
      <c r="I377" s="39">
        <v>203</v>
      </c>
      <c r="J377" s="39">
        <v>0</v>
      </c>
      <c r="K377" s="39">
        <v>0</v>
      </c>
      <c r="L377" s="39"/>
      <c r="M377" s="39"/>
      <c r="N377" s="39"/>
      <c r="O377" s="39">
        <v>30</v>
      </c>
      <c r="P377" s="39">
        <v>61</v>
      </c>
      <c r="Q377" s="39">
        <v>66</v>
      </c>
      <c r="R377" s="39">
        <v>25</v>
      </c>
      <c r="S377" s="39">
        <v>0</v>
      </c>
      <c r="T377" s="39">
        <v>0</v>
      </c>
      <c r="U377" s="39"/>
      <c r="V377" s="39"/>
      <c r="W377" s="39"/>
      <c r="X377" s="39">
        <v>138</v>
      </c>
      <c r="Y377" s="39">
        <v>491</v>
      </c>
      <c r="Z377" s="39">
        <v>457</v>
      </c>
      <c r="AA377" s="39">
        <v>172</v>
      </c>
      <c r="AB377" s="39">
        <v>0</v>
      </c>
      <c r="AC377" s="39">
        <v>0</v>
      </c>
      <c r="AD377" s="39"/>
      <c r="AE377" s="39"/>
      <c r="AF377" s="39"/>
      <c r="AG377" s="39">
        <v>12</v>
      </c>
      <c r="AH377" s="39">
        <v>73</v>
      </c>
      <c r="AI377" s="39">
        <v>72</v>
      </c>
      <c r="AJ377" s="39">
        <v>13</v>
      </c>
      <c r="AK377" s="39">
        <v>0</v>
      </c>
      <c r="AL377" s="39">
        <v>0</v>
      </c>
    </row>
    <row r="378" spans="1:38" ht="19.5" customHeight="1" x14ac:dyDescent="0.2">
      <c r="D378" s="47" t="s">
        <v>231</v>
      </c>
      <c r="F378" s="48">
        <v>725</v>
      </c>
      <c r="G378" s="48">
        <v>383</v>
      </c>
      <c r="H378" s="48">
        <v>311</v>
      </c>
      <c r="I378" s="48">
        <v>797</v>
      </c>
      <c r="J378" s="48">
        <v>0</v>
      </c>
      <c r="K378" s="48">
        <v>0</v>
      </c>
      <c r="L378" s="49"/>
      <c r="M378" s="49"/>
      <c r="N378" s="49"/>
      <c r="O378" s="48">
        <v>98</v>
      </c>
      <c r="P378" s="48">
        <v>58</v>
      </c>
      <c r="Q378" s="48">
        <v>45</v>
      </c>
      <c r="R378" s="48">
        <v>111</v>
      </c>
      <c r="S378" s="48">
        <v>0</v>
      </c>
      <c r="T378" s="48">
        <v>0</v>
      </c>
      <c r="U378" s="49"/>
      <c r="V378" s="49"/>
      <c r="W378" s="49"/>
      <c r="X378" s="48">
        <v>271</v>
      </c>
      <c r="Y378" s="48">
        <v>426</v>
      </c>
      <c r="Z378" s="48">
        <v>332</v>
      </c>
      <c r="AA378" s="48">
        <v>365</v>
      </c>
      <c r="AB378" s="48">
        <v>0</v>
      </c>
      <c r="AC378" s="48">
        <v>0</v>
      </c>
      <c r="AD378" s="49"/>
      <c r="AE378" s="49"/>
      <c r="AF378" s="49"/>
      <c r="AG378" s="48">
        <v>81</v>
      </c>
      <c r="AH378" s="48">
        <v>77</v>
      </c>
      <c r="AI378" s="48">
        <v>70</v>
      </c>
      <c r="AJ378" s="48">
        <v>88</v>
      </c>
      <c r="AK378" s="48">
        <v>0</v>
      </c>
      <c r="AL378" s="48">
        <v>0</v>
      </c>
    </row>
    <row r="379" spans="1:38" ht="20.100000000000001" customHeight="1" x14ac:dyDescent="0.2">
      <c r="D379" s="2" t="s">
        <v>232</v>
      </c>
      <c r="F379" s="39">
        <v>469</v>
      </c>
      <c r="G379" s="39">
        <v>546</v>
      </c>
      <c r="H379" s="39">
        <v>521</v>
      </c>
      <c r="I379" s="39">
        <v>494</v>
      </c>
      <c r="J379" s="39">
        <v>0</v>
      </c>
      <c r="K379" s="39">
        <v>0</v>
      </c>
      <c r="L379" s="39"/>
      <c r="M379" s="39"/>
      <c r="N379" s="39"/>
      <c r="O379" s="39">
        <v>27</v>
      </c>
      <c r="P379" s="39">
        <v>58</v>
      </c>
      <c r="Q379" s="39">
        <v>48</v>
      </c>
      <c r="R379" s="39">
        <v>37</v>
      </c>
      <c r="S379" s="39">
        <v>0</v>
      </c>
      <c r="T379" s="39">
        <v>0</v>
      </c>
      <c r="U379" s="39"/>
      <c r="V379" s="39"/>
      <c r="W379" s="39"/>
      <c r="X379" s="39">
        <v>209</v>
      </c>
      <c r="Y379" s="39">
        <v>432</v>
      </c>
      <c r="Z379" s="39">
        <v>356</v>
      </c>
      <c r="AA379" s="39">
        <v>285</v>
      </c>
      <c r="AB379" s="39">
        <v>0</v>
      </c>
      <c r="AC379" s="39">
        <v>0</v>
      </c>
      <c r="AD379" s="39"/>
      <c r="AE379" s="39"/>
      <c r="AF379" s="39"/>
      <c r="AG379" s="39">
        <v>43</v>
      </c>
      <c r="AH379" s="39">
        <v>87</v>
      </c>
      <c r="AI379" s="39">
        <v>66</v>
      </c>
      <c r="AJ379" s="39">
        <v>64</v>
      </c>
      <c r="AK379" s="39">
        <v>0</v>
      </c>
      <c r="AL379" s="39">
        <v>0</v>
      </c>
    </row>
    <row r="380" spans="1:38" ht="20.100000000000001" customHeight="1" x14ac:dyDescent="0.2"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</row>
    <row r="381" spans="1:38" s="1" customFormat="1" ht="20.100000000000001" customHeight="1" x14ac:dyDescent="0.25">
      <c r="A381" s="3"/>
      <c r="B381" s="6"/>
      <c r="C381" s="51" t="s">
        <v>159</v>
      </c>
      <c r="D381" s="52"/>
      <c r="E381" s="5"/>
      <c r="F381" s="53">
        <v>2238</v>
      </c>
      <c r="G381" s="53">
        <v>7466</v>
      </c>
      <c r="H381" s="53">
        <v>7503</v>
      </c>
      <c r="I381" s="53">
        <v>2201</v>
      </c>
      <c r="J381" s="53">
        <v>0</v>
      </c>
      <c r="K381" s="53">
        <v>0</v>
      </c>
      <c r="L381" s="54"/>
      <c r="M381" s="54"/>
      <c r="N381" s="54"/>
      <c r="O381" s="53">
        <v>211</v>
      </c>
      <c r="P381" s="53">
        <v>567</v>
      </c>
      <c r="Q381" s="53">
        <v>573</v>
      </c>
      <c r="R381" s="53">
        <v>205</v>
      </c>
      <c r="S381" s="53">
        <v>0</v>
      </c>
      <c r="T381" s="53">
        <v>0</v>
      </c>
      <c r="U381" s="54"/>
      <c r="V381" s="54"/>
      <c r="W381" s="54"/>
      <c r="X381" s="53">
        <v>839</v>
      </c>
      <c r="Y381" s="53">
        <v>2400</v>
      </c>
      <c r="Z381" s="53">
        <v>2202</v>
      </c>
      <c r="AA381" s="53">
        <v>1037</v>
      </c>
      <c r="AB381" s="53">
        <v>0</v>
      </c>
      <c r="AC381" s="53">
        <v>0</v>
      </c>
      <c r="AD381" s="54"/>
      <c r="AE381" s="54"/>
      <c r="AF381" s="54"/>
      <c r="AG381" s="53">
        <v>188</v>
      </c>
      <c r="AH381" s="53">
        <v>453</v>
      </c>
      <c r="AI381" s="53">
        <v>440</v>
      </c>
      <c r="AJ381" s="53">
        <v>201</v>
      </c>
      <c r="AK381" s="53">
        <v>0</v>
      </c>
      <c r="AL381" s="53">
        <v>0</v>
      </c>
    </row>
    <row r="382" spans="1:38" s="1" customFormat="1" ht="20.100000000000001" customHeight="1" x14ac:dyDescent="0.2">
      <c r="A382" s="3"/>
      <c r="B382" s="6"/>
      <c r="C382" s="3"/>
      <c r="D382" s="3"/>
      <c r="E382" s="5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</row>
    <row r="383" spans="1:38" s="1" customFormat="1" ht="20.100000000000001" customHeight="1" x14ac:dyDescent="0.25">
      <c r="A383" s="3"/>
      <c r="B383" s="57" t="s">
        <v>233</v>
      </c>
      <c r="C383" s="58"/>
      <c r="D383" s="58"/>
      <c r="E383" s="5"/>
      <c r="F383" s="59">
        <v>2238</v>
      </c>
      <c r="G383" s="59">
        <v>7466</v>
      </c>
      <c r="H383" s="59">
        <v>7503</v>
      </c>
      <c r="I383" s="59">
        <v>2201</v>
      </c>
      <c r="J383" s="59">
        <v>0</v>
      </c>
      <c r="K383" s="59">
        <v>0</v>
      </c>
      <c r="L383" s="54"/>
      <c r="M383" s="54"/>
      <c r="N383" s="54"/>
      <c r="O383" s="59">
        <v>211</v>
      </c>
      <c r="P383" s="59">
        <v>567</v>
      </c>
      <c r="Q383" s="59">
        <v>573</v>
      </c>
      <c r="R383" s="59">
        <v>205</v>
      </c>
      <c r="S383" s="59">
        <v>0</v>
      </c>
      <c r="T383" s="59">
        <v>0</v>
      </c>
      <c r="U383" s="54"/>
      <c r="V383" s="54"/>
      <c r="W383" s="54"/>
      <c r="X383" s="59">
        <v>839</v>
      </c>
      <c r="Y383" s="59">
        <v>2400</v>
      </c>
      <c r="Z383" s="59">
        <v>2202</v>
      </c>
      <c r="AA383" s="59">
        <v>1037</v>
      </c>
      <c r="AB383" s="59">
        <v>0</v>
      </c>
      <c r="AC383" s="59">
        <v>0</v>
      </c>
      <c r="AD383" s="54"/>
      <c r="AE383" s="54"/>
      <c r="AF383" s="54"/>
      <c r="AG383" s="59">
        <v>188</v>
      </c>
      <c r="AH383" s="59">
        <v>453</v>
      </c>
      <c r="AI383" s="59">
        <v>440</v>
      </c>
      <c r="AJ383" s="59">
        <v>201</v>
      </c>
      <c r="AK383" s="59">
        <v>0</v>
      </c>
      <c r="AL383" s="59">
        <v>0</v>
      </c>
    </row>
    <row r="384" spans="1:38" ht="20.100000000000001" customHeight="1" x14ac:dyDescent="0.2"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</row>
    <row r="385" spans="1:38" ht="20.100000000000001" customHeight="1" x14ac:dyDescent="0.2">
      <c r="B385" s="6" t="s">
        <v>234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</row>
    <row r="386" spans="1:38" ht="20.100000000000001" customHeight="1" x14ac:dyDescent="0.2">
      <c r="C386" s="3" t="s">
        <v>154</v>
      </c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</row>
    <row r="387" spans="1:38" ht="20.100000000000001" customHeight="1" x14ac:dyDescent="0.2">
      <c r="D387" s="2" t="s">
        <v>96</v>
      </c>
      <c r="F387" s="39">
        <v>361</v>
      </c>
      <c r="G387" s="39">
        <v>1037</v>
      </c>
      <c r="H387" s="39">
        <v>842</v>
      </c>
      <c r="I387" s="39">
        <v>556</v>
      </c>
      <c r="J387" s="39">
        <v>0</v>
      </c>
      <c r="K387" s="39">
        <v>0</v>
      </c>
      <c r="L387" s="39"/>
      <c r="M387" s="39"/>
      <c r="N387" s="39"/>
      <c r="O387" s="39">
        <v>27</v>
      </c>
      <c r="P387" s="39">
        <v>62</v>
      </c>
      <c r="Q387" s="39">
        <v>58</v>
      </c>
      <c r="R387" s="39">
        <v>31</v>
      </c>
      <c r="S387" s="39">
        <v>0</v>
      </c>
      <c r="T387" s="39">
        <v>0</v>
      </c>
      <c r="U387" s="39"/>
      <c r="V387" s="39"/>
      <c r="W387" s="39"/>
      <c r="X387" s="39">
        <v>90</v>
      </c>
      <c r="Y387" s="39">
        <v>390</v>
      </c>
      <c r="Z387" s="39">
        <v>313</v>
      </c>
      <c r="AA387" s="39">
        <v>167</v>
      </c>
      <c r="AB387" s="39">
        <v>0</v>
      </c>
      <c r="AC387" s="39">
        <v>0</v>
      </c>
      <c r="AD387" s="39"/>
      <c r="AE387" s="39"/>
      <c r="AF387" s="39"/>
      <c r="AG387" s="39">
        <v>4</v>
      </c>
      <c r="AH387" s="39">
        <v>18</v>
      </c>
      <c r="AI387" s="39">
        <v>15</v>
      </c>
      <c r="AJ387" s="39">
        <v>7</v>
      </c>
      <c r="AK387" s="39">
        <v>0</v>
      </c>
      <c r="AL387" s="39">
        <v>0</v>
      </c>
    </row>
    <row r="388" spans="1:38" ht="19.5" customHeight="1" x14ac:dyDescent="0.2">
      <c r="D388" s="47" t="s">
        <v>97</v>
      </c>
      <c r="F388" s="48">
        <v>486</v>
      </c>
      <c r="G388" s="48">
        <v>1087</v>
      </c>
      <c r="H388" s="48">
        <v>1085</v>
      </c>
      <c r="I388" s="48">
        <v>488</v>
      </c>
      <c r="J388" s="48">
        <v>0</v>
      </c>
      <c r="K388" s="48">
        <v>0</v>
      </c>
      <c r="L388" s="49"/>
      <c r="M388" s="49"/>
      <c r="N388" s="49"/>
      <c r="O388" s="48">
        <v>38</v>
      </c>
      <c r="P388" s="48">
        <v>18</v>
      </c>
      <c r="Q388" s="48">
        <v>20</v>
      </c>
      <c r="R388" s="48">
        <v>36</v>
      </c>
      <c r="S388" s="48">
        <v>0</v>
      </c>
      <c r="T388" s="48">
        <v>0</v>
      </c>
      <c r="U388" s="49"/>
      <c r="V388" s="49"/>
      <c r="W388" s="49"/>
      <c r="X388" s="48">
        <v>139</v>
      </c>
      <c r="Y388" s="48">
        <v>356</v>
      </c>
      <c r="Z388" s="48">
        <v>341</v>
      </c>
      <c r="AA388" s="48">
        <v>154</v>
      </c>
      <c r="AB388" s="48">
        <v>0</v>
      </c>
      <c r="AC388" s="48">
        <v>0</v>
      </c>
      <c r="AD388" s="49"/>
      <c r="AE388" s="49"/>
      <c r="AF388" s="49"/>
      <c r="AG388" s="48">
        <v>6</v>
      </c>
      <c r="AH388" s="48">
        <v>3</v>
      </c>
      <c r="AI388" s="48">
        <v>2</v>
      </c>
      <c r="AJ388" s="48">
        <v>7</v>
      </c>
      <c r="AK388" s="48">
        <v>0</v>
      </c>
      <c r="AL388" s="48">
        <v>0</v>
      </c>
    </row>
    <row r="389" spans="1:38" ht="20.100000000000001" customHeight="1" x14ac:dyDescent="0.2">
      <c r="D389" s="2" t="s">
        <v>113</v>
      </c>
      <c r="F389" s="39">
        <v>126</v>
      </c>
      <c r="G389" s="39">
        <v>1032</v>
      </c>
      <c r="H389" s="39">
        <v>1062</v>
      </c>
      <c r="I389" s="39">
        <v>96</v>
      </c>
      <c r="J389" s="39">
        <v>0</v>
      </c>
      <c r="K389" s="39">
        <v>0</v>
      </c>
      <c r="L389" s="39"/>
      <c r="M389" s="39"/>
      <c r="N389" s="39"/>
      <c r="O389" s="39">
        <v>11</v>
      </c>
      <c r="P389" s="39">
        <v>54</v>
      </c>
      <c r="Q389" s="39">
        <v>57</v>
      </c>
      <c r="R389" s="39">
        <v>8</v>
      </c>
      <c r="S389" s="39">
        <v>0</v>
      </c>
      <c r="T389" s="39">
        <v>0</v>
      </c>
      <c r="U389" s="39"/>
      <c r="V389" s="39"/>
      <c r="W389" s="39"/>
      <c r="X389" s="39">
        <v>53</v>
      </c>
      <c r="Y389" s="39">
        <v>221</v>
      </c>
      <c r="Z389" s="39">
        <v>243</v>
      </c>
      <c r="AA389" s="39">
        <v>31</v>
      </c>
      <c r="AB389" s="39">
        <v>0</v>
      </c>
      <c r="AC389" s="39">
        <v>0</v>
      </c>
      <c r="AD389" s="39"/>
      <c r="AE389" s="39"/>
      <c r="AF389" s="39"/>
      <c r="AG389" s="39">
        <v>3</v>
      </c>
      <c r="AH389" s="39">
        <v>12</v>
      </c>
      <c r="AI389" s="39">
        <v>13</v>
      </c>
      <c r="AJ389" s="39">
        <v>2</v>
      </c>
      <c r="AK389" s="39">
        <v>0</v>
      </c>
      <c r="AL389" s="39">
        <v>0</v>
      </c>
    </row>
    <row r="390" spans="1:38" ht="19.5" customHeight="1" x14ac:dyDescent="0.2">
      <c r="D390" s="47" t="s">
        <v>99</v>
      </c>
      <c r="F390" s="48">
        <v>227</v>
      </c>
      <c r="G390" s="48">
        <v>1341</v>
      </c>
      <c r="H390" s="48">
        <v>1446</v>
      </c>
      <c r="I390" s="48">
        <v>122</v>
      </c>
      <c r="J390" s="48">
        <v>0</v>
      </c>
      <c r="K390" s="48">
        <v>0</v>
      </c>
      <c r="L390" s="49"/>
      <c r="M390" s="49"/>
      <c r="N390" s="49"/>
      <c r="O390" s="48">
        <v>6</v>
      </c>
      <c r="P390" s="48">
        <v>36</v>
      </c>
      <c r="Q390" s="48">
        <v>36</v>
      </c>
      <c r="R390" s="48">
        <v>6</v>
      </c>
      <c r="S390" s="48">
        <v>0</v>
      </c>
      <c r="T390" s="48">
        <v>0</v>
      </c>
      <c r="U390" s="49"/>
      <c r="V390" s="49"/>
      <c r="W390" s="49"/>
      <c r="X390" s="48">
        <v>33</v>
      </c>
      <c r="Y390" s="48">
        <v>307</v>
      </c>
      <c r="Z390" s="48">
        <v>297</v>
      </c>
      <c r="AA390" s="48">
        <v>43</v>
      </c>
      <c r="AB390" s="48">
        <v>0</v>
      </c>
      <c r="AC390" s="48">
        <v>0</v>
      </c>
      <c r="AD390" s="49"/>
      <c r="AE390" s="49"/>
      <c r="AF390" s="49"/>
      <c r="AG390" s="48">
        <v>4</v>
      </c>
      <c r="AH390" s="48">
        <v>11</v>
      </c>
      <c r="AI390" s="48">
        <v>14</v>
      </c>
      <c r="AJ390" s="48">
        <v>1</v>
      </c>
      <c r="AK390" s="48">
        <v>0</v>
      </c>
      <c r="AL390" s="48">
        <v>0</v>
      </c>
    </row>
    <row r="391" spans="1:38" ht="20.100000000000001" customHeight="1" x14ac:dyDescent="0.2">
      <c r="D391" s="2" t="s">
        <v>114</v>
      </c>
      <c r="F391" s="39">
        <v>325</v>
      </c>
      <c r="G391" s="39">
        <v>2260</v>
      </c>
      <c r="H391" s="39">
        <v>2402</v>
      </c>
      <c r="I391" s="39">
        <v>183</v>
      </c>
      <c r="J391" s="39">
        <v>0</v>
      </c>
      <c r="K391" s="39">
        <v>0</v>
      </c>
      <c r="L391" s="39"/>
      <c r="M391" s="39"/>
      <c r="N391" s="39"/>
      <c r="O391" s="39">
        <v>27</v>
      </c>
      <c r="P391" s="39">
        <v>159</v>
      </c>
      <c r="Q391" s="39">
        <v>171</v>
      </c>
      <c r="R391" s="39">
        <v>15</v>
      </c>
      <c r="S391" s="39">
        <v>0</v>
      </c>
      <c r="T391" s="39">
        <v>0</v>
      </c>
      <c r="U391" s="39"/>
      <c r="V391" s="39"/>
      <c r="W391" s="39"/>
      <c r="X391" s="39">
        <v>71</v>
      </c>
      <c r="Y391" s="39">
        <v>326</v>
      </c>
      <c r="Z391" s="39">
        <v>355</v>
      </c>
      <c r="AA391" s="39">
        <v>42</v>
      </c>
      <c r="AB391" s="39">
        <v>0</v>
      </c>
      <c r="AC391" s="39">
        <v>0</v>
      </c>
      <c r="AD391" s="39"/>
      <c r="AE391" s="39"/>
      <c r="AF391" s="39"/>
      <c r="AG391" s="39">
        <v>4</v>
      </c>
      <c r="AH391" s="39">
        <v>20</v>
      </c>
      <c r="AI391" s="39">
        <v>22</v>
      </c>
      <c r="AJ391" s="39">
        <v>2</v>
      </c>
      <c r="AK391" s="39">
        <v>0</v>
      </c>
      <c r="AL391" s="39">
        <v>0</v>
      </c>
    </row>
    <row r="392" spans="1:38" ht="19.5" customHeight="1" x14ac:dyDescent="0.2">
      <c r="D392" s="47" t="s">
        <v>115</v>
      </c>
      <c r="F392" s="48">
        <v>272</v>
      </c>
      <c r="G392" s="48">
        <v>1986</v>
      </c>
      <c r="H392" s="48">
        <v>2039</v>
      </c>
      <c r="I392" s="48">
        <v>219</v>
      </c>
      <c r="J392" s="48">
        <v>0</v>
      </c>
      <c r="K392" s="48">
        <v>0</v>
      </c>
      <c r="L392" s="49"/>
      <c r="M392" s="49"/>
      <c r="N392" s="49"/>
      <c r="O392" s="48">
        <v>4</v>
      </c>
      <c r="P392" s="48">
        <v>47</v>
      </c>
      <c r="Q392" s="48">
        <v>46</v>
      </c>
      <c r="R392" s="48">
        <v>5</v>
      </c>
      <c r="S392" s="48">
        <v>0</v>
      </c>
      <c r="T392" s="48">
        <v>0</v>
      </c>
      <c r="U392" s="49"/>
      <c r="V392" s="49"/>
      <c r="W392" s="49"/>
      <c r="X392" s="48">
        <v>76</v>
      </c>
      <c r="Y392" s="48">
        <v>315</v>
      </c>
      <c r="Z392" s="48">
        <v>352</v>
      </c>
      <c r="AA392" s="48">
        <v>39</v>
      </c>
      <c r="AB392" s="48">
        <v>0</v>
      </c>
      <c r="AC392" s="48">
        <v>0</v>
      </c>
      <c r="AD392" s="49"/>
      <c r="AE392" s="49"/>
      <c r="AF392" s="49"/>
      <c r="AG392" s="48">
        <v>0</v>
      </c>
      <c r="AH392" s="48">
        <v>1</v>
      </c>
      <c r="AI392" s="48">
        <v>1</v>
      </c>
      <c r="AJ392" s="48">
        <v>0</v>
      </c>
      <c r="AK392" s="48">
        <v>0</v>
      </c>
      <c r="AL392" s="48">
        <v>0</v>
      </c>
    </row>
    <row r="393" spans="1:38" ht="20.100000000000001" customHeight="1" x14ac:dyDescent="0.2">
      <c r="D393" s="2" t="s">
        <v>116</v>
      </c>
      <c r="F393" s="39">
        <v>235</v>
      </c>
      <c r="G393" s="39">
        <v>1304</v>
      </c>
      <c r="H393" s="39">
        <v>1310</v>
      </c>
      <c r="I393" s="39">
        <v>229</v>
      </c>
      <c r="J393" s="39">
        <v>0</v>
      </c>
      <c r="K393" s="39">
        <v>0</v>
      </c>
      <c r="L393" s="39"/>
      <c r="M393" s="39"/>
      <c r="N393" s="39"/>
      <c r="O393" s="39">
        <v>27</v>
      </c>
      <c r="P393" s="39">
        <v>47</v>
      </c>
      <c r="Q393" s="39">
        <v>56</v>
      </c>
      <c r="R393" s="39">
        <v>18</v>
      </c>
      <c r="S393" s="39">
        <v>0</v>
      </c>
      <c r="T393" s="39">
        <v>0</v>
      </c>
      <c r="U393" s="39"/>
      <c r="V393" s="39"/>
      <c r="W393" s="39"/>
      <c r="X393" s="39">
        <v>25</v>
      </c>
      <c r="Y393" s="39">
        <v>224</v>
      </c>
      <c r="Z393" s="39">
        <v>205</v>
      </c>
      <c r="AA393" s="39">
        <v>44</v>
      </c>
      <c r="AB393" s="39">
        <v>0</v>
      </c>
      <c r="AC393" s="39">
        <v>0</v>
      </c>
      <c r="AD393" s="39"/>
      <c r="AE393" s="39"/>
      <c r="AF393" s="39"/>
      <c r="AG393" s="39">
        <v>0</v>
      </c>
      <c r="AH393" s="39">
        <v>1</v>
      </c>
      <c r="AI393" s="39">
        <v>1</v>
      </c>
      <c r="AJ393" s="39">
        <v>0</v>
      </c>
      <c r="AK393" s="39">
        <v>0</v>
      </c>
      <c r="AL393" s="39">
        <v>0</v>
      </c>
    </row>
    <row r="394" spans="1:38" ht="19.5" customHeight="1" x14ac:dyDescent="0.2">
      <c r="D394" s="47" t="s">
        <v>103</v>
      </c>
      <c r="F394" s="48">
        <v>550</v>
      </c>
      <c r="G394" s="48">
        <v>2360</v>
      </c>
      <c r="H394" s="48">
        <v>2480</v>
      </c>
      <c r="I394" s="48">
        <v>430</v>
      </c>
      <c r="J394" s="48">
        <v>0</v>
      </c>
      <c r="K394" s="48">
        <v>0</v>
      </c>
      <c r="L394" s="49"/>
      <c r="M394" s="49"/>
      <c r="N394" s="49"/>
      <c r="O394" s="48">
        <v>34</v>
      </c>
      <c r="P394" s="48">
        <v>388</v>
      </c>
      <c r="Q394" s="48">
        <v>364</v>
      </c>
      <c r="R394" s="48">
        <v>58</v>
      </c>
      <c r="S394" s="48">
        <v>0</v>
      </c>
      <c r="T394" s="48">
        <v>0</v>
      </c>
      <c r="U394" s="49"/>
      <c r="V394" s="49"/>
      <c r="W394" s="49"/>
      <c r="X394" s="48">
        <v>74</v>
      </c>
      <c r="Y394" s="48">
        <v>302</v>
      </c>
      <c r="Z394" s="48">
        <v>306</v>
      </c>
      <c r="AA394" s="48">
        <v>70</v>
      </c>
      <c r="AB394" s="48">
        <v>0</v>
      </c>
      <c r="AC394" s="48">
        <v>0</v>
      </c>
      <c r="AD394" s="49"/>
      <c r="AE394" s="49"/>
      <c r="AF394" s="49"/>
      <c r="AG394" s="48">
        <v>3</v>
      </c>
      <c r="AH394" s="48">
        <v>26</v>
      </c>
      <c r="AI394" s="48">
        <v>24</v>
      </c>
      <c r="AJ394" s="48">
        <v>5</v>
      </c>
      <c r="AK394" s="48">
        <v>0</v>
      </c>
      <c r="AL394" s="48">
        <v>0</v>
      </c>
    </row>
    <row r="395" spans="1:38" ht="20.100000000000001" customHeight="1" x14ac:dyDescent="0.2">
      <c r="D395" s="2" t="s">
        <v>104</v>
      </c>
      <c r="F395" s="39">
        <v>254</v>
      </c>
      <c r="G395" s="39">
        <v>1835</v>
      </c>
      <c r="H395" s="39">
        <v>1865</v>
      </c>
      <c r="I395" s="39">
        <v>224</v>
      </c>
      <c r="J395" s="39">
        <v>0</v>
      </c>
      <c r="K395" s="39">
        <v>0</v>
      </c>
      <c r="L395" s="39"/>
      <c r="M395" s="39"/>
      <c r="N395" s="39"/>
      <c r="O395" s="39">
        <v>17</v>
      </c>
      <c r="P395" s="39">
        <v>84</v>
      </c>
      <c r="Q395" s="39">
        <v>89</v>
      </c>
      <c r="R395" s="39">
        <v>12</v>
      </c>
      <c r="S395" s="39">
        <v>0</v>
      </c>
      <c r="T395" s="39">
        <v>0</v>
      </c>
      <c r="U395" s="39"/>
      <c r="V395" s="39"/>
      <c r="W395" s="39"/>
      <c r="X395" s="39">
        <v>41</v>
      </c>
      <c r="Y395" s="39">
        <v>288</v>
      </c>
      <c r="Z395" s="39">
        <v>275</v>
      </c>
      <c r="AA395" s="39">
        <v>54</v>
      </c>
      <c r="AB395" s="39">
        <v>0</v>
      </c>
      <c r="AC395" s="39">
        <v>0</v>
      </c>
      <c r="AD395" s="39"/>
      <c r="AE395" s="39"/>
      <c r="AF395" s="39"/>
      <c r="AG395" s="39">
        <v>3</v>
      </c>
      <c r="AH395" s="39">
        <v>42</v>
      </c>
      <c r="AI395" s="39">
        <v>38</v>
      </c>
      <c r="AJ395" s="39">
        <v>7</v>
      </c>
      <c r="AK395" s="39">
        <v>0</v>
      </c>
      <c r="AL395" s="39">
        <v>0</v>
      </c>
    </row>
    <row r="396" spans="1:38" ht="20.100000000000001" customHeight="1" x14ac:dyDescent="0.2"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</row>
    <row r="397" spans="1:38" s="1" customFormat="1" ht="20.100000000000001" customHeight="1" x14ac:dyDescent="0.25">
      <c r="A397" s="3"/>
      <c r="B397" s="6"/>
      <c r="C397" s="51" t="s">
        <v>159</v>
      </c>
      <c r="D397" s="52"/>
      <c r="E397" s="5"/>
      <c r="F397" s="53">
        <v>2836</v>
      </c>
      <c r="G397" s="53">
        <v>14242</v>
      </c>
      <c r="H397" s="53">
        <v>14531</v>
      </c>
      <c r="I397" s="53">
        <v>2547</v>
      </c>
      <c r="J397" s="53">
        <v>0</v>
      </c>
      <c r="K397" s="53">
        <v>0</v>
      </c>
      <c r="L397" s="54"/>
      <c r="M397" s="54"/>
      <c r="N397" s="54"/>
      <c r="O397" s="53">
        <v>191</v>
      </c>
      <c r="P397" s="53">
        <v>895</v>
      </c>
      <c r="Q397" s="53">
        <v>897</v>
      </c>
      <c r="R397" s="53">
        <v>189</v>
      </c>
      <c r="S397" s="53">
        <v>0</v>
      </c>
      <c r="T397" s="53">
        <v>0</v>
      </c>
      <c r="U397" s="54"/>
      <c r="V397" s="54"/>
      <c r="W397" s="54"/>
      <c r="X397" s="53">
        <v>602</v>
      </c>
      <c r="Y397" s="53">
        <v>2729</v>
      </c>
      <c r="Z397" s="53">
        <v>2687</v>
      </c>
      <c r="AA397" s="53">
        <v>644</v>
      </c>
      <c r="AB397" s="53">
        <v>0</v>
      </c>
      <c r="AC397" s="53">
        <v>0</v>
      </c>
      <c r="AD397" s="54"/>
      <c r="AE397" s="54"/>
      <c r="AF397" s="54"/>
      <c r="AG397" s="53">
        <v>27</v>
      </c>
      <c r="AH397" s="53">
        <v>134</v>
      </c>
      <c r="AI397" s="53">
        <v>130</v>
      </c>
      <c r="AJ397" s="53">
        <v>31</v>
      </c>
      <c r="AK397" s="53">
        <v>0</v>
      </c>
      <c r="AL397" s="53">
        <v>0</v>
      </c>
    </row>
    <row r="398" spans="1:38" s="1" customFormat="1" ht="20.100000000000001" customHeight="1" x14ac:dyDescent="0.2">
      <c r="A398" s="3"/>
      <c r="B398" s="6"/>
      <c r="C398" s="3"/>
      <c r="D398" s="3"/>
      <c r="E398" s="5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</row>
    <row r="399" spans="1:38" s="1" customFormat="1" ht="20.100000000000001" customHeight="1" x14ac:dyDescent="0.25">
      <c r="A399" s="3"/>
      <c r="B399" s="57" t="s">
        <v>235</v>
      </c>
      <c r="C399" s="58"/>
      <c r="D399" s="58"/>
      <c r="E399" s="5"/>
      <c r="F399" s="59">
        <v>2836</v>
      </c>
      <c r="G399" s="59">
        <v>14242</v>
      </c>
      <c r="H399" s="59">
        <v>14531</v>
      </c>
      <c r="I399" s="59">
        <v>2547</v>
      </c>
      <c r="J399" s="59">
        <v>0</v>
      </c>
      <c r="K399" s="59">
        <v>0</v>
      </c>
      <c r="L399" s="54"/>
      <c r="M399" s="54"/>
      <c r="N399" s="54"/>
      <c r="O399" s="59">
        <v>191</v>
      </c>
      <c r="P399" s="59">
        <v>895</v>
      </c>
      <c r="Q399" s="59">
        <v>897</v>
      </c>
      <c r="R399" s="59">
        <v>189</v>
      </c>
      <c r="S399" s="59">
        <v>0</v>
      </c>
      <c r="T399" s="59">
        <v>0</v>
      </c>
      <c r="U399" s="54"/>
      <c r="V399" s="54"/>
      <c r="W399" s="54"/>
      <c r="X399" s="59">
        <v>602</v>
      </c>
      <c r="Y399" s="59">
        <v>2729</v>
      </c>
      <c r="Z399" s="59">
        <v>2687</v>
      </c>
      <c r="AA399" s="59">
        <v>644</v>
      </c>
      <c r="AB399" s="59">
        <v>0</v>
      </c>
      <c r="AC399" s="59">
        <v>0</v>
      </c>
      <c r="AD399" s="54"/>
      <c r="AE399" s="54"/>
      <c r="AF399" s="54"/>
      <c r="AG399" s="59">
        <v>27</v>
      </c>
      <c r="AH399" s="59">
        <v>134</v>
      </c>
      <c r="AI399" s="59">
        <v>130</v>
      </c>
      <c r="AJ399" s="59">
        <v>31</v>
      </c>
      <c r="AK399" s="59">
        <v>0</v>
      </c>
      <c r="AL399" s="59">
        <v>0</v>
      </c>
    </row>
    <row r="400" spans="1:38" ht="20.100000000000001" customHeight="1" x14ac:dyDescent="0.2"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</row>
    <row r="401" spans="1:38" ht="20.100000000000001" customHeight="1" x14ac:dyDescent="0.2">
      <c r="B401" s="6" t="s">
        <v>236</v>
      </c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</row>
    <row r="402" spans="1:38" ht="20.100000000000001" customHeight="1" x14ac:dyDescent="0.2">
      <c r="C402" s="3" t="s">
        <v>154</v>
      </c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</row>
    <row r="403" spans="1:38" ht="20.100000000000001" customHeight="1" x14ac:dyDescent="0.2">
      <c r="D403" s="2" t="s">
        <v>96</v>
      </c>
      <c r="F403" s="39">
        <v>94</v>
      </c>
      <c r="G403" s="39">
        <v>450</v>
      </c>
      <c r="H403" s="39">
        <v>460</v>
      </c>
      <c r="I403" s="39">
        <v>84</v>
      </c>
      <c r="J403" s="39">
        <v>0</v>
      </c>
      <c r="K403" s="39">
        <v>0</v>
      </c>
      <c r="L403" s="39"/>
      <c r="M403" s="39"/>
      <c r="N403" s="39"/>
      <c r="O403" s="39">
        <v>54</v>
      </c>
      <c r="P403" s="39">
        <v>157</v>
      </c>
      <c r="Q403" s="39">
        <v>181</v>
      </c>
      <c r="R403" s="39">
        <v>30</v>
      </c>
      <c r="S403" s="39">
        <v>0</v>
      </c>
      <c r="T403" s="39">
        <v>0</v>
      </c>
      <c r="U403" s="39"/>
      <c r="V403" s="39"/>
      <c r="W403" s="39"/>
      <c r="X403" s="39">
        <v>10</v>
      </c>
      <c r="Y403" s="39">
        <v>58</v>
      </c>
      <c r="Z403" s="39">
        <v>52</v>
      </c>
      <c r="AA403" s="39">
        <v>16</v>
      </c>
      <c r="AB403" s="39">
        <v>0</v>
      </c>
      <c r="AC403" s="39">
        <v>0</v>
      </c>
      <c r="AD403" s="39"/>
      <c r="AE403" s="39"/>
      <c r="AF403" s="39"/>
      <c r="AG403" s="39">
        <v>0</v>
      </c>
      <c r="AH403" s="39">
        <v>16</v>
      </c>
      <c r="AI403" s="39">
        <v>14</v>
      </c>
      <c r="AJ403" s="39">
        <v>2</v>
      </c>
      <c r="AK403" s="39">
        <v>0</v>
      </c>
      <c r="AL403" s="39">
        <v>0</v>
      </c>
    </row>
    <row r="404" spans="1:38" ht="19.5" customHeight="1" x14ac:dyDescent="0.2">
      <c r="D404" s="47" t="s">
        <v>97</v>
      </c>
      <c r="F404" s="48">
        <v>67</v>
      </c>
      <c r="G404" s="48">
        <v>347</v>
      </c>
      <c r="H404" s="48">
        <v>393</v>
      </c>
      <c r="I404" s="48">
        <v>21</v>
      </c>
      <c r="J404" s="48">
        <v>0</v>
      </c>
      <c r="K404" s="48">
        <v>0</v>
      </c>
      <c r="L404" s="49"/>
      <c r="M404" s="49"/>
      <c r="N404" s="49"/>
      <c r="O404" s="48">
        <v>13</v>
      </c>
      <c r="P404" s="48">
        <v>62</v>
      </c>
      <c r="Q404" s="48">
        <v>74</v>
      </c>
      <c r="R404" s="48">
        <v>1</v>
      </c>
      <c r="S404" s="48">
        <v>0</v>
      </c>
      <c r="T404" s="48">
        <v>0</v>
      </c>
      <c r="U404" s="49"/>
      <c r="V404" s="49"/>
      <c r="W404" s="49"/>
      <c r="X404" s="48">
        <v>11</v>
      </c>
      <c r="Y404" s="48">
        <v>85</v>
      </c>
      <c r="Z404" s="48">
        <v>88</v>
      </c>
      <c r="AA404" s="48">
        <v>8</v>
      </c>
      <c r="AB404" s="48">
        <v>0</v>
      </c>
      <c r="AC404" s="48">
        <v>0</v>
      </c>
      <c r="AD404" s="49"/>
      <c r="AE404" s="49"/>
      <c r="AF404" s="49"/>
      <c r="AG404" s="48">
        <v>1</v>
      </c>
      <c r="AH404" s="48">
        <v>5</v>
      </c>
      <c r="AI404" s="48">
        <v>6</v>
      </c>
      <c r="AJ404" s="48">
        <v>0</v>
      </c>
      <c r="AK404" s="48">
        <v>0</v>
      </c>
      <c r="AL404" s="48">
        <v>0</v>
      </c>
    </row>
    <row r="405" spans="1:38" ht="20.100000000000001" customHeight="1" x14ac:dyDescent="0.2">
      <c r="D405" s="2" t="s">
        <v>113</v>
      </c>
      <c r="F405" s="39">
        <v>42</v>
      </c>
      <c r="G405" s="39">
        <v>320</v>
      </c>
      <c r="H405" s="39">
        <v>330</v>
      </c>
      <c r="I405" s="39">
        <v>32</v>
      </c>
      <c r="J405" s="39">
        <v>0</v>
      </c>
      <c r="K405" s="39">
        <v>0</v>
      </c>
      <c r="L405" s="39"/>
      <c r="M405" s="39"/>
      <c r="N405" s="39"/>
      <c r="O405" s="39">
        <v>4</v>
      </c>
      <c r="P405" s="39">
        <v>52</v>
      </c>
      <c r="Q405" s="39">
        <v>56</v>
      </c>
      <c r="R405" s="39">
        <v>0</v>
      </c>
      <c r="S405" s="39">
        <v>0</v>
      </c>
      <c r="T405" s="39">
        <v>0</v>
      </c>
      <c r="U405" s="39"/>
      <c r="V405" s="39"/>
      <c r="W405" s="39"/>
      <c r="X405" s="39">
        <v>12</v>
      </c>
      <c r="Y405" s="39">
        <v>89</v>
      </c>
      <c r="Z405" s="39">
        <v>93</v>
      </c>
      <c r="AA405" s="39">
        <v>8</v>
      </c>
      <c r="AB405" s="39">
        <v>0</v>
      </c>
      <c r="AC405" s="39">
        <v>0</v>
      </c>
      <c r="AD405" s="39"/>
      <c r="AE405" s="39"/>
      <c r="AF405" s="39"/>
      <c r="AG405" s="39">
        <v>4</v>
      </c>
      <c r="AH405" s="39">
        <v>9</v>
      </c>
      <c r="AI405" s="39">
        <v>13</v>
      </c>
      <c r="AJ405" s="39">
        <v>0</v>
      </c>
      <c r="AK405" s="39">
        <v>0</v>
      </c>
      <c r="AL405" s="39">
        <v>0</v>
      </c>
    </row>
    <row r="406" spans="1:38" ht="19.5" customHeight="1" x14ac:dyDescent="0.2">
      <c r="D406" s="47" t="s">
        <v>99</v>
      </c>
      <c r="F406" s="48">
        <v>322</v>
      </c>
      <c r="G406" s="48">
        <v>410</v>
      </c>
      <c r="H406" s="48">
        <v>382</v>
      </c>
      <c r="I406" s="48">
        <v>350</v>
      </c>
      <c r="J406" s="48">
        <v>0</v>
      </c>
      <c r="K406" s="48">
        <v>0</v>
      </c>
      <c r="L406" s="49"/>
      <c r="M406" s="49"/>
      <c r="N406" s="49"/>
      <c r="O406" s="48">
        <v>23</v>
      </c>
      <c r="P406" s="48">
        <v>40</v>
      </c>
      <c r="Q406" s="48">
        <v>29</v>
      </c>
      <c r="R406" s="48">
        <v>34</v>
      </c>
      <c r="S406" s="48">
        <v>0</v>
      </c>
      <c r="T406" s="48">
        <v>0</v>
      </c>
      <c r="U406" s="49"/>
      <c r="V406" s="49"/>
      <c r="W406" s="49"/>
      <c r="X406" s="48">
        <v>45</v>
      </c>
      <c r="Y406" s="48">
        <v>79</v>
      </c>
      <c r="Z406" s="48">
        <v>81</v>
      </c>
      <c r="AA406" s="48">
        <v>43</v>
      </c>
      <c r="AB406" s="48">
        <v>0</v>
      </c>
      <c r="AC406" s="48">
        <v>0</v>
      </c>
      <c r="AD406" s="49"/>
      <c r="AE406" s="49"/>
      <c r="AF406" s="49"/>
      <c r="AG406" s="48">
        <v>19</v>
      </c>
      <c r="AH406" s="48">
        <v>10</v>
      </c>
      <c r="AI406" s="48">
        <v>12</v>
      </c>
      <c r="AJ406" s="48">
        <v>17</v>
      </c>
      <c r="AK406" s="48">
        <v>0</v>
      </c>
      <c r="AL406" s="48">
        <v>0</v>
      </c>
    </row>
    <row r="407" spans="1:38" ht="20.100000000000001" customHeight="1" x14ac:dyDescent="0.2">
      <c r="D407" s="2" t="s">
        <v>114</v>
      </c>
      <c r="F407" s="39">
        <v>650</v>
      </c>
      <c r="G407" s="39">
        <v>753</v>
      </c>
      <c r="H407" s="39">
        <v>888</v>
      </c>
      <c r="I407" s="39">
        <v>515</v>
      </c>
      <c r="J407" s="39">
        <v>0</v>
      </c>
      <c r="K407" s="39">
        <v>0</v>
      </c>
      <c r="L407" s="39"/>
      <c r="M407" s="39"/>
      <c r="N407" s="39"/>
      <c r="O407" s="39">
        <v>172</v>
      </c>
      <c r="P407" s="39">
        <v>119</v>
      </c>
      <c r="Q407" s="39">
        <v>128</v>
      </c>
      <c r="R407" s="39">
        <v>163</v>
      </c>
      <c r="S407" s="39">
        <v>0</v>
      </c>
      <c r="T407" s="39">
        <v>0</v>
      </c>
      <c r="U407" s="39"/>
      <c r="V407" s="39"/>
      <c r="W407" s="39"/>
      <c r="X407" s="39">
        <v>106</v>
      </c>
      <c r="Y407" s="39">
        <v>223</v>
      </c>
      <c r="Z407" s="39">
        <v>207</v>
      </c>
      <c r="AA407" s="39">
        <v>122</v>
      </c>
      <c r="AB407" s="39">
        <v>0</v>
      </c>
      <c r="AC407" s="39">
        <v>0</v>
      </c>
      <c r="AD407" s="39"/>
      <c r="AE407" s="39"/>
      <c r="AF407" s="39"/>
      <c r="AG407" s="39">
        <v>47</v>
      </c>
      <c r="AH407" s="39">
        <v>12</v>
      </c>
      <c r="AI407" s="39">
        <v>13</v>
      </c>
      <c r="AJ407" s="39">
        <v>46</v>
      </c>
      <c r="AK407" s="39">
        <v>0</v>
      </c>
      <c r="AL407" s="39">
        <v>0</v>
      </c>
    </row>
    <row r="408" spans="1:38" ht="19.5" customHeight="1" x14ac:dyDescent="0.2">
      <c r="D408" s="47" t="s">
        <v>115</v>
      </c>
      <c r="F408" s="48">
        <v>451</v>
      </c>
      <c r="G408" s="48">
        <v>916</v>
      </c>
      <c r="H408" s="48">
        <v>1005</v>
      </c>
      <c r="I408" s="48">
        <v>362</v>
      </c>
      <c r="J408" s="48">
        <v>0</v>
      </c>
      <c r="K408" s="48">
        <v>0</v>
      </c>
      <c r="L408" s="49"/>
      <c r="M408" s="49"/>
      <c r="N408" s="49"/>
      <c r="O408" s="48">
        <v>108</v>
      </c>
      <c r="P408" s="48">
        <v>168</v>
      </c>
      <c r="Q408" s="48">
        <v>160</v>
      </c>
      <c r="R408" s="48">
        <v>116</v>
      </c>
      <c r="S408" s="48">
        <v>0</v>
      </c>
      <c r="T408" s="48">
        <v>0</v>
      </c>
      <c r="U408" s="49"/>
      <c r="V408" s="49"/>
      <c r="W408" s="49"/>
      <c r="X408" s="48">
        <v>62</v>
      </c>
      <c r="Y408" s="48">
        <v>293</v>
      </c>
      <c r="Z408" s="48">
        <v>268</v>
      </c>
      <c r="AA408" s="48">
        <v>87</v>
      </c>
      <c r="AB408" s="48">
        <v>0</v>
      </c>
      <c r="AC408" s="48">
        <v>0</v>
      </c>
      <c r="AD408" s="49"/>
      <c r="AE408" s="49"/>
      <c r="AF408" s="49"/>
      <c r="AG408" s="48">
        <v>8</v>
      </c>
      <c r="AH408" s="48">
        <v>32</v>
      </c>
      <c r="AI408" s="48">
        <v>32</v>
      </c>
      <c r="AJ408" s="48">
        <v>8</v>
      </c>
      <c r="AK408" s="48">
        <v>0</v>
      </c>
      <c r="AL408" s="48">
        <v>0</v>
      </c>
    </row>
    <row r="409" spans="1:38" ht="20.100000000000001" customHeight="1" x14ac:dyDescent="0.2">
      <c r="D409" s="2" t="s">
        <v>116</v>
      </c>
      <c r="F409" s="39">
        <v>169</v>
      </c>
      <c r="G409" s="39">
        <v>710</v>
      </c>
      <c r="H409" s="39">
        <v>765</v>
      </c>
      <c r="I409" s="39">
        <v>114</v>
      </c>
      <c r="J409" s="39">
        <v>0</v>
      </c>
      <c r="K409" s="39">
        <v>0</v>
      </c>
      <c r="L409" s="39"/>
      <c r="M409" s="39"/>
      <c r="N409" s="39"/>
      <c r="O409" s="39">
        <v>45</v>
      </c>
      <c r="P409" s="39">
        <v>340</v>
      </c>
      <c r="Q409" s="39">
        <v>355</v>
      </c>
      <c r="R409" s="39">
        <v>30</v>
      </c>
      <c r="S409" s="39">
        <v>0</v>
      </c>
      <c r="T409" s="39">
        <v>0</v>
      </c>
      <c r="U409" s="39"/>
      <c r="V409" s="39"/>
      <c r="W409" s="39"/>
      <c r="X409" s="39">
        <v>28</v>
      </c>
      <c r="Y409" s="39">
        <v>254</v>
      </c>
      <c r="Z409" s="39">
        <v>245</v>
      </c>
      <c r="AA409" s="39">
        <v>37</v>
      </c>
      <c r="AB409" s="39">
        <v>0</v>
      </c>
      <c r="AC409" s="39">
        <v>0</v>
      </c>
      <c r="AD409" s="39"/>
      <c r="AE409" s="39"/>
      <c r="AF409" s="39"/>
      <c r="AG409" s="39">
        <v>3</v>
      </c>
      <c r="AH409" s="39">
        <v>14</v>
      </c>
      <c r="AI409" s="39">
        <v>14</v>
      </c>
      <c r="AJ409" s="39">
        <v>3</v>
      </c>
      <c r="AK409" s="39">
        <v>0</v>
      </c>
      <c r="AL409" s="39">
        <v>0</v>
      </c>
    </row>
    <row r="410" spans="1:38" ht="19.5" customHeight="1" x14ac:dyDescent="0.2">
      <c r="D410" s="47" t="s">
        <v>103</v>
      </c>
      <c r="F410" s="48">
        <v>40</v>
      </c>
      <c r="G410" s="48">
        <v>297</v>
      </c>
      <c r="H410" s="48">
        <v>308</v>
      </c>
      <c r="I410" s="48">
        <v>29</v>
      </c>
      <c r="J410" s="48">
        <v>0</v>
      </c>
      <c r="K410" s="48">
        <v>0</v>
      </c>
      <c r="L410" s="49"/>
      <c r="M410" s="49"/>
      <c r="N410" s="49"/>
      <c r="O410" s="48">
        <v>5</v>
      </c>
      <c r="P410" s="48">
        <v>76</v>
      </c>
      <c r="Q410" s="48">
        <v>80</v>
      </c>
      <c r="R410" s="48">
        <v>1</v>
      </c>
      <c r="S410" s="48">
        <v>0</v>
      </c>
      <c r="T410" s="48">
        <v>0</v>
      </c>
      <c r="U410" s="49"/>
      <c r="V410" s="49"/>
      <c r="W410" s="49"/>
      <c r="X410" s="48">
        <v>21</v>
      </c>
      <c r="Y410" s="48">
        <v>132</v>
      </c>
      <c r="Z410" s="48">
        <v>141</v>
      </c>
      <c r="AA410" s="48">
        <v>12</v>
      </c>
      <c r="AB410" s="48">
        <v>0</v>
      </c>
      <c r="AC410" s="48">
        <v>0</v>
      </c>
      <c r="AD410" s="49"/>
      <c r="AE410" s="49"/>
      <c r="AF410" s="49"/>
      <c r="AG410" s="48">
        <v>0</v>
      </c>
      <c r="AH410" s="48">
        <v>12</v>
      </c>
      <c r="AI410" s="48">
        <v>11</v>
      </c>
      <c r="AJ410" s="48">
        <v>1</v>
      </c>
      <c r="AK410" s="48">
        <v>0</v>
      </c>
      <c r="AL410" s="48">
        <v>0</v>
      </c>
    </row>
    <row r="411" spans="1:38" ht="20.100000000000001" customHeight="1" x14ac:dyDescent="0.2">
      <c r="D411" s="2" t="s">
        <v>104</v>
      </c>
      <c r="F411" s="39">
        <v>37</v>
      </c>
      <c r="G411" s="39">
        <v>290</v>
      </c>
      <c r="H411" s="39">
        <v>283</v>
      </c>
      <c r="I411" s="39">
        <v>44</v>
      </c>
      <c r="J411" s="39">
        <v>0</v>
      </c>
      <c r="K411" s="39">
        <v>0</v>
      </c>
      <c r="L411" s="39"/>
      <c r="M411" s="39"/>
      <c r="N411" s="39"/>
      <c r="O411" s="39">
        <v>11</v>
      </c>
      <c r="P411" s="39">
        <v>77</v>
      </c>
      <c r="Q411" s="39">
        <v>77</v>
      </c>
      <c r="R411" s="39">
        <v>11</v>
      </c>
      <c r="S411" s="39">
        <v>0</v>
      </c>
      <c r="T411" s="39">
        <v>0</v>
      </c>
      <c r="U411" s="39"/>
      <c r="V411" s="39"/>
      <c r="W411" s="39"/>
      <c r="X411" s="39">
        <v>29</v>
      </c>
      <c r="Y411" s="39">
        <v>112</v>
      </c>
      <c r="Z411" s="39">
        <v>126</v>
      </c>
      <c r="AA411" s="39">
        <v>15</v>
      </c>
      <c r="AB411" s="39">
        <v>0</v>
      </c>
      <c r="AC411" s="39">
        <v>0</v>
      </c>
      <c r="AD411" s="39"/>
      <c r="AE411" s="39"/>
      <c r="AF411" s="39"/>
      <c r="AG411" s="39">
        <v>0</v>
      </c>
      <c r="AH411" s="39">
        <v>3</v>
      </c>
      <c r="AI411" s="39">
        <v>3</v>
      </c>
      <c r="AJ411" s="39">
        <v>0</v>
      </c>
      <c r="AK411" s="39">
        <v>0</v>
      </c>
      <c r="AL411" s="39">
        <v>0</v>
      </c>
    </row>
    <row r="412" spans="1:38" ht="19.5" customHeight="1" x14ac:dyDescent="0.2">
      <c r="D412" s="47" t="s">
        <v>117</v>
      </c>
      <c r="F412" s="48">
        <v>228</v>
      </c>
      <c r="G412" s="48">
        <v>374</v>
      </c>
      <c r="H412" s="48">
        <v>339</v>
      </c>
      <c r="I412" s="48">
        <v>263</v>
      </c>
      <c r="J412" s="48">
        <v>0</v>
      </c>
      <c r="K412" s="48">
        <v>0</v>
      </c>
      <c r="L412" s="49"/>
      <c r="M412" s="49"/>
      <c r="N412" s="49"/>
      <c r="O412" s="48">
        <v>59</v>
      </c>
      <c r="P412" s="48">
        <v>51</v>
      </c>
      <c r="Q412" s="48">
        <v>58</v>
      </c>
      <c r="R412" s="48">
        <v>52</v>
      </c>
      <c r="S412" s="48">
        <v>0</v>
      </c>
      <c r="T412" s="48">
        <v>0</v>
      </c>
      <c r="U412" s="49"/>
      <c r="V412" s="49"/>
      <c r="W412" s="49"/>
      <c r="X412" s="48">
        <v>126</v>
      </c>
      <c r="Y412" s="48">
        <v>102</v>
      </c>
      <c r="Z412" s="48">
        <v>94</v>
      </c>
      <c r="AA412" s="48">
        <v>134</v>
      </c>
      <c r="AB412" s="48">
        <v>0</v>
      </c>
      <c r="AC412" s="48">
        <v>0</v>
      </c>
      <c r="AD412" s="49"/>
      <c r="AE412" s="49"/>
      <c r="AF412" s="49"/>
      <c r="AG412" s="48">
        <v>3</v>
      </c>
      <c r="AH412" s="48">
        <v>8</v>
      </c>
      <c r="AI412" s="48">
        <v>6</v>
      </c>
      <c r="AJ412" s="48">
        <v>5</v>
      </c>
      <c r="AK412" s="48">
        <v>0</v>
      </c>
      <c r="AL412" s="48">
        <v>0</v>
      </c>
    </row>
    <row r="413" spans="1:38" ht="20.100000000000001" customHeight="1" x14ac:dyDescent="0.2"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</row>
    <row r="414" spans="1:38" s="1" customFormat="1" ht="20.100000000000001" customHeight="1" x14ac:dyDescent="0.25">
      <c r="A414" s="3"/>
      <c r="B414" s="6"/>
      <c r="C414" s="51" t="s">
        <v>159</v>
      </c>
      <c r="D414" s="52"/>
      <c r="E414" s="5"/>
      <c r="F414" s="53">
        <v>2100</v>
      </c>
      <c r="G414" s="53">
        <v>4867</v>
      </c>
      <c r="H414" s="53">
        <v>5153</v>
      </c>
      <c r="I414" s="53">
        <v>1814</v>
      </c>
      <c r="J414" s="53">
        <v>0</v>
      </c>
      <c r="K414" s="53">
        <v>0</v>
      </c>
      <c r="L414" s="54"/>
      <c r="M414" s="54"/>
      <c r="N414" s="54"/>
      <c r="O414" s="53">
        <v>494</v>
      </c>
      <c r="P414" s="53">
        <v>1142</v>
      </c>
      <c r="Q414" s="53">
        <v>1198</v>
      </c>
      <c r="R414" s="53">
        <v>438</v>
      </c>
      <c r="S414" s="53">
        <v>0</v>
      </c>
      <c r="T414" s="53">
        <v>0</v>
      </c>
      <c r="U414" s="54"/>
      <c r="V414" s="54"/>
      <c r="W414" s="54"/>
      <c r="X414" s="53">
        <v>450</v>
      </c>
      <c r="Y414" s="53">
        <v>1427</v>
      </c>
      <c r="Z414" s="53">
        <v>1395</v>
      </c>
      <c r="AA414" s="53">
        <v>482</v>
      </c>
      <c r="AB414" s="53">
        <v>0</v>
      </c>
      <c r="AC414" s="53">
        <v>0</v>
      </c>
      <c r="AD414" s="54"/>
      <c r="AE414" s="54"/>
      <c r="AF414" s="54"/>
      <c r="AG414" s="53">
        <v>85</v>
      </c>
      <c r="AH414" s="53">
        <v>121</v>
      </c>
      <c r="AI414" s="53">
        <v>124</v>
      </c>
      <c r="AJ414" s="53">
        <v>82</v>
      </c>
      <c r="AK414" s="53">
        <v>0</v>
      </c>
      <c r="AL414" s="53">
        <v>0</v>
      </c>
    </row>
    <row r="415" spans="1:38" ht="20.100000000000001" customHeight="1" x14ac:dyDescent="0.2"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</row>
    <row r="416" spans="1:38" ht="20.100000000000001" customHeight="1" x14ac:dyDescent="0.2">
      <c r="C416" s="3" t="s">
        <v>237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</row>
    <row r="417" spans="1:38" ht="20.100000000000001" customHeight="1" x14ac:dyDescent="0.2">
      <c r="D417" s="2" t="s">
        <v>238</v>
      </c>
      <c r="F417" s="39">
        <v>96</v>
      </c>
      <c r="G417" s="39">
        <v>237</v>
      </c>
      <c r="H417" s="39">
        <v>246</v>
      </c>
      <c r="I417" s="39">
        <v>87</v>
      </c>
      <c r="J417" s="39">
        <v>0</v>
      </c>
      <c r="K417" s="39">
        <v>0</v>
      </c>
      <c r="L417" s="39"/>
      <c r="M417" s="39"/>
      <c r="N417" s="39"/>
      <c r="O417" s="39">
        <v>0</v>
      </c>
      <c r="P417" s="39">
        <v>2</v>
      </c>
      <c r="Q417" s="39">
        <v>1</v>
      </c>
      <c r="R417" s="39">
        <v>1</v>
      </c>
      <c r="S417" s="39">
        <v>0</v>
      </c>
      <c r="T417" s="39">
        <v>0</v>
      </c>
      <c r="U417" s="39"/>
      <c r="V417" s="39"/>
      <c r="W417" s="39"/>
      <c r="X417" s="39">
        <v>0</v>
      </c>
      <c r="Y417" s="39">
        <v>12</v>
      </c>
      <c r="Z417" s="39">
        <v>12</v>
      </c>
      <c r="AA417" s="39">
        <v>0</v>
      </c>
      <c r="AB417" s="39">
        <v>0</v>
      </c>
      <c r="AC417" s="39">
        <v>0</v>
      </c>
      <c r="AD417" s="39"/>
      <c r="AE417" s="39"/>
      <c r="AF417" s="39"/>
      <c r="AG417" s="39">
        <v>0</v>
      </c>
      <c r="AH417" s="39">
        <v>0</v>
      </c>
      <c r="AI417" s="39">
        <v>0</v>
      </c>
      <c r="AJ417" s="39">
        <v>0</v>
      </c>
      <c r="AK417" s="39">
        <v>0</v>
      </c>
      <c r="AL417" s="39">
        <v>0</v>
      </c>
    </row>
    <row r="418" spans="1:38" ht="20.100000000000001" customHeight="1" x14ac:dyDescent="0.2"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</row>
    <row r="419" spans="1:38" s="1" customFormat="1" ht="20.100000000000001" customHeight="1" x14ac:dyDescent="0.25">
      <c r="A419" s="3"/>
      <c r="B419" s="6"/>
      <c r="C419" s="51" t="s">
        <v>194</v>
      </c>
      <c r="D419" s="52"/>
      <c r="E419" s="5"/>
      <c r="F419" s="53">
        <v>96</v>
      </c>
      <c r="G419" s="53">
        <v>237</v>
      </c>
      <c r="H419" s="53">
        <v>246</v>
      </c>
      <c r="I419" s="53">
        <v>87</v>
      </c>
      <c r="J419" s="53">
        <v>0</v>
      </c>
      <c r="K419" s="53">
        <v>0</v>
      </c>
      <c r="L419" s="54"/>
      <c r="M419" s="54"/>
      <c r="N419" s="54"/>
      <c r="O419" s="53">
        <v>0</v>
      </c>
      <c r="P419" s="53">
        <v>2</v>
      </c>
      <c r="Q419" s="53">
        <v>1</v>
      </c>
      <c r="R419" s="53">
        <v>1</v>
      </c>
      <c r="S419" s="53">
        <v>0</v>
      </c>
      <c r="T419" s="53">
        <v>0</v>
      </c>
      <c r="U419" s="54"/>
      <c r="V419" s="54"/>
      <c r="W419" s="54"/>
      <c r="X419" s="53">
        <v>0</v>
      </c>
      <c r="Y419" s="53">
        <v>12</v>
      </c>
      <c r="Z419" s="53">
        <v>12</v>
      </c>
      <c r="AA419" s="53">
        <v>0</v>
      </c>
      <c r="AB419" s="53">
        <v>0</v>
      </c>
      <c r="AC419" s="53">
        <v>0</v>
      </c>
      <c r="AD419" s="54"/>
      <c r="AE419" s="54"/>
      <c r="AF419" s="54"/>
      <c r="AG419" s="53">
        <v>0</v>
      </c>
      <c r="AH419" s="53">
        <v>0</v>
      </c>
      <c r="AI419" s="53">
        <v>0</v>
      </c>
      <c r="AJ419" s="53">
        <v>0</v>
      </c>
      <c r="AK419" s="53">
        <v>0</v>
      </c>
      <c r="AL419" s="53">
        <v>0</v>
      </c>
    </row>
    <row r="420" spans="1:38" ht="20.100000000000001" customHeight="1" x14ac:dyDescent="0.2"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</row>
    <row r="421" spans="1:38" s="1" customFormat="1" ht="20.100000000000001" customHeight="1" x14ac:dyDescent="0.25">
      <c r="A421" s="3"/>
      <c r="B421" s="57" t="s">
        <v>239</v>
      </c>
      <c r="C421" s="58"/>
      <c r="D421" s="58"/>
      <c r="E421" s="5"/>
      <c r="F421" s="59">
        <v>2196</v>
      </c>
      <c r="G421" s="59">
        <v>5104</v>
      </c>
      <c r="H421" s="59">
        <v>5399</v>
      </c>
      <c r="I421" s="59">
        <v>1901</v>
      </c>
      <c r="J421" s="59">
        <v>0</v>
      </c>
      <c r="K421" s="59">
        <v>0</v>
      </c>
      <c r="L421" s="54"/>
      <c r="M421" s="54"/>
      <c r="N421" s="54"/>
      <c r="O421" s="59">
        <v>494</v>
      </c>
      <c r="P421" s="59">
        <v>1144</v>
      </c>
      <c r="Q421" s="59">
        <v>1199</v>
      </c>
      <c r="R421" s="59">
        <v>439</v>
      </c>
      <c r="S421" s="59">
        <v>0</v>
      </c>
      <c r="T421" s="59">
        <v>0</v>
      </c>
      <c r="U421" s="54"/>
      <c r="V421" s="54"/>
      <c r="W421" s="54"/>
      <c r="X421" s="59">
        <v>450</v>
      </c>
      <c r="Y421" s="59">
        <v>1439</v>
      </c>
      <c r="Z421" s="59">
        <v>1407</v>
      </c>
      <c r="AA421" s="59">
        <v>482</v>
      </c>
      <c r="AB421" s="59">
        <v>0</v>
      </c>
      <c r="AC421" s="59">
        <v>0</v>
      </c>
      <c r="AD421" s="54"/>
      <c r="AE421" s="54"/>
      <c r="AF421" s="54"/>
      <c r="AG421" s="59">
        <v>85</v>
      </c>
      <c r="AH421" s="59">
        <v>121</v>
      </c>
      <c r="AI421" s="59">
        <v>124</v>
      </c>
      <c r="AJ421" s="59">
        <v>82</v>
      </c>
      <c r="AK421" s="59">
        <v>0</v>
      </c>
      <c r="AL421" s="59">
        <v>0</v>
      </c>
    </row>
    <row r="422" spans="1:38" ht="20.100000000000001" customHeight="1" x14ac:dyDescent="0.2"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</row>
    <row r="423" spans="1:38" ht="20.100000000000001" customHeight="1" x14ac:dyDescent="0.2">
      <c r="B423" s="6" t="s">
        <v>240</v>
      </c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</row>
    <row r="424" spans="1:38" ht="20.100000000000001" customHeight="1" x14ac:dyDescent="0.2">
      <c r="C424" s="3" t="s">
        <v>154</v>
      </c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</row>
    <row r="425" spans="1:38" ht="20.100000000000001" customHeight="1" x14ac:dyDescent="0.2">
      <c r="D425" s="2" t="s">
        <v>96</v>
      </c>
      <c r="F425" s="39">
        <v>157</v>
      </c>
      <c r="G425" s="39">
        <v>704</v>
      </c>
      <c r="H425" s="39">
        <v>664</v>
      </c>
      <c r="I425" s="39">
        <v>197</v>
      </c>
      <c r="J425" s="39">
        <v>0</v>
      </c>
      <c r="K425" s="39">
        <v>0</v>
      </c>
      <c r="L425" s="39"/>
      <c r="M425" s="39"/>
      <c r="N425" s="39"/>
      <c r="O425" s="39">
        <v>7</v>
      </c>
      <c r="P425" s="39">
        <v>27</v>
      </c>
      <c r="Q425" s="39">
        <v>19</v>
      </c>
      <c r="R425" s="39">
        <v>15</v>
      </c>
      <c r="S425" s="39">
        <v>0</v>
      </c>
      <c r="T425" s="39">
        <v>0</v>
      </c>
      <c r="U425" s="39"/>
      <c r="V425" s="39"/>
      <c r="W425" s="39"/>
      <c r="X425" s="39">
        <v>21</v>
      </c>
      <c r="Y425" s="39">
        <v>60</v>
      </c>
      <c r="Z425" s="39">
        <v>59</v>
      </c>
      <c r="AA425" s="39">
        <v>22</v>
      </c>
      <c r="AB425" s="39">
        <v>0</v>
      </c>
      <c r="AC425" s="39">
        <v>0</v>
      </c>
      <c r="AD425" s="39"/>
      <c r="AE425" s="39"/>
      <c r="AF425" s="39"/>
      <c r="AG425" s="39">
        <v>1</v>
      </c>
      <c r="AH425" s="39">
        <v>3</v>
      </c>
      <c r="AI425" s="39">
        <v>2</v>
      </c>
      <c r="AJ425" s="39">
        <v>2</v>
      </c>
      <c r="AK425" s="39">
        <v>0</v>
      </c>
      <c r="AL425" s="39">
        <v>0</v>
      </c>
    </row>
    <row r="426" spans="1:38" ht="19.5" customHeight="1" x14ac:dyDescent="0.2">
      <c r="D426" s="47" t="s">
        <v>241</v>
      </c>
      <c r="F426" s="48">
        <v>200</v>
      </c>
      <c r="G426" s="48">
        <v>710</v>
      </c>
      <c r="H426" s="48">
        <v>664</v>
      </c>
      <c r="I426" s="48">
        <v>246</v>
      </c>
      <c r="J426" s="48">
        <v>0</v>
      </c>
      <c r="K426" s="48">
        <v>0</v>
      </c>
      <c r="L426" s="49"/>
      <c r="M426" s="49"/>
      <c r="N426" s="49"/>
      <c r="O426" s="48">
        <v>52</v>
      </c>
      <c r="P426" s="48">
        <v>193</v>
      </c>
      <c r="Q426" s="48">
        <v>172</v>
      </c>
      <c r="R426" s="48">
        <v>73</v>
      </c>
      <c r="S426" s="48">
        <v>0</v>
      </c>
      <c r="T426" s="48">
        <v>0</v>
      </c>
      <c r="U426" s="49"/>
      <c r="V426" s="49"/>
      <c r="W426" s="49"/>
      <c r="X426" s="48">
        <v>32</v>
      </c>
      <c r="Y426" s="48">
        <v>104</v>
      </c>
      <c r="Z426" s="48">
        <v>87</v>
      </c>
      <c r="AA426" s="48">
        <v>49</v>
      </c>
      <c r="AB426" s="48">
        <v>0</v>
      </c>
      <c r="AC426" s="48">
        <v>0</v>
      </c>
      <c r="AD426" s="49"/>
      <c r="AE426" s="49"/>
      <c r="AF426" s="49"/>
      <c r="AG426" s="48">
        <v>2</v>
      </c>
      <c r="AH426" s="48">
        <v>11</v>
      </c>
      <c r="AI426" s="48">
        <v>11</v>
      </c>
      <c r="AJ426" s="48">
        <v>2</v>
      </c>
      <c r="AK426" s="48">
        <v>0</v>
      </c>
      <c r="AL426" s="48">
        <v>0</v>
      </c>
    </row>
    <row r="427" spans="1:38" ht="20.100000000000001" customHeight="1" x14ac:dyDescent="0.2">
      <c r="D427" s="2" t="s">
        <v>242</v>
      </c>
      <c r="F427" s="39">
        <v>160</v>
      </c>
      <c r="G427" s="39">
        <v>501</v>
      </c>
      <c r="H427" s="39">
        <v>541</v>
      </c>
      <c r="I427" s="39">
        <v>120</v>
      </c>
      <c r="J427" s="39">
        <v>0</v>
      </c>
      <c r="K427" s="39">
        <v>0</v>
      </c>
      <c r="L427" s="39"/>
      <c r="M427" s="39"/>
      <c r="N427" s="39"/>
      <c r="O427" s="39">
        <v>16</v>
      </c>
      <c r="P427" s="39">
        <v>173</v>
      </c>
      <c r="Q427" s="39">
        <v>164</v>
      </c>
      <c r="R427" s="39">
        <v>25</v>
      </c>
      <c r="S427" s="39">
        <v>0</v>
      </c>
      <c r="T427" s="39">
        <v>0</v>
      </c>
      <c r="U427" s="39"/>
      <c r="V427" s="39"/>
      <c r="W427" s="39"/>
      <c r="X427" s="39">
        <v>23</v>
      </c>
      <c r="Y427" s="39">
        <v>106</v>
      </c>
      <c r="Z427" s="39">
        <v>94</v>
      </c>
      <c r="AA427" s="39">
        <v>35</v>
      </c>
      <c r="AB427" s="39">
        <v>0</v>
      </c>
      <c r="AC427" s="39">
        <v>0</v>
      </c>
      <c r="AD427" s="39"/>
      <c r="AE427" s="39"/>
      <c r="AF427" s="39"/>
      <c r="AG427" s="39">
        <v>0</v>
      </c>
      <c r="AH427" s="39">
        <v>4</v>
      </c>
      <c r="AI427" s="39">
        <v>4</v>
      </c>
      <c r="AJ427" s="39">
        <v>0</v>
      </c>
      <c r="AK427" s="39">
        <v>0</v>
      </c>
      <c r="AL427" s="39">
        <v>0</v>
      </c>
    </row>
    <row r="428" spans="1:38" ht="19.5" customHeight="1" x14ac:dyDescent="0.2">
      <c r="D428" s="47" t="s">
        <v>243</v>
      </c>
      <c r="F428" s="48">
        <v>321</v>
      </c>
      <c r="G428" s="48">
        <v>252</v>
      </c>
      <c r="H428" s="48">
        <v>445</v>
      </c>
      <c r="I428" s="48">
        <v>128</v>
      </c>
      <c r="J428" s="48">
        <v>0</v>
      </c>
      <c r="K428" s="48">
        <v>0</v>
      </c>
      <c r="L428" s="49"/>
      <c r="M428" s="49"/>
      <c r="N428" s="49"/>
      <c r="O428" s="48">
        <v>45</v>
      </c>
      <c r="P428" s="48">
        <v>21</v>
      </c>
      <c r="Q428" s="48">
        <v>53</v>
      </c>
      <c r="R428" s="48">
        <v>13</v>
      </c>
      <c r="S428" s="48">
        <v>0</v>
      </c>
      <c r="T428" s="48">
        <v>0</v>
      </c>
      <c r="U428" s="49"/>
      <c r="V428" s="49"/>
      <c r="W428" s="49"/>
      <c r="X428" s="48">
        <v>31</v>
      </c>
      <c r="Y428" s="48">
        <v>41</v>
      </c>
      <c r="Z428" s="48">
        <v>58</v>
      </c>
      <c r="AA428" s="48">
        <v>14</v>
      </c>
      <c r="AB428" s="48">
        <v>0</v>
      </c>
      <c r="AC428" s="48">
        <v>0</v>
      </c>
      <c r="AD428" s="49"/>
      <c r="AE428" s="49"/>
      <c r="AF428" s="49"/>
      <c r="AG428" s="48">
        <v>0</v>
      </c>
      <c r="AH428" s="48">
        <v>2</v>
      </c>
      <c r="AI428" s="48">
        <v>2</v>
      </c>
      <c r="AJ428" s="48">
        <v>0</v>
      </c>
      <c r="AK428" s="48">
        <v>0</v>
      </c>
      <c r="AL428" s="48">
        <v>0</v>
      </c>
    </row>
    <row r="429" spans="1:38" ht="20.100000000000001" customHeight="1" x14ac:dyDescent="0.2">
      <c r="D429" s="2" t="s">
        <v>244</v>
      </c>
      <c r="F429" s="39">
        <v>281</v>
      </c>
      <c r="G429" s="39">
        <v>682</v>
      </c>
      <c r="H429" s="39">
        <v>754</v>
      </c>
      <c r="I429" s="39">
        <v>209</v>
      </c>
      <c r="J429" s="39">
        <v>0</v>
      </c>
      <c r="K429" s="39">
        <v>0</v>
      </c>
      <c r="L429" s="39"/>
      <c r="M429" s="39"/>
      <c r="N429" s="39"/>
      <c r="O429" s="39">
        <v>23</v>
      </c>
      <c r="P429" s="39">
        <v>218</v>
      </c>
      <c r="Q429" s="39">
        <v>215</v>
      </c>
      <c r="R429" s="39">
        <v>26</v>
      </c>
      <c r="S429" s="39">
        <v>0</v>
      </c>
      <c r="T429" s="39">
        <v>0</v>
      </c>
      <c r="U429" s="39"/>
      <c r="V429" s="39"/>
      <c r="W429" s="39"/>
      <c r="X429" s="39">
        <v>36</v>
      </c>
      <c r="Y429" s="39">
        <v>115</v>
      </c>
      <c r="Z429" s="39">
        <v>113</v>
      </c>
      <c r="AA429" s="39">
        <v>38</v>
      </c>
      <c r="AB429" s="39">
        <v>0</v>
      </c>
      <c r="AC429" s="39">
        <v>0</v>
      </c>
      <c r="AD429" s="39"/>
      <c r="AE429" s="39"/>
      <c r="AF429" s="39"/>
      <c r="AG429" s="39">
        <v>0</v>
      </c>
      <c r="AH429" s="39">
        <v>4</v>
      </c>
      <c r="AI429" s="39">
        <v>2</v>
      </c>
      <c r="AJ429" s="39">
        <v>2</v>
      </c>
      <c r="AK429" s="39">
        <v>0</v>
      </c>
      <c r="AL429" s="39">
        <v>0</v>
      </c>
    </row>
    <row r="430" spans="1:38" ht="19.5" customHeight="1" x14ac:dyDescent="0.2">
      <c r="D430" s="47" t="s">
        <v>115</v>
      </c>
      <c r="F430" s="48">
        <v>203</v>
      </c>
      <c r="G430" s="48">
        <v>1292</v>
      </c>
      <c r="H430" s="48">
        <v>1350</v>
      </c>
      <c r="I430" s="48">
        <v>145</v>
      </c>
      <c r="J430" s="48">
        <v>0</v>
      </c>
      <c r="K430" s="48">
        <v>0</v>
      </c>
      <c r="L430" s="49"/>
      <c r="M430" s="49"/>
      <c r="N430" s="49"/>
      <c r="O430" s="48">
        <v>13</v>
      </c>
      <c r="P430" s="48">
        <v>124</v>
      </c>
      <c r="Q430" s="48">
        <v>126</v>
      </c>
      <c r="R430" s="48">
        <v>11</v>
      </c>
      <c r="S430" s="48">
        <v>0</v>
      </c>
      <c r="T430" s="48">
        <v>0</v>
      </c>
      <c r="U430" s="49"/>
      <c r="V430" s="49"/>
      <c r="W430" s="49"/>
      <c r="X430" s="48">
        <v>16</v>
      </c>
      <c r="Y430" s="48">
        <v>144</v>
      </c>
      <c r="Z430" s="48">
        <v>139</v>
      </c>
      <c r="AA430" s="48">
        <v>21</v>
      </c>
      <c r="AB430" s="48">
        <v>0</v>
      </c>
      <c r="AC430" s="48">
        <v>0</v>
      </c>
      <c r="AD430" s="49"/>
      <c r="AE430" s="49"/>
      <c r="AF430" s="49"/>
      <c r="AG430" s="48">
        <v>4</v>
      </c>
      <c r="AH430" s="48">
        <v>16</v>
      </c>
      <c r="AI430" s="48">
        <v>20</v>
      </c>
      <c r="AJ430" s="48">
        <v>0</v>
      </c>
      <c r="AK430" s="48">
        <v>0</v>
      </c>
      <c r="AL430" s="48">
        <v>0</v>
      </c>
    </row>
    <row r="431" spans="1:38" ht="20.100000000000001" customHeight="1" x14ac:dyDescent="0.2">
      <c r="D431" s="2" t="s">
        <v>116</v>
      </c>
      <c r="F431" s="39">
        <v>253</v>
      </c>
      <c r="G431" s="39">
        <v>635</v>
      </c>
      <c r="H431" s="39">
        <v>711</v>
      </c>
      <c r="I431" s="39">
        <v>177</v>
      </c>
      <c r="J431" s="39">
        <v>0</v>
      </c>
      <c r="K431" s="39">
        <v>0</v>
      </c>
      <c r="L431" s="39"/>
      <c r="M431" s="39"/>
      <c r="N431" s="39"/>
      <c r="O431" s="39">
        <v>13</v>
      </c>
      <c r="P431" s="39">
        <v>87</v>
      </c>
      <c r="Q431" s="39">
        <v>87</v>
      </c>
      <c r="R431" s="39">
        <v>13</v>
      </c>
      <c r="S431" s="39">
        <v>0</v>
      </c>
      <c r="T431" s="39">
        <v>0</v>
      </c>
      <c r="U431" s="39"/>
      <c r="V431" s="39"/>
      <c r="W431" s="39"/>
      <c r="X431" s="39">
        <v>35</v>
      </c>
      <c r="Y431" s="39">
        <v>149</v>
      </c>
      <c r="Z431" s="39">
        <v>152</v>
      </c>
      <c r="AA431" s="39">
        <v>32</v>
      </c>
      <c r="AB431" s="39">
        <v>0</v>
      </c>
      <c r="AC431" s="39">
        <v>0</v>
      </c>
      <c r="AD431" s="39"/>
      <c r="AE431" s="39"/>
      <c r="AF431" s="39"/>
      <c r="AG431" s="39">
        <v>3</v>
      </c>
      <c r="AH431" s="39">
        <v>3</v>
      </c>
      <c r="AI431" s="39">
        <v>6</v>
      </c>
      <c r="AJ431" s="39">
        <v>0</v>
      </c>
      <c r="AK431" s="39">
        <v>0</v>
      </c>
      <c r="AL431" s="39">
        <v>0</v>
      </c>
    </row>
    <row r="432" spans="1:38" ht="19.5" customHeight="1" x14ac:dyDescent="0.2">
      <c r="D432" s="47" t="s">
        <v>103</v>
      </c>
      <c r="F432" s="48">
        <v>183</v>
      </c>
      <c r="G432" s="48">
        <v>805</v>
      </c>
      <c r="H432" s="48">
        <v>795</v>
      </c>
      <c r="I432" s="48">
        <v>193</v>
      </c>
      <c r="J432" s="48">
        <v>0</v>
      </c>
      <c r="K432" s="48">
        <v>0</v>
      </c>
      <c r="L432" s="49"/>
      <c r="M432" s="49"/>
      <c r="N432" s="49"/>
      <c r="O432" s="48">
        <v>13</v>
      </c>
      <c r="P432" s="48">
        <v>55</v>
      </c>
      <c r="Q432" s="48">
        <v>49</v>
      </c>
      <c r="R432" s="48">
        <v>19</v>
      </c>
      <c r="S432" s="48">
        <v>0</v>
      </c>
      <c r="T432" s="48">
        <v>0</v>
      </c>
      <c r="U432" s="49"/>
      <c r="V432" s="49"/>
      <c r="W432" s="49"/>
      <c r="X432" s="48">
        <v>23</v>
      </c>
      <c r="Y432" s="48">
        <v>143</v>
      </c>
      <c r="Z432" s="48">
        <v>124</v>
      </c>
      <c r="AA432" s="48">
        <v>42</v>
      </c>
      <c r="AB432" s="48">
        <v>0</v>
      </c>
      <c r="AC432" s="48">
        <v>0</v>
      </c>
      <c r="AD432" s="49"/>
      <c r="AE432" s="49"/>
      <c r="AF432" s="49"/>
      <c r="AG432" s="48">
        <v>0</v>
      </c>
      <c r="AH432" s="48">
        <v>6</v>
      </c>
      <c r="AI432" s="48">
        <v>5</v>
      </c>
      <c r="AJ432" s="48">
        <v>1</v>
      </c>
      <c r="AK432" s="48">
        <v>0</v>
      </c>
      <c r="AL432" s="48">
        <v>0</v>
      </c>
    </row>
    <row r="433" spans="1:38" ht="19.5" customHeight="1" x14ac:dyDescent="0.2">
      <c r="D433" s="50" t="s">
        <v>104</v>
      </c>
      <c r="F433" s="49">
        <v>69</v>
      </c>
      <c r="G433" s="49">
        <v>236</v>
      </c>
      <c r="H433" s="49">
        <v>238</v>
      </c>
      <c r="I433" s="49">
        <v>67</v>
      </c>
      <c r="J433" s="49">
        <v>0</v>
      </c>
      <c r="K433" s="49">
        <v>0</v>
      </c>
      <c r="L433" s="49"/>
      <c r="M433" s="49"/>
      <c r="N433" s="49"/>
      <c r="O433" s="49">
        <v>13</v>
      </c>
      <c r="P433" s="49">
        <v>64</v>
      </c>
      <c r="Q433" s="49">
        <v>62</v>
      </c>
      <c r="R433" s="49">
        <v>15</v>
      </c>
      <c r="S433" s="49">
        <v>0</v>
      </c>
      <c r="T433" s="49">
        <v>0</v>
      </c>
      <c r="U433" s="49"/>
      <c r="V433" s="49"/>
      <c r="W433" s="49"/>
      <c r="X433" s="49">
        <v>10</v>
      </c>
      <c r="Y433" s="49">
        <v>48</v>
      </c>
      <c r="Z433" s="49">
        <v>52</v>
      </c>
      <c r="AA433" s="49">
        <v>6</v>
      </c>
      <c r="AB433" s="49">
        <v>0</v>
      </c>
      <c r="AC433" s="49">
        <v>0</v>
      </c>
      <c r="AD433" s="49"/>
      <c r="AE433" s="49"/>
      <c r="AF433" s="49"/>
      <c r="AG433" s="49">
        <v>0</v>
      </c>
      <c r="AH433" s="49">
        <v>1</v>
      </c>
      <c r="AI433" s="49">
        <v>1</v>
      </c>
      <c r="AJ433" s="49">
        <v>0</v>
      </c>
      <c r="AK433" s="49">
        <v>0</v>
      </c>
      <c r="AL433" s="49">
        <v>0</v>
      </c>
    </row>
    <row r="434" spans="1:38" ht="19.5" customHeight="1" x14ac:dyDescent="0.2">
      <c r="D434" s="47" t="s">
        <v>105</v>
      </c>
      <c r="F434" s="48">
        <v>45</v>
      </c>
      <c r="G434" s="48">
        <v>298</v>
      </c>
      <c r="H434" s="48">
        <v>291</v>
      </c>
      <c r="I434" s="48">
        <v>52</v>
      </c>
      <c r="J434" s="48">
        <v>0</v>
      </c>
      <c r="K434" s="48">
        <v>0</v>
      </c>
      <c r="L434" s="49"/>
      <c r="M434" s="49"/>
      <c r="N434" s="49"/>
      <c r="O434" s="48">
        <v>10</v>
      </c>
      <c r="P434" s="48">
        <v>64</v>
      </c>
      <c r="Q434" s="48">
        <v>61</v>
      </c>
      <c r="R434" s="48">
        <v>13</v>
      </c>
      <c r="S434" s="48">
        <v>0</v>
      </c>
      <c r="T434" s="48">
        <v>0</v>
      </c>
      <c r="U434" s="49"/>
      <c r="V434" s="49"/>
      <c r="W434" s="49"/>
      <c r="X434" s="48">
        <v>5</v>
      </c>
      <c r="Y434" s="48">
        <v>80</v>
      </c>
      <c r="Z434" s="48">
        <v>69</v>
      </c>
      <c r="AA434" s="48">
        <v>16</v>
      </c>
      <c r="AB434" s="48">
        <v>0</v>
      </c>
      <c r="AC434" s="48">
        <v>0</v>
      </c>
      <c r="AD434" s="49"/>
      <c r="AE434" s="49"/>
      <c r="AF434" s="49"/>
      <c r="AG434" s="48">
        <v>0</v>
      </c>
      <c r="AH434" s="48">
        <v>3</v>
      </c>
      <c r="AI434" s="48">
        <v>2</v>
      </c>
      <c r="AJ434" s="48">
        <v>1</v>
      </c>
      <c r="AK434" s="48">
        <v>0</v>
      </c>
      <c r="AL434" s="48">
        <v>0</v>
      </c>
    </row>
    <row r="435" spans="1:38" ht="19.5" customHeight="1" x14ac:dyDescent="0.2">
      <c r="D435" s="50" t="s">
        <v>106</v>
      </c>
      <c r="F435" s="49">
        <v>61</v>
      </c>
      <c r="G435" s="49">
        <v>305</v>
      </c>
      <c r="H435" s="49">
        <v>310</v>
      </c>
      <c r="I435" s="49">
        <v>56</v>
      </c>
      <c r="J435" s="49">
        <v>0</v>
      </c>
      <c r="K435" s="49">
        <v>0</v>
      </c>
      <c r="L435" s="49"/>
      <c r="M435" s="49"/>
      <c r="N435" s="49"/>
      <c r="O435" s="49">
        <v>12</v>
      </c>
      <c r="P435" s="49">
        <v>83</v>
      </c>
      <c r="Q435" s="49">
        <v>72</v>
      </c>
      <c r="R435" s="49">
        <v>23</v>
      </c>
      <c r="S435" s="49">
        <v>0</v>
      </c>
      <c r="T435" s="49">
        <v>0</v>
      </c>
      <c r="U435" s="49"/>
      <c r="V435" s="49"/>
      <c r="W435" s="49"/>
      <c r="X435" s="49">
        <v>21</v>
      </c>
      <c r="Y435" s="49">
        <v>91</v>
      </c>
      <c r="Z435" s="49">
        <v>89</v>
      </c>
      <c r="AA435" s="49">
        <v>23</v>
      </c>
      <c r="AB435" s="49">
        <v>0</v>
      </c>
      <c r="AC435" s="49">
        <v>0</v>
      </c>
      <c r="AD435" s="49"/>
      <c r="AE435" s="49"/>
      <c r="AF435" s="49"/>
      <c r="AG435" s="49">
        <v>1</v>
      </c>
      <c r="AH435" s="49">
        <v>7</v>
      </c>
      <c r="AI435" s="49">
        <v>6</v>
      </c>
      <c r="AJ435" s="49">
        <v>2</v>
      </c>
      <c r="AK435" s="49">
        <v>0</v>
      </c>
      <c r="AL435" s="49">
        <v>0</v>
      </c>
    </row>
    <row r="436" spans="1:38" ht="20.100000000000001" customHeight="1" x14ac:dyDescent="0.2"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</row>
    <row r="437" spans="1:38" s="1" customFormat="1" ht="20.100000000000001" customHeight="1" x14ac:dyDescent="0.25">
      <c r="A437" s="3"/>
      <c r="B437" s="6"/>
      <c r="C437" s="51" t="s">
        <v>159</v>
      </c>
      <c r="D437" s="52"/>
      <c r="E437" s="5"/>
      <c r="F437" s="53">
        <v>1933</v>
      </c>
      <c r="G437" s="53">
        <v>6420</v>
      </c>
      <c r="H437" s="53">
        <v>6763</v>
      </c>
      <c r="I437" s="53">
        <v>1590</v>
      </c>
      <c r="J437" s="53">
        <v>0</v>
      </c>
      <c r="K437" s="53">
        <v>0</v>
      </c>
      <c r="L437" s="54"/>
      <c r="M437" s="54"/>
      <c r="N437" s="54"/>
      <c r="O437" s="53">
        <v>217</v>
      </c>
      <c r="P437" s="53">
        <v>1109</v>
      </c>
      <c r="Q437" s="53">
        <v>1080</v>
      </c>
      <c r="R437" s="53">
        <v>246</v>
      </c>
      <c r="S437" s="53">
        <v>0</v>
      </c>
      <c r="T437" s="53">
        <v>0</v>
      </c>
      <c r="U437" s="54"/>
      <c r="V437" s="54"/>
      <c r="W437" s="54"/>
      <c r="X437" s="53">
        <v>253</v>
      </c>
      <c r="Y437" s="53">
        <v>1081</v>
      </c>
      <c r="Z437" s="53">
        <v>1036</v>
      </c>
      <c r="AA437" s="53">
        <v>298</v>
      </c>
      <c r="AB437" s="53">
        <v>0</v>
      </c>
      <c r="AC437" s="53">
        <v>0</v>
      </c>
      <c r="AD437" s="54"/>
      <c r="AE437" s="54"/>
      <c r="AF437" s="54"/>
      <c r="AG437" s="53">
        <v>11</v>
      </c>
      <c r="AH437" s="53">
        <v>60</v>
      </c>
      <c r="AI437" s="53">
        <v>61</v>
      </c>
      <c r="AJ437" s="53">
        <v>10</v>
      </c>
      <c r="AK437" s="53">
        <v>0</v>
      </c>
      <c r="AL437" s="53">
        <v>0</v>
      </c>
    </row>
    <row r="438" spans="1:38" s="1" customFormat="1" ht="20.100000000000001" customHeight="1" x14ac:dyDescent="0.2">
      <c r="A438" s="3"/>
      <c r="B438" s="6"/>
      <c r="C438" s="3"/>
      <c r="D438" s="3"/>
      <c r="E438" s="5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</row>
    <row r="439" spans="1:38" s="1" customFormat="1" ht="20.100000000000001" customHeight="1" x14ac:dyDescent="0.25">
      <c r="A439" s="3"/>
      <c r="B439" s="57" t="s">
        <v>245</v>
      </c>
      <c r="C439" s="58"/>
      <c r="D439" s="58"/>
      <c r="E439" s="5"/>
      <c r="F439" s="59">
        <v>1933</v>
      </c>
      <c r="G439" s="59">
        <v>6420</v>
      </c>
      <c r="H439" s="59">
        <v>6763</v>
      </c>
      <c r="I439" s="59">
        <v>1590</v>
      </c>
      <c r="J439" s="59">
        <v>0</v>
      </c>
      <c r="K439" s="59">
        <v>0</v>
      </c>
      <c r="L439" s="54"/>
      <c r="M439" s="54"/>
      <c r="N439" s="54"/>
      <c r="O439" s="59">
        <v>217</v>
      </c>
      <c r="P439" s="59">
        <v>1109</v>
      </c>
      <c r="Q439" s="59">
        <v>1080</v>
      </c>
      <c r="R439" s="59">
        <v>246</v>
      </c>
      <c r="S439" s="59">
        <v>0</v>
      </c>
      <c r="T439" s="59">
        <v>0</v>
      </c>
      <c r="U439" s="54"/>
      <c r="V439" s="54"/>
      <c r="W439" s="54"/>
      <c r="X439" s="59">
        <v>253</v>
      </c>
      <c r="Y439" s="59">
        <v>1081</v>
      </c>
      <c r="Z439" s="59">
        <v>1036</v>
      </c>
      <c r="AA439" s="59">
        <v>298</v>
      </c>
      <c r="AB439" s="59">
        <v>0</v>
      </c>
      <c r="AC439" s="59">
        <v>0</v>
      </c>
      <c r="AD439" s="54"/>
      <c r="AE439" s="54"/>
      <c r="AF439" s="54"/>
      <c r="AG439" s="59">
        <v>11</v>
      </c>
      <c r="AH439" s="59">
        <v>60</v>
      </c>
      <c r="AI439" s="59">
        <v>61</v>
      </c>
      <c r="AJ439" s="59">
        <v>10</v>
      </c>
      <c r="AK439" s="59">
        <v>0</v>
      </c>
      <c r="AL439" s="59">
        <v>0</v>
      </c>
    </row>
    <row r="440" spans="1:38" ht="20.100000000000001" customHeight="1" x14ac:dyDescent="0.2"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</row>
    <row r="441" spans="1:38" ht="20.100000000000001" customHeight="1" x14ac:dyDescent="0.2">
      <c r="B441" s="6" t="s">
        <v>246</v>
      </c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</row>
    <row r="442" spans="1:38" ht="20.100000000000001" customHeight="1" x14ac:dyDescent="0.2">
      <c r="C442" s="3" t="s">
        <v>154</v>
      </c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</row>
    <row r="443" spans="1:38" ht="20.100000000000001" customHeight="1" x14ac:dyDescent="0.2">
      <c r="D443" s="2" t="s">
        <v>122</v>
      </c>
      <c r="F443" s="39">
        <v>21</v>
      </c>
      <c r="G443" s="39">
        <v>132</v>
      </c>
      <c r="H443" s="39">
        <v>138</v>
      </c>
      <c r="I443" s="39">
        <v>15</v>
      </c>
      <c r="J443" s="39">
        <v>0</v>
      </c>
      <c r="K443" s="39">
        <v>0</v>
      </c>
      <c r="L443" s="39"/>
      <c r="M443" s="39"/>
      <c r="N443" s="39"/>
      <c r="O443" s="39">
        <v>7</v>
      </c>
      <c r="P443" s="39">
        <v>38</v>
      </c>
      <c r="Q443" s="39">
        <v>39</v>
      </c>
      <c r="R443" s="39">
        <v>6</v>
      </c>
      <c r="S443" s="39">
        <v>0</v>
      </c>
      <c r="T443" s="39">
        <v>0</v>
      </c>
      <c r="U443" s="39"/>
      <c r="V443" s="39"/>
      <c r="W443" s="39"/>
      <c r="X443" s="39">
        <v>29</v>
      </c>
      <c r="Y443" s="39">
        <v>184</v>
      </c>
      <c r="Z443" s="39">
        <v>169</v>
      </c>
      <c r="AA443" s="39">
        <v>44</v>
      </c>
      <c r="AB443" s="39">
        <v>0</v>
      </c>
      <c r="AC443" s="39">
        <v>0</v>
      </c>
      <c r="AD443" s="39"/>
      <c r="AE443" s="39"/>
      <c r="AF443" s="39"/>
      <c r="AG443" s="39">
        <v>4</v>
      </c>
      <c r="AH443" s="39">
        <v>21</v>
      </c>
      <c r="AI443" s="39">
        <v>23</v>
      </c>
      <c r="AJ443" s="39">
        <v>2</v>
      </c>
      <c r="AK443" s="39">
        <v>0</v>
      </c>
      <c r="AL443" s="39">
        <v>0</v>
      </c>
    </row>
    <row r="444" spans="1:38" ht="19.5" customHeight="1" x14ac:dyDescent="0.2">
      <c r="D444" s="47" t="s">
        <v>97</v>
      </c>
      <c r="F444" s="48">
        <v>14</v>
      </c>
      <c r="G444" s="48">
        <v>180</v>
      </c>
      <c r="H444" s="48">
        <v>188</v>
      </c>
      <c r="I444" s="48">
        <v>6</v>
      </c>
      <c r="J444" s="48">
        <v>0</v>
      </c>
      <c r="K444" s="48">
        <v>0</v>
      </c>
      <c r="L444" s="49"/>
      <c r="M444" s="49"/>
      <c r="N444" s="49"/>
      <c r="O444" s="48">
        <v>3</v>
      </c>
      <c r="P444" s="48">
        <v>23</v>
      </c>
      <c r="Q444" s="48">
        <v>24</v>
      </c>
      <c r="R444" s="48">
        <v>2</v>
      </c>
      <c r="S444" s="48">
        <v>0</v>
      </c>
      <c r="T444" s="48">
        <v>0</v>
      </c>
      <c r="U444" s="49"/>
      <c r="V444" s="49"/>
      <c r="W444" s="49"/>
      <c r="X444" s="48">
        <v>19</v>
      </c>
      <c r="Y444" s="48">
        <v>140</v>
      </c>
      <c r="Z444" s="48">
        <v>130</v>
      </c>
      <c r="AA444" s="48">
        <v>29</v>
      </c>
      <c r="AB444" s="48">
        <v>0</v>
      </c>
      <c r="AC444" s="48">
        <v>0</v>
      </c>
      <c r="AD444" s="49"/>
      <c r="AE444" s="49"/>
      <c r="AF444" s="49"/>
      <c r="AG444" s="48">
        <v>7</v>
      </c>
      <c r="AH444" s="48">
        <v>19</v>
      </c>
      <c r="AI444" s="48">
        <v>23</v>
      </c>
      <c r="AJ444" s="48">
        <v>3</v>
      </c>
      <c r="AK444" s="48">
        <v>0</v>
      </c>
      <c r="AL444" s="48">
        <v>0</v>
      </c>
    </row>
    <row r="445" spans="1:38" ht="20.100000000000001" customHeight="1" x14ac:dyDescent="0.2">
      <c r="D445" s="2" t="s">
        <v>113</v>
      </c>
      <c r="F445" s="39">
        <v>14</v>
      </c>
      <c r="G445" s="39">
        <v>67</v>
      </c>
      <c r="H445" s="39">
        <v>67</v>
      </c>
      <c r="I445" s="39">
        <v>14</v>
      </c>
      <c r="J445" s="39">
        <v>0</v>
      </c>
      <c r="K445" s="39">
        <v>0</v>
      </c>
      <c r="L445" s="39"/>
      <c r="M445" s="39"/>
      <c r="N445" s="39"/>
      <c r="O445" s="39">
        <v>7</v>
      </c>
      <c r="P445" s="39">
        <v>23</v>
      </c>
      <c r="Q445" s="39">
        <v>23</v>
      </c>
      <c r="R445" s="39">
        <v>7</v>
      </c>
      <c r="S445" s="39">
        <v>0</v>
      </c>
      <c r="T445" s="39">
        <v>0</v>
      </c>
      <c r="U445" s="39"/>
      <c r="V445" s="39"/>
      <c r="W445" s="39"/>
      <c r="X445" s="39">
        <v>70</v>
      </c>
      <c r="Y445" s="39">
        <v>186</v>
      </c>
      <c r="Z445" s="39">
        <v>180</v>
      </c>
      <c r="AA445" s="39">
        <v>76</v>
      </c>
      <c r="AB445" s="39">
        <v>0</v>
      </c>
      <c r="AC445" s="39">
        <v>0</v>
      </c>
      <c r="AD445" s="39"/>
      <c r="AE445" s="39"/>
      <c r="AF445" s="39"/>
      <c r="AG445" s="39">
        <v>3</v>
      </c>
      <c r="AH445" s="39">
        <v>0</v>
      </c>
      <c r="AI445" s="39">
        <v>2</v>
      </c>
      <c r="AJ445" s="39">
        <v>1</v>
      </c>
      <c r="AK445" s="39">
        <v>0</v>
      </c>
      <c r="AL445" s="39">
        <v>0</v>
      </c>
    </row>
    <row r="446" spans="1:38" ht="19.5" customHeight="1" x14ac:dyDescent="0.2">
      <c r="D446" s="47" t="s">
        <v>136</v>
      </c>
      <c r="F446" s="48">
        <v>12</v>
      </c>
      <c r="G446" s="48">
        <v>223</v>
      </c>
      <c r="H446" s="48">
        <v>224</v>
      </c>
      <c r="I446" s="48">
        <v>11</v>
      </c>
      <c r="J446" s="48">
        <v>0</v>
      </c>
      <c r="K446" s="48">
        <v>0</v>
      </c>
      <c r="L446" s="49"/>
      <c r="M446" s="49"/>
      <c r="N446" s="49"/>
      <c r="O446" s="48">
        <v>7</v>
      </c>
      <c r="P446" s="48">
        <v>27</v>
      </c>
      <c r="Q446" s="48">
        <v>32</v>
      </c>
      <c r="R446" s="48">
        <v>2</v>
      </c>
      <c r="S446" s="48">
        <v>0</v>
      </c>
      <c r="T446" s="48">
        <v>0</v>
      </c>
      <c r="U446" s="49"/>
      <c r="V446" s="49"/>
      <c r="W446" s="49"/>
      <c r="X446" s="48">
        <v>28</v>
      </c>
      <c r="Y446" s="48">
        <v>112</v>
      </c>
      <c r="Z446" s="48">
        <v>126</v>
      </c>
      <c r="AA446" s="48">
        <v>14</v>
      </c>
      <c r="AB446" s="48">
        <v>0</v>
      </c>
      <c r="AC446" s="48">
        <v>0</v>
      </c>
      <c r="AD446" s="49"/>
      <c r="AE446" s="49"/>
      <c r="AF446" s="49"/>
      <c r="AG446" s="48">
        <v>4</v>
      </c>
      <c r="AH446" s="48">
        <v>18</v>
      </c>
      <c r="AI446" s="48">
        <v>22</v>
      </c>
      <c r="AJ446" s="48">
        <v>0</v>
      </c>
      <c r="AK446" s="48">
        <v>0</v>
      </c>
      <c r="AL446" s="48">
        <v>0</v>
      </c>
    </row>
    <row r="447" spans="1:38" ht="20.100000000000001" customHeight="1" x14ac:dyDescent="0.2">
      <c r="D447" s="2" t="s">
        <v>114</v>
      </c>
      <c r="F447" s="39">
        <v>16</v>
      </c>
      <c r="G447" s="39">
        <v>142</v>
      </c>
      <c r="H447" s="39">
        <v>147</v>
      </c>
      <c r="I447" s="39">
        <v>11</v>
      </c>
      <c r="J447" s="39">
        <v>0</v>
      </c>
      <c r="K447" s="39">
        <v>0</v>
      </c>
      <c r="L447" s="39"/>
      <c r="M447" s="39"/>
      <c r="N447" s="39"/>
      <c r="O447" s="39">
        <v>2</v>
      </c>
      <c r="P447" s="39">
        <v>35</v>
      </c>
      <c r="Q447" s="39">
        <v>29</v>
      </c>
      <c r="R447" s="39">
        <v>8</v>
      </c>
      <c r="S447" s="39">
        <v>0</v>
      </c>
      <c r="T447" s="39">
        <v>0</v>
      </c>
      <c r="U447" s="39"/>
      <c r="V447" s="39"/>
      <c r="W447" s="39"/>
      <c r="X447" s="39">
        <v>23</v>
      </c>
      <c r="Y447" s="39">
        <v>170</v>
      </c>
      <c r="Z447" s="39">
        <v>150</v>
      </c>
      <c r="AA447" s="39">
        <v>43</v>
      </c>
      <c r="AB447" s="39">
        <v>0</v>
      </c>
      <c r="AC447" s="39">
        <v>0</v>
      </c>
      <c r="AD447" s="39"/>
      <c r="AE447" s="39"/>
      <c r="AF447" s="39"/>
      <c r="AG447" s="39">
        <v>0</v>
      </c>
      <c r="AH447" s="39">
        <v>5</v>
      </c>
      <c r="AI447" s="39">
        <v>4</v>
      </c>
      <c r="AJ447" s="39">
        <v>1</v>
      </c>
      <c r="AK447" s="39">
        <v>0</v>
      </c>
      <c r="AL447" s="39">
        <v>0</v>
      </c>
    </row>
    <row r="448" spans="1:38" ht="20.100000000000001" customHeight="1" x14ac:dyDescent="0.2"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</row>
    <row r="449" spans="1:38" s="1" customFormat="1" ht="20.100000000000001" customHeight="1" x14ac:dyDescent="0.25">
      <c r="A449" s="3"/>
      <c r="B449" s="6"/>
      <c r="C449" s="51" t="s">
        <v>159</v>
      </c>
      <c r="D449" s="52"/>
      <c r="E449" s="5"/>
      <c r="F449" s="53">
        <v>77</v>
      </c>
      <c r="G449" s="53">
        <v>744</v>
      </c>
      <c r="H449" s="53">
        <v>764</v>
      </c>
      <c r="I449" s="53">
        <v>57</v>
      </c>
      <c r="J449" s="53">
        <v>0</v>
      </c>
      <c r="K449" s="53">
        <v>0</v>
      </c>
      <c r="L449" s="54"/>
      <c r="M449" s="54"/>
      <c r="N449" s="54"/>
      <c r="O449" s="53">
        <v>26</v>
      </c>
      <c r="P449" s="53">
        <v>146</v>
      </c>
      <c r="Q449" s="53">
        <v>147</v>
      </c>
      <c r="R449" s="53">
        <v>25</v>
      </c>
      <c r="S449" s="53">
        <v>0</v>
      </c>
      <c r="T449" s="53">
        <v>0</v>
      </c>
      <c r="U449" s="54"/>
      <c r="V449" s="54"/>
      <c r="W449" s="54"/>
      <c r="X449" s="53">
        <v>169</v>
      </c>
      <c r="Y449" s="53">
        <v>792</v>
      </c>
      <c r="Z449" s="53">
        <v>755</v>
      </c>
      <c r="AA449" s="53">
        <v>206</v>
      </c>
      <c r="AB449" s="53">
        <v>0</v>
      </c>
      <c r="AC449" s="53">
        <v>0</v>
      </c>
      <c r="AD449" s="54"/>
      <c r="AE449" s="54"/>
      <c r="AF449" s="54"/>
      <c r="AG449" s="53">
        <v>18</v>
      </c>
      <c r="AH449" s="53">
        <v>63</v>
      </c>
      <c r="AI449" s="53">
        <v>74</v>
      </c>
      <c r="AJ449" s="53">
        <v>7</v>
      </c>
      <c r="AK449" s="53">
        <v>0</v>
      </c>
      <c r="AL449" s="53">
        <v>0</v>
      </c>
    </row>
    <row r="450" spans="1:38" s="1" customFormat="1" ht="20.100000000000001" customHeight="1" x14ac:dyDescent="0.2">
      <c r="A450" s="3"/>
      <c r="B450" s="6"/>
      <c r="C450" s="3"/>
      <c r="D450" s="3"/>
      <c r="E450" s="5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</row>
    <row r="451" spans="1:38" s="1" customFormat="1" ht="20.100000000000001" customHeight="1" x14ac:dyDescent="0.25">
      <c r="A451" s="3"/>
      <c r="B451" s="57" t="s">
        <v>247</v>
      </c>
      <c r="C451" s="58"/>
      <c r="D451" s="58"/>
      <c r="E451" s="5"/>
      <c r="F451" s="59">
        <v>77</v>
      </c>
      <c r="G451" s="59">
        <v>744</v>
      </c>
      <c r="H451" s="59">
        <v>764</v>
      </c>
      <c r="I451" s="59">
        <v>57</v>
      </c>
      <c r="J451" s="59">
        <v>0</v>
      </c>
      <c r="K451" s="59">
        <v>0</v>
      </c>
      <c r="L451" s="54"/>
      <c r="M451" s="54"/>
      <c r="N451" s="54"/>
      <c r="O451" s="59">
        <v>26</v>
      </c>
      <c r="P451" s="59">
        <v>146</v>
      </c>
      <c r="Q451" s="59">
        <v>147</v>
      </c>
      <c r="R451" s="59">
        <v>25</v>
      </c>
      <c r="S451" s="59">
        <v>0</v>
      </c>
      <c r="T451" s="59">
        <v>0</v>
      </c>
      <c r="U451" s="54"/>
      <c r="V451" s="54"/>
      <c r="W451" s="54"/>
      <c r="X451" s="59">
        <v>169</v>
      </c>
      <c r="Y451" s="59">
        <v>792</v>
      </c>
      <c r="Z451" s="59">
        <v>755</v>
      </c>
      <c r="AA451" s="59">
        <v>206</v>
      </c>
      <c r="AB451" s="59">
        <v>0</v>
      </c>
      <c r="AC451" s="59">
        <v>0</v>
      </c>
      <c r="AD451" s="54"/>
      <c r="AE451" s="54"/>
      <c r="AF451" s="54"/>
      <c r="AG451" s="59">
        <v>18</v>
      </c>
      <c r="AH451" s="59">
        <v>63</v>
      </c>
      <c r="AI451" s="59">
        <v>74</v>
      </c>
      <c r="AJ451" s="59">
        <v>7</v>
      </c>
      <c r="AK451" s="59">
        <v>0</v>
      </c>
      <c r="AL451" s="59">
        <v>0</v>
      </c>
    </row>
    <row r="452" spans="1:38" ht="20.100000000000001" customHeight="1" x14ac:dyDescent="0.2"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</row>
    <row r="453" spans="1:38" ht="20.100000000000001" customHeight="1" x14ac:dyDescent="0.2">
      <c r="B453" s="6" t="s">
        <v>248</v>
      </c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</row>
    <row r="454" spans="1:38" ht="20.100000000000001" customHeight="1" x14ac:dyDescent="0.2">
      <c r="C454" s="3" t="s">
        <v>0</v>
      </c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</row>
    <row r="455" spans="1:38" ht="20.100000000000001" customHeight="1" x14ac:dyDescent="0.2">
      <c r="D455" s="2" t="s">
        <v>122</v>
      </c>
      <c r="F455" s="39">
        <v>70</v>
      </c>
      <c r="G455" s="39">
        <v>429</v>
      </c>
      <c r="H455" s="39">
        <v>419</v>
      </c>
      <c r="I455" s="39">
        <v>80</v>
      </c>
      <c r="J455" s="39">
        <v>0</v>
      </c>
      <c r="K455" s="39">
        <v>0</v>
      </c>
      <c r="L455" s="39"/>
      <c r="M455" s="39"/>
      <c r="N455" s="39"/>
      <c r="O455" s="39">
        <v>0</v>
      </c>
      <c r="P455" s="39">
        <v>0</v>
      </c>
      <c r="Q455" s="39">
        <v>0</v>
      </c>
      <c r="R455" s="39">
        <v>0</v>
      </c>
      <c r="S455" s="39">
        <v>0</v>
      </c>
      <c r="T455" s="39">
        <v>0</v>
      </c>
      <c r="U455" s="39"/>
      <c r="V455" s="39"/>
      <c r="W455" s="39"/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/>
      <c r="AE455" s="39"/>
      <c r="AF455" s="39"/>
      <c r="AG455" s="39">
        <v>0</v>
      </c>
      <c r="AH455" s="39">
        <v>0</v>
      </c>
      <c r="AI455" s="39">
        <v>0</v>
      </c>
      <c r="AJ455" s="39">
        <v>0</v>
      </c>
      <c r="AK455" s="39">
        <v>0</v>
      </c>
      <c r="AL455" s="39">
        <v>0</v>
      </c>
    </row>
    <row r="456" spans="1:38" ht="19.5" customHeight="1" x14ac:dyDescent="0.2">
      <c r="D456" s="47" t="s">
        <v>97</v>
      </c>
      <c r="F456" s="48">
        <v>99</v>
      </c>
      <c r="G456" s="48">
        <v>331</v>
      </c>
      <c r="H456" s="48">
        <v>368</v>
      </c>
      <c r="I456" s="48">
        <v>62</v>
      </c>
      <c r="J456" s="48">
        <v>0</v>
      </c>
      <c r="K456" s="48">
        <v>0</v>
      </c>
      <c r="L456" s="49"/>
      <c r="M456" s="49"/>
      <c r="N456" s="49"/>
      <c r="O456" s="48">
        <v>3</v>
      </c>
      <c r="P456" s="48">
        <v>0</v>
      </c>
      <c r="Q456" s="48">
        <v>3</v>
      </c>
      <c r="R456" s="48">
        <v>0</v>
      </c>
      <c r="S456" s="48">
        <v>0</v>
      </c>
      <c r="T456" s="48">
        <v>0</v>
      </c>
      <c r="U456" s="49"/>
      <c r="V456" s="49"/>
      <c r="W456" s="49"/>
      <c r="X456" s="48">
        <v>5</v>
      </c>
      <c r="Y456" s="48">
        <v>0</v>
      </c>
      <c r="Z456" s="48">
        <v>5</v>
      </c>
      <c r="AA456" s="48">
        <v>0</v>
      </c>
      <c r="AB456" s="48">
        <v>0</v>
      </c>
      <c r="AC456" s="48">
        <v>0</v>
      </c>
      <c r="AD456" s="49"/>
      <c r="AE456" s="49"/>
      <c r="AF456" s="49"/>
      <c r="AG456" s="48">
        <v>0</v>
      </c>
      <c r="AH456" s="48">
        <v>0</v>
      </c>
      <c r="AI456" s="48">
        <v>0</v>
      </c>
      <c r="AJ456" s="48">
        <v>0</v>
      </c>
      <c r="AK456" s="48">
        <v>0</v>
      </c>
      <c r="AL456" s="48">
        <v>0</v>
      </c>
    </row>
    <row r="457" spans="1:38" ht="20.100000000000001" customHeight="1" x14ac:dyDescent="0.2">
      <c r="B457" s="5"/>
      <c r="D457" s="2" t="s">
        <v>113</v>
      </c>
      <c r="F457" s="39">
        <v>86</v>
      </c>
      <c r="G457" s="39">
        <v>269</v>
      </c>
      <c r="H457" s="39">
        <v>314</v>
      </c>
      <c r="I457" s="39">
        <v>41</v>
      </c>
      <c r="J457" s="39">
        <v>0</v>
      </c>
      <c r="K457" s="39">
        <v>0</v>
      </c>
      <c r="L457" s="39"/>
      <c r="M457" s="39"/>
      <c r="N457" s="39"/>
      <c r="O457" s="39">
        <v>0</v>
      </c>
      <c r="P457" s="39">
        <v>0</v>
      </c>
      <c r="Q457" s="39">
        <v>0</v>
      </c>
      <c r="R457" s="39">
        <v>0</v>
      </c>
      <c r="S457" s="39">
        <v>0</v>
      </c>
      <c r="T457" s="39">
        <v>0</v>
      </c>
      <c r="U457" s="39"/>
      <c r="V457" s="39"/>
      <c r="W457" s="39"/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/>
      <c r="AE457" s="39"/>
      <c r="AF457" s="39"/>
      <c r="AG457" s="39">
        <v>0</v>
      </c>
      <c r="AH457" s="39">
        <v>0</v>
      </c>
      <c r="AI457" s="39">
        <v>0</v>
      </c>
      <c r="AJ457" s="39">
        <v>0</v>
      </c>
      <c r="AK457" s="39">
        <v>0</v>
      </c>
      <c r="AL457" s="39">
        <v>0</v>
      </c>
    </row>
    <row r="458" spans="1:38" ht="19.5" customHeight="1" x14ac:dyDescent="0.2">
      <c r="D458" s="47" t="s">
        <v>136</v>
      </c>
      <c r="F458" s="48">
        <v>28</v>
      </c>
      <c r="G458" s="48">
        <v>247</v>
      </c>
      <c r="H458" s="48">
        <v>257</v>
      </c>
      <c r="I458" s="48">
        <v>18</v>
      </c>
      <c r="J458" s="48">
        <v>0</v>
      </c>
      <c r="K458" s="48">
        <v>0</v>
      </c>
      <c r="L458" s="49"/>
      <c r="M458" s="49"/>
      <c r="N458" s="49"/>
      <c r="O458" s="48">
        <v>1</v>
      </c>
      <c r="P458" s="48">
        <v>4</v>
      </c>
      <c r="Q458" s="48">
        <v>5</v>
      </c>
      <c r="R458" s="48">
        <v>0</v>
      </c>
      <c r="S458" s="48">
        <v>0</v>
      </c>
      <c r="T458" s="48">
        <v>0</v>
      </c>
      <c r="U458" s="49"/>
      <c r="V458" s="49"/>
      <c r="W458" s="49"/>
      <c r="X458" s="48">
        <v>0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9"/>
      <c r="AE458" s="49"/>
      <c r="AF458" s="49"/>
      <c r="AG458" s="48">
        <v>0</v>
      </c>
      <c r="AH458" s="48">
        <v>0</v>
      </c>
      <c r="AI458" s="48">
        <v>0</v>
      </c>
      <c r="AJ458" s="48">
        <v>0</v>
      </c>
      <c r="AK458" s="48">
        <v>0</v>
      </c>
      <c r="AL458" s="48">
        <v>0</v>
      </c>
    </row>
    <row r="459" spans="1:38" ht="20.100000000000001" customHeight="1" x14ac:dyDescent="0.2">
      <c r="D459" s="2" t="s">
        <v>100</v>
      </c>
      <c r="F459" s="39">
        <v>14</v>
      </c>
      <c r="G459" s="39">
        <v>168</v>
      </c>
      <c r="H459" s="39">
        <v>163</v>
      </c>
      <c r="I459" s="39">
        <v>19</v>
      </c>
      <c r="J459" s="39">
        <v>0</v>
      </c>
      <c r="K459" s="39">
        <v>0</v>
      </c>
      <c r="L459" s="39"/>
      <c r="M459" s="39"/>
      <c r="N459" s="39"/>
      <c r="O459" s="39">
        <v>0</v>
      </c>
      <c r="P459" s="39">
        <v>0</v>
      </c>
      <c r="Q459" s="39">
        <v>0</v>
      </c>
      <c r="R459" s="39">
        <v>0</v>
      </c>
      <c r="S459" s="39">
        <v>0</v>
      </c>
      <c r="T459" s="39">
        <v>0</v>
      </c>
      <c r="U459" s="39"/>
      <c r="V459" s="39"/>
      <c r="W459" s="39"/>
      <c r="X459" s="39">
        <v>0</v>
      </c>
      <c r="Y459" s="39">
        <v>1</v>
      </c>
      <c r="Z459" s="39">
        <v>1</v>
      </c>
      <c r="AA459" s="39">
        <v>0</v>
      </c>
      <c r="AB459" s="39">
        <v>0</v>
      </c>
      <c r="AC459" s="39">
        <v>0</v>
      </c>
      <c r="AD459" s="39"/>
      <c r="AE459" s="39"/>
      <c r="AF459" s="39"/>
      <c r="AG459" s="39">
        <v>0</v>
      </c>
      <c r="AH459" s="39">
        <v>0</v>
      </c>
      <c r="AI459" s="39">
        <v>0</v>
      </c>
      <c r="AJ459" s="39">
        <v>0</v>
      </c>
      <c r="AK459" s="39">
        <v>0</v>
      </c>
      <c r="AL459" s="39">
        <v>0</v>
      </c>
    </row>
    <row r="460" spans="1:38" ht="19.5" customHeight="1" x14ac:dyDescent="0.2">
      <c r="D460" s="47" t="s">
        <v>115</v>
      </c>
      <c r="F460" s="48">
        <v>42</v>
      </c>
      <c r="G460" s="48">
        <v>263</v>
      </c>
      <c r="H460" s="48">
        <v>285</v>
      </c>
      <c r="I460" s="48">
        <v>20</v>
      </c>
      <c r="J460" s="48">
        <v>0</v>
      </c>
      <c r="K460" s="48">
        <v>0</v>
      </c>
      <c r="L460" s="49"/>
      <c r="M460" s="49"/>
      <c r="N460" s="49"/>
      <c r="O460" s="48">
        <v>0</v>
      </c>
      <c r="P460" s="48">
        <v>0</v>
      </c>
      <c r="Q460" s="48">
        <v>0</v>
      </c>
      <c r="R460" s="48">
        <v>0</v>
      </c>
      <c r="S460" s="48">
        <v>0</v>
      </c>
      <c r="T460" s="48">
        <v>0</v>
      </c>
      <c r="U460" s="49"/>
      <c r="V460" s="49"/>
      <c r="W460" s="49"/>
      <c r="X460" s="48">
        <v>0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9"/>
      <c r="AE460" s="49"/>
      <c r="AF460" s="49"/>
      <c r="AG460" s="48">
        <v>0</v>
      </c>
      <c r="AH460" s="48">
        <v>0</v>
      </c>
      <c r="AI460" s="48">
        <v>0</v>
      </c>
      <c r="AJ460" s="48">
        <v>0</v>
      </c>
      <c r="AK460" s="48">
        <v>0</v>
      </c>
      <c r="AL460" s="48">
        <v>0</v>
      </c>
    </row>
    <row r="461" spans="1:38" ht="20.100000000000001" customHeight="1" x14ac:dyDescent="0.2">
      <c r="D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</row>
    <row r="462" spans="1:38" s="1" customFormat="1" ht="20.100000000000001" customHeight="1" x14ac:dyDescent="0.25">
      <c r="A462" s="3"/>
      <c r="B462" s="6"/>
      <c r="C462" s="51" t="s">
        <v>120</v>
      </c>
      <c r="D462" s="52"/>
      <c r="E462" s="5"/>
      <c r="F462" s="53">
        <v>339</v>
      </c>
      <c r="G462" s="53">
        <v>1707</v>
      </c>
      <c r="H462" s="53">
        <v>1806</v>
      </c>
      <c r="I462" s="53">
        <v>240</v>
      </c>
      <c r="J462" s="53">
        <v>0</v>
      </c>
      <c r="K462" s="53">
        <v>0</v>
      </c>
      <c r="L462" s="54"/>
      <c r="M462" s="54"/>
      <c r="N462" s="54"/>
      <c r="O462" s="53">
        <v>4</v>
      </c>
      <c r="P462" s="53">
        <v>4</v>
      </c>
      <c r="Q462" s="53">
        <v>8</v>
      </c>
      <c r="R462" s="53">
        <v>0</v>
      </c>
      <c r="S462" s="53">
        <v>0</v>
      </c>
      <c r="T462" s="53">
        <v>0</v>
      </c>
      <c r="U462" s="54"/>
      <c r="V462" s="54"/>
      <c r="W462" s="54"/>
      <c r="X462" s="53">
        <v>5</v>
      </c>
      <c r="Y462" s="53">
        <v>1</v>
      </c>
      <c r="Z462" s="53">
        <v>6</v>
      </c>
      <c r="AA462" s="53">
        <v>0</v>
      </c>
      <c r="AB462" s="53">
        <v>0</v>
      </c>
      <c r="AC462" s="53">
        <v>0</v>
      </c>
      <c r="AD462" s="54"/>
      <c r="AE462" s="54"/>
      <c r="AF462" s="54"/>
      <c r="AG462" s="53">
        <v>0</v>
      </c>
      <c r="AH462" s="53">
        <v>0</v>
      </c>
      <c r="AI462" s="53">
        <v>0</v>
      </c>
      <c r="AJ462" s="53">
        <v>0</v>
      </c>
      <c r="AK462" s="53">
        <v>0</v>
      </c>
      <c r="AL462" s="53">
        <v>0</v>
      </c>
    </row>
    <row r="463" spans="1:38" ht="20.100000000000001" customHeight="1" x14ac:dyDescent="0.2">
      <c r="D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</row>
    <row r="464" spans="1:38" ht="20.100000000000001" customHeight="1" x14ac:dyDescent="0.2">
      <c r="C464" s="3" t="s">
        <v>249</v>
      </c>
      <c r="D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</row>
    <row r="465" spans="1:38" ht="20.100000000000001" customHeight="1" x14ac:dyDescent="0.2">
      <c r="D465" s="2" t="s">
        <v>122</v>
      </c>
      <c r="F465" s="39">
        <v>87</v>
      </c>
      <c r="G465" s="39">
        <v>619</v>
      </c>
      <c r="H465" s="39">
        <v>692</v>
      </c>
      <c r="I465" s="39">
        <v>14</v>
      </c>
      <c r="J465" s="39">
        <v>0</v>
      </c>
      <c r="K465" s="39">
        <v>0</v>
      </c>
      <c r="L465" s="39"/>
      <c r="M465" s="39"/>
      <c r="N465" s="39"/>
      <c r="O465" s="39">
        <v>27</v>
      </c>
      <c r="P465" s="39">
        <v>472</v>
      </c>
      <c r="Q465" s="39">
        <v>482</v>
      </c>
      <c r="R465" s="39">
        <v>17</v>
      </c>
      <c r="S465" s="39">
        <v>0</v>
      </c>
      <c r="T465" s="39">
        <v>0</v>
      </c>
      <c r="U465" s="39"/>
      <c r="V465" s="39"/>
      <c r="W465" s="39"/>
      <c r="X465" s="39">
        <v>16</v>
      </c>
      <c r="Y465" s="39">
        <v>110</v>
      </c>
      <c r="Z465" s="39">
        <v>120</v>
      </c>
      <c r="AA465" s="39">
        <v>6</v>
      </c>
      <c r="AB465" s="39">
        <v>0</v>
      </c>
      <c r="AC465" s="39">
        <v>0</v>
      </c>
      <c r="AD465" s="39"/>
      <c r="AE465" s="39"/>
      <c r="AF465" s="39"/>
      <c r="AG465" s="39">
        <v>2</v>
      </c>
      <c r="AH465" s="39">
        <v>28</v>
      </c>
      <c r="AI465" s="39">
        <v>26</v>
      </c>
      <c r="AJ465" s="39">
        <v>4</v>
      </c>
      <c r="AK465" s="39">
        <v>0</v>
      </c>
      <c r="AL465" s="39">
        <v>0</v>
      </c>
    </row>
    <row r="466" spans="1:38" ht="19.5" customHeight="1" x14ac:dyDescent="0.2">
      <c r="D466" s="47" t="s">
        <v>135</v>
      </c>
      <c r="F466" s="48">
        <v>35</v>
      </c>
      <c r="G466" s="48">
        <v>87</v>
      </c>
      <c r="H466" s="48">
        <v>109</v>
      </c>
      <c r="I466" s="48">
        <v>13</v>
      </c>
      <c r="J466" s="48">
        <v>0</v>
      </c>
      <c r="K466" s="48">
        <v>0</v>
      </c>
      <c r="L466" s="49"/>
      <c r="M466" s="49"/>
      <c r="N466" s="49"/>
      <c r="O466" s="48">
        <v>7</v>
      </c>
      <c r="P466" s="48">
        <v>30</v>
      </c>
      <c r="Q466" s="48">
        <v>34</v>
      </c>
      <c r="R466" s="48">
        <v>3</v>
      </c>
      <c r="S466" s="48">
        <v>0</v>
      </c>
      <c r="T466" s="48">
        <v>0</v>
      </c>
      <c r="U466" s="49"/>
      <c r="V466" s="49"/>
      <c r="W466" s="49"/>
      <c r="X466" s="48">
        <v>11</v>
      </c>
      <c r="Y466" s="48">
        <v>78</v>
      </c>
      <c r="Z466" s="48">
        <v>79</v>
      </c>
      <c r="AA466" s="48">
        <v>10</v>
      </c>
      <c r="AB466" s="48">
        <v>0</v>
      </c>
      <c r="AC466" s="48">
        <v>0</v>
      </c>
      <c r="AD466" s="49"/>
      <c r="AE466" s="49"/>
      <c r="AF466" s="49"/>
      <c r="AG466" s="48">
        <v>1</v>
      </c>
      <c r="AH466" s="48">
        <v>23</v>
      </c>
      <c r="AI466" s="48">
        <v>23</v>
      </c>
      <c r="AJ466" s="48">
        <v>1</v>
      </c>
      <c r="AK466" s="48">
        <v>0</v>
      </c>
      <c r="AL466" s="48">
        <v>0</v>
      </c>
    </row>
    <row r="467" spans="1:38" ht="20.100000000000001" customHeight="1" x14ac:dyDescent="0.2">
      <c r="B467" s="5"/>
      <c r="D467" s="2" t="s">
        <v>113</v>
      </c>
      <c r="F467" s="39">
        <v>6</v>
      </c>
      <c r="G467" s="39">
        <v>49</v>
      </c>
      <c r="H467" s="39">
        <v>52</v>
      </c>
      <c r="I467" s="39">
        <v>3</v>
      </c>
      <c r="J467" s="39">
        <v>0</v>
      </c>
      <c r="K467" s="39">
        <v>0</v>
      </c>
      <c r="L467" s="39"/>
      <c r="M467" s="39"/>
      <c r="N467" s="39"/>
      <c r="O467" s="39">
        <v>6</v>
      </c>
      <c r="P467" s="39">
        <v>73</v>
      </c>
      <c r="Q467" s="39">
        <v>72</v>
      </c>
      <c r="R467" s="39">
        <v>7</v>
      </c>
      <c r="S467" s="39">
        <v>0</v>
      </c>
      <c r="T467" s="39">
        <v>0</v>
      </c>
      <c r="U467" s="39"/>
      <c r="V467" s="39"/>
      <c r="W467" s="39"/>
      <c r="X467" s="39">
        <v>7</v>
      </c>
      <c r="Y467" s="39">
        <v>98</v>
      </c>
      <c r="Z467" s="39">
        <v>97</v>
      </c>
      <c r="AA467" s="39">
        <v>8</v>
      </c>
      <c r="AB467" s="39">
        <v>0</v>
      </c>
      <c r="AC467" s="39">
        <v>0</v>
      </c>
      <c r="AD467" s="39"/>
      <c r="AE467" s="39"/>
      <c r="AF467" s="39"/>
      <c r="AG467" s="39">
        <v>0</v>
      </c>
      <c r="AH467" s="39">
        <v>17</v>
      </c>
      <c r="AI467" s="39">
        <v>16</v>
      </c>
      <c r="AJ467" s="39">
        <v>1</v>
      </c>
      <c r="AK467" s="39">
        <v>0</v>
      </c>
      <c r="AL467" s="39">
        <v>0</v>
      </c>
    </row>
    <row r="468" spans="1:38" ht="19.5" customHeight="1" x14ac:dyDescent="0.2">
      <c r="D468" s="47" t="s">
        <v>136</v>
      </c>
      <c r="F468" s="48">
        <v>1</v>
      </c>
      <c r="G468" s="48">
        <v>32</v>
      </c>
      <c r="H468" s="48">
        <v>29</v>
      </c>
      <c r="I468" s="48">
        <v>4</v>
      </c>
      <c r="J468" s="48">
        <v>0</v>
      </c>
      <c r="K468" s="48">
        <v>0</v>
      </c>
      <c r="L468" s="49"/>
      <c r="M468" s="49"/>
      <c r="N468" s="49"/>
      <c r="O468" s="48">
        <v>3</v>
      </c>
      <c r="P468" s="48">
        <v>52</v>
      </c>
      <c r="Q468" s="48">
        <v>47</v>
      </c>
      <c r="R468" s="48">
        <v>8</v>
      </c>
      <c r="S468" s="48">
        <v>0</v>
      </c>
      <c r="T468" s="48">
        <v>0</v>
      </c>
      <c r="U468" s="49"/>
      <c r="V468" s="49"/>
      <c r="W468" s="49"/>
      <c r="X468" s="48">
        <v>8</v>
      </c>
      <c r="Y468" s="48">
        <v>69</v>
      </c>
      <c r="Z468" s="48">
        <v>70</v>
      </c>
      <c r="AA468" s="48">
        <v>7</v>
      </c>
      <c r="AB468" s="48">
        <v>0</v>
      </c>
      <c r="AC468" s="48">
        <v>0</v>
      </c>
      <c r="AD468" s="49"/>
      <c r="AE468" s="49"/>
      <c r="AF468" s="49"/>
      <c r="AG468" s="48">
        <v>2</v>
      </c>
      <c r="AH468" s="48">
        <v>8</v>
      </c>
      <c r="AI468" s="48">
        <v>9</v>
      </c>
      <c r="AJ468" s="48">
        <v>1</v>
      </c>
      <c r="AK468" s="48">
        <v>0</v>
      </c>
      <c r="AL468" s="48">
        <v>0</v>
      </c>
    </row>
    <row r="469" spans="1:38" ht="20.100000000000001" customHeight="1" x14ac:dyDescent="0.2">
      <c r="B469" s="5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</row>
    <row r="470" spans="1:38" s="1" customFormat="1" ht="20.100000000000001" customHeight="1" x14ac:dyDescent="0.25">
      <c r="A470" s="3"/>
      <c r="B470" s="6"/>
      <c r="C470" s="51" t="s">
        <v>250</v>
      </c>
      <c r="D470" s="52"/>
      <c r="E470" s="5"/>
      <c r="F470" s="53">
        <v>129</v>
      </c>
      <c r="G470" s="53">
        <v>787</v>
      </c>
      <c r="H470" s="53">
        <v>882</v>
      </c>
      <c r="I470" s="53">
        <v>34</v>
      </c>
      <c r="J470" s="53">
        <v>0</v>
      </c>
      <c r="K470" s="53">
        <v>0</v>
      </c>
      <c r="L470" s="54"/>
      <c r="M470" s="54"/>
      <c r="N470" s="54"/>
      <c r="O470" s="53">
        <v>43</v>
      </c>
      <c r="P470" s="53">
        <v>627</v>
      </c>
      <c r="Q470" s="53">
        <v>635</v>
      </c>
      <c r="R470" s="53">
        <v>35</v>
      </c>
      <c r="S470" s="53">
        <v>0</v>
      </c>
      <c r="T470" s="53">
        <v>0</v>
      </c>
      <c r="U470" s="54"/>
      <c r="V470" s="54"/>
      <c r="W470" s="54"/>
      <c r="X470" s="53">
        <v>42</v>
      </c>
      <c r="Y470" s="53">
        <v>355</v>
      </c>
      <c r="Z470" s="53">
        <v>366</v>
      </c>
      <c r="AA470" s="53">
        <v>31</v>
      </c>
      <c r="AB470" s="53">
        <v>0</v>
      </c>
      <c r="AC470" s="53">
        <v>0</v>
      </c>
      <c r="AD470" s="54"/>
      <c r="AE470" s="54"/>
      <c r="AF470" s="54"/>
      <c r="AG470" s="53">
        <v>5</v>
      </c>
      <c r="AH470" s="53">
        <v>76</v>
      </c>
      <c r="AI470" s="53">
        <v>74</v>
      </c>
      <c r="AJ470" s="53">
        <v>7</v>
      </c>
      <c r="AK470" s="53">
        <v>0</v>
      </c>
      <c r="AL470" s="53">
        <v>0</v>
      </c>
    </row>
    <row r="471" spans="1:38" ht="20.100000000000001" customHeight="1" x14ac:dyDescent="0.2">
      <c r="B471" s="5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</row>
    <row r="472" spans="1:38" ht="20.100000000000001" customHeight="1" x14ac:dyDescent="0.2">
      <c r="B472" s="5"/>
      <c r="C472" s="3" t="s">
        <v>154</v>
      </c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</row>
    <row r="473" spans="1:38" ht="20.100000000000001" customHeight="1" x14ac:dyDescent="0.2">
      <c r="B473" s="5"/>
      <c r="D473" s="60" t="s">
        <v>251</v>
      </c>
      <c r="F473" s="39">
        <v>22</v>
      </c>
      <c r="G473" s="39">
        <v>177</v>
      </c>
      <c r="H473" s="39">
        <v>191</v>
      </c>
      <c r="I473" s="39">
        <v>8</v>
      </c>
      <c r="J473" s="39">
        <v>0</v>
      </c>
      <c r="K473" s="39">
        <v>0</v>
      </c>
      <c r="L473" s="39"/>
      <c r="M473" s="39"/>
      <c r="N473" s="39"/>
      <c r="O473" s="39">
        <v>3</v>
      </c>
      <c r="P473" s="39">
        <v>23</v>
      </c>
      <c r="Q473" s="39">
        <v>25</v>
      </c>
      <c r="R473" s="39">
        <v>1</v>
      </c>
      <c r="S473" s="39">
        <v>0</v>
      </c>
      <c r="T473" s="39">
        <v>0</v>
      </c>
      <c r="U473" s="39"/>
      <c r="V473" s="39"/>
      <c r="W473" s="39"/>
      <c r="X473" s="39">
        <v>3</v>
      </c>
      <c r="Y473" s="39">
        <v>59</v>
      </c>
      <c r="Z473" s="39">
        <v>58</v>
      </c>
      <c r="AA473" s="39">
        <v>4</v>
      </c>
      <c r="AB473" s="39">
        <v>0</v>
      </c>
      <c r="AC473" s="39">
        <v>0</v>
      </c>
      <c r="AD473" s="39"/>
      <c r="AE473" s="39"/>
      <c r="AF473" s="39"/>
      <c r="AG473" s="39">
        <v>0</v>
      </c>
      <c r="AH473" s="39">
        <v>0</v>
      </c>
      <c r="AI473" s="39">
        <v>0</v>
      </c>
      <c r="AJ473" s="39">
        <v>0</v>
      </c>
      <c r="AK473" s="39">
        <v>0</v>
      </c>
      <c r="AL473" s="39">
        <v>0</v>
      </c>
    </row>
    <row r="474" spans="1:38" ht="19.5" customHeight="1" x14ac:dyDescent="0.2">
      <c r="D474" s="47" t="s">
        <v>252</v>
      </c>
      <c r="F474" s="48">
        <v>60</v>
      </c>
      <c r="G474" s="48">
        <v>111</v>
      </c>
      <c r="H474" s="48">
        <v>160</v>
      </c>
      <c r="I474" s="48">
        <v>11</v>
      </c>
      <c r="J474" s="48">
        <v>0</v>
      </c>
      <c r="K474" s="48">
        <v>0</v>
      </c>
      <c r="L474" s="49"/>
      <c r="M474" s="49"/>
      <c r="N474" s="49"/>
      <c r="O474" s="48">
        <v>9</v>
      </c>
      <c r="P474" s="48">
        <v>17</v>
      </c>
      <c r="Q474" s="48">
        <v>25</v>
      </c>
      <c r="R474" s="48">
        <v>1</v>
      </c>
      <c r="S474" s="48">
        <v>0</v>
      </c>
      <c r="T474" s="48">
        <v>0</v>
      </c>
      <c r="U474" s="49"/>
      <c r="V474" s="49"/>
      <c r="W474" s="49"/>
      <c r="X474" s="48">
        <v>13</v>
      </c>
      <c r="Y474" s="48">
        <v>36</v>
      </c>
      <c r="Z474" s="48">
        <v>44</v>
      </c>
      <c r="AA474" s="48">
        <v>5</v>
      </c>
      <c r="AB474" s="48">
        <v>0</v>
      </c>
      <c r="AC474" s="48">
        <v>0</v>
      </c>
      <c r="AD474" s="49"/>
      <c r="AE474" s="49"/>
      <c r="AF474" s="49"/>
      <c r="AG474" s="48">
        <v>0</v>
      </c>
      <c r="AH474" s="48">
        <v>13</v>
      </c>
      <c r="AI474" s="48">
        <v>12</v>
      </c>
      <c r="AJ474" s="48">
        <v>1</v>
      </c>
      <c r="AK474" s="48">
        <v>0</v>
      </c>
      <c r="AL474" s="48">
        <v>0</v>
      </c>
    </row>
    <row r="475" spans="1:38" ht="20.100000000000001" customHeight="1" x14ac:dyDescent="0.2">
      <c r="B475" s="5"/>
      <c r="D475" s="60" t="s">
        <v>253</v>
      </c>
      <c r="F475" s="39">
        <v>27</v>
      </c>
      <c r="G475" s="39">
        <v>249</v>
      </c>
      <c r="H475" s="39">
        <v>270</v>
      </c>
      <c r="I475" s="39">
        <v>6</v>
      </c>
      <c r="J475" s="39">
        <v>0</v>
      </c>
      <c r="K475" s="39">
        <v>0</v>
      </c>
      <c r="L475" s="39"/>
      <c r="M475" s="39"/>
      <c r="N475" s="39"/>
      <c r="O475" s="39">
        <v>6</v>
      </c>
      <c r="P475" s="39">
        <v>42</v>
      </c>
      <c r="Q475" s="39">
        <v>37</v>
      </c>
      <c r="R475" s="39">
        <v>11</v>
      </c>
      <c r="S475" s="39">
        <v>0</v>
      </c>
      <c r="T475" s="39">
        <v>0</v>
      </c>
      <c r="U475" s="39"/>
      <c r="V475" s="39"/>
      <c r="W475" s="39"/>
      <c r="X475" s="39">
        <v>3</v>
      </c>
      <c r="Y475" s="39">
        <v>89</v>
      </c>
      <c r="Z475" s="39">
        <v>67</v>
      </c>
      <c r="AA475" s="39">
        <v>25</v>
      </c>
      <c r="AB475" s="39">
        <v>0</v>
      </c>
      <c r="AC475" s="39">
        <v>0</v>
      </c>
      <c r="AD475" s="39"/>
      <c r="AE475" s="39"/>
      <c r="AF475" s="39"/>
      <c r="AG475" s="39">
        <v>1</v>
      </c>
      <c r="AH475" s="39">
        <v>7</v>
      </c>
      <c r="AI475" s="39">
        <v>7</v>
      </c>
      <c r="AJ475" s="39">
        <v>1</v>
      </c>
      <c r="AK475" s="39">
        <v>0</v>
      </c>
      <c r="AL475" s="39">
        <v>0</v>
      </c>
    </row>
    <row r="476" spans="1:38" ht="19.5" customHeight="1" x14ac:dyDescent="0.2">
      <c r="D476" s="47" t="s">
        <v>254</v>
      </c>
      <c r="F476" s="48">
        <v>41</v>
      </c>
      <c r="G476" s="48">
        <v>273</v>
      </c>
      <c r="H476" s="48">
        <v>267</v>
      </c>
      <c r="I476" s="48">
        <v>47</v>
      </c>
      <c r="J476" s="48">
        <v>0</v>
      </c>
      <c r="K476" s="48">
        <v>0</v>
      </c>
      <c r="L476" s="49"/>
      <c r="M476" s="49"/>
      <c r="N476" s="49"/>
      <c r="O476" s="48">
        <v>18</v>
      </c>
      <c r="P476" s="48">
        <v>44</v>
      </c>
      <c r="Q476" s="48">
        <v>50</v>
      </c>
      <c r="R476" s="48">
        <v>12</v>
      </c>
      <c r="S476" s="48">
        <v>0</v>
      </c>
      <c r="T476" s="48">
        <v>0</v>
      </c>
      <c r="U476" s="49"/>
      <c r="V476" s="49"/>
      <c r="W476" s="49"/>
      <c r="X476" s="48">
        <v>23</v>
      </c>
      <c r="Y476" s="48">
        <v>69</v>
      </c>
      <c r="Z476" s="48">
        <v>72</v>
      </c>
      <c r="AA476" s="48">
        <v>20</v>
      </c>
      <c r="AB476" s="48">
        <v>0</v>
      </c>
      <c r="AC476" s="48">
        <v>0</v>
      </c>
      <c r="AD476" s="49"/>
      <c r="AE476" s="49"/>
      <c r="AF476" s="49"/>
      <c r="AG476" s="48">
        <v>2</v>
      </c>
      <c r="AH476" s="48">
        <v>14</v>
      </c>
      <c r="AI476" s="48">
        <v>14</v>
      </c>
      <c r="AJ476" s="48">
        <v>2</v>
      </c>
      <c r="AK476" s="48">
        <v>0</v>
      </c>
      <c r="AL476" s="48">
        <v>0</v>
      </c>
    </row>
    <row r="477" spans="1:38" ht="20.100000000000001" customHeight="1" x14ac:dyDescent="0.2">
      <c r="D477" s="60" t="s">
        <v>255</v>
      </c>
      <c r="F477" s="39">
        <v>30</v>
      </c>
      <c r="G477" s="39">
        <v>105</v>
      </c>
      <c r="H477" s="39">
        <v>121</v>
      </c>
      <c r="I477" s="39">
        <v>14</v>
      </c>
      <c r="J477" s="39">
        <v>0</v>
      </c>
      <c r="K477" s="39">
        <v>0</v>
      </c>
      <c r="L477" s="39"/>
      <c r="M477" s="39"/>
      <c r="N477" s="39"/>
      <c r="O477" s="39">
        <v>3</v>
      </c>
      <c r="P477" s="39">
        <v>19</v>
      </c>
      <c r="Q477" s="39">
        <v>18</v>
      </c>
      <c r="R477" s="39">
        <v>4</v>
      </c>
      <c r="S477" s="39">
        <v>0</v>
      </c>
      <c r="T477" s="39">
        <v>0</v>
      </c>
      <c r="U477" s="39"/>
      <c r="V477" s="39"/>
      <c r="W477" s="39"/>
      <c r="X477" s="39">
        <v>5</v>
      </c>
      <c r="Y477" s="39">
        <v>67</v>
      </c>
      <c r="Z477" s="39">
        <v>60</v>
      </c>
      <c r="AA477" s="39">
        <v>12</v>
      </c>
      <c r="AB477" s="39">
        <v>0</v>
      </c>
      <c r="AC477" s="39">
        <v>0</v>
      </c>
      <c r="AD477" s="39"/>
      <c r="AE477" s="39"/>
      <c r="AF477" s="39"/>
      <c r="AG477" s="39">
        <v>1</v>
      </c>
      <c r="AH477" s="39">
        <v>7</v>
      </c>
      <c r="AI477" s="39">
        <v>7</v>
      </c>
      <c r="AJ477" s="39">
        <v>1</v>
      </c>
      <c r="AK477" s="39">
        <v>0</v>
      </c>
      <c r="AL477" s="39">
        <v>0</v>
      </c>
    </row>
    <row r="478" spans="1:38" ht="19.5" customHeight="1" x14ac:dyDescent="0.2">
      <c r="D478" s="47" t="s">
        <v>256</v>
      </c>
      <c r="F478" s="48">
        <v>29</v>
      </c>
      <c r="G478" s="48">
        <v>134</v>
      </c>
      <c r="H478" s="48">
        <v>156</v>
      </c>
      <c r="I478" s="48">
        <v>7</v>
      </c>
      <c r="J478" s="48">
        <v>0</v>
      </c>
      <c r="K478" s="48">
        <v>0</v>
      </c>
      <c r="L478" s="49"/>
      <c r="M478" s="49"/>
      <c r="N478" s="49"/>
      <c r="O478" s="48">
        <v>11</v>
      </c>
      <c r="P478" s="48">
        <v>33</v>
      </c>
      <c r="Q478" s="48">
        <v>32</v>
      </c>
      <c r="R478" s="48">
        <v>12</v>
      </c>
      <c r="S478" s="48">
        <v>0</v>
      </c>
      <c r="T478" s="48">
        <v>0</v>
      </c>
      <c r="U478" s="49"/>
      <c r="V478" s="49"/>
      <c r="W478" s="49"/>
      <c r="X478" s="48">
        <v>8</v>
      </c>
      <c r="Y478" s="48">
        <v>36</v>
      </c>
      <c r="Z478" s="48">
        <v>41</v>
      </c>
      <c r="AA478" s="48">
        <v>3</v>
      </c>
      <c r="AB478" s="48">
        <v>0</v>
      </c>
      <c r="AC478" s="48">
        <v>0</v>
      </c>
      <c r="AD478" s="49"/>
      <c r="AE478" s="49"/>
      <c r="AF478" s="49"/>
      <c r="AG478" s="48">
        <v>1</v>
      </c>
      <c r="AH478" s="48">
        <v>6</v>
      </c>
      <c r="AI478" s="48">
        <v>6</v>
      </c>
      <c r="AJ478" s="48">
        <v>1</v>
      </c>
      <c r="AK478" s="48">
        <v>0</v>
      </c>
      <c r="AL478" s="48">
        <v>0</v>
      </c>
    </row>
    <row r="479" spans="1:38" ht="20.100000000000001" customHeight="1" x14ac:dyDescent="0.2">
      <c r="D479" s="60" t="s">
        <v>257</v>
      </c>
      <c r="F479" s="39">
        <v>41</v>
      </c>
      <c r="G479" s="39">
        <v>269</v>
      </c>
      <c r="H479" s="39">
        <v>281</v>
      </c>
      <c r="I479" s="39">
        <v>29</v>
      </c>
      <c r="J479" s="39">
        <v>0</v>
      </c>
      <c r="K479" s="39">
        <v>0</v>
      </c>
      <c r="L479" s="39"/>
      <c r="M479" s="39"/>
      <c r="N479" s="39"/>
      <c r="O479" s="39">
        <v>0</v>
      </c>
      <c r="P479" s="39">
        <v>39</v>
      </c>
      <c r="Q479" s="39">
        <v>38</v>
      </c>
      <c r="R479" s="39">
        <v>1</v>
      </c>
      <c r="S479" s="39">
        <v>0</v>
      </c>
      <c r="T479" s="39">
        <v>0</v>
      </c>
      <c r="U479" s="39"/>
      <c r="V479" s="39"/>
      <c r="W479" s="39"/>
      <c r="X479" s="39">
        <v>4</v>
      </c>
      <c r="Y479" s="39">
        <v>41</v>
      </c>
      <c r="Z479" s="39">
        <v>43</v>
      </c>
      <c r="AA479" s="39">
        <v>2</v>
      </c>
      <c r="AB479" s="39">
        <v>0</v>
      </c>
      <c r="AC479" s="39">
        <v>0</v>
      </c>
      <c r="AD479" s="39"/>
      <c r="AE479" s="39"/>
      <c r="AF479" s="39"/>
      <c r="AG479" s="39">
        <v>0</v>
      </c>
      <c r="AH479" s="39">
        <v>3</v>
      </c>
      <c r="AI479" s="39">
        <v>3</v>
      </c>
      <c r="AJ479" s="39">
        <v>0</v>
      </c>
      <c r="AK479" s="39">
        <v>0</v>
      </c>
      <c r="AL479" s="39">
        <v>0</v>
      </c>
    </row>
    <row r="480" spans="1:38" ht="19.5" customHeight="1" x14ac:dyDescent="0.2">
      <c r="D480" s="47" t="s">
        <v>258</v>
      </c>
      <c r="F480" s="48">
        <v>141</v>
      </c>
      <c r="G480" s="48">
        <v>210</v>
      </c>
      <c r="H480" s="48">
        <v>307</v>
      </c>
      <c r="I480" s="48">
        <v>44</v>
      </c>
      <c r="J480" s="48">
        <v>0</v>
      </c>
      <c r="K480" s="48">
        <v>0</v>
      </c>
      <c r="L480" s="49"/>
      <c r="M480" s="49"/>
      <c r="N480" s="49"/>
      <c r="O480" s="48">
        <v>13</v>
      </c>
      <c r="P480" s="48">
        <v>37</v>
      </c>
      <c r="Q480" s="48">
        <v>44</v>
      </c>
      <c r="R480" s="48">
        <v>6</v>
      </c>
      <c r="S480" s="48">
        <v>0</v>
      </c>
      <c r="T480" s="48">
        <v>0</v>
      </c>
      <c r="U480" s="49"/>
      <c r="V480" s="49"/>
      <c r="W480" s="49"/>
      <c r="X480" s="48">
        <v>22</v>
      </c>
      <c r="Y480" s="48">
        <v>66</v>
      </c>
      <c r="Z480" s="48">
        <v>81</v>
      </c>
      <c r="AA480" s="48">
        <v>7</v>
      </c>
      <c r="AB480" s="48">
        <v>0</v>
      </c>
      <c r="AC480" s="48">
        <v>0</v>
      </c>
      <c r="AD480" s="49"/>
      <c r="AE480" s="49"/>
      <c r="AF480" s="49"/>
      <c r="AG480" s="48">
        <v>2</v>
      </c>
      <c r="AH480" s="48">
        <v>3</v>
      </c>
      <c r="AI480" s="48">
        <v>5</v>
      </c>
      <c r="AJ480" s="48">
        <v>0</v>
      </c>
      <c r="AK480" s="48">
        <v>0</v>
      </c>
      <c r="AL480" s="48">
        <v>0</v>
      </c>
    </row>
    <row r="481" spans="1:38" ht="20.100000000000001" customHeight="1" x14ac:dyDescent="0.2">
      <c r="D481" s="60" t="s">
        <v>259</v>
      </c>
      <c r="F481" s="39">
        <v>34</v>
      </c>
      <c r="G481" s="39">
        <v>227</v>
      </c>
      <c r="H481" s="39">
        <v>243</v>
      </c>
      <c r="I481" s="39">
        <v>18</v>
      </c>
      <c r="J481" s="39">
        <v>0</v>
      </c>
      <c r="K481" s="39">
        <v>0</v>
      </c>
      <c r="L481" s="39"/>
      <c r="M481" s="39"/>
      <c r="N481" s="39"/>
      <c r="O481" s="39">
        <v>3</v>
      </c>
      <c r="P481" s="39">
        <v>51</v>
      </c>
      <c r="Q481" s="39">
        <v>50</v>
      </c>
      <c r="R481" s="39">
        <v>4</v>
      </c>
      <c r="S481" s="39">
        <v>0</v>
      </c>
      <c r="T481" s="39">
        <v>0</v>
      </c>
      <c r="U481" s="39"/>
      <c r="V481" s="39"/>
      <c r="W481" s="39"/>
      <c r="X481" s="39">
        <v>0</v>
      </c>
      <c r="Y481" s="39">
        <v>66</v>
      </c>
      <c r="Z481" s="39">
        <v>60</v>
      </c>
      <c r="AA481" s="39">
        <v>6</v>
      </c>
      <c r="AB481" s="39">
        <v>0</v>
      </c>
      <c r="AC481" s="39">
        <v>0</v>
      </c>
      <c r="AD481" s="39"/>
      <c r="AE481" s="39"/>
      <c r="AF481" s="39"/>
      <c r="AG481" s="39">
        <v>1</v>
      </c>
      <c r="AH481" s="39">
        <v>9</v>
      </c>
      <c r="AI481" s="39">
        <v>10</v>
      </c>
      <c r="AJ481" s="39">
        <v>0</v>
      </c>
      <c r="AK481" s="39">
        <v>0</v>
      </c>
      <c r="AL481" s="39">
        <v>0</v>
      </c>
    </row>
    <row r="482" spans="1:38" ht="20.100000000000001" customHeight="1" x14ac:dyDescent="0.2"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</row>
    <row r="483" spans="1:38" s="1" customFormat="1" ht="20.100000000000001" customHeight="1" x14ac:dyDescent="0.25">
      <c r="A483" s="3"/>
      <c r="B483" s="6"/>
      <c r="C483" s="51" t="s">
        <v>159</v>
      </c>
      <c r="D483" s="52"/>
      <c r="E483" s="5"/>
      <c r="F483" s="53">
        <v>425</v>
      </c>
      <c r="G483" s="53">
        <v>1755</v>
      </c>
      <c r="H483" s="53">
        <v>1996</v>
      </c>
      <c r="I483" s="53">
        <v>184</v>
      </c>
      <c r="J483" s="53">
        <v>0</v>
      </c>
      <c r="K483" s="53">
        <v>0</v>
      </c>
      <c r="L483" s="54"/>
      <c r="M483" s="54"/>
      <c r="N483" s="54"/>
      <c r="O483" s="53">
        <v>66</v>
      </c>
      <c r="P483" s="53">
        <v>305</v>
      </c>
      <c r="Q483" s="53">
        <v>319</v>
      </c>
      <c r="R483" s="53">
        <v>52</v>
      </c>
      <c r="S483" s="53">
        <v>0</v>
      </c>
      <c r="T483" s="53">
        <v>0</v>
      </c>
      <c r="U483" s="54"/>
      <c r="V483" s="54"/>
      <c r="W483" s="54"/>
      <c r="X483" s="53">
        <v>81</v>
      </c>
      <c r="Y483" s="53">
        <v>529</v>
      </c>
      <c r="Z483" s="53">
        <v>526</v>
      </c>
      <c r="AA483" s="53">
        <v>84</v>
      </c>
      <c r="AB483" s="53">
        <v>0</v>
      </c>
      <c r="AC483" s="53">
        <v>0</v>
      </c>
      <c r="AD483" s="54"/>
      <c r="AE483" s="54"/>
      <c r="AF483" s="54"/>
      <c r="AG483" s="53">
        <v>8</v>
      </c>
      <c r="AH483" s="53">
        <v>62</v>
      </c>
      <c r="AI483" s="53">
        <v>64</v>
      </c>
      <c r="AJ483" s="53">
        <v>6</v>
      </c>
      <c r="AK483" s="53">
        <v>0</v>
      </c>
      <c r="AL483" s="53">
        <v>0</v>
      </c>
    </row>
    <row r="484" spans="1:38" s="1" customFormat="1" ht="20.100000000000001" customHeight="1" x14ac:dyDescent="0.2">
      <c r="A484" s="3"/>
      <c r="B484" s="6"/>
      <c r="C484" s="3"/>
      <c r="D484" s="3"/>
      <c r="E484" s="5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</row>
    <row r="485" spans="1:38" s="1" customFormat="1" ht="20.100000000000001" customHeight="1" x14ac:dyDescent="0.25">
      <c r="A485" s="3"/>
      <c r="B485" s="57" t="s">
        <v>260</v>
      </c>
      <c r="C485" s="58"/>
      <c r="D485" s="58"/>
      <c r="E485" s="5"/>
      <c r="F485" s="59">
        <v>893</v>
      </c>
      <c r="G485" s="59">
        <v>4249</v>
      </c>
      <c r="H485" s="59">
        <v>4684</v>
      </c>
      <c r="I485" s="59">
        <v>458</v>
      </c>
      <c r="J485" s="59">
        <v>0</v>
      </c>
      <c r="K485" s="59">
        <v>0</v>
      </c>
      <c r="L485" s="54"/>
      <c r="M485" s="54"/>
      <c r="N485" s="54"/>
      <c r="O485" s="59">
        <v>113</v>
      </c>
      <c r="P485" s="59">
        <v>936</v>
      </c>
      <c r="Q485" s="59">
        <v>962</v>
      </c>
      <c r="R485" s="59">
        <v>87</v>
      </c>
      <c r="S485" s="59">
        <v>0</v>
      </c>
      <c r="T485" s="59">
        <v>0</v>
      </c>
      <c r="U485" s="54"/>
      <c r="V485" s="54"/>
      <c r="W485" s="54"/>
      <c r="X485" s="59">
        <v>128</v>
      </c>
      <c r="Y485" s="59">
        <v>885</v>
      </c>
      <c r="Z485" s="59">
        <v>898</v>
      </c>
      <c r="AA485" s="59">
        <v>115</v>
      </c>
      <c r="AB485" s="59">
        <v>0</v>
      </c>
      <c r="AC485" s="59">
        <v>0</v>
      </c>
      <c r="AD485" s="54"/>
      <c r="AE485" s="54"/>
      <c r="AF485" s="54"/>
      <c r="AG485" s="59">
        <v>13</v>
      </c>
      <c r="AH485" s="59">
        <v>138</v>
      </c>
      <c r="AI485" s="59">
        <v>138</v>
      </c>
      <c r="AJ485" s="59">
        <v>13</v>
      </c>
      <c r="AK485" s="59">
        <v>0</v>
      </c>
      <c r="AL485" s="59">
        <v>0</v>
      </c>
    </row>
    <row r="486" spans="1:38" ht="20.100000000000001" customHeight="1" x14ac:dyDescent="0.2"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</row>
    <row r="487" spans="1:38" ht="20.100000000000001" customHeight="1" x14ac:dyDescent="0.2">
      <c r="B487" s="6" t="s">
        <v>261</v>
      </c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</row>
    <row r="488" spans="1:38" ht="20.100000000000001" customHeight="1" x14ac:dyDescent="0.2">
      <c r="C488" s="3" t="s">
        <v>154</v>
      </c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</row>
    <row r="489" spans="1:38" ht="20.100000000000001" customHeight="1" x14ac:dyDescent="0.2">
      <c r="D489" s="2" t="s">
        <v>96</v>
      </c>
      <c r="F489" s="39">
        <v>91</v>
      </c>
      <c r="G489" s="39">
        <v>550</v>
      </c>
      <c r="H489" s="39">
        <v>564</v>
      </c>
      <c r="I489" s="39">
        <v>77</v>
      </c>
      <c r="J489" s="39">
        <v>0</v>
      </c>
      <c r="K489" s="39">
        <v>0</v>
      </c>
      <c r="L489" s="39"/>
      <c r="M489" s="39"/>
      <c r="N489" s="39"/>
      <c r="O489" s="39">
        <v>14</v>
      </c>
      <c r="P489" s="39">
        <v>95</v>
      </c>
      <c r="Q489" s="39">
        <v>98</v>
      </c>
      <c r="R489" s="39">
        <v>11</v>
      </c>
      <c r="S489" s="39">
        <v>0</v>
      </c>
      <c r="T489" s="39">
        <v>0</v>
      </c>
      <c r="U489" s="39"/>
      <c r="V489" s="39"/>
      <c r="W489" s="39"/>
      <c r="X489" s="39">
        <v>65</v>
      </c>
      <c r="Y489" s="39">
        <v>524</v>
      </c>
      <c r="Z489" s="39">
        <v>533</v>
      </c>
      <c r="AA489" s="39">
        <v>56</v>
      </c>
      <c r="AB489" s="39">
        <v>0</v>
      </c>
      <c r="AC489" s="39">
        <v>0</v>
      </c>
      <c r="AD489" s="39"/>
      <c r="AE489" s="39"/>
      <c r="AF489" s="39"/>
      <c r="AG489" s="39">
        <v>10</v>
      </c>
      <c r="AH489" s="39">
        <v>40</v>
      </c>
      <c r="AI489" s="39">
        <v>43</v>
      </c>
      <c r="AJ489" s="39">
        <v>7</v>
      </c>
      <c r="AK489" s="39">
        <v>0</v>
      </c>
      <c r="AL489" s="39">
        <v>0</v>
      </c>
    </row>
    <row r="490" spans="1:38" ht="19.5" customHeight="1" x14ac:dyDescent="0.2">
      <c r="D490" s="47" t="s">
        <v>97</v>
      </c>
      <c r="F490" s="48">
        <v>78</v>
      </c>
      <c r="G490" s="48">
        <v>917</v>
      </c>
      <c r="H490" s="48">
        <v>947</v>
      </c>
      <c r="I490" s="48">
        <v>48</v>
      </c>
      <c r="J490" s="48">
        <v>0</v>
      </c>
      <c r="K490" s="48">
        <v>0</v>
      </c>
      <c r="L490" s="49"/>
      <c r="M490" s="49"/>
      <c r="N490" s="49"/>
      <c r="O490" s="48">
        <v>4</v>
      </c>
      <c r="P490" s="48">
        <v>138</v>
      </c>
      <c r="Q490" s="48">
        <v>132</v>
      </c>
      <c r="R490" s="48">
        <v>10</v>
      </c>
      <c r="S490" s="48">
        <v>0</v>
      </c>
      <c r="T490" s="48">
        <v>0</v>
      </c>
      <c r="U490" s="49"/>
      <c r="V490" s="49"/>
      <c r="W490" s="49"/>
      <c r="X490" s="48">
        <v>27</v>
      </c>
      <c r="Y490" s="48">
        <v>364</v>
      </c>
      <c r="Z490" s="48">
        <v>379</v>
      </c>
      <c r="AA490" s="48">
        <v>12</v>
      </c>
      <c r="AB490" s="48">
        <v>0</v>
      </c>
      <c r="AC490" s="48">
        <v>0</v>
      </c>
      <c r="AD490" s="49"/>
      <c r="AE490" s="49"/>
      <c r="AF490" s="49"/>
      <c r="AG490" s="48">
        <v>6</v>
      </c>
      <c r="AH490" s="48">
        <v>68</v>
      </c>
      <c r="AI490" s="48">
        <v>71</v>
      </c>
      <c r="AJ490" s="48">
        <v>3</v>
      </c>
      <c r="AK490" s="48">
        <v>0</v>
      </c>
      <c r="AL490" s="48">
        <v>0</v>
      </c>
    </row>
    <row r="491" spans="1:38" ht="20.100000000000001" customHeight="1" x14ac:dyDescent="0.2">
      <c r="B491" s="5"/>
      <c r="D491" s="2" t="s">
        <v>113</v>
      </c>
      <c r="F491" s="39">
        <v>55</v>
      </c>
      <c r="G491" s="39">
        <v>386</v>
      </c>
      <c r="H491" s="39">
        <v>394</v>
      </c>
      <c r="I491" s="39">
        <v>47</v>
      </c>
      <c r="J491" s="39">
        <v>0</v>
      </c>
      <c r="K491" s="39">
        <v>0</v>
      </c>
      <c r="L491" s="39"/>
      <c r="M491" s="39"/>
      <c r="N491" s="39"/>
      <c r="O491" s="39">
        <v>9</v>
      </c>
      <c r="P491" s="39">
        <v>214</v>
      </c>
      <c r="Q491" s="39">
        <v>194</v>
      </c>
      <c r="R491" s="39">
        <v>29</v>
      </c>
      <c r="S491" s="39">
        <v>0</v>
      </c>
      <c r="T491" s="39">
        <v>0</v>
      </c>
      <c r="U491" s="39"/>
      <c r="V491" s="39"/>
      <c r="W491" s="39"/>
      <c r="X491" s="39">
        <v>12</v>
      </c>
      <c r="Y491" s="39">
        <v>80</v>
      </c>
      <c r="Z491" s="39">
        <v>87</v>
      </c>
      <c r="AA491" s="39">
        <v>5</v>
      </c>
      <c r="AB491" s="39">
        <v>0</v>
      </c>
      <c r="AC491" s="39">
        <v>0</v>
      </c>
      <c r="AD491" s="39"/>
      <c r="AE491" s="39"/>
      <c r="AF491" s="39"/>
      <c r="AG491" s="39">
        <v>0</v>
      </c>
      <c r="AH491" s="39">
        <v>7</v>
      </c>
      <c r="AI491" s="39">
        <v>5</v>
      </c>
      <c r="AJ491" s="39">
        <v>2</v>
      </c>
      <c r="AK491" s="39">
        <v>0</v>
      </c>
      <c r="AL491" s="39">
        <v>0</v>
      </c>
    </row>
    <row r="492" spans="1:38" ht="19.5" customHeight="1" x14ac:dyDescent="0.2">
      <c r="D492" s="47" t="s">
        <v>136</v>
      </c>
      <c r="F492" s="48">
        <v>47</v>
      </c>
      <c r="G492" s="48">
        <v>365</v>
      </c>
      <c r="H492" s="48">
        <v>380</v>
      </c>
      <c r="I492" s="48">
        <v>32</v>
      </c>
      <c r="J492" s="48">
        <v>0</v>
      </c>
      <c r="K492" s="48">
        <v>0</v>
      </c>
      <c r="L492" s="49"/>
      <c r="M492" s="49"/>
      <c r="N492" s="49"/>
      <c r="O492" s="48">
        <v>3</v>
      </c>
      <c r="P492" s="48">
        <v>48</v>
      </c>
      <c r="Q492" s="48">
        <v>46</v>
      </c>
      <c r="R492" s="48">
        <v>5</v>
      </c>
      <c r="S492" s="48">
        <v>0</v>
      </c>
      <c r="T492" s="48">
        <v>0</v>
      </c>
      <c r="U492" s="49"/>
      <c r="V492" s="49"/>
      <c r="W492" s="49"/>
      <c r="X492" s="48">
        <v>19</v>
      </c>
      <c r="Y492" s="48">
        <v>139</v>
      </c>
      <c r="Z492" s="48">
        <v>150</v>
      </c>
      <c r="AA492" s="48">
        <v>8</v>
      </c>
      <c r="AB492" s="48">
        <v>0</v>
      </c>
      <c r="AC492" s="48">
        <v>0</v>
      </c>
      <c r="AD492" s="49"/>
      <c r="AE492" s="49"/>
      <c r="AF492" s="49"/>
      <c r="AG492" s="48">
        <v>0</v>
      </c>
      <c r="AH492" s="48">
        <v>12</v>
      </c>
      <c r="AI492" s="48">
        <v>11</v>
      </c>
      <c r="AJ492" s="48">
        <v>1</v>
      </c>
      <c r="AK492" s="48">
        <v>0</v>
      </c>
      <c r="AL492" s="48">
        <v>0</v>
      </c>
    </row>
    <row r="493" spans="1:38" ht="20.100000000000001" customHeight="1" x14ac:dyDescent="0.2">
      <c r="D493" s="2" t="s">
        <v>114</v>
      </c>
      <c r="F493" s="39">
        <v>15</v>
      </c>
      <c r="G493" s="39">
        <v>117</v>
      </c>
      <c r="H493" s="39">
        <v>122</v>
      </c>
      <c r="I493" s="39">
        <v>10</v>
      </c>
      <c r="J493" s="39">
        <v>0</v>
      </c>
      <c r="K493" s="39">
        <v>0</v>
      </c>
      <c r="L493" s="39"/>
      <c r="M493" s="39"/>
      <c r="N493" s="39"/>
      <c r="O493" s="39">
        <v>4</v>
      </c>
      <c r="P493" s="39">
        <v>32</v>
      </c>
      <c r="Q493" s="39">
        <v>35</v>
      </c>
      <c r="R493" s="39">
        <v>1</v>
      </c>
      <c r="S493" s="39">
        <v>0</v>
      </c>
      <c r="T493" s="39">
        <v>0</v>
      </c>
      <c r="U493" s="39"/>
      <c r="V493" s="39"/>
      <c r="W493" s="39"/>
      <c r="X493" s="39">
        <v>5</v>
      </c>
      <c r="Y493" s="39">
        <v>108</v>
      </c>
      <c r="Z493" s="39">
        <v>108</v>
      </c>
      <c r="AA493" s="39">
        <v>5</v>
      </c>
      <c r="AB493" s="39">
        <v>0</v>
      </c>
      <c r="AC493" s="39">
        <v>0</v>
      </c>
      <c r="AD493" s="39"/>
      <c r="AE493" s="39"/>
      <c r="AF493" s="39"/>
      <c r="AG493" s="39">
        <v>2</v>
      </c>
      <c r="AH493" s="39">
        <v>17</v>
      </c>
      <c r="AI493" s="39">
        <v>18</v>
      </c>
      <c r="AJ493" s="39">
        <v>1</v>
      </c>
      <c r="AK493" s="39">
        <v>0</v>
      </c>
      <c r="AL493" s="39">
        <v>0</v>
      </c>
    </row>
    <row r="494" spans="1:38" ht="19.5" customHeight="1" x14ac:dyDescent="0.2">
      <c r="D494" s="47" t="s">
        <v>115</v>
      </c>
      <c r="F494" s="48">
        <v>57</v>
      </c>
      <c r="G494" s="48">
        <v>468</v>
      </c>
      <c r="H494" s="48">
        <v>484</v>
      </c>
      <c r="I494" s="48">
        <v>41</v>
      </c>
      <c r="J494" s="48">
        <v>0</v>
      </c>
      <c r="K494" s="48">
        <v>0</v>
      </c>
      <c r="L494" s="49"/>
      <c r="M494" s="49"/>
      <c r="N494" s="49"/>
      <c r="O494" s="48">
        <v>2</v>
      </c>
      <c r="P494" s="48">
        <v>43</v>
      </c>
      <c r="Q494" s="48">
        <v>42</v>
      </c>
      <c r="R494" s="48">
        <v>3</v>
      </c>
      <c r="S494" s="48">
        <v>0</v>
      </c>
      <c r="T494" s="48">
        <v>0</v>
      </c>
      <c r="U494" s="49"/>
      <c r="V494" s="49"/>
      <c r="W494" s="49"/>
      <c r="X494" s="48">
        <v>12</v>
      </c>
      <c r="Y494" s="48">
        <v>172</v>
      </c>
      <c r="Z494" s="48">
        <v>168</v>
      </c>
      <c r="AA494" s="48">
        <v>16</v>
      </c>
      <c r="AB494" s="48">
        <v>0</v>
      </c>
      <c r="AC494" s="48">
        <v>0</v>
      </c>
      <c r="AD494" s="49"/>
      <c r="AE494" s="49"/>
      <c r="AF494" s="49"/>
      <c r="AG494" s="48">
        <v>4</v>
      </c>
      <c r="AH494" s="48">
        <v>23</v>
      </c>
      <c r="AI494" s="48">
        <v>21</v>
      </c>
      <c r="AJ494" s="48">
        <v>6</v>
      </c>
      <c r="AK494" s="48">
        <v>0</v>
      </c>
      <c r="AL494" s="48">
        <v>0</v>
      </c>
    </row>
    <row r="495" spans="1:38" ht="20.100000000000001" customHeight="1" x14ac:dyDescent="0.2">
      <c r="D495" s="2" t="s">
        <v>102</v>
      </c>
      <c r="F495" s="39">
        <v>192</v>
      </c>
      <c r="G495" s="39">
        <v>326</v>
      </c>
      <c r="H495" s="39">
        <v>330</v>
      </c>
      <c r="I495" s="39">
        <v>188</v>
      </c>
      <c r="J495" s="39">
        <v>0</v>
      </c>
      <c r="K495" s="39">
        <v>0</v>
      </c>
      <c r="L495" s="39"/>
      <c r="M495" s="39"/>
      <c r="N495" s="39"/>
      <c r="O495" s="39">
        <v>32</v>
      </c>
      <c r="P495" s="39">
        <v>117</v>
      </c>
      <c r="Q495" s="39">
        <v>108</v>
      </c>
      <c r="R495" s="39">
        <v>41</v>
      </c>
      <c r="S495" s="39">
        <v>0</v>
      </c>
      <c r="T495" s="39">
        <v>0</v>
      </c>
      <c r="U495" s="39"/>
      <c r="V495" s="39"/>
      <c r="W495" s="39"/>
      <c r="X495" s="39">
        <v>76</v>
      </c>
      <c r="Y495" s="39">
        <v>146</v>
      </c>
      <c r="Z495" s="39">
        <v>142</v>
      </c>
      <c r="AA495" s="39">
        <v>80</v>
      </c>
      <c r="AB495" s="39">
        <v>0</v>
      </c>
      <c r="AC495" s="39">
        <v>0</v>
      </c>
      <c r="AD495" s="39"/>
      <c r="AE495" s="39"/>
      <c r="AF495" s="39"/>
      <c r="AG495" s="39">
        <v>7</v>
      </c>
      <c r="AH495" s="39">
        <v>7</v>
      </c>
      <c r="AI495" s="39">
        <v>8</v>
      </c>
      <c r="AJ495" s="39">
        <v>6</v>
      </c>
      <c r="AK495" s="39">
        <v>0</v>
      </c>
      <c r="AL495" s="39">
        <v>0</v>
      </c>
    </row>
    <row r="496" spans="1:38" ht="19.5" customHeight="1" x14ac:dyDescent="0.2">
      <c r="D496" s="47" t="s">
        <v>103</v>
      </c>
      <c r="F496" s="48">
        <v>22</v>
      </c>
      <c r="G496" s="48">
        <v>316</v>
      </c>
      <c r="H496" s="48">
        <v>312</v>
      </c>
      <c r="I496" s="48">
        <v>26</v>
      </c>
      <c r="J496" s="48">
        <v>0</v>
      </c>
      <c r="K496" s="48">
        <v>0</v>
      </c>
      <c r="L496" s="49"/>
      <c r="M496" s="49"/>
      <c r="N496" s="49"/>
      <c r="O496" s="48">
        <v>2</v>
      </c>
      <c r="P496" s="48">
        <v>26</v>
      </c>
      <c r="Q496" s="48">
        <v>28</v>
      </c>
      <c r="R496" s="48">
        <v>0</v>
      </c>
      <c r="S496" s="48">
        <v>0</v>
      </c>
      <c r="T496" s="48">
        <v>0</v>
      </c>
      <c r="U496" s="49"/>
      <c r="V496" s="49"/>
      <c r="W496" s="49"/>
      <c r="X496" s="48">
        <v>20</v>
      </c>
      <c r="Y496" s="48">
        <v>96</v>
      </c>
      <c r="Z496" s="48">
        <v>111</v>
      </c>
      <c r="AA496" s="48">
        <v>5</v>
      </c>
      <c r="AB496" s="48">
        <v>0</v>
      </c>
      <c r="AC496" s="48">
        <v>0</v>
      </c>
      <c r="AD496" s="49"/>
      <c r="AE496" s="49"/>
      <c r="AF496" s="49"/>
      <c r="AG496" s="48">
        <v>1</v>
      </c>
      <c r="AH496" s="48">
        <v>4</v>
      </c>
      <c r="AI496" s="48">
        <v>5</v>
      </c>
      <c r="AJ496" s="48">
        <v>0</v>
      </c>
      <c r="AK496" s="48">
        <v>0</v>
      </c>
      <c r="AL496" s="48">
        <v>0</v>
      </c>
    </row>
    <row r="497" spans="1:38" ht="20.100000000000001" customHeight="1" x14ac:dyDescent="0.2">
      <c r="B497" s="5"/>
      <c r="D497" s="2" t="s">
        <v>104</v>
      </c>
      <c r="F497" s="39">
        <v>233</v>
      </c>
      <c r="G497" s="39">
        <v>1848</v>
      </c>
      <c r="H497" s="39">
        <v>1909</v>
      </c>
      <c r="I497" s="39">
        <v>172</v>
      </c>
      <c r="J497" s="39">
        <v>0</v>
      </c>
      <c r="K497" s="39">
        <v>0</v>
      </c>
      <c r="L497" s="39"/>
      <c r="M497" s="39"/>
      <c r="N497" s="39"/>
      <c r="O497" s="39">
        <v>22</v>
      </c>
      <c r="P497" s="39">
        <v>92</v>
      </c>
      <c r="Q497" s="39">
        <v>104</v>
      </c>
      <c r="R497" s="39">
        <v>10</v>
      </c>
      <c r="S497" s="39">
        <v>0</v>
      </c>
      <c r="T497" s="39">
        <v>0</v>
      </c>
      <c r="U497" s="39"/>
      <c r="V497" s="39"/>
      <c r="W497" s="39"/>
      <c r="X497" s="39">
        <v>44</v>
      </c>
      <c r="Y497" s="39">
        <v>668</v>
      </c>
      <c r="Z497" s="39">
        <v>640</v>
      </c>
      <c r="AA497" s="39">
        <v>72</v>
      </c>
      <c r="AB497" s="39">
        <v>0</v>
      </c>
      <c r="AC497" s="39">
        <v>0</v>
      </c>
      <c r="AD497" s="39"/>
      <c r="AE497" s="39"/>
      <c r="AF497" s="39"/>
      <c r="AG497" s="39">
        <v>2</v>
      </c>
      <c r="AH497" s="39">
        <v>28</v>
      </c>
      <c r="AI497" s="39">
        <v>27</v>
      </c>
      <c r="AJ497" s="39">
        <v>3</v>
      </c>
      <c r="AK497" s="39">
        <v>0</v>
      </c>
      <c r="AL497" s="39">
        <v>0</v>
      </c>
    </row>
    <row r="498" spans="1:38" ht="19.5" customHeight="1" x14ac:dyDescent="0.2">
      <c r="D498" s="47" t="s">
        <v>117</v>
      </c>
      <c r="F498" s="48">
        <v>81</v>
      </c>
      <c r="G498" s="48">
        <v>1394</v>
      </c>
      <c r="H498" s="48">
        <v>1350</v>
      </c>
      <c r="I498" s="48">
        <v>127</v>
      </c>
      <c r="J498" s="48">
        <v>0</v>
      </c>
      <c r="K498" s="48">
        <v>0</v>
      </c>
      <c r="L498" s="49"/>
      <c r="M498" s="49"/>
      <c r="N498" s="49"/>
      <c r="O498" s="48">
        <v>5</v>
      </c>
      <c r="P498" s="48">
        <v>114</v>
      </c>
      <c r="Q498" s="48">
        <v>108</v>
      </c>
      <c r="R498" s="48">
        <v>13</v>
      </c>
      <c r="S498" s="48">
        <v>0</v>
      </c>
      <c r="T498" s="48">
        <v>0</v>
      </c>
      <c r="U498" s="49"/>
      <c r="V498" s="49"/>
      <c r="W498" s="49"/>
      <c r="X498" s="48">
        <v>85</v>
      </c>
      <c r="Y498" s="48">
        <v>685</v>
      </c>
      <c r="Z498" s="48">
        <v>685</v>
      </c>
      <c r="AA498" s="48">
        <v>81</v>
      </c>
      <c r="AB498" s="48">
        <v>0</v>
      </c>
      <c r="AC498" s="48">
        <v>0</v>
      </c>
      <c r="AD498" s="49"/>
      <c r="AE498" s="49"/>
      <c r="AF498" s="49"/>
      <c r="AG498" s="48">
        <v>1</v>
      </c>
      <c r="AH498" s="48">
        <v>50</v>
      </c>
      <c r="AI498" s="48">
        <v>51</v>
      </c>
      <c r="AJ498" s="48">
        <v>0</v>
      </c>
      <c r="AK498" s="48">
        <v>0</v>
      </c>
      <c r="AL498" s="48">
        <v>0</v>
      </c>
    </row>
    <row r="499" spans="1:38" ht="20.100000000000001" customHeight="1" x14ac:dyDescent="0.2">
      <c r="B499" s="5"/>
      <c r="D499" s="2" t="s">
        <v>156</v>
      </c>
      <c r="F499" s="39">
        <v>51</v>
      </c>
      <c r="G499" s="39">
        <v>550</v>
      </c>
      <c r="H499" s="39">
        <v>557</v>
      </c>
      <c r="I499" s="39">
        <v>44</v>
      </c>
      <c r="J499" s="39">
        <v>0</v>
      </c>
      <c r="K499" s="39">
        <v>0</v>
      </c>
      <c r="L499" s="39"/>
      <c r="M499" s="39"/>
      <c r="N499" s="39"/>
      <c r="O499" s="39">
        <v>0</v>
      </c>
      <c r="P499" s="39">
        <v>17</v>
      </c>
      <c r="Q499" s="39">
        <v>16</v>
      </c>
      <c r="R499" s="39">
        <v>1</v>
      </c>
      <c r="S499" s="39">
        <v>0</v>
      </c>
      <c r="T499" s="39">
        <v>0</v>
      </c>
      <c r="U499" s="39"/>
      <c r="V499" s="39"/>
      <c r="W499" s="39"/>
      <c r="X499" s="39">
        <v>14</v>
      </c>
      <c r="Y499" s="39">
        <v>223</v>
      </c>
      <c r="Z499" s="39">
        <v>212</v>
      </c>
      <c r="AA499" s="39">
        <v>25</v>
      </c>
      <c r="AB499" s="39">
        <v>0</v>
      </c>
      <c r="AC499" s="39">
        <v>0</v>
      </c>
      <c r="AD499" s="39"/>
      <c r="AE499" s="39"/>
      <c r="AF499" s="39"/>
      <c r="AG499" s="39">
        <v>0</v>
      </c>
      <c r="AH499" s="39">
        <v>18</v>
      </c>
      <c r="AI499" s="39">
        <v>14</v>
      </c>
      <c r="AJ499" s="39">
        <v>4</v>
      </c>
      <c r="AK499" s="39">
        <v>0</v>
      </c>
      <c r="AL499" s="39">
        <v>0</v>
      </c>
    </row>
    <row r="500" spans="1:38" ht="20.100000000000001" customHeight="1" x14ac:dyDescent="0.2">
      <c r="B500" s="5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</row>
    <row r="501" spans="1:38" s="1" customFormat="1" ht="20.100000000000001" customHeight="1" x14ac:dyDescent="0.25">
      <c r="A501" s="3"/>
      <c r="B501" s="6"/>
      <c r="C501" s="51" t="s">
        <v>159</v>
      </c>
      <c r="D501" s="52"/>
      <c r="E501" s="5"/>
      <c r="F501" s="53">
        <v>922</v>
      </c>
      <c r="G501" s="53">
        <v>7237</v>
      </c>
      <c r="H501" s="53">
        <v>7349</v>
      </c>
      <c r="I501" s="53">
        <v>812</v>
      </c>
      <c r="J501" s="53">
        <v>0</v>
      </c>
      <c r="K501" s="53">
        <v>0</v>
      </c>
      <c r="L501" s="54"/>
      <c r="M501" s="54"/>
      <c r="N501" s="54"/>
      <c r="O501" s="53">
        <v>97</v>
      </c>
      <c r="P501" s="53">
        <v>936</v>
      </c>
      <c r="Q501" s="53">
        <v>911</v>
      </c>
      <c r="R501" s="53">
        <v>124</v>
      </c>
      <c r="S501" s="53">
        <v>0</v>
      </c>
      <c r="T501" s="53">
        <v>0</v>
      </c>
      <c r="U501" s="54"/>
      <c r="V501" s="54"/>
      <c r="W501" s="54"/>
      <c r="X501" s="53">
        <v>379</v>
      </c>
      <c r="Y501" s="53">
        <v>3205</v>
      </c>
      <c r="Z501" s="53">
        <v>3215</v>
      </c>
      <c r="AA501" s="53">
        <v>365</v>
      </c>
      <c r="AB501" s="53">
        <v>0</v>
      </c>
      <c r="AC501" s="53">
        <v>0</v>
      </c>
      <c r="AD501" s="54"/>
      <c r="AE501" s="54"/>
      <c r="AF501" s="54"/>
      <c r="AG501" s="53">
        <v>33</v>
      </c>
      <c r="AH501" s="53">
        <v>274</v>
      </c>
      <c r="AI501" s="53">
        <v>274</v>
      </c>
      <c r="AJ501" s="53">
        <v>33</v>
      </c>
      <c r="AK501" s="53">
        <v>0</v>
      </c>
      <c r="AL501" s="53">
        <v>0</v>
      </c>
    </row>
    <row r="502" spans="1:38" s="1" customFormat="1" ht="20.100000000000001" customHeight="1" x14ac:dyDescent="0.2">
      <c r="A502" s="3"/>
      <c r="B502" s="6"/>
      <c r="C502" s="3"/>
      <c r="D502" s="3"/>
      <c r="E502" s="5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</row>
    <row r="503" spans="1:38" s="1" customFormat="1" ht="20.100000000000001" customHeight="1" x14ac:dyDescent="0.25">
      <c r="A503" s="3"/>
      <c r="B503" s="57" t="s">
        <v>262</v>
      </c>
      <c r="C503" s="58"/>
      <c r="D503" s="58"/>
      <c r="E503" s="5"/>
      <c r="F503" s="59">
        <v>922</v>
      </c>
      <c r="G503" s="59">
        <v>7237</v>
      </c>
      <c r="H503" s="59">
        <v>7349</v>
      </c>
      <c r="I503" s="59">
        <v>812</v>
      </c>
      <c r="J503" s="59">
        <v>0</v>
      </c>
      <c r="K503" s="59">
        <v>0</v>
      </c>
      <c r="L503" s="54"/>
      <c r="M503" s="54"/>
      <c r="N503" s="54"/>
      <c r="O503" s="59">
        <v>97</v>
      </c>
      <c r="P503" s="59">
        <v>936</v>
      </c>
      <c r="Q503" s="59">
        <v>911</v>
      </c>
      <c r="R503" s="59">
        <v>124</v>
      </c>
      <c r="S503" s="59">
        <v>0</v>
      </c>
      <c r="T503" s="59">
        <v>0</v>
      </c>
      <c r="U503" s="54"/>
      <c r="V503" s="54"/>
      <c r="W503" s="54"/>
      <c r="X503" s="59">
        <v>379</v>
      </c>
      <c r="Y503" s="59">
        <v>3205</v>
      </c>
      <c r="Z503" s="59">
        <v>3215</v>
      </c>
      <c r="AA503" s="59">
        <v>365</v>
      </c>
      <c r="AB503" s="59">
        <v>0</v>
      </c>
      <c r="AC503" s="59">
        <v>0</v>
      </c>
      <c r="AD503" s="54"/>
      <c r="AE503" s="54"/>
      <c r="AF503" s="54"/>
      <c r="AG503" s="59">
        <v>33</v>
      </c>
      <c r="AH503" s="59">
        <v>274</v>
      </c>
      <c r="AI503" s="59">
        <v>274</v>
      </c>
      <c r="AJ503" s="59">
        <v>33</v>
      </c>
      <c r="AK503" s="59">
        <v>0</v>
      </c>
      <c r="AL503" s="59">
        <v>0</v>
      </c>
    </row>
    <row r="504" spans="1:38" ht="20.100000000000001" customHeight="1" x14ac:dyDescent="0.2"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</row>
    <row r="505" spans="1:38" ht="20.100000000000001" customHeight="1" x14ac:dyDescent="0.2">
      <c r="B505" s="6" t="s">
        <v>263</v>
      </c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</row>
    <row r="506" spans="1:38" ht="20.100000000000001" customHeight="1" x14ac:dyDescent="0.2">
      <c r="C506" s="3" t="s">
        <v>154</v>
      </c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</row>
    <row r="507" spans="1:38" ht="20.100000000000001" customHeight="1" x14ac:dyDescent="0.2">
      <c r="D507" s="2" t="s">
        <v>122</v>
      </c>
      <c r="F507" s="39">
        <v>42</v>
      </c>
      <c r="G507" s="39">
        <v>275</v>
      </c>
      <c r="H507" s="39">
        <v>289</v>
      </c>
      <c r="I507" s="39">
        <v>28</v>
      </c>
      <c r="J507" s="39">
        <v>0</v>
      </c>
      <c r="K507" s="39">
        <v>0</v>
      </c>
      <c r="L507" s="39"/>
      <c r="M507" s="39"/>
      <c r="N507" s="39"/>
      <c r="O507" s="39">
        <v>6</v>
      </c>
      <c r="P507" s="39">
        <v>39</v>
      </c>
      <c r="Q507" s="39">
        <v>45</v>
      </c>
      <c r="R507" s="39">
        <v>0</v>
      </c>
      <c r="S507" s="39">
        <v>0</v>
      </c>
      <c r="T507" s="39">
        <v>0</v>
      </c>
      <c r="U507" s="39"/>
      <c r="V507" s="39"/>
      <c r="W507" s="39"/>
      <c r="X507" s="39">
        <v>44</v>
      </c>
      <c r="Y507" s="39">
        <v>245</v>
      </c>
      <c r="Z507" s="39">
        <v>266</v>
      </c>
      <c r="AA507" s="39">
        <v>23</v>
      </c>
      <c r="AB507" s="39">
        <v>0</v>
      </c>
      <c r="AC507" s="39">
        <v>0</v>
      </c>
      <c r="AD507" s="39"/>
      <c r="AE507" s="39"/>
      <c r="AF507" s="39"/>
      <c r="AG507" s="39">
        <v>1</v>
      </c>
      <c r="AH507" s="39">
        <v>44</v>
      </c>
      <c r="AI507" s="39">
        <v>40</v>
      </c>
      <c r="AJ507" s="39">
        <v>5</v>
      </c>
      <c r="AK507" s="39">
        <v>0</v>
      </c>
      <c r="AL507" s="39">
        <v>0</v>
      </c>
    </row>
    <row r="508" spans="1:38" ht="19.5" customHeight="1" x14ac:dyDescent="0.2">
      <c r="D508" s="47" t="s">
        <v>97</v>
      </c>
      <c r="F508" s="48">
        <v>67</v>
      </c>
      <c r="G508" s="48">
        <v>407</v>
      </c>
      <c r="H508" s="48">
        <v>438</v>
      </c>
      <c r="I508" s="48">
        <v>36</v>
      </c>
      <c r="J508" s="48">
        <v>0</v>
      </c>
      <c r="K508" s="48">
        <v>0</v>
      </c>
      <c r="L508" s="49"/>
      <c r="M508" s="49"/>
      <c r="N508" s="49"/>
      <c r="O508" s="48">
        <v>3</v>
      </c>
      <c r="P508" s="48">
        <v>167</v>
      </c>
      <c r="Q508" s="48">
        <v>165</v>
      </c>
      <c r="R508" s="48">
        <v>5</v>
      </c>
      <c r="S508" s="48">
        <v>0</v>
      </c>
      <c r="T508" s="48">
        <v>0</v>
      </c>
      <c r="U508" s="49"/>
      <c r="V508" s="49"/>
      <c r="W508" s="49"/>
      <c r="X508" s="48">
        <v>34</v>
      </c>
      <c r="Y508" s="48">
        <v>181</v>
      </c>
      <c r="Z508" s="48">
        <v>194</v>
      </c>
      <c r="AA508" s="48">
        <v>21</v>
      </c>
      <c r="AB508" s="48">
        <v>0</v>
      </c>
      <c r="AC508" s="48">
        <v>0</v>
      </c>
      <c r="AD508" s="49"/>
      <c r="AE508" s="49"/>
      <c r="AF508" s="49"/>
      <c r="AG508" s="48">
        <v>2</v>
      </c>
      <c r="AH508" s="48">
        <v>28</v>
      </c>
      <c r="AI508" s="48">
        <v>28</v>
      </c>
      <c r="AJ508" s="48">
        <v>2</v>
      </c>
      <c r="AK508" s="48">
        <v>0</v>
      </c>
      <c r="AL508" s="48">
        <v>0</v>
      </c>
    </row>
    <row r="509" spans="1:38" ht="20.100000000000001" customHeight="1" x14ac:dyDescent="0.2">
      <c r="D509" s="2" t="s">
        <v>98</v>
      </c>
      <c r="F509" s="39">
        <v>141</v>
      </c>
      <c r="G509" s="39">
        <v>690</v>
      </c>
      <c r="H509" s="39">
        <v>772</v>
      </c>
      <c r="I509" s="39">
        <v>59</v>
      </c>
      <c r="J509" s="39">
        <v>0</v>
      </c>
      <c r="K509" s="39">
        <v>0</v>
      </c>
      <c r="L509" s="39"/>
      <c r="M509" s="39"/>
      <c r="N509" s="39"/>
      <c r="O509" s="39">
        <v>8</v>
      </c>
      <c r="P509" s="39">
        <v>74</v>
      </c>
      <c r="Q509" s="39">
        <v>67</v>
      </c>
      <c r="R509" s="39">
        <v>15</v>
      </c>
      <c r="S509" s="39">
        <v>0</v>
      </c>
      <c r="T509" s="39">
        <v>0</v>
      </c>
      <c r="U509" s="39"/>
      <c r="V509" s="39"/>
      <c r="W509" s="39"/>
      <c r="X509" s="39">
        <v>31</v>
      </c>
      <c r="Y509" s="39">
        <v>252</v>
      </c>
      <c r="Z509" s="39">
        <v>246</v>
      </c>
      <c r="AA509" s="39">
        <v>37</v>
      </c>
      <c r="AB509" s="39">
        <v>0</v>
      </c>
      <c r="AC509" s="39">
        <v>0</v>
      </c>
      <c r="AD509" s="39"/>
      <c r="AE509" s="39"/>
      <c r="AF509" s="39"/>
      <c r="AG509" s="39">
        <v>1</v>
      </c>
      <c r="AH509" s="39">
        <v>35</v>
      </c>
      <c r="AI509" s="39">
        <v>25</v>
      </c>
      <c r="AJ509" s="39">
        <v>11</v>
      </c>
      <c r="AK509" s="39">
        <v>0</v>
      </c>
      <c r="AL509" s="39">
        <v>0</v>
      </c>
    </row>
    <row r="510" spans="1:38" ht="19.5" customHeight="1" x14ac:dyDescent="0.2">
      <c r="D510" s="47" t="s">
        <v>99</v>
      </c>
      <c r="F510" s="48">
        <v>49</v>
      </c>
      <c r="G510" s="48">
        <v>275</v>
      </c>
      <c r="H510" s="48">
        <v>309</v>
      </c>
      <c r="I510" s="48">
        <v>15</v>
      </c>
      <c r="J510" s="48">
        <v>0</v>
      </c>
      <c r="K510" s="48">
        <v>0</v>
      </c>
      <c r="L510" s="49"/>
      <c r="M510" s="49"/>
      <c r="N510" s="49"/>
      <c r="O510" s="48">
        <v>5</v>
      </c>
      <c r="P510" s="48">
        <v>27</v>
      </c>
      <c r="Q510" s="48">
        <v>29</v>
      </c>
      <c r="R510" s="48">
        <v>3</v>
      </c>
      <c r="S510" s="48">
        <v>0</v>
      </c>
      <c r="T510" s="48">
        <v>0</v>
      </c>
      <c r="U510" s="49"/>
      <c r="V510" s="49"/>
      <c r="W510" s="49"/>
      <c r="X510" s="48">
        <v>3</v>
      </c>
      <c r="Y510" s="48">
        <v>67</v>
      </c>
      <c r="Z510" s="48">
        <v>51</v>
      </c>
      <c r="AA510" s="48">
        <v>19</v>
      </c>
      <c r="AB510" s="48">
        <v>0</v>
      </c>
      <c r="AC510" s="48">
        <v>0</v>
      </c>
      <c r="AD510" s="49"/>
      <c r="AE510" s="49"/>
      <c r="AF510" s="49"/>
      <c r="AG510" s="48">
        <v>0</v>
      </c>
      <c r="AH510" s="48">
        <v>4</v>
      </c>
      <c r="AI510" s="48">
        <v>3</v>
      </c>
      <c r="AJ510" s="48">
        <v>1</v>
      </c>
      <c r="AK510" s="48">
        <v>0</v>
      </c>
      <c r="AL510" s="48">
        <v>0</v>
      </c>
    </row>
    <row r="511" spans="1:38" ht="20.100000000000001" customHeight="1" x14ac:dyDescent="0.2">
      <c r="D511" s="2" t="s">
        <v>114</v>
      </c>
      <c r="F511" s="39">
        <v>84</v>
      </c>
      <c r="G511" s="39">
        <v>392</v>
      </c>
      <c r="H511" s="39">
        <v>440</v>
      </c>
      <c r="I511" s="39">
        <v>36</v>
      </c>
      <c r="J511" s="39">
        <v>0</v>
      </c>
      <c r="K511" s="39">
        <v>0</v>
      </c>
      <c r="L511" s="39"/>
      <c r="M511" s="39"/>
      <c r="N511" s="39"/>
      <c r="O511" s="39">
        <v>3</v>
      </c>
      <c r="P511" s="39">
        <v>23</v>
      </c>
      <c r="Q511" s="39">
        <v>19</v>
      </c>
      <c r="R511" s="39">
        <v>7</v>
      </c>
      <c r="S511" s="39">
        <v>0</v>
      </c>
      <c r="T511" s="39">
        <v>0</v>
      </c>
      <c r="U511" s="39"/>
      <c r="V511" s="39"/>
      <c r="W511" s="39"/>
      <c r="X511" s="39">
        <v>10</v>
      </c>
      <c r="Y511" s="39">
        <v>20</v>
      </c>
      <c r="Z511" s="39">
        <v>19</v>
      </c>
      <c r="AA511" s="39">
        <v>11</v>
      </c>
      <c r="AB511" s="39">
        <v>0</v>
      </c>
      <c r="AC511" s="39">
        <v>0</v>
      </c>
      <c r="AD511" s="39"/>
      <c r="AE511" s="39"/>
      <c r="AF511" s="39"/>
      <c r="AG511" s="39">
        <v>0</v>
      </c>
      <c r="AH511" s="39">
        <v>1</v>
      </c>
      <c r="AI511" s="39">
        <v>1</v>
      </c>
      <c r="AJ511" s="39">
        <v>0</v>
      </c>
      <c r="AK511" s="39">
        <v>0</v>
      </c>
      <c r="AL511" s="39">
        <v>0</v>
      </c>
    </row>
    <row r="512" spans="1:38" ht="19.5" customHeight="1" x14ac:dyDescent="0.2">
      <c r="D512" s="47" t="s">
        <v>115</v>
      </c>
      <c r="F512" s="48">
        <v>108</v>
      </c>
      <c r="G512" s="48">
        <v>337</v>
      </c>
      <c r="H512" s="48">
        <v>367</v>
      </c>
      <c r="I512" s="48">
        <v>78</v>
      </c>
      <c r="J512" s="48">
        <v>0</v>
      </c>
      <c r="K512" s="48">
        <v>0</v>
      </c>
      <c r="L512" s="49"/>
      <c r="M512" s="49"/>
      <c r="N512" s="49"/>
      <c r="O512" s="48">
        <v>19</v>
      </c>
      <c r="P512" s="48">
        <v>44</v>
      </c>
      <c r="Q512" s="48">
        <v>57</v>
      </c>
      <c r="R512" s="48">
        <v>6</v>
      </c>
      <c r="S512" s="48">
        <v>0</v>
      </c>
      <c r="T512" s="48">
        <v>0</v>
      </c>
      <c r="U512" s="49"/>
      <c r="V512" s="49"/>
      <c r="W512" s="49"/>
      <c r="X512" s="48">
        <v>56</v>
      </c>
      <c r="Y512" s="48">
        <v>86</v>
      </c>
      <c r="Z512" s="48">
        <v>94</v>
      </c>
      <c r="AA512" s="48">
        <v>48</v>
      </c>
      <c r="AB512" s="48">
        <v>0</v>
      </c>
      <c r="AC512" s="48">
        <v>0</v>
      </c>
      <c r="AD512" s="49"/>
      <c r="AE512" s="49"/>
      <c r="AF512" s="49"/>
      <c r="AG512" s="48">
        <v>1</v>
      </c>
      <c r="AH512" s="48">
        <v>10</v>
      </c>
      <c r="AI512" s="48">
        <v>10</v>
      </c>
      <c r="AJ512" s="48">
        <v>1</v>
      </c>
      <c r="AK512" s="48">
        <v>0</v>
      </c>
      <c r="AL512" s="48">
        <v>0</v>
      </c>
    </row>
    <row r="513" spans="1:38" ht="20.100000000000001" customHeight="1" x14ac:dyDescent="0.2">
      <c r="D513" s="2" t="s">
        <v>116</v>
      </c>
      <c r="F513" s="39">
        <v>84</v>
      </c>
      <c r="G513" s="39">
        <v>541</v>
      </c>
      <c r="H513" s="39">
        <v>570</v>
      </c>
      <c r="I513" s="39">
        <v>55</v>
      </c>
      <c r="J513" s="39">
        <v>0</v>
      </c>
      <c r="K513" s="39">
        <v>0</v>
      </c>
      <c r="L513" s="39"/>
      <c r="M513" s="39"/>
      <c r="N513" s="39"/>
      <c r="O513" s="39">
        <v>8</v>
      </c>
      <c r="P513" s="39">
        <v>34</v>
      </c>
      <c r="Q513" s="39">
        <v>37</v>
      </c>
      <c r="R513" s="39">
        <v>5</v>
      </c>
      <c r="S513" s="39">
        <v>0</v>
      </c>
      <c r="T513" s="39">
        <v>0</v>
      </c>
      <c r="U513" s="39"/>
      <c r="V513" s="39"/>
      <c r="W513" s="39"/>
      <c r="X513" s="39">
        <v>25</v>
      </c>
      <c r="Y513" s="39">
        <v>69</v>
      </c>
      <c r="Z513" s="39">
        <v>55</v>
      </c>
      <c r="AA513" s="39">
        <v>39</v>
      </c>
      <c r="AB513" s="39">
        <v>0</v>
      </c>
      <c r="AC513" s="39">
        <v>0</v>
      </c>
      <c r="AD513" s="39"/>
      <c r="AE513" s="39"/>
      <c r="AF513" s="39"/>
      <c r="AG513" s="39">
        <v>1</v>
      </c>
      <c r="AH513" s="39">
        <v>2</v>
      </c>
      <c r="AI513" s="39">
        <v>3</v>
      </c>
      <c r="AJ513" s="39">
        <v>0</v>
      </c>
      <c r="AK513" s="39">
        <v>0</v>
      </c>
      <c r="AL513" s="39">
        <v>0</v>
      </c>
    </row>
    <row r="514" spans="1:38" ht="19.5" customHeight="1" x14ac:dyDescent="0.2">
      <c r="D514" s="47" t="s">
        <v>103</v>
      </c>
      <c r="F514" s="48">
        <v>227</v>
      </c>
      <c r="G514" s="48">
        <v>368</v>
      </c>
      <c r="H514" s="48">
        <v>351</v>
      </c>
      <c r="I514" s="48">
        <v>244</v>
      </c>
      <c r="J514" s="48">
        <v>0</v>
      </c>
      <c r="K514" s="48">
        <v>0</v>
      </c>
      <c r="L514" s="49"/>
      <c r="M514" s="49"/>
      <c r="N514" s="49"/>
      <c r="O514" s="48">
        <v>6</v>
      </c>
      <c r="P514" s="48">
        <v>47</v>
      </c>
      <c r="Q514" s="48">
        <v>39</v>
      </c>
      <c r="R514" s="48">
        <v>14</v>
      </c>
      <c r="S514" s="48">
        <v>0</v>
      </c>
      <c r="T514" s="48">
        <v>0</v>
      </c>
      <c r="U514" s="49"/>
      <c r="V514" s="49"/>
      <c r="W514" s="49"/>
      <c r="X514" s="48">
        <v>93</v>
      </c>
      <c r="Y514" s="48">
        <v>137</v>
      </c>
      <c r="Z514" s="48">
        <v>113</v>
      </c>
      <c r="AA514" s="48">
        <v>117</v>
      </c>
      <c r="AB514" s="48">
        <v>0</v>
      </c>
      <c r="AC514" s="48">
        <v>0</v>
      </c>
      <c r="AD514" s="49"/>
      <c r="AE514" s="49"/>
      <c r="AF514" s="49"/>
      <c r="AG514" s="48">
        <v>22</v>
      </c>
      <c r="AH514" s="48">
        <v>11</v>
      </c>
      <c r="AI514" s="48">
        <v>11</v>
      </c>
      <c r="AJ514" s="48">
        <v>22</v>
      </c>
      <c r="AK514" s="48">
        <v>0</v>
      </c>
      <c r="AL514" s="48">
        <v>0</v>
      </c>
    </row>
    <row r="515" spans="1:38" ht="20.100000000000001" customHeight="1" x14ac:dyDescent="0.2">
      <c r="D515" s="2" t="s">
        <v>104</v>
      </c>
      <c r="F515" s="39">
        <v>50</v>
      </c>
      <c r="G515" s="39">
        <v>232</v>
      </c>
      <c r="H515" s="39">
        <v>266</v>
      </c>
      <c r="I515" s="39">
        <v>16</v>
      </c>
      <c r="J515" s="39">
        <v>0</v>
      </c>
      <c r="K515" s="39">
        <v>0</v>
      </c>
      <c r="L515" s="39"/>
      <c r="M515" s="39"/>
      <c r="N515" s="39"/>
      <c r="O515" s="39">
        <v>2</v>
      </c>
      <c r="P515" s="39">
        <v>33</v>
      </c>
      <c r="Q515" s="39">
        <v>33</v>
      </c>
      <c r="R515" s="39">
        <v>2</v>
      </c>
      <c r="S515" s="39">
        <v>0</v>
      </c>
      <c r="T515" s="39">
        <v>0</v>
      </c>
      <c r="U515" s="39"/>
      <c r="V515" s="39"/>
      <c r="W515" s="39"/>
      <c r="X515" s="39">
        <v>3</v>
      </c>
      <c r="Y515" s="39">
        <v>51</v>
      </c>
      <c r="Z515" s="39">
        <v>40</v>
      </c>
      <c r="AA515" s="39">
        <v>14</v>
      </c>
      <c r="AB515" s="39">
        <v>0</v>
      </c>
      <c r="AC515" s="39">
        <v>0</v>
      </c>
      <c r="AD515" s="39"/>
      <c r="AE515" s="39"/>
      <c r="AF515" s="39"/>
      <c r="AG515" s="39">
        <v>0</v>
      </c>
      <c r="AH515" s="39">
        <v>2</v>
      </c>
      <c r="AI515" s="39">
        <v>2</v>
      </c>
      <c r="AJ515" s="39">
        <v>0</v>
      </c>
      <c r="AK515" s="39">
        <v>0</v>
      </c>
      <c r="AL515" s="39">
        <v>0</v>
      </c>
    </row>
    <row r="516" spans="1:38" ht="19.5" customHeight="1" x14ac:dyDescent="0.2">
      <c r="D516" s="47" t="s">
        <v>117</v>
      </c>
      <c r="F516" s="48">
        <v>138</v>
      </c>
      <c r="G516" s="48">
        <v>449</v>
      </c>
      <c r="H516" s="48">
        <v>482</v>
      </c>
      <c r="I516" s="48">
        <v>105</v>
      </c>
      <c r="J516" s="48">
        <v>0</v>
      </c>
      <c r="K516" s="48">
        <v>0</v>
      </c>
      <c r="L516" s="49"/>
      <c r="M516" s="49"/>
      <c r="N516" s="49"/>
      <c r="O516" s="48">
        <v>18</v>
      </c>
      <c r="P516" s="48">
        <v>123</v>
      </c>
      <c r="Q516" s="48">
        <v>129</v>
      </c>
      <c r="R516" s="48">
        <v>12</v>
      </c>
      <c r="S516" s="48">
        <v>0</v>
      </c>
      <c r="T516" s="48">
        <v>0</v>
      </c>
      <c r="U516" s="49"/>
      <c r="V516" s="49"/>
      <c r="W516" s="49"/>
      <c r="X516" s="48">
        <v>27</v>
      </c>
      <c r="Y516" s="48">
        <v>178</v>
      </c>
      <c r="Z516" s="48">
        <v>163</v>
      </c>
      <c r="AA516" s="48">
        <v>42</v>
      </c>
      <c r="AB516" s="48">
        <v>0</v>
      </c>
      <c r="AC516" s="48">
        <v>0</v>
      </c>
      <c r="AD516" s="49"/>
      <c r="AE516" s="49"/>
      <c r="AF516" s="49"/>
      <c r="AG516" s="48">
        <v>4</v>
      </c>
      <c r="AH516" s="48">
        <v>28</v>
      </c>
      <c r="AI516" s="48">
        <v>24</v>
      </c>
      <c r="AJ516" s="48">
        <v>8</v>
      </c>
      <c r="AK516" s="48">
        <v>0</v>
      </c>
      <c r="AL516" s="48">
        <v>0</v>
      </c>
    </row>
    <row r="517" spans="1:38" ht="20.100000000000001" customHeight="1" x14ac:dyDescent="0.2"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</row>
    <row r="518" spans="1:38" s="1" customFormat="1" ht="20.100000000000001" customHeight="1" x14ac:dyDescent="0.25">
      <c r="A518" s="3"/>
      <c r="B518" s="6"/>
      <c r="C518" s="51" t="s">
        <v>159</v>
      </c>
      <c r="D518" s="52"/>
      <c r="E518" s="5"/>
      <c r="F518" s="53">
        <v>990</v>
      </c>
      <c r="G518" s="53">
        <v>3966</v>
      </c>
      <c r="H518" s="53">
        <v>4284</v>
      </c>
      <c r="I518" s="53">
        <v>672</v>
      </c>
      <c r="J518" s="53">
        <v>0</v>
      </c>
      <c r="K518" s="53">
        <v>0</v>
      </c>
      <c r="L518" s="54"/>
      <c r="M518" s="54"/>
      <c r="N518" s="54"/>
      <c r="O518" s="53">
        <v>78</v>
      </c>
      <c r="P518" s="53">
        <v>611</v>
      </c>
      <c r="Q518" s="53">
        <v>620</v>
      </c>
      <c r="R518" s="53">
        <v>69</v>
      </c>
      <c r="S518" s="53">
        <v>0</v>
      </c>
      <c r="T518" s="53">
        <v>0</v>
      </c>
      <c r="U518" s="54"/>
      <c r="V518" s="54"/>
      <c r="W518" s="54"/>
      <c r="X518" s="53">
        <v>326</v>
      </c>
      <c r="Y518" s="53">
        <v>1286</v>
      </c>
      <c r="Z518" s="53">
        <v>1241</v>
      </c>
      <c r="AA518" s="53">
        <v>371</v>
      </c>
      <c r="AB518" s="53">
        <v>0</v>
      </c>
      <c r="AC518" s="53">
        <v>0</v>
      </c>
      <c r="AD518" s="54"/>
      <c r="AE518" s="54"/>
      <c r="AF518" s="54"/>
      <c r="AG518" s="53">
        <v>32</v>
      </c>
      <c r="AH518" s="53">
        <v>165</v>
      </c>
      <c r="AI518" s="53">
        <v>147</v>
      </c>
      <c r="AJ518" s="53">
        <v>50</v>
      </c>
      <c r="AK518" s="53">
        <v>0</v>
      </c>
      <c r="AL518" s="53">
        <v>0</v>
      </c>
    </row>
    <row r="519" spans="1:38" s="1" customFormat="1" ht="20.100000000000001" customHeight="1" x14ac:dyDescent="0.2">
      <c r="A519" s="3"/>
      <c r="B519" s="6"/>
      <c r="C519" s="3"/>
      <c r="D519" s="3"/>
      <c r="E519" s="5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</row>
    <row r="520" spans="1:38" s="1" customFormat="1" ht="20.100000000000001" customHeight="1" x14ac:dyDescent="0.25">
      <c r="A520" s="3"/>
      <c r="B520" s="57" t="s">
        <v>264</v>
      </c>
      <c r="C520" s="58"/>
      <c r="D520" s="58"/>
      <c r="E520" s="5"/>
      <c r="F520" s="59">
        <v>990</v>
      </c>
      <c r="G520" s="59">
        <v>3966</v>
      </c>
      <c r="H520" s="59">
        <v>4284</v>
      </c>
      <c r="I520" s="59">
        <v>672</v>
      </c>
      <c r="J520" s="59">
        <v>0</v>
      </c>
      <c r="K520" s="59">
        <v>0</v>
      </c>
      <c r="L520" s="54"/>
      <c r="M520" s="54"/>
      <c r="N520" s="54"/>
      <c r="O520" s="59">
        <v>78</v>
      </c>
      <c r="P520" s="59">
        <v>611</v>
      </c>
      <c r="Q520" s="59">
        <v>620</v>
      </c>
      <c r="R520" s="59">
        <v>69</v>
      </c>
      <c r="S520" s="59">
        <v>0</v>
      </c>
      <c r="T520" s="59">
        <v>0</v>
      </c>
      <c r="U520" s="54"/>
      <c r="V520" s="54"/>
      <c r="W520" s="54"/>
      <c r="X520" s="59">
        <v>326</v>
      </c>
      <c r="Y520" s="59">
        <v>1286</v>
      </c>
      <c r="Z520" s="59">
        <v>1241</v>
      </c>
      <c r="AA520" s="59">
        <v>371</v>
      </c>
      <c r="AB520" s="59">
        <v>0</v>
      </c>
      <c r="AC520" s="59">
        <v>0</v>
      </c>
      <c r="AD520" s="54"/>
      <c r="AE520" s="54"/>
      <c r="AF520" s="54"/>
      <c r="AG520" s="59">
        <v>32</v>
      </c>
      <c r="AH520" s="59">
        <v>165</v>
      </c>
      <c r="AI520" s="59">
        <v>147</v>
      </c>
      <c r="AJ520" s="59">
        <v>50</v>
      </c>
      <c r="AK520" s="59">
        <v>0</v>
      </c>
      <c r="AL520" s="59">
        <v>0</v>
      </c>
    </row>
    <row r="521" spans="1:38" ht="20.100000000000001" customHeight="1" x14ac:dyDescent="0.2"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</row>
    <row r="522" spans="1:38" ht="20.100000000000001" customHeight="1" x14ac:dyDescent="0.2">
      <c r="B522" s="6" t="s">
        <v>265</v>
      </c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</row>
    <row r="523" spans="1:38" ht="20.100000000000001" customHeight="1" x14ac:dyDescent="0.2">
      <c r="C523" s="3" t="s">
        <v>154</v>
      </c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</row>
    <row r="524" spans="1:38" ht="20.100000000000001" customHeight="1" x14ac:dyDescent="0.2">
      <c r="D524" s="2" t="s">
        <v>96</v>
      </c>
      <c r="F524" s="39">
        <v>90</v>
      </c>
      <c r="G524" s="39">
        <v>722</v>
      </c>
      <c r="H524" s="39">
        <v>721</v>
      </c>
      <c r="I524" s="39">
        <v>91</v>
      </c>
      <c r="J524" s="39">
        <v>0</v>
      </c>
      <c r="K524" s="39">
        <v>0</v>
      </c>
      <c r="L524" s="39"/>
      <c r="M524" s="39"/>
      <c r="N524" s="39"/>
      <c r="O524" s="39">
        <v>29</v>
      </c>
      <c r="P524" s="39">
        <v>348</v>
      </c>
      <c r="Q524" s="39">
        <v>348</v>
      </c>
      <c r="R524" s="39">
        <v>29</v>
      </c>
      <c r="S524" s="39">
        <v>0</v>
      </c>
      <c r="T524" s="39">
        <v>0</v>
      </c>
      <c r="U524" s="39"/>
      <c r="V524" s="39"/>
      <c r="W524" s="39"/>
      <c r="X524" s="39">
        <v>27</v>
      </c>
      <c r="Y524" s="39">
        <v>139</v>
      </c>
      <c r="Z524" s="39">
        <v>138</v>
      </c>
      <c r="AA524" s="39">
        <v>28</v>
      </c>
      <c r="AB524" s="39">
        <v>0</v>
      </c>
      <c r="AC524" s="39">
        <v>0</v>
      </c>
      <c r="AD524" s="39"/>
      <c r="AE524" s="39"/>
      <c r="AF524" s="39"/>
      <c r="AG524" s="39">
        <v>5</v>
      </c>
      <c r="AH524" s="39">
        <v>24</v>
      </c>
      <c r="AI524" s="39">
        <v>26</v>
      </c>
      <c r="AJ524" s="39">
        <v>3</v>
      </c>
      <c r="AK524" s="39">
        <v>0</v>
      </c>
      <c r="AL524" s="39">
        <v>0</v>
      </c>
    </row>
    <row r="525" spans="1:38" ht="19.5" customHeight="1" x14ac:dyDescent="0.2">
      <c r="D525" s="47" t="s">
        <v>97</v>
      </c>
      <c r="F525" s="48">
        <v>274</v>
      </c>
      <c r="G525" s="48">
        <v>1292</v>
      </c>
      <c r="H525" s="48">
        <v>1107</v>
      </c>
      <c r="I525" s="48">
        <v>459</v>
      </c>
      <c r="J525" s="48">
        <v>0</v>
      </c>
      <c r="K525" s="48">
        <v>0</v>
      </c>
      <c r="L525" s="49"/>
      <c r="M525" s="49"/>
      <c r="N525" s="49"/>
      <c r="O525" s="48">
        <v>111</v>
      </c>
      <c r="P525" s="48">
        <v>964</v>
      </c>
      <c r="Q525" s="48">
        <v>857</v>
      </c>
      <c r="R525" s="48">
        <v>218</v>
      </c>
      <c r="S525" s="48">
        <v>0</v>
      </c>
      <c r="T525" s="48">
        <v>0</v>
      </c>
      <c r="U525" s="49"/>
      <c r="V525" s="49"/>
      <c r="W525" s="49"/>
      <c r="X525" s="48">
        <v>65</v>
      </c>
      <c r="Y525" s="48">
        <v>234</v>
      </c>
      <c r="Z525" s="48">
        <v>211</v>
      </c>
      <c r="AA525" s="48">
        <v>88</v>
      </c>
      <c r="AB525" s="48">
        <v>0</v>
      </c>
      <c r="AC525" s="48">
        <v>0</v>
      </c>
      <c r="AD525" s="49"/>
      <c r="AE525" s="49"/>
      <c r="AF525" s="49"/>
      <c r="AG525" s="48">
        <v>22</v>
      </c>
      <c r="AH525" s="48">
        <v>97</v>
      </c>
      <c r="AI525" s="48">
        <v>88</v>
      </c>
      <c r="AJ525" s="48">
        <v>31</v>
      </c>
      <c r="AK525" s="48">
        <v>0</v>
      </c>
      <c r="AL525" s="48">
        <v>0</v>
      </c>
    </row>
    <row r="526" spans="1:38" ht="20.100000000000001" customHeight="1" x14ac:dyDescent="0.2">
      <c r="D526" s="2" t="s">
        <v>113</v>
      </c>
      <c r="F526" s="39">
        <v>73</v>
      </c>
      <c r="G526" s="39">
        <v>261</v>
      </c>
      <c r="H526" s="39">
        <v>249</v>
      </c>
      <c r="I526" s="39">
        <v>85</v>
      </c>
      <c r="J526" s="39">
        <v>0</v>
      </c>
      <c r="K526" s="39">
        <v>0</v>
      </c>
      <c r="L526" s="39"/>
      <c r="M526" s="39"/>
      <c r="N526" s="39"/>
      <c r="O526" s="39">
        <v>11</v>
      </c>
      <c r="P526" s="39">
        <v>62</v>
      </c>
      <c r="Q526" s="39">
        <v>57</v>
      </c>
      <c r="R526" s="39">
        <v>16</v>
      </c>
      <c r="S526" s="39">
        <v>0</v>
      </c>
      <c r="T526" s="39">
        <v>0</v>
      </c>
      <c r="U526" s="39"/>
      <c r="V526" s="39"/>
      <c r="W526" s="39"/>
      <c r="X526" s="39">
        <v>43</v>
      </c>
      <c r="Y526" s="39">
        <v>116</v>
      </c>
      <c r="Z526" s="39">
        <v>110</v>
      </c>
      <c r="AA526" s="39">
        <v>49</v>
      </c>
      <c r="AB526" s="39">
        <v>0</v>
      </c>
      <c r="AC526" s="39">
        <v>0</v>
      </c>
      <c r="AD526" s="39"/>
      <c r="AE526" s="39"/>
      <c r="AF526" s="39"/>
      <c r="AG526" s="39">
        <v>7</v>
      </c>
      <c r="AH526" s="39">
        <v>3</v>
      </c>
      <c r="AI526" s="39">
        <v>5</v>
      </c>
      <c r="AJ526" s="39">
        <v>5</v>
      </c>
      <c r="AK526" s="39">
        <v>0</v>
      </c>
      <c r="AL526" s="39">
        <v>0</v>
      </c>
    </row>
    <row r="527" spans="1:38" ht="19.5" customHeight="1" x14ac:dyDescent="0.2">
      <c r="D527" s="47" t="s">
        <v>99</v>
      </c>
      <c r="F527" s="48">
        <v>451</v>
      </c>
      <c r="G527" s="48">
        <v>151</v>
      </c>
      <c r="H527" s="48">
        <v>138</v>
      </c>
      <c r="I527" s="48">
        <v>464</v>
      </c>
      <c r="J527" s="48">
        <v>0</v>
      </c>
      <c r="K527" s="48">
        <v>0</v>
      </c>
      <c r="L527" s="49"/>
      <c r="M527" s="49"/>
      <c r="N527" s="49"/>
      <c r="O527" s="48">
        <v>117</v>
      </c>
      <c r="P527" s="48">
        <v>28</v>
      </c>
      <c r="Q527" s="48">
        <v>22</v>
      </c>
      <c r="R527" s="48">
        <v>123</v>
      </c>
      <c r="S527" s="48">
        <v>0</v>
      </c>
      <c r="T527" s="48">
        <v>0</v>
      </c>
      <c r="U527" s="49"/>
      <c r="V527" s="49"/>
      <c r="W527" s="49"/>
      <c r="X527" s="48">
        <v>94</v>
      </c>
      <c r="Y527" s="48">
        <v>17</v>
      </c>
      <c r="Z527" s="48">
        <v>17</v>
      </c>
      <c r="AA527" s="48">
        <v>94</v>
      </c>
      <c r="AB527" s="48">
        <v>0</v>
      </c>
      <c r="AC527" s="48">
        <v>0</v>
      </c>
      <c r="AD527" s="49"/>
      <c r="AE527" s="49"/>
      <c r="AF527" s="49"/>
      <c r="AG527" s="48">
        <v>25</v>
      </c>
      <c r="AH527" s="48">
        <v>3</v>
      </c>
      <c r="AI527" s="48">
        <v>1</v>
      </c>
      <c r="AJ527" s="48">
        <v>27</v>
      </c>
      <c r="AK527" s="48">
        <v>0</v>
      </c>
      <c r="AL527" s="48">
        <v>0</v>
      </c>
    </row>
    <row r="528" spans="1:38" ht="20.100000000000001" customHeight="1" x14ac:dyDescent="0.2">
      <c r="D528" s="2" t="s">
        <v>114</v>
      </c>
      <c r="F528" s="39">
        <v>414</v>
      </c>
      <c r="G528" s="39">
        <v>926</v>
      </c>
      <c r="H528" s="39">
        <v>941</v>
      </c>
      <c r="I528" s="39">
        <v>399</v>
      </c>
      <c r="J528" s="39">
        <v>0</v>
      </c>
      <c r="K528" s="39">
        <v>0</v>
      </c>
      <c r="L528" s="39"/>
      <c r="M528" s="39"/>
      <c r="N528" s="39"/>
      <c r="O528" s="39">
        <v>184</v>
      </c>
      <c r="P528" s="39">
        <v>526</v>
      </c>
      <c r="Q528" s="39">
        <v>534</v>
      </c>
      <c r="R528" s="39">
        <v>176</v>
      </c>
      <c r="S528" s="39">
        <v>0</v>
      </c>
      <c r="T528" s="39">
        <v>0</v>
      </c>
      <c r="U528" s="39"/>
      <c r="V528" s="39"/>
      <c r="W528" s="39"/>
      <c r="X528" s="39">
        <v>135</v>
      </c>
      <c r="Y528" s="39">
        <v>78</v>
      </c>
      <c r="Z528" s="39">
        <v>82</v>
      </c>
      <c r="AA528" s="39">
        <v>131</v>
      </c>
      <c r="AB528" s="39">
        <v>0</v>
      </c>
      <c r="AC528" s="39">
        <v>0</v>
      </c>
      <c r="AD528" s="39"/>
      <c r="AE528" s="39"/>
      <c r="AF528" s="39"/>
      <c r="AG528" s="39">
        <v>43</v>
      </c>
      <c r="AH528" s="39">
        <v>5</v>
      </c>
      <c r="AI528" s="39">
        <v>4</v>
      </c>
      <c r="AJ528" s="39">
        <v>44</v>
      </c>
      <c r="AK528" s="39">
        <v>0</v>
      </c>
      <c r="AL528" s="39">
        <v>0</v>
      </c>
    </row>
    <row r="529" spans="1:38" ht="19.5" customHeight="1" x14ac:dyDescent="0.2">
      <c r="D529" s="47" t="s">
        <v>115</v>
      </c>
      <c r="F529" s="48">
        <v>37</v>
      </c>
      <c r="G529" s="48">
        <v>731</v>
      </c>
      <c r="H529" s="48">
        <v>718</v>
      </c>
      <c r="I529" s="48">
        <v>50</v>
      </c>
      <c r="J529" s="48">
        <v>0</v>
      </c>
      <c r="K529" s="48">
        <v>0</v>
      </c>
      <c r="L529" s="49"/>
      <c r="M529" s="49"/>
      <c r="N529" s="49"/>
      <c r="O529" s="48">
        <v>7</v>
      </c>
      <c r="P529" s="48">
        <v>427</v>
      </c>
      <c r="Q529" s="48">
        <v>399</v>
      </c>
      <c r="R529" s="48">
        <v>35</v>
      </c>
      <c r="S529" s="48">
        <v>0</v>
      </c>
      <c r="T529" s="48">
        <v>0</v>
      </c>
      <c r="U529" s="49"/>
      <c r="V529" s="49"/>
      <c r="W529" s="49"/>
      <c r="X529" s="48">
        <v>18</v>
      </c>
      <c r="Y529" s="48">
        <v>94</v>
      </c>
      <c r="Z529" s="48">
        <v>96</v>
      </c>
      <c r="AA529" s="48">
        <v>16</v>
      </c>
      <c r="AB529" s="48">
        <v>0</v>
      </c>
      <c r="AC529" s="48">
        <v>0</v>
      </c>
      <c r="AD529" s="49"/>
      <c r="AE529" s="49"/>
      <c r="AF529" s="49"/>
      <c r="AG529" s="48">
        <v>4</v>
      </c>
      <c r="AH529" s="48">
        <v>110</v>
      </c>
      <c r="AI529" s="48">
        <v>92</v>
      </c>
      <c r="AJ529" s="48">
        <v>22</v>
      </c>
      <c r="AK529" s="48">
        <v>0</v>
      </c>
      <c r="AL529" s="48">
        <v>0</v>
      </c>
    </row>
    <row r="530" spans="1:38" ht="20.100000000000001" customHeight="1" x14ac:dyDescent="0.2">
      <c r="D530" s="2" t="s">
        <v>116</v>
      </c>
      <c r="F530" s="39">
        <v>53</v>
      </c>
      <c r="G530" s="39">
        <v>412</v>
      </c>
      <c r="H530" s="39">
        <v>392</v>
      </c>
      <c r="I530" s="39">
        <v>73</v>
      </c>
      <c r="J530" s="39">
        <v>0</v>
      </c>
      <c r="K530" s="39">
        <v>0</v>
      </c>
      <c r="L530" s="39"/>
      <c r="M530" s="39"/>
      <c r="N530" s="39"/>
      <c r="O530" s="39">
        <v>8</v>
      </c>
      <c r="P530" s="39">
        <v>58</v>
      </c>
      <c r="Q530" s="39">
        <v>53</v>
      </c>
      <c r="R530" s="39">
        <v>13</v>
      </c>
      <c r="S530" s="39">
        <v>0</v>
      </c>
      <c r="T530" s="39">
        <v>0</v>
      </c>
      <c r="U530" s="39"/>
      <c r="V530" s="39"/>
      <c r="W530" s="39"/>
      <c r="X530" s="39">
        <v>21</v>
      </c>
      <c r="Y530" s="39">
        <v>104</v>
      </c>
      <c r="Z530" s="39">
        <v>102</v>
      </c>
      <c r="AA530" s="39">
        <v>23</v>
      </c>
      <c r="AB530" s="39">
        <v>0</v>
      </c>
      <c r="AC530" s="39">
        <v>0</v>
      </c>
      <c r="AD530" s="39"/>
      <c r="AE530" s="39"/>
      <c r="AF530" s="39"/>
      <c r="AG530" s="39">
        <v>3</v>
      </c>
      <c r="AH530" s="39">
        <v>4</v>
      </c>
      <c r="AI530" s="39">
        <v>6</v>
      </c>
      <c r="AJ530" s="39">
        <v>1</v>
      </c>
      <c r="AK530" s="39">
        <v>0</v>
      </c>
      <c r="AL530" s="39">
        <v>0</v>
      </c>
    </row>
    <row r="531" spans="1:38" ht="19.5" customHeight="1" x14ac:dyDescent="0.2">
      <c r="D531" s="47" t="s">
        <v>103</v>
      </c>
      <c r="F531" s="48">
        <v>93</v>
      </c>
      <c r="G531" s="48">
        <v>566</v>
      </c>
      <c r="H531" s="48">
        <v>623</v>
      </c>
      <c r="I531" s="48">
        <v>36</v>
      </c>
      <c r="J531" s="48">
        <v>0</v>
      </c>
      <c r="K531" s="48">
        <v>0</v>
      </c>
      <c r="L531" s="49"/>
      <c r="M531" s="49"/>
      <c r="N531" s="49"/>
      <c r="O531" s="48">
        <v>19</v>
      </c>
      <c r="P531" s="48">
        <v>56</v>
      </c>
      <c r="Q531" s="48">
        <v>70</v>
      </c>
      <c r="R531" s="48">
        <v>5</v>
      </c>
      <c r="S531" s="48">
        <v>0</v>
      </c>
      <c r="T531" s="48">
        <v>0</v>
      </c>
      <c r="U531" s="49"/>
      <c r="V531" s="49"/>
      <c r="W531" s="49"/>
      <c r="X531" s="48">
        <v>33</v>
      </c>
      <c r="Y531" s="48">
        <v>94</v>
      </c>
      <c r="Z531" s="48">
        <v>123</v>
      </c>
      <c r="AA531" s="48">
        <v>4</v>
      </c>
      <c r="AB531" s="48">
        <v>0</v>
      </c>
      <c r="AC531" s="48">
        <v>0</v>
      </c>
      <c r="AD531" s="49"/>
      <c r="AE531" s="49"/>
      <c r="AF531" s="49"/>
      <c r="AG531" s="48">
        <v>16</v>
      </c>
      <c r="AH531" s="48">
        <v>70</v>
      </c>
      <c r="AI531" s="48">
        <v>81</v>
      </c>
      <c r="AJ531" s="48">
        <v>5</v>
      </c>
      <c r="AK531" s="48">
        <v>0</v>
      </c>
      <c r="AL531" s="48">
        <v>0</v>
      </c>
    </row>
    <row r="532" spans="1:38" ht="20.100000000000001" customHeight="1" x14ac:dyDescent="0.2"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</row>
    <row r="533" spans="1:38" s="1" customFormat="1" ht="20.100000000000001" customHeight="1" x14ac:dyDescent="0.25">
      <c r="A533" s="3"/>
      <c r="B533" s="6"/>
      <c r="C533" s="51" t="s">
        <v>159</v>
      </c>
      <c r="D533" s="52"/>
      <c r="E533" s="5"/>
      <c r="F533" s="53">
        <v>1485</v>
      </c>
      <c r="G533" s="53">
        <v>5061</v>
      </c>
      <c r="H533" s="53">
        <v>4889</v>
      </c>
      <c r="I533" s="53">
        <v>1657</v>
      </c>
      <c r="J533" s="53">
        <v>0</v>
      </c>
      <c r="K533" s="53">
        <v>0</v>
      </c>
      <c r="L533" s="54"/>
      <c r="M533" s="54"/>
      <c r="N533" s="54"/>
      <c r="O533" s="53">
        <v>486</v>
      </c>
      <c r="P533" s="53">
        <v>2469</v>
      </c>
      <c r="Q533" s="53">
        <v>2340</v>
      </c>
      <c r="R533" s="53">
        <v>615</v>
      </c>
      <c r="S533" s="53">
        <v>0</v>
      </c>
      <c r="T533" s="53">
        <v>0</v>
      </c>
      <c r="U533" s="54"/>
      <c r="V533" s="54"/>
      <c r="W533" s="54"/>
      <c r="X533" s="53">
        <v>436</v>
      </c>
      <c r="Y533" s="53">
        <v>876</v>
      </c>
      <c r="Z533" s="53">
        <v>879</v>
      </c>
      <c r="AA533" s="53">
        <v>433</v>
      </c>
      <c r="AB533" s="53">
        <v>0</v>
      </c>
      <c r="AC533" s="53">
        <v>0</v>
      </c>
      <c r="AD533" s="54"/>
      <c r="AE533" s="54"/>
      <c r="AF533" s="54"/>
      <c r="AG533" s="53">
        <v>125</v>
      </c>
      <c r="AH533" s="53">
        <v>316</v>
      </c>
      <c r="AI533" s="53">
        <v>303</v>
      </c>
      <c r="AJ533" s="53">
        <v>138</v>
      </c>
      <c r="AK533" s="53">
        <v>0</v>
      </c>
      <c r="AL533" s="53">
        <v>0</v>
      </c>
    </row>
    <row r="534" spans="1:38" s="1" customFormat="1" ht="20.100000000000001" customHeight="1" x14ac:dyDescent="0.2">
      <c r="A534" s="3"/>
      <c r="B534" s="6"/>
      <c r="C534" s="3"/>
      <c r="D534" s="3"/>
      <c r="E534" s="5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</row>
    <row r="535" spans="1:38" s="1" customFormat="1" ht="20.100000000000001" customHeight="1" x14ac:dyDescent="0.25">
      <c r="A535" s="3"/>
      <c r="B535" s="57" t="s">
        <v>266</v>
      </c>
      <c r="C535" s="58"/>
      <c r="D535" s="58"/>
      <c r="E535" s="5"/>
      <c r="F535" s="59">
        <v>1485</v>
      </c>
      <c r="G535" s="59">
        <v>5061</v>
      </c>
      <c r="H535" s="59">
        <v>4889</v>
      </c>
      <c r="I535" s="59">
        <v>1657</v>
      </c>
      <c r="J535" s="59">
        <v>0</v>
      </c>
      <c r="K535" s="59">
        <v>0</v>
      </c>
      <c r="L535" s="54"/>
      <c r="M535" s="54"/>
      <c r="N535" s="54"/>
      <c r="O535" s="59">
        <v>486</v>
      </c>
      <c r="P535" s="59">
        <v>2469</v>
      </c>
      <c r="Q535" s="59">
        <v>2340</v>
      </c>
      <c r="R535" s="59">
        <v>615</v>
      </c>
      <c r="S535" s="59">
        <v>0</v>
      </c>
      <c r="T535" s="59">
        <v>0</v>
      </c>
      <c r="U535" s="54"/>
      <c r="V535" s="54"/>
      <c r="W535" s="54"/>
      <c r="X535" s="59">
        <v>436</v>
      </c>
      <c r="Y535" s="59">
        <v>876</v>
      </c>
      <c r="Z535" s="59">
        <v>879</v>
      </c>
      <c r="AA535" s="59">
        <v>433</v>
      </c>
      <c r="AB535" s="59">
        <v>0</v>
      </c>
      <c r="AC535" s="59">
        <v>0</v>
      </c>
      <c r="AD535" s="54"/>
      <c r="AE535" s="54"/>
      <c r="AF535" s="54"/>
      <c r="AG535" s="59">
        <v>125</v>
      </c>
      <c r="AH535" s="59">
        <v>316</v>
      </c>
      <c r="AI535" s="59">
        <v>303</v>
      </c>
      <c r="AJ535" s="59">
        <v>138</v>
      </c>
      <c r="AK535" s="59">
        <v>0</v>
      </c>
      <c r="AL535" s="59">
        <v>0</v>
      </c>
    </row>
    <row r="536" spans="1:38" ht="20.100000000000001" customHeight="1" x14ac:dyDescent="0.2"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</row>
    <row r="537" spans="1:38" ht="20.100000000000001" customHeight="1" x14ac:dyDescent="0.2">
      <c r="B537" s="6" t="s">
        <v>267</v>
      </c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</row>
    <row r="538" spans="1:38" ht="20.100000000000001" customHeight="1" x14ac:dyDescent="0.2">
      <c r="C538" s="3" t="s">
        <v>154</v>
      </c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</row>
    <row r="539" spans="1:38" ht="20.100000000000001" customHeight="1" x14ac:dyDescent="0.2">
      <c r="D539" s="2" t="s">
        <v>96</v>
      </c>
      <c r="F539" s="39">
        <v>213</v>
      </c>
      <c r="G539" s="39">
        <v>1396</v>
      </c>
      <c r="H539" s="39">
        <v>1348</v>
      </c>
      <c r="I539" s="39">
        <v>261</v>
      </c>
      <c r="J539" s="39">
        <v>0</v>
      </c>
      <c r="K539" s="39">
        <v>0</v>
      </c>
      <c r="L539" s="39"/>
      <c r="M539" s="39"/>
      <c r="N539" s="39"/>
      <c r="O539" s="39">
        <v>8</v>
      </c>
      <c r="P539" s="39">
        <v>57</v>
      </c>
      <c r="Q539" s="39">
        <v>49</v>
      </c>
      <c r="R539" s="39">
        <v>16</v>
      </c>
      <c r="S539" s="39">
        <v>0</v>
      </c>
      <c r="T539" s="39">
        <v>0</v>
      </c>
      <c r="U539" s="39"/>
      <c r="V539" s="39"/>
      <c r="W539" s="39"/>
      <c r="X539" s="39">
        <v>13</v>
      </c>
      <c r="Y539" s="39">
        <v>93</v>
      </c>
      <c r="Z539" s="39">
        <v>79</v>
      </c>
      <c r="AA539" s="39">
        <v>27</v>
      </c>
      <c r="AB539" s="39">
        <v>0</v>
      </c>
      <c r="AC539" s="39">
        <v>0</v>
      </c>
      <c r="AD539" s="39"/>
      <c r="AE539" s="39"/>
      <c r="AF539" s="39"/>
      <c r="AG539" s="39">
        <v>2</v>
      </c>
      <c r="AH539" s="39">
        <v>7</v>
      </c>
      <c r="AI539" s="39">
        <v>7</v>
      </c>
      <c r="AJ539" s="39">
        <v>2</v>
      </c>
      <c r="AK539" s="39">
        <v>0</v>
      </c>
      <c r="AL539" s="39">
        <v>0</v>
      </c>
    </row>
    <row r="540" spans="1:38" ht="19.5" customHeight="1" x14ac:dyDescent="0.2">
      <c r="D540" s="47" t="s">
        <v>97</v>
      </c>
      <c r="F540" s="48">
        <v>339</v>
      </c>
      <c r="G540" s="48">
        <v>1129</v>
      </c>
      <c r="H540" s="48">
        <v>1143</v>
      </c>
      <c r="I540" s="48">
        <v>325</v>
      </c>
      <c r="J540" s="48">
        <v>0</v>
      </c>
      <c r="K540" s="48">
        <v>0</v>
      </c>
      <c r="L540" s="49"/>
      <c r="M540" s="49"/>
      <c r="N540" s="49"/>
      <c r="O540" s="48">
        <v>19</v>
      </c>
      <c r="P540" s="48">
        <v>50</v>
      </c>
      <c r="Q540" s="48">
        <v>51</v>
      </c>
      <c r="R540" s="48">
        <v>18</v>
      </c>
      <c r="S540" s="48">
        <v>0</v>
      </c>
      <c r="T540" s="48">
        <v>0</v>
      </c>
      <c r="U540" s="49"/>
      <c r="V540" s="49"/>
      <c r="W540" s="49"/>
      <c r="X540" s="48">
        <v>85</v>
      </c>
      <c r="Y540" s="48">
        <v>91</v>
      </c>
      <c r="Z540" s="48">
        <v>85</v>
      </c>
      <c r="AA540" s="48">
        <v>91</v>
      </c>
      <c r="AB540" s="48">
        <v>0</v>
      </c>
      <c r="AC540" s="48">
        <v>0</v>
      </c>
      <c r="AD540" s="49"/>
      <c r="AE540" s="49"/>
      <c r="AF540" s="49"/>
      <c r="AG540" s="48">
        <v>46</v>
      </c>
      <c r="AH540" s="48">
        <v>31</v>
      </c>
      <c r="AI540" s="48">
        <v>32</v>
      </c>
      <c r="AJ540" s="48">
        <v>45</v>
      </c>
      <c r="AK540" s="48">
        <v>0</v>
      </c>
      <c r="AL540" s="48">
        <v>0</v>
      </c>
    </row>
    <row r="541" spans="1:38" ht="20.100000000000001" customHeight="1" x14ac:dyDescent="0.2">
      <c r="D541" s="2" t="s">
        <v>113</v>
      </c>
      <c r="F541" s="39">
        <v>232</v>
      </c>
      <c r="G541" s="39">
        <v>1000</v>
      </c>
      <c r="H541" s="39">
        <v>1152</v>
      </c>
      <c r="I541" s="39">
        <v>80</v>
      </c>
      <c r="J541" s="39">
        <v>0</v>
      </c>
      <c r="K541" s="39">
        <v>0</v>
      </c>
      <c r="L541" s="39"/>
      <c r="M541" s="39"/>
      <c r="N541" s="39"/>
      <c r="O541" s="39">
        <v>45</v>
      </c>
      <c r="P541" s="39">
        <v>81</v>
      </c>
      <c r="Q541" s="39">
        <v>114</v>
      </c>
      <c r="R541" s="39">
        <v>12</v>
      </c>
      <c r="S541" s="39">
        <v>0</v>
      </c>
      <c r="T541" s="39">
        <v>0</v>
      </c>
      <c r="U541" s="39"/>
      <c r="V541" s="39"/>
      <c r="W541" s="39"/>
      <c r="X541" s="39">
        <v>4</v>
      </c>
      <c r="Y541" s="39">
        <v>35</v>
      </c>
      <c r="Z541" s="39">
        <v>33</v>
      </c>
      <c r="AA541" s="39">
        <v>6</v>
      </c>
      <c r="AB541" s="39">
        <v>0</v>
      </c>
      <c r="AC541" s="39">
        <v>0</v>
      </c>
      <c r="AD541" s="39"/>
      <c r="AE541" s="39"/>
      <c r="AF541" s="39"/>
      <c r="AG541" s="39">
        <v>2</v>
      </c>
      <c r="AH541" s="39">
        <v>10</v>
      </c>
      <c r="AI541" s="39">
        <v>12</v>
      </c>
      <c r="AJ541" s="39">
        <v>0</v>
      </c>
      <c r="AK541" s="39">
        <v>0</v>
      </c>
      <c r="AL541" s="39">
        <v>0</v>
      </c>
    </row>
    <row r="542" spans="1:38" ht="19.5" customHeight="1" x14ac:dyDescent="0.2">
      <c r="D542" s="47" t="s">
        <v>99</v>
      </c>
      <c r="F542" s="48">
        <v>181</v>
      </c>
      <c r="G542" s="48">
        <v>922</v>
      </c>
      <c r="H542" s="48">
        <v>973</v>
      </c>
      <c r="I542" s="48">
        <v>130</v>
      </c>
      <c r="J542" s="48">
        <v>0</v>
      </c>
      <c r="K542" s="48">
        <v>0</v>
      </c>
      <c r="L542" s="49"/>
      <c r="M542" s="49"/>
      <c r="N542" s="49"/>
      <c r="O542" s="48">
        <v>2</v>
      </c>
      <c r="P542" s="48">
        <v>216</v>
      </c>
      <c r="Q542" s="48">
        <v>194</v>
      </c>
      <c r="R542" s="48">
        <v>24</v>
      </c>
      <c r="S542" s="48">
        <v>0</v>
      </c>
      <c r="T542" s="48">
        <v>0</v>
      </c>
      <c r="U542" s="49"/>
      <c r="V542" s="49"/>
      <c r="W542" s="49"/>
      <c r="X542" s="48">
        <v>2</v>
      </c>
      <c r="Y542" s="48">
        <v>23</v>
      </c>
      <c r="Z542" s="48">
        <v>20</v>
      </c>
      <c r="AA542" s="48">
        <v>5</v>
      </c>
      <c r="AB542" s="48">
        <v>0</v>
      </c>
      <c r="AC542" s="48">
        <v>0</v>
      </c>
      <c r="AD542" s="49"/>
      <c r="AE542" s="49"/>
      <c r="AF542" s="49"/>
      <c r="AG542" s="48">
        <v>0</v>
      </c>
      <c r="AH542" s="48">
        <v>12</v>
      </c>
      <c r="AI542" s="48">
        <v>10</v>
      </c>
      <c r="AJ542" s="48">
        <v>2</v>
      </c>
      <c r="AK542" s="48">
        <v>0</v>
      </c>
      <c r="AL542" s="48">
        <v>0</v>
      </c>
    </row>
    <row r="543" spans="1:38" ht="20.100000000000001" customHeight="1" x14ac:dyDescent="0.2">
      <c r="D543" s="2" t="s">
        <v>116</v>
      </c>
      <c r="F543" s="39">
        <v>438</v>
      </c>
      <c r="G543" s="39">
        <v>1053</v>
      </c>
      <c r="H543" s="39">
        <v>1078</v>
      </c>
      <c r="I543" s="39">
        <v>413</v>
      </c>
      <c r="J543" s="39">
        <v>0</v>
      </c>
      <c r="K543" s="39">
        <v>0</v>
      </c>
      <c r="L543" s="39"/>
      <c r="M543" s="39"/>
      <c r="N543" s="39"/>
      <c r="O543" s="39">
        <v>11</v>
      </c>
      <c r="P543" s="39">
        <v>32</v>
      </c>
      <c r="Q543" s="39">
        <v>30</v>
      </c>
      <c r="R543" s="39">
        <v>13</v>
      </c>
      <c r="S543" s="39">
        <v>0</v>
      </c>
      <c r="T543" s="39">
        <v>0</v>
      </c>
      <c r="U543" s="39"/>
      <c r="V543" s="39"/>
      <c r="W543" s="39"/>
      <c r="X543" s="39">
        <v>33</v>
      </c>
      <c r="Y543" s="39">
        <v>62</v>
      </c>
      <c r="Z543" s="39">
        <v>65</v>
      </c>
      <c r="AA543" s="39">
        <v>30</v>
      </c>
      <c r="AB543" s="39">
        <v>0</v>
      </c>
      <c r="AC543" s="39">
        <v>0</v>
      </c>
      <c r="AD543" s="39"/>
      <c r="AE543" s="39"/>
      <c r="AF543" s="39"/>
      <c r="AG543" s="39">
        <v>5</v>
      </c>
      <c r="AH543" s="39">
        <v>36</v>
      </c>
      <c r="AI543" s="39">
        <v>39</v>
      </c>
      <c r="AJ543" s="39">
        <v>2</v>
      </c>
      <c r="AK543" s="39">
        <v>0</v>
      </c>
      <c r="AL543" s="39">
        <v>0</v>
      </c>
    </row>
    <row r="544" spans="1:38" ht="19.5" customHeight="1" x14ac:dyDescent="0.2">
      <c r="D544" s="47" t="s">
        <v>103</v>
      </c>
      <c r="F544" s="48">
        <v>212</v>
      </c>
      <c r="G544" s="48">
        <v>1512</v>
      </c>
      <c r="H544" s="48">
        <v>1559</v>
      </c>
      <c r="I544" s="48">
        <v>165</v>
      </c>
      <c r="J544" s="48">
        <v>0</v>
      </c>
      <c r="K544" s="48">
        <v>0</v>
      </c>
      <c r="L544" s="49"/>
      <c r="M544" s="49"/>
      <c r="N544" s="49"/>
      <c r="O544" s="48">
        <v>11</v>
      </c>
      <c r="P544" s="48">
        <v>77</v>
      </c>
      <c r="Q544" s="48">
        <v>77</v>
      </c>
      <c r="R544" s="48">
        <v>11</v>
      </c>
      <c r="S544" s="48">
        <v>0</v>
      </c>
      <c r="T544" s="48">
        <v>0</v>
      </c>
      <c r="U544" s="49"/>
      <c r="V544" s="49"/>
      <c r="W544" s="49"/>
      <c r="X544" s="48">
        <v>2</v>
      </c>
      <c r="Y544" s="48">
        <v>59</v>
      </c>
      <c r="Z544" s="48">
        <v>49</v>
      </c>
      <c r="AA544" s="48">
        <v>12</v>
      </c>
      <c r="AB544" s="48">
        <v>0</v>
      </c>
      <c r="AC544" s="48">
        <v>0</v>
      </c>
      <c r="AD544" s="49"/>
      <c r="AE544" s="49"/>
      <c r="AF544" s="49"/>
      <c r="AG544" s="48">
        <v>0</v>
      </c>
      <c r="AH544" s="48">
        <v>10</v>
      </c>
      <c r="AI544" s="48">
        <v>5</v>
      </c>
      <c r="AJ544" s="48">
        <v>5</v>
      </c>
      <c r="AK544" s="48">
        <v>0</v>
      </c>
      <c r="AL544" s="48">
        <v>0</v>
      </c>
    </row>
    <row r="545" spans="1:38" ht="20.100000000000001" customHeight="1" x14ac:dyDescent="0.2">
      <c r="D545" s="2" t="s">
        <v>104</v>
      </c>
      <c r="F545" s="39">
        <v>453</v>
      </c>
      <c r="G545" s="39">
        <v>1366</v>
      </c>
      <c r="H545" s="39">
        <v>1492</v>
      </c>
      <c r="I545" s="39">
        <v>327</v>
      </c>
      <c r="J545" s="39">
        <v>0</v>
      </c>
      <c r="K545" s="39">
        <v>0</v>
      </c>
      <c r="L545" s="39"/>
      <c r="M545" s="39"/>
      <c r="N545" s="39"/>
      <c r="O545" s="39">
        <v>22</v>
      </c>
      <c r="P545" s="39">
        <v>19</v>
      </c>
      <c r="Q545" s="39">
        <v>18</v>
      </c>
      <c r="R545" s="39">
        <v>23</v>
      </c>
      <c r="S545" s="39">
        <v>0</v>
      </c>
      <c r="T545" s="39">
        <v>0</v>
      </c>
      <c r="U545" s="39"/>
      <c r="V545" s="39"/>
      <c r="W545" s="39"/>
      <c r="X545" s="39">
        <v>118</v>
      </c>
      <c r="Y545" s="39">
        <v>111</v>
      </c>
      <c r="Z545" s="39">
        <v>112</v>
      </c>
      <c r="AA545" s="39">
        <v>117</v>
      </c>
      <c r="AB545" s="39">
        <v>0</v>
      </c>
      <c r="AC545" s="39">
        <v>0</v>
      </c>
      <c r="AD545" s="39"/>
      <c r="AE545" s="39"/>
      <c r="AF545" s="39"/>
      <c r="AG545" s="39">
        <v>13</v>
      </c>
      <c r="AH545" s="39">
        <v>41</v>
      </c>
      <c r="AI545" s="39">
        <v>35</v>
      </c>
      <c r="AJ545" s="39">
        <v>19</v>
      </c>
      <c r="AK545" s="39">
        <v>0</v>
      </c>
      <c r="AL545" s="39">
        <v>0</v>
      </c>
    </row>
    <row r="546" spans="1:38" ht="19.5" customHeight="1" x14ac:dyDescent="0.2">
      <c r="D546" s="47" t="s">
        <v>117</v>
      </c>
      <c r="F546" s="48">
        <v>403</v>
      </c>
      <c r="G546" s="48">
        <v>1113</v>
      </c>
      <c r="H546" s="48">
        <v>1173</v>
      </c>
      <c r="I546" s="48">
        <v>343</v>
      </c>
      <c r="J546" s="48">
        <v>0</v>
      </c>
      <c r="K546" s="48">
        <v>0</v>
      </c>
      <c r="L546" s="49"/>
      <c r="M546" s="49"/>
      <c r="N546" s="49"/>
      <c r="O546" s="48">
        <v>17</v>
      </c>
      <c r="P546" s="48">
        <v>38</v>
      </c>
      <c r="Q546" s="48">
        <v>37</v>
      </c>
      <c r="R546" s="48">
        <v>18</v>
      </c>
      <c r="S546" s="48">
        <v>0</v>
      </c>
      <c r="T546" s="48">
        <v>0</v>
      </c>
      <c r="U546" s="49"/>
      <c r="V546" s="49"/>
      <c r="W546" s="49"/>
      <c r="X546" s="48">
        <v>67</v>
      </c>
      <c r="Y546" s="48">
        <v>129</v>
      </c>
      <c r="Z546" s="48">
        <v>135</v>
      </c>
      <c r="AA546" s="48">
        <v>61</v>
      </c>
      <c r="AB546" s="48">
        <v>0</v>
      </c>
      <c r="AC546" s="48">
        <v>0</v>
      </c>
      <c r="AD546" s="49"/>
      <c r="AE546" s="49"/>
      <c r="AF546" s="49"/>
      <c r="AG546" s="48">
        <v>10</v>
      </c>
      <c r="AH546" s="48">
        <v>6</v>
      </c>
      <c r="AI546" s="48">
        <v>8</v>
      </c>
      <c r="AJ546" s="48">
        <v>8</v>
      </c>
      <c r="AK546" s="48">
        <v>0</v>
      </c>
      <c r="AL546" s="48">
        <v>0</v>
      </c>
    </row>
    <row r="547" spans="1:38" ht="20.100000000000001" customHeight="1" x14ac:dyDescent="0.2">
      <c r="D547" s="2" t="s">
        <v>106</v>
      </c>
      <c r="F547" s="39">
        <v>257</v>
      </c>
      <c r="G547" s="39">
        <v>2215</v>
      </c>
      <c r="H547" s="39">
        <v>2229</v>
      </c>
      <c r="I547" s="39">
        <v>243</v>
      </c>
      <c r="J547" s="39">
        <v>0</v>
      </c>
      <c r="K547" s="39">
        <v>0</v>
      </c>
      <c r="L547" s="39"/>
      <c r="M547" s="39"/>
      <c r="N547" s="39"/>
      <c r="O547" s="39">
        <v>7</v>
      </c>
      <c r="P547" s="39">
        <v>25</v>
      </c>
      <c r="Q547" s="39">
        <v>26</v>
      </c>
      <c r="R547" s="39">
        <v>6</v>
      </c>
      <c r="S547" s="39">
        <v>0</v>
      </c>
      <c r="T547" s="39">
        <v>0</v>
      </c>
      <c r="U547" s="39"/>
      <c r="V547" s="39"/>
      <c r="W547" s="39"/>
      <c r="X547" s="39">
        <v>9</v>
      </c>
      <c r="Y547" s="39">
        <v>70</v>
      </c>
      <c r="Z547" s="39">
        <v>72</v>
      </c>
      <c r="AA547" s="39">
        <v>7</v>
      </c>
      <c r="AB547" s="39">
        <v>0</v>
      </c>
      <c r="AC547" s="39">
        <v>0</v>
      </c>
      <c r="AD547" s="39"/>
      <c r="AE547" s="39"/>
      <c r="AF547" s="39"/>
      <c r="AG547" s="39">
        <v>1</v>
      </c>
      <c r="AH547" s="39">
        <v>13</v>
      </c>
      <c r="AI547" s="39">
        <v>11</v>
      </c>
      <c r="AJ547" s="39">
        <v>3</v>
      </c>
      <c r="AK547" s="39">
        <v>0</v>
      </c>
      <c r="AL547" s="39">
        <v>0</v>
      </c>
    </row>
    <row r="548" spans="1:38" ht="19.5" customHeight="1" x14ac:dyDescent="0.2">
      <c r="D548" s="47" t="s">
        <v>185</v>
      </c>
      <c r="F548" s="48">
        <v>10</v>
      </c>
      <c r="G548" s="48">
        <v>212</v>
      </c>
      <c r="H548" s="48">
        <v>183</v>
      </c>
      <c r="I548" s="48">
        <v>39</v>
      </c>
      <c r="J548" s="48">
        <v>0</v>
      </c>
      <c r="K548" s="48">
        <v>0</v>
      </c>
      <c r="L548" s="49"/>
      <c r="M548" s="49"/>
      <c r="N548" s="49"/>
      <c r="O548" s="48">
        <v>8</v>
      </c>
      <c r="P548" s="48">
        <v>34</v>
      </c>
      <c r="Q548" s="48">
        <v>40</v>
      </c>
      <c r="R548" s="48">
        <v>2</v>
      </c>
      <c r="S548" s="48">
        <v>0</v>
      </c>
      <c r="T548" s="48">
        <v>0</v>
      </c>
      <c r="U548" s="49"/>
      <c r="V548" s="49"/>
      <c r="W548" s="49"/>
      <c r="X548" s="48">
        <v>9</v>
      </c>
      <c r="Y548" s="48">
        <v>73</v>
      </c>
      <c r="Z548" s="48">
        <v>77</v>
      </c>
      <c r="AA548" s="48">
        <v>5</v>
      </c>
      <c r="AB548" s="48">
        <v>0</v>
      </c>
      <c r="AC548" s="48">
        <v>0</v>
      </c>
      <c r="AD548" s="49"/>
      <c r="AE548" s="49"/>
      <c r="AF548" s="49"/>
      <c r="AG548" s="48">
        <v>0</v>
      </c>
      <c r="AH548" s="48">
        <v>15</v>
      </c>
      <c r="AI548" s="48">
        <v>15</v>
      </c>
      <c r="AJ548" s="48">
        <v>0</v>
      </c>
      <c r="AK548" s="48">
        <v>0</v>
      </c>
      <c r="AL548" s="48">
        <v>0</v>
      </c>
    </row>
    <row r="549" spans="1:38" ht="20.100000000000001" customHeight="1" x14ac:dyDescent="0.2">
      <c r="D549" s="2" t="s">
        <v>108</v>
      </c>
      <c r="F549" s="39">
        <v>13</v>
      </c>
      <c r="G549" s="39">
        <v>143</v>
      </c>
      <c r="H549" s="39">
        <v>154</v>
      </c>
      <c r="I549" s="39">
        <v>2</v>
      </c>
      <c r="J549" s="39">
        <v>0</v>
      </c>
      <c r="K549" s="39">
        <v>0</v>
      </c>
      <c r="L549" s="39"/>
      <c r="M549" s="39"/>
      <c r="N549" s="39"/>
      <c r="O549" s="39">
        <v>5</v>
      </c>
      <c r="P549" s="39">
        <v>43</v>
      </c>
      <c r="Q549" s="39">
        <v>44</v>
      </c>
      <c r="R549" s="39">
        <v>4</v>
      </c>
      <c r="S549" s="39">
        <v>0</v>
      </c>
      <c r="T549" s="39">
        <v>0</v>
      </c>
      <c r="U549" s="39"/>
      <c r="V549" s="39"/>
      <c r="W549" s="39"/>
      <c r="X549" s="39">
        <v>14</v>
      </c>
      <c r="Y549" s="39">
        <v>115</v>
      </c>
      <c r="Z549" s="39">
        <v>117</v>
      </c>
      <c r="AA549" s="39">
        <v>12</v>
      </c>
      <c r="AB549" s="39">
        <v>0</v>
      </c>
      <c r="AC549" s="39">
        <v>0</v>
      </c>
      <c r="AD549" s="39"/>
      <c r="AE549" s="39"/>
      <c r="AF549" s="39"/>
      <c r="AG549" s="39">
        <v>1</v>
      </c>
      <c r="AH549" s="39">
        <v>44</v>
      </c>
      <c r="AI549" s="39">
        <v>43</v>
      </c>
      <c r="AJ549" s="39">
        <v>2</v>
      </c>
      <c r="AK549" s="39">
        <v>0</v>
      </c>
      <c r="AL549" s="39">
        <v>0</v>
      </c>
    </row>
    <row r="550" spans="1:38" ht="20.100000000000001" customHeight="1" x14ac:dyDescent="0.2"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</row>
    <row r="551" spans="1:38" s="1" customFormat="1" ht="20.100000000000001" customHeight="1" x14ac:dyDescent="0.25">
      <c r="A551" s="3"/>
      <c r="B551" s="6"/>
      <c r="C551" s="51" t="s">
        <v>159</v>
      </c>
      <c r="D551" s="52"/>
      <c r="E551" s="5"/>
      <c r="F551" s="53">
        <v>2751</v>
      </c>
      <c r="G551" s="53">
        <v>12061</v>
      </c>
      <c r="H551" s="53">
        <v>12484</v>
      </c>
      <c r="I551" s="53">
        <v>2328</v>
      </c>
      <c r="J551" s="53">
        <v>0</v>
      </c>
      <c r="K551" s="53">
        <v>0</v>
      </c>
      <c r="L551" s="54"/>
      <c r="M551" s="54"/>
      <c r="N551" s="54"/>
      <c r="O551" s="53">
        <v>155</v>
      </c>
      <c r="P551" s="53">
        <v>672</v>
      </c>
      <c r="Q551" s="53">
        <v>680</v>
      </c>
      <c r="R551" s="53">
        <v>147</v>
      </c>
      <c r="S551" s="53">
        <v>0</v>
      </c>
      <c r="T551" s="53">
        <v>0</v>
      </c>
      <c r="U551" s="54"/>
      <c r="V551" s="54"/>
      <c r="W551" s="54"/>
      <c r="X551" s="53">
        <v>356</v>
      </c>
      <c r="Y551" s="53">
        <v>861</v>
      </c>
      <c r="Z551" s="53">
        <v>844</v>
      </c>
      <c r="AA551" s="53">
        <v>373</v>
      </c>
      <c r="AB551" s="53">
        <v>0</v>
      </c>
      <c r="AC551" s="53">
        <v>0</v>
      </c>
      <c r="AD551" s="54"/>
      <c r="AE551" s="54"/>
      <c r="AF551" s="54"/>
      <c r="AG551" s="53">
        <v>80</v>
      </c>
      <c r="AH551" s="53">
        <v>225</v>
      </c>
      <c r="AI551" s="53">
        <v>217</v>
      </c>
      <c r="AJ551" s="53">
        <v>88</v>
      </c>
      <c r="AK551" s="53">
        <v>0</v>
      </c>
      <c r="AL551" s="53">
        <v>0</v>
      </c>
    </row>
    <row r="552" spans="1:38" s="1" customFormat="1" ht="20.100000000000001" customHeight="1" x14ac:dyDescent="0.2">
      <c r="A552" s="3"/>
      <c r="B552" s="6"/>
      <c r="C552" s="3"/>
      <c r="D552" s="3"/>
      <c r="E552" s="5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</row>
    <row r="553" spans="1:38" s="1" customFormat="1" ht="20.100000000000001" customHeight="1" x14ac:dyDescent="0.2">
      <c r="A553" s="3"/>
      <c r="B553" s="6"/>
      <c r="C553" s="3" t="s">
        <v>146</v>
      </c>
      <c r="D553" s="3"/>
      <c r="E553" s="5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</row>
    <row r="554" spans="1:38" s="1" customFormat="1" ht="20.100000000000001" customHeight="1" x14ac:dyDescent="0.2">
      <c r="A554" s="3"/>
      <c r="B554" s="6"/>
      <c r="C554" s="3"/>
      <c r="D554" s="50" t="s">
        <v>96</v>
      </c>
      <c r="E554" s="5"/>
      <c r="F554" s="39">
        <v>31</v>
      </c>
      <c r="G554" s="39">
        <v>444</v>
      </c>
      <c r="H554" s="39">
        <v>422</v>
      </c>
      <c r="I554" s="39">
        <v>53</v>
      </c>
      <c r="J554" s="39">
        <v>0</v>
      </c>
      <c r="K554" s="39">
        <v>0</v>
      </c>
      <c r="L554" s="39"/>
      <c r="M554" s="39"/>
      <c r="N554" s="39"/>
      <c r="O554" s="39">
        <v>113</v>
      </c>
      <c r="P554" s="39">
        <v>436</v>
      </c>
      <c r="Q554" s="39">
        <v>526</v>
      </c>
      <c r="R554" s="39">
        <v>23</v>
      </c>
      <c r="S554" s="39">
        <v>0</v>
      </c>
      <c r="T554" s="39">
        <v>0</v>
      </c>
      <c r="U554" s="39"/>
      <c r="V554" s="39"/>
      <c r="W554" s="39"/>
      <c r="X554" s="39">
        <v>9</v>
      </c>
      <c r="Y554" s="39">
        <v>105</v>
      </c>
      <c r="Z554" s="39">
        <v>106</v>
      </c>
      <c r="AA554" s="39">
        <v>8</v>
      </c>
      <c r="AB554" s="39">
        <v>0</v>
      </c>
      <c r="AC554" s="39">
        <v>0</v>
      </c>
      <c r="AD554" s="39"/>
      <c r="AE554" s="39"/>
      <c r="AF554" s="39"/>
      <c r="AG554" s="39">
        <v>3</v>
      </c>
      <c r="AH554" s="39">
        <v>60</v>
      </c>
      <c r="AI554" s="39">
        <v>57</v>
      </c>
      <c r="AJ554" s="39">
        <v>6</v>
      </c>
      <c r="AK554" s="39">
        <v>0</v>
      </c>
      <c r="AL554" s="39">
        <v>0</v>
      </c>
    </row>
    <row r="555" spans="1:38" s="1" customFormat="1" ht="20.100000000000001" customHeight="1" x14ac:dyDescent="0.2">
      <c r="A555" s="3"/>
      <c r="B555" s="6"/>
      <c r="C555" s="3"/>
      <c r="D555" s="3"/>
      <c r="E555" s="5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</row>
    <row r="556" spans="1:38" s="1" customFormat="1" ht="20.100000000000001" customHeight="1" x14ac:dyDescent="0.25">
      <c r="A556" s="3"/>
      <c r="B556" s="6"/>
      <c r="C556" s="51" t="s">
        <v>153</v>
      </c>
      <c r="D556" s="52"/>
      <c r="E556" s="5"/>
      <c r="F556" s="53">
        <v>31</v>
      </c>
      <c r="G556" s="53">
        <v>444</v>
      </c>
      <c r="H556" s="53">
        <v>422</v>
      </c>
      <c r="I556" s="53">
        <v>53</v>
      </c>
      <c r="J556" s="53">
        <v>0</v>
      </c>
      <c r="K556" s="53">
        <v>0</v>
      </c>
      <c r="L556" s="54"/>
      <c r="M556" s="54"/>
      <c r="N556" s="54"/>
      <c r="O556" s="53">
        <v>113</v>
      </c>
      <c r="P556" s="53">
        <v>436</v>
      </c>
      <c r="Q556" s="53">
        <v>526</v>
      </c>
      <c r="R556" s="53">
        <v>23</v>
      </c>
      <c r="S556" s="53">
        <v>0</v>
      </c>
      <c r="T556" s="53">
        <v>0</v>
      </c>
      <c r="U556" s="54"/>
      <c r="V556" s="54"/>
      <c r="W556" s="54"/>
      <c r="X556" s="53">
        <v>9</v>
      </c>
      <c r="Y556" s="53">
        <v>105</v>
      </c>
      <c r="Z556" s="53">
        <v>106</v>
      </c>
      <c r="AA556" s="53">
        <v>8</v>
      </c>
      <c r="AB556" s="53">
        <v>0</v>
      </c>
      <c r="AC556" s="53">
        <v>0</v>
      </c>
      <c r="AD556" s="54"/>
      <c r="AE556" s="54"/>
      <c r="AF556" s="54"/>
      <c r="AG556" s="53">
        <v>3</v>
      </c>
      <c r="AH556" s="53">
        <v>60</v>
      </c>
      <c r="AI556" s="53">
        <v>57</v>
      </c>
      <c r="AJ556" s="53">
        <v>6</v>
      </c>
      <c r="AK556" s="53">
        <v>0</v>
      </c>
      <c r="AL556" s="53">
        <v>0</v>
      </c>
    </row>
    <row r="557" spans="1:38" s="1" customFormat="1" ht="20.100000000000001" customHeight="1" x14ac:dyDescent="0.2">
      <c r="A557" s="3"/>
      <c r="B557" s="6"/>
      <c r="C557" s="3"/>
      <c r="D557" s="3"/>
      <c r="E557" s="5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</row>
    <row r="558" spans="1:38" s="1" customFormat="1" ht="20.100000000000001" customHeight="1" x14ac:dyDescent="0.2">
      <c r="A558" s="3"/>
      <c r="B558" s="6"/>
      <c r="C558" s="3" t="s">
        <v>0</v>
      </c>
      <c r="D558" s="3"/>
      <c r="E558" s="5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</row>
    <row r="559" spans="1:38" s="1" customFormat="1" ht="20.100000000000001" customHeight="1" x14ac:dyDescent="0.2">
      <c r="A559" s="3"/>
      <c r="B559" s="6"/>
      <c r="C559" s="3"/>
      <c r="D559" s="2" t="s">
        <v>96</v>
      </c>
      <c r="E559" s="5"/>
      <c r="F559" s="39">
        <v>1332</v>
      </c>
      <c r="G559" s="39">
        <v>6297</v>
      </c>
      <c r="H559" s="39">
        <v>6571</v>
      </c>
      <c r="I559" s="39">
        <v>1058</v>
      </c>
      <c r="J559" s="39">
        <v>0</v>
      </c>
      <c r="K559" s="39">
        <v>0</v>
      </c>
      <c r="L559" s="39"/>
      <c r="M559" s="39"/>
      <c r="N559" s="39"/>
      <c r="O559" s="39">
        <v>0</v>
      </c>
      <c r="P559" s="39">
        <v>0</v>
      </c>
      <c r="Q559" s="39">
        <v>0</v>
      </c>
      <c r="R559" s="39">
        <v>0</v>
      </c>
      <c r="S559" s="39">
        <v>0</v>
      </c>
      <c r="T559" s="39">
        <v>0</v>
      </c>
      <c r="U559" s="39"/>
      <c r="V559" s="39"/>
      <c r="W559" s="39"/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/>
      <c r="AE559" s="39"/>
      <c r="AF559" s="39"/>
      <c r="AG559" s="39">
        <v>0</v>
      </c>
      <c r="AH559" s="39">
        <v>0</v>
      </c>
      <c r="AI559" s="39">
        <v>0</v>
      </c>
      <c r="AJ559" s="39">
        <v>0</v>
      </c>
      <c r="AK559" s="39">
        <v>0</v>
      </c>
      <c r="AL559" s="39">
        <v>0</v>
      </c>
    </row>
    <row r="560" spans="1:38" ht="19.5" customHeight="1" x14ac:dyDescent="0.2">
      <c r="D560" s="47" t="s">
        <v>97</v>
      </c>
      <c r="F560" s="48">
        <v>1259</v>
      </c>
      <c r="G560" s="48">
        <v>5959</v>
      </c>
      <c r="H560" s="48">
        <v>6106</v>
      </c>
      <c r="I560" s="48">
        <v>1112</v>
      </c>
      <c r="J560" s="48">
        <v>0</v>
      </c>
      <c r="K560" s="48">
        <v>0</v>
      </c>
      <c r="L560" s="49"/>
      <c r="M560" s="49"/>
      <c r="N560" s="49"/>
      <c r="O560" s="48">
        <v>0</v>
      </c>
      <c r="P560" s="48">
        <v>0</v>
      </c>
      <c r="Q560" s="48">
        <v>0</v>
      </c>
      <c r="R560" s="48">
        <v>0</v>
      </c>
      <c r="S560" s="48">
        <v>0</v>
      </c>
      <c r="T560" s="48">
        <v>0</v>
      </c>
      <c r="U560" s="49"/>
      <c r="V560" s="49"/>
      <c r="W560" s="49"/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9"/>
      <c r="AE560" s="49"/>
      <c r="AF560" s="49"/>
      <c r="AG560" s="48">
        <v>0</v>
      </c>
      <c r="AH560" s="48">
        <v>0</v>
      </c>
      <c r="AI560" s="48">
        <v>0</v>
      </c>
      <c r="AJ560" s="48">
        <v>0</v>
      </c>
      <c r="AK560" s="48">
        <v>0</v>
      </c>
      <c r="AL560" s="48">
        <v>0</v>
      </c>
    </row>
    <row r="561" spans="1:38" s="1" customFormat="1" ht="20.100000000000001" customHeight="1" x14ac:dyDescent="0.2">
      <c r="A561" s="3"/>
      <c r="B561" s="6"/>
      <c r="C561" s="3"/>
      <c r="D561" s="2" t="s">
        <v>98</v>
      </c>
      <c r="E561" s="5"/>
      <c r="F561" s="39">
        <v>265</v>
      </c>
      <c r="G561" s="39">
        <v>1828</v>
      </c>
      <c r="H561" s="39">
        <v>1975</v>
      </c>
      <c r="I561" s="39">
        <v>118</v>
      </c>
      <c r="J561" s="39">
        <v>0</v>
      </c>
      <c r="K561" s="39">
        <v>0</v>
      </c>
      <c r="L561" s="39"/>
      <c r="M561" s="39"/>
      <c r="N561" s="39"/>
      <c r="O561" s="39">
        <v>0</v>
      </c>
      <c r="P561" s="39">
        <v>0</v>
      </c>
      <c r="Q561" s="39">
        <v>0</v>
      </c>
      <c r="R561" s="39">
        <v>0</v>
      </c>
      <c r="S561" s="39">
        <v>0</v>
      </c>
      <c r="T561" s="39">
        <v>0</v>
      </c>
      <c r="U561" s="39"/>
      <c r="V561" s="39"/>
      <c r="W561" s="39"/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/>
      <c r="AE561" s="39"/>
      <c r="AF561" s="39"/>
      <c r="AG561" s="39">
        <v>0</v>
      </c>
      <c r="AH561" s="39">
        <v>0</v>
      </c>
      <c r="AI561" s="39">
        <v>0</v>
      </c>
      <c r="AJ561" s="39">
        <v>0</v>
      </c>
      <c r="AK561" s="39">
        <v>0</v>
      </c>
      <c r="AL561" s="39">
        <v>0</v>
      </c>
    </row>
    <row r="562" spans="1:38" s="1" customFormat="1" ht="20.100000000000001" customHeight="1" x14ac:dyDescent="0.2">
      <c r="A562" s="3"/>
      <c r="B562" s="6"/>
      <c r="C562" s="3"/>
      <c r="D562" s="3"/>
      <c r="E562" s="5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</row>
    <row r="563" spans="1:38" s="1" customFormat="1" ht="20.100000000000001" customHeight="1" x14ac:dyDescent="0.25">
      <c r="A563" s="3"/>
      <c r="B563" s="6"/>
      <c r="C563" s="51" t="s">
        <v>120</v>
      </c>
      <c r="D563" s="52"/>
      <c r="E563" s="5"/>
      <c r="F563" s="53">
        <v>2856</v>
      </c>
      <c r="G563" s="53">
        <v>14084</v>
      </c>
      <c r="H563" s="53">
        <v>14652</v>
      </c>
      <c r="I563" s="53">
        <v>2288</v>
      </c>
      <c r="J563" s="53">
        <v>0</v>
      </c>
      <c r="K563" s="53">
        <v>0</v>
      </c>
      <c r="L563" s="54"/>
      <c r="M563" s="54"/>
      <c r="N563" s="54"/>
      <c r="O563" s="53">
        <v>0</v>
      </c>
      <c r="P563" s="53">
        <v>0</v>
      </c>
      <c r="Q563" s="53">
        <v>0</v>
      </c>
      <c r="R563" s="53">
        <v>0</v>
      </c>
      <c r="S563" s="53">
        <v>0</v>
      </c>
      <c r="T563" s="53">
        <v>0</v>
      </c>
      <c r="U563" s="54"/>
      <c r="V563" s="54"/>
      <c r="W563" s="54"/>
      <c r="X563" s="53">
        <v>0</v>
      </c>
      <c r="Y563" s="53">
        <v>0</v>
      </c>
      <c r="Z563" s="53">
        <v>0</v>
      </c>
      <c r="AA563" s="53">
        <v>0</v>
      </c>
      <c r="AB563" s="53">
        <v>0</v>
      </c>
      <c r="AC563" s="53">
        <v>0</v>
      </c>
      <c r="AD563" s="54"/>
      <c r="AE563" s="54"/>
      <c r="AF563" s="54"/>
      <c r="AG563" s="53">
        <v>0</v>
      </c>
      <c r="AH563" s="53">
        <v>0</v>
      </c>
      <c r="AI563" s="53">
        <v>0</v>
      </c>
      <c r="AJ563" s="53">
        <v>0</v>
      </c>
      <c r="AK563" s="53">
        <v>0</v>
      </c>
      <c r="AL563" s="53">
        <v>0</v>
      </c>
    </row>
    <row r="564" spans="1:38" s="1" customFormat="1" ht="20.100000000000001" customHeight="1" x14ac:dyDescent="0.2">
      <c r="A564" s="3"/>
      <c r="B564" s="6"/>
      <c r="C564" s="3"/>
      <c r="D564" s="3"/>
      <c r="E564" s="5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</row>
    <row r="565" spans="1:38" s="1" customFormat="1" ht="20.100000000000001" customHeight="1" x14ac:dyDescent="0.25">
      <c r="A565" s="3"/>
      <c r="B565" s="57" t="s">
        <v>268</v>
      </c>
      <c r="C565" s="58"/>
      <c r="D565" s="58"/>
      <c r="E565" s="5"/>
      <c r="F565" s="59">
        <v>5638</v>
      </c>
      <c r="G565" s="59">
        <v>26589</v>
      </c>
      <c r="H565" s="59">
        <v>27558</v>
      </c>
      <c r="I565" s="59">
        <v>4669</v>
      </c>
      <c r="J565" s="59">
        <v>0</v>
      </c>
      <c r="K565" s="59">
        <v>0</v>
      </c>
      <c r="L565" s="54"/>
      <c r="M565" s="54"/>
      <c r="N565" s="54"/>
      <c r="O565" s="59">
        <v>268</v>
      </c>
      <c r="P565" s="59">
        <v>1108</v>
      </c>
      <c r="Q565" s="59">
        <v>1206</v>
      </c>
      <c r="R565" s="59">
        <v>170</v>
      </c>
      <c r="S565" s="59">
        <v>0</v>
      </c>
      <c r="T565" s="59">
        <v>0</v>
      </c>
      <c r="U565" s="54"/>
      <c r="V565" s="54"/>
      <c r="W565" s="54"/>
      <c r="X565" s="59">
        <v>365</v>
      </c>
      <c r="Y565" s="59">
        <v>966</v>
      </c>
      <c r="Z565" s="59">
        <v>950</v>
      </c>
      <c r="AA565" s="59">
        <v>381</v>
      </c>
      <c r="AB565" s="59">
        <v>0</v>
      </c>
      <c r="AC565" s="59">
        <v>0</v>
      </c>
      <c r="AD565" s="54"/>
      <c r="AE565" s="54"/>
      <c r="AF565" s="54"/>
      <c r="AG565" s="59">
        <v>83</v>
      </c>
      <c r="AH565" s="59">
        <v>285</v>
      </c>
      <c r="AI565" s="59">
        <v>274</v>
      </c>
      <c r="AJ565" s="59">
        <v>94</v>
      </c>
      <c r="AK565" s="59">
        <v>0</v>
      </c>
      <c r="AL565" s="59">
        <v>0</v>
      </c>
    </row>
    <row r="566" spans="1:38" ht="20.100000000000001" customHeight="1" x14ac:dyDescent="0.2"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</row>
    <row r="567" spans="1:38" ht="20.100000000000001" customHeight="1" x14ac:dyDescent="0.2">
      <c r="B567" s="6" t="s">
        <v>269</v>
      </c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</row>
    <row r="568" spans="1:38" ht="20.100000000000001" customHeight="1" x14ac:dyDescent="0.2">
      <c r="C568" s="3" t="s">
        <v>0</v>
      </c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</row>
    <row r="569" spans="1:38" ht="20.100000000000001" customHeight="1" x14ac:dyDescent="0.2">
      <c r="D569" s="2" t="s">
        <v>96</v>
      </c>
      <c r="F569" s="39">
        <v>38</v>
      </c>
      <c r="G569" s="39">
        <v>165</v>
      </c>
      <c r="H569" s="39">
        <v>185</v>
      </c>
      <c r="I569" s="39">
        <v>18</v>
      </c>
      <c r="J569" s="39">
        <v>0</v>
      </c>
      <c r="K569" s="39">
        <v>0</v>
      </c>
      <c r="L569" s="39"/>
      <c r="M569" s="39"/>
      <c r="N569" s="39"/>
      <c r="O569" s="39">
        <v>0</v>
      </c>
      <c r="P569" s="39">
        <v>0</v>
      </c>
      <c r="Q569" s="39">
        <v>0</v>
      </c>
      <c r="R569" s="39">
        <v>0</v>
      </c>
      <c r="S569" s="39">
        <v>0</v>
      </c>
      <c r="T569" s="39">
        <v>0</v>
      </c>
      <c r="U569" s="39"/>
      <c r="V569" s="39"/>
      <c r="W569" s="39"/>
      <c r="X569" s="39">
        <v>0</v>
      </c>
      <c r="Y569" s="39">
        <v>0</v>
      </c>
      <c r="Z569" s="39">
        <v>0</v>
      </c>
      <c r="AA569" s="39">
        <v>0</v>
      </c>
      <c r="AB569" s="39">
        <v>0</v>
      </c>
      <c r="AC569" s="39">
        <v>0</v>
      </c>
      <c r="AD569" s="39"/>
      <c r="AE569" s="39"/>
      <c r="AF569" s="39"/>
      <c r="AG569" s="39">
        <v>0</v>
      </c>
      <c r="AH569" s="39">
        <v>0</v>
      </c>
      <c r="AI569" s="39">
        <v>0</v>
      </c>
      <c r="AJ569" s="39">
        <v>0</v>
      </c>
      <c r="AK569" s="39">
        <v>0</v>
      </c>
      <c r="AL569" s="39">
        <v>0</v>
      </c>
    </row>
    <row r="570" spans="1:38" ht="19.5" customHeight="1" x14ac:dyDescent="0.2">
      <c r="D570" s="47" t="s">
        <v>97</v>
      </c>
      <c r="F570" s="48">
        <v>72</v>
      </c>
      <c r="G570" s="48">
        <v>377</v>
      </c>
      <c r="H570" s="48">
        <v>400</v>
      </c>
      <c r="I570" s="48">
        <v>49</v>
      </c>
      <c r="J570" s="48">
        <v>0</v>
      </c>
      <c r="K570" s="48">
        <v>0</v>
      </c>
      <c r="L570" s="49"/>
      <c r="M570" s="49"/>
      <c r="N570" s="49"/>
      <c r="O570" s="48">
        <v>0</v>
      </c>
      <c r="P570" s="48">
        <v>0</v>
      </c>
      <c r="Q570" s="48">
        <v>0</v>
      </c>
      <c r="R570" s="48">
        <v>0</v>
      </c>
      <c r="S570" s="48">
        <v>0</v>
      </c>
      <c r="T570" s="48">
        <v>0</v>
      </c>
      <c r="U570" s="49"/>
      <c r="V570" s="49"/>
      <c r="W570" s="49"/>
      <c r="X570" s="48">
        <v>0</v>
      </c>
      <c r="Y570" s="48">
        <v>0</v>
      </c>
      <c r="Z570" s="48">
        <v>0</v>
      </c>
      <c r="AA570" s="48">
        <v>0</v>
      </c>
      <c r="AB570" s="48">
        <v>0</v>
      </c>
      <c r="AC570" s="48">
        <v>0</v>
      </c>
      <c r="AD570" s="49"/>
      <c r="AE570" s="49"/>
      <c r="AF570" s="49"/>
      <c r="AG570" s="48">
        <v>0</v>
      </c>
      <c r="AH570" s="48">
        <v>0</v>
      </c>
      <c r="AI570" s="48">
        <v>0</v>
      </c>
      <c r="AJ570" s="48">
        <v>0</v>
      </c>
      <c r="AK570" s="48">
        <v>0</v>
      </c>
      <c r="AL570" s="48">
        <v>0</v>
      </c>
    </row>
    <row r="571" spans="1:38" ht="20.100000000000001" customHeight="1" x14ac:dyDescent="0.2"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</row>
    <row r="572" spans="1:38" s="1" customFormat="1" ht="20.100000000000001" customHeight="1" x14ac:dyDescent="0.25">
      <c r="A572" s="3"/>
      <c r="B572" s="6"/>
      <c r="C572" s="51" t="s">
        <v>120</v>
      </c>
      <c r="D572" s="52"/>
      <c r="E572" s="5"/>
      <c r="F572" s="53">
        <v>110</v>
      </c>
      <c r="G572" s="53">
        <v>542</v>
      </c>
      <c r="H572" s="53">
        <v>585</v>
      </c>
      <c r="I572" s="53">
        <v>67</v>
      </c>
      <c r="J572" s="53">
        <v>0</v>
      </c>
      <c r="K572" s="53">
        <v>0</v>
      </c>
      <c r="L572" s="54"/>
      <c r="M572" s="54"/>
      <c r="N572" s="54"/>
      <c r="O572" s="53">
        <v>0</v>
      </c>
      <c r="P572" s="53">
        <v>0</v>
      </c>
      <c r="Q572" s="53">
        <v>0</v>
      </c>
      <c r="R572" s="53">
        <v>0</v>
      </c>
      <c r="S572" s="53">
        <v>0</v>
      </c>
      <c r="T572" s="53">
        <v>0</v>
      </c>
      <c r="U572" s="54"/>
      <c r="V572" s="54"/>
      <c r="W572" s="54"/>
      <c r="X572" s="53">
        <v>0</v>
      </c>
      <c r="Y572" s="53">
        <v>0</v>
      </c>
      <c r="Z572" s="53">
        <v>0</v>
      </c>
      <c r="AA572" s="53">
        <v>0</v>
      </c>
      <c r="AB572" s="53">
        <v>0</v>
      </c>
      <c r="AC572" s="53">
        <v>0</v>
      </c>
      <c r="AD572" s="54"/>
      <c r="AE572" s="54"/>
      <c r="AF572" s="54"/>
      <c r="AG572" s="53">
        <v>0</v>
      </c>
      <c r="AH572" s="53">
        <v>0</v>
      </c>
      <c r="AI572" s="53">
        <v>0</v>
      </c>
      <c r="AJ572" s="53">
        <v>0</v>
      </c>
      <c r="AK572" s="53">
        <v>0</v>
      </c>
      <c r="AL572" s="53">
        <v>0</v>
      </c>
    </row>
    <row r="573" spans="1:38" ht="20.100000000000001" customHeight="1" x14ac:dyDescent="0.2"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</row>
    <row r="574" spans="1:38" ht="20.100000000000001" customHeight="1" x14ac:dyDescent="0.2">
      <c r="C574" s="3" t="s">
        <v>249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</row>
    <row r="575" spans="1:38" ht="20.100000000000001" customHeight="1" x14ac:dyDescent="0.2">
      <c r="D575" s="2" t="s">
        <v>270</v>
      </c>
      <c r="F575" s="39">
        <v>26</v>
      </c>
      <c r="G575" s="39">
        <v>188</v>
      </c>
      <c r="H575" s="39">
        <v>188</v>
      </c>
      <c r="I575" s="39">
        <v>26</v>
      </c>
      <c r="J575" s="39">
        <v>0</v>
      </c>
      <c r="K575" s="39">
        <v>0</v>
      </c>
      <c r="L575" s="39"/>
      <c r="M575" s="39"/>
      <c r="N575" s="39"/>
      <c r="O575" s="39">
        <v>2</v>
      </c>
      <c r="P575" s="39">
        <v>73</v>
      </c>
      <c r="Q575" s="39">
        <v>60</v>
      </c>
      <c r="R575" s="39">
        <v>15</v>
      </c>
      <c r="S575" s="39">
        <v>0</v>
      </c>
      <c r="T575" s="39">
        <v>0</v>
      </c>
      <c r="U575" s="39"/>
      <c r="V575" s="39"/>
      <c r="W575" s="39"/>
      <c r="X575" s="39">
        <v>34</v>
      </c>
      <c r="Y575" s="39">
        <v>150</v>
      </c>
      <c r="Z575" s="39">
        <v>162</v>
      </c>
      <c r="AA575" s="39">
        <v>22</v>
      </c>
      <c r="AB575" s="39">
        <v>0</v>
      </c>
      <c r="AC575" s="39">
        <v>0</v>
      </c>
      <c r="AD575" s="39"/>
      <c r="AE575" s="39"/>
      <c r="AF575" s="39"/>
      <c r="AG575" s="39">
        <v>3</v>
      </c>
      <c r="AH575" s="39">
        <v>26</v>
      </c>
      <c r="AI575" s="39">
        <v>25</v>
      </c>
      <c r="AJ575" s="39">
        <v>4</v>
      </c>
      <c r="AK575" s="39">
        <v>0</v>
      </c>
      <c r="AL575" s="39">
        <v>0</v>
      </c>
    </row>
    <row r="576" spans="1:38" ht="20.100000000000001" customHeight="1" x14ac:dyDescent="0.2">
      <c r="D576" s="47" t="s">
        <v>271</v>
      </c>
      <c r="F576" s="48">
        <v>65</v>
      </c>
      <c r="G576" s="48">
        <v>181</v>
      </c>
      <c r="H576" s="48">
        <v>153</v>
      </c>
      <c r="I576" s="48">
        <v>93</v>
      </c>
      <c r="J576" s="48">
        <v>0</v>
      </c>
      <c r="K576" s="48">
        <v>0</v>
      </c>
      <c r="L576" s="49"/>
      <c r="M576" s="49"/>
      <c r="N576" s="49"/>
      <c r="O576" s="48">
        <v>18</v>
      </c>
      <c r="P576" s="48">
        <v>58</v>
      </c>
      <c r="Q576" s="48">
        <v>45</v>
      </c>
      <c r="R576" s="48">
        <v>31</v>
      </c>
      <c r="S576" s="48">
        <v>0</v>
      </c>
      <c r="T576" s="48">
        <v>0</v>
      </c>
      <c r="U576" s="49"/>
      <c r="V576" s="49"/>
      <c r="W576" s="49"/>
      <c r="X576" s="48">
        <v>62</v>
      </c>
      <c r="Y576" s="48">
        <v>184</v>
      </c>
      <c r="Z576" s="48">
        <v>166</v>
      </c>
      <c r="AA576" s="48">
        <v>80</v>
      </c>
      <c r="AB576" s="48">
        <v>0</v>
      </c>
      <c r="AC576" s="48">
        <v>0</v>
      </c>
      <c r="AD576" s="49"/>
      <c r="AE576" s="49"/>
      <c r="AF576" s="49"/>
      <c r="AG576" s="48">
        <v>10</v>
      </c>
      <c r="AH576" s="48">
        <v>34</v>
      </c>
      <c r="AI576" s="48">
        <v>34</v>
      </c>
      <c r="AJ576" s="48">
        <v>10</v>
      </c>
      <c r="AK576" s="48">
        <v>0</v>
      </c>
      <c r="AL576" s="48">
        <v>0</v>
      </c>
    </row>
    <row r="577" spans="1:38" ht="20.100000000000001" customHeight="1" x14ac:dyDescent="0.2">
      <c r="D577" s="2" t="s">
        <v>272</v>
      </c>
      <c r="F577" s="39">
        <v>38</v>
      </c>
      <c r="G577" s="39">
        <v>287</v>
      </c>
      <c r="H577" s="39">
        <v>296</v>
      </c>
      <c r="I577" s="39">
        <v>29</v>
      </c>
      <c r="J577" s="39">
        <v>0</v>
      </c>
      <c r="K577" s="39">
        <v>0</v>
      </c>
      <c r="L577" s="39"/>
      <c r="M577" s="39"/>
      <c r="N577" s="39"/>
      <c r="O577" s="39">
        <v>4</v>
      </c>
      <c r="P577" s="39">
        <v>44</v>
      </c>
      <c r="Q577" s="39">
        <v>47</v>
      </c>
      <c r="R577" s="39">
        <v>1</v>
      </c>
      <c r="S577" s="39">
        <v>0</v>
      </c>
      <c r="T577" s="39">
        <v>0</v>
      </c>
      <c r="U577" s="39"/>
      <c r="V577" s="39"/>
      <c r="W577" s="39"/>
      <c r="X577" s="39">
        <v>28</v>
      </c>
      <c r="Y577" s="39">
        <v>162</v>
      </c>
      <c r="Z577" s="39">
        <v>163</v>
      </c>
      <c r="AA577" s="39">
        <v>27</v>
      </c>
      <c r="AB577" s="39">
        <v>0</v>
      </c>
      <c r="AC577" s="39">
        <v>0</v>
      </c>
      <c r="AD577" s="39"/>
      <c r="AE577" s="39"/>
      <c r="AF577" s="39"/>
      <c r="AG577" s="39">
        <v>8</v>
      </c>
      <c r="AH577" s="39">
        <v>34</v>
      </c>
      <c r="AI577" s="39">
        <v>41</v>
      </c>
      <c r="AJ577" s="39">
        <v>1</v>
      </c>
      <c r="AK577" s="39">
        <v>0</v>
      </c>
      <c r="AL577" s="39">
        <v>0</v>
      </c>
    </row>
    <row r="578" spans="1:38" ht="20.100000000000001" customHeight="1" x14ac:dyDescent="0.2">
      <c r="D578" s="47" t="s">
        <v>273</v>
      </c>
      <c r="F578" s="48">
        <v>82</v>
      </c>
      <c r="G578" s="48">
        <v>393</v>
      </c>
      <c r="H578" s="48">
        <v>370</v>
      </c>
      <c r="I578" s="48">
        <v>105</v>
      </c>
      <c r="J578" s="48">
        <v>0</v>
      </c>
      <c r="K578" s="48">
        <v>0</v>
      </c>
      <c r="L578" s="49"/>
      <c r="M578" s="49"/>
      <c r="N578" s="49"/>
      <c r="O578" s="48">
        <v>17</v>
      </c>
      <c r="P578" s="48">
        <v>60</v>
      </c>
      <c r="Q578" s="48">
        <v>59</v>
      </c>
      <c r="R578" s="48">
        <v>18</v>
      </c>
      <c r="S578" s="48">
        <v>0</v>
      </c>
      <c r="T578" s="48">
        <v>0</v>
      </c>
      <c r="U578" s="49"/>
      <c r="V578" s="49"/>
      <c r="W578" s="49"/>
      <c r="X578" s="48">
        <v>36</v>
      </c>
      <c r="Y578" s="48">
        <v>190</v>
      </c>
      <c r="Z578" s="48">
        <v>178</v>
      </c>
      <c r="AA578" s="48">
        <v>48</v>
      </c>
      <c r="AB578" s="48">
        <v>0</v>
      </c>
      <c r="AC578" s="48">
        <v>0</v>
      </c>
      <c r="AD578" s="49"/>
      <c r="AE578" s="49"/>
      <c r="AF578" s="49"/>
      <c r="AG578" s="48">
        <v>23</v>
      </c>
      <c r="AH578" s="48">
        <v>85</v>
      </c>
      <c r="AI578" s="48">
        <v>86</v>
      </c>
      <c r="AJ578" s="48">
        <v>22</v>
      </c>
      <c r="AK578" s="48">
        <v>0</v>
      </c>
      <c r="AL578" s="48">
        <v>0</v>
      </c>
    </row>
    <row r="579" spans="1:38" ht="20.100000000000001" customHeight="1" x14ac:dyDescent="0.2">
      <c r="D579" s="2" t="s">
        <v>274</v>
      </c>
      <c r="F579" s="39">
        <v>46</v>
      </c>
      <c r="G579" s="39">
        <v>229</v>
      </c>
      <c r="H579" s="39">
        <v>240</v>
      </c>
      <c r="I579" s="39">
        <v>35</v>
      </c>
      <c r="J579" s="39">
        <v>0</v>
      </c>
      <c r="K579" s="39">
        <v>0</v>
      </c>
      <c r="L579" s="39"/>
      <c r="M579" s="39"/>
      <c r="N579" s="39"/>
      <c r="O579" s="39">
        <v>7</v>
      </c>
      <c r="P579" s="39">
        <v>206</v>
      </c>
      <c r="Q579" s="39">
        <v>204</v>
      </c>
      <c r="R579" s="39">
        <v>9</v>
      </c>
      <c r="S579" s="39">
        <v>0</v>
      </c>
      <c r="T579" s="39">
        <v>0</v>
      </c>
      <c r="U579" s="39"/>
      <c r="V579" s="39"/>
      <c r="W579" s="39"/>
      <c r="X579" s="39">
        <v>49</v>
      </c>
      <c r="Y579" s="39">
        <v>138</v>
      </c>
      <c r="Z579" s="39">
        <v>156</v>
      </c>
      <c r="AA579" s="39">
        <v>31</v>
      </c>
      <c r="AB579" s="39">
        <v>0</v>
      </c>
      <c r="AC579" s="39">
        <v>0</v>
      </c>
      <c r="AD579" s="39"/>
      <c r="AE579" s="39"/>
      <c r="AF579" s="39"/>
      <c r="AG579" s="39">
        <v>5</v>
      </c>
      <c r="AH579" s="39">
        <v>28</v>
      </c>
      <c r="AI579" s="39">
        <v>26</v>
      </c>
      <c r="AJ579" s="39">
        <v>7</v>
      </c>
      <c r="AK579" s="39">
        <v>0</v>
      </c>
      <c r="AL579" s="39">
        <v>0</v>
      </c>
    </row>
    <row r="580" spans="1:38" ht="20.100000000000001" customHeight="1" x14ac:dyDescent="0.2">
      <c r="D580" s="47" t="s">
        <v>275</v>
      </c>
      <c r="F580" s="48">
        <v>0</v>
      </c>
      <c r="G580" s="48">
        <v>332</v>
      </c>
      <c r="H580" s="48">
        <v>292</v>
      </c>
      <c r="I580" s="48">
        <v>40</v>
      </c>
      <c r="J580" s="48">
        <v>0</v>
      </c>
      <c r="K580" s="48">
        <v>0</v>
      </c>
      <c r="L580" s="49"/>
      <c r="M580" s="49"/>
      <c r="N580" s="49"/>
      <c r="O580" s="48">
        <v>0</v>
      </c>
      <c r="P580" s="48">
        <v>70</v>
      </c>
      <c r="Q580" s="48">
        <v>52</v>
      </c>
      <c r="R580" s="48">
        <v>18</v>
      </c>
      <c r="S580" s="48">
        <v>0</v>
      </c>
      <c r="T580" s="48">
        <v>0</v>
      </c>
      <c r="U580" s="49"/>
      <c r="V580" s="49"/>
      <c r="W580" s="49"/>
      <c r="X580" s="48">
        <v>0</v>
      </c>
      <c r="Y580" s="48">
        <v>144</v>
      </c>
      <c r="Z580" s="48">
        <v>126</v>
      </c>
      <c r="AA580" s="48">
        <v>18</v>
      </c>
      <c r="AB580" s="48">
        <v>0</v>
      </c>
      <c r="AC580" s="48">
        <v>0</v>
      </c>
      <c r="AD580" s="49"/>
      <c r="AE580" s="49"/>
      <c r="AF580" s="49"/>
      <c r="AG580" s="48">
        <v>0</v>
      </c>
      <c r="AH580" s="48">
        <v>47</v>
      </c>
      <c r="AI580" s="48">
        <v>40</v>
      </c>
      <c r="AJ580" s="48">
        <v>7</v>
      </c>
      <c r="AK580" s="48">
        <v>0</v>
      </c>
      <c r="AL580" s="48">
        <v>0</v>
      </c>
    </row>
    <row r="581" spans="1:38" ht="20.100000000000001" customHeight="1" x14ac:dyDescent="0.2">
      <c r="D581" s="2" t="s">
        <v>276</v>
      </c>
      <c r="F581" s="39">
        <v>0</v>
      </c>
      <c r="G581" s="39">
        <v>290</v>
      </c>
      <c r="H581" s="39">
        <v>278</v>
      </c>
      <c r="I581" s="39">
        <v>12</v>
      </c>
      <c r="J581" s="39">
        <v>0</v>
      </c>
      <c r="K581" s="39">
        <v>0</v>
      </c>
      <c r="L581" s="39"/>
      <c r="M581" s="39"/>
      <c r="N581" s="39"/>
      <c r="O581" s="39">
        <v>0</v>
      </c>
      <c r="P581" s="39">
        <v>38</v>
      </c>
      <c r="Q581" s="39">
        <v>31</v>
      </c>
      <c r="R581" s="39">
        <v>7</v>
      </c>
      <c r="S581" s="39">
        <v>0</v>
      </c>
      <c r="T581" s="39">
        <v>0</v>
      </c>
      <c r="U581" s="39"/>
      <c r="V581" s="39"/>
      <c r="W581" s="39"/>
      <c r="X581" s="39">
        <v>0</v>
      </c>
      <c r="Y581" s="39">
        <v>165</v>
      </c>
      <c r="Z581" s="39">
        <v>155</v>
      </c>
      <c r="AA581" s="39">
        <v>10</v>
      </c>
      <c r="AB581" s="39">
        <v>0</v>
      </c>
      <c r="AC581" s="39">
        <v>0</v>
      </c>
      <c r="AD581" s="39"/>
      <c r="AE581" s="39"/>
      <c r="AF581" s="39"/>
      <c r="AG581" s="39">
        <v>0</v>
      </c>
      <c r="AH581" s="39">
        <v>3</v>
      </c>
      <c r="AI581" s="39">
        <v>3</v>
      </c>
      <c r="AJ581" s="39">
        <v>0</v>
      </c>
      <c r="AK581" s="39">
        <v>0</v>
      </c>
      <c r="AL581" s="39">
        <v>0</v>
      </c>
    </row>
    <row r="582" spans="1:38" ht="20.100000000000001" customHeight="1" x14ac:dyDescent="0.2"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</row>
    <row r="583" spans="1:38" s="1" customFormat="1" ht="20.100000000000001" customHeight="1" x14ac:dyDescent="0.25">
      <c r="A583" s="3"/>
      <c r="B583" s="6"/>
      <c r="C583" s="51" t="s">
        <v>250</v>
      </c>
      <c r="D583" s="52"/>
      <c r="E583" s="5"/>
      <c r="F583" s="53">
        <v>257</v>
      </c>
      <c r="G583" s="53">
        <v>1900</v>
      </c>
      <c r="H583" s="53">
        <v>1817</v>
      </c>
      <c r="I583" s="53">
        <v>340</v>
      </c>
      <c r="J583" s="53">
        <v>0</v>
      </c>
      <c r="K583" s="53">
        <v>0</v>
      </c>
      <c r="L583" s="54"/>
      <c r="M583" s="54"/>
      <c r="N583" s="54"/>
      <c r="O583" s="53">
        <v>48</v>
      </c>
      <c r="P583" s="53">
        <v>549</v>
      </c>
      <c r="Q583" s="53">
        <v>498</v>
      </c>
      <c r="R583" s="53">
        <v>99</v>
      </c>
      <c r="S583" s="53">
        <v>0</v>
      </c>
      <c r="T583" s="53">
        <v>0</v>
      </c>
      <c r="U583" s="54"/>
      <c r="V583" s="54"/>
      <c r="W583" s="54"/>
      <c r="X583" s="53">
        <v>209</v>
      </c>
      <c r="Y583" s="53">
        <v>1133</v>
      </c>
      <c r="Z583" s="53">
        <v>1106</v>
      </c>
      <c r="AA583" s="53">
        <v>236</v>
      </c>
      <c r="AB583" s="53">
        <v>0</v>
      </c>
      <c r="AC583" s="53">
        <v>0</v>
      </c>
      <c r="AD583" s="54"/>
      <c r="AE583" s="54"/>
      <c r="AF583" s="54"/>
      <c r="AG583" s="53">
        <v>49</v>
      </c>
      <c r="AH583" s="53">
        <v>257</v>
      </c>
      <c r="AI583" s="53">
        <v>255</v>
      </c>
      <c r="AJ583" s="53">
        <v>51</v>
      </c>
      <c r="AK583" s="53">
        <v>0</v>
      </c>
      <c r="AL583" s="53">
        <v>0</v>
      </c>
    </row>
    <row r="584" spans="1:38" ht="20.100000000000001" customHeight="1" x14ac:dyDescent="0.2"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</row>
    <row r="585" spans="1:38" ht="20.100000000000001" customHeight="1" x14ac:dyDescent="0.2">
      <c r="C585" s="3" t="s">
        <v>154</v>
      </c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</row>
    <row r="586" spans="1:38" ht="19.5" customHeight="1" x14ac:dyDescent="0.2">
      <c r="D586" s="50" t="s">
        <v>96</v>
      </c>
      <c r="F586" s="49">
        <v>188</v>
      </c>
      <c r="G586" s="49">
        <v>343</v>
      </c>
      <c r="H586" s="49">
        <v>378</v>
      </c>
      <c r="I586" s="49">
        <v>153</v>
      </c>
      <c r="J586" s="49">
        <v>0</v>
      </c>
      <c r="K586" s="49">
        <v>0</v>
      </c>
      <c r="L586" s="49"/>
      <c r="M586" s="49"/>
      <c r="N586" s="49"/>
      <c r="O586" s="49">
        <v>10</v>
      </c>
      <c r="P586" s="49">
        <v>69</v>
      </c>
      <c r="Q586" s="49">
        <v>66</v>
      </c>
      <c r="R586" s="49">
        <v>13</v>
      </c>
      <c r="S586" s="49">
        <v>0</v>
      </c>
      <c r="T586" s="49">
        <v>0</v>
      </c>
      <c r="U586" s="49"/>
      <c r="V586" s="49"/>
      <c r="W586" s="49"/>
      <c r="X586" s="49">
        <v>43</v>
      </c>
      <c r="Y586" s="49">
        <v>152</v>
      </c>
      <c r="Z586" s="49">
        <v>154</v>
      </c>
      <c r="AA586" s="49">
        <v>41</v>
      </c>
      <c r="AB586" s="49">
        <v>0</v>
      </c>
      <c r="AC586" s="49">
        <v>0</v>
      </c>
      <c r="AD586" s="49"/>
      <c r="AE586" s="49"/>
      <c r="AF586" s="49"/>
      <c r="AG586" s="49">
        <v>6</v>
      </c>
      <c r="AH586" s="49">
        <v>26</v>
      </c>
      <c r="AI586" s="49">
        <v>25</v>
      </c>
      <c r="AJ586" s="49">
        <v>7</v>
      </c>
      <c r="AK586" s="49">
        <v>0</v>
      </c>
      <c r="AL586" s="49">
        <v>0</v>
      </c>
    </row>
    <row r="587" spans="1:38" ht="19.5" customHeight="1" x14ac:dyDescent="0.2">
      <c r="D587" s="47" t="s">
        <v>97</v>
      </c>
      <c r="F587" s="48">
        <v>51</v>
      </c>
      <c r="G587" s="48">
        <v>418</v>
      </c>
      <c r="H587" s="48">
        <v>402</v>
      </c>
      <c r="I587" s="48">
        <v>67</v>
      </c>
      <c r="J587" s="48">
        <v>0</v>
      </c>
      <c r="K587" s="48">
        <v>0</v>
      </c>
      <c r="L587" s="49"/>
      <c r="M587" s="49"/>
      <c r="N587" s="49"/>
      <c r="O587" s="48">
        <v>11</v>
      </c>
      <c r="P587" s="48">
        <v>76</v>
      </c>
      <c r="Q587" s="48">
        <v>80</v>
      </c>
      <c r="R587" s="48">
        <v>7</v>
      </c>
      <c r="S587" s="48">
        <v>0</v>
      </c>
      <c r="T587" s="48">
        <v>0</v>
      </c>
      <c r="U587" s="49"/>
      <c r="V587" s="49"/>
      <c r="W587" s="49"/>
      <c r="X587" s="48">
        <v>23</v>
      </c>
      <c r="Y587" s="48">
        <v>187</v>
      </c>
      <c r="Z587" s="48">
        <v>185</v>
      </c>
      <c r="AA587" s="48">
        <v>25</v>
      </c>
      <c r="AB587" s="48">
        <v>0</v>
      </c>
      <c r="AC587" s="48">
        <v>0</v>
      </c>
      <c r="AD587" s="49"/>
      <c r="AE587" s="49"/>
      <c r="AF587" s="49"/>
      <c r="AG587" s="48">
        <v>4</v>
      </c>
      <c r="AH587" s="48">
        <v>52</v>
      </c>
      <c r="AI587" s="48">
        <v>50</v>
      </c>
      <c r="AJ587" s="48">
        <v>6</v>
      </c>
      <c r="AK587" s="48">
        <v>0</v>
      </c>
      <c r="AL587" s="48">
        <v>0</v>
      </c>
    </row>
    <row r="588" spans="1:38" ht="20.100000000000001" customHeight="1" x14ac:dyDescent="0.2"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</row>
    <row r="589" spans="1:38" s="1" customFormat="1" ht="20.100000000000001" customHeight="1" x14ac:dyDescent="0.25">
      <c r="A589" s="3"/>
      <c r="B589" s="6"/>
      <c r="C589" s="51" t="s">
        <v>159</v>
      </c>
      <c r="D589" s="52"/>
      <c r="E589" s="5"/>
      <c r="F589" s="53">
        <v>239</v>
      </c>
      <c r="G589" s="53">
        <v>761</v>
      </c>
      <c r="H589" s="53">
        <v>780</v>
      </c>
      <c r="I589" s="53">
        <v>220</v>
      </c>
      <c r="J589" s="53">
        <v>0</v>
      </c>
      <c r="K589" s="53">
        <v>0</v>
      </c>
      <c r="L589" s="54"/>
      <c r="M589" s="54"/>
      <c r="N589" s="54"/>
      <c r="O589" s="53">
        <v>21</v>
      </c>
      <c r="P589" s="53">
        <v>145</v>
      </c>
      <c r="Q589" s="53">
        <v>146</v>
      </c>
      <c r="R589" s="53">
        <v>20</v>
      </c>
      <c r="S589" s="53">
        <v>0</v>
      </c>
      <c r="T589" s="53">
        <v>0</v>
      </c>
      <c r="U589" s="54"/>
      <c r="V589" s="54"/>
      <c r="W589" s="54"/>
      <c r="X589" s="53">
        <v>66</v>
      </c>
      <c r="Y589" s="53">
        <v>339</v>
      </c>
      <c r="Z589" s="53">
        <v>339</v>
      </c>
      <c r="AA589" s="53">
        <v>66</v>
      </c>
      <c r="AB589" s="53">
        <v>0</v>
      </c>
      <c r="AC589" s="53">
        <v>0</v>
      </c>
      <c r="AD589" s="54"/>
      <c r="AE589" s="54"/>
      <c r="AF589" s="54"/>
      <c r="AG589" s="53">
        <v>10</v>
      </c>
      <c r="AH589" s="53">
        <v>78</v>
      </c>
      <c r="AI589" s="53">
        <v>75</v>
      </c>
      <c r="AJ589" s="53">
        <v>13</v>
      </c>
      <c r="AK589" s="53">
        <v>0</v>
      </c>
      <c r="AL589" s="53">
        <v>0</v>
      </c>
    </row>
    <row r="590" spans="1:38" s="1" customFormat="1" ht="20.100000000000001" customHeight="1" x14ac:dyDescent="0.2">
      <c r="A590" s="3"/>
      <c r="B590" s="6"/>
      <c r="C590" s="3"/>
      <c r="D590" s="3"/>
      <c r="E590" s="5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</row>
    <row r="591" spans="1:38" s="1" customFormat="1" ht="20.100000000000001" customHeight="1" x14ac:dyDescent="0.25">
      <c r="A591" s="3"/>
      <c r="B591" s="57" t="s">
        <v>277</v>
      </c>
      <c r="C591" s="58"/>
      <c r="D591" s="58"/>
      <c r="E591" s="5"/>
      <c r="F591" s="59">
        <v>606</v>
      </c>
      <c r="G591" s="59">
        <v>3203</v>
      </c>
      <c r="H591" s="59">
        <v>3182</v>
      </c>
      <c r="I591" s="59">
        <v>627</v>
      </c>
      <c r="J591" s="59">
        <v>0</v>
      </c>
      <c r="K591" s="59">
        <v>0</v>
      </c>
      <c r="L591" s="54"/>
      <c r="M591" s="54"/>
      <c r="N591" s="54"/>
      <c r="O591" s="59">
        <v>69</v>
      </c>
      <c r="P591" s="59">
        <v>694</v>
      </c>
      <c r="Q591" s="59">
        <v>644</v>
      </c>
      <c r="R591" s="59">
        <v>119</v>
      </c>
      <c r="S591" s="59">
        <v>0</v>
      </c>
      <c r="T591" s="59">
        <v>0</v>
      </c>
      <c r="U591" s="54"/>
      <c r="V591" s="54"/>
      <c r="W591" s="54"/>
      <c r="X591" s="59">
        <v>275</v>
      </c>
      <c r="Y591" s="59">
        <v>1472</v>
      </c>
      <c r="Z591" s="59">
        <v>1445</v>
      </c>
      <c r="AA591" s="59">
        <v>302</v>
      </c>
      <c r="AB591" s="59">
        <v>0</v>
      </c>
      <c r="AC591" s="59">
        <v>0</v>
      </c>
      <c r="AD591" s="54"/>
      <c r="AE591" s="54"/>
      <c r="AF591" s="54"/>
      <c r="AG591" s="59">
        <v>59</v>
      </c>
      <c r="AH591" s="59">
        <v>335</v>
      </c>
      <c r="AI591" s="59">
        <v>330</v>
      </c>
      <c r="AJ591" s="59">
        <v>64</v>
      </c>
      <c r="AK591" s="59">
        <v>0</v>
      </c>
      <c r="AL591" s="59">
        <v>0</v>
      </c>
    </row>
    <row r="592" spans="1:38" ht="20.100000000000001" customHeight="1" x14ac:dyDescent="0.2"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</row>
    <row r="593" spans="1:38" ht="20.100000000000001" customHeight="1" x14ac:dyDescent="0.2">
      <c r="B593" s="6" t="s">
        <v>278</v>
      </c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</row>
    <row r="594" spans="1:38" ht="20.100000000000001" customHeight="1" x14ac:dyDescent="0.2">
      <c r="C594" s="3" t="s">
        <v>154</v>
      </c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</row>
    <row r="595" spans="1:38" ht="20.100000000000001" customHeight="1" x14ac:dyDescent="0.2">
      <c r="D595" s="2" t="s">
        <v>122</v>
      </c>
      <c r="F595" s="39">
        <v>313</v>
      </c>
      <c r="G595" s="39">
        <v>719</v>
      </c>
      <c r="H595" s="39">
        <v>748</v>
      </c>
      <c r="I595" s="39">
        <v>284</v>
      </c>
      <c r="J595" s="39">
        <v>0</v>
      </c>
      <c r="K595" s="39">
        <v>0</v>
      </c>
      <c r="L595" s="39"/>
      <c r="M595" s="39"/>
      <c r="N595" s="39"/>
      <c r="O595" s="39">
        <v>27</v>
      </c>
      <c r="P595" s="39">
        <v>59</v>
      </c>
      <c r="Q595" s="39">
        <v>54</v>
      </c>
      <c r="R595" s="39">
        <v>32</v>
      </c>
      <c r="S595" s="39">
        <v>0</v>
      </c>
      <c r="T595" s="39">
        <v>0</v>
      </c>
      <c r="U595" s="39"/>
      <c r="V595" s="39"/>
      <c r="W595" s="39"/>
      <c r="X595" s="39">
        <v>33</v>
      </c>
      <c r="Y595" s="39">
        <v>76</v>
      </c>
      <c r="Z595" s="39">
        <v>66</v>
      </c>
      <c r="AA595" s="39">
        <v>43</v>
      </c>
      <c r="AB595" s="39">
        <v>0</v>
      </c>
      <c r="AC595" s="39">
        <v>0</v>
      </c>
      <c r="AD595" s="39"/>
      <c r="AE595" s="39"/>
      <c r="AF595" s="39"/>
      <c r="AG595" s="39">
        <v>15</v>
      </c>
      <c r="AH595" s="39">
        <v>50</v>
      </c>
      <c r="AI595" s="39">
        <v>39</v>
      </c>
      <c r="AJ595" s="39">
        <v>26</v>
      </c>
      <c r="AK595" s="39">
        <v>0</v>
      </c>
      <c r="AL595" s="39">
        <v>0</v>
      </c>
    </row>
    <row r="596" spans="1:38" ht="19.5" customHeight="1" x14ac:dyDescent="0.2">
      <c r="D596" s="47" t="s">
        <v>135</v>
      </c>
      <c r="F596" s="48">
        <v>125</v>
      </c>
      <c r="G596" s="48">
        <v>1229</v>
      </c>
      <c r="H596" s="48">
        <v>1273</v>
      </c>
      <c r="I596" s="48">
        <v>81</v>
      </c>
      <c r="J596" s="48">
        <v>0</v>
      </c>
      <c r="K596" s="48">
        <v>0</v>
      </c>
      <c r="L596" s="49"/>
      <c r="M596" s="49"/>
      <c r="N596" s="49"/>
      <c r="O596" s="48">
        <v>15</v>
      </c>
      <c r="P596" s="48">
        <v>112</v>
      </c>
      <c r="Q596" s="48">
        <v>116</v>
      </c>
      <c r="R596" s="48">
        <v>11</v>
      </c>
      <c r="S596" s="48">
        <v>0</v>
      </c>
      <c r="T596" s="48">
        <v>0</v>
      </c>
      <c r="U596" s="49"/>
      <c r="V596" s="49"/>
      <c r="W596" s="49"/>
      <c r="X596" s="48">
        <v>17</v>
      </c>
      <c r="Y596" s="48">
        <v>112</v>
      </c>
      <c r="Z596" s="48">
        <v>118</v>
      </c>
      <c r="AA596" s="48">
        <v>11</v>
      </c>
      <c r="AB596" s="48">
        <v>0</v>
      </c>
      <c r="AC596" s="48">
        <v>0</v>
      </c>
      <c r="AD596" s="49"/>
      <c r="AE596" s="49"/>
      <c r="AF596" s="49"/>
      <c r="AG596" s="48">
        <v>6</v>
      </c>
      <c r="AH596" s="48">
        <v>43</v>
      </c>
      <c r="AI596" s="48">
        <v>45</v>
      </c>
      <c r="AJ596" s="48">
        <v>4</v>
      </c>
      <c r="AK596" s="48">
        <v>0</v>
      </c>
      <c r="AL596" s="48">
        <v>0</v>
      </c>
    </row>
    <row r="597" spans="1:38" ht="20.100000000000001" customHeight="1" x14ac:dyDescent="0.2">
      <c r="D597" s="2" t="s">
        <v>98</v>
      </c>
      <c r="F597" s="39">
        <v>273</v>
      </c>
      <c r="G597" s="39">
        <v>1227</v>
      </c>
      <c r="H597" s="39">
        <v>1247</v>
      </c>
      <c r="I597" s="39">
        <v>253</v>
      </c>
      <c r="J597" s="39">
        <v>0</v>
      </c>
      <c r="K597" s="39">
        <v>0</v>
      </c>
      <c r="L597" s="39"/>
      <c r="M597" s="39"/>
      <c r="N597" s="39"/>
      <c r="O597" s="39">
        <v>17</v>
      </c>
      <c r="P597" s="39">
        <v>87</v>
      </c>
      <c r="Q597" s="39">
        <v>82</v>
      </c>
      <c r="R597" s="39">
        <v>22</v>
      </c>
      <c r="S597" s="39">
        <v>0</v>
      </c>
      <c r="T597" s="39">
        <v>0</v>
      </c>
      <c r="U597" s="39"/>
      <c r="V597" s="39"/>
      <c r="W597" s="39"/>
      <c r="X597" s="39">
        <v>89</v>
      </c>
      <c r="Y597" s="39">
        <v>121</v>
      </c>
      <c r="Z597" s="39">
        <v>139</v>
      </c>
      <c r="AA597" s="39">
        <v>71</v>
      </c>
      <c r="AB597" s="39">
        <v>0</v>
      </c>
      <c r="AC597" s="39">
        <v>0</v>
      </c>
      <c r="AD597" s="39"/>
      <c r="AE597" s="39"/>
      <c r="AF597" s="39"/>
      <c r="AG597" s="39">
        <v>9</v>
      </c>
      <c r="AH597" s="39">
        <v>39</v>
      </c>
      <c r="AI597" s="39">
        <v>37</v>
      </c>
      <c r="AJ597" s="39">
        <v>11</v>
      </c>
      <c r="AK597" s="39">
        <v>0</v>
      </c>
      <c r="AL597" s="39">
        <v>0</v>
      </c>
    </row>
    <row r="598" spans="1:38" ht="19.5" customHeight="1" x14ac:dyDescent="0.2">
      <c r="D598" s="47" t="s">
        <v>136</v>
      </c>
      <c r="F598" s="48">
        <v>175</v>
      </c>
      <c r="G598" s="48">
        <v>968</v>
      </c>
      <c r="H598" s="48">
        <v>947</v>
      </c>
      <c r="I598" s="48">
        <v>196</v>
      </c>
      <c r="J598" s="48">
        <v>0</v>
      </c>
      <c r="K598" s="48">
        <v>0</v>
      </c>
      <c r="L598" s="49"/>
      <c r="M598" s="49"/>
      <c r="N598" s="49"/>
      <c r="O598" s="48">
        <v>21</v>
      </c>
      <c r="P598" s="48">
        <v>172</v>
      </c>
      <c r="Q598" s="48">
        <v>161</v>
      </c>
      <c r="R598" s="48">
        <v>32</v>
      </c>
      <c r="S598" s="48">
        <v>0</v>
      </c>
      <c r="T598" s="48">
        <v>0</v>
      </c>
      <c r="U598" s="49"/>
      <c r="V598" s="49"/>
      <c r="W598" s="49"/>
      <c r="X598" s="48">
        <v>29</v>
      </c>
      <c r="Y598" s="48">
        <v>88</v>
      </c>
      <c r="Z598" s="48">
        <v>76</v>
      </c>
      <c r="AA598" s="48">
        <v>41</v>
      </c>
      <c r="AB598" s="48">
        <v>0</v>
      </c>
      <c r="AC598" s="48">
        <v>0</v>
      </c>
      <c r="AD598" s="49"/>
      <c r="AE598" s="49"/>
      <c r="AF598" s="49"/>
      <c r="AG598" s="48">
        <v>6</v>
      </c>
      <c r="AH598" s="48">
        <v>55</v>
      </c>
      <c r="AI598" s="48">
        <v>50</v>
      </c>
      <c r="AJ598" s="48">
        <v>11</v>
      </c>
      <c r="AK598" s="48">
        <v>0</v>
      </c>
      <c r="AL598" s="48">
        <v>0</v>
      </c>
    </row>
    <row r="599" spans="1:38" ht="20.100000000000001" customHeight="1" x14ac:dyDescent="0.2">
      <c r="D599" s="2" t="s">
        <v>100</v>
      </c>
      <c r="F599" s="39">
        <v>355</v>
      </c>
      <c r="G599" s="39">
        <v>2314</v>
      </c>
      <c r="H599" s="39">
        <v>2356</v>
      </c>
      <c r="I599" s="39">
        <v>313</v>
      </c>
      <c r="J599" s="39">
        <v>0</v>
      </c>
      <c r="K599" s="39">
        <v>0</v>
      </c>
      <c r="L599" s="39"/>
      <c r="M599" s="39"/>
      <c r="N599" s="39"/>
      <c r="O599" s="39">
        <v>8</v>
      </c>
      <c r="P599" s="39">
        <v>167</v>
      </c>
      <c r="Q599" s="39">
        <v>145</v>
      </c>
      <c r="R599" s="39">
        <v>30</v>
      </c>
      <c r="S599" s="39">
        <v>0</v>
      </c>
      <c r="T599" s="39">
        <v>0</v>
      </c>
      <c r="U599" s="39"/>
      <c r="V599" s="39"/>
      <c r="W599" s="39"/>
      <c r="X599" s="39">
        <v>24</v>
      </c>
      <c r="Y599" s="39">
        <v>106</v>
      </c>
      <c r="Z599" s="39">
        <v>115</v>
      </c>
      <c r="AA599" s="39">
        <v>15</v>
      </c>
      <c r="AB599" s="39">
        <v>0</v>
      </c>
      <c r="AC599" s="39">
        <v>0</v>
      </c>
      <c r="AD599" s="39"/>
      <c r="AE599" s="39"/>
      <c r="AF599" s="39"/>
      <c r="AG599" s="39">
        <v>13</v>
      </c>
      <c r="AH599" s="39">
        <v>54</v>
      </c>
      <c r="AI599" s="39">
        <v>63</v>
      </c>
      <c r="AJ599" s="39">
        <v>4</v>
      </c>
      <c r="AK599" s="39">
        <v>0</v>
      </c>
      <c r="AL599" s="39">
        <v>0</v>
      </c>
    </row>
    <row r="600" spans="1:38" ht="19.5" customHeight="1" x14ac:dyDescent="0.2">
      <c r="D600" s="47" t="s">
        <v>101</v>
      </c>
      <c r="F600" s="48">
        <v>132</v>
      </c>
      <c r="G600" s="48">
        <v>641</v>
      </c>
      <c r="H600" s="48">
        <v>659</v>
      </c>
      <c r="I600" s="48">
        <v>114</v>
      </c>
      <c r="J600" s="48">
        <v>0</v>
      </c>
      <c r="K600" s="48">
        <v>0</v>
      </c>
      <c r="L600" s="49"/>
      <c r="M600" s="49"/>
      <c r="N600" s="49"/>
      <c r="O600" s="48">
        <v>9</v>
      </c>
      <c r="P600" s="48">
        <v>36</v>
      </c>
      <c r="Q600" s="48">
        <v>37</v>
      </c>
      <c r="R600" s="48">
        <v>8</v>
      </c>
      <c r="S600" s="48">
        <v>0</v>
      </c>
      <c r="T600" s="48">
        <v>0</v>
      </c>
      <c r="U600" s="49"/>
      <c r="V600" s="49"/>
      <c r="W600" s="49"/>
      <c r="X600" s="48">
        <v>14</v>
      </c>
      <c r="Y600" s="48">
        <v>80</v>
      </c>
      <c r="Z600" s="48">
        <v>77</v>
      </c>
      <c r="AA600" s="48">
        <v>17</v>
      </c>
      <c r="AB600" s="48">
        <v>0</v>
      </c>
      <c r="AC600" s="48">
        <v>0</v>
      </c>
      <c r="AD600" s="49"/>
      <c r="AE600" s="49"/>
      <c r="AF600" s="49"/>
      <c r="AG600" s="48">
        <v>3</v>
      </c>
      <c r="AH600" s="48">
        <v>18</v>
      </c>
      <c r="AI600" s="48">
        <v>19</v>
      </c>
      <c r="AJ600" s="48">
        <v>2</v>
      </c>
      <c r="AK600" s="48">
        <v>0</v>
      </c>
      <c r="AL600" s="48">
        <v>0</v>
      </c>
    </row>
    <row r="601" spans="1:38" ht="20.100000000000001" customHeight="1" x14ac:dyDescent="0.2">
      <c r="B601" s="5"/>
      <c r="D601" s="2" t="s">
        <v>102</v>
      </c>
      <c r="F601" s="39">
        <v>172</v>
      </c>
      <c r="G601" s="39">
        <v>552</v>
      </c>
      <c r="H601" s="39">
        <v>549</v>
      </c>
      <c r="I601" s="39">
        <v>175</v>
      </c>
      <c r="J601" s="39">
        <v>0</v>
      </c>
      <c r="K601" s="39">
        <v>0</v>
      </c>
      <c r="L601" s="39"/>
      <c r="M601" s="39"/>
      <c r="N601" s="39"/>
      <c r="O601" s="39">
        <v>15</v>
      </c>
      <c r="P601" s="39">
        <v>92</v>
      </c>
      <c r="Q601" s="39">
        <v>61</v>
      </c>
      <c r="R601" s="39">
        <v>46</v>
      </c>
      <c r="S601" s="39">
        <v>0</v>
      </c>
      <c r="T601" s="39">
        <v>0</v>
      </c>
      <c r="U601" s="39"/>
      <c r="V601" s="39"/>
      <c r="W601" s="39"/>
      <c r="X601" s="39">
        <v>24</v>
      </c>
      <c r="Y601" s="39">
        <v>103</v>
      </c>
      <c r="Z601" s="39">
        <v>91</v>
      </c>
      <c r="AA601" s="39">
        <v>36</v>
      </c>
      <c r="AB601" s="39">
        <v>0</v>
      </c>
      <c r="AC601" s="39">
        <v>0</v>
      </c>
      <c r="AD601" s="39"/>
      <c r="AE601" s="39"/>
      <c r="AF601" s="39"/>
      <c r="AG601" s="39">
        <v>8</v>
      </c>
      <c r="AH601" s="39">
        <v>41</v>
      </c>
      <c r="AI601" s="39">
        <v>38</v>
      </c>
      <c r="AJ601" s="39">
        <v>11</v>
      </c>
      <c r="AK601" s="39">
        <v>0</v>
      </c>
      <c r="AL601" s="39">
        <v>0</v>
      </c>
    </row>
    <row r="602" spans="1:38" ht="19.5" customHeight="1" x14ac:dyDescent="0.2">
      <c r="D602" s="47" t="s">
        <v>103</v>
      </c>
      <c r="F602" s="48">
        <v>235</v>
      </c>
      <c r="G602" s="48">
        <v>2021</v>
      </c>
      <c r="H602" s="48">
        <v>2056</v>
      </c>
      <c r="I602" s="48">
        <v>200</v>
      </c>
      <c r="J602" s="48">
        <v>0</v>
      </c>
      <c r="K602" s="48">
        <v>0</v>
      </c>
      <c r="L602" s="49"/>
      <c r="M602" s="49"/>
      <c r="N602" s="49"/>
      <c r="O602" s="48">
        <v>5</v>
      </c>
      <c r="P602" s="48">
        <v>89</v>
      </c>
      <c r="Q602" s="48">
        <v>89</v>
      </c>
      <c r="R602" s="48">
        <v>5</v>
      </c>
      <c r="S602" s="48">
        <v>0</v>
      </c>
      <c r="T602" s="48">
        <v>0</v>
      </c>
      <c r="U602" s="49"/>
      <c r="V602" s="49"/>
      <c r="W602" s="49"/>
      <c r="X602" s="48">
        <v>21</v>
      </c>
      <c r="Y602" s="48">
        <v>88</v>
      </c>
      <c r="Z602" s="48">
        <v>95</v>
      </c>
      <c r="AA602" s="48">
        <v>14</v>
      </c>
      <c r="AB602" s="48">
        <v>0</v>
      </c>
      <c r="AC602" s="48">
        <v>0</v>
      </c>
      <c r="AD602" s="49"/>
      <c r="AE602" s="49"/>
      <c r="AF602" s="49"/>
      <c r="AG602" s="48">
        <v>6</v>
      </c>
      <c r="AH602" s="48">
        <v>36</v>
      </c>
      <c r="AI602" s="48">
        <v>40</v>
      </c>
      <c r="AJ602" s="48">
        <v>2</v>
      </c>
      <c r="AK602" s="48">
        <v>0</v>
      </c>
      <c r="AL602" s="48">
        <v>0</v>
      </c>
    </row>
    <row r="603" spans="1:38" ht="20.100000000000001" customHeight="1" x14ac:dyDescent="0.2">
      <c r="B603" s="5"/>
      <c r="D603" s="50" t="s">
        <v>137</v>
      </c>
      <c r="F603" s="49">
        <v>482</v>
      </c>
      <c r="G603" s="49">
        <v>2851</v>
      </c>
      <c r="H603" s="49">
        <v>2661</v>
      </c>
      <c r="I603" s="49">
        <v>672</v>
      </c>
      <c r="J603" s="49">
        <v>0</v>
      </c>
      <c r="K603" s="49">
        <v>0</v>
      </c>
      <c r="L603" s="49"/>
      <c r="M603" s="49"/>
      <c r="N603" s="49"/>
      <c r="O603" s="49">
        <v>23</v>
      </c>
      <c r="P603" s="49">
        <v>185</v>
      </c>
      <c r="Q603" s="49">
        <v>163</v>
      </c>
      <c r="R603" s="49">
        <v>45</v>
      </c>
      <c r="S603" s="49">
        <v>0</v>
      </c>
      <c r="T603" s="49">
        <v>0</v>
      </c>
      <c r="U603" s="49"/>
      <c r="V603" s="49"/>
      <c r="W603" s="49"/>
      <c r="X603" s="49">
        <v>35</v>
      </c>
      <c r="Y603" s="49">
        <v>160</v>
      </c>
      <c r="Z603" s="49">
        <v>158</v>
      </c>
      <c r="AA603" s="49">
        <v>37</v>
      </c>
      <c r="AB603" s="49">
        <v>0</v>
      </c>
      <c r="AC603" s="49">
        <v>0</v>
      </c>
      <c r="AD603" s="49"/>
      <c r="AE603" s="49"/>
      <c r="AF603" s="49"/>
      <c r="AG603" s="49">
        <v>8</v>
      </c>
      <c r="AH603" s="49">
        <v>64</v>
      </c>
      <c r="AI603" s="49">
        <v>56</v>
      </c>
      <c r="AJ603" s="49">
        <v>16</v>
      </c>
      <c r="AK603" s="49">
        <v>0</v>
      </c>
      <c r="AL603" s="49">
        <v>0</v>
      </c>
    </row>
    <row r="604" spans="1:38" ht="19.5" customHeight="1" x14ac:dyDescent="0.2">
      <c r="D604" s="47" t="s">
        <v>105</v>
      </c>
      <c r="F604" s="48">
        <v>136</v>
      </c>
      <c r="G604" s="48">
        <v>476</v>
      </c>
      <c r="H604" s="48">
        <v>414</v>
      </c>
      <c r="I604" s="48">
        <v>198</v>
      </c>
      <c r="J604" s="48">
        <v>0</v>
      </c>
      <c r="K604" s="48">
        <v>0</v>
      </c>
      <c r="L604" s="49"/>
      <c r="M604" s="49"/>
      <c r="N604" s="49"/>
      <c r="O604" s="48">
        <v>23</v>
      </c>
      <c r="P604" s="48">
        <v>24</v>
      </c>
      <c r="Q604" s="48">
        <v>26</v>
      </c>
      <c r="R604" s="48">
        <v>21</v>
      </c>
      <c r="S604" s="48">
        <v>0</v>
      </c>
      <c r="T604" s="48">
        <v>0</v>
      </c>
      <c r="U604" s="49"/>
      <c r="V604" s="49"/>
      <c r="W604" s="49"/>
      <c r="X604" s="48">
        <v>23</v>
      </c>
      <c r="Y604" s="48">
        <v>65</v>
      </c>
      <c r="Z604" s="48">
        <v>54</v>
      </c>
      <c r="AA604" s="48">
        <v>34</v>
      </c>
      <c r="AB604" s="48">
        <v>0</v>
      </c>
      <c r="AC604" s="48">
        <v>0</v>
      </c>
      <c r="AD604" s="49"/>
      <c r="AE604" s="49"/>
      <c r="AF604" s="49"/>
      <c r="AG604" s="48">
        <v>12</v>
      </c>
      <c r="AH604" s="48">
        <v>41</v>
      </c>
      <c r="AI604" s="48">
        <v>48</v>
      </c>
      <c r="AJ604" s="48">
        <v>5</v>
      </c>
      <c r="AK604" s="48">
        <v>0</v>
      </c>
      <c r="AL604" s="48">
        <v>0</v>
      </c>
    </row>
    <row r="605" spans="1:38" ht="20.100000000000001" customHeight="1" x14ac:dyDescent="0.2">
      <c r="B605" s="5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</row>
    <row r="606" spans="1:38" s="1" customFormat="1" ht="20.100000000000001" customHeight="1" x14ac:dyDescent="0.25">
      <c r="A606" s="3"/>
      <c r="B606" s="6"/>
      <c r="C606" s="51" t="s">
        <v>159</v>
      </c>
      <c r="D606" s="52"/>
      <c r="E606" s="5"/>
      <c r="F606" s="53">
        <v>2398</v>
      </c>
      <c r="G606" s="53">
        <v>12998</v>
      </c>
      <c r="H606" s="53">
        <v>12910</v>
      </c>
      <c r="I606" s="53">
        <v>2486</v>
      </c>
      <c r="J606" s="53">
        <v>0</v>
      </c>
      <c r="K606" s="53">
        <v>0</v>
      </c>
      <c r="L606" s="54"/>
      <c r="M606" s="54"/>
      <c r="N606" s="54"/>
      <c r="O606" s="53">
        <v>163</v>
      </c>
      <c r="P606" s="53">
        <v>1023</v>
      </c>
      <c r="Q606" s="53">
        <v>934</v>
      </c>
      <c r="R606" s="53">
        <v>252</v>
      </c>
      <c r="S606" s="53">
        <v>0</v>
      </c>
      <c r="T606" s="53">
        <v>0</v>
      </c>
      <c r="U606" s="54"/>
      <c r="V606" s="54"/>
      <c r="W606" s="54"/>
      <c r="X606" s="53">
        <v>309</v>
      </c>
      <c r="Y606" s="53">
        <v>999</v>
      </c>
      <c r="Z606" s="53">
        <v>989</v>
      </c>
      <c r="AA606" s="53">
        <v>319</v>
      </c>
      <c r="AB606" s="53">
        <v>0</v>
      </c>
      <c r="AC606" s="53">
        <v>0</v>
      </c>
      <c r="AD606" s="54"/>
      <c r="AE606" s="54"/>
      <c r="AF606" s="54"/>
      <c r="AG606" s="53">
        <v>86</v>
      </c>
      <c r="AH606" s="53">
        <v>441</v>
      </c>
      <c r="AI606" s="53">
        <v>435</v>
      </c>
      <c r="AJ606" s="53">
        <v>92</v>
      </c>
      <c r="AK606" s="53">
        <v>0</v>
      </c>
      <c r="AL606" s="53">
        <v>0</v>
      </c>
    </row>
    <row r="607" spans="1:38" s="1" customFormat="1" ht="20.100000000000001" customHeight="1" x14ac:dyDescent="0.2">
      <c r="A607" s="3"/>
      <c r="B607" s="6"/>
      <c r="C607" s="3"/>
      <c r="D607" s="3"/>
      <c r="E607" s="5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</row>
    <row r="608" spans="1:38" s="1" customFormat="1" ht="20.100000000000001" customHeight="1" x14ac:dyDescent="0.25">
      <c r="A608" s="3"/>
      <c r="B608" s="57" t="s">
        <v>279</v>
      </c>
      <c r="C608" s="58"/>
      <c r="D608" s="58"/>
      <c r="E608" s="5"/>
      <c r="F608" s="59">
        <v>2398</v>
      </c>
      <c r="G608" s="59">
        <v>12998</v>
      </c>
      <c r="H608" s="59">
        <v>12910</v>
      </c>
      <c r="I608" s="59">
        <v>2486</v>
      </c>
      <c r="J608" s="59">
        <v>0</v>
      </c>
      <c r="K608" s="59">
        <v>0</v>
      </c>
      <c r="L608" s="54"/>
      <c r="M608" s="54"/>
      <c r="N608" s="54"/>
      <c r="O608" s="59">
        <v>163</v>
      </c>
      <c r="P608" s="59">
        <v>1023</v>
      </c>
      <c r="Q608" s="59">
        <v>934</v>
      </c>
      <c r="R608" s="59">
        <v>252</v>
      </c>
      <c r="S608" s="59">
        <v>0</v>
      </c>
      <c r="T608" s="59">
        <v>0</v>
      </c>
      <c r="U608" s="54"/>
      <c r="V608" s="54"/>
      <c r="W608" s="54"/>
      <c r="X608" s="59">
        <v>309</v>
      </c>
      <c r="Y608" s="59">
        <v>999</v>
      </c>
      <c r="Z608" s="59">
        <v>989</v>
      </c>
      <c r="AA608" s="59">
        <v>319</v>
      </c>
      <c r="AB608" s="59">
        <v>0</v>
      </c>
      <c r="AC608" s="59">
        <v>0</v>
      </c>
      <c r="AD608" s="54"/>
      <c r="AE608" s="54"/>
      <c r="AF608" s="54"/>
      <c r="AG608" s="59">
        <v>86</v>
      </c>
      <c r="AH608" s="59">
        <v>441</v>
      </c>
      <c r="AI608" s="59">
        <v>435</v>
      </c>
      <c r="AJ608" s="59">
        <v>92</v>
      </c>
      <c r="AK608" s="59">
        <v>0</v>
      </c>
      <c r="AL608" s="59">
        <v>0</v>
      </c>
    </row>
    <row r="609" spans="1:38" ht="20.100000000000001" customHeight="1" x14ac:dyDescent="0.2"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</row>
    <row r="610" spans="1:38" ht="20.100000000000001" customHeight="1" x14ac:dyDescent="0.2">
      <c r="B610" s="6" t="s">
        <v>280</v>
      </c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</row>
    <row r="611" spans="1:38" ht="20.100000000000001" customHeight="1" x14ac:dyDescent="0.2">
      <c r="C611" s="3" t="s">
        <v>0</v>
      </c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</row>
    <row r="612" spans="1:38" ht="20.100000000000001" customHeight="1" x14ac:dyDescent="0.2">
      <c r="D612" s="2" t="s">
        <v>122</v>
      </c>
      <c r="F612" s="39">
        <v>24</v>
      </c>
      <c r="G612" s="39">
        <v>188</v>
      </c>
      <c r="H612" s="39">
        <v>193</v>
      </c>
      <c r="I612" s="39">
        <v>19</v>
      </c>
      <c r="J612" s="39">
        <v>0</v>
      </c>
      <c r="K612" s="39">
        <v>0</v>
      </c>
      <c r="L612" s="39"/>
      <c r="M612" s="39"/>
      <c r="N612" s="39"/>
      <c r="O612" s="39">
        <v>0</v>
      </c>
      <c r="P612" s="39">
        <v>0</v>
      </c>
      <c r="Q612" s="39">
        <v>0</v>
      </c>
      <c r="R612" s="39">
        <v>0</v>
      </c>
      <c r="S612" s="39">
        <v>0</v>
      </c>
      <c r="T612" s="39">
        <v>0</v>
      </c>
      <c r="U612" s="39"/>
      <c r="V612" s="39"/>
      <c r="W612" s="39"/>
      <c r="X612" s="39">
        <v>0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/>
      <c r="AE612" s="39"/>
      <c r="AF612" s="39"/>
      <c r="AG612" s="39">
        <v>0</v>
      </c>
      <c r="AH612" s="39">
        <v>0</v>
      </c>
      <c r="AI612" s="39">
        <v>0</v>
      </c>
      <c r="AJ612" s="39">
        <v>0</v>
      </c>
      <c r="AK612" s="39">
        <v>0</v>
      </c>
      <c r="AL612" s="39">
        <v>0</v>
      </c>
    </row>
    <row r="613" spans="1:38" ht="19.5" customHeight="1" x14ac:dyDescent="0.2">
      <c r="D613" s="47" t="s">
        <v>135</v>
      </c>
      <c r="F613" s="48">
        <v>64</v>
      </c>
      <c r="G613" s="48">
        <v>712</v>
      </c>
      <c r="H613" s="48">
        <v>713</v>
      </c>
      <c r="I613" s="48">
        <v>63</v>
      </c>
      <c r="J613" s="48">
        <v>0</v>
      </c>
      <c r="K613" s="48">
        <v>0</v>
      </c>
      <c r="L613" s="49"/>
      <c r="M613" s="49"/>
      <c r="N613" s="49"/>
      <c r="O613" s="48">
        <v>0</v>
      </c>
      <c r="P613" s="48">
        <v>1</v>
      </c>
      <c r="Q613" s="48">
        <v>1</v>
      </c>
      <c r="R613" s="48">
        <v>0</v>
      </c>
      <c r="S613" s="48">
        <v>0</v>
      </c>
      <c r="T613" s="48">
        <v>0</v>
      </c>
      <c r="U613" s="49"/>
      <c r="V613" s="49"/>
      <c r="W613" s="49"/>
      <c r="X613" s="48">
        <v>0</v>
      </c>
      <c r="Y613" s="48">
        <v>0</v>
      </c>
      <c r="Z613" s="48">
        <v>0</v>
      </c>
      <c r="AA613" s="48">
        <v>0</v>
      </c>
      <c r="AB613" s="48">
        <v>0</v>
      </c>
      <c r="AC613" s="48">
        <v>0</v>
      </c>
      <c r="AD613" s="49"/>
      <c r="AE613" s="49"/>
      <c r="AF613" s="49"/>
      <c r="AG613" s="48">
        <v>0</v>
      </c>
      <c r="AH613" s="48">
        <v>0</v>
      </c>
      <c r="AI613" s="48">
        <v>0</v>
      </c>
      <c r="AJ613" s="48">
        <v>0</v>
      </c>
      <c r="AK613" s="48">
        <v>0</v>
      </c>
      <c r="AL613" s="48">
        <v>0</v>
      </c>
    </row>
    <row r="614" spans="1:38" ht="20.100000000000001" customHeight="1" x14ac:dyDescent="0.2">
      <c r="D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</row>
    <row r="615" spans="1:38" s="1" customFormat="1" ht="20.100000000000001" customHeight="1" x14ac:dyDescent="0.25">
      <c r="A615" s="3"/>
      <c r="B615" s="6"/>
      <c r="C615" s="51" t="s">
        <v>120</v>
      </c>
      <c r="D615" s="52"/>
      <c r="E615" s="5"/>
      <c r="F615" s="53">
        <v>88</v>
      </c>
      <c r="G615" s="53">
        <v>900</v>
      </c>
      <c r="H615" s="53">
        <v>906</v>
      </c>
      <c r="I615" s="53">
        <v>82</v>
      </c>
      <c r="J615" s="53">
        <v>0</v>
      </c>
      <c r="K615" s="53">
        <v>0</v>
      </c>
      <c r="L615" s="54"/>
      <c r="M615" s="54"/>
      <c r="N615" s="54"/>
      <c r="O615" s="53">
        <v>0</v>
      </c>
      <c r="P615" s="53">
        <v>1</v>
      </c>
      <c r="Q615" s="53">
        <v>1</v>
      </c>
      <c r="R615" s="53">
        <v>0</v>
      </c>
      <c r="S615" s="53">
        <v>0</v>
      </c>
      <c r="T615" s="53">
        <v>0</v>
      </c>
      <c r="U615" s="54"/>
      <c r="V615" s="54"/>
      <c r="W615" s="54"/>
      <c r="X615" s="53">
        <v>0</v>
      </c>
      <c r="Y615" s="53">
        <v>0</v>
      </c>
      <c r="Z615" s="53">
        <v>0</v>
      </c>
      <c r="AA615" s="53">
        <v>0</v>
      </c>
      <c r="AB615" s="53">
        <v>0</v>
      </c>
      <c r="AC615" s="53">
        <v>0</v>
      </c>
      <c r="AD615" s="54"/>
      <c r="AE615" s="54"/>
      <c r="AF615" s="54"/>
      <c r="AG615" s="53">
        <v>0</v>
      </c>
      <c r="AH615" s="53">
        <v>0</v>
      </c>
      <c r="AI615" s="53">
        <v>0</v>
      </c>
      <c r="AJ615" s="53">
        <v>0</v>
      </c>
      <c r="AK615" s="53">
        <v>0</v>
      </c>
      <c r="AL615" s="53">
        <v>0</v>
      </c>
    </row>
    <row r="616" spans="1:38" ht="20.100000000000001" customHeight="1" x14ac:dyDescent="0.2">
      <c r="D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</row>
    <row r="617" spans="1:38" ht="20.100000000000001" customHeight="1" x14ac:dyDescent="0.2">
      <c r="C617" s="3" t="s">
        <v>249</v>
      </c>
      <c r="D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</row>
    <row r="618" spans="1:38" ht="20.100000000000001" customHeight="1" x14ac:dyDescent="0.2">
      <c r="D618" s="2" t="s">
        <v>96</v>
      </c>
      <c r="F618" s="39">
        <v>3</v>
      </c>
      <c r="G618" s="39">
        <v>46</v>
      </c>
      <c r="H618" s="39">
        <v>49</v>
      </c>
      <c r="I618" s="39">
        <v>0</v>
      </c>
      <c r="J618" s="39">
        <v>0</v>
      </c>
      <c r="K618" s="39">
        <v>0</v>
      </c>
      <c r="L618" s="39"/>
      <c r="M618" s="39"/>
      <c r="N618" s="39"/>
      <c r="O618" s="39">
        <v>6</v>
      </c>
      <c r="P618" s="39">
        <v>45</v>
      </c>
      <c r="Q618" s="39">
        <v>51</v>
      </c>
      <c r="R618" s="39">
        <v>0</v>
      </c>
      <c r="S618" s="39">
        <v>0</v>
      </c>
      <c r="T618" s="39">
        <v>0</v>
      </c>
      <c r="U618" s="39"/>
      <c r="V618" s="39"/>
      <c r="W618" s="39"/>
      <c r="X618" s="39">
        <v>11</v>
      </c>
      <c r="Y618" s="39">
        <v>75</v>
      </c>
      <c r="Z618" s="39">
        <v>78</v>
      </c>
      <c r="AA618" s="39">
        <v>8</v>
      </c>
      <c r="AB618" s="39">
        <v>0</v>
      </c>
      <c r="AC618" s="39">
        <v>0</v>
      </c>
      <c r="AD618" s="39"/>
      <c r="AE618" s="39"/>
      <c r="AF618" s="39"/>
      <c r="AG618" s="39">
        <v>0</v>
      </c>
      <c r="AH618" s="39">
        <v>9</v>
      </c>
      <c r="AI618" s="39">
        <v>8</v>
      </c>
      <c r="AJ618" s="39">
        <v>1</v>
      </c>
      <c r="AK618" s="39">
        <v>0</v>
      </c>
      <c r="AL618" s="39">
        <v>0</v>
      </c>
    </row>
    <row r="619" spans="1:38" ht="19.5" customHeight="1" x14ac:dyDescent="0.2">
      <c r="D619" s="47" t="s">
        <v>97</v>
      </c>
      <c r="F619" s="48">
        <v>30</v>
      </c>
      <c r="G619" s="48">
        <v>126</v>
      </c>
      <c r="H619" s="48">
        <v>136</v>
      </c>
      <c r="I619" s="48">
        <v>20</v>
      </c>
      <c r="J619" s="48">
        <v>0</v>
      </c>
      <c r="K619" s="48">
        <v>0</v>
      </c>
      <c r="L619" s="49"/>
      <c r="M619" s="49"/>
      <c r="N619" s="49"/>
      <c r="O619" s="48">
        <v>5</v>
      </c>
      <c r="P619" s="48">
        <v>46</v>
      </c>
      <c r="Q619" s="48">
        <v>45</v>
      </c>
      <c r="R619" s="48">
        <v>6</v>
      </c>
      <c r="S619" s="48">
        <v>0</v>
      </c>
      <c r="T619" s="48">
        <v>0</v>
      </c>
      <c r="U619" s="49"/>
      <c r="V619" s="49"/>
      <c r="W619" s="49"/>
      <c r="X619" s="48">
        <v>20</v>
      </c>
      <c r="Y619" s="48">
        <v>92</v>
      </c>
      <c r="Z619" s="48">
        <v>104</v>
      </c>
      <c r="AA619" s="48">
        <v>8</v>
      </c>
      <c r="AB619" s="48">
        <v>0</v>
      </c>
      <c r="AC619" s="48">
        <v>0</v>
      </c>
      <c r="AD619" s="49"/>
      <c r="AE619" s="49"/>
      <c r="AF619" s="49"/>
      <c r="AG619" s="48">
        <v>1</v>
      </c>
      <c r="AH619" s="48">
        <v>15</v>
      </c>
      <c r="AI619" s="48">
        <v>15</v>
      </c>
      <c r="AJ619" s="48">
        <v>1</v>
      </c>
      <c r="AK619" s="48">
        <v>0</v>
      </c>
      <c r="AL619" s="48">
        <v>0</v>
      </c>
    </row>
    <row r="620" spans="1:38" ht="20.100000000000001" customHeight="1" x14ac:dyDescent="0.2">
      <c r="D620" s="50" t="s">
        <v>113</v>
      </c>
      <c r="F620" s="49">
        <v>7</v>
      </c>
      <c r="G620" s="49">
        <v>199</v>
      </c>
      <c r="H620" s="49">
        <v>198</v>
      </c>
      <c r="I620" s="49">
        <v>8</v>
      </c>
      <c r="J620" s="49">
        <v>0</v>
      </c>
      <c r="K620" s="49">
        <v>0</v>
      </c>
      <c r="L620" s="49"/>
      <c r="M620" s="49"/>
      <c r="N620" s="49"/>
      <c r="O620" s="49">
        <v>7</v>
      </c>
      <c r="P620" s="49">
        <v>134</v>
      </c>
      <c r="Q620" s="49">
        <v>134</v>
      </c>
      <c r="R620" s="49">
        <v>7</v>
      </c>
      <c r="S620" s="49">
        <v>0</v>
      </c>
      <c r="T620" s="49">
        <v>0</v>
      </c>
      <c r="U620" s="49"/>
      <c r="V620" s="49"/>
      <c r="W620" s="49"/>
      <c r="X620" s="49">
        <v>14</v>
      </c>
      <c r="Y620" s="49">
        <v>139</v>
      </c>
      <c r="Z620" s="49">
        <v>148</v>
      </c>
      <c r="AA620" s="49">
        <v>5</v>
      </c>
      <c r="AB620" s="49">
        <v>0</v>
      </c>
      <c r="AC620" s="49">
        <v>0</v>
      </c>
      <c r="AD620" s="49"/>
      <c r="AE620" s="49"/>
      <c r="AF620" s="49"/>
      <c r="AG620" s="49">
        <v>7</v>
      </c>
      <c r="AH620" s="49">
        <v>25</v>
      </c>
      <c r="AI620" s="49">
        <v>30</v>
      </c>
      <c r="AJ620" s="49">
        <v>2</v>
      </c>
      <c r="AK620" s="49">
        <v>0</v>
      </c>
      <c r="AL620" s="49">
        <v>0</v>
      </c>
    </row>
    <row r="621" spans="1:38" ht="19.5" customHeight="1" x14ac:dyDescent="0.2">
      <c r="D621" s="47" t="s">
        <v>99</v>
      </c>
      <c r="F621" s="48">
        <v>1</v>
      </c>
      <c r="G621" s="48">
        <v>60</v>
      </c>
      <c r="H621" s="48">
        <v>58</v>
      </c>
      <c r="I621" s="48">
        <v>3</v>
      </c>
      <c r="J621" s="48">
        <v>0</v>
      </c>
      <c r="K621" s="48">
        <v>0</v>
      </c>
      <c r="L621" s="49"/>
      <c r="M621" s="49"/>
      <c r="N621" s="49"/>
      <c r="O621" s="48">
        <v>3</v>
      </c>
      <c r="P621" s="48">
        <v>45</v>
      </c>
      <c r="Q621" s="48">
        <v>48</v>
      </c>
      <c r="R621" s="48">
        <v>0</v>
      </c>
      <c r="S621" s="48">
        <v>0</v>
      </c>
      <c r="T621" s="48">
        <v>0</v>
      </c>
      <c r="U621" s="49"/>
      <c r="V621" s="49"/>
      <c r="W621" s="49"/>
      <c r="X621" s="48">
        <v>16</v>
      </c>
      <c r="Y621" s="48">
        <v>87</v>
      </c>
      <c r="Z621" s="48">
        <v>97</v>
      </c>
      <c r="AA621" s="48">
        <v>6</v>
      </c>
      <c r="AB621" s="48">
        <v>0</v>
      </c>
      <c r="AC621" s="48">
        <v>0</v>
      </c>
      <c r="AD621" s="49"/>
      <c r="AE621" s="49"/>
      <c r="AF621" s="49"/>
      <c r="AG621" s="48">
        <v>2</v>
      </c>
      <c r="AH621" s="48">
        <v>26</v>
      </c>
      <c r="AI621" s="48">
        <v>27</v>
      </c>
      <c r="AJ621" s="48">
        <v>1</v>
      </c>
      <c r="AK621" s="48">
        <v>0</v>
      </c>
      <c r="AL621" s="48">
        <v>0</v>
      </c>
    </row>
    <row r="622" spans="1:38" ht="20.100000000000001" customHeight="1" x14ac:dyDescent="0.2">
      <c r="D622" s="50" t="s">
        <v>100</v>
      </c>
      <c r="F622" s="49">
        <v>10</v>
      </c>
      <c r="G622" s="49">
        <v>51</v>
      </c>
      <c r="H622" s="49">
        <v>58</v>
      </c>
      <c r="I622" s="49">
        <v>3</v>
      </c>
      <c r="J622" s="49">
        <v>0</v>
      </c>
      <c r="K622" s="49">
        <v>0</v>
      </c>
      <c r="L622" s="49"/>
      <c r="M622" s="49"/>
      <c r="N622" s="49"/>
      <c r="O622" s="49">
        <v>0</v>
      </c>
      <c r="P622" s="49">
        <v>44</v>
      </c>
      <c r="Q622" s="49">
        <v>44</v>
      </c>
      <c r="R622" s="49">
        <v>0</v>
      </c>
      <c r="S622" s="49">
        <v>0</v>
      </c>
      <c r="T622" s="49">
        <v>0</v>
      </c>
      <c r="U622" s="49"/>
      <c r="V622" s="49"/>
      <c r="W622" s="49"/>
      <c r="X622" s="49">
        <v>10</v>
      </c>
      <c r="Y622" s="49">
        <v>89</v>
      </c>
      <c r="Z622" s="49">
        <v>87</v>
      </c>
      <c r="AA622" s="49">
        <v>12</v>
      </c>
      <c r="AB622" s="49">
        <v>0</v>
      </c>
      <c r="AC622" s="49">
        <v>0</v>
      </c>
      <c r="AD622" s="49"/>
      <c r="AE622" s="49"/>
      <c r="AF622" s="49"/>
      <c r="AG622" s="49">
        <v>2</v>
      </c>
      <c r="AH622" s="49">
        <v>4</v>
      </c>
      <c r="AI622" s="49">
        <v>5</v>
      </c>
      <c r="AJ622" s="49">
        <v>1</v>
      </c>
      <c r="AK622" s="49">
        <v>0</v>
      </c>
      <c r="AL622" s="49">
        <v>0</v>
      </c>
    </row>
    <row r="623" spans="1:38" ht="20.100000000000001" customHeight="1" x14ac:dyDescent="0.2">
      <c r="D623" s="47" t="s">
        <v>115</v>
      </c>
      <c r="F623" s="48">
        <v>2</v>
      </c>
      <c r="G623" s="48">
        <v>25</v>
      </c>
      <c r="H623" s="48">
        <v>25</v>
      </c>
      <c r="I623" s="48">
        <v>2</v>
      </c>
      <c r="J623" s="48">
        <v>0</v>
      </c>
      <c r="K623" s="48">
        <v>0</v>
      </c>
      <c r="L623" s="49"/>
      <c r="M623" s="49"/>
      <c r="N623" s="49"/>
      <c r="O623" s="48">
        <v>0</v>
      </c>
      <c r="P623" s="48">
        <v>10</v>
      </c>
      <c r="Q623" s="48">
        <v>10</v>
      </c>
      <c r="R623" s="48">
        <v>0</v>
      </c>
      <c r="S623" s="48">
        <v>0</v>
      </c>
      <c r="T623" s="48">
        <v>0</v>
      </c>
      <c r="U623" s="49"/>
      <c r="V623" s="49"/>
      <c r="W623" s="49"/>
      <c r="X623" s="48">
        <v>0</v>
      </c>
      <c r="Y623" s="48">
        <v>35</v>
      </c>
      <c r="Z623" s="48">
        <v>34</v>
      </c>
      <c r="AA623" s="48">
        <v>1</v>
      </c>
      <c r="AB623" s="48">
        <v>0</v>
      </c>
      <c r="AC623" s="48">
        <v>0</v>
      </c>
      <c r="AD623" s="49"/>
      <c r="AE623" s="49"/>
      <c r="AF623" s="49"/>
      <c r="AG623" s="48">
        <v>0</v>
      </c>
      <c r="AH623" s="48">
        <v>5</v>
      </c>
      <c r="AI623" s="48">
        <v>5</v>
      </c>
      <c r="AJ623" s="48">
        <v>0</v>
      </c>
      <c r="AK623" s="48">
        <v>0</v>
      </c>
      <c r="AL623" s="48">
        <v>0</v>
      </c>
    </row>
    <row r="624" spans="1:38" ht="20.100000000000001" customHeight="1" x14ac:dyDescent="0.2">
      <c r="D624" s="50" t="s">
        <v>116</v>
      </c>
      <c r="F624" s="49">
        <v>3</v>
      </c>
      <c r="G624" s="49">
        <v>242</v>
      </c>
      <c r="H624" s="49">
        <v>235</v>
      </c>
      <c r="I624" s="49">
        <v>10</v>
      </c>
      <c r="J624" s="49">
        <v>0</v>
      </c>
      <c r="K624" s="49">
        <v>0</v>
      </c>
      <c r="L624" s="49"/>
      <c r="M624" s="49"/>
      <c r="N624" s="49"/>
      <c r="O624" s="49">
        <v>0</v>
      </c>
      <c r="P624" s="49">
        <v>136</v>
      </c>
      <c r="Q624" s="49">
        <v>106</v>
      </c>
      <c r="R624" s="49">
        <v>30</v>
      </c>
      <c r="S624" s="49">
        <v>0</v>
      </c>
      <c r="T624" s="49">
        <v>0</v>
      </c>
      <c r="U624" s="49"/>
      <c r="V624" s="49"/>
      <c r="W624" s="49"/>
      <c r="X624" s="49">
        <v>6</v>
      </c>
      <c r="Y624" s="49">
        <v>102</v>
      </c>
      <c r="Z624" s="49">
        <v>97</v>
      </c>
      <c r="AA624" s="49">
        <v>11</v>
      </c>
      <c r="AB624" s="49">
        <v>0</v>
      </c>
      <c r="AC624" s="49">
        <v>0</v>
      </c>
      <c r="AD624" s="49"/>
      <c r="AE624" s="49"/>
      <c r="AF624" s="49"/>
      <c r="AG624" s="49">
        <v>1</v>
      </c>
      <c r="AH624" s="49">
        <v>4</v>
      </c>
      <c r="AI624" s="49">
        <v>4</v>
      </c>
      <c r="AJ624" s="49">
        <v>1</v>
      </c>
      <c r="AK624" s="49">
        <v>0</v>
      </c>
      <c r="AL624" s="49">
        <v>0</v>
      </c>
    </row>
    <row r="625" spans="1:38" ht="20.100000000000001" customHeight="1" x14ac:dyDescent="0.2"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</row>
    <row r="626" spans="1:38" s="1" customFormat="1" ht="20.100000000000001" customHeight="1" x14ac:dyDescent="0.25">
      <c r="A626" s="3"/>
      <c r="B626" s="6"/>
      <c r="C626" s="51" t="s">
        <v>250</v>
      </c>
      <c r="D626" s="52"/>
      <c r="E626" s="5"/>
      <c r="F626" s="53">
        <v>56</v>
      </c>
      <c r="G626" s="53">
        <v>749</v>
      </c>
      <c r="H626" s="53">
        <v>759</v>
      </c>
      <c r="I626" s="53">
        <v>46</v>
      </c>
      <c r="J626" s="53">
        <v>0</v>
      </c>
      <c r="K626" s="53">
        <v>0</v>
      </c>
      <c r="L626" s="54"/>
      <c r="M626" s="54"/>
      <c r="N626" s="54"/>
      <c r="O626" s="53">
        <v>21</v>
      </c>
      <c r="P626" s="53">
        <v>460</v>
      </c>
      <c r="Q626" s="53">
        <v>438</v>
      </c>
      <c r="R626" s="53">
        <v>43</v>
      </c>
      <c r="S626" s="53">
        <v>0</v>
      </c>
      <c r="T626" s="53">
        <v>0</v>
      </c>
      <c r="U626" s="54"/>
      <c r="V626" s="54"/>
      <c r="W626" s="54"/>
      <c r="X626" s="53">
        <v>77</v>
      </c>
      <c r="Y626" s="53">
        <v>619</v>
      </c>
      <c r="Z626" s="53">
        <v>645</v>
      </c>
      <c r="AA626" s="53">
        <v>51</v>
      </c>
      <c r="AB626" s="53">
        <v>0</v>
      </c>
      <c r="AC626" s="53">
        <v>0</v>
      </c>
      <c r="AD626" s="54"/>
      <c r="AE626" s="54"/>
      <c r="AF626" s="54"/>
      <c r="AG626" s="53">
        <v>13</v>
      </c>
      <c r="AH626" s="53">
        <v>88</v>
      </c>
      <c r="AI626" s="53">
        <v>94</v>
      </c>
      <c r="AJ626" s="53">
        <v>7</v>
      </c>
      <c r="AK626" s="53">
        <v>0</v>
      </c>
      <c r="AL626" s="53">
        <v>0</v>
      </c>
    </row>
    <row r="627" spans="1:38" ht="20.100000000000001" customHeight="1" x14ac:dyDescent="0.2">
      <c r="C627" s="61"/>
      <c r="D627" s="61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</row>
    <row r="628" spans="1:38" s="1" customFormat="1" ht="20.100000000000001" customHeight="1" x14ac:dyDescent="0.25">
      <c r="A628" s="3"/>
      <c r="B628" s="57" t="s">
        <v>281</v>
      </c>
      <c r="C628" s="58"/>
      <c r="D628" s="58"/>
      <c r="E628" s="5"/>
      <c r="F628" s="59">
        <v>144</v>
      </c>
      <c r="G628" s="59">
        <v>1649</v>
      </c>
      <c r="H628" s="59">
        <v>1665</v>
      </c>
      <c r="I628" s="59">
        <v>128</v>
      </c>
      <c r="J628" s="59">
        <v>0</v>
      </c>
      <c r="K628" s="59">
        <v>0</v>
      </c>
      <c r="L628" s="54"/>
      <c r="M628" s="54"/>
      <c r="N628" s="54"/>
      <c r="O628" s="59">
        <v>21</v>
      </c>
      <c r="P628" s="59">
        <v>461</v>
      </c>
      <c r="Q628" s="59">
        <v>439</v>
      </c>
      <c r="R628" s="59">
        <v>43</v>
      </c>
      <c r="S628" s="59">
        <v>0</v>
      </c>
      <c r="T628" s="59">
        <v>0</v>
      </c>
      <c r="U628" s="54"/>
      <c r="V628" s="54"/>
      <c r="W628" s="54"/>
      <c r="X628" s="59">
        <v>77</v>
      </c>
      <c r="Y628" s="59">
        <v>619</v>
      </c>
      <c r="Z628" s="59">
        <v>645</v>
      </c>
      <c r="AA628" s="59">
        <v>51</v>
      </c>
      <c r="AB628" s="59">
        <v>0</v>
      </c>
      <c r="AC628" s="59">
        <v>0</v>
      </c>
      <c r="AD628" s="54"/>
      <c r="AE628" s="54"/>
      <c r="AF628" s="54"/>
      <c r="AG628" s="59">
        <v>13</v>
      </c>
      <c r="AH628" s="59">
        <v>88</v>
      </c>
      <c r="AI628" s="59">
        <v>94</v>
      </c>
      <c r="AJ628" s="59">
        <v>7</v>
      </c>
      <c r="AK628" s="59">
        <v>0</v>
      </c>
      <c r="AL628" s="59">
        <v>0</v>
      </c>
    </row>
    <row r="629" spans="1:38" ht="20.100000000000001" customHeight="1" x14ac:dyDescent="0.2"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</row>
    <row r="630" spans="1:38" ht="20.100000000000001" customHeight="1" x14ac:dyDescent="0.2">
      <c r="B630" s="6" t="s">
        <v>282</v>
      </c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</row>
    <row r="631" spans="1:38" ht="20.100000000000001" customHeight="1" x14ac:dyDescent="0.2">
      <c r="C631" s="3" t="s">
        <v>154</v>
      </c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</row>
    <row r="632" spans="1:38" ht="20.100000000000001" customHeight="1" x14ac:dyDescent="0.2">
      <c r="D632" s="2" t="s">
        <v>96</v>
      </c>
      <c r="F632" s="39">
        <v>59</v>
      </c>
      <c r="G632" s="39">
        <v>695</v>
      </c>
      <c r="H632" s="39">
        <v>701</v>
      </c>
      <c r="I632" s="39">
        <v>53</v>
      </c>
      <c r="J632" s="39">
        <v>0</v>
      </c>
      <c r="K632" s="39">
        <v>0</v>
      </c>
      <c r="L632" s="39"/>
      <c r="M632" s="39"/>
      <c r="N632" s="39"/>
      <c r="O632" s="39">
        <v>13</v>
      </c>
      <c r="P632" s="39">
        <v>89</v>
      </c>
      <c r="Q632" s="39">
        <v>95</v>
      </c>
      <c r="R632" s="39">
        <v>7</v>
      </c>
      <c r="S632" s="39">
        <v>0</v>
      </c>
      <c r="T632" s="39">
        <v>0</v>
      </c>
      <c r="U632" s="39"/>
      <c r="V632" s="39"/>
      <c r="W632" s="39"/>
      <c r="X632" s="39">
        <v>32</v>
      </c>
      <c r="Y632" s="39">
        <v>280</v>
      </c>
      <c r="Z632" s="39">
        <v>273</v>
      </c>
      <c r="AA632" s="39">
        <v>39</v>
      </c>
      <c r="AB632" s="39">
        <v>0</v>
      </c>
      <c r="AC632" s="39">
        <v>0</v>
      </c>
      <c r="AD632" s="39"/>
      <c r="AE632" s="39"/>
      <c r="AF632" s="39"/>
      <c r="AG632" s="39">
        <v>3</v>
      </c>
      <c r="AH632" s="39">
        <v>26</v>
      </c>
      <c r="AI632" s="39">
        <v>26</v>
      </c>
      <c r="AJ632" s="39">
        <v>3</v>
      </c>
      <c r="AK632" s="39">
        <v>0</v>
      </c>
      <c r="AL632" s="39">
        <v>0</v>
      </c>
    </row>
    <row r="633" spans="1:38" ht="19.5" customHeight="1" x14ac:dyDescent="0.2">
      <c r="D633" s="47" t="s">
        <v>97</v>
      </c>
      <c r="F633" s="48">
        <v>145</v>
      </c>
      <c r="G633" s="48">
        <v>1280</v>
      </c>
      <c r="H633" s="48">
        <v>1304</v>
      </c>
      <c r="I633" s="48">
        <v>121</v>
      </c>
      <c r="J633" s="48">
        <v>0</v>
      </c>
      <c r="K633" s="48">
        <v>0</v>
      </c>
      <c r="L633" s="49"/>
      <c r="M633" s="49"/>
      <c r="N633" s="49"/>
      <c r="O633" s="48">
        <v>6</v>
      </c>
      <c r="P633" s="48">
        <v>83</v>
      </c>
      <c r="Q633" s="48">
        <v>87</v>
      </c>
      <c r="R633" s="48">
        <v>2</v>
      </c>
      <c r="S633" s="48">
        <v>0</v>
      </c>
      <c r="T633" s="48">
        <v>0</v>
      </c>
      <c r="U633" s="49"/>
      <c r="V633" s="49"/>
      <c r="W633" s="49"/>
      <c r="X633" s="48">
        <v>29</v>
      </c>
      <c r="Y633" s="48">
        <v>263</v>
      </c>
      <c r="Z633" s="48">
        <v>257</v>
      </c>
      <c r="AA633" s="48">
        <v>35</v>
      </c>
      <c r="AB633" s="48">
        <v>0</v>
      </c>
      <c r="AC633" s="48">
        <v>0</v>
      </c>
      <c r="AD633" s="49"/>
      <c r="AE633" s="49"/>
      <c r="AF633" s="49"/>
      <c r="AG633" s="48">
        <v>2</v>
      </c>
      <c r="AH633" s="48">
        <v>46</v>
      </c>
      <c r="AI633" s="48">
        <v>45</v>
      </c>
      <c r="AJ633" s="48">
        <v>3</v>
      </c>
      <c r="AK633" s="48">
        <v>0</v>
      </c>
      <c r="AL633" s="48">
        <v>0</v>
      </c>
    </row>
    <row r="634" spans="1:38" ht="20.100000000000001" customHeight="1" x14ac:dyDescent="0.2"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</row>
    <row r="635" spans="1:38" s="1" customFormat="1" ht="20.100000000000001" customHeight="1" x14ac:dyDescent="0.25">
      <c r="A635" s="3"/>
      <c r="B635" s="6"/>
      <c r="C635" s="51" t="s">
        <v>159</v>
      </c>
      <c r="D635" s="52"/>
      <c r="E635" s="5"/>
      <c r="F635" s="53">
        <v>204</v>
      </c>
      <c r="G635" s="53">
        <v>1975</v>
      </c>
      <c r="H635" s="53">
        <v>2005</v>
      </c>
      <c r="I635" s="53">
        <v>174</v>
      </c>
      <c r="J635" s="53">
        <v>0</v>
      </c>
      <c r="K635" s="53">
        <v>0</v>
      </c>
      <c r="L635" s="54"/>
      <c r="M635" s="54"/>
      <c r="N635" s="54"/>
      <c r="O635" s="53">
        <v>19</v>
      </c>
      <c r="P635" s="53">
        <v>172</v>
      </c>
      <c r="Q635" s="53">
        <v>182</v>
      </c>
      <c r="R635" s="53">
        <v>9</v>
      </c>
      <c r="S635" s="53">
        <v>0</v>
      </c>
      <c r="T635" s="53">
        <v>0</v>
      </c>
      <c r="U635" s="54"/>
      <c r="V635" s="54"/>
      <c r="W635" s="54"/>
      <c r="X635" s="53">
        <v>61</v>
      </c>
      <c r="Y635" s="53">
        <v>543</v>
      </c>
      <c r="Z635" s="53">
        <v>530</v>
      </c>
      <c r="AA635" s="53">
        <v>74</v>
      </c>
      <c r="AB635" s="53">
        <v>0</v>
      </c>
      <c r="AC635" s="53">
        <v>0</v>
      </c>
      <c r="AD635" s="54"/>
      <c r="AE635" s="54"/>
      <c r="AF635" s="54"/>
      <c r="AG635" s="53">
        <v>5</v>
      </c>
      <c r="AH635" s="53">
        <v>72</v>
      </c>
      <c r="AI635" s="53">
        <v>71</v>
      </c>
      <c r="AJ635" s="53">
        <v>6</v>
      </c>
      <c r="AK635" s="53">
        <v>0</v>
      </c>
      <c r="AL635" s="53">
        <v>0</v>
      </c>
    </row>
    <row r="636" spans="1:38" s="1" customFormat="1" ht="20.100000000000001" customHeight="1" x14ac:dyDescent="0.2">
      <c r="A636" s="3"/>
      <c r="B636" s="6"/>
      <c r="C636" s="3"/>
      <c r="D636" s="3"/>
      <c r="E636" s="5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</row>
    <row r="637" spans="1:38" s="1" customFormat="1" ht="20.100000000000001" customHeight="1" x14ac:dyDescent="0.25">
      <c r="A637" s="3"/>
      <c r="B637" s="57" t="s">
        <v>283</v>
      </c>
      <c r="C637" s="58"/>
      <c r="D637" s="58"/>
      <c r="E637" s="5"/>
      <c r="F637" s="59">
        <v>204</v>
      </c>
      <c r="G637" s="59">
        <v>1975</v>
      </c>
      <c r="H637" s="59">
        <v>2005</v>
      </c>
      <c r="I637" s="59">
        <v>174</v>
      </c>
      <c r="J637" s="59">
        <v>0</v>
      </c>
      <c r="K637" s="59">
        <v>0</v>
      </c>
      <c r="L637" s="54"/>
      <c r="M637" s="54"/>
      <c r="N637" s="54"/>
      <c r="O637" s="59">
        <v>19</v>
      </c>
      <c r="P637" s="59">
        <v>172</v>
      </c>
      <c r="Q637" s="59">
        <v>182</v>
      </c>
      <c r="R637" s="59">
        <v>9</v>
      </c>
      <c r="S637" s="59">
        <v>0</v>
      </c>
      <c r="T637" s="59">
        <v>0</v>
      </c>
      <c r="U637" s="54"/>
      <c r="V637" s="54"/>
      <c r="W637" s="54"/>
      <c r="X637" s="59">
        <v>61</v>
      </c>
      <c r="Y637" s="59">
        <v>543</v>
      </c>
      <c r="Z637" s="59">
        <v>530</v>
      </c>
      <c r="AA637" s="59">
        <v>74</v>
      </c>
      <c r="AB637" s="59">
        <v>0</v>
      </c>
      <c r="AC637" s="59">
        <v>0</v>
      </c>
      <c r="AD637" s="54"/>
      <c r="AE637" s="54"/>
      <c r="AF637" s="54"/>
      <c r="AG637" s="59">
        <v>5</v>
      </c>
      <c r="AH637" s="59">
        <v>72</v>
      </c>
      <c r="AI637" s="59">
        <v>71</v>
      </c>
      <c r="AJ637" s="59">
        <v>6</v>
      </c>
      <c r="AK637" s="59">
        <v>0</v>
      </c>
      <c r="AL637" s="59">
        <v>0</v>
      </c>
    </row>
    <row r="638" spans="1:38" ht="20.100000000000001" customHeight="1" x14ac:dyDescent="0.2"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</row>
    <row r="639" spans="1:38" ht="20.100000000000001" customHeight="1" x14ac:dyDescent="0.2">
      <c r="B639" s="6" t="s">
        <v>284</v>
      </c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</row>
    <row r="640" spans="1:38" ht="20.100000000000001" customHeight="1" x14ac:dyDescent="0.2">
      <c r="C640" s="3" t="s">
        <v>0</v>
      </c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</row>
    <row r="641" spans="1:38" ht="20.100000000000001" customHeight="1" x14ac:dyDescent="0.2">
      <c r="D641" s="2" t="s">
        <v>122</v>
      </c>
      <c r="F641" s="39">
        <v>430</v>
      </c>
      <c r="G641" s="39">
        <v>2263</v>
      </c>
      <c r="H641" s="39">
        <v>2369</v>
      </c>
      <c r="I641" s="39">
        <v>324</v>
      </c>
      <c r="J641" s="39">
        <v>0</v>
      </c>
      <c r="K641" s="39">
        <v>0</v>
      </c>
      <c r="L641" s="39"/>
      <c r="M641" s="39"/>
      <c r="N641" s="39"/>
      <c r="O641" s="39">
        <v>0</v>
      </c>
      <c r="P641" s="39">
        <v>1</v>
      </c>
      <c r="Q641" s="39">
        <v>1</v>
      </c>
      <c r="R641" s="39">
        <v>0</v>
      </c>
      <c r="S641" s="39">
        <v>0</v>
      </c>
      <c r="T641" s="39">
        <v>0</v>
      </c>
      <c r="U641" s="39"/>
      <c r="V641" s="39"/>
      <c r="W641" s="39"/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/>
      <c r="AE641" s="39"/>
      <c r="AF641" s="39"/>
      <c r="AG641" s="39">
        <v>0</v>
      </c>
      <c r="AH641" s="39">
        <v>0</v>
      </c>
      <c r="AI641" s="39">
        <v>0</v>
      </c>
      <c r="AJ641" s="39">
        <v>0</v>
      </c>
      <c r="AK641" s="39">
        <v>0</v>
      </c>
      <c r="AL641" s="39">
        <v>0</v>
      </c>
    </row>
    <row r="642" spans="1:38" ht="19.5" customHeight="1" x14ac:dyDescent="0.2">
      <c r="D642" s="47" t="s">
        <v>97</v>
      </c>
      <c r="F642" s="48">
        <v>2010</v>
      </c>
      <c r="G642" s="48">
        <v>2068</v>
      </c>
      <c r="H642" s="48">
        <v>3692</v>
      </c>
      <c r="I642" s="48">
        <v>386</v>
      </c>
      <c r="J642" s="48">
        <v>0</v>
      </c>
      <c r="K642" s="48">
        <v>0</v>
      </c>
      <c r="L642" s="49"/>
      <c r="M642" s="49"/>
      <c r="N642" s="49"/>
      <c r="O642" s="48">
        <v>0</v>
      </c>
      <c r="P642" s="48">
        <v>0</v>
      </c>
      <c r="Q642" s="48">
        <v>0</v>
      </c>
      <c r="R642" s="48">
        <v>0</v>
      </c>
      <c r="S642" s="48">
        <v>0</v>
      </c>
      <c r="T642" s="48">
        <v>0</v>
      </c>
      <c r="U642" s="49"/>
      <c r="V642" s="49"/>
      <c r="W642" s="49"/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9"/>
      <c r="AE642" s="49"/>
      <c r="AF642" s="49"/>
      <c r="AG642" s="48">
        <v>0</v>
      </c>
      <c r="AH642" s="48">
        <v>0</v>
      </c>
      <c r="AI642" s="48">
        <v>0</v>
      </c>
      <c r="AJ642" s="48">
        <v>0</v>
      </c>
      <c r="AK642" s="48">
        <v>0</v>
      </c>
      <c r="AL642" s="48">
        <v>0</v>
      </c>
    </row>
    <row r="643" spans="1:38" ht="20.100000000000001" customHeight="1" x14ac:dyDescent="0.2"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</row>
    <row r="644" spans="1:38" s="1" customFormat="1" ht="20.100000000000001" customHeight="1" x14ac:dyDescent="0.25">
      <c r="A644" s="3"/>
      <c r="B644" s="6"/>
      <c r="C644" s="51" t="s">
        <v>120</v>
      </c>
      <c r="D644" s="52"/>
      <c r="E644" s="5"/>
      <c r="F644" s="53">
        <v>2440</v>
      </c>
      <c r="G644" s="53">
        <v>4331</v>
      </c>
      <c r="H644" s="53">
        <v>6061</v>
      </c>
      <c r="I644" s="53">
        <v>710</v>
      </c>
      <c r="J644" s="53">
        <v>0</v>
      </c>
      <c r="K644" s="53">
        <v>0</v>
      </c>
      <c r="L644" s="54"/>
      <c r="M644" s="54"/>
      <c r="N644" s="54"/>
      <c r="O644" s="53">
        <v>0</v>
      </c>
      <c r="P644" s="53">
        <v>1</v>
      </c>
      <c r="Q644" s="53">
        <v>1</v>
      </c>
      <c r="R644" s="53">
        <v>0</v>
      </c>
      <c r="S644" s="53">
        <v>0</v>
      </c>
      <c r="T644" s="53">
        <v>0</v>
      </c>
      <c r="U644" s="54"/>
      <c r="V644" s="54"/>
      <c r="W644" s="54"/>
      <c r="X644" s="53">
        <v>0</v>
      </c>
      <c r="Y644" s="53">
        <v>0</v>
      </c>
      <c r="Z644" s="53">
        <v>0</v>
      </c>
      <c r="AA644" s="53">
        <v>0</v>
      </c>
      <c r="AB644" s="53">
        <v>0</v>
      </c>
      <c r="AC644" s="53">
        <v>0</v>
      </c>
      <c r="AD644" s="54"/>
      <c r="AE644" s="54"/>
      <c r="AF644" s="54"/>
      <c r="AG644" s="53">
        <v>0</v>
      </c>
      <c r="AH644" s="53">
        <v>0</v>
      </c>
      <c r="AI644" s="53">
        <v>0</v>
      </c>
      <c r="AJ644" s="53">
        <v>0</v>
      </c>
      <c r="AK644" s="53">
        <v>0</v>
      </c>
      <c r="AL644" s="53">
        <v>0</v>
      </c>
    </row>
    <row r="645" spans="1:38" ht="20.100000000000001" customHeight="1" x14ac:dyDescent="0.2"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</row>
    <row r="646" spans="1:38" ht="20.100000000000001" customHeight="1" x14ac:dyDescent="0.2">
      <c r="C646" s="3" t="s">
        <v>95</v>
      </c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</row>
    <row r="647" spans="1:38" ht="20.100000000000001" customHeight="1" x14ac:dyDescent="0.2">
      <c r="D647" s="2" t="s">
        <v>96</v>
      </c>
      <c r="F647" s="39">
        <v>94</v>
      </c>
      <c r="G647" s="39">
        <v>1399</v>
      </c>
      <c r="H647" s="39">
        <v>1419</v>
      </c>
      <c r="I647" s="39">
        <v>74</v>
      </c>
      <c r="J647" s="39">
        <v>0</v>
      </c>
      <c r="K647" s="39">
        <v>0</v>
      </c>
      <c r="L647" s="39"/>
      <c r="M647" s="39"/>
      <c r="N647" s="39"/>
      <c r="O647" s="39">
        <v>0</v>
      </c>
      <c r="P647" s="39">
        <v>0</v>
      </c>
      <c r="Q647" s="39">
        <v>0</v>
      </c>
      <c r="R647" s="39">
        <v>0</v>
      </c>
      <c r="S647" s="39">
        <v>0</v>
      </c>
      <c r="T647" s="39">
        <v>0</v>
      </c>
      <c r="U647" s="39"/>
      <c r="V647" s="39"/>
      <c r="W647" s="39"/>
      <c r="X647" s="39">
        <v>0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/>
      <c r="AE647" s="39"/>
      <c r="AF647" s="39"/>
      <c r="AG647" s="39">
        <v>0</v>
      </c>
      <c r="AH647" s="39">
        <v>0</v>
      </c>
      <c r="AI647" s="39">
        <v>0</v>
      </c>
      <c r="AJ647" s="39">
        <v>0</v>
      </c>
      <c r="AK647" s="39">
        <v>0</v>
      </c>
      <c r="AL647" s="39">
        <v>0</v>
      </c>
    </row>
    <row r="648" spans="1:38" ht="19.5" customHeight="1" x14ac:dyDescent="0.2">
      <c r="D648" s="47" t="s">
        <v>97</v>
      </c>
      <c r="F648" s="48">
        <v>54</v>
      </c>
      <c r="G648" s="48">
        <v>751</v>
      </c>
      <c r="H648" s="48">
        <v>751</v>
      </c>
      <c r="I648" s="48">
        <v>54</v>
      </c>
      <c r="J648" s="48">
        <v>0</v>
      </c>
      <c r="K648" s="48">
        <v>0</v>
      </c>
      <c r="L648" s="49"/>
      <c r="M648" s="49"/>
      <c r="N648" s="49"/>
      <c r="O648" s="48">
        <v>0</v>
      </c>
      <c r="P648" s="48">
        <v>0</v>
      </c>
      <c r="Q648" s="48">
        <v>0</v>
      </c>
      <c r="R648" s="48">
        <v>0</v>
      </c>
      <c r="S648" s="48">
        <v>0</v>
      </c>
      <c r="T648" s="48">
        <v>0</v>
      </c>
      <c r="U648" s="49"/>
      <c r="V648" s="49"/>
      <c r="W648" s="49"/>
      <c r="X648" s="48">
        <v>0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9"/>
      <c r="AE648" s="49"/>
      <c r="AF648" s="49"/>
      <c r="AG648" s="48">
        <v>0</v>
      </c>
      <c r="AH648" s="48">
        <v>0</v>
      </c>
      <c r="AI648" s="48">
        <v>0</v>
      </c>
      <c r="AJ648" s="48">
        <v>0</v>
      </c>
      <c r="AK648" s="48">
        <v>0</v>
      </c>
      <c r="AL648" s="48">
        <v>0</v>
      </c>
    </row>
    <row r="649" spans="1:38" ht="20.100000000000001" customHeight="1" x14ac:dyDescent="0.2">
      <c r="D649" s="2" t="s">
        <v>113</v>
      </c>
      <c r="F649" s="39">
        <v>60</v>
      </c>
      <c r="G649" s="39">
        <v>517</v>
      </c>
      <c r="H649" s="39">
        <v>505</v>
      </c>
      <c r="I649" s="39">
        <v>72</v>
      </c>
      <c r="J649" s="39">
        <v>0</v>
      </c>
      <c r="K649" s="39">
        <v>0</v>
      </c>
      <c r="L649" s="39"/>
      <c r="M649" s="39"/>
      <c r="N649" s="39"/>
      <c r="O649" s="39">
        <v>0</v>
      </c>
      <c r="P649" s="39">
        <v>0</v>
      </c>
      <c r="Q649" s="39">
        <v>0</v>
      </c>
      <c r="R649" s="39">
        <v>0</v>
      </c>
      <c r="S649" s="39">
        <v>0</v>
      </c>
      <c r="T649" s="39">
        <v>0</v>
      </c>
      <c r="U649" s="39"/>
      <c r="V649" s="39"/>
      <c r="W649" s="39"/>
      <c r="X649" s="39">
        <v>0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/>
      <c r="AE649" s="39"/>
      <c r="AF649" s="39"/>
      <c r="AG649" s="39">
        <v>0</v>
      </c>
      <c r="AH649" s="39">
        <v>0</v>
      </c>
      <c r="AI649" s="39">
        <v>0</v>
      </c>
      <c r="AJ649" s="39">
        <v>0</v>
      </c>
      <c r="AK649" s="39">
        <v>0</v>
      </c>
      <c r="AL649" s="39">
        <v>0</v>
      </c>
    </row>
    <row r="650" spans="1:38" ht="20.100000000000001" customHeight="1" x14ac:dyDescent="0.2"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</row>
    <row r="651" spans="1:38" s="1" customFormat="1" ht="20.100000000000001" customHeight="1" x14ac:dyDescent="0.25">
      <c r="A651" s="3"/>
      <c r="B651" s="6"/>
      <c r="C651" s="51" t="s">
        <v>112</v>
      </c>
      <c r="D651" s="52"/>
      <c r="E651" s="5"/>
      <c r="F651" s="53">
        <v>208</v>
      </c>
      <c r="G651" s="53">
        <v>2667</v>
      </c>
      <c r="H651" s="53">
        <v>2675</v>
      </c>
      <c r="I651" s="53">
        <v>200</v>
      </c>
      <c r="J651" s="53">
        <v>0</v>
      </c>
      <c r="K651" s="53">
        <v>0</v>
      </c>
      <c r="L651" s="54"/>
      <c r="M651" s="54"/>
      <c r="N651" s="54"/>
      <c r="O651" s="53">
        <v>0</v>
      </c>
      <c r="P651" s="53">
        <v>0</v>
      </c>
      <c r="Q651" s="53">
        <v>0</v>
      </c>
      <c r="R651" s="53">
        <v>0</v>
      </c>
      <c r="S651" s="53">
        <v>0</v>
      </c>
      <c r="T651" s="53">
        <v>0</v>
      </c>
      <c r="U651" s="54"/>
      <c r="V651" s="54"/>
      <c r="W651" s="54"/>
      <c r="X651" s="53">
        <v>0</v>
      </c>
      <c r="Y651" s="53">
        <v>0</v>
      </c>
      <c r="Z651" s="53">
        <v>0</v>
      </c>
      <c r="AA651" s="53">
        <v>0</v>
      </c>
      <c r="AB651" s="53">
        <v>0</v>
      </c>
      <c r="AC651" s="53">
        <v>0</v>
      </c>
      <c r="AD651" s="54"/>
      <c r="AE651" s="54"/>
      <c r="AF651" s="54"/>
      <c r="AG651" s="53">
        <v>0</v>
      </c>
      <c r="AH651" s="53">
        <v>0</v>
      </c>
      <c r="AI651" s="53">
        <v>0</v>
      </c>
      <c r="AJ651" s="53">
        <v>0</v>
      </c>
      <c r="AK651" s="53">
        <v>0</v>
      </c>
      <c r="AL651" s="53">
        <v>0</v>
      </c>
    </row>
    <row r="652" spans="1:38" ht="20.100000000000001" customHeight="1" x14ac:dyDescent="0.2"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</row>
    <row r="653" spans="1:38" ht="20.100000000000001" customHeight="1" x14ac:dyDescent="0.2">
      <c r="C653" s="3" t="s">
        <v>285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</row>
    <row r="654" spans="1:38" ht="20.100000000000001" customHeight="1" x14ac:dyDescent="0.2">
      <c r="D654" s="2" t="s">
        <v>96</v>
      </c>
      <c r="F654" s="39">
        <v>9</v>
      </c>
      <c r="G654" s="39">
        <v>46</v>
      </c>
      <c r="H654" s="39">
        <v>52</v>
      </c>
      <c r="I654" s="39">
        <v>3</v>
      </c>
      <c r="J654" s="39">
        <v>0</v>
      </c>
      <c r="K654" s="39">
        <v>0</v>
      </c>
      <c r="L654" s="39"/>
      <c r="M654" s="39"/>
      <c r="N654" s="39"/>
      <c r="O654" s="39">
        <v>30</v>
      </c>
      <c r="P654" s="39">
        <v>271</v>
      </c>
      <c r="Q654" s="39">
        <v>270</v>
      </c>
      <c r="R654" s="39">
        <v>31</v>
      </c>
      <c r="S654" s="39">
        <v>0</v>
      </c>
      <c r="T654" s="39">
        <v>0</v>
      </c>
      <c r="U654" s="39"/>
      <c r="V654" s="39"/>
      <c r="W654" s="39"/>
      <c r="X654" s="39">
        <v>105</v>
      </c>
      <c r="Y654" s="39">
        <v>491</v>
      </c>
      <c r="Z654" s="39">
        <v>484</v>
      </c>
      <c r="AA654" s="39">
        <v>112</v>
      </c>
      <c r="AB654" s="39">
        <v>0</v>
      </c>
      <c r="AC654" s="39">
        <v>0</v>
      </c>
      <c r="AD654" s="39"/>
      <c r="AE654" s="39"/>
      <c r="AF654" s="39"/>
      <c r="AG654" s="39">
        <v>9</v>
      </c>
      <c r="AH654" s="39">
        <v>48</v>
      </c>
      <c r="AI654" s="39">
        <v>48</v>
      </c>
      <c r="AJ654" s="39">
        <v>9</v>
      </c>
      <c r="AK654" s="39">
        <v>0</v>
      </c>
      <c r="AL654" s="39">
        <v>0</v>
      </c>
    </row>
    <row r="655" spans="1:38" ht="19.5" customHeight="1" x14ac:dyDescent="0.2">
      <c r="D655" s="47" t="s">
        <v>97</v>
      </c>
      <c r="F655" s="48">
        <v>8</v>
      </c>
      <c r="G655" s="48">
        <v>47</v>
      </c>
      <c r="H655" s="48">
        <v>40</v>
      </c>
      <c r="I655" s="48">
        <v>15</v>
      </c>
      <c r="J655" s="48">
        <v>0</v>
      </c>
      <c r="K655" s="48">
        <v>0</v>
      </c>
      <c r="L655" s="49"/>
      <c r="M655" s="49"/>
      <c r="N655" s="49"/>
      <c r="O655" s="48">
        <v>67</v>
      </c>
      <c r="P655" s="48">
        <v>160</v>
      </c>
      <c r="Q655" s="48">
        <v>155</v>
      </c>
      <c r="R655" s="48">
        <v>72</v>
      </c>
      <c r="S655" s="48">
        <v>0</v>
      </c>
      <c r="T655" s="48">
        <v>0</v>
      </c>
      <c r="U655" s="49"/>
      <c r="V655" s="49"/>
      <c r="W655" s="49"/>
      <c r="X655" s="48">
        <v>177</v>
      </c>
      <c r="Y655" s="48">
        <v>451</v>
      </c>
      <c r="Z655" s="48">
        <v>448</v>
      </c>
      <c r="AA655" s="48">
        <v>180</v>
      </c>
      <c r="AB655" s="48">
        <v>0</v>
      </c>
      <c r="AC655" s="48">
        <v>0</v>
      </c>
      <c r="AD655" s="49"/>
      <c r="AE655" s="49"/>
      <c r="AF655" s="49"/>
      <c r="AG655" s="48">
        <v>19</v>
      </c>
      <c r="AH655" s="48">
        <v>38</v>
      </c>
      <c r="AI655" s="48">
        <v>37</v>
      </c>
      <c r="AJ655" s="48">
        <v>20</v>
      </c>
      <c r="AK655" s="48">
        <v>0</v>
      </c>
      <c r="AL655" s="48">
        <v>0</v>
      </c>
    </row>
    <row r="656" spans="1:38" ht="20.100000000000001" customHeight="1" x14ac:dyDescent="0.2"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</row>
    <row r="657" spans="1:38" s="1" customFormat="1" ht="20.100000000000001" customHeight="1" x14ac:dyDescent="0.25">
      <c r="A657" s="3"/>
      <c r="B657" s="6"/>
      <c r="C657" s="51" t="s">
        <v>286</v>
      </c>
      <c r="D657" s="52"/>
      <c r="E657" s="5"/>
      <c r="F657" s="53">
        <v>17</v>
      </c>
      <c r="G657" s="53">
        <v>93</v>
      </c>
      <c r="H657" s="53">
        <v>92</v>
      </c>
      <c r="I657" s="53">
        <v>18</v>
      </c>
      <c r="J657" s="53">
        <v>0</v>
      </c>
      <c r="K657" s="53">
        <v>0</v>
      </c>
      <c r="L657" s="54"/>
      <c r="M657" s="54"/>
      <c r="N657" s="54"/>
      <c r="O657" s="53">
        <v>97</v>
      </c>
      <c r="P657" s="53">
        <v>431</v>
      </c>
      <c r="Q657" s="53">
        <v>425</v>
      </c>
      <c r="R657" s="53">
        <v>103</v>
      </c>
      <c r="S657" s="53">
        <v>0</v>
      </c>
      <c r="T657" s="53">
        <v>0</v>
      </c>
      <c r="U657" s="54"/>
      <c r="V657" s="54"/>
      <c r="W657" s="54"/>
      <c r="X657" s="53">
        <v>282</v>
      </c>
      <c r="Y657" s="53">
        <v>942</v>
      </c>
      <c r="Z657" s="53">
        <v>932</v>
      </c>
      <c r="AA657" s="53">
        <v>292</v>
      </c>
      <c r="AB657" s="53">
        <v>0</v>
      </c>
      <c r="AC657" s="53">
        <v>0</v>
      </c>
      <c r="AD657" s="54"/>
      <c r="AE657" s="54"/>
      <c r="AF657" s="54"/>
      <c r="AG657" s="53">
        <v>28</v>
      </c>
      <c r="AH657" s="53">
        <v>86</v>
      </c>
      <c r="AI657" s="53">
        <v>85</v>
      </c>
      <c r="AJ657" s="53">
        <v>29</v>
      </c>
      <c r="AK657" s="53">
        <v>0</v>
      </c>
      <c r="AL657" s="53">
        <v>0</v>
      </c>
    </row>
    <row r="658" spans="1:38" ht="20.100000000000001" customHeight="1" x14ac:dyDescent="0.2"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</row>
    <row r="659" spans="1:38" s="1" customFormat="1" ht="20.100000000000001" customHeight="1" x14ac:dyDescent="0.25">
      <c r="A659" s="3"/>
      <c r="B659" s="57" t="s">
        <v>287</v>
      </c>
      <c r="C659" s="58"/>
      <c r="D659" s="58"/>
      <c r="E659" s="5"/>
      <c r="F659" s="59">
        <v>2665</v>
      </c>
      <c r="G659" s="59">
        <v>7091</v>
      </c>
      <c r="H659" s="59">
        <v>8828</v>
      </c>
      <c r="I659" s="59">
        <v>928</v>
      </c>
      <c r="J659" s="59">
        <v>0</v>
      </c>
      <c r="K659" s="59">
        <v>0</v>
      </c>
      <c r="L659" s="54"/>
      <c r="M659" s="54"/>
      <c r="N659" s="54"/>
      <c r="O659" s="59">
        <v>97</v>
      </c>
      <c r="P659" s="59">
        <v>432</v>
      </c>
      <c r="Q659" s="59">
        <v>426</v>
      </c>
      <c r="R659" s="59">
        <v>103</v>
      </c>
      <c r="S659" s="59">
        <v>0</v>
      </c>
      <c r="T659" s="59">
        <v>0</v>
      </c>
      <c r="U659" s="54"/>
      <c r="V659" s="54"/>
      <c r="W659" s="54"/>
      <c r="X659" s="59">
        <v>282</v>
      </c>
      <c r="Y659" s="59">
        <v>942</v>
      </c>
      <c r="Z659" s="59">
        <v>932</v>
      </c>
      <c r="AA659" s="59">
        <v>292</v>
      </c>
      <c r="AB659" s="59">
        <v>0</v>
      </c>
      <c r="AC659" s="59">
        <v>0</v>
      </c>
      <c r="AD659" s="54"/>
      <c r="AE659" s="54"/>
      <c r="AF659" s="54"/>
      <c r="AG659" s="59">
        <v>28</v>
      </c>
      <c r="AH659" s="59">
        <v>86</v>
      </c>
      <c r="AI659" s="59">
        <v>85</v>
      </c>
      <c r="AJ659" s="59">
        <v>29</v>
      </c>
      <c r="AK659" s="59">
        <v>0</v>
      </c>
      <c r="AL659" s="59">
        <v>0</v>
      </c>
    </row>
    <row r="660" spans="1:38" ht="20.100000000000001" customHeight="1" x14ac:dyDescent="0.2"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</row>
    <row r="661" spans="1:38" ht="20.100000000000001" customHeight="1" x14ac:dyDescent="0.2">
      <c r="B661" s="6" t="s">
        <v>288</v>
      </c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</row>
    <row r="662" spans="1:38" ht="20.100000000000001" customHeight="1" x14ac:dyDescent="0.2">
      <c r="C662" s="3" t="s">
        <v>154</v>
      </c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</row>
    <row r="663" spans="1:38" ht="20.100000000000001" customHeight="1" x14ac:dyDescent="0.2">
      <c r="B663" s="5"/>
      <c r="D663" s="2" t="s">
        <v>96</v>
      </c>
      <c r="F663" s="39">
        <v>694</v>
      </c>
      <c r="G663" s="39">
        <v>1608</v>
      </c>
      <c r="H663" s="39">
        <v>1559</v>
      </c>
      <c r="I663" s="39">
        <v>743</v>
      </c>
      <c r="J663" s="39">
        <v>0</v>
      </c>
      <c r="K663" s="39">
        <v>0</v>
      </c>
      <c r="L663" s="39"/>
      <c r="M663" s="39"/>
      <c r="N663" s="39"/>
      <c r="O663" s="39">
        <v>71</v>
      </c>
      <c r="P663" s="39">
        <v>50</v>
      </c>
      <c r="Q663" s="39">
        <v>46</v>
      </c>
      <c r="R663" s="39">
        <v>75</v>
      </c>
      <c r="S663" s="39">
        <v>0</v>
      </c>
      <c r="T663" s="39">
        <v>0</v>
      </c>
      <c r="U663" s="39"/>
      <c r="V663" s="39"/>
      <c r="W663" s="39"/>
      <c r="X663" s="39">
        <v>104</v>
      </c>
      <c r="Y663" s="39">
        <v>110</v>
      </c>
      <c r="Z663" s="39">
        <v>93</v>
      </c>
      <c r="AA663" s="39">
        <v>121</v>
      </c>
      <c r="AB663" s="39">
        <v>0</v>
      </c>
      <c r="AC663" s="39">
        <v>0</v>
      </c>
      <c r="AD663" s="39"/>
      <c r="AE663" s="39"/>
      <c r="AF663" s="39"/>
      <c r="AG663" s="39">
        <v>6</v>
      </c>
      <c r="AH663" s="39">
        <v>2</v>
      </c>
      <c r="AI663" s="39">
        <v>2</v>
      </c>
      <c r="AJ663" s="39">
        <v>6</v>
      </c>
      <c r="AK663" s="39">
        <v>0</v>
      </c>
      <c r="AL663" s="39">
        <v>0</v>
      </c>
    </row>
    <row r="664" spans="1:38" ht="19.5" customHeight="1" x14ac:dyDescent="0.2">
      <c r="D664" s="47" t="s">
        <v>97</v>
      </c>
      <c r="F664" s="48">
        <v>164</v>
      </c>
      <c r="G664" s="48">
        <v>1049</v>
      </c>
      <c r="H664" s="48">
        <v>1083</v>
      </c>
      <c r="I664" s="48">
        <v>130</v>
      </c>
      <c r="J664" s="48">
        <v>0</v>
      </c>
      <c r="K664" s="48">
        <v>0</v>
      </c>
      <c r="L664" s="49"/>
      <c r="M664" s="49"/>
      <c r="N664" s="49"/>
      <c r="O664" s="48">
        <v>46</v>
      </c>
      <c r="P664" s="48">
        <v>406</v>
      </c>
      <c r="Q664" s="48">
        <v>397</v>
      </c>
      <c r="R664" s="48">
        <v>55</v>
      </c>
      <c r="S664" s="48">
        <v>0</v>
      </c>
      <c r="T664" s="48">
        <v>0</v>
      </c>
      <c r="U664" s="49"/>
      <c r="V664" s="49"/>
      <c r="W664" s="49"/>
      <c r="X664" s="48">
        <v>11</v>
      </c>
      <c r="Y664" s="48">
        <v>99</v>
      </c>
      <c r="Z664" s="48">
        <v>92</v>
      </c>
      <c r="AA664" s="48">
        <v>18</v>
      </c>
      <c r="AB664" s="48">
        <v>0</v>
      </c>
      <c r="AC664" s="48">
        <v>0</v>
      </c>
      <c r="AD664" s="49"/>
      <c r="AE664" s="49"/>
      <c r="AF664" s="49"/>
      <c r="AG664" s="48">
        <v>3</v>
      </c>
      <c r="AH664" s="48">
        <v>2</v>
      </c>
      <c r="AI664" s="48">
        <v>5</v>
      </c>
      <c r="AJ664" s="48">
        <v>0</v>
      </c>
      <c r="AK664" s="48">
        <v>0</v>
      </c>
      <c r="AL664" s="48">
        <v>0</v>
      </c>
    </row>
    <row r="665" spans="1:38" ht="20.100000000000001" customHeight="1" x14ac:dyDescent="0.2">
      <c r="D665" s="2" t="s">
        <v>113</v>
      </c>
      <c r="F665" s="39">
        <v>103</v>
      </c>
      <c r="G665" s="39">
        <v>1145</v>
      </c>
      <c r="H665" s="39">
        <v>1128</v>
      </c>
      <c r="I665" s="39">
        <v>120</v>
      </c>
      <c r="J665" s="39">
        <v>0</v>
      </c>
      <c r="K665" s="39">
        <v>0</v>
      </c>
      <c r="L665" s="39"/>
      <c r="M665" s="39"/>
      <c r="N665" s="39"/>
      <c r="O665" s="39">
        <v>46</v>
      </c>
      <c r="P665" s="39">
        <v>562</v>
      </c>
      <c r="Q665" s="39">
        <v>515</v>
      </c>
      <c r="R665" s="39">
        <v>93</v>
      </c>
      <c r="S665" s="39">
        <v>0</v>
      </c>
      <c r="T665" s="39">
        <v>0</v>
      </c>
      <c r="U665" s="39"/>
      <c r="V665" s="39"/>
      <c r="W665" s="39"/>
      <c r="X665" s="39">
        <v>12</v>
      </c>
      <c r="Y665" s="39">
        <v>75</v>
      </c>
      <c r="Z665" s="39">
        <v>75</v>
      </c>
      <c r="AA665" s="39">
        <v>12</v>
      </c>
      <c r="AB665" s="39">
        <v>0</v>
      </c>
      <c r="AC665" s="39">
        <v>0</v>
      </c>
      <c r="AD665" s="39"/>
      <c r="AE665" s="39"/>
      <c r="AF665" s="39"/>
      <c r="AG665" s="39">
        <v>1</v>
      </c>
      <c r="AH665" s="39">
        <v>2</v>
      </c>
      <c r="AI665" s="39">
        <v>2</v>
      </c>
      <c r="AJ665" s="39">
        <v>1</v>
      </c>
      <c r="AK665" s="39">
        <v>0</v>
      </c>
      <c r="AL665" s="39">
        <v>0</v>
      </c>
    </row>
    <row r="666" spans="1:38" ht="20.100000000000001" customHeight="1" x14ac:dyDescent="0.2"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</row>
    <row r="667" spans="1:38" s="1" customFormat="1" ht="20.100000000000001" customHeight="1" x14ac:dyDescent="0.25">
      <c r="A667" s="3"/>
      <c r="B667" s="6"/>
      <c r="C667" s="51" t="s">
        <v>159</v>
      </c>
      <c r="D667" s="52"/>
      <c r="E667" s="5"/>
      <c r="F667" s="53">
        <v>961</v>
      </c>
      <c r="G667" s="53">
        <v>3802</v>
      </c>
      <c r="H667" s="53">
        <v>3770</v>
      </c>
      <c r="I667" s="53">
        <v>993</v>
      </c>
      <c r="J667" s="53">
        <v>0</v>
      </c>
      <c r="K667" s="53">
        <v>0</v>
      </c>
      <c r="L667" s="54"/>
      <c r="M667" s="54"/>
      <c r="N667" s="54"/>
      <c r="O667" s="53">
        <v>163</v>
      </c>
      <c r="P667" s="53">
        <v>1018</v>
      </c>
      <c r="Q667" s="53">
        <v>958</v>
      </c>
      <c r="R667" s="53">
        <v>223</v>
      </c>
      <c r="S667" s="53">
        <v>0</v>
      </c>
      <c r="T667" s="53">
        <v>0</v>
      </c>
      <c r="U667" s="54"/>
      <c r="V667" s="54"/>
      <c r="W667" s="54"/>
      <c r="X667" s="53">
        <v>127</v>
      </c>
      <c r="Y667" s="53">
        <v>284</v>
      </c>
      <c r="Z667" s="53">
        <v>260</v>
      </c>
      <c r="AA667" s="53">
        <v>151</v>
      </c>
      <c r="AB667" s="53">
        <v>0</v>
      </c>
      <c r="AC667" s="53">
        <v>0</v>
      </c>
      <c r="AD667" s="54"/>
      <c r="AE667" s="54"/>
      <c r="AF667" s="54"/>
      <c r="AG667" s="53">
        <v>10</v>
      </c>
      <c r="AH667" s="53">
        <v>6</v>
      </c>
      <c r="AI667" s="53">
        <v>9</v>
      </c>
      <c r="AJ667" s="53">
        <v>7</v>
      </c>
      <c r="AK667" s="53">
        <v>0</v>
      </c>
      <c r="AL667" s="53">
        <v>0</v>
      </c>
    </row>
    <row r="668" spans="1:38" s="1" customFormat="1" ht="20.100000000000001" customHeight="1" x14ac:dyDescent="0.2">
      <c r="A668" s="3"/>
      <c r="B668" s="6"/>
      <c r="C668" s="3"/>
      <c r="D668" s="3"/>
      <c r="E668" s="5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</row>
    <row r="669" spans="1:38" s="1" customFormat="1" ht="20.100000000000001" customHeight="1" x14ac:dyDescent="0.25">
      <c r="A669" s="3"/>
      <c r="B669" s="57" t="s">
        <v>289</v>
      </c>
      <c r="C669" s="58"/>
      <c r="D669" s="58"/>
      <c r="E669" s="5"/>
      <c r="F669" s="59">
        <v>961</v>
      </c>
      <c r="G669" s="59">
        <v>3802</v>
      </c>
      <c r="H669" s="59">
        <v>3770</v>
      </c>
      <c r="I669" s="59">
        <v>993</v>
      </c>
      <c r="J669" s="59">
        <v>0</v>
      </c>
      <c r="K669" s="59">
        <v>0</v>
      </c>
      <c r="L669" s="54"/>
      <c r="M669" s="54"/>
      <c r="N669" s="54"/>
      <c r="O669" s="59">
        <v>163</v>
      </c>
      <c r="P669" s="59">
        <v>1018</v>
      </c>
      <c r="Q669" s="59">
        <v>958</v>
      </c>
      <c r="R669" s="59">
        <v>223</v>
      </c>
      <c r="S669" s="59">
        <v>0</v>
      </c>
      <c r="T669" s="59">
        <v>0</v>
      </c>
      <c r="U669" s="54"/>
      <c r="V669" s="54"/>
      <c r="W669" s="54"/>
      <c r="X669" s="59">
        <v>127</v>
      </c>
      <c r="Y669" s="59">
        <v>284</v>
      </c>
      <c r="Z669" s="59">
        <v>260</v>
      </c>
      <c r="AA669" s="59">
        <v>151</v>
      </c>
      <c r="AB669" s="59">
        <v>0</v>
      </c>
      <c r="AC669" s="59">
        <v>0</v>
      </c>
      <c r="AD669" s="54"/>
      <c r="AE669" s="54"/>
      <c r="AF669" s="54"/>
      <c r="AG669" s="59">
        <v>10</v>
      </c>
      <c r="AH669" s="59">
        <v>6</v>
      </c>
      <c r="AI669" s="59">
        <v>9</v>
      </c>
      <c r="AJ669" s="59">
        <v>7</v>
      </c>
      <c r="AK669" s="59">
        <v>0</v>
      </c>
      <c r="AL669" s="59">
        <v>0</v>
      </c>
    </row>
    <row r="670" spans="1:38" ht="20.100000000000001" customHeight="1" x14ac:dyDescent="0.2"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</row>
    <row r="671" spans="1:38" ht="20.100000000000001" customHeight="1" x14ac:dyDescent="0.2">
      <c r="B671" s="6" t="s">
        <v>290</v>
      </c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</row>
    <row r="672" spans="1:38" ht="20.100000000000001" customHeight="1" x14ac:dyDescent="0.2">
      <c r="C672" s="3" t="s">
        <v>154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</row>
    <row r="673" spans="1:38" ht="20.100000000000001" customHeight="1" x14ac:dyDescent="0.2">
      <c r="B673" s="5"/>
      <c r="D673" s="2" t="s">
        <v>96</v>
      </c>
      <c r="F673" s="39">
        <v>299</v>
      </c>
      <c r="G673" s="39">
        <v>153</v>
      </c>
      <c r="H673" s="39">
        <v>147</v>
      </c>
      <c r="I673" s="39">
        <v>305</v>
      </c>
      <c r="J673" s="39">
        <v>0</v>
      </c>
      <c r="K673" s="39">
        <v>0</v>
      </c>
      <c r="L673" s="39"/>
      <c r="M673" s="39"/>
      <c r="N673" s="39"/>
      <c r="O673" s="39">
        <v>95</v>
      </c>
      <c r="P673" s="39">
        <v>148</v>
      </c>
      <c r="Q673" s="39">
        <v>124</v>
      </c>
      <c r="R673" s="39">
        <v>119</v>
      </c>
      <c r="S673" s="39">
        <v>0</v>
      </c>
      <c r="T673" s="39">
        <v>0</v>
      </c>
      <c r="U673" s="39"/>
      <c r="V673" s="39"/>
      <c r="W673" s="39"/>
      <c r="X673" s="39">
        <v>261</v>
      </c>
      <c r="Y673" s="39">
        <v>397</v>
      </c>
      <c r="Z673" s="39">
        <v>331</v>
      </c>
      <c r="AA673" s="39">
        <v>327</v>
      </c>
      <c r="AB673" s="39">
        <v>0</v>
      </c>
      <c r="AC673" s="39">
        <v>0</v>
      </c>
      <c r="AD673" s="39"/>
      <c r="AE673" s="39"/>
      <c r="AF673" s="39"/>
      <c r="AG673" s="39">
        <v>50</v>
      </c>
      <c r="AH673" s="39">
        <v>2</v>
      </c>
      <c r="AI673" s="39">
        <v>2</v>
      </c>
      <c r="AJ673" s="39">
        <v>50</v>
      </c>
      <c r="AK673" s="39">
        <v>0</v>
      </c>
      <c r="AL673" s="39">
        <v>0</v>
      </c>
    </row>
    <row r="674" spans="1:38" ht="19.5" customHeight="1" x14ac:dyDescent="0.2">
      <c r="D674" s="47" t="s">
        <v>97</v>
      </c>
      <c r="F674" s="48">
        <v>80</v>
      </c>
      <c r="G674" s="48">
        <v>203</v>
      </c>
      <c r="H674" s="48">
        <v>199</v>
      </c>
      <c r="I674" s="48">
        <v>84</v>
      </c>
      <c r="J674" s="48">
        <v>0</v>
      </c>
      <c r="K674" s="48">
        <v>0</v>
      </c>
      <c r="L674" s="49"/>
      <c r="M674" s="49"/>
      <c r="N674" s="49"/>
      <c r="O674" s="48">
        <v>33</v>
      </c>
      <c r="P674" s="48">
        <v>112</v>
      </c>
      <c r="Q674" s="48">
        <v>116</v>
      </c>
      <c r="R674" s="48">
        <v>29</v>
      </c>
      <c r="S674" s="48">
        <v>0</v>
      </c>
      <c r="T674" s="48">
        <v>0</v>
      </c>
      <c r="U674" s="49"/>
      <c r="V674" s="49"/>
      <c r="W674" s="49"/>
      <c r="X674" s="48">
        <v>149</v>
      </c>
      <c r="Y674" s="48">
        <v>245</v>
      </c>
      <c r="Z674" s="48">
        <v>254</v>
      </c>
      <c r="AA674" s="48">
        <v>140</v>
      </c>
      <c r="AB674" s="48">
        <v>0</v>
      </c>
      <c r="AC674" s="48">
        <v>0</v>
      </c>
      <c r="AD674" s="49"/>
      <c r="AE674" s="49"/>
      <c r="AF674" s="49"/>
      <c r="AG674" s="48">
        <v>16</v>
      </c>
      <c r="AH674" s="48">
        <v>72</v>
      </c>
      <c r="AI674" s="48">
        <v>72</v>
      </c>
      <c r="AJ674" s="48">
        <v>16</v>
      </c>
      <c r="AK674" s="48">
        <v>0</v>
      </c>
      <c r="AL674" s="48">
        <v>0</v>
      </c>
    </row>
    <row r="675" spans="1:38" ht="20.100000000000001" customHeight="1" x14ac:dyDescent="0.2">
      <c r="D675" s="2" t="s">
        <v>98</v>
      </c>
      <c r="F675" s="39">
        <v>31</v>
      </c>
      <c r="G675" s="39">
        <v>254</v>
      </c>
      <c r="H675" s="39">
        <v>255</v>
      </c>
      <c r="I675" s="39">
        <v>30</v>
      </c>
      <c r="J675" s="39">
        <v>0</v>
      </c>
      <c r="K675" s="39">
        <v>0</v>
      </c>
      <c r="L675" s="39"/>
      <c r="M675" s="39"/>
      <c r="N675" s="39"/>
      <c r="O675" s="39">
        <v>4</v>
      </c>
      <c r="P675" s="39">
        <v>93</v>
      </c>
      <c r="Q675" s="39">
        <v>91</v>
      </c>
      <c r="R675" s="39">
        <v>6</v>
      </c>
      <c r="S675" s="39">
        <v>0</v>
      </c>
      <c r="T675" s="39">
        <v>0</v>
      </c>
      <c r="U675" s="39"/>
      <c r="V675" s="39"/>
      <c r="W675" s="39"/>
      <c r="X675" s="39">
        <v>25</v>
      </c>
      <c r="Y675" s="39">
        <v>120</v>
      </c>
      <c r="Z675" s="39">
        <v>119</v>
      </c>
      <c r="AA675" s="39">
        <v>26</v>
      </c>
      <c r="AB675" s="39">
        <v>0</v>
      </c>
      <c r="AC675" s="39">
        <v>0</v>
      </c>
      <c r="AD675" s="39"/>
      <c r="AE675" s="39"/>
      <c r="AF675" s="39"/>
      <c r="AG675" s="39">
        <v>1</v>
      </c>
      <c r="AH675" s="39">
        <v>32</v>
      </c>
      <c r="AI675" s="39">
        <v>30</v>
      </c>
      <c r="AJ675" s="39">
        <v>3</v>
      </c>
      <c r="AK675" s="39">
        <v>0</v>
      </c>
      <c r="AL675" s="39">
        <v>0</v>
      </c>
    </row>
    <row r="676" spans="1:38" ht="20.100000000000001" customHeight="1" x14ac:dyDescent="0.2"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</row>
    <row r="677" spans="1:38" s="1" customFormat="1" ht="20.100000000000001" customHeight="1" x14ac:dyDescent="0.25">
      <c r="A677" s="3"/>
      <c r="B677" s="6"/>
      <c r="C677" s="51" t="s">
        <v>159</v>
      </c>
      <c r="D677" s="52"/>
      <c r="E677" s="5"/>
      <c r="F677" s="53">
        <v>410</v>
      </c>
      <c r="G677" s="53">
        <v>610</v>
      </c>
      <c r="H677" s="53">
        <v>601</v>
      </c>
      <c r="I677" s="53">
        <v>419</v>
      </c>
      <c r="J677" s="53">
        <v>0</v>
      </c>
      <c r="K677" s="53">
        <v>0</v>
      </c>
      <c r="L677" s="54"/>
      <c r="M677" s="54"/>
      <c r="N677" s="54"/>
      <c r="O677" s="53">
        <v>132</v>
      </c>
      <c r="P677" s="53">
        <v>353</v>
      </c>
      <c r="Q677" s="53">
        <v>331</v>
      </c>
      <c r="R677" s="53">
        <v>154</v>
      </c>
      <c r="S677" s="53">
        <v>0</v>
      </c>
      <c r="T677" s="53">
        <v>0</v>
      </c>
      <c r="U677" s="54"/>
      <c r="V677" s="54"/>
      <c r="W677" s="54"/>
      <c r="X677" s="53">
        <v>435</v>
      </c>
      <c r="Y677" s="53">
        <v>762</v>
      </c>
      <c r="Z677" s="53">
        <v>704</v>
      </c>
      <c r="AA677" s="53">
        <v>493</v>
      </c>
      <c r="AB677" s="53">
        <v>0</v>
      </c>
      <c r="AC677" s="53">
        <v>0</v>
      </c>
      <c r="AD677" s="54"/>
      <c r="AE677" s="54"/>
      <c r="AF677" s="54"/>
      <c r="AG677" s="53">
        <v>67</v>
      </c>
      <c r="AH677" s="53">
        <v>106</v>
      </c>
      <c r="AI677" s="53">
        <v>104</v>
      </c>
      <c r="AJ677" s="53">
        <v>69</v>
      </c>
      <c r="AK677" s="53">
        <v>0</v>
      </c>
      <c r="AL677" s="53">
        <v>0</v>
      </c>
    </row>
    <row r="678" spans="1:38" s="1" customFormat="1" ht="20.100000000000001" customHeight="1" x14ac:dyDescent="0.2">
      <c r="A678" s="3"/>
      <c r="B678" s="6"/>
      <c r="C678" s="3"/>
      <c r="D678" s="3"/>
      <c r="E678" s="5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</row>
    <row r="679" spans="1:38" s="1" customFormat="1" ht="20.100000000000001" customHeight="1" x14ac:dyDescent="0.25">
      <c r="A679" s="3"/>
      <c r="B679" s="57" t="s">
        <v>291</v>
      </c>
      <c r="C679" s="58"/>
      <c r="D679" s="58"/>
      <c r="E679" s="5"/>
      <c r="F679" s="59">
        <v>410</v>
      </c>
      <c r="G679" s="59">
        <v>610</v>
      </c>
      <c r="H679" s="59">
        <v>601</v>
      </c>
      <c r="I679" s="59">
        <v>419</v>
      </c>
      <c r="J679" s="59">
        <v>0</v>
      </c>
      <c r="K679" s="59">
        <v>0</v>
      </c>
      <c r="L679" s="54"/>
      <c r="M679" s="54"/>
      <c r="N679" s="54"/>
      <c r="O679" s="59">
        <v>132</v>
      </c>
      <c r="P679" s="59">
        <v>353</v>
      </c>
      <c r="Q679" s="59">
        <v>331</v>
      </c>
      <c r="R679" s="59">
        <v>154</v>
      </c>
      <c r="S679" s="59">
        <v>0</v>
      </c>
      <c r="T679" s="59">
        <v>0</v>
      </c>
      <c r="U679" s="54"/>
      <c r="V679" s="54"/>
      <c r="W679" s="54"/>
      <c r="X679" s="59">
        <v>435</v>
      </c>
      <c r="Y679" s="59">
        <v>762</v>
      </c>
      <c r="Z679" s="59">
        <v>704</v>
      </c>
      <c r="AA679" s="59">
        <v>493</v>
      </c>
      <c r="AB679" s="59">
        <v>0</v>
      </c>
      <c r="AC679" s="59">
        <v>0</v>
      </c>
      <c r="AD679" s="54"/>
      <c r="AE679" s="54"/>
      <c r="AF679" s="54"/>
      <c r="AG679" s="59">
        <v>67</v>
      </c>
      <c r="AH679" s="59">
        <v>106</v>
      </c>
      <c r="AI679" s="59">
        <v>104</v>
      </c>
      <c r="AJ679" s="59">
        <v>69</v>
      </c>
      <c r="AK679" s="59">
        <v>0</v>
      </c>
      <c r="AL679" s="59">
        <v>0</v>
      </c>
    </row>
    <row r="680" spans="1:38" ht="20.100000000000001" customHeight="1" x14ac:dyDescent="0.2"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</row>
    <row r="681" spans="1:38" ht="20.100000000000001" customHeight="1" x14ac:dyDescent="0.2">
      <c r="B681" s="6" t="s">
        <v>292</v>
      </c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</row>
    <row r="682" spans="1:38" ht="20.100000000000001" customHeight="1" x14ac:dyDescent="0.2">
      <c r="C682" s="3" t="s">
        <v>130</v>
      </c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</row>
    <row r="683" spans="1:38" ht="20.100000000000001" customHeight="1" x14ac:dyDescent="0.2">
      <c r="D683" s="2" t="s">
        <v>135</v>
      </c>
      <c r="F683" s="39">
        <v>0</v>
      </c>
      <c r="G683" s="39">
        <v>0</v>
      </c>
      <c r="H683" s="39">
        <v>0</v>
      </c>
      <c r="I683" s="39">
        <v>0</v>
      </c>
      <c r="J683" s="39">
        <v>0</v>
      </c>
      <c r="K683" s="39">
        <v>0</v>
      </c>
      <c r="L683" s="39"/>
      <c r="M683" s="39"/>
      <c r="N683" s="39"/>
      <c r="O683" s="39">
        <v>0</v>
      </c>
      <c r="P683" s="39">
        <v>0</v>
      </c>
      <c r="Q683" s="39">
        <v>0</v>
      </c>
      <c r="R683" s="39">
        <v>0</v>
      </c>
      <c r="S683" s="39">
        <v>0</v>
      </c>
      <c r="T683" s="39">
        <v>0</v>
      </c>
      <c r="U683" s="39"/>
      <c r="V683" s="39"/>
      <c r="W683" s="39"/>
      <c r="X683" s="39">
        <v>89</v>
      </c>
      <c r="Y683" s="39">
        <v>691</v>
      </c>
      <c r="Z683" s="39">
        <v>670</v>
      </c>
      <c r="AA683" s="39">
        <v>110</v>
      </c>
      <c r="AB683" s="39">
        <v>0</v>
      </c>
      <c r="AC683" s="39">
        <v>0</v>
      </c>
      <c r="AD683" s="39"/>
      <c r="AE683" s="39"/>
      <c r="AF683" s="39"/>
      <c r="AG683" s="39">
        <v>0</v>
      </c>
      <c r="AH683" s="39">
        <v>0</v>
      </c>
      <c r="AI683" s="39">
        <v>0</v>
      </c>
      <c r="AJ683" s="39">
        <v>0</v>
      </c>
      <c r="AK683" s="39">
        <v>0</v>
      </c>
      <c r="AL683" s="39">
        <v>0</v>
      </c>
    </row>
    <row r="684" spans="1:38" ht="20.100000000000001" customHeight="1" x14ac:dyDescent="0.2"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</row>
    <row r="685" spans="1:38" s="1" customFormat="1" ht="20.100000000000001" customHeight="1" x14ac:dyDescent="0.25">
      <c r="A685" s="3"/>
      <c r="B685" s="6"/>
      <c r="C685" s="51" t="s">
        <v>133</v>
      </c>
      <c r="D685" s="52"/>
      <c r="E685" s="5"/>
      <c r="F685" s="53">
        <v>0</v>
      </c>
      <c r="G685" s="53">
        <v>0</v>
      </c>
      <c r="H685" s="53">
        <v>0</v>
      </c>
      <c r="I685" s="53">
        <v>0</v>
      </c>
      <c r="J685" s="53">
        <v>0</v>
      </c>
      <c r="K685" s="53">
        <v>0</v>
      </c>
      <c r="L685" s="54"/>
      <c r="M685" s="54"/>
      <c r="N685" s="54"/>
      <c r="O685" s="53">
        <v>0</v>
      </c>
      <c r="P685" s="53">
        <v>0</v>
      </c>
      <c r="Q685" s="53">
        <v>0</v>
      </c>
      <c r="R685" s="53">
        <v>0</v>
      </c>
      <c r="S685" s="53">
        <v>0</v>
      </c>
      <c r="T685" s="53">
        <v>0</v>
      </c>
      <c r="U685" s="54"/>
      <c r="V685" s="54"/>
      <c r="W685" s="54"/>
      <c r="X685" s="53">
        <v>89</v>
      </c>
      <c r="Y685" s="53">
        <v>691</v>
      </c>
      <c r="Z685" s="53">
        <v>670</v>
      </c>
      <c r="AA685" s="53">
        <v>110</v>
      </c>
      <c r="AB685" s="53">
        <v>0</v>
      </c>
      <c r="AC685" s="53">
        <v>0</v>
      </c>
      <c r="AD685" s="54"/>
      <c r="AE685" s="54"/>
      <c r="AF685" s="54"/>
      <c r="AG685" s="53">
        <v>0</v>
      </c>
      <c r="AH685" s="53">
        <v>0</v>
      </c>
      <c r="AI685" s="53">
        <v>0</v>
      </c>
      <c r="AJ685" s="53">
        <v>0</v>
      </c>
      <c r="AK685" s="53">
        <v>0</v>
      </c>
      <c r="AL685" s="53">
        <v>0</v>
      </c>
    </row>
    <row r="686" spans="1:38" ht="20.100000000000001" customHeight="1" x14ac:dyDescent="0.2"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</row>
    <row r="687" spans="1:38" ht="20.100000000000001" customHeight="1" x14ac:dyDescent="0.2">
      <c r="C687" s="3" t="s">
        <v>154</v>
      </c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</row>
    <row r="688" spans="1:38" ht="20.100000000000001" customHeight="1" x14ac:dyDescent="0.2">
      <c r="D688" s="2" t="s">
        <v>122</v>
      </c>
      <c r="F688" s="39">
        <v>31</v>
      </c>
      <c r="G688" s="39">
        <v>137</v>
      </c>
      <c r="H688" s="39">
        <v>157</v>
      </c>
      <c r="I688" s="39">
        <v>11</v>
      </c>
      <c r="J688" s="39">
        <v>0</v>
      </c>
      <c r="K688" s="39">
        <v>0</v>
      </c>
      <c r="L688" s="39"/>
      <c r="M688" s="39"/>
      <c r="N688" s="39"/>
      <c r="O688" s="39">
        <v>12</v>
      </c>
      <c r="P688" s="39">
        <v>70</v>
      </c>
      <c r="Q688" s="39">
        <v>78</v>
      </c>
      <c r="R688" s="39">
        <v>4</v>
      </c>
      <c r="S688" s="39">
        <v>0</v>
      </c>
      <c r="T688" s="39">
        <v>0</v>
      </c>
      <c r="U688" s="39"/>
      <c r="V688" s="39"/>
      <c r="W688" s="39"/>
      <c r="X688" s="39">
        <v>5</v>
      </c>
      <c r="Y688" s="39">
        <v>49</v>
      </c>
      <c r="Z688" s="39">
        <v>52</v>
      </c>
      <c r="AA688" s="39">
        <v>2</v>
      </c>
      <c r="AB688" s="39">
        <v>0</v>
      </c>
      <c r="AC688" s="39">
        <v>0</v>
      </c>
      <c r="AD688" s="39"/>
      <c r="AE688" s="39"/>
      <c r="AF688" s="39"/>
      <c r="AG688" s="39">
        <v>2</v>
      </c>
      <c r="AH688" s="39">
        <v>19</v>
      </c>
      <c r="AI688" s="39">
        <v>19</v>
      </c>
      <c r="AJ688" s="39">
        <v>2</v>
      </c>
      <c r="AK688" s="39">
        <v>0</v>
      </c>
      <c r="AL688" s="39">
        <v>0</v>
      </c>
    </row>
    <row r="689" spans="1:38" ht="19.5" customHeight="1" x14ac:dyDescent="0.2">
      <c r="D689" s="47" t="s">
        <v>135</v>
      </c>
      <c r="F689" s="48">
        <v>57</v>
      </c>
      <c r="G689" s="48">
        <v>475</v>
      </c>
      <c r="H689" s="48">
        <v>474</v>
      </c>
      <c r="I689" s="48">
        <v>58</v>
      </c>
      <c r="J689" s="48">
        <v>0</v>
      </c>
      <c r="K689" s="48">
        <v>0</v>
      </c>
      <c r="L689" s="49"/>
      <c r="M689" s="49"/>
      <c r="N689" s="49"/>
      <c r="O689" s="48">
        <v>7</v>
      </c>
      <c r="P689" s="48">
        <v>66</v>
      </c>
      <c r="Q689" s="48">
        <v>68</v>
      </c>
      <c r="R689" s="48">
        <v>5</v>
      </c>
      <c r="S689" s="48">
        <v>0</v>
      </c>
      <c r="T689" s="48">
        <v>0</v>
      </c>
      <c r="U689" s="49"/>
      <c r="V689" s="49"/>
      <c r="W689" s="49"/>
      <c r="X689" s="48">
        <v>45</v>
      </c>
      <c r="Y689" s="48">
        <v>219</v>
      </c>
      <c r="Z689" s="48">
        <v>196</v>
      </c>
      <c r="AA689" s="48">
        <v>68</v>
      </c>
      <c r="AB689" s="48">
        <v>0</v>
      </c>
      <c r="AC689" s="48">
        <v>0</v>
      </c>
      <c r="AD689" s="49"/>
      <c r="AE689" s="49"/>
      <c r="AF689" s="49"/>
      <c r="AG689" s="48">
        <v>6</v>
      </c>
      <c r="AH689" s="48">
        <v>3</v>
      </c>
      <c r="AI689" s="48">
        <v>6</v>
      </c>
      <c r="AJ689" s="48">
        <v>3</v>
      </c>
      <c r="AK689" s="48">
        <v>0</v>
      </c>
      <c r="AL689" s="48">
        <v>0</v>
      </c>
    </row>
    <row r="690" spans="1:38" ht="20.100000000000001" customHeight="1" x14ac:dyDescent="0.2">
      <c r="B690" s="5"/>
      <c r="D690" s="2" t="s">
        <v>98</v>
      </c>
      <c r="F690" s="39">
        <v>226</v>
      </c>
      <c r="G690" s="39">
        <v>354</v>
      </c>
      <c r="H690" s="39">
        <v>366</v>
      </c>
      <c r="I690" s="39">
        <v>214</v>
      </c>
      <c r="J690" s="39">
        <v>0</v>
      </c>
      <c r="K690" s="39">
        <v>0</v>
      </c>
      <c r="L690" s="39"/>
      <c r="M690" s="39"/>
      <c r="N690" s="39"/>
      <c r="O690" s="39">
        <v>23</v>
      </c>
      <c r="P690" s="39">
        <v>58</v>
      </c>
      <c r="Q690" s="39">
        <v>67</v>
      </c>
      <c r="R690" s="39">
        <v>14</v>
      </c>
      <c r="S690" s="39">
        <v>0</v>
      </c>
      <c r="T690" s="39">
        <v>0</v>
      </c>
      <c r="U690" s="39"/>
      <c r="V690" s="39"/>
      <c r="W690" s="39"/>
      <c r="X690" s="39">
        <v>48</v>
      </c>
      <c r="Y690" s="39">
        <v>146</v>
      </c>
      <c r="Z690" s="39">
        <v>141</v>
      </c>
      <c r="AA690" s="39">
        <v>53</v>
      </c>
      <c r="AB690" s="39">
        <v>0</v>
      </c>
      <c r="AC690" s="39">
        <v>0</v>
      </c>
      <c r="AD690" s="39"/>
      <c r="AE690" s="39"/>
      <c r="AF690" s="39"/>
      <c r="AG690" s="39">
        <v>5</v>
      </c>
      <c r="AH690" s="39">
        <v>30</v>
      </c>
      <c r="AI690" s="39">
        <v>32</v>
      </c>
      <c r="AJ690" s="39">
        <v>3</v>
      </c>
      <c r="AK690" s="39">
        <v>0</v>
      </c>
      <c r="AL690" s="39">
        <v>0</v>
      </c>
    </row>
    <row r="691" spans="1:38" ht="19.5" customHeight="1" x14ac:dyDescent="0.2">
      <c r="D691" s="47" t="s">
        <v>99</v>
      </c>
      <c r="F691" s="48">
        <v>72</v>
      </c>
      <c r="G691" s="48">
        <v>208</v>
      </c>
      <c r="H691" s="48">
        <v>226</v>
      </c>
      <c r="I691" s="48">
        <v>54</v>
      </c>
      <c r="J691" s="48">
        <v>0</v>
      </c>
      <c r="K691" s="48">
        <v>0</v>
      </c>
      <c r="L691" s="49"/>
      <c r="M691" s="49"/>
      <c r="N691" s="49"/>
      <c r="O691" s="48">
        <v>16</v>
      </c>
      <c r="P691" s="48">
        <v>111</v>
      </c>
      <c r="Q691" s="48">
        <v>119</v>
      </c>
      <c r="R691" s="48">
        <v>8</v>
      </c>
      <c r="S691" s="48">
        <v>0</v>
      </c>
      <c r="T691" s="48">
        <v>0</v>
      </c>
      <c r="U691" s="49"/>
      <c r="V691" s="49"/>
      <c r="W691" s="49"/>
      <c r="X691" s="48">
        <v>62</v>
      </c>
      <c r="Y691" s="48">
        <v>184</v>
      </c>
      <c r="Z691" s="48">
        <v>204</v>
      </c>
      <c r="AA691" s="48">
        <v>42</v>
      </c>
      <c r="AB691" s="48">
        <v>0</v>
      </c>
      <c r="AC691" s="48">
        <v>0</v>
      </c>
      <c r="AD691" s="49"/>
      <c r="AE691" s="49"/>
      <c r="AF691" s="49"/>
      <c r="AG691" s="48">
        <v>15</v>
      </c>
      <c r="AH691" s="48">
        <v>46</v>
      </c>
      <c r="AI691" s="48">
        <v>55</v>
      </c>
      <c r="AJ691" s="48">
        <v>6</v>
      </c>
      <c r="AK691" s="48">
        <v>0</v>
      </c>
      <c r="AL691" s="48">
        <v>0</v>
      </c>
    </row>
    <row r="692" spans="1:38" ht="20.100000000000001" customHeight="1" x14ac:dyDescent="0.2">
      <c r="D692" s="2" t="s">
        <v>114</v>
      </c>
      <c r="F692" s="39">
        <v>19</v>
      </c>
      <c r="G692" s="39">
        <v>204</v>
      </c>
      <c r="H692" s="39">
        <v>204</v>
      </c>
      <c r="I692" s="39">
        <v>19</v>
      </c>
      <c r="J692" s="39">
        <v>0</v>
      </c>
      <c r="K692" s="39">
        <v>0</v>
      </c>
      <c r="L692" s="39"/>
      <c r="M692" s="39"/>
      <c r="N692" s="39"/>
      <c r="O692" s="39">
        <v>6</v>
      </c>
      <c r="P692" s="39">
        <v>77</v>
      </c>
      <c r="Q692" s="39">
        <v>81</v>
      </c>
      <c r="R692" s="39">
        <v>2</v>
      </c>
      <c r="S692" s="39">
        <v>0</v>
      </c>
      <c r="T692" s="39">
        <v>0</v>
      </c>
      <c r="U692" s="39"/>
      <c r="V692" s="39"/>
      <c r="W692" s="39"/>
      <c r="X692" s="39">
        <v>17</v>
      </c>
      <c r="Y692" s="39">
        <v>111</v>
      </c>
      <c r="Z692" s="39">
        <v>110</v>
      </c>
      <c r="AA692" s="39">
        <v>18</v>
      </c>
      <c r="AB692" s="39">
        <v>0</v>
      </c>
      <c r="AC692" s="39">
        <v>0</v>
      </c>
      <c r="AD692" s="39"/>
      <c r="AE692" s="39"/>
      <c r="AF692" s="39"/>
      <c r="AG692" s="39">
        <v>7</v>
      </c>
      <c r="AH692" s="39">
        <v>22</v>
      </c>
      <c r="AI692" s="39">
        <v>21</v>
      </c>
      <c r="AJ692" s="39">
        <v>8</v>
      </c>
      <c r="AK692" s="39">
        <v>0</v>
      </c>
      <c r="AL692" s="39">
        <v>0</v>
      </c>
    </row>
    <row r="693" spans="1:38" ht="19.5" customHeight="1" x14ac:dyDescent="0.2">
      <c r="D693" s="47" t="s">
        <v>101</v>
      </c>
      <c r="F693" s="48">
        <v>25</v>
      </c>
      <c r="G693" s="48">
        <v>117</v>
      </c>
      <c r="H693" s="48">
        <v>126</v>
      </c>
      <c r="I693" s="48">
        <v>16</v>
      </c>
      <c r="J693" s="48">
        <v>0</v>
      </c>
      <c r="K693" s="48">
        <v>0</v>
      </c>
      <c r="L693" s="49"/>
      <c r="M693" s="49"/>
      <c r="N693" s="49"/>
      <c r="O693" s="48">
        <v>13</v>
      </c>
      <c r="P693" s="48">
        <v>98</v>
      </c>
      <c r="Q693" s="48">
        <v>108</v>
      </c>
      <c r="R693" s="48">
        <v>3</v>
      </c>
      <c r="S693" s="48">
        <v>0</v>
      </c>
      <c r="T693" s="48">
        <v>0</v>
      </c>
      <c r="U693" s="49"/>
      <c r="V693" s="49"/>
      <c r="W693" s="49"/>
      <c r="X693" s="48">
        <v>5</v>
      </c>
      <c r="Y693" s="48">
        <v>50</v>
      </c>
      <c r="Z693" s="48">
        <v>53</v>
      </c>
      <c r="AA693" s="48">
        <v>2</v>
      </c>
      <c r="AB693" s="48">
        <v>0</v>
      </c>
      <c r="AC693" s="48">
        <v>0</v>
      </c>
      <c r="AD693" s="49"/>
      <c r="AE693" s="49"/>
      <c r="AF693" s="49"/>
      <c r="AG693" s="48">
        <v>0</v>
      </c>
      <c r="AH693" s="48">
        <v>9</v>
      </c>
      <c r="AI693" s="48">
        <v>7</v>
      </c>
      <c r="AJ693" s="48">
        <v>2</v>
      </c>
      <c r="AK693" s="48">
        <v>0</v>
      </c>
      <c r="AL693" s="48">
        <v>0</v>
      </c>
    </row>
    <row r="694" spans="1:38" ht="20.100000000000001" customHeight="1" x14ac:dyDescent="0.2">
      <c r="D694" s="2" t="s">
        <v>102</v>
      </c>
      <c r="F694" s="39">
        <v>44</v>
      </c>
      <c r="G694" s="39">
        <v>128</v>
      </c>
      <c r="H694" s="39">
        <v>123</v>
      </c>
      <c r="I694" s="39">
        <v>49</v>
      </c>
      <c r="J694" s="39">
        <v>0</v>
      </c>
      <c r="K694" s="39">
        <v>0</v>
      </c>
      <c r="L694" s="39"/>
      <c r="M694" s="39"/>
      <c r="N694" s="39"/>
      <c r="O694" s="39">
        <v>2</v>
      </c>
      <c r="P694" s="39">
        <v>91</v>
      </c>
      <c r="Q694" s="39">
        <v>70</v>
      </c>
      <c r="R694" s="39">
        <v>23</v>
      </c>
      <c r="S694" s="39">
        <v>0</v>
      </c>
      <c r="T694" s="39">
        <v>0</v>
      </c>
      <c r="U694" s="39"/>
      <c r="V694" s="39"/>
      <c r="W694" s="39"/>
      <c r="X694" s="39">
        <v>49</v>
      </c>
      <c r="Y694" s="39">
        <v>194</v>
      </c>
      <c r="Z694" s="39">
        <v>185</v>
      </c>
      <c r="AA694" s="39">
        <v>58</v>
      </c>
      <c r="AB694" s="39">
        <v>0</v>
      </c>
      <c r="AC694" s="39">
        <v>0</v>
      </c>
      <c r="AD694" s="39"/>
      <c r="AE694" s="39"/>
      <c r="AF694" s="39"/>
      <c r="AG694" s="39">
        <v>18</v>
      </c>
      <c r="AH694" s="39">
        <v>20</v>
      </c>
      <c r="AI694" s="39">
        <v>26</v>
      </c>
      <c r="AJ694" s="39">
        <v>12</v>
      </c>
      <c r="AK694" s="39">
        <v>0</v>
      </c>
      <c r="AL694" s="39">
        <v>0</v>
      </c>
    </row>
    <row r="695" spans="1:38" ht="20.100000000000001" customHeight="1" x14ac:dyDescent="0.2"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</row>
    <row r="696" spans="1:38" s="1" customFormat="1" ht="20.100000000000001" customHeight="1" x14ac:dyDescent="0.25">
      <c r="A696" s="3"/>
      <c r="B696" s="6"/>
      <c r="C696" s="51" t="s">
        <v>159</v>
      </c>
      <c r="D696" s="52"/>
      <c r="E696" s="5"/>
      <c r="F696" s="53">
        <v>474</v>
      </c>
      <c r="G696" s="53">
        <v>1623</v>
      </c>
      <c r="H696" s="53">
        <v>1676</v>
      </c>
      <c r="I696" s="53">
        <v>421</v>
      </c>
      <c r="J696" s="53">
        <v>0</v>
      </c>
      <c r="K696" s="53">
        <v>0</v>
      </c>
      <c r="L696" s="54"/>
      <c r="M696" s="54"/>
      <c r="N696" s="54"/>
      <c r="O696" s="53">
        <v>79</v>
      </c>
      <c r="P696" s="53">
        <v>571</v>
      </c>
      <c r="Q696" s="53">
        <v>591</v>
      </c>
      <c r="R696" s="53">
        <v>59</v>
      </c>
      <c r="S696" s="53">
        <v>0</v>
      </c>
      <c r="T696" s="53">
        <v>0</v>
      </c>
      <c r="U696" s="54"/>
      <c r="V696" s="54"/>
      <c r="W696" s="54"/>
      <c r="X696" s="53">
        <v>231</v>
      </c>
      <c r="Y696" s="53">
        <v>953</v>
      </c>
      <c r="Z696" s="53">
        <v>941</v>
      </c>
      <c r="AA696" s="53">
        <v>243</v>
      </c>
      <c r="AB696" s="53">
        <v>0</v>
      </c>
      <c r="AC696" s="53">
        <v>0</v>
      </c>
      <c r="AD696" s="54"/>
      <c r="AE696" s="54"/>
      <c r="AF696" s="54"/>
      <c r="AG696" s="53">
        <v>53</v>
      </c>
      <c r="AH696" s="53">
        <v>149</v>
      </c>
      <c r="AI696" s="53">
        <v>166</v>
      </c>
      <c r="AJ696" s="53">
        <v>36</v>
      </c>
      <c r="AK696" s="53">
        <v>0</v>
      </c>
      <c r="AL696" s="53">
        <v>0</v>
      </c>
    </row>
    <row r="697" spans="1:38" s="1" customFormat="1" ht="20.100000000000001" customHeight="1" x14ac:dyDescent="0.2">
      <c r="A697" s="3"/>
      <c r="B697" s="6"/>
      <c r="C697" s="3"/>
      <c r="D697" s="3"/>
      <c r="E697" s="5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</row>
    <row r="698" spans="1:38" s="1" customFormat="1" ht="20.100000000000001" customHeight="1" x14ac:dyDescent="0.25">
      <c r="A698" s="3"/>
      <c r="B698" s="57" t="s">
        <v>293</v>
      </c>
      <c r="C698" s="58"/>
      <c r="D698" s="58"/>
      <c r="E698" s="5"/>
      <c r="F698" s="59">
        <v>474</v>
      </c>
      <c r="G698" s="59">
        <v>1623</v>
      </c>
      <c r="H698" s="59">
        <v>1676</v>
      </c>
      <c r="I698" s="59">
        <v>421</v>
      </c>
      <c r="J698" s="59">
        <v>0</v>
      </c>
      <c r="K698" s="59">
        <v>0</v>
      </c>
      <c r="L698" s="54"/>
      <c r="M698" s="54"/>
      <c r="N698" s="54"/>
      <c r="O698" s="59">
        <v>79</v>
      </c>
      <c r="P698" s="59">
        <v>571</v>
      </c>
      <c r="Q698" s="59">
        <v>591</v>
      </c>
      <c r="R698" s="59">
        <v>59</v>
      </c>
      <c r="S698" s="59">
        <v>0</v>
      </c>
      <c r="T698" s="59">
        <v>0</v>
      </c>
      <c r="U698" s="54"/>
      <c r="V698" s="54"/>
      <c r="W698" s="54"/>
      <c r="X698" s="59">
        <v>320</v>
      </c>
      <c r="Y698" s="59">
        <v>1644</v>
      </c>
      <c r="Z698" s="59">
        <v>1611</v>
      </c>
      <c r="AA698" s="59">
        <v>353</v>
      </c>
      <c r="AB698" s="59">
        <v>0</v>
      </c>
      <c r="AC698" s="59">
        <v>0</v>
      </c>
      <c r="AD698" s="54"/>
      <c r="AE698" s="54"/>
      <c r="AF698" s="54"/>
      <c r="AG698" s="59">
        <v>53</v>
      </c>
      <c r="AH698" s="59">
        <v>149</v>
      </c>
      <c r="AI698" s="59">
        <v>166</v>
      </c>
      <c r="AJ698" s="59">
        <v>36</v>
      </c>
      <c r="AK698" s="59">
        <v>0</v>
      </c>
      <c r="AL698" s="59">
        <v>0</v>
      </c>
    </row>
    <row r="699" spans="1:38" ht="20.100000000000001" customHeight="1" x14ac:dyDescent="0.2"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</row>
    <row r="700" spans="1:38" ht="20.100000000000001" customHeight="1" x14ac:dyDescent="0.2">
      <c r="B700" s="6" t="s">
        <v>294</v>
      </c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</row>
    <row r="701" spans="1:38" ht="20.100000000000001" customHeight="1" x14ac:dyDescent="0.2">
      <c r="C701" s="3" t="s">
        <v>154</v>
      </c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</row>
    <row r="702" spans="1:38" ht="20.100000000000001" customHeight="1" x14ac:dyDescent="0.2">
      <c r="D702" s="2" t="s">
        <v>96</v>
      </c>
      <c r="F702" s="39">
        <v>70</v>
      </c>
      <c r="G702" s="39">
        <v>220</v>
      </c>
      <c r="H702" s="39">
        <v>219</v>
      </c>
      <c r="I702" s="39">
        <v>71</v>
      </c>
      <c r="J702" s="39">
        <v>0</v>
      </c>
      <c r="K702" s="39">
        <v>0</v>
      </c>
      <c r="L702" s="39"/>
      <c r="M702" s="39"/>
      <c r="N702" s="39"/>
      <c r="O702" s="39">
        <v>14</v>
      </c>
      <c r="P702" s="39">
        <v>69</v>
      </c>
      <c r="Q702" s="39">
        <v>71</v>
      </c>
      <c r="R702" s="39">
        <v>12</v>
      </c>
      <c r="S702" s="39">
        <v>0</v>
      </c>
      <c r="T702" s="39">
        <v>0</v>
      </c>
      <c r="U702" s="39"/>
      <c r="V702" s="39"/>
      <c r="W702" s="39"/>
      <c r="X702" s="39">
        <v>114</v>
      </c>
      <c r="Y702" s="39">
        <v>259</v>
      </c>
      <c r="Z702" s="39">
        <v>292</v>
      </c>
      <c r="AA702" s="39">
        <v>81</v>
      </c>
      <c r="AB702" s="39">
        <v>0</v>
      </c>
      <c r="AC702" s="39">
        <v>0</v>
      </c>
      <c r="AD702" s="39"/>
      <c r="AE702" s="39"/>
      <c r="AF702" s="39"/>
      <c r="AG702" s="39">
        <v>8</v>
      </c>
      <c r="AH702" s="39">
        <v>20</v>
      </c>
      <c r="AI702" s="39">
        <v>19</v>
      </c>
      <c r="AJ702" s="39">
        <v>9</v>
      </c>
      <c r="AK702" s="39">
        <v>0</v>
      </c>
      <c r="AL702" s="39">
        <v>0</v>
      </c>
    </row>
    <row r="703" spans="1:38" ht="19.5" customHeight="1" x14ac:dyDescent="0.2">
      <c r="D703" s="47" t="s">
        <v>97</v>
      </c>
      <c r="F703" s="48">
        <v>22</v>
      </c>
      <c r="G703" s="48">
        <v>212</v>
      </c>
      <c r="H703" s="48">
        <v>219</v>
      </c>
      <c r="I703" s="48">
        <v>15</v>
      </c>
      <c r="J703" s="48">
        <v>0</v>
      </c>
      <c r="K703" s="48">
        <v>0</v>
      </c>
      <c r="L703" s="49"/>
      <c r="M703" s="49"/>
      <c r="N703" s="49"/>
      <c r="O703" s="48">
        <v>1</v>
      </c>
      <c r="P703" s="48">
        <v>25</v>
      </c>
      <c r="Q703" s="48">
        <v>23</v>
      </c>
      <c r="R703" s="48">
        <v>3</v>
      </c>
      <c r="S703" s="48">
        <v>0</v>
      </c>
      <c r="T703" s="48">
        <v>0</v>
      </c>
      <c r="U703" s="49"/>
      <c r="V703" s="49"/>
      <c r="W703" s="49"/>
      <c r="X703" s="48">
        <v>10</v>
      </c>
      <c r="Y703" s="48">
        <v>114</v>
      </c>
      <c r="Z703" s="48">
        <v>109</v>
      </c>
      <c r="AA703" s="48">
        <v>15</v>
      </c>
      <c r="AB703" s="48">
        <v>0</v>
      </c>
      <c r="AC703" s="48">
        <v>0</v>
      </c>
      <c r="AD703" s="49"/>
      <c r="AE703" s="49"/>
      <c r="AF703" s="49"/>
      <c r="AG703" s="48">
        <v>0</v>
      </c>
      <c r="AH703" s="48">
        <v>19</v>
      </c>
      <c r="AI703" s="48">
        <v>18</v>
      </c>
      <c r="AJ703" s="48">
        <v>1</v>
      </c>
      <c r="AK703" s="48">
        <v>0</v>
      </c>
      <c r="AL703" s="48">
        <v>0</v>
      </c>
    </row>
    <row r="704" spans="1:38" ht="20.100000000000001" customHeight="1" x14ac:dyDescent="0.2">
      <c r="D704" s="2" t="s">
        <v>98</v>
      </c>
      <c r="F704" s="49">
        <v>18</v>
      </c>
      <c r="G704" s="49">
        <v>143</v>
      </c>
      <c r="H704" s="49">
        <v>139</v>
      </c>
      <c r="I704" s="49">
        <v>22</v>
      </c>
      <c r="J704" s="49">
        <v>0</v>
      </c>
      <c r="K704" s="49">
        <v>0</v>
      </c>
      <c r="L704" s="49"/>
      <c r="M704" s="49"/>
      <c r="N704" s="49"/>
      <c r="O704" s="49">
        <v>0</v>
      </c>
      <c r="P704" s="49">
        <v>20</v>
      </c>
      <c r="Q704" s="49">
        <v>20</v>
      </c>
      <c r="R704" s="49">
        <v>0</v>
      </c>
      <c r="S704" s="49">
        <v>0</v>
      </c>
      <c r="T704" s="49">
        <v>0</v>
      </c>
      <c r="U704" s="49"/>
      <c r="V704" s="49"/>
      <c r="W704" s="49"/>
      <c r="X704" s="49">
        <v>8</v>
      </c>
      <c r="Y704" s="49">
        <v>84</v>
      </c>
      <c r="Z704" s="49">
        <v>77</v>
      </c>
      <c r="AA704" s="49">
        <v>15</v>
      </c>
      <c r="AB704" s="49">
        <v>0</v>
      </c>
      <c r="AC704" s="49">
        <v>0</v>
      </c>
      <c r="AD704" s="49"/>
      <c r="AE704" s="49"/>
      <c r="AF704" s="49"/>
      <c r="AG704" s="49">
        <v>0</v>
      </c>
      <c r="AH704" s="49">
        <v>10</v>
      </c>
      <c r="AI704" s="49">
        <v>9</v>
      </c>
      <c r="AJ704" s="49">
        <v>1</v>
      </c>
      <c r="AK704" s="49">
        <v>0</v>
      </c>
      <c r="AL704" s="49">
        <v>0</v>
      </c>
    </row>
    <row r="705" spans="1:38" ht="20.100000000000001" customHeight="1" x14ac:dyDescent="0.2"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</row>
    <row r="706" spans="1:38" s="1" customFormat="1" ht="20.100000000000001" customHeight="1" x14ac:dyDescent="0.25">
      <c r="A706" s="3"/>
      <c r="B706" s="6"/>
      <c r="C706" s="51" t="s">
        <v>159</v>
      </c>
      <c r="D706" s="52"/>
      <c r="E706" s="5"/>
      <c r="F706" s="53">
        <v>110</v>
      </c>
      <c r="G706" s="53">
        <v>575</v>
      </c>
      <c r="H706" s="53">
        <v>577</v>
      </c>
      <c r="I706" s="53">
        <v>108</v>
      </c>
      <c r="J706" s="53">
        <v>0</v>
      </c>
      <c r="K706" s="53">
        <v>0</v>
      </c>
      <c r="L706" s="54"/>
      <c r="M706" s="54"/>
      <c r="N706" s="54"/>
      <c r="O706" s="53">
        <v>15</v>
      </c>
      <c r="P706" s="53">
        <v>114</v>
      </c>
      <c r="Q706" s="53">
        <v>114</v>
      </c>
      <c r="R706" s="53">
        <v>15</v>
      </c>
      <c r="S706" s="53">
        <v>0</v>
      </c>
      <c r="T706" s="53">
        <v>0</v>
      </c>
      <c r="U706" s="54"/>
      <c r="V706" s="54"/>
      <c r="W706" s="54"/>
      <c r="X706" s="53">
        <v>132</v>
      </c>
      <c r="Y706" s="53">
        <v>457</v>
      </c>
      <c r="Z706" s="53">
        <v>478</v>
      </c>
      <c r="AA706" s="53">
        <v>111</v>
      </c>
      <c r="AB706" s="53">
        <v>0</v>
      </c>
      <c r="AC706" s="53">
        <v>0</v>
      </c>
      <c r="AD706" s="54"/>
      <c r="AE706" s="54"/>
      <c r="AF706" s="54"/>
      <c r="AG706" s="53">
        <v>8</v>
      </c>
      <c r="AH706" s="53">
        <v>49</v>
      </c>
      <c r="AI706" s="53">
        <v>46</v>
      </c>
      <c r="AJ706" s="53">
        <v>11</v>
      </c>
      <c r="AK706" s="53">
        <v>0</v>
      </c>
      <c r="AL706" s="53">
        <v>0</v>
      </c>
    </row>
    <row r="707" spans="1:38" s="1" customFormat="1" ht="20.100000000000001" customHeight="1" x14ac:dyDescent="0.2">
      <c r="A707" s="3"/>
      <c r="B707" s="6"/>
      <c r="C707" s="3"/>
      <c r="D707" s="3"/>
      <c r="E707" s="5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</row>
    <row r="708" spans="1:38" s="1" customFormat="1" ht="20.100000000000001" customHeight="1" x14ac:dyDescent="0.25">
      <c r="A708" s="3"/>
      <c r="B708" s="57" t="s">
        <v>295</v>
      </c>
      <c r="C708" s="58"/>
      <c r="D708" s="58"/>
      <c r="E708" s="5"/>
      <c r="F708" s="59">
        <v>110</v>
      </c>
      <c r="G708" s="59">
        <v>575</v>
      </c>
      <c r="H708" s="59">
        <v>577</v>
      </c>
      <c r="I708" s="59">
        <v>108</v>
      </c>
      <c r="J708" s="59">
        <v>0</v>
      </c>
      <c r="K708" s="59">
        <v>0</v>
      </c>
      <c r="L708" s="54"/>
      <c r="M708" s="54"/>
      <c r="N708" s="54"/>
      <c r="O708" s="59">
        <v>15</v>
      </c>
      <c r="P708" s="59">
        <v>114</v>
      </c>
      <c r="Q708" s="59">
        <v>114</v>
      </c>
      <c r="R708" s="59">
        <v>15</v>
      </c>
      <c r="S708" s="59">
        <v>0</v>
      </c>
      <c r="T708" s="59">
        <v>0</v>
      </c>
      <c r="U708" s="54"/>
      <c r="V708" s="54"/>
      <c r="W708" s="54"/>
      <c r="X708" s="59">
        <v>132</v>
      </c>
      <c r="Y708" s="59">
        <v>457</v>
      </c>
      <c r="Z708" s="59">
        <v>478</v>
      </c>
      <c r="AA708" s="59">
        <v>111</v>
      </c>
      <c r="AB708" s="59">
        <v>0</v>
      </c>
      <c r="AC708" s="59">
        <v>0</v>
      </c>
      <c r="AD708" s="54"/>
      <c r="AE708" s="54"/>
      <c r="AF708" s="54"/>
      <c r="AG708" s="59">
        <v>8</v>
      </c>
      <c r="AH708" s="59">
        <v>49</v>
      </c>
      <c r="AI708" s="59">
        <v>46</v>
      </c>
      <c r="AJ708" s="59">
        <v>11</v>
      </c>
      <c r="AK708" s="59">
        <v>0</v>
      </c>
      <c r="AL708" s="59">
        <v>0</v>
      </c>
    </row>
    <row r="709" spans="1:38" ht="20.100000000000001" customHeight="1" x14ac:dyDescent="0.2"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</row>
    <row r="710" spans="1:38" ht="20.100000000000001" customHeight="1" x14ac:dyDescent="0.2">
      <c r="B710" s="6" t="s">
        <v>296</v>
      </c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</row>
    <row r="711" spans="1:38" ht="20.100000000000001" customHeight="1" x14ac:dyDescent="0.2">
      <c r="B711" s="5"/>
      <c r="C711" s="3" t="s">
        <v>154</v>
      </c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</row>
    <row r="712" spans="1:38" ht="20.100000000000001" customHeight="1" x14ac:dyDescent="0.2">
      <c r="B712" s="5"/>
      <c r="D712" s="2" t="s">
        <v>96</v>
      </c>
      <c r="F712" s="39">
        <v>88</v>
      </c>
      <c r="G712" s="39">
        <v>948</v>
      </c>
      <c r="H712" s="39">
        <v>874</v>
      </c>
      <c r="I712" s="39">
        <v>162</v>
      </c>
      <c r="J712" s="39">
        <v>0</v>
      </c>
      <c r="K712" s="39">
        <v>0</v>
      </c>
      <c r="L712" s="39"/>
      <c r="M712" s="39"/>
      <c r="N712" s="39"/>
      <c r="O712" s="39">
        <v>11</v>
      </c>
      <c r="P712" s="39">
        <v>143</v>
      </c>
      <c r="Q712" s="39">
        <v>144</v>
      </c>
      <c r="R712" s="39">
        <v>10</v>
      </c>
      <c r="S712" s="39">
        <v>0</v>
      </c>
      <c r="T712" s="39">
        <v>0</v>
      </c>
      <c r="U712" s="39"/>
      <c r="V712" s="39"/>
      <c r="W712" s="39"/>
      <c r="X712" s="39">
        <v>30</v>
      </c>
      <c r="Y712" s="39">
        <v>388</v>
      </c>
      <c r="Z712" s="39">
        <v>357</v>
      </c>
      <c r="AA712" s="39">
        <v>61</v>
      </c>
      <c r="AB712" s="39">
        <v>0</v>
      </c>
      <c r="AC712" s="39">
        <v>0</v>
      </c>
      <c r="AD712" s="39"/>
      <c r="AE712" s="39"/>
      <c r="AF712" s="39"/>
      <c r="AG712" s="39">
        <v>4</v>
      </c>
      <c r="AH712" s="39">
        <v>30</v>
      </c>
      <c r="AI712" s="39">
        <v>31</v>
      </c>
      <c r="AJ712" s="39">
        <v>3</v>
      </c>
      <c r="AK712" s="39">
        <v>0</v>
      </c>
      <c r="AL712" s="39">
        <v>0</v>
      </c>
    </row>
    <row r="713" spans="1:38" ht="19.5" customHeight="1" x14ac:dyDescent="0.2">
      <c r="D713" s="47" t="s">
        <v>97</v>
      </c>
      <c r="F713" s="48">
        <v>118</v>
      </c>
      <c r="G713" s="48">
        <v>751</v>
      </c>
      <c r="H713" s="48">
        <v>818</v>
      </c>
      <c r="I713" s="48">
        <v>51</v>
      </c>
      <c r="J713" s="48">
        <v>0</v>
      </c>
      <c r="K713" s="48">
        <v>0</v>
      </c>
      <c r="L713" s="49"/>
      <c r="M713" s="49"/>
      <c r="N713" s="49"/>
      <c r="O713" s="48">
        <v>10</v>
      </c>
      <c r="P713" s="48">
        <v>62</v>
      </c>
      <c r="Q713" s="48">
        <v>66</v>
      </c>
      <c r="R713" s="48">
        <v>6</v>
      </c>
      <c r="S713" s="48">
        <v>0</v>
      </c>
      <c r="T713" s="48">
        <v>0</v>
      </c>
      <c r="U713" s="49"/>
      <c r="V713" s="49"/>
      <c r="W713" s="49"/>
      <c r="X713" s="48">
        <v>51</v>
      </c>
      <c r="Y713" s="48">
        <v>388</v>
      </c>
      <c r="Z713" s="48">
        <v>408</v>
      </c>
      <c r="AA713" s="48">
        <v>31</v>
      </c>
      <c r="AB713" s="48">
        <v>0</v>
      </c>
      <c r="AC713" s="48">
        <v>0</v>
      </c>
      <c r="AD713" s="49"/>
      <c r="AE713" s="49"/>
      <c r="AF713" s="49"/>
      <c r="AG713" s="48">
        <v>2</v>
      </c>
      <c r="AH713" s="48">
        <v>8</v>
      </c>
      <c r="AI713" s="48">
        <v>10</v>
      </c>
      <c r="AJ713" s="48">
        <v>0</v>
      </c>
      <c r="AK713" s="48">
        <v>0</v>
      </c>
      <c r="AL713" s="48">
        <v>0</v>
      </c>
    </row>
    <row r="714" spans="1:38" ht="20.100000000000001" customHeight="1" x14ac:dyDescent="0.2">
      <c r="D714" s="2" t="s">
        <v>113</v>
      </c>
      <c r="F714" s="39">
        <v>69</v>
      </c>
      <c r="G714" s="39">
        <v>515</v>
      </c>
      <c r="H714" s="39">
        <v>515</v>
      </c>
      <c r="I714" s="39">
        <v>69</v>
      </c>
      <c r="J714" s="39">
        <v>0</v>
      </c>
      <c r="K714" s="39">
        <v>0</v>
      </c>
      <c r="L714" s="39"/>
      <c r="M714" s="39"/>
      <c r="N714" s="39"/>
      <c r="O714" s="39">
        <v>6</v>
      </c>
      <c r="P714" s="39">
        <v>106</v>
      </c>
      <c r="Q714" s="39">
        <v>96</v>
      </c>
      <c r="R714" s="39">
        <v>16</v>
      </c>
      <c r="S714" s="39">
        <v>0</v>
      </c>
      <c r="T714" s="39">
        <v>0</v>
      </c>
      <c r="U714" s="39"/>
      <c r="V714" s="39"/>
      <c r="W714" s="39"/>
      <c r="X714" s="39">
        <v>50</v>
      </c>
      <c r="Y714" s="39">
        <v>348</v>
      </c>
      <c r="Z714" s="39">
        <v>360</v>
      </c>
      <c r="AA714" s="39">
        <v>38</v>
      </c>
      <c r="AB714" s="39">
        <v>0</v>
      </c>
      <c r="AC714" s="39">
        <v>0</v>
      </c>
      <c r="AD714" s="39"/>
      <c r="AE714" s="39"/>
      <c r="AF714" s="39"/>
      <c r="AG714" s="39">
        <v>3</v>
      </c>
      <c r="AH714" s="39">
        <v>37</v>
      </c>
      <c r="AI714" s="39">
        <v>36</v>
      </c>
      <c r="AJ714" s="39">
        <v>4</v>
      </c>
      <c r="AK714" s="39">
        <v>0</v>
      </c>
      <c r="AL714" s="39">
        <v>0</v>
      </c>
    </row>
    <row r="715" spans="1:38" ht="19.5" customHeight="1" x14ac:dyDescent="0.2">
      <c r="D715" s="47" t="s">
        <v>136</v>
      </c>
      <c r="F715" s="48">
        <v>70</v>
      </c>
      <c r="G715" s="48">
        <v>581</v>
      </c>
      <c r="H715" s="48">
        <v>604</v>
      </c>
      <c r="I715" s="48">
        <v>47</v>
      </c>
      <c r="J715" s="48">
        <v>0</v>
      </c>
      <c r="K715" s="48">
        <v>0</v>
      </c>
      <c r="L715" s="49"/>
      <c r="M715" s="49"/>
      <c r="N715" s="49"/>
      <c r="O715" s="48">
        <v>9</v>
      </c>
      <c r="P715" s="48">
        <v>171</v>
      </c>
      <c r="Q715" s="48">
        <v>166</v>
      </c>
      <c r="R715" s="48">
        <v>14</v>
      </c>
      <c r="S715" s="48">
        <v>0</v>
      </c>
      <c r="T715" s="48">
        <v>0</v>
      </c>
      <c r="U715" s="49"/>
      <c r="V715" s="49"/>
      <c r="W715" s="49"/>
      <c r="X715" s="48">
        <v>41</v>
      </c>
      <c r="Y715" s="48">
        <v>297</v>
      </c>
      <c r="Z715" s="48">
        <v>315</v>
      </c>
      <c r="AA715" s="48">
        <v>23</v>
      </c>
      <c r="AB715" s="48">
        <v>0</v>
      </c>
      <c r="AC715" s="48">
        <v>0</v>
      </c>
      <c r="AD715" s="49"/>
      <c r="AE715" s="49"/>
      <c r="AF715" s="49"/>
      <c r="AG715" s="48">
        <v>0</v>
      </c>
      <c r="AH715" s="48">
        <v>27</v>
      </c>
      <c r="AI715" s="48">
        <v>23</v>
      </c>
      <c r="AJ715" s="48">
        <v>4</v>
      </c>
      <c r="AK715" s="48">
        <v>0</v>
      </c>
      <c r="AL715" s="48">
        <v>0</v>
      </c>
    </row>
    <row r="716" spans="1:38" ht="20.100000000000001" customHeight="1" x14ac:dyDescent="0.2"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</row>
    <row r="717" spans="1:38" s="1" customFormat="1" ht="20.100000000000001" customHeight="1" x14ac:dyDescent="0.25">
      <c r="A717" s="3"/>
      <c r="B717" s="6"/>
      <c r="C717" s="51" t="s">
        <v>159</v>
      </c>
      <c r="D717" s="52"/>
      <c r="E717" s="5"/>
      <c r="F717" s="53">
        <v>345</v>
      </c>
      <c r="G717" s="53">
        <v>2795</v>
      </c>
      <c r="H717" s="53">
        <v>2811</v>
      </c>
      <c r="I717" s="53">
        <v>329</v>
      </c>
      <c r="J717" s="53">
        <v>0</v>
      </c>
      <c r="K717" s="53">
        <v>0</v>
      </c>
      <c r="L717" s="54"/>
      <c r="M717" s="54"/>
      <c r="N717" s="54"/>
      <c r="O717" s="53">
        <v>36</v>
      </c>
      <c r="P717" s="53">
        <v>482</v>
      </c>
      <c r="Q717" s="53">
        <v>472</v>
      </c>
      <c r="R717" s="53">
        <v>46</v>
      </c>
      <c r="S717" s="53">
        <v>0</v>
      </c>
      <c r="T717" s="53">
        <v>0</v>
      </c>
      <c r="U717" s="54"/>
      <c r="V717" s="54"/>
      <c r="W717" s="54"/>
      <c r="X717" s="53">
        <v>172</v>
      </c>
      <c r="Y717" s="53">
        <v>1421</v>
      </c>
      <c r="Z717" s="53">
        <v>1440</v>
      </c>
      <c r="AA717" s="53">
        <v>153</v>
      </c>
      <c r="AB717" s="53">
        <v>0</v>
      </c>
      <c r="AC717" s="53">
        <v>0</v>
      </c>
      <c r="AD717" s="54"/>
      <c r="AE717" s="54"/>
      <c r="AF717" s="54"/>
      <c r="AG717" s="53">
        <v>9</v>
      </c>
      <c r="AH717" s="53">
        <v>102</v>
      </c>
      <c r="AI717" s="53">
        <v>100</v>
      </c>
      <c r="AJ717" s="53">
        <v>11</v>
      </c>
      <c r="AK717" s="53">
        <v>0</v>
      </c>
      <c r="AL717" s="53">
        <v>0</v>
      </c>
    </row>
    <row r="718" spans="1:38" s="1" customFormat="1" ht="20.100000000000001" customHeight="1" x14ac:dyDescent="0.2">
      <c r="A718" s="3"/>
      <c r="B718" s="6"/>
      <c r="C718" s="3"/>
      <c r="D718" s="3"/>
      <c r="E718" s="5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</row>
    <row r="719" spans="1:38" s="1" customFormat="1" ht="20.100000000000001" customHeight="1" x14ac:dyDescent="0.25">
      <c r="A719" s="3"/>
      <c r="B719" s="57" t="s">
        <v>297</v>
      </c>
      <c r="C719" s="58"/>
      <c r="D719" s="58"/>
      <c r="E719" s="5"/>
      <c r="F719" s="59">
        <v>345</v>
      </c>
      <c r="G719" s="59">
        <v>2795</v>
      </c>
      <c r="H719" s="59">
        <v>2811</v>
      </c>
      <c r="I719" s="59">
        <v>329</v>
      </c>
      <c r="J719" s="59">
        <v>0</v>
      </c>
      <c r="K719" s="59">
        <v>0</v>
      </c>
      <c r="L719" s="54"/>
      <c r="M719" s="54"/>
      <c r="N719" s="54"/>
      <c r="O719" s="59">
        <v>36</v>
      </c>
      <c r="P719" s="59">
        <v>482</v>
      </c>
      <c r="Q719" s="59">
        <v>472</v>
      </c>
      <c r="R719" s="59">
        <v>46</v>
      </c>
      <c r="S719" s="59">
        <v>0</v>
      </c>
      <c r="T719" s="59">
        <v>0</v>
      </c>
      <c r="U719" s="54"/>
      <c r="V719" s="54"/>
      <c r="W719" s="54"/>
      <c r="X719" s="59">
        <v>172</v>
      </c>
      <c r="Y719" s="59">
        <v>1421</v>
      </c>
      <c r="Z719" s="59">
        <v>1440</v>
      </c>
      <c r="AA719" s="59">
        <v>153</v>
      </c>
      <c r="AB719" s="59">
        <v>0</v>
      </c>
      <c r="AC719" s="59">
        <v>0</v>
      </c>
      <c r="AD719" s="54"/>
      <c r="AE719" s="54"/>
      <c r="AF719" s="54"/>
      <c r="AG719" s="59">
        <v>9</v>
      </c>
      <c r="AH719" s="59">
        <v>102</v>
      </c>
      <c r="AI719" s="59">
        <v>100</v>
      </c>
      <c r="AJ719" s="59">
        <v>11</v>
      </c>
      <c r="AK719" s="59">
        <v>0</v>
      </c>
      <c r="AL719" s="59">
        <v>0</v>
      </c>
    </row>
    <row r="720" spans="1:38" s="1" customFormat="1" ht="20.100000000000001" customHeight="1" x14ac:dyDescent="0.2">
      <c r="A720" s="3"/>
      <c r="B720" s="63"/>
      <c r="C720" s="63"/>
      <c r="D720" s="63"/>
      <c r="E720" s="5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</row>
    <row r="721" spans="1:38" s="1" customFormat="1" ht="20.100000000000001" customHeight="1" x14ac:dyDescent="0.2">
      <c r="A721" s="3"/>
      <c r="B721" s="6" t="s">
        <v>298</v>
      </c>
      <c r="C721" s="63"/>
      <c r="D721" s="63"/>
      <c r="E721" s="5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</row>
    <row r="722" spans="1:38" s="1" customFormat="1" ht="20.100000000000001" customHeight="1" x14ac:dyDescent="0.2">
      <c r="A722" s="3"/>
      <c r="B722" s="63"/>
      <c r="C722" s="3" t="s">
        <v>154</v>
      </c>
      <c r="D722" s="2"/>
      <c r="E722" s="5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</row>
    <row r="723" spans="1:38" s="1" customFormat="1" ht="20.100000000000001" customHeight="1" x14ac:dyDescent="0.2">
      <c r="A723" s="3"/>
      <c r="B723" s="63"/>
      <c r="C723" s="3"/>
      <c r="D723" s="2" t="s">
        <v>299</v>
      </c>
      <c r="E723" s="5"/>
      <c r="F723" s="39">
        <v>59</v>
      </c>
      <c r="G723" s="39">
        <v>256</v>
      </c>
      <c r="H723" s="39">
        <v>304</v>
      </c>
      <c r="I723" s="39">
        <v>11</v>
      </c>
      <c r="J723" s="39">
        <v>0</v>
      </c>
      <c r="K723" s="39">
        <v>0</v>
      </c>
      <c r="L723" s="39"/>
      <c r="M723" s="39"/>
      <c r="N723" s="39"/>
      <c r="O723" s="39">
        <v>4</v>
      </c>
      <c r="P723" s="39">
        <v>18</v>
      </c>
      <c r="Q723" s="39">
        <v>21</v>
      </c>
      <c r="R723" s="39">
        <v>1</v>
      </c>
      <c r="S723" s="39">
        <v>0</v>
      </c>
      <c r="T723" s="39">
        <v>0</v>
      </c>
      <c r="U723" s="39"/>
      <c r="V723" s="39"/>
      <c r="W723" s="39"/>
      <c r="X723" s="39">
        <v>24</v>
      </c>
      <c r="Y723" s="39">
        <v>75</v>
      </c>
      <c r="Z723" s="39">
        <v>94</v>
      </c>
      <c r="AA723" s="39">
        <v>5</v>
      </c>
      <c r="AB723" s="39">
        <v>0</v>
      </c>
      <c r="AC723" s="39">
        <v>0</v>
      </c>
      <c r="AD723" s="39"/>
      <c r="AE723" s="39"/>
      <c r="AF723" s="39"/>
      <c r="AG723" s="39">
        <v>1</v>
      </c>
      <c r="AH723" s="39">
        <v>4</v>
      </c>
      <c r="AI723" s="39">
        <v>5</v>
      </c>
      <c r="AJ723" s="39">
        <v>0</v>
      </c>
      <c r="AK723" s="39">
        <v>0</v>
      </c>
      <c r="AL723" s="39">
        <v>0</v>
      </c>
    </row>
    <row r="724" spans="1:38" ht="19.5" customHeight="1" x14ac:dyDescent="0.2">
      <c r="D724" s="47" t="s">
        <v>300</v>
      </c>
      <c r="F724" s="48">
        <v>54</v>
      </c>
      <c r="G724" s="48">
        <v>276</v>
      </c>
      <c r="H724" s="48">
        <v>304</v>
      </c>
      <c r="I724" s="48">
        <v>26</v>
      </c>
      <c r="J724" s="48">
        <v>0</v>
      </c>
      <c r="K724" s="48">
        <v>0</v>
      </c>
      <c r="L724" s="49"/>
      <c r="M724" s="49"/>
      <c r="N724" s="49"/>
      <c r="O724" s="48">
        <v>1</v>
      </c>
      <c r="P724" s="48">
        <v>21</v>
      </c>
      <c r="Q724" s="48">
        <v>21</v>
      </c>
      <c r="R724" s="48">
        <v>1</v>
      </c>
      <c r="S724" s="48">
        <v>0</v>
      </c>
      <c r="T724" s="48">
        <v>0</v>
      </c>
      <c r="U724" s="49"/>
      <c r="V724" s="49"/>
      <c r="W724" s="49"/>
      <c r="X724" s="48">
        <v>5</v>
      </c>
      <c r="Y724" s="48">
        <v>53</v>
      </c>
      <c r="Z724" s="48">
        <v>55</v>
      </c>
      <c r="AA724" s="48">
        <v>3</v>
      </c>
      <c r="AB724" s="48">
        <v>0</v>
      </c>
      <c r="AC724" s="48">
        <v>0</v>
      </c>
      <c r="AD724" s="49"/>
      <c r="AE724" s="49"/>
      <c r="AF724" s="49"/>
      <c r="AG724" s="48">
        <v>3</v>
      </c>
      <c r="AH724" s="48">
        <v>14</v>
      </c>
      <c r="AI724" s="48">
        <v>17</v>
      </c>
      <c r="AJ724" s="48">
        <v>0</v>
      </c>
      <c r="AK724" s="48">
        <v>0</v>
      </c>
      <c r="AL724" s="48">
        <v>0</v>
      </c>
    </row>
    <row r="725" spans="1:38" s="1" customFormat="1" ht="19.5" customHeight="1" x14ac:dyDescent="0.2">
      <c r="A725" s="3"/>
      <c r="B725" s="63"/>
      <c r="C725" s="3"/>
      <c r="D725" s="2" t="s">
        <v>301</v>
      </c>
      <c r="E725" s="5"/>
      <c r="F725" s="39">
        <v>68</v>
      </c>
      <c r="G725" s="39">
        <v>282</v>
      </c>
      <c r="H725" s="39">
        <v>310</v>
      </c>
      <c r="I725" s="39">
        <v>40</v>
      </c>
      <c r="J725" s="39">
        <v>0</v>
      </c>
      <c r="K725" s="39">
        <v>0</v>
      </c>
      <c r="L725" s="39"/>
      <c r="M725" s="39"/>
      <c r="N725" s="39"/>
      <c r="O725" s="39">
        <v>2</v>
      </c>
      <c r="P725" s="39">
        <v>22</v>
      </c>
      <c r="Q725" s="39">
        <v>24</v>
      </c>
      <c r="R725" s="39">
        <v>0</v>
      </c>
      <c r="S725" s="39">
        <v>0</v>
      </c>
      <c r="T725" s="39">
        <v>0</v>
      </c>
      <c r="U725" s="39"/>
      <c r="V725" s="39"/>
      <c r="W725" s="39"/>
      <c r="X725" s="39">
        <v>12</v>
      </c>
      <c r="Y725" s="39">
        <v>91</v>
      </c>
      <c r="Z725" s="39">
        <v>91</v>
      </c>
      <c r="AA725" s="39">
        <v>12</v>
      </c>
      <c r="AB725" s="39">
        <v>0</v>
      </c>
      <c r="AC725" s="39">
        <v>0</v>
      </c>
      <c r="AD725" s="39"/>
      <c r="AE725" s="39"/>
      <c r="AF725" s="39"/>
      <c r="AG725" s="39">
        <v>5</v>
      </c>
      <c r="AH725" s="39">
        <v>15</v>
      </c>
      <c r="AI725" s="39">
        <v>20</v>
      </c>
      <c r="AJ725" s="39">
        <v>0</v>
      </c>
      <c r="AK725" s="39">
        <v>0</v>
      </c>
      <c r="AL725" s="39">
        <v>0</v>
      </c>
    </row>
    <row r="726" spans="1:38" s="1" customFormat="1" ht="19.5" customHeight="1" x14ac:dyDescent="0.2">
      <c r="A726" s="3"/>
      <c r="B726" s="63"/>
      <c r="C726" s="3"/>
      <c r="D726" s="47" t="s">
        <v>302</v>
      </c>
      <c r="E726" s="5"/>
      <c r="F726" s="48">
        <v>13</v>
      </c>
      <c r="G726" s="48">
        <v>194</v>
      </c>
      <c r="H726" s="48">
        <v>170</v>
      </c>
      <c r="I726" s="48">
        <v>37</v>
      </c>
      <c r="J726" s="48">
        <v>0</v>
      </c>
      <c r="K726" s="48">
        <v>0</v>
      </c>
      <c r="L726" s="49"/>
      <c r="M726" s="49"/>
      <c r="N726" s="49"/>
      <c r="O726" s="48">
        <v>3</v>
      </c>
      <c r="P726" s="48">
        <v>12</v>
      </c>
      <c r="Q726" s="48">
        <v>15</v>
      </c>
      <c r="R726" s="48">
        <v>0</v>
      </c>
      <c r="S726" s="48">
        <v>0</v>
      </c>
      <c r="T726" s="48">
        <v>0</v>
      </c>
      <c r="U726" s="49"/>
      <c r="V726" s="49"/>
      <c r="W726" s="49"/>
      <c r="X726" s="48">
        <v>1</v>
      </c>
      <c r="Y726" s="48">
        <v>42</v>
      </c>
      <c r="Z726" s="48">
        <v>39</v>
      </c>
      <c r="AA726" s="48">
        <v>4</v>
      </c>
      <c r="AB726" s="48">
        <v>0</v>
      </c>
      <c r="AC726" s="48">
        <v>0</v>
      </c>
      <c r="AD726" s="49"/>
      <c r="AE726" s="49"/>
      <c r="AF726" s="49"/>
      <c r="AG726" s="48">
        <v>0</v>
      </c>
      <c r="AH726" s="48">
        <v>6</v>
      </c>
      <c r="AI726" s="48">
        <v>6</v>
      </c>
      <c r="AJ726" s="48">
        <v>0</v>
      </c>
      <c r="AK726" s="48">
        <v>0</v>
      </c>
      <c r="AL726" s="48">
        <v>0</v>
      </c>
    </row>
    <row r="727" spans="1:38" s="1" customFormat="1" ht="19.5" customHeight="1" x14ac:dyDescent="0.2">
      <c r="A727" s="3"/>
      <c r="B727" s="63"/>
      <c r="C727" s="3"/>
      <c r="D727" s="2" t="s">
        <v>303</v>
      </c>
      <c r="E727" s="5"/>
      <c r="F727" s="39">
        <v>3</v>
      </c>
      <c r="G727" s="39">
        <v>51</v>
      </c>
      <c r="H727" s="39">
        <v>52</v>
      </c>
      <c r="I727" s="39">
        <v>2</v>
      </c>
      <c r="J727" s="39">
        <v>0</v>
      </c>
      <c r="K727" s="39">
        <v>0</v>
      </c>
      <c r="L727" s="39"/>
      <c r="M727" s="39"/>
      <c r="N727" s="39"/>
      <c r="O727" s="39">
        <v>7</v>
      </c>
      <c r="P727" s="39">
        <v>41</v>
      </c>
      <c r="Q727" s="39">
        <v>47</v>
      </c>
      <c r="R727" s="39">
        <v>1</v>
      </c>
      <c r="S727" s="39">
        <v>0</v>
      </c>
      <c r="T727" s="39">
        <v>0</v>
      </c>
      <c r="U727" s="39"/>
      <c r="V727" s="39"/>
      <c r="W727" s="39"/>
      <c r="X727" s="39">
        <v>10</v>
      </c>
      <c r="Y727" s="39">
        <v>87</v>
      </c>
      <c r="Z727" s="39">
        <v>91</v>
      </c>
      <c r="AA727" s="39">
        <v>6</v>
      </c>
      <c r="AB727" s="39">
        <v>0</v>
      </c>
      <c r="AC727" s="39">
        <v>0</v>
      </c>
      <c r="AD727" s="39"/>
      <c r="AE727" s="39"/>
      <c r="AF727" s="39"/>
      <c r="AG727" s="39">
        <v>0</v>
      </c>
      <c r="AH727" s="39">
        <v>13</v>
      </c>
      <c r="AI727" s="39">
        <v>12</v>
      </c>
      <c r="AJ727" s="39">
        <v>1</v>
      </c>
      <c r="AK727" s="39">
        <v>0</v>
      </c>
      <c r="AL727" s="39">
        <v>0</v>
      </c>
    </row>
    <row r="728" spans="1:38" s="1" customFormat="1" ht="19.5" customHeight="1" x14ac:dyDescent="0.2">
      <c r="A728" s="3"/>
      <c r="B728" s="63"/>
      <c r="C728" s="3"/>
      <c r="D728" s="47" t="s">
        <v>304</v>
      </c>
      <c r="E728" s="5"/>
      <c r="F728" s="48">
        <v>0</v>
      </c>
      <c r="G728" s="48">
        <v>0</v>
      </c>
      <c r="H728" s="48">
        <v>0</v>
      </c>
      <c r="I728" s="48">
        <v>0</v>
      </c>
      <c r="J728" s="48">
        <v>0</v>
      </c>
      <c r="K728" s="48">
        <v>0</v>
      </c>
      <c r="L728" s="49"/>
      <c r="M728" s="49"/>
      <c r="N728" s="49"/>
      <c r="O728" s="48">
        <v>0</v>
      </c>
      <c r="P728" s="48">
        <v>0</v>
      </c>
      <c r="Q728" s="48">
        <v>0</v>
      </c>
      <c r="R728" s="48">
        <v>0</v>
      </c>
      <c r="S728" s="48">
        <v>0</v>
      </c>
      <c r="T728" s="48">
        <v>0</v>
      </c>
      <c r="U728" s="49"/>
      <c r="V728" s="49"/>
      <c r="W728" s="49"/>
      <c r="X728" s="48">
        <v>0</v>
      </c>
      <c r="Y728" s="48">
        <v>10</v>
      </c>
      <c r="Z728" s="48">
        <v>0</v>
      </c>
      <c r="AA728" s="48">
        <v>10</v>
      </c>
      <c r="AB728" s="48">
        <v>0</v>
      </c>
      <c r="AC728" s="48">
        <v>0</v>
      </c>
      <c r="AD728" s="49"/>
      <c r="AE728" s="49"/>
      <c r="AF728" s="49"/>
      <c r="AG728" s="48">
        <v>0</v>
      </c>
      <c r="AH728" s="48">
        <v>0</v>
      </c>
      <c r="AI728" s="48">
        <v>0</v>
      </c>
      <c r="AJ728" s="48">
        <v>0</v>
      </c>
      <c r="AK728" s="48">
        <v>0</v>
      </c>
      <c r="AL728" s="48">
        <v>0</v>
      </c>
    </row>
    <row r="729" spans="1:38" s="1" customFormat="1" ht="20.100000000000001" customHeight="1" x14ac:dyDescent="0.2">
      <c r="A729" s="3"/>
      <c r="B729" s="63"/>
      <c r="C729" s="3"/>
      <c r="D729" s="2"/>
      <c r="E729" s="5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</row>
    <row r="730" spans="1:38" s="1" customFormat="1" ht="20.100000000000001" customHeight="1" x14ac:dyDescent="0.25">
      <c r="A730" s="3"/>
      <c r="B730" s="6"/>
      <c r="C730" s="51" t="s">
        <v>159</v>
      </c>
      <c r="D730" s="52"/>
      <c r="E730" s="5"/>
      <c r="F730" s="53">
        <v>197</v>
      </c>
      <c r="G730" s="53">
        <v>1059</v>
      </c>
      <c r="H730" s="53">
        <v>1140</v>
      </c>
      <c r="I730" s="53">
        <v>116</v>
      </c>
      <c r="J730" s="53">
        <v>0</v>
      </c>
      <c r="K730" s="53">
        <v>0</v>
      </c>
      <c r="L730" s="54"/>
      <c r="M730" s="54"/>
      <c r="N730" s="54"/>
      <c r="O730" s="53">
        <v>17</v>
      </c>
      <c r="P730" s="53">
        <v>114</v>
      </c>
      <c r="Q730" s="53">
        <v>128</v>
      </c>
      <c r="R730" s="53">
        <v>3</v>
      </c>
      <c r="S730" s="53">
        <v>0</v>
      </c>
      <c r="T730" s="53">
        <v>0</v>
      </c>
      <c r="U730" s="54"/>
      <c r="V730" s="54"/>
      <c r="W730" s="54"/>
      <c r="X730" s="53">
        <v>52</v>
      </c>
      <c r="Y730" s="53">
        <v>358</v>
      </c>
      <c r="Z730" s="53">
        <v>370</v>
      </c>
      <c r="AA730" s="53">
        <v>40</v>
      </c>
      <c r="AB730" s="53">
        <v>0</v>
      </c>
      <c r="AC730" s="53">
        <v>0</v>
      </c>
      <c r="AD730" s="54"/>
      <c r="AE730" s="54"/>
      <c r="AF730" s="54"/>
      <c r="AG730" s="53">
        <v>9</v>
      </c>
      <c r="AH730" s="53">
        <v>52</v>
      </c>
      <c r="AI730" s="53">
        <v>60</v>
      </c>
      <c r="AJ730" s="53">
        <v>1</v>
      </c>
      <c r="AK730" s="53">
        <v>0</v>
      </c>
      <c r="AL730" s="53">
        <v>0</v>
      </c>
    </row>
    <row r="731" spans="1:38" s="1" customFormat="1" ht="20.100000000000001" customHeight="1" x14ac:dyDescent="0.2">
      <c r="A731" s="3"/>
      <c r="B731" s="63"/>
      <c r="C731" s="63"/>
      <c r="D731" s="63"/>
      <c r="E731" s="5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</row>
    <row r="732" spans="1:38" s="1" customFormat="1" ht="20.100000000000001" customHeight="1" x14ac:dyDescent="0.25">
      <c r="A732" s="3"/>
      <c r="B732" s="57" t="s">
        <v>305</v>
      </c>
      <c r="C732" s="58"/>
      <c r="D732" s="58"/>
      <c r="E732" s="5"/>
      <c r="F732" s="59">
        <v>197</v>
      </c>
      <c r="G732" s="59">
        <v>1059</v>
      </c>
      <c r="H732" s="59">
        <v>1140</v>
      </c>
      <c r="I732" s="59">
        <v>116</v>
      </c>
      <c r="J732" s="59">
        <v>0</v>
      </c>
      <c r="K732" s="59">
        <v>0</v>
      </c>
      <c r="L732" s="54"/>
      <c r="M732" s="54"/>
      <c r="N732" s="54"/>
      <c r="O732" s="59">
        <v>17</v>
      </c>
      <c r="P732" s="59">
        <v>114</v>
      </c>
      <c r="Q732" s="59">
        <v>128</v>
      </c>
      <c r="R732" s="59">
        <v>3</v>
      </c>
      <c r="S732" s="59">
        <v>0</v>
      </c>
      <c r="T732" s="59">
        <v>0</v>
      </c>
      <c r="U732" s="54"/>
      <c r="V732" s="54"/>
      <c r="W732" s="54"/>
      <c r="X732" s="59">
        <v>52</v>
      </c>
      <c r="Y732" s="59">
        <v>358</v>
      </c>
      <c r="Z732" s="59">
        <v>370</v>
      </c>
      <c r="AA732" s="59">
        <v>40</v>
      </c>
      <c r="AB732" s="59">
        <v>0</v>
      </c>
      <c r="AC732" s="59">
        <v>0</v>
      </c>
      <c r="AD732" s="54"/>
      <c r="AE732" s="54"/>
      <c r="AF732" s="54"/>
      <c r="AG732" s="59">
        <v>9</v>
      </c>
      <c r="AH732" s="59">
        <v>52</v>
      </c>
      <c r="AI732" s="59">
        <v>60</v>
      </c>
      <c r="AJ732" s="59">
        <v>1</v>
      </c>
      <c r="AK732" s="59">
        <v>0</v>
      </c>
      <c r="AL732" s="59">
        <v>0</v>
      </c>
    </row>
    <row r="733" spans="1:38" s="1" customFormat="1" ht="20.100000000000001" customHeight="1" x14ac:dyDescent="0.2">
      <c r="A733" s="3"/>
      <c r="B733" s="63"/>
      <c r="C733" s="63"/>
      <c r="D733" s="63"/>
      <c r="E733" s="5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</row>
    <row r="734" spans="1:38" s="1" customFormat="1" ht="20.100000000000001" customHeight="1" x14ac:dyDescent="0.2">
      <c r="A734" s="3"/>
      <c r="B734" s="6" t="s">
        <v>306</v>
      </c>
      <c r="C734" s="63"/>
      <c r="D734" s="63"/>
      <c r="E734" s="5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</row>
    <row r="735" spans="1:38" s="1" customFormat="1" ht="20.100000000000001" customHeight="1" x14ac:dyDescent="0.2">
      <c r="A735" s="3"/>
      <c r="B735" s="63"/>
      <c r="C735" s="3" t="s">
        <v>154</v>
      </c>
      <c r="D735" s="2"/>
      <c r="E735" s="5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</row>
    <row r="736" spans="1:38" s="1" customFormat="1" ht="20.100000000000001" customHeight="1" x14ac:dyDescent="0.2">
      <c r="A736" s="3"/>
      <c r="B736" s="63"/>
      <c r="C736" s="3"/>
      <c r="D736" s="2" t="s">
        <v>96</v>
      </c>
      <c r="E736" s="5"/>
      <c r="F736" s="39">
        <v>117</v>
      </c>
      <c r="G736" s="39">
        <v>596</v>
      </c>
      <c r="H736" s="39">
        <v>595</v>
      </c>
      <c r="I736" s="39">
        <v>118</v>
      </c>
      <c r="J736" s="39">
        <v>0</v>
      </c>
      <c r="K736" s="39">
        <v>0</v>
      </c>
      <c r="L736" s="39"/>
      <c r="M736" s="39"/>
      <c r="N736" s="39"/>
      <c r="O736" s="39">
        <v>3</v>
      </c>
      <c r="P736" s="39">
        <v>76</v>
      </c>
      <c r="Q736" s="39">
        <v>63</v>
      </c>
      <c r="R736" s="39">
        <v>16</v>
      </c>
      <c r="S736" s="39">
        <v>0</v>
      </c>
      <c r="T736" s="39">
        <v>0</v>
      </c>
      <c r="U736" s="39"/>
      <c r="V736" s="39"/>
      <c r="W736" s="39"/>
      <c r="X736" s="39">
        <v>37</v>
      </c>
      <c r="Y736" s="39">
        <v>350</v>
      </c>
      <c r="Z736" s="39">
        <v>326</v>
      </c>
      <c r="AA736" s="39">
        <v>61</v>
      </c>
      <c r="AB736" s="39">
        <v>0</v>
      </c>
      <c r="AC736" s="39">
        <v>0</v>
      </c>
      <c r="AD736" s="39"/>
      <c r="AE736" s="39"/>
      <c r="AF736" s="39"/>
      <c r="AG736" s="39">
        <v>0</v>
      </c>
      <c r="AH736" s="39">
        <v>23</v>
      </c>
      <c r="AI736" s="39">
        <v>12</v>
      </c>
      <c r="AJ736" s="39">
        <v>11</v>
      </c>
      <c r="AK736" s="39">
        <v>0</v>
      </c>
      <c r="AL736" s="39">
        <v>0</v>
      </c>
    </row>
    <row r="737" spans="1:38" ht="19.5" customHeight="1" x14ac:dyDescent="0.2">
      <c r="D737" s="47" t="s">
        <v>97</v>
      </c>
      <c r="F737" s="48">
        <v>54</v>
      </c>
      <c r="G737" s="48">
        <v>616</v>
      </c>
      <c r="H737" s="48">
        <v>602</v>
      </c>
      <c r="I737" s="48">
        <v>68</v>
      </c>
      <c r="J737" s="48">
        <v>0</v>
      </c>
      <c r="K737" s="48">
        <v>0</v>
      </c>
      <c r="L737" s="49"/>
      <c r="M737" s="49"/>
      <c r="N737" s="49"/>
      <c r="O737" s="48">
        <v>13</v>
      </c>
      <c r="P737" s="48">
        <v>133</v>
      </c>
      <c r="Q737" s="48">
        <v>133</v>
      </c>
      <c r="R737" s="48">
        <v>13</v>
      </c>
      <c r="S737" s="48">
        <v>0</v>
      </c>
      <c r="T737" s="48">
        <v>0</v>
      </c>
      <c r="U737" s="49"/>
      <c r="V737" s="49"/>
      <c r="W737" s="49"/>
      <c r="X737" s="48">
        <v>44</v>
      </c>
      <c r="Y737" s="48">
        <v>367</v>
      </c>
      <c r="Z737" s="48">
        <v>344</v>
      </c>
      <c r="AA737" s="48">
        <v>67</v>
      </c>
      <c r="AB737" s="48">
        <v>0</v>
      </c>
      <c r="AC737" s="48">
        <v>0</v>
      </c>
      <c r="AD737" s="49"/>
      <c r="AE737" s="49"/>
      <c r="AF737" s="49"/>
      <c r="AG737" s="48">
        <v>29</v>
      </c>
      <c r="AH737" s="48">
        <v>269</v>
      </c>
      <c r="AI737" s="48">
        <v>276</v>
      </c>
      <c r="AJ737" s="48">
        <v>22</v>
      </c>
      <c r="AK737" s="48">
        <v>0</v>
      </c>
      <c r="AL737" s="48">
        <v>0</v>
      </c>
    </row>
    <row r="738" spans="1:38" s="1" customFormat="1" ht="20.100000000000001" customHeight="1" x14ac:dyDescent="0.2">
      <c r="A738" s="3"/>
      <c r="B738" s="63"/>
      <c r="C738" s="3"/>
      <c r="D738" s="2"/>
      <c r="E738" s="5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</row>
    <row r="739" spans="1:38" s="1" customFormat="1" ht="20.100000000000001" customHeight="1" x14ac:dyDescent="0.25">
      <c r="A739" s="3"/>
      <c r="B739" s="6"/>
      <c r="C739" s="51" t="s">
        <v>159</v>
      </c>
      <c r="D739" s="52"/>
      <c r="E739" s="5"/>
      <c r="F739" s="53">
        <v>171</v>
      </c>
      <c r="G739" s="53">
        <v>1212</v>
      </c>
      <c r="H739" s="53">
        <v>1197</v>
      </c>
      <c r="I739" s="53">
        <v>186</v>
      </c>
      <c r="J739" s="53">
        <v>0</v>
      </c>
      <c r="K739" s="53">
        <v>0</v>
      </c>
      <c r="L739" s="54"/>
      <c r="M739" s="54"/>
      <c r="N739" s="54"/>
      <c r="O739" s="53">
        <v>16</v>
      </c>
      <c r="P739" s="53">
        <v>209</v>
      </c>
      <c r="Q739" s="53">
        <v>196</v>
      </c>
      <c r="R739" s="53">
        <v>29</v>
      </c>
      <c r="S739" s="53">
        <v>0</v>
      </c>
      <c r="T739" s="53">
        <v>0</v>
      </c>
      <c r="U739" s="54"/>
      <c r="V739" s="54"/>
      <c r="W739" s="54"/>
      <c r="X739" s="53">
        <v>81</v>
      </c>
      <c r="Y739" s="53">
        <v>717</v>
      </c>
      <c r="Z739" s="53">
        <v>670</v>
      </c>
      <c r="AA739" s="53">
        <v>128</v>
      </c>
      <c r="AB739" s="53">
        <v>0</v>
      </c>
      <c r="AC739" s="53">
        <v>0</v>
      </c>
      <c r="AD739" s="54"/>
      <c r="AE739" s="54"/>
      <c r="AF739" s="54"/>
      <c r="AG739" s="53">
        <v>29</v>
      </c>
      <c r="AH739" s="53">
        <v>292</v>
      </c>
      <c r="AI739" s="53">
        <v>288</v>
      </c>
      <c r="AJ739" s="53">
        <v>33</v>
      </c>
      <c r="AK739" s="53">
        <v>0</v>
      </c>
      <c r="AL739" s="53">
        <v>0</v>
      </c>
    </row>
    <row r="740" spans="1:38" s="1" customFormat="1" ht="20.100000000000001" customHeight="1" x14ac:dyDescent="0.2">
      <c r="A740" s="3"/>
      <c r="B740" s="63"/>
      <c r="C740" s="63"/>
      <c r="D740" s="63"/>
      <c r="E740" s="5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</row>
    <row r="741" spans="1:38" s="1" customFormat="1" ht="20.100000000000001" customHeight="1" x14ac:dyDescent="0.25">
      <c r="A741" s="3"/>
      <c r="B741" s="57" t="s">
        <v>307</v>
      </c>
      <c r="C741" s="58"/>
      <c r="D741" s="58"/>
      <c r="E741" s="5"/>
      <c r="F741" s="59">
        <v>171</v>
      </c>
      <c r="G741" s="59">
        <v>1212</v>
      </c>
      <c r="H741" s="59">
        <v>1197</v>
      </c>
      <c r="I741" s="59">
        <v>186</v>
      </c>
      <c r="J741" s="59">
        <v>0</v>
      </c>
      <c r="K741" s="59">
        <v>0</v>
      </c>
      <c r="L741" s="54"/>
      <c r="M741" s="54"/>
      <c r="N741" s="54"/>
      <c r="O741" s="59">
        <v>16</v>
      </c>
      <c r="P741" s="59">
        <v>209</v>
      </c>
      <c r="Q741" s="59">
        <v>196</v>
      </c>
      <c r="R741" s="59">
        <v>29</v>
      </c>
      <c r="S741" s="59">
        <v>0</v>
      </c>
      <c r="T741" s="59">
        <v>0</v>
      </c>
      <c r="U741" s="54"/>
      <c r="V741" s="54"/>
      <c r="W741" s="54"/>
      <c r="X741" s="59">
        <v>81</v>
      </c>
      <c r="Y741" s="59">
        <v>717</v>
      </c>
      <c r="Z741" s="59">
        <v>670</v>
      </c>
      <c r="AA741" s="59">
        <v>128</v>
      </c>
      <c r="AB741" s="59">
        <v>0</v>
      </c>
      <c r="AC741" s="59">
        <v>0</v>
      </c>
      <c r="AD741" s="54"/>
      <c r="AE741" s="54"/>
      <c r="AF741" s="54"/>
      <c r="AG741" s="59">
        <v>29</v>
      </c>
      <c r="AH741" s="59">
        <v>292</v>
      </c>
      <c r="AI741" s="59">
        <v>288</v>
      </c>
      <c r="AJ741" s="59">
        <v>33</v>
      </c>
      <c r="AK741" s="59">
        <v>0</v>
      </c>
      <c r="AL741" s="59">
        <v>0</v>
      </c>
    </row>
    <row r="742" spans="1:38" s="1" customFormat="1" ht="20.100000000000001" customHeight="1" x14ac:dyDescent="0.2">
      <c r="A742" s="3"/>
      <c r="B742" s="63"/>
      <c r="C742" s="63"/>
      <c r="D742" s="63"/>
      <c r="E742" s="5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</row>
    <row r="743" spans="1:38" s="1" customFormat="1" ht="20.100000000000001" customHeight="1" x14ac:dyDescent="0.2">
      <c r="A743" s="3"/>
      <c r="B743" s="6" t="s">
        <v>308</v>
      </c>
      <c r="C743" s="63"/>
      <c r="D743" s="63"/>
      <c r="E743" s="5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</row>
    <row r="744" spans="1:38" s="1" customFormat="1" ht="20.100000000000001" customHeight="1" x14ac:dyDescent="0.2">
      <c r="A744" s="3"/>
      <c r="B744" s="63"/>
      <c r="C744" s="3" t="s">
        <v>154</v>
      </c>
      <c r="D744" s="2"/>
      <c r="E744" s="5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</row>
    <row r="745" spans="1:38" s="1" customFormat="1" ht="20.100000000000001" customHeight="1" x14ac:dyDescent="0.2">
      <c r="A745" s="3"/>
      <c r="B745" s="63"/>
      <c r="C745" s="3"/>
      <c r="D745" s="2" t="s">
        <v>122</v>
      </c>
      <c r="E745" s="5"/>
      <c r="F745" s="39">
        <v>574</v>
      </c>
      <c r="G745" s="39">
        <v>394</v>
      </c>
      <c r="H745" s="39">
        <v>346</v>
      </c>
      <c r="I745" s="39">
        <v>622</v>
      </c>
      <c r="J745" s="39">
        <v>0</v>
      </c>
      <c r="K745" s="39">
        <v>0</v>
      </c>
      <c r="L745" s="39"/>
      <c r="M745" s="39"/>
      <c r="N745" s="39"/>
      <c r="O745" s="39">
        <v>91</v>
      </c>
      <c r="P745" s="39">
        <v>113</v>
      </c>
      <c r="Q745" s="39">
        <v>105</v>
      </c>
      <c r="R745" s="39">
        <v>99</v>
      </c>
      <c r="S745" s="39">
        <v>0</v>
      </c>
      <c r="T745" s="39">
        <v>0</v>
      </c>
      <c r="U745" s="39"/>
      <c r="V745" s="39"/>
      <c r="W745" s="39"/>
      <c r="X745" s="39">
        <v>224</v>
      </c>
      <c r="Y745" s="39">
        <v>256</v>
      </c>
      <c r="Z745" s="39">
        <v>247</v>
      </c>
      <c r="AA745" s="39">
        <v>233</v>
      </c>
      <c r="AB745" s="39">
        <v>0</v>
      </c>
      <c r="AC745" s="39">
        <v>0</v>
      </c>
      <c r="AD745" s="39"/>
      <c r="AE745" s="39"/>
      <c r="AF745" s="39"/>
      <c r="AG745" s="39">
        <v>21</v>
      </c>
      <c r="AH745" s="39">
        <v>24</v>
      </c>
      <c r="AI745" s="39">
        <v>25</v>
      </c>
      <c r="AJ745" s="39">
        <v>20</v>
      </c>
      <c r="AK745" s="39">
        <v>0</v>
      </c>
      <c r="AL745" s="39">
        <v>0</v>
      </c>
    </row>
    <row r="746" spans="1:38" ht="19.5" customHeight="1" x14ac:dyDescent="0.2">
      <c r="D746" s="47" t="s">
        <v>97</v>
      </c>
      <c r="F746" s="48">
        <v>56</v>
      </c>
      <c r="G746" s="48">
        <v>785</v>
      </c>
      <c r="H746" s="48">
        <v>779</v>
      </c>
      <c r="I746" s="48">
        <v>62</v>
      </c>
      <c r="J746" s="48">
        <v>0</v>
      </c>
      <c r="K746" s="48">
        <v>0</v>
      </c>
      <c r="L746" s="49"/>
      <c r="M746" s="49"/>
      <c r="N746" s="49"/>
      <c r="O746" s="48">
        <v>4</v>
      </c>
      <c r="P746" s="48">
        <v>87</v>
      </c>
      <c r="Q746" s="48">
        <v>87</v>
      </c>
      <c r="R746" s="48">
        <v>4</v>
      </c>
      <c r="S746" s="48">
        <v>0</v>
      </c>
      <c r="T746" s="48">
        <v>0</v>
      </c>
      <c r="U746" s="49"/>
      <c r="V746" s="49"/>
      <c r="W746" s="49"/>
      <c r="X746" s="48">
        <v>22</v>
      </c>
      <c r="Y746" s="48">
        <v>148</v>
      </c>
      <c r="Z746" s="48">
        <v>157</v>
      </c>
      <c r="AA746" s="48">
        <v>13</v>
      </c>
      <c r="AB746" s="48">
        <v>0</v>
      </c>
      <c r="AC746" s="48">
        <v>0</v>
      </c>
      <c r="AD746" s="49"/>
      <c r="AE746" s="49"/>
      <c r="AF746" s="49"/>
      <c r="AG746" s="48">
        <v>3</v>
      </c>
      <c r="AH746" s="48">
        <v>19</v>
      </c>
      <c r="AI746" s="48">
        <v>21</v>
      </c>
      <c r="AJ746" s="48">
        <v>1</v>
      </c>
      <c r="AK746" s="48">
        <v>0</v>
      </c>
      <c r="AL746" s="48">
        <v>0</v>
      </c>
    </row>
    <row r="747" spans="1:38" s="1" customFormat="1" ht="20.100000000000001" customHeight="1" x14ac:dyDescent="0.2">
      <c r="A747" s="3"/>
      <c r="B747" s="63"/>
      <c r="C747" s="3"/>
      <c r="D747" s="2"/>
      <c r="E747" s="5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</row>
    <row r="748" spans="1:38" s="1" customFormat="1" ht="20.100000000000001" customHeight="1" x14ac:dyDescent="0.25">
      <c r="A748" s="3"/>
      <c r="B748" s="6"/>
      <c r="C748" s="51" t="s">
        <v>159</v>
      </c>
      <c r="D748" s="52"/>
      <c r="E748" s="5"/>
      <c r="F748" s="53">
        <v>630</v>
      </c>
      <c r="G748" s="53">
        <v>1179</v>
      </c>
      <c r="H748" s="53">
        <v>1125</v>
      </c>
      <c r="I748" s="53">
        <v>684</v>
      </c>
      <c r="J748" s="53">
        <v>0</v>
      </c>
      <c r="K748" s="53">
        <v>0</v>
      </c>
      <c r="L748" s="54"/>
      <c r="M748" s="54"/>
      <c r="N748" s="54"/>
      <c r="O748" s="53">
        <v>95</v>
      </c>
      <c r="P748" s="53">
        <v>200</v>
      </c>
      <c r="Q748" s="53">
        <v>192</v>
      </c>
      <c r="R748" s="53">
        <v>103</v>
      </c>
      <c r="S748" s="53">
        <v>0</v>
      </c>
      <c r="T748" s="53">
        <v>0</v>
      </c>
      <c r="U748" s="54"/>
      <c r="V748" s="54"/>
      <c r="W748" s="54"/>
      <c r="X748" s="53">
        <v>246</v>
      </c>
      <c r="Y748" s="53">
        <v>404</v>
      </c>
      <c r="Z748" s="53">
        <v>404</v>
      </c>
      <c r="AA748" s="53">
        <v>246</v>
      </c>
      <c r="AB748" s="53">
        <v>0</v>
      </c>
      <c r="AC748" s="53">
        <v>0</v>
      </c>
      <c r="AD748" s="54"/>
      <c r="AE748" s="54"/>
      <c r="AF748" s="54"/>
      <c r="AG748" s="53">
        <v>24</v>
      </c>
      <c r="AH748" s="53">
        <v>43</v>
      </c>
      <c r="AI748" s="53">
        <v>46</v>
      </c>
      <c r="AJ748" s="53">
        <v>21</v>
      </c>
      <c r="AK748" s="53">
        <v>0</v>
      </c>
      <c r="AL748" s="53">
        <v>0</v>
      </c>
    </row>
    <row r="749" spans="1:38" s="1" customFormat="1" ht="20.100000000000001" customHeight="1" x14ac:dyDescent="0.2">
      <c r="A749" s="3"/>
      <c r="B749" s="63"/>
      <c r="C749" s="63"/>
      <c r="D749" s="63"/>
      <c r="E749" s="5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</row>
    <row r="750" spans="1:38" s="1" customFormat="1" ht="20.100000000000001" customHeight="1" x14ac:dyDescent="0.25">
      <c r="A750" s="3"/>
      <c r="B750" s="57" t="s">
        <v>309</v>
      </c>
      <c r="C750" s="58"/>
      <c r="D750" s="58"/>
      <c r="E750" s="5"/>
      <c r="F750" s="59">
        <v>630</v>
      </c>
      <c r="G750" s="59">
        <v>1179</v>
      </c>
      <c r="H750" s="59">
        <v>1125</v>
      </c>
      <c r="I750" s="59">
        <v>684</v>
      </c>
      <c r="J750" s="59">
        <v>0</v>
      </c>
      <c r="K750" s="59">
        <v>0</v>
      </c>
      <c r="L750" s="54"/>
      <c r="M750" s="54"/>
      <c r="N750" s="54"/>
      <c r="O750" s="59">
        <v>95</v>
      </c>
      <c r="P750" s="59">
        <v>200</v>
      </c>
      <c r="Q750" s="59">
        <v>192</v>
      </c>
      <c r="R750" s="59">
        <v>103</v>
      </c>
      <c r="S750" s="59">
        <v>0</v>
      </c>
      <c r="T750" s="59">
        <v>0</v>
      </c>
      <c r="U750" s="54"/>
      <c r="V750" s="54"/>
      <c r="W750" s="54"/>
      <c r="X750" s="59">
        <v>246</v>
      </c>
      <c r="Y750" s="59">
        <v>404</v>
      </c>
      <c r="Z750" s="59">
        <v>404</v>
      </c>
      <c r="AA750" s="59">
        <v>246</v>
      </c>
      <c r="AB750" s="59">
        <v>0</v>
      </c>
      <c r="AC750" s="59">
        <v>0</v>
      </c>
      <c r="AD750" s="54"/>
      <c r="AE750" s="54"/>
      <c r="AF750" s="54"/>
      <c r="AG750" s="59">
        <v>24</v>
      </c>
      <c r="AH750" s="59">
        <v>43</v>
      </c>
      <c r="AI750" s="59">
        <v>46</v>
      </c>
      <c r="AJ750" s="59">
        <v>21</v>
      </c>
      <c r="AK750" s="59">
        <v>0</v>
      </c>
      <c r="AL750" s="59">
        <v>0</v>
      </c>
    </row>
    <row r="751" spans="1:38" ht="20.100000000000001" customHeight="1" x14ac:dyDescent="0.2"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</row>
    <row r="752" spans="1:38" s="69" customFormat="1" ht="30" customHeight="1" x14ac:dyDescent="0.2">
      <c r="A752" s="65"/>
      <c r="B752" s="66" t="s">
        <v>310</v>
      </c>
      <c r="C752" s="67"/>
      <c r="D752" s="67"/>
      <c r="E752" s="5"/>
      <c r="F752" s="68">
        <v>50062</v>
      </c>
      <c r="G752" s="68">
        <v>220890</v>
      </c>
      <c r="H752" s="68">
        <v>228131</v>
      </c>
      <c r="I752" s="68">
        <v>42823</v>
      </c>
      <c r="J752" s="68">
        <v>0</v>
      </c>
      <c r="K752" s="68">
        <v>0</v>
      </c>
      <c r="L752" s="54"/>
      <c r="M752" s="54"/>
      <c r="N752" s="54"/>
      <c r="O752" s="68">
        <v>6736</v>
      </c>
      <c r="P752" s="68">
        <v>30079</v>
      </c>
      <c r="Q752" s="68">
        <v>31143</v>
      </c>
      <c r="R752" s="68">
        <v>5674</v>
      </c>
      <c r="S752" s="68">
        <v>0</v>
      </c>
      <c r="T752" s="68">
        <v>0</v>
      </c>
      <c r="U752" s="54"/>
      <c r="V752" s="54"/>
      <c r="W752" s="54"/>
      <c r="X752" s="68">
        <v>13582</v>
      </c>
      <c r="Y752" s="68">
        <v>51922</v>
      </c>
      <c r="Z752" s="68">
        <v>51116</v>
      </c>
      <c r="AA752" s="68">
        <v>14384</v>
      </c>
      <c r="AB752" s="68">
        <v>0</v>
      </c>
      <c r="AC752" s="68">
        <v>0</v>
      </c>
      <c r="AD752" s="54"/>
      <c r="AE752" s="54"/>
      <c r="AF752" s="54"/>
      <c r="AG752" s="68">
        <v>1563</v>
      </c>
      <c r="AH752" s="68">
        <v>7405</v>
      </c>
      <c r="AI752" s="68">
        <v>7236</v>
      </c>
      <c r="AJ752" s="68">
        <v>1732</v>
      </c>
      <c r="AK752" s="68">
        <v>0</v>
      </c>
      <c r="AL752" s="68">
        <v>0</v>
      </c>
    </row>
  </sheetData>
  <mergeCells count="7">
    <mergeCell ref="A8:D8"/>
    <mergeCell ref="A2:AL3"/>
    <mergeCell ref="A4:AL5"/>
    <mergeCell ref="F7:K7"/>
    <mergeCell ref="O7:T7"/>
    <mergeCell ref="X7:AC7"/>
    <mergeCell ref="AG7:AL7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2:AL752"/>
  <sheetViews>
    <sheetView view="pageBreakPreview" zoomScale="80" zoomScaleNormal="60" zoomScaleSheetLayoutView="80" workbookViewId="0">
      <pane ySplit="9" topLeftCell="A10" activePane="bottomLeft" state="frozen"/>
      <selection activeCell="A10" sqref="A10"/>
      <selection pane="bottomLeft" activeCell="A9" sqref="A9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11" width="12.7109375" style="4" customWidth="1"/>
    <col min="12" max="14" width="1.7109375" style="4" customWidth="1"/>
    <col min="15" max="20" width="12.7109375" style="4" customWidth="1"/>
    <col min="21" max="23" width="1.7109375" style="4" customWidth="1"/>
    <col min="24" max="29" width="12.7109375" style="4" customWidth="1"/>
    <col min="30" max="32" width="1.7109375" style="4" customWidth="1"/>
    <col min="33" max="38" width="12.7109375" style="4" customWidth="1"/>
    <col min="39" max="16384" width="11.42578125" style="7"/>
  </cols>
  <sheetData>
    <row r="2" spans="1:38" ht="12.75" x14ac:dyDescent="0.2">
      <c r="A2" s="82" t="s">
        <v>64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</row>
    <row r="3" spans="1:38" ht="12.75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</row>
    <row r="4" spans="1:38" ht="12.75" x14ac:dyDescent="0.2">
      <c r="A4" s="82" t="s">
        <v>93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</row>
    <row r="5" spans="1:38" ht="13.5" thickBot="1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</row>
    <row r="6" spans="1:38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</row>
    <row r="7" spans="1:38" ht="30" customHeight="1" thickBot="1" x14ac:dyDescent="0.25">
      <c r="A7" s="6"/>
      <c r="C7" s="6"/>
      <c r="D7" s="5"/>
      <c r="F7" s="84" t="s">
        <v>37</v>
      </c>
      <c r="G7" s="84"/>
      <c r="H7" s="84"/>
      <c r="I7" s="84"/>
      <c r="J7" s="84"/>
      <c r="K7" s="84"/>
      <c r="L7" s="19"/>
      <c r="M7" s="19"/>
      <c r="N7" s="19"/>
      <c r="O7" s="84" t="s">
        <v>36</v>
      </c>
      <c r="P7" s="84"/>
      <c r="Q7" s="84"/>
      <c r="R7" s="84"/>
      <c r="S7" s="84"/>
      <c r="T7" s="84"/>
      <c r="U7" s="19"/>
      <c r="V7" s="19"/>
      <c r="W7" s="19"/>
      <c r="X7" s="84" t="s">
        <v>35</v>
      </c>
      <c r="Y7" s="84"/>
      <c r="Z7" s="84"/>
      <c r="AA7" s="84"/>
      <c r="AB7" s="84"/>
      <c r="AC7" s="84"/>
      <c r="AD7" s="19"/>
      <c r="AE7" s="19"/>
      <c r="AF7" s="19"/>
      <c r="AG7" s="84" t="s">
        <v>34</v>
      </c>
      <c r="AH7" s="84"/>
      <c r="AI7" s="84"/>
      <c r="AJ7" s="84"/>
      <c r="AK7" s="84"/>
      <c r="AL7" s="84"/>
    </row>
    <row r="8" spans="1:38" ht="50.1" customHeight="1" thickBot="1" x14ac:dyDescent="0.25">
      <c r="A8" s="85" t="s">
        <v>3</v>
      </c>
      <c r="B8" s="85"/>
      <c r="C8" s="85"/>
      <c r="D8" s="85"/>
      <c r="E8" s="7"/>
      <c r="F8" s="15" t="s">
        <v>4</v>
      </c>
      <c r="G8" s="15" t="s">
        <v>63</v>
      </c>
      <c r="H8" s="15" t="s">
        <v>62</v>
      </c>
      <c r="I8" s="15" t="s">
        <v>16</v>
      </c>
      <c r="J8" s="15" t="s">
        <v>17</v>
      </c>
      <c r="K8" s="15" t="s">
        <v>18</v>
      </c>
      <c r="L8" s="11"/>
      <c r="M8" s="11"/>
      <c r="N8" s="11"/>
      <c r="O8" s="15" t="s">
        <v>4</v>
      </c>
      <c r="P8" s="15" t="s">
        <v>63</v>
      </c>
      <c r="Q8" s="15" t="s">
        <v>62</v>
      </c>
      <c r="R8" s="15" t="s">
        <v>16</v>
      </c>
      <c r="S8" s="15" t="s">
        <v>17</v>
      </c>
      <c r="T8" s="15" t="s">
        <v>18</v>
      </c>
      <c r="U8" s="11"/>
      <c r="V8" s="11"/>
      <c r="W8" s="11"/>
      <c r="X8" s="15" t="s">
        <v>4</v>
      </c>
      <c r="Y8" s="15" t="s">
        <v>63</v>
      </c>
      <c r="Z8" s="15" t="s">
        <v>62</v>
      </c>
      <c r="AA8" s="15" t="s">
        <v>16</v>
      </c>
      <c r="AB8" s="15" t="s">
        <v>17</v>
      </c>
      <c r="AC8" s="15" t="s">
        <v>18</v>
      </c>
      <c r="AD8" s="11"/>
      <c r="AE8" s="11"/>
      <c r="AF8" s="11"/>
      <c r="AG8" s="15" t="s">
        <v>4</v>
      </c>
      <c r="AH8" s="15" t="s">
        <v>63</v>
      </c>
      <c r="AI8" s="15" t="s">
        <v>62</v>
      </c>
      <c r="AJ8" s="15" t="s">
        <v>16</v>
      </c>
      <c r="AK8" s="15" t="s">
        <v>17</v>
      </c>
      <c r="AL8" s="15" t="s">
        <v>18</v>
      </c>
    </row>
    <row r="9" spans="1:38" ht="20.100000000000001" customHeight="1" x14ac:dyDescent="0.2"/>
    <row r="10" spans="1:38" ht="20.100000000000001" customHeight="1" x14ac:dyDescent="0.2">
      <c r="A10" s="2"/>
      <c r="B10" s="6" t="s">
        <v>94</v>
      </c>
    </row>
    <row r="11" spans="1:38" ht="20.100000000000001" customHeight="1" x14ac:dyDescent="0.2">
      <c r="A11" s="45"/>
      <c r="B11" s="46"/>
      <c r="C11" s="3" t="s">
        <v>95</v>
      </c>
    </row>
    <row r="12" spans="1:38" ht="20.100000000000001" customHeight="1" x14ac:dyDescent="0.2">
      <c r="D12" s="2" t="s">
        <v>96</v>
      </c>
      <c r="F12" s="39">
        <v>1</v>
      </c>
      <c r="G12" s="39">
        <v>175</v>
      </c>
      <c r="H12" s="39">
        <v>173</v>
      </c>
      <c r="I12" s="39">
        <v>3</v>
      </c>
      <c r="J12" s="39">
        <v>0</v>
      </c>
      <c r="K12" s="39">
        <v>0</v>
      </c>
      <c r="L12" s="39"/>
      <c r="M12" s="39"/>
      <c r="N12" s="39"/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/>
      <c r="V12" s="39"/>
      <c r="W12" s="39"/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/>
      <c r="AE12" s="39"/>
      <c r="AF12" s="39"/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</row>
    <row r="13" spans="1:38" ht="20.100000000000001" customHeight="1" x14ac:dyDescent="0.2">
      <c r="D13" s="47" t="s">
        <v>97</v>
      </c>
      <c r="F13" s="48">
        <v>2</v>
      </c>
      <c r="G13" s="48">
        <v>178</v>
      </c>
      <c r="H13" s="48">
        <v>179</v>
      </c>
      <c r="I13" s="48">
        <v>1</v>
      </c>
      <c r="J13" s="48">
        <v>0</v>
      </c>
      <c r="K13" s="48">
        <v>0</v>
      </c>
      <c r="L13" s="49"/>
      <c r="M13" s="49"/>
      <c r="N13" s="49"/>
      <c r="O13" s="48">
        <v>0</v>
      </c>
      <c r="P13" s="48">
        <v>0</v>
      </c>
      <c r="Q13" s="48">
        <v>0</v>
      </c>
      <c r="R13" s="48">
        <v>0</v>
      </c>
      <c r="S13" s="48">
        <v>0</v>
      </c>
      <c r="T13" s="48">
        <v>0</v>
      </c>
      <c r="U13" s="49"/>
      <c r="V13" s="49"/>
      <c r="W13" s="49"/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9"/>
      <c r="AE13" s="49"/>
      <c r="AF13" s="49"/>
      <c r="AG13" s="48">
        <v>0</v>
      </c>
      <c r="AH13" s="48">
        <v>0</v>
      </c>
      <c r="AI13" s="48">
        <v>0</v>
      </c>
      <c r="AJ13" s="48">
        <v>0</v>
      </c>
      <c r="AK13" s="48">
        <v>0</v>
      </c>
      <c r="AL13" s="48">
        <v>0</v>
      </c>
    </row>
    <row r="14" spans="1:38" ht="20.100000000000001" customHeight="1" x14ac:dyDescent="0.2">
      <c r="D14" s="2" t="s">
        <v>98</v>
      </c>
      <c r="F14" s="39">
        <v>4</v>
      </c>
      <c r="G14" s="39">
        <v>173</v>
      </c>
      <c r="H14" s="39">
        <v>174</v>
      </c>
      <c r="I14" s="39">
        <v>3</v>
      </c>
      <c r="J14" s="39">
        <v>0</v>
      </c>
      <c r="K14" s="39">
        <v>0</v>
      </c>
      <c r="L14" s="39"/>
      <c r="M14" s="39"/>
      <c r="N14" s="39"/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/>
      <c r="V14" s="39"/>
      <c r="W14" s="39"/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/>
      <c r="AE14" s="39"/>
      <c r="AF14" s="39"/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</row>
    <row r="15" spans="1:38" ht="20.100000000000001" customHeight="1" x14ac:dyDescent="0.2">
      <c r="D15" s="47" t="s">
        <v>99</v>
      </c>
      <c r="F15" s="48">
        <v>2</v>
      </c>
      <c r="G15" s="48">
        <v>182</v>
      </c>
      <c r="H15" s="48">
        <v>182</v>
      </c>
      <c r="I15" s="48">
        <v>2</v>
      </c>
      <c r="J15" s="48">
        <v>0</v>
      </c>
      <c r="K15" s="48">
        <v>0</v>
      </c>
      <c r="L15" s="49"/>
      <c r="M15" s="49"/>
      <c r="N15" s="49"/>
      <c r="O15" s="48">
        <v>0</v>
      </c>
      <c r="P15" s="48">
        <v>0</v>
      </c>
      <c r="Q15" s="48">
        <v>0</v>
      </c>
      <c r="R15" s="48">
        <v>0</v>
      </c>
      <c r="S15" s="48">
        <v>0</v>
      </c>
      <c r="T15" s="48">
        <v>0</v>
      </c>
      <c r="U15" s="49"/>
      <c r="V15" s="49"/>
      <c r="W15" s="49"/>
      <c r="X15" s="48">
        <v>0</v>
      </c>
      <c r="Y15" s="48">
        <v>1</v>
      </c>
      <c r="Z15" s="48">
        <v>1</v>
      </c>
      <c r="AA15" s="48">
        <v>0</v>
      </c>
      <c r="AB15" s="48">
        <v>0</v>
      </c>
      <c r="AC15" s="48">
        <v>0</v>
      </c>
      <c r="AD15" s="49"/>
      <c r="AE15" s="49"/>
      <c r="AF15" s="49"/>
      <c r="AG15" s="48">
        <v>0</v>
      </c>
      <c r="AH15" s="48">
        <v>0</v>
      </c>
      <c r="AI15" s="48">
        <v>0</v>
      </c>
      <c r="AJ15" s="48">
        <v>0</v>
      </c>
      <c r="AK15" s="48">
        <v>0</v>
      </c>
      <c r="AL15" s="48">
        <v>0</v>
      </c>
    </row>
    <row r="16" spans="1:38" ht="20.100000000000001" customHeight="1" x14ac:dyDescent="0.2">
      <c r="D16" s="2" t="s">
        <v>100</v>
      </c>
      <c r="F16" s="39">
        <v>2</v>
      </c>
      <c r="G16" s="39">
        <v>183</v>
      </c>
      <c r="H16" s="39">
        <v>183</v>
      </c>
      <c r="I16" s="39">
        <v>2</v>
      </c>
      <c r="J16" s="39">
        <v>0</v>
      </c>
      <c r="K16" s="39">
        <v>0</v>
      </c>
      <c r="L16" s="39"/>
      <c r="M16" s="39"/>
      <c r="N16" s="39"/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/>
      <c r="V16" s="39"/>
      <c r="W16" s="39"/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/>
      <c r="AE16" s="39"/>
      <c r="AF16" s="39"/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</row>
    <row r="17" spans="1:38" ht="20.100000000000001" customHeight="1" x14ac:dyDescent="0.2">
      <c r="D17" s="47" t="s">
        <v>101</v>
      </c>
      <c r="F17" s="48">
        <v>2</v>
      </c>
      <c r="G17" s="48">
        <v>177</v>
      </c>
      <c r="H17" s="48">
        <v>174</v>
      </c>
      <c r="I17" s="48">
        <v>5</v>
      </c>
      <c r="J17" s="48">
        <v>0</v>
      </c>
      <c r="K17" s="48">
        <v>0</v>
      </c>
      <c r="L17" s="49"/>
      <c r="M17" s="49"/>
      <c r="N17" s="49"/>
      <c r="O17" s="48">
        <v>0</v>
      </c>
      <c r="P17" s="48">
        <v>0</v>
      </c>
      <c r="Q17" s="48">
        <v>0</v>
      </c>
      <c r="R17" s="48">
        <v>0</v>
      </c>
      <c r="S17" s="48">
        <v>0</v>
      </c>
      <c r="T17" s="48">
        <v>0</v>
      </c>
      <c r="U17" s="49"/>
      <c r="V17" s="49"/>
      <c r="W17" s="49"/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9"/>
      <c r="AE17" s="49"/>
      <c r="AF17" s="49"/>
      <c r="AG17" s="48">
        <v>0</v>
      </c>
      <c r="AH17" s="48">
        <v>0</v>
      </c>
      <c r="AI17" s="48">
        <v>0</v>
      </c>
      <c r="AJ17" s="48">
        <v>0</v>
      </c>
      <c r="AK17" s="48">
        <v>0</v>
      </c>
      <c r="AL17" s="48">
        <v>0</v>
      </c>
    </row>
    <row r="18" spans="1:38" ht="20.100000000000001" customHeight="1" x14ac:dyDescent="0.2">
      <c r="D18" s="2" t="s">
        <v>102</v>
      </c>
      <c r="F18" s="39">
        <v>2</v>
      </c>
      <c r="G18" s="39">
        <v>183</v>
      </c>
      <c r="H18" s="39">
        <v>183</v>
      </c>
      <c r="I18" s="39">
        <v>2</v>
      </c>
      <c r="J18" s="39">
        <v>0</v>
      </c>
      <c r="K18" s="39">
        <v>0</v>
      </c>
      <c r="L18" s="39"/>
      <c r="M18" s="39"/>
      <c r="N18" s="39"/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/>
      <c r="V18" s="39"/>
      <c r="W18" s="39"/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/>
      <c r="AE18" s="39"/>
      <c r="AF18" s="39"/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</row>
    <row r="19" spans="1:38" ht="20.100000000000001" customHeight="1" x14ac:dyDescent="0.2">
      <c r="D19" s="47" t="s">
        <v>103</v>
      </c>
      <c r="F19" s="48">
        <v>3</v>
      </c>
      <c r="G19" s="48">
        <v>190</v>
      </c>
      <c r="H19" s="48">
        <v>187</v>
      </c>
      <c r="I19" s="48">
        <v>6</v>
      </c>
      <c r="J19" s="48">
        <v>0</v>
      </c>
      <c r="K19" s="48">
        <v>0</v>
      </c>
      <c r="L19" s="49"/>
      <c r="M19" s="49"/>
      <c r="N19" s="49"/>
      <c r="O19" s="48">
        <v>0</v>
      </c>
      <c r="P19" s="48">
        <v>0</v>
      </c>
      <c r="Q19" s="48">
        <v>0</v>
      </c>
      <c r="R19" s="48">
        <v>0</v>
      </c>
      <c r="S19" s="48">
        <v>0</v>
      </c>
      <c r="T19" s="48">
        <v>0</v>
      </c>
      <c r="U19" s="49"/>
      <c r="V19" s="49"/>
      <c r="W19" s="49"/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9"/>
      <c r="AE19" s="49"/>
      <c r="AF19" s="49"/>
      <c r="AG19" s="48">
        <v>0</v>
      </c>
      <c r="AH19" s="48">
        <v>0</v>
      </c>
      <c r="AI19" s="48">
        <v>0</v>
      </c>
      <c r="AJ19" s="48">
        <v>0</v>
      </c>
      <c r="AK19" s="48">
        <v>0</v>
      </c>
      <c r="AL19" s="48">
        <v>0</v>
      </c>
    </row>
    <row r="20" spans="1:38" ht="20.100000000000001" customHeight="1" x14ac:dyDescent="0.2">
      <c r="D20" s="2" t="s">
        <v>104</v>
      </c>
      <c r="F20" s="39">
        <v>2</v>
      </c>
      <c r="G20" s="39">
        <v>182</v>
      </c>
      <c r="H20" s="39">
        <v>182</v>
      </c>
      <c r="I20" s="39">
        <v>2</v>
      </c>
      <c r="J20" s="39">
        <v>0</v>
      </c>
      <c r="K20" s="39">
        <v>0</v>
      </c>
      <c r="L20" s="39"/>
      <c r="M20" s="39"/>
      <c r="N20" s="39"/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/>
      <c r="V20" s="39"/>
      <c r="W20" s="39"/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/>
      <c r="AE20" s="39"/>
      <c r="AF20" s="39"/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</row>
    <row r="21" spans="1:38" ht="20.100000000000001" customHeight="1" x14ac:dyDescent="0.2">
      <c r="D21" s="47" t="s">
        <v>105</v>
      </c>
      <c r="F21" s="48">
        <v>5</v>
      </c>
      <c r="G21" s="48">
        <v>178</v>
      </c>
      <c r="H21" s="48">
        <v>180</v>
      </c>
      <c r="I21" s="48">
        <v>3</v>
      </c>
      <c r="J21" s="48">
        <v>0</v>
      </c>
      <c r="K21" s="48">
        <v>0</v>
      </c>
      <c r="L21" s="49"/>
      <c r="M21" s="49"/>
      <c r="N21" s="49"/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9"/>
      <c r="V21" s="49"/>
      <c r="W21" s="49"/>
      <c r="X21" s="48">
        <v>0</v>
      </c>
      <c r="Y21" s="48">
        <v>1</v>
      </c>
      <c r="Z21" s="48">
        <v>1</v>
      </c>
      <c r="AA21" s="48">
        <v>0</v>
      </c>
      <c r="AB21" s="48">
        <v>0</v>
      </c>
      <c r="AC21" s="48">
        <v>0</v>
      </c>
      <c r="AD21" s="49"/>
      <c r="AE21" s="49"/>
      <c r="AF21" s="49"/>
      <c r="AG21" s="48">
        <v>0</v>
      </c>
      <c r="AH21" s="48">
        <v>0</v>
      </c>
      <c r="AI21" s="48">
        <v>0</v>
      </c>
      <c r="AJ21" s="48">
        <v>0</v>
      </c>
      <c r="AK21" s="48">
        <v>0</v>
      </c>
      <c r="AL21" s="48">
        <v>0</v>
      </c>
    </row>
    <row r="22" spans="1:38" ht="20.100000000000001" customHeight="1" x14ac:dyDescent="0.2">
      <c r="D22" s="2" t="s">
        <v>106</v>
      </c>
      <c r="F22" s="39">
        <v>3</v>
      </c>
      <c r="G22" s="39">
        <v>180</v>
      </c>
      <c r="H22" s="39">
        <v>180</v>
      </c>
      <c r="I22" s="39">
        <v>3</v>
      </c>
      <c r="J22" s="39">
        <v>0</v>
      </c>
      <c r="K22" s="39">
        <v>0</v>
      </c>
      <c r="L22" s="39"/>
      <c r="M22" s="39"/>
      <c r="N22" s="39"/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/>
      <c r="V22" s="39"/>
      <c r="W22" s="39"/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/>
      <c r="AE22" s="39"/>
      <c r="AF22" s="39"/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</row>
    <row r="23" spans="1:38" ht="20.100000000000001" customHeight="1" x14ac:dyDescent="0.2">
      <c r="D23" s="47" t="s">
        <v>107</v>
      </c>
      <c r="F23" s="48">
        <v>3</v>
      </c>
      <c r="G23" s="48">
        <v>181</v>
      </c>
      <c r="H23" s="48">
        <v>180</v>
      </c>
      <c r="I23" s="48">
        <v>4</v>
      </c>
      <c r="J23" s="48">
        <v>0</v>
      </c>
      <c r="K23" s="48">
        <v>0</v>
      </c>
      <c r="L23" s="49"/>
      <c r="M23" s="49"/>
      <c r="N23" s="49"/>
      <c r="O23" s="48">
        <v>0</v>
      </c>
      <c r="P23" s="48">
        <v>0</v>
      </c>
      <c r="Q23" s="48">
        <v>0</v>
      </c>
      <c r="R23" s="48">
        <v>0</v>
      </c>
      <c r="S23" s="48">
        <v>0</v>
      </c>
      <c r="T23" s="48">
        <v>0</v>
      </c>
      <c r="U23" s="49"/>
      <c r="V23" s="49"/>
      <c r="W23" s="49"/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9"/>
      <c r="AE23" s="49"/>
      <c r="AF23" s="49"/>
      <c r="AG23" s="48">
        <v>0</v>
      </c>
      <c r="AH23" s="48">
        <v>0</v>
      </c>
      <c r="AI23" s="48">
        <v>0</v>
      </c>
      <c r="AJ23" s="48">
        <v>0</v>
      </c>
      <c r="AK23" s="48">
        <v>0</v>
      </c>
      <c r="AL23" s="48">
        <v>0</v>
      </c>
    </row>
    <row r="24" spans="1:38" ht="20.100000000000001" customHeight="1" x14ac:dyDescent="0.2">
      <c r="D24" s="2" t="s">
        <v>108</v>
      </c>
      <c r="F24" s="39">
        <v>3</v>
      </c>
      <c r="G24" s="39">
        <v>177</v>
      </c>
      <c r="H24" s="39">
        <v>179</v>
      </c>
      <c r="I24" s="39">
        <v>1</v>
      </c>
      <c r="J24" s="39">
        <v>0</v>
      </c>
      <c r="K24" s="39">
        <v>0</v>
      </c>
      <c r="L24" s="39"/>
      <c r="M24" s="39"/>
      <c r="N24" s="39"/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/>
      <c r="V24" s="39"/>
      <c r="W24" s="39"/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/>
      <c r="AE24" s="39"/>
      <c r="AF24" s="39"/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</row>
    <row r="25" spans="1:38" ht="20.100000000000001" customHeight="1" x14ac:dyDescent="0.2">
      <c r="D25" s="47" t="s">
        <v>109</v>
      </c>
      <c r="F25" s="48">
        <v>5</v>
      </c>
      <c r="G25" s="48">
        <v>177</v>
      </c>
      <c r="H25" s="48">
        <v>178</v>
      </c>
      <c r="I25" s="48">
        <v>4</v>
      </c>
      <c r="J25" s="48">
        <v>0</v>
      </c>
      <c r="K25" s="48">
        <v>0</v>
      </c>
      <c r="L25" s="49"/>
      <c r="M25" s="49"/>
      <c r="N25" s="49"/>
      <c r="O25" s="48">
        <v>0</v>
      </c>
      <c r="P25" s="48">
        <v>0</v>
      </c>
      <c r="Q25" s="48">
        <v>0</v>
      </c>
      <c r="R25" s="48">
        <v>0</v>
      </c>
      <c r="S25" s="48">
        <v>0</v>
      </c>
      <c r="T25" s="48">
        <v>0</v>
      </c>
      <c r="U25" s="49"/>
      <c r="V25" s="49"/>
      <c r="W25" s="49"/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9"/>
      <c r="AE25" s="49"/>
      <c r="AF25" s="49"/>
      <c r="AG25" s="48">
        <v>0</v>
      </c>
      <c r="AH25" s="48">
        <v>0</v>
      </c>
      <c r="AI25" s="48">
        <v>0</v>
      </c>
      <c r="AJ25" s="48">
        <v>0</v>
      </c>
      <c r="AK25" s="48">
        <v>0</v>
      </c>
      <c r="AL25" s="48">
        <v>0</v>
      </c>
    </row>
    <row r="26" spans="1:38" ht="20.100000000000001" customHeight="1" x14ac:dyDescent="0.2">
      <c r="D26" s="50" t="s">
        <v>110</v>
      </c>
      <c r="F26" s="49">
        <v>2</v>
      </c>
      <c r="G26" s="49">
        <v>175</v>
      </c>
      <c r="H26" s="49">
        <v>175</v>
      </c>
      <c r="I26" s="49">
        <v>2</v>
      </c>
      <c r="J26" s="49">
        <v>0</v>
      </c>
      <c r="K26" s="49">
        <v>0</v>
      </c>
      <c r="L26" s="49"/>
      <c r="M26" s="49"/>
      <c r="N26" s="49"/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/>
      <c r="V26" s="49"/>
      <c r="W26" s="49"/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/>
      <c r="AE26" s="49"/>
      <c r="AF26" s="49"/>
      <c r="AG26" s="49">
        <v>0</v>
      </c>
      <c r="AH26" s="49">
        <v>0</v>
      </c>
      <c r="AI26" s="49">
        <v>0</v>
      </c>
      <c r="AJ26" s="49">
        <v>0</v>
      </c>
      <c r="AK26" s="49">
        <v>0</v>
      </c>
      <c r="AL26" s="49">
        <v>0</v>
      </c>
    </row>
    <row r="27" spans="1:38" ht="20.100000000000001" customHeight="1" x14ac:dyDescent="0.2">
      <c r="D27" s="47" t="s">
        <v>111</v>
      </c>
      <c r="F27" s="48">
        <v>2</v>
      </c>
      <c r="G27" s="48">
        <v>175</v>
      </c>
      <c r="H27" s="48">
        <v>174</v>
      </c>
      <c r="I27" s="48">
        <v>3</v>
      </c>
      <c r="J27" s="48">
        <v>0</v>
      </c>
      <c r="K27" s="48">
        <v>0</v>
      </c>
      <c r="L27" s="49"/>
      <c r="M27" s="49"/>
      <c r="N27" s="49"/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8">
        <v>0</v>
      </c>
      <c r="U27" s="49"/>
      <c r="V27" s="49"/>
      <c r="W27" s="49"/>
      <c r="X27" s="48">
        <v>0</v>
      </c>
      <c r="Y27" s="48">
        <v>1</v>
      </c>
      <c r="Z27" s="48">
        <v>1</v>
      </c>
      <c r="AA27" s="48">
        <v>0</v>
      </c>
      <c r="AB27" s="48">
        <v>0</v>
      </c>
      <c r="AC27" s="48">
        <v>0</v>
      </c>
      <c r="AD27" s="49"/>
      <c r="AE27" s="49"/>
      <c r="AF27" s="49"/>
      <c r="AG27" s="48">
        <v>0</v>
      </c>
      <c r="AH27" s="48">
        <v>0</v>
      </c>
      <c r="AI27" s="48">
        <v>0</v>
      </c>
      <c r="AJ27" s="48">
        <v>0</v>
      </c>
      <c r="AK27" s="48">
        <v>0</v>
      </c>
      <c r="AL27" s="48">
        <v>0</v>
      </c>
    </row>
    <row r="28" spans="1:38" ht="20.100000000000001" customHeight="1" x14ac:dyDescent="0.2"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</row>
    <row r="29" spans="1:38" s="1" customFormat="1" ht="20.100000000000001" customHeight="1" x14ac:dyDescent="0.25">
      <c r="A29" s="3"/>
      <c r="B29" s="6"/>
      <c r="C29" s="51" t="s">
        <v>112</v>
      </c>
      <c r="D29" s="52"/>
      <c r="E29" s="5"/>
      <c r="F29" s="53">
        <v>43</v>
      </c>
      <c r="G29" s="53">
        <v>2866</v>
      </c>
      <c r="H29" s="53">
        <v>2863</v>
      </c>
      <c r="I29" s="53">
        <v>46</v>
      </c>
      <c r="J29" s="53">
        <v>0</v>
      </c>
      <c r="K29" s="53">
        <v>0</v>
      </c>
      <c r="L29" s="54"/>
      <c r="M29" s="54"/>
      <c r="N29" s="54"/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4"/>
      <c r="V29" s="54"/>
      <c r="W29" s="54"/>
      <c r="X29" s="53">
        <v>0</v>
      </c>
      <c r="Y29" s="53">
        <v>3</v>
      </c>
      <c r="Z29" s="53">
        <v>3</v>
      </c>
      <c r="AA29" s="53">
        <v>0</v>
      </c>
      <c r="AB29" s="53">
        <v>0</v>
      </c>
      <c r="AC29" s="53">
        <v>0</v>
      </c>
      <c r="AD29" s="54"/>
      <c r="AE29" s="54"/>
      <c r="AF29" s="54"/>
      <c r="AG29" s="53">
        <v>0</v>
      </c>
      <c r="AH29" s="53">
        <v>0</v>
      </c>
      <c r="AI29" s="53">
        <v>0</v>
      </c>
      <c r="AJ29" s="53">
        <v>0</v>
      </c>
      <c r="AK29" s="53">
        <v>0</v>
      </c>
      <c r="AL29" s="53">
        <v>0</v>
      </c>
    </row>
    <row r="30" spans="1:38" ht="20.100000000000001" customHeight="1" x14ac:dyDescent="0.2"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</row>
    <row r="31" spans="1:38" ht="20.100000000000001" customHeight="1" x14ac:dyDescent="0.2">
      <c r="C31" s="3" t="s">
        <v>0</v>
      </c>
      <c r="F31" s="55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</row>
    <row r="32" spans="1:38" ht="20.100000000000001" customHeight="1" x14ac:dyDescent="0.2">
      <c r="D32" s="2" t="s">
        <v>96</v>
      </c>
      <c r="F32" s="39">
        <v>32</v>
      </c>
      <c r="G32" s="39">
        <v>566</v>
      </c>
      <c r="H32" s="39">
        <v>562</v>
      </c>
      <c r="I32" s="39">
        <v>36</v>
      </c>
      <c r="J32" s="39">
        <v>0</v>
      </c>
      <c r="K32" s="39">
        <v>0</v>
      </c>
      <c r="L32" s="39"/>
      <c r="M32" s="39"/>
      <c r="N32" s="39"/>
      <c r="O32" s="39">
        <v>0</v>
      </c>
      <c r="P32" s="39">
        <v>1</v>
      </c>
      <c r="Q32" s="39">
        <v>1</v>
      </c>
      <c r="R32" s="39">
        <v>0</v>
      </c>
      <c r="S32" s="39">
        <v>0</v>
      </c>
      <c r="T32" s="39">
        <v>0</v>
      </c>
      <c r="U32" s="39"/>
      <c r="V32" s="39"/>
      <c r="W32" s="39"/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/>
      <c r="AE32" s="39"/>
      <c r="AF32" s="39"/>
      <c r="AG32" s="39"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</row>
    <row r="33" spans="1:38" ht="20.100000000000001" customHeight="1" x14ac:dyDescent="0.2">
      <c r="D33" s="47" t="s">
        <v>97</v>
      </c>
      <c r="F33" s="48">
        <v>38</v>
      </c>
      <c r="G33" s="48">
        <v>568</v>
      </c>
      <c r="H33" s="48">
        <v>573</v>
      </c>
      <c r="I33" s="48">
        <v>33</v>
      </c>
      <c r="J33" s="48">
        <v>0</v>
      </c>
      <c r="K33" s="48">
        <v>0</v>
      </c>
      <c r="L33" s="49"/>
      <c r="M33" s="49"/>
      <c r="N33" s="49"/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  <c r="U33" s="49"/>
      <c r="V33" s="49"/>
      <c r="W33" s="49"/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9"/>
      <c r="AE33" s="49"/>
      <c r="AF33" s="49"/>
      <c r="AG33" s="48">
        <v>0</v>
      </c>
      <c r="AH33" s="48">
        <v>0</v>
      </c>
      <c r="AI33" s="48">
        <v>0</v>
      </c>
      <c r="AJ33" s="48">
        <v>0</v>
      </c>
      <c r="AK33" s="48">
        <v>0</v>
      </c>
      <c r="AL33" s="48">
        <v>0</v>
      </c>
    </row>
    <row r="34" spans="1:38" ht="20.100000000000001" customHeight="1" x14ac:dyDescent="0.2">
      <c r="D34" s="2" t="s">
        <v>113</v>
      </c>
      <c r="F34" s="39">
        <v>26</v>
      </c>
      <c r="G34" s="39">
        <v>621</v>
      </c>
      <c r="H34" s="39">
        <v>618</v>
      </c>
      <c r="I34" s="39">
        <v>29</v>
      </c>
      <c r="J34" s="39">
        <v>0</v>
      </c>
      <c r="K34" s="39">
        <v>0</v>
      </c>
      <c r="L34" s="39"/>
      <c r="M34" s="39"/>
      <c r="N34" s="39"/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/>
      <c r="V34" s="39"/>
      <c r="W34" s="39"/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/>
      <c r="AE34" s="39"/>
      <c r="AF34" s="39"/>
      <c r="AG34" s="39"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</row>
    <row r="35" spans="1:38" ht="20.100000000000001" customHeight="1" x14ac:dyDescent="0.2">
      <c r="D35" s="47" t="s">
        <v>114</v>
      </c>
      <c r="F35" s="48">
        <v>105</v>
      </c>
      <c r="G35" s="48">
        <v>644</v>
      </c>
      <c r="H35" s="48">
        <v>633</v>
      </c>
      <c r="I35" s="48">
        <v>116</v>
      </c>
      <c r="J35" s="48">
        <v>0</v>
      </c>
      <c r="K35" s="48">
        <v>0</v>
      </c>
      <c r="L35" s="49"/>
      <c r="M35" s="49"/>
      <c r="N35" s="49"/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9"/>
      <c r="V35" s="49"/>
      <c r="W35" s="49"/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9"/>
      <c r="AE35" s="49"/>
      <c r="AF35" s="49"/>
      <c r="AG35" s="48">
        <v>0</v>
      </c>
      <c r="AH35" s="48">
        <v>0</v>
      </c>
      <c r="AI35" s="48">
        <v>0</v>
      </c>
      <c r="AJ35" s="48">
        <v>0</v>
      </c>
      <c r="AK35" s="48">
        <v>0</v>
      </c>
      <c r="AL35" s="48">
        <v>0</v>
      </c>
    </row>
    <row r="36" spans="1:38" ht="20.100000000000001" customHeight="1" x14ac:dyDescent="0.2">
      <c r="D36" s="2" t="s">
        <v>115</v>
      </c>
      <c r="F36" s="39">
        <v>62</v>
      </c>
      <c r="G36" s="39">
        <v>643</v>
      </c>
      <c r="H36" s="39">
        <v>602</v>
      </c>
      <c r="I36" s="39">
        <v>103</v>
      </c>
      <c r="J36" s="39">
        <v>0</v>
      </c>
      <c r="K36" s="39">
        <v>0</v>
      </c>
      <c r="L36" s="39"/>
      <c r="M36" s="39"/>
      <c r="N36" s="39"/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/>
      <c r="V36" s="39"/>
      <c r="W36" s="39"/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/>
      <c r="AE36" s="39"/>
      <c r="AF36" s="39"/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</row>
    <row r="37" spans="1:38" ht="20.100000000000001" customHeight="1" x14ac:dyDescent="0.2">
      <c r="D37" s="47" t="s">
        <v>116</v>
      </c>
      <c r="F37" s="48">
        <v>83</v>
      </c>
      <c r="G37" s="48">
        <v>576</v>
      </c>
      <c r="H37" s="48">
        <v>642</v>
      </c>
      <c r="I37" s="48">
        <v>17</v>
      </c>
      <c r="J37" s="48">
        <v>0</v>
      </c>
      <c r="K37" s="48">
        <v>0</v>
      </c>
      <c r="L37" s="49"/>
      <c r="M37" s="49"/>
      <c r="N37" s="49"/>
      <c r="O37" s="48">
        <v>0</v>
      </c>
      <c r="P37" s="48">
        <v>0</v>
      </c>
      <c r="Q37" s="48">
        <v>0</v>
      </c>
      <c r="R37" s="48">
        <v>0</v>
      </c>
      <c r="S37" s="48">
        <v>0</v>
      </c>
      <c r="T37" s="48">
        <v>0</v>
      </c>
      <c r="U37" s="49"/>
      <c r="V37" s="49"/>
      <c r="W37" s="49"/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9"/>
      <c r="AE37" s="49"/>
      <c r="AF37" s="49"/>
      <c r="AG37" s="48">
        <v>0</v>
      </c>
      <c r="AH37" s="48">
        <v>0</v>
      </c>
      <c r="AI37" s="48">
        <v>0</v>
      </c>
      <c r="AJ37" s="48">
        <v>0</v>
      </c>
      <c r="AK37" s="48">
        <v>0</v>
      </c>
      <c r="AL37" s="48">
        <v>0</v>
      </c>
    </row>
    <row r="38" spans="1:38" ht="20.100000000000001" customHeight="1" x14ac:dyDescent="0.2">
      <c r="D38" s="2" t="s">
        <v>103</v>
      </c>
      <c r="F38" s="39">
        <v>159</v>
      </c>
      <c r="G38" s="39">
        <v>580</v>
      </c>
      <c r="H38" s="39">
        <v>688</v>
      </c>
      <c r="I38" s="39">
        <v>51</v>
      </c>
      <c r="J38" s="39">
        <v>0</v>
      </c>
      <c r="K38" s="39">
        <v>0</v>
      </c>
      <c r="L38" s="39"/>
      <c r="M38" s="39"/>
      <c r="N38" s="39"/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/>
      <c r="V38" s="39"/>
      <c r="W38" s="39"/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/>
      <c r="AE38" s="39"/>
      <c r="AF38" s="39"/>
      <c r="AG38" s="39"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</row>
    <row r="39" spans="1:38" ht="20.100000000000001" customHeight="1" x14ac:dyDescent="0.2">
      <c r="D39" s="47" t="s">
        <v>104</v>
      </c>
      <c r="F39" s="48">
        <v>72</v>
      </c>
      <c r="G39" s="48">
        <v>664</v>
      </c>
      <c r="H39" s="48">
        <v>712</v>
      </c>
      <c r="I39" s="48">
        <v>24</v>
      </c>
      <c r="J39" s="48">
        <v>0</v>
      </c>
      <c r="K39" s="48">
        <v>0</v>
      </c>
      <c r="L39" s="49"/>
      <c r="M39" s="49"/>
      <c r="N39" s="49"/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8">
        <v>0</v>
      </c>
      <c r="U39" s="49"/>
      <c r="V39" s="49"/>
      <c r="W39" s="49"/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9"/>
      <c r="AE39" s="49"/>
      <c r="AF39" s="49"/>
      <c r="AG39" s="48">
        <v>0</v>
      </c>
      <c r="AH39" s="48">
        <v>0</v>
      </c>
      <c r="AI39" s="48">
        <v>0</v>
      </c>
      <c r="AJ39" s="48">
        <v>0</v>
      </c>
      <c r="AK39" s="48">
        <v>0</v>
      </c>
      <c r="AL39" s="48">
        <v>0</v>
      </c>
    </row>
    <row r="40" spans="1:38" ht="20.100000000000001" customHeight="1" x14ac:dyDescent="0.2">
      <c r="D40" s="2" t="s">
        <v>117</v>
      </c>
      <c r="F40" s="39">
        <v>19</v>
      </c>
      <c r="G40" s="39">
        <v>653</v>
      </c>
      <c r="H40" s="39">
        <v>602</v>
      </c>
      <c r="I40" s="39">
        <v>70</v>
      </c>
      <c r="J40" s="39">
        <v>0</v>
      </c>
      <c r="K40" s="39">
        <v>0</v>
      </c>
      <c r="L40" s="39"/>
      <c r="M40" s="39"/>
      <c r="N40" s="39"/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/>
      <c r="V40" s="39"/>
      <c r="W40" s="39"/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/>
      <c r="AE40" s="39"/>
      <c r="AF40" s="39"/>
      <c r="AG40" s="39"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</row>
    <row r="41" spans="1:38" ht="20.100000000000001" customHeight="1" x14ac:dyDescent="0.2">
      <c r="D41" s="47" t="s">
        <v>106</v>
      </c>
      <c r="F41" s="48">
        <v>54</v>
      </c>
      <c r="G41" s="48">
        <v>477</v>
      </c>
      <c r="H41" s="48">
        <v>463</v>
      </c>
      <c r="I41" s="48">
        <v>68</v>
      </c>
      <c r="J41" s="48">
        <v>0</v>
      </c>
      <c r="K41" s="48">
        <v>0</v>
      </c>
      <c r="L41" s="49"/>
      <c r="M41" s="49"/>
      <c r="N41" s="49"/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9"/>
      <c r="V41" s="49"/>
      <c r="W41" s="49"/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9"/>
      <c r="AE41" s="49"/>
      <c r="AF41" s="49"/>
      <c r="AG41" s="48">
        <v>0</v>
      </c>
      <c r="AH41" s="48">
        <v>0</v>
      </c>
      <c r="AI41" s="48">
        <v>0</v>
      </c>
      <c r="AJ41" s="48">
        <v>0</v>
      </c>
      <c r="AK41" s="48">
        <v>0</v>
      </c>
      <c r="AL41" s="48">
        <v>0</v>
      </c>
    </row>
    <row r="42" spans="1:38" ht="20.100000000000001" customHeight="1" x14ac:dyDescent="0.2">
      <c r="D42" s="2" t="s">
        <v>107</v>
      </c>
      <c r="F42" s="39">
        <v>54</v>
      </c>
      <c r="G42" s="39">
        <v>497</v>
      </c>
      <c r="H42" s="39">
        <v>460</v>
      </c>
      <c r="I42" s="39">
        <v>91</v>
      </c>
      <c r="J42" s="39">
        <v>0</v>
      </c>
      <c r="K42" s="39">
        <v>0</v>
      </c>
      <c r="L42" s="39"/>
      <c r="M42" s="39"/>
      <c r="N42" s="39"/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/>
      <c r="V42" s="39"/>
      <c r="W42" s="39"/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/>
      <c r="AE42" s="39"/>
      <c r="AF42" s="39"/>
      <c r="AG42" s="39"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</row>
    <row r="43" spans="1:38" ht="20.100000000000001" customHeight="1" x14ac:dyDescent="0.2">
      <c r="D43" s="47" t="s">
        <v>108</v>
      </c>
      <c r="F43" s="48">
        <v>45</v>
      </c>
      <c r="G43" s="48">
        <v>492</v>
      </c>
      <c r="H43" s="48">
        <v>505</v>
      </c>
      <c r="I43" s="48">
        <v>32</v>
      </c>
      <c r="J43" s="48">
        <v>0</v>
      </c>
      <c r="K43" s="48">
        <v>0</v>
      </c>
      <c r="L43" s="49"/>
      <c r="M43" s="49"/>
      <c r="N43" s="49"/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9"/>
      <c r="V43" s="49"/>
      <c r="W43" s="49"/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9"/>
      <c r="AE43" s="49"/>
      <c r="AF43" s="49"/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</row>
    <row r="44" spans="1:38" ht="20.100000000000001" customHeight="1" x14ac:dyDescent="0.2">
      <c r="D44" s="2" t="s">
        <v>109</v>
      </c>
      <c r="F44" s="39">
        <v>32</v>
      </c>
      <c r="G44" s="39">
        <v>438</v>
      </c>
      <c r="H44" s="39">
        <v>439</v>
      </c>
      <c r="I44" s="39">
        <v>31</v>
      </c>
      <c r="J44" s="39">
        <v>0</v>
      </c>
      <c r="K44" s="39">
        <v>0</v>
      </c>
      <c r="L44" s="39"/>
      <c r="M44" s="39"/>
      <c r="N44" s="39"/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/>
      <c r="V44" s="39"/>
      <c r="W44" s="39"/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/>
      <c r="AE44" s="39"/>
      <c r="AF44" s="39"/>
      <c r="AG44" s="39"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</row>
    <row r="45" spans="1:38" ht="20.100000000000001" customHeight="1" x14ac:dyDescent="0.2">
      <c r="D45" s="47" t="s">
        <v>118</v>
      </c>
      <c r="F45" s="48">
        <v>48</v>
      </c>
      <c r="G45" s="48">
        <v>524</v>
      </c>
      <c r="H45" s="48">
        <v>547</v>
      </c>
      <c r="I45" s="48">
        <v>25</v>
      </c>
      <c r="J45" s="48">
        <v>0</v>
      </c>
      <c r="K45" s="48">
        <v>0</v>
      </c>
      <c r="L45" s="49"/>
      <c r="M45" s="49"/>
      <c r="N45" s="49"/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9"/>
      <c r="V45" s="49"/>
      <c r="W45" s="49"/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9"/>
      <c r="AE45" s="49"/>
      <c r="AF45" s="49"/>
      <c r="AG45" s="48">
        <v>0</v>
      </c>
      <c r="AH45" s="48">
        <v>0</v>
      </c>
      <c r="AI45" s="48">
        <v>0</v>
      </c>
      <c r="AJ45" s="48">
        <v>0</v>
      </c>
      <c r="AK45" s="48">
        <v>0</v>
      </c>
      <c r="AL45" s="48">
        <v>0</v>
      </c>
    </row>
    <row r="46" spans="1:38" ht="20.100000000000001" customHeight="1" x14ac:dyDescent="0.2">
      <c r="D46" s="2" t="s">
        <v>119</v>
      </c>
      <c r="F46" s="39">
        <v>54</v>
      </c>
      <c r="G46" s="39">
        <v>570</v>
      </c>
      <c r="H46" s="39">
        <v>587</v>
      </c>
      <c r="I46" s="39">
        <v>37</v>
      </c>
      <c r="J46" s="39">
        <v>0</v>
      </c>
      <c r="K46" s="39">
        <v>0</v>
      </c>
      <c r="L46" s="39"/>
      <c r="M46" s="39"/>
      <c r="N46" s="39"/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/>
      <c r="V46" s="39"/>
      <c r="W46" s="39"/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/>
      <c r="AE46" s="39"/>
      <c r="AF46" s="39"/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</row>
    <row r="47" spans="1:38" ht="20.100000000000001" customHeight="1" x14ac:dyDescent="0.2"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</row>
    <row r="48" spans="1:38" s="1" customFormat="1" ht="20.100000000000001" customHeight="1" x14ac:dyDescent="0.25">
      <c r="A48" s="3"/>
      <c r="B48" s="6"/>
      <c r="C48" s="51" t="s">
        <v>120</v>
      </c>
      <c r="D48" s="52"/>
      <c r="E48" s="5"/>
      <c r="F48" s="53">
        <v>883</v>
      </c>
      <c r="G48" s="53">
        <v>8513</v>
      </c>
      <c r="H48" s="53">
        <v>8633</v>
      </c>
      <c r="I48" s="53">
        <v>763</v>
      </c>
      <c r="J48" s="53">
        <v>0</v>
      </c>
      <c r="K48" s="53">
        <v>0</v>
      </c>
      <c r="L48" s="54"/>
      <c r="M48" s="54"/>
      <c r="N48" s="54"/>
      <c r="O48" s="53">
        <v>0</v>
      </c>
      <c r="P48" s="53">
        <v>1</v>
      </c>
      <c r="Q48" s="53">
        <v>1</v>
      </c>
      <c r="R48" s="53">
        <v>0</v>
      </c>
      <c r="S48" s="53">
        <v>0</v>
      </c>
      <c r="T48" s="53">
        <v>0</v>
      </c>
      <c r="U48" s="54"/>
      <c r="V48" s="54"/>
      <c r="W48" s="54"/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4"/>
      <c r="AE48" s="54"/>
      <c r="AF48" s="54"/>
      <c r="AG48" s="53">
        <v>0</v>
      </c>
      <c r="AH48" s="53">
        <v>0</v>
      </c>
      <c r="AI48" s="53">
        <v>0</v>
      </c>
      <c r="AJ48" s="53">
        <v>0</v>
      </c>
      <c r="AK48" s="53">
        <v>0</v>
      </c>
      <c r="AL48" s="53">
        <v>0</v>
      </c>
    </row>
    <row r="49" spans="3:38" ht="20.100000000000001" customHeight="1" x14ac:dyDescent="0.2"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</row>
    <row r="50" spans="3:38" ht="20.100000000000001" customHeight="1" x14ac:dyDescent="0.2">
      <c r="C50" s="3" t="s">
        <v>121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</row>
    <row r="51" spans="3:38" ht="20.100000000000001" customHeight="1" x14ac:dyDescent="0.2">
      <c r="D51" s="2" t="s">
        <v>122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/>
      <c r="M51" s="39"/>
      <c r="N51" s="39"/>
      <c r="O51" s="39">
        <v>1</v>
      </c>
      <c r="P51" s="39">
        <v>213</v>
      </c>
      <c r="Q51" s="39">
        <v>207</v>
      </c>
      <c r="R51" s="39">
        <v>7</v>
      </c>
      <c r="S51" s="39">
        <v>0</v>
      </c>
      <c r="T51" s="39">
        <v>0</v>
      </c>
      <c r="U51" s="39"/>
      <c r="V51" s="39"/>
      <c r="W51" s="39"/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/>
      <c r="AE51" s="39"/>
      <c r="AF51" s="39"/>
      <c r="AG51" s="39">
        <v>0</v>
      </c>
      <c r="AH51" s="39">
        <v>0</v>
      </c>
      <c r="AI51" s="39">
        <v>0</v>
      </c>
      <c r="AJ51" s="39">
        <v>0</v>
      </c>
      <c r="AK51" s="39">
        <v>0</v>
      </c>
      <c r="AL51" s="39">
        <v>0</v>
      </c>
    </row>
    <row r="52" spans="3:38" ht="20.100000000000001" customHeight="1" x14ac:dyDescent="0.2">
      <c r="D52" s="47" t="s">
        <v>97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9"/>
      <c r="M52" s="49"/>
      <c r="N52" s="49"/>
      <c r="O52" s="48">
        <v>5</v>
      </c>
      <c r="P52" s="48">
        <v>212</v>
      </c>
      <c r="Q52" s="48">
        <v>210</v>
      </c>
      <c r="R52" s="48">
        <v>7</v>
      </c>
      <c r="S52" s="48">
        <v>0</v>
      </c>
      <c r="T52" s="48">
        <v>0</v>
      </c>
      <c r="U52" s="49"/>
      <c r="V52" s="49"/>
      <c r="W52" s="49"/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9"/>
      <c r="AE52" s="49"/>
      <c r="AF52" s="49"/>
      <c r="AG52" s="48">
        <v>0</v>
      </c>
      <c r="AH52" s="48">
        <v>0</v>
      </c>
      <c r="AI52" s="48">
        <v>0</v>
      </c>
      <c r="AJ52" s="48">
        <v>0</v>
      </c>
      <c r="AK52" s="48">
        <v>0</v>
      </c>
      <c r="AL52" s="48">
        <v>0</v>
      </c>
    </row>
    <row r="53" spans="3:38" ht="20.100000000000001" customHeight="1" x14ac:dyDescent="0.2">
      <c r="D53" s="2" t="s">
        <v>113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/>
      <c r="M53" s="39"/>
      <c r="N53" s="39"/>
      <c r="O53" s="39">
        <v>2</v>
      </c>
      <c r="P53" s="39">
        <v>210</v>
      </c>
      <c r="Q53" s="39">
        <v>207</v>
      </c>
      <c r="R53" s="39">
        <v>5</v>
      </c>
      <c r="S53" s="39">
        <v>0</v>
      </c>
      <c r="T53" s="39">
        <v>0</v>
      </c>
      <c r="U53" s="39"/>
      <c r="V53" s="39"/>
      <c r="W53" s="39"/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/>
      <c r="AE53" s="39"/>
      <c r="AF53" s="39"/>
      <c r="AG53" s="39">
        <v>0</v>
      </c>
      <c r="AH53" s="39">
        <v>0</v>
      </c>
      <c r="AI53" s="39">
        <v>0</v>
      </c>
      <c r="AJ53" s="39">
        <v>0</v>
      </c>
      <c r="AK53" s="39">
        <v>0</v>
      </c>
      <c r="AL53" s="39">
        <v>0</v>
      </c>
    </row>
    <row r="54" spans="3:38" ht="20.100000000000001" customHeight="1" x14ac:dyDescent="0.2">
      <c r="D54" s="47" t="s">
        <v>99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9"/>
      <c r="M54" s="49"/>
      <c r="N54" s="49"/>
      <c r="O54" s="48">
        <v>80</v>
      </c>
      <c r="P54" s="48">
        <v>211</v>
      </c>
      <c r="Q54" s="48">
        <v>205</v>
      </c>
      <c r="R54" s="48">
        <v>86</v>
      </c>
      <c r="S54" s="48">
        <v>0</v>
      </c>
      <c r="T54" s="48">
        <v>0</v>
      </c>
      <c r="U54" s="49"/>
      <c r="V54" s="49"/>
      <c r="W54" s="49"/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9"/>
      <c r="AE54" s="49"/>
      <c r="AF54" s="49"/>
      <c r="AG54" s="48">
        <v>0</v>
      </c>
      <c r="AH54" s="48">
        <v>0</v>
      </c>
      <c r="AI54" s="48">
        <v>0</v>
      </c>
      <c r="AJ54" s="48">
        <v>0</v>
      </c>
      <c r="AK54" s="48">
        <v>0</v>
      </c>
      <c r="AL54" s="48">
        <v>0</v>
      </c>
    </row>
    <row r="55" spans="3:38" ht="20.100000000000001" customHeight="1" x14ac:dyDescent="0.2">
      <c r="D55" s="2" t="s">
        <v>114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/>
      <c r="M55" s="39"/>
      <c r="N55" s="39"/>
      <c r="O55" s="39">
        <v>2</v>
      </c>
      <c r="P55" s="39">
        <v>210</v>
      </c>
      <c r="Q55" s="39">
        <v>205</v>
      </c>
      <c r="R55" s="39">
        <v>7</v>
      </c>
      <c r="S55" s="39">
        <v>0</v>
      </c>
      <c r="T55" s="39">
        <v>0</v>
      </c>
      <c r="U55" s="39"/>
      <c r="V55" s="39"/>
      <c r="W55" s="39"/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/>
      <c r="AE55" s="39"/>
      <c r="AF55" s="39"/>
      <c r="AG55" s="39"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</row>
    <row r="56" spans="3:38" ht="20.100000000000001" customHeight="1" x14ac:dyDescent="0.2">
      <c r="D56" s="47" t="s">
        <v>115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9"/>
      <c r="M56" s="49"/>
      <c r="N56" s="49"/>
      <c r="O56" s="48">
        <v>3</v>
      </c>
      <c r="P56" s="48">
        <v>212</v>
      </c>
      <c r="Q56" s="48">
        <v>208</v>
      </c>
      <c r="R56" s="48">
        <v>7</v>
      </c>
      <c r="S56" s="48">
        <v>0</v>
      </c>
      <c r="T56" s="48">
        <v>0</v>
      </c>
      <c r="U56" s="49"/>
      <c r="V56" s="49"/>
      <c r="W56" s="49"/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9"/>
      <c r="AE56" s="49"/>
      <c r="AF56" s="49"/>
      <c r="AG56" s="48">
        <v>0</v>
      </c>
      <c r="AH56" s="48">
        <v>0</v>
      </c>
      <c r="AI56" s="48">
        <v>0</v>
      </c>
      <c r="AJ56" s="48">
        <v>0</v>
      </c>
      <c r="AK56" s="48">
        <v>0</v>
      </c>
      <c r="AL56" s="48">
        <v>0</v>
      </c>
    </row>
    <row r="57" spans="3:38" ht="20.100000000000001" customHeight="1" x14ac:dyDescent="0.2">
      <c r="D57" s="2" t="s">
        <v>102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/>
      <c r="M57" s="39"/>
      <c r="N57" s="39"/>
      <c r="O57" s="39">
        <v>3</v>
      </c>
      <c r="P57" s="39">
        <v>210</v>
      </c>
      <c r="Q57" s="39">
        <v>205</v>
      </c>
      <c r="R57" s="39">
        <v>8</v>
      </c>
      <c r="S57" s="39">
        <v>0</v>
      </c>
      <c r="T57" s="39">
        <v>0</v>
      </c>
      <c r="U57" s="39"/>
      <c r="V57" s="39"/>
      <c r="W57" s="39"/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/>
      <c r="AE57" s="39"/>
      <c r="AF57" s="39"/>
      <c r="AG57" s="39">
        <v>0</v>
      </c>
      <c r="AH57" s="39">
        <v>0</v>
      </c>
      <c r="AI57" s="39">
        <v>0</v>
      </c>
      <c r="AJ57" s="39">
        <v>0</v>
      </c>
      <c r="AK57" s="39">
        <v>0</v>
      </c>
      <c r="AL57" s="39">
        <v>0</v>
      </c>
    </row>
    <row r="58" spans="3:38" ht="20.100000000000001" customHeight="1" x14ac:dyDescent="0.2">
      <c r="D58" s="47" t="s">
        <v>103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9"/>
      <c r="M58" s="49"/>
      <c r="N58" s="49"/>
      <c r="O58" s="48">
        <v>5</v>
      </c>
      <c r="P58" s="48">
        <v>209</v>
      </c>
      <c r="Q58" s="48">
        <v>207</v>
      </c>
      <c r="R58" s="48">
        <v>7</v>
      </c>
      <c r="S58" s="48">
        <v>0</v>
      </c>
      <c r="T58" s="48">
        <v>0</v>
      </c>
      <c r="U58" s="49"/>
      <c r="V58" s="49"/>
      <c r="W58" s="49"/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9"/>
      <c r="AE58" s="49"/>
      <c r="AF58" s="49"/>
      <c r="AG58" s="48">
        <v>0</v>
      </c>
      <c r="AH58" s="48">
        <v>0</v>
      </c>
      <c r="AI58" s="48">
        <v>0</v>
      </c>
      <c r="AJ58" s="48">
        <v>0</v>
      </c>
      <c r="AK58" s="48">
        <v>0</v>
      </c>
      <c r="AL58" s="48">
        <v>0</v>
      </c>
    </row>
    <row r="59" spans="3:38" ht="20.100000000000001" customHeight="1" x14ac:dyDescent="0.2">
      <c r="D59" s="2" t="s">
        <v>104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/>
      <c r="M59" s="39"/>
      <c r="N59" s="39"/>
      <c r="O59" s="39">
        <v>6</v>
      </c>
      <c r="P59" s="39">
        <v>212</v>
      </c>
      <c r="Q59" s="39">
        <v>208</v>
      </c>
      <c r="R59" s="39">
        <v>10</v>
      </c>
      <c r="S59" s="39">
        <v>0</v>
      </c>
      <c r="T59" s="39">
        <v>0</v>
      </c>
      <c r="U59" s="39"/>
      <c r="V59" s="39"/>
      <c r="W59" s="39"/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/>
      <c r="AE59" s="39"/>
      <c r="AF59" s="39"/>
      <c r="AG59" s="39">
        <v>0</v>
      </c>
      <c r="AH59" s="39">
        <v>0</v>
      </c>
      <c r="AI59" s="39">
        <v>0</v>
      </c>
      <c r="AJ59" s="39">
        <v>0</v>
      </c>
      <c r="AK59" s="39">
        <v>0</v>
      </c>
      <c r="AL59" s="39">
        <v>0</v>
      </c>
    </row>
    <row r="60" spans="3:38" ht="20.100000000000001" customHeight="1" x14ac:dyDescent="0.2">
      <c r="D60" s="47" t="s">
        <v>117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9"/>
      <c r="M60" s="49"/>
      <c r="N60" s="49"/>
      <c r="O60" s="48">
        <v>4</v>
      </c>
      <c r="P60" s="48">
        <v>208</v>
      </c>
      <c r="Q60" s="48">
        <v>205</v>
      </c>
      <c r="R60" s="48">
        <v>7</v>
      </c>
      <c r="S60" s="48">
        <v>0</v>
      </c>
      <c r="T60" s="48">
        <v>0</v>
      </c>
      <c r="U60" s="49"/>
      <c r="V60" s="49"/>
      <c r="W60" s="49"/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9"/>
      <c r="AE60" s="49"/>
      <c r="AF60" s="49"/>
      <c r="AG60" s="48">
        <v>0</v>
      </c>
      <c r="AH60" s="48">
        <v>0</v>
      </c>
      <c r="AI60" s="48">
        <v>0</v>
      </c>
      <c r="AJ60" s="48">
        <v>0</v>
      </c>
      <c r="AK60" s="48">
        <v>0</v>
      </c>
      <c r="AL60" s="48">
        <v>0</v>
      </c>
    </row>
    <row r="61" spans="3:38" ht="20.100000000000001" customHeight="1" x14ac:dyDescent="0.2">
      <c r="D61" s="2" t="s">
        <v>106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/>
      <c r="M61" s="39"/>
      <c r="N61" s="39"/>
      <c r="O61" s="39">
        <v>3</v>
      </c>
      <c r="P61" s="39">
        <v>210</v>
      </c>
      <c r="Q61" s="39">
        <v>206</v>
      </c>
      <c r="R61" s="39">
        <v>7</v>
      </c>
      <c r="S61" s="39">
        <v>0</v>
      </c>
      <c r="T61" s="39">
        <v>0</v>
      </c>
      <c r="U61" s="39"/>
      <c r="V61" s="39"/>
      <c r="W61" s="39"/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/>
      <c r="AE61" s="39"/>
      <c r="AF61" s="39"/>
      <c r="AG61" s="39">
        <v>0</v>
      </c>
      <c r="AH61" s="39">
        <v>0</v>
      </c>
      <c r="AI61" s="39">
        <v>0</v>
      </c>
      <c r="AJ61" s="39">
        <v>0</v>
      </c>
      <c r="AK61" s="39">
        <v>0</v>
      </c>
      <c r="AL61" s="39">
        <v>0</v>
      </c>
    </row>
    <row r="62" spans="3:38" ht="20.100000000000001" customHeight="1" x14ac:dyDescent="0.2">
      <c r="D62" s="47" t="s">
        <v>107</v>
      </c>
      <c r="F62" s="48">
        <v>0</v>
      </c>
      <c r="G62" s="48">
        <v>2</v>
      </c>
      <c r="H62" s="48">
        <v>2</v>
      </c>
      <c r="I62" s="48">
        <v>0</v>
      </c>
      <c r="J62" s="48">
        <v>0</v>
      </c>
      <c r="K62" s="48">
        <v>0</v>
      </c>
      <c r="L62" s="49"/>
      <c r="M62" s="49"/>
      <c r="N62" s="49"/>
      <c r="O62" s="48">
        <v>4</v>
      </c>
      <c r="P62" s="48">
        <v>208</v>
      </c>
      <c r="Q62" s="48">
        <v>203</v>
      </c>
      <c r="R62" s="48">
        <v>9</v>
      </c>
      <c r="S62" s="48">
        <v>0</v>
      </c>
      <c r="T62" s="48">
        <v>0</v>
      </c>
      <c r="U62" s="49"/>
      <c r="V62" s="49"/>
      <c r="W62" s="49"/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9"/>
      <c r="AE62" s="49"/>
      <c r="AF62" s="49"/>
      <c r="AG62" s="48">
        <v>0</v>
      </c>
      <c r="AH62" s="48">
        <v>0</v>
      </c>
      <c r="AI62" s="48">
        <v>0</v>
      </c>
      <c r="AJ62" s="48">
        <v>0</v>
      </c>
      <c r="AK62" s="48">
        <v>0</v>
      </c>
      <c r="AL62" s="48">
        <v>0</v>
      </c>
    </row>
    <row r="63" spans="3:38" ht="20.100000000000001" customHeight="1" x14ac:dyDescent="0.2">
      <c r="D63" s="2" t="s">
        <v>108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/>
      <c r="M63" s="39"/>
      <c r="N63" s="39"/>
      <c r="O63" s="39">
        <v>4</v>
      </c>
      <c r="P63" s="39">
        <v>216</v>
      </c>
      <c r="Q63" s="39">
        <v>211</v>
      </c>
      <c r="R63" s="39">
        <v>9</v>
      </c>
      <c r="S63" s="39">
        <v>0</v>
      </c>
      <c r="T63" s="39">
        <v>0</v>
      </c>
      <c r="U63" s="39"/>
      <c r="V63" s="39"/>
      <c r="W63" s="39"/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/>
      <c r="AE63" s="39"/>
      <c r="AF63" s="39"/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</row>
    <row r="64" spans="3:38" ht="20.100000000000001" customHeight="1" x14ac:dyDescent="0.2">
      <c r="D64" s="47" t="s">
        <v>109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9"/>
      <c r="M64" s="49"/>
      <c r="N64" s="49"/>
      <c r="O64" s="48">
        <v>7</v>
      </c>
      <c r="P64" s="48">
        <v>210</v>
      </c>
      <c r="Q64" s="48">
        <v>193</v>
      </c>
      <c r="R64" s="48">
        <v>24</v>
      </c>
      <c r="S64" s="48">
        <v>0</v>
      </c>
      <c r="T64" s="48">
        <v>0</v>
      </c>
      <c r="U64" s="49"/>
      <c r="V64" s="49"/>
      <c r="W64" s="49"/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9"/>
      <c r="AE64" s="49"/>
      <c r="AF64" s="49"/>
      <c r="AG64" s="48">
        <v>0</v>
      </c>
      <c r="AH64" s="48">
        <v>0</v>
      </c>
      <c r="AI64" s="48">
        <v>0</v>
      </c>
      <c r="AJ64" s="48">
        <v>0</v>
      </c>
      <c r="AK64" s="48">
        <v>0</v>
      </c>
      <c r="AL64" s="48">
        <v>0</v>
      </c>
    </row>
    <row r="65" spans="1:38" ht="20.100000000000001" customHeight="1" x14ac:dyDescent="0.2">
      <c r="D65" s="2" t="s">
        <v>123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/>
      <c r="M65" s="39"/>
      <c r="N65" s="39"/>
      <c r="O65" s="39">
        <v>1</v>
      </c>
      <c r="P65" s="39">
        <v>209</v>
      </c>
      <c r="Q65" s="39">
        <v>203</v>
      </c>
      <c r="R65" s="39">
        <v>7</v>
      </c>
      <c r="S65" s="39">
        <v>0</v>
      </c>
      <c r="T65" s="39">
        <v>0</v>
      </c>
      <c r="U65" s="39"/>
      <c r="V65" s="39"/>
      <c r="W65" s="39"/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/>
      <c r="AE65" s="39"/>
      <c r="AF65" s="39"/>
      <c r="AG65" s="39">
        <v>0</v>
      </c>
      <c r="AH65" s="39">
        <v>0</v>
      </c>
      <c r="AI65" s="39">
        <v>0</v>
      </c>
      <c r="AJ65" s="39">
        <v>0</v>
      </c>
      <c r="AK65" s="39">
        <v>0</v>
      </c>
      <c r="AL65" s="39">
        <v>0</v>
      </c>
    </row>
    <row r="66" spans="1:38" ht="20.100000000000001" customHeight="1" x14ac:dyDescent="0.2">
      <c r="D66" s="47" t="s">
        <v>118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9"/>
      <c r="M66" s="49"/>
      <c r="N66" s="49"/>
      <c r="O66" s="48">
        <v>7</v>
      </c>
      <c r="P66" s="48">
        <v>212</v>
      </c>
      <c r="Q66" s="48">
        <v>206</v>
      </c>
      <c r="R66" s="48">
        <v>13</v>
      </c>
      <c r="S66" s="48">
        <v>0</v>
      </c>
      <c r="T66" s="48">
        <v>0</v>
      </c>
      <c r="U66" s="49"/>
      <c r="V66" s="49"/>
      <c r="W66" s="49"/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49"/>
      <c r="AE66" s="49"/>
      <c r="AF66" s="49"/>
      <c r="AG66" s="48">
        <v>0</v>
      </c>
      <c r="AH66" s="48">
        <v>0</v>
      </c>
      <c r="AI66" s="48">
        <v>0</v>
      </c>
      <c r="AJ66" s="48">
        <v>0</v>
      </c>
      <c r="AK66" s="48">
        <v>0</v>
      </c>
      <c r="AL66" s="48">
        <v>0</v>
      </c>
    </row>
    <row r="67" spans="1:38" ht="20.100000000000001" customHeight="1" x14ac:dyDescent="0.2"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</row>
    <row r="68" spans="1:38" s="1" customFormat="1" ht="20.100000000000001" customHeight="1" x14ac:dyDescent="0.25">
      <c r="A68" s="3"/>
      <c r="B68" s="6"/>
      <c r="C68" s="51" t="s">
        <v>124</v>
      </c>
      <c r="D68" s="52"/>
      <c r="E68" s="5"/>
      <c r="F68" s="53">
        <v>0</v>
      </c>
      <c r="G68" s="53">
        <v>2</v>
      </c>
      <c r="H68" s="53">
        <v>2</v>
      </c>
      <c r="I68" s="53">
        <v>0</v>
      </c>
      <c r="J68" s="53">
        <v>0</v>
      </c>
      <c r="K68" s="53">
        <v>0</v>
      </c>
      <c r="L68" s="54"/>
      <c r="M68" s="54"/>
      <c r="N68" s="54"/>
      <c r="O68" s="53">
        <v>137</v>
      </c>
      <c r="P68" s="53">
        <v>3372</v>
      </c>
      <c r="Q68" s="53">
        <v>3289</v>
      </c>
      <c r="R68" s="53">
        <v>220</v>
      </c>
      <c r="S68" s="53">
        <v>0</v>
      </c>
      <c r="T68" s="53">
        <v>0</v>
      </c>
      <c r="U68" s="54"/>
      <c r="V68" s="54"/>
      <c r="W68" s="54"/>
      <c r="X68" s="53">
        <v>0</v>
      </c>
      <c r="Y68" s="53">
        <v>0</v>
      </c>
      <c r="Z68" s="53">
        <v>0</v>
      </c>
      <c r="AA68" s="53">
        <v>0</v>
      </c>
      <c r="AB68" s="53">
        <v>0</v>
      </c>
      <c r="AC68" s="53">
        <v>0</v>
      </c>
      <c r="AD68" s="54"/>
      <c r="AE68" s="54"/>
      <c r="AF68" s="54"/>
      <c r="AG68" s="53">
        <v>0</v>
      </c>
      <c r="AH68" s="53">
        <v>0</v>
      </c>
      <c r="AI68" s="53">
        <v>0</v>
      </c>
      <c r="AJ68" s="53">
        <v>0</v>
      </c>
      <c r="AK68" s="53">
        <v>0</v>
      </c>
      <c r="AL68" s="53">
        <v>0</v>
      </c>
    </row>
    <row r="69" spans="1:38" ht="20.100000000000001" customHeight="1" x14ac:dyDescent="0.2"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</row>
    <row r="70" spans="1:38" ht="20.100000000000001" customHeight="1" x14ac:dyDescent="0.2">
      <c r="C70" s="1" t="s">
        <v>125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</row>
    <row r="71" spans="1:38" ht="20.100000000000001" customHeight="1" x14ac:dyDescent="0.2">
      <c r="D71" s="2" t="s">
        <v>122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/>
      <c r="M71" s="39"/>
      <c r="N71" s="39"/>
      <c r="O71" s="39">
        <v>0</v>
      </c>
      <c r="P71" s="39">
        <v>1</v>
      </c>
      <c r="Q71" s="39">
        <v>1</v>
      </c>
      <c r="R71" s="39">
        <v>0</v>
      </c>
      <c r="S71" s="39">
        <v>0</v>
      </c>
      <c r="T71" s="39">
        <v>0</v>
      </c>
      <c r="U71" s="39"/>
      <c r="V71" s="39"/>
      <c r="W71" s="39"/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/>
      <c r="AE71" s="39"/>
      <c r="AF71" s="39"/>
      <c r="AG71" s="39">
        <v>0</v>
      </c>
      <c r="AH71" s="39">
        <v>0</v>
      </c>
      <c r="AI71" s="39">
        <v>0</v>
      </c>
      <c r="AJ71" s="39">
        <v>0</v>
      </c>
      <c r="AK71" s="39">
        <v>0</v>
      </c>
      <c r="AL71" s="39">
        <v>0</v>
      </c>
    </row>
    <row r="72" spans="1:38" ht="20.100000000000001" customHeight="1" x14ac:dyDescent="0.2">
      <c r="D72" s="47" t="s">
        <v>97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9"/>
      <c r="M72" s="49"/>
      <c r="N72" s="49"/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9"/>
      <c r="V72" s="49"/>
      <c r="W72" s="49"/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9"/>
      <c r="AE72" s="49"/>
      <c r="AF72" s="49"/>
      <c r="AG72" s="48">
        <v>0</v>
      </c>
      <c r="AH72" s="48">
        <v>0</v>
      </c>
      <c r="AI72" s="48">
        <v>0</v>
      </c>
      <c r="AJ72" s="48">
        <v>0</v>
      </c>
      <c r="AK72" s="48">
        <v>0</v>
      </c>
      <c r="AL72" s="48">
        <v>0</v>
      </c>
    </row>
    <row r="73" spans="1:38" ht="20.100000000000001" customHeight="1" x14ac:dyDescent="0.2">
      <c r="D73" s="50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</row>
    <row r="74" spans="1:38" s="1" customFormat="1" ht="20.100000000000001" customHeight="1" x14ac:dyDescent="0.25">
      <c r="A74" s="3"/>
      <c r="B74" s="6"/>
      <c r="C74" s="51" t="s">
        <v>126</v>
      </c>
      <c r="D74" s="52"/>
      <c r="E74" s="5"/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4"/>
      <c r="M74" s="54"/>
      <c r="N74" s="54"/>
      <c r="O74" s="53">
        <v>0</v>
      </c>
      <c r="P74" s="53">
        <v>1</v>
      </c>
      <c r="Q74" s="53">
        <v>1</v>
      </c>
      <c r="R74" s="53">
        <v>0</v>
      </c>
      <c r="S74" s="53">
        <v>0</v>
      </c>
      <c r="T74" s="53">
        <v>0</v>
      </c>
      <c r="U74" s="54"/>
      <c r="V74" s="54"/>
      <c r="W74" s="54"/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4"/>
      <c r="AE74" s="54"/>
      <c r="AF74" s="54"/>
      <c r="AG74" s="53">
        <v>0</v>
      </c>
      <c r="AH74" s="53">
        <v>0</v>
      </c>
      <c r="AI74" s="53">
        <v>0</v>
      </c>
      <c r="AJ74" s="53">
        <v>0</v>
      </c>
      <c r="AK74" s="53">
        <v>0</v>
      </c>
      <c r="AL74" s="53">
        <v>0</v>
      </c>
    </row>
    <row r="75" spans="1:38" ht="20.100000000000001" customHeight="1" x14ac:dyDescent="0.2"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</row>
    <row r="76" spans="1:38" ht="20.100000000000001" customHeight="1" x14ac:dyDescent="0.2">
      <c r="C76" s="3" t="s">
        <v>127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</row>
    <row r="77" spans="1:38" ht="20.100000000000001" customHeight="1" x14ac:dyDescent="0.2">
      <c r="D77" s="2" t="s">
        <v>96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/>
      <c r="M77" s="39"/>
      <c r="N77" s="39"/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/>
      <c r="V77" s="39"/>
      <c r="W77" s="39"/>
      <c r="X77" s="39">
        <v>4</v>
      </c>
      <c r="Y77" s="39">
        <v>419</v>
      </c>
      <c r="Z77" s="39">
        <v>412</v>
      </c>
      <c r="AA77" s="39">
        <v>11</v>
      </c>
      <c r="AB77" s="39">
        <v>0</v>
      </c>
      <c r="AC77" s="39">
        <v>0</v>
      </c>
      <c r="AD77" s="39"/>
      <c r="AE77" s="39"/>
      <c r="AF77" s="39"/>
      <c r="AG77" s="39">
        <v>0</v>
      </c>
      <c r="AH77" s="39">
        <v>0</v>
      </c>
      <c r="AI77" s="39">
        <v>0</v>
      </c>
      <c r="AJ77" s="39">
        <v>0</v>
      </c>
      <c r="AK77" s="39">
        <v>0</v>
      </c>
      <c r="AL77" s="39">
        <v>0</v>
      </c>
    </row>
    <row r="78" spans="1:38" ht="20.100000000000001" customHeight="1" x14ac:dyDescent="0.2">
      <c r="D78" s="47" t="s">
        <v>97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9"/>
      <c r="M78" s="49"/>
      <c r="N78" s="49"/>
      <c r="O78" s="48">
        <v>0</v>
      </c>
      <c r="P78" s="48">
        <v>1</v>
      </c>
      <c r="Q78" s="48">
        <v>1</v>
      </c>
      <c r="R78" s="48">
        <v>0</v>
      </c>
      <c r="S78" s="48">
        <v>0</v>
      </c>
      <c r="T78" s="48">
        <v>0</v>
      </c>
      <c r="U78" s="49"/>
      <c r="V78" s="49"/>
      <c r="W78" s="49"/>
      <c r="X78" s="48">
        <v>14</v>
      </c>
      <c r="Y78" s="48">
        <v>463</v>
      </c>
      <c r="Z78" s="48">
        <v>466</v>
      </c>
      <c r="AA78" s="48">
        <v>11</v>
      </c>
      <c r="AB78" s="48">
        <v>0</v>
      </c>
      <c r="AC78" s="48">
        <v>0</v>
      </c>
      <c r="AD78" s="49"/>
      <c r="AE78" s="49"/>
      <c r="AF78" s="49"/>
      <c r="AG78" s="48">
        <v>0</v>
      </c>
      <c r="AH78" s="48">
        <v>0</v>
      </c>
      <c r="AI78" s="48">
        <v>0</v>
      </c>
      <c r="AJ78" s="48">
        <v>0</v>
      </c>
      <c r="AK78" s="48">
        <v>0</v>
      </c>
      <c r="AL78" s="48">
        <v>0</v>
      </c>
    </row>
    <row r="79" spans="1:38" ht="20.100000000000001" customHeight="1" x14ac:dyDescent="0.2">
      <c r="D79" s="2" t="s">
        <v>113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/>
      <c r="M79" s="39"/>
      <c r="N79" s="39"/>
      <c r="O79" s="39">
        <v>1</v>
      </c>
      <c r="P79" s="39">
        <v>1</v>
      </c>
      <c r="Q79" s="39">
        <v>0</v>
      </c>
      <c r="R79" s="39">
        <v>2</v>
      </c>
      <c r="S79" s="39">
        <v>0</v>
      </c>
      <c r="T79" s="39">
        <v>0</v>
      </c>
      <c r="U79" s="39"/>
      <c r="V79" s="39"/>
      <c r="W79" s="39"/>
      <c r="X79" s="39">
        <v>7</v>
      </c>
      <c r="Y79" s="39">
        <v>465</v>
      </c>
      <c r="Z79" s="39">
        <v>458</v>
      </c>
      <c r="AA79" s="39">
        <v>14</v>
      </c>
      <c r="AB79" s="39">
        <v>0</v>
      </c>
      <c r="AC79" s="39">
        <v>0</v>
      </c>
      <c r="AD79" s="39"/>
      <c r="AE79" s="39"/>
      <c r="AF79" s="39"/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</row>
    <row r="80" spans="1:38" ht="20.100000000000001" customHeight="1" x14ac:dyDescent="0.2">
      <c r="D80" s="47" t="s">
        <v>99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9"/>
      <c r="M80" s="49"/>
      <c r="N80" s="49"/>
      <c r="O80" s="48">
        <v>0</v>
      </c>
      <c r="P80" s="48">
        <v>4</v>
      </c>
      <c r="Q80" s="48">
        <v>4</v>
      </c>
      <c r="R80" s="48">
        <v>0</v>
      </c>
      <c r="S80" s="48">
        <v>0</v>
      </c>
      <c r="T80" s="48">
        <v>0</v>
      </c>
      <c r="U80" s="49"/>
      <c r="V80" s="49"/>
      <c r="W80" s="49"/>
      <c r="X80" s="48">
        <v>13</v>
      </c>
      <c r="Y80" s="48">
        <v>446</v>
      </c>
      <c r="Z80" s="48">
        <v>451</v>
      </c>
      <c r="AA80" s="48">
        <v>8</v>
      </c>
      <c r="AB80" s="48">
        <v>0</v>
      </c>
      <c r="AC80" s="48">
        <v>0</v>
      </c>
      <c r="AD80" s="49"/>
      <c r="AE80" s="49"/>
      <c r="AF80" s="49"/>
      <c r="AG80" s="48">
        <v>0</v>
      </c>
      <c r="AH80" s="48">
        <v>0</v>
      </c>
      <c r="AI80" s="48">
        <v>0</v>
      </c>
      <c r="AJ80" s="48">
        <v>0</v>
      </c>
      <c r="AK80" s="48">
        <v>0</v>
      </c>
      <c r="AL80" s="48">
        <v>0</v>
      </c>
    </row>
    <row r="81" spans="1:38" ht="20.100000000000001" customHeight="1" x14ac:dyDescent="0.2">
      <c r="D81" s="2" t="s">
        <v>114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/>
      <c r="M81" s="39"/>
      <c r="N81" s="39"/>
      <c r="O81" s="39">
        <v>0</v>
      </c>
      <c r="P81" s="39">
        <v>1</v>
      </c>
      <c r="Q81" s="39">
        <v>1</v>
      </c>
      <c r="R81" s="39">
        <v>0</v>
      </c>
      <c r="S81" s="39">
        <v>0</v>
      </c>
      <c r="T81" s="39">
        <v>0</v>
      </c>
      <c r="U81" s="39"/>
      <c r="V81" s="39"/>
      <c r="W81" s="39"/>
      <c r="X81" s="39">
        <v>37</v>
      </c>
      <c r="Y81" s="39">
        <v>446</v>
      </c>
      <c r="Z81" s="39">
        <v>454</v>
      </c>
      <c r="AA81" s="39">
        <v>29</v>
      </c>
      <c r="AB81" s="39">
        <v>0</v>
      </c>
      <c r="AC81" s="39">
        <v>0</v>
      </c>
      <c r="AD81" s="39"/>
      <c r="AE81" s="39"/>
      <c r="AF81" s="39"/>
      <c r="AG81" s="39">
        <v>0</v>
      </c>
      <c r="AH81" s="39">
        <v>0</v>
      </c>
      <c r="AI81" s="39">
        <v>0</v>
      </c>
      <c r="AJ81" s="39">
        <v>0</v>
      </c>
      <c r="AK81" s="39">
        <v>0</v>
      </c>
      <c r="AL81" s="39">
        <v>0</v>
      </c>
    </row>
    <row r="82" spans="1:38" ht="20.100000000000001" customHeight="1" x14ac:dyDescent="0.2">
      <c r="D82" s="47" t="s">
        <v>115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9"/>
      <c r="M82" s="49"/>
      <c r="N82" s="49"/>
      <c r="O82" s="48">
        <v>0</v>
      </c>
      <c r="P82" s="48">
        <v>1</v>
      </c>
      <c r="Q82" s="48">
        <v>1</v>
      </c>
      <c r="R82" s="48">
        <v>0</v>
      </c>
      <c r="S82" s="48">
        <v>0</v>
      </c>
      <c r="T82" s="48">
        <v>0</v>
      </c>
      <c r="U82" s="49"/>
      <c r="V82" s="49"/>
      <c r="W82" s="49"/>
      <c r="X82" s="48">
        <v>14</v>
      </c>
      <c r="Y82" s="48">
        <v>464</v>
      </c>
      <c r="Z82" s="48">
        <v>462</v>
      </c>
      <c r="AA82" s="48">
        <v>16</v>
      </c>
      <c r="AB82" s="48">
        <v>0</v>
      </c>
      <c r="AC82" s="48">
        <v>0</v>
      </c>
      <c r="AD82" s="49"/>
      <c r="AE82" s="49"/>
      <c r="AF82" s="49"/>
      <c r="AG82" s="48">
        <v>0</v>
      </c>
      <c r="AH82" s="48">
        <v>0</v>
      </c>
      <c r="AI82" s="48">
        <v>0</v>
      </c>
      <c r="AJ82" s="48">
        <v>0</v>
      </c>
      <c r="AK82" s="48">
        <v>0</v>
      </c>
      <c r="AL82" s="48">
        <v>0</v>
      </c>
    </row>
    <row r="83" spans="1:38" ht="20.100000000000001" customHeight="1" x14ac:dyDescent="0.2">
      <c r="D83" s="2" t="s">
        <v>116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/>
      <c r="M83" s="39"/>
      <c r="N83" s="39"/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/>
      <c r="V83" s="39"/>
      <c r="W83" s="39"/>
      <c r="X83" s="39">
        <v>14</v>
      </c>
      <c r="Y83" s="39">
        <v>421</v>
      </c>
      <c r="Z83" s="39">
        <v>417</v>
      </c>
      <c r="AA83" s="39">
        <v>18</v>
      </c>
      <c r="AB83" s="39">
        <v>0</v>
      </c>
      <c r="AC83" s="39">
        <v>0</v>
      </c>
      <c r="AD83" s="39"/>
      <c r="AE83" s="39"/>
      <c r="AF83" s="39"/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</row>
    <row r="84" spans="1:38" ht="20.100000000000001" customHeight="1" x14ac:dyDescent="0.2">
      <c r="D84" s="47" t="s">
        <v>103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9"/>
      <c r="M84" s="49"/>
      <c r="N84" s="49"/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9"/>
      <c r="V84" s="49"/>
      <c r="W84" s="49"/>
      <c r="X84" s="48">
        <v>30</v>
      </c>
      <c r="Y84" s="48">
        <v>461</v>
      </c>
      <c r="Z84" s="48">
        <v>474</v>
      </c>
      <c r="AA84" s="48">
        <v>17</v>
      </c>
      <c r="AB84" s="48">
        <v>0</v>
      </c>
      <c r="AC84" s="48">
        <v>0</v>
      </c>
      <c r="AD84" s="49"/>
      <c r="AE84" s="49"/>
      <c r="AF84" s="49"/>
      <c r="AG84" s="48">
        <v>0</v>
      </c>
      <c r="AH84" s="48">
        <v>0</v>
      </c>
      <c r="AI84" s="48">
        <v>0</v>
      </c>
      <c r="AJ84" s="48">
        <v>0</v>
      </c>
      <c r="AK84" s="48">
        <v>0</v>
      </c>
      <c r="AL84" s="48">
        <v>0</v>
      </c>
    </row>
    <row r="85" spans="1:38" ht="20.100000000000001" customHeight="1" x14ac:dyDescent="0.2">
      <c r="D85" s="2" t="s">
        <v>104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/>
      <c r="M85" s="39"/>
      <c r="N85" s="39"/>
      <c r="O85" s="39">
        <v>2</v>
      </c>
      <c r="P85" s="39">
        <v>2</v>
      </c>
      <c r="Q85" s="39">
        <v>4</v>
      </c>
      <c r="R85" s="39">
        <v>0</v>
      </c>
      <c r="S85" s="39">
        <v>0</v>
      </c>
      <c r="T85" s="39">
        <v>0</v>
      </c>
      <c r="U85" s="39"/>
      <c r="V85" s="39"/>
      <c r="W85" s="39"/>
      <c r="X85" s="39">
        <v>27</v>
      </c>
      <c r="Y85" s="39">
        <v>442</v>
      </c>
      <c r="Z85" s="39">
        <v>459</v>
      </c>
      <c r="AA85" s="39">
        <v>10</v>
      </c>
      <c r="AB85" s="39">
        <v>0</v>
      </c>
      <c r="AC85" s="39">
        <v>0</v>
      </c>
      <c r="AD85" s="39"/>
      <c r="AE85" s="39"/>
      <c r="AF85" s="39"/>
      <c r="AG85" s="39">
        <v>0</v>
      </c>
      <c r="AH85" s="39">
        <v>0</v>
      </c>
      <c r="AI85" s="39">
        <v>0</v>
      </c>
      <c r="AJ85" s="39">
        <v>0</v>
      </c>
      <c r="AK85" s="39">
        <v>0</v>
      </c>
      <c r="AL85" s="39">
        <v>0</v>
      </c>
    </row>
    <row r="86" spans="1:38" ht="20.100000000000001" customHeight="1" x14ac:dyDescent="0.2">
      <c r="D86" s="47" t="s">
        <v>117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9"/>
      <c r="M86" s="49"/>
      <c r="N86" s="49"/>
      <c r="O86" s="48">
        <v>1</v>
      </c>
      <c r="P86" s="48">
        <v>0</v>
      </c>
      <c r="Q86" s="48">
        <v>1</v>
      </c>
      <c r="R86" s="48">
        <v>0</v>
      </c>
      <c r="S86" s="48">
        <v>0</v>
      </c>
      <c r="T86" s="48">
        <v>0</v>
      </c>
      <c r="U86" s="49"/>
      <c r="V86" s="49"/>
      <c r="W86" s="49"/>
      <c r="X86" s="48">
        <v>22</v>
      </c>
      <c r="Y86" s="48">
        <v>454</v>
      </c>
      <c r="Z86" s="48">
        <v>464</v>
      </c>
      <c r="AA86" s="48">
        <v>12</v>
      </c>
      <c r="AB86" s="48">
        <v>0</v>
      </c>
      <c r="AC86" s="48">
        <v>0</v>
      </c>
      <c r="AD86" s="49"/>
      <c r="AE86" s="49"/>
      <c r="AF86" s="49"/>
      <c r="AG86" s="48">
        <v>0</v>
      </c>
      <c r="AH86" s="48">
        <v>0</v>
      </c>
      <c r="AI86" s="48">
        <v>0</v>
      </c>
      <c r="AJ86" s="48">
        <v>0</v>
      </c>
      <c r="AK86" s="48">
        <v>0</v>
      </c>
      <c r="AL86" s="48">
        <v>0</v>
      </c>
    </row>
    <row r="87" spans="1:38" ht="20.100000000000001" customHeight="1" x14ac:dyDescent="0.2">
      <c r="D87" s="2" t="s">
        <v>106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/>
      <c r="M87" s="39"/>
      <c r="N87" s="39"/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/>
      <c r="V87" s="39"/>
      <c r="W87" s="39"/>
      <c r="X87" s="39">
        <v>17</v>
      </c>
      <c r="Y87" s="39">
        <v>428</v>
      </c>
      <c r="Z87" s="39">
        <v>432</v>
      </c>
      <c r="AA87" s="39">
        <v>13</v>
      </c>
      <c r="AB87" s="39">
        <v>0</v>
      </c>
      <c r="AC87" s="39">
        <v>0</v>
      </c>
      <c r="AD87" s="39"/>
      <c r="AE87" s="39"/>
      <c r="AF87" s="39"/>
      <c r="AG87" s="39">
        <v>0</v>
      </c>
      <c r="AH87" s="39">
        <v>0</v>
      </c>
      <c r="AI87" s="39">
        <v>0</v>
      </c>
      <c r="AJ87" s="39">
        <v>0</v>
      </c>
      <c r="AK87" s="39">
        <v>0</v>
      </c>
      <c r="AL87" s="39">
        <v>0</v>
      </c>
    </row>
    <row r="88" spans="1:38" ht="20.100000000000001" customHeight="1" x14ac:dyDescent="0.2">
      <c r="D88" s="47" t="s">
        <v>107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9"/>
      <c r="M88" s="49"/>
      <c r="N88" s="49"/>
      <c r="O88" s="48">
        <v>0</v>
      </c>
      <c r="P88" s="48">
        <v>6</v>
      </c>
      <c r="Q88" s="48">
        <v>6</v>
      </c>
      <c r="R88" s="48">
        <v>0</v>
      </c>
      <c r="S88" s="48">
        <v>0</v>
      </c>
      <c r="T88" s="48">
        <v>0</v>
      </c>
      <c r="U88" s="49"/>
      <c r="V88" s="49"/>
      <c r="W88" s="49"/>
      <c r="X88" s="48">
        <v>12</v>
      </c>
      <c r="Y88" s="48">
        <v>414</v>
      </c>
      <c r="Z88" s="48">
        <v>413</v>
      </c>
      <c r="AA88" s="48">
        <v>13</v>
      </c>
      <c r="AB88" s="48">
        <v>0</v>
      </c>
      <c r="AC88" s="48">
        <v>0</v>
      </c>
      <c r="AD88" s="49"/>
      <c r="AE88" s="49"/>
      <c r="AF88" s="49"/>
      <c r="AG88" s="48">
        <v>0</v>
      </c>
      <c r="AH88" s="48">
        <v>0</v>
      </c>
      <c r="AI88" s="48">
        <v>0</v>
      </c>
      <c r="AJ88" s="48">
        <v>0</v>
      </c>
      <c r="AK88" s="48">
        <v>0</v>
      </c>
      <c r="AL88" s="48">
        <v>0</v>
      </c>
    </row>
    <row r="89" spans="1:38" ht="20.100000000000001" customHeight="1" x14ac:dyDescent="0.2">
      <c r="D89" s="2" t="s">
        <v>108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/>
      <c r="M89" s="39"/>
      <c r="N89" s="39"/>
      <c r="O89" s="39">
        <v>0</v>
      </c>
      <c r="P89" s="39">
        <v>1</v>
      </c>
      <c r="Q89" s="39">
        <v>1</v>
      </c>
      <c r="R89" s="39">
        <v>0</v>
      </c>
      <c r="S89" s="39">
        <v>0</v>
      </c>
      <c r="T89" s="39">
        <v>0</v>
      </c>
      <c r="U89" s="39"/>
      <c r="V89" s="39"/>
      <c r="W89" s="39"/>
      <c r="X89" s="39">
        <v>14</v>
      </c>
      <c r="Y89" s="39">
        <v>420</v>
      </c>
      <c r="Z89" s="39">
        <v>422</v>
      </c>
      <c r="AA89" s="39">
        <v>12</v>
      </c>
      <c r="AB89" s="39">
        <v>0</v>
      </c>
      <c r="AC89" s="39">
        <v>0</v>
      </c>
      <c r="AD89" s="39"/>
      <c r="AE89" s="39"/>
      <c r="AF89" s="39"/>
      <c r="AG89" s="39">
        <v>0</v>
      </c>
      <c r="AH89" s="39">
        <v>0</v>
      </c>
      <c r="AI89" s="39">
        <v>0</v>
      </c>
      <c r="AJ89" s="39">
        <v>0</v>
      </c>
      <c r="AK89" s="39">
        <v>0</v>
      </c>
      <c r="AL89" s="39">
        <v>0</v>
      </c>
    </row>
    <row r="90" spans="1:38" ht="20.100000000000001" customHeight="1" x14ac:dyDescent="0.2">
      <c r="D90" s="47" t="s">
        <v>128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9"/>
      <c r="M90" s="49"/>
      <c r="N90" s="49"/>
      <c r="O90" s="48">
        <v>0</v>
      </c>
      <c r="P90" s="48">
        <v>1</v>
      </c>
      <c r="Q90" s="48">
        <v>1</v>
      </c>
      <c r="R90" s="48">
        <v>0</v>
      </c>
      <c r="S90" s="48">
        <v>0</v>
      </c>
      <c r="T90" s="48">
        <v>0</v>
      </c>
      <c r="U90" s="49"/>
      <c r="V90" s="49"/>
      <c r="W90" s="49"/>
      <c r="X90" s="48">
        <v>10</v>
      </c>
      <c r="Y90" s="48">
        <v>421</v>
      </c>
      <c r="Z90" s="48">
        <v>426</v>
      </c>
      <c r="AA90" s="48">
        <v>5</v>
      </c>
      <c r="AB90" s="48">
        <v>0</v>
      </c>
      <c r="AC90" s="48">
        <v>0</v>
      </c>
      <c r="AD90" s="49"/>
      <c r="AE90" s="49"/>
      <c r="AF90" s="49"/>
      <c r="AG90" s="48">
        <v>0</v>
      </c>
      <c r="AH90" s="48">
        <v>0</v>
      </c>
      <c r="AI90" s="48">
        <v>0</v>
      </c>
      <c r="AJ90" s="48">
        <v>0</v>
      </c>
      <c r="AK90" s="48">
        <v>0</v>
      </c>
      <c r="AL90" s="48">
        <v>0</v>
      </c>
    </row>
    <row r="91" spans="1:38" ht="20.100000000000001" customHeight="1" x14ac:dyDescent="0.2"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</row>
    <row r="92" spans="1:38" s="1" customFormat="1" ht="20.100000000000001" customHeight="1" x14ac:dyDescent="0.25">
      <c r="A92" s="3"/>
      <c r="B92" s="6"/>
      <c r="C92" s="51" t="s">
        <v>129</v>
      </c>
      <c r="D92" s="52"/>
      <c r="E92" s="5"/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4"/>
      <c r="M92" s="54"/>
      <c r="N92" s="54"/>
      <c r="O92" s="53">
        <v>4</v>
      </c>
      <c r="P92" s="53">
        <v>18</v>
      </c>
      <c r="Q92" s="53">
        <v>20</v>
      </c>
      <c r="R92" s="53">
        <v>2</v>
      </c>
      <c r="S92" s="53">
        <v>0</v>
      </c>
      <c r="T92" s="53">
        <v>0</v>
      </c>
      <c r="U92" s="54"/>
      <c r="V92" s="54"/>
      <c r="W92" s="54"/>
      <c r="X92" s="53">
        <v>235</v>
      </c>
      <c r="Y92" s="53">
        <v>6164</v>
      </c>
      <c r="Z92" s="53">
        <v>6210</v>
      </c>
      <c r="AA92" s="53">
        <v>189</v>
      </c>
      <c r="AB92" s="53">
        <v>0</v>
      </c>
      <c r="AC92" s="53">
        <v>0</v>
      </c>
      <c r="AD92" s="54"/>
      <c r="AE92" s="54"/>
      <c r="AF92" s="54"/>
      <c r="AG92" s="53">
        <v>0</v>
      </c>
      <c r="AH92" s="53">
        <v>0</v>
      </c>
      <c r="AI92" s="53">
        <v>0</v>
      </c>
      <c r="AJ92" s="53">
        <v>0</v>
      </c>
      <c r="AK92" s="53">
        <v>0</v>
      </c>
      <c r="AL92" s="53">
        <v>0</v>
      </c>
    </row>
    <row r="93" spans="1:38" ht="20.100000000000001" customHeight="1" x14ac:dyDescent="0.2"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</row>
    <row r="94" spans="1:38" ht="20.100000000000001" customHeight="1" x14ac:dyDescent="0.2">
      <c r="C94" s="3" t="s">
        <v>130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</row>
    <row r="95" spans="1:38" ht="20.100000000000001" customHeight="1" x14ac:dyDescent="0.2">
      <c r="D95" s="2" t="s">
        <v>131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/>
      <c r="M95" s="39"/>
      <c r="N95" s="39"/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/>
      <c r="V95" s="39"/>
      <c r="W95" s="39"/>
      <c r="X95" s="39">
        <v>0</v>
      </c>
      <c r="Y95" s="39">
        <v>501</v>
      </c>
      <c r="Z95" s="39">
        <v>488</v>
      </c>
      <c r="AA95" s="39">
        <v>13</v>
      </c>
      <c r="AB95" s="39">
        <v>0</v>
      </c>
      <c r="AC95" s="39">
        <v>0</v>
      </c>
      <c r="AD95" s="39"/>
      <c r="AE95" s="39"/>
      <c r="AF95" s="39"/>
      <c r="AG95" s="39">
        <v>0</v>
      </c>
      <c r="AH95" s="39">
        <v>0</v>
      </c>
      <c r="AI95" s="39">
        <v>0</v>
      </c>
      <c r="AJ95" s="39">
        <v>0</v>
      </c>
      <c r="AK95" s="39">
        <v>0</v>
      </c>
      <c r="AL95" s="39">
        <v>0</v>
      </c>
    </row>
    <row r="96" spans="1:38" ht="20.100000000000001" customHeight="1" x14ac:dyDescent="0.2">
      <c r="D96" s="47" t="s">
        <v>132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9"/>
      <c r="M96" s="49"/>
      <c r="N96" s="49"/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9"/>
      <c r="V96" s="49"/>
      <c r="W96" s="49"/>
      <c r="X96" s="48">
        <v>0</v>
      </c>
      <c r="Y96" s="48">
        <v>501</v>
      </c>
      <c r="Z96" s="48">
        <v>484</v>
      </c>
      <c r="AA96" s="48">
        <v>17</v>
      </c>
      <c r="AB96" s="48">
        <v>0</v>
      </c>
      <c r="AC96" s="48">
        <v>0</v>
      </c>
      <c r="AD96" s="49"/>
      <c r="AE96" s="49"/>
      <c r="AF96" s="49"/>
      <c r="AG96" s="48">
        <v>0</v>
      </c>
      <c r="AH96" s="48">
        <v>0</v>
      </c>
      <c r="AI96" s="48">
        <v>0</v>
      </c>
      <c r="AJ96" s="48">
        <v>0</v>
      </c>
      <c r="AK96" s="48">
        <v>0</v>
      </c>
      <c r="AL96" s="48">
        <v>0</v>
      </c>
    </row>
    <row r="97" spans="1:38" ht="20.100000000000001" customHeight="1" x14ac:dyDescent="0.2"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</row>
    <row r="98" spans="1:38" ht="20.100000000000001" customHeight="1" x14ac:dyDescent="0.25">
      <c r="C98" s="51" t="s">
        <v>133</v>
      </c>
      <c r="D98" s="52"/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4"/>
      <c r="M98" s="54"/>
      <c r="N98" s="54"/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4"/>
      <c r="V98" s="54"/>
      <c r="W98" s="54"/>
      <c r="X98" s="53">
        <v>0</v>
      </c>
      <c r="Y98" s="53">
        <v>1002</v>
      </c>
      <c r="Z98" s="53">
        <v>972</v>
      </c>
      <c r="AA98" s="53">
        <v>30</v>
      </c>
      <c r="AB98" s="53">
        <v>0</v>
      </c>
      <c r="AC98" s="53">
        <v>0</v>
      </c>
      <c r="AD98" s="54"/>
      <c r="AE98" s="54"/>
      <c r="AF98" s="54"/>
      <c r="AG98" s="53">
        <v>0</v>
      </c>
      <c r="AH98" s="53">
        <v>0</v>
      </c>
      <c r="AI98" s="53">
        <v>0</v>
      </c>
      <c r="AJ98" s="53">
        <v>0</v>
      </c>
      <c r="AK98" s="53">
        <v>0</v>
      </c>
      <c r="AL98" s="53">
        <v>0</v>
      </c>
    </row>
    <row r="99" spans="1:38" ht="20.100000000000001" customHeight="1" x14ac:dyDescent="0.2"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</row>
    <row r="100" spans="1:38" ht="20.100000000000001" customHeight="1" x14ac:dyDescent="0.2">
      <c r="C100" s="3" t="s">
        <v>134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</row>
    <row r="101" spans="1:38" ht="20.100000000000001" customHeight="1" x14ac:dyDescent="0.2">
      <c r="D101" s="2" t="s">
        <v>122</v>
      </c>
      <c r="F101" s="39">
        <v>0</v>
      </c>
      <c r="G101" s="39">
        <v>0</v>
      </c>
      <c r="H101" s="39">
        <v>0</v>
      </c>
      <c r="I101" s="39">
        <v>0</v>
      </c>
      <c r="J101" s="39">
        <v>0</v>
      </c>
      <c r="K101" s="39">
        <v>0</v>
      </c>
      <c r="L101" s="39"/>
      <c r="M101" s="39"/>
      <c r="N101" s="39"/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/>
      <c r="V101" s="39"/>
      <c r="W101" s="39"/>
      <c r="X101" s="39">
        <v>0</v>
      </c>
      <c r="Y101" s="39">
        <v>0</v>
      </c>
      <c r="Z101" s="39">
        <v>0</v>
      </c>
      <c r="AA101" s="39">
        <v>0</v>
      </c>
      <c r="AB101" s="39">
        <v>0</v>
      </c>
      <c r="AC101" s="39">
        <v>0</v>
      </c>
      <c r="AD101" s="39"/>
      <c r="AE101" s="39"/>
      <c r="AF101" s="39"/>
      <c r="AG101" s="39">
        <v>2</v>
      </c>
      <c r="AH101" s="39">
        <v>100</v>
      </c>
      <c r="AI101" s="39">
        <v>100</v>
      </c>
      <c r="AJ101" s="39">
        <v>2</v>
      </c>
      <c r="AK101" s="39">
        <v>0</v>
      </c>
      <c r="AL101" s="39">
        <v>0</v>
      </c>
    </row>
    <row r="102" spans="1:38" ht="20.100000000000001" customHeight="1" x14ac:dyDescent="0.2">
      <c r="D102" s="47" t="s">
        <v>135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9"/>
      <c r="M102" s="49"/>
      <c r="N102" s="49"/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8">
        <v>0</v>
      </c>
      <c r="U102" s="49"/>
      <c r="V102" s="49"/>
      <c r="W102" s="49"/>
      <c r="X102" s="48">
        <v>0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49"/>
      <c r="AE102" s="49"/>
      <c r="AF102" s="49"/>
      <c r="AG102" s="48">
        <v>3</v>
      </c>
      <c r="AH102" s="48">
        <v>102</v>
      </c>
      <c r="AI102" s="48">
        <v>102</v>
      </c>
      <c r="AJ102" s="48">
        <v>3</v>
      </c>
      <c r="AK102" s="48">
        <v>0</v>
      </c>
      <c r="AL102" s="48">
        <v>0</v>
      </c>
    </row>
    <row r="103" spans="1:38" ht="20.100000000000001" customHeight="1" x14ac:dyDescent="0.2">
      <c r="D103" s="2" t="s">
        <v>98</v>
      </c>
      <c r="F103" s="39"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0</v>
      </c>
      <c r="L103" s="39"/>
      <c r="M103" s="39"/>
      <c r="N103" s="39"/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/>
      <c r="V103" s="39"/>
      <c r="W103" s="39"/>
      <c r="X103" s="39">
        <v>0</v>
      </c>
      <c r="Y103" s="39">
        <v>0</v>
      </c>
      <c r="Z103" s="39">
        <v>0</v>
      </c>
      <c r="AA103" s="39">
        <v>0</v>
      </c>
      <c r="AB103" s="39">
        <v>0</v>
      </c>
      <c r="AC103" s="39">
        <v>0</v>
      </c>
      <c r="AD103" s="39"/>
      <c r="AE103" s="39"/>
      <c r="AF103" s="39"/>
      <c r="AG103" s="39">
        <v>3</v>
      </c>
      <c r="AH103" s="39">
        <v>100</v>
      </c>
      <c r="AI103" s="39">
        <v>101</v>
      </c>
      <c r="AJ103" s="39">
        <v>2</v>
      </c>
      <c r="AK103" s="39">
        <v>0</v>
      </c>
      <c r="AL103" s="39">
        <v>0</v>
      </c>
    </row>
    <row r="104" spans="1:38" ht="20.100000000000001" customHeight="1" x14ac:dyDescent="0.2">
      <c r="D104" s="47" t="s">
        <v>136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9"/>
      <c r="M104" s="49"/>
      <c r="N104" s="49"/>
      <c r="O104" s="48">
        <v>0</v>
      </c>
      <c r="P104" s="48">
        <v>0</v>
      </c>
      <c r="Q104" s="48">
        <v>0</v>
      </c>
      <c r="R104" s="48">
        <v>0</v>
      </c>
      <c r="S104" s="48">
        <v>0</v>
      </c>
      <c r="T104" s="48">
        <v>0</v>
      </c>
      <c r="U104" s="49"/>
      <c r="V104" s="49"/>
      <c r="W104" s="49"/>
      <c r="X104" s="48">
        <v>0</v>
      </c>
      <c r="Y104" s="48">
        <v>0</v>
      </c>
      <c r="Z104" s="48">
        <v>0</v>
      </c>
      <c r="AA104" s="48">
        <v>0</v>
      </c>
      <c r="AB104" s="48">
        <v>0</v>
      </c>
      <c r="AC104" s="48">
        <v>0</v>
      </c>
      <c r="AD104" s="49"/>
      <c r="AE104" s="49"/>
      <c r="AF104" s="49"/>
      <c r="AG104" s="48">
        <v>3</v>
      </c>
      <c r="AH104" s="48">
        <v>100</v>
      </c>
      <c r="AI104" s="48">
        <v>101</v>
      </c>
      <c r="AJ104" s="48">
        <v>2</v>
      </c>
      <c r="AK104" s="48">
        <v>0</v>
      </c>
      <c r="AL104" s="48">
        <v>0</v>
      </c>
    </row>
    <row r="105" spans="1:38" ht="20.100000000000001" customHeight="1" x14ac:dyDescent="0.2">
      <c r="D105" s="2" t="s">
        <v>114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39"/>
      <c r="M105" s="39"/>
      <c r="N105" s="39"/>
      <c r="O105" s="39">
        <v>0</v>
      </c>
      <c r="P105" s="39">
        <v>1</v>
      </c>
      <c r="Q105" s="39">
        <v>1</v>
      </c>
      <c r="R105" s="39">
        <v>0</v>
      </c>
      <c r="S105" s="39">
        <v>0</v>
      </c>
      <c r="T105" s="39">
        <v>0</v>
      </c>
      <c r="U105" s="39"/>
      <c r="V105" s="39"/>
      <c r="W105" s="39"/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0</v>
      </c>
      <c r="AD105" s="39"/>
      <c r="AE105" s="39"/>
      <c r="AF105" s="39"/>
      <c r="AG105" s="39">
        <v>4</v>
      </c>
      <c r="AH105" s="39">
        <v>100</v>
      </c>
      <c r="AI105" s="39">
        <v>101</v>
      </c>
      <c r="AJ105" s="39">
        <v>3</v>
      </c>
      <c r="AK105" s="39">
        <v>0</v>
      </c>
      <c r="AL105" s="39">
        <v>0</v>
      </c>
    </row>
    <row r="106" spans="1:38" ht="20.100000000000001" customHeight="1" x14ac:dyDescent="0.2">
      <c r="D106" s="47" t="s">
        <v>101</v>
      </c>
      <c r="F106" s="48">
        <v>0</v>
      </c>
      <c r="G106" s="48">
        <v>0</v>
      </c>
      <c r="H106" s="48">
        <v>0</v>
      </c>
      <c r="I106" s="48">
        <v>0</v>
      </c>
      <c r="J106" s="48">
        <v>0</v>
      </c>
      <c r="K106" s="48">
        <v>0</v>
      </c>
      <c r="L106" s="49"/>
      <c r="M106" s="49"/>
      <c r="N106" s="49"/>
      <c r="O106" s="48">
        <v>0</v>
      </c>
      <c r="P106" s="48">
        <v>0</v>
      </c>
      <c r="Q106" s="48">
        <v>0</v>
      </c>
      <c r="R106" s="48">
        <v>0</v>
      </c>
      <c r="S106" s="48">
        <v>0</v>
      </c>
      <c r="T106" s="48">
        <v>0</v>
      </c>
      <c r="U106" s="49"/>
      <c r="V106" s="49"/>
      <c r="W106" s="49"/>
      <c r="X106" s="48">
        <v>0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9"/>
      <c r="AE106" s="49"/>
      <c r="AF106" s="49"/>
      <c r="AG106" s="48">
        <v>2</v>
      </c>
      <c r="AH106" s="48">
        <v>101</v>
      </c>
      <c r="AI106" s="48">
        <v>100</v>
      </c>
      <c r="AJ106" s="48">
        <v>3</v>
      </c>
      <c r="AK106" s="48">
        <v>0</v>
      </c>
      <c r="AL106" s="48">
        <v>0</v>
      </c>
    </row>
    <row r="107" spans="1:38" ht="20.100000000000001" customHeight="1" x14ac:dyDescent="0.2">
      <c r="D107" s="50" t="s">
        <v>116</v>
      </c>
      <c r="F107" s="49">
        <v>0</v>
      </c>
      <c r="G107" s="49">
        <v>0</v>
      </c>
      <c r="H107" s="49">
        <v>0</v>
      </c>
      <c r="I107" s="49">
        <v>0</v>
      </c>
      <c r="J107" s="49">
        <v>0</v>
      </c>
      <c r="K107" s="49">
        <v>0</v>
      </c>
      <c r="L107" s="49"/>
      <c r="M107" s="49"/>
      <c r="N107" s="49"/>
      <c r="O107" s="49">
        <v>0</v>
      </c>
      <c r="P107" s="49">
        <v>0</v>
      </c>
      <c r="Q107" s="49">
        <v>0</v>
      </c>
      <c r="R107" s="49">
        <v>0</v>
      </c>
      <c r="S107" s="49">
        <v>0</v>
      </c>
      <c r="T107" s="49">
        <v>0</v>
      </c>
      <c r="U107" s="49"/>
      <c r="V107" s="49"/>
      <c r="W107" s="49"/>
      <c r="X107" s="49">
        <v>0</v>
      </c>
      <c r="Y107" s="49">
        <v>0</v>
      </c>
      <c r="Z107" s="49">
        <v>0</v>
      </c>
      <c r="AA107" s="49">
        <v>0</v>
      </c>
      <c r="AB107" s="49">
        <v>0</v>
      </c>
      <c r="AC107" s="49">
        <v>0</v>
      </c>
      <c r="AD107" s="49"/>
      <c r="AE107" s="49"/>
      <c r="AF107" s="49"/>
      <c r="AG107" s="49">
        <v>3</v>
      </c>
      <c r="AH107" s="49">
        <v>101</v>
      </c>
      <c r="AI107" s="49">
        <v>103</v>
      </c>
      <c r="AJ107" s="49">
        <v>1</v>
      </c>
      <c r="AK107" s="49">
        <v>0</v>
      </c>
      <c r="AL107" s="49">
        <v>0</v>
      </c>
    </row>
    <row r="108" spans="1:38" ht="20.100000000000001" customHeight="1" x14ac:dyDescent="0.2">
      <c r="D108" s="47" t="s">
        <v>103</v>
      </c>
      <c r="F108" s="48">
        <v>0</v>
      </c>
      <c r="G108" s="48">
        <v>0</v>
      </c>
      <c r="H108" s="48">
        <v>0</v>
      </c>
      <c r="I108" s="48">
        <v>0</v>
      </c>
      <c r="J108" s="48">
        <v>0</v>
      </c>
      <c r="K108" s="48">
        <v>0</v>
      </c>
      <c r="L108" s="49"/>
      <c r="M108" s="49"/>
      <c r="N108" s="49"/>
      <c r="O108" s="48">
        <v>0</v>
      </c>
      <c r="P108" s="48">
        <v>0</v>
      </c>
      <c r="Q108" s="48">
        <v>0</v>
      </c>
      <c r="R108" s="48">
        <v>0</v>
      </c>
      <c r="S108" s="48">
        <v>0</v>
      </c>
      <c r="T108" s="48">
        <v>0</v>
      </c>
      <c r="U108" s="49"/>
      <c r="V108" s="49"/>
      <c r="W108" s="49"/>
      <c r="X108" s="48">
        <v>0</v>
      </c>
      <c r="Y108" s="48">
        <v>0</v>
      </c>
      <c r="Z108" s="48">
        <v>0</v>
      </c>
      <c r="AA108" s="48">
        <v>0</v>
      </c>
      <c r="AB108" s="48">
        <v>0</v>
      </c>
      <c r="AC108" s="48">
        <v>0</v>
      </c>
      <c r="AD108" s="49"/>
      <c r="AE108" s="49"/>
      <c r="AF108" s="49"/>
      <c r="AG108" s="48">
        <v>2</v>
      </c>
      <c r="AH108" s="48">
        <v>101</v>
      </c>
      <c r="AI108" s="48">
        <v>103</v>
      </c>
      <c r="AJ108" s="48">
        <v>0</v>
      </c>
      <c r="AK108" s="48">
        <v>0</v>
      </c>
      <c r="AL108" s="48">
        <v>0</v>
      </c>
    </row>
    <row r="109" spans="1:38" ht="20.100000000000001" customHeight="1" x14ac:dyDescent="0.2">
      <c r="D109" s="50" t="s">
        <v>137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/>
      <c r="M109" s="49"/>
      <c r="N109" s="49"/>
      <c r="O109" s="49">
        <v>0</v>
      </c>
      <c r="P109" s="49">
        <v>0</v>
      </c>
      <c r="Q109" s="49">
        <v>0</v>
      </c>
      <c r="R109" s="49">
        <v>0</v>
      </c>
      <c r="S109" s="49">
        <v>0</v>
      </c>
      <c r="T109" s="49">
        <v>0</v>
      </c>
      <c r="U109" s="49"/>
      <c r="V109" s="49"/>
      <c r="W109" s="49"/>
      <c r="X109" s="49">
        <v>0</v>
      </c>
      <c r="Y109" s="49">
        <v>0</v>
      </c>
      <c r="Z109" s="49">
        <v>0</v>
      </c>
      <c r="AA109" s="49">
        <v>0</v>
      </c>
      <c r="AB109" s="49">
        <v>0</v>
      </c>
      <c r="AC109" s="49">
        <v>0</v>
      </c>
      <c r="AD109" s="49"/>
      <c r="AE109" s="49"/>
      <c r="AF109" s="49"/>
      <c r="AG109" s="49">
        <v>4</v>
      </c>
      <c r="AH109" s="49">
        <v>101</v>
      </c>
      <c r="AI109" s="49">
        <v>101</v>
      </c>
      <c r="AJ109" s="49">
        <v>4</v>
      </c>
      <c r="AK109" s="49">
        <v>0</v>
      </c>
      <c r="AL109" s="49">
        <v>0</v>
      </c>
    </row>
    <row r="110" spans="1:38" ht="20.100000000000001" customHeight="1" x14ac:dyDescent="0.2"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</row>
    <row r="111" spans="1:38" s="1" customFormat="1" ht="20.100000000000001" customHeight="1" x14ac:dyDescent="0.25">
      <c r="A111" s="3"/>
      <c r="B111" s="6"/>
      <c r="C111" s="51" t="s">
        <v>138</v>
      </c>
      <c r="D111" s="52"/>
      <c r="E111" s="5"/>
      <c r="F111" s="53">
        <v>0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4"/>
      <c r="M111" s="54"/>
      <c r="N111" s="54"/>
      <c r="O111" s="53">
        <v>0</v>
      </c>
      <c r="P111" s="53">
        <v>1</v>
      </c>
      <c r="Q111" s="53">
        <v>1</v>
      </c>
      <c r="R111" s="53">
        <v>0</v>
      </c>
      <c r="S111" s="53">
        <v>0</v>
      </c>
      <c r="T111" s="53">
        <v>0</v>
      </c>
      <c r="U111" s="54"/>
      <c r="V111" s="54"/>
      <c r="W111" s="54"/>
      <c r="X111" s="53">
        <v>0</v>
      </c>
      <c r="Y111" s="53">
        <v>0</v>
      </c>
      <c r="Z111" s="53">
        <v>0</v>
      </c>
      <c r="AA111" s="53">
        <v>0</v>
      </c>
      <c r="AB111" s="53">
        <v>0</v>
      </c>
      <c r="AC111" s="53">
        <v>0</v>
      </c>
      <c r="AD111" s="54"/>
      <c r="AE111" s="54"/>
      <c r="AF111" s="54"/>
      <c r="AG111" s="53">
        <v>26</v>
      </c>
      <c r="AH111" s="53">
        <v>906</v>
      </c>
      <c r="AI111" s="53">
        <v>912</v>
      </c>
      <c r="AJ111" s="53">
        <v>20</v>
      </c>
      <c r="AK111" s="53">
        <v>0</v>
      </c>
      <c r="AL111" s="53">
        <v>0</v>
      </c>
    </row>
    <row r="112" spans="1:38" s="1" customFormat="1" ht="20.100000000000001" customHeight="1" x14ac:dyDescent="0.2">
      <c r="A112" s="3"/>
      <c r="B112" s="6"/>
      <c r="C112" s="3"/>
      <c r="D112" s="3"/>
      <c r="E112" s="5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</row>
    <row r="113" spans="1:38" s="1" customFormat="1" ht="20.100000000000001" customHeight="1" x14ac:dyDescent="0.2">
      <c r="A113" s="3"/>
      <c r="B113" s="6"/>
      <c r="C113" s="3" t="s">
        <v>139</v>
      </c>
      <c r="D113" s="3"/>
      <c r="E113" s="5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</row>
    <row r="114" spans="1:38" s="1" customFormat="1" ht="20.100000000000001" customHeight="1" x14ac:dyDescent="0.2">
      <c r="A114" s="3"/>
      <c r="B114" s="6"/>
      <c r="C114" s="3"/>
      <c r="D114" s="2" t="s">
        <v>140</v>
      </c>
      <c r="E114" s="5"/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/>
      <c r="M114" s="39"/>
      <c r="N114" s="39"/>
      <c r="O114" s="39">
        <v>0</v>
      </c>
      <c r="P114" s="39">
        <v>65</v>
      </c>
      <c r="Q114" s="39">
        <v>55</v>
      </c>
      <c r="R114" s="39">
        <v>10</v>
      </c>
      <c r="S114" s="39">
        <v>0</v>
      </c>
      <c r="T114" s="39">
        <v>0</v>
      </c>
      <c r="U114" s="39"/>
      <c r="V114" s="39"/>
      <c r="W114" s="39"/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0</v>
      </c>
      <c r="AD114" s="39"/>
      <c r="AE114" s="39"/>
      <c r="AF114" s="39"/>
      <c r="AG114" s="39">
        <v>0</v>
      </c>
      <c r="AH114" s="39">
        <v>0</v>
      </c>
      <c r="AI114" s="39">
        <v>0</v>
      </c>
      <c r="AJ114" s="39">
        <v>0</v>
      </c>
      <c r="AK114" s="39">
        <v>0</v>
      </c>
      <c r="AL114" s="39">
        <v>0</v>
      </c>
    </row>
    <row r="115" spans="1:38" ht="20.100000000000001" customHeight="1" x14ac:dyDescent="0.2">
      <c r="D115" s="47" t="s">
        <v>141</v>
      </c>
      <c r="F115" s="48">
        <v>0</v>
      </c>
      <c r="G115" s="48">
        <v>0</v>
      </c>
      <c r="H115" s="48">
        <v>0</v>
      </c>
      <c r="I115" s="48">
        <v>0</v>
      </c>
      <c r="J115" s="48">
        <v>0</v>
      </c>
      <c r="K115" s="48">
        <v>0</v>
      </c>
      <c r="L115" s="49"/>
      <c r="M115" s="49"/>
      <c r="N115" s="49"/>
      <c r="O115" s="48">
        <v>0</v>
      </c>
      <c r="P115" s="48">
        <v>0</v>
      </c>
      <c r="Q115" s="48">
        <v>0</v>
      </c>
      <c r="R115" s="48">
        <v>0</v>
      </c>
      <c r="S115" s="48">
        <v>0</v>
      </c>
      <c r="T115" s="48">
        <v>0</v>
      </c>
      <c r="U115" s="49"/>
      <c r="V115" s="49"/>
      <c r="W115" s="49"/>
      <c r="X115" s="48">
        <v>0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9"/>
      <c r="AE115" s="49"/>
      <c r="AF115" s="49"/>
      <c r="AG115" s="48">
        <v>0</v>
      </c>
      <c r="AH115" s="48">
        <v>0</v>
      </c>
      <c r="AI115" s="48">
        <v>0</v>
      </c>
      <c r="AJ115" s="48">
        <v>0</v>
      </c>
      <c r="AK115" s="48">
        <v>0</v>
      </c>
      <c r="AL115" s="48">
        <v>0</v>
      </c>
    </row>
    <row r="116" spans="1:38" s="1" customFormat="1" ht="20.100000000000001" customHeight="1" x14ac:dyDescent="0.2">
      <c r="A116" s="3"/>
      <c r="B116" s="6"/>
      <c r="C116" s="3"/>
      <c r="D116" s="2" t="s">
        <v>142</v>
      </c>
      <c r="E116" s="5"/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39"/>
      <c r="M116" s="39"/>
      <c r="N116" s="39"/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/>
      <c r="V116" s="39"/>
      <c r="W116" s="39"/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/>
      <c r="AE116" s="39"/>
      <c r="AF116" s="39"/>
      <c r="AG116" s="39">
        <v>0</v>
      </c>
      <c r="AH116" s="39">
        <v>0</v>
      </c>
      <c r="AI116" s="39">
        <v>0</v>
      </c>
      <c r="AJ116" s="39">
        <v>0</v>
      </c>
      <c r="AK116" s="39">
        <v>0</v>
      </c>
      <c r="AL116" s="39">
        <v>0</v>
      </c>
    </row>
    <row r="117" spans="1:38" s="1" customFormat="1" ht="20.100000000000001" customHeight="1" x14ac:dyDescent="0.2">
      <c r="A117" s="3"/>
      <c r="B117" s="6"/>
      <c r="C117" s="3"/>
      <c r="D117" s="2"/>
      <c r="E117" s="5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</row>
    <row r="118" spans="1:38" s="1" customFormat="1" ht="20.100000000000001" customHeight="1" x14ac:dyDescent="0.25">
      <c r="A118" s="3"/>
      <c r="B118" s="6"/>
      <c r="C118" s="51" t="s">
        <v>143</v>
      </c>
      <c r="D118" s="52"/>
      <c r="E118" s="5"/>
      <c r="F118" s="53">
        <v>0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4"/>
      <c r="M118" s="54"/>
      <c r="N118" s="54"/>
      <c r="O118" s="53">
        <v>0</v>
      </c>
      <c r="P118" s="53">
        <v>65</v>
      </c>
      <c r="Q118" s="53">
        <v>55</v>
      </c>
      <c r="R118" s="53">
        <v>10</v>
      </c>
      <c r="S118" s="53">
        <v>0</v>
      </c>
      <c r="T118" s="53">
        <v>0</v>
      </c>
      <c r="U118" s="54"/>
      <c r="V118" s="54"/>
      <c r="W118" s="54"/>
      <c r="X118" s="53">
        <v>0</v>
      </c>
      <c r="Y118" s="53">
        <v>0</v>
      </c>
      <c r="Z118" s="53">
        <v>0</v>
      </c>
      <c r="AA118" s="53">
        <v>0</v>
      </c>
      <c r="AB118" s="53">
        <v>0</v>
      </c>
      <c r="AC118" s="53">
        <v>0</v>
      </c>
      <c r="AD118" s="54"/>
      <c r="AE118" s="54"/>
      <c r="AF118" s="54"/>
      <c r="AG118" s="53">
        <v>0</v>
      </c>
      <c r="AH118" s="53">
        <v>0</v>
      </c>
      <c r="AI118" s="53">
        <v>0</v>
      </c>
      <c r="AJ118" s="53">
        <v>0</v>
      </c>
      <c r="AK118" s="53">
        <v>0</v>
      </c>
      <c r="AL118" s="53">
        <v>0</v>
      </c>
    </row>
    <row r="119" spans="1:38" s="1" customFormat="1" ht="20.100000000000001" customHeight="1" x14ac:dyDescent="0.2">
      <c r="A119" s="3"/>
      <c r="B119" s="6"/>
      <c r="C119" s="3"/>
      <c r="D119" s="3"/>
      <c r="E119" s="5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</row>
    <row r="120" spans="1:38" s="1" customFormat="1" ht="20.100000000000001" customHeight="1" x14ac:dyDescent="0.25">
      <c r="A120" s="3"/>
      <c r="B120" s="57" t="s">
        <v>144</v>
      </c>
      <c r="C120" s="58"/>
      <c r="D120" s="58"/>
      <c r="E120" s="5"/>
      <c r="F120" s="59">
        <v>926</v>
      </c>
      <c r="G120" s="59">
        <v>11381</v>
      </c>
      <c r="H120" s="59">
        <v>11498</v>
      </c>
      <c r="I120" s="59">
        <v>809</v>
      </c>
      <c r="J120" s="59">
        <v>0</v>
      </c>
      <c r="K120" s="59">
        <v>0</v>
      </c>
      <c r="L120" s="54"/>
      <c r="M120" s="54"/>
      <c r="N120" s="54"/>
      <c r="O120" s="59">
        <v>141</v>
      </c>
      <c r="P120" s="59">
        <v>3458</v>
      </c>
      <c r="Q120" s="59">
        <v>3367</v>
      </c>
      <c r="R120" s="59">
        <v>232</v>
      </c>
      <c r="S120" s="59">
        <v>0</v>
      </c>
      <c r="T120" s="59">
        <v>0</v>
      </c>
      <c r="U120" s="54"/>
      <c r="V120" s="54"/>
      <c r="W120" s="54"/>
      <c r="X120" s="59">
        <v>235</v>
      </c>
      <c r="Y120" s="59">
        <v>7169</v>
      </c>
      <c r="Z120" s="59">
        <v>7185</v>
      </c>
      <c r="AA120" s="59">
        <v>219</v>
      </c>
      <c r="AB120" s="59">
        <v>0</v>
      </c>
      <c r="AC120" s="59">
        <v>0</v>
      </c>
      <c r="AD120" s="54"/>
      <c r="AE120" s="54"/>
      <c r="AF120" s="54"/>
      <c r="AG120" s="59">
        <v>26</v>
      </c>
      <c r="AH120" s="59">
        <v>906</v>
      </c>
      <c r="AI120" s="59">
        <v>912</v>
      </c>
      <c r="AJ120" s="59">
        <v>20</v>
      </c>
      <c r="AK120" s="59">
        <v>0</v>
      </c>
      <c r="AL120" s="59">
        <v>0</v>
      </c>
    </row>
    <row r="121" spans="1:38" ht="20.100000000000001" customHeight="1" x14ac:dyDescent="0.2"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</row>
    <row r="122" spans="1:38" ht="20.100000000000001" customHeight="1" x14ac:dyDescent="0.2">
      <c r="B122" s="6" t="s">
        <v>145</v>
      </c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</row>
    <row r="123" spans="1:38" ht="20.100000000000001" customHeight="1" x14ac:dyDescent="0.2">
      <c r="C123" s="3" t="s">
        <v>0</v>
      </c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</row>
    <row r="124" spans="1:38" ht="20.100000000000001" customHeight="1" x14ac:dyDescent="0.2">
      <c r="D124" s="2" t="s">
        <v>96</v>
      </c>
      <c r="F124" s="39">
        <v>59</v>
      </c>
      <c r="G124" s="39">
        <v>927</v>
      </c>
      <c r="H124" s="39">
        <v>945</v>
      </c>
      <c r="I124" s="39">
        <v>41</v>
      </c>
      <c r="J124" s="39">
        <v>0</v>
      </c>
      <c r="K124" s="39">
        <v>0</v>
      </c>
      <c r="L124" s="39"/>
      <c r="M124" s="39"/>
      <c r="N124" s="39"/>
      <c r="O124" s="39">
        <v>0</v>
      </c>
      <c r="P124" s="39">
        <v>6</v>
      </c>
      <c r="Q124" s="39">
        <v>6</v>
      </c>
      <c r="R124" s="39">
        <v>0</v>
      </c>
      <c r="S124" s="39">
        <v>0</v>
      </c>
      <c r="T124" s="39">
        <v>0</v>
      </c>
      <c r="U124" s="39"/>
      <c r="V124" s="39"/>
      <c r="W124" s="39"/>
      <c r="X124" s="39">
        <v>0</v>
      </c>
      <c r="Y124" s="39">
        <v>3</v>
      </c>
      <c r="Z124" s="39">
        <v>3</v>
      </c>
      <c r="AA124" s="39">
        <v>0</v>
      </c>
      <c r="AB124" s="39">
        <v>0</v>
      </c>
      <c r="AC124" s="39">
        <v>0</v>
      </c>
      <c r="AD124" s="39"/>
      <c r="AE124" s="39"/>
      <c r="AF124" s="39"/>
      <c r="AG124" s="39">
        <v>0</v>
      </c>
      <c r="AH124" s="39">
        <v>0</v>
      </c>
      <c r="AI124" s="39">
        <v>0</v>
      </c>
      <c r="AJ124" s="39">
        <v>0</v>
      </c>
      <c r="AK124" s="39">
        <v>0</v>
      </c>
      <c r="AL124" s="39">
        <v>0</v>
      </c>
    </row>
    <row r="125" spans="1:38" ht="20.100000000000001" customHeight="1" x14ac:dyDescent="0.2">
      <c r="D125" s="47" t="s">
        <v>97</v>
      </c>
      <c r="F125" s="48">
        <v>41</v>
      </c>
      <c r="G125" s="48">
        <v>936</v>
      </c>
      <c r="H125" s="48">
        <v>929</v>
      </c>
      <c r="I125" s="48">
        <v>48</v>
      </c>
      <c r="J125" s="48">
        <v>0</v>
      </c>
      <c r="K125" s="48">
        <v>0</v>
      </c>
      <c r="L125" s="49"/>
      <c r="M125" s="49"/>
      <c r="N125" s="49"/>
      <c r="O125" s="48">
        <v>0</v>
      </c>
      <c r="P125" s="48">
        <v>0</v>
      </c>
      <c r="Q125" s="48">
        <v>0</v>
      </c>
      <c r="R125" s="48">
        <v>0</v>
      </c>
      <c r="S125" s="48">
        <v>0</v>
      </c>
      <c r="T125" s="48">
        <v>0</v>
      </c>
      <c r="U125" s="49"/>
      <c r="V125" s="49"/>
      <c r="W125" s="49"/>
      <c r="X125" s="48">
        <v>0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9"/>
      <c r="AE125" s="49"/>
      <c r="AF125" s="49"/>
      <c r="AG125" s="48">
        <v>0</v>
      </c>
      <c r="AH125" s="48">
        <v>0</v>
      </c>
      <c r="AI125" s="48">
        <v>0</v>
      </c>
      <c r="AJ125" s="48">
        <v>0</v>
      </c>
      <c r="AK125" s="48">
        <v>0</v>
      </c>
      <c r="AL125" s="48">
        <v>0</v>
      </c>
    </row>
    <row r="126" spans="1:38" ht="20.100000000000001" customHeight="1" x14ac:dyDescent="0.2">
      <c r="D126" s="2" t="s">
        <v>98</v>
      </c>
      <c r="F126" s="39">
        <v>55</v>
      </c>
      <c r="G126" s="39">
        <v>941</v>
      </c>
      <c r="H126" s="39">
        <v>942</v>
      </c>
      <c r="I126" s="39">
        <v>54</v>
      </c>
      <c r="J126" s="39">
        <v>0</v>
      </c>
      <c r="K126" s="39">
        <v>0</v>
      </c>
      <c r="L126" s="39"/>
      <c r="M126" s="39"/>
      <c r="N126" s="39"/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/>
      <c r="V126" s="39"/>
      <c r="W126" s="39"/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/>
      <c r="AE126" s="39"/>
      <c r="AF126" s="39"/>
      <c r="AG126" s="39">
        <v>0</v>
      </c>
      <c r="AH126" s="39">
        <v>0</v>
      </c>
      <c r="AI126" s="39">
        <v>0</v>
      </c>
      <c r="AJ126" s="39">
        <v>0</v>
      </c>
      <c r="AK126" s="39">
        <v>0</v>
      </c>
      <c r="AL126" s="39">
        <v>0</v>
      </c>
    </row>
    <row r="127" spans="1:38" ht="20.100000000000001" customHeight="1" x14ac:dyDescent="0.2">
      <c r="D127" s="47" t="s">
        <v>136</v>
      </c>
      <c r="F127" s="48">
        <v>56</v>
      </c>
      <c r="G127" s="48">
        <v>940</v>
      </c>
      <c r="H127" s="48">
        <v>968</v>
      </c>
      <c r="I127" s="48">
        <v>28</v>
      </c>
      <c r="J127" s="48">
        <v>0</v>
      </c>
      <c r="K127" s="48">
        <v>0</v>
      </c>
      <c r="L127" s="49"/>
      <c r="M127" s="49"/>
      <c r="N127" s="49"/>
      <c r="O127" s="48">
        <v>0</v>
      </c>
      <c r="P127" s="48">
        <v>1</v>
      </c>
      <c r="Q127" s="48">
        <v>1</v>
      </c>
      <c r="R127" s="48">
        <v>0</v>
      </c>
      <c r="S127" s="48">
        <v>0</v>
      </c>
      <c r="T127" s="48">
        <v>0</v>
      </c>
      <c r="U127" s="49"/>
      <c r="V127" s="49"/>
      <c r="W127" s="49"/>
      <c r="X127" s="48">
        <v>0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9"/>
      <c r="AE127" s="49"/>
      <c r="AF127" s="49"/>
      <c r="AG127" s="48">
        <v>0</v>
      </c>
      <c r="AH127" s="48">
        <v>0</v>
      </c>
      <c r="AI127" s="48">
        <v>0</v>
      </c>
      <c r="AJ127" s="48">
        <v>0</v>
      </c>
      <c r="AK127" s="48">
        <v>0</v>
      </c>
      <c r="AL127" s="48">
        <v>0</v>
      </c>
    </row>
    <row r="128" spans="1:38" ht="20.100000000000001" customHeight="1" x14ac:dyDescent="0.2">
      <c r="D128" s="2" t="s">
        <v>114</v>
      </c>
      <c r="F128" s="39">
        <v>60</v>
      </c>
      <c r="G128" s="39">
        <v>928</v>
      </c>
      <c r="H128" s="39">
        <v>942</v>
      </c>
      <c r="I128" s="39">
        <v>46</v>
      </c>
      <c r="J128" s="39">
        <v>0</v>
      </c>
      <c r="K128" s="39">
        <v>0</v>
      </c>
      <c r="L128" s="39"/>
      <c r="M128" s="39"/>
      <c r="N128" s="39"/>
      <c r="O128" s="39">
        <v>0</v>
      </c>
      <c r="P128" s="39">
        <v>15</v>
      </c>
      <c r="Q128" s="39">
        <v>15</v>
      </c>
      <c r="R128" s="39">
        <v>0</v>
      </c>
      <c r="S128" s="39">
        <v>0</v>
      </c>
      <c r="T128" s="39">
        <v>0</v>
      </c>
      <c r="U128" s="39"/>
      <c r="V128" s="39"/>
      <c r="W128" s="39"/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/>
      <c r="AE128" s="39"/>
      <c r="AF128" s="39"/>
      <c r="AG128" s="39">
        <v>0</v>
      </c>
      <c r="AH128" s="39">
        <v>0</v>
      </c>
      <c r="AI128" s="39">
        <v>0</v>
      </c>
      <c r="AJ128" s="39">
        <v>0</v>
      </c>
      <c r="AK128" s="39">
        <v>0</v>
      </c>
      <c r="AL128" s="39">
        <v>0</v>
      </c>
    </row>
    <row r="129" spans="1:38" ht="20.100000000000001" customHeight="1" x14ac:dyDescent="0.2">
      <c r="D129" s="47" t="s">
        <v>115</v>
      </c>
      <c r="F129" s="48">
        <v>57</v>
      </c>
      <c r="G129" s="48">
        <v>936</v>
      </c>
      <c r="H129" s="48">
        <v>935</v>
      </c>
      <c r="I129" s="48">
        <v>58</v>
      </c>
      <c r="J129" s="48">
        <v>0</v>
      </c>
      <c r="K129" s="48">
        <v>0</v>
      </c>
      <c r="L129" s="49"/>
      <c r="M129" s="49"/>
      <c r="N129" s="49"/>
      <c r="O129" s="48">
        <v>0</v>
      </c>
      <c r="P129" s="48">
        <v>0</v>
      </c>
      <c r="Q129" s="48">
        <v>0</v>
      </c>
      <c r="R129" s="48">
        <v>0</v>
      </c>
      <c r="S129" s="48">
        <v>0</v>
      </c>
      <c r="T129" s="48">
        <v>0</v>
      </c>
      <c r="U129" s="49"/>
      <c r="V129" s="49"/>
      <c r="W129" s="49"/>
      <c r="X129" s="48">
        <v>0</v>
      </c>
      <c r="Y129" s="48">
        <v>0</v>
      </c>
      <c r="Z129" s="48">
        <v>0</v>
      </c>
      <c r="AA129" s="48">
        <v>0</v>
      </c>
      <c r="AB129" s="48">
        <v>0</v>
      </c>
      <c r="AC129" s="48">
        <v>0</v>
      </c>
      <c r="AD129" s="49"/>
      <c r="AE129" s="49"/>
      <c r="AF129" s="49"/>
      <c r="AG129" s="48">
        <v>0</v>
      </c>
      <c r="AH129" s="48">
        <v>0</v>
      </c>
      <c r="AI129" s="48">
        <v>0</v>
      </c>
      <c r="AJ129" s="48">
        <v>0</v>
      </c>
      <c r="AK129" s="48">
        <v>0</v>
      </c>
      <c r="AL129" s="48">
        <v>0</v>
      </c>
    </row>
    <row r="130" spans="1:38" ht="20.100000000000001" customHeight="1" x14ac:dyDescent="0.2">
      <c r="D130" s="50" t="s">
        <v>116</v>
      </c>
      <c r="F130" s="49">
        <v>31</v>
      </c>
      <c r="G130" s="49">
        <v>938</v>
      </c>
      <c r="H130" s="49">
        <v>929</v>
      </c>
      <c r="I130" s="49">
        <v>40</v>
      </c>
      <c r="J130" s="49">
        <v>0</v>
      </c>
      <c r="K130" s="49">
        <v>0</v>
      </c>
      <c r="L130" s="49"/>
      <c r="M130" s="49"/>
      <c r="N130" s="49"/>
      <c r="O130" s="49">
        <v>0</v>
      </c>
      <c r="P130" s="49">
        <v>7</v>
      </c>
      <c r="Q130" s="49">
        <v>7</v>
      </c>
      <c r="R130" s="49">
        <v>0</v>
      </c>
      <c r="S130" s="49">
        <v>0</v>
      </c>
      <c r="T130" s="49">
        <v>0</v>
      </c>
      <c r="U130" s="49"/>
      <c r="V130" s="49"/>
      <c r="W130" s="49"/>
      <c r="X130" s="49">
        <v>0</v>
      </c>
      <c r="Y130" s="49">
        <v>0</v>
      </c>
      <c r="Z130" s="49">
        <v>0</v>
      </c>
      <c r="AA130" s="49">
        <v>0</v>
      </c>
      <c r="AB130" s="49">
        <v>0</v>
      </c>
      <c r="AC130" s="49">
        <v>0</v>
      </c>
      <c r="AD130" s="49"/>
      <c r="AE130" s="49"/>
      <c r="AF130" s="49"/>
      <c r="AG130" s="49">
        <v>0</v>
      </c>
      <c r="AH130" s="49">
        <v>0</v>
      </c>
      <c r="AI130" s="49">
        <v>0</v>
      </c>
      <c r="AJ130" s="49">
        <v>0</v>
      </c>
      <c r="AK130" s="49">
        <v>0</v>
      </c>
      <c r="AL130" s="49">
        <v>0</v>
      </c>
    </row>
    <row r="131" spans="1:38" ht="20.100000000000001" customHeight="1" x14ac:dyDescent="0.2"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</row>
    <row r="132" spans="1:38" s="1" customFormat="1" ht="20.100000000000001" customHeight="1" x14ac:dyDescent="0.25">
      <c r="A132" s="3"/>
      <c r="B132" s="6"/>
      <c r="C132" s="51" t="s">
        <v>120</v>
      </c>
      <c r="D132" s="52"/>
      <c r="E132" s="5"/>
      <c r="F132" s="53">
        <v>359</v>
      </c>
      <c r="G132" s="53">
        <v>6546</v>
      </c>
      <c r="H132" s="53">
        <v>6590</v>
      </c>
      <c r="I132" s="53">
        <v>315</v>
      </c>
      <c r="J132" s="53">
        <v>0</v>
      </c>
      <c r="K132" s="53">
        <v>0</v>
      </c>
      <c r="L132" s="54"/>
      <c r="M132" s="54"/>
      <c r="N132" s="54"/>
      <c r="O132" s="53">
        <v>0</v>
      </c>
      <c r="P132" s="53">
        <v>29</v>
      </c>
      <c r="Q132" s="53">
        <v>29</v>
      </c>
      <c r="R132" s="53">
        <v>0</v>
      </c>
      <c r="S132" s="53">
        <v>0</v>
      </c>
      <c r="T132" s="53">
        <v>0</v>
      </c>
      <c r="U132" s="54"/>
      <c r="V132" s="54"/>
      <c r="W132" s="54"/>
      <c r="X132" s="53">
        <v>0</v>
      </c>
      <c r="Y132" s="53">
        <v>3</v>
      </c>
      <c r="Z132" s="53">
        <v>3</v>
      </c>
      <c r="AA132" s="53">
        <v>0</v>
      </c>
      <c r="AB132" s="53">
        <v>0</v>
      </c>
      <c r="AC132" s="53">
        <v>0</v>
      </c>
      <c r="AD132" s="54"/>
      <c r="AE132" s="54"/>
      <c r="AF132" s="54"/>
      <c r="AG132" s="53">
        <v>0</v>
      </c>
      <c r="AH132" s="53">
        <v>0</v>
      </c>
      <c r="AI132" s="53">
        <v>0</v>
      </c>
      <c r="AJ132" s="53">
        <v>0</v>
      </c>
      <c r="AK132" s="53">
        <v>0</v>
      </c>
      <c r="AL132" s="53">
        <v>0</v>
      </c>
    </row>
    <row r="133" spans="1:38" ht="20.100000000000001" customHeight="1" x14ac:dyDescent="0.2"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</row>
    <row r="134" spans="1:38" ht="20.100000000000001" customHeight="1" x14ac:dyDescent="0.2">
      <c r="B134" s="5"/>
      <c r="C134" s="3" t="s">
        <v>146</v>
      </c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</row>
    <row r="135" spans="1:38" ht="20.100000000000001" customHeight="1" x14ac:dyDescent="0.2">
      <c r="D135" s="2" t="s">
        <v>147</v>
      </c>
      <c r="F135" s="39">
        <v>11</v>
      </c>
      <c r="G135" s="39">
        <v>325</v>
      </c>
      <c r="H135" s="39">
        <v>324</v>
      </c>
      <c r="I135" s="39">
        <v>12</v>
      </c>
      <c r="J135" s="39">
        <v>0</v>
      </c>
      <c r="K135" s="39">
        <v>0</v>
      </c>
      <c r="L135" s="39"/>
      <c r="M135" s="39"/>
      <c r="N135" s="39"/>
      <c r="O135" s="39">
        <v>9</v>
      </c>
      <c r="P135" s="39">
        <v>186</v>
      </c>
      <c r="Q135" s="39">
        <v>189</v>
      </c>
      <c r="R135" s="39">
        <v>6</v>
      </c>
      <c r="S135" s="39">
        <v>0</v>
      </c>
      <c r="T135" s="39">
        <v>0</v>
      </c>
      <c r="U135" s="39"/>
      <c r="V135" s="39"/>
      <c r="W135" s="39"/>
      <c r="X135" s="39">
        <v>12</v>
      </c>
      <c r="Y135" s="39">
        <v>107</v>
      </c>
      <c r="Z135" s="39">
        <v>113</v>
      </c>
      <c r="AA135" s="39">
        <v>6</v>
      </c>
      <c r="AB135" s="39">
        <v>0</v>
      </c>
      <c r="AC135" s="39">
        <v>0</v>
      </c>
      <c r="AD135" s="39"/>
      <c r="AE135" s="39"/>
      <c r="AF135" s="39"/>
      <c r="AG135" s="39">
        <v>0</v>
      </c>
      <c r="AH135" s="39">
        <v>18</v>
      </c>
      <c r="AI135" s="39">
        <v>18</v>
      </c>
      <c r="AJ135" s="39">
        <v>0</v>
      </c>
      <c r="AK135" s="39">
        <v>0</v>
      </c>
      <c r="AL135" s="39">
        <v>0</v>
      </c>
    </row>
    <row r="136" spans="1:38" ht="20.100000000000001" customHeight="1" x14ac:dyDescent="0.2">
      <c r="D136" s="47" t="s">
        <v>148</v>
      </c>
      <c r="F136" s="48">
        <v>8</v>
      </c>
      <c r="G136" s="48">
        <v>320</v>
      </c>
      <c r="H136" s="48">
        <v>313</v>
      </c>
      <c r="I136" s="48">
        <v>15</v>
      </c>
      <c r="J136" s="48">
        <v>0</v>
      </c>
      <c r="K136" s="48">
        <v>0</v>
      </c>
      <c r="L136" s="49"/>
      <c r="M136" s="49"/>
      <c r="N136" s="49"/>
      <c r="O136" s="48">
        <v>8</v>
      </c>
      <c r="P136" s="48">
        <v>195</v>
      </c>
      <c r="Q136" s="48">
        <v>200</v>
      </c>
      <c r="R136" s="48">
        <v>3</v>
      </c>
      <c r="S136" s="48">
        <v>0</v>
      </c>
      <c r="T136" s="48">
        <v>0</v>
      </c>
      <c r="U136" s="49"/>
      <c r="V136" s="49"/>
      <c r="W136" s="49"/>
      <c r="X136" s="48">
        <v>7</v>
      </c>
      <c r="Y136" s="48">
        <v>99</v>
      </c>
      <c r="Z136" s="48">
        <v>102</v>
      </c>
      <c r="AA136" s="48">
        <v>4</v>
      </c>
      <c r="AB136" s="48">
        <v>0</v>
      </c>
      <c r="AC136" s="48">
        <v>0</v>
      </c>
      <c r="AD136" s="49"/>
      <c r="AE136" s="49"/>
      <c r="AF136" s="49"/>
      <c r="AG136" s="48">
        <v>0</v>
      </c>
      <c r="AH136" s="48">
        <v>21</v>
      </c>
      <c r="AI136" s="48">
        <v>21</v>
      </c>
      <c r="AJ136" s="48">
        <v>0</v>
      </c>
      <c r="AK136" s="48">
        <v>0</v>
      </c>
      <c r="AL136" s="48">
        <v>0</v>
      </c>
    </row>
    <row r="137" spans="1:38" ht="20.100000000000001" customHeight="1" x14ac:dyDescent="0.2">
      <c r="D137" s="2" t="s">
        <v>149</v>
      </c>
      <c r="F137" s="39">
        <v>16</v>
      </c>
      <c r="G137" s="39">
        <v>324</v>
      </c>
      <c r="H137" s="39">
        <v>335</v>
      </c>
      <c r="I137" s="39">
        <v>5</v>
      </c>
      <c r="J137" s="39">
        <v>0</v>
      </c>
      <c r="K137" s="39">
        <v>0</v>
      </c>
      <c r="L137" s="39"/>
      <c r="M137" s="39"/>
      <c r="N137" s="39"/>
      <c r="O137" s="39">
        <v>4</v>
      </c>
      <c r="P137" s="39">
        <v>176</v>
      </c>
      <c r="Q137" s="39">
        <v>178</v>
      </c>
      <c r="R137" s="39">
        <v>2</v>
      </c>
      <c r="S137" s="39">
        <v>0</v>
      </c>
      <c r="T137" s="39">
        <v>0</v>
      </c>
      <c r="U137" s="39"/>
      <c r="V137" s="39"/>
      <c r="W137" s="39"/>
      <c r="X137" s="39">
        <v>3</v>
      </c>
      <c r="Y137" s="39">
        <v>97</v>
      </c>
      <c r="Z137" s="39">
        <v>89</v>
      </c>
      <c r="AA137" s="39">
        <v>11</v>
      </c>
      <c r="AB137" s="39">
        <v>0</v>
      </c>
      <c r="AC137" s="39">
        <v>0</v>
      </c>
      <c r="AD137" s="39"/>
      <c r="AE137" s="39"/>
      <c r="AF137" s="39"/>
      <c r="AG137" s="39">
        <v>2</v>
      </c>
      <c r="AH137" s="39">
        <v>27</v>
      </c>
      <c r="AI137" s="39">
        <v>29</v>
      </c>
      <c r="AJ137" s="39">
        <v>0</v>
      </c>
      <c r="AK137" s="39">
        <v>0</v>
      </c>
      <c r="AL137" s="39">
        <v>0</v>
      </c>
    </row>
    <row r="138" spans="1:38" ht="20.100000000000001" customHeight="1" x14ac:dyDescent="0.2">
      <c r="D138" s="47" t="s">
        <v>150</v>
      </c>
      <c r="F138" s="48">
        <v>8</v>
      </c>
      <c r="G138" s="48">
        <v>329</v>
      </c>
      <c r="H138" s="48">
        <v>328</v>
      </c>
      <c r="I138" s="48">
        <v>9</v>
      </c>
      <c r="J138" s="48">
        <v>0</v>
      </c>
      <c r="K138" s="48">
        <v>0</v>
      </c>
      <c r="L138" s="49"/>
      <c r="M138" s="49"/>
      <c r="N138" s="49"/>
      <c r="O138" s="48">
        <v>8</v>
      </c>
      <c r="P138" s="48">
        <v>188</v>
      </c>
      <c r="Q138" s="48">
        <v>193</v>
      </c>
      <c r="R138" s="48">
        <v>3</v>
      </c>
      <c r="S138" s="48">
        <v>0</v>
      </c>
      <c r="T138" s="48">
        <v>0</v>
      </c>
      <c r="U138" s="49"/>
      <c r="V138" s="49"/>
      <c r="W138" s="49"/>
      <c r="X138" s="48">
        <v>8</v>
      </c>
      <c r="Y138" s="48">
        <v>95</v>
      </c>
      <c r="Z138" s="48">
        <v>95</v>
      </c>
      <c r="AA138" s="48">
        <v>8</v>
      </c>
      <c r="AB138" s="48">
        <v>0</v>
      </c>
      <c r="AC138" s="48">
        <v>0</v>
      </c>
      <c r="AD138" s="49"/>
      <c r="AE138" s="49"/>
      <c r="AF138" s="49"/>
      <c r="AG138" s="48">
        <v>0</v>
      </c>
      <c r="AH138" s="48">
        <v>15</v>
      </c>
      <c r="AI138" s="48">
        <v>15</v>
      </c>
      <c r="AJ138" s="48">
        <v>0</v>
      </c>
      <c r="AK138" s="48">
        <v>0</v>
      </c>
      <c r="AL138" s="48">
        <v>0</v>
      </c>
    </row>
    <row r="139" spans="1:38" ht="20.100000000000001" customHeight="1" x14ac:dyDescent="0.2">
      <c r="D139" s="2" t="s">
        <v>151</v>
      </c>
      <c r="F139" s="39">
        <v>18</v>
      </c>
      <c r="G139" s="39">
        <v>311</v>
      </c>
      <c r="H139" s="39">
        <v>320</v>
      </c>
      <c r="I139" s="39">
        <v>9</v>
      </c>
      <c r="J139" s="39">
        <v>0</v>
      </c>
      <c r="K139" s="39">
        <v>0</v>
      </c>
      <c r="L139" s="39"/>
      <c r="M139" s="39"/>
      <c r="N139" s="39"/>
      <c r="O139" s="39">
        <v>11</v>
      </c>
      <c r="P139" s="39">
        <v>197</v>
      </c>
      <c r="Q139" s="39">
        <v>204</v>
      </c>
      <c r="R139" s="39">
        <v>4</v>
      </c>
      <c r="S139" s="39">
        <v>0</v>
      </c>
      <c r="T139" s="39">
        <v>0</v>
      </c>
      <c r="U139" s="39"/>
      <c r="V139" s="39"/>
      <c r="W139" s="39"/>
      <c r="X139" s="39">
        <v>1</v>
      </c>
      <c r="Y139" s="39">
        <v>102</v>
      </c>
      <c r="Z139" s="39">
        <v>100</v>
      </c>
      <c r="AA139" s="39">
        <v>3</v>
      </c>
      <c r="AB139" s="39">
        <v>0</v>
      </c>
      <c r="AC139" s="39">
        <v>0</v>
      </c>
      <c r="AD139" s="39"/>
      <c r="AE139" s="39"/>
      <c r="AF139" s="39"/>
      <c r="AG139" s="39">
        <v>1</v>
      </c>
      <c r="AH139" s="39">
        <v>20</v>
      </c>
      <c r="AI139" s="39">
        <v>21</v>
      </c>
      <c r="AJ139" s="39">
        <v>0</v>
      </c>
      <c r="AK139" s="39">
        <v>0</v>
      </c>
      <c r="AL139" s="39">
        <v>0</v>
      </c>
    </row>
    <row r="140" spans="1:38" ht="20.100000000000001" customHeight="1" x14ac:dyDescent="0.2">
      <c r="D140" s="47" t="s">
        <v>152</v>
      </c>
      <c r="F140" s="48">
        <v>0</v>
      </c>
      <c r="G140" s="48">
        <v>76</v>
      </c>
      <c r="H140" s="48">
        <v>62</v>
      </c>
      <c r="I140" s="48">
        <v>14</v>
      </c>
      <c r="J140" s="48">
        <v>0</v>
      </c>
      <c r="K140" s="48">
        <v>0</v>
      </c>
      <c r="L140" s="49"/>
      <c r="M140" s="49"/>
      <c r="N140" s="49"/>
      <c r="O140" s="48">
        <v>0</v>
      </c>
      <c r="P140" s="48">
        <v>37</v>
      </c>
      <c r="Q140" s="48">
        <v>35</v>
      </c>
      <c r="R140" s="48">
        <v>2</v>
      </c>
      <c r="S140" s="48">
        <v>0</v>
      </c>
      <c r="T140" s="48">
        <v>0</v>
      </c>
      <c r="U140" s="49"/>
      <c r="V140" s="49"/>
      <c r="W140" s="49"/>
      <c r="X140" s="48">
        <v>0</v>
      </c>
      <c r="Y140" s="48">
        <v>21</v>
      </c>
      <c r="Z140" s="48">
        <v>13</v>
      </c>
      <c r="AA140" s="48">
        <v>8</v>
      </c>
      <c r="AB140" s="48">
        <v>0</v>
      </c>
      <c r="AC140" s="48">
        <v>0</v>
      </c>
      <c r="AD140" s="49"/>
      <c r="AE140" s="49"/>
      <c r="AF140" s="49"/>
      <c r="AG140" s="48">
        <v>0</v>
      </c>
      <c r="AH140" s="48">
        <v>2</v>
      </c>
      <c r="AI140" s="48">
        <v>2</v>
      </c>
      <c r="AJ140" s="48">
        <v>0</v>
      </c>
      <c r="AK140" s="48">
        <v>0</v>
      </c>
      <c r="AL140" s="48">
        <v>0</v>
      </c>
    </row>
    <row r="141" spans="1:38" ht="20.100000000000001" customHeight="1" x14ac:dyDescent="0.2"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</row>
    <row r="142" spans="1:38" s="1" customFormat="1" ht="20.100000000000001" customHeight="1" x14ac:dyDescent="0.25">
      <c r="A142" s="3"/>
      <c r="B142" s="6"/>
      <c r="C142" s="51" t="s">
        <v>153</v>
      </c>
      <c r="D142" s="52"/>
      <c r="E142" s="5"/>
      <c r="F142" s="53">
        <v>61</v>
      </c>
      <c r="G142" s="53">
        <v>1685</v>
      </c>
      <c r="H142" s="53">
        <v>1682</v>
      </c>
      <c r="I142" s="53">
        <v>64</v>
      </c>
      <c r="J142" s="53">
        <v>0</v>
      </c>
      <c r="K142" s="53">
        <v>0</v>
      </c>
      <c r="L142" s="54"/>
      <c r="M142" s="54"/>
      <c r="N142" s="54"/>
      <c r="O142" s="53">
        <v>40</v>
      </c>
      <c r="P142" s="53">
        <v>979</v>
      </c>
      <c r="Q142" s="53">
        <v>999</v>
      </c>
      <c r="R142" s="53">
        <v>20</v>
      </c>
      <c r="S142" s="53">
        <v>0</v>
      </c>
      <c r="T142" s="53">
        <v>0</v>
      </c>
      <c r="U142" s="54"/>
      <c r="V142" s="54"/>
      <c r="W142" s="54"/>
      <c r="X142" s="53">
        <v>31</v>
      </c>
      <c r="Y142" s="53">
        <v>521</v>
      </c>
      <c r="Z142" s="53">
        <v>512</v>
      </c>
      <c r="AA142" s="53">
        <v>40</v>
      </c>
      <c r="AB142" s="53">
        <v>0</v>
      </c>
      <c r="AC142" s="53">
        <v>0</v>
      </c>
      <c r="AD142" s="54"/>
      <c r="AE142" s="54"/>
      <c r="AF142" s="54"/>
      <c r="AG142" s="53">
        <v>3</v>
      </c>
      <c r="AH142" s="53">
        <v>103</v>
      </c>
      <c r="AI142" s="53">
        <v>106</v>
      </c>
      <c r="AJ142" s="53">
        <v>0</v>
      </c>
      <c r="AK142" s="53">
        <v>0</v>
      </c>
      <c r="AL142" s="53">
        <v>0</v>
      </c>
    </row>
    <row r="143" spans="1:38" ht="20.100000000000001" customHeight="1" x14ac:dyDescent="0.2"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</row>
    <row r="144" spans="1:38" ht="20.100000000000001" customHeight="1" x14ac:dyDescent="0.2">
      <c r="C144" s="3" t="s">
        <v>154</v>
      </c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</row>
    <row r="145" spans="1:38" ht="20.100000000000001" customHeight="1" x14ac:dyDescent="0.2">
      <c r="D145" s="2" t="s">
        <v>122</v>
      </c>
      <c r="F145" s="39">
        <v>15</v>
      </c>
      <c r="G145" s="39">
        <v>586</v>
      </c>
      <c r="H145" s="39">
        <v>567</v>
      </c>
      <c r="I145" s="39">
        <v>34</v>
      </c>
      <c r="J145" s="39">
        <v>0</v>
      </c>
      <c r="K145" s="39">
        <v>0</v>
      </c>
      <c r="L145" s="39"/>
      <c r="M145" s="39"/>
      <c r="N145" s="39"/>
      <c r="O145" s="39">
        <v>6</v>
      </c>
      <c r="P145" s="39">
        <v>145</v>
      </c>
      <c r="Q145" s="39">
        <v>150</v>
      </c>
      <c r="R145" s="39">
        <v>1</v>
      </c>
      <c r="S145" s="39">
        <v>0</v>
      </c>
      <c r="T145" s="39">
        <v>0</v>
      </c>
      <c r="U145" s="39"/>
      <c r="V145" s="39"/>
      <c r="W145" s="39"/>
      <c r="X145" s="39">
        <v>12</v>
      </c>
      <c r="Y145" s="39">
        <v>277</v>
      </c>
      <c r="Z145" s="39">
        <v>273</v>
      </c>
      <c r="AA145" s="39">
        <v>16</v>
      </c>
      <c r="AB145" s="39">
        <v>0</v>
      </c>
      <c r="AC145" s="39">
        <v>0</v>
      </c>
      <c r="AD145" s="39"/>
      <c r="AE145" s="39"/>
      <c r="AF145" s="39"/>
      <c r="AG145" s="39">
        <v>2</v>
      </c>
      <c r="AH145" s="39">
        <v>86</v>
      </c>
      <c r="AI145" s="39">
        <v>85</v>
      </c>
      <c r="AJ145" s="39">
        <v>3</v>
      </c>
      <c r="AK145" s="39">
        <v>0</v>
      </c>
      <c r="AL145" s="39">
        <v>0</v>
      </c>
    </row>
    <row r="146" spans="1:38" ht="20.100000000000001" customHeight="1" x14ac:dyDescent="0.2">
      <c r="D146" s="47" t="s">
        <v>135</v>
      </c>
      <c r="F146" s="48">
        <v>88</v>
      </c>
      <c r="G146" s="48">
        <v>552</v>
      </c>
      <c r="H146" s="48">
        <v>540</v>
      </c>
      <c r="I146" s="48">
        <v>100</v>
      </c>
      <c r="J146" s="48">
        <v>0</v>
      </c>
      <c r="K146" s="48">
        <v>0</v>
      </c>
      <c r="L146" s="49"/>
      <c r="M146" s="49"/>
      <c r="N146" s="49"/>
      <c r="O146" s="48">
        <v>30</v>
      </c>
      <c r="P146" s="48">
        <v>80</v>
      </c>
      <c r="Q146" s="48">
        <v>78</v>
      </c>
      <c r="R146" s="48">
        <v>32</v>
      </c>
      <c r="S146" s="48">
        <v>0</v>
      </c>
      <c r="T146" s="48">
        <v>0</v>
      </c>
      <c r="U146" s="49"/>
      <c r="V146" s="49"/>
      <c r="W146" s="49"/>
      <c r="X146" s="48">
        <v>86</v>
      </c>
      <c r="Y146" s="48">
        <v>399</v>
      </c>
      <c r="Z146" s="48">
        <v>384</v>
      </c>
      <c r="AA146" s="48">
        <v>101</v>
      </c>
      <c r="AB146" s="48">
        <v>0</v>
      </c>
      <c r="AC146" s="48">
        <v>0</v>
      </c>
      <c r="AD146" s="49"/>
      <c r="AE146" s="49"/>
      <c r="AF146" s="49"/>
      <c r="AG146" s="48">
        <v>10</v>
      </c>
      <c r="AH146" s="48">
        <v>75</v>
      </c>
      <c r="AI146" s="48">
        <v>74</v>
      </c>
      <c r="AJ146" s="48">
        <v>11</v>
      </c>
      <c r="AK146" s="48">
        <v>0</v>
      </c>
      <c r="AL146" s="48">
        <v>0</v>
      </c>
    </row>
    <row r="147" spans="1:38" ht="20.100000000000001" customHeight="1" x14ac:dyDescent="0.2">
      <c r="D147" s="2" t="s">
        <v>113</v>
      </c>
      <c r="F147" s="39">
        <v>31</v>
      </c>
      <c r="G147" s="39">
        <v>603</v>
      </c>
      <c r="H147" s="39">
        <v>611</v>
      </c>
      <c r="I147" s="39">
        <v>23</v>
      </c>
      <c r="J147" s="39">
        <v>0</v>
      </c>
      <c r="K147" s="39">
        <v>0</v>
      </c>
      <c r="L147" s="39"/>
      <c r="M147" s="39"/>
      <c r="N147" s="39"/>
      <c r="O147" s="39">
        <v>5</v>
      </c>
      <c r="P147" s="39">
        <v>105</v>
      </c>
      <c r="Q147" s="39">
        <v>107</v>
      </c>
      <c r="R147" s="39">
        <v>3</v>
      </c>
      <c r="S147" s="39">
        <v>0</v>
      </c>
      <c r="T147" s="39">
        <v>0</v>
      </c>
      <c r="U147" s="39"/>
      <c r="V147" s="39"/>
      <c r="W147" s="39"/>
      <c r="X147" s="39">
        <v>27</v>
      </c>
      <c r="Y147" s="39">
        <v>267</v>
      </c>
      <c r="Z147" s="39">
        <v>272</v>
      </c>
      <c r="AA147" s="39">
        <v>22</v>
      </c>
      <c r="AB147" s="39">
        <v>0</v>
      </c>
      <c r="AC147" s="39">
        <v>0</v>
      </c>
      <c r="AD147" s="39"/>
      <c r="AE147" s="39"/>
      <c r="AF147" s="39"/>
      <c r="AG147" s="39">
        <v>2</v>
      </c>
      <c r="AH147" s="39">
        <v>115</v>
      </c>
      <c r="AI147" s="39">
        <v>112</v>
      </c>
      <c r="AJ147" s="39">
        <v>5</v>
      </c>
      <c r="AK147" s="39">
        <v>0</v>
      </c>
      <c r="AL147" s="39">
        <v>0</v>
      </c>
    </row>
    <row r="148" spans="1:38" ht="20.100000000000001" customHeight="1" x14ac:dyDescent="0.2">
      <c r="D148" s="47" t="s">
        <v>136</v>
      </c>
      <c r="F148" s="48">
        <v>20</v>
      </c>
      <c r="G148" s="48">
        <v>620</v>
      </c>
      <c r="H148" s="48">
        <v>604</v>
      </c>
      <c r="I148" s="48">
        <v>36</v>
      </c>
      <c r="J148" s="48">
        <v>0</v>
      </c>
      <c r="K148" s="48">
        <v>0</v>
      </c>
      <c r="L148" s="49"/>
      <c r="M148" s="49"/>
      <c r="N148" s="49"/>
      <c r="O148" s="48">
        <v>7</v>
      </c>
      <c r="P148" s="48">
        <v>102</v>
      </c>
      <c r="Q148" s="48">
        <v>108</v>
      </c>
      <c r="R148" s="48">
        <v>1</v>
      </c>
      <c r="S148" s="48">
        <v>0</v>
      </c>
      <c r="T148" s="48">
        <v>0</v>
      </c>
      <c r="U148" s="49"/>
      <c r="V148" s="49"/>
      <c r="W148" s="49"/>
      <c r="X148" s="48">
        <v>15</v>
      </c>
      <c r="Y148" s="48">
        <v>275</v>
      </c>
      <c r="Z148" s="48">
        <v>271</v>
      </c>
      <c r="AA148" s="48">
        <v>19</v>
      </c>
      <c r="AB148" s="48">
        <v>0</v>
      </c>
      <c r="AC148" s="48">
        <v>0</v>
      </c>
      <c r="AD148" s="49"/>
      <c r="AE148" s="49"/>
      <c r="AF148" s="49"/>
      <c r="AG148" s="48">
        <v>2</v>
      </c>
      <c r="AH148" s="48">
        <v>83</v>
      </c>
      <c r="AI148" s="48">
        <v>84</v>
      </c>
      <c r="AJ148" s="48">
        <v>1</v>
      </c>
      <c r="AK148" s="48">
        <v>0</v>
      </c>
      <c r="AL148" s="48">
        <v>0</v>
      </c>
    </row>
    <row r="149" spans="1:38" ht="20.100000000000001" customHeight="1" x14ac:dyDescent="0.2">
      <c r="D149" s="2" t="s">
        <v>114</v>
      </c>
      <c r="F149" s="39">
        <v>45</v>
      </c>
      <c r="G149" s="39">
        <v>900</v>
      </c>
      <c r="H149" s="39">
        <v>898</v>
      </c>
      <c r="I149" s="39">
        <v>47</v>
      </c>
      <c r="J149" s="39">
        <v>0</v>
      </c>
      <c r="K149" s="39">
        <v>0</v>
      </c>
      <c r="L149" s="39"/>
      <c r="M149" s="39"/>
      <c r="N149" s="39"/>
      <c r="O149" s="39">
        <v>10</v>
      </c>
      <c r="P149" s="39">
        <v>408</v>
      </c>
      <c r="Q149" s="39">
        <v>415</v>
      </c>
      <c r="R149" s="39">
        <v>3</v>
      </c>
      <c r="S149" s="39">
        <v>0</v>
      </c>
      <c r="T149" s="39">
        <v>0</v>
      </c>
      <c r="U149" s="39"/>
      <c r="V149" s="39"/>
      <c r="W149" s="39"/>
      <c r="X149" s="39">
        <v>9</v>
      </c>
      <c r="Y149" s="39">
        <v>224</v>
      </c>
      <c r="Z149" s="39">
        <v>222</v>
      </c>
      <c r="AA149" s="39">
        <v>11</v>
      </c>
      <c r="AB149" s="39">
        <v>0</v>
      </c>
      <c r="AC149" s="39">
        <v>0</v>
      </c>
      <c r="AD149" s="39"/>
      <c r="AE149" s="39"/>
      <c r="AF149" s="39"/>
      <c r="AG149" s="39">
        <v>1</v>
      </c>
      <c r="AH149" s="39">
        <v>79</v>
      </c>
      <c r="AI149" s="39">
        <v>77</v>
      </c>
      <c r="AJ149" s="39">
        <v>3</v>
      </c>
      <c r="AK149" s="39">
        <v>0</v>
      </c>
      <c r="AL149" s="39">
        <v>0</v>
      </c>
    </row>
    <row r="150" spans="1:38" ht="20.100000000000001" customHeight="1" x14ac:dyDescent="0.2">
      <c r="D150" s="47" t="s">
        <v>115</v>
      </c>
      <c r="F150" s="48">
        <v>205</v>
      </c>
      <c r="G150" s="48">
        <v>1168</v>
      </c>
      <c r="H150" s="48">
        <v>1164</v>
      </c>
      <c r="I150" s="48">
        <v>209</v>
      </c>
      <c r="J150" s="48">
        <v>0</v>
      </c>
      <c r="K150" s="48">
        <v>0</v>
      </c>
      <c r="L150" s="49"/>
      <c r="M150" s="49"/>
      <c r="N150" s="49"/>
      <c r="O150" s="48">
        <v>21</v>
      </c>
      <c r="P150" s="48">
        <v>108</v>
      </c>
      <c r="Q150" s="48">
        <v>108</v>
      </c>
      <c r="R150" s="48">
        <v>21</v>
      </c>
      <c r="S150" s="48">
        <v>0</v>
      </c>
      <c r="T150" s="48">
        <v>0</v>
      </c>
      <c r="U150" s="49"/>
      <c r="V150" s="49"/>
      <c r="W150" s="49"/>
      <c r="X150" s="48">
        <v>61</v>
      </c>
      <c r="Y150" s="48">
        <v>235</v>
      </c>
      <c r="Z150" s="48">
        <v>223</v>
      </c>
      <c r="AA150" s="48">
        <v>73</v>
      </c>
      <c r="AB150" s="48">
        <v>0</v>
      </c>
      <c r="AC150" s="48">
        <v>0</v>
      </c>
      <c r="AD150" s="49"/>
      <c r="AE150" s="49"/>
      <c r="AF150" s="49"/>
      <c r="AG150" s="48">
        <v>20</v>
      </c>
      <c r="AH150" s="48">
        <v>79</v>
      </c>
      <c r="AI150" s="48">
        <v>80</v>
      </c>
      <c r="AJ150" s="48">
        <v>19</v>
      </c>
      <c r="AK150" s="48">
        <v>0</v>
      </c>
      <c r="AL150" s="48">
        <v>0</v>
      </c>
    </row>
    <row r="151" spans="1:38" ht="20.100000000000001" customHeight="1" x14ac:dyDescent="0.2">
      <c r="D151" s="2" t="s">
        <v>102</v>
      </c>
      <c r="F151" s="39">
        <v>55</v>
      </c>
      <c r="G151" s="39">
        <v>594</v>
      </c>
      <c r="H151" s="39">
        <v>596</v>
      </c>
      <c r="I151" s="39">
        <v>53</v>
      </c>
      <c r="J151" s="39">
        <v>0</v>
      </c>
      <c r="K151" s="39">
        <v>0</v>
      </c>
      <c r="L151" s="39"/>
      <c r="M151" s="39"/>
      <c r="N151" s="39"/>
      <c r="O151" s="39">
        <v>28</v>
      </c>
      <c r="P151" s="39">
        <v>133</v>
      </c>
      <c r="Q151" s="39">
        <v>134</v>
      </c>
      <c r="R151" s="39">
        <v>27</v>
      </c>
      <c r="S151" s="39">
        <v>0</v>
      </c>
      <c r="T151" s="39">
        <v>0</v>
      </c>
      <c r="U151" s="39"/>
      <c r="V151" s="39"/>
      <c r="W151" s="39"/>
      <c r="X151" s="39">
        <v>27</v>
      </c>
      <c r="Y151" s="39">
        <v>262</v>
      </c>
      <c r="Z151" s="39">
        <v>254</v>
      </c>
      <c r="AA151" s="39">
        <v>35</v>
      </c>
      <c r="AB151" s="39">
        <v>0</v>
      </c>
      <c r="AC151" s="39">
        <v>0</v>
      </c>
      <c r="AD151" s="39"/>
      <c r="AE151" s="39"/>
      <c r="AF151" s="39"/>
      <c r="AG151" s="39">
        <v>0</v>
      </c>
      <c r="AH151" s="39">
        <v>91</v>
      </c>
      <c r="AI151" s="39">
        <v>86</v>
      </c>
      <c r="AJ151" s="39">
        <v>5</v>
      </c>
      <c r="AK151" s="39">
        <v>0</v>
      </c>
      <c r="AL151" s="39">
        <v>0</v>
      </c>
    </row>
    <row r="152" spans="1:38" ht="20.100000000000001" customHeight="1" x14ac:dyDescent="0.2">
      <c r="D152" s="47" t="s">
        <v>155</v>
      </c>
      <c r="F152" s="48">
        <v>25</v>
      </c>
      <c r="G152" s="48">
        <v>596</v>
      </c>
      <c r="H152" s="48">
        <v>588</v>
      </c>
      <c r="I152" s="48">
        <v>33</v>
      </c>
      <c r="J152" s="48">
        <v>0</v>
      </c>
      <c r="K152" s="48">
        <v>0</v>
      </c>
      <c r="L152" s="49"/>
      <c r="M152" s="49"/>
      <c r="N152" s="49"/>
      <c r="O152" s="48">
        <v>11</v>
      </c>
      <c r="P152" s="48">
        <v>111</v>
      </c>
      <c r="Q152" s="48">
        <v>116</v>
      </c>
      <c r="R152" s="48">
        <v>6</v>
      </c>
      <c r="S152" s="48">
        <v>0</v>
      </c>
      <c r="T152" s="48">
        <v>0</v>
      </c>
      <c r="U152" s="49"/>
      <c r="V152" s="49"/>
      <c r="W152" s="49"/>
      <c r="X152" s="48">
        <v>9</v>
      </c>
      <c r="Y152" s="48">
        <v>284</v>
      </c>
      <c r="Z152" s="48">
        <v>279</v>
      </c>
      <c r="AA152" s="48">
        <v>14</v>
      </c>
      <c r="AB152" s="48">
        <v>0</v>
      </c>
      <c r="AC152" s="48">
        <v>0</v>
      </c>
      <c r="AD152" s="49"/>
      <c r="AE152" s="49"/>
      <c r="AF152" s="49"/>
      <c r="AG152" s="48">
        <v>0</v>
      </c>
      <c r="AH152" s="48">
        <v>82</v>
      </c>
      <c r="AI152" s="48">
        <v>80</v>
      </c>
      <c r="AJ152" s="48">
        <v>2</v>
      </c>
      <c r="AK152" s="48">
        <v>0</v>
      </c>
      <c r="AL152" s="48">
        <v>0</v>
      </c>
    </row>
    <row r="153" spans="1:38" ht="20.100000000000001" customHeight="1" x14ac:dyDescent="0.2">
      <c r="D153" s="2" t="s">
        <v>104</v>
      </c>
      <c r="F153" s="39">
        <v>59</v>
      </c>
      <c r="G153" s="39">
        <v>1056</v>
      </c>
      <c r="H153" s="39">
        <v>1058</v>
      </c>
      <c r="I153" s="39">
        <v>57</v>
      </c>
      <c r="J153" s="39">
        <v>0</v>
      </c>
      <c r="K153" s="39">
        <v>0</v>
      </c>
      <c r="L153" s="39"/>
      <c r="M153" s="39"/>
      <c r="N153" s="39"/>
      <c r="O153" s="39">
        <v>2</v>
      </c>
      <c r="P153" s="39">
        <v>238</v>
      </c>
      <c r="Q153" s="39">
        <v>233</v>
      </c>
      <c r="R153" s="39">
        <v>7</v>
      </c>
      <c r="S153" s="39">
        <v>0</v>
      </c>
      <c r="T153" s="39">
        <v>0</v>
      </c>
      <c r="U153" s="39"/>
      <c r="V153" s="39"/>
      <c r="W153" s="39"/>
      <c r="X153" s="39">
        <v>17</v>
      </c>
      <c r="Y153" s="39">
        <v>229</v>
      </c>
      <c r="Z153" s="39">
        <v>235</v>
      </c>
      <c r="AA153" s="39">
        <v>11</v>
      </c>
      <c r="AB153" s="39">
        <v>0</v>
      </c>
      <c r="AC153" s="39">
        <v>0</v>
      </c>
      <c r="AD153" s="39"/>
      <c r="AE153" s="39"/>
      <c r="AF153" s="39"/>
      <c r="AG153" s="39">
        <v>0</v>
      </c>
      <c r="AH153" s="39">
        <v>85</v>
      </c>
      <c r="AI153" s="39">
        <v>80</v>
      </c>
      <c r="AJ153" s="39">
        <v>5</v>
      </c>
      <c r="AK153" s="39">
        <v>0</v>
      </c>
      <c r="AL153" s="39">
        <v>0</v>
      </c>
    </row>
    <row r="154" spans="1:38" ht="20.100000000000001" customHeight="1" x14ac:dyDescent="0.2">
      <c r="D154" s="47" t="s">
        <v>105</v>
      </c>
      <c r="F154" s="48">
        <v>29</v>
      </c>
      <c r="G154" s="48">
        <v>626</v>
      </c>
      <c r="H154" s="48">
        <v>630</v>
      </c>
      <c r="I154" s="48">
        <v>25</v>
      </c>
      <c r="J154" s="48">
        <v>0</v>
      </c>
      <c r="K154" s="48">
        <v>0</v>
      </c>
      <c r="L154" s="49"/>
      <c r="M154" s="49"/>
      <c r="N154" s="49"/>
      <c r="O154" s="48">
        <v>0</v>
      </c>
      <c r="P154" s="48">
        <v>77</v>
      </c>
      <c r="Q154" s="48">
        <v>74</v>
      </c>
      <c r="R154" s="48">
        <v>3</v>
      </c>
      <c r="S154" s="48">
        <v>0</v>
      </c>
      <c r="T154" s="48">
        <v>0</v>
      </c>
      <c r="U154" s="49"/>
      <c r="V154" s="49"/>
      <c r="W154" s="49"/>
      <c r="X154" s="48">
        <v>14</v>
      </c>
      <c r="Y154" s="48">
        <v>273</v>
      </c>
      <c r="Z154" s="48">
        <v>268</v>
      </c>
      <c r="AA154" s="48">
        <v>19</v>
      </c>
      <c r="AB154" s="48">
        <v>0</v>
      </c>
      <c r="AC154" s="48">
        <v>0</v>
      </c>
      <c r="AD154" s="49"/>
      <c r="AE154" s="49"/>
      <c r="AF154" s="49"/>
      <c r="AG154" s="48">
        <v>9</v>
      </c>
      <c r="AH154" s="48">
        <v>103</v>
      </c>
      <c r="AI154" s="48">
        <v>102</v>
      </c>
      <c r="AJ154" s="48">
        <v>10</v>
      </c>
      <c r="AK154" s="48">
        <v>0</v>
      </c>
      <c r="AL154" s="48">
        <v>0</v>
      </c>
    </row>
    <row r="155" spans="1:38" ht="20.100000000000001" customHeight="1" x14ac:dyDescent="0.2">
      <c r="D155" s="2" t="s">
        <v>156</v>
      </c>
      <c r="F155" s="39">
        <v>27</v>
      </c>
      <c r="G155" s="39">
        <v>634</v>
      </c>
      <c r="H155" s="39">
        <v>640</v>
      </c>
      <c r="I155" s="39">
        <v>21</v>
      </c>
      <c r="J155" s="39">
        <v>0</v>
      </c>
      <c r="K155" s="39">
        <v>0</v>
      </c>
      <c r="L155" s="39"/>
      <c r="M155" s="39"/>
      <c r="N155" s="39"/>
      <c r="O155" s="39">
        <v>5</v>
      </c>
      <c r="P155" s="39">
        <v>101</v>
      </c>
      <c r="Q155" s="39">
        <v>102</v>
      </c>
      <c r="R155" s="39">
        <v>4</v>
      </c>
      <c r="S155" s="39">
        <v>0</v>
      </c>
      <c r="T155" s="39">
        <v>0</v>
      </c>
      <c r="U155" s="39"/>
      <c r="V155" s="39"/>
      <c r="W155" s="39"/>
      <c r="X155" s="39">
        <v>19</v>
      </c>
      <c r="Y155" s="39">
        <v>274</v>
      </c>
      <c r="Z155" s="39">
        <v>276</v>
      </c>
      <c r="AA155" s="39">
        <v>17</v>
      </c>
      <c r="AB155" s="39">
        <v>0</v>
      </c>
      <c r="AC155" s="39">
        <v>0</v>
      </c>
      <c r="AD155" s="39"/>
      <c r="AE155" s="39"/>
      <c r="AF155" s="39"/>
      <c r="AG155" s="39">
        <v>1</v>
      </c>
      <c r="AH155" s="39">
        <v>80</v>
      </c>
      <c r="AI155" s="39">
        <v>78</v>
      </c>
      <c r="AJ155" s="39">
        <v>3</v>
      </c>
      <c r="AK155" s="39">
        <v>0</v>
      </c>
      <c r="AL155" s="39">
        <v>0</v>
      </c>
    </row>
    <row r="156" spans="1:38" ht="20.100000000000001" customHeight="1" x14ac:dyDescent="0.2">
      <c r="D156" s="47" t="s">
        <v>157</v>
      </c>
      <c r="F156" s="48">
        <v>65</v>
      </c>
      <c r="G156" s="48">
        <v>1049</v>
      </c>
      <c r="H156" s="48">
        <v>1044</v>
      </c>
      <c r="I156" s="48">
        <v>70</v>
      </c>
      <c r="J156" s="48">
        <v>0</v>
      </c>
      <c r="K156" s="48">
        <v>0</v>
      </c>
      <c r="L156" s="49"/>
      <c r="M156" s="49"/>
      <c r="N156" s="49"/>
      <c r="O156" s="48">
        <v>11</v>
      </c>
      <c r="P156" s="48">
        <v>233</v>
      </c>
      <c r="Q156" s="48">
        <v>237</v>
      </c>
      <c r="R156" s="48">
        <v>7</v>
      </c>
      <c r="S156" s="48">
        <v>0</v>
      </c>
      <c r="T156" s="48">
        <v>0</v>
      </c>
      <c r="U156" s="49"/>
      <c r="V156" s="49"/>
      <c r="W156" s="49"/>
      <c r="X156" s="48">
        <v>29</v>
      </c>
      <c r="Y156" s="48">
        <v>236</v>
      </c>
      <c r="Z156" s="48">
        <v>246</v>
      </c>
      <c r="AA156" s="48">
        <v>19</v>
      </c>
      <c r="AB156" s="48">
        <v>0</v>
      </c>
      <c r="AC156" s="48">
        <v>0</v>
      </c>
      <c r="AD156" s="49"/>
      <c r="AE156" s="49"/>
      <c r="AF156" s="49"/>
      <c r="AG156" s="48">
        <v>3</v>
      </c>
      <c r="AH156" s="48">
        <v>79</v>
      </c>
      <c r="AI156" s="48">
        <v>78</v>
      </c>
      <c r="AJ156" s="48">
        <v>4</v>
      </c>
      <c r="AK156" s="48">
        <v>0</v>
      </c>
      <c r="AL156" s="48">
        <v>0</v>
      </c>
    </row>
    <row r="157" spans="1:38" ht="20.100000000000001" customHeight="1" x14ac:dyDescent="0.2">
      <c r="D157" s="2" t="s">
        <v>158</v>
      </c>
      <c r="F157" s="39">
        <v>25</v>
      </c>
      <c r="G157" s="39">
        <v>598</v>
      </c>
      <c r="H157" s="39">
        <v>595</v>
      </c>
      <c r="I157" s="39">
        <v>28</v>
      </c>
      <c r="J157" s="39">
        <v>0</v>
      </c>
      <c r="K157" s="39">
        <v>0</v>
      </c>
      <c r="L157" s="39"/>
      <c r="M157" s="39"/>
      <c r="N157" s="39"/>
      <c r="O157" s="39">
        <v>2</v>
      </c>
      <c r="P157" s="39">
        <v>129</v>
      </c>
      <c r="Q157" s="39">
        <v>127</v>
      </c>
      <c r="R157" s="39">
        <v>4</v>
      </c>
      <c r="S157" s="39">
        <v>0</v>
      </c>
      <c r="T157" s="39">
        <v>0</v>
      </c>
      <c r="U157" s="39"/>
      <c r="V157" s="39"/>
      <c r="W157" s="39"/>
      <c r="X157" s="39">
        <v>14</v>
      </c>
      <c r="Y157" s="39">
        <v>265</v>
      </c>
      <c r="Z157" s="39">
        <v>255</v>
      </c>
      <c r="AA157" s="39">
        <v>24</v>
      </c>
      <c r="AB157" s="39">
        <v>0</v>
      </c>
      <c r="AC157" s="39">
        <v>0</v>
      </c>
      <c r="AD157" s="39"/>
      <c r="AE157" s="39"/>
      <c r="AF157" s="39"/>
      <c r="AG157" s="39">
        <v>3</v>
      </c>
      <c r="AH157" s="39">
        <v>91</v>
      </c>
      <c r="AI157" s="39">
        <v>91</v>
      </c>
      <c r="AJ157" s="39">
        <v>3</v>
      </c>
      <c r="AK157" s="39">
        <v>0</v>
      </c>
      <c r="AL157" s="39">
        <v>0</v>
      </c>
    </row>
    <row r="158" spans="1:38" ht="20.100000000000001" customHeight="1" x14ac:dyDescent="0.2">
      <c r="D158" s="47" t="s">
        <v>128</v>
      </c>
      <c r="F158" s="48">
        <v>28</v>
      </c>
      <c r="G158" s="48">
        <v>620</v>
      </c>
      <c r="H158" s="48">
        <v>622</v>
      </c>
      <c r="I158" s="48">
        <v>26</v>
      </c>
      <c r="J158" s="48">
        <v>0</v>
      </c>
      <c r="K158" s="48">
        <v>0</v>
      </c>
      <c r="L158" s="49"/>
      <c r="M158" s="49"/>
      <c r="N158" s="49"/>
      <c r="O158" s="48">
        <v>7</v>
      </c>
      <c r="P158" s="48">
        <v>89</v>
      </c>
      <c r="Q158" s="48">
        <v>93</v>
      </c>
      <c r="R158" s="48">
        <v>3</v>
      </c>
      <c r="S158" s="48">
        <v>0</v>
      </c>
      <c r="T158" s="48">
        <v>0</v>
      </c>
      <c r="U158" s="49"/>
      <c r="V158" s="49"/>
      <c r="W158" s="49"/>
      <c r="X158" s="48">
        <v>16</v>
      </c>
      <c r="Y158" s="48">
        <v>275</v>
      </c>
      <c r="Z158" s="48">
        <v>277</v>
      </c>
      <c r="AA158" s="48">
        <v>14</v>
      </c>
      <c r="AB158" s="48">
        <v>0</v>
      </c>
      <c r="AC158" s="48">
        <v>0</v>
      </c>
      <c r="AD158" s="49"/>
      <c r="AE158" s="49"/>
      <c r="AF158" s="49"/>
      <c r="AG158" s="48">
        <v>6</v>
      </c>
      <c r="AH158" s="48">
        <v>100</v>
      </c>
      <c r="AI158" s="48">
        <v>99</v>
      </c>
      <c r="AJ158" s="48">
        <v>7</v>
      </c>
      <c r="AK158" s="48">
        <v>0</v>
      </c>
      <c r="AL158" s="48">
        <v>0</v>
      </c>
    </row>
    <row r="159" spans="1:38" ht="20.100000000000001" customHeight="1" x14ac:dyDescent="0.2"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</row>
    <row r="160" spans="1:38" s="1" customFormat="1" ht="20.100000000000001" customHeight="1" x14ac:dyDescent="0.25">
      <c r="A160" s="3"/>
      <c r="B160" s="6"/>
      <c r="C160" s="51" t="s">
        <v>159</v>
      </c>
      <c r="D160" s="52"/>
      <c r="E160" s="5"/>
      <c r="F160" s="53">
        <v>717</v>
      </c>
      <c r="G160" s="53">
        <v>10202</v>
      </c>
      <c r="H160" s="53">
        <v>10157</v>
      </c>
      <c r="I160" s="53">
        <v>762</v>
      </c>
      <c r="J160" s="53">
        <v>0</v>
      </c>
      <c r="K160" s="53">
        <v>0</v>
      </c>
      <c r="L160" s="54"/>
      <c r="M160" s="54"/>
      <c r="N160" s="54"/>
      <c r="O160" s="53">
        <v>145</v>
      </c>
      <c r="P160" s="53">
        <v>2059</v>
      </c>
      <c r="Q160" s="53">
        <v>2082</v>
      </c>
      <c r="R160" s="53">
        <v>122</v>
      </c>
      <c r="S160" s="53">
        <v>0</v>
      </c>
      <c r="T160" s="53">
        <v>0</v>
      </c>
      <c r="U160" s="54"/>
      <c r="V160" s="54"/>
      <c r="W160" s="54"/>
      <c r="X160" s="53">
        <v>355</v>
      </c>
      <c r="Y160" s="53">
        <v>3775</v>
      </c>
      <c r="Z160" s="53">
        <v>3735</v>
      </c>
      <c r="AA160" s="53">
        <v>395</v>
      </c>
      <c r="AB160" s="53">
        <v>0</v>
      </c>
      <c r="AC160" s="53">
        <v>0</v>
      </c>
      <c r="AD160" s="54"/>
      <c r="AE160" s="54"/>
      <c r="AF160" s="54"/>
      <c r="AG160" s="53">
        <v>59</v>
      </c>
      <c r="AH160" s="53">
        <v>1228</v>
      </c>
      <c r="AI160" s="53">
        <v>1206</v>
      </c>
      <c r="AJ160" s="53">
        <v>81</v>
      </c>
      <c r="AK160" s="53">
        <v>0</v>
      </c>
      <c r="AL160" s="53">
        <v>0</v>
      </c>
    </row>
    <row r="161" spans="1:38" ht="20.100000000000001" customHeight="1" x14ac:dyDescent="0.2"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</row>
    <row r="162" spans="1:38" s="1" customFormat="1" ht="20.100000000000001" customHeight="1" x14ac:dyDescent="0.25">
      <c r="A162" s="3"/>
      <c r="B162" s="57" t="s">
        <v>160</v>
      </c>
      <c r="C162" s="58"/>
      <c r="D162" s="58"/>
      <c r="E162" s="5"/>
      <c r="F162" s="59">
        <v>1137</v>
      </c>
      <c r="G162" s="59">
        <v>18433</v>
      </c>
      <c r="H162" s="59">
        <v>18429</v>
      </c>
      <c r="I162" s="59">
        <v>1141</v>
      </c>
      <c r="J162" s="59">
        <v>0</v>
      </c>
      <c r="K162" s="59">
        <v>0</v>
      </c>
      <c r="L162" s="54"/>
      <c r="M162" s="54"/>
      <c r="N162" s="54"/>
      <c r="O162" s="59">
        <v>185</v>
      </c>
      <c r="P162" s="59">
        <v>3067</v>
      </c>
      <c r="Q162" s="59">
        <v>3110</v>
      </c>
      <c r="R162" s="59">
        <v>142</v>
      </c>
      <c r="S162" s="59">
        <v>0</v>
      </c>
      <c r="T162" s="59">
        <v>0</v>
      </c>
      <c r="U162" s="54"/>
      <c r="V162" s="54"/>
      <c r="W162" s="54"/>
      <c r="X162" s="59">
        <v>386</v>
      </c>
      <c r="Y162" s="59">
        <v>4299</v>
      </c>
      <c r="Z162" s="59">
        <v>4250</v>
      </c>
      <c r="AA162" s="59">
        <v>435</v>
      </c>
      <c r="AB162" s="59">
        <v>0</v>
      </c>
      <c r="AC162" s="59">
        <v>0</v>
      </c>
      <c r="AD162" s="54"/>
      <c r="AE162" s="54"/>
      <c r="AF162" s="54"/>
      <c r="AG162" s="59">
        <v>62</v>
      </c>
      <c r="AH162" s="59">
        <v>1331</v>
      </c>
      <c r="AI162" s="59">
        <v>1312</v>
      </c>
      <c r="AJ162" s="59">
        <v>81</v>
      </c>
      <c r="AK162" s="59">
        <v>0</v>
      </c>
      <c r="AL162" s="59">
        <v>0</v>
      </c>
    </row>
    <row r="163" spans="1:38" ht="20.100000000000001" customHeight="1" x14ac:dyDescent="0.2"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</row>
    <row r="164" spans="1:38" ht="20.100000000000001" customHeight="1" x14ac:dyDescent="0.2">
      <c r="B164" s="6" t="s">
        <v>161</v>
      </c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</row>
    <row r="165" spans="1:38" ht="20.100000000000001" customHeight="1" x14ac:dyDescent="0.2">
      <c r="C165" s="3" t="s">
        <v>95</v>
      </c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</row>
    <row r="166" spans="1:38" ht="20.100000000000001" customHeight="1" x14ac:dyDescent="0.2">
      <c r="D166" s="2" t="s">
        <v>122</v>
      </c>
      <c r="F166" s="39">
        <v>2</v>
      </c>
      <c r="G166" s="39">
        <v>184</v>
      </c>
      <c r="H166" s="39">
        <v>180</v>
      </c>
      <c r="I166" s="39">
        <v>6</v>
      </c>
      <c r="J166" s="39">
        <v>0</v>
      </c>
      <c r="K166" s="39">
        <v>0</v>
      </c>
      <c r="L166" s="39"/>
      <c r="M166" s="39"/>
      <c r="N166" s="39"/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/>
      <c r="V166" s="39"/>
      <c r="W166" s="39"/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/>
      <c r="AE166" s="39"/>
      <c r="AF166" s="39"/>
      <c r="AG166" s="39">
        <v>0</v>
      </c>
      <c r="AH166" s="39">
        <v>0</v>
      </c>
      <c r="AI166" s="39">
        <v>0</v>
      </c>
      <c r="AJ166" s="39">
        <v>0</v>
      </c>
      <c r="AK166" s="39">
        <v>0</v>
      </c>
      <c r="AL166" s="39">
        <v>0</v>
      </c>
    </row>
    <row r="167" spans="1:38" ht="20.100000000000001" customHeight="1" x14ac:dyDescent="0.2">
      <c r="D167" s="47" t="s">
        <v>135</v>
      </c>
      <c r="F167" s="48">
        <v>4</v>
      </c>
      <c r="G167" s="48">
        <v>182</v>
      </c>
      <c r="H167" s="48">
        <v>186</v>
      </c>
      <c r="I167" s="48">
        <v>0</v>
      </c>
      <c r="J167" s="48">
        <v>0</v>
      </c>
      <c r="K167" s="48">
        <v>0</v>
      </c>
      <c r="L167" s="49"/>
      <c r="M167" s="49"/>
      <c r="N167" s="49"/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9"/>
      <c r="V167" s="49"/>
      <c r="W167" s="49"/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9"/>
      <c r="AE167" s="49"/>
      <c r="AF167" s="49"/>
      <c r="AG167" s="48">
        <v>0</v>
      </c>
      <c r="AH167" s="48">
        <v>0</v>
      </c>
      <c r="AI167" s="48">
        <v>0</v>
      </c>
      <c r="AJ167" s="48">
        <v>0</v>
      </c>
      <c r="AK167" s="48">
        <v>0</v>
      </c>
      <c r="AL167" s="48">
        <v>0</v>
      </c>
    </row>
    <row r="168" spans="1:38" ht="20.100000000000001" customHeight="1" x14ac:dyDescent="0.2">
      <c r="D168" s="2" t="s">
        <v>113</v>
      </c>
      <c r="F168" s="39">
        <v>5</v>
      </c>
      <c r="G168" s="39">
        <v>179</v>
      </c>
      <c r="H168" s="39">
        <v>176</v>
      </c>
      <c r="I168" s="39">
        <v>8</v>
      </c>
      <c r="J168" s="39">
        <v>0</v>
      </c>
      <c r="K168" s="39">
        <v>0</v>
      </c>
      <c r="L168" s="39"/>
      <c r="M168" s="39"/>
      <c r="N168" s="39"/>
      <c r="O168" s="39">
        <v>2</v>
      </c>
      <c r="P168" s="39">
        <v>3</v>
      </c>
      <c r="Q168" s="39">
        <v>5</v>
      </c>
      <c r="R168" s="39">
        <v>0</v>
      </c>
      <c r="S168" s="39">
        <v>0</v>
      </c>
      <c r="T168" s="39">
        <v>0</v>
      </c>
      <c r="U168" s="39"/>
      <c r="V168" s="39"/>
      <c r="W168" s="39"/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/>
      <c r="AE168" s="39"/>
      <c r="AF168" s="39"/>
      <c r="AG168" s="39">
        <v>0</v>
      </c>
      <c r="AH168" s="39">
        <v>0</v>
      </c>
      <c r="AI168" s="39">
        <v>0</v>
      </c>
      <c r="AJ168" s="39">
        <v>0</v>
      </c>
      <c r="AK168" s="39">
        <v>0</v>
      </c>
      <c r="AL168" s="39">
        <v>0</v>
      </c>
    </row>
    <row r="169" spans="1:38" ht="20.100000000000001" customHeight="1" x14ac:dyDescent="0.2">
      <c r="D169" s="47" t="s">
        <v>99</v>
      </c>
      <c r="F169" s="48">
        <v>3</v>
      </c>
      <c r="G169" s="48">
        <v>179</v>
      </c>
      <c r="H169" s="48">
        <v>179</v>
      </c>
      <c r="I169" s="48">
        <v>3</v>
      </c>
      <c r="J169" s="48">
        <v>0</v>
      </c>
      <c r="K169" s="48">
        <v>0</v>
      </c>
      <c r="L169" s="49"/>
      <c r="M169" s="49"/>
      <c r="N169" s="49"/>
      <c r="O169" s="48">
        <v>0</v>
      </c>
      <c r="P169" s="48">
        <v>1</v>
      </c>
      <c r="Q169" s="48">
        <v>1</v>
      </c>
      <c r="R169" s="48">
        <v>0</v>
      </c>
      <c r="S169" s="48">
        <v>0</v>
      </c>
      <c r="T169" s="48">
        <v>0</v>
      </c>
      <c r="U169" s="49"/>
      <c r="V169" s="49"/>
      <c r="W169" s="49"/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9"/>
      <c r="AE169" s="49"/>
      <c r="AF169" s="49"/>
      <c r="AG169" s="48">
        <v>0</v>
      </c>
      <c r="AH169" s="48">
        <v>0</v>
      </c>
      <c r="AI169" s="48">
        <v>0</v>
      </c>
      <c r="AJ169" s="48">
        <v>0</v>
      </c>
      <c r="AK169" s="48">
        <v>0</v>
      </c>
      <c r="AL169" s="48">
        <v>0</v>
      </c>
    </row>
    <row r="170" spans="1:38" ht="20.100000000000001" customHeight="1" x14ac:dyDescent="0.2">
      <c r="D170" s="2" t="s">
        <v>114</v>
      </c>
      <c r="F170" s="39">
        <v>2</v>
      </c>
      <c r="G170" s="39">
        <v>178</v>
      </c>
      <c r="H170" s="39">
        <v>176</v>
      </c>
      <c r="I170" s="39">
        <v>4</v>
      </c>
      <c r="J170" s="39">
        <v>0</v>
      </c>
      <c r="K170" s="39">
        <v>0</v>
      </c>
      <c r="L170" s="39"/>
      <c r="M170" s="39"/>
      <c r="N170" s="39"/>
      <c r="O170" s="39">
        <v>0</v>
      </c>
      <c r="P170" s="39">
        <v>3</v>
      </c>
      <c r="Q170" s="39">
        <v>2</v>
      </c>
      <c r="R170" s="39">
        <v>1</v>
      </c>
      <c r="S170" s="39">
        <v>0</v>
      </c>
      <c r="T170" s="39">
        <v>0</v>
      </c>
      <c r="U170" s="39"/>
      <c r="V170" s="39"/>
      <c r="W170" s="39"/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/>
      <c r="AE170" s="39"/>
      <c r="AF170" s="39"/>
      <c r="AG170" s="39">
        <v>0</v>
      </c>
      <c r="AH170" s="39">
        <v>0</v>
      </c>
      <c r="AI170" s="39">
        <v>0</v>
      </c>
      <c r="AJ170" s="39">
        <v>0</v>
      </c>
      <c r="AK170" s="39">
        <v>0</v>
      </c>
      <c r="AL170" s="39">
        <v>0</v>
      </c>
    </row>
    <row r="171" spans="1:38" ht="20.100000000000001" customHeight="1" x14ac:dyDescent="0.2">
      <c r="D171" s="47" t="s">
        <v>101</v>
      </c>
      <c r="F171" s="48">
        <v>1</v>
      </c>
      <c r="G171" s="48">
        <v>179</v>
      </c>
      <c r="H171" s="48">
        <v>177</v>
      </c>
      <c r="I171" s="48">
        <v>3</v>
      </c>
      <c r="J171" s="48">
        <v>0</v>
      </c>
      <c r="K171" s="48">
        <v>0</v>
      </c>
      <c r="L171" s="49"/>
      <c r="M171" s="49"/>
      <c r="N171" s="49"/>
      <c r="O171" s="48">
        <v>0</v>
      </c>
      <c r="P171" s="48">
        <v>0</v>
      </c>
      <c r="Q171" s="48">
        <v>0</v>
      </c>
      <c r="R171" s="48">
        <v>0</v>
      </c>
      <c r="S171" s="48">
        <v>0</v>
      </c>
      <c r="T171" s="48">
        <v>0</v>
      </c>
      <c r="U171" s="49"/>
      <c r="V171" s="49"/>
      <c r="W171" s="49"/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9"/>
      <c r="AE171" s="49"/>
      <c r="AF171" s="49"/>
      <c r="AG171" s="48">
        <v>0</v>
      </c>
      <c r="AH171" s="48">
        <v>0</v>
      </c>
      <c r="AI171" s="48">
        <v>0</v>
      </c>
      <c r="AJ171" s="48">
        <v>0</v>
      </c>
      <c r="AK171" s="48">
        <v>0</v>
      </c>
      <c r="AL171" s="48">
        <v>0</v>
      </c>
    </row>
    <row r="172" spans="1:38" ht="20.100000000000001" customHeight="1" x14ac:dyDescent="0.2">
      <c r="D172" s="50" t="s">
        <v>102</v>
      </c>
      <c r="F172" s="49">
        <v>5</v>
      </c>
      <c r="G172" s="49">
        <v>174</v>
      </c>
      <c r="H172" s="49">
        <v>175</v>
      </c>
      <c r="I172" s="49">
        <v>4</v>
      </c>
      <c r="J172" s="49">
        <v>0</v>
      </c>
      <c r="K172" s="49">
        <v>0</v>
      </c>
      <c r="L172" s="49"/>
      <c r="M172" s="49"/>
      <c r="N172" s="49"/>
      <c r="O172" s="49">
        <v>0</v>
      </c>
      <c r="P172" s="49">
        <v>0</v>
      </c>
      <c r="Q172" s="49">
        <v>0</v>
      </c>
      <c r="R172" s="49">
        <v>0</v>
      </c>
      <c r="S172" s="49">
        <v>0</v>
      </c>
      <c r="T172" s="49">
        <v>0</v>
      </c>
      <c r="U172" s="49"/>
      <c r="V172" s="49"/>
      <c r="W172" s="49"/>
      <c r="X172" s="49">
        <v>0</v>
      </c>
      <c r="Y172" s="49">
        <v>0</v>
      </c>
      <c r="Z172" s="49">
        <v>0</v>
      </c>
      <c r="AA172" s="49">
        <v>0</v>
      </c>
      <c r="AB172" s="49">
        <v>0</v>
      </c>
      <c r="AC172" s="49">
        <v>0</v>
      </c>
      <c r="AD172" s="49"/>
      <c r="AE172" s="49"/>
      <c r="AF172" s="49"/>
      <c r="AG172" s="49">
        <v>0</v>
      </c>
      <c r="AH172" s="49">
        <v>0</v>
      </c>
      <c r="AI172" s="49">
        <v>0</v>
      </c>
      <c r="AJ172" s="49">
        <v>0</v>
      </c>
      <c r="AK172" s="49">
        <v>0</v>
      </c>
      <c r="AL172" s="49">
        <v>0</v>
      </c>
    </row>
    <row r="173" spans="1:38" ht="20.100000000000001" customHeight="1" x14ac:dyDescent="0.2">
      <c r="D173" s="50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</row>
    <row r="174" spans="1:38" s="1" customFormat="1" ht="20.100000000000001" customHeight="1" x14ac:dyDescent="0.25">
      <c r="A174" s="3"/>
      <c r="B174" s="6"/>
      <c r="C174" s="51" t="s">
        <v>112</v>
      </c>
      <c r="D174" s="52"/>
      <c r="E174" s="5"/>
      <c r="F174" s="53">
        <v>22</v>
      </c>
      <c r="G174" s="53">
        <v>1255</v>
      </c>
      <c r="H174" s="53">
        <v>1249</v>
      </c>
      <c r="I174" s="53">
        <v>28</v>
      </c>
      <c r="J174" s="53">
        <v>0</v>
      </c>
      <c r="K174" s="53">
        <v>0</v>
      </c>
      <c r="L174" s="54"/>
      <c r="M174" s="54"/>
      <c r="N174" s="54"/>
      <c r="O174" s="53">
        <v>2</v>
      </c>
      <c r="P174" s="53">
        <v>7</v>
      </c>
      <c r="Q174" s="53">
        <v>8</v>
      </c>
      <c r="R174" s="53">
        <v>1</v>
      </c>
      <c r="S174" s="53">
        <v>0</v>
      </c>
      <c r="T174" s="53">
        <v>0</v>
      </c>
      <c r="U174" s="54"/>
      <c r="V174" s="54"/>
      <c r="W174" s="54"/>
      <c r="X174" s="53">
        <v>0</v>
      </c>
      <c r="Y174" s="53">
        <v>0</v>
      </c>
      <c r="Z174" s="53">
        <v>0</v>
      </c>
      <c r="AA174" s="53">
        <v>0</v>
      </c>
      <c r="AB174" s="53">
        <v>0</v>
      </c>
      <c r="AC174" s="53">
        <v>0</v>
      </c>
      <c r="AD174" s="54"/>
      <c r="AE174" s="54"/>
      <c r="AF174" s="54"/>
      <c r="AG174" s="53">
        <v>0</v>
      </c>
      <c r="AH174" s="53">
        <v>0</v>
      </c>
      <c r="AI174" s="53">
        <v>0</v>
      </c>
      <c r="AJ174" s="53">
        <v>0</v>
      </c>
      <c r="AK174" s="53">
        <v>0</v>
      </c>
      <c r="AL174" s="53">
        <v>0</v>
      </c>
    </row>
    <row r="175" spans="1:38" ht="20.100000000000001" customHeight="1" x14ac:dyDescent="0.2">
      <c r="D175" s="50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</row>
    <row r="176" spans="1:38" ht="20.100000000000001" customHeight="1" x14ac:dyDescent="0.2">
      <c r="C176" s="3" t="s">
        <v>0</v>
      </c>
      <c r="D176" s="50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</row>
    <row r="177" spans="1:38" ht="20.100000000000001" customHeight="1" x14ac:dyDescent="0.2">
      <c r="D177" s="2" t="s">
        <v>122</v>
      </c>
      <c r="F177" s="39">
        <v>40</v>
      </c>
      <c r="G177" s="39">
        <v>778</v>
      </c>
      <c r="H177" s="39">
        <v>794</v>
      </c>
      <c r="I177" s="39">
        <v>24</v>
      </c>
      <c r="J177" s="39">
        <v>0</v>
      </c>
      <c r="K177" s="39">
        <v>0</v>
      </c>
      <c r="L177" s="39"/>
      <c r="M177" s="39"/>
      <c r="N177" s="39"/>
      <c r="O177" s="39">
        <v>1</v>
      </c>
      <c r="P177" s="39">
        <v>15</v>
      </c>
      <c r="Q177" s="39">
        <v>16</v>
      </c>
      <c r="R177" s="39">
        <v>0</v>
      </c>
      <c r="S177" s="39">
        <v>0</v>
      </c>
      <c r="T177" s="39">
        <v>0</v>
      </c>
      <c r="U177" s="39"/>
      <c r="V177" s="39"/>
      <c r="W177" s="39"/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/>
      <c r="AE177" s="39"/>
      <c r="AF177" s="39"/>
      <c r="AG177" s="39">
        <v>0</v>
      </c>
      <c r="AH177" s="39">
        <v>0</v>
      </c>
      <c r="AI177" s="39">
        <v>0</v>
      </c>
      <c r="AJ177" s="39">
        <v>0</v>
      </c>
      <c r="AK177" s="39">
        <v>0</v>
      </c>
      <c r="AL177" s="39">
        <v>0</v>
      </c>
    </row>
    <row r="178" spans="1:38" ht="20.100000000000001" customHeight="1" x14ac:dyDescent="0.2">
      <c r="D178" s="47" t="s">
        <v>135</v>
      </c>
      <c r="F178" s="48">
        <v>38</v>
      </c>
      <c r="G178" s="48">
        <v>776</v>
      </c>
      <c r="H178" s="48">
        <v>774</v>
      </c>
      <c r="I178" s="48">
        <v>40</v>
      </c>
      <c r="J178" s="48">
        <v>0</v>
      </c>
      <c r="K178" s="48">
        <v>0</v>
      </c>
      <c r="L178" s="49"/>
      <c r="M178" s="49"/>
      <c r="N178" s="49"/>
      <c r="O178" s="48">
        <v>2</v>
      </c>
      <c r="P178" s="48">
        <v>10</v>
      </c>
      <c r="Q178" s="48">
        <v>10</v>
      </c>
      <c r="R178" s="48">
        <v>2</v>
      </c>
      <c r="S178" s="48">
        <v>0</v>
      </c>
      <c r="T178" s="48">
        <v>0</v>
      </c>
      <c r="U178" s="49"/>
      <c r="V178" s="49"/>
      <c r="W178" s="49"/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9"/>
      <c r="AE178" s="49"/>
      <c r="AF178" s="49"/>
      <c r="AG178" s="48">
        <v>0</v>
      </c>
      <c r="AH178" s="48">
        <v>0</v>
      </c>
      <c r="AI178" s="48">
        <v>0</v>
      </c>
      <c r="AJ178" s="48">
        <v>0</v>
      </c>
      <c r="AK178" s="48">
        <v>0</v>
      </c>
      <c r="AL178" s="48">
        <v>0</v>
      </c>
    </row>
    <row r="179" spans="1:38" ht="20.100000000000001" customHeight="1" x14ac:dyDescent="0.2">
      <c r="D179" s="2" t="s">
        <v>113</v>
      </c>
      <c r="F179" s="39">
        <v>41</v>
      </c>
      <c r="G179" s="39">
        <v>774</v>
      </c>
      <c r="H179" s="39">
        <v>770</v>
      </c>
      <c r="I179" s="39">
        <v>45</v>
      </c>
      <c r="J179" s="39">
        <v>0</v>
      </c>
      <c r="K179" s="39">
        <v>0</v>
      </c>
      <c r="L179" s="39"/>
      <c r="M179" s="39"/>
      <c r="N179" s="39"/>
      <c r="O179" s="39">
        <v>0</v>
      </c>
      <c r="P179" s="39">
        <v>11</v>
      </c>
      <c r="Q179" s="39">
        <v>11</v>
      </c>
      <c r="R179" s="39">
        <v>0</v>
      </c>
      <c r="S179" s="39">
        <v>0</v>
      </c>
      <c r="T179" s="39">
        <v>0</v>
      </c>
      <c r="U179" s="39"/>
      <c r="V179" s="39"/>
      <c r="W179" s="39"/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/>
      <c r="AE179" s="39"/>
      <c r="AF179" s="39"/>
      <c r="AG179" s="39">
        <v>0</v>
      </c>
      <c r="AH179" s="39">
        <v>0</v>
      </c>
      <c r="AI179" s="39">
        <v>0</v>
      </c>
      <c r="AJ179" s="39">
        <v>0</v>
      </c>
      <c r="AK179" s="39">
        <v>0</v>
      </c>
      <c r="AL179" s="39">
        <v>0</v>
      </c>
    </row>
    <row r="180" spans="1:38" ht="20.100000000000001" customHeight="1" x14ac:dyDescent="0.2">
      <c r="D180" s="47" t="s">
        <v>136</v>
      </c>
      <c r="F180" s="48">
        <v>41</v>
      </c>
      <c r="G180" s="48">
        <v>779</v>
      </c>
      <c r="H180" s="48">
        <v>764</v>
      </c>
      <c r="I180" s="48">
        <v>56</v>
      </c>
      <c r="J180" s="48">
        <v>0</v>
      </c>
      <c r="K180" s="48">
        <v>0</v>
      </c>
      <c r="L180" s="49"/>
      <c r="M180" s="49"/>
      <c r="N180" s="49"/>
      <c r="O180" s="48">
        <v>0</v>
      </c>
      <c r="P180" s="48">
        <v>4</v>
      </c>
      <c r="Q180" s="48">
        <v>4</v>
      </c>
      <c r="R180" s="48">
        <v>0</v>
      </c>
      <c r="S180" s="48">
        <v>0</v>
      </c>
      <c r="T180" s="48">
        <v>0</v>
      </c>
      <c r="U180" s="49"/>
      <c r="V180" s="49"/>
      <c r="W180" s="49"/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9"/>
      <c r="AE180" s="49"/>
      <c r="AF180" s="49"/>
      <c r="AG180" s="48">
        <v>0</v>
      </c>
      <c r="AH180" s="48">
        <v>0</v>
      </c>
      <c r="AI180" s="48">
        <v>0</v>
      </c>
      <c r="AJ180" s="48">
        <v>0</v>
      </c>
      <c r="AK180" s="48">
        <v>0</v>
      </c>
      <c r="AL180" s="48">
        <v>0</v>
      </c>
    </row>
    <row r="181" spans="1:38" ht="20.100000000000001" customHeight="1" x14ac:dyDescent="0.2">
      <c r="D181" s="2" t="s">
        <v>114</v>
      </c>
      <c r="F181" s="39">
        <v>53</v>
      </c>
      <c r="G181" s="39">
        <v>780</v>
      </c>
      <c r="H181" s="39">
        <v>796</v>
      </c>
      <c r="I181" s="39">
        <v>37</v>
      </c>
      <c r="J181" s="39">
        <v>0</v>
      </c>
      <c r="K181" s="39">
        <v>0</v>
      </c>
      <c r="L181" s="39"/>
      <c r="M181" s="39"/>
      <c r="N181" s="39"/>
      <c r="O181" s="39">
        <v>0</v>
      </c>
      <c r="P181" s="39">
        <v>2</v>
      </c>
      <c r="Q181" s="39">
        <v>2</v>
      </c>
      <c r="R181" s="39">
        <v>0</v>
      </c>
      <c r="S181" s="39">
        <v>0</v>
      </c>
      <c r="T181" s="39">
        <v>0</v>
      </c>
      <c r="U181" s="39"/>
      <c r="V181" s="39"/>
      <c r="W181" s="39"/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/>
      <c r="AE181" s="39"/>
      <c r="AF181" s="39"/>
      <c r="AG181" s="39">
        <v>0</v>
      </c>
      <c r="AH181" s="39">
        <v>0</v>
      </c>
      <c r="AI181" s="39">
        <v>0</v>
      </c>
      <c r="AJ181" s="39">
        <v>0</v>
      </c>
      <c r="AK181" s="39">
        <v>0</v>
      </c>
      <c r="AL181" s="39">
        <v>0</v>
      </c>
    </row>
    <row r="182" spans="1:38" ht="20.100000000000001" customHeight="1" x14ac:dyDescent="0.2">
      <c r="D182" s="47" t="s">
        <v>101</v>
      </c>
      <c r="F182" s="48">
        <v>36</v>
      </c>
      <c r="G182" s="48">
        <v>789</v>
      </c>
      <c r="H182" s="48">
        <v>793</v>
      </c>
      <c r="I182" s="48">
        <v>32</v>
      </c>
      <c r="J182" s="48">
        <v>0</v>
      </c>
      <c r="K182" s="48">
        <v>0</v>
      </c>
      <c r="L182" s="49"/>
      <c r="M182" s="49"/>
      <c r="N182" s="49"/>
      <c r="O182" s="48">
        <v>0</v>
      </c>
      <c r="P182" s="48">
        <v>0</v>
      </c>
      <c r="Q182" s="48">
        <v>0</v>
      </c>
      <c r="R182" s="48">
        <v>0</v>
      </c>
      <c r="S182" s="48">
        <v>0</v>
      </c>
      <c r="T182" s="48">
        <v>0</v>
      </c>
      <c r="U182" s="49"/>
      <c r="V182" s="49"/>
      <c r="W182" s="49"/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9"/>
      <c r="AE182" s="49"/>
      <c r="AF182" s="49"/>
      <c r="AG182" s="48">
        <v>0</v>
      </c>
      <c r="AH182" s="48">
        <v>0</v>
      </c>
      <c r="AI182" s="48">
        <v>0</v>
      </c>
      <c r="AJ182" s="48">
        <v>0</v>
      </c>
      <c r="AK182" s="48">
        <v>0</v>
      </c>
      <c r="AL182" s="48">
        <v>0</v>
      </c>
    </row>
    <row r="183" spans="1:38" ht="19.5" customHeight="1" x14ac:dyDescent="0.2">
      <c r="D183" s="2" t="s">
        <v>116</v>
      </c>
      <c r="F183" s="39">
        <v>48</v>
      </c>
      <c r="G183" s="39">
        <v>787</v>
      </c>
      <c r="H183" s="39">
        <v>775</v>
      </c>
      <c r="I183" s="39">
        <v>60</v>
      </c>
      <c r="J183" s="39">
        <v>0</v>
      </c>
      <c r="K183" s="39">
        <v>0</v>
      </c>
      <c r="L183" s="39"/>
      <c r="M183" s="39"/>
      <c r="N183" s="39"/>
      <c r="O183" s="39">
        <v>0</v>
      </c>
      <c r="P183" s="39">
        <v>0</v>
      </c>
      <c r="Q183" s="39">
        <v>0</v>
      </c>
      <c r="R183" s="39">
        <v>0</v>
      </c>
      <c r="S183" s="39">
        <v>0</v>
      </c>
      <c r="T183" s="39">
        <v>0</v>
      </c>
      <c r="U183" s="39"/>
      <c r="V183" s="39"/>
      <c r="W183" s="39"/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/>
      <c r="AE183" s="39"/>
      <c r="AF183" s="39"/>
      <c r="AG183" s="39">
        <v>0</v>
      </c>
      <c r="AH183" s="39">
        <v>0</v>
      </c>
      <c r="AI183" s="39">
        <v>0</v>
      </c>
      <c r="AJ183" s="39">
        <v>0</v>
      </c>
      <c r="AK183" s="39">
        <v>0</v>
      </c>
      <c r="AL183" s="39">
        <v>0</v>
      </c>
    </row>
    <row r="184" spans="1:38" ht="20.100000000000001" customHeight="1" x14ac:dyDescent="0.2">
      <c r="D184" s="47" t="s">
        <v>155</v>
      </c>
      <c r="F184" s="48">
        <v>26</v>
      </c>
      <c r="G184" s="48">
        <v>774</v>
      </c>
      <c r="H184" s="48">
        <v>774</v>
      </c>
      <c r="I184" s="48">
        <v>26</v>
      </c>
      <c r="J184" s="48">
        <v>0</v>
      </c>
      <c r="K184" s="48">
        <v>0</v>
      </c>
      <c r="L184" s="49"/>
      <c r="M184" s="49"/>
      <c r="N184" s="49"/>
      <c r="O184" s="48">
        <v>0</v>
      </c>
      <c r="P184" s="48">
        <v>17</v>
      </c>
      <c r="Q184" s="48">
        <v>17</v>
      </c>
      <c r="R184" s="48">
        <v>0</v>
      </c>
      <c r="S184" s="48">
        <v>0</v>
      </c>
      <c r="T184" s="48">
        <v>0</v>
      </c>
      <c r="U184" s="49"/>
      <c r="V184" s="49"/>
      <c r="W184" s="49"/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9"/>
      <c r="AE184" s="49"/>
      <c r="AF184" s="49"/>
      <c r="AG184" s="48">
        <v>0</v>
      </c>
      <c r="AH184" s="48">
        <v>0</v>
      </c>
      <c r="AI184" s="48">
        <v>0</v>
      </c>
      <c r="AJ184" s="48">
        <v>0</v>
      </c>
      <c r="AK184" s="48">
        <v>0</v>
      </c>
      <c r="AL184" s="48">
        <v>0</v>
      </c>
    </row>
    <row r="185" spans="1:38" ht="20.100000000000001" customHeight="1" x14ac:dyDescent="0.2">
      <c r="D185" s="2" t="s">
        <v>137</v>
      </c>
      <c r="F185" s="39">
        <v>43</v>
      </c>
      <c r="G185" s="39">
        <v>773</v>
      </c>
      <c r="H185" s="39">
        <v>773</v>
      </c>
      <c r="I185" s="39">
        <v>43</v>
      </c>
      <c r="J185" s="39">
        <v>0</v>
      </c>
      <c r="K185" s="39">
        <v>0</v>
      </c>
      <c r="L185" s="39"/>
      <c r="M185" s="39"/>
      <c r="N185" s="39"/>
      <c r="O185" s="39">
        <v>0</v>
      </c>
      <c r="P185" s="39">
        <v>13</v>
      </c>
      <c r="Q185" s="39">
        <v>12</v>
      </c>
      <c r="R185" s="39">
        <v>1</v>
      </c>
      <c r="S185" s="39">
        <v>0</v>
      </c>
      <c r="T185" s="39">
        <v>0</v>
      </c>
      <c r="U185" s="39"/>
      <c r="V185" s="39"/>
      <c r="W185" s="39"/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/>
      <c r="AE185" s="39"/>
      <c r="AF185" s="39"/>
      <c r="AG185" s="39">
        <v>0</v>
      </c>
      <c r="AH185" s="39">
        <v>0</v>
      </c>
      <c r="AI185" s="39">
        <v>0</v>
      </c>
      <c r="AJ185" s="39">
        <v>0</v>
      </c>
      <c r="AK185" s="39">
        <v>0</v>
      </c>
      <c r="AL185" s="39">
        <v>0</v>
      </c>
    </row>
    <row r="186" spans="1:38" ht="20.100000000000001" customHeight="1" x14ac:dyDescent="0.2"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</row>
    <row r="187" spans="1:38" s="1" customFormat="1" ht="20.100000000000001" customHeight="1" x14ac:dyDescent="0.25">
      <c r="A187" s="3"/>
      <c r="B187" s="6"/>
      <c r="C187" s="51" t="s">
        <v>120</v>
      </c>
      <c r="D187" s="52"/>
      <c r="E187" s="5"/>
      <c r="F187" s="53">
        <v>366</v>
      </c>
      <c r="G187" s="53">
        <v>7010</v>
      </c>
      <c r="H187" s="53">
        <v>7013</v>
      </c>
      <c r="I187" s="53">
        <v>363</v>
      </c>
      <c r="J187" s="53">
        <v>0</v>
      </c>
      <c r="K187" s="53">
        <v>0</v>
      </c>
      <c r="L187" s="54"/>
      <c r="M187" s="54"/>
      <c r="N187" s="54"/>
      <c r="O187" s="53">
        <v>3</v>
      </c>
      <c r="P187" s="53">
        <v>72</v>
      </c>
      <c r="Q187" s="53">
        <v>72</v>
      </c>
      <c r="R187" s="53">
        <v>3</v>
      </c>
      <c r="S187" s="53">
        <v>0</v>
      </c>
      <c r="T187" s="53">
        <v>0</v>
      </c>
      <c r="U187" s="54"/>
      <c r="V187" s="54"/>
      <c r="W187" s="54"/>
      <c r="X187" s="53">
        <v>0</v>
      </c>
      <c r="Y187" s="53">
        <v>0</v>
      </c>
      <c r="Z187" s="53">
        <v>0</v>
      </c>
      <c r="AA187" s="53">
        <v>0</v>
      </c>
      <c r="AB187" s="53">
        <v>0</v>
      </c>
      <c r="AC187" s="53">
        <v>0</v>
      </c>
      <c r="AD187" s="54"/>
      <c r="AE187" s="54"/>
      <c r="AF187" s="54"/>
      <c r="AG187" s="53">
        <v>0</v>
      </c>
      <c r="AH187" s="53">
        <v>0</v>
      </c>
      <c r="AI187" s="53">
        <v>0</v>
      </c>
      <c r="AJ187" s="53">
        <v>0</v>
      </c>
      <c r="AK187" s="53">
        <v>0</v>
      </c>
      <c r="AL187" s="53">
        <v>0</v>
      </c>
    </row>
    <row r="188" spans="1:38" ht="20.100000000000001" customHeight="1" x14ac:dyDescent="0.2"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</row>
    <row r="189" spans="1:38" ht="20.100000000000001" customHeight="1" x14ac:dyDescent="0.2">
      <c r="C189" s="3" t="s">
        <v>162</v>
      </c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</row>
    <row r="190" spans="1:38" ht="20.100000000000001" customHeight="1" x14ac:dyDescent="0.2">
      <c r="D190" s="2" t="s">
        <v>163</v>
      </c>
      <c r="F190" s="39">
        <v>0</v>
      </c>
      <c r="G190" s="39">
        <v>0</v>
      </c>
      <c r="H190" s="39">
        <v>0</v>
      </c>
      <c r="I190" s="39">
        <v>0</v>
      </c>
      <c r="J190" s="39">
        <v>0</v>
      </c>
      <c r="K190" s="39">
        <v>0</v>
      </c>
      <c r="L190" s="39"/>
      <c r="M190" s="39"/>
      <c r="N190" s="39"/>
      <c r="O190" s="39">
        <v>8</v>
      </c>
      <c r="P190" s="39">
        <v>179</v>
      </c>
      <c r="Q190" s="39">
        <v>182</v>
      </c>
      <c r="R190" s="39">
        <v>5</v>
      </c>
      <c r="S190" s="39">
        <v>0</v>
      </c>
      <c r="T190" s="39">
        <v>0</v>
      </c>
      <c r="U190" s="39"/>
      <c r="V190" s="39"/>
      <c r="W190" s="39"/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/>
      <c r="AE190" s="39"/>
      <c r="AF190" s="39"/>
      <c r="AG190" s="39">
        <v>0</v>
      </c>
      <c r="AH190" s="39">
        <v>3</v>
      </c>
      <c r="AI190" s="39">
        <v>3</v>
      </c>
      <c r="AJ190" s="39">
        <v>0</v>
      </c>
      <c r="AK190" s="39">
        <v>0</v>
      </c>
      <c r="AL190" s="39">
        <v>0</v>
      </c>
    </row>
    <row r="191" spans="1:38" ht="19.5" customHeight="1" x14ac:dyDescent="0.2">
      <c r="D191" s="47" t="s">
        <v>164</v>
      </c>
      <c r="F191" s="48">
        <v>0</v>
      </c>
      <c r="G191" s="48">
        <v>0</v>
      </c>
      <c r="H191" s="48">
        <v>0</v>
      </c>
      <c r="I191" s="48">
        <v>0</v>
      </c>
      <c r="J191" s="48">
        <v>0</v>
      </c>
      <c r="K191" s="48">
        <v>0</v>
      </c>
      <c r="L191" s="49"/>
      <c r="M191" s="49"/>
      <c r="N191" s="49"/>
      <c r="O191" s="48">
        <v>4</v>
      </c>
      <c r="P191" s="48">
        <v>165</v>
      </c>
      <c r="Q191" s="48">
        <v>168</v>
      </c>
      <c r="R191" s="48">
        <v>1</v>
      </c>
      <c r="S191" s="48">
        <v>0</v>
      </c>
      <c r="T191" s="48">
        <v>0</v>
      </c>
      <c r="U191" s="49"/>
      <c r="V191" s="49"/>
      <c r="W191" s="49"/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9"/>
      <c r="AE191" s="49"/>
      <c r="AF191" s="49"/>
      <c r="AG191" s="48">
        <v>1</v>
      </c>
      <c r="AH191" s="48">
        <v>7</v>
      </c>
      <c r="AI191" s="48">
        <v>8</v>
      </c>
      <c r="AJ191" s="48">
        <v>0</v>
      </c>
      <c r="AK191" s="48">
        <v>0</v>
      </c>
      <c r="AL191" s="48">
        <v>0</v>
      </c>
    </row>
    <row r="192" spans="1:38" ht="20.100000000000001" customHeight="1" x14ac:dyDescent="0.2">
      <c r="D192" s="2" t="s">
        <v>165</v>
      </c>
      <c r="F192" s="39">
        <v>0</v>
      </c>
      <c r="G192" s="39">
        <v>0</v>
      </c>
      <c r="H192" s="39">
        <v>0</v>
      </c>
      <c r="I192" s="39">
        <v>0</v>
      </c>
      <c r="J192" s="39">
        <v>0</v>
      </c>
      <c r="K192" s="39">
        <v>0</v>
      </c>
      <c r="L192" s="39"/>
      <c r="M192" s="39"/>
      <c r="N192" s="39"/>
      <c r="O192" s="39">
        <v>8</v>
      </c>
      <c r="P192" s="39">
        <v>154</v>
      </c>
      <c r="Q192" s="39">
        <v>161</v>
      </c>
      <c r="R192" s="39">
        <v>1</v>
      </c>
      <c r="S192" s="39">
        <v>0</v>
      </c>
      <c r="T192" s="39">
        <v>0</v>
      </c>
      <c r="U192" s="39"/>
      <c r="V192" s="39"/>
      <c r="W192" s="39"/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/>
      <c r="AE192" s="39"/>
      <c r="AF192" s="39"/>
      <c r="AG192" s="39">
        <v>0</v>
      </c>
      <c r="AH192" s="39">
        <v>12</v>
      </c>
      <c r="AI192" s="39">
        <v>11</v>
      </c>
      <c r="AJ192" s="39">
        <v>1</v>
      </c>
      <c r="AK192" s="39">
        <v>0</v>
      </c>
      <c r="AL192" s="39">
        <v>0</v>
      </c>
    </row>
    <row r="193" spans="1:38" ht="19.5" customHeight="1" x14ac:dyDescent="0.2">
      <c r="D193" s="47" t="s">
        <v>166</v>
      </c>
      <c r="F193" s="48">
        <v>0</v>
      </c>
      <c r="G193" s="48">
        <v>0</v>
      </c>
      <c r="H193" s="48">
        <v>0</v>
      </c>
      <c r="I193" s="48">
        <v>0</v>
      </c>
      <c r="J193" s="48">
        <v>0</v>
      </c>
      <c r="K193" s="48">
        <v>0</v>
      </c>
      <c r="L193" s="49"/>
      <c r="M193" s="49"/>
      <c r="N193" s="49"/>
      <c r="O193" s="48">
        <v>7</v>
      </c>
      <c r="P193" s="48">
        <v>160</v>
      </c>
      <c r="Q193" s="48">
        <v>164</v>
      </c>
      <c r="R193" s="48">
        <v>3</v>
      </c>
      <c r="S193" s="48">
        <v>0</v>
      </c>
      <c r="T193" s="48">
        <v>0</v>
      </c>
      <c r="U193" s="49"/>
      <c r="V193" s="49"/>
      <c r="W193" s="49"/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9"/>
      <c r="AE193" s="49"/>
      <c r="AF193" s="49"/>
      <c r="AG193" s="48">
        <v>0</v>
      </c>
      <c r="AH193" s="48">
        <v>4</v>
      </c>
      <c r="AI193" s="48">
        <v>4</v>
      </c>
      <c r="AJ193" s="48">
        <v>0</v>
      </c>
      <c r="AK193" s="48">
        <v>0</v>
      </c>
      <c r="AL193" s="48">
        <v>0</v>
      </c>
    </row>
    <row r="194" spans="1:38" ht="20.100000000000001" customHeight="1" x14ac:dyDescent="0.2">
      <c r="D194" s="2" t="s">
        <v>167</v>
      </c>
      <c r="F194" s="39">
        <v>0</v>
      </c>
      <c r="G194" s="39">
        <v>0</v>
      </c>
      <c r="H194" s="39">
        <v>0</v>
      </c>
      <c r="I194" s="39">
        <v>0</v>
      </c>
      <c r="J194" s="39">
        <v>0</v>
      </c>
      <c r="K194" s="39">
        <v>0</v>
      </c>
      <c r="L194" s="39"/>
      <c r="M194" s="39"/>
      <c r="N194" s="39"/>
      <c r="O194" s="39">
        <v>3</v>
      </c>
      <c r="P194" s="39">
        <v>153</v>
      </c>
      <c r="Q194" s="39">
        <v>155</v>
      </c>
      <c r="R194" s="39">
        <v>1</v>
      </c>
      <c r="S194" s="39">
        <v>0</v>
      </c>
      <c r="T194" s="39">
        <v>0</v>
      </c>
      <c r="U194" s="39"/>
      <c r="V194" s="39"/>
      <c r="W194" s="39"/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/>
      <c r="AE194" s="39"/>
      <c r="AF194" s="39"/>
      <c r="AG194" s="39">
        <v>1</v>
      </c>
      <c r="AH194" s="39">
        <v>10</v>
      </c>
      <c r="AI194" s="39">
        <v>11</v>
      </c>
      <c r="AJ194" s="39">
        <v>0</v>
      </c>
      <c r="AK194" s="39">
        <v>0</v>
      </c>
      <c r="AL194" s="39">
        <v>0</v>
      </c>
    </row>
    <row r="195" spans="1:38" ht="19.5" customHeight="1" x14ac:dyDescent="0.2">
      <c r="D195" s="47" t="s">
        <v>168</v>
      </c>
      <c r="F195" s="48">
        <v>0</v>
      </c>
      <c r="G195" s="48">
        <v>0</v>
      </c>
      <c r="H195" s="48">
        <v>0</v>
      </c>
      <c r="I195" s="48">
        <v>0</v>
      </c>
      <c r="J195" s="48">
        <v>0</v>
      </c>
      <c r="K195" s="48">
        <v>0</v>
      </c>
      <c r="L195" s="49"/>
      <c r="M195" s="49"/>
      <c r="N195" s="49"/>
      <c r="O195" s="48">
        <v>4</v>
      </c>
      <c r="P195" s="48">
        <v>159</v>
      </c>
      <c r="Q195" s="48">
        <v>162</v>
      </c>
      <c r="R195" s="48">
        <v>1</v>
      </c>
      <c r="S195" s="48">
        <v>0</v>
      </c>
      <c r="T195" s="48">
        <v>0</v>
      </c>
      <c r="U195" s="49"/>
      <c r="V195" s="49"/>
      <c r="W195" s="49"/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9"/>
      <c r="AE195" s="49"/>
      <c r="AF195" s="49"/>
      <c r="AG195" s="48">
        <v>0</v>
      </c>
      <c r="AH195" s="48">
        <v>2</v>
      </c>
      <c r="AI195" s="48">
        <v>2</v>
      </c>
      <c r="AJ195" s="48">
        <v>0</v>
      </c>
      <c r="AK195" s="48">
        <v>0</v>
      </c>
      <c r="AL195" s="48">
        <v>0</v>
      </c>
    </row>
    <row r="196" spans="1:38" ht="20.100000000000001" customHeight="1" x14ac:dyDescent="0.2">
      <c r="D196" s="2" t="s">
        <v>169</v>
      </c>
      <c r="F196" s="39">
        <v>0</v>
      </c>
      <c r="G196" s="39">
        <v>0</v>
      </c>
      <c r="H196" s="39">
        <v>0</v>
      </c>
      <c r="I196" s="39">
        <v>0</v>
      </c>
      <c r="J196" s="39">
        <v>0</v>
      </c>
      <c r="K196" s="39">
        <v>0</v>
      </c>
      <c r="L196" s="39"/>
      <c r="M196" s="39"/>
      <c r="N196" s="39"/>
      <c r="O196" s="39">
        <v>4</v>
      </c>
      <c r="P196" s="39">
        <v>151</v>
      </c>
      <c r="Q196" s="39">
        <v>155</v>
      </c>
      <c r="R196" s="39">
        <v>0</v>
      </c>
      <c r="S196" s="39">
        <v>0</v>
      </c>
      <c r="T196" s="39">
        <v>0</v>
      </c>
      <c r="U196" s="39"/>
      <c r="V196" s="39"/>
      <c r="W196" s="39"/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/>
      <c r="AE196" s="39"/>
      <c r="AF196" s="39"/>
      <c r="AG196" s="39">
        <v>1</v>
      </c>
      <c r="AH196" s="39">
        <v>13</v>
      </c>
      <c r="AI196" s="39">
        <v>13</v>
      </c>
      <c r="AJ196" s="39">
        <v>1</v>
      </c>
      <c r="AK196" s="39">
        <v>0</v>
      </c>
      <c r="AL196" s="39">
        <v>0</v>
      </c>
    </row>
    <row r="197" spans="1:38" ht="19.5" customHeight="1" x14ac:dyDescent="0.2">
      <c r="D197" s="47" t="s">
        <v>170</v>
      </c>
      <c r="F197" s="48">
        <v>0</v>
      </c>
      <c r="G197" s="48">
        <v>0</v>
      </c>
      <c r="H197" s="48">
        <v>0</v>
      </c>
      <c r="I197" s="48">
        <v>0</v>
      </c>
      <c r="J197" s="48">
        <v>0</v>
      </c>
      <c r="K197" s="48">
        <v>0</v>
      </c>
      <c r="L197" s="49"/>
      <c r="M197" s="49"/>
      <c r="N197" s="49"/>
      <c r="O197" s="48">
        <v>6</v>
      </c>
      <c r="P197" s="48">
        <v>155</v>
      </c>
      <c r="Q197" s="48">
        <v>160</v>
      </c>
      <c r="R197" s="48">
        <v>1</v>
      </c>
      <c r="S197" s="48">
        <v>0</v>
      </c>
      <c r="T197" s="48">
        <v>0</v>
      </c>
      <c r="U197" s="49"/>
      <c r="V197" s="49"/>
      <c r="W197" s="49"/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9"/>
      <c r="AE197" s="49"/>
      <c r="AF197" s="49"/>
      <c r="AG197" s="48">
        <v>0</v>
      </c>
      <c r="AH197" s="48">
        <v>9</v>
      </c>
      <c r="AI197" s="48">
        <v>9</v>
      </c>
      <c r="AJ197" s="48">
        <v>0</v>
      </c>
      <c r="AK197" s="48">
        <v>0</v>
      </c>
      <c r="AL197" s="48">
        <v>0</v>
      </c>
    </row>
    <row r="198" spans="1:38" ht="19.5" customHeight="1" x14ac:dyDescent="0.2">
      <c r="D198" s="50" t="s">
        <v>171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/>
      <c r="M198" s="49"/>
      <c r="N198" s="49"/>
      <c r="O198" s="49">
        <v>0</v>
      </c>
      <c r="P198" s="49">
        <v>12</v>
      </c>
      <c r="Q198" s="49">
        <v>6</v>
      </c>
      <c r="R198" s="49">
        <v>6</v>
      </c>
      <c r="S198" s="49">
        <v>0</v>
      </c>
      <c r="T198" s="49">
        <v>0</v>
      </c>
      <c r="U198" s="49"/>
      <c r="V198" s="49"/>
      <c r="W198" s="49"/>
      <c r="X198" s="49">
        <v>0</v>
      </c>
      <c r="Y198" s="49">
        <v>0</v>
      </c>
      <c r="Z198" s="49">
        <v>0</v>
      </c>
      <c r="AA198" s="49">
        <v>0</v>
      </c>
      <c r="AB198" s="49">
        <v>0</v>
      </c>
      <c r="AC198" s="49">
        <v>0</v>
      </c>
      <c r="AD198" s="49"/>
      <c r="AE198" s="49"/>
      <c r="AF198" s="49"/>
      <c r="AG198" s="49">
        <v>0</v>
      </c>
      <c r="AH198" s="49">
        <v>3</v>
      </c>
      <c r="AI198" s="49">
        <v>1</v>
      </c>
      <c r="AJ198" s="49">
        <v>2</v>
      </c>
      <c r="AK198" s="49">
        <v>0</v>
      </c>
      <c r="AL198" s="49">
        <v>0</v>
      </c>
    </row>
    <row r="199" spans="1:38" ht="20.100000000000001" customHeight="1" x14ac:dyDescent="0.2">
      <c r="D199" s="50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</row>
    <row r="200" spans="1:38" s="1" customFormat="1" ht="20.100000000000001" customHeight="1" x14ac:dyDescent="0.25">
      <c r="A200" s="3"/>
      <c r="B200" s="6"/>
      <c r="C200" s="51" t="s">
        <v>172</v>
      </c>
      <c r="D200" s="52"/>
      <c r="E200" s="5"/>
      <c r="F200" s="53">
        <v>0</v>
      </c>
      <c r="G200" s="53">
        <v>0</v>
      </c>
      <c r="H200" s="53">
        <v>0</v>
      </c>
      <c r="I200" s="53">
        <v>0</v>
      </c>
      <c r="J200" s="53">
        <v>0</v>
      </c>
      <c r="K200" s="53">
        <v>0</v>
      </c>
      <c r="L200" s="54"/>
      <c r="M200" s="54"/>
      <c r="N200" s="54"/>
      <c r="O200" s="53">
        <v>44</v>
      </c>
      <c r="P200" s="53">
        <v>1288</v>
      </c>
      <c r="Q200" s="53">
        <v>1313</v>
      </c>
      <c r="R200" s="53">
        <v>19</v>
      </c>
      <c r="S200" s="53">
        <v>0</v>
      </c>
      <c r="T200" s="53">
        <v>0</v>
      </c>
      <c r="U200" s="54"/>
      <c r="V200" s="54"/>
      <c r="W200" s="54"/>
      <c r="X200" s="53">
        <v>0</v>
      </c>
      <c r="Y200" s="53">
        <v>0</v>
      </c>
      <c r="Z200" s="53">
        <v>0</v>
      </c>
      <c r="AA200" s="53">
        <v>0</v>
      </c>
      <c r="AB200" s="53">
        <v>0</v>
      </c>
      <c r="AC200" s="53">
        <v>0</v>
      </c>
      <c r="AD200" s="54"/>
      <c r="AE200" s="54"/>
      <c r="AF200" s="54"/>
      <c r="AG200" s="53">
        <v>3</v>
      </c>
      <c r="AH200" s="53">
        <v>63</v>
      </c>
      <c r="AI200" s="53">
        <v>62</v>
      </c>
      <c r="AJ200" s="53">
        <v>4</v>
      </c>
      <c r="AK200" s="53">
        <v>0</v>
      </c>
      <c r="AL200" s="53">
        <v>0</v>
      </c>
    </row>
    <row r="201" spans="1:38" ht="20.100000000000001" customHeight="1" x14ac:dyDescent="0.2"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</row>
    <row r="202" spans="1:38" ht="20.100000000000001" customHeight="1" x14ac:dyDescent="0.2">
      <c r="C202" s="3" t="s">
        <v>127</v>
      </c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</row>
    <row r="203" spans="1:38" ht="20.100000000000001" customHeight="1" x14ac:dyDescent="0.2">
      <c r="D203" s="2" t="s">
        <v>122</v>
      </c>
      <c r="F203" s="39">
        <v>0</v>
      </c>
      <c r="G203" s="39">
        <v>0</v>
      </c>
      <c r="H203" s="39">
        <v>0</v>
      </c>
      <c r="I203" s="39">
        <v>0</v>
      </c>
      <c r="J203" s="39">
        <v>0</v>
      </c>
      <c r="K203" s="39">
        <v>0</v>
      </c>
      <c r="L203" s="39"/>
      <c r="M203" s="39"/>
      <c r="N203" s="39"/>
      <c r="O203" s="39">
        <v>0</v>
      </c>
      <c r="P203" s="39">
        <v>0</v>
      </c>
      <c r="Q203" s="39">
        <v>0</v>
      </c>
      <c r="R203" s="39">
        <v>0</v>
      </c>
      <c r="S203" s="39">
        <v>0</v>
      </c>
      <c r="T203" s="39">
        <v>0</v>
      </c>
      <c r="U203" s="39"/>
      <c r="V203" s="39"/>
      <c r="W203" s="39"/>
      <c r="X203" s="39">
        <v>8</v>
      </c>
      <c r="Y203" s="39">
        <v>185</v>
      </c>
      <c r="Z203" s="39">
        <v>186</v>
      </c>
      <c r="AA203" s="39">
        <v>7</v>
      </c>
      <c r="AB203" s="39">
        <v>0</v>
      </c>
      <c r="AC203" s="39">
        <v>0</v>
      </c>
      <c r="AD203" s="39"/>
      <c r="AE203" s="39"/>
      <c r="AF203" s="39"/>
      <c r="AG203" s="39">
        <v>0</v>
      </c>
      <c r="AH203" s="39">
        <v>0</v>
      </c>
      <c r="AI203" s="39">
        <v>0</v>
      </c>
      <c r="AJ203" s="39">
        <v>0</v>
      </c>
      <c r="AK203" s="39">
        <v>0</v>
      </c>
      <c r="AL203" s="39">
        <v>0</v>
      </c>
    </row>
    <row r="204" spans="1:38" ht="19.5" customHeight="1" x14ac:dyDescent="0.2">
      <c r="D204" s="47" t="s">
        <v>135</v>
      </c>
      <c r="F204" s="48">
        <v>0</v>
      </c>
      <c r="G204" s="48">
        <v>0</v>
      </c>
      <c r="H204" s="48">
        <v>0</v>
      </c>
      <c r="I204" s="48">
        <v>0</v>
      </c>
      <c r="J204" s="48">
        <v>0</v>
      </c>
      <c r="K204" s="48">
        <v>0</v>
      </c>
      <c r="L204" s="49"/>
      <c r="M204" s="49"/>
      <c r="N204" s="49"/>
      <c r="O204" s="48">
        <v>0</v>
      </c>
      <c r="P204" s="48">
        <v>19</v>
      </c>
      <c r="Q204" s="48">
        <v>19</v>
      </c>
      <c r="R204" s="48">
        <v>0</v>
      </c>
      <c r="S204" s="48">
        <v>0</v>
      </c>
      <c r="T204" s="48">
        <v>0</v>
      </c>
      <c r="U204" s="49"/>
      <c r="V204" s="49"/>
      <c r="W204" s="49"/>
      <c r="X204" s="48">
        <v>13</v>
      </c>
      <c r="Y204" s="48">
        <v>192</v>
      </c>
      <c r="Z204" s="48">
        <v>193</v>
      </c>
      <c r="AA204" s="48">
        <v>12</v>
      </c>
      <c r="AB204" s="48">
        <v>0</v>
      </c>
      <c r="AC204" s="48">
        <v>0</v>
      </c>
      <c r="AD204" s="49"/>
      <c r="AE204" s="49"/>
      <c r="AF204" s="49"/>
      <c r="AG204" s="48">
        <v>0</v>
      </c>
      <c r="AH204" s="48">
        <v>0</v>
      </c>
      <c r="AI204" s="48">
        <v>0</v>
      </c>
      <c r="AJ204" s="48">
        <v>0</v>
      </c>
      <c r="AK204" s="48">
        <v>0</v>
      </c>
      <c r="AL204" s="48">
        <v>0</v>
      </c>
    </row>
    <row r="205" spans="1:38" ht="20.100000000000001" customHeight="1" x14ac:dyDescent="0.2">
      <c r="D205" s="2" t="s">
        <v>98</v>
      </c>
      <c r="F205" s="39">
        <v>0</v>
      </c>
      <c r="G205" s="39">
        <v>0</v>
      </c>
      <c r="H205" s="39">
        <v>0</v>
      </c>
      <c r="I205" s="39">
        <v>0</v>
      </c>
      <c r="J205" s="39">
        <v>0</v>
      </c>
      <c r="K205" s="39">
        <v>0</v>
      </c>
      <c r="L205" s="39"/>
      <c r="M205" s="39"/>
      <c r="N205" s="39"/>
      <c r="O205" s="39">
        <v>0</v>
      </c>
      <c r="P205" s="39">
        <v>24</v>
      </c>
      <c r="Q205" s="39">
        <v>24</v>
      </c>
      <c r="R205" s="39">
        <v>0</v>
      </c>
      <c r="S205" s="39">
        <v>0</v>
      </c>
      <c r="T205" s="39">
        <v>0</v>
      </c>
      <c r="U205" s="39"/>
      <c r="V205" s="39"/>
      <c r="W205" s="39"/>
      <c r="X205" s="39">
        <v>2</v>
      </c>
      <c r="Y205" s="39">
        <v>184</v>
      </c>
      <c r="Z205" s="39">
        <v>179</v>
      </c>
      <c r="AA205" s="39">
        <v>7</v>
      </c>
      <c r="AB205" s="39">
        <v>0</v>
      </c>
      <c r="AC205" s="39">
        <v>0</v>
      </c>
      <c r="AD205" s="39"/>
      <c r="AE205" s="39"/>
      <c r="AF205" s="39"/>
      <c r="AG205" s="39">
        <v>0</v>
      </c>
      <c r="AH205" s="39">
        <v>0</v>
      </c>
      <c r="AI205" s="39">
        <v>0</v>
      </c>
      <c r="AJ205" s="39">
        <v>0</v>
      </c>
      <c r="AK205" s="39">
        <v>0</v>
      </c>
      <c r="AL205" s="39">
        <v>0</v>
      </c>
    </row>
    <row r="206" spans="1:38" ht="19.5" customHeight="1" x14ac:dyDescent="0.2">
      <c r="D206" s="47" t="s">
        <v>136</v>
      </c>
      <c r="F206" s="48">
        <v>0</v>
      </c>
      <c r="G206" s="48">
        <v>0</v>
      </c>
      <c r="H206" s="48">
        <v>0</v>
      </c>
      <c r="I206" s="48">
        <v>0</v>
      </c>
      <c r="J206" s="48">
        <v>0</v>
      </c>
      <c r="K206" s="48">
        <v>0</v>
      </c>
      <c r="L206" s="49"/>
      <c r="M206" s="49"/>
      <c r="N206" s="49"/>
      <c r="O206" s="48">
        <v>0</v>
      </c>
      <c r="P206" s="48">
        <v>21</v>
      </c>
      <c r="Q206" s="48">
        <v>21</v>
      </c>
      <c r="R206" s="48">
        <v>0</v>
      </c>
      <c r="S206" s="48">
        <v>0</v>
      </c>
      <c r="T206" s="48">
        <v>0</v>
      </c>
      <c r="U206" s="49"/>
      <c r="V206" s="49"/>
      <c r="W206" s="49"/>
      <c r="X206" s="48">
        <v>11</v>
      </c>
      <c r="Y206" s="48">
        <v>181</v>
      </c>
      <c r="Z206" s="48">
        <v>184</v>
      </c>
      <c r="AA206" s="48">
        <v>8</v>
      </c>
      <c r="AB206" s="48">
        <v>0</v>
      </c>
      <c r="AC206" s="48">
        <v>0</v>
      </c>
      <c r="AD206" s="49"/>
      <c r="AE206" s="49"/>
      <c r="AF206" s="49"/>
      <c r="AG206" s="48">
        <v>0</v>
      </c>
      <c r="AH206" s="48">
        <v>0</v>
      </c>
      <c r="AI206" s="48">
        <v>0</v>
      </c>
      <c r="AJ206" s="48">
        <v>0</v>
      </c>
      <c r="AK206" s="48">
        <v>0</v>
      </c>
      <c r="AL206" s="48">
        <v>0</v>
      </c>
    </row>
    <row r="207" spans="1:38" ht="20.100000000000001" customHeight="1" x14ac:dyDescent="0.2">
      <c r="D207" s="2" t="s">
        <v>114</v>
      </c>
      <c r="F207" s="39">
        <v>0</v>
      </c>
      <c r="G207" s="39">
        <v>0</v>
      </c>
      <c r="H207" s="39">
        <v>0</v>
      </c>
      <c r="I207" s="39">
        <v>0</v>
      </c>
      <c r="J207" s="39">
        <v>0</v>
      </c>
      <c r="K207" s="39">
        <v>0</v>
      </c>
      <c r="L207" s="39"/>
      <c r="M207" s="39"/>
      <c r="N207" s="39"/>
      <c r="O207" s="39">
        <v>0</v>
      </c>
      <c r="P207" s="39">
        <v>19</v>
      </c>
      <c r="Q207" s="39">
        <v>19</v>
      </c>
      <c r="R207" s="39">
        <v>0</v>
      </c>
      <c r="S207" s="39">
        <v>0</v>
      </c>
      <c r="T207" s="39">
        <v>0</v>
      </c>
      <c r="U207" s="39"/>
      <c r="V207" s="39"/>
      <c r="W207" s="39"/>
      <c r="X207" s="39">
        <v>5</v>
      </c>
      <c r="Y207" s="39">
        <v>182</v>
      </c>
      <c r="Z207" s="39">
        <v>175</v>
      </c>
      <c r="AA207" s="39">
        <v>12</v>
      </c>
      <c r="AB207" s="39">
        <v>0</v>
      </c>
      <c r="AC207" s="39">
        <v>0</v>
      </c>
      <c r="AD207" s="39"/>
      <c r="AE207" s="39"/>
      <c r="AF207" s="39"/>
      <c r="AG207" s="39">
        <v>0</v>
      </c>
      <c r="AH207" s="39">
        <v>0</v>
      </c>
      <c r="AI207" s="39">
        <v>0</v>
      </c>
      <c r="AJ207" s="39">
        <v>0</v>
      </c>
      <c r="AK207" s="39">
        <v>0</v>
      </c>
      <c r="AL207" s="39">
        <v>0</v>
      </c>
    </row>
    <row r="208" spans="1:38" ht="19.5" customHeight="1" x14ac:dyDescent="0.2">
      <c r="D208" s="47" t="s">
        <v>115</v>
      </c>
      <c r="F208" s="48">
        <v>0</v>
      </c>
      <c r="G208" s="48">
        <v>0</v>
      </c>
      <c r="H208" s="48">
        <v>0</v>
      </c>
      <c r="I208" s="48">
        <v>0</v>
      </c>
      <c r="J208" s="48">
        <v>0</v>
      </c>
      <c r="K208" s="48">
        <v>0</v>
      </c>
      <c r="L208" s="49"/>
      <c r="M208" s="49"/>
      <c r="N208" s="49"/>
      <c r="O208" s="48">
        <v>1</v>
      </c>
      <c r="P208" s="48">
        <v>20</v>
      </c>
      <c r="Q208" s="48">
        <v>21</v>
      </c>
      <c r="R208" s="48">
        <v>0</v>
      </c>
      <c r="S208" s="48">
        <v>0</v>
      </c>
      <c r="T208" s="48">
        <v>0</v>
      </c>
      <c r="U208" s="49"/>
      <c r="V208" s="49"/>
      <c r="W208" s="49"/>
      <c r="X208" s="48">
        <v>4</v>
      </c>
      <c r="Y208" s="48">
        <v>186</v>
      </c>
      <c r="Z208" s="48">
        <v>175</v>
      </c>
      <c r="AA208" s="48">
        <v>15</v>
      </c>
      <c r="AB208" s="48">
        <v>0</v>
      </c>
      <c r="AC208" s="48">
        <v>0</v>
      </c>
      <c r="AD208" s="49"/>
      <c r="AE208" s="49"/>
      <c r="AF208" s="49"/>
      <c r="AG208" s="48">
        <v>0</v>
      </c>
      <c r="AH208" s="48">
        <v>0</v>
      </c>
      <c r="AI208" s="48">
        <v>0</v>
      </c>
      <c r="AJ208" s="48">
        <v>0</v>
      </c>
      <c r="AK208" s="48">
        <v>0</v>
      </c>
      <c r="AL208" s="48">
        <v>0</v>
      </c>
    </row>
    <row r="209" spans="1:38" ht="20.100000000000001" customHeight="1" x14ac:dyDescent="0.2">
      <c r="D209" s="2" t="s">
        <v>102</v>
      </c>
      <c r="F209" s="39">
        <v>0</v>
      </c>
      <c r="G209" s="39">
        <v>0</v>
      </c>
      <c r="H209" s="39">
        <v>0</v>
      </c>
      <c r="I209" s="39">
        <v>0</v>
      </c>
      <c r="J209" s="39">
        <v>0</v>
      </c>
      <c r="K209" s="39">
        <v>0</v>
      </c>
      <c r="L209" s="39"/>
      <c r="M209" s="39"/>
      <c r="N209" s="39"/>
      <c r="O209" s="39">
        <v>1</v>
      </c>
      <c r="P209" s="39">
        <v>18</v>
      </c>
      <c r="Q209" s="39">
        <v>19</v>
      </c>
      <c r="R209" s="39">
        <v>0</v>
      </c>
      <c r="S209" s="39">
        <v>0</v>
      </c>
      <c r="T209" s="39">
        <v>0</v>
      </c>
      <c r="U209" s="39"/>
      <c r="V209" s="39"/>
      <c r="W209" s="39"/>
      <c r="X209" s="39">
        <v>8</v>
      </c>
      <c r="Y209" s="39">
        <v>182</v>
      </c>
      <c r="Z209" s="39">
        <v>178</v>
      </c>
      <c r="AA209" s="39">
        <v>12</v>
      </c>
      <c r="AB209" s="39">
        <v>0</v>
      </c>
      <c r="AC209" s="39">
        <v>0</v>
      </c>
      <c r="AD209" s="39"/>
      <c r="AE209" s="39"/>
      <c r="AF209" s="39"/>
      <c r="AG209" s="39">
        <v>0</v>
      </c>
      <c r="AH209" s="39">
        <v>0</v>
      </c>
      <c r="AI209" s="39">
        <v>0</v>
      </c>
      <c r="AJ209" s="39">
        <v>0</v>
      </c>
      <c r="AK209" s="39">
        <v>0</v>
      </c>
      <c r="AL209" s="39">
        <v>0</v>
      </c>
    </row>
    <row r="210" spans="1:38" ht="20.100000000000001" customHeight="1" x14ac:dyDescent="0.2">
      <c r="D210" s="50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</row>
    <row r="211" spans="1:38" s="1" customFormat="1" ht="20.100000000000001" customHeight="1" x14ac:dyDescent="0.25">
      <c r="A211" s="3"/>
      <c r="B211" s="6"/>
      <c r="C211" s="51" t="s">
        <v>129</v>
      </c>
      <c r="D211" s="52"/>
      <c r="E211" s="5"/>
      <c r="F211" s="53">
        <v>0</v>
      </c>
      <c r="G211" s="53">
        <v>0</v>
      </c>
      <c r="H211" s="53">
        <v>0</v>
      </c>
      <c r="I211" s="53">
        <v>0</v>
      </c>
      <c r="J211" s="53">
        <v>0</v>
      </c>
      <c r="K211" s="53">
        <v>0</v>
      </c>
      <c r="L211" s="54"/>
      <c r="M211" s="54"/>
      <c r="N211" s="54"/>
      <c r="O211" s="53">
        <v>2</v>
      </c>
      <c r="P211" s="53">
        <v>121</v>
      </c>
      <c r="Q211" s="53">
        <v>123</v>
      </c>
      <c r="R211" s="53">
        <v>0</v>
      </c>
      <c r="S211" s="53">
        <v>0</v>
      </c>
      <c r="T211" s="53">
        <v>0</v>
      </c>
      <c r="U211" s="54"/>
      <c r="V211" s="54"/>
      <c r="W211" s="54"/>
      <c r="X211" s="53">
        <v>51</v>
      </c>
      <c r="Y211" s="53">
        <v>1292</v>
      </c>
      <c r="Z211" s="53">
        <v>1270</v>
      </c>
      <c r="AA211" s="53">
        <v>73</v>
      </c>
      <c r="AB211" s="53">
        <v>0</v>
      </c>
      <c r="AC211" s="53">
        <v>0</v>
      </c>
      <c r="AD211" s="54"/>
      <c r="AE211" s="54"/>
      <c r="AF211" s="54"/>
      <c r="AG211" s="53">
        <v>0</v>
      </c>
      <c r="AH211" s="53">
        <v>0</v>
      </c>
      <c r="AI211" s="53">
        <v>0</v>
      </c>
      <c r="AJ211" s="53">
        <v>0</v>
      </c>
      <c r="AK211" s="53">
        <v>0</v>
      </c>
      <c r="AL211" s="53">
        <v>0</v>
      </c>
    </row>
    <row r="212" spans="1:38" s="1" customFormat="1" ht="20.100000000000001" customHeight="1" x14ac:dyDescent="0.2">
      <c r="A212" s="3"/>
      <c r="B212" s="6"/>
      <c r="C212" s="3"/>
      <c r="D212" s="3"/>
      <c r="E212" s="5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</row>
    <row r="213" spans="1:38" ht="20.100000000000001" customHeight="1" x14ac:dyDescent="0.2">
      <c r="C213" s="3" t="s">
        <v>130</v>
      </c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</row>
    <row r="214" spans="1:38" ht="19.5" customHeight="1" x14ac:dyDescent="0.2">
      <c r="D214" s="2" t="s">
        <v>113</v>
      </c>
      <c r="F214" s="39">
        <v>0</v>
      </c>
      <c r="G214" s="39">
        <v>0</v>
      </c>
      <c r="H214" s="39">
        <v>0</v>
      </c>
      <c r="I214" s="39">
        <v>0</v>
      </c>
      <c r="J214" s="39">
        <v>0</v>
      </c>
      <c r="K214" s="39">
        <v>0</v>
      </c>
      <c r="L214" s="39"/>
      <c r="M214" s="39"/>
      <c r="N214" s="39"/>
      <c r="O214" s="39">
        <v>0</v>
      </c>
      <c r="P214" s="39">
        <v>0</v>
      </c>
      <c r="Q214" s="39">
        <v>0</v>
      </c>
      <c r="R214" s="39">
        <v>0</v>
      </c>
      <c r="S214" s="39">
        <v>0</v>
      </c>
      <c r="T214" s="39">
        <v>0</v>
      </c>
      <c r="U214" s="39"/>
      <c r="V214" s="39"/>
      <c r="W214" s="39"/>
      <c r="X214" s="39">
        <v>6</v>
      </c>
      <c r="Y214" s="39">
        <v>33</v>
      </c>
      <c r="Z214" s="39">
        <v>36</v>
      </c>
      <c r="AA214" s="39">
        <v>3</v>
      </c>
      <c r="AB214" s="39">
        <v>0</v>
      </c>
      <c r="AC214" s="39">
        <v>0</v>
      </c>
      <c r="AD214" s="39"/>
      <c r="AE214" s="39"/>
      <c r="AF214" s="39"/>
      <c r="AG214" s="39">
        <v>0</v>
      </c>
      <c r="AH214" s="39">
        <v>0</v>
      </c>
      <c r="AI214" s="39">
        <v>0</v>
      </c>
      <c r="AJ214" s="39">
        <v>0</v>
      </c>
      <c r="AK214" s="39">
        <v>0</v>
      </c>
      <c r="AL214" s="39">
        <v>0</v>
      </c>
    </row>
    <row r="215" spans="1:38" s="1" customFormat="1" ht="20.100000000000001" customHeight="1" x14ac:dyDescent="0.2">
      <c r="A215" s="3"/>
      <c r="B215" s="6"/>
      <c r="C215" s="3"/>
      <c r="D215" s="3"/>
      <c r="E215" s="5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</row>
    <row r="216" spans="1:38" s="1" customFormat="1" ht="20.100000000000001" customHeight="1" x14ac:dyDescent="0.25">
      <c r="A216" s="3"/>
      <c r="B216" s="6"/>
      <c r="C216" s="51" t="s">
        <v>133</v>
      </c>
      <c r="D216" s="52"/>
      <c r="E216" s="5"/>
      <c r="F216" s="53">
        <v>0</v>
      </c>
      <c r="G216" s="53">
        <v>0</v>
      </c>
      <c r="H216" s="53">
        <v>0</v>
      </c>
      <c r="I216" s="53">
        <v>0</v>
      </c>
      <c r="J216" s="53">
        <v>0</v>
      </c>
      <c r="K216" s="53">
        <v>0</v>
      </c>
      <c r="L216" s="54"/>
      <c r="M216" s="54"/>
      <c r="N216" s="54"/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4"/>
      <c r="V216" s="54"/>
      <c r="W216" s="54"/>
      <c r="X216" s="53">
        <v>6</v>
      </c>
      <c r="Y216" s="53">
        <v>33</v>
      </c>
      <c r="Z216" s="53">
        <v>36</v>
      </c>
      <c r="AA216" s="53">
        <v>3</v>
      </c>
      <c r="AB216" s="53">
        <v>0</v>
      </c>
      <c r="AC216" s="53">
        <v>0</v>
      </c>
      <c r="AD216" s="54"/>
      <c r="AE216" s="54"/>
      <c r="AF216" s="54"/>
      <c r="AG216" s="53">
        <v>0</v>
      </c>
      <c r="AH216" s="53">
        <v>0</v>
      </c>
      <c r="AI216" s="53">
        <v>0</v>
      </c>
      <c r="AJ216" s="53">
        <v>0</v>
      </c>
      <c r="AK216" s="53">
        <v>0</v>
      </c>
      <c r="AL216" s="53">
        <v>0</v>
      </c>
    </row>
    <row r="217" spans="1:38" s="1" customFormat="1" ht="20.100000000000001" customHeight="1" x14ac:dyDescent="0.2">
      <c r="A217" s="3"/>
      <c r="B217" s="6"/>
      <c r="C217" s="3"/>
      <c r="D217" s="3"/>
      <c r="E217" s="5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</row>
    <row r="218" spans="1:38" s="1" customFormat="1" ht="20.100000000000001" customHeight="1" x14ac:dyDescent="0.25">
      <c r="A218" s="3"/>
      <c r="B218" s="57" t="s">
        <v>173</v>
      </c>
      <c r="C218" s="58"/>
      <c r="D218" s="58"/>
      <c r="E218" s="5"/>
      <c r="F218" s="59">
        <v>388</v>
      </c>
      <c r="G218" s="59">
        <v>8265</v>
      </c>
      <c r="H218" s="59">
        <v>8262</v>
      </c>
      <c r="I218" s="59">
        <v>391</v>
      </c>
      <c r="J218" s="59">
        <v>0</v>
      </c>
      <c r="K218" s="59">
        <v>0</v>
      </c>
      <c r="L218" s="54"/>
      <c r="M218" s="54"/>
      <c r="N218" s="54"/>
      <c r="O218" s="59">
        <v>51</v>
      </c>
      <c r="P218" s="59">
        <v>1488</v>
      </c>
      <c r="Q218" s="59">
        <v>1516</v>
      </c>
      <c r="R218" s="59">
        <v>23</v>
      </c>
      <c r="S218" s="59">
        <v>0</v>
      </c>
      <c r="T218" s="59">
        <v>0</v>
      </c>
      <c r="U218" s="54"/>
      <c r="V218" s="54"/>
      <c r="W218" s="54"/>
      <c r="X218" s="59">
        <v>57</v>
      </c>
      <c r="Y218" s="59">
        <v>1325</v>
      </c>
      <c r="Z218" s="59">
        <v>1306</v>
      </c>
      <c r="AA218" s="59">
        <v>76</v>
      </c>
      <c r="AB218" s="59">
        <v>0</v>
      </c>
      <c r="AC218" s="59">
        <v>0</v>
      </c>
      <c r="AD218" s="54"/>
      <c r="AE218" s="54"/>
      <c r="AF218" s="54"/>
      <c r="AG218" s="59">
        <v>3</v>
      </c>
      <c r="AH218" s="59">
        <v>63</v>
      </c>
      <c r="AI218" s="59">
        <v>62</v>
      </c>
      <c r="AJ218" s="59">
        <v>4</v>
      </c>
      <c r="AK218" s="59">
        <v>0</v>
      </c>
      <c r="AL218" s="59">
        <v>0</v>
      </c>
    </row>
    <row r="219" spans="1:38" ht="20.100000000000001" customHeight="1" x14ac:dyDescent="0.2"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</row>
    <row r="220" spans="1:38" ht="20.100000000000001" customHeight="1" x14ac:dyDescent="0.2">
      <c r="B220" s="6" t="s">
        <v>174</v>
      </c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</row>
    <row r="221" spans="1:38" ht="20.100000000000001" customHeight="1" x14ac:dyDescent="0.2">
      <c r="C221" s="3" t="s">
        <v>175</v>
      </c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</row>
    <row r="222" spans="1:38" ht="20.100000000000001" customHeight="1" x14ac:dyDescent="0.2">
      <c r="D222" s="2" t="s">
        <v>176</v>
      </c>
      <c r="F222" s="39">
        <v>18</v>
      </c>
      <c r="G222" s="39">
        <v>580</v>
      </c>
      <c r="H222" s="39">
        <v>567</v>
      </c>
      <c r="I222" s="39">
        <v>31</v>
      </c>
      <c r="J222" s="39">
        <v>0</v>
      </c>
      <c r="K222" s="39">
        <v>0</v>
      </c>
      <c r="L222" s="39"/>
      <c r="M222" s="39"/>
      <c r="N222" s="39"/>
      <c r="O222" s="39">
        <v>2</v>
      </c>
      <c r="P222" s="39">
        <v>4</v>
      </c>
      <c r="Q222" s="39">
        <v>6</v>
      </c>
      <c r="R222" s="39">
        <v>0</v>
      </c>
      <c r="S222" s="39">
        <v>0</v>
      </c>
      <c r="T222" s="39">
        <v>0</v>
      </c>
      <c r="U222" s="39"/>
      <c r="V222" s="39"/>
      <c r="W222" s="39"/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/>
      <c r="AE222" s="39"/>
      <c r="AF222" s="39"/>
      <c r="AG222" s="39">
        <v>0</v>
      </c>
      <c r="AH222" s="39">
        <v>0</v>
      </c>
      <c r="AI222" s="39">
        <v>0</v>
      </c>
      <c r="AJ222" s="39">
        <v>0</v>
      </c>
      <c r="AK222" s="39">
        <v>0</v>
      </c>
      <c r="AL222" s="39">
        <v>0</v>
      </c>
    </row>
    <row r="223" spans="1:38" ht="19.5" customHeight="1" x14ac:dyDescent="0.2">
      <c r="D223" s="47" t="s">
        <v>177</v>
      </c>
      <c r="F223" s="48">
        <v>17</v>
      </c>
      <c r="G223" s="48">
        <v>580</v>
      </c>
      <c r="H223" s="48">
        <v>580</v>
      </c>
      <c r="I223" s="48">
        <v>17</v>
      </c>
      <c r="J223" s="48">
        <v>0</v>
      </c>
      <c r="K223" s="48">
        <v>0</v>
      </c>
      <c r="L223" s="49"/>
      <c r="M223" s="49"/>
      <c r="N223" s="49"/>
      <c r="O223" s="48">
        <v>0</v>
      </c>
      <c r="P223" s="48">
        <v>0</v>
      </c>
      <c r="Q223" s="48">
        <v>0</v>
      </c>
      <c r="R223" s="48">
        <v>0</v>
      </c>
      <c r="S223" s="48">
        <v>0</v>
      </c>
      <c r="T223" s="48">
        <v>0</v>
      </c>
      <c r="U223" s="49"/>
      <c r="V223" s="49"/>
      <c r="W223" s="49"/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9"/>
      <c r="AE223" s="49"/>
      <c r="AF223" s="49"/>
      <c r="AG223" s="48">
        <v>0</v>
      </c>
      <c r="AH223" s="48">
        <v>0</v>
      </c>
      <c r="AI223" s="48">
        <v>0</v>
      </c>
      <c r="AJ223" s="48">
        <v>0</v>
      </c>
      <c r="AK223" s="48">
        <v>0</v>
      </c>
      <c r="AL223" s="48">
        <v>0</v>
      </c>
    </row>
    <row r="224" spans="1:38" ht="20.100000000000001" customHeight="1" x14ac:dyDescent="0.2">
      <c r="D224" s="2" t="s">
        <v>178</v>
      </c>
      <c r="F224" s="39">
        <v>15</v>
      </c>
      <c r="G224" s="39">
        <v>580</v>
      </c>
      <c r="H224" s="39">
        <v>570</v>
      </c>
      <c r="I224" s="39">
        <v>15</v>
      </c>
      <c r="J224" s="39">
        <v>0</v>
      </c>
      <c r="K224" s="39">
        <v>10</v>
      </c>
      <c r="L224" s="39"/>
      <c r="M224" s="39"/>
      <c r="N224" s="39"/>
      <c r="O224" s="39">
        <v>0</v>
      </c>
      <c r="P224" s="39">
        <v>0</v>
      </c>
      <c r="Q224" s="39">
        <v>0</v>
      </c>
      <c r="R224" s="39">
        <v>0</v>
      </c>
      <c r="S224" s="39">
        <v>0</v>
      </c>
      <c r="T224" s="39">
        <v>0</v>
      </c>
      <c r="U224" s="39"/>
      <c r="V224" s="39"/>
      <c r="W224" s="39"/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/>
      <c r="AE224" s="39"/>
      <c r="AF224" s="39"/>
      <c r="AG224" s="39">
        <v>0</v>
      </c>
      <c r="AH224" s="39">
        <v>0</v>
      </c>
      <c r="AI224" s="39">
        <v>0</v>
      </c>
      <c r="AJ224" s="39">
        <v>0</v>
      </c>
      <c r="AK224" s="39">
        <v>0</v>
      </c>
      <c r="AL224" s="39">
        <v>0</v>
      </c>
    </row>
    <row r="225" spans="1:38" ht="19.5" customHeight="1" x14ac:dyDescent="0.2">
      <c r="D225" s="47" t="s">
        <v>179</v>
      </c>
      <c r="F225" s="48">
        <v>10</v>
      </c>
      <c r="G225" s="48">
        <v>577</v>
      </c>
      <c r="H225" s="48">
        <v>575</v>
      </c>
      <c r="I225" s="48">
        <v>12</v>
      </c>
      <c r="J225" s="48">
        <v>0</v>
      </c>
      <c r="K225" s="48">
        <v>0</v>
      </c>
      <c r="L225" s="49"/>
      <c r="M225" s="49"/>
      <c r="N225" s="49"/>
      <c r="O225" s="48">
        <v>0</v>
      </c>
      <c r="P225" s="48">
        <v>0</v>
      </c>
      <c r="Q225" s="48">
        <v>0</v>
      </c>
      <c r="R225" s="48">
        <v>0</v>
      </c>
      <c r="S225" s="48">
        <v>0</v>
      </c>
      <c r="T225" s="48">
        <v>0</v>
      </c>
      <c r="U225" s="49"/>
      <c r="V225" s="49"/>
      <c r="W225" s="49"/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9"/>
      <c r="AE225" s="49"/>
      <c r="AF225" s="49"/>
      <c r="AG225" s="48">
        <v>0</v>
      </c>
      <c r="AH225" s="48">
        <v>0</v>
      </c>
      <c r="AI225" s="48">
        <v>0</v>
      </c>
      <c r="AJ225" s="48">
        <v>0</v>
      </c>
      <c r="AK225" s="48">
        <v>0</v>
      </c>
      <c r="AL225" s="48">
        <v>0</v>
      </c>
    </row>
    <row r="226" spans="1:38" ht="20.100000000000001" customHeight="1" x14ac:dyDescent="0.2">
      <c r="D226" s="2" t="s">
        <v>114</v>
      </c>
      <c r="F226" s="39">
        <v>16</v>
      </c>
      <c r="G226" s="39">
        <v>581</v>
      </c>
      <c r="H226" s="39">
        <v>576</v>
      </c>
      <c r="I226" s="39">
        <v>21</v>
      </c>
      <c r="J226" s="39">
        <v>0</v>
      </c>
      <c r="K226" s="39">
        <v>0</v>
      </c>
      <c r="L226" s="39"/>
      <c r="M226" s="39"/>
      <c r="N226" s="39"/>
      <c r="O226" s="39">
        <v>0</v>
      </c>
      <c r="P226" s="39">
        <v>2</v>
      </c>
      <c r="Q226" s="39">
        <v>1</v>
      </c>
      <c r="R226" s="39">
        <v>1</v>
      </c>
      <c r="S226" s="39">
        <v>0</v>
      </c>
      <c r="T226" s="39">
        <v>0</v>
      </c>
      <c r="U226" s="39"/>
      <c r="V226" s="39"/>
      <c r="W226" s="39"/>
      <c r="X226" s="39">
        <v>0</v>
      </c>
      <c r="Y226" s="39">
        <v>1</v>
      </c>
      <c r="Z226" s="39">
        <v>1</v>
      </c>
      <c r="AA226" s="39">
        <v>0</v>
      </c>
      <c r="AB226" s="39">
        <v>0</v>
      </c>
      <c r="AC226" s="39">
        <v>0</v>
      </c>
      <c r="AD226" s="39"/>
      <c r="AE226" s="39"/>
      <c r="AF226" s="39"/>
      <c r="AG226" s="39">
        <v>0</v>
      </c>
      <c r="AH226" s="39">
        <v>0</v>
      </c>
      <c r="AI226" s="39">
        <v>0</v>
      </c>
      <c r="AJ226" s="39">
        <v>0</v>
      </c>
      <c r="AK226" s="39">
        <v>0</v>
      </c>
      <c r="AL226" s="39">
        <v>0</v>
      </c>
    </row>
    <row r="227" spans="1:38" ht="19.5" customHeight="1" x14ac:dyDescent="0.2">
      <c r="D227" s="47" t="s">
        <v>115</v>
      </c>
      <c r="F227" s="48">
        <v>20</v>
      </c>
      <c r="G227" s="48">
        <v>578</v>
      </c>
      <c r="H227" s="48">
        <v>582</v>
      </c>
      <c r="I227" s="48">
        <v>16</v>
      </c>
      <c r="J227" s="48">
        <v>0</v>
      </c>
      <c r="K227" s="48">
        <v>0</v>
      </c>
      <c r="L227" s="49"/>
      <c r="M227" s="49"/>
      <c r="N227" s="49"/>
      <c r="O227" s="48">
        <v>0</v>
      </c>
      <c r="P227" s="48">
        <v>0</v>
      </c>
      <c r="Q227" s="48">
        <v>0</v>
      </c>
      <c r="R227" s="48">
        <v>0</v>
      </c>
      <c r="S227" s="48">
        <v>0</v>
      </c>
      <c r="T227" s="48">
        <v>0</v>
      </c>
      <c r="U227" s="49"/>
      <c r="V227" s="49"/>
      <c r="W227" s="49"/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9"/>
      <c r="AE227" s="49"/>
      <c r="AF227" s="49"/>
      <c r="AG227" s="48">
        <v>0</v>
      </c>
      <c r="AH227" s="48">
        <v>0</v>
      </c>
      <c r="AI227" s="48">
        <v>0</v>
      </c>
      <c r="AJ227" s="48">
        <v>0</v>
      </c>
      <c r="AK227" s="48">
        <v>0</v>
      </c>
      <c r="AL227" s="48">
        <v>0</v>
      </c>
    </row>
    <row r="228" spans="1:38" ht="20.100000000000001" customHeight="1" x14ac:dyDescent="0.2"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</row>
    <row r="229" spans="1:38" s="1" customFormat="1" ht="20.100000000000001" customHeight="1" x14ac:dyDescent="0.25">
      <c r="A229" s="3"/>
      <c r="B229" s="6"/>
      <c r="C229" s="51" t="s">
        <v>180</v>
      </c>
      <c r="D229" s="52"/>
      <c r="E229" s="5"/>
      <c r="F229" s="53">
        <v>96</v>
      </c>
      <c r="G229" s="53">
        <v>3476</v>
      </c>
      <c r="H229" s="53">
        <v>3450</v>
      </c>
      <c r="I229" s="53">
        <v>112</v>
      </c>
      <c r="J229" s="53">
        <v>0</v>
      </c>
      <c r="K229" s="53">
        <v>10</v>
      </c>
      <c r="L229" s="54"/>
      <c r="M229" s="54"/>
      <c r="N229" s="54"/>
      <c r="O229" s="53">
        <v>2</v>
      </c>
      <c r="P229" s="53">
        <v>6</v>
      </c>
      <c r="Q229" s="53">
        <v>7</v>
      </c>
      <c r="R229" s="53">
        <v>1</v>
      </c>
      <c r="S229" s="53">
        <v>0</v>
      </c>
      <c r="T229" s="53">
        <v>0</v>
      </c>
      <c r="U229" s="54"/>
      <c r="V229" s="54"/>
      <c r="W229" s="54"/>
      <c r="X229" s="53">
        <v>0</v>
      </c>
      <c r="Y229" s="53">
        <v>1</v>
      </c>
      <c r="Z229" s="53">
        <v>1</v>
      </c>
      <c r="AA229" s="53">
        <v>0</v>
      </c>
      <c r="AB229" s="53">
        <v>0</v>
      </c>
      <c r="AC229" s="53">
        <v>0</v>
      </c>
      <c r="AD229" s="54"/>
      <c r="AE229" s="54"/>
      <c r="AF229" s="54"/>
      <c r="AG229" s="53">
        <v>0</v>
      </c>
      <c r="AH229" s="53">
        <v>0</v>
      </c>
      <c r="AI229" s="53">
        <v>0</v>
      </c>
      <c r="AJ229" s="53">
        <v>0</v>
      </c>
      <c r="AK229" s="53">
        <v>0</v>
      </c>
      <c r="AL229" s="53">
        <v>0</v>
      </c>
    </row>
    <row r="230" spans="1:38" ht="20.100000000000001" customHeight="1" x14ac:dyDescent="0.2"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</row>
    <row r="231" spans="1:38" ht="20.100000000000001" customHeight="1" x14ac:dyDescent="0.2">
      <c r="C231" s="3" t="s">
        <v>121</v>
      </c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</row>
    <row r="232" spans="1:38" ht="20.100000000000001" customHeight="1" x14ac:dyDescent="0.2">
      <c r="D232" s="2" t="s">
        <v>176</v>
      </c>
      <c r="F232" s="39">
        <v>0</v>
      </c>
      <c r="G232" s="39">
        <v>1</v>
      </c>
      <c r="H232" s="39">
        <v>1</v>
      </c>
      <c r="I232" s="39">
        <v>0</v>
      </c>
      <c r="J232" s="39">
        <v>0</v>
      </c>
      <c r="K232" s="39">
        <v>0</v>
      </c>
      <c r="L232" s="39"/>
      <c r="M232" s="39"/>
      <c r="N232" s="39"/>
      <c r="O232" s="39">
        <v>57</v>
      </c>
      <c r="P232" s="39">
        <v>382</v>
      </c>
      <c r="Q232" s="39">
        <v>430</v>
      </c>
      <c r="R232" s="39">
        <v>9</v>
      </c>
      <c r="S232" s="39">
        <v>0</v>
      </c>
      <c r="T232" s="39">
        <v>0</v>
      </c>
      <c r="U232" s="39"/>
      <c r="V232" s="39"/>
      <c r="W232" s="39"/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/>
      <c r="AE232" s="39"/>
      <c r="AF232" s="39"/>
      <c r="AG232" s="39">
        <v>0</v>
      </c>
      <c r="AH232" s="39">
        <v>0</v>
      </c>
      <c r="AI232" s="39">
        <v>0</v>
      </c>
      <c r="AJ232" s="39">
        <v>0</v>
      </c>
      <c r="AK232" s="39">
        <v>0</v>
      </c>
      <c r="AL232" s="39">
        <v>0</v>
      </c>
    </row>
    <row r="233" spans="1:38" ht="19.5" customHeight="1" x14ac:dyDescent="0.2">
      <c r="D233" s="47" t="s">
        <v>97</v>
      </c>
      <c r="F233" s="48">
        <v>0</v>
      </c>
      <c r="G233" s="48">
        <v>0</v>
      </c>
      <c r="H233" s="48">
        <v>0</v>
      </c>
      <c r="I233" s="48">
        <v>0</v>
      </c>
      <c r="J233" s="48">
        <v>0</v>
      </c>
      <c r="K233" s="48">
        <v>0</v>
      </c>
      <c r="L233" s="49"/>
      <c r="M233" s="49"/>
      <c r="N233" s="49"/>
      <c r="O233" s="48">
        <v>68</v>
      </c>
      <c r="P233" s="48">
        <v>369</v>
      </c>
      <c r="Q233" s="48">
        <v>432</v>
      </c>
      <c r="R233" s="48">
        <v>5</v>
      </c>
      <c r="S233" s="48">
        <v>0</v>
      </c>
      <c r="T233" s="48">
        <v>0</v>
      </c>
      <c r="U233" s="49"/>
      <c r="V233" s="49"/>
      <c r="W233" s="49"/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9"/>
      <c r="AE233" s="49"/>
      <c r="AF233" s="49"/>
      <c r="AG233" s="48">
        <v>0</v>
      </c>
      <c r="AH233" s="48">
        <v>0</v>
      </c>
      <c r="AI233" s="48">
        <v>0</v>
      </c>
      <c r="AJ233" s="48">
        <v>0</v>
      </c>
      <c r="AK233" s="48">
        <v>0</v>
      </c>
      <c r="AL233" s="48">
        <v>0</v>
      </c>
    </row>
    <row r="234" spans="1:38" ht="20.100000000000001" customHeight="1" x14ac:dyDescent="0.2"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</row>
    <row r="235" spans="1:38" s="1" customFormat="1" ht="20.100000000000001" customHeight="1" x14ac:dyDescent="0.25">
      <c r="A235" s="3"/>
      <c r="B235" s="6"/>
      <c r="C235" s="51" t="s">
        <v>124</v>
      </c>
      <c r="D235" s="52"/>
      <c r="E235" s="5"/>
      <c r="F235" s="53">
        <v>0</v>
      </c>
      <c r="G235" s="53">
        <v>1</v>
      </c>
      <c r="H235" s="53">
        <v>1</v>
      </c>
      <c r="I235" s="53">
        <v>0</v>
      </c>
      <c r="J235" s="53">
        <v>0</v>
      </c>
      <c r="K235" s="53">
        <v>0</v>
      </c>
      <c r="L235" s="54"/>
      <c r="M235" s="54"/>
      <c r="N235" s="54"/>
      <c r="O235" s="53">
        <v>125</v>
      </c>
      <c r="P235" s="53">
        <v>751</v>
      </c>
      <c r="Q235" s="53">
        <v>862</v>
      </c>
      <c r="R235" s="53">
        <v>14</v>
      </c>
      <c r="S235" s="53">
        <v>0</v>
      </c>
      <c r="T235" s="53">
        <v>0</v>
      </c>
      <c r="U235" s="54"/>
      <c r="V235" s="54"/>
      <c r="W235" s="54"/>
      <c r="X235" s="53">
        <v>0</v>
      </c>
      <c r="Y235" s="53">
        <v>0</v>
      </c>
      <c r="Z235" s="53">
        <v>0</v>
      </c>
      <c r="AA235" s="53">
        <v>0</v>
      </c>
      <c r="AB235" s="53">
        <v>0</v>
      </c>
      <c r="AC235" s="53">
        <v>0</v>
      </c>
      <c r="AD235" s="54"/>
      <c r="AE235" s="54"/>
      <c r="AF235" s="54"/>
      <c r="AG235" s="53">
        <v>0</v>
      </c>
      <c r="AH235" s="53">
        <v>0</v>
      </c>
      <c r="AI235" s="53">
        <v>0</v>
      </c>
      <c r="AJ235" s="53">
        <v>0</v>
      </c>
      <c r="AK235" s="53">
        <v>0</v>
      </c>
      <c r="AL235" s="53">
        <v>0</v>
      </c>
    </row>
    <row r="236" spans="1:38" ht="20.100000000000001" customHeight="1" x14ac:dyDescent="0.2"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</row>
    <row r="237" spans="1:38" ht="20.100000000000001" customHeight="1" x14ac:dyDescent="0.2">
      <c r="C237" s="3" t="s">
        <v>181</v>
      </c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</row>
    <row r="238" spans="1:38" ht="20.100000000000001" customHeight="1" x14ac:dyDescent="0.2">
      <c r="D238" s="2" t="s">
        <v>96</v>
      </c>
      <c r="F238" s="39">
        <v>0</v>
      </c>
      <c r="G238" s="39">
        <v>0</v>
      </c>
      <c r="H238" s="39">
        <v>0</v>
      </c>
      <c r="I238" s="39">
        <v>0</v>
      </c>
      <c r="J238" s="39">
        <v>0</v>
      </c>
      <c r="K238" s="39">
        <v>0</v>
      </c>
      <c r="L238" s="39"/>
      <c r="M238" s="39"/>
      <c r="N238" s="39"/>
      <c r="O238" s="39">
        <v>0</v>
      </c>
      <c r="P238" s="39">
        <v>42</v>
      </c>
      <c r="Q238" s="39">
        <v>41</v>
      </c>
      <c r="R238" s="39">
        <v>1</v>
      </c>
      <c r="S238" s="39">
        <v>0</v>
      </c>
      <c r="T238" s="39">
        <v>0</v>
      </c>
      <c r="U238" s="39"/>
      <c r="V238" s="39"/>
      <c r="W238" s="39"/>
      <c r="X238" s="39">
        <v>8</v>
      </c>
      <c r="Y238" s="39">
        <v>175</v>
      </c>
      <c r="Z238" s="39">
        <v>177</v>
      </c>
      <c r="AA238" s="39">
        <v>6</v>
      </c>
      <c r="AB238" s="39">
        <v>0</v>
      </c>
      <c r="AC238" s="39">
        <v>0</v>
      </c>
      <c r="AD238" s="39"/>
      <c r="AE238" s="39"/>
      <c r="AF238" s="39"/>
      <c r="AG238" s="39">
        <v>0</v>
      </c>
      <c r="AH238" s="39">
        <v>24</v>
      </c>
      <c r="AI238" s="39">
        <v>21</v>
      </c>
      <c r="AJ238" s="39">
        <v>3</v>
      </c>
      <c r="AK238" s="39">
        <v>0</v>
      </c>
      <c r="AL238" s="39">
        <v>0</v>
      </c>
    </row>
    <row r="239" spans="1:38" ht="19.5" customHeight="1" x14ac:dyDescent="0.2">
      <c r="D239" s="47" t="s">
        <v>97</v>
      </c>
      <c r="F239" s="48">
        <v>0</v>
      </c>
      <c r="G239" s="48">
        <v>0</v>
      </c>
      <c r="H239" s="48">
        <v>0</v>
      </c>
      <c r="I239" s="48">
        <v>0</v>
      </c>
      <c r="J239" s="48">
        <v>0</v>
      </c>
      <c r="K239" s="48">
        <v>0</v>
      </c>
      <c r="L239" s="49"/>
      <c r="M239" s="49"/>
      <c r="N239" s="49"/>
      <c r="O239" s="48">
        <v>0</v>
      </c>
      <c r="P239" s="48">
        <v>23</v>
      </c>
      <c r="Q239" s="48">
        <v>23</v>
      </c>
      <c r="R239" s="48">
        <v>0</v>
      </c>
      <c r="S239" s="48">
        <v>0</v>
      </c>
      <c r="T239" s="48">
        <v>0</v>
      </c>
      <c r="U239" s="49"/>
      <c r="V239" s="49"/>
      <c r="W239" s="49"/>
      <c r="X239" s="48">
        <v>8</v>
      </c>
      <c r="Y239" s="48">
        <v>177</v>
      </c>
      <c r="Z239" s="48">
        <v>180</v>
      </c>
      <c r="AA239" s="48">
        <v>5</v>
      </c>
      <c r="AB239" s="48">
        <v>0</v>
      </c>
      <c r="AC239" s="48">
        <v>0</v>
      </c>
      <c r="AD239" s="49"/>
      <c r="AE239" s="49"/>
      <c r="AF239" s="49"/>
      <c r="AG239" s="48">
        <v>1</v>
      </c>
      <c r="AH239" s="48">
        <v>22</v>
      </c>
      <c r="AI239" s="48">
        <v>23</v>
      </c>
      <c r="AJ239" s="48">
        <v>0</v>
      </c>
      <c r="AK239" s="48">
        <v>0</v>
      </c>
      <c r="AL239" s="48">
        <v>0</v>
      </c>
    </row>
    <row r="240" spans="1:38" ht="20.100000000000001" customHeight="1" x14ac:dyDescent="0.2">
      <c r="D240" s="2" t="s">
        <v>113</v>
      </c>
      <c r="F240" s="39">
        <v>0</v>
      </c>
      <c r="G240" s="39">
        <v>0</v>
      </c>
      <c r="H240" s="39">
        <v>0</v>
      </c>
      <c r="I240" s="39">
        <v>0</v>
      </c>
      <c r="J240" s="39">
        <v>0</v>
      </c>
      <c r="K240" s="39">
        <v>0</v>
      </c>
      <c r="L240" s="39"/>
      <c r="M240" s="39"/>
      <c r="N240" s="39"/>
      <c r="O240" s="39">
        <v>1</v>
      </c>
      <c r="P240" s="39">
        <v>25</v>
      </c>
      <c r="Q240" s="39">
        <v>26</v>
      </c>
      <c r="R240" s="39">
        <v>0</v>
      </c>
      <c r="S240" s="39">
        <v>0</v>
      </c>
      <c r="T240" s="39">
        <v>0</v>
      </c>
      <c r="U240" s="39"/>
      <c r="V240" s="39"/>
      <c r="W240" s="39"/>
      <c r="X240" s="39">
        <v>5</v>
      </c>
      <c r="Y240" s="39">
        <v>174</v>
      </c>
      <c r="Z240" s="39">
        <v>170</v>
      </c>
      <c r="AA240" s="39">
        <v>9</v>
      </c>
      <c r="AB240" s="39">
        <v>0</v>
      </c>
      <c r="AC240" s="39">
        <v>0</v>
      </c>
      <c r="AD240" s="39"/>
      <c r="AE240" s="39"/>
      <c r="AF240" s="39"/>
      <c r="AG240" s="39">
        <v>0</v>
      </c>
      <c r="AH240" s="39">
        <v>25</v>
      </c>
      <c r="AI240" s="39">
        <v>24</v>
      </c>
      <c r="AJ240" s="39">
        <v>1</v>
      </c>
      <c r="AK240" s="39">
        <v>0</v>
      </c>
      <c r="AL240" s="39">
        <v>0</v>
      </c>
    </row>
    <row r="241" spans="1:38" ht="19.5" customHeight="1" x14ac:dyDescent="0.2">
      <c r="D241" s="47" t="s">
        <v>99</v>
      </c>
      <c r="F241" s="48">
        <v>0</v>
      </c>
      <c r="G241" s="48">
        <v>1</v>
      </c>
      <c r="H241" s="48">
        <v>1</v>
      </c>
      <c r="I241" s="48">
        <v>0</v>
      </c>
      <c r="J241" s="48">
        <v>0</v>
      </c>
      <c r="K241" s="48">
        <v>0</v>
      </c>
      <c r="L241" s="49"/>
      <c r="M241" s="49"/>
      <c r="N241" s="49"/>
      <c r="O241" s="48">
        <v>0</v>
      </c>
      <c r="P241" s="48">
        <v>25</v>
      </c>
      <c r="Q241" s="48">
        <v>25</v>
      </c>
      <c r="R241" s="48">
        <v>0</v>
      </c>
      <c r="S241" s="48">
        <v>0</v>
      </c>
      <c r="T241" s="48">
        <v>0</v>
      </c>
      <c r="U241" s="49"/>
      <c r="V241" s="49"/>
      <c r="W241" s="49"/>
      <c r="X241" s="48">
        <v>5</v>
      </c>
      <c r="Y241" s="48">
        <v>180</v>
      </c>
      <c r="Z241" s="48">
        <v>180</v>
      </c>
      <c r="AA241" s="48">
        <v>5</v>
      </c>
      <c r="AB241" s="48">
        <v>0</v>
      </c>
      <c r="AC241" s="48">
        <v>0</v>
      </c>
      <c r="AD241" s="49"/>
      <c r="AE241" s="49"/>
      <c r="AF241" s="49"/>
      <c r="AG241" s="48">
        <v>0</v>
      </c>
      <c r="AH241" s="48">
        <v>15</v>
      </c>
      <c r="AI241" s="48">
        <v>15</v>
      </c>
      <c r="AJ241" s="48">
        <v>0</v>
      </c>
      <c r="AK241" s="48">
        <v>0</v>
      </c>
      <c r="AL241" s="48">
        <v>0</v>
      </c>
    </row>
    <row r="242" spans="1:38" ht="20.100000000000001" customHeight="1" x14ac:dyDescent="0.2">
      <c r="D242" s="50" t="s">
        <v>114</v>
      </c>
      <c r="F242" s="49">
        <v>0</v>
      </c>
      <c r="G242" s="49">
        <v>0</v>
      </c>
      <c r="H242" s="49">
        <v>0</v>
      </c>
      <c r="I242" s="49">
        <v>0</v>
      </c>
      <c r="J242" s="49">
        <v>0</v>
      </c>
      <c r="K242" s="49">
        <v>0</v>
      </c>
      <c r="L242" s="49"/>
      <c r="M242" s="49"/>
      <c r="N242" s="49"/>
      <c r="O242" s="49">
        <v>0</v>
      </c>
      <c r="P242" s="49">
        <v>17</v>
      </c>
      <c r="Q242" s="49">
        <v>17</v>
      </c>
      <c r="R242" s="49">
        <v>0</v>
      </c>
      <c r="S242" s="49">
        <v>0</v>
      </c>
      <c r="T242" s="49">
        <v>0</v>
      </c>
      <c r="U242" s="49"/>
      <c r="V242" s="49"/>
      <c r="W242" s="49"/>
      <c r="X242" s="49">
        <v>2</v>
      </c>
      <c r="Y242" s="49">
        <v>190</v>
      </c>
      <c r="Z242" s="49">
        <v>182</v>
      </c>
      <c r="AA242" s="49">
        <v>10</v>
      </c>
      <c r="AB242" s="49">
        <v>0</v>
      </c>
      <c r="AC242" s="49">
        <v>0</v>
      </c>
      <c r="AD242" s="49"/>
      <c r="AE242" s="49"/>
      <c r="AF242" s="49"/>
      <c r="AG242" s="49">
        <v>0</v>
      </c>
      <c r="AH242" s="49">
        <v>12</v>
      </c>
      <c r="AI242" s="49">
        <v>12</v>
      </c>
      <c r="AJ242" s="49">
        <v>0</v>
      </c>
      <c r="AK242" s="49">
        <v>0</v>
      </c>
      <c r="AL242" s="49">
        <v>0</v>
      </c>
    </row>
    <row r="243" spans="1:38" ht="20.100000000000001" customHeight="1" x14ac:dyDescent="0.2"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</row>
    <row r="244" spans="1:38" s="1" customFormat="1" ht="20.100000000000001" customHeight="1" x14ac:dyDescent="0.25">
      <c r="A244" s="3"/>
      <c r="B244" s="6"/>
      <c r="C244" s="51" t="s">
        <v>182</v>
      </c>
      <c r="D244" s="52"/>
      <c r="E244" s="5"/>
      <c r="F244" s="53">
        <v>0</v>
      </c>
      <c r="G244" s="53">
        <v>1</v>
      </c>
      <c r="H244" s="53">
        <v>1</v>
      </c>
      <c r="I244" s="53">
        <v>0</v>
      </c>
      <c r="J244" s="53">
        <v>0</v>
      </c>
      <c r="K244" s="53">
        <v>0</v>
      </c>
      <c r="L244" s="54"/>
      <c r="M244" s="54"/>
      <c r="N244" s="54"/>
      <c r="O244" s="53">
        <v>1</v>
      </c>
      <c r="P244" s="53">
        <v>132</v>
      </c>
      <c r="Q244" s="53">
        <v>132</v>
      </c>
      <c r="R244" s="53">
        <v>1</v>
      </c>
      <c r="S244" s="53">
        <v>0</v>
      </c>
      <c r="T244" s="53">
        <v>0</v>
      </c>
      <c r="U244" s="54"/>
      <c r="V244" s="54"/>
      <c r="W244" s="54"/>
      <c r="X244" s="53">
        <v>28</v>
      </c>
      <c r="Y244" s="53">
        <v>896</v>
      </c>
      <c r="Z244" s="53">
        <v>889</v>
      </c>
      <c r="AA244" s="53">
        <v>35</v>
      </c>
      <c r="AB244" s="53">
        <v>0</v>
      </c>
      <c r="AC244" s="53">
        <v>0</v>
      </c>
      <c r="AD244" s="54"/>
      <c r="AE244" s="54"/>
      <c r="AF244" s="54"/>
      <c r="AG244" s="53">
        <v>1</v>
      </c>
      <c r="AH244" s="53">
        <v>98</v>
      </c>
      <c r="AI244" s="53">
        <v>95</v>
      </c>
      <c r="AJ244" s="53">
        <v>4</v>
      </c>
      <c r="AK244" s="53">
        <v>0</v>
      </c>
      <c r="AL244" s="53">
        <v>0</v>
      </c>
    </row>
    <row r="245" spans="1:38" ht="20.100000000000001" customHeight="1" x14ac:dyDescent="0.2"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</row>
    <row r="246" spans="1:38" s="1" customFormat="1" ht="20.100000000000001" customHeight="1" x14ac:dyDescent="0.25">
      <c r="A246" s="3"/>
      <c r="B246" s="57" t="s">
        <v>183</v>
      </c>
      <c r="C246" s="58"/>
      <c r="D246" s="58"/>
      <c r="E246" s="5"/>
      <c r="F246" s="59">
        <v>96</v>
      </c>
      <c r="G246" s="59">
        <v>3478</v>
      </c>
      <c r="H246" s="59">
        <v>3452</v>
      </c>
      <c r="I246" s="59">
        <v>112</v>
      </c>
      <c r="J246" s="59">
        <v>0</v>
      </c>
      <c r="K246" s="59">
        <v>10</v>
      </c>
      <c r="L246" s="54"/>
      <c r="M246" s="54"/>
      <c r="N246" s="54"/>
      <c r="O246" s="59">
        <v>128</v>
      </c>
      <c r="P246" s="59">
        <v>889</v>
      </c>
      <c r="Q246" s="59">
        <v>1001</v>
      </c>
      <c r="R246" s="59">
        <v>16</v>
      </c>
      <c r="S246" s="59">
        <v>0</v>
      </c>
      <c r="T246" s="59">
        <v>0</v>
      </c>
      <c r="U246" s="54"/>
      <c r="V246" s="54"/>
      <c r="W246" s="54"/>
      <c r="X246" s="59">
        <v>28</v>
      </c>
      <c r="Y246" s="59">
        <v>897</v>
      </c>
      <c r="Z246" s="59">
        <v>890</v>
      </c>
      <c r="AA246" s="59">
        <v>35</v>
      </c>
      <c r="AB246" s="59">
        <v>0</v>
      </c>
      <c r="AC246" s="59">
        <v>0</v>
      </c>
      <c r="AD246" s="54"/>
      <c r="AE246" s="54"/>
      <c r="AF246" s="54"/>
      <c r="AG246" s="59">
        <v>1</v>
      </c>
      <c r="AH246" s="59">
        <v>98</v>
      </c>
      <c r="AI246" s="59">
        <v>95</v>
      </c>
      <c r="AJ246" s="59">
        <v>4</v>
      </c>
      <c r="AK246" s="59">
        <v>0</v>
      </c>
      <c r="AL246" s="59">
        <v>0</v>
      </c>
    </row>
    <row r="247" spans="1:38" ht="20.100000000000001" customHeight="1" x14ac:dyDescent="0.2"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</row>
    <row r="248" spans="1:38" ht="20.100000000000001" customHeight="1" x14ac:dyDescent="0.2">
      <c r="B248" s="6" t="s">
        <v>184</v>
      </c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</row>
    <row r="249" spans="1:38" ht="20.100000000000001" customHeight="1" x14ac:dyDescent="0.2">
      <c r="C249" s="3" t="s">
        <v>154</v>
      </c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</row>
    <row r="250" spans="1:38" ht="20.100000000000001" customHeight="1" x14ac:dyDescent="0.2">
      <c r="D250" s="2" t="s">
        <v>96</v>
      </c>
      <c r="F250" s="39">
        <v>85</v>
      </c>
      <c r="G250" s="39">
        <v>1863</v>
      </c>
      <c r="H250" s="39">
        <v>1883</v>
      </c>
      <c r="I250" s="39">
        <v>65</v>
      </c>
      <c r="J250" s="39">
        <v>0</v>
      </c>
      <c r="K250" s="39">
        <v>0</v>
      </c>
      <c r="L250" s="39"/>
      <c r="M250" s="39"/>
      <c r="N250" s="39"/>
      <c r="O250" s="39">
        <v>5</v>
      </c>
      <c r="P250" s="39">
        <v>17</v>
      </c>
      <c r="Q250" s="39">
        <v>18</v>
      </c>
      <c r="R250" s="39">
        <v>4</v>
      </c>
      <c r="S250" s="39">
        <v>0</v>
      </c>
      <c r="T250" s="39">
        <v>0</v>
      </c>
      <c r="U250" s="39"/>
      <c r="V250" s="39"/>
      <c r="W250" s="39"/>
      <c r="X250" s="39">
        <v>2</v>
      </c>
      <c r="Y250" s="39">
        <v>15</v>
      </c>
      <c r="Z250" s="39">
        <v>16</v>
      </c>
      <c r="AA250" s="39">
        <v>1</v>
      </c>
      <c r="AB250" s="39">
        <v>0</v>
      </c>
      <c r="AC250" s="39">
        <v>0</v>
      </c>
      <c r="AD250" s="39"/>
      <c r="AE250" s="39"/>
      <c r="AF250" s="39"/>
      <c r="AG250" s="39">
        <v>0</v>
      </c>
      <c r="AH250" s="39">
        <v>3</v>
      </c>
      <c r="AI250" s="39">
        <v>3</v>
      </c>
      <c r="AJ250" s="39">
        <v>0</v>
      </c>
      <c r="AK250" s="39">
        <v>0</v>
      </c>
      <c r="AL250" s="39">
        <v>0</v>
      </c>
    </row>
    <row r="251" spans="1:38" ht="19.5" customHeight="1" x14ac:dyDescent="0.2">
      <c r="D251" s="47" t="s">
        <v>135</v>
      </c>
      <c r="F251" s="48">
        <v>88</v>
      </c>
      <c r="G251" s="48">
        <v>1760</v>
      </c>
      <c r="H251" s="48">
        <v>1784</v>
      </c>
      <c r="I251" s="48">
        <v>64</v>
      </c>
      <c r="J251" s="48">
        <v>0</v>
      </c>
      <c r="K251" s="48">
        <v>0</v>
      </c>
      <c r="L251" s="49"/>
      <c r="M251" s="49"/>
      <c r="N251" s="49"/>
      <c r="O251" s="48">
        <v>23</v>
      </c>
      <c r="P251" s="48">
        <v>94</v>
      </c>
      <c r="Q251" s="48">
        <v>99</v>
      </c>
      <c r="R251" s="48">
        <v>18</v>
      </c>
      <c r="S251" s="48">
        <v>0</v>
      </c>
      <c r="T251" s="48">
        <v>0</v>
      </c>
      <c r="U251" s="49"/>
      <c r="V251" s="49"/>
      <c r="W251" s="49"/>
      <c r="X251" s="48">
        <v>14</v>
      </c>
      <c r="Y251" s="48">
        <v>28</v>
      </c>
      <c r="Z251" s="48">
        <v>24</v>
      </c>
      <c r="AA251" s="48">
        <v>18</v>
      </c>
      <c r="AB251" s="48">
        <v>0</v>
      </c>
      <c r="AC251" s="48">
        <v>0</v>
      </c>
      <c r="AD251" s="49"/>
      <c r="AE251" s="49"/>
      <c r="AF251" s="49"/>
      <c r="AG251" s="48">
        <v>5</v>
      </c>
      <c r="AH251" s="48">
        <v>12</v>
      </c>
      <c r="AI251" s="48">
        <v>12</v>
      </c>
      <c r="AJ251" s="48">
        <v>5</v>
      </c>
      <c r="AK251" s="48">
        <v>0</v>
      </c>
      <c r="AL251" s="48">
        <v>0</v>
      </c>
    </row>
    <row r="252" spans="1:38" ht="20.100000000000001" customHeight="1" x14ac:dyDescent="0.2">
      <c r="D252" s="2" t="s">
        <v>98</v>
      </c>
      <c r="F252" s="39">
        <v>133</v>
      </c>
      <c r="G252" s="39">
        <v>1776</v>
      </c>
      <c r="H252" s="39">
        <v>1850</v>
      </c>
      <c r="I252" s="39">
        <v>59</v>
      </c>
      <c r="J252" s="39">
        <v>0</v>
      </c>
      <c r="K252" s="39">
        <v>0</v>
      </c>
      <c r="L252" s="39"/>
      <c r="M252" s="39"/>
      <c r="N252" s="39"/>
      <c r="O252" s="39">
        <v>6</v>
      </c>
      <c r="P252" s="39">
        <v>116</v>
      </c>
      <c r="Q252" s="39">
        <v>118</v>
      </c>
      <c r="R252" s="39">
        <v>4</v>
      </c>
      <c r="S252" s="39">
        <v>0</v>
      </c>
      <c r="T252" s="39">
        <v>0</v>
      </c>
      <c r="U252" s="39"/>
      <c r="V252" s="39"/>
      <c r="W252" s="39"/>
      <c r="X252" s="39">
        <v>1</v>
      </c>
      <c r="Y252" s="39">
        <v>15</v>
      </c>
      <c r="Z252" s="39">
        <v>15</v>
      </c>
      <c r="AA252" s="39">
        <v>1</v>
      </c>
      <c r="AB252" s="39">
        <v>0</v>
      </c>
      <c r="AC252" s="39">
        <v>0</v>
      </c>
      <c r="AD252" s="39"/>
      <c r="AE252" s="39"/>
      <c r="AF252" s="39"/>
      <c r="AG252" s="39">
        <v>1</v>
      </c>
      <c r="AH252" s="39">
        <v>6</v>
      </c>
      <c r="AI252" s="39">
        <v>5</v>
      </c>
      <c r="AJ252" s="39">
        <v>2</v>
      </c>
      <c r="AK252" s="39">
        <v>0</v>
      </c>
      <c r="AL252" s="39">
        <v>0</v>
      </c>
    </row>
    <row r="253" spans="1:38" ht="19.5" customHeight="1" x14ac:dyDescent="0.2">
      <c r="D253" s="47" t="s">
        <v>136</v>
      </c>
      <c r="F253" s="48">
        <v>8</v>
      </c>
      <c r="G253" s="48">
        <v>334</v>
      </c>
      <c r="H253" s="48">
        <v>331</v>
      </c>
      <c r="I253" s="48">
        <v>11</v>
      </c>
      <c r="J253" s="48">
        <v>0</v>
      </c>
      <c r="K253" s="48">
        <v>0</v>
      </c>
      <c r="L253" s="49"/>
      <c r="M253" s="49"/>
      <c r="N253" s="49"/>
      <c r="O253" s="48">
        <v>3</v>
      </c>
      <c r="P253" s="48">
        <v>37</v>
      </c>
      <c r="Q253" s="48">
        <v>39</v>
      </c>
      <c r="R253" s="48">
        <v>1</v>
      </c>
      <c r="S253" s="48">
        <v>0</v>
      </c>
      <c r="T253" s="48">
        <v>0</v>
      </c>
      <c r="U253" s="49"/>
      <c r="V253" s="49"/>
      <c r="W253" s="49"/>
      <c r="X253" s="48">
        <v>1</v>
      </c>
      <c r="Y253" s="48">
        <v>16</v>
      </c>
      <c r="Z253" s="48">
        <v>17</v>
      </c>
      <c r="AA253" s="48">
        <v>0</v>
      </c>
      <c r="AB253" s="48">
        <v>0</v>
      </c>
      <c r="AC253" s="48">
        <v>0</v>
      </c>
      <c r="AD253" s="49"/>
      <c r="AE253" s="49"/>
      <c r="AF253" s="49"/>
      <c r="AG253" s="48">
        <v>1</v>
      </c>
      <c r="AH253" s="48">
        <v>8</v>
      </c>
      <c r="AI253" s="48">
        <v>9</v>
      </c>
      <c r="AJ253" s="48">
        <v>0</v>
      </c>
      <c r="AK253" s="48">
        <v>0</v>
      </c>
      <c r="AL253" s="48">
        <v>0</v>
      </c>
    </row>
    <row r="254" spans="1:38" ht="20.100000000000001" customHeight="1" x14ac:dyDescent="0.2">
      <c r="D254" s="2" t="s">
        <v>100</v>
      </c>
      <c r="F254" s="39">
        <v>24</v>
      </c>
      <c r="G254" s="39">
        <v>326</v>
      </c>
      <c r="H254" s="39">
        <v>346</v>
      </c>
      <c r="I254" s="39">
        <v>4</v>
      </c>
      <c r="J254" s="39">
        <v>0</v>
      </c>
      <c r="K254" s="39">
        <v>0</v>
      </c>
      <c r="L254" s="39"/>
      <c r="M254" s="39"/>
      <c r="N254" s="39"/>
      <c r="O254" s="39">
        <v>11</v>
      </c>
      <c r="P254" s="39">
        <v>41</v>
      </c>
      <c r="Q254" s="39">
        <v>47</v>
      </c>
      <c r="R254" s="39">
        <v>5</v>
      </c>
      <c r="S254" s="39">
        <v>0</v>
      </c>
      <c r="T254" s="39">
        <v>0</v>
      </c>
      <c r="U254" s="39"/>
      <c r="V254" s="39"/>
      <c r="W254" s="39"/>
      <c r="X254" s="39">
        <v>3</v>
      </c>
      <c r="Y254" s="39">
        <v>20</v>
      </c>
      <c r="Z254" s="39">
        <v>20</v>
      </c>
      <c r="AA254" s="39">
        <v>3</v>
      </c>
      <c r="AB254" s="39">
        <v>0</v>
      </c>
      <c r="AC254" s="39">
        <v>0</v>
      </c>
      <c r="AD254" s="39"/>
      <c r="AE254" s="39"/>
      <c r="AF254" s="39"/>
      <c r="AG254" s="39">
        <v>0</v>
      </c>
      <c r="AH254" s="39">
        <v>9</v>
      </c>
      <c r="AI254" s="39">
        <v>8</v>
      </c>
      <c r="AJ254" s="39">
        <v>1</v>
      </c>
      <c r="AK254" s="39">
        <v>0</v>
      </c>
      <c r="AL254" s="39">
        <v>0</v>
      </c>
    </row>
    <row r="255" spans="1:38" ht="19.5" customHeight="1" x14ac:dyDescent="0.2">
      <c r="D255" s="47" t="s">
        <v>101</v>
      </c>
      <c r="F255" s="48">
        <v>10</v>
      </c>
      <c r="G255" s="48">
        <v>355</v>
      </c>
      <c r="H255" s="48">
        <v>350</v>
      </c>
      <c r="I255" s="48">
        <v>15</v>
      </c>
      <c r="J255" s="48">
        <v>0</v>
      </c>
      <c r="K255" s="48">
        <v>0</v>
      </c>
      <c r="L255" s="49"/>
      <c r="M255" s="49"/>
      <c r="N255" s="49"/>
      <c r="O255" s="48">
        <v>1</v>
      </c>
      <c r="P255" s="48">
        <v>42</v>
      </c>
      <c r="Q255" s="48">
        <v>41</v>
      </c>
      <c r="R255" s="48">
        <v>2</v>
      </c>
      <c r="S255" s="48">
        <v>0</v>
      </c>
      <c r="T255" s="48">
        <v>0</v>
      </c>
      <c r="U255" s="49"/>
      <c r="V255" s="49"/>
      <c r="W255" s="49"/>
      <c r="X255" s="48">
        <v>2</v>
      </c>
      <c r="Y255" s="48">
        <v>14</v>
      </c>
      <c r="Z255" s="48">
        <v>14</v>
      </c>
      <c r="AA255" s="48">
        <v>2</v>
      </c>
      <c r="AB255" s="48">
        <v>0</v>
      </c>
      <c r="AC255" s="48">
        <v>0</v>
      </c>
      <c r="AD255" s="49"/>
      <c r="AE255" s="49"/>
      <c r="AF255" s="49"/>
      <c r="AG255" s="48">
        <v>0</v>
      </c>
      <c r="AH255" s="48">
        <v>2</v>
      </c>
      <c r="AI255" s="48">
        <v>2</v>
      </c>
      <c r="AJ255" s="48">
        <v>0</v>
      </c>
      <c r="AK255" s="48">
        <v>0</v>
      </c>
      <c r="AL255" s="48">
        <v>0</v>
      </c>
    </row>
    <row r="256" spans="1:38" ht="20.100000000000001" customHeight="1" x14ac:dyDescent="0.2">
      <c r="D256" s="2" t="s">
        <v>116</v>
      </c>
      <c r="F256" s="39">
        <v>21</v>
      </c>
      <c r="G256" s="39">
        <v>432</v>
      </c>
      <c r="H256" s="39">
        <v>435</v>
      </c>
      <c r="I256" s="39">
        <v>18</v>
      </c>
      <c r="J256" s="39">
        <v>0</v>
      </c>
      <c r="K256" s="39">
        <v>0</v>
      </c>
      <c r="L256" s="39"/>
      <c r="M256" s="39"/>
      <c r="N256" s="39"/>
      <c r="O256" s="39">
        <v>4</v>
      </c>
      <c r="P256" s="39">
        <v>157</v>
      </c>
      <c r="Q256" s="39">
        <v>152</v>
      </c>
      <c r="R256" s="39">
        <v>9</v>
      </c>
      <c r="S256" s="39">
        <v>0</v>
      </c>
      <c r="T256" s="39">
        <v>0</v>
      </c>
      <c r="U256" s="39"/>
      <c r="V256" s="39"/>
      <c r="W256" s="39"/>
      <c r="X256" s="39">
        <v>9</v>
      </c>
      <c r="Y256" s="39">
        <v>103</v>
      </c>
      <c r="Z256" s="39">
        <v>107</v>
      </c>
      <c r="AA256" s="39">
        <v>5</v>
      </c>
      <c r="AB256" s="39">
        <v>0</v>
      </c>
      <c r="AC256" s="39">
        <v>0</v>
      </c>
      <c r="AD256" s="39"/>
      <c r="AE256" s="39"/>
      <c r="AF256" s="39"/>
      <c r="AG256" s="39">
        <v>2</v>
      </c>
      <c r="AH256" s="39">
        <v>45</v>
      </c>
      <c r="AI256" s="39">
        <v>47</v>
      </c>
      <c r="AJ256" s="39">
        <v>0</v>
      </c>
      <c r="AK256" s="39">
        <v>0</v>
      </c>
      <c r="AL256" s="39">
        <v>0</v>
      </c>
    </row>
    <row r="257" spans="1:38" ht="19.5" customHeight="1" x14ac:dyDescent="0.2">
      <c r="D257" s="47" t="s">
        <v>103</v>
      </c>
      <c r="F257" s="48">
        <v>28</v>
      </c>
      <c r="G257" s="48">
        <v>398</v>
      </c>
      <c r="H257" s="48">
        <v>395</v>
      </c>
      <c r="I257" s="48">
        <v>31</v>
      </c>
      <c r="J257" s="48">
        <v>0</v>
      </c>
      <c r="K257" s="48">
        <v>0</v>
      </c>
      <c r="L257" s="49"/>
      <c r="M257" s="49"/>
      <c r="N257" s="49"/>
      <c r="O257" s="48">
        <v>9</v>
      </c>
      <c r="P257" s="48">
        <v>142</v>
      </c>
      <c r="Q257" s="48">
        <v>146</v>
      </c>
      <c r="R257" s="48">
        <v>5</v>
      </c>
      <c r="S257" s="48">
        <v>0</v>
      </c>
      <c r="T257" s="48">
        <v>0</v>
      </c>
      <c r="U257" s="49"/>
      <c r="V257" s="49"/>
      <c r="W257" s="49"/>
      <c r="X257" s="48">
        <v>6</v>
      </c>
      <c r="Y257" s="48">
        <v>118</v>
      </c>
      <c r="Z257" s="48">
        <v>114</v>
      </c>
      <c r="AA257" s="48">
        <v>10</v>
      </c>
      <c r="AB257" s="48">
        <v>0</v>
      </c>
      <c r="AC257" s="48">
        <v>0</v>
      </c>
      <c r="AD257" s="49"/>
      <c r="AE257" s="49"/>
      <c r="AF257" s="49"/>
      <c r="AG257" s="48">
        <v>3</v>
      </c>
      <c r="AH257" s="48">
        <v>49</v>
      </c>
      <c r="AI257" s="48">
        <v>51</v>
      </c>
      <c r="AJ257" s="48">
        <v>1</v>
      </c>
      <c r="AK257" s="48">
        <v>0</v>
      </c>
      <c r="AL257" s="48">
        <v>0</v>
      </c>
    </row>
    <row r="258" spans="1:38" ht="20.100000000000001" customHeight="1" x14ac:dyDescent="0.2">
      <c r="D258" s="2" t="s">
        <v>104</v>
      </c>
      <c r="F258" s="39">
        <v>8</v>
      </c>
      <c r="G258" s="39">
        <v>209</v>
      </c>
      <c r="H258" s="39">
        <v>213</v>
      </c>
      <c r="I258" s="39">
        <v>4</v>
      </c>
      <c r="J258" s="39">
        <v>0</v>
      </c>
      <c r="K258" s="39">
        <v>0</v>
      </c>
      <c r="L258" s="39"/>
      <c r="M258" s="39"/>
      <c r="N258" s="39"/>
      <c r="O258" s="39">
        <v>1</v>
      </c>
      <c r="P258" s="39">
        <v>69</v>
      </c>
      <c r="Q258" s="39">
        <v>69</v>
      </c>
      <c r="R258" s="39">
        <v>1</v>
      </c>
      <c r="S258" s="39">
        <v>0</v>
      </c>
      <c r="T258" s="39">
        <v>0</v>
      </c>
      <c r="U258" s="39"/>
      <c r="V258" s="39"/>
      <c r="W258" s="39"/>
      <c r="X258" s="39">
        <v>1</v>
      </c>
      <c r="Y258" s="39">
        <v>19</v>
      </c>
      <c r="Z258" s="39">
        <v>19</v>
      </c>
      <c r="AA258" s="39">
        <v>1</v>
      </c>
      <c r="AB258" s="39">
        <v>0</v>
      </c>
      <c r="AC258" s="39">
        <v>0</v>
      </c>
      <c r="AD258" s="39"/>
      <c r="AE258" s="39"/>
      <c r="AF258" s="39"/>
      <c r="AG258" s="39">
        <v>1</v>
      </c>
      <c r="AH258" s="39">
        <v>14</v>
      </c>
      <c r="AI258" s="39">
        <v>15</v>
      </c>
      <c r="AJ258" s="39">
        <v>0</v>
      </c>
      <c r="AK258" s="39">
        <v>0</v>
      </c>
      <c r="AL258" s="39">
        <v>0</v>
      </c>
    </row>
    <row r="259" spans="1:38" ht="19.5" customHeight="1" x14ac:dyDescent="0.2">
      <c r="D259" s="47" t="s">
        <v>117</v>
      </c>
      <c r="F259" s="48">
        <v>58</v>
      </c>
      <c r="G259" s="48">
        <v>1797</v>
      </c>
      <c r="H259" s="48">
        <v>1810</v>
      </c>
      <c r="I259" s="48">
        <v>45</v>
      </c>
      <c r="J259" s="48">
        <v>0</v>
      </c>
      <c r="K259" s="48">
        <v>0</v>
      </c>
      <c r="L259" s="49"/>
      <c r="M259" s="49"/>
      <c r="N259" s="49"/>
      <c r="O259" s="48">
        <v>2</v>
      </c>
      <c r="P259" s="48">
        <v>48</v>
      </c>
      <c r="Q259" s="48">
        <v>49</v>
      </c>
      <c r="R259" s="48">
        <v>1</v>
      </c>
      <c r="S259" s="48">
        <v>0</v>
      </c>
      <c r="T259" s="48">
        <v>0</v>
      </c>
      <c r="U259" s="49"/>
      <c r="V259" s="49"/>
      <c r="W259" s="49"/>
      <c r="X259" s="48">
        <v>1</v>
      </c>
      <c r="Y259" s="48">
        <v>34</v>
      </c>
      <c r="Z259" s="48">
        <v>32</v>
      </c>
      <c r="AA259" s="48">
        <v>3</v>
      </c>
      <c r="AB259" s="48">
        <v>0</v>
      </c>
      <c r="AC259" s="48">
        <v>0</v>
      </c>
      <c r="AD259" s="49"/>
      <c r="AE259" s="49"/>
      <c r="AF259" s="49"/>
      <c r="AG259" s="48">
        <v>0</v>
      </c>
      <c r="AH259" s="48">
        <v>3</v>
      </c>
      <c r="AI259" s="48">
        <v>3</v>
      </c>
      <c r="AJ259" s="48">
        <v>0</v>
      </c>
      <c r="AK259" s="48">
        <v>0</v>
      </c>
      <c r="AL259" s="48">
        <v>0</v>
      </c>
    </row>
    <row r="260" spans="1:38" ht="20.100000000000001" customHeight="1" x14ac:dyDescent="0.2">
      <c r="D260" s="2" t="s">
        <v>156</v>
      </c>
      <c r="F260" s="39">
        <v>66</v>
      </c>
      <c r="G260" s="39">
        <v>1699</v>
      </c>
      <c r="H260" s="39">
        <v>1721</v>
      </c>
      <c r="I260" s="39">
        <v>44</v>
      </c>
      <c r="J260" s="39">
        <v>0</v>
      </c>
      <c r="K260" s="39">
        <v>0</v>
      </c>
      <c r="L260" s="39"/>
      <c r="M260" s="39"/>
      <c r="N260" s="39"/>
      <c r="O260" s="39">
        <v>1</v>
      </c>
      <c r="P260" s="39">
        <v>131</v>
      </c>
      <c r="Q260" s="39">
        <v>129</v>
      </c>
      <c r="R260" s="39">
        <v>3</v>
      </c>
      <c r="S260" s="39">
        <v>0</v>
      </c>
      <c r="T260" s="39">
        <v>0</v>
      </c>
      <c r="U260" s="39"/>
      <c r="V260" s="39"/>
      <c r="W260" s="39"/>
      <c r="X260" s="39">
        <v>6</v>
      </c>
      <c r="Y260" s="39">
        <v>52</v>
      </c>
      <c r="Z260" s="39">
        <v>53</v>
      </c>
      <c r="AA260" s="39">
        <v>5</v>
      </c>
      <c r="AB260" s="39">
        <v>0</v>
      </c>
      <c r="AC260" s="39">
        <v>0</v>
      </c>
      <c r="AD260" s="39"/>
      <c r="AE260" s="39"/>
      <c r="AF260" s="39"/>
      <c r="AG260" s="39">
        <v>3</v>
      </c>
      <c r="AH260" s="39">
        <v>19</v>
      </c>
      <c r="AI260" s="39">
        <v>22</v>
      </c>
      <c r="AJ260" s="39">
        <v>0</v>
      </c>
      <c r="AK260" s="39">
        <v>0</v>
      </c>
      <c r="AL260" s="39">
        <v>0</v>
      </c>
    </row>
    <row r="261" spans="1:38" ht="19.5" customHeight="1" x14ac:dyDescent="0.2">
      <c r="D261" s="47" t="s">
        <v>185</v>
      </c>
      <c r="F261" s="48">
        <v>88</v>
      </c>
      <c r="G261" s="48">
        <v>1781</v>
      </c>
      <c r="H261" s="48">
        <v>1805</v>
      </c>
      <c r="I261" s="48">
        <v>64</v>
      </c>
      <c r="J261" s="48">
        <v>0</v>
      </c>
      <c r="K261" s="48">
        <v>0</v>
      </c>
      <c r="L261" s="49"/>
      <c r="M261" s="49"/>
      <c r="N261" s="49"/>
      <c r="O261" s="48">
        <v>2</v>
      </c>
      <c r="P261" s="48">
        <v>98</v>
      </c>
      <c r="Q261" s="48">
        <v>97</v>
      </c>
      <c r="R261" s="48">
        <v>3</v>
      </c>
      <c r="S261" s="48">
        <v>0</v>
      </c>
      <c r="T261" s="48">
        <v>0</v>
      </c>
      <c r="U261" s="49"/>
      <c r="V261" s="49"/>
      <c r="W261" s="49"/>
      <c r="X261" s="48">
        <v>4</v>
      </c>
      <c r="Y261" s="48">
        <v>34</v>
      </c>
      <c r="Z261" s="48">
        <v>34</v>
      </c>
      <c r="AA261" s="48">
        <v>4</v>
      </c>
      <c r="AB261" s="48">
        <v>0</v>
      </c>
      <c r="AC261" s="48">
        <v>0</v>
      </c>
      <c r="AD261" s="49"/>
      <c r="AE261" s="49"/>
      <c r="AF261" s="49"/>
      <c r="AG261" s="48">
        <v>1</v>
      </c>
      <c r="AH261" s="48">
        <v>2</v>
      </c>
      <c r="AI261" s="48">
        <v>3</v>
      </c>
      <c r="AJ261" s="48">
        <v>0</v>
      </c>
      <c r="AK261" s="48">
        <v>0</v>
      </c>
      <c r="AL261" s="48">
        <v>0</v>
      </c>
    </row>
    <row r="262" spans="1:38" ht="20.100000000000001" customHeight="1" x14ac:dyDescent="0.2"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</row>
    <row r="263" spans="1:38" s="1" customFormat="1" ht="20.100000000000001" customHeight="1" x14ac:dyDescent="0.25">
      <c r="A263" s="3"/>
      <c r="B263" s="6"/>
      <c r="C263" s="51" t="s">
        <v>159</v>
      </c>
      <c r="D263" s="52"/>
      <c r="E263" s="5"/>
      <c r="F263" s="53">
        <v>617</v>
      </c>
      <c r="G263" s="53">
        <v>12730</v>
      </c>
      <c r="H263" s="53">
        <v>12923</v>
      </c>
      <c r="I263" s="53">
        <v>424</v>
      </c>
      <c r="J263" s="53">
        <v>0</v>
      </c>
      <c r="K263" s="53">
        <v>0</v>
      </c>
      <c r="L263" s="54"/>
      <c r="M263" s="54"/>
      <c r="N263" s="54"/>
      <c r="O263" s="53">
        <v>68</v>
      </c>
      <c r="P263" s="53">
        <v>992</v>
      </c>
      <c r="Q263" s="53">
        <v>1004</v>
      </c>
      <c r="R263" s="53">
        <v>56</v>
      </c>
      <c r="S263" s="53">
        <v>0</v>
      </c>
      <c r="T263" s="53">
        <v>0</v>
      </c>
      <c r="U263" s="54"/>
      <c r="V263" s="54"/>
      <c r="W263" s="54"/>
      <c r="X263" s="53">
        <v>50</v>
      </c>
      <c r="Y263" s="53">
        <v>468</v>
      </c>
      <c r="Z263" s="53">
        <v>465</v>
      </c>
      <c r="AA263" s="53">
        <v>53</v>
      </c>
      <c r="AB263" s="53">
        <v>0</v>
      </c>
      <c r="AC263" s="53">
        <v>0</v>
      </c>
      <c r="AD263" s="54"/>
      <c r="AE263" s="54"/>
      <c r="AF263" s="54"/>
      <c r="AG263" s="53">
        <v>17</v>
      </c>
      <c r="AH263" s="53">
        <v>172</v>
      </c>
      <c r="AI263" s="53">
        <v>180</v>
      </c>
      <c r="AJ263" s="53">
        <v>9</v>
      </c>
      <c r="AK263" s="53">
        <v>0</v>
      </c>
      <c r="AL263" s="53">
        <v>0</v>
      </c>
    </row>
    <row r="264" spans="1:38" s="1" customFormat="1" ht="20.100000000000001" customHeight="1" x14ac:dyDescent="0.2">
      <c r="A264" s="3"/>
      <c r="B264" s="6"/>
      <c r="C264" s="3"/>
      <c r="D264" s="3"/>
      <c r="E264" s="5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</row>
    <row r="265" spans="1:38" s="1" customFormat="1" ht="20.100000000000001" customHeight="1" x14ac:dyDescent="0.25">
      <c r="A265" s="3"/>
      <c r="B265" s="57" t="s">
        <v>186</v>
      </c>
      <c r="C265" s="58"/>
      <c r="D265" s="58"/>
      <c r="E265" s="5"/>
      <c r="F265" s="59">
        <v>617</v>
      </c>
      <c r="G265" s="59">
        <v>12730</v>
      </c>
      <c r="H265" s="59">
        <v>12923</v>
      </c>
      <c r="I265" s="59">
        <v>424</v>
      </c>
      <c r="J265" s="59">
        <v>0</v>
      </c>
      <c r="K265" s="59">
        <v>0</v>
      </c>
      <c r="L265" s="54"/>
      <c r="M265" s="54"/>
      <c r="N265" s="54"/>
      <c r="O265" s="59">
        <v>68</v>
      </c>
      <c r="P265" s="59">
        <v>992</v>
      </c>
      <c r="Q265" s="59">
        <v>1004</v>
      </c>
      <c r="R265" s="59">
        <v>56</v>
      </c>
      <c r="S265" s="59">
        <v>0</v>
      </c>
      <c r="T265" s="59">
        <v>0</v>
      </c>
      <c r="U265" s="54"/>
      <c r="V265" s="54"/>
      <c r="W265" s="54"/>
      <c r="X265" s="59">
        <v>50</v>
      </c>
      <c r="Y265" s="59">
        <v>468</v>
      </c>
      <c r="Z265" s="59">
        <v>465</v>
      </c>
      <c r="AA265" s="59">
        <v>53</v>
      </c>
      <c r="AB265" s="59">
        <v>0</v>
      </c>
      <c r="AC265" s="59">
        <v>0</v>
      </c>
      <c r="AD265" s="54"/>
      <c r="AE265" s="54"/>
      <c r="AF265" s="54"/>
      <c r="AG265" s="59">
        <v>17</v>
      </c>
      <c r="AH265" s="59">
        <v>172</v>
      </c>
      <c r="AI265" s="59">
        <v>180</v>
      </c>
      <c r="AJ265" s="59">
        <v>9</v>
      </c>
      <c r="AK265" s="59">
        <v>0</v>
      </c>
      <c r="AL265" s="59">
        <v>0</v>
      </c>
    </row>
    <row r="266" spans="1:38" ht="20.100000000000001" customHeight="1" x14ac:dyDescent="0.2"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</row>
    <row r="267" spans="1:38" ht="20.100000000000001" customHeight="1" x14ac:dyDescent="0.2">
      <c r="B267" s="6" t="s">
        <v>187</v>
      </c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</row>
    <row r="268" spans="1:38" ht="20.100000000000001" customHeight="1" x14ac:dyDescent="0.2">
      <c r="C268" s="3" t="s">
        <v>95</v>
      </c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</row>
    <row r="269" spans="1:38" ht="20.100000000000001" customHeight="1" x14ac:dyDescent="0.2">
      <c r="D269" s="2" t="s">
        <v>96</v>
      </c>
      <c r="F269" s="39">
        <v>5</v>
      </c>
      <c r="G269" s="39">
        <v>96</v>
      </c>
      <c r="H269" s="39">
        <v>99</v>
      </c>
      <c r="I269" s="39">
        <v>2</v>
      </c>
      <c r="J269" s="39">
        <v>0</v>
      </c>
      <c r="K269" s="39">
        <v>0</v>
      </c>
      <c r="L269" s="39"/>
      <c r="M269" s="39"/>
      <c r="N269" s="39"/>
      <c r="O269" s="39">
        <v>0</v>
      </c>
      <c r="P269" s="39">
        <v>6</v>
      </c>
      <c r="Q269" s="39">
        <v>6</v>
      </c>
      <c r="R269" s="39">
        <v>0</v>
      </c>
      <c r="S269" s="39">
        <v>0</v>
      </c>
      <c r="T269" s="39">
        <v>0</v>
      </c>
      <c r="U269" s="39"/>
      <c r="V269" s="39"/>
      <c r="W269" s="39"/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/>
      <c r="AE269" s="39"/>
      <c r="AF269" s="39"/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</row>
    <row r="270" spans="1:38" ht="19.5" customHeight="1" x14ac:dyDescent="0.2">
      <c r="D270" s="47" t="s">
        <v>97</v>
      </c>
      <c r="F270" s="48">
        <v>2</v>
      </c>
      <c r="G270" s="48">
        <v>100</v>
      </c>
      <c r="H270" s="48">
        <v>101</v>
      </c>
      <c r="I270" s="48">
        <v>1</v>
      </c>
      <c r="J270" s="48">
        <v>0</v>
      </c>
      <c r="K270" s="48">
        <v>0</v>
      </c>
      <c r="L270" s="49"/>
      <c r="M270" s="49"/>
      <c r="N270" s="49"/>
      <c r="O270" s="48">
        <v>0</v>
      </c>
      <c r="P270" s="48">
        <v>2</v>
      </c>
      <c r="Q270" s="48">
        <v>2</v>
      </c>
      <c r="R270" s="48">
        <v>0</v>
      </c>
      <c r="S270" s="48">
        <v>0</v>
      </c>
      <c r="T270" s="48">
        <v>0</v>
      </c>
      <c r="U270" s="49"/>
      <c r="V270" s="49"/>
      <c r="W270" s="49"/>
      <c r="X270" s="48">
        <v>0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9"/>
      <c r="AE270" s="49"/>
      <c r="AF270" s="49"/>
      <c r="AG270" s="48">
        <v>0</v>
      </c>
      <c r="AH270" s="48">
        <v>0</v>
      </c>
      <c r="AI270" s="48">
        <v>0</v>
      </c>
      <c r="AJ270" s="48">
        <v>0</v>
      </c>
      <c r="AK270" s="48">
        <v>0</v>
      </c>
      <c r="AL270" s="48">
        <v>0</v>
      </c>
    </row>
    <row r="271" spans="1:38" ht="20.100000000000001" customHeight="1" x14ac:dyDescent="0.2">
      <c r="D271" s="2" t="s">
        <v>113</v>
      </c>
      <c r="F271" s="39">
        <v>5</v>
      </c>
      <c r="G271" s="39">
        <v>101</v>
      </c>
      <c r="H271" s="39">
        <v>103</v>
      </c>
      <c r="I271" s="39">
        <v>3</v>
      </c>
      <c r="J271" s="39">
        <v>0</v>
      </c>
      <c r="K271" s="39">
        <v>0</v>
      </c>
      <c r="L271" s="39"/>
      <c r="M271" s="39"/>
      <c r="N271" s="39"/>
      <c r="O271" s="39">
        <v>0</v>
      </c>
      <c r="P271" s="39">
        <v>1</v>
      </c>
      <c r="Q271" s="39">
        <v>1</v>
      </c>
      <c r="R271" s="39">
        <v>0</v>
      </c>
      <c r="S271" s="39">
        <v>0</v>
      </c>
      <c r="T271" s="39">
        <v>0</v>
      </c>
      <c r="U271" s="39"/>
      <c r="V271" s="39"/>
      <c r="W271" s="39"/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/>
      <c r="AE271" s="39"/>
      <c r="AF271" s="39"/>
      <c r="AG271" s="39">
        <v>0</v>
      </c>
      <c r="AH271" s="39">
        <v>1</v>
      </c>
      <c r="AI271" s="39">
        <v>1</v>
      </c>
      <c r="AJ271" s="39">
        <v>0</v>
      </c>
      <c r="AK271" s="39">
        <v>0</v>
      </c>
      <c r="AL271" s="39">
        <v>0</v>
      </c>
    </row>
    <row r="272" spans="1:38" ht="19.5" customHeight="1" x14ac:dyDescent="0.2">
      <c r="D272" s="47" t="s">
        <v>99</v>
      </c>
      <c r="F272" s="48">
        <v>3</v>
      </c>
      <c r="G272" s="48">
        <v>107</v>
      </c>
      <c r="H272" s="48">
        <v>107</v>
      </c>
      <c r="I272" s="48">
        <v>3</v>
      </c>
      <c r="J272" s="48">
        <v>0</v>
      </c>
      <c r="K272" s="48">
        <v>0</v>
      </c>
      <c r="L272" s="49"/>
      <c r="M272" s="49"/>
      <c r="N272" s="49"/>
      <c r="O272" s="48">
        <v>0</v>
      </c>
      <c r="P272" s="48">
        <v>9</v>
      </c>
      <c r="Q272" s="48">
        <v>9</v>
      </c>
      <c r="R272" s="48">
        <v>0</v>
      </c>
      <c r="S272" s="48">
        <v>0</v>
      </c>
      <c r="T272" s="48">
        <v>0</v>
      </c>
      <c r="U272" s="49"/>
      <c r="V272" s="49"/>
      <c r="W272" s="49"/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9"/>
      <c r="AE272" s="49"/>
      <c r="AF272" s="49"/>
      <c r="AG272" s="48">
        <v>0</v>
      </c>
      <c r="AH272" s="48">
        <v>0</v>
      </c>
      <c r="AI272" s="48">
        <v>0</v>
      </c>
      <c r="AJ272" s="48">
        <v>0</v>
      </c>
      <c r="AK272" s="48">
        <v>0</v>
      </c>
      <c r="AL272" s="48">
        <v>0</v>
      </c>
    </row>
    <row r="273" spans="1:38" ht="20.100000000000001" customHeight="1" x14ac:dyDescent="0.2">
      <c r="D273" s="2" t="s">
        <v>100</v>
      </c>
      <c r="F273" s="39">
        <v>2</v>
      </c>
      <c r="G273" s="39">
        <v>97</v>
      </c>
      <c r="H273" s="39">
        <v>96</v>
      </c>
      <c r="I273" s="39">
        <v>3</v>
      </c>
      <c r="J273" s="39">
        <v>0</v>
      </c>
      <c r="K273" s="39">
        <v>0</v>
      </c>
      <c r="L273" s="39"/>
      <c r="M273" s="39"/>
      <c r="N273" s="39"/>
      <c r="O273" s="39">
        <v>0</v>
      </c>
      <c r="P273" s="39">
        <v>5</v>
      </c>
      <c r="Q273" s="39">
        <v>4</v>
      </c>
      <c r="R273" s="39">
        <v>1</v>
      </c>
      <c r="S273" s="39">
        <v>0</v>
      </c>
      <c r="T273" s="39">
        <v>0</v>
      </c>
      <c r="U273" s="39"/>
      <c r="V273" s="39"/>
      <c r="W273" s="39"/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/>
      <c r="AE273" s="39"/>
      <c r="AF273" s="39"/>
      <c r="AG273" s="39">
        <v>0</v>
      </c>
      <c r="AH273" s="39">
        <v>1</v>
      </c>
      <c r="AI273" s="39">
        <v>1</v>
      </c>
      <c r="AJ273" s="39">
        <v>0</v>
      </c>
      <c r="AK273" s="39">
        <v>0</v>
      </c>
      <c r="AL273" s="39">
        <v>0</v>
      </c>
    </row>
    <row r="274" spans="1:38" ht="20.100000000000001" customHeight="1" x14ac:dyDescent="0.2"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</row>
    <row r="275" spans="1:38" s="1" customFormat="1" ht="20.100000000000001" customHeight="1" x14ac:dyDescent="0.25">
      <c r="A275" s="3"/>
      <c r="B275" s="6"/>
      <c r="C275" s="51" t="s">
        <v>112</v>
      </c>
      <c r="D275" s="52"/>
      <c r="E275" s="5"/>
      <c r="F275" s="53">
        <v>17</v>
      </c>
      <c r="G275" s="53">
        <v>501</v>
      </c>
      <c r="H275" s="53">
        <v>506</v>
      </c>
      <c r="I275" s="53">
        <v>12</v>
      </c>
      <c r="J275" s="53">
        <v>0</v>
      </c>
      <c r="K275" s="53">
        <v>0</v>
      </c>
      <c r="L275" s="54"/>
      <c r="M275" s="54"/>
      <c r="N275" s="54"/>
      <c r="O275" s="53">
        <v>0</v>
      </c>
      <c r="P275" s="53">
        <v>23</v>
      </c>
      <c r="Q275" s="53">
        <v>22</v>
      </c>
      <c r="R275" s="53">
        <v>1</v>
      </c>
      <c r="S275" s="53">
        <v>0</v>
      </c>
      <c r="T275" s="53">
        <v>0</v>
      </c>
      <c r="U275" s="54"/>
      <c r="V275" s="54"/>
      <c r="W275" s="54"/>
      <c r="X275" s="53">
        <v>0</v>
      </c>
      <c r="Y275" s="53">
        <v>0</v>
      </c>
      <c r="Z275" s="53">
        <v>0</v>
      </c>
      <c r="AA275" s="53">
        <v>0</v>
      </c>
      <c r="AB275" s="53">
        <v>0</v>
      </c>
      <c r="AC275" s="53">
        <v>0</v>
      </c>
      <c r="AD275" s="54"/>
      <c r="AE275" s="54"/>
      <c r="AF275" s="54"/>
      <c r="AG275" s="53">
        <v>0</v>
      </c>
      <c r="AH275" s="53">
        <v>2</v>
      </c>
      <c r="AI275" s="53">
        <v>2</v>
      </c>
      <c r="AJ275" s="53">
        <v>0</v>
      </c>
      <c r="AK275" s="53">
        <v>0</v>
      </c>
      <c r="AL275" s="53">
        <v>0</v>
      </c>
    </row>
    <row r="276" spans="1:38" ht="20.100000000000001" customHeight="1" x14ac:dyDescent="0.2"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</row>
    <row r="277" spans="1:38" ht="20.100000000000001" customHeight="1" x14ac:dyDescent="0.2">
      <c r="C277" s="3" t="s">
        <v>188</v>
      </c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</row>
    <row r="278" spans="1:38" ht="20.100000000000001" customHeight="1" x14ac:dyDescent="0.2">
      <c r="D278" s="2" t="s">
        <v>122</v>
      </c>
      <c r="F278" s="39">
        <v>0</v>
      </c>
      <c r="G278" s="39">
        <v>2</v>
      </c>
      <c r="H278" s="39">
        <v>2</v>
      </c>
      <c r="I278" s="39">
        <v>0</v>
      </c>
      <c r="J278" s="39">
        <v>0</v>
      </c>
      <c r="K278" s="39">
        <v>0</v>
      </c>
      <c r="L278" s="39"/>
      <c r="M278" s="39"/>
      <c r="N278" s="39"/>
      <c r="O278" s="39">
        <v>3</v>
      </c>
      <c r="P278" s="39">
        <v>106</v>
      </c>
      <c r="Q278" s="39">
        <v>108</v>
      </c>
      <c r="R278" s="39">
        <v>1</v>
      </c>
      <c r="S278" s="39">
        <v>0</v>
      </c>
      <c r="T278" s="39">
        <v>0</v>
      </c>
      <c r="U278" s="39"/>
      <c r="V278" s="39"/>
      <c r="W278" s="39"/>
      <c r="X278" s="39">
        <v>7</v>
      </c>
      <c r="Y278" s="39">
        <v>146</v>
      </c>
      <c r="Z278" s="39">
        <v>147</v>
      </c>
      <c r="AA278" s="39">
        <v>6</v>
      </c>
      <c r="AB278" s="39">
        <v>0</v>
      </c>
      <c r="AC278" s="39">
        <v>0</v>
      </c>
      <c r="AD278" s="39"/>
      <c r="AE278" s="39"/>
      <c r="AF278" s="39"/>
      <c r="AG278" s="39">
        <v>1</v>
      </c>
      <c r="AH278" s="39">
        <v>14</v>
      </c>
      <c r="AI278" s="39">
        <v>12</v>
      </c>
      <c r="AJ278" s="39">
        <v>3</v>
      </c>
      <c r="AK278" s="39">
        <v>0</v>
      </c>
      <c r="AL278" s="39">
        <v>0</v>
      </c>
    </row>
    <row r="279" spans="1:38" ht="19.5" customHeight="1" x14ac:dyDescent="0.2">
      <c r="D279" s="47" t="s">
        <v>97</v>
      </c>
      <c r="F279" s="48">
        <v>1</v>
      </c>
      <c r="G279" s="48">
        <v>4</v>
      </c>
      <c r="H279" s="48">
        <v>4</v>
      </c>
      <c r="I279" s="48">
        <v>1</v>
      </c>
      <c r="J279" s="48">
        <v>0</v>
      </c>
      <c r="K279" s="48">
        <v>0</v>
      </c>
      <c r="L279" s="49"/>
      <c r="M279" s="49"/>
      <c r="N279" s="49"/>
      <c r="O279" s="48">
        <v>1</v>
      </c>
      <c r="P279" s="48">
        <v>99</v>
      </c>
      <c r="Q279" s="48">
        <v>98</v>
      </c>
      <c r="R279" s="48">
        <v>2</v>
      </c>
      <c r="S279" s="48">
        <v>0</v>
      </c>
      <c r="T279" s="48">
        <v>0</v>
      </c>
      <c r="U279" s="49"/>
      <c r="V279" s="49"/>
      <c r="W279" s="49"/>
      <c r="X279" s="48">
        <v>14</v>
      </c>
      <c r="Y279" s="48">
        <v>143</v>
      </c>
      <c r="Z279" s="48">
        <v>144</v>
      </c>
      <c r="AA279" s="48">
        <v>13</v>
      </c>
      <c r="AB279" s="48">
        <v>0</v>
      </c>
      <c r="AC279" s="48">
        <v>0</v>
      </c>
      <c r="AD279" s="49"/>
      <c r="AE279" s="49"/>
      <c r="AF279" s="49"/>
      <c r="AG279" s="48">
        <v>0</v>
      </c>
      <c r="AH279" s="48">
        <v>16</v>
      </c>
      <c r="AI279" s="48">
        <v>14</v>
      </c>
      <c r="AJ279" s="48">
        <v>2</v>
      </c>
      <c r="AK279" s="48">
        <v>0</v>
      </c>
      <c r="AL279" s="48">
        <v>0</v>
      </c>
    </row>
    <row r="280" spans="1:38" ht="20.100000000000001" customHeight="1" x14ac:dyDescent="0.2">
      <c r="D280" s="2" t="s">
        <v>113</v>
      </c>
      <c r="F280" s="39">
        <v>0</v>
      </c>
      <c r="G280" s="39">
        <v>3</v>
      </c>
      <c r="H280" s="39">
        <v>3</v>
      </c>
      <c r="I280" s="39">
        <v>0</v>
      </c>
      <c r="J280" s="39">
        <v>0</v>
      </c>
      <c r="K280" s="39">
        <v>0</v>
      </c>
      <c r="L280" s="39"/>
      <c r="M280" s="39"/>
      <c r="N280" s="39"/>
      <c r="O280" s="39">
        <v>4</v>
      </c>
      <c r="P280" s="39">
        <v>95</v>
      </c>
      <c r="Q280" s="39">
        <v>96</v>
      </c>
      <c r="R280" s="39">
        <v>3</v>
      </c>
      <c r="S280" s="39">
        <v>0</v>
      </c>
      <c r="T280" s="39">
        <v>0</v>
      </c>
      <c r="U280" s="39"/>
      <c r="V280" s="39"/>
      <c r="W280" s="39"/>
      <c r="X280" s="39">
        <v>7</v>
      </c>
      <c r="Y280" s="39">
        <v>151</v>
      </c>
      <c r="Z280" s="39">
        <v>140</v>
      </c>
      <c r="AA280" s="39">
        <v>18</v>
      </c>
      <c r="AB280" s="39">
        <v>0</v>
      </c>
      <c r="AC280" s="39">
        <v>0</v>
      </c>
      <c r="AD280" s="39"/>
      <c r="AE280" s="39"/>
      <c r="AF280" s="39"/>
      <c r="AG280" s="39">
        <v>0</v>
      </c>
      <c r="AH280" s="39">
        <v>14</v>
      </c>
      <c r="AI280" s="39">
        <v>13</v>
      </c>
      <c r="AJ280" s="39">
        <v>1</v>
      </c>
      <c r="AK280" s="39">
        <v>0</v>
      </c>
      <c r="AL280" s="39">
        <v>0</v>
      </c>
    </row>
    <row r="281" spans="1:38" ht="19.5" customHeight="1" x14ac:dyDescent="0.2">
      <c r="D281" s="47" t="s">
        <v>99</v>
      </c>
      <c r="F281" s="48">
        <v>1</v>
      </c>
      <c r="G281" s="48">
        <v>0</v>
      </c>
      <c r="H281" s="48">
        <v>0</v>
      </c>
      <c r="I281" s="48">
        <v>1</v>
      </c>
      <c r="J281" s="48">
        <v>0</v>
      </c>
      <c r="K281" s="48">
        <v>0</v>
      </c>
      <c r="L281" s="49"/>
      <c r="M281" s="49"/>
      <c r="N281" s="49"/>
      <c r="O281" s="48">
        <v>1</v>
      </c>
      <c r="P281" s="48">
        <v>98</v>
      </c>
      <c r="Q281" s="48">
        <v>96</v>
      </c>
      <c r="R281" s="48">
        <v>3</v>
      </c>
      <c r="S281" s="48">
        <v>0</v>
      </c>
      <c r="T281" s="48">
        <v>0</v>
      </c>
      <c r="U281" s="49"/>
      <c r="V281" s="49"/>
      <c r="W281" s="49"/>
      <c r="X281" s="48">
        <v>5</v>
      </c>
      <c r="Y281" s="48">
        <v>156</v>
      </c>
      <c r="Z281" s="48">
        <v>152</v>
      </c>
      <c r="AA281" s="48">
        <v>9</v>
      </c>
      <c r="AB281" s="48">
        <v>0</v>
      </c>
      <c r="AC281" s="48">
        <v>0</v>
      </c>
      <c r="AD281" s="49"/>
      <c r="AE281" s="49"/>
      <c r="AF281" s="49"/>
      <c r="AG281" s="48">
        <v>1</v>
      </c>
      <c r="AH281" s="48">
        <v>7</v>
      </c>
      <c r="AI281" s="48">
        <v>8</v>
      </c>
      <c r="AJ281" s="48">
        <v>0</v>
      </c>
      <c r="AK281" s="48">
        <v>0</v>
      </c>
      <c r="AL281" s="48">
        <v>0</v>
      </c>
    </row>
    <row r="282" spans="1:38" ht="20.100000000000001" customHeight="1" x14ac:dyDescent="0.2">
      <c r="D282" s="2" t="s">
        <v>114</v>
      </c>
      <c r="F282" s="39">
        <v>1</v>
      </c>
      <c r="G282" s="39">
        <v>0</v>
      </c>
      <c r="H282" s="39">
        <v>1</v>
      </c>
      <c r="I282" s="39">
        <v>0</v>
      </c>
      <c r="J282" s="39">
        <v>0</v>
      </c>
      <c r="K282" s="39">
        <v>0</v>
      </c>
      <c r="L282" s="39"/>
      <c r="M282" s="39"/>
      <c r="N282" s="39"/>
      <c r="O282" s="39">
        <v>6</v>
      </c>
      <c r="P282" s="39">
        <v>103</v>
      </c>
      <c r="Q282" s="39">
        <v>105</v>
      </c>
      <c r="R282" s="39">
        <v>4</v>
      </c>
      <c r="S282" s="39">
        <v>0</v>
      </c>
      <c r="T282" s="39">
        <v>0</v>
      </c>
      <c r="U282" s="39"/>
      <c r="V282" s="39"/>
      <c r="W282" s="39"/>
      <c r="X282" s="39">
        <v>6</v>
      </c>
      <c r="Y282" s="39">
        <v>156</v>
      </c>
      <c r="Z282" s="39">
        <v>153</v>
      </c>
      <c r="AA282" s="39">
        <v>9</v>
      </c>
      <c r="AB282" s="39">
        <v>0</v>
      </c>
      <c r="AC282" s="39">
        <v>0</v>
      </c>
      <c r="AD282" s="39"/>
      <c r="AE282" s="39"/>
      <c r="AF282" s="39"/>
      <c r="AG282" s="39">
        <v>0</v>
      </c>
      <c r="AH282" s="39">
        <v>9</v>
      </c>
      <c r="AI282" s="39">
        <v>9</v>
      </c>
      <c r="AJ282" s="39">
        <v>0</v>
      </c>
      <c r="AK282" s="39">
        <v>0</v>
      </c>
      <c r="AL282" s="39">
        <v>0</v>
      </c>
    </row>
    <row r="283" spans="1:38" ht="19.5" customHeight="1" x14ac:dyDescent="0.2">
      <c r="D283" s="47" t="s">
        <v>101</v>
      </c>
      <c r="F283" s="48">
        <v>1</v>
      </c>
      <c r="G283" s="48">
        <v>2</v>
      </c>
      <c r="H283" s="48">
        <v>2</v>
      </c>
      <c r="I283" s="48">
        <v>1</v>
      </c>
      <c r="J283" s="48">
        <v>0</v>
      </c>
      <c r="K283" s="48">
        <v>0</v>
      </c>
      <c r="L283" s="49"/>
      <c r="M283" s="49"/>
      <c r="N283" s="49"/>
      <c r="O283" s="48">
        <v>6</v>
      </c>
      <c r="P283" s="48">
        <v>106</v>
      </c>
      <c r="Q283" s="48">
        <v>112</v>
      </c>
      <c r="R283" s="48">
        <v>0</v>
      </c>
      <c r="S283" s="48">
        <v>0</v>
      </c>
      <c r="T283" s="48">
        <v>0</v>
      </c>
      <c r="U283" s="49"/>
      <c r="V283" s="49"/>
      <c r="W283" s="49"/>
      <c r="X283" s="48">
        <v>9</v>
      </c>
      <c r="Y283" s="48">
        <v>135</v>
      </c>
      <c r="Z283" s="48">
        <v>135</v>
      </c>
      <c r="AA283" s="48">
        <v>9</v>
      </c>
      <c r="AB283" s="48">
        <v>0</v>
      </c>
      <c r="AC283" s="48">
        <v>0</v>
      </c>
      <c r="AD283" s="49"/>
      <c r="AE283" s="49"/>
      <c r="AF283" s="49"/>
      <c r="AG283" s="48">
        <v>1</v>
      </c>
      <c r="AH283" s="48">
        <v>21</v>
      </c>
      <c r="AI283" s="48">
        <v>22</v>
      </c>
      <c r="AJ283" s="48">
        <v>0</v>
      </c>
      <c r="AK283" s="48">
        <v>0</v>
      </c>
      <c r="AL283" s="48">
        <v>0</v>
      </c>
    </row>
    <row r="284" spans="1:38" ht="20.100000000000001" customHeight="1" x14ac:dyDescent="0.2"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</row>
    <row r="285" spans="1:38" s="1" customFormat="1" ht="20.100000000000001" customHeight="1" x14ac:dyDescent="0.25">
      <c r="A285" s="3"/>
      <c r="B285" s="6"/>
      <c r="C285" s="51" t="s">
        <v>189</v>
      </c>
      <c r="D285" s="52"/>
      <c r="E285" s="5"/>
      <c r="F285" s="53">
        <v>4</v>
      </c>
      <c r="G285" s="53">
        <v>11</v>
      </c>
      <c r="H285" s="53">
        <v>12</v>
      </c>
      <c r="I285" s="53">
        <v>3</v>
      </c>
      <c r="J285" s="53">
        <v>0</v>
      </c>
      <c r="K285" s="53">
        <v>0</v>
      </c>
      <c r="L285" s="54"/>
      <c r="M285" s="54"/>
      <c r="N285" s="54"/>
      <c r="O285" s="53">
        <v>21</v>
      </c>
      <c r="P285" s="53">
        <v>607</v>
      </c>
      <c r="Q285" s="53">
        <v>615</v>
      </c>
      <c r="R285" s="53">
        <v>13</v>
      </c>
      <c r="S285" s="53">
        <v>0</v>
      </c>
      <c r="T285" s="53">
        <v>0</v>
      </c>
      <c r="U285" s="54"/>
      <c r="V285" s="54"/>
      <c r="W285" s="54"/>
      <c r="X285" s="53">
        <v>48</v>
      </c>
      <c r="Y285" s="53">
        <v>887</v>
      </c>
      <c r="Z285" s="53">
        <v>871</v>
      </c>
      <c r="AA285" s="53">
        <v>64</v>
      </c>
      <c r="AB285" s="53">
        <v>0</v>
      </c>
      <c r="AC285" s="53">
        <v>0</v>
      </c>
      <c r="AD285" s="54"/>
      <c r="AE285" s="54"/>
      <c r="AF285" s="54"/>
      <c r="AG285" s="53">
        <v>3</v>
      </c>
      <c r="AH285" s="53">
        <v>81</v>
      </c>
      <c r="AI285" s="53">
        <v>78</v>
      </c>
      <c r="AJ285" s="53">
        <v>6</v>
      </c>
      <c r="AK285" s="53">
        <v>0</v>
      </c>
      <c r="AL285" s="53">
        <v>0</v>
      </c>
    </row>
    <row r="286" spans="1:38" ht="20.100000000000001" customHeight="1" x14ac:dyDescent="0.2"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</row>
    <row r="287" spans="1:38" ht="20.100000000000001" customHeight="1" x14ac:dyDescent="0.2">
      <c r="C287" s="3" t="s">
        <v>130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</row>
    <row r="288" spans="1:38" ht="20.100000000000001" customHeight="1" x14ac:dyDescent="0.2">
      <c r="D288" s="2" t="s">
        <v>122</v>
      </c>
      <c r="F288" s="39">
        <v>0</v>
      </c>
      <c r="G288" s="39">
        <v>0</v>
      </c>
      <c r="H288" s="39">
        <v>0</v>
      </c>
      <c r="I288" s="39">
        <v>0</v>
      </c>
      <c r="J288" s="39">
        <v>0</v>
      </c>
      <c r="K288" s="39">
        <v>0</v>
      </c>
      <c r="L288" s="39"/>
      <c r="M288" s="39"/>
      <c r="N288" s="39"/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</v>
      </c>
      <c r="U288" s="39"/>
      <c r="V288" s="39"/>
      <c r="W288" s="39"/>
      <c r="X288" s="39">
        <v>2</v>
      </c>
      <c r="Y288" s="39">
        <v>84</v>
      </c>
      <c r="Z288" s="39">
        <v>80</v>
      </c>
      <c r="AA288" s="39">
        <v>6</v>
      </c>
      <c r="AB288" s="39">
        <v>0</v>
      </c>
      <c r="AC288" s="39">
        <v>0</v>
      </c>
      <c r="AD288" s="39"/>
      <c r="AE288" s="39"/>
      <c r="AF288" s="39"/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</row>
    <row r="289" spans="1:38" ht="20.100000000000001" customHeight="1" x14ac:dyDescent="0.2"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</row>
    <row r="290" spans="1:38" s="1" customFormat="1" ht="20.100000000000001" customHeight="1" x14ac:dyDescent="0.25">
      <c r="A290" s="3"/>
      <c r="B290" s="6"/>
      <c r="C290" s="51" t="s">
        <v>133</v>
      </c>
      <c r="D290" s="52"/>
      <c r="E290" s="5"/>
      <c r="F290" s="53">
        <v>0</v>
      </c>
      <c r="G290" s="53">
        <v>0</v>
      </c>
      <c r="H290" s="53">
        <v>0</v>
      </c>
      <c r="I290" s="53">
        <v>0</v>
      </c>
      <c r="J290" s="53">
        <v>0</v>
      </c>
      <c r="K290" s="53">
        <v>0</v>
      </c>
      <c r="L290" s="54"/>
      <c r="M290" s="54"/>
      <c r="N290" s="54"/>
      <c r="O290" s="53">
        <v>0</v>
      </c>
      <c r="P290" s="53">
        <v>0</v>
      </c>
      <c r="Q290" s="53">
        <v>0</v>
      </c>
      <c r="R290" s="53">
        <v>0</v>
      </c>
      <c r="S290" s="53">
        <v>0</v>
      </c>
      <c r="T290" s="53">
        <v>0</v>
      </c>
      <c r="U290" s="54"/>
      <c r="V290" s="54"/>
      <c r="W290" s="54"/>
      <c r="X290" s="53">
        <v>2</v>
      </c>
      <c r="Y290" s="53">
        <v>84</v>
      </c>
      <c r="Z290" s="53">
        <v>80</v>
      </c>
      <c r="AA290" s="53">
        <v>6</v>
      </c>
      <c r="AB290" s="53">
        <v>0</v>
      </c>
      <c r="AC290" s="53">
        <v>0</v>
      </c>
      <c r="AD290" s="54"/>
      <c r="AE290" s="54"/>
      <c r="AF290" s="54"/>
      <c r="AG290" s="53">
        <v>0</v>
      </c>
      <c r="AH290" s="53">
        <v>0</v>
      </c>
      <c r="AI290" s="53">
        <v>0</v>
      </c>
      <c r="AJ290" s="53">
        <v>0</v>
      </c>
      <c r="AK290" s="53">
        <v>0</v>
      </c>
      <c r="AL290" s="53">
        <v>0</v>
      </c>
    </row>
    <row r="291" spans="1:38" ht="20.100000000000001" customHeight="1" x14ac:dyDescent="0.2"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</row>
    <row r="292" spans="1:38" ht="20.100000000000001" customHeight="1" x14ac:dyDescent="0.2">
      <c r="C292" s="3" t="s">
        <v>0</v>
      </c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</row>
    <row r="293" spans="1:38" ht="20.100000000000001" customHeight="1" x14ac:dyDescent="0.2">
      <c r="D293" s="2" t="s">
        <v>96</v>
      </c>
      <c r="F293" s="39">
        <v>45</v>
      </c>
      <c r="G293" s="39">
        <v>579</v>
      </c>
      <c r="H293" s="39">
        <v>580</v>
      </c>
      <c r="I293" s="39">
        <v>44</v>
      </c>
      <c r="J293" s="39">
        <v>0</v>
      </c>
      <c r="K293" s="39">
        <v>0</v>
      </c>
      <c r="L293" s="39"/>
      <c r="M293" s="39"/>
      <c r="N293" s="39"/>
      <c r="O293" s="39">
        <v>0</v>
      </c>
      <c r="P293" s="39">
        <v>5</v>
      </c>
      <c r="Q293" s="39">
        <v>5</v>
      </c>
      <c r="R293" s="39">
        <v>0</v>
      </c>
      <c r="S293" s="39">
        <v>0</v>
      </c>
      <c r="T293" s="39">
        <v>0</v>
      </c>
      <c r="U293" s="39"/>
      <c r="V293" s="39"/>
      <c r="W293" s="39"/>
      <c r="X293" s="39">
        <v>0</v>
      </c>
      <c r="Y293" s="39">
        <v>1</v>
      </c>
      <c r="Z293" s="39">
        <v>1</v>
      </c>
      <c r="AA293" s="39">
        <v>0</v>
      </c>
      <c r="AB293" s="39">
        <v>0</v>
      </c>
      <c r="AC293" s="39">
        <v>0</v>
      </c>
      <c r="AD293" s="39"/>
      <c r="AE293" s="39"/>
      <c r="AF293" s="39"/>
      <c r="AG293" s="39">
        <v>0</v>
      </c>
      <c r="AH293" s="39">
        <v>0</v>
      </c>
      <c r="AI293" s="39">
        <v>0</v>
      </c>
      <c r="AJ293" s="39">
        <v>0</v>
      </c>
      <c r="AK293" s="39">
        <v>0</v>
      </c>
      <c r="AL293" s="39">
        <v>0</v>
      </c>
    </row>
    <row r="294" spans="1:38" ht="19.5" customHeight="1" x14ac:dyDescent="0.2">
      <c r="D294" s="47" t="s">
        <v>97</v>
      </c>
      <c r="F294" s="48">
        <v>37</v>
      </c>
      <c r="G294" s="48">
        <v>581</v>
      </c>
      <c r="H294" s="48">
        <v>574</v>
      </c>
      <c r="I294" s="48">
        <v>44</v>
      </c>
      <c r="J294" s="48">
        <v>0</v>
      </c>
      <c r="K294" s="48">
        <v>0</v>
      </c>
      <c r="L294" s="49"/>
      <c r="M294" s="49"/>
      <c r="N294" s="49"/>
      <c r="O294" s="48">
        <v>0</v>
      </c>
      <c r="P294" s="48">
        <v>1</v>
      </c>
      <c r="Q294" s="48">
        <v>1</v>
      </c>
      <c r="R294" s="48">
        <v>0</v>
      </c>
      <c r="S294" s="48">
        <v>0</v>
      </c>
      <c r="T294" s="48">
        <v>0</v>
      </c>
      <c r="U294" s="49"/>
      <c r="V294" s="49"/>
      <c r="W294" s="49"/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9"/>
      <c r="AE294" s="49"/>
      <c r="AF294" s="49"/>
      <c r="AG294" s="48">
        <v>0</v>
      </c>
      <c r="AH294" s="48">
        <v>0</v>
      </c>
      <c r="AI294" s="48">
        <v>0</v>
      </c>
      <c r="AJ294" s="48">
        <v>0</v>
      </c>
      <c r="AK294" s="48">
        <v>0</v>
      </c>
      <c r="AL294" s="48">
        <v>0</v>
      </c>
    </row>
    <row r="295" spans="1:38" ht="20.100000000000001" customHeight="1" x14ac:dyDescent="0.2"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</row>
    <row r="296" spans="1:38" s="1" customFormat="1" ht="20.100000000000001" customHeight="1" x14ac:dyDescent="0.25">
      <c r="A296" s="3"/>
      <c r="B296" s="6"/>
      <c r="C296" s="51" t="s">
        <v>120</v>
      </c>
      <c r="D296" s="52"/>
      <c r="E296" s="5"/>
      <c r="F296" s="53">
        <v>82</v>
      </c>
      <c r="G296" s="53">
        <v>1160</v>
      </c>
      <c r="H296" s="53">
        <v>1154</v>
      </c>
      <c r="I296" s="53">
        <v>88</v>
      </c>
      <c r="J296" s="53">
        <v>0</v>
      </c>
      <c r="K296" s="53">
        <v>0</v>
      </c>
      <c r="L296" s="54"/>
      <c r="M296" s="54"/>
      <c r="N296" s="54"/>
      <c r="O296" s="53">
        <v>0</v>
      </c>
      <c r="P296" s="53">
        <v>6</v>
      </c>
      <c r="Q296" s="53">
        <v>6</v>
      </c>
      <c r="R296" s="53">
        <v>0</v>
      </c>
      <c r="S296" s="53">
        <v>0</v>
      </c>
      <c r="T296" s="53">
        <v>0</v>
      </c>
      <c r="U296" s="54"/>
      <c r="V296" s="54"/>
      <c r="W296" s="54"/>
      <c r="X296" s="53">
        <v>0</v>
      </c>
      <c r="Y296" s="53">
        <v>1</v>
      </c>
      <c r="Z296" s="53">
        <v>1</v>
      </c>
      <c r="AA296" s="53">
        <v>0</v>
      </c>
      <c r="AB296" s="53">
        <v>0</v>
      </c>
      <c r="AC296" s="53">
        <v>0</v>
      </c>
      <c r="AD296" s="54"/>
      <c r="AE296" s="54"/>
      <c r="AF296" s="54"/>
      <c r="AG296" s="53">
        <v>0</v>
      </c>
      <c r="AH296" s="53">
        <v>0</v>
      </c>
      <c r="AI296" s="53">
        <v>0</v>
      </c>
      <c r="AJ296" s="53">
        <v>0</v>
      </c>
      <c r="AK296" s="53">
        <v>0</v>
      </c>
      <c r="AL296" s="53">
        <v>0</v>
      </c>
    </row>
    <row r="297" spans="1:38" ht="20.100000000000001" customHeight="1" x14ac:dyDescent="0.2"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</row>
    <row r="298" spans="1:38" s="1" customFormat="1" ht="20.100000000000001" customHeight="1" x14ac:dyDescent="0.2">
      <c r="A298" s="3"/>
      <c r="B298" s="6"/>
      <c r="C298" s="3" t="s">
        <v>139</v>
      </c>
      <c r="D298" s="3"/>
      <c r="E298" s="5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</row>
    <row r="299" spans="1:38" ht="20.100000000000001" customHeight="1" x14ac:dyDescent="0.2">
      <c r="D299" s="2" t="s">
        <v>190</v>
      </c>
      <c r="F299" s="39">
        <v>0</v>
      </c>
      <c r="G299" s="39">
        <v>0</v>
      </c>
      <c r="H299" s="39">
        <v>0</v>
      </c>
      <c r="I299" s="39">
        <v>0</v>
      </c>
      <c r="J299" s="39">
        <v>0</v>
      </c>
      <c r="K299" s="39">
        <v>0</v>
      </c>
      <c r="L299" s="39"/>
      <c r="M299" s="39"/>
      <c r="N299" s="39"/>
      <c r="O299" s="39">
        <v>0</v>
      </c>
      <c r="P299" s="39">
        <v>0</v>
      </c>
      <c r="Q299" s="39">
        <v>0</v>
      </c>
      <c r="R299" s="39">
        <v>0</v>
      </c>
      <c r="S299" s="39">
        <v>0</v>
      </c>
      <c r="T299" s="39">
        <v>0</v>
      </c>
      <c r="U299" s="39"/>
      <c r="V299" s="39"/>
      <c r="W299" s="39"/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/>
      <c r="AE299" s="39"/>
      <c r="AF299" s="39"/>
      <c r="AG299" s="39">
        <v>0</v>
      </c>
      <c r="AH299" s="39">
        <v>0</v>
      </c>
      <c r="AI299" s="39">
        <v>0</v>
      </c>
      <c r="AJ299" s="39">
        <v>0</v>
      </c>
      <c r="AK299" s="39">
        <v>0</v>
      </c>
      <c r="AL299" s="39">
        <v>0</v>
      </c>
    </row>
    <row r="300" spans="1:38" ht="19.5" customHeight="1" x14ac:dyDescent="0.2">
      <c r="D300" s="47" t="s">
        <v>191</v>
      </c>
      <c r="F300" s="48">
        <v>0</v>
      </c>
      <c r="G300" s="48">
        <v>0</v>
      </c>
      <c r="H300" s="48">
        <v>0</v>
      </c>
      <c r="I300" s="48">
        <v>0</v>
      </c>
      <c r="J300" s="48">
        <v>0</v>
      </c>
      <c r="K300" s="48">
        <v>0</v>
      </c>
      <c r="L300" s="49"/>
      <c r="M300" s="49"/>
      <c r="N300" s="49"/>
      <c r="O300" s="48">
        <v>0</v>
      </c>
      <c r="P300" s="48">
        <v>0</v>
      </c>
      <c r="Q300" s="48">
        <v>0</v>
      </c>
      <c r="R300" s="48">
        <v>0</v>
      </c>
      <c r="S300" s="48">
        <v>0</v>
      </c>
      <c r="T300" s="48">
        <v>0</v>
      </c>
      <c r="U300" s="49"/>
      <c r="V300" s="49"/>
      <c r="W300" s="49"/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9"/>
      <c r="AE300" s="49"/>
      <c r="AF300" s="49"/>
      <c r="AG300" s="48">
        <v>0</v>
      </c>
      <c r="AH300" s="48">
        <v>0</v>
      </c>
      <c r="AI300" s="48">
        <v>0</v>
      </c>
      <c r="AJ300" s="48">
        <v>0</v>
      </c>
      <c r="AK300" s="48">
        <v>0</v>
      </c>
      <c r="AL300" s="48">
        <v>0</v>
      </c>
    </row>
    <row r="301" spans="1:38" ht="20.100000000000001" customHeight="1" x14ac:dyDescent="0.2">
      <c r="D301" s="2" t="s">
        <v>192</v>
      </c>
      <c r="F301" s="39">
        <v>0</v>
      </c>
      <c r="G301" s="39">
        <v>0</v>
      </c>
      <c r="H301" s="39">
        <v>0</v>
      </c>
      <c r="I301" s="39">
        <v>0</v>
      </c>
      <c r="J301" s="39">
        <v>0</v>
      </c>
      <c r="K301" s="39">
        <v>0</v>
      </c>
      <c r="L301" s="39"/>
      <c r="M301" s="39"/>
      <c r="N301" s="39"/>
      <c r="O301" s="39">
        <v>0</v>
      </c>
      <c r="P301" s="39">
        <v>0</v>
      </c>
      <c r="Q301" s="39">
        <v>0</v>
      </c>
      <c r="R301" s="39">
        <v>0</v>
      </c>
      <c r="S301" s="39">
        <v>0</v>
      </c>
      <c r="T301" s="39">
        <v>0</v>
      </c>
      <c r="U301" s="39"/>
      <c r="V301" s="39"/>
      <c r="W301" s="39"/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/>
      <c r="AE301" s="39"/>
      <c r="AF301" s="39"/>
      <c r="AG301" s="39">
        <v>0</v>
      </c>
      <c r="AH301" s="39">
        <v>0</v>
      </c>
      <c r="AI301" s="39">
        <v>0</v>
      </c>
      <c r="AJ301" s="39">
        <v>0</v>
      </c>
      <c r="AK301" s="39">
        <v>0</v>
      </c>
      <c r="AL301" s="39">
        <v>0</v>
      </c>
    </row>
    <row r="302" spans="1:38" ht="19.5" customHeight="1" x14ac:dyDescent="0.2">
      <c r="D302" s="47" t="s">
        <v>193</v>
      </c>
      <c r="F302" s="48">
        <v>0</v>
      </c>
      <c r="G302" s="48">
        <v>0</v>
      </c>
      <c r="H302" s="48">
        <v>0</v>
      </c>
      <c r="I302" s="48">
        <v>0</v>
      </c>
      <c r="J302" s="48">
        <v>0</v>
      </c>
      <c r="K302" s="48">
        <v>0</v>
      </c>
      <c r="L302" s="49"/>
      <c r="M302" s="49"/>
      <c r="N302" s="49"/>
      <c r="O302" s="48">
        <v>0</v>
      </c>
      <c r="P302" s="48">
        <v>0</v>
      </c>
      <c r="Q302" s="48">
        <v>0</v>
      </c>
      <c r="R302" s="48">
        <v>0</v>
      </c>
      <c r="S302" s="48">
        <v>0</v>
      </c>
      <c r="T302" s="48">
        <v>0</v>
      </c>
      <c r="U302" s="49"/>
      <c r="V302" s="49"/>
      <c r="W302" s="49"/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9"/>
      <c r="AE302" s="49"/>
      <c r="AF302" s="49"/>
      <c r="AG302" s="48">
        <v>0</v>
      </c>
      <c r="AH302" s="48">
        <v>0</v>
      </c>
      <c r="AI302" s="48">
        <v>0</v>
      </c>
      <c r="AJ302" s="48">
        <v>0</v>
      </c>
      <c r="AK302" s="48">
        <v>0</v>
      </c>
      <c r="AL302" s="48">
        <v>0</v>
      </c>
    </row>
    <row r="303" spans="1:38" s="1" customFormat="1" ht="20.100000000000001" customHeight="1" x14ac:dyDescent="0.2">
      <c r="A303" s="3"/>
      <c r="B303" s="6"/>
      <c r="C303" s="3"/>
      <c r="D303" s="3"/>
      <c r="E303" s="5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</row>
    <row r="304" spans="1:38" s="1" customFormat="1" ht="20.100000000000001" customHeight="1" x14ac:dyDescent="0.25">
      <c r="A304" s="3"/>
      <c r="B304" s="6"/>
      <c r="C304" s="51" t="s">
        <v>194</v>
      </c>
      <c r="D304" s="52"/>
      <c r="E304" s="5"/>
      <c r="F304" s="53">
        <v>0</v>
      </c>
      <c r="G304" s="53">
        <v>0</v>
      </c>
      <c r="H304" s="53">
        <v>0</v>
      </c>
      <c r="I304" s="53">
        <v>0</v>
      </c>
      <c r="J304" s="53">
        <v>0</v>
      </c>
      <c r="K304" s="53">
        <v>0</v>
      </c>
      <c r="L304" s="54"/>
      <c r="M304" s="54"/>
      <c r="N304" s="54"/>
      <c r="O304" s="53">
        <v>0</v>
      </c>
      <c r="P304" s="53">
        <v>0</v>
      </c>
      <c r="Q304" s="53">
        <v>0</v>
      </c>
      <c r="R304" s="53">
        <v>0</v>
      </c>
      <c r="S304" s="53">
        <v>0</v>
      </c>
      <c r="T304" s="53">
        <v>0</v>
      </c>
      <c r="U304" s="54"/>
      <c r="V304" s="54"/>
      <c r="W304" s="54"/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0</v>
      </c>
      <c r="AD304" s="54"/>
      <c r="AE304" s="54"/>
      <c r="AF304" s="54"/>
      <c r="AG304" s="53">
        <v>0</v>
      </c>
      <c r="AH304" s="53">
        <v>0</v>
      </c>
      <c r="AI304" s="53">
        <v>0</v>
      </c>
      <c r="AJ304" s="53">
        <v>0</v>
      </c>
      <c r="AK304" s="53">
        <v>0</v>
      </c>
      <c r="AL304" s="53">
        <v>0</v>
      </c>
    </row>
    <row r="305" spans="1:38" s="1" customFormat="1" ht="20.100000000000001" customHeight="1" x14ac:dyDescent="0.2">
      <c r="A305" s="3"/>
      <c r="B305" s="6"/>
      <c r="C305" s="3"/>
      <c r="D305" s="3"/>
      <c r="E305" s="5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</row>
    <row r="306" spans="1:38" s="1" customFormat="1" ht="20.100000000000001" customHeight="1" x14ac:dyDescent="0.25">
      <c r="A306" s="3"/>
      <c r="B306" s="57" t="s">
        <v>195</v>
      </c>
      <c r="C306" s="58"/>
      <c r="D306" s="58"/>
      <c r="E306" s="5"/>
      <c r="F306" s="59">
        <v>103</v>
      </c>
      <c r="G306" s="59">
        <v>1672</v>
      </c>
      <c r="H306" s="59">
        <v>1672</v>
      </c>
      <c r="I306" s="59">
        <v>103</v>
      </c>
      <c r="J306" s="59">
        <v>0</v>
      </c>
      <c r="K306" s="59">
        <v>0</v>
      </c>
      <c r="L306" s="54"/>
      <c r="M306" s="54"/>
      <c r="N306" s="54"/>
      <c r="O306" s="59">
        <v>21</v>
      </c>
      <c r="P306" s="59">
        <v>636</v>
      </c>
      <c r="Q306" s="59">
        <v>643</v>
      </c>
      <c r="R306" s="59">
        <v>14</v>
      </c>
      <c r="S306" s="59">
        <v>0</v>
      </c>
      <c r="T306" s="59">
        <v>0</v>
      </c>
      <c r="U306" s="54"/>
      <c r="V306" s="54"/>
      <c r="W306" s="54"/>
      <c r="X306" s="59">
        <v>50</v>
      </c>
      <c r="Y306" s="59">
        <v>972</v>
      </c>
      <c r="Z306" s="59">
        <v>952</v>
      </c>
      <c r="AA306" s="59">
        <v>70</v>
      </c>
      <c r="AB306" s="59">
        <v>0</v>
      </c>
      <c r="AC306" s="59">
        <v>0</v>
      </c>
      <c r="AD306" s="54"/>
      <c r="AE306" s="54"/>
      <c r="AF306" s="54"/>
      <c r="AG306" s="59">
        <v>3</v>
      </c>
      <c r="AH306" s="59">
        <v>83</v>
      </c>
      <c r="AI306" s="59">
        <v>80</v>
      </c>
      <c r="AJ306" s="59">
        <v>6</v>
      </c>
      <c r="AK306" s="59">
        <v>0</v>
      </c>
      <c r="AL306" s="59">
        <v>0</v>
      </c>
    </row>
    <row r="307" spans="1:38" ht="20.100000000000001" customHeight="1" x14ac:dyDescent="0.2"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</row>
    <row r="308" spans="1:38" ht="20.100000000000001" customHeight="1" x14ac:dyDescent="0.2">
      <c r="B308" s="6" t="s">
        <v>196</v>
      </c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</row>
    <row r="309" spans="1:38" ht="20.100000000000001" customHeight="1" x14ac:dyDescent="0.2">
      <c r="C309" s="3" t="s">
        <v>0</v>
      </c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</row>
    <row r="310" spans="1:38" ht="20.100000000000001" customHeight="1" x14ac:dyDescent="0.2">
      <c r="D310" s="2" t="s">
        <v>122</v>
      </c>
      <c r="F310" s="39">
        <v>300</v>
      </c>
      <c r="G310" s="39">
        <v>8289</v>
      </c>
      <c r="H310" s="39">
        <v>8417</v>
      </c>
      <c r="I310" s="39">
        <v>172</v>
      </c>
      <c r="J310" s="39">
        <v>0</v>
      </c>
      <c r="K310" s="39">
        <v>0</v>
      </c>
      <c r="L310" s="39"/>
      <c r="M310" s="39"/>
      <c r="N310" s="39"/>
      <c r="O310" s="39">
        <v>2</v>
      </c>
      <c r="P310" s="39">
        <v>83</v>
      </c>
      <c r="Q310" s="39">
        <v>85</v>
      </c>
      <c r="R310" s="39">
        <v>0</v>
      </c>
      <c r="S310" s="39">
        <v>0</v>
      </c>
      <c r="T310" s="39">
        <v>0</v>
      </c>
      <c r="U310" s="39"/>
      <c r="V310" s="39"/>
      <c r="W310" s="39"/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/>
      <c r="AE310" s="39"/>
      <c r="AF310" s="39"/>
      <c r="AG310" s="39">
        <v>0</v>
      </c>
      <c r="AH310" s="39">
        <v>0</v>
      </c>
      <c r="AI310" s="39">
        <v>0</v>
      </c>
      <c r="AJ310" s="39">
        <v>0</v>
      </c>
      <c r="AK310" s="39">
        <v>0</v>
      </c>
      <c r="AL310" s="39">
        <v>0</v>
      </c>
    </row>
    <row r="311" spans="1:38" ht="19.5" customHeight="1" x14ac:dyDescent="0.2">
      <c r="D311" s="47" t="s">
        <v>135</v>
      </c>
      <c r="F311" s="48">
        <v>291</v>
      </c>
      <c r="G311" s="48">
        <v>8280</v>
      </c>
      <c r="H311" s="48">
        <v>8332</v>
      </c>
      <c r="I311" s="48">
        <v>239</v>
      </c>
      <c r="J311" s="48">
        <v>0</v>
      </c>
      <c r="K311" s="48">
        <v>0</v>
      </c>
      <c r="L311" s="49"/>
      <c r="M311" s="49"/>
      <c r="N311" s="49"/>
      <c r="O311" s="48">
        <v>1</v>
      </c>
      <c r="P311" s="48">
        <v>89</v>
      </c>
      <c r="Q311" s="48">
        <v>90</v>
      </c>
      <c r="R311" s="48">
        <v>0</v>
      </c>
      <c r="S311" s="48">
        <v>0</v>
      </c>
      <c r="T311" s="48">
        <v>0</v>
      </c>
      <c r="U311" s="49"/>
      <c r="V311" s="49"/>
      <c r="W311" s="49"/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9"/>
      <c r="AE311" s="49"/>
      <c r="AF311" s="49"/>
      <c r="AG311" s="48">
        <v>0</v>
      </c>
      <c r="AH311" s="48">
        <v>0</v>
      </c>
      <c r="AI311" s="48">
        <v>0</v>
      </c>
      <c r="AJ311" s="48">
        <v>0</v>
      </c>
      <c r="AK311" s="48">
        <v>0</v>
      </c>
      <c r="AL311" s="48">
        <v>0</v>
      </c>
    </row>
    <row r="312" spans="1:38" ht="20.100000000000001" customHeight="1" x14ac:dyDescent="0.2">
      <c r="D312" s="50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</row>
    <row r="313" spans="1:38" s="1" customFormat="1" ht="20.100000000000001" customHeight="1" x14ac:dyDescent="0.25">
      <c r="A313" s="3"/>
      <c r="B313" s="6"/>
      <c r="C313" s="51" t="s">
        <v>120</v>
      </c>
      <c r="D313" s="52"/>
      <c r="E313" s="5"/>
      <c r="F313" s="53">
        <v>591</v>
      </c>
      <c r="G313" s="53">
        <v>16569</v>
      </c>
      <c r="H313" s="53">
        <v>16749</v>
      </c>
      <c r="I313" s="53">
        <v>411</v>
      </c>
      <c r="J313" s="53">
        <v>0</v>
      </c>
      <c r="K313" s="53">
        <v>0</v>
      </c>
      <c r="L313" s="54"/>
      <c r="M313" s="54"/>
      <c r="N313" s="54"/>
      <c r="O313" s="53">
        <v>3</v>
      </c>
      <c r="P313" s="53">
        <v>172</v>
      </c>
      <c r="Q313" s="53">
        <v>175</v>
      </c>
      <c r="R313" s="53">
        <v>0</v>
      </c>
      <c r="S313" s="53">
        <v>0</v>
      </c>
      <c r="T313" s="53">
        <v>0</v>
      </c>
      <c r="U313" s="54"/>
      <c r="V313" s="54"/>
      <c r="W313" s="54"/>
      <c r="X313" s="53">
        <v>0</v>
      </c>
      <c r="Y313" s="53">
        <v>0</v>
      </c>
      <c r="Z313" s="53">
        <v>0</v>
      </c>
      <c r="AA313" s="53">
        <v>0</v>
      </c>
      <c r="AB313" s="53">
        <v>0</v>
      </c>
      <c r="AC313" s="53">
        <v>0</v>
      </c>
      <c r="AD313" s="54"/>
      <c r="AE313" s="54"/>
      <c r="AF313" s="54"/>
      <c r="AG313" s="53">
        <v>0</v>
      </c>
      <c r="AH313" s="53">
        <v>0</v>
      </c>
      <c r="AI313" s="53">
        <v>0</v>
      </c>
      <c r="AJ313" s="53">
        <v>0</v>
      </c>
      <c r="AK313" s="53">
        <v>0</v>
      </c>
      <c r="AL313" s="53">
        <v>0</v>
      </c>
    </row>
    <row r="314" spans="1:38" ht="20.100000000000001" customHeight="1" x14ac:dyDescent="0.2"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</row>
    <row r="315" spans="1:38" ht="20.100000000000001" customHeight="1" x14ac:dyDescent="0.2">
      <c r="C315" s="3" t="s">
        <v>154</v>
      </c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</row>
    <row r="316" spans="1:38" ht="20.100000000000001" customHeight="1" x14ac:dyDescent="0.2">
      <c r="D316" s="2" t="s">
        <v>96</v>
      </c>
      <c r="F316" s="39">
        <v>9</v>
      </c>
      <c r="G316" s="39">
        <v>355</v>
      </c>
      <c r="H316" s="39">
        <v>353</v>
      </c>
      <c r="I316" s="39">
        <v>11</v>
      </c>
      <c r="J316" s="39">
        <v>0</v>
      </c>
      <c r="K316" s="39">
        <v>0</v>
      </c>
      <c r="L316" s="39"/>
      <c r="M316" s="39"/>
      <c r="N316" s="39"/>
      <c r="O316" s="39">
        <v>0</v>
      </c>
      <c r="P316" s="39">
        <v>135</v>
      </c>
      <c r="Q316" s="39">
        <v>131</v>
      </c>
      <c r="R316" s="39">
        <v>4</v>
      </c>
      <c r="S316" s="39">
        <v>0</v>
      </c>
      <c r="T316" s="39">
        <v>0</v>
      </c>
      <c r="U316" s="39"/>
      <c r="V316" s="39"/>
      <c r="W316" s="39"/>
      <c r="X316" s="39">
        <v>9</v>
      </c>
      <c r="Y316" s="39">
        <v>96</v>
      </c>
      <c r="Z316" s="39">
        <v>98</v>
      </c>
      <c r="AA316" s="39">
        <v>7</v>
      </c>
      <c r="AB316" s="39">
        <v>0</v>
      </c>
      <c r="AC316" s="39">
        <v>0</v>
      </c>
      <c r="AD316" s="39"/>
      <c r="AE316" s="39"/>
      <c r="AF316" s="39"/>
      <c r="AG316" s="39">
        <v>0</v>
      </c>
      <c r="AH316" s="39">
        <v>17</v>
      </c>
      <c r="AI316" s="39">
        <v>17</v>
      </c>
      <c r="AJ316" s="39">
        <v>0</v>
      </c>
      <c r="AK316" s="39">
        <v>0</v>
      </c>
      <c r="AL316" s="39">
        <v>0</v>
      </c>
    </row>
    <row r="317" spans="1:38" ht="19.5" customHeight="1" x14ac:dyDescent="0.2">
      <c r="D317" s="47" t="s">
        <v>135</v>
      </c>
      <c r="F317" s="48">
        <v>10</v>
      </c>
      <c r="G317" s="48">
        <v>344</v>
      </c>
      <c r="H317" s="48">
        <v>338</v>
      </c>
      <c r="I317" s="48">
        <v>16</v>
      </c>
      <c r="J317" s="48">
        <v>0</v>
      </c>
      <c r="K317" s="48">
        <v>0</v>
      </c>
      <c r="L317" s="49"/>
      <c r="M317" s="49"/>
      <c r="N317" s="49"/>
      <c r="O317" s="48">
        <v>0</v>
      </c>
      <c r="P317" s="48">
        <v>137</v>
      </c>
      <c r="Q317" s="48">
        <v>135</v>
      </c>
      <c r="R317" s="48">
        <v>2</v>
      </c>
      <c r="S317" s="48">
        <v>0</v>
      </c>
      <c r="T317" s="48">
        <v>0</v>
      </c>
      <c r="U317" s="49"/>
      <c r="V317" s="49"/>
      <c r="W317" s="49"/>
      <c r="X317" s="48">
        <v>8</v>
      </c>
      <c r="Y317" s="48">
        <v>109</v>
      </c>
      <c r="Z317" s="48">
        <v>111</v>
      </c>
      <c r="AA317" s="48">
        <v>6</v>
      </c>
      <c r="AB317" s="48">
        <v>0</v>
      </c>
      <c r="AC317" s="48">
        <v>0</v>
      </c>
      <c r="AD317" s="49"/>
      <c r="AE317" s="49"/>
      <c r="AF317" s="49"/>
      <c r="AG317" s="48">
        <v>0</v>
      </c>
      <c r="AH317" s="48">
        <v>14</v>
      </c>
      <c r="AI317" s="48">
        <v>14</v>
      </c>
      <c r="AJ317" s="48">
        <v>0</v>
      </c>
      <c r="AK317" s="48">
        <v>0</v>
      </c>
      <c r="AL317" s="48">
        <v>0</v>
      </c>
    </row>
    <row r="318" spans="1:38" ht="20.100000000000001" customHeight="1" x14ac:dyDescent="0.2">
      <c r="D318" s="2" t="s">
        <v>113</v>
      </c>
      <c r="F318" s="39">
        <v>20</v>
      </c>
      <c r="G318" s="39">
        <v>281</v>
      </c>
      <c r="H318" s="39">
        <v>283</v>
      </c>
      <c r="I318" s="39">
        <v>18</v>
      </c>
      <c r="J318" s="39">
        <v>0</v>
      </c>
      <c r="K318" s="39">
        <v>0</v>
      </c>
      <c r="L318" s="39"/>
      <c r="M318" s="39"/>
      <c r="N318" s="39"/>
      <c r="O318" s="39">
        <v>2</v>
      </c>
      <c r="P318" s="39">
        <v>75</v>
      </c>
      <c r="Q318" s="39">
        <v>74</v>
      </c>
      <c r="R318" s="39">
        <v>3</v>
      </c>
      <c r="S318" s="39">
        <v>0</v>
      </c>
      <c r="T318" s="39">
        <v>0</v>
      </c>
      <c r="U318" s="39"/>
      <c r="V318" s="39"/>
      <c r="W318" s="39"/>
      <c r="X318" s="39">
        <v>10</v>
      </c>
      <c r="Y318" s="39">
        <v>131</v>
      </c>
      <c r="Z318" s="39">
        <v>134</v>
      </c>
      <c r="AA318" s="39">
        <v>7</v>
      </c>
      <c r="AB318" s="39">
        <v>0</v>
      </c>
      <c r="AC318" s="39">
        <v>0</v>
      </c>
      <c r="AD318" s="39"/>
      <c r="AE318" s="39"/>
      <c r="AF318" s="39"/>
      <c r="AG318" s="39">
        <v>1</v>
      </c>
      <c r="AH318" s="39">
        <v>36</v>
      </c>
      <c r="AI318" s="39">
        <v>35</v>
      </c>
      <c r="AJ318" s="39">
        <v>2</v>
      </c>
      <c r="AK318" s="39">
        <v>0</v>
      </c>
      <c r="AL318" s="39">
        <v>0</v>
      </c>
    </row>
    <row r="319" spans="1:38" ht="19.5" customHeight="1" x14ac:dyDescent="0.2">
      <c r="D319" s="47" t="s">
        <v>99</v>
      </c>
      <c r="F319" s="48">
        <v>26</v>
      </c>
      <c r="G319" s="48">
        <v>248</v>
      </c>
      <c r="H319" s="48">
        <v>254</v>
      </c>
      <c r="I319" s="48">
        <v>20</v>
      </c>
      <c r="J319" s="48">
        <v>0</v>
      </c>
      <c r="K319" s="48">
        <v>0</v>
      </c>
      <c r="L319" s="49"/>
      <c r="M319" s="49"/>
      <c r="N319" s="49"/>
      <c r="O319" s="48">
        <v>5</v>
      </c>
      <c r="P319" s="48">
        <v>56</v>
      </c>
      <c r="Q319" s="48">
        <v>59</v>
      </c>
      <c r="R319" s="48">
        <v>2</v>
      </c>
      <c r="S319" s="48">
        <v>0</v>
      </c>
      <c r="T319" s="48">
        <v>0</v>
      </c>
      <c r="U319" s="49"/>
      <c r="V319" s="49"/>
      <c r="W319" s="49"/>
      <c r="X319" s="48">
        <v>19</v>
      </c>
      <c r="Y319" s="48">
        <v>169</v>
      </c>
      <c r="Z319" s="48">
        <v>174</v>
      </c>
      <c r="AA319" s="48">
        <v>14</v>
      </c>
      <c r="AB319" s="48">
        <v>0</v>
      </c>
      <c r="AC319" s="48">
        <v>0</v>
      </c>
      <c r="AD319" s="49"/>
      <c r="AE319" s="49"/>
      <c r="AF319" s="49"/>
      <c r="AG319" s="48">
        <v>1</v>
      </c>
      <c r="AH319" s="48">
        <v>41</v>
      </c>
      <c r="AI319" s="48">
        <v>39</v>
      </c>
      <c r="AJ319" s="48">
        <v>3</v>
      </c>
      <c r="AK319" s="48">
        <v>0</v>
      </c>
      <c r="AL319" s="48">
        <v>0</v>
      </c>
    </row>
    <row r="320" spans="1:38" ht="20.100000000000001" customHeight="1" x14ac:dyDescent="0.2">
      <c r="D320" s="2" t="s">
        <v>114</v>
      </c>
      <c r="F320" s="39">
        <v>13</v>
      </c>
      <c r="G320" s="39">
        <v>268</v>
      </c>
      <c r="H320" s="39">
        <v>272</v>
      </c>
      <c r="I320" s="39">
        <v>9</v>
      </c>
      <c r="J320" s="39">
        <v>0</v>
      </c>
      <c r="K320" s="39">
        <v>0</v>
      </c>
      <c r="L320" s="39"/>
      <c r="M320" s="39"/>
      <c r="N320" s="39"/>
      <c r="O320" s="39">
        <v>1</v>
      </c>
      <c r="P320" s="39">
        <v>80</v>
      </c>
      <c r="Q320" s="39">
        <v>80</v>
      </c>
      <c r="R320" s="39">
        <v>1</v>
      </c>
      <c r="S320" s="39">
        <v>0</v>
      </c>
      <c r="T320" s="39">
        <v>0</v>
      </c>
      <c r="U320" s="39"/>
      <c r="V320" s="39"/>
      <c r="W320" s="39"/>
      <c r="X320" s="39">
        <v>6</v>
      </c>
      <c r="Y320" s="39">
        <v>142</v>
      </c>
      <c r="Z320" s="39">
        <v>143</v>
      </c>
      <c r="AA320" s="39">
        <v>5</v>
      </c>
      <c r="AB320" s="39">
        <v>0</v>
      </c>
      <c r="AC320" s="39">
        <v>0</v>
      </c>
      <c r="AD320" s="39"/>
      <c r="AE320" s="39"/>
      <c r="AF320" s="39"/>
      <c r="AG320" s="39">
        <v>2</v>
      </c>
      <c r="AH320" s="39">
        <v>41</v>
      </c>
      <c r="AI320" s="39">
        <v>40</v>
      </c>
      <c r="AJ320" s="39">
        <v>3</v>
      </c>
      <c r="AK320" s="39">
        <v>0</v>
      </c>
      <c r="AL320" s="39">
        <v>0</v>
      </c>
    </row>
    <row r="321" spans="1:38" ht="19.5" customHeight="1" x14ac:dyDescent="0.2">
      <c r="D321" s="47" t="s">
        <v>115</v>
      </c>
      <c r="F321" s="48">
        <v>18</v>
      </c>
      <c r="G321" s="48">
        <v>259</v>
      </c>
      <c r="H321" s="48">
        <v>262</v>
      </c>
      <c r="I321" s="48">
        <v>15</v>
      </c>
      <c r="J321" s="48">
        <v>0</v>
      </c>
      <c r="K321" s="48">
        <v>0</v>
      </c>
      <c r="L321" s="49"/>
      <c r="M321" s="49"/>
      <c r="N321" s="49"/>
      <c r="O321" s="48">
        <v>2</v>
      </c>
      <c r="P321" s="48">
        <v>67</v>
      </c>
      <c r="Q321" s="48">
        <v>67</v>
      </c>
      <c r="R321" s="48">
        <v>2</v>
      </c>
      <c r="S321" s="48">
        <v>0</v>
      </c>
      <c r="T321" s="48">
        <v>0</v>
      </c>
      <c r="U321" s="49"/>
      <c r="V321" s="49"/>
      <c r="W321" s="49"/>
      <c r="X321" s="48">
        <v>7</v>
      </c>
      <c r="Y321" s="48">
        <v>160</v>
      </c>
      <c r="Z321" s="48">
        <v>161</v>
      </c>
      <c r="AA321" s="48">
        <v>6</v>
      </c>
      <c r="AB321" s="48">
        <v>0</v>
      </c>
      <c r="AC321" s="48">
        <v>0</v>
      </c>
      <c r="AD321" s="49"/>
      <c r="AE321" s="49"/>
      <c r="AF321" s="49"/>
      <c r="AG321" s="48">
        <v>0</v>
      </c>
      <c r="AH321" s="48">
        <v>37</v>
      </c>
      <c r="AI321" s="48">
        <v>37</v>
      </c>
      <c r="AJ321" s="48">
        <v>0</v>
      </c>
      <c r="AK321" s="48">
        <v>0</v>
      </c>
      <c r="AL321" s="48">
        <v>0</v>
      </c>
    </row>
    <row r="322" spans="1:38" ht="20.100000000000001" customHeight="1" x14ac:dyDescent="0.2">
      <c r="D322" s="2" t="s">
        <v>116</v>
      </c>
      <c r="F322" s="39">
        <v>7</v>
      </c>
      <c r="G322" s="39">
        <v>249</v>
      </c>
      <c r="H322" s="39">
        <v>237</v>
      </c>
      <c r="I322" s="39">
        <v>19</v>
      </c>
      <c r="J322" s="39">
        <v>0</v>
      </c>
      <c r="K322" s="39">
        <v>0</v>
      </c>
      <c r="L322" s="39"/>
      <c r="M322" s="39"/>
      <c r="N322" s="39"/>
      <c r="O322" s="39">
        <v>4</v>
      </c>
      <c r="P322" s="39">
        <v>61</v>
      </c>
      <c r="Q322" s="39">
        <v>61</v>
      </c>
      <c r="R322" s="39">
        <v>4</v>
      </c>
      <c r="S322" s="39">
        <v>0</v>
      </c>
      <c r="T322" s="39">
        <v>0</v>
      </c>
      <c r="U322" s="39"/>
      <c r="V322" s="39"/>
      <c r="W322" s="39"/>
      <c r="X322" s="39">
        <v>11</v>
      </c>
      <c r="Y322" s="39">
        <v>94</v>
      </c>
      <c r="Z322" s="39">
        <v>94</v>
      </c>
      <c r="AA322" s="39">
        <v>11</v>
      </c>
      <c r="AB322" s="39">
        <v>0</v>
      </c>
      <c r="AC322" s="39">
        <v>0</v>
      </c>
      <c r="AD322" s="39"/>
      <c r="AE322" s="39"/>
      <c r="AF322" s="39"/>
      <c r="AG322" s="39">
        <v>0</v>
      </c>
      <c r="AH322" s="39">
        <v>47</v>
      </c>
      <c r="AI322" s="39">
        <v>45</v>
      </c>
      <c r="AJ322" s="39">
        <v>2</v>
      </c>
      <c r="AK322" s="39">
        <v>0</v>
      </c>
      <c r="AL322" s="39">
        <v>0</v>
      </c>
    </row>
    <row r="323" spans="1:38" ht="19.5" customHeight="1" x14ac:dyDescent="0.2">
      <c r="D323" s="47" t="s">
        <v>103</v>
      </c>
      <c r="F323" s="48">
        <v>13</v>
      </c>
      <c r="G323" s="48">
        <v>275</v>
      </c>
      <c r="H323" s="48">
        <v>270</v>
      </c>
      <c r="I323" s="48">
        <v>18</v>
      </c>
      <c r="J323" s="48">
        <v>0</v>
      </c>
      <c r="K323" s="48">
        <v>0</v>
      </c>
      <c r="L323" s="49"/>
      <c r="M323" s="49"/>
      <c r="N323" s="49"/>
      <c r="O323" s="48">
        <v>3</v>
      </c>
      <c r="P323" s="48">
        <v>62</v>
      </c>
      <c r="Q323" s="48">
        <v>62</v>
      </c>
      <c r="R323" s="48">
        <v>3</v>
      </c>
      <c r="S323" s="48">
        <v>0</v>
      </c>
      <c r="T323" s="48">
        <v>0</v>
      </c>
      <c r="U323" s="49"/>
      <c r="V323" s="49"/>
      <c r="W323" s="49"/>
      <c r="X323" s="48">
        <v>6</v>
      </c>
      <c r="Y323" s="48">
        <v>59</v>
      </c>
      <c r="Z323" s="48">
        <v>57</v>
      </c>
      <c r="AA323" s="48">
        <v>8</v>
      </c>
      <c r="AB323" s="48">
        <v>0</v>
      </c>
      <c r="AC323" s="48">
        <v>0</v>
      </c>
      <c r="AD323" s="49"/>
      <c r="AE323" s="49"/>
      <c r="AF323" s="49"/>
      <c r="AG323" s="48">
        <v>1</v>
      </c>
      <c r="AH323" s="48">
        <v>60</v>
      </c>
      <c r="AI323" s="48">
        <v>60</v>
      </c>
      <c r="AJ323" s="48">
        <v>1</v>
      </c>
      <c r="AK323" s="48">
        <v>0</v>
      </c>
      <c r="AL323" s="48">
        <v>0</v>
      </c>
    </row>
    <row r="324" spans="1:38" ht="20.100000000000001" customHeight="1" x14ac:dyDescent="0.2">
      <c r="D324" s="2" t="s">
        <v>197</v>
      </c>
      <c r="F324" s="39">
        <v>16</v>
      </c>
      <c r="G324" s="39">
        <v>227</v>
      </c>
      <c r="H324" s="39">
        <v>222</v>
      </c>
      <c r="I324" s="39">
        <v>21</v>
      </c>
      <c r="J324" s="39">
        <v>0</v>
      </c>
      <c r="K324" s="39">
        <v>0</v>
      </c>
      <c r="L324" s="39"/>
      <c r="M324" s="39"/>
      <c r="N324" s="39"/>
      <c r="O324" s="39">
        <v>7</v>
      </c>
      <c r="P324" s="39">
        <v>69</v>
      </c>
      <c r="Q324" s="39">
        <v>73</v>
      </c>
      <c r="R324" s="39">
        <v>3</v>
      </c>
      <c r="S324" s="39">
        <v>0</v>
      </c>
      <c r="T324" s="39">
        <v>0</v>
      </c>
      <c r="U324" s="39"/>
      <c r="V324" s="39"/>
      <c r="W324" s="39"/>
      <c r="X324" s="39">
        <v>11</v>
      </c>
      <c r="Y324" s="39">
        <v>111</v>
      </c>
      <c r="Z324" s="39">
        <v>115</v>
      </c>
      <c r="AA324" s="39">
        <v>7</v>
      </c>
      <c r="AB324" s="39">
        <v>0</v>
      </c>
      <c r="AC324" s="39">
        <v>0</v>
      </c>
      <c r="AD324" s="39"/>
      <c r="AE324" s="39"/>
      <c r="AF324" s="39"/>
      <c r="AG324" s="39">
        <v>1</v>
      </c>
      <c r="AH324" s="39">
        <v>19</v>
      </c>
      <c r="AI324" s="39">
        <v>20</v>
      </c>
      <c r="AJ324" s="39">
        <v>0</v>
      </c>
      <c r="AK324" s="39">
        <v>0</v>
      </c>
      <c r="AL324" s="39">
        <v>0</v>
      </c>
    </row>
    <row r="325" spans="1:38" ht="19.5" customHeight="1" x14ac:dyDescent="0.2">
      <c r="D325" s="47" t="s">
        <v>198</v>
      </c>
      <c r="F325" s="48">
        <v>16</v>
      </c>
      <c r="G325" s="48">
        <v>439</v>
      </c>
      <c r="H325" s="48">
        <v>439</v>
      </c>
      <c r="I325" s="48">
        <v>16</v>
      </c>
      <c r="J325" s="48">
        <v>0</v>
      </c>
      <c r="K325" s="48">
        <v>0</v>
      </c>
      <c r="L325" s="49"/>
      <c r="M325" s="49"/>
      <c r="N325" s="49"/>
      <c r="O325" s="48">
        <v>0</v>
      </c>
      <c r="P325" s="48">
        <v>112</v>
      </c>
      <c r="Q325" s="48">
        <v>111</v>
      </c>
      <c r="R325" s="48">
        <v>1</v>
      </c>
      <c r="S325" s="48">
        <v>0</v>
      </c>
      <c r="T325" s="48">
        <v>0</v>
      </c>
      <c r="U325" s="49"/>
      <c r="V325" s="49"/>
      <c r="W325" s="49"/>
      <c r="X325" s="48">
        <v>8</v>
      </c>
      <c r="Y325" s="48">
        <v>105</v>
      </c>
      <c r="Z325" s="48">
        <v>107</v>
      </c>
      <c r="AA325" s="48">
        <v>6</v>
      </c>
      <c r="AB325" s="48">
        <v>0</v>
      </c>
      <c r="AC325" s="48">
        <v>0</v>
      </c>
      <c r="AD325" s="49"/>
      <c r="AE325" s="49"/>
      <c r="AF325" s="49"/>
      <c r="AG325" s="48">
        <v>0</v>
      </c>
      <c r="AH325" s="48">
        <v>32</v>
      </c>
      <c r="AI325" s="48">
        <v>29</v>
      </c>
      <c r="AJ325" s="48">
        <v>3</v>
      </c>
      <c r="AK325" s="48">
        <v>0</v>
      </c>
      <c r="AL325" s="48">
        <v>0</v>
      </c>
    </row>
    <row r="326" spans="1:38" ht="20.100000000000001" customHeight="1" x14ac:dyDescent="0.2">
      <c r="D326" s="2" t="s">
        <v>199</v>
      </c>
      <c r="F326" s="39">
        <v>19</v>
      </c>
      <c r="G326" s="39">
        <v>214</v>
      </c>
      <c r="H326" s="39">
        <v>222</v>
      </c>
      <c r="I326" s="39">
        <v>11</v>
      </c>
      <c r="J326" s="39">
        <v>0</v>
      </c>
      <c r="K326" s="39">
        <v>0</v>
      </c>
      <c r="L326" s="39"/>
      <c r="M326" s="39"/>
      <c r="N326" s="39"/>
      <c r="O326" s="39">
        <v>1</v>
      </c>
      <c r="P326" s="39">
        <v>69</v>
      </c>
      <c r="Q326" s="39">
        <v>69</v>
      </c>
      <c r="R326" s="39">
        <v>1</v>
      </c>
      <c r="S326" s="39">
        <v>0</v>
      </c>
      <c r="T326" s="39">
        <v>0</v>
      </c>
      <c r="U326" s="39"/>
      <c r="V326" s="39"/>
      <c r="W326" s="39"/>
      <c r="X326" s="39">
        <v>7</v>
      </c>
      <c r="Y326" s="39">
        <v>115</v>
      </c>
      <c r="Z326" s="39">
        <v>118</v>
      </c>
      <c r="AA326" s="39">
        <v>4</v>
      </c>
      <c r="AB326" s="39">
        <v>0</v>
      </c>
      <c r="AC326" s="39">
        <v>0</v>
      </c>
      <c r="AD326" s="39"/>
      <c r="AE326" s="39"/>
      <c r="AF326" s="39"/>
      <c r="AG326" s="39">
        <v>0</v>
      </c>
      <c r="AH326" s="39">
        <v>28</v>
      </c>
      <c r="AI326" s="39">
        <v>28</v>
      </c>
      <c r="AJ326" s="39">
        <v>0</v>
      </c>
      <c r="AK326" s="39">
        <v>0</v>
      </c>
      <c r="AL326" s="39">
        <v>0</v>
      </c>
    </row>
    <row r="327" spans="1:38" ht="19.5" customHeight="1" x14ac:dyDescent="0.2">
      <c r="D327" s="47" t="s">
        <v>123</v>
      </c>
      <c r="F327" s="48">
        <v>8</v>
      </c>
      <c r="G327" s="48">
        <v>341</v>
      </c>
      <c r="H327" s="48">
        <v>339</v>
      </c>
      <c r="I327" s="48">
        <v>10</v>
      </c>
      <c r="J327" s="48">
        <v>0</v>
      </c>
      <c r="K327" s="48">
        <v>0</v>
      </c>
      <c r="L327" s="49"/>
      <c r="M327" s="49"/>
      <c r="N327" s="49"/>
      <c r="O327" s="48">
        <v>0</v>
      </c>
      <c r="P327" s="48">
        <v>127</v>
      </c>
      <c r="Q327" s="48">
        <v>125</v>
      </c>
      <c r="R327" s="48">
        <v>2</v>
      </c>
      <c r="S327" s="48">
        <v>0</v>
      </c>
      <c r="T327" s="48">
        <v>0</v>
      </c>
      <c r="U327" s="49"/>
      <c r="V327" s="49"/>
      <c r="W327" s="49"/>
      <c r="X327" s="48">
        <v>7</v>
      </c>
      <c r="Y327" s="48">
        <v>104</v>
      </c>
      <c r="Z327" s="48">
        <v>105</v>
      </c>
      <c r="AA327" s="48">
        <v>6</v>
      </c>
      <c r="AB327" s="48">
        <v>0</v>
      </c>
      <c r="AC327" s="48">
        <v>0</v>
      </c>
      <c r="AD327" s="49"/>
      <c r="AE327" s="49"/>
      <c r="AF327" s="49"/>
      <c r="AG327" s="48">
        <v>4</v>
      </c>
      <c r="AH327" s="48">
        <v>21</v>
      </c>
      <c r="AI327" s="48">
        <v>20</v>
      </c>
      <c r="AJ327" s="48">
        <v>5</v>
      </c>
      <c r="AK327" s="48">
        <v>0</v>
      </c>
      <c r="AL327" s="48">
        <v>0</v>
      </c>
    </row>
    <row r="328" spans="1:38" ht="20.100000000000001" customHeight="1" x14ac:dyDescent="0.2">
      <c r="D328" s="2" t="s">
        <v>118</v>
      </c>
      <c r="F328" s="39">
        <v>12</v>
      </c>
      <c r="G328" s="39">
        <v>423</v>
      </c>
      <c r="H328" s="39">
        <v>416</v>
      </c>
      <c r="I328" s="39">
        <v>19</v>
      </c>
      <c r="J328" s="39">
        <v>0</v>
      </c>
      <c r="K328" s="39">
        <v>0</v>
      </c>
      <c r="L328" s="39"/>
      <c r="M328" s="39"/>
      <c r="N328" s="39"/>
      <c r="O328" s="39">
        <v>3</v>
      </c>
      <c r="P328" s="39">
        <v>107</v>
      </c>
      <c r="Q328" s="39">
        <v>105</v>
      </c>
      <c r="R328" s="39">
        <v>5</v>
      </c>
      <c r="S328" s="39">
        <v>0</v>
      </c>
      <c r="T328" s="39">
        <v>0</v>
      </c>
      <c r="U328" s="39"/>
      <c r="V328" s="39"/>
      <c r="W328" s="39"/>
      <c r="X328" s="39">
        <v>3</v>
      </c>
      <c r="Y328" s="39">
        <v>111</v>
      </c>
      <c r="Z328" s="39">
        <v>112</v>
      </c>
      <c r="AA328" s="39">
        <v>2</v>
      </c>
      <c r="AB328" s="39">
        <v>0</v>
      </c>
      <c r="AC328" s="39">
        <v>0</v>
      </c>
      <c r="AD328" s="39"/>
      <c r="AE328" s="39"/>
      <c r="AF328" s="39"/>
      <c r="AG328" s="39">
        <v>1</v>
      </c>
      <c r="AH328" s="39">
        <v>25</v>
      </c>
      <c r="AI328" s="39">
        <v>25</v>
      </c>
      <c r="AJ328" s="39">
        <v>1</v>
      </c>
      <c r="AK328" s="39">
        <v>0</v>
      </c>
      <c r="AL328" s="39">
        <v>0</v>
      </c>
    </row>
    <row r="329" spans="1:38" ht="19.5" customHeight="1" x14ac:dyDescent="0.2">
      <c r="D329" s="47" t="s">
        <v>200</v>
      </c>
      <c r="F329" s="48">
        <v>13</v>
      </c>
      <c r="G329" s="48">
        <v>349</v>
      </c>
      <c r="H329" s="48">
        <v>343</v>
      </c>
      <c r="I329" s="48">
        <v>19</v>
      </c>
      <c r="J329" s="48">
        <v>0</v>
      </c>
      <c r="K329" s="48">
        <v>0</v>
      </c>
      <c r="L329" s="49"/>
      <c r="M329" s="49"/>
      <c r="N329" s="49"/>
      <c r="O329" s="48">
        <v>0</v>
      </c>
      <c r="P329" s="48">
        <v>120</v>
      </c>
      <c r="Q329" s="48">
        <v>118</v>
      </c>
      <c r="R329" s="48">
        <v>2</v>
      </c>
      <c r="S329" s="48">
        <v>0</v>
      </c>
      <c r="T329" s="48">
        <v>0</v>
      </c>
      <c r="U329" s="49"/>
      <c r="V329" s="49"/>
      <c r="W329" s="49"/>
      <c r="X329" s="48">
        <v>3</v>
      </c>
      <c r="Y329" s="48">
        <v>106</v>
      </c>
      <c r="Z329" s="48">
        <v>105</v>
      </c>
      <c r="AA329" s="48">
        <v>4</v>
      </c>
      <c r="AB329" s="48">
        <v>0</v>
      </c>
      <c r="AC329" s="48">
        <v>0</v>
      </c>
      <c r="AD329" s="49"/>
      <c r="AE329" s="49"/>
      <c r="AF329" s="49"/>
      <c r="AG329" s="48">
        <v>0</v>
      </c>
      <c r="AH329" s="48">
        <v>17</v>
      </c>
      <c r="AI329" s="48">
        <v>17</v>
      </c>
      <c r="AJ329" s="48">
        <v>0</v>
      </c>
      <c r="AK329" s="48">
        <v>0</v>
      </c>
      <c r="AL329" s="48">
        <v>0</v>
      </c>
    </row>
    <row r="330" spans="1:38" ht="19.5" customHeight="1" x14ac:dyDescent="0.2">
      <c r="D330" s="50" t="s">
        <v>119</v>
      </c>
      <c r="F330" s="49">
        <v>8</v>
      </c>
      <c r="G330" s="49">
        <v>336</v>
      </c>
      <c r="H330" s="49">
        <v>337</v>
      </c>
      <c r="I330" s="49">
        <v>7</v>
      </c>
      <c r="J330" s="49">
        <v>0</v>
      </c>
      <c r="K330" s="49">
        <v>0</v>
      </c>
      <c r="L330" s="49"/>
      <c r="M330" s="49"/>
      <c r="N330" s="49"/>
      <c r="O330" s="49">
        <v>7</v>
      </c>
      <c r="P330" s="49">
        <v>128</v>
      </c>
      <c r="Q330" s="49">
        <v>132</v>
      </c>
      <c r="R330" s="49">
        <v>3</v>
      </c>
      <c r="S330" s="49">
        <v>0</v>
      </c>
      <c r="T330" s="49">
        <v>0</v>
      </c>
      <c r="U330" s="49"/>
      <c r="V330" s="49"/>
      <c r="W330" s="49"/>
      <c r="X330" s="49">
        <v>4</v>
      </c>
      <c r="Y330" s="49">
        <v>112</v>
      </c>
      <c r="Z330" s="49">
        <v>109</v>
      </c>
      <c r="AA330" s="49">
        <v>7</v>
      </c>
      <c r="AB330" s="49">
        <v>0</v>
      </c>
      <c r="AC330" s="49">
        <v>0</v>
      </c>
      <c r="AD330" s="49"/>
      <c r="AE330" s="49"/>
      <c r="AF330" s="49"/>
      <c r="AG330" s="49">
        <v>0</v>
      </c>
      <c r="AH330" s="49">
        <v>9</v>
      </c>
      <c r="AI330" s="49">
        <v>9</v>
      </c>
      <c r="AJ330" s="49">
        <v>0</v>
      </c>
      <c r="AK330" s="49">
        <v>0</v>
      </c>
      <c r="AL330" s="49">
        <v>0</v>
      </c>
    </row>
    <row r="331" spans="1:38" ht="20.100000000000001" customHeight="1" x14ac:dyDescent="0.2"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</row>
    <row r="332" spans="1:38" s="1" customFormat="1" ht="20.100000000000001" customHeight="1" x14ac:dyDescent="0.25">
      <c r="A332" s="3"/>
      <c r="B332" s="6"/>
      <c r="C332" s="51" t="s">
        <v>159</v>
      </c>
      <c r="D332" s="52"/>
      <c r="E332" s="5"/>
      <c r="F332" s="53">
        <v>208</v>
      </c>
      <c r="G332" s="53">
        <v>4608</v>
      </c>
      <c r="H332" s="53">
        <v>4587</v>
      </c>
      <c r="I332" s="53">
        <v>229</v>
      </c>
      <c r="J332" s="53">
        <v>0</v>
      </c>
      <c r="K332" s="53">
        <v>0</v>
      </c>
      <c r="L332" s="54"/>
      <c r="M332" s="54"/>
      <c r="N332" s="54"/>
      <c r="O332" s="53">
        <v>35</v>
      </c>
      <c r="P332" s="53">
        <v>1405</v>
      </c>
      <c r="Q332" s="53">
        <v>1402</v>
      </c>
      <c r="R332" s="53">
        <v>38</v>
      </c>
      <c r="S332" s="53">
        <v>0</v>
      </c>
      <c r="T332" s="53">
        <v>0</v>
      </c>
      <c r="U332" s="54"/>
      <c r="V332" s="54"/>
      <c r="W332" s="54"/>
      <c r="X332" s="53">
        <v>119</v>
      </c>
      <c r="Y332" s="53">
        <v>1724</v>
      </c>
      <c r="Z332" s="53">
        <v>1743</v>
      </c>
      <c r="AA332" s="53">
        <v>100</v>
      </c>
      <c r="AB332" s="53">
        <v>0</v>
      </c>
      <c r="AC332" s="53">
        <v>0</v>
      </c>
      <c r="AD332" s="54"/>
      <c r="AE332" s="54"/>
      <c r="AF332" s="54"/>
      <c r="AG332" s="53">
        <v>11</v>
      </c>
      <c r="AH332" s="53">
        <v>444</v>
      </c>
      <c r="AI332" s="53">
        <v>435</v>
      </c>
      <c r="AJ332" s="53">
        <v>20</v>
      </c>
      <c r="AK332" s="53">
        <v>0</v>
      </c>
      <c r="AL332" s="53">
        <v>0</v>
      </c>
    </row>
    <row r="333" spans="1:38" s="1" customFormat="1" ht="20.100000000000001" customHeight="1" x14ac:dyDescent="0.2">
      <c r="A333" s="3"/>
      <c r="B333" s="6"/>
      <c r="C333" s="3"/>
      <c r="D333" s="3"/>
      <c r="E333" s="5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</row>
    <row r="334" spans="1:38" s="1" customFormat="1" ht="20.100000000000001" customHeight="1" x14ac:dyDescent="0.25">
      <c r="A334" s="3"/>
      <c r="B334" s="57" t="s">
        <v>201</v>
      </c>
      <c r="C334" s="58"/>
      <c r="D334" s="58"/>
      <c r="E334" s="5"/>
      <c r="F334" s="59">
        <v>799</v>
      </c>
      <c r="G334" s="59">
        <v>21177</v>
      </c>
      <c r="H334" s="59">
        <v>21336</v>
      </c>
      <c r="I334" s="59">
        <v>640</v>
      </c>
      <c r="J334" s="59">
        <v>0</v>
      </c>
      <c r="K334" s="59">
        <v>0</v>
      </c>
      <c r="L334" s="54"/>
      <c r="M334" s="54"/>
      <c r="N334" s="54"/>
      <c r="O334" s="59">
        <v>38</v>
      </c>
      <c r="P334" s="59">
        <v>1577</v>
      </c>
      <c r="Q334" s="59">
        <v>1577</v>
      </c>
      <c r="R334" s="59">
        <v>38</v>
      </c>
      <c r="S334" s="59">
        <v>0</v>
      </c>
      <c r="T334" s="59">
        <v>0</v>
      </c>
      <c r="U334" s="54"/>
      <c r="V334" s="54"/>
      <c r="W334" s="54"/>
      <c r="X334" s="59">
        <v>119</v>
      </c>
      <c r="Y334" s="59">
        <v>1724</v>
      </c>
      <c r="Z334" s="59">
        <v>1743</v>
      </c>
      <c r="AA334" s="59">
        <v>100</v>
      </c>
      <c r="AB334" s="59">
        <v>0</v>
      </c>
      <c r="AC334" s="59">
        <v>0</v>
      </c>
      <c r="AD334" s="54"/>
      <c r="AE334" s="54"/>
      <c r="AF334" s="54"/>
      <c r="AG334" s="59">
        <v>11</v>
      </c>
      <c r="AH334" s="59">
        <v>444</v>
      </c>
      <c r="AI334" s="59">
        <v>435</v>
      </c>
      <c r="AJ334" s="59">
        <v>20</v>
      </c>
      <c r="AK334" s="59">
        <v>0</v>
      </c>
      <c r="AL334" s="59">
        <v>0</v>
      </c>
    </row>
    <row r="335" spans="1:38" ht="20.100000000000001" customHeight="1" x14ac:dyDescent="0.2"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</row>
    <row r="336" spans="1:38" ht="20.100000000000001" customHeight="1" x14ac:dyDescent="0.2">
      <c r="B336" s="6" t="s">
        <v>202</v>
      </c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</row>
    <row r="337" spans="1:38" ht="20.100000000000001" customHeight="1" x14ac:dyDescent="0.2">
      <c r="C337" s="3" t="s">
        <v>154</v>
      </c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</row>
    <row r="338" spans="1:38" ht="20.100000000000001" customHeight="1" x14ac:dyDescent="0.2">
      <c r="D338" s="2" t="s">
        <v>203</v>
      </c>
      <c r="F338" s="39">
        <v>254</v>
      </c>
      <c r="G338" s="39">
        <v>2703</v>
      </c>
      <c r="H338" s="39">
        <v>2714</v>
      </c>
      <c r="I338" s="39">
        <v>243</v>
      </c>
      <c r="J338" s="39">
        <v>0</v>
      </c>
      <c r="K338" s="39">
        <v>0</v>
      </c>
      <c r="L338" s="39"/>
      <c r="M338" s="39"/>
      <c r="N338" s="39"/>
      <c r="O338" s="39">
        <v>54</v>
      </c>
      <c r="P338" s="39">
        <v>150</v>
      </c>
      <c r="Q338" s="39">
        <v>152</v>
      </c>
      <c r="R338" s="39">
        <v>52</v>
      </c>
      <c r="S338" s="39">
        <v>0</v>
      </c>
      <c r="T338" s="39">
        <v>0</v>
      </c>
      <c r="U338" s="39"/>
      <c r="V338" s="39"/>
      <c r="W338" s="39"/>
      <c r="X338" s="39">
        <v>4</v>
      </c>
      <c r="Y338" s="39">
        <v>30</v>
      </c>
      <c r="Z338" s="39">
        <v>27</v>
      </c>
      <c r="AA338" s="39">
        <v>7</v>
      </c>
      <c r="AB338" s="39">
        <v>0</v>
      </c>
      <c r="AC338" s="39">
        <v>0</v>
      </c>
      <c r="AD338" s="39"/>
      <c r="AE338" s="39"/>
      <c r="AF338" s="39"/>
      <c r="AG338" s="39">
        <v>0</v>
      </c>
      <c r="AH338" s="39">
        <v>0</v>
      </c>
      <c r="AI338" s="39">
        <v>0</v>
      </c>
      <c r="AJ338" s="39">
        <v>0</v>
      </c>
      <c r="AK338" s="39">
        <v>0</v>
      </c>
      <c r="AL338" s="39">
        <v>0</v>
      </c>
    </row>
    <row r="339" spans="1:38" ht="19.5" customHeight="1" x14ac:dyDescent="0.2">
      <c r="D339" s="47" t="s">
        <v>204</v>
      </c>
      <c r="F339" s="48">
        <v>174</v>
      </c>
      <c r="G339" s="48">
        <v>2652</v>
      </c>
      <c r="H339" s="48">
        <v>2579</v>
      </c>
      <c r="I339" s="48">
        <v>247</v>
      </c>
      <c r="J339" s="48">
        <v>0</v>
      </c>
      <c r="K339" s="48">
        <v>0</v>
      </c>
      <c r="L339" s="49"/>
      <c r="M339" s="49"/>
      <c r="N339" s="49"/>
      <c r="O339" s="48">
        <v>3</v>
      </c>
      <c r="P339" s="48">
        <v>206</v>
      </c>
      <c r="Q339" s="48">
        <v>205</v>
      </c>
      <c r="R339" s="48">
        <v>4</v>
      </c>
      <c r="S339" s="48">
        <v>0</v>
      </c>
      <c r="T339" s="48">
        <v>0</v>
      </c>
      <c r="U339" s="49"/>
      <c r="V339" s="49"/>
      <c r="W339" s="49"/>
      <c r="X339" s="48">
        <v>0</v>
      </c>
      <c r="Y339" s="48">
        <v>41</v>
      </c>
      <c r="Z339" s="48">
        <v>36</v>
      </c>
      <c r="AA339" s="48">
        <v>5</v>
      </c>
      <c r="AB339" s="48">
        <v>0</v>
      </c>
      <c r="AC339" s="48">
        <v>0</v>
      </c>
      <c r="AD339" s="49"/>
      <c r="AE339" s="49"/>
      <c r="AF339" s="49"/>
      <c r="AG339" s="48">
        <v>0</v>
      </c>
      <c r="AH339" s="48">
        <v>3</v>
      </c>
      <c r="AI339" s="48">
        <v>3</v>
      </c>
      <c r="AJ339" s="48">
        <v>0</v>
      </c>
      <c r="AK339" s="48">
        <v>0</v>
      </c>
      <c r="AL339" s="48">
        <v>0</v>
      </c>
    </row>
    <row r="340" spans="1:38" ht="20.100000000000001" customHeight="1" x14ac:dyDescent="0.2">
      <c r="D340" s="2" t="s">
        <v>205</v>
      </c>
      <c r="F340" s="39">
        <v>170</v>
      </c>
      <c r="G340" s="39">
        <v>2774</v>
      </c>
      <c r="H340" s="39">
        <v>2788</v>
      </c>
      <c r="I340" s="39">
        <v>156</v>
      </c>
      <c r="J340" s="39">
        <v>0</v>
      </c>
      <c r="K340" s="39">
        <v>0</v>
      </c>
      <c r="L340" s="39"/>
      <c r="M340" s="39"/>
      <c r="N340" s="39"/>
      <c r="O340" s="39">
        <v>2</v>
      </c>
      <c r="P340" s="39">
        <v>97</v>
      </c>
      <c r="Q340" s="39">
        <v>97</v>
      </c>
      <c r="R340" s="39">
        <v>2</v>
      </c>
      <c r="S340" s="39">
        <v>0</v>
      </c>
      <c r="T340" s="39">
        <v>0</v>
      </c>
      <c r="U340" s="39"/>
      <c r="V340" s="39"/>
      <c r="W340" s="39"/>
      <c r="X340" s="39">
        <v>4</v>
      </c>
      <c r="Y340" s="39">
        <v>46</v>
      </c>
      <c r="Z340" s="39">
        <v>46</v>
      </c>
      <c r="AA340" s="39">
        <v>4</v>
      </c>
      <c r="AB340" s="39">
        <v>0</v>
      </c>
      <c r="AC340" s="39">
        <v>0</v>
      </c>
      <c r="AD340" s="39"/>
      <c r="AE340" s="39"/>
      <c r="AF340" s="39"/>
      <c r="AG340" s="39">
        <v>0</v>
      </c>
      <c r="AH340" s="39">
        <v>5</v>
      </c>
      <c r="AI340" s="39">
        <v>3</v>
      </c>
      <c r="AJ340" s="39">
        <v>2</v>
      </c>
      <c r="AK340" s="39">
        <v>0</v>
      </c>
      <c r="AL340" s="39">
        <v>0</v>
      </c>
    </row>
    <row r="341" spans="1:38" ht="19.5" customHeight="1" x14ac:dyDescent="0.2">
      <c r="D341" s="47" t="s">
        <v>206</v>
      </c>
      <c r="F341" s="48">
        <v>661</v>
      </c>
      <c r="G341" s="48">
        <v>2553</v>
      </c>
      <c r="H341" s="48">
        <v>3161</v>
      </c>
      <c r="I341" s="48">
        <v>53</v>
      </c>
      <c r="J341" s="48">
        <v>0</v>
      </c>
      <c r="K341" s="48">
        <v>0</v>
      </c>
      <c r="L341" s="49"/>
      <c r="M341" s="49"/>
      <c r="N341" s="49"/>
      <c r="O341" s="48">
        <v>171</v>
      </c>
      <c r="P341" s="48">
        <v>330</v>
      </c>
      <c r="Q341" s="48">
        <v>413</v>
      </c>
      <c r="R341" s="48">
        <v>88</v>
      </c>
      <c r="S341" s="48">
        <v>0</v>
      </c>
      <c r="T341" s="48">
        <v>0</v>
      </c>
      <c r="U341" s="49"/>
      <c r="V341" s="49"/>
      <c r="W341" s="49"/>
      <c r="X341" s="48">
        <v>22</v>
      </c>
      <c r="Y341" s="48">
        <v>25</v>
      </c>
      <c r="Z341" s="48">
        <v>33</v>
      </c>
      <c r="AA341" s="48">
        <v>14</v>
      </c>
      <c r="AB341" s="48">
        <v>0</v>
      </c>
      <c r="AC341" s="48">
        <v>0</v>
      </c>
      <c r="AD341" s="49"/>
      <c r="AE341" s="49"/>
      <c r="AF341" s="49"/>
      <c r="AG341" s="48">
        <v>4</v>
      </c>
      <c r="AH341" s="48">
        <v>0</v>
      </c>
      <c r="AI341" s="48">
        <v>1</v>
      </c>
      <c r="AJ341" s="48">
        <v>3</v>
      </c>
      <c r="AK341" s="48">
        <v>0</v>
      </c>
      <c r="AL341" s="48">
        <v>0</v>
      </c>
    </row>
    <row r="342" spans="1:38" ht="19.5" customHeight="1" x14ac:dyDescent="0.2">
      <c r="D342" s="50" t="s">
        <v>207</v>
      </c>
      <c r="F342" s="49">
        <v>77</v>
      </c>
      <c r="G342" s="49">
        <v>2322</v>
      </c>
      <c r="H342" s="49">
        <v>2292</v>
      </c>
      <c r="I342" s="49">
        <v>107</v>
      </c>
      <c r="J342" s="49">
        <v>0</v>
      </c>
      <c r="K342" s="49">
        <v>0</v>
      </c>
      <c r="L342" s="49"/>
      <c r="M342" s="49"/>
      <c r="N342" s="49"/>
      <c r="O342" s="49">
        <v>23</v>
      </c>
      <c r="P342" s="49">
        <v>511</v>
      </c>
      <c r="Q342" s="49">
        <v>533</v>
      </c>
      <c r="R342" s="49">
        <v>1</v>
      </c>
      <c r="S342" s="49">
        <v>0</v>
      </c>
      <c r="T342" s="49">
        <v>0</v>
      </c>
      <c r="U342" s="49"/>
      <c r="V342" s="49"/>
      <c r="W342" s="49"/>
      <c r="X342" s="49">
        <v>2</v>
      </c>
      <c r="Y342" s="49">
        <v>42</v>
      </c>
      <c r="Z342" s="49">
        <v>44</v>
      </c>
      <c r="AA342" s="49">
        <v>0</v>
      </c>
      <c r="AB342" s="49">
        <v>0</v>
      </c>
      <c r="AC342" s="49">
        <v>0</v>
      </c>
      <c r="AD342" s="49"/>
      <c r="AE342" s="49"/>
      <c r="AF342" s="49"/>
      <c r="AG342" s="49">
        <v>0</v>
      </c>
      <c r="AH342" s="49">
        <v>1</v>
      </c>
      <c r="AI342" s="49">
        <v>1</v>
      </c>
      <c r="AJ342" s="49">
        <v>0</v>
      </c>
      <c r="AK342" s="49">
        <v>0</v>
      </c>
      <c r="AL342" s="49">
        <v>0</v>
      </c>
    </row>
    <row r="343" spans="1:38" ht="19.5" customHeight="1" x14ac:dyDescent="0.2">
      <c r="D343" s="47" t="s">
        <v>208</v>
      </c>
      <c r="F343" s="48">
        <v>80</v>
      </c>
      <c r="G343" s="48">
        <v>2714</v>
      </c>
      <c r="H343" s="48">
        <v>2691</v>
      </c>
      <c r="I343" s="48">
        <v>103</v>
      </c>
      <c r="J343" s="48">
        <v>0</v>
      </c>
      <c r="K343" s="48">
        <v>0</v>
      </c>
      <c r="L343" s="49"/>
      <c r="M343" s="49"/>
      <c r="N343" s="49"/>
      <c r="O343" s="48">
        <v>5</v>
      </c>
      <c r="P343" s="48">
        <v>114</v>
      </c>
      <c r="Q343" s="48">
        <v>119</v>
      </c>
      <c r="R343" s="48">
        <v>0</v>
      </c>
      <c r="S343" s="48">
        <v>0</v>
      </c>
      <c r="T343" s="48">
        <v>0</v>
      </c>
      <c r="U343" s="49"/>
      <c r="V343" s="49"/>
      <c r="W343" s="49"/>
      <c r="X343" s="48">
        <v>3</v>
      </c>
      <c r="Y343" s="48">
        <v>57</v>
      </c>
      <c r="Z343" s="48">
        <v>60</v>
      </c>
      <c r="AA343" s="48">
        <v>0</v>
      </c>
      <c r="AB343" s="48">
        <v>0</v>
      </c>
      <c r="AC343" s="48">
        <v>0</v>
      </c>
      <c r="AD343" s="49"/>
      <c r="AE343" s="49"/>
      <c r="AF343" s="49"/>
      <c r="AG343" s="48">
        <v>1</v>
      </c>
      <c r="AH343" s="48">
        <v>5</v>
      </c>
      <c r="AI343" s="48">
        <v>5</v>
      </c>
      <c r="AJ343" s="48">
        <v>1</v>
      </c>
      <c r="AK343" s="48">
        <v>0</v>
      </c>
      <c r="AL343" s="48">
        <v>0</v>
      </c>
    </row>
    <row r="344" spans="1:38" ht="20.100000000000001" customHeight="1" x14ac:dyDescent="0.2">
      <c r="D344" s="2" t="s">
        <v>209</v>
      </c>
      <c r="F344" s="39">
        <v>33</v>
      </c>
      <c r="G344" s="39">
        <v>255</v>
      </c>
      <c r="H344" s="39">
        <v>266</v>
      </c>
      <c r="I344" s="39">
        <v>22</v>
      </c>
      <c r="J344" s="39">
        <v>0</v>
      </c>
      <c r="K344" s="39">
        <v>0</v>
      </c>
      <c r="L344" s="39"/>
      <c r="M344" s="39"/>
      <c r="N344" s="39"/>
      <c r="O344" s="39">
        <v>9</v>
      </c>
      <c r="P344" s="39">
        <v>82</v>
      </c>
      <c r="Q344" s="39">
        <v>83</v>
      </c>
      <c r="R344" s="39">
        <v>8</v>
      </c>
      <c r="S344" s="39">
        <v>0</v>
      </c>
      <c r="T344" s="39">
        <v>0</v>
      </c>
      <c r="U344" s="39"/>
      <c r="V344" s="39"/>
      <c r="W344" s="39"/>
      <c r="X344" s="39">
        <v>3</v>
      </c>
      <c r="Y344" s="39">
        <v>59</v>
      </c>
      <c r="Z344" s="39">
        <v>59</v>
      </c>
      <c r="AA344" s="39">
        <v>3</v>
      </c>
      <c r="AB344" s="39">
        <v>0</v>
      </c>
      <c r="AC344" s="39">
        <v>0</v>
      </c>
      <c r="AD344" s="39"/>
      <c r="AE344" s="39"/>
      <c r="AF344" s="39"/>
      <c r="AG344" s="39">
        <v>0</v>
      </c>
      <c r="AH344" s="39">
        <v>9</v>
      </c>
      <c r="AI344" s="39">
        <v>9</v>
      </c>
      <c r="AJ344" s="39">
        <v>0</v>
      </c>
      <c r="AK344" s="39">
        <v>0</v>
      </c>
      <c r="AL344" s="39">
        <v>0</v>
      </c>
    </row>
    <row r="345" spans="1:38" ht="19.5" customHeight="1" x14ac:dyDescent="0.2">
      <c r="D345" s="47" t="s">
        <v>210</v>
      </c>
      <c r="F345" s="48">
        <v>12</v>
      </c>
      <c r="G345" s="48">
        <v>223</v>
      </c>
      <c r="H345" s="48">
        <v>218</v>
      </c>
      <c r="I345" s="48">
        <v>17</v>
      </c>
      <c r="J345" s="48">
        <v>0</v>
      </c>
      <c r="K345" s="48">
        <v>0</v>
      </c>
      <c r="L345" s="49"/>
      <c r="M345" s="49"/>
      <c r="N345" s="49"/>
      <c r="O345" s="48">
        <v>3</v>
      </c>
      <c r="P345" s="48">
        <v>108</v>
      </c>
      <c r="Q345" s="48">
        <v>104</v>
      </c>
      <c r="R345" s="48">
        <v>7</v>
      </c>
      <c r="S345" s="48">
        <v>0</v>
      </c>
      <c r="T345" s="48">
        <v>0</v>
      </c>
      <c r="U345" s="49"/>
      <c r="V345" s="49"/>
      <c r="W345" s="49"/>
      <c r="X345" s="48">
        <v>4</v>
      </c>
      <c r="Y345" s="48">
        <v>56</v>
      </c>
      <c r="Z345" s="48">
        <v>58</v>
      </c>
      <c r="AA345" s="48">
        <v>2</v>
      </c>
      <c r="AB345" s="48">
        <v>0</v>
      </c>
      <c r="AC345" s="48">
        <v>0</v>
      </c>
      <c r="AD345" s="49"/>
      <c r="AE345" s="49"/>
      <c r="AF345" s="49"/>
      <c r="AG345" s="48">
        <v>1</v>
      </c>
      <c r="AH345" s="48">
        <v>10</v>
      </c>
      <c r="AI345" s="48">
        <v>10</v>
      </c>
      <c r="AJ345" s="48">
        <v>1</v>
      </c>
      <c r="AK345" s="48">
        <v>0</v>
      </c>
      <c r="AL345" s="48">
        <v>0</v>
      </c>
    </row>
    <row r="346" spans="1:38" ht="20.100000000000001" customHeight="1" x14ac:dyDescent="0.2">
      <c r="D346" s="2" t="s">
        <v>211</v>
      </c>
      <c r="F346" s="39">
        <v>28</v>
      </c>
      <c r="G346" s="39">
        <v>395</v>
      </c>
      <c r="H346" s="39">
        <v>402</v>
      </c>
      <c r="I346" s="39">
        <v>21</v>
      </c>
      <c r="J346" s="39">
        <v>0</v>
      </c>
      <c r="K346" s="39">
        <v>0</v>
      </c>
      <c r="L346" s="39"/>
      <c r="M346" s="39"/>
      <c r="N346" s="39"/>
      <c r="O346" s="39">
        <v>4</v>
      </c>
      <c r="P346" s="39">
        <v>61</v>
      </c>
      <c r="Q346" s="39">
        <v>60</v>
      </c>
      <c r="R346" s="39">
        <v>5</v>
      </c>
      <c r="S346" s="39">
        <v>0</v>
      </c>
      <c r="T346" s="39">
        <v>0</v>
      </c>
      <c r="U346" s="39"/>
      <c r="V346" s="39"/>
      <c r="W346" s="39"/>
      <c r="X346" s="39">
        <v>4</v>
      </c>
      <c r="Y346" s="39">
        <v>28</v>
      </c>
      <c r="Z346" s="39">
        <v>29</v>
      </c>
      <c r="AA346" s="39">
        <v>3</v>
      </c>
      <c r="AB346" s="39">
        <v>0</v>
      </c>
      <c r="AC346" s="39">
        <v>0</v>
      </c>
      <c r="AD346" s="39"/>
      <c r="AE346" s="39"/>
      <c r="AF346" s="39"/>
      <c r="AG346" s="39">
        <v>0</v>
      </c>
      <c r="AH346" s="39">
        <v>3</v>
      </c>
      <c r="AI346" s="39">
        <v>3</v>
      </c>
      <c r="AJ346" s="39">
        <v>0</v>
      </c>
      <c r="AK346" s="39">
        <v>0</v>
      </c>
      <c r="AL346" s="39">
        <v>0</v>
      </c>
    </row>
    <row r="347" spans="1:38" ht="19.5" customHeight="1" x14ac:dyDescent="0.2">
      <c r="D347" s="47" t="s">
        <v>212</v>
      </c>
      <c r="F347" s="48">
        <v>9</v>
      </c>
      <c r="G347" s="48">
        <v>141</v>
      </c>
      <c r="H347" s="48">
        <v>143</v>
      </c>
      <c r="I347" s="48">
        <v>7</v>
      </c>
      <c r="J347" s="48">
        <v>0</v>
      </c>
      <c r="K347" s="48">
        <v>0</v>
      </c>
      <c r="L347" s="49"/>
      <c r="M347" s="49"/>
      <c r="N347" s="49"/>
      <c r="O347" s="48">
        <v>3</v>
      </c>
      <c r="P347" s="48">
        <v>72</v>
      </c>
      <c r="Q347" s="48">
        <v>75</v>
      </c>
      <c r="R347" s="48">
        <v>0</v>
      </c>
      <c r="S347" s="48">
        <v>0</v>
      </c>
      <c r="T347" s="48">
        <v>0</v>
      </c>
      <c r="U347" s="49"/>
      <c r="V347" s="49"/>
      <c r="W347" s="49"/>
      <c r="X347" s="48">
        <v>0</v>
      </c>
      <c r="Y347" s="48">
        <v>35</v>
      </c>
      <c r="Z347" s="48">
        <v>34</v>
      </c>
      <c r="AA347" s="48">
        <v>1</v>
      </c>
      <c r="AB347" s="48">
        <v>0</v>
      </c>
      <c r="AC347" s="48">
        <v>0</v>
      </c>
      <c r="AD347" s="49"/>
      <c r="AE347" s="49"/>
      <c r="AF347" s="49"/>
      <c r="AG347" s="48">
        <v>1</v>
      </c>
      <c r="AH347" s="48">
        <v>10</v>
      </c>
      <c r="AI347" s="48">
        <v>10</v>
      </c>
      <c r="AJ347" s="48">
        <v>1</v>
      </c>
      <c r="AK347" s="48">
        <v>0</v>
      </c>
      <c r="AL347" s="48">
        <v>0</v>
      </c>
    </row>
    <row r="348" spans="1:38" ht="20.100000000000001" customHeight="1" x14ac:dyDescent="0.2">
      <c r="D348" s="50" t="s">
        <v>213</v>
      </c>
      <c r="F348" s="39">
        <v>1</v>
      </c>
      <c r="G348" s="39">
        <v>123</v>
      </c>
      <c r="H348" s="39">
        <v>119</v>
      </c>
      <c r="I348" s="39">
        <v>5</v>
      </c>
      <c r="J348" s="39">
        <v>0</v>
      </c>
      <c r="K348" s="39">
        <v>0</v>
      </c>
      <c r="L348" s="39"/>
      <c r="M348" s="39"/>
      <c r="N348" s="39"/>
      <c r="O348" s="39">
        <v>3</v>
      </c>
      <c r="P348" s="39">
        <v>87</v>
      </c>
      <c r="Q348" s="39">
        <v>89</v>
      </c>
      <c r="R348" s="39">
        <v>1</v>
      </c>
      <c r="S348" s="39">
        <v>0</v>
      </c>
      <c r="T348" s="39">
        <v>0</v>
      </c>
      <c r="U348" s="39"/>
      <c r="V348" s="39"/>
      <c r="W348" s="39"/>
      <c r="X348" s="39">
        <v>1</v>
      </c>
      <c r="Y348" s="39">
        <v>34</v>
      </c>
      <c r="Z348" s="39">
        <v>34</v>
      </c>
      <c r="AA348" s="39">
        <v>1</v>
      </c>
      <c r="AB348" s="39">
        <v>0</v>
      </c>
      <c r="AC348" s="39">
        <v>0</v>
      </c>
      <c r="AD348" s="39"/>
      <c r="AE348" s="39"/>
      <c r="AF348" s="39"/>
      <c r="AG348" s="39">
        <v>1</v>
      </c>
      <c r="AH348" s="39">
        <v>11</v>
      </c>
      <c r="AI348" s="39">
        <v>12</v>
      </c>
      <c r="AJ348" s="39">
        <v>0</v>
      </c>
      <c r="AK348" s="39">
        <v>0</v>
      </c>
      <c r="AL348" s="39">
        <v>0</v>
      </c>
    </row>
    <row r="349" spans="1:38" ht="20.100000000000001" customHeight="1" x14ac:dyDescent="0.2"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</row>
    <row r="350" spans="1:38" s="1" customFormat="1" ht="20.100000000000001" customHeight="1" x14ac:dyDescent="0.25">
      <c r="A350" s="3"/>
      <c r="B350" s="6"/>
      <c r="C350" s="51" t="s">
        <v>159</v>
      </c>
      <c r="D350" s="52"/>
      <c r="E350" s="5"/>
      <c r="F350" s="53">
        <v>1499</v>
      </c>
      <c r="G350" s="53">
        <v>16855</v>
      </c>
      <c r="H350" s="53">
        <v>17373</v>
      </c>
      <c r="I350" s="53">
        <v>981</v>
      </c>
      <c r="J350" s="53">
        <v>0</v>
      </c>
      <c r="K350" s="53">
        <v>0</v>
      </c>
      <c r="L350" s="54"/>
      <c r="M350" s="54"/>
      <c r="N350" s="54"/>
      <c r="O350" s="53">
        <v>280</v>
      </c>
      <c r="P350" s="53">
        <v>1818</v>
      </c>
      <c r="Q350" s="53">
        <v>1930</v>
      </c>
      <c r="R350" s="53">
        <v>168</v>
      </c>
      <c r="S350" s="53">
        <v>0</v>
      </c>
      <c r="T350" s="53">
        <v>0</v>
      </c>
      <c r="U350" s="54"/>
      <c r="V350" s="54"/>
      <c r="W350" s="54"/>
      <c r="X350" s="53">
        <v>47</v>
      </c>
      <c r="Y350" s="53">
        <v>453</v>
      </c>
      <c r="Z350" s="53">
        <v>460</v>
      </c>
      <c r="AA350" s="53">
        <v>40</v>
      </c>
      <c r="AB350" s="53">
        <v>0</v>
      </c>
      <c r="AC350" s="53">
        <v>0</v>
      </c>
      <c r="AD350" s="54"/>
      <c r="AE350" s="54"/>
      <c r="AF350" s="54"/>
      <c r="AG350" s="53">
        <v>8</v>
      </c>
      <c r="AH350" s="53">
        <v>57</v>
      </c>
      <c r="AI350" s="53">
        <v>57</v>
      </c>
      <c r="AJ350" s="53">
        <v>8</v>
      </c>
      <c r="AK350" s="53">
        <v>0</v>
      </c>
      <c r="AL350" s="53">
        <v>0</v>
      </c>
    </row>
    <row r="351" spans="1:38" s="1" customFormat="1" ht="20.100000000000001" customHeight="1" x14ac:dyDescent="0.2">
      <c r="A351" s="3"/>
      <c r="B351" s="6"/>
      <c r="C351" s="3"/>
      <c r="D351" s="3"/>
      <c r="E351" s="5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</row>
    <row r="352" spans="1:38" s="1" customFormat="1" ht="20.100000000000001" customHeight="1" x14ac:dyDescent="0.25">
      <c r="A352" s="3"/>
      <c r="B352" s="57" t="s">
        <v>214</v>
      </c>
      <c r="C352" s="58"/>
      <c r="D352" s="58"/>
      <c r="E352" s="5"/>
      <c r="F352" s="59">
        <v>1499</v>
      </c>
      <c r="G352" s="59">
        <v>16855</v>
      </c>
      <c r="H352" s="59">
        <v>17373</v>
      </c>
      <c r="I352" s="59">
        <v>981</v>
      </c>
      <c r="J352" s="59">
        <v>0</v>
      </c>
      <c r="K352" s="59">
        <v>0</v>
      </c>
      <c r="L352" s="54"/>
      <c r="M352" s="54"/>
      <c r="N352" s="54"/>
      <c r="O352" s="59">
        <v>280</v>
      </c>
      <c r="P352" s="59">
        <v>1818</v>
      </c>
      <c r="Q352" s="59">
        <v>1930</v>
      </c>
      <c r="R352" s="59">
        <v>168</v>
      </c>
      <c r="S352" s="59">
        <v>0</v>
      </c>
      <c r="T352" s="59">
        <v>0</v>
      </c>
      <c r="U352" s="54"/>
      <c r="V352" s="54"/>
      <c r="W352" s="54"/>
      <c r="X352" s="59">
        <v>47</v>
      </c>
      <c r="Y352" s="59">
        <v>453</v>
      </c>
      <c r="Z352" s="59">
        <v>460</v>
      </c>
      <c r="AA352" s="59">
        <v>40</v>
      </c>
      <c r="AB352" s="59">
        <v>0</v>
      </c>
      <c r="AC352" s="59">
        <v>0</v>
      </c>
      <c r="AD352" s="54"/>
      <c r="AE352" s="54"/>
      <c r="AF352" s="54"/>
      <c r="AG352" s="59">
        <v>8</v>
      </c>
      <c r="AH352" s="59">
        <v>57</v>
      </c>
      <c r="AI352" s="59">
        <v>57</v>
      </c>
      <c r="AJ352" s="59">
        <v>8</v>
      </c>
      <c r="AK352" s="59">
        <v>0</v>
      </c>
      <c r="AL352" s="59">
        <v>0</v>
      </c>
    </row>
    <row r="353" spans="1:38" ht="20.100000000000001" customHeight="1" x14ac:dyDescent="0.2"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</row>
    <row r="354" spans="1:38" ht="20.100000000000001" customHeight="1" x14ac:dyDescent="0.2">
      <c r="B354" s="6" t="s">
        <v>215</v>
      </c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</row>
    <row r="355" spans="1:38" ht="20.100000000000001" customHeight="1" x14ac:dyDescent="0.2">
      <c r="C355" s="3" t="s">
        <v>154</v>
      </c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</row>
    <row r="356" spans="1:38" ht="20.100000000000001" customHeight="1" x14ac:dyDescent="0.2">
      <c r="D356" s="2" t="s">
        <v>216</v>
      </c>
      <c r="F356" s="39">
        <v>9</v>
      </c>
      <c r="G356" s="39">
        <v>112</v>
      </c>
      <c r="H356" s="39">
        <v>114</v>
      </c>
      <c r="I356" s="39">
        <v>7</v>
      </c>
      <c r="J356" s="39">
        <v>0</v>
      </c>
      <c r="K356" s="39">
        <v>0</v>
      </c>
      <c r="L356" s="39"/>
      <c r="M356" s="39"/>
      <c r="N356" s="39"/>
      <c r="O356" s="39">
        <v>1</v>
      </c>
      <c r="P356" s="39">
        <v>70</v>
      </c>
      <c r="Q356" s="39">
        <v>70</v>
      </c>
      <c r="R356" s="39">
        <v>1</v>
      </c>
      <c r="S356" s="39">
        <v>0</v>
      </c>
      <c r="T356" s="39">
        <v>0</v>
      </c>
      <c r="U356" s="39"/>
      <c r="V356" s="39"/>
      <c r="W356" s="39"/>
      <c r="X356" s="39">
        <v>1</v>
      </c>
      <c r="Y356" s="39">
        <v>30</v>
      </c>
      <c r="Z356" s="39">
        <v>30</v>
      </c>
      <c r="AA356" s="39">
        <v>1</v>
      </c>
      <c r="AB356" s="39">
        <v>0</v>
      </c>
      <c r="AC356" s="39">
        <v>0</v>
      </c>
      <c r="AD356" s="39"/>
      <c r="AE356" s="39"/>
      <c r="AF356" s="39"/>
      <c r="AG356" s="39">
        <v>0</v>
      </c>
      <c r="AH356" s="39">
        <v>8</v>
      </c>
      <c r="AI356" s="39">
        <v>8</v>
      </c>
      <c r="AJ356" s="39">
        <v>0</v>
      </c>
      <c r="AK356" s="39">
        <v>0</v>
      </c>
      <c r="AL356" s="39">
        <v>0</v>
      </c>
    </row>
    <row r="357" spans="1:38" ht="19.5" customHeight="1" x14ac:dyDescent="0.2">
      <c r="D357" s="47" t="s">
        <v>217</v>
      </c>
      <c r="F357" s="48">
        <v>8</v>
      </c>
      <c r="G357" s="48">
        <v>130</v>
      </c>
      <c r="H357" s="48">
        <v>131</v>
      </c>
      <c r="I357" s="48">
        <v>7</v>
      </c>
      <c r="J357" s="48">
        <v>0</v>
      </c>
      <c r="K357" s="48">
        <v>0</v>
      </c>
      <c r="L357" s="49"/>
      <c r="M357" s="49"/>
      <c r="N357" s="49"/>
      <c r="O357" s="48">
        <v>0</v>
      </c>
      <c r="P357" s="48">
        <v>51</v>
      </c>
      <c r="Q357" s="48">
        <v>51</v>
      </c>
      <c r="R357" s="48">
        <v>0</v>
      </c>
      <c r="S357" s="48">
        <v>0</v>
      </c>
      <c r="T357" s="48">
        <v>0</v>
      </c>
      <c r="U357" s="49"/>
      <c r="V357" s="49"/>
      <c r="W357" s="49"/>
      <c r="X357" s="48">
        <v>6</v>
      </c>
      <c r="Y357" s="48">
        <v>29</v>
      </c>
      <c r="Z357" s="48">
        <v>33</v>
      </c>
      <c r="AA357" s="48">
        <v>2</v>
      </c>
      <c r="AB357" s="48">
        <v>0</v>
      </c>
      <c r="AC357" s="48">
        <v>0</v>
      </c>
      <c r="AD357" s="49"/>
      <c r="AE357" s="49"/>
      <c r="AF357" s="49"/>
      <c r="AG357" s="48">
        <v>2</v>
      </c>
      <c r="AH357" s="48">
        <v>8</v>
      </c>
      <c r="AI357" s="48">
        <v>10</v>
      </c>
      <c r="AJ357" s="48">
        <v>0</v>
      </c>
      <c r="AK357" s="48">
        <v>0</v>
      </c>
      <c r="AL357" s="48">
        <v>0</v>
      </c>
    </row>
    <row r="358" spans="1:38" ht="20.100000000000001" customHeight="1" x14ac:dyDescent="0.2">
      <c r="D358" s="2" t="s">
        <v>218</v>
      </c>
      <c r="F358" s="39">
        <v>12</v>
      </c>
      <c r="G358" s="39">
        <v>122</v>
      </c>
      <c r="H358" s="39">
        <v>128</v>
      </c>
      <c r="I358" s="39">
        <v>6</v>
      </c>
      <c r="J358" s="39">
        <v>0</v>
      </c>
      <c r="K358" s="39">
        <v>0</v>
      </c>
      <c r="L358" s="39"/>
      <c r="M358" s="39"/>
      <c r="N358" s="39"/>
      <c r="O358" s="39">
        <v>1</v>
      </c>
      <c r="P358" s="39">
        <v>38</v>
      </c>
      <c r="Q358" s="39">
        <v>38</v>
      </c>
      <c r="R358" s="39">
        <v>1</v>
      </c>
      <c r="S358" s="39">
        <v>0</v>
      </c>
      <c r="T358" s="39">
        <v>0</v>
      </c>
      <c r="U358" s="39"/>
      <c r="V358" s="39"/>
      <c r="W358" s="39"/>
      <c r="X358" s="39">
        <v>0</v>
      </c>
      <c r="Y358" s="39">
        <v>28</v>
      </c>
      <c r="Z358" s="39">
        <v>28</v>
      </c>
      <c r="AA358" s="39">
        <v>0</v>
      </c>
      <c r="AB358" s="39">
        <v>0</v>
      </c>
      <c r="AC358" s="39">
        <v>0</v>
      </c>
      <c r="AD358" s="39"/>
      <c r="AE358" s="39"/>
      <c r="AF358" s="39"/>
      <c r="AG358" s="39">
        <v>0</v>
      </c>
      <c r="AH358" s="39">
        <v>13</v>
      </c>
      <c r="AI358" s="39">
        <v>13</v>
      </c>
      <c r="AJ358" s="39">
        <v>0</v>
      </c>
      <c r="AK358" s="39">
        <v>0</v>
      </c>
      <c r="AL358" s="39">
        <v>0</v>
      </c>
    </row>
    <row r="359" spans="1:38" ht="19.5" customHeight="1" x14ac:dyDescent="0.2">
      <c r="D359" s="47" t="s">
        <v>219</v>
      </c>
      <c r="F359" s="48">
        <v>12</v>
      </c>
      <c r="G359" s="48">
        <v>120</v>
      </c>
      <c r="H359" s="48">
        <v>129</v>
      </c>
      <c r="I359" s="48">
        <v>3</v>
      </c>
      <c r="J359" s="48">
        <v>0</v>
      </c>
      <c r="K359" s="48">
        <v>0</v>
      </c>
      <c r="L359" s="49"/>
      <c r="M359" s="49"/>
      <c r="N359" s="49"/>
      <c r="O359" s="48">
        <v>2</v>
      </c>
      <c r="P359" s="48">
        <v>45</v>
      </c>
      <c r="Q359" s="48">
        <v>46</v>
      </c>
      <c r="R359" s="48">
        <v>1</v>
      </c>
      <c r="S359" s="48">
        <v>0</v>
      </c>
      <c r="T359" s="48">
        <v>0</v>
      </c>
      <c r="U359" s="49"/>
      <c r="V359" s="49"/>
      <c r="W359" s="49"/>
      <c r="X359" s="48">
        <v>2</v>
      </c>
      <c r="Y359" s="48">
        <v>29</v>
      </c>
      <c r="Z359" s="48">
        <v>30</v>
      </c>
      <c r="AA359" s="48">
        <v>1</v>
      </c>
      <c r="AB359" s="48">
        <v>0</v>
      </c>
      <c r="AC359" s="48">
        <v>0</v>
      </c>
      <c r="AD359" s="49"/>
      <c r="AE359" s="49"/>
      <c r="AF359" s="49"/>
      <c r="AG359" s="48">
        <v>0</v>
      </c>
      <c r="AH359" s="48">
        <v>11</v>
      </c>
      <c r="AI359" s="48">
        <v>11</v>
      </c>
      <c r="AJ359" s="48">
        <v>0</v>
      </c>
      <c r="AK359" s="48">
        <v>0</v>
      </c>
      <c r="AL359" s="48">
        <v>0</v>
      </c>
    </row>
    <row r="360" spans="1:38" ht="20.100000000000001" customHeight="1" x14ac:dyDescent="0.2">
      <c r="D360" s="2" t="s">
        <v>114</v>
      </c>
      <c r="F360" s="39">
        <v>13</v>
      </c>
      <c r="G360" s="39">
        <v>222</v>
      </c>
      <c r="H360" s="39">
        <v>225</v>
      </c>
      <c r="I360" s="39">
        <v>10</v>
      </c>
      <c r="J360" s="39">
        <v>0</v>
      </c>
      <c r="K360" s="39">
        <v>0</v>
      </c>
      <c r="L360" s="39"/>
      <c r="M360" s="39"/>
      <c r="N360" s="39"/>
      <c r="O360" s="39">
        <v>0</v>
      </c>
      <c r="P360" s="39">
        <v>42</v>
      </c>
      <c r="Q360" s="39">
        <v>42</v>
      </c>
      <c r="R360" s="39">
        <v>0</v>
      </c>
      <c r="S360" s="39">
        <v>0</v>
      </c>
      <c r="T360" s="39">
        <v>0</v>
      </c>
      <c r="U360" s="39"/>
      <c r="V360" s="39"/>
      <c r="W360" s="39"/>
      <c r="X360" s="39">
        <v>4</v>
      </c>
      <c r="Y360" s="39">
        <v>77</v>
      </c>
      <c r="Z360" s="39">
        <v>69</v>
      </c>
      <c r="AA360" s="39">
        <v>12</v>
      </c>
      <c r="AB360" s="39">
        <v>0</v>
      </c>
      <c r="AC360" s="39">
        <v>0</v>
      </c>
      <c r="AD360" s="39"/>
      <c r="AE360" s="39"/>
      <c r="AF360" s="39"/>
      <c r="AG360" s="39">
        <v>1</v>
      </c>
      <c r="AH360" s="39">
        <v>11</v>
      </c>
      <c r="AI360" s="39">
        <v>12</v>
      </c>
      <c r="AJ360" s="39">
        <v>0</v>
      </c>
      <c r="AK360" s="39">
        <v>0</v>
      </c>
      <c r="AL360" s="39">
        <v>0</v>
      </c>
    </row>
    <row r="361" spans="1:38" ht="19.5" customHeight="1" x14ac:dyDescent="0.2">
      <c r="D361" s="47" t="s">
        <v>220</v>
      </c>
      <c r="F361" s="48">
        <v>11</v>
      </c>
      <c r="G361" s="48">
        <v>109</v>
      </c>
      <c r="H361" s="48">
        <v>117</v>
      </c>
      <c r="I361" s="48">
        <v>3</v>
      </c>
      <c r="J361" s="48">
        <v>0</v>
      </c>
      <c r="K361" s="48">
        <v>0</v>
      </c>
      <c r="L361" s="49"/>
      <c r="M361" s="49"/>
      <c r="N361" s="49"/>
      <c r="O361" s="48">
        <v>2</v>
      </c>
      <c r="P361" s="48">
        <v>46</v>
      </c>
      <c r="Q361" s="48">
        <v>46</v>
      </c>
      <c r="R361" s="48">
        <v>2</v>
      </c>
      <c r="S361" s="48">
        <v>0</v>
      </c>
      <c r="T361" s="48">
        <v>0</v>
      </c>
      <c r="U361" s="49"/>
      <c r="V361" s="49"/>
      <c r="W361" s="49"/>
      <c r="X361" s="48">
        <v>1</v>
      </c>
      <c r="Y361" s="48">
        <v>33</v>
      </c>
      <c r="Z361" s="48">
        <v>34</v>
      </c>
      <c r="AA361" s="48">
        <v>0</v>
      </c>
      <c r="AB361" s="48">
        <v>0</v>
      </c>
      <c r="AC361" s="48">
        <v>0</v>
      </c>
      <c r="AD361" s="49"/>
      <c r="AE361" s="49"/>
      <c r="AF361" s="49"/>
      <c r="AG361" s="48">
        <v>0</v>
      </c>
      <c r="AH361" s="48">
        <v>12</v>
      </c>
      <c r="AI361" s="48">
        <v>12</v>
      </c>
      <c r="AJ361" s="48">
        <v>0</v>
      </c>
      <c r="AK361" s="48">
        <v>0</v>
      </c>
      <c r="AL361" s="48">
        <v>0</v>
      </c>
    </row>
    <row r="362" spans="1:38" ht="20.100000000000001" customHeight="1" x14ac:dyDescent="0.2">
      <c r="D362" s="50" t="s">
        <v>116</v>
      </c>
      <c r="F362" s="49">
        <v>11</v>
      </c>
      <c r="G362" s="49">
        <v>228</v>
      </c>
      <c r="H362" s="49">
        <v>233</v>
      </c>
      <c r="I362" s="49">
        <v>6</v>
      </c>
      <c r="J362" s="49">
        <v>0</v>
      </c>
      <c r="K362" s="49">
        <v>0</v>
      </c>
      <c r="L362" s="49"/>
      <c r="M362" s="49"/>
      <c r="N362" s="49"/>
      <c r="O362" s="49">
        <v>1</v>
      </c>
      <c r="P362" s="49">
        <v>40</v>
      </c>
      <c r="Q362" s="49">
        <v>38</v>
      </c>
      <c r="R362" s="49">
        <v>3</v>
      </c>
      <c r="S362" s="49">
        <v>0</v>
      </c>
      <c r="T362" s="49">
        <v>0</v>
      </c>
      <c r="U362" s="49"/>
      <c r="V362" s="49"/>
      <c r="W362" s="49"/>
      <c r="X362" s="49">
        <v>10</v>
      </c>
      <c r="Y362" s="49">
        <v>72</v>
      </c>
      <c r="Z362" s="49">
        <v>77</v>
      </c>
      <c r="AA362" s="49">
        <v>5</v>
      </c>
      <c r="AB362" s="49">
        <v>0</v>
      </c>
      <c r="AC362" s="49">
        <v>0</v>
      </c>
      <c r="AD362" s="49"/>
      <c r="AE362" s="49"/>
      <c r="AF362" s="49"/>
      <c r="AG362" s="49">
        <v>0</v>
      </c>
      <c r="AH362" s="49">
        <v>11</v>
      </c>
      <c r="AI362" s="49">
        <v>11</v>
      </c>
      <c r="AJ362" s="49">
        <v>0</v>
      </c>
      <c r="AK362" s="49">
        <v>0</v>
      </c>
      <c r="AL362" s="49">
        <v>0</v>
      </c>
    </row>
    <row r="363" spans="1:38" ht="20.100000000000001" customHeight="1" x14ac:dyDescent="0.2">
      <c r="D363" s="47" t="s">
        <v>221</v>
      </c>
      <c r="F363" s="48">
        <v>0</v>
      </c>
      <c r="G363" s="48">
        <v>111</v>
      </c>
      <c r="H363" s="48">
        <v>110</v>
      </c>
      <c r="I363" s="48">
        <v>1</v>
      </c>
      <c r="J363" s="48">
        <v>0</v>
      </c>
      <c r="K363" s="48">
        <v>0</v>
      </c>
      <c r="L363" s="49"/>
      <c r="M363" s="49"/>
      <c r="N363" s="49"/>
      <c r="O363" s="48">
        <v>0</v>
      </c>
      <c r="P363" s="48">
        <v>53</v>
      </c>
      <c r="Q363" s="48">
        <v>52</v>
      </c>
      <c r="R363" s="48">
        <v>1</v>
      </c>
      <c r="S363" s="48">
        <v>0</v>
      </c>
      <c r="T363" s="48">
        <v>0</v>
      </c>
      <c r="U363" s="49"/>
      <c r="V363" s="49"/>
      <c r="W363" s="49"/>
      <c r="X363" s="48">
        <v>0</v>
      </c>
      <c r="Y363" s="48">
        <v>31</v>
      </c>
      <c r="Z363" s="48">
        <v>30</v>
      </c>
      <c r="AA363" s="48">
        <v>1</v>
      </c>
      <c r="AB363" s="48">
        <v>0</v>
      </c>
      <c r="AC363" s="48">
        <v>0</v>
      </c>
      <c r="AD363" s="49"/>
      <c r="AE363" s="49"/>
      <c r="AF363" s="49"/>
      <c r="AG363" s="48">
        <v>0</v>
      </c>
      <c r="AH363" s="48">
        <v>19</v>
      </c>
      <c r="AI363" s="48">
        <v>19</v>
      </c>
      <c r="AJ363" s="48">
        <v>0</v>
      </c>
      <c r="AK363" s="48">
        <v>0</v>
      </c>
      <c r="AL363" s="48">
        <v>0</v>
      </c>
    </row>
    <row r="364" spans="1:38" ht="20.100000000000001" customHeight="1" x14ac:dyDescent="0.2"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</row>
    <row r="365" spans="1:38" s="1" customFormat="1" ht="20.100000000000001" customHeight="1" x14ac:dyDescent="0.25">
      <c r="A365" s="3"/>
      <c r="B365" s="6"/>
      <c r="C365" s="51" t="s">
        <v>159</v>
      </c>
      <c r="D365" s="52"/>
      <c r="E365" s="5"/>
      <c r="F365" s="53">
        <v>76</v>
      </c>
      <c r="G365" s="53">
        <v>1154</v>
      </c>
      <c r="H365" s="53">
        <v>1187</v>
      </c>
      <c r="I365" s="53">
        <v>43</v>
      </c>
      <c r="J365" s="53">
        <v>0</v>
      </c>
      <c r="K365" s="53">
        <v>0</v>
      </c>
      <c r="L365" s="54"/>
      <c r="M365" s="54"/>
      <c r="N365" s="54"/>
      <c r="O365" s="53">
        <v>7</v>
      </c>
      <c r="P365" s="53">
        <v>385</v>
      </c>
      <c r="Q365" s="53">
        <v>383</v>
      </c>
      <c r="R365" s="53">
        <v>9</v>
      </c>
      <c r="S365" s="53">
        <v>0</v>
      </c>
      <c r="T365" s="53">
        <v>0</v>
      </c>
      <c r="U365" s="54"/>
      <c r="V365" s="54"/>
      <c r="W365" s="54"/>
      <c r="X365" s="53">
        <v>24</v>
      </c>
      <c r="Y365" s="53">
        <v>329</v>
      </c>
      <c r="Z365" s="53">
        <v>331</v>
      </c>
      <c r="AA365" s="53">
        <v>22</v>
      </c>
      <c r="AB365" s="53">
        <v>0</v>
      </c>
      <c r="AC365" s="53">
        <v>0</v>
      </c>
      <c r="AD365" s="54"/>
      <c r="AE365" s="54"/>
      <c r="AF365" s="54"/>
      <c r="AG365" s="53">
        <v>3</v>
      </c>
      <c r="AH365" s="53">
        <v>93</v>
      </c>
      <c r="AI365" s="53">
        <v>96</v>
      </c>
      <c r="AJ365" s="53">
        <v>0</v>
      </c>
      <c r="AK365" s="53">
        <v>0</v>
      </c>
      <c r="AL365" s="53">
        <v>0</v>
      </c>
    </row>
    <row r="366" spans="1:38" s="1" customFormat="1" ht="20.100000000000001" customHeight="1" x14ac:dyDescent="0.2">
      <c r="A366" s="3"/>
      <c r="B366" s="6"/>
      <c r="C366" s="3"/>
      <c r="D366" s="3"/>
      <c r="E366" s="5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</row>
    <row r="367" spans="1:38" s="1" customFormat="1" ht="20.100000000000001" customHeight="1" x14ac:dyDescent="0.25">
      <c r="A367" s="3"/>
      <c r="B367" s="57" t="s">
        <v>222</v>
      </c>
      <c r="C367" s="58"/>
      <c r="D367" s="58"/>
      <c r="E367" s="5"/>
      <c r="F367" s="59">
        <v>76</v>
      </c>
      <c r="G367" s="59">
        <v>1154</v>
      </c>
      <c r="H367" s="59">
        <v>1187</v>
      </c>
      <c r="I367" s="59">
        <v>43</v>
      </c>
      <c r="J367" s="59">
        <v>0</v>
      </c>
      <c r="K367" s="59">
        <v>0</v>
      </c>
      <c r="L367" s="54"/>
      <c r="M367" s="54"/>
      <c r="N367" s="54"/>
      <c r="O367" s="59">
        <v>7</v>
      </c>
      <c r="P367" s="59">
        <v>385</v>
      </c>
      <c r="Q367" s="59">
        <v>383</v>
      </c>
      <c r="R367" s="59">
        <v>9</v>
      </c>
      <c r="S367" s="59">
        <v>0</v>
      </c>
      <c r="T367" s="59">
        <v>0</v>
      </c>
      <c r="U367" s="54"/>
      <c r="V367" s="54"/>
      <c r="W367" s="54"/>
      <c r="X367" s="59">
        <v>24</v>
      </c>
      <c r="Y367" s="59">
        <v>329</v>
      </c>
      <c r="Z367" s="59">
        <v>331</v>
      </c>
      <c r="AA367" s="59">
        <v>22</v>
      </c>
      <c r="AB367" s="59">
        <v>0</v>
      </c>
      <c r="AC367" s="59">
        <v>0</v>
      </c>
      <c r="AD367" s="54"/>
      <c r="AE367" s="54"/>
      <c r="AF367" s="54"/>
      <c r="AG367" s="59">
        <v>3</v>
      </c>
      <c r="AH367" s="59">
        <v>93</v>
      </c>
      <c r="AI367" s="59">
        <v>96</v>
      </c>
      <c r="AJ367" s="59">
        <v>0</v>
      </c>
      <c r="AK367" s="59">
        <v>0</v>
      </c>
      <c r="AL367" s="59">
        <v>0</v>
      </c>
    </row>
    <row r="368" spans="1:38" ht="20.100000000000001" customHeight="1" x14ac:dyDescent="0.2"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</row>
    <row r="369" spans="1:38" ht="20.100000000000001" customHeight="1" x14ac:dyDescent="0.2">
      <c r="B369" s="6" t="s">
        <v>223</v>
      </c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</row>
    <row r="370" spans="1:38" ht="20.100000000000001" customHeight="1" x14ac:dyDescent="0.2">
      <c r="C370" s="3" t="s">
        <v>154</v>
      </c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</row>
    <row r="371" spans="1:38" ht="20.100000000000001" customHeight="1" x14ac:dyDescent="0.2">
      <c r="D371" s="2" t="s">
        <v>224</v>
      </c>
      <c r="F371" s="39">
        <v>22</v>
      </c>
      <c r="G371" s="39">
        <v>444</v>
      </c>
      <c r="H371" s="39">
        <v>440</v>
      </c>
      <c r="I371" s="39">
        <v>26</v>
      </c>
      <c r="J371" s="39">
        <v>0</v>
      </c>
      <c r="K371" s="39">
        <v>0</v>
      </c>
      <c r="L371" s="39"/>
      <c r="M371" s="39"/>
      <c r="N371" s="39"/>
      <c r="O371" s="39">
        <v>4</v>
      </c>
      <c r="P371" s="39">
        <v>92</v>
      </c>
      <c r="Q371" s="39">
        <v>95</v>
      </c>
      <c r="R371" s="39">
        <v>1</v>
      </c>
      <c r="S371" s="39">
        <v>0</v>
      </c>
      <c r="T371" s="39">
        <v>0</v>
      </c>
      <c r="U371" s="39"/>
      <c r="V371" s="39"/>
      <c r="W371" s="39"/>
      <c r="X371" s="39">
        <v>4</v>
      </c>
      <c r="Y371" s="39">
        <v>49</v>
      </c>
      <c r="Z371" s="39">
        <v>47</v>
      </c>
      <c r="AA371" s="39">
        <v>6</v>
      </c>
      <c r="AB371" s="39">
        <v>0</v>
      </c>
      <c r="AC371" s="39">
        <v>0</v>
      </c>
      <c r="AD371" s="39"/>
      <c r="AE371" s="39"/>
      <c r="AF371" s="39"/>
      <c r="AG371" s="39">
        <v>1</v>
      </c>
      <c r="AH371" s="39">
        <v>9</v>
      </c>
      <c r="AI371" s="39">
        <v>9</v>
      </c>
      <c r="AJ371" s="39">
        <v>1</v>
      </c>
      <c r="AK371" s="39">
        <v>0</v>
      </c>
      <c r="AL371" s="39">
        <v>0</v>
      </c>
    </row>
    <row r="372" spans="1:38" ht="19.5" customHeight="1" x14ac:dyDescent="0.2">
      <c r="D372" s="47" t="s">
        <v>225</v>
      </c>
      <c r="F372" s="48">
        <v>38</v>
      </c>
      <c r="G372" s="48">
        <v>471</v>
      </c>
      <c r="H372" s="48">
        <v>474</v>
      </c>
      <c r="I372" s="48">
        <v>35</v>
      </c>
      <c r="J372" s="48">
        <v>0</v>
      </c>
      <c r="K372" s="48">
        <v>0</v>
      </c>
      <c r="L372" s="49"/>
      <c r="M372" s="49"/>
      <c r="N372" s="49"/>
      <c r="O372" s="48">
        <v>1</v>
      </c>
      <c r="P372" s="48">
        <v>46</v>
      </c>
      <c r="Q372" s="48">
        <v>47</v>
      </c>
      <c r="R372" s="48">
        <v>0</v>
      </c>
      <c r="S372" s="48">
        <v>0</v>
      </c>
      <c r="T372" s="48">
        <v>0</v>
      </c>
      <c r="U372" s="49"/>
      <c r="V372" s="49"/>
      <c r="W372" s="49"/>
      <c r="X372" s="48">
        <v>9</v>
      </c>
      <c r="Y372" s="48">
        <v>53</v>
      </c>
      <c r="Z372" s="48">
        <v>59</v>
      </c>
      <c r="AA372" s="48">
        <v>3</v>
      </c>
      <c r="AB372" s="48">
        <v>0</v>
      </c>
      <c r="AC372" s="48">
        <v>0</v>
      </c>
      <c r="AD372" s="49"/>
      <c r="AE372" s="49"/>
      <c r="AF372" s="49"/>
      <c r="AG372" s="48">
        <v>0</v>
      </c>
      <c r="AH372" s="48">
        <v>12</v>
      </c>
      <c r="AI372" s="48">
        <v>12</v>
      </c>
      <c r="AJ372" s="48">
        <v>0</v>
      </c>
      <c r="AK372" s="48">
        <v>0</v>
      </c>
      <c r="AL372" s="48">
        <v>0</v>
      </c>
    </row>
    <row r="373" spans="1:38" ht="20.100000000000001" customHeight="1" x14ac:dyDescent="0.2">
      <c r="D373" s="2" t="s">
        <v>226</v>
      </c>
      <c r="F373" s="39">
        <v>36</v>
      </c>
      <c r="G373" s="39">
        <v>471</v>
      </c>
      <c r="H373" s="39">
        <v>477</v>
      </c>
      <c r="I373" s="39">
        <v>30</v>
      </c>
      <c r="J373" s="39">
        <v>0</v>
      </c>
      <c r="K373" s="39">
        <v>0</v>
      </c>
      <c r="L373" s="39"/>
      <c r="M373" s="39"/>
      <c r="N373" s="39"/>
      <c r="O373" s="39">
        <v>3</v>
      </c>
      <c r="P373" s="39">
        <v>54</v>
      </c>
      <c r="Q373" s="39">
        <v>57</v>
      </c>
      <c r="R373" s="39">
        <v>0</v>
      </c>
      <c r="S373" s="39">
        <v>0</v>
      </c>
      <c r="T373" s="39">
        <v>0</v>
      </c>
      <c r="U373" s="39"/>
      <c r="V373" s="39"/>
      <c r="W373" s="39"/>
      <c r="X373" s="39">
        <v>8</v>
      </c>
      <c r="Y373" s="39">
        <v>45</v>
      </c>
      <c r="Z373" s="39">
        <v>45</v>
      </c>
      <c r="AA373" s="39">
        <v>8</v>
      </c>
      <c r="AB373" s="39">
        <v>0</v>
      </c>
      <c r="AC373" s="39">
        <v>0</v>
      </c>
      <c r="AD373" s="39"/>
      <c r="AE373" s="39"/>
      <c r="AF373" s="39"/>
      <c r="AG373" s="39">
        <v>0</v>
      </c>
      <c r="AH373" s="39">
        <v>6</v>
      </c>
      <c r="AI373" s="39">
        <v>6</v>
      </c>
      <c r="AJ373" s="39">
        <v>0</v>
      </c>
      <c r="AK373" s="39">
        <v>0</v>
      </c>
      <c r="AL373" s="39">
        <v>0</v>
      </c>
    </row>
    <row r="374" spans="1:38" ht="19.5" customHeight="1" x14ac:dyDescent="0.2">
      <c r="D374" s="47" t="s">
        <v>227</v>
      </c>
      <c r="F374" s="48">
        <v>42</v>
      </c>
      <c r="G374" s="48">
        <v>460</v>
      </c>
      <c r="H374" s="48">
        <v>471</v>
      </c>
      <c r="I374" s="48">
        <v>31</v>
      </c>
      <c r="J374" s="48">
        <v>0</v>
      </c>
      <c r="K374" s="48">
        <v>0</v>
      </c>
      <c r="L374" s="49"/>
      <c r="M374" s="49"/>
      <c r="N374" s="49"/>
      <c r="O374" s="48">
        <v>2</v>
      </c>
      <c r="P374" s="48">
        <v>37</v>
      </c>
      <c r="Q374" s="48">
        <v>36</v>
      </c>
      <c r="R374" s="48">
        <v>3</v>
      </c>
      <c r="S374" s="48">
        <v>0</v>
      </c>
      <c r="T374" s="48">
        <v>0</v>
      </c>
      <c r="U374" s="49"/>
      <c r="V374" s="49"/>
      <c r="W374" s="49"/>
      <c r="X374" s="48">
        <v>5</v>
      </c>
      <c r="Y374" s="48">
        <v>59</v>
      </c>
      <c r="Z374" s="48">
        <v>56</v>
      </c>
      <c r="AA374" s="48">
        <v>8</v>
      </c>
      <c r="AB374" s="48">
        <v>0</v>
      </c>
      <c r="AC374" s="48">
        <v>0</v>
      </c>
      <c r="AD374" s="49"/>
      <c r="AE374" s="49"/>
      <c r="AF374" s="49"/>
      <c r="AG374" s="48">
        <v>1</v>
      </c>
      <c r="AH374" s="48">
        <v>12</v>
      </c>
      <c r="AI374" s="48">
        <v>12</v>
      </c>
      <c r="AJ374" s="48">
        <v>1</v>
      </c>
      <c r="AK374" s="48">
        <v>0</v>
      </c>
      <c r="AL374" s="48">
        <v>0</v>
      </c>
    </row>
    <row r="375" spans="1:38" ht="20.100000000000001" customHeight="1" x14ac:dyDescent="0.2">
      <c r="D375" s="50" t="s">
        <v>228</v>
      </c>
      <c r="F375" s="49">
        <v>32</v>
      </c>
      <c r="G375" s="49">
        <v>454</v>
      </c>
      <c r="H375" s="49">
        <v>463</v>
      </c>
      <c r="I375" s="49">
        <v>23</v>
      </c>
      <c r="J375" s="49">
        <v>0</v>
      </c>
      <c r="K375" s="49">
        <v>0</v>
      </c>
      <c r="L375" s="49"/>
      <c r="M375" s="49"/>
      <c r="N375" s="49"/>
      <c r="O375" s="49">
        <v>3</v>
      </c>
      <c r="P375" s="49">
        <v>58</v>
      </c>
      <c r="Q375" s="49">
        <v>59</v>
      </c>
      <c r="R375" s="49">
        <v>2</v>
      </c>
      <c r="S375" s="49">
        <v>0</v>
      </c>
      <c r="T375" s="49">
        <v>0</v>
      </c>
      <c r="U375" s="49"/>
      <c r="V375" s="49"/>
      <c r="W375" s="49"/>
      <c r="X375" s="49">
        <v>2</v>
      </c>
      <c r="Y375" s="49">
        <v>53</v>
      </c>
      <c r="Z375" s="49">
        <v>54</v>
      </c>
      <c r="AA375" s="49">
        <v>1</v>
      </c>
      <c r="AB375" s="49">
        <v>0</v>
      </c>
      <c r="AC375" s="49">
        <v>0</v>
      </c>
      <c r="AD375" s="49"/>
      <c r="AE375" s="49"/>
      <c r="AF375" s="49"/>
      <c r="AG375" s="49">
        <v>0</v>
      </c>
      <c r="AH375" s="49">
        <v>11</v>
      </c>
      <c r="AI375" s="49">
        <v>8</v>
      </c>
      <c r="AJ375" s="49">
        <v>3</v>
      </c>
      <c r="AK375" s="49">
        <v>0</v>
      </c>
      <c r="AL375" s="49">
        <v>0</v>
      </c>
    </row>
    <row r="376" spans="1:38" ht="19.5" customHeight="1" x14ac:dyDescent="0.2">
      <c r="D376" s="47" t="s">
        <v>229</v>
      </c>
      <c r="F376" s="48">
        <v>28</v>
      </c>
      <c r="G376" s="48">
        <v>458</v>
      </c>
      <c r="H376" s="48">
        <v>461</v>
      </c>
      <c r="I376" s="48">
        <v>24</v>
      </c>
      <c r="J376" s="48">
        <v>0</v>
      </c>
      <c r="K376" s="48">
        <v>1</v>
      </c>
      <c r="L376" s="49"/>
      <c r="M376" s="49"/>
      <c r="N376" s="49"/>
      <c r="O376" s="48">
        <v>1</v>
      </c>
      <c r="P376" s="48">
        <v>44</v>
      </c>
      <c r="Q376" s="48">
        <v>45</v>
      </c>
      <c r="R376" s="48">
        <v>0</v>
      </c>
      <c r="S376" s="48">
        <v>0</v>
      </c>
      <c r="T376" s="48">
        <v>0</v>
      </c>
      <c r="U376" s="49"/>
      <c r="V376" s="49"/>
      <c r="W376" s="49"/>
      <c r="X376" s="48">
        <v>5</v>
      </c>
      <c r="Y376" s="48">
        <v>56</v>
      </c>
      <c r="Z376" s="48">
        <v>54</v>
      </c>
      <c r="AA376" s="48">
        <v>7</v>
      </c>
      <c r="AB376" s="48">
        <v>0</v>
      </c>
      <c r="AC376" s="48">
        <v>0</v>
      </c>
      <c r="AD376" s="49"/>
      <c r="AE376" s="49"/>
      <c r="AF376" s="49"/>
      <c r="AG376" s="48">
        <v>1</v>
      </c>
      <c r="AH376" s="48">
        <v>12</v>
      </c>
      <c r="AI376" s="48">
        <v>13</v>
      </c>
      <c r="AJ376" s="48">
        <v>0</v>
      </c>
      <c r="AK376" s="48">
        <v>0</v>
      </c>
      <c r="AL376" s="48">
        <v>0</v>
      </c>
    </row>
    <row r="377" spans="1:38" ht="20.100000000000001" customHeight="1" x14ac:dyDescent="0.2">
      <c r="D377" s="2" t="s">
        <v>230</v>
      </c>
      <c r="F377" s="39">
        <v>3</v>
      </c>
      <c r="G377" s="39">
        <v>187</v>
      </c>
      <c r="H377" s="39">
        <v>180</v>
      </c>
      <c r="I377" s="39">
        <v>10</v>
      </c>
      <c r="J377" s="39">
        <v>0</v>
      </c>
      <c r="K377" s="39">
        <v>0</v>
      </c>
      <c r="L377" s="39"/>
      <c r="M377" s="39"/>
      <c r="N377" s="39"/>
      <c r="O377" s="39">
        <v>4</v>
      </c>
      <c r="P377" s="39">
        <v>84</v>
      </c>
      <c r="Q377" s="39">
        <v>83</v>
      </c>
      <c r="R377" s="39">
        <v>5</v>
      </c>
      <c r="S377" s="39">
        <v>0</v>
      </c>
      <c r="T377" s="39">
        <v>0</v>
      </c>
      <c r="U377" s="39"/>
      <c r="V377" s="39"/>
      <c r="W377" s="39"/>
      <c r="X377" s="39">
        <v>14</v>
      </c>
      <c r="Y377" s="39">
        <v>132</v>
      </c>
      <c r="Z377" s="39">
        <v>136</v>
      </c>
      <c r="AA377" s="39">
        <v>10</v>
      </c>
      <c r="AB377" s="39">
        <v>0</v>
      </c>
      <c r="AC377" s="39">
        <v>0</v>
      </c>
      <c r="AD377" s="39"/>
      <c r="AE377" s="39"/>
      <c r="AF377" s="39"/>
      <c r="AG377" s="39">
        <v>1</v>
      </c>
      <c r="AH377" s="39">
        <v>11</v>
      </c>
      <c r="AI377" s="39">
        <v>12</v>
      </c>
      <c r="AJ377" s="39">
        <v>0</v>
      </c>
      <c r="AK377" s="39">
        <v>0</v>
      </c>
      <c r="AL377" s="39">
        <v>0</v>
      </c>
    </row>
    <row r="378" spans="1:38" ht="19.5" customHeight="1" x14ac:dyDescent="0.2">
      <c r="D378" s="47" t="s">
        <v>231</v>
      </c>
      <c r="F378" s="48">
        <v>11</v>
      </c>
      <c r="G378" s="48">
        <v>214</v>
      </c>
      <c r="H378" s="48">
        <v>215</v>
      </c>
      <c r="I378" s="48">
        <v>10</v>
      </c>
      <c r="J378" s="48">
        <v>0</v>
      </c>
      <c r="K378" s="48">
        <v>0</v>
      </c>
      <c r="L378" s="49"/>
      <c r="M378" s="49"/>
      <c r="N378" s="49"/>
      <c r="O378" s="48">
        <v>6</v>
      </c>
      <c r="P378" s="48">
        <v>64</v>
      </c>
      <c r="Q378" s="48">
        <v>67</v>
      </c>
      <c r="R378" s="48">
        <v>3</v>
      </c>
      <c r="S378" s="48">
        <v>0</v>
      </c>
      <c r="T378" s="48">
        <v>0</v>
      </c>
      <c r="U378" s="49"/>
      <c r="V378" s="49"/>
      <c r="W378" s="49"/>
      <c r="X378" s="48">
        <v>10</v>
      </c>
      <c r="Y378" s="48">
        <v>111</v>
      </c>
      <c r="Z378" s="48">
        <v>102</v>
      </c>
      <c r="AA378" s="48">
        <v>19</v>
      </c>
      <c r="AB378" s="48">
        <v>0</v>
      </c>
      <c r="AC378" s="48">
        <v>0</v>
      </c>
      <c r="AD378" s="49"/>
      <c r="AE378" s="49"/>
      <c r="AF378" s="49"/>
      <c r="AG378" s="48">
        <v>1</v>
      </c>
      <c r="AH378" s="48">
        <v>9</v>
      </c>
      <c r="AI378" s="48">
        <v>9</v>
      </c>
      <c r="AJ378" s="48">
        <v>1</v>
      </c>
      <c r="AK378" s="48">
        <v>0</v>
      </c>
      <c r="AL378" s="48">
        <v>0</v>
      </c>
    </row>
    <row r="379" spans="1:38" ht="20.100000000000001" customHeight="1" x14ac:dyDescent="0.2">
      <c r="D379" s="2" t="s">
        <v>232</v>
      </c>
      <c r="F379" s="39">
        <v>11</v>
      </c>
      <c r="G379" s="39">
        <v>199</v>
      </c>
      <c r="H379" s="39">
        <v>196</v>
      </c>
      <c r="I379" s="39">
        <v>14</v>
      </c>
      <c r="J379" s="39">
        <v>0</v>
      </c>
      <c r="K379" s="39">
        <v>0</v>
      </c>
      <c r="L379" s="39"/>
      <c r="M379" s="39"/>
      <c r="N379" s="39"/>
      <c r="O379" s="39">
        <v>4</v>
      </c>
      <c r="P379" s="39">
        <v>67</v>
      </c>
      <c r="Q379" s="39">
        <v>68</v>
      </c>
      <c r="R379" s="39">
        <v>3</v>
      </c>
      <c r="S379" s="39">
        <v>0</v>
      </c>
      <c r="T379" s="39">
        <v>0</v>
      </c>
      <c r="U379" s="39"/>
      <c r="V379" s="39"/>
      <c r="W379" s="39"/>
      <c r="X379" s="39">
        <v>10</v>
      </c>
      <c r="Y379" s="39">
        <v>125</v>
      </c>
      <c r="Z379" s="39">
        <v>112</v>
      </c>
      <c r="AA379" s="39">
        <v>23</v>
      </c>
      <c r="AB379" s="39">
        <v>0</v>
      </c>
      <c r="AC379" s="39">
        <v>0</v>
      </c>
      <c r="AD379" s="39"/>
      <c r="AE379" s="39"/>
      <c r="AF379" s="39"/>
      <c r="AG379" s="39">
        <v>1</v>
      </c>
      <c r="AH379" s="39">
        <v>14</v>
      </c>
      <c r="AI379" s="39">
        <v>13</v>
      </c>
      <c r="AJ379" s="39">
        <v>2</v>
      </c>
      <c r="AK379" s="39">
        <v>0</v>
      </c>
      <c r="AL379" s="39">
        <v>0</v>
      </c>
    </row>
    <row r="380" spans="1:38" ht="20.100000000000001" customHeight="1" x14ac:dyDescent="0.2"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</row>
    <row r="381" spans="1:38" s="1" customFormat="1" ht="20.100000000000001" customHeight="1" x14ac:dyDescent="0.25">
      <c r="A381" s="3"/>
      <c r="B381" s="6"/>
      <c r="C381" s="51" t="s">
        <v>159</v>
      </c>
      <c r="D381" s="52"/>
      <c r="E381" s="5"/>
      <c r="F381" s="53">
        <v>223</v>
      </c>
      <c r="G381" s="53">
        <v>3358</v>
      </c>
      <c r="H381" s="53">
        <v>3377</v>
      </c>
      <c r="I381" s="53">
        <v>203</v>
      </c>
      <c r="J381" s="53">
        <v>0</v>
      </c>
      <c r="K381" s="53">
        <v>1</v>
      </c>
      <c r="L381" s="54"/>
      <c r="M381" s="54"/>
      <c r="N381" s="54"/>
      <c r="O381" s="53">
        <v>28</v>
      </c>
      <c r="P381" s="53">
        <v>546</v>
      </c>
      <c r="Q381" s="53">
        <v>557</v>
      </c>
      <c r="R381" s="53">
        <v>17</v>
      </c>
      <c r="S381" s="53">
        <v>0</v>
      </c>
      <c r="T381" s="53">
        <v>0</v>
      </c>
      <c r="U381" s="54"/>
      <c r="V381" s="54"/>
      <c r="W381" s="54"/>
      <c r="X381" s="53">
        <v>67</v>
      </c>
      <c r="Y381" s="53">
        <v>683</v>
      </c>
      <c r="Z381" s="53">
        <v>665</v>
      </c>
      <c r="AA381" s="53">
        <v>85</v>
      </c>
      <c r="AB381" s="53">
        <v>0</v>
      </c>
      <c r="AC381" s="53">
        <v>0</v>
      </c>
      <c r="AD381" s="54"/>
      <c r="AE381" s="54"/>
      <c r="AF381" s="54"/>
      <c r="AG381" s="53">
        <v>6</v>
      </c>
      <c r="AH381" s="53">
        <v>96</v>
      </c>
      <c r="AI381" s="53">
        <v>94</v>
      </c>
      <c r="AJ381" s="53">
        <v>8</v>
      </c>
      <c r="AK381" s="53">
        <v>0</v>
      </c>
      <c r="AL381" s="53">
        <v>0</v>
      </c>
    </row>
    <row r="382" spans="1:38" s="1" customFormat="1" ht="20.100000000000001" customHeight="1" x14ac:dyDescent="0.2">
      <c r="A382" s="3"/>
      <c r="B382" s="6"/>
      <c r="C382" s="3"/>
      <c r="D382" s="3"/>
      <c r="E382" s="5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</row>
    <row r="383" spans="1:38" s="1" customFormat="1" ht="20.100000000000001" customHeight="1" x14ac:dyDescent="0.25">
      <c r="A383" s="3"/>
      <c r="B383" s="57" t="s">
        <v>233</v>
      </c>
      <c r="C383" s="58"/>
      <c r="D383" s="58"/>
      <c r="E383" s="5"/>
      <c r="F383" s="59">
        <v>223</v>
      </c>
      <c r="G383" s="59">
        <v>3358</v>
      </c>
      <c r="H383" s="59">
        <v>3377</v>
      </c>
      <c r="I383" s="59">
        <v>203</v>
      </c>
      <c r="J383" s="59">
        <v>0</v>
      </c>
      <c r="K383" s="59">
        <v>1</v>
      </c>
      <c r="L383" s="54"/>
      <c r="M383" s="54"/>
      <c r="N383" s="54"/>
      <c r="O383" s="59">
        <v>28</v>
      </c>
      <c r="P383" s="59">
        <v>546</v>
      </c>
      <c r="Q383" s="59">
        <v>557</v>
      </c>
      <c r="R383" s="59">
        <v>17</v>
      </c>
      <c r="S383" s="59">
        <v>0</v>
      </c>
      <c r="T383" s="59">
        <v>0</v>
      </c>
      <c r="U383" s="54"/>
      <c r="V383" s="54"/>
      <c r="W383" s="54"/>
      <c r="X383" s="59">
        <v>67</v>
      </c>
      <c r="Y383" s="59">
        <v>683</v>
      </c>
      <c r="Z383" s="59">
        <v>665</v>
      </c>
      <c r="AA383" s="59">
        <v>85</v>
      </c>
      <c r="AB383" s="59">
        <v>0</v>
      </c>
      <c r="AC383" s="59">
        <v>0</v>
      </c>
      <c r="AD383" s="54"/>
      <c r="AE383" s="54"/>
      <c r="AF383" s="54"/>
      <c r="AG383" s="59">
        <v>6</v>
      </c>
      <c r="AH383" s="59">
        <v>96</v>
      </c>
      <c r="AI383" s="59">
        <v>94</v>
      </c>
      <c r="AJ383" s="59">
        <v>8</v>
      </c>
      <c r="AK383" s="59">
        <v>0</v>
      </c>
      <c r="AL383" s="59">
        <v>0</v>
      </c>
    </row>
    <row r="384" spans="1:38" ht="20.100000000000001" customHeight="1" x14ac:dyDescent="0.2"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</row>
    <row r="385" spans="1:38" ht="20.100000000000001" customHeight="1" x14ac:dyDescent="0.2">
      <c r="B385" s="6" t="s">
        <v>234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</row>
    <row r="386" spans="1:38" ht="20.100000000000001" customHeight="1" x14ac:dyDescent="0.2">
      <c r="C386" s="3" t="s">
        <v>154</v>
      </c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</row>
    <row r="387" spans="1:38" ht="20.100000000000001" customHeight="1" x14ac:dyDescent="0.2">
      <c r="D387" s="2" t="s">
        <v>96</v>
      </c>
      <c r="F387" s="39">
        <v>31</v>
      </c>
      <c r="G387" s="39">
        <v>362</v>
      </c>
      <c r="H387" s="39">
        <v>356</v>
      </c>
      <c r="I387" s="39">
        <v>37</v>
      </c>
      <c r="J387" s="39">
        <v>0</v>
      </c>
      <c r="K387" s="39">
        <v>0</v>
      </c>
      <c r="L387" s="39"/>
      <c r="M387" s="39"/>
      <c r="N387" s="39"/>
      <c r="O387" s="39">
        <v>5</v>
      </c>
      <c r="P387" s="39">
        <v>35</v>
      </c>
      <c r="Q387" s="39">
        <v>40</v>
      </c>
      <c r="R387" s="39">
        <v>0</v>
      </c>
      <c r="S387" s="39">
        <v>0</v>
      </c>
      <c r="T387" s="39">
        <v>0</v>
      </c>
      <c r="U387" s="39"/>
      <c r="V387" s="39"/>
      <c r="W387" s="39"/>
      <c r="X387" s="39">
        <v>5</v>
      </c>
      <c r="Y387" s="39">
        <v>76</v>
      </c>
      <c r="Z387" s="39">
        <v>74</v>
      </c>
      <c r="AA387" s="39">
        <v>7</v>
      </c>
      <c r="AB387" s="39">
        <v>0</v>
      </c>
      <c r="AC387" s="39">
        <v>0</v>
      </c>
      <c r="AD387" s="39"/>
      <c r="AE387" s="39"/>
      <c r="AF387" s="39"/>
      <c r="AG387" s="39">
        <v>0</v>
      </c>
      <c r="AH387" s="39">
        <v>7</v>
      </c>
      <c r="AI387" s="39">
        <v>5</v>
      </c>
      <c r="AJ387" s="39">
        <v>2</v>
      </c>
      <c r="AK387" s="39">
        <v>0</v>
      </c>
      <c r="AL387" s="39">
        <v>0</v>
      </c>
    </row>
    <row r="388" spans="1:38" ht="19.5" customHeight="1" x14ac:dyDescent="0.2">
      <c r="D388" s="47" t="s">
        <v>97</v>
      </c>
      <c r="F388" s="48">
        <v>14</v>
      </c>
      <c r="G388" s="48">
        <v>332</v>
      </c>
      <c r="H388" s="48">
        <v>331</v>
      </c>
      <c r="I388" s="48">
        <v>15</v>
      </c>
      <c r="J388" s="48">
        <v>0</v>
      </c>
      <c r="K388" s="48">
        <v>0</v>
      </c>
      <c r="L388" s="49"/>
      <c r="M388" s="49"/>
      <c r="N388" s="49"/>
      <c r="O388" s="48">
        <v>2</v>
      </c>
      <c r="P388" s="48">
        <v>68</v>
      </c>
      <c r="Q388" s="48">
        <v>69</v>
      </c>
      <c r="R388" s="48">
        <v>1</v>
      </c>
      <c r="S388" s="48">
        <v>0</v>
      </c>
      <c r="T388" s="48">
        <v>0</v>
      </c>
      <c r="U388" s="49"/>
      <c r="V388" s="49"/>
      <c r="W388" s="49"/>
      <c r="X388" s="48">
        <v>11</v>
      </c>
      <c r="Y388" s="48">
        <v>100</v>
      </c>
      <c r="Z388" s="48">
        <v>99</v>
      </c>
      <c r="AA388" s="48">
        <v>12</v>
      </c>
      <c r="AB388" s="48">
        <v>0</v>
      </c>
      <c r="AC388" s="48">
        <v>0</v>
      </c>
      <c r="AD388" s="49"/>
      <c r="AE388" s="49"/>
      <c r="AF388" s="49"/>
      <c r="AG388" s="48">
        <v>0</v>
      </c>
      <c r="AH388" s="48">
        <v>4</v>
      </c>
      <c r="AI388" s="48">
        <v>4</v>
      </c>
      <c r="AJ388" s="48">
        <v>0</v>
      </c>
      <c r="AK388" s="48">
        <v>0</v>
      </c>
      <c r="AL388" s="48">
        <v>0</v>
      </c>
    </row>
    <row r="389" spans="1:38" ht="20.100000000000001" customHeight="1" x14ac:dyDescent="0.2">
      <c r="D389" s="2" t="s">
        <v>113</v>
      </c>
      <c r="F389" s="39">
        <v>29</v>
      </c>
      <c r="G389" s="39">
        <v>347</v>
      </c>
      <c r="H389" s="39">
        <v>350</v>
      </c>
      <c r="I389" s="39">
        <v>26</v>
      </c>
      <c r="J389" s="39">
        <v>0</v>
      </c>
      <c r="K389" s="39">
        <v>0</v>
      </c>
      <c r="L389" s="39"/>
      <c r="M389" s="39"/>
      <c r="N389" s="39"/>
      <c r="O389" s="39">
        <v>5</v>
      </c>
      <c r="P389" s="39">
        <v>62</v>
      </c>
      <c r="Q389" s="39">
        <v>64</v>
      </c>
      <c r="R389" s="39">
        <v>3</v>
      </c>
      <c r="S389" s="39">
        <v>0</v>
      </c>
      <c r="T389" s="39">
        <v>0</v>
      </c>
      <c r="U389" s="39"/>
      <c r="V389" s="39"/>
      <c r="W389" s="39"/>
      <c r="X389" s="39">
        <v>7</v>
      </c>
      <c r="Y389" s="39">
        <v>81</v>
      </c>
      <c r="Z389" s="39">
        <v>81</v>
      </c>
      <c r="AA389" s="39">
        <v>7</v>
      </c>
      <c r="AB389" s="39">
        <v>0</v>
      </c>
      <c r="AC389" s="39">
        <v>0</v>
      </c>
      <c r="AD389" s="39"/>
      <c r="AE389" s="39"/>
      <c r="AF389" s="39"/>
      <c r="AG389" s="39">
        <v>0</v>
      </c>
      <c r="AH389" s="39">
        <v>3</v>
      </c>
      <c r="AI389" s="39">
        <v>3</v>
      </c>
      <c r="AJ389" s="39">
        <v>0</v>
      </c>
      <c r="AK389" s="39">
        <v>0</v>
      </c>
      <c r="AL389" s="39">
        <v>0</v>
      </c>
    </row>
    <row r="390" spans="1:38" ht="19.5" customHeight="1" x14ac:dyDescent="0.2">
      <c r="D390" s="47" t="s">
        <v>99</v>
      </c>
      <c r="F390" s="48">
        <v>33</v>
      </c>
      <c r="G390" s="48">
        <v>354</v>
      </c>
      <c r="H390" s="48">
        <v>354</v>
      </c>
      <c r="I390" s="48">
        <v>33</v>
      </c>
      <c r="J390" s="48">
        <v>0</v>
      </c>
      <c r="K390" s="48">
        <v>0</v>
      </c>
      <c r="L390" s="49"/>
      <c r="M390" s="49"/>
      <c r="N390" s="49"/>
      <c r="O390" s="48">
        <v>0</v>
      </c>
      <c r="P390" s="48">
        <v>47</v>
      </c>
      <c r="Q390" s="48">
        <v>47</v>
      </c>
      <c r="R390" s="48">
        <v>0</v>
      </c>
      <c r="S390" s="48">
        <v>0</v>
      </c>
      <c r="T390" s="48">
        <v>0</v>
      </c>
      <c r="U390" s="49"/>
      <c r="V390" s="49"/>
      <c r="W390" s="49"/>
      <c r="X390" s="48">
        <v>3</v>
      </c>
      <c r="Y390" s="48">
        <v>85</v>
      </c>
      <c r="Z390" s="48">
        <v>82</v>
      </c>
      <c r="AA390" s="48">
        <v>6</v>
      </c>
      <c r="AB390" s="48">
        <v>0</v>
      </c>
      <c r="AC390" s="48">
        <v>0</v>
      </c>
      <c r="AD390" s="49"/>
      <c r="AE390" s="49"/>
      <c r="AF390" s="49"/>
      <c r="AG390" s="48">
        <v>1</v>
      </c>
      <c r="AH390" s="48">
        <v>9</v>
      </c>
      <c r="AI390" s="48">
        <v>10</v>
      </c>
      <c r="AJ390" s="48">
        <v>0</v>
      </c>
      <c r="AK390" s="48">
        <v>0</v>
      </c>
      <c r="AL390" s="48">
        <v>0</v>
      </c>
    </row>
    <row r="391" spans="1:38" ht="20.100000000000001" customHeight="1" x14ac:dyDescent="0.2">
      <c r="D391" s="2" t="s">
        <v>114</v>
      </c>
      <c r="F391" s="39">
        <v>38</v>
      </c>
      <c r="G391" s="39">
        <v>1041</v>
      </c>
      <c r="H391" s="39">
        <v>1002</v>
      </c>
      <c r="I391" s="39">
        <v>77</v>
      </c>
      <c r="J391" s="39">
        <v>0</v>
      </c>
      <c r="K391" s="39">
        <v>0</v>
      </c>
      <c r="L391" s="39"/>
      <c r="M391" s="39"/>
      <c r="N391" s="39"/>
      <c r="O391" s="39">
        <v>4</v>
      </c>
      <c r="P391" s="39">
        <v>170</v>
      </c>
      <c r="Q391" s="39">
        <v>169</v>
      </c>
      <c r="R391" s="39">
        <v>5</v>
      </c>
      <c r="S391" s="39">
        <v>0</v>
      </c>
      <c r="T391" s="39">
        <v>0</v>
      </c>
      <c r="U391" s="39"/>
      <c r="V391" s="39"/>
      <c r="W391" s="39"/>
      <c r="X391" s="39">
        <v>15</v>
      </c>
      <c r="Y391" s="39">
        <v>87</v>
      </c>
      <c r="Z391" s="39">
        <v>96</v>
      </c>
      <c r="AA391" s="39">
        <v>6</v>
      </c>
      <c r="AB391" s="39">
        <v>0</v>
      </c>
      <c r="AC391" s="39">
        <v>0</v>
      </c>
      <c r="AD391" s="39"/>
      <c r="AE391" s="39"/>
      <c r="AF391" s="39"/>
      <c r="AG391" s="39">
        <v>3</v>
      </c>
      <c r="AH391" s="39">
        <v>10</v>
      </c>
      <c r="AI391" s="39">
        <v>13</v>
      </c>
      <c r="AJ391" s="39">
        <v>0</v>
      </c>
      <c r="AK391" s="39">
        <v>0</v>
      </c>
      <c r="AL391" s="39">
        <v>0</v>
      </c>
    </row>
    <row r="392" spans="1:38" ht="19.5" customHeight="1" x14ac:dyDescent="0.2">
      <c r="D392" s="47" t="s">
        <v>115</v>
      </c>
      <c r="F392" s="48">
        <v>36</v>
      </c>
      <c r="G392" s="48">
        <v>1122</v>
      </c>
      <c r="H392" s="48">
        <v>1081</v>
      </c>
      <c r="I392" s="48">
        <v>77</v>
      </c>
      <c r="J392" s="48">
        <v>0</v>
      </c>
      <c r="K392" s="48">
        <v>0</v>
      </c>
      <c r="L392" s="49"/>
      <c r="M392" s="49"/>
      <c r="N392" s="49"/>
      <c r="O392" s="48">
        <v>2</v>
      </c>
      <c r="P392" s="48">
        <v>60</v>
      </c>
      <c r="Q392" s="48">
        <v>62</v>
      </c>
      <c r="R392" s="48">
        <v>0</v>
      </c>
      <c r="S392" s="48">
        <v>0</v>
      </c>
      <c r="T392" s="48">
        <v>0</v>
      </c>
      <c r="U392" s="49"/>
      <c r="V392" s="49"/>
      <c r="W392" s="49"/>
      <c r="X392" s="48">
        <v>10</v>
      </c>
      <c r="Y392" s="48">
        <v>122</v>
      </c>
      <c r="Z392" s="48">
        <v>126</v>
      </c>
      <c r="AA392" s="48">
        <v>6</v>
      </c>
      <c r="AB392" s="48">
        <v>0</v>
      </c>
      <c r="AC392" s="48">
        <v>0</v>
      </c>
      <c r="AD392" s="49"/>
      <c r="AE392" s="49"/>
      <c r="AF392" s="49"/>
      <c r="AG392" s="48">
        <v>0</v>
      </c>
      <c r="AH392" s="48">
        <v>1</v>
      </c>
      <c r="AI392" s="48">
        <v>1</v>
      </c>
      <c r="AJ392" s="48">
        <v>0</v>
      </c>
      <c r="AK392" s="48">
        <v>0</v>
      </c>
      <c r="AL392" s="48">
        <v>0</v>
      </c>
    </row>
    <row r="393" spans="1:38" ht="20.100000000000001" customHeight="1" x14ac:dyDescent="0.2">
      <c r="D393" s="2" t="s">
        <v>116</v>
      </c>
      <c r="F393" s="39">
        <v>23</v>
      </c>
      <c r="G393" s="39">
        <v>351</v>
      </c>
      <c r="H393" s="39">
        <v>347</v>
      </c>
      <c r="I393" s="39">
        <v>27</v>
      </c>
      <c r="J393" s="39">
        <v>0</v>
      </c>
      <c r="K393" s="39">
        <v>0</v>
      </c>
      <c r="L393" s="39"/>
      <c r="M393" s="39"/>
      <c r="N393" s="39"/>
      <c r="O393" s="39">
        <v>4</v>
      </c>
      <c r="P393" s="39">
        <v>76</v>
      </c>
      <c r="Q393" s="39">
        <v>76</v>
      </c>
      <c r="R393" s="39">
        <v>4</v>
      </c>
      <c r="S393" s="39">
        <v>0</v>
      </c>
      <c r="T393" s="39">
        <v>0</v>
      </c>
      <c r="U393" s="39"/>
      <c r="V393" s="39"/>
      <c r="W393" s="39"/>
      <c r="X393" s="39">
        <v>5</v>
      </c>
      <c r="Y393" s="39">
        <v>79</v>
      </c>
      <c r="Z393" s="39">
        <v>78</v>
      </c>
      <c r="AA393" s="39">
        <v>6</v>
      </c>
      <c r="AB393" s="39">
        <v>0</v>
      </c>
      <c r="AC393" s="39">
        <v>0</v>
      </c>
      <c r="AD393" s="39"/>
      <c r="AE393" s="39"/>
      <c r="AF393" s="39"/>
      <c r="AG393" s="39">
        <v>2</v>
      </c>
      <c r="AH393" s="39">
        <v>2</v>
      </c>
      <c r="AI393" s="39">
        <v>4</v>
      </c>
      <c r="AJ393" s="39">
        <v>0</v>
      </c>
      <c r="AK393" s="39">
        <v>0</v>
      </c>
      <c r="AL393" s="39">
        <v>0</v>
      </c>
    </row>
    <row r="394" spans="1:38" ht="19.5" customHeight="1" x14ac:dyDescent="0.2">
      <c r="D394" s="47" t="s">
        <v>103</v>
      </c>
      <c r="F394" s="48">
        <v>35</v>
      </c>
      <c r="G394" s="48">
        <v>1104</v>
      </c>
      <c r="H394" s="48">
        <v>1011</v>
      </c>
      <c r="I394" s="48">
        <v>128</v>
      </c>
      <c r="J394" s="48">
        <v>0</v>
      </c>
      <c r="K394" s="48">
        <v>0</v>
      </c>
      <c r="L394" s="49"/>
      <c r="M394" s="49"/>
      <c r="N394" s="49"/>
      <c r="O394" s="48">
        <v>6</v>
      </c>
      <c r="P394" s="48">
        <v>113</v>
      </c>
      <c r="Q394" s="48">
        <v>111</v>
      </c>
      <c r="R394" s="48">
        <v>8</v>
      </c>
      <c r="S394" s="48">
        <v>0</v>
      </c>
      <c r="T394" s="48">
        <v>0</v>
      </c>
      <c r="U394" s="49"/>
      <c r="V394" s="49"/>
      <c r="W394" s="49"/>
      <c r="X394" s="48">
        <v>13</v>
      </c>
      <c r="Y394" s="48">
        <v>91</v>
      </c>
      <c r="Z394" s="48">
        <v>89</v>
      </c>
      <c r="AA394" s="48">
        <v>15</v>
      </c>
      <c r="AB394" s="48">
        <v>0</v>
      </c>
      <c r="AC394" s="48">
        <v>0</v>
      </c>
      <c r="AD394" s="49"/>
      <c r="AE394" s="49"/>
      <c r="AF394" s="49"/>
      <c r="AG394" s="48">
        <v>1</v>
      </c>
      <c r="AH394" s="48">
        <v>7</v>
      </c>
      <c r="AI394" s="48">
        <v>7</v>
      </c>
      <c r="AJ394" s="48">
        <v>1</v>
      </c>
      <c r="AK394" s="48">
        <v>0</v>
      </c>
      <c r="AL394" s="48">
        <v>0</v>
      </c>
    </row>
    <row r="395" spans="1:38" ht="20.100000000000001" customHeight="1" x14ac:dyDescent="0.2">
      <c r="D395" s="2" t="s">
        <v>104</v>
      </c>
      <c r="F395" s="39">
        <v>21</v>
      </c>
      <c r="G395" s="39">
        <v>352</v>
      </c>
      <c r="H395" s="39">
        <v>353</v>
      </c>
      <c r="I395" s="39">
        <v>20</v>
      </c>
      <c r="J395" s="39">
        <v>0</v>
      </c>
      <c r="K395" s="39">
        <v>0</v>
      </c>
      <c r="L395" s="39"/>
      <c r="M395" s="39"/>
      <c r="N395" s="39"/>
      <c r="O395" s="39">
        <v>2</v>
      </c>
      <c r="P395" s="39">
        <v>67</v>
      </c>
      <c r="Q395" s="39">
        <v>68</v>
      </c>
      <c r="R395" s="39">
        <v>1</v>
      </c>
      <c r="S395" s="39">
        <v>0</v>
      </c>
      <c r="T395" s="39">
        <v>0</v>
      </c>
      <c r="U395" s="39"/>
      <c r="V395" s="39"/>
      <c r="W395" s="39"/>
      <c r="X395" s="39">
        <v>4</v>
      </c>
      <c r="Y395" s="39">
        <v>80</v>
      </c>
      <c r="Z395" s="39">
        <v>80</v>
      </c>
      <c r="AA395" s="39">
        <v>4</v>
      </c>
      <c r="AB395" s="39">
        <v>0</v>
      </c>
      <c r="AC395" s="39">
        <v>0</v>
      </c>
      <c r="AD395" s="39"/>
      <c r="AE395" s="39"/>
      <c r="AF395" s="39"/>
      <c r="AG395" s="39">
        <v>0</v>
      </c>
      <c r="AH395" s="39">
        <v>8</v>
      </c>
      <c r="AI395" s="39">
        <v>6</v>
      </c>
      <c r="AJ395" s="39">
        <v>2</v>
      </c>
      <c r="AK395" s="39">
        <v>0</v>
      </c>
      <c r="AL395" s="39">
        <v>0</v>
      </c>
    </row>
    <row r="396" spans="1:38" ht="20.100000000000001" customHeight="1" x14ac:dyDescent="0.2"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</row>
    <row r="397" spans="1:38" s="1" customFormat="1" ht="20.100000000000001" customHeight="1" x14ac:dyDescent="0.25">
      <c r="A397" s="3"/>
      <c r="B397" s="6"/>
      <c r="C397" s="51" t="s">
        <v>159</v>
      </c>
      <c r="D397" s="52"/>
      <c r="E397" s="5"/>
      <c r="F397" s="53">
        <v>260</v>
      </c>
      <c r="G397" s="53">
        <v>5365</v>
      </c>
      <c r="H397" s="53">
        <v>5185</v>
      </c>
      <c r="I397" s="53">
        <v>440</v>
      </c>
      <c r="J397" s="53">
        <v>0</v>
      </c>
      <c r="K397" s="53">
        <v>0</v>
      </c>
      <c r="L397" s="54"/>
      <c r="M397" s="54"/>
      <c r="N397" s="54"/>
      <c r="O397" s="53">
        <v>30</v>
      </c>
      <c r="P397" s="53">
        <v>698</v>
      </c>
      <c r="Q397" s="53">
        <v>706</v>
      </c>
      <c r="R397" s="53">
        <v>22</v>
      </c>
      <c r="S397" s="53">
        <v>0</v>
      </c>
      <c r="T397" s="53">
        <v>0</v>
      </c>
      <c r="U397" s="54"/>
      <c r="V397" s="54"/>
      <c r="W397" s="54"/>
      <c r="X397" s="53">
        <v>73</v>
      </c>
      <c r="Y397" s="53">
        <v>801</v>
      </c>
      <c r="Z397" s="53">
        <v>805</v>
      </c>
      <c r="AA397" s="53">
        <v>69</v>
      </c>
      <c r="AB397" s="53">
        <v>0</v>
      </c>
      <c r="AC397" s="53">
        <v>0</v>
      </c>
      <c r="AD397" s="54"/>
      <c r="AE397" s="54"/>
      <c r="AF397" s="54"/>
      <c r="AG397" s="53">
        <v>7</v>
      </c>
      <c r="AH397" s="53">
        <v>51</v>
      </c>
      <c r="AI397" s="53">
        <v>53</v>
      </c>
      <c r="AJ397" s="53">
        <v>5</v>
      </c>
      <c r="AK397" s="53">
        <v>0</v>
      </c>
      <c r="AL397" s="53">
        <v>0</v>
      </c>
    </row>
    <row r="398" spans="1:38" s="1" customFormat="1" ht="20.100000000000001" customHeight="1" x14ac:dyDescent="0.2">
      <c r="A398" s="3"/>
      <c r="B398" s="6"/>
      <c r="C398" s="3"/>
      <c r="D398" s="3"/>
      <c r="E398" s="5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</row>
    <row r="399" spans="1:38" s="1" customFormat="1" ht="20.100000000000001" customHeight="1" x14ac:dyDescent="0.25">
      <c r="A399" s="3"/>
      <c r="B399" s="57" t="s">
        <v>235</v>
      </c>
      <c r="C399" s="58"/>
      <c r="D399" s="58"/>
      <c r="E399" s="5"/>
      <c r="F399" s="59">
        <v>260</v>
      </c>
      <c r="G399" s="59">
        <v>5365</v>
      </c>
      <c r="H399" s="59">
        <v>5185</v>
      </c>
      <c r="I399" s="59">
        <v>440</v>
      </c>
      <c r="J399" s="59">
        <v>0</v>
      </c>
      <c r="K399" s="59">
        <v>0</v>
      </c>
      <c r="L399" s="54"/>
      <c r="M399" s="54"/>
      <c r="N399" s="54"/>
      <c r="O399" s="59">
        <v>30</v>
      </c>
      <c r="P399" s="59">
        <v>698</v>
      </c>
      <c r="Q399" s="59">
        <v>706</v>
      </c>
      <c r="R399" s="59">
        <v>22</v>
      </c>
      <c r="S399" s="59">
        <v>0</v>
      </c>
      <c r="T399" s="59">
        <v>0</v>
      </c>
      <c r="U399" s="54"/>
      <c r="V399" s="54"/>
      <c r="W399" s="54"/>
      <c r="X399" s="59">
        <v>73</v>
      </c>
      <c r="Y399" s="59">
        <v>801</v>
      </c>
      <c r="Z399" s="59">
        <v>805</v>
      </c>
      <c r="AA399" s="59">
        <v>69</v>
      </c>
      <c r="AB399" s="59">
        <v>0</v>
      </c>
      <c r="AC399" s="59">
        <v>0</v>
      </c>
      <c r="AD399" s="54"/>
      <c r="AE399" s="54"/>
      <c r="AF399" s="54"/>
      <c r="AG399" s="59">
        <v>7</v>
      </c>
      <c r="AH399" s="59">
        <v>51</v>
      </c>
      <c r="AI399" s="59">
        <v>53</v>
      </c>
      <c r="AJ399" s="59">
        <v>5</v>
      </c>
      <c r="AK399" s="59">
        <v>0</v>
      </c>
      <c r="AL399" s="59">
        <v>0</v>
      </c>
    </row>
    <row r="400" spans="1:38" ht="20.100000000000001" customHeight="1" x14ac:dyDescent="0.2"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</row>
    <row r="401" spans="1:38" ht="20.100000000000001" customHeight="1" x14ac:dyDescent="0.2">
      <c r="B401" s="6" t="s">
        <v>236</v>
      </c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</row>
    <row r="402" spans="1:38" ht="20.100000000000001" customHeight="1" x14ac:dyDescent="0.2">
      <c r="C402" s="3" t="s">
        <v>154</v>
      </c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</row>
    <row r="403" spans="1:38" ht="20.100000000000001" customHeight="1" x14ac:dyDescent="0.2">
      <c r="D403" s="2" t="s">
        <v>96</v>
      </c>
      <c r="F403" s="39">
        <v>23</v>
      </c>
      <c r="G403" s="39">
        <v>511</v>
      </c>
      <c r="H403" s="39">
        <v>520</v>
      </c>
      <c r="I403" s="39">
        <v>14</v>
      </c>
      <c r="J403" s="39">
        <v>0</v>
      </c>
      <c r="K403" s="39">
        <v>0</v>
      </c>
      <c r="L403" s="39"/>
      <c r="M403" s="39"/>
      <c r="N403" s="39"/>
      <c r="O403" s="39">
        <v>6</v>
      </c>
      <c r="P403" s="39">
        <v>183</v>
      </c>
      <c r="Q403" s="39">
        <v>185</v>
      </c>
      <c r="R403" s="39">
        <v>4</v>
      </c>
      <c r="S403" s="39">
        <v>0</v>
      </c>
      <c r="T403" s="39">
        <v>0</v>
      </c>
      <c r="U403" s="39"/>
      <c r="V403" s="39"/>
      <c r="W403" s="39"/>
      <c r="X403" s="39">
        <v>6</v>
      </c>
      <c r="Y403" s="39">
        <v>78</v>
      </c>
      <c r="Z403" s="39">
        <v>81</v>
      </c>
      <c r="AA403" s="39">
        <v>3</v>
      </c>
      <c r="AB403" s="39">
        <v>0</v>
      </c>
      <c r="AC403" s="39">
        <v>0</v>
      </c>
      <c r="AD403" s="39"/>
      <c r="AE403" s="39"/>
      <c r="AF403" s="39"/>
      <c r="AG403" s="39">
        <v>3</v>
      </c>
      <c r="AH403" s="39">
        <v>75</v>
      </c>
      <c r="AI403" s="39">
        <v>77</v>
      </c>
      <c r="AJ403" s="39">
        <v>1</v>
      </c>
      <c r="AK403" s="39">
        <v>0</v>
      </c>
      <c r="AL403" s="39">
        <v>0</v>
      </c>
    </row>
    <row r="404" spans="1:38" ht="19.5" customHeight="1" x14ac:dyDescent="0.2">
      <c r="D404" s="47" t="s">
        <v>97</v>
      </c>
      <c r="F404" s="48">
        <v>27</v>
      </c>
      <c r="G404" s="48">
        <v>540</v>
      </c>
      <c r="H404" s="48">
        <v>545</v>
      </c>
      <c r="I404" s="48">
        <v>22</v>
      </c>
      <c r="J404" s="48">
        <v>0</v>
      </c>
      <c r="K404" s="48">
        <v>0</v>
      </c>
      <c r="L404" s="49"/>
      <c r="M404" s="49"/>
      <c r="N404" s="49"/>
      <c r="O404" s="48">
        <v>2</v>
      </c>
      <c r="P404" s="48">
        <v>174</v>
      </c>
      <c r="Q404" s="48">
        <v>170</v>
      </c>
      <c r="R404" s="48">
        <v>6</v>
      </c>
      <c r="S404" s="48">
        <v>0</v>
      </c>
      <c r="T404" s="48">
        <v>0</v>
      </c>
      <c r="U404" s="49"/>
      <c r="V404" s="49"/>
      <c r="W404" s="49"/>
      <c r="X404" s="48">
        <v>3</v>
      </c>
      <c r="Y404" s="48">
        <v>73</v>
      </c>
      <c r="Z404" s="48">
        <v>73</v>
      </c>
      <c r="AA404" s="48">
        <v>3</v>
      </c>
      <c r="AB404" s="48">
        <v>0</v>
      </c>
      <c r="AC404" s="48">
        <v>0</v>
      </c>
      <c r="AD404" s="49"/>
      <c r="AE404" s="49"/>
      <c r="AF404" s="49"/>
      <c r="AG404" s="48">
        <v>1</v>
      </c>
      <c r="AH404" s="48">
        <v>67</v>
      </c>
      <c r="AI404" s="48">
        <v>68</v>
      </c>
      <c r="AJ404" s="48">
        <v>0</v>
      </c>
      <c r="AK404" s="48">
        <v>0</v>
      </c>
      <c r="AL404" s="48">
        <v>0</v>
      </c>
    </row>
    <row r="405" spans="1:38" ht="20.100000000000001" customHeight="1" x14ac:dyDescent="0.2">
      <c r="D405" s="2" t="s">
        <v>113</v>
      </c>
      <c r="F405" s="39">
        <v>34</v>
      </c>
      <c r="G405" s="39">
        <v>494</v>
      </c>
      <c r="H405" s="39">
        <v>507</v>
      </c>
      <c r="I405" s="39">
        <v>21</v>
      </c>
      <c r="J405" s="39">
        <v>0</v>
      </c>
      <c r="K405" s="39">
        <v>0</v>
      </c>
      <c r="L405" s="39"/>
      <c r="M405" s="39"/>
      <c r="N405" s="39"/>
      <c r="O405" s="39">
        <v>2</v>
      </c>
      <c r="P405" s="39">
        <v>191</v>
      </c>
      <c r="Q405" s="39">
        <v>191</v>
      </c>
      <c r="R405" s="39">
        <v>2</v>
      </c>
      <c r="S405" s="39">
        <v>0</v>
      </c>
      <c r="T405" s="39">
        <v>0</v>
      </c>
      <c r="U405" s="39"/>
      <c r="V405" s="39"/>
      <c r="W405" s="39"/>
      <c r="X405" s="39">
        <v>2</v>
      </c>
      <c r="Y405" s="39">
        <v>80</v>
      </c>
      <c r="Z405" s="39">
        <v>78</v>
      </c>
      <c r="AA405" s="39">
        <v>4</v>
      </c>
      <c r="AB405" s="39">
        <v>0</v>
      </c>
      <c r="AC405" s="39">
        <v>0</v>
      </c>
      <c r="AD405" s="39"/>
      <c r="AE405" s="39"/>
      <c r="AF405" s="39"/>
      <c r="AG405" s="39">
        <v>1</v>
      </c>
      <c r="AH405" s="39">
        <v>68</v>
      </c>
      <c r="AI405" s="39">
        <v>67</v>
      </c>
      <c r="AJ405" s="39">
        <v>2</v>
      </c>
      <c r="AK405" s="39">
        <v>0</v>
      </c>
      <c r="AL405" s="39">
        <v>0</v>
      </c>
    </row>
    <row r="406" spans="1:38" ht="19.5" customHeight="1" x14ac:dyDescent="0.2">
      <c r="D406" s="47" t="s">
        <v>99</v>
      </c>
      <c r="F406" s="48">
        <v>24</v>
      </c>
      <c r="G406" s="48">
        <v>536</v>
      </c>
      <c r="H406" s="48">
        <v>538</v>
      </c>
      <c r="I406" s="48">
        <v>22</v>
      </c>
      <c r="J406" s="48">
        <v>0</v>
      </c>
      <c r="K406" s="48">
        <v>0</v>
      </c>
      <c r="L406" s="49"/>
      <c r="M406" s="49"/>
      <c r="N406" s="49"/>
      <c r="O406" s="48">
        <v>3</v>
      </c>
      <c r="P406" s="48">
        <v>170</v>
      </c>
      <c r="Q406" s="48">
        <v>169</v>
      </c>
      <c r="R406" s="48">
        <v>4</v>
      </c>
      <c r="S406" s="48">
        <v>0</v>
      </c>
      <c r="T406" s="48">
        <v>0</v>
      </c>
      <c r="U406" s="49"/>
      <c r="V406" s="49"/>
      <c r="W406" s="49"/>
      <c r="X406" s="48">
        <v>4</v>
      </c>
      <c r="Y406" s="48">
        <v>73</v>
      </c>
      <c r="Z406" s="48">
        <v>75</v>
      </c>
      <c r="AA406" s="48">
        <v>2</v>
      </c>
      <c r="AB406" s="48">
        <v>0</v>
      </c>
      <c r="AC406" s="48">
        <v>0</v>
      </c>
      <c r="AD406" s="49"/>
      <c r="AE406" s="49"/>
      <c r="AF406" s="49"/>
      <c r="AG406" s="48">
        <v>0</v>
      </c>
      <c r="AH406" s="48">
        <v>63</v>
      </c>
      <c r="AI406" s="48">
        <v>62</v>
      </c>
      <c r="AJ406" s="48">
        <v>1</v>
      </c>
      <c r="AK406" s="48">
        <v>0</v>
      </c>
      <c r="AL406" s="48">
        <v>0</v>
      </c>
    </row>
    <row r="407" spans="1:38" ht="20.100000000000001" customHeight="1" x14ac:dyDescent="0.2">
      <c r="D407" s="2" t="s">
        <v>114</v>
      </c>
      <c r="F407" s="39">
        <v>98</v>
      </c>
      <c r="G407" s="39">
        <v>1858</v>
      </c>
      <c r="H407" s="39">
        <v>1894</v>
      </c>
      <c r="I407" s="39">
        <v>62</v>
      </c>
      <c r="J407" s="39">
        <v>0</v>
      </c>
      <c r="K407" s="39">
        <v>0</v>
      </c>
      <c r="L407" s="39"/>
      <c r="M407" s="39"/>
      <c r="N407" s="39"/>
      <c r="O407" s="39">
        <v>5</v>
      </c>
      <c r="P407" s="39">
        <v>113</v>
      </c>
      <c r="Q407" s="39">
        <v>114</v>
      </c>
      <c r="R407" s="39">
        <v>4</v>
      </c>
      <c r="S407" s="39">
        <v>0</v>
      </c>
      <c r="T407" s="39">
        <v>0</v>
      </c>
      <c r="U407" s="39"/>
      <c r="V407" s="39"/>
      <c r="W407" s="39"/>
      <c r="X407" s="39">
        <v>5</v>
      </c>
      <c r="Y407" s="39">
        <v>50</v>
      </c>
      <c r="Z407" s="39">
        <v>51</v>
      </c>
      <c r="AA407" s="39">
        <v>4</v>
      </c>
      <c r="AB407" s="39">
        <v>0</v>
      </c>
      <c r="AC407" s="39">
        <v>0</v>
      </c>
      <c r="AD407" s="39"/>
      <c r="AE407" s="39"/>
      <c r="AF407" s="39"/>
      <c r="AG407" s="39">
        <v>2</v>
      </c>
      <c r="AH407" s="39">
        <v>18</v>
      </c>
      <c r="AI407" s="39">
        <v>18</v>
      </c>
      <c r="AJ407" s="39">
        <v>2</v>
      </c>
      <c r="AK407" s="39">
        <v>0</v>
      </c>
      <c r="AL407" s="39">
        <v>0</v>
      </c>
    </row>
    <row r="408" spans="1:38" ht="19.5" customHeight="1" x14ac:dyDescent="0.2">
      <c r="D408" s="47" t="s">
        <v>115</v>
      </c>
      <c r="F408" s="48">
        <v>113</v>
      </c>
      <c r="G408" s="48">
        <v>1853</v>
      </c>
      <c r="H408" s="48">
        <v>1882</v>
      </c>
      <c r="I408" s="48">
        <v>84</v>
      </c>
      <c r="J408" s="48">
        <v>0</v>
      </c>
      <c r="K408" s="48">
        <v>0</v>
      </c>
      <c r="L408" s="49"/>
      <c r="M408" s="49"/>
      <c r="N408" s="49"/>
      <c r="O408" s="48">
        <v>2</v>
      </c>
      <c r="P408" s="48">
        <v>95</v>
      </c>
      <c r="Q408" s="48">
        <v>94</v>
      </c>
      <c r="R408" s="48">
        <v>3</v>
      </c>
      <c r="S408" s="48">
        <v>0</v>
      </c>
      <c r="T408" s="48">
        <v>0</v>
      </c>
      <c r="U408" s="49"/>
      <c r="V408" s="49"/>
      <c r="W408" s="49"/>
      <c r="X408" s="48">
        <v>0</v>
      </c>
      <c r="Y408" s="48">
        <v>68</v>
      </c>
      <c r="Z408" s="48">
        <v>58</v>
      </c>
      <c r="AA408" s="48">
        <v>10</v>
      </c>
      <c r="AB408" s="48">
        <v>0</v>
      </c>
      <c r="AC408" s="48">
        <v>0</v>
      </c>
      <c r="AD408" s="49"/>
      <c r="AE408" s="49"/>
      <c r="AF408" s="49"/>
      <c r="AG408" s="48">
        <v>2</v>
      </c>
      <c r="AH408" s="48">
        <v>16</v>
      </c>
      <c r="AI408" s="48">
        <v>18</v>
      </c>
      <c r="AJ408" s="48">
        <v>0</v>
      </c>
      <c r="AK408" s="48">
        <v>0</v>
      </c>
      <c r="AL408" s="48">
        <v>0</v>
      </c>
    </row>
    <row r="409" spans="1:38" ht="20.100000000000001" customHeight="1" x14ac:dyDescent="0.2">
      <c r="D409" s="2" t="s">
        <v>116</v>
      </c>
      <c r="F409" s="39">
        <v>122</v>
      </c>
      <c r="G409" s="39">
        <v>1848</v>
      </c>
      <c r="H409" s="39">
        <v>1871</v>
      </c>
      <c r="I409" s="39">
        <v>99</v>
      </c>
      <c r="J409" s="39">
        <v>0</v>
      </c>
      <c r="K409" s="39">
        <v>0</v>
      </c>
      <c r="L409" s="39"/>
      <c r="M409" s="39"/>
      <c r="N409" s="39"/>
      <c r="O409" s="39">
        <v>1</v>
      </c>
      <c r="P409" s="39">
        <v>120</v>
      </c>
      <c r="Q409" s="39">
        <v>118</v>
      </c>
      <c r="R409" s="39">
        <v>3</v>
      </c>
      <c r="S409" s="39">
        <v>0</v>
      </c>
      <c r="T409" s="39">
        <v>0</v>
      </c>
      <c r="U409" s="39"/>
      <c r="V409" s="39"/>
      <c r="W409" s="39"/>
      <c r="X409" s="39">
        <v>6</v>
      </c>
      <c r="Y409" s="39">
        <v>58</v>
      </c>
      <c r="Z409" s="39">
        <v>59</v>
      </c>
      <c r="AA409" s="39">
        <v>5</v>
      </c>
      <c r="AB409" s="39">
        <v>0</v>
      </c>
      <c r="AC409" s="39">
        <v>0</v>
      </c>
      <c r="AD409" s="39"/>
      <c r="AE409" s="39"/>
      <c r="AF409" s="39"/>
      <c r="AG409" s="39">
        <v>0</v>
      </c>
      <c r="AH409" s="39">
        <v>15</v>
      </c>
      <c r="AI409" s="39">
        <v>14</v>
      </c>
      <c r="AJ409" s="39">
        <v>1</v>
      </c>
      <c r="AK409" s="39">
        <v>0</v>
      </c>
      <c r="AL409" s="39">
        <v>0</v>
      </c>
    </row>
    <row r="410" spans="1:38" ht="19.5" customHeight="1" x14ac:dyDescent="0.2">
      <c r="D410" s="47" t="s">
        <v>103</v>
      </c>
      <c r="F410" s="48">
        <v>25</v>
      </c>
      <c r="G410" s="48">
        <v>387</v>
      </c>
      <c r="H410" s="48">
        <v>384</v>
      </c>
      <c r="I410" s="48">
        <v>28</v>
      </c>
      <c r="J410" s="48">
        <v>0</v>
      </c>
      <c r="K410" s="48">
        <v>0</v>
      </c>
      <c r="L410" s="49"/>
      <c r="M410" s="49"/>
      <c r="N410" s="49"/>
      <c r="O410" s="48">
        <v>4</v>
      </c>
      <c r="P410" s="48">
        <v>100</v>
      </c>
      <c r="Q410" s="48">
        <v>101</v>
      </c>
      <c r="R410" s="48">
        <v>3</v>
      </c>
      <c r="S410" s="48">
        <v>0</v>
      </c>
      <c r="T410" s="48">
        <v>0</v>
      </c>
      <c r="U410" s="49"/>
      <c r="V410" s="49"/>
      <c r="W410" s="49"/>
      <c r="X410" s="48">
        <v>10</v>
      </c>
      <c r="Y410" s="48">
        <v>56</v>
      </c>
      <c r="Z410" s="48">
        <v>65</v>
      </c>
      <c r="AA410" s="48">
        <v>1</v>
      </c>
      <c r="AB410" s="48">
        <v>0</v>
      </c>
      <c r="AC410" s="48">
        <v>0</v>
      </c>
      <c r="AD410" s="49"/>
      <c r="AE410" s="49"/>
      <c r="AF410" s="49"/>
      <c r="AG410" s="48">
        <v>1</v>
      </c>
      <c r="AH410" s="48">
        <v>12</v>
      </c>
      <c r="AI410" s="48">
        <v>12</v>
      </c>
      <c r="AJ410" s="48">
        <v>1</v>
      </c>
      <c r="AK410" s="48">
        <v>0</v>
      </c>
      <c r="AL410" s="48">
        <v>0</v>
      </c>
    </row>
    <row r="411" spans="1:38" ht="20.100000000000001" customHeight="1" x14ac:dyDescent="0.2">
      <c r="D411" s="2" t="s">
        <v>104</v>
      </c>
      <c r="F411" s="39">
        <v>13</v>
      </c>
      <c r="G411" s="39">
        <v>286</v>
      </c>
      <c r="H411" s="39">
        <v>288</v>
      </c>
      <c r="I411" s="39">
        <v>11</v>
      </c>
      <c r="J411" s="39">
        <v>0</v>
      </c>
      <c r="K411" s="39">
        <v>0</v>
      </c>
      <c r="L411" s="39"/>
      <c r="M411" s="39"/>
      <c r="N411" s="39"/>
      <c r="O411" s="39">
        <v>4</v>
      </c>
      <c r="P411" s="39">
        <v>185</v>
      </c>
      <c r="Q411" s="39">
        <v>184</v>
      </c>
      <c r="R411" s="39">
        <v>5</v>
      </c>
      <c r="S411" s="39">
        <v>0</v>
      </c>
      <c r="T411" s="39">
        <v>0</v>
      </c>
      <c r="U411" s="39"/>
      <c r="V411" s="39"/>
      <c r="W411" s="39"/>
      <c r="X411" s="39">
        <v>2</v>
      </c>
      <c r="Y411" s="39">
        <v>64</v>
      </c>
      <c r="Z411" s="39">
        <v>61</v>
      </c>
      <c r="AA411" s="39">
        <v>5</v>
      </c>
      <c r="AB411" s="39">
        <v>0</v>
      </c>
      <c r="AC411" s="39">
        <v>0</v>
      </c>
      <c r="AD411" s="39"/>
      <c r="AE411" s="39"/>
      <c r="AF411" s="39"/>
      <c r="AG411" s="39">
        <v>1</v>
      </c>
      <c r="AH411" s="39">
        <v>6</v>
      </c>
      <c r="AI411" s="39">
        <v>7</v>
      </c>
      <c r="AJ411" s="39">
        <v>0</v>
      </c>
      <c r="AK411" s="39">
        <v>0</v>
      </c>
      <c r="AL411" s="39">
        <v>0</v>
      </c>
    </row>
    <row r="412" spans="1:38" ht="19.5" customHeight="1" x14ac:dyDescent="0.2">
      <c r="D412" s="47" t="s">
        <v>117</v>
      </c>
      <c r="F412" s="48">
        <v>18</v>
      </c>
      <c r="G412" s="48">
        <v>348</v>
      </c>
      <c r="H412" s="48">
        <v>272</v>
      </c>
      <c r="I412" s="48">
        <v>94</v>
      </c>
      <c r="J412" s="48">
        <v>0</v>
      </c>
      <c r="K412" s="48">
        <v>0</v>
      </c>
      <c r="L412" s="49"/>
      <c r="M412" s="49"/>
      <c r="N412" s="49"/>
      <c r="O412" s="48">
        <v>2</v>
      </c>
      <c r="P412" s="48">
        <v>99</v>
      </c>
      <c r="Q412" s="48">
        <v>93</v>
      </c>
      <c r="R412" s="48">
        <v>8</v>
      </c>
      <c r="S412" s="48">
        <v>0</v>
      </c>
      <c r="T412" s="48">
        <v>0</v>
      </c>
      <c r="U412" s="49"/>
      <c r="V412" s="49"/>
      <c r="W412" s="49"/>
      <c r="X412" s="48">
        <v>6</v>
      </c>
      <c r="Y412" s="48">
        <v>44</v>
      </c>
      <c r="Z412" s="48">
        <v>38</v>
      </c>
      <c r="AA412" s="48">
        <v>12</v>
      </c>
      <c r="AB412" s="48">
        <v>0</v>
      </c>
      <c r="AC412" s="48">
        <v>0</v>
      </c>
      <c r="AD412" s="49"/>
      <c r="AE412" s="49"/>
      <c r="AF412" s="49"/>
      <c r="AG412" s="48">
        <v>1</v>
      </c>
      <c r="AH412" s="48">
        <v>8</v>
      </c>
      <c r="AI412" s="48">
        <v>6</v>
      </c>
      <c r="AJ412" s="48">
        <v>3</v>
      </c>
      <c r="AK412" s="48">
        <v>0</v>
      </c>
      <c r="AL412" s="48">
        <v>0</v>
      </c>
    </row>
    <row r="413" spans="1:38" ht="20.100000000000001" customHeight="1" x14ac:dyDescent="0.2"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</row>
    <row r="414" spans="1:38" s="1" customFormat="1" ht="20.100000000000001" customHeight="1" x14ac:dyDescent="0.25">
      <c r="A414" s="3"/>
      <c r="B414" s="6"/>
      <c r="C414" s="51" t="s">
        <v>159</v>
      </c>
      <c r="D414" s="52"/>
      <c r="E414" s="5"/>
      <c r="F414" s="53">
        <v>497</v>
      </c>
      <c r="G414" s="53">
        <v>8661</v>
      </c>
      <c r="H414" s="53">
        <v>8701</v>
      </c>
      <c r="I414" s="53">
        <v>457</v>
      </c>
      <c r="J414" s="53">
        <v>0</v>
      </c>
      <c r="K414" s="53">
        <v>0</v>
      </c>
      <c r="L414" s="54"/>
      <c r="M414" s="54"/>
      <c r="N414" s="54"/>
      <c r="O414" s="53">
        <v>31</v>
      </c>
      <c r="P414" s="53">
        <v>1430</v>
      </c>
      <c r="Q414" s="53">
        <v>1419</v>
      </c>
      <c r="R414" s="53">
        <v>42</v>
      </c>
      <c r="S414" s="53">
        <v>0</v>
      </c>
      <c r="T414" s="53">
        <v>0</v>
      </c>
      <c r="U414" s="54"/>
      <c r="V414" s="54"/>
      <c r="W414" s="54"/>
      <c r="X414" s="53">
        <v>44</v>
      </c>
      <c r="Y414" s="53">
        <v>644</v>
      </c>
      <c r="Z414" s="53">
        <v>639</v>
      </c>
      <c r="AA414" s="53">
        <v>49</v>
      </c>
      <c r="AB414" s="53">
        <v>0</v>
      </c>
      <c r="AC414" s="53">
        <v>0</v>
      </c>
      <c r="AD414" s="54"/>
      <c r="AE414" s="54"/>
      <c r="AF414" s="54"/>
      <c r="AG414" s="53">
        <v>12</v>
      </c>
      <c r="AH414" s="53">
        <v>348</v>
      </c>
      <c r="AI414" s="53">
        <v>349</v>
      </c>
      <c r="AJ414" s="53">
        <v>11</v>
      </c>
      <c r="AK414" s="53">
        <v>0</v>
      </c>
      <c r="AL414" s="53">
        <v>0</v>
      </c>
    </row>
    <row r="415" spans="1:38" ht="20.100000000000001" customHeight="1" x14ac:dyDescent="0.2"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</row>
    <row r="416" spans="1:38" ht="20.100000000000001" customHeight="1" x14ac:dyDescent="0.2">
      <c r="C416" s="3" t="s">
        <v>237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</row>
    <row r="417" spans="1:38" ht="20.100000000000001" customHeight="1" x14ac:dyDescent="0.2">
      <c r="D417" s="2" t="s">
        <v>238</v>
      </c>
      <c r="F417" s="39">
        <v>195</v>
      </c>
      <c r="G417" s="39">
        <v>3235</v>
      </c>
      <c r="H417" s="39">
        <v>3304</v>
      </c>
      <c r="I417" s="39">
        <v>126</v>
      </c>
      <c r="J417" s="39">
        <v>0</v>
      </c>
      <c r="K417" s="39">
        <v>0</v>
      </c>
      <c r="L417" s="39"/>
      <c r="M417" s="39"/>
      <c r="N417" s="39"/>
      <c r="O417" s="39">
        <v>1</v>
      </c>
      <c r="P417" s="39">
        <v>10</v>
      </c>
      <c r="Q417" s="39">
        <v>10</v>
      </c>
      <c r="R417" s="39">
        <v>1</v>
      </c>
      <c r="S417" s="39">
        <v>0</v>
      </c>
      <c r="T417" s="39">
        <v>0</v>
      </c>
      <c r="U417" s="39"/>
      <c r="V417" s="39"/>
      <c r="W417" s="39"/>
      <c r="X417" s="39">
        <v>1</v>
      </c>
      <c r="Y417" s="39">
        <v>2</v>
      </c>
      <c r="Z417" s="39">
        <v>3</v>
      </c>
      <c r="AA417" s="39">
        <v>0</v>
      </c>
      <c r="AB417" s="39">
        <v>0</v>
      </c>
      <c r="AC417" s="39">
        <v>0</v>
      </c>
      <c r="AD417" s="39"/>
      <c r="AE417" s="39"/>
      <c r="AF417" s="39"/>
      <c r="AG417" s="39">
        <v>0</v>
      </c>
      <c r="AH417" s="39">
        <v>0</v>
      </c>
      <c r="AI417" s="39">
        <v>0</v>
      </c>
      <c r="AJ417" s="39">
        <v>0</v>
      </c>
      <c r="AK417" s="39">
        <v>0</v>
      </c>
      <c r="AL417" s="39">
        <v>0</v>
      </c>
    </row>
    <row r="418" spans="1:38" ht="20.100000000000001" customHeight="1" x14ac:dyDescent="0.2"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</row>
    <row r="419" spans="1:38" s="1" customFormat="1" ht="20.100000000000001" customHeight="1" x14ac:dyDescent="0.25">
      <c r="A419" s="3"/>
      <c r="B419" s="6"/>
      <c r="C419" s="51" t="s">
        <v>194</v>
      </c>
      <c r="D419" s="52"/>
      <c r="E419" s="5"/>
      <c r="F419" s="53">
        <v>195</v>
      </c>
      <c r="G419" s="53">
        <v>3235</v>
      </c>
      <c r="H419" s="53">
        <v>3304</v>
      </c>
      <c r="I419" s="53">
        <v>126</v>
      </c>
      <c r="J419" s="53">
        <v>0</v>
      </c>
      <c r="K419" s="53">
        <v>0</v>
      </c>
      <c r="L419" s="54"/>
      <c r="M419" s="54"/>
      <c r="N419" s="54"/>
      <c r="O419" s="53">
        <v>1</v>
      </c>
      <c r="P419" s="53">
        <v>10</v>
      </c>
      <c r="Q419" s="53">
        <v>10</v>
      </c>
      <c r="R419" s="53">
        <v>1</v>
      </c>
      <c r="S419" s="53">
        <v>0</v>
      </c>
      <c r="T419" s="53">
        <v>0</v>
      </c>
      <c r="U419" s="54"/>
      <c r="V419" s="54"/>
      <c r="W419" s="54"/>
      <c r="X419" s="53">
        <v>1</v>
      </c>
      <c r="Y419" s="53">
        <v>2</v>
      </c>
      <c r="Z419" s="53">
        <v>3</v>
      </c>
      <c r="AA419" s="53">
        <v>0</v>
      </c>
      <c r="AB419" s="53">
        <v>0</v>
      </c>
      <c r="AC419" s="53">
        <v>0</v>
      </c>
      <c r="AD419" s="54"/>
      <c r="AE419" s="54"/>
      <c r="AF419" s="54"/>
      <c r="AG419" s="53">
        <v>0</v>
      </c>
      <c r="AH419" s="53">
        <v>0</v>
      </c>
      <c r="AI419" s="53">
        <v>0</v>
      </c>
      <c r="AJ419" s="53">
        <v>0</v>
      </c>
      <c r="AK419" s="53">
        <v>0</v>
      </c>
      <c r="AL419" s="53">
        <v>0</v>
      </c>
    </row>
    <row r="420" spans="1:38" ht="20.100000000000001" customHeight="1" x14ac:dyDescent="0.2"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</row>
    <row r="421" spans="1:38" s="1" customFormat="1" ht="20.100000000000001" customHeight="1" x14ac:dyDescent="0.25">
      <c r="A421" s="3"/>
      <c r="B421" s="57" t="s">
        <v>239</v>
      </c>
      <c r="C421" s="58"/>
      <c r="D421" s="58"/>
      <c r="E421" s="5"/>
      <c r="F421" s="59">
        <v>692</v>
      </c>
      <c r="G421" s="59">
        <v>11896</v>
      </c>
      <c r="H421" s="59">
        <v>12005</v>
      </c>
      <c r="I421" s="59">
        <v>583</v>
      </c>
      <c r="J421" s="59">
        <v>0</v>
      </c>
      <c r="K421" s="59">
        <v>0</v>
      </c>
      <c r="L421" s="54"/>
      <c r="M421" s="54"/>
      <c r="N421" s="54"/>
      <c r="O421" s="59">
        <v>32</v>
      </c>
      <c r="P421" s="59">
        <v>1440</v>
      </c>
      <c r="Q421" s="59">
        <v>1429</v>
      </c>
      <c r="R421" s="59">
        <v>43</v>
      </c>
      <c r="S421" s="59">
        <v>0</v>
      </c>
      <c r="T421" s="59">
        <v>0</v>
      </c>
      <c r="U421" s="54"/>
      <c r="V421" s="54"/>
      <c r="W421" s="54"/>
      <c r="X421" s="59">
        <v>45</v>
      </c>
      <c r="Y421" s="59">
        <v>646</v>
      </c>
      <c r="Z421" s="59">
        <v>642</v>
      </c>
      <c r="AA421" s="59">
        <v>49</v>
      </c>
      <c r="AB421" s="59">
        <v>0</v>
      </c>
      <c r="AC421" s="59">
        <v>0</v>
      </c>
      <c r="AD421" s="54"/>
      <c r="AE421" s="54"/>
      <c r="AF421" s="54"/>
      <c r="AG421" s="59">
        <v>12</v>
      </c>
      <c r="AH421" s="59">
        <v>348</v>
      </c>
      <c r="AI421" s="59">
        <v>349</v>
      </c>
      <c r="AJ421" s="59">
        <v>11</v>
      </c>
      <c r="AK421" s="59">
        <v>0</v>
      </c>
      <c r="AL421" s="59">
        <v>0</v>
      </c>
    </row>
    <row r="422" spans="1:38" ht="20.100000000000001" customHeight="1" x14ac:dyDescent="0.2"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</row>
    <row r="423" spans="1:38" ht="20.100000000000001" customHeight="1" x14ac:dyDescent="0.2">
      <c r="B423" s="6" t="s">
        <v>240</v>
      </c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</row>
    <row r="424" spans="1:38" ht="20.100000000000001" customHeight="1" x14ac:dyDescent="0.2">
      <c r="C424" s="3" t="s">
        <v>154</v>
      </c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</row>
    <row r="425" spans="1:38" ht="20.100000000000001" customHeight="1" x14ac:dyDescent="0.2">
      <c r="D425" s="2" t="s">
        <v>96</v>
      </c>
      <c r="F425" s="39">
        <v>100</v>
      </c>
      <c r="G425" s="39">
        <v>1364</v>
      </c>
      <c r="H425" s="39">
        <v>1398</v>
      </c>
      <c r="I425" s="39">
        <v>66</v>
      </c>
      <c r="J425" s="39">
        <v>0</v>
      </c>
      <c r="K425" s="39">
        <v>0</v>
      </c>
      <c r="L425" s="39"/>
      <c r="M425" s="39"/>
      <c r="N425" s="39"/>
      <c r="O425" s="39">
        <v>4</v>
      </c>
      <c r="P425" s="39">
        <v>88</v>
      </c>
      <c r="Q425" s="39">
        <v>91</v>
      </c>
      <c r="R425" s="39">
        <v>1</v>
      </c>
      <c r="S425" s="39">
        <v>0</v>
      </c>
      <c r="T425" s="39">
        <v>0</v>
      </c>
      <c r="U425" s="39"/>
      <c r="V425" s="39"/>
      <c r="W425" s="39"/>
      <c r="X425" s="39">
        <v>3</v>
      </c>
      <c r="Y425" s="39">
        <v>33</v>
      </c>
      <c r="Z425" s="39">
        <v>29</v>
      </c>
      <c r="AA425" s="39">
        <v>7</v>
      </c>
      <c r="AB425" s="39">
        <v>0</v>
      </c>
      <c r="AC425" s="39">
        <v>0</v>
      </c>
      <c r="AD425" s="39"/>
      <c r="AE425" s="39"/>
      <c r="AF425" s="39"/>
      <c r="AG425" s="39">
        <v>0</v>
      </c>
      <c r="AH425" s="39">
        <v>1</v>
      </c>
      <c r="AI425" s="39">
        <v>1</v>
      </c>
      <c r="AJ425" s="39">
        <v>0</v>
      </c>
      <c r="AK425" s="39">
        <v>0</v>
      </c>
      <c r="AL425" s="39">
        <v>0</v>
      </c>
    </row>
    <row r="426" spans="1:38" ht="19.5" customHeight="1" x14ac:dyDescent="0.2">
      <c r="D426" s="47" t="s">
        <v>241</v>
      </c>
      <c r="F426" s="48">
        <v>93</v>
      </c>
      <c r="G426" s="48">
        <v>1227</v>
      </c>
      <c r="H426" s="48">
        <v>1255</v>
      </c>
      <c r="I426" s="48">
        <v>65</v>
      </c>
      <c r="J426" s="48">
        <v>0</v>
      </c>
      <c r="K426" s="48">
        <v>0</v>
      </c>
      <c r="L426" s="49"/>
      <c r="M426" s="49"/>
      <c r="N426" s="49"/>
      <c r="O426" s="48">
        <v>6</v>
      </c>
      <c r="P426" s="48">
        <v>60</v>
      </c>
      <c r="Q426" s="48">
        <v>63</v>
      </c>
      <c r="R426" s="48">
        <v>3</v>
      </c>
      <c r="S426" s="48">
        <v>0</v>
      </c>
      <c r="T426" s="48">
        <v>0</v>
      </c>
      <c r="U426" s="49"/>
      <c r="V426" s="49"/>
      <c r="W426" s="49"/>
      <c r="X426" s="48">
        <v>8</v>
      </c>
      <c r="Y426" s="48">
        <v>23</v>
      </c>
      <c r="Z426" s="48">
        <v>29</v>
      </c>
      <c r="AA426" s="48">
        <v>2</v>
      </c>
      <c r="AB426" s="48">
        <v>0</v>
      </c>
      <c r="AC426" s="48">
        <v>0</v>
      </c>
      <c r="AD426" s="49"/>
      <c r="AE426" s="49"/>
      <c r="AF426" s="49"/>
      <c r="AG426" s="48">
        <v>0</v>
      </c>
      <c r="AH426" s="48">
        <v>2</v>
      </c>
      <c r="AI426" s="48">
        <v>2</v>
      </c>
      <c r="AJ426" s="48">
        <v>0</v>
      </c>
      <c r="AK426" s="48">
        <v>0</v>
      </c>
      <c r="AL426" s="48">
        <v>0</v>
      </c>
    </row>
    <row r="427" spans="1:38" ht="20.100000000000001" customHeight="1" x14ac:dyDescent="0.2">
      <c r="D427" s="2" t="s">
        <v>242</v>
      </c>
      <c r="F427" s="39">
        <v>127</v>
      </c>
      <c r="G427" s="39">
        <v>1134</v>
      </c>
      <c r="H427" s="39">
        <v>1122</v>
      </c>
      <c r="I427" s="39">
        <v>139</v>
      </c>
      <c r="J427" s="39">
        <v>0</v>
      </c>
      <c r="K427" s="39">
        <v>0</v>
      </c>
      <c r="L427" s="39"/>
      <c r="M427" s="39"/>
      <c r="N427" s="39"/>
      <c r="O427" s="39">
        <v>18</v>
      </c>
      <c r="P427" s="39">
        <v>141</v>
      </c>
      <c r="Q427" s="39">
        <v>151</v>
      </c>
      <c r="R427" s="39">
        <v>8</v>
      </c>
      <c r="S427" s="39">
        <v>0</v>
      </c>
      <c r="T427" s="39">
        <v>0</v>
      </c>
      <c r="U427" s="39"/>
      <c r="V427" s="39"/>
      <c r="W427" s="39"/>
      <c r="X427" s="39">
        <v>6</v>
      </c>
      <c r="Y427" s="39">
        <v>26</v>
      </c>
      <c r="Z427" s="39">
        <v>27</v>
      </c>
      <c r="AA427" s="39">
        <v>5</v>
      </c>
      <c r="AB427" s="39">
        <v>0</v>
      </c>
      <c r="AC427" s="39">
        <v>0</v>
      </c>
      <c r="AD427" s="39"/>
      <c r="AE427" s="39"/>
      <c r="AF427" s="39"/>
      <c r="AG427" s="39">
        <v>0</v>
      </c>
      <c r="AH427" s="39">
        <v>2</v>
      </c>
      <c r="AI427" s="39">
        <v>2</v>
      </c>
      <c r="AJ427" s="39">
        <v>0</v>
      </c>
      <c r="AK427" s="39">
        <v>0</v>
      </c>
      <c r="AL427" s="39">
        <v>0</v>
      </c>
    </row>
    <row r="428" spans="1:38" ht="19.5" customHeight="1" x14ac:dyDescent="0.2">
      <c r="D428" s="47" t="s">
        <v>243</v>
      </c>
      <c r="F428" s="48">
        <v>156</v>
      </c>
      <c r="G428" s="48">
        <v>1249</v>
      </c>
      <c r="H428" s="48">
        <v>1300</v>
      </c>
      <c r="I428" s="48">
        <v>105</v>
      </c>
      <c r="J428" s="48">
        <v>0</v>
      </c>
      <c r="K428" s="48">
        <v>0</v>
      </c>
      <c r="L428" s="49"/>
      <c r="M428" s="49"/>
      <c r="N428" s="49"/>
      <c r="O428" s="48">
        <v>4</v>
      </c>
      <c r="P428" s="48">
        <v>62</v>
      </c>
      <c r="Q428" s="48">
        <v>56</v>
      </c>
      <c r="R428" s="48">
        <v>10</v>
      </c>
      <c r="S428" s="48">
        <v>0</v>
      </c>
      <c r="T428" s="48">
        <v>0</v>
      </c>
      <c r="U428" s="49"/>
      <c r="V428" s="49"/>
      <c r="W428" s="49"/>
      <c r="X428" s="48">
        <v>3</v>
      </c>
      <c r="Y428" s="48">
        <v>23</v>
      </c>
      <c r="Z428" s="48">
        <v>24</v>
      </c>
      <c r="AA428" s="48">
        <v>2</v>
      </c>
      <c r="AB428" s="48">
        <v>0</v>
      </c>
      <c r="AC428" s="48">
        <v>0</v>
      </c>
      <c r="AD428" s="49"/>
      <c r="AE428" s="49"/>
      <c r="AF428" s="49"/>
      <c r="AG428" s="48">
        <v>0</v>
      </c>
      <c r="AH428" s="48">
        <v>2</v>
      </c>
      <c r="AI428" s="48">
        <v>2</v>
      </c>
      <c r="AJ428" s="48">
        <v>0</v>
      </c>
      <c r="AK428" s="48">
        <v>0</v>
      </c>
      <c r="AL428" s="48">
        <v>0</v>
      </c>
    </row>
    <row r="429" spans="1:38" ht="20.100000000000001" customHeight="1" x14ac:dyDescent="0.2">
      <c r="D429" s="2" t="s">
        <v>244</v>
      </c>
      <c r="F429" s="39">
        <v>124</v>
      </c>
      <c r="G429" s="39">
        <v>1250</v>
      </c>
      <c r="H429" s="39">
        <v>1262</v>
      </c>
      <c r="I429" s="39">
        <v>112</v>
      </c>
      <c r="J429" s="39">
        <v>0</v>
      </c>
      <c r="K429" s="39">
        <v>0</v>
      </c>
      <c r="L429" s="39"/>
      <c r="M429" s="39"/>
      <c r="N429" s="39"/>
      <c r="O429" s="39">
        <v>4</v>
      </c>
      <c r="P429" s="39">
        <v>49</v>
      </c>
      <c r="Q429" s="39">
        <v>48</v>
      </c>
      <c r="R429" s="39">
        <v>5</v>
      </c>
      <c r="S429" s="39">
        <v>0</v>
      </c>
      <c r="T429" s="39">
        <v>0</v>
      </c>
      <c r="U429" s="39"/>
      <c r="V429" s="39"/>
      <c r="W429" s="39"/>
      <c r="X429" s="39">
        <v>5</v>
      </c>
      <c r="Y429" s="39">
        <v>26</v>
      </c>
      <c r="Z429" s="39">
        <v>26</v>
      </c>
      <c r="AA429" s="39">
        <v>5</v>
      </c>
      <c r="AB429" s="39">
        <v>0</v>
      </c>
      <c r="AC429" s="39">
        <v>0</v>
      </c>
      <c r="AD429" s="39"/>
      <c r="AE429" s="39"/>
      <c r="AF429" s="39"/>
      <c r="AG429" s="39">
        <v>1</v>
      </c>
      <c r="AH429" s="39">
        <v>1</v>
      </c>
      <c r="AI429" s="39">
        <v>1</v>
      </c>
      <c r="AJ429" s="39">
        <v>1</v>
      </c>
      <c r="AK429" s="39">
        <v>0</v>
      </c>
      <c r="AL429" s="39">
        <v>0</v>
      </c>
    </row>
    <row r="430" spans="1:38" ht="19.5" customHeight="1" x14ac:dyDescent="0.2">
      <c r="D430" s="47" t="s">
        <v>115</v>
      </c>
      <c r="F430" s="48">
        <v>20</v>
      </c>
      <c r="G430" s="48">
        <v>328</v>
      </c>
      <c r="H430" s="48">
        <v>326</v>
      </c>
      <c r="I430" s="48">
        <v>22</v>
      </c>
      <c r="J430" s="48">
        <v>0</v>
      </c>
      <c r="K430" s="48">
        <v>0</v>
      </c>
      <c r="L430" s="49"/>
      <c r="M430" s="49"/>
      <c r="N430" s="49"/>
      <c r="O430" s="48">
        <v>5</v>
      </c>
      <c r="P430" s="48">
        <v>53</v>
      </c>
      <c r="Q430" s="48">
        <v>46</v>
      </c>
      <c r="R430" s="48">
        <v>9</v>
      </c>
      <c r="S430" s="48">
        <v>0</v>
      </c>
      <c r="T430" s="48">
        <v>3</v>
      </c>
      <c r="U430" s="49"/>
      <c r="V430" s="49"/>
      <c r="W430" s="49"/>
      <c r="X430" s="48">
        <v>12</v>
      </c>
      <c r="Y430" s="48">
        <v>67</v>
      </c>
      <c r="Z430" s="48">
        <v>66</v>
      </c>
      <c r="AA430" s="48">
        <v>13</v>
      </c>
      <c r="AB430" s="48">
        <v>0</v>
      </c>
      <c r="AC430" s="48">
        <v>0</v>
      </c>
      <c r="AD430" s="49"/>
      <c r="AE430" s="49"/>
      <c r="AF430" s="49"/>
      <c r="AG430" s="48">
        <v>1</v>
      </c>
      <c r="AH430" s="48">
        <v>14</v>
      </c>
      <c r="AI430" s="48">
        <v>14</v>
      </c>
      <c r="AJ430" s="48">
        <v>1</v>
      </c>
      <c r="AK430" s="48">
        <v>0</v>
      </c>
      <c r="AL430" s="48">
        <v>0</v>
      </c>
    </row>
    <row r="431" spans="1:38" ht="20.100000000000001" customHeight="1" x14ac:dyDescent="0.2">
      <c r="D431" s="2" t="s">
        <v>116</v>
      </c>
      <c r="F431" s="39">
        <v>29</v>
      </c>
      <c r="G431" s="39">
        <v>335</v>
      </c>
      <c r="H431" s="39">
        <v>346</v>
      </c>
      <c r="I431" s="39">
        <v>18</v>
      </c>
      <c r="J431" s="39">
        <v>0</v>
      </c>
      <c r="K431" s="39">
        <v>0</v>
      </c>
      <c r="L431" s="39"/>
      <c r="M431" s="39"/>
      <c r="N431" s="39"/>
      <c r="O431" s="39">
        <v>3</v>
      </c>
      <c r="P431" s="39">
        <v>49</v>
      </c>
      <c r="Q431" s="39">
        <v>50</v>
      </c>
      <c r="R431" s="39">
        <v>2</v>
      </c>
      <c r="S431" s="39">
        <v>0</v>
      </c>
      <c r="T431" s="39">
        <v>0</v>
      </c>
      <c r="U431" s="39"/>
      <c r="V431" s="39"/>
      <c r="W431" s="39"/>
      <c r="X431" s="39">
        <v>18</v>
      </c>
      <c r="Y431" s="39">
        <v>88</v>
      </c>
      <c r="Z431" s="39">
        <v>93</v>
      </c>
      <c r="AA431" s="39">
        <v>13</v>
      </c>
      <c r="AB431" s="39">
        <v>0</v>
      </c>
      <c r="AC431" s="39">
        <v>0</v>
      </c>
      <c r="AD431" s="39"/>
      <c r="AE431" s="39"/>
      <c r="AF431" s="39"/>
      <c r="AG431" s="39">
        <v>1</v>
      </c>
      <c r="AH431" s="39">
        <v>3</v>
      </c>
      <c r="AI431" s="39">
        <v>4</v>
      </c>
      <c r="AJ431" s="39">
        <v>0</v>
      </c>
      <c r="AK431" s="39">
        <v>0</v>
      </c>
      <c r="AL431" s="39">
        <v>0</v>
      </c>
    </row>
    <row r="432" spans="1:38" ht="19.5" customHeight="1" x14ac:dyDescent="0.2">
      <c r="D432" s="47" t="s">
        <v>103</v>
      </c>
      <c r="F432" s="48">
        <v>98</v>
      </c>
      <c r="G432" s="48">
        <v>1310</v>
      </c>
      <c r="H432" s="48">
        <v>1325</v>
      </c>
      <c r="I432" s="48">
        <v>83</v>
      </c>
      <c r="J432" s="48">
        <v>0</v>
      </c>
      <c r="K432" s="48">
        <v>0</v>
      </c>
      <c r="L432" s="49"/>
      <c r="M432" s="49"/>
      <c r="N432" s="49"/>
      <c r="O432" s="48">
        <v>4</v>
      </c>
      <c r="P432" s="48">
        <v>65</v>
      </c>
      <c r="Q432" s="48">
        <v>69</v>
      </c>
      <c r="R432" s="48">
        <v>0</v>
      </c>
      <c r="S432" s="48">
        <v>0</v>
      </c>
      <c r="T432" s="48">
        <v>0</v>
      </c>
      <c r="U432" s="49"/>
      <c r="V432" s="49"/>
      <c r="W432" s="49"/>
      <c r="X432" s="48">
        <v>4</v>
      </c>
      <c r="Y432" s="48">
        <v>35</v>
      </c>
      <c r="Z432" s="48">
        <v>33</v>
      </c>
      <c r="AA432" s="48">
        <v>6</v>
      </c>
      <c r="AB432" s="48">
        <v>0</v>
      </c>
      <c r="AC432" s="48">
        <v>0</v>
      </c>
      <c r="AD432" s="49"/>
      <c r="AE432" s="49"/>
      <c r="AF432" s="49"/>
      <c r="AG432" s="48">
        <v>0</v>
      </c>
      <c r="AH432" s="48">
        <v>3</v>
      </c>
      <c r="AI432" s="48">
        <v>2</v>
      </c>
      <c r="AJ432" s="48">
        <v>1</v>
      </c>
      <c r="AK432" s="48">
        <v>0</v>
      </c>
      <c r="AL432" s="48">
        <v>0</v>
      </c>
    </row>
    <row r="433" spans="1:38" ht="19.5" customHeight="1" x14ac:dyDescent="0.2">
      <c r="D433" s="50" t="s">
        <v>104</v>
      </c>
      <c r="F433" s="49">
        <v>149</v>
      </c>
      <c r="G433" s="49">
        <v>1351</v>
      </c>
      <c r="H433" s="49">
        <v>1415</v>
      </c>
      <c r="I433" s="49">
        <v>85</v>
      </c>
      <c r="J433" s="49">
        <v>0</v>
      </c>
      <c r="K433" s="49">
        <v>0</v>
      </c>
      <c r="L433" s="49"/>
      <c r="M433" s="49"/>
      <c r="N433" s="49"/>
      <c r="O433" s="49">
        <v>7</v>
      </c>
      <c r="P433" s="49">
        <v>50</v>
      </c>
      <c r="Q433" s="49">
        <v>52</v>
      </c>
      <c r="R433" s="49">
        <v>5</v>
      </c>
      <c r="S433" s="49">
        <v>0</v>
      </c>
      <c r="T433" s="49">
        <v>0</v>
      </c>
      <c r="U433" s="49"/>
      <c r="V433" s="49"/>
      <c r="W433" s="49"/>
      <c r="X433" s="49">
        <v>7</v>
      </c>
      <c r="Y433" s="49">
        <v>18</v>
      </c>
      <c r="Z433" s="49">
        <v>23</v>
      </c>
      <c r="AA433" s="49">
        <v>2</v>
      </c>
      <c r="AB433" s="49">
        <v>0</v>
      </c>
      <c r="AC433" s="49">
        <v>0</v>
      </c>
      <c r="AD433" s="49"/>
      <c r="AE433" s="49"/>
      <c r="AF433" s="49"/>
      <c r="AG433" s="49">
        <v>0</v>
      </c>
      <c r="AH433" s="49">
        <v>1</v>
      </c>
      <c r="AI433" s="49">
        <v>1</v>
      </c>
      <c r="AJ433" s="49">
        <v>0</v>
      </c>
      <c r="AK433" s="49">
        <v>0</v>
      </c>
      <c r="AL433" s="49">
        <v>0</v>
      </c>
    </row>
    <row r="434" spans="1:38" ht="19.5" customHeight="1" x14ac:dyDescent="0.2">
      <c r="D434" s="47" t="s">
        <v>105</v>
      </c>
      <c r="F434" s="48">
        <v>139</v>
      </c>
      <c r="G434" s="48">
        <v>1267</v>
      </c>
      <c r="H434" s="48">
        <v>1343</v>
      </c>
      <c r="I434" s="48">
        <v>63</v>
      </c>
      <c r="J434" s="48">
        <v>0</v>
      </c>
      <c r="K434" s="48">
        <v>0</v>
      </c>
      <c r="L434" s="49"/>
      <c r="M434" s="49"/>
      <c r="N434" s="49"/>
      <c r="O434" s="48">
        <v>4</v>
      </c>
      <c r="P434" s="48">
        <v>115</v>
      </c>
      <c r="Q434" s="48">
        <v>114</v>
      </c>
      <c r="R434" s="48">
        <v>5</v>
      </c>
      <c r="S434" s="48">
        <v>0</v>
      </c>
      <c r="T434" s="48">
        <v>0</v>
      </c>
      <c r="U434" s="49"/>
      <c r="V434" s="49"/>
      <c r="W434" s="49"/>
      <c r="X434" s="48">
        <v>4</v>
      </c>
      <c r="Y434" s="48">
        <v>25</v>
      </c>
      <c r="Z434" s="48">
        <v>23</v>
      </c>
      <c r="AA434" s="48">
        <v>6</v>
      </c>
      <c r="AB434" s="48">
        <v>0</v>
      </c>
      <c r="AC434" s="48">
        <v>0</v>
      </c>
      <c r="AD434" s="49"/>
      <c r="AE434" s="49"/>
      <c r="AF434" s="49"/>
      <c r="AG434" s="48">
        <v>1</v>
      </c>
      <c r="AH434" s="48">
        <v>1</v>
      </c>
      <c r="AI434" s="48">
        <v>2</v>
      </c>
      <c r="AJ434" s="48">
        <v>0</v>
      </c>
      <c r="AK434" s="48">
        <v>0</v>
      </c>
      <c r="AL434" s="48">
        <v>0</v>
      </c>
    </row>
    <row r="435" spans="1:38" ht="19.5" customHeight="1" x14ac:dyDescent="0.2">
      <c r="D435" s="50" t="s">
        <v>106</v>
      </c>
      <c r="F435" s="49">
        <v>99</v>
      </c>
      <c r="G435" s="49">
        <v>1336</v>
      </c>
      <c r="H435" s="49">
        <v>1369</v>
      </c>
      <c r="I435" s="49">
        <v>66</v>
      </c>
      <c r="J435" s="49">
        <v>0</v>
      </c>
      <c r="K435" s="49">
        <v>0</v>
      </c>
      <c r="L435" s="49"/>
      <c r="M435" s="49"/>
      <c r="N435" s="49"/>
      <c r="O435" s="49">
        <v>1</v>
      </c>
      <c r="P435" s="49">
        <v>53</v>
      </c>
      <c r="Q435" s="49">
        <v>53</v>
      </c>
      <c r="R435" s="49">
        <v>1</v>
      </c>
      <c r="S435" s="49">
        <v>0</v>
      </c>
      <c r="T435" s="49">
        <v>0</v>
      </c>
      <c r="U435" s="49"/>
      <c r="V435" s="49"/>
      <c r="W435" s="49"/>
      <c r="X435" s="49">
        <v>6</v>
      </c>
      <c r="Y435" s="49">
        <v>26</v>
      </c>
      <c r="Z435" s="49">
        <v>27</v>
      </c>
      <c r="AA435" s="49">
        <v>5</v>
      </c>
      <c r="AB435" s="49">
        <v>0</v>
      </c>
      <c r="AC435" s="49">
        <v>0</v>
      </c>
      <c r="AD435" s="49"/>
      <c r="AE435" s="49"/>
      <c r="AF435" s="49"/>
      <c r="AG435" s="49">
        <v>0</v>
      </c>
      <c r="AH435" s="49">
        <v>5</v>
      </c>
      <c r="AI435" s="49">
        <v>4</v>
      </c>
      <c r="AJ435" s="49">
        <v>1</v>
      </c>
      <c r="AK435" s="49">
        <v>0</v>
      </c>
      <c r="AL435" s="49">
        <v>0</v>
      </c>
    </row>
    <row r="436" spans="1:38" ht="20.100000000000001" customHeight="1" x14ac:dyDescent="0.2"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</row>
    <row r="437" spans="1:38" s="1" customFormat="1" ht="20.100000000000001" customHeight="1" x14ac:dyDescent="0.25">
      <c r="A437" s="3"/>
      <c r="B437" s="6"/>
      <c r="C437" s="51" t="s">
        <v>159</v>
      </c>
      <c r="D437" s="52"/>
      <c r="E437" s="5"/>
      <c r="F437" s="53">
        <v>1134</v>
      </c>
      <c r="G437" s="53">
        <v>12151</v>
      </c>
      <c r="H437" s="53">
        <v>12461</v>
      </c>
      <c r="I437" s="53">
        <v>824</v>
      </c>
      <c r="J437" s="53">
        <v>0</v>
      </c>
      <c r="K437" s="53">
        <v>0</v>
      </c>
      <c r="L437" s="54"/>
      <c r="M437" s="54"/>
      <c r="N437" s="54"/>
      <c r="O437" s="53">
        <v>60</v>
      </c>
      <c r="P437" s="53">
        <v>785</v>
      </c>
      <c r="Q437" s="53">
        <v>793</v>
      </c>
      <c r="R437" s="53">
        <v>49</v>
      </c>
      <c r="S437" s="53">
        <v>0</v>
      </c>
      <c r="T437" s="53">
        <v>3</v>
      </c>
      <c r="U437" s="54"/>
      <c r="V437" s="54"/>
      <c r="W437" s="54"/>
      <c r="X437" s="53">
        <v>76</v>
      </c>
      <c r="Y437" s="53">
        <v>390</v>
      </c>
      <c r="Z437" s="53">
        <v>400</v>
      </c>
      <c r="AA437" s="53">
        <v>66</v>
      </c>
      <c r="AB437" s="53">
        <v>0</v>
      </c>
      <c r="AC437" s="53">
        <v>0</v>
      </c>
      <c r="AD437" s="54"/>
      <c r="AE437" s="54"/>
      <c r="AF437" s="54"/>
      <c r="AG437" s="53">
        <v>4</v>
      </c>
      <c r="AH437" s="53">
        <v>35</v>
      </c>
      <c r="AI437" s="53">
        <v>35</v>
      </c>
      <c r="AJ437" s="53">
        <v>4</v>
      </c>
      <c r="AK437" s="53">
        <v>0</v>
      </c>
      <c r="AL437" s="53">
        <v>0</v>
      </c>
    </row>
    <row r="438" spans="1:38" s="1" customFormat="1" ht="20.100000000000001" customHeight="1" x14ac:dyDescent="0.2">
      <c r="A438" s="3"/>
      <c r="B438" s="6"/>
      <c r="C438" s="3"/>
      <c r="D438" s="3"/>
      <c r="E438" s="5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</row>
    <row r="439" spans="1:38" s="1" customFormat="1" ht="20.100000000000001" customHeight="1" x14ac:dyDescent="0.25">
      <c r="A439" s="3"/>
      <c r="B439" s="57" t="s">
        <v>245</v>
      </c>
      <c r="C439" s="58"/>
      <c r="D439" s="58"/>
      <c r="E439" s="5"/>
      <c r="F439" s="59">
        <v>1134</v>
      </c>
      <c r="G439" s="59">
        <v>12151</v>
      </c>
      <c r="H439" s="59">
        <v>12461</v>
      </c>
      <c r="I439" s="59">
        <v>824</v>
      </c>
      <c r="J439" s="59">
        <v>0</v>
      </c>
      <c r="K439" s="59">
        <v>0</v>
      </c>
      <c r="L439" s="54"/>
      <c r="M439" s="54"/>
      <c r="N439" s="54"/>
      <c r="O439" s="59">
        <v>60</v>
      </c>
      <c r="P439" s="59">
        <v>785</v>
      </c>
      <c r="Q439" s="59">
        <v>793</v>
      </c>
      <c r="R439" s="59">
        <v>49</v>
      </c>
      <c r="S439" s="59">
        <v>0</v>
      </c>
      <c r="T439" s="59">
        <v>3</v>
      </c>
      <c r="U439" s="54"/>
      <c r="V439" s="54"/>
      <c r="W439" s="54"/>
      <c r="X439" s="59">
        <v>76</v>
      </c>
      <c r="Y439" s="59">
        <v>390</v>
      </c>
      <c r="Z439" s="59">
        <v>400</v>
      </c>
      <c r="AA439" s="59">
        <v>66</v>
      </c>
      <c r="AB439" s="59">
        <v>0</v>
      </c>
      <c r="AC439" s="59">
        <v>0</v>
      </c>
      <c r="AD439" s="54"/>
      <c r="AE439" s="54"/>
      <c r="AF439" s="54"/>
      <c r="AG439" s="59">
        <v>4</v>
      </c>
      <c r="AH439" s="59">
        <v>35</v>
      </c>
      <c r="AI439" s="59">
        <v>35</v>
      </c>
      <c r="AJ439" s="59">
        <v>4</v>
      </c>
      <c r="AK439" s="59">
        <v>0</v>
      </c>
      <c r="AL439" s="59">
        <v>0</v>
      </c>
    </row>
    <row r="440" spans="1:38" ht="20.100000000000001" customHeight="1" x14ac:dyDescent="0.2"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</row>
    <row r="441" spans="1:38" ht="20.100000000000001" customHeight="1" x14ac:dyDescent="0.2">
      <c r="B441" s="6" t="s">
        <v>246</v>
      </c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</row>
    <row r="442" spans="1:38" ht="20.100000000000001" customHeight="1" x14ac:dyDescent="0.2">
      <c r="C442" s="3" t="s">
        <v>154</v>
      </c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</row>
    <row r="443" spans="1:38" ht="20.100000000000001" customHeight="1" x14ac:dyDescent="0.2">
      <c r="D443" s="2" t="s">
        <v>122</v>
      </c>
      <c r="F443" s="39">
        <v>8</v>
      </c>
      <c r="G443" s="39">
        <v>80</v>
      </c>
      <c r="H443" s="39">
        <v>84</v>
      </c>
      <c r="I443" s="39">
        <v>4</v>
      </c>
      <c r="J443" s="39">
        <v>0</v>
      </c>
      <c r="K443" s="39">
        <v>0</v>
      </c>
      <c r="L443" s="39"/>
      <c r="M443" s="39"/>
      <c r="N443" s="39"/>
      <c r="O443" s="39">
        <v>3</v>
      </c>
      <c r="P443" s="39">
        <v>65</v>
      </c>
      <c r="Q443" s="39">
        <v>68</v>
      </c>
      <c r="R443" s="39">
        <v>0</v>
      </c>
      <c r="S443" s="39">
        <v>0</v>
      </c>
      <c r="T443" s="39">
        <v>0</v>
      </c>
      <c r="U443" s="39"/>
      <c r="V443" s="39"/>
      <c r="W443" s="39"/>
      <c r="X443" s="39">
        <v>2</v>
      </c>
      <c r="Y443" s="39">
        <v>53</v>
      </c>
      <c r="Z443" s="39">
        <v>52</v>
      </c>
      <c r="AA443" s="39">
        <v>3</v>
      </c>
      <c r="AB443" s="39">
        <v>0</v>
      </c>
      <c r="AC443" s="39">
        <v>0</v>
      </c>
      <c r="AD443" s="39"/>
      <c r="AE443" s="39"/>
      <c r="AF443" s="39"/>
      <c r="AG443" s="39">
        <v>0</v>
      </c>
      <c r="AH443" s="39">
        <v>6</v>
      </c>
      <c r="AI443" s="39">
        <v>6</v>
      </c>
      <c r="AJ443" s="39">
        <v>0</v>
      </c>
      <c r="AK443" s="39">
        <v>0</v>
      </c>
      <c r="AL443" s="39">
        <v>0</v>
      </c>
    </row>
    <row r="444" spans="1:38" ht="19.5" customHeight="1" x14ac:dyDescent="0.2">
      <c r="D444" s="47" t="s">
        <v>97</v>
      </c>
      <c r="F444" s="48">
        <v>4</v>
      </c>
      <c r="G444" s="48">
        <v>87</v>
      </c>
      <c r="H444" s="48">
        <v>90</v>
      </c>
      <c r="I444" s="48">
        <v>1</v>
      </c>
      <c r="J444" s="48">
        <v>0</v>
      </c>
      <c r="K444" s="48">
        <v>0</v>
      </c>
      <c r="L444" s="49"/>
      <c r="M444" s="49"/>
      <c r="N444" s="49"/>
      <c r="O444" s="48">
        <v>3</v>
      </c>
      <c r="P444" s="48">
        <v>60</v>
      </c>
      <c r="Q444" s="48">
        <v>62</v>
      </c>
      <c r="R444" s="48">
        <v>1</v>
      </c>
      <c r="S444" s="48">
        <v>0</v>
      </c>
      <c r="T444" s="48">
        <v>0</v>
      </c>
      <c r="U444" s="49"/>
      <c r="V444" s="49"/>
      <c r="W444" s="49"/>
      <c r="X444" s="48">
        <v>4</v>
      </c>
      <c r="Y444" s="48">
        <v>58</v>
      </c>
      <c r="Z444" s="48">
        <v>57</v>
      </c>
      <c r="AA444" s="48">
        <v>5</v>
      </c>
      <c r="AB444" s="48">
        <v>0</v>
      </c>
      <c r="AC444" s="48">
        <v>0</v>
      </c>
      <c r="AD444" s="49"/>
      <c r="AE444" s="49"/>
      <c r="AF444" s="49"/>
      <c r="AG444" s="48">
        <v>1</v>
      </c>
      <c r="AH444" s="48">
        <v>6</v>
      </c>
      <c r="AI444" s="48">
        <v>7</v>
      </c>
      <c r="AJ444" s="48">
        <v>0</v>
      </c>
      <c r="AK444" s="48">
        <v>0</v>
      </c>
      <c r="AL444" s="48">
        <v>0</v>
      </c>
    </row>
    <row r="445" spans="1:38" ht="20.100000000000001" customHeight="1" x14ac:dyDescent="0.2">
      <c r="D445" s="2" t="s">
        <v>113</v>
      </c>
      <c r="F445" s="39">
        <v>6</v>
      </c>
      <c r="G445" s="39">
        <v>88</v>
      </c>
      <c r="H445" s="39">
        <v>91</v>
      </c>
      <c r="I445" s="39">
        <v>3</v>
      </c>
      <c r="J445" s="39">
        <v>0</v>
      </c>
      <c r="K445" s="39">
        <v>0</v>
      </c>
      <c r="L445" s="39"/>
      <c r="M445" s="39"/>
      <c r="N445" s="39"/>
      <c r="O445" s="39">
        <v>0</v>
      </c>
      <c r="P445" s="39">
        <v>57</v>
      </c>
      <c r="Q445" s="39">
        <v>57</v>
      </c>
      <c r="R445" s="39">
        <v>0</v>
      </c>
      <c r="S445" s="39">
        <v>0</v>
      </c>
      <c r="T445" s="39">
        <v>0</v>
      </c>
      <c r="U445" s="39"/>
      <c r="V445" s="39"/>
      <c r="W445" s="39"/>
      <c r="X445" s="39">
        <v>2</v>
      </c>
      <c r="Y445" s="39">
        <v>52</v>
      </c>
      <c r="Z445" s="39">
        <v>49</v>
      </c>
      <c r="AA445" s="39">
        <v>5</v>
      </c>
      <c r="AB445" s="39">
        <v>0</v>
      </c>
      <c r="AC445" s="39">
        <v>0</v>
      </c>
      <c r="AD445" s="39"/>
      <c r="AE445" s="39"/>
      <c r="AF445" s="39"/>
      <c r="AG445" s="39">
        <v>0</v>
      </c>
      <c r="AH445" s="39">
        <v>7</v>
      </c>
      <c r="AI445" s="39">
        <v>7</v>
      </c>
      <c r="AJ445" s="39">
        <v>0</v>
      </c>
      <c r="AK445" s="39">
        <v>0</v>
      </c>
      <c r="AL445" s="39">
        <v>0</v>
      </c>
    </row>
    <row r="446" spans="1:38" ht="19.5" customHeight="1" x14ac:dyDescent="0.2">
      <c r="D446" s="47" t="s">
        <v>136</v>
      </c>
      <c r="F446" s="48">
        <v>7</v>
      </c>
      <c r="G446" s="48">
        <v>94</v>
      </c>
      <c r="H446" s="48">
        <v>92</v>
      </c>
      <c r="I446" s="48">
        <v>9</v>
      </c>
      <c r="J446" s="48">
        <v>0</v>
      </c>
      <c r="K446" s="48">
        <v>0</v>
      </c>
      <c r="L446" s="49"/>
      <c r="M446" s="49"/>
      <c r="N446" s="49"/>
      <c r="O446" s="48">
        <v>4</v>
      </c>
      <c r="P446" s="48">
        <v>61</v>
      </c>
      <c r="Q446" s="48">
        <v>64</v>
      </c>
      <c r="R446" s="48">
        <v>1</v>
      </c>
      <c r="S446" s="48">
        <v>0</v>
      </c>
      <c r="T446" s="48">
        <v>0</v>
      </c>
      <c r="U446" s="49"/>
      <c r="V446" s="49"/>
      <c r="W446" s="49"/>
      <c r="X446" s="48">
        <v>3</v>
      </c>
      <c r="Y446" s="48">
        <v>46</v>
      </c>
      <c r="Z446" s="48">
        <v>45</v>
      </c>
      <c r="AA446" s="48">
        <v>4</v>
      </c>
      <c r="AB446" s="48">
        <v>0</v>
      </c>
      <c r="AC446" s="48">
        <v>0</v>
      </c>
      <c r="AD446" s="49"/>
      <c r="AE446" s="49"/>
      <c r="AF446" s="49"/>
      <c r="AG446" s="48">
        <v>0</v>
      </c>
      <c r="AH446" s="48">
        <v>8</v>
      </c>
      <c r="AI446" s="48">
        <v>8</v>
      </c>
      <c r="AJ446" s="48">
        <v>0</v>
      </c>
      <c r="AK446" s="48">
        <v>0</v>
      </c>
      <c r="AL446" s="48">
        <v>0</v>
      </c>
    </row>
    <row r="447" spans="1:38" ht="20.100000000000001" customHeight="1" x14ac:dyDescent="0.2">
      <c r="D447" s="2" t="s">
        <v>114</v>
      </c>
      <c r="F447" s="39">
        <v>10</v>
      </c>
      <c r="G447" s="39">
        <v>90</v>
      </c>
      <c r="H447" s="39">
        <v>97</v>
      </c>
      <c r="I447" s="39">
        <v>3</v>
      </c>
      <c r="J447" s="39">
        <v>0</v>
      </c>
      <c r="K447" s="39">
        <v>0</v>
      </c>
      <c r="L447" s="39"/>
      <c r="M447" s="39"/>
      <c r="N447" s="39"/>
      <c r="O447" s="39">
        <v>3</v>
      </c>
      <c r="P447" s="39">
        <v>53</v>
      </c>
      <c r="Q447" s="39">
        <v>56</v>
      </c>
      <c r="R447" s="39">
        <v>0</v>
      </c>
      <c r="S447" s="39">
        <v>0</v>
      </c>
      <c r="T447" s="39">
        <v>0</v>
      </c>
      <c r="U447" s="39"/>
      <c r="V447" s="39"/>
      <c r="W447" s="39"/>
      <c r="X447" s="39">
        <v>5</v>
      </c>
      <c r="Y447" s="39">
        <v>54</v>
      </c>
      <c r="Z447" s="39">
        <v>55</v>
      </c>
      <c r="AA447" s="39">
        <v>4</v>
      </c>
      <c r="AB447" s="39">
        <v>0</v>
      </c>
      <c r="AC447" s="39">
        <v>0</v>
      </c>
      <c r="AD447" s="39"/>
      <c r="AE447" s="39"/>
      <c r="AF447" s="39"/>
      <c r="AG447" s="39">
        <v>1</v>
      </c>
      <c r="AH447" s="39">
        <v>7</v>
      </c>
      <c r="AI447" s="39">
        <v>8</v>
      </c>
      <c r="AJ447" s="39">
        <v>0</v>
      </c>
      <c r="AK447" s="39">
        <v>0</v>
      </c>
      <c r="AL447" s="39">
        <v>0</v>
      </c>
    </row>
    <row r="448" spans="1:38" ht="20.100000000000001" customHeight="1" x14ac:dyDescent="0.2"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</row>
    <row r="449" spans="1:38" s="1" customFormat="1" ht="20.100000000000001" customHeight="1" x14ac:dyDescent="0.25">
      <c r="A449" s="3"/>
      <c r="B449" s="6"/>
      <c r="C449" s="51" t="s">
        <v>159</v>
      </c>
      <c r="D449" s="52"/>
      <c r="E449" s="5"/>
      <c r="F449" s="53">
        <v>35</v>
      </c>
      <c r="G449" s="53">
        <v>439</v>
      </c>
      <c r="H449" s="53">
        <v>454</v>
      </c>
      <c r="I449" s="53">
        <v>20</v>
      </c>
      <c r="J449" s="53">
        <v>0</v>
      </c>
      <c r="K449" s="53">
        <v>0</v>
      </c>
      <c r="L449" s="54"/>
      <c r="M449" s="54"/>
      <c r="N449" s="54"/>
      <c r="O449" s="53">
        <v>13</v>
      </c>
      <c r="P449" s="53">
        <v>296</v>
      </c>
      <c r="Q449" s="53">
        <v>307</v>
      </c>
      <c r="R449" s="53">
        <v>2</v>
      </c>
      <c r="S449" s="53">
        <v>0</v>
      </c>
      <c r="T449" s="53">
        <v>0</v>
      </c>
      <c r="U449" s="54"/>
      <c r="V449" s="54"/>
      <c r="W449" s="54"/>
      <c r="X449" s="53">
        <v>16</v>
      </c>
      <c r="Y449" s="53">
        <v>263</v>
      </c>
      <c r="Z449" s="53">
        <v>258</v>
      </c>
      <c r="AA449" s="53">
        <v>21</v>
      </c>
      <c r="AB449" s="53">
        <v>0</v>
      </c>
      <c r="AC449" s="53">
        <v>0</v>
      </c>
      <c r="AD449" s="54"/>
      <c r="AE449" s="54"/>
      <c r="AF449" s="54"/>
      <c r="AG449" s="53">
        <v>2</v>
      </c>
      <c r="AH449" s="53">
        <v>34</v>
      </c>
      <c r="AI449" s="53">
        <v>36</v>
      </c>
      <c r="AJ449" s="53">
        <v>0</v>
      </c>
      <c r="AK449" s="53">
        <v>0</v>
      </c>
      <c r="AL449" s="53">
        <v>0</v>
      </c>
    </row>
    <row r="450" spans="1:38" s="1" customFormat="1" ht="20.100000000000001" customHeight="1" x14ac:dyDescent="0.2">
      <c r="A450" s="3"/>
      <c r="B450" s="6"/>
      <c r="C450" s="3"/>
      <c r="D450" s="3"/>
      <c r="E450" s="5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</row>
    <row r="451" spans="1:38" s="1" customFormat="1" ht="20.100000000000001" customHeight="1" x14ac:dyDescent="0.25">
      <c r="A451" s="3"/>
      <c r="B451" s="57" t="s">
        <v>247</v>
      </c>
      <c r="C451" s="58"/>
      <c r="D451" s="58"/>
      <c r="E451" s="5"/>
      <c r="F451" s="59">
        <v>35</v>
      </c>
      <c r="G451" s="59">
        <v>439</v>
      </c>
      <c r="H451" s="59">
        <v>454</v>
      </c>
      <c r="I451" s="59">
        <v>20</v>
      </c>
      <c r="J451" s="59">
        <v>0</v>
      </c>
      <c r="K451" s="59">
        <v>0</v>
      </c>
      <c r="L451" s="54"/>
      <c r="M451" s="54"/>
      <c r="N451" s="54"/>
      <c r="O451" s="59">
        <v>13</v>
      </c>
      <c r="P451" s="59">
        <v>296</v>
      </c>
      <c r="Q451" s="59">
        <v>307</v>
      </c>
      <c r="R451" s="59">
        <v>2</v>
      </c>
      <c r="S451" s="59">
        <v>0</v>
      </c>
      <c r="T451" s="59">
        <v>0</v>
      </c>
      <c r="U451" s="54"/>
      <c r="V451" s="54"/>
      <c r="W451" s="54"/>
      <c r="X451" s="59">
        <v>16</v>
      </c>
      <c r="Y451" s="59">
        <v>263</v>
      </c>
      <c r="Z451" s="59">
        <v>258</v>
      </c>
      <c r="AA451" s="59">
        <v>21</v>
      </c>
      <c r="AB451" s="59">
        <v>0</v>
      </c>
      <c r="AC451" s="59">
        <v>0</v>
      </c>
      <c r="AD451" s="54"/>
      <c r="AE451" s="54"/>
      <c r="AF451" s="54"/>
      <c r="AG451" s="59">
        <v>2</v>
      </c>
      <c r="AH451" s="59">
        <v>34</v>
      </c>
      <c r="AI451" s="59">
        <v>36</v>
      </c>
      <c r="AJ451" s="59">
        <v>0</v>
      </c>
      <c r="AK451" s="59">
        <v>0</v>
      </c>
      <c r="AL451" s="59">
        <v>0</v>
      </c>
    </row>
    <row r="452" spans="1:38" ht="20.100000000000001" customHeight="1" x14ac:dyDescent="0.2"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</row>
    <row r="453" spans="1:38" ht="20.100000000000001" customHeight="1" x14ac:dyDescent="0.2">
      <c r="B453" s="6" t="s">
        <v>248</v>
      </c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</row>
    <row r="454" spans="1:38" ht="20.100000000000001" customHeight="1" x14ac:dyDescent="0.2">
      <c r="C454" s="3" t="s">
        <v>0</v>
      </c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</row>
    <row r="455" spans="1:38" ht="20.100000000000001" customHeight="1" x14ac:dyDescent="0.2">
      <c r="D455" s="2" t="s">
        <v>122</v>
      </c>
      <c r="F455" s="39">
        <v>18</v>
      </c>
      <c r="G455" s="39">
        <v>338</v>
      </c>
      <c r="H455" s="39">
        <v>341</v>
      </c>
      <c r="I455" s="39">
        <v>15</v>
      </c>
      <c r="J455" s="39">
        <v>0</v>
      </c>
      <c r="K455" s="39">
        <v>0</v>
      </c>
      <c r="L455" s="39"/>
      <c r="M455" s="39"/>
      <c r="N455" s="39"/>
      <c r="O455" s="39">
        <v>0</v>
      </c>
      <c r="P455" s="39">
        <v>20</v>
      </c>
      <c r="Q455" s="39">
        <v>20</v>
      </c>
      <c r="R455" s="39">
        <v>0</v>
      </c>
      <c r="S455" s="39">
        <v>0</v>
      </c>
      <c r="T455" s="39">
        <v>0</v>
      </c>
      <c r="U455" s="39"/>
      <c r="V455" s="39"/>
      <c r="W455" s="39"/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/>
      <c r="AE455" s="39"/>
      <c r="AF455" s="39"/>
      <c r="AG455" s="39">
        <v>0</v>
      </c>
      <c r="AH455" s="39">
        <v>0</v>
      </c>
      <c r="AI455" s="39">
        <v>0</v>
      </c>
      <c r="AJ455" s="39">
        <v>0</v>
      </c>
      <c r="AK455" s="39">
        <v>0</v>
      </c>
      <c r="AL455" s="39">
        <v>0</v>
      </c>
    </row>
    <row r="456" spans="1:38" ht="19.5" customHeight="1" x14ac:dyDescent="0.2">
      <c r="D456" s="47" t="s">
        <v>97</v>
      </c>
      <c r="F456" s="48">
        <v>27</v>
      </c>
      <c r="G456" s="48">
        <v>355</v>
      </c>
      <c r="H456" s="48">
        <v>368</v>
      </c>
      <c r="I456" s="48">
        <v>14</v>
      </c>
      <c r="J456" s="48">
        <v>0</v>
      </c>
      <c r="K456" s="48">
        <v>0</v>
      </c>
      <c r="L456" s="49"/>
      <c r="M456" s="49"/>
      <c r="N456" s="49"/>
      <c r="O456" s="48">
        <v>0</v>
      </c>
      <c r="P456" s="48">
        <v>5</v>
      </c>
      <c r="Q456" s="48">
        <v>4</v>
      </c>
      <c r="R456" s="48">
        <v>1</v>
      </c>
      <c r="S456" s="48">
        <v>0</v>
      </c>
      <c r="T456" s="48">
        <v>0</v>
      </c>
      <c r="U456" s="49"/>
      <c r="V456" s="49"/>
      <c r="W456" s="49"/>
      <c r="X456" s="48">
        <v>0</v>
      </c>
      <c r="Y456" s="48">
        <v>1</v>
      </c>
      <c r="Z456" s="48">
        <v>1</v>
      </c>
      <c r="AA456" s="48">
        <v>0</v>
      </c>
      <c r="AB456" s="48">
        <v>0</v>
      </c>
      <c r="AC456" s="48">
        <v>0</v>
      </c>
      <c r="AD456" s="49"/>
      <c r="AE456" s="49"/>
      <c r="AF456" s="49"/>
      <c r="AG456" s="48">
        <v>0</v>
      </c>
      <c r="AH456" s="48">
        <v>0</v>
      </c>
      <c r="AI456" s="48">
        <v>0</v>
      </c>
      <c r="AJ456" s="48">
        <v>0</v>
      </c>
      <c r="AK456" s="48">
        <v>0</v>
      </c>
      <c r="AL456" s="48">
        <v>0</v>
      </c>
    </row>
    <row r="457" spans="1:38" ht="20.100000000000001" customHeight="1" x14ac:dyDescent="0.2">
      <c r="B457" s="5"/>
      <c r="D457" s="2" t="s">
        <v>113</v>
      </c>
      <c r="F457" s="39">
        <v>19</v>
      </c>
      <c r="G457" s="39">
        <v>350</v>
      </c>
      <c r="H457" s="39">
        <v>351</v>
      </c>
      <c r="I457" s="39">
        <v>18</v>
      </c>
      <c r="J457" s="39">
        <v>0</v>
      </c>
      <c r="K457" s="39">
        <v>0</v>
      </c>
      <c r="L457" s="39"/>
      <c r="M457" s="39"/>
      <c r="N457" s="39"/>
      <c r="O457" s="39">
        <v>0</v>
      </c>
      <c r="P457" s="39">
        <v>0</v>
      </c>
      <c r="Q457" s="39">
        <v>0</v>
      </c>
      <c r="R457" s="39">
        <v>0</v>
      </c>
      <c r="S457" s="39">
        <v>0</v>
      </c>
      <c r="T457" s="39">
        <v>0</v>
      </c>
      <c r="U457" s="39"/>
      <c r="V457" s="39"/>
      <c r="W457" s="39"/>
      <c r="X457" s="39">
        <v>0</v>
      </c>
      <c r="Y457" s="39">
        <v>1</v>
      </c>
      <c r="Z457" s="39">
        <v>1</v>
      </c>
      <c r="AA457" s="39">
        <v>0</v>
      </c>
      <c r="AB457" s="39">
        <v>0</v>
      </c>
      <c r="AC457" s="39">
        <v>0</v>
      </c>
      <c r="AD457" s="39"/>
      <c r="AE457" s="39"/>
      <c r="AF457" s="39"/>
      <c r="AG457" s="39">
        <v>0</v>
      </c>
      <c r="AH457" s="39">
        <v>0</v>
      </c>
      <c r="AI457" s="39">
        <v>0</v>
      </c>
      <c r="AJ457" s="39">
        <v>0</v>
      </c>
      <c r="AK457" s="39">
        <v>0</v>
      </c>
      <c r="AL457" s="39">
        <v>0</v>
      </c>
    </row>
    <row r="458" spans="1:38" ht="19.5" customHeight="1" x14ac:dyDescent="0.2">
      <c r="D458" s="47" t="s">
        <v>136</v>
      </c>
      <c r="F458" s="48">
        <v>14</v>
      </c>
      <c r="G458" s="48">
        <v>349</v>
      </c>
      <c r="H458" s="48">
        <v>352</v>
      </c>
      <c r="I458" s="48">
        <v>11</v>
      </c>
      <c r="J458" s="48">
        <v>0</v>
      </c>
      <c r="K458" s="48">
        <v>0</v>
      </c>
      <c r="L458" s="49"/>
      <c r="M458" s="49"/>
      <c r="N458" s="49"/>
      <c r="O458" s="48">
        <v>0</v>
      </c>
      <c r="P458" s="48">
        <v>2</v>
      </c>
      <c r="Q458" s="48">
        <v>2</v>
      </c>
      <c r="R458" s="48">
        <v>0</v>
      </c>
      <c r="S458" s="48">
        <v>0</v>
      </c>
      <c r="T458" s="48">
        <v>0</v>
      </c>
      <c r="U458" s="49"/>
      <c r="V458" s="49"/>
      <c r="W458" s="49"/>
      <c r="X458" s="48">
        <v>0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9"/>
      <c r="AE458" s="49"/>
      <c r="AF458" s="49"/>
      <c r="AG458" s="48">
        <v>0</v>
      </c>
      <c r="AH458" s="48">
        <v>0</v>
      </c>
      <c r="AI458" s="48">
        <v>0</v>
      </c>
      <c r="AJ458" s="48">
        <v>0</v>
      </c>
      <c r="AK458" s="48">
        <v>0</v>
      </c>
      <c r="AL458" s="48">
        <v>0</v>
      </c>
    </row>
    <row r="459" spans="1:38" ht="20.100000000000001" customHeight="1" x14ac:dyDescent="0.2">
      <c r="D459" s="2" t="s">
        <v>100</v>
      </c>
      <c r="F459" s="39">
        <v>13</v>
      </c>
      <c r="G459" s="39">
        <v>352</v>
      </c>
      <c r="H459" s="39">
        <v>361</v>
      </c>
      <c r="I459" s="39">
        <v>4</v>
      </c>
      <c r="J459" s="39">
        <v>0</v>
      </c>
      <c r="K459" s="39">
        <v>0</v>
      </c>
      <c r="L459" s="39"/>
      <c r="M459" s="39"/>
      <c r="N459" s="39"/>
      <c r="O459" s="39">
        <v>0</v>
      </c>
      <c r="P459" s="39">
        <v>0</v>
      </c>
      <c r="Q459" s="39">
        <v>0</v>
      </c>
      <c r="R459" s="39">
        <v>0</v>
      </c>
      <c r="S459" s="39">
        <v>0</v>
      </c>
      <c r="T459" s="39">
        <v>0</v>
      </c>
      <c r="U459" s="39"/>
      <c r="V459" s="39"/>
      <c r="W459" s="39"/>
      <c r="X459" s="39">
        <v>0</v>
      </c>
      <c r="Y459" s="39">
        <v>2</v>
      </c>
      <c r="Z459" s="39">
        <v>2</v>
      </c>
      <c r="AA459" s="39">
        <v>0</v>
      </c>
      <c r="AB459" s="39">
        <v>0</v>
      </c>
      <c r="AC459" s="39">
        <v>0</v>
      </c>
      <c r="AD459" s="39"/>
      <c r="AE459" s="39"/>
      <c r="AF459" s="39"/>
      <c r="AG459" s="39">
        <v>0</v>
      </c>
      <c r="AH459" s="39">
        <v>0</v>
      </c>
      <c r="AI459" s="39">
        <v>0</v>
      </c>
      <c r="AJ459" s="39">
        <v>0</v>
      </c>
      <c r="AK459" s="39">
        <v>0</v>
      </c>
      <c r="AL459" s="39">
        <v>0</v>
      </c>
    </row>
    <row r="460" spans="1:38" ht="19.5" customHeight="1" x14ac:dyDescent="0.2">
      <c r="D460" s="47" t="s">
        <v>115</v>
      </c>
      <c r="F460" s="48">
        <v>11</v>
      </c>
      <c r="G460" s="48">
        <v>341</v>
      </c>
      <c r="H460" s="48">
        <v>344</v>
      </c>
      <c r="I460" s="48">
        <v>8</v>
      </c>
      <c r="J460" s="48">
        <v>0</v>
      </c>
      <c r="K460" s="48">
        <v>0</v>
      </c>
      <c r="L460" s="49"/>
      <c r="M460" s="49"/>
      <c r="N460" s="49"/>
      <c r="O460" s="48">
        <v>0</v>
      </c>
      <c r="P460" s="48">
        <v>14</v>
      </c>
      <c r="Q460" s="48">
        <v>14</v>
      </c>
      <c r="R460" s="48">
        <v>0</v>
      </c>
      <c r="S460" s="48">
        <v>0</v>
      </c>
      <c r="T460" s="48">
        <v>0</v>
      </c>
      <c r="U460" s="49"/>
      <c r="V460" s="49"/>
      <c r="W460" s="49"/>
      <c r="X460" s="48">
        <v>0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9"/>
      <c r="AE460" s="49"/>
      <c r="AF460" s="49"/>
      <c r="AG460" s="48">
        <v>0</v>
      </c>
      <c r="AH460" s="48">
        <v>0</v>
      </c>
      <c r="AI460" s="48">
        <v>0</v>
      </c>
      <c r="AJ460" s="48">
        <v>0</v>
      </c>
      <c r="AK460" s="48">
        <v>0</v>
      </c>
      <c r="AL460" s="48">
        <v>0</v>
      </c>
    </row>
    <row r="461" spans="1:38" ht="20.100000000000001" customHeight="1" x14ac:dyDescent="0.2">
      <c r="D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</row>
    <row r="462" spans="1:38" s="1" customFormat="1" ht="20.100000000000001" customHeight="1" x14ac:dyDescent="0.25">
      <c r="A462" s="3"/>
      <c r="B462" s="6"/>
      <c r="C462" s="51" t="s">
        <v>120</v>
      </c>
      <c r="D462" s="52"/>
      <c r="E462" s="5"/>
      <c r="F462" s="53">
        <v>102</v>
      </c>
      <c r="G462" s="53">
        <v>2085</v>
      </c>
      <c r="H462" s="53">
        <v>2117</v>
      </c>
      <c r="I462" s="53">
        <v>70</v>
      </c>
      <c r="J462" s="53">
        <v>0</v>
      </c>
      <c r="K462" s="53">
        <v>0</v>
      </c>
      <c r="L462" s="54"/>
      <c r="M462" s="54"/>
      <c r="N462" s="54"/>
      <c r="O462" s="53">
        <v>0</v>
      </c>
      <c r="P462" s="53">
        <v>41</v>
      </c>
      <c r="Q462" s="53">
        <v>40</v>
      </c>
      <c r="R462" s="53">
        <v>1</v>
      </c>
      <c r="S462" s="53">
        <v>0</v>
      </c>
      <c r="T462" s="53">
        <v>0</v>
      </c>
      <c r="U462" s="54"/>
      <c r="V462" s="54"/>
      <c r="W462" s="54"/>
      <c r="X462" s="53">
        <v>0</v>
      </c>
      <c r="Y462" s="53">
        <v>4</v>
      </c>
      <c r="Z462" s="53">
        <v>4</v>
      </c>
      <c r="AA462" s="53">
        <v>0</v>
      </c>
      <c r="AB462" s="53">
        <v>0</v>
      </c>
      <c r="AC462" s="53">
        <v>0</v>
      </c>
      <c r="AD462" s="54"/>
      <c r="AE462" s="54"/>
      <c r="AF462" s="54"/>
      <c r="AG462" s="53">
        <v>0</v>
      </c>
      <c r="AH462" s="53">
        <v>0</v>
      </c>
      <c r="AI462" s="53">
        <v>0</v>
      </c>
      <c r="AJ462" s="53">
        <v>0</v>
      </c>
      <c r="AK462" s="53">
        <v>0</v>
      </c>
      <c r="AL462" s="53">
        <v>0</v>
      </c>
    </row>
    <row r="463" spans="1:38" ht="20.100000000000001" customHeight="1" x14ac:dyDescent="0.2">
      <c r="D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</row>
    <row r="464" spans="1:38" ht="20.100000000000001" customHeight="1" x14ac:dyDescent="0.2">
      <c r="C464" s="3" t="s">
        <v>249</v>
      </c>
      <c r="D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</row>
    <row r="465" spans="1:38" ht="20.100000000000001" customHeight="1" x14ac:dyDescent="0.2">
      <c r="D465" s="2" t="s">
        <v>122</v>
      </c>
      <c r="F465" s="39">
        <v>11</v>
      </c>
      <c r="G465" s="39">
        <v>231</v>
      </c>
      <c r="H465" s="39">
        <v>232</v>
      </c>
      <c r="I465" s="39">
        <v>10</v>
      </c>
      <c r="J465" s="39">
        <v>0</v>
      </c>
      <c r="K465" s="39">
        <v>0</v>
      </c>
      <c r="L465" s="39"/>
      <c r="M465" s="39"/>
      <c r="N465" s="39"/>
      <c r="O465" s="39">
        <v>6</v>
      </c>
      <c r="P465" s="39">
        <v>148</v>
      </c>
      <c r="Q465" s="39">
        <v>148</v>
      </c>
      <c r="R465" s="39">
        <v>6</v>
      </c>
      <c r="S465" s="39">
        <v>0</v>
      </c>
      <c r="T465" s="39">
        <v>0</v>
      </c>
      <c r="U465" s="39"/>
      <c r="V465" s="39"/>
      <c r="W465" s="39"/>
      <c r="X465" s="39">
        <v>2</v>
      </c>
      <c r="Y465" s="39">
        <v>83</v>
      </c>
      <c r="Z465" s="39">
        <v>81</v>
      </c>
      <c r="AA465" s="39">
        <v>4</v>
      </c>
      <c r="AB465" s="39">
        <v>0</v>
      </c>
      <c r="AC465" s="39">
        <v>0</v>
      </c>
      <c r="AD465" s="39"/>
      <c r="AE465" s="39"/>
      <c r="AF465" s="39"/>
      <c r="AG465" s="39">
        <v>3</v>
      </c>
      <c r="AH465" s="39">
        <v>20</v>
      </c>
      <c r="AI465" s="39">
        <v>23</v>
      </c>
      <c r="AJ465" s="39">
        <v>0</v>
      </c>
      <c r="AK465" s="39">
        <v>0</v>
      </c>
      <c r="AL465" s="39">
        <v>0</v>
      </c>
    </row>
    <row r="466" spans="1:38" ht="19.5" customHeight="1" x14ac:dyDescent="0.2">
      <c r="D466" s="47" t="s">
        <v>135</v>
      </c>
      <c r="F466" s="48">
        <v>5</v>
      </c>
      <c r="G466" s="48">
        <v>259</v>
      </c>
      <c r="H466" s="48">
        <v>256</v>
      </c>
      <c r="I466" s="48">
        <v>8</v>
      </c>
      <c r="J466" s="48">
        <v>0</v>
      </c>
      <c r="K466" s="48">
        <v>0</v>
      </c>
      <c r="L466" s="49"/>
      <c r="M466" s="49"/>
      <c r="N466" s="49"/>
      <c r="O466" s="48">
        <v>4</v>
      </c>
      <c r="P466" s="48">
        <v>112</v>
      </c>
      <c r="Q466" s="48">
        <v>113</v>
      </c>
      <c r="R466" s="48">
        <v>3</v>
      </c>
      <c r="S466" s="48">
        <v>0</v>
      </c>
      <c r="T466" s="48">
        <v>0</v>
      </c>
      <c r="U466" s="49"/>
      <c r="V466" s="49"/>
      <c r="W466" s="49"/>
      <c r="X466" s="48">
        <v>1</v>
      </c>
      <c r="Y466" s="48">
        <v>70</v>
      </c>
      <c r="Z466" s="48">
        <v>69</v>
      </c>
      <c r="AA466" s="48">
        <v>2</v>
      </c>
      <c r="AB466" s="48">
        <v>0</v>
      </c>
      <c r="AC466" s="48">
        <v>0</v>
      </c>
      <c r="AD466" s="49"/>
      <c r="AE466" s="49"/>
      <c r="AF466" s="49"/>
      <c r="AG466" s="48">
        <v>1</v>
      </c>
      <c r="AH466" s="48">
        <v>29</v>
      </c>
      <c r="AI466" s="48">
        <v>29</v>
      </c>
      <c r="AJ466" s="48">
        <v>1</v>
      </c>
      <c r="AK466" s="48">
        <v>0</v>
      </c>
      <c r="AL466" s="48">
        <v>0</v>
      </c>
    </row>
    <row r="467" spans="1:38" ht="20.100000000000001" customHeight="1" x14ac:dyDescent="0.2">
      <c r="B467" s="5"/>
      <c r="D467" s="2" t="s">
        <v>113</v>
      </c>
      <c r="F467" s="39">
        <v>3</v>
      </c>
      <c r="G467" s="39">
        <v>232</v>
      </c>
      <c r="H467" s="39">
        <v>233</v>
      </c>
      <c r="I467" s="39">
        <v>2</v>
      </c>
      <c r="J467" s="39">
        <v>0</v>
      </c>
      <c r="K467" s="39">
        <v>0</v>
      </c>
      <c r="L467" s="39"/>
      <c r="M467" s="39"/>
      <c r="N467" s="39"/>
      <c r="O467" s="39">
        <v>7</v>
      </c>
      <c r="P467" s="39">
        <v>127</v>
      </c>
      <c r="Q467" s="39">
        <v>133</v>
      </c>
      <c r="R467" s="39">
        <v>1</v>
      </c>
      <c r="S467" s="39">
        <v>0</v>
      </c>
      <c r="T467" s="39">
        <v>0</v>
      </c>
      <c r="U467" s="39"/>
      <c r="V467" s="39"/>
      <c r="W467" s="39"/>
      <c r="X467" s="39">
        <v>0</v>
      </c>
      <c r="Y467" s="39">
        <v>90</v>
      </c>
      <c r="Z467" s="39">
        <v>89</v>
      </c>
      <c r="AA467" s="39">
        <v>1</v>
      </c>
      <c r="AB467" s="39">
        <v>0</v>
      </c>
      <c r="AC467" s="39">
        <v>0</v>
      </c>
      <c r="AD467" s="39"/>
      <c r="AE467" s="39"/>
      <c r="AF467" s="39"/>
      <c r="AG467" s="39">
        <v>0</v>
      </c>
      <c r="AH467" s="39">
        <v>26</v>
      </c>
      <c r="AI467" s="39">
        <v>26</v>
      </c>
      <c r="AJ467" s="39">
        <v>0</v>
      </c>
      <c r="AK467" s="39">
        <v>0</v>
      </c>
      <c r="AL467" s="39">
        <v>0</v>
      </c>
    </row>
    <row r="468" spans="1:38" ht="19.5" customHeight="1" x14ac:dyDescent="0.2">
      <c r="D468" s="47" t="s">
        <v>136</v>
      </c>
      <c r="F468" s="48">
        <v>6</v>
      </c>
      <c r="G468" s="48">
        <v>201</v>
      </c>
      <c r="H468" s="48">
        <v>205</v>
      </c>
      <c r="I468" s="48">
        <v>2</v>
      </c>
      <c r="J468" s="48">
        <v>0</v>
      </c>
      <c r="K468" s="48">
        <v>0</v>
      </c>
      <c r="L468" s="49"/>
      <c r="M468" s="49"/>
      <c r="N468" s="49"/>
      <c r="O468" s="48">
        <v>8</v>
      </c>
      <c r="P468" s="48">
        <v>164</v>
      </c>
      <c r="Q468" s="48">
        <v>170</v>
      </c>
      <c r="R468" s="48">
        <v>2</v>
      </c>
      <c r="S468" s="48">
        <v>0</v>
      </c>
      <c r="T468" s="48">
        <v>0</v>
      </c>
      <c r="U468" s="49"/>
      <c r="V468" s="49"/>
      <c r="W468" s="49"/>
      <c r="X468" s="48">
        <v>0</v>
      </c>
      <c r="Y468" s="48">
        <v>86</v>
      </c>
      <c r="Z468" s="48">
        <v>83</v>
      </c>
      <c r="AA468" s="48">
        <v>3</v>
      </c>
      <c r="AB468" s="48">
        <v>0</v>
      </c>
      <c r="AC468" s="48">
        <v>0</v>
      </c>
      <c r="AD468" s="49"/>
      <c r="AE468" s="49"/>
      <c r="AF468" s="49"/>
      <c r="AG468" s="48">
        <v>0</v>
      </c>
      <c r="AH468" s="48">
        <v>29</v>
      </c>
      <c r="AI468" s="48">
        <v>25</v>
      </c>
      <c r="AJ468" s="48">
        <v>4</v>
      </c>
      <c r="AK468" s="48">
        <v>0</v>
      </c>
      <c r="AL468" s="48">
        <v>0</v>
      </c>
    </row>
    <row r="469" spans="1:38" ht="20.100000000000001" customHeight="1" x14ac:dyDescent="0.2">
      <c r="B469" s="5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</row>
    <row r="470" spans="1:38" s="1" customFormat="1" ht="20.100000000000001" customHeight="1" x14ac:dyDescent="0.25">
      <c r="A470" s="3"/>
      <c r="B470" s="6"/>
      <c r="C470" s="51" t="s">
        <v>250</v>
      </c>
      <c r="D470" s="52"/>
      <c r="E470" s="5"/>
      <c r="F470" s="53">
        <v>25</v>
      </c>
      <c r="G470" s="53">
        <v>923</v>
      </c>
      <c r="H470" s="53">
        <v>926</v>
      </c>
      <c r="I470" s="53">
        <v>22</v>
      </c>
      <c r="J470" s="53">
        <v>0</v>
      </c>
      <c r="K470" s="53">
        <v>0</v>
      </c>
      <c r="L470" s="54"/>
      <c r="M470" s="54"/>
      <c r="N470" s="54"/>
      <c r="O470" s="53">
        <v>25</v>
      </c>
      <c r="P470" s="53">
        <v>551</v>
      </c>
      <c r="Q470" s="53">
        <v>564</v>
      </c>
      <c r="R470" s="53">
        <v>12</v>
      </c>
      <c r="S470" s="53">
        <v>0</v>
      </c>
      <c r="T470" s="53">
        <v>0</v>
      </c>
      <c r="U470" s="54"/>
      <c r="V470" s="54"/>
      <c r="W470" s="54"/>
      <c r="X470" s="53">
        <v>3</v>
      </c>
      <c r="Y470" s="53">
        <v>329</v>
      </c>
      <c r="Z470" s="53">
        <v>322</v>
      </c>
      <c r="AA470" s="53">
        <v>10</v>
      </c>
      <c r="AB470" s="53">
        <v>0</v>
      </c>
      <c r="AC470" s="53">
        <v>0</v>
      </c>
      <c r="AD470" s="54"/>
      <c r="AE470" s="54"/>
      <c r="AF470" s="54"/>
      <c r="AG470" s="53">
        <v>4</v>
      </c>
      <c r="AH470" s="53">
        <v>104</v>
      </c>
      <c r="AI470" s="53">
        <v>103</v>
      </c>
      <c r="AJ470" s="53">
        <v>5</v>
      </c>
      <c r="AK470" s="53">
        <v>0</v>
      </c>
      <c r="AL470" s="53">
        <v>0</v>
      </c>
    </row>
    <row r="471" spans="1:38" ht="20.100000000000001" customHeight="1" x14ac:dyDescent="0.2">
      <c r="B471" s="5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</row>
    <row r="472" spans="1:38" ht="20.100000000000001" customHeight="1" x14ac:dyDescent="0.2">
      <c r="B472" s="5"/>
      <c r="C472" s="3" t="s">
        <v>154</v>
      </c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</row>
    <row r="473" spans="1:38" ht="20.100000000000001" customHeight="1" x14ac:dyDescent="0.2">
      <c r="B473" s="5"/>
      <c r="D473" s="60" t="s">
        <v>251</v>
      </c>
      <c r="F473" s="39">
        <v>7</v>
      </c>
      <c r="G473" s="39">
        <v>260</v>
      </c>
      <c r="H473" s="39">
        <v>262</v>
      </c>
      <c r="I473" s="39">
        <v>5</v>
      </c>
      <c r="J473" s="39">
        <v>0</v>
      </c>
      <c r="K473" s="39">
        <v>0</v>
      </c>
      <c r="L473" s="39"/>
      <c r="M473" s="39"/>
      <c r="N473" s="39"/>
      <c r="O473" s="39">
        <v>1</v>
      </c>
      <c r="P473" s="39">
        <v>53</v>
      </c>
      <c r="Q473" s="39">
        <v>52</v>
      </c>
      <c r="R473" s="39">
        <v>2</v>
      </c>
      <c r="S473" s="39">
        <v>0</v>
      </c>
      <c r="T473" s="39">
        <v>0</v>
      </c>
      <c r="U473" s="39"/>
      <c r="V473" s="39"/>
      <c r="W473" s="39"/>
      <c r="X473" s="39">
        <v>1</v>
      </c>
      <c r="Y473" s="39">
        <v>44</v>
      </c>
      <c r="Z473" s="39">
        <v>43</v>
      </c>
      <c r="AA473" s="39">
        <v>2</v>
      </c>
      <c r="AB473" s="39">
        <v>0</v>
      </c>
      <c r="AC473" s="39">
        <v>0</v>
      </c>
      <c r="AD473" s="39"/>
      <c r="AE473" s="39"/>
      <c r="AF473" s="39"/>
      <c r="AG473" s="39">
        <v>0</v>
      </c>
      <c r="AH473" s="39">
        <v>12</v>
      </c>
      <c r="AI473" s="39">
        <v>11</v>
      </c>
      <c r="AJ473" s="39">
        <v>1</v>
      </c>
      <c r="AK473" s="39">
        <v>0</v>
      </c>
      <c r="AL473" s="39">
        <v>0</v>
      </c>
    </row>
    <row r="474" spans="1:38" ht="19.5" customHeight="1" x14ac:dyDescent="0.2">
      <c r="D474" s="47" t="s">
        <v>252</v>
      </c>
      <c r="F474" s="48">
        <v>7</v>
      </c>
      <c r="G474" s="48">
        <v>264</v>
      </c>
      <c r="H474" s="48">
        <v>266</v>
      </c>
      <c r="I474" s="48">
        <v>5</v>
      </c>
      <c r="J474" s="48">
        <v>0</v>
      </c>
      <c r="K474" s="48">
        <v>0</v>
      </c>
      <c r="L474" s="49"/>
      <c r="M474" s="49"/>
      <c r="N474" s="49"/>
      <c r="O474" s="48">
        <v>4</v>
      </c>
      <c r="P474" s="48">
        <v>54</v>
      </c>
      <c r="Q474" s="48">
        <v>57</v>
      </c>
      <c r="R474" s="48">
        <v>1</v>
      </c>
      <c r="S474" s="48">
        <v>0</v>
      </c>
      <c r="T474" s="48">
        <v>0</v>
      </c>
      <c r="U474" s="49"/>
      <c r="V474" s="49"/>
      <c r="W474" s="49"/>
      <c r="X474" s="48">
        <v>0</v>
      </c>
      <c r="Y474" s="48">
        <v>31</v>
      </c>
      <c r="Z474" s="48">
        <v>28</v>
      </c>
      <c r="AA474" s="48">
        <v>3</v>
      </c>
      <c r="AB474" s="48">
        <v>0</v>
      </c>
      <c r="AC474" s="48">
        <v>0</v>
      </c>
      <c r="AD474" s="49"/>
      <c r="AE474" s="49"/>
      <c r="AF474" s="49"/>
      <c r="AG474" s="48">
        <v>0</v>
      </c>
      <c r="AH474" s="48">
        <v>17</v>
      </c>
      <c r="AI474" s="48">
        <v>17</v>
      </c>
      <c r="AJ474" s="48">
        <v>0</v>
      </c>
      <c r="AK474" s="48">
        <v>0</v>
      </c>
      <c r="AL474" s="48">
        <v>0</v>
      </c>
    </row>
    <row r="475" spans="1:38" ht="20.100000000000001" customHeight="1" x14ac:dyDescent="0.2">
      <c r="B475" s="5"/>
      <c r="D475" s="60" t="s">
        <v>253</v>
      </c>
      <c r="F475" s="39">
        <v>11</v>
      </c>
      <c r="G475" s="39">
        <v>280</v>
      </c>
      <c r="H475" s="39">
        <v>278</v>
      </c>
      <c r="I475" s="39">
        <v>13</v>
      </c>
      <c r="J475" s="39">
        <v>0</v>
      </c>
      <c r="K475" s="39">
        <v>0</v>
      </c>
      <c r="L475" s="39"/>
      <c r="M475" s="39"/>
      <c r="N475" s="39"/>
      <c r="O475" s="39">
        <v>2</v>
      </c>
      <c r="P475" s="39">
        <v>43</v>
      </c>
      <c r="Q475" s="39">
        <v>42</v>
      </c>
      <c r="R475" s="39">
        <v>3</v>
      </c>
      <c r="S475" s="39">
        <v>0</v>
      </c>
      <c r="T475" s="39">
        <v>0</v>
      </c>
      <c r="U475" s="39"/>
      <c r="V475" s="39"/>
      <c r="W475" s="39"/>
      <c r="X475" s="39">
        <v>0</v>
      </c>
      <c r="Y475" s="39">
        <v>34</v>
      </c>
      <c r="Z475" s="39">
        <v>34</v>
      </c>
      <c r="AA475" s="39">
        <v>0</v>
      </c>
      <c r="AB475" s="39">
        <v>0</v>
      </c>
      <c r="AC475" s="39">
        <v>0</v>
      </c>
      <c r="AD475" s="39"/>
      <c r="AE475" s="39"/>
      <c r="AF475" s="39"/>
      <c r="AG475" s="39">
        <v>0</v>
      </c>
      <c r="AH475" s="39">
        <v>9</v>
      </c>
      <c r="AI475" s="39">
        <v>9</v>
      </c>
      <c r="AJ475" s="39">
        <v>0</v>
      </c>
      <c r="AK475" s="39">
        <v>0</v>
      </c>
      <c r="AL475" s="39">
        <v>0</v>
      </c>
    </row>
    <row r="476" spans="1:38" ht="19.5" customHeight="1" x14ac:dyDescent="0.2">
      <c r="D476" s="47" t="s">
        <v>254</v>
      </c>
      <c r="F476" s="48">
        <v>7</v>
      </c>
      <c r="G476" s="48">
        <v>264</v>
      </c>
      <c r="H476" s="48">
        <v>267</v>
      </c>
      <c r="I476" s="48">
        <v>4</v>
      </c>
      <c r="J476" s="48">
        <v>0</v>
      </c>
      <c r="K476" s="48">
        <v>0</v>
      </c>
      <c r="L476" s="49"/>
      <c r="M476" s="49"/>
      <c r="N476" s="49"/>
      <c r="O476" s="48">
        <v>3</v>
      </c>
      <c r="P476" s="48">
        <v>51</v>
      </c>
      <c r="Q476" s="48">
        <v>53</v>
      </c>
      <c r="R476" s="48">
        <v>1</v>
      </c>
      <c r="S476" s="48">
        <v>0</v>
      </c>
      <c r="T476" s="48">
        <v>0</v>
      </c>
      <c r="U476" s="49"/>
      <c r="V476" s="49"/>
      <c r="W476" s="49"/>
      <c r="X476" s="48">
        <v>0</v>
      </c>
      <c r="Y476" s="48">
        <v>51</v>
      </c>
      <c r="Z476" s="48">
        <v>51</v>
      </c>
      <c r="AA476" s="48">
        <v>0</v>
      </c>
      <c r="AB476" s="48">
        <v>0</v>
      </c>
      <c r="AC476" s="48">
        <v>0</v>
      </c>
      <c r="AD476" s="49"/>
      <c r="AE476" s="49"/>
      <c r="AF476" s="49"/>
      <c r="AG476" s="48">
        <v>0</v>
      </c>
      <c r="AH476" s="48">
        <v>9</v>
      </c>
      <c r="AI476" s="48">
        <v>7</v>
      </c>
      <c r="AJ476" s="48">
        <v>2</v>
      </c>
      <c r="AK476" s="48">
        <v>0</v>
      </c>
      <c r="AL476" s="48">
        <v>0</v>
      </c>
    </row>
    <row r="477" spans="1:38" ht="20.100000000000001" customHeight="1" x14ac:dyDescent="0.2">
      <c r="D477" s="60" t="s">
        <v>255</v>
      </c>
      <c r="F477" s="39">
        <v>5</v>
      </c>
      <c r="G477" s="39">
        <v>260</v>
      </c>
      <c r="H477" s="39">
        <v>253</v>
      </c>
      <c r="I477" s="39">
        <v>12</v>
      </c>
      <c r="J477" s="39">
        <v>0</v>
      </c>
      <c r="K477" s="39">
        <v>0</v>
      </c>
      <c r="L477" s="39"/>
      <c r="M477" s="39"/>
      <c r="N477" s="39"/>
      <c r="O477" s="39">
        <v>3</v>
      </c>
      <c r="P477" s="39">
        <v>70</v>
      </c>
      <c r="Q477" s="39">
        <v>72</v>
      </c>
      <c r="R477" s="39">
        <v>1</v>
      </c>
      <c r="S477" s="39">
        <v>0</v>
      </c>
      <c r="T477" s="39">
        <v>0</v>
      </c>
      <c r="U477" s="39"/>
      <c r="V477" s="39"/>
      <c r="W477" s="39"/>
      <c r="X477" s="39">
        <v>0</v>
      </c>
      <c r="Y477" s="39">
        <v>38</v>
      </c>
      <c r="Z477" s="39">
        <v>36</v>
      </c>
      <c r="AA477" s="39">
        <v>2</v>
      </c>
      <c r="AB477" s="39">
        <v>0</v>
      </c>
      <c r="AC477" s="39">
        <v>0</v>
      </c>
      <c r="AD477" s="39"/>
      <c r="AE477" s="39"/>
      <c r="AF477" s="39"/>
      <c r="AG477" s="39">
        <v>0</v>
      </c>
      <c r="AH477" s="39">
        <v>9</v>
      </c>
      <c r="AI477" s="39">
        <v>9</v>
      </c>
      <c r="AJ477" s="39">
        <v>0</v>
      </c>
      <c r="AK477" s="39">
        <v>0</v>
      </c>
      <c r="AL477" s="39">
        <v>0</v>
      </c>
    </row>
    <row r="478" spans="1:38" ht="19.5" customHeight="1" x14ac:dyDescent="0.2">
      <c r="D478" s="47" t="s">
        <v>256</v>
      </c>
      <c r="F478" s="48">
        <v>12</v>
      </c>
      <c r="G478" s="48">
        <v>261</v>
      </c>
      <c r="H478" s="48">
        <v>266</v>
      </c>
      <c r="I478" s="48">
        <v>7</v>
      </c>
      <c r="J478" s="48">
        <v>0</v>
      </c>
      <c r="K478" s="48">
        <v>0</v>
      </c>
      <c r="L478" s="49"/>
      <c r="M478" s="49"/>
      <c r="N478" s="49"/>
      <c r="O478" s="48">
        <v>7</v>
      </c>
      <c r="P478" s="48">
        <v>45</v>
      </c>
      <c r="Q478" s="48">
        <v>51</v>
      </c>
      <c r="R478" s="48">
        <v>1</v>
      </c>
      <c r="S478" s="48">
        <v>0</v>
      </c>
      <c r="T478" s="48">
        <v>0</v>
      </c>
      <c r="U478" s="49"/>
      <c r="V478" s="49"/>
      <c r="W478" s="49"/>
      <c r="X478" s="48">
        <v>2</v>
      </c>
      <c r="Y478" s="48">
        <v>40</v>
      </c>
      <c r="Z478" s="48">
        <v>41</v>
      </c>
      <c r="AA478" s="48">
        <v>1</v>
      </c>
      <c r="AB478" s="48">
        <v>0</v>
      </c>
      <c r="AC478" s="48">
        <v>0</v>
      </c>
      <c r="AD478" s="49"/>
      <c r="AE478" s="49"/>
      <c r="AF478" s="49"/>
      <c r="AG478" s="48">
        <v>0</v>
      </c>
      <c r="AH478" s="48">
        <v>10</v>
      </c>
      <c r="AI478" s="48">
        <v>10</v>
      </c>
      <c r="AJ478" s="48">
        <v>0</v>
      </c>
      <c r="AK478" s="48">
        <v>0</v>
      </c>
      <c r="AL478" s="48">
        <v>0</v>
      </c>
    </row>
    <row r="479" spans="1:38" ht="20.100000000000001" customHeight="1" x14ac:dyDescent="0.2">
      <c r="D479" s="60" t="s">
        <v>257</v>
      </c>
      <c r="F479" s="39">
        <v>12</v>
      </c>
      <c r="G479" s="39">
        <v>327</v>
      </c>
      <c r="H479" s="39">
        <v>315</v>
      </c>
      <c r="I479" s="39">
        <v>24</v>
      </c>
      <c r="J479" s="39">
        <v>0</v>
      </c>
      <c r="K479" s="39">
        <v>0</v>
      </c>
      <c r="L479" s="39"/>
      <c r="M479" s="39"/>
      <c r="N479" s="39"/>
      <c r="O479" s="39">
        <v>4</v>
      </c>
      <c r="P479" s="39">
        <v>50</v>
      </c>
      <c r="Q479" s="39">
        <v>52</v>
      </c>
      <c r="R479" s="39">
        <v>2</v>
      </c>
      <c r="S479" s="39">
        <v>0</v>
      </c>
      <c r="T479" s="39">
        <v>0</v>
      </c>
      <c r="U479" s="39"/>
      <c r="V479" s="39"/>
      <c r="W479" s="39"/>
      <c r="X479" s="39">
        <v>0</v>
      </c>
      <c r="Y479" s="39">
        <v>49</v>
      </c>
      <c r="Z479" s="39">
        <v>45</v>
      </c>
      <c r="AA479" s="39">
        <v>4</v>
      </c>
      <c r="AB479" s="39">
        <v>0</v>
      </c>
      <c r="AC479" s="39">
        <v>0</v>
      </c>
      <c r="AD479" s="39"/>
      <c r="AE479" s="39"/>
      <c r="AF479" s="39"/>
      <c r="AG479" s="39">
        <v>2</v>
      </c>
      <c r="AH479" s="39">
        <v>32</v>
      </c>
      <c r="AI479" s="39">
        <v>31</v>
      </c>
      <c r="AJ479" s="39">
        <v>3</v>
      </c>
      <c r="AK479" s="39">
        <v>0</v>
      </c>
      <c r="AL479" s="39">
        <v>0</v>
      </c>
    </row>
    <row r="480" spans="1:38" ht="19.5" customHeight="1" x14ac:dyDescent="0.2">
      <c r="D480" s="47" t="s">
        <v>258</v>
      </c>
      <c r="F480" s="48">
        <v>8</v>
      </c>
      <c r="G480" s="48">
        <v>329</v>
      </c>
      <c r="H480" s="48">
        <v>322</v>
      </c>
      <c r="I480" s="48">
        <v>15</v>
      </c>
      <c r="J480" s="48">
        <v>0</v>
      </c>
      <c r="K480" s="48">
        <v>0</v>
      </c>
      <c r="L480" s="49"/>
      <c r="M480" s="49"/>
      <c r="N480" s="49"/>
      <c r="O480" s="48">
        <v>1</v>
      </c>
      <c r="P480" s="48">
        <v>48</v>
      </c>
      <c r="Q480" s="48">
        <v>48</v>
      </c>
      <c r="R480" s="48">
        <v>1</v>
      </c>
      <c r="S480" s="48">
        <v>0</v>
      </c>
      <c r="T480" s="48">
        <v>0</v>
      </c>
      <c r="U480" s="49"/>
      <c r="V480" s="49"/>
      <c r="W480" s="49"/>
      <c r="X480" s="48">
        <v>4</v>
      </c>
      <c r="Y480" s="48">
        <v>65</v>
      </c>
      <c r="Z480" s="48">
        <v>64</v>
      </c>
      <c r="AA480" s="48">
        <v>5</v>
      </c>
      <c r="AB480" s="48">
        <v>0</v>
      </c>
      <c r="AC480" s="48">
        <v>0</v>
      </c>
      <c r="AD480" s="49"/>
      <c r="AE480" s="49"/>
      <c r="AF480" s="49"/>
      <c r="AG480" s="48">
        <v>0</v>
      </c>
      <c r="AH480" s="48">
        <v>26</v>
      </c>
      <c r="AI480" s="48">
        <v>25</v>
      </c>
      <c r="AJ480" s="48">
        <v>1</v>
      </c>
      <c r="AK480" s="48">
        <v>0</v>
      </c>
      <c r="AL480" s="48">
        <v>0</v>
      </c>
    </row>
    <row r="481" spans="1:38" ht="20.100000000000001" customHeight="1" x14ac:dyDescent="0.2">
      <c r="D481" s="60" t="s">
        <v>259</v>
      </c>
      <c r="F481" s="39">
        <v>3</v>
      </c>
      <c r="G481" s="39">
        <v>299</v>
      </c>
      <c r="H481" s="39">
        <v>290</v>
      </c>
      <c r="I481" s="39">
        <v>12</v>
      </c>
      <c r="J481" s="39">
        <v>0</v>
      </c>
      <c r="K481" s="39">
        <v>0</v>
      </c>
      <c r="L481" s="39"/>
      <c r="M481" s="39"/>
      <c r="N481" s="39"/>
      <c r="O481" s="39">
        <v>2</v>
      </c>
      <c r="P481" s="39">
        <v>57</v>
      </c>
      <c r="Q481" s="39">
        <v>58</v>
      </c>
      <c r="R481" s="39">
        <v>1</v>
      </c>
      <c r="S481" s="39">
        <v>0</v>
      </c>
      <c r="T481" s="39">
        <v>0</v>
      </c>
      <c r="U481" s="39"/>
      <c r="V481" s="39"/>
      <c r="W481" s="39"/>
      <c r="X481" s="39">
        <v>4</v>
      </c>
      <c r="Y481" s="39">
        <v>60</v>
      </c>
      <c r="Z481" s="39">
        <v>60</v>
      </c>
      <c r="AA481" s="39">
        <v>4</v>
      </c>
      <c r="AB481" s="39">
        <v>0</v>
      </c>
      <c r="AC481" s="39">
        <v>0</v>
      </c>
      <c r="AD481" s="39"/>
      <c r="AE481" s="39"/>
      <c r="AF481" s="39"/>
      <c r="AG481" s="39">
        <v>0</v>
      </c>
      <c r="AH481" s="39">
        <v>34</v>
      </c>
      <c r="AI481" s="39">
        <v>31</v>
      </c>
      <c r="AJ481" s="39">
        <v>3</v>
      </c>
      <c r="AK481" s="39">
        <v>0</v>
      </c>
      <c r="AL481" s="39">
        <v>0</v>
      </c>
    </row>
    <row r="482" spans="1:38" ht="20.100000000000001" customHeight="1" x14ac:dyDescent="0.2"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</row>
    <row r="483" spans="1:38" s="1" customFormat="1" ht="20.100000000000001" customHeight="1" x14ac:dyDescent="0.25">
      <c r="A483" s="3"/>
      <c r="B483" s="6"/>
      <c r="C483" s="51" t="s">
        <v>159</v>
      </c>
      <c r="D483" s="52"/>
      <c r="E483" s="5"/>
      <c r="F483" s="53">
        <v>72</v>
      </c>
      <c r="G483" s="53">
        <v>2544</v>
      </c>
      <c r="H483" s="53">
        <v>2519</v>
      </c>
      <c r="I483" s="53">
        <v>97</v>
      </c>
      <c r="J483" s="53">
        <v>0</v>
      </c>
      <c r="K483" s="53">
        <v>0</v>
      </c>
      <c r="L483" s="54"/>
      <c r="M483" s="54"/>
      <c r="N483" s="54"/>
      <c r="O483" s="53">
        <v>27</v>
      </c>
      <c r="P483" s="53">
        <v>471</v>
      </c>
      <c r="Q483" s="53">
        <v>485</v>
      </c>
      <c r="R483" s="53">
        <v>13</v>
      </c>
      <c r="S483" s="53">
        <v>0</v>
      </c>
      <c r="T483" s="53">
        <v>0</v>
      </c>
      <c r="U483" s="54"/>
      <c r="V483" s="54"/>
      <c r="W483" s="54"/>
      <c r="X483" s="53">
        <v>11</v>
      </c>
      <c r="Y483" s="53">
        <v>412</v>
      </c>
      <c r="Z483" s="53">
        <v>402</v>
      </c>
      <c r="AA483" s="53">
        <v>21</v>
      </c>
      <c r="AB483" s="53">
        <v>0</v>
      </c>
      <c r="AC483" s="53">
        <v>0</v>
      </c>
      <c r="AD483" s="54"/>
      <c r="AE483" s="54"/>
      <c r="AF483" s="54"/>
      <c r="AG483" s="53">
        <v>2</v>
      </c>
      <c r="AH483" s="53">
        <v>158</v>
      </c>
      <c r="AI483" s="53">
        <v>150</v>
      </c>
      <c r="AJ483" s="53">
        <v>10</v>
      </c>
      <c r="AK483" s="53">
        <v>0</v>
      </c>
      <c r="AL483" s="53">
        <v>0</v>
      </c>
    </row>
    <row r="484" spans="1:38" s="1" customFormat="1" ht="20.100000000000001" customHeight="1" x14ac:dyDescent="0.2">
      <c r="A484" s="3"/>
      <c r="B484" s="6"/>
      <c r="C484" s="3"/>
      <c r="D484" s="3"/>
      <c r="E484" s="5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</row>
    <row r="485" spans="1:38" s="1" customFormat="1" ht="20.100000000000001" customHeight="1" x14ac:dyDescent="0.25">
      <c r="A485" s="3"/>
      <c r="B485" s="57" t="s">
        <v>260</v>
      </c>
      <c r="C485" s="58"/>
      <c r="D485" s="58"/>
      <c r="E485" s="5"/>
      <c r="F485" s="59">
        <v>199</v>
      </c>
      <c r="G485" s="59">
        <v>5552</v>
      </c>
      <c r="H485" s="59">
        <v>5562</v>
      </c>
      <c r="I485" s="59">
        <v>189</v>
      </c>
      <c r="J485" s="59">
        <v>0</v>
      </c>
      <c r="K485" s="59">
        <v>0</v>
      </c>
      <c r="L485" s="54"/>
      <c r="M485" s="54"/>
      <c r="N485" s="54"/>
      <c r="O485" s="59">
        <v>52</v>
      </c>
      <c r="P485" s="59">
        <v>1063</v>
      </c>
      <c r="Q485" s="59">
        <v>1089</v>
      </c>
      <c r="R485" s="59">
        <v>26</v>
      </c>
      <c r="S485" s="59">
        <v>0</v>
      </c>
      <c r="T485" s="59">
        <v>0</v>
      </c>
      <c r="U485" s="54"/>
      <c r="V485" s="54"/>
      <c r="W485" s="54"/>
      <c r="X485" s="59">
        <v>14</v>
      </c>
      <c r="Y485" s="59">
        <v>745</v>
      </c>
      <c r="Z485" s="59">
        <v>728</v>
      </c>
      <c r="AA485" s="59">
        <v>31</v>
      </c>
      <c r="AB485" s="59">
        <v>0</v>
      </c>
      <c r="AC485" s="59">
        <v>0</v>
      </c>
      <c r="AD485" s="54"/>
      <c r="AE485" s="54"/>
      <c r="AF485" s="54"/>
      <c r="AG485" s="59">
        <v>6</v>
      </c>
      <c r="AH485" s="59">
        <v>262</v>
      </c>
      <c r="AI485" s="59">
        <v>253</v>
      </c>
      <c r="AJ485" s="59">
        <v>15</v>
      </c>
      <c r="AK485" s="59">
        <v>0</v>
      </c>
      <c r="AL485" s="59">
        <v>0</v>
      </c>
    </row>
    <row r="486" spans="1:38" ht="20.100000000000001" customHeight="1" x14ac:dyDescent="0.2"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</row>
    <row r="487" spans="1:38" ht="20.100000000000001" customHeight="1" x14ac:dyDescent="0.2">
      <c r="B487" s="6" t="s">
        <v>261</v>
      </c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</row>
    <row r="488" spans="1:38" ht="20.100000000000001" customHeight="1" x14ac:dyDescent="0.2">
      <c r="C488" s="3" t="s">
        <v>154</v>
      </c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</row>
    <row r="489" spans="1:38" ht="20.100000000000001" customHeight="1" x14ac:dyDescent="0.2">
      <c r="D489" s="2" t="s">
        <v>96</v>
      </c>
      <c r="F489" s="39">
        <v>11</v>
      </c>
      <c r="G489" s="39">
        <v>365</v>
      </c>
      <c r="H489" s="39">
        <v>362</v>
      </c>
      <c r="I489" s="39">
        <v>14</v>
      </c>
      <c r="J489" s="39">
        <v>0</v>
      </c>
      <c r="K489" s="39">
        <v>0</v>
      </c>
      <c r="L489" s="39"/>
      <c r="M489" s="39"/>
      <c r="N489" s="39"/>
      <c r="O489" s="39">
        <v>2</v>
      </c>
      <c r="P489" s="39">
        <v>69</v>
      </c>
      <c r="Q489" s="39">
        <v>70</v>
      </c>
      <c r="R489" s="39">
        <v>1</v>
      </c>
      <c r="S489" s="39">
        <v>0</v>
      </c>
      <c r="T489" s="39">
        <v>0</v>
      </c>
      <c r="U489" s="39"/>
      <c r="V489" s="39"/>
      <c r="W489" s="39"/>
      <c r="X489" s="39">
        <v>4</v>
      </c>
      <c r="Y489" s="39">
        <v>148</v>
      </c>
      <c r="Z489" s="39">
        <v>145</v>
      </c>
      <c r="AA489" s="39">
        <v>7</v>
      </c>
      <c r="AB489" s="39">
        <v>0</v>
      </c>
      <c r="AC489" s="39">
        <v>0</v>
      </c>
      <c r="AD489" s="39"/>
      <c r="AE489" s="39"/>
      <c r="AF489" s="39"/>
      <c r="AG489" s="39">
        <v>1</v>
      </c>
      <c r="AH489" s="39">
        <v>24</v>
      </c>
      <c r="AI489" s="39">
        <v>25</v>
      </c>
      <c r="AJ489" s="39">
        <v>0</v>
      </c>
      <c r="AK489" s="39">
        <v>0</v>
      </c>
      <c r="AL489" s="39">
        <v>0</v>
      </c>
    </row>
    <row r="490" spans="1:38" ht="19.5" customHeight="1" x14ac:dyDescent="0.2">
      <c r="D490" s="47" t="s">
        <v>97</v>
      </c>
      <c r="F490" s="48">
        <v>9</v>
      </c>
      <c r="G490" s="48">
        <v>360</v>
      </c>
      <c r="H490" s="48">
        <v>363</v>
      </c>
      <c r="I490" s="48">
        <v>6</v>
      </c>
      <c r="J490" s="48">
        <v>0</v>
      </c>
      <c r="K490" s="48">
        <v>0</v>
      </c>
      <c r="L490" s="49"/>
      <c r="M490" s="49"/>
      <c r="N490" s="49"/>
      <c r="O490" s="48">
        <v>0</v>
      </c>
      <c r="P490" s="48">
        <v>83</v>
      </c>
      <c r="Q490" s="48">
        <v>82</v>
      </c>
      <c r="R490" s="48">
        <v>1</v>
      </c>
      <c r="S490" s="48">
        <v>0</v>
      </c>
      <c r="T490" s="48">
        <v>0</v>
      </c>
      <c r="U490" s="49"/>
      <c r="V490" s="49"/>
      <c r="W490" s="49"/>
      <c r="X490" s="48">
        <v>5</v>
      </c>
      <c r="Y490" s="48">
        <v>131</v>
      </c>
      <c r="Z490" s="48">
        <v>134</v>
      </c>
      <c r="AA490" s="48">
        <v>2</v>
      </c>
      <c r="AB490" s="48">
        <v>0</v>
      </c>
      <c r="AC490" s="48">
        <v>0</v>
      </c>
      <c r="AD490" s="49"/>
      <c r="AE490" s="49"/>
      <c r="AF490" s="49"/>
      <c r="AG490" s="48">
        <v>0</v>
      </c>
      <c r="AH490" s="48">
        <v>18</v>
      </c>
      <c r="AI490" s="48">
        <v>17</v>
      </c>
      <c r="AJ490" s="48">
        <v>1</v>
      </c>
      <c r="AK490" s="48">
        <v>0</v>
      </c>
      <c r="AL490" s="48">
        <v>0</v>
      </c>
    </row>
    <row r="491" spans="1:38" ht="20.100000000000001" customHeight="1" x14ac:dyDescent="0.2">
      <c r="B491" s="5"/>
      <c r="D491" s="2" t="s">
        <v>113</v>
      </c>
      <c r="F491" s="39">
        <v>195</v>
      </c>
      <c r="G491" s="39">
        <v>4246</v>
      </c>
      <c r="H491" s="39">
        <v>4279</v>
      </c>
      <c r="I491" s="39">
        <v>162</v>
      </c>
      <c r="J491" s="39">
        <v>0</v>
      </c>
      <c r="K491" s="39">
        <v>0</v>
      </c>
      <c r="L491" s="39"/>
      <c r="M491" s="39"/>
      <c r="N491" s="39"/>
      <c r="O491" s="39">
        <v>17</v>
      </c>
      <c r="P491" s="39">
        <v>494</v>
      </c>
      <c r="Q491" s="39">
        <v>503</v>
      </c>
      <c r="R491" s="39">
        <v>8</v>
      </c>
      <c r="S491" s="39">
        <v>0</v>
      </c>
      <c r="T491" s="39">
        <v>0</v>
      </c>
      <c r="U491" s="39"/>
      <c r="V491" s="39"/>
      <c r="W491" s="39"/>
      <c r="X491" s="39">
        <v>6</v>
      </c>
      <c r="Y491" s="39">
        <v>128</v>
      </c>
      <c r="Z491" s="39">
        <v>121</v>
      </c>
      <c r="AA491" s="39">
        <v>13</v>
      </c>
      <c r="AB491" s="39">
        <v>0</v>
      </c>
      <c r="AC491" s="39">
        <v>0</v>
      </c>
      <c r="AD491" s="39"/>
      <c r="AE491" s="39"/>
      <c r="AF491" s="39"/>
      <c r="AG491" s="39">
        <v>2</v>
      </c>
      <c r="AH491" s="39">
        <v>38</v>
      </c>
      <c r="AI491" s="39">
        <v>38</v>
      </c>
      <c r="AJ491" s="39">
        <v>2</v>
      </c>
      <c r="AK491" s="39">
        <v>0</v>
      </c>
      <c r="AL491" s="39">
        <v>0</v>
      </c>
    </row>
    <row r="492" spans="1:38" ht="19.5" customHeight="1" x14ac:dyDescent="0.2">
      <c r="D492" s="47" t="s">
        <v>136</v>
      </c>
      <c r="F492" s="48">
        <v>114</v>
      </c>
      <c r="G492" s="48">
        <v>4617</v>
      </c>
      <c r="H492" s="48">
        <v>4592</v>
      </c>
      <c r="I492" s="48">
        <v>139</v>
      </c>
      <c r="J492" s="48">
        <v>0</v>
      </c>
      <c r="K492" s="48">
        <v>0</v>
      </c>
      <c r="L492" s="49"/>
      <c r="M492" s="49"/>
      <c r="N492" s="49"/>
      <c r="O492" s="48">
        <v>5</v>
      </c>
      <c r="P492" s="48">
        <v>106</v>
      </c>
      <c r="Q492" s="48">
        <v>110</v>
      </c>
      <c r="R492" s="48">
        <v>1</v>
      </c>
      <c r="S492" s="48">
        <v>0</v>
      </c>
      <c r="T492" s="48">
        <v>0</v>
      </c>
      <c r="U492" s="49"/>
      <c r="V492" s="49"/>
      <c r="W492" s="49"/>
      <c r="X492" s="48">
        <v>4</v>
      </c>
      <c r="Y492" s="48">
        <v>124</v>
      </c>
      <c r="Z492" s="48">
        <v>123</v>
      </c>
      <c r="AA492" s="48">
        <v>5</v>
      </c>
      <c r="AB492" s="48">
        <v>0</v>
      </c>
      <c r="AC492" s="48">
        <v>0</v>
      </c>
      <c r="AD492" s="49"/>
      <c r="AE492" s="49"/>
      <c r="AF492" s="49"/>
      <c r="AG492" s="48">
        <v>0</v>
      </c>
      <c r="AH492" s="48">
        <v>34</v>
      </c>
      <c r="AI492" s="48">
        <v>32</v>
      </c>
      <c r="AJ492" s="48">
        <v>2</v>
      </c>
      <c r="AK492" s="48">
        <v>0</v>
      </c>
      <c r="AL492" s="48">
        <v>0</v>
      </c>
    </row>
    <row r="493" spans="1:38" ht="20.100000000000001" customHeight="1" x14ac:dyDescent="0.2">
      <c r="D493" s="2" t="s">
        <v>114</v>
      </c>
      <c r="F493" s="39">
        <v>11</v>
      </c>
      <c r="G493" s="39">
        <v>224</v>
      </c>
      <c r="H493" s="39">
        <v>224</v>
      </c>
      <c r="I493" s="39">
        <v>11</v>
      </c>
      <c r="J493" s="39">
        <v>0</v>
      </c>
      <c r="K493" s="39">
        <v>0</v>
      </c>
      <c r="L493" s="39"/>
      <c r="M493" s="39"/>
      <c r="N493" s="39"/>
      <c r="O493" s="39">
        <v>2</v>
      </c>
      <c r="P493" s="39">
        <v>143</v>
      </c>
      <c r="Q493" s="39">
        <v>144</v>
      </c>
      <c r="R493" s="39">
        <v>1</v>
      </c>
      <c r="S493" s="39">
        <v>0</v>
      </c>
      <c r="T493" s="39">
        <v>0</v>
      </c>
      <c r="U493" s="39"/>
      <c r="V493" s="39"/>
      <c r="W493" s="39"/>
      <c r="X493" s="39">
        <v>2</v>
      </c>
      <c r="Y493" s="39">
        <v>89</v>
      </c>
      <c r="Z493" s="39">
        <v>85</v>
      </c>
      <c r="AA493" s="39">
        <v>6</v>
      </c>
      <c r="AB493" s="39">
        <v>0</v>
      </c>
      <c r="AC493" s="39">
        <v>0</v>
      </c>
      <c r="AD493" s="39"/>
      <c r="AE493" s="39"/>
      <c r="AF493" s="39"/>
      <c r="AG493" s="39">
        <v>0</v>
      </c>
      <c r="AH493" s="39">
        <v>26</v>
      </c>
      <c r="AI493" s="39">
        <v>25</v>
      </c>
      <c r="AJ493" s="39">
        <v>1</v>
      </c>
      <c r="AK493" s="39">
        <v>0</v>
      </c>
      <c r="AL493" s="39">
        <v>0</v>
      </c>
    </row>
    <row r="494" spans="1:38" ht="19.5" customHeight="1" x14ac:dyDescent="0.2">
      <c r="D494" s="47" t="s">
        <v>115</v>
      </c>
      <c r="F494" s="48">
        <v>7</v>
      </c>
      <c r="G494" s="48">
        <v>272</v>
      </c>
      <c r="H494" s="48">
        <v>269</v>
      </c>
      <c r="I494" s="48">
        <v>10</v>
      </c>
      <c r="J494" s="48">
        <v>0</v>
      </c>
      <c r="K494" s="48">
        <v>0</v>
      </c>
      <c r="L494" s="49"/>
      <c r="M494" s="49"/>
      <c r="N494" s="49"/>
      <c r="O494" s="48">
        <v>2</v>
      </c>
      <c r="P494" s="48">
        <v>118</v>
      </c>
      <c r="Q494" s="48">
        <v>120</v>
      </c>
      <c r="R494" s="48">
        <v>0</v>
      </c>
      <c r="S494" s="48">
        <v>0</v>
      </c>
      <c r="T494" s="48">
        <v>0</v>
      </c>
      <c r="U494" s="49"/>
      <c r="V494" s="49"/>
      <c r="W494" s="49"/>
      <c r="X494" s="48">
        <v>3</v>
      </c>
      <c r="Y494" s="48">
        <v>73</v>
      </c>
      <c r="Z494" s="48">
        <v>67</v>
      </c>
      <c r="AA494" s="48">
        <v>9</v>
      </c>
      <c r="AB494" s="48">
        <v>0</v>
      </c>
      <c r="AC494" s="48">
        <v>0</v>
      </c>
      <c r="AD494" s="49"/>
      <c r="AE494" s="49"/>
      <c r="AF494" s="49"/>
      <c r="AG494" s="48">
        <v>3</v>
      </c>
      <c r="AH494" s="48">
        <v>29</v>
      </c>
      <c r="AI494" s="48">
        <v>30</v>
      </c>
      <c r="AJ494" s="48">
        <v>2</v>
      </c>
      <c r="AK494" s="48">
        <v>0</v>
      </c>
      <c r="AL494" s="48">
        <v>0</v>
      </c>
    </row>
    <row r="495" spans="1:38" ht="20.100000000000001" customHeight="1" x14ac:dyDescent="0.2">
      <c r="D495" s="2" t="s">
        <v>102</v>
      </c>
      <c r="F495" s="39">
        <v>162</v>
      </c>
      <c r="G495" s="39">
        <v>4399</v>
      </c>
      <c r="H495" s="39">
        <v>4449</v>
      </c>
      <c r="I495" s="39">
        <v>112</v>
      </c>
      <c r="J495" s="39">
        <v>0</v>
      </c>
      <c r="K495" s="39">
        <v>0</v>
      </c>
      <c r="L495" s="39"/>
      <c r="M495" s="39"/>
      <c r="N495" s="39"/>
      <c r="O495" s="39">
        <v>12</v>
      </c>
      <c r="P495" s="39">
        <v>301</v>
      </c>
      <c r="Q495" s="39">
        <v>310</v>
      </c>
      <c r="R495" s="39">
        <v>3</v>
      </c>
      <c r="S495" s="39">
        <v>0</v>
      </c>
      <c r="T495" s="39">
        <v>0</v>
      </c>
      <c r="U495" s="39"/>
      <c r="V495" s="39"/>
      <c r="W495" s="39"/>
      <c r="X495" s="39">
        <v>8</v>
      </c>
      <c r="Y495" s="39">
        <v>133</v>
      </c>
      <c r="Z495" s="39">
        <v>137</v>
      </c>
      <c r="AA495" s="39">
        <v>4</v>
      </c>
      <c r="AB495" s="39">
        <v>0</v>
      </c>
      <c r="AC495" s="39">
        <v>0</v>
      </c>
      <c r="AD495" s="39"/>
      <c r="AE495" s="39"/>
      <c r="AF495" s="39"/>
      <c r="AG495" s="39">
        <v>0</v>
      </c>
      <c r="AH495" s="39">
        <v>42</v>
      </c>
      <c r="AI495" s="39">
        <v>41</v>
      </c>
      <c r="AJ495" s="39">
        <v>1</v>
      </c>
      <c r="AK495" s="39">
        <v>0</v>
      </c>
      <c r="AL495" s="39">
        <v>0</v>
      </c>
    </row>
    <row r="496" spans="1:38" ht="19.5" customHeight="1" x14ac:dyDescent="0.2">
      <c r="D496" s="47" t="s">
        <v>103</v>
      </c>
      <c r="F496" s="48">
        <v>7</v>
      </c>
      <c r="G496" s="48">
        <v>255</v>
      </c>
      <c r="H496" s="48">
        <v>255</v>
      </c>
      <c r="I496" s="48">
        <v>7</v>
      </c>
      <c r="J496" s="48">
        <v>0</v>
      </c>
      <c r="K496" s="48">
        <v>0</v>
      </c>
      <c r="L496" s="49"/>
      <c r="M496" s="49"/>
      <c r="N496" s="49"/>
      <c r="O496" s="48">
        <v>0</v>
      </c>
      <c r="P496" s="48">
        <v>100</v>
      </c>
      <c r="Q496" s="48">
        <v>100</v>
      </c>
      <c r="R496" s="48">
        <v>0</v>
      </c>
      <c r="S496" s="48">
        <v>0</v>
      </c>
      <c r="T496" s="48">
        <v>0</v>
      </c>
      <c r="U496" s="49"/>
      <c r="V496" s="49"/>
      <c r="W496" s="49"/>
      <c r="X496" s="48">
        <v>5</v>
      </c>
      <c r="Y496" s="48">
        <v>108</v>
      </c>
      <c r="Z496" s="48">
        <v>108</v>
      </c>
      <c r="AA496" s="48">
        <v>5</v>
      </c>
      <c r="AB496" s="48">
        <v>0</v>
      </c>
      <c r="AC496" s="48">
        <v>0</v>
      </c>
      <c r="AD496" s="49"/>
      <c r="AE496" s="49"/>
      <c r="AF496" s="49"/>
      <c r="AG496" s="48">
        <v>0</v>
      </c>
      <c r="AH496" s="48">
        <v>20</v>
      </c>
      <c r="AI496" s="48">
        <v>20</v>
      </c>
      <c r="AJ496" s="48">
        <v>0</v>
      </c>
      <c r="AK496" s="48">
        <v>0</v>
      </c>
      <c r="AL496" s="48">
        <v>0</v>
      </c>
    </row>
    <row r="497" spans="1:38" ht="20.100000000000001" customHeight="1" x14ac:dyDescent="0.2">
      <c r="B497" s="5"/>
      <c r="D497" s="2" t="s">
        <v>104</v>
      </c>
      <c r="F497" s="39">
        <v>60</v>
      </c>
      <c r="G497" s="39">
        <v>822</v>
      </c>
      <c r="H497" s="39">
        <v>833</v>
      </c>
      <c r="I497" s="39">
        <v>49</v>
      </c>
      <c r="J497" s="39">
        <v>0</v>
      </c>
      <c r="K497" s="39">
        <v>0</v>
      </c>
      <c r="L497" s="39"/>
      <c r="M497" s="39"/>
      <c r="N497" s="39"/>
      <c r="O497" s="39">
        <v>4</v>
      </c>
      <c r="P497" s="39">
        <v>96</v>
      </c>
      <c r="Q497" s="39">
        <v>98</v>
      </c>
      <c r="R497" s="39">
        <v>2</v>
      </c>
      <c r="S497" s="39">
        <v>0</v>
      </c>
      <c r="T497" s="39">
        <v>0</v>
      </c>
      <c r="U497" s="39"/>
      <c r="V497" s="39"/>
      <c r="W497" s="39"/>
      <c r="X497" s="39">
        <v>20</v>
      </c>
      <c r="Y497" s="39">
        <v>164</v>
      </c>
      <c r="Z497" s="39">
        <v>177</v>
      </c>
      <c r="AA497" s="39">
        <v>7</v>
      </c>
      <c r="AB497" s="39">
        <v>0</v>
      </c>
      <c r="AC497" s="39">
        <v>0</v>
      </c>
      <c r="AD497" s="39"/>
      <c r="AE497" s="39"/>
      <c r="AF497" s="39"/>
      <c r="AG497" s="39">
        <v>1</v>
      </c>
      <c r="AH497" s="39">
        <v>53</v>
      </c>
      <c r="AI497" s="39">
        <v>54</v>
      </c>
      <c r="AJ497" s="39">
        <v>0</v>
      </c>
      <c r="AK497" s="39">
        <v>0</v>
      </c>
      <c r="AL497" s="39">
        <v>0</v>
      </c>
    </row>
    <row r="498" spans="1:38" ht="19.5" customHeight="1" x14ac:dyDescent="0.2">
      <c r="D498" s="47" t="s">
        <v>117</v>
      </c>
      <c r="F498" s="48">
        <v>58</v>
      </c>
      <c r="G498" s="48">
        <v>787</v>
      </c>
      <c r="H498" s="48">
        <v>808</v>
      </c>
      <c r="I498" s="48">
        <v>37</v>
      </c>
      <c r="J498" s="48">
        <v>0</v>
      </c>
      <c r="K498" s="48">
        <v>0</v>
      </c>
      <c r="L498" s="49"/>
      <c r="M498" s="49"/>
      <c r="N498" s="49"/>
      <c r="O498" s="48">
        <v>4</v>
      </c>
      <c r="P498" s="48">
        <v>102</v>
      </c>
      <c r="Q498" s="48">
        <v>97</v>
      </c>
      <c r="R498" s="48">
        <v>9</v>
      </c>
      <c r="S498" s="48">
        <v>0</v>
      </c>
      <c r="T498" s="48">
        <v>0</v>
      </c>
      <c r="U498" s="49"/>
      <c r="V498" s="49"/>
      <c r="W498" s="49"/>
      <c r="X498" s="48">
        <v>10</v>
      </c>
      <c r="Y498" s="48">
        <v>181</v>
      </c>
      <c r="Z498" s="48">
        <v>172</v>
      </c>
      <c r="AA498" s="48">
        <v>19</v>
      </c>
      <c r="AB498" s="48">
        <v>0</v>
      </c>
      <c r="AC498" s="48">
        <v>0</v>
      </c>
      <c r="AD498" s="49"/>
      <c r="AE498" s="49"/>
      <c r="AF498" s="49"/>
      <c r="AG498" s="48">
        <v>3</v>
      </c>
      <c r="AH498" s="48">
        <v>56</v>
      </c>
      <c r="AI498" s="48">
        <v>58</v>
      </c>
      <c r="AJ498" s="48">
        <v>1</v>
      </c>
      <c r="AK498" s="48">
        <v>0</v>
      </c>
      <c r="AL498" s="48">
        <v>0</v>
      </c>
    </row>
    <row r="499" spans="1:38" ht="20.100000000000001" customHeight="1" x14ac:dyDescent="0.2">
      <c r="B499" s="5"/>
      <c r="D499" s="2" t="s">
        <v>156</v>
      </c>
      <c r="F499" s="39">
        <v>147</v>
      </c>
      <c r="G499" s="39">
        <v>4632</v>
      </c>
      <c r="H499" s="39">
        <v>4662</v>
      </c>
      <c r="I499" s="39">
        <v>117</v>
      </c>
      <c r="J499" s="39">
        <v>0</v>
      </c>
      <c r="K499" s="39">
        <v>0</v>
      </c>
      <c r="L499" s="39"/>
      <c r="M499" s="39"/>
      <c r="N499" s="39"/>
      <c r="O499" s="39">
        <v>9</v>
      </c>
      <c r="P499" s="39">
        <v>70</v>
      </c>
      <c r="Q499" s="39">
        <v>78</v>
      </c>
      <c r="R499" s="39">
        <v>1</v>
      </c>
      <c r="S499" s="39">
        <v>0</v>
      </c>
      <c r="T499" s="39">
        <v>0</v>
      </c>
      <c r="U499" s="39"/>
      <c r="V499" s="39"/>
      <c r="W499" s="39"/>
      <c r="X499" s="39">
        <v>3</v>
      </c>
      <c r="Y499" s="39">
        <v>143</v>
      </c>
      <c r="Z499" s="39">
        <v>132</v>
      </c>
      <c r="AA499" s="39">
        <v>14</v>
      </c>
      <c r="AB499" s="39">
        <v>0</v>
      </c>
      <c r="AC499" s="39">
        <v>0</v>
      </c>
      <c r="AD499" s="39"/>
      <c r="AE499" s="39"/>
      <c r="AF499" s="39"/>
      <c r="AG499" s="39">
        <v>3</v>
      </c>
      <c r="AH499" s="39">
        <v>47</v>
      </c>
      <c r="AI499" s="39">
        <v>47</v>
      </c>
      <c r="AJ499" s="39">
        <v>3</v>
      </c>
      <c r="AK499" s="39">
        <v>0</v>
      </c>
      <c r="AL499" s="39">
        <v>0</v>
      </c>
    </row>
    <row r="500" spans="1:38" ht="20.100000000000001" customHeight="1" x14ac:dyDescent="0.2">
      <c r="B500" s="5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</row>
    <row r="501" spans="1:38" s="1" customFormat="1" ht="20.100000000000001" customHeight="1" x14ac:dyDescent="0.25">
      <c r="A501" s="3"/>
      <c r="B501" s="6"/>
      <c r="C501" s="51" t="s">
        <v>159</v>
      </c>
      <c r="D501" s="52"/>
      <c r="E501" s="5"/>
      <c r="F501" s="53">
        <v>781</v>
      </c>
      <c r="G501" s="53">
        <v>20979</v>
      </c>
      <c r="H501" s="53">
        <v>21096</v>
      </c>
      <c r="I501" s="53">
        <v>664</v>
      </c>
      <c r="J501" s="53">
        <v>0</v>
      </c>
      <c r="K501" s="53">
        <v>0</v>
      </c>
      <c r="L501" s="54"/>
      <c r="M501" s="54"/>
      <c r="N501" s="54"/>
      <c r="O501" s="53">
        <v>57</v>
      </c>
      <c r="P501" s="53">
        <v>1682</v>
      </c>
      <c r="Q501" s="53">
        <v>1712</v>
      </c>
      <c r="R501" s="53">
        <v>27</v>
      </c>
      <c r="S501" s="53">
        <v>0</v>
      </c>
      <c r="T501" s="53">
        <v>0</v>
      </c>
      <c r="U501" s="54"/>
      <c r="V501" s="54"/>
      <c r="W501" s="54"/>
      <c r="X501" s="53">
        <v>70</v>
      </c>
      <c r="Y501" s="53">
        <v>1422</v>
      </c>
      <c r="Z501" s="53">
        <v>1401</v>
      </c>
      <c r="AA501" s="53">
        <v>91</v>
      </c>
      <c r="AB501" s="53">
        <v>0</v>
      </c>
      <c r="AC501" s="53">
        <v>0</v>
      </c>
      <c r="AD501" s="54"/>
      <c r="AE501" s="54"/>
      <c r="AF501" s="54"/>
      <c r="AG501" s="53">
        <v>13</v>
      </c>
      <c r="AH501" s="53">
        <v>387</v>
      </c>
      <c r="AI501" s="53">
        <v>387</v>
      </c>
      <c r="AJ501" s="53">
        <v>13</v>
      </c>
      <c r="AK501" s="53">
        <v>0</v>
      </c>
      <c r="AL501" s="53">
        <v>0</v>
      </c>
    </row>
    <row r="502" spans="1:38" s="1" customFormat="1" ht="20.100000000000001" customHeight="1" x14ac:dyDescent="0.2">
      <c r="A502" s="3"/>
      <c r="B502" s="6"/>
      <c r="C502" s="3"/>
      <c r="D502" s="3"/>
      <c r="E502" s="5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</row>
    <row r="503" spans="1:38" s="1" customFormat="1" ht="20.100000000000001" customHeight="1" x14ac:dyDescent="0.25">
      <c r="A503" s="3"/>
      <c r="B503" s="57" t="s">
        <v>262</v>
      </c>
      <c r="C503" s="58"/>
      <c r="D503" s="58"/>
      <c r="E503" s="5"/>
      <c r="F503" s="59">
        <v>781</v>
      </c>
      <c r="G503" s="59">
        <v>20979</v>
      </c>
      <c r="H503" s="59">
        <v>21096</v>
      </c>
      <c r="I503" s="59">
        <v>664</v>
      </c>
      <c r="J503" s="59">
        <v>0</v>
      </c>
      <c r="K503" s="59">
        <v>0</v>
      </c>
      <c r="L503" s="54"/>
      <c r="M503" s="54"/>
      <c r="N503" s="54"/>
      <c r="O503" s="59">
        <v>57</v>
      </c>
      <c r="P503" s="59">
        <v>1682</v>
      </c>
      <c r="Q503" s="59">
        <v>1712</v>
      </c>
      <c r="R503" s="59">
        <v>27</v>
      </c>
      <c r="S503" s="59">
        <v>0</v>
      </c>
      <c r="T503" s="59">
        <v>0</v>
      </c>
      <c r="U503" s="54"/>
      <c r="V503" s="54"/>
      <c r="W503" s="54"/>
      <c r="X503" s="59">
        <v>70</v>
      </c>
      <c r="Y503" s="59">
        <v>1422</v>
      </c>
      <c r="Z503" s="59">
        <v>1401</v>
      </c>
      <c r="AA503" s="59">
        <v>91</v>
      </c>
      <c r="AB503" s="59">
        <v>0</v>
      </c>
      <c r="AC503" s="59">
        <v>0</v>
      </c>
      <c r="AD503" s="54"/>
      <c r="AE503" s="54"/>
      <c r="AF503" s="54"/>
      <c r="AG503" s="59">
        <v>13</v>
      </c>
      <c r="AH503" s="59">
        <v>387</v>
      </c>
      <c r="AI503" s="59">
        <v>387</v>
      </c>
      <c r="AJ503" s="59">
        <v>13</v>
      </c>
      <c r="AK503" s="59">
        <v>0</v>
      </c>
      <c r="AL503" s="59">
        <v>0</v>
      </c>
    </row>
    <row r="504" spans="1:38" ht="20.100000000000001" customHeight="1" x14ac:dyDescent="0.2"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</row>
    <row r="505" spans="1:38" ht="20.100000000000001" customHeight="1" x14ac:dyDescent="0.2">
      <c r="B505" s="6" t="s">
        <v>263</v>
      </c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</row>
    <row r="506" spans="1:38" ht="20.100000000000001" customHeight="1" x14ac:dyDescent="0.2">
      <c r="C506" s="3" t="s">
        <v>154</v>
      </c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</row>
    <row r="507" spans="1:38" ht="20.100000000000001" customHeight="1" x14ac:dyDescent="0.2">
      <c r="D507" s="2" t="s">
        <v>122</v>
      </c>
      <c r="F507" s="39">
        <v>25</v>
      </c>
      <c r="G507" s="39">
        <v>265</v>
      </c>
      <c r="H507" s="39">
        <v>274</v>
      </c>
      <c r="I507" s="39">
        <v>16</v>
      </c>
      <c r="J507" s="39">
        <v>0</v>
      </c>
      <c r="K507" s="39">
        <v>0</v>
      </c>
      <c r="L507" s="39"/>
      <c r="M507" s="39"/>
      <c r="N507" s="39"/>
      <c r="O507" s="39">
        <v>1</v>
      </c>
      <c r="P507" s="39">
        <v>79</v>
      </c>
      <c r="Q507" s="39">
        <v>80</v>
      </c>
      <c r="R507" s="39">
        <v>0</v>
      </c>
      <c r="S507" s="39">
        <v>0</v>
      </c>
      <c r="T507" s="39">
        <v>0</v>
      </c>
      <c r="U507" s="39"/>
      <c r="V507" s="39"/>
      <c r="W507" s="39"/>
      <c r="X507" s="39">
        <v>8</v>
      </c>
      <c r="Y507" s="39">
        <v>58</v>
      </c>
      <c r="Z507" s="39">
        <v>61</v>
      </c>
      <c r="AA507" s="39">
        <v>5</v>
      </c>
      <c r="AB507" s="39">
        <v>0</v>
      </c>
      <c r="AC507" s="39">
        <v>0</v>
      </c>
      <c r="AD507" s="39"/>
      <c r="AE507" s="39"/>
      <c r="AF507" s="39"/>
      <c r="AG507" s="39">
        <v>0</v>
      </c>
      <c r="AH507" s="39">
        <v>1</v>
      </c>
      <c r="AI507" s="39">
        <v>1</v>
      </c>
      <c r="AJ507" s="39">
        <v>0</v>
      </c>
      <c r="AK507" s="39">
        <v>0</v>
      </c>
      <c r="AL507" s="39">
        <v>0</v>
      </c>
    </row>
    <row r="508" spans="1:38" ht="19.5" customHeight="1" x14ac:dyDescent="0.2">
      <c r="D508" s="47" t="s">
        <v>97</v>
      </c>
      <c r="F508" s="48">
        <v>15</v>
      </c>
      <c r="G508" s="48">
        <v>214</v>
      </c>
      <c r="H508" s="48">
        <v>222</v>
      </c>
      <c r="I508" s="48">
        <v>7</v>
      </c>
      <c r="J508" s="48">
        <v>0</v>
      </c>
      <c r="K508" s="48">
        <v>0</v>
      </c>
      <c r="L508" s="49"/>
      <c r="M508" s="49"/>
      <c r="N508" s="49"/>
      <c r="O508" s="48">
        <v>3</v>
      </c>
      <c r="P508" s="48">
        <v>86</v>
      </c>
      <c r="Q508" s="48">
        <v>85</v>
      </c>
      <c r="R508" s="48">
        <v>4</v>
      </c>
      <c r="S508" s="48">
        <v>0</v>
      </c>
      <c r="T508" s="48">
        <v>0</v>
      </c>
      <c r="U508" s="49"/>
      <c r="V508" s="49"/>
      <c r="W508" s="49"/>
      <c r="X508" s="48">
        <v>4</v>
      </c>
      <c r="Y508" s="48">
        <v>38</v>
      </c>
      <c r="Z508" s="48">
        <v>37</v>
      </c>
      <c r="AA508" s="48">
        <v>5</v>
      </c>
      <c r="AB508" s="48">
        <v>0</v>
      </c>
      <c r="AC508" s="48">
        <v>0</v>
      </c>
      <c r="AD508" s="49"/>
      <c r="AE508" s="49"/>
      <c r="AF508" s="49"/>
      <c r="AG508" s="48">
        <v>0</v>
      </c>
      <c r="AH508" s="48">
        <v>4</v>
      </c>
      <c r="AI508" s="48">
        <v>4</v>
      </c>
      <c r="AJ508" s="48">
        <v>0</v>
      </c>
      <c r="AK508" s="48">
        <v>0</v>
      </c>
      <c r="AL508" s="48">
        <v>0</v>
      </c>
    </row>
    <row r="509" spans="1:38" ht="20.100000000000001" customHeight="1" x14ac:dyDescent="0.2">
      <c r="D509" s="2" t="s">
        <v>98</v>
      </c>
      <c r="F509" s="39">
        <v>12</v>
      </c>
      <c r="G509" s="39">
        <v>232</v>
      </c>
      <c r="H509" s="39">
        <v>231</v>
      </c>
      <c r="I509" s="39">
        <v>13</v>
      </c>
      <c r="J509" s="39">
        <v>0</v>
      </c>
      <c r="K509" s="39">
        <v>0</v>
      </c>
      <c r="L509" s="39"/>
      <c r="M509" s="39"/>
      <c r="N509" s="39"/>
      <c r="O509" s="39">
        <v>4</v>
      </c>
      <c r="P509" s="39">
        <v>90</v>
      </c>
      <c r="Q509" s="39">
        <v>93</v>
      </c>
      <c r="R509" s="39">
        <v>1</v>
      </c>
      <c r="S509" s="39">
        <v>0</v>
      </c>
      <c r="T509" s="39">
        <v>0</v>
      </c>
      <c r="U509" s="39"/>
      <c r="V509" s="39"/>
      <c r="W509" s="39"/>
      <c r="X509" s="39">
        <v>3</v>
      </c>
      <c r="Y509" s="39">
        <v>50</v>
      </c>
      <c r="Z509" s="39">
        <v>51</v>
      </c>
      <c r="AA509" s="39">
        <v>2</v>
      </c>
      <c r="AB509" s="39">
        <v>0</v>
      </c>
      <c r="AC509" s="39">
        <v>0</v>
      </c>
      <c r="AD509" s="39"/>
      <c r="AE509" s="39"/>
      <c r="AF509" s="39"/>
      <c r="AG509" s="39">
        <v>0</v>
      </c>
      <c r="AH509" s="39">
        <v>6</v>
      </c>
      <c r="AI509" s="39">
        <v>6</v>
      </c>
      <c r="AJ509" s="39">
        <v>0</v>
      </c>
      <c r="AK509" s="39">
        <v>0</v>
      </c>
      <c r="AL509" s="39">
        <v>0</v>
      </c>
    </row>
    <row r="510" spans="1:38" ht="19.5" customHeight="1" x14ac:dyDescent="0.2">
      <c r="D510" s="47" t="s">
        <v>99</v>
      </c>
      <c r="F510" s="48">
        <v>39</v>
      </c>
      <c r="G510" s="48">
        <v>887</v>
      </c>
      <c r="H510" s="48">
        <v>896</v>
      </c>
      <c r="I510" s="48">
        <v>30</v>
      </c>
      <c r="J510" s="48">
        <v>0</v>
      </c>
      <c r="K510" s="48">
        <v>0</v>
      </c>
      <c r="L510" s="49"/>
      <c r="M510" s="49"/>
      <c r="N510" s="49"/>
      <c r="O510" s="48">
        <v>4</v>
      </c>
      <c r="P510" s="48">
        <v>137</v>
      </c>
      <c r="Q510" s="48">
        <v>138</v>
      </c>
      <c r="R510" s="48">
        <v>3</v>
      </c>
      <c r="S510" s="48">
        <v>0</v>
      </c>
      <c r="T510" s="48">
        <v>0</v>
      </c>
      <c r="U510" s="49"/>
      <c r="V510" s="49"/>
      <c r="W510" s="49"/>
      <c r="X510" s="48">
        <v>2</v>
      </c>
      <c r="Y510" s="48">
        <v>41</v>
      </c>
      <c r="Z510" s="48">
        <v>41</v>
      </c>
      <c r="AA510" s="48">
        <v>2</v>
      </c>
      <c r="AB510" s="48">
        <v>0</v>
      </c>
      <c r="AC510" s="48">
        <v>0</v>
      </c>
      <c r="AD510" s="49"/>
      <c r="AE510" s="49"/>
      <c r="AF510" s="49"/>
      <c r="AG510" s="48">
        <v>0</v>
      </c>
      <c r="AH510" s="48">
        <v>4</v>
      </c>
      <c r="AI510" s="48">
        <v>4</v>
      </c>
      <c r="AJ510" s="48">
        <v>0</v>
      </c>
      <c r="AK510" s="48">
        <v>0</v>
      </c>
      <c r="AL510" s="48">
        <v>0</v>
      </c>
    </row>
    <row r="511" spans="1:38" ht="20.100000000000001" customHeight="1" x14ac:dyDescent="0.2">
      <c r="D511" s="2" t="s">
        <v>114</v>
      </c>
      <c r="F511" s="39">
        <v>29</v>
      </c>
      <c r="G511" s="39">
        <v>962</v>
      </c>
      <c r="H511" s="39">
        <v>969</v>
      </c>
      <c r="I511" s="39">
        <v>22</v>
      </c>
      <c r="J511" s="39">
        <v>0</v>
      </c>
      <c r="K511" s="39">
        <v>0</v>
      </c>
      <c r="L511" s="39"/>
      <c r="M511" s="39"/>
      <c r="N511" s="39"/>
      <c r="O511" s="39">
        <v>0</v>
      </c>
      <c r="P511" s="39">
        <v>60</v>
      </c>
      <c r="Q511" s="39">
        <v>60</v>
      </c>
      <c r="R511" s="39">
        <v>0</v>
      </c>
      <c r="S511" s="39">
        <v>0</v>
      </c>
      <c r="T511" s="39">
        <v>0</v>
      </c>
      <c r="U511" s="39"/>
      <c r="V511" s="39"/>
      <c r="W511" s="39"/>
      <c r="X511" s="39">
        <v>1</v>
      </c>
      <c r="Y511" s="39">
        <v>47</v>
      </c>
      <c r="Z511" s="39">
        <v>46</v>
      </c>
      <c r="AA511" s="39">
        <v>2</v>
      </c>
      <c r="AB511" s="39">
        <v>0</v>
      </c>
      <c r="AC511" s="39">
        <v>0</v>
      </c>
      <c r="AD511" s="39"/>
      <c r="AE511" s="39"/>
      <c r="AF511" s="39"/>
      <c r="AG511" s="39">
        <v>0</v>
      </c>
      <c r="AH511" s="39">
        <v>4</v>
      </c>
      <c r="AI511" s="39">
        <v>4</v>
      </c>
      <c r="AJ511" s="39">
        <v>0</v>
      </c>
      <c r="AK511" s="39">
        <v>0</v>
      </c>
      <c r="AL511" s="39">
        <v>0</v>
      </c>
    </row>
    <row r="512" spans="1:38" ht="19.5" customHeight="1" x14ac:dyDescent="0.2">
      <c r="D512" s="47" t="s">
        <v>115</v>
      </c>
      <c r="F512" s="48">
        <v>60</v>
      </c>
      <c r="G512" s="48">
        <v>971</v>
      </c>
      <c r="H512" s="48">
        <v>968</v>
      </c>
      <c r="I512" s="48">
        <v>63</v>
      </c>
      <c r="J512" s="48">
        <v>0</v>
      </c>
      <c r="K512" s="48">
        <v>0</v>
      </c>
      <c r="L512" s="49"/>
      <c r="M512" s="49"/>
      <c r="N512" s="49"/>
      <c r="O512" s="48">
        <v>2</v>
      </c>
      <c r="P512" s="48">
        <v>51</v>
      </c>
      <c r="Q512" s="48">
        <v>53</v>
      </c>
      <c r="R512" s="48">
        <v>0</v>
      </c>
      <c r="S512" s="48">
        <v>0</v>
      </c>
      <c r="T512" s="48">
        <v>0</v>
      </c>
      <c r="U512" s="49"/>
      <c r="V512" s="49"/>
      <c r="W512" s="49"/>
      <c r="X512" s="48">
        <v>1</v>
      </c>
      <c r="Y512" s="48">
        <v>29</v>
      </c>
      <c r="Z512" s="48">
        <v>29</v>
      </c>
      <c r="AA512" s="48">
        <v>1</v>
      </c>
      <c r="AB512" s="48">
        <v>0</v>
      </c>
      <c r="AC512" s="48">
        <v>0</v>
      </c>
      <c r="AD512" s="49"/>
      <c r="AE512" s="49"/>
      <c r="AF512" s="49"/>
      <c r="AG512" s="48">
        <v>0</v>
      </c>
      <c r="AH512" s="48">
        <v>2</v>
      </c>
      <c r="AI512" s="48">
        <v>2</v>
      </c>
      <c r="AJ512" s="48">
        <v>0</v>
      </c>
      <c r="AK512" s="48">
        <v>0</v>
      </c>
      <c r="AL512" s="48">
        <v>0</v>
      </c>
    </row>
    <row r="513" spans="1:38" ht="20.100000000000001" customHeight="1" x14ac:dyDescent="0.2">
      <c r="D513" s="2" t="s">
        <v>116</v>
      </c>
      <c r="F513" s="39">
        <v>52</v>
      </c>
      <c r="G513" s="39">
        <v>973</v>
      </c>
      <c r="H513" s="39">
        <v>984</v>
      </c>
      <c r="I513" s="39">
        <v>41</v>
      </c>
      <c r="J513" s="39">
        <v>0</v>
      </c>
      <c r="K513" s="39">
        <v>0</v>
      </c>
      <c r="L513" s="39"/>
      <c r="M513" s="39"/>
      <c r="N513" s="39"/>
      <c r="O513" s="39">
        <v>0</v>
      </c>
      <c r="P513" s="39">
        <v>50</v>
      </c>
      <c r="Q513" s="39">
        <v>49</v>
      </c>
      <c r="R513" s="39">
        <v>1</v>
      </c>
      <c r="S513" s="39">
        <v>0</v>
      </c>
      <c r="T513" s="39">
        <v>0</v>
      </c>
      <c r="U513" s="39"/>
      <c r="V513" s="39"/>
      <c r="W513" s="39"/>
      <c r="X513" s="39">
        <v>1</v>
      </c>
      <c r="Y513" s="39">
        <v>35</v>
      </c>
      <c r="Z513" s="39">
        <v>34</v>
      </c>
      <c r="AA513" s="39">
        <v>2</v>
      </c>
      <c r="AB513" s="39">
        <v>0</v>
      </c>
      <c r="AC513" s="39">
        <v>0</v>
      </c>
      <c r="AD513" s="39"/>
      <c r="AE513" s="39"/>
      <c r="AF513" s="39"/>
      <c r="AG513" s="39">
        <v>0</v>
      </c>
      <c r="AH513" s="39">
        <v>1</v>
      </c>
      <c r="AI513" s="39">
        <v>1</v>
      </c>
      <c r="AJ513" s="39">
        <v>0</v>
      </c>
      <c r="AK513" s="39">
        <v>0</v>
      </c>
      <c r="AL513" s="39">
        <v>0</v>
      </c>
    </row>
    <row r="514" spans="1:38" ht="19.5" customHeight="1" x14ac:dyDescent="0.2">
      <c r="D514" s="47" t="s">
        <v>103</v>
      </c>
      <c r="F514" s="48">
        <v>24</v>
      </c>
      <c r="G514" s="48">
        <v>219</v>
      </c>
      <c r="H514" s="48">
        <v>212</v>
      </c>
      <c r="I514" s="48">
        <v>31</v>
      </c>
      <c r="J514" s="48">
        <v>0</v>
      </c>
      <c r="K514" s="48">
        <v>0</v>
      </c>
      <c r="L514" s="49"/>
      <c r="M514" s="49"/>
      <c r="N514" s="49"/>
      <c r="O514" s="48">
        <v>9</v>
      </c>
      <c r="P514" s="48">
        <v>70</v>
      </c>
      <c r="Q514" s="48">
        <v>68</v>
      </c>
      <c r="R514" s="48">
        <v>11</v>
      </c>
      <c r="S514" s="48">
        <v>0</v>
      </c>
      <c r="T514" s="48">
        <v>0</v>
      </c>
      <c r="U514" s="49"/>
      <c r="V514" s="49"/>
      <c r="W514" s="49"/>
      <c r="X514" s="48">
        <v>5</v>
      </c>
      <c r="Y514" s="48">
        <v>38</v>
      </c>
      <c r="Z514" s="48">
        <v>35</v>
      </c>
      <c r="AA514" s="48">
        <v>8</v>
      </c>
      <c r="AB514" s="48">
        <v>0</v>
      </c>
      <c r="AC514" s="48">
        <v>0</v>
      </c>
      <c r="AD514" s="49"/>
      <c r="AE514" s="49"/>
      <c r="AF514" s="49"/>
      <c r="AG514" s="48">
        <v>0</v>
      </c>
      <c r="AH514" s="48">
        <v>3</v>
      </c>
      <c r="AI514" s="48">
        <v>2</v>
      </c>
      <c r="AJ514" s="48">
        <v>1</v>
      </c>
      <c r="AK514" s="48">
        <v>0</v>
      </c>
      <c r="AL514" s="48">
        <v>0</v>
      </c>
    </row>
    <row r="515" spans="1:38" ht="20.100000000000001" customHeight="1" x14ac:dyDescent="0.2">
      <c r="D515" s="2" t="s">
        <v>104</v>
      </c>
      <c r="F515" s="39">
        <v>27</v>
      </c>
      <c r="G515" s="39">
        <v>935</v>
      </c>
      <c r="H515" s="39">
        <v>951</v>
      </c>
      <c r="I515" s="39">
        <v>11</v>
      </c>
      <c r="J515" s="39">
        <v>0</v>
      </c>
      <c r="K515" s="39">
        <v>0</v>
      </c>
      <c r="L515" s="39"/>
      <c r="M515" s="39"/>
      <c r="N515" s="39"/>
      <c r="O515" s="39">
        <v>2</v>
      </c>
      <c r="P515" s="39">
        <v>89</v>
      </c>
      <c r="Q515" s="39">
        <v>90</v>
      </c>
      <c r="R515" s="39">
        <v>1</v>
      </c>
      <c r="S515" s="39">
        <v>0</v>
      </c>
      <c r="T515" s="39">
        <v>0</v>
      </c>
      <c r="U515" s="39"/>
      <c r="V515" s="39"/>
      <c r="W515" s="39"/>
      <c r="X515" s="39">
        <v>0</v>
      </c>
      <c r="Y515" s="39">
        <v>41</v>
      </c>
      <c r="Z515" s="39">
        <v>41</v>
      </c>
      <c r="AA515" s="39">
        <v>0</v>
      </c>
      <c r="AB515" s="39">
        <v>0</v>
      </c>
      <c r="AC515" s="39">
        <v>0</v>
      </c>
      <c r="AD515" s="39"/>
      <c r="AE515" s="39"/>
      <c r="AF515" s="39"/>
      <c r="AG515" s="39">
        <v>0</v>
      </c>
      <c r="AH515" s="39">
        <v>2</v>
      </c>
      <c r="AI515" s="39">
        <v>2</v>
      </c>
      <c r="AJ515" s="39">
        <v>0</v>
      </c>
      <c r="AK515" s="39">
        <v>0</v>
      </c>
      <c r="AL515" s="39">
        <v>0</v>
      </c>
    </row>
    <row r="516" spans="1:38" ht="19.5" customHeight="1" x14ac:dyDescent="0.2">
      <c r="D516" s="47" t="s">
        <v>117</v>
      </c>
      <c r="F516" s="48">
        <v>8</v>
      </c>
      <c r="G516" s="48">
        <v>167</v>
      </c>
      <c r="H516" s="48">
        <v>165</v>
      </c>
      <c r="I516" s="48">
        <v>10</v>
      </c>
      <c r="J516" s="48">
        <v>0</v>
      </c>
      <c r="K516" s="48">
        <v>0</v>
      </c>
      <c r="L516" s="49"/>
      <c r="M516" s="49"/>
      <c r="N516" s="49"/>
      <c r="O516" s="48">
        <v>2</v>
      </c>
      <c r="P516" s="48">
        <v>122</v>
      </c>
      <c r="Q516" s="48">
        <v>124</v>
      </c>
      <c r="R516" s="48">
        <v>0</v>
      </c>
      <c r="S516" s="48">
        <v>0</v>
      </c>
      <c r="T516" s="48">
        <v>0</v>
      </c>
      <c r="U516" s="49"/>
      <c r="V516" s="49"/>
      <c r="W516" s="49"/>
      <c r="X516" s="48">
        <v>2</v>
      </c>
      <c r="Y516" s="48">
        <v>45</v>
      </c>
      <c r="Z516" s="48">
        <v>43</v>
      </c>
      <c r="AA516" s="48">
        <v>4</v>
      </c>
      <c r="AB516" s="48">
        <v>0</v>
      </c>
      <c r="AC516" s="48">
        <v>0</v>
      </c>
      <c r="AD516" s="49"/>
      <c r="AE516" s="49"/>
      <c r="AF516" s="49"/>
      <c r="AG516" s="48">
        <v>0</v>
      </c>
      <c r="AH516" s="48">
        <v>5</v>
      </c>
      <c r="AI516" s="48">
        <v>5</v>
      </c>
      <c r="AJ516" s="48">
        <v>0</v>
      </c>
      <c r="AK516" s="48">
        <v>0</v>
      </c>
      <c r="AL516" s="48">
        <v>0</v>
      </c>
    </row>
    <row r="517" spans="1:38" ht="20.100000000000001" customHeight="1" x14ac:dyDescent="0.2"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</row>
    <row r="518" spans="1:38" s="1" customFormat="1" ht="20.100000000000001" customHeight="1" x14ac:dyDescent="0.25">
      <c r="A518" s="3"/>
      <c r="B518" s="6"/>
      <c r="C518" s="51" t="s">
        <v>159</v>
      </c>
      <c r="D518" s="52"/>
      <c r="E518" s="5"/>
      <c r="F518" s="53">
        <v>291</v>
      </c>
      <c r="G518" s="53">
        <v>5825</v>
      </c>
      <c r="H518" s="53">
        <v>5872</v>
      </c>
      <c r="I518" s="53">
        <v>244</v>
      </c>
      <c r="J518" s="53">
        <v>0</v>
      </c>
      <c r="K518" s="53">
        <v>0</v>
      </c>
      <c r="L518" s="54"/>
      <c r="M518" s="54"/>
      <c r="N518" s="54"/>
      <c r="O518" s="53">
        <v>27</v>
      </c>
      <c r="P518" s="53">
        <v>834</v>
      </c>
      <c r="Q518" s="53">
        <v>840</v>
      </c>
      <c r="R518" s="53">
        <v>21</v>
      </c>
      <c r="S518" s="53">
        <v>0</v>
      </c>
      <c r="T518" s="53">
        <v>0</v>
      </c>
      <c r="U518" s="54"/>
      <c r="V518" s="54"/>
      <c r="W518" s="54"/>
      <c r="X518" s="53">
        <v>27</v>
      </c>
      <c r="Y518" s="53">
        <v>422</v>
      </c>
      <c r="Z518" s="53">
        <v>418</v>
      </c>
      <c r="AA518" s="53">
        <v>31</v>
      </c>
      <c r="AB518" s="53">
        <v>0</v>
      </c>
      <c r="AC518" s="53">
        <v>0</v>
      </c>
      <c r="AD518" s="54"/>
      <c r="AE518" s="54"/>
      <c r="AF518" s="54"/>
      <c r="AG518" s="53">
        <v>0</v>
      </c>
      <c r="AH518" s="53">
        <v>32</v>
      </c>
      <c r="AI518" s="53">
        <v>31</v>
      </c>
      <c r="AJ518" s="53">
        <v>1</v>
      </c>
      <c r="AK518" s="53">
        <v>0</v>
      </c>
      <c r="AL518" s="53">
        <v>0</v>
      </c>
    </row>
    <row r="519" spans="1:38" s="1" customFormat="1" ht="20.100000000000001" customHeight="1" x14ac:dyDescent="0.2">
      <c r="A519" s="3"/>
      <c r="B519" s="6"/>
      <c r="C519" s="3"/>
      <c r="D519" s="3"/>
      <c r="E519" s="5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</row>
    <row r="520" spans="1:38" s="1" customFormat="1" ht="20.100000000000001" customHeight="1" x14ac:dyDescent="0.25">
      <c r="A520" s="3"/>
      <c r="B520" s="57" t="s">
        <v>264</v>
      </c>
      <c r="C520" s="58"/>
      <c r="D520" s="58"/>
      <c r="E520" s="5"/>
      <c r="F520" s="59">
        <v>291</v>
      </c>
      <c r="G520" s="59">
        <v>5825</v>
      </c>
      <c r="H520" s="59">
        <v>5872</v>
      </c>
      <c r="I520" s="59">
        <v>244</v>
      </c>
      <c r="J520" s="59">
        <v>0</v>
      </c>
      <c r="K520" s="59">
        <v>0</v>
      </c>
      <c r="L520" s="54"/>
      <c r="M520" s="54"/>
      <c r="N520" s="54"/>
      <c r="O520" s="59">
        <v>27</v>
      </c>
      <c r="P520" s="59">
        <v>834</v>
      </c>
      <c r="Q520" s="59">
        <v>840</v>
      </c>
      <c r="R520" s="59">
        <v>21</v>
      </c>
      <c r="S520" s="59">
        <v>0</v>
      </c>
      <c r="T520" s="59">
        <v>0</v>
      </c>
      <c r="U520" s="54"/>
      <c r="V520" s="54"/>
      <c r="W520" s="54"/>
      <c r="X520" s="59">
        <v>27</v>
      </c>
      <c r="Y520" s="59">
        <v>422</v>
      </c>
      <c r="Z520" s="59">
        <v>418</v>
      </c>
      <c r="AA520" s="59">
        <v>31</v>
      </c>
      <c r="AB520" s="59">
        <v>0</v>
      </c>
      <c r="AC520" s="59">
        <v>0</v>
      </c>
      <c r="AD520" s="54"/>
      <c r="AE520" s="54"/>
      <c r="AF520" s="54"/>
      <c r="AG520" s="59">
        <v>0</v>
      </c>
      <c r="AH520" s="59">
        <v>32</v>
      </c>
      <c r="AI520" s="59">
        <v>31</v>
      </c>
      <c r="AJ520" s="59">
        <v>1</v>
      </c>
      <c r="AK520" s="59">
        <v>0</v>
      </c>
      <c r="AL520" s="59">
        <v>0</v>
      </c>
    </row>
    <row r="521" spans="1:38" ht="20.100000000000001" customHeight="1" x14ac:dyDescent="0.2"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</row>
    <row r="522" spans="1:38" ht="20.100000000000001" customHeight="1" x14ac:dyDescent="0.2">
      <c r="B522" s="6" t="s">
        <v>265</v>
      </c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</row>
    <row r="523" spans="1:38" ht="20.100000000000001" customHeight="1" x14ac:dyDescent="0.2">
      <c r="C523" s="3" t="s">
        <v>154</v>
      </c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</row>
    <row r="524" spans="1:38" ht="20.100000000000001" customHeight="1" x14ac:dyDescent="0.2">
      <c r="D524" s="2" t="s">
        <v>96</v>
      </c>
      <c r="F524" s="39">
        <v>137</v>
      </c>
      <c r="G524" s="39">
        <v>1607</v>
      </c>
      <c r="H524" s="39">
        <v>1653</v>
      </c>
      <c r="I524" s="39">
        <v>91</v>
      </c>
      <c r="J524" s="39">
        <v>0</v>
      </c>
      <c r="K524" s="39">
        <v>0</v>
      </c>
      <c r="L524" s="39"/>
      <c r="M524" s="39"/>
      <c r="N524" s="39"/>
      <c r="O524" s="39">
        <v>3</v>
      </c>
      <c r="P524" s="39">
        <v>76</v>
      </c>
      <c r="Q524" s="39">
        <v>79</v>
      </c>
      <c r="R524" s="39">
        <v>0</v>
      </c>
      <c r="S524" s="39">
        <v>0</v>
      </c>
      <c r="T524" s="39">
        <v>0</v>
      </c>
      <c r="U524" s="39"/>
      <c r="V524" s="39"/>
      <c r="W524" s="39"/>
      <c r="X524" s="39">
        <v>3</v>
      </c>
      <c r="Y524" s="39">
        <v>52</v>
      </c>
      <c r="Z524" s="39">
        <v>51</v>
      </c>
      <c r="AA524" s="39">
        <v>4</v>
      </c>
      <c r="AB524" s="39">
        <v>0</v>
      </c>
      <c r="AC524" s="39">
        <v>0</v>
      </c>
      <c r="AD524" s="39"/>
      <c r="AE524" s="39"/>
      <c r="AF524" s="39"/>
      <c r="AG524" s="39">
        <v>0</v>
      </c>
      <c r="AH524" s="39">
        <v>6</v>
      </c>
      <c r="AI524" s="39">
        <v>5</v>
      </c>
      <c r="AJ524" s="39">
        <v>1</v>
      </c>
      <c r="AK524" s="39">
        <v>0</v>
      </c>
      <c r="AL524" s="39">
        <v>0</v>
      </c>
    </row>
    <row r="525" spans="1:38" ht="19.5" customHeight="1" x14ac:dyDescent="0.2">
      <c r="D525" s="47" t="s">
        <v>97</v>
      </c>
      <c r="F525" s="48">
        <v>122</v>
      </c>
      <c r="G525" s="48">
        <v>1531</v>
      </c>
      <c r="H525" s="48">
        <v>1514</v>
      </c>
      <c r="I525" s="48">
        <v>139</v>
      </c>
      <c r="J525" s="48">
        <v>0</v>
      </c>
      <c r="K525" s="48">
        <v>0</v>
      </c>
      <c r="L525" s="49"/>
      <c r="M525" s="49"/>
      <c r="N525" s="49"/>
      <c r="O525" s="48">
        <v>2</v>
      </c>
      <c r="P525" s="48">
        <v>126</v>
      </c>
      <c r="Q525" s="48">
        <v>117</v>
      </c>
      <c r="R525" s="48">
        <v>11</v>
      </c>
      <c r="S525" s="48">
        <v>0</v>
      </c>
      <c r="T525" s="48">
        <v>0</v>
      </c>
      <c r="U525" s="49"/>
      <c r="V525" s="49"/>
      <c r="W525" s="49"/>
      <c r="X525" s="48">
        <v>3</v>
      </c>
      <c r="Y525" s="48">
        <v>43</v>
      </c>
      <c r="Z525" s="48">
        <v>41</v>
      </c>
      <c r="AA525" s="48">
        <v>5</v>
      </c>
      <c r="AB525" s="48">
        <v>0</v>
      </c>
      <c r="AC525" s="48">
        <v>0</v>
      </c>
      <c r="AD525" s="49"/>
      <c r="AE525" s="49"/>
      <c r="AF525" s="49"/>
      <c r="AG525" s="48">
        <v>0</v>
      </c>
      <c r="AH525" s="48">
        <v>3</v>
      </c>
      <c r="AI525" s="48">
        <v>3</v>
      </c>
      <c r="AJ525" s="48">
        <v>0</v>
      </c>
      <c r="AK525" s="48">
        <v>0</v>
      </c>
      <c r="AL525" s="48">
        <v>0</v>
      </c>
    </row>
    <row r="526" spans="1:38" ht="20.100000000000001" customHeight="1" x14ac:dyDescent="0.2">
      <c r="D526" s="2" t="s">
        <v>113</v>
      </c>
      <c r="F526" s="39">
        <v>128</v>
      </c>
      <c r="G526" s="39">
        <v>1552</v>
      </c>
      <c r="H526" s="39">
        <v>1555</v>
      </c>
      <c r="I526" s="39">
        <v>125</v>
      </c>
      <c r="J526" s="39">
        <v>0</v>
      </c>
      <c r="K526" s="39">
        <v>0</v>
      </c>
      <c r="L526" s="39"/>
      <c r="M526" s="39"/>
      <c r="N526" s="39"/>
      <c r="O526" s="39">
        <v>10</v>
      </c>
      <c r="P526" s="39">
        <v>150</v>
      </c>
      <c r="Q526" s="39">
        <v>153</v>
      </c>
      <c r="R526" s="39">
        <v>7</v>
      </c>
      <c r="S526" s="39">
        <v>0</v>
      </c>
      <c r="T526" s="39">
        <v>0</v>
      </c>
      <c r="U526" s="39"/>
      <c r="V526" s="39"/>
      <c r="W526" s="39"/>
      <c r="X526" s="39">
        <v>8</v>
      </c>
      <c r="Y526" s="39">
        <v>40</v>
      </c>
      <c r="Z526" s="39">
        <v>48</v>
      </c>
      <c r="AA526" s="39">
        <v>0</v>
      </c>
      <c r="AB526" s="39">
        <v>0</v>
      </c>
      <c r="AC526" s="39">
        <v>0</v>
      </c>
      <c r="AD526" s="39"/>
      <c r="AE526" s="39"/>
      <c r="AF526" s="39"/>
      <c r="AG526" s="39">
        <v>0</v>
      </c>
      <c r="AH526" s="39">
        <v>5</v>
      </c>
      <c r="AI526" s="39">
        <v>5</v>
      </c>
      <c r="AJ526" s="39">
        <v>0</v>
      </c>
      <c r="AK526" s="39">
        <v>0</v>
      </c>
      <c r="AL526" s="39">
        <v>0</v>
      </c>
    </row>
    <row r="527" spans="1:38" ht="19.5" customHeight="1" x14ac:dyDescent="0.2">
      <c r="D527" s="47" t="s">
        <v>99</v>
      </c>
      <c r="F527" s="48">
        <v>168</v>
      </c>
      <c r="G527" s="48">
        <v>1566</v>
      </c>
      <c r="H527" s="48">
        <v>1577</v>
      </c>
      <c r="I527" s="48">
        <v>157</v>
      </c>
      <c r="J527" s="48">
        <v>0</v>
      </c>
      <c r="K527" s="48">
        <v>0</v>
      </c>
      <c r="L527" s="49"/>
      <c r="M527" s="49"/>
      <c r="N527" s="49"/>
      <c r="O527" s="48">
        <v>20</v>
      </c>
      <c r="P527" s="48">
        <v>108</v>
      </c>
      <c r="Q527" s="48">
        <v>108</v>
      </c>
      <c r="R527" s="48">
        <v>20</v>
      </c>
      <c r="S527" s="48">
        <v>0</v>
      </c>
      <c r="T527" s="48">
        <v>0</v>
      </c>
      <c r="U527" s="49"/>
      <c r="V527" s="49"/>
      <c r="W527" s="49"/>
      <c r="X527" s="48">
        <v>24</v>
      </c>
      <c r="Y527" s="48">
        <v>36</v>
      </c>
      <c r="Z527" s="48">
        <v>39</v>
      </c>
      <c r="AA527" s="48">
        <v>21</v>
      </c>
      <c r="AB527" s="48">
        <v>0</v>
      </c>
      <c r="AC527" s="48">
        <v>0</v>
      </c>
      <c r="AD527" s="49"/>
      <c r="AE527" s="49"/>
      <c r="AF527" s="49"/>
      <c r="AG527" s="48">
        <v>2</v>
      </c>
      <c r="AH527" s="48">
        <v>4</v>
      </c>
      <c r="AI527" s="48">
        <v>5</v>
      </c>
      <c r="AJ527" s="48">
        <v>1</v>
      </c>
      <c r="AK527" s="48">
        <v>0</v>
      </c>
      <c r="AL527" s="48">
        <v>0</v>
      </c>
    </row>
    <row r="528" spans="1:38" ht="20.100000000000001" customHeight="1" x14ac:dyDescent="0.2">
      <c r="D528" s="2" t="s">
        <v>114</v>
      </c>
      <c r="F528" s="39">
        <v>176</v>
      </c>
      <c r="G528" s="39">
        <v>1571</v>
      </c>
      <c r="H528" s="39">
        <v>1650</v>
      </c>
      <c r="I528" s="39">
        <v>97</v>
      </c>
      <c r="J528" s="39">
        <v>0</v>
      </c>
      <c r="K528" s="39">
        <v>0</v>
      </c>
      <c r="L528" s="39"/>
      <c r="M528" s="39"/>
      <c r="N528" s="39"/>
      <c r="O528" s="39">
        <v>32</v>
      </c>
      <c r="P528" s="39">
        <v>160</v>
      </c>
      <c r="Q528" s="39">
        <v>171</v>
      </c>
      <c r="R528" s="39">
        <v>21</v>
      </c>
      <c r="S528" s="39">
        <v>0</v>
      </c>
      <c r="T528" s="39">
        <v>0</v>
      </c>
      <c r="U528" s="39"/>
      <c r="V528" s="39"/>
      <c r="W528" s="39"/>
      <c r="X528" s="39">
        <v>24</v>
      </c>
      <c r="Y528" s="39">
        <v>30</v>
      </c>
      <c r="Z528" s="39">
        <v>43</v>
      </c>
      <c r="AA528" s="39">
        <v>11</v>
      </c>
      <c r="AB528" s="39">
        <v>0</v>
      </c>
      <c r="AC528" s="39">
        <v>0</v>
      </c>
      <c r="AD528" s="39"/>
      <c r="AE528" s="39"/>
      <c r="AF528" s="39"/>
      <c r="AG528" s="39">
        <v>1</v>
      </c>
      <c r="AH528" s="39">
        <v>3</v>
      </c>
      <c r="AI528" s="39">
        <v>4</v>
      </c>
      <c r="AJ528" s="39">
        <v>0</v>
      </c>
      <c r="AK528" s="39">
        <v>0</v>
      </c>
      <c r="AL528" s="39">
        <v>0</v>
      </c>
    </row>
    <row r="529" spans="1:38" ht="19.5" customHeight="1" x14ac:dyDescent="0.2">
      <c r="D529" s="47" t="s">
        <v>115</v>
      </c>
      <c r="F529" s="48">
        <v>102</v>
      </c>
      <c r="G529" s="48">
        <v>1587</v>
      </c>
      <c r="H529" s="48">
        <v>1608</v>
      </c>
      <c r="I529" s="48">
        <v>81</v>
      </c>
      <c r="J529" s="48">
        <v>0</v>
      </c>
      <c r="K529" s="48">
        <v>0</v>
      </c>
      <c r="L529" s="49"/>
      <c r="M529" s="49"/>
      <c r="N529" s="49"/>
      <c r="O529" s="48">
        <v>1</v>
      </c>
      <c r="P529" s="48">
        <v>62</v>
      </c>
      <c r="Q529" s="48">
        <v>60</v>
      </c>
      <c r="R529" s="48">
        <v>3</v>
      </c>
      <c r="S529" s="48">
        <v>0</v>
      </c>
      <c r="T529" s="48">
        <v>0</v>
      </c>
      <c r="U529" s="49"/>
      <c r="V529" s="49"/>
      <c r="W529" s="49"/>
      <c r="X529" s="48">
        <v>3</v>
      </c>
      <c r="Y529" s="48">
        <v>59</v>
      </c>
      <c r="Z529" s="48">
        <v>61</v>
      </c>
      <c r="AA529" s="48">
        <v>1</v>
      </c>
      <c r="AB529" s="48">
        <v>0</v>
      </c>
      <c r="AC529" s="48">
        <v>0</v>
      </c>
      <c r="AD529" s="49"/>
      <c r="AE529" s="49"/>
      <c r="AF529" s="49"/>
      <c r="AG529" s="48">
        <v>0</v>
      </c>
      <c r="AH529" s="48">
        <v>6</v>
      </c>
      <c r="AI529" s="48">
        <v>6</v>
      </c>
      <c r="AJ529" s="48">
        <v>0</v>
      </c>
      <c r="AK529" s="48">
        <v>0</v>
      </c>
      <c r="AL529" s="48">
        <v>0</v>
      </c>
    </row>
    <row r="530" spans="1:38" ht="20.100000000000001" customHeight="1" x14ac:dyDescent="0.2">
      <c r="D530" s="2" t="s">
        <v>116</v>
      </c>
      <c r="F530" s="39">
        <v>140</v>
      </c>
      <c r="G530" s="39">
        <v>1631</v>
      </c>
      <c r="H530" s="39">
        <v>1706</v>
      </c>
      <c r="I530" s="39">
        <v>65</v>
      </c>
      <c r="J530" s="39">
        <v>0</v>
      </c>
      <c r="K530" s="39">
        <v>0</v>
      </c>
      <c r="L530" s="39"/>
      <c r="M530" s="39"/>
      <c r="N530" s="39"/>
      <c r="O530" s="39">
        <v>3</v>
      </c>
      <c r="P530" s="39">
        <v>87</v>
      </c>
      <c r="Q530" s="39">
        <v>90</v>
      </c>
      <c r="R530" s="39">
        <v>0</v>
      </c>
      <c r="S530" s="39">
        <v>0</v>
      </c>
      <c r="T530" s="39">
        <v>0</v>
      </c>
      <c r="U530" s="39"/>
      <c r="V530" s="39"/>
      <c r="W530" s="39"/>
      <c r="X530" s="39">
        <v>5</v>
      </c>
      <c r="Y530" s="39">
        <v>48</v>
      </c>
      <c r="Z530" s="39">
        <v>48</v>
      </c>
      <c r="AA530" s="39">
        <v>5</v>
      </c>
      <c r="AB530" s="39">
        <v>0</v>
      </c>
      <c r="AC530" s="39">
        <v>0</v>
      </c>
      <c r="AD530" s="39"/>
      <c r="AE530" s="39"/>
      <c r="AF530" s="39"/>
      <c r="AG530" s="39">
        <v>0</v>
      </c>
      <c r="AH530" s="39">
        <v>2</v>
      </c>
      <c r="AI530" s="39">
        <v>2</v>
      </c>
      <c r="AJ530" s="39">
        <v>0</v>
      </c>
      <c r="AK530" s="39">
        <v>0</v>
      </c>
      <c r="AL530" s="39">
        <v>0</v>
      </c>
    </row>
    <row r="531" spans="1:38" ht="19.5" customHeight="1" x14ac:dyDescent="0.2">
      <c r="D531" s="47" t="s">
        <v>103</v>
      </c>
      <c r="F531" s="48">
        <v>135</v>
      </c>
      <c r="G531" s="48">
        <v>1618</v>
      </c>
      <c r="H531" s="48">
        <v>1671</v>
      </c>
      <c r="I531" s="48">
        <v>82</v>
      </c>
      <c r="J531" s="48">
        <v>0</v>
      </c>
      <c r="K531" s="48">
        <v>0</v>
      </c>
      <c r="L531" s="49"/>
      <c r="M531" s="49"/>
      <c r="N531" s="49"/>
      <c r="O531" s="48">
        <v>1</v>
      </c>
      <c r="P531" s="48">
        <v>82</v>
      </c>
      <c r="Q531" s="48">
        <v>82</v>
      </c>
      <c r="R531" s="48">
        <v>1</v>
      </c>
      <c r="S531" s="48">
        <v>0</v>
      </c>
      <c r="T531" s="48">
        <v>0</v>
      </c>
      <c r="U531" s="49"/>
      <c r="V531" s="49"/>
      <c r="W531" s="49"/>
      <c r="X531" s="48">
        <v>9</v>
      </c>
      <c r="Y531" s="48">
        <v>44</v>
      </c>
      <c r="Z531" s="48">
        <v>48</v>
      </c>
      <c r="AA531" s="48">
        <v>5</v>
      </c>
      <c r="AB531" s="48">
        <v>0</v>
      </c>
      <c r="AC531" s="48">
        <v>0</v>
      </c>
      <c r="AD531" s="49"/>
      <c r="AE531" s="49"/>
      <c r="AF531" s="49"/>
      <c r="AG531" s="48">
        <v>0</v>
      </c>
      <c r="AH531" s="48">
        <v>6</v>
      </c>
      <c r="AI531" s="48">
        <v>6</v>
      </c>
      <c r="AJ531" s="48">
        <v>0</v>
      </c>
      <c r="AK531" s="48">
        <v>0</v>
      </c>
      <c r="AL531" s="48">
        <v>0</v>
      </c>
    </row>
    <row r="532" spans="1:38" ht="20.100000000000001" customHeight="1" x14ac:dyDescent="0.2"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</row>
    <row r="533" spans="1:38" s="1" customFormat="1" ht="20.100000000000001" customHeight="1" x14ac:dyDescent="0.25">
      <c r="A533" s="3"/>
      <c r="B533" s="6"/>
      <c r="C533" s="51" t="s">
        <v>159</v>
      </c>
      <c r="D533" s="52"/>
      <c r="E533" s="5"/>
      <c r="F533" s="53">
        <v>1108</v>
      </c>
      <c r="G533" s="53">
        <v>12663</v>
      </c>
      <c r="H533" s="53">
        <v>12934</v>
      </c>
      <c r="I533" s="53">
        <v>837</v>
      </c>
      <c r="J533" s="53">
        <v>0</v>
      </c>
      <c r="K533" s="53">
        <v>0</v>
      </c>
      <c r="L533" s="54"/>
      <c r="M533" s="54"/>
      <c r="N533" s="54"/>
      <c r="O533" s="53">
        <v>72</v>
      </c>
      <c r="P533" s="53">
        <v>851</v>
      </c>
      <c r="Q533" s="53">
        <v>860</v>
      </c>
      <c r="R533" s="53">
        <v>63</v>
      </c>
      <c r="S533" s="53">
        <v>0</v>
      </c>
      <c r="T533" s="53">
        <v>0</v>
      </c>
      <c r="U533" s="54"/>
      <c r="V533" s="54"/>
      <c r="W533" s="54"/>
      <c r="X533" s="53">
        <v>79</v>
      </c>
      <c r="Y533" s="53">
        <v>352</v>
      </c>
      <c r="Z533" s="53">
        <v>379</v>
      </c>
      <c r="AA533" s="53">
        <v>52</v>
      </c>
      <c r="AB533" s="53">
        <v>0</v>
      </c>
      <c r="AC533" s="53">
        <v>0</v>
      </c>
      <c r="AD533" s="54"/>
      <c r="AE533" s="54"/>
      <c r="AF533" s="54"/>
      <c r="AG533" s="53">
        <v>3</v>
      </c>
      <c r="AH533" s="53">
        <v>35</v>
      </c>
      <c r="AI533" s="53">
        <v>36</v>
      </c>
      <c r="AJ533" s="53">
        <v>2</v>
      </c>
      <c r="AK533" s="53">
        <v>0</v>
      </c>
      <c r="AL533" s="53">
        <v>0</v>
      </c>
    </row>
    <row r="534" spans="1:38" s="1" customFormat="1" ht="20.100000000000001" customHeight="1" x14ac:dyDescent="0.2">
      <c r="A534" s="3"/>
      <c r="B534" s="6"/>
      <c r="C534" s="3"/>
      <c r="D534" s="3"/>
      <c r="E534" s="5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</row>
    <row r="535" spans="1:38" s="1" customFormat="1" ht="20.100000000000001" customHeight="1" x14ac:dyDescent="0.25">
      <c r="A535" s="3"/>
      <c r="B535" s="57" t="s">
        <v>266</v>
      </c>
      <c r="C535" s="58"/>
      <c r="D535" s="58"/>
      <c r="E535" s="5"/>
      <c r="F535" s="59">
        <v>1108</v>
      </c>
      <c r="G535" s="59">
        <v>12663</v>
      </c>
      <c r="H535" s="59">
        <v>12934</v>
      </c>
      <c r="I535" s="59">
        <v>837</v>
      </c>
      <c r="J535" s="59">
        <v>0</v>
      </c>
      <c r="K535" s="59">
        <v>0</v>
      </c>
      <c r="L535" s="54"/>
      <c r="M535" s="54"/>
      <c r="N535" s="54"/>
      <c r="O535" s="59">
        <v>72</v>
      </c>
      <c r="P535" s="59">
        <v>851</v>
      </c>
      <c r="Q535" s="59">
        <v>860</v>
      </c>
      <c r="R535" s="59">
        <v>63</v>
      </c>
      <c r="S535" s="59">
        <v>0</v>
      </c>
      <c r="T535" s="59">
        <v>0</v>
      </c>
      <c r="U535" s="54"/>
      <c r="V535" s="54"/>
      <c r="W535" s="54"/>
      <c r="X535" s="59">
        <v>79</v>
      </c>
      <c r="Y535" s="59">
        <v>352</v>
      </c>
      <c r="Z535" s="59">
        <v>379</v>
      </c>
      <c r="AA535" s="59">
        <v>52</v>
      </c>
      <c r="AB535" s="59">
        <v>0</v>
      </c>
      <c r="AC535" s="59">
        <v>0</v>
      </c>
      <c r="AD535" s="54"/>
      <c r="AE535" s="54"/>
      <c r="AF535" s="54"/>
      <c r="AG535" s="59">
        <v>3</v>
      </c>
      <c r="AH535" s="59">
        <v>35</v>
      </c>
      <c r="AI535" s="59">
        <v>36</v>
      </c>
      <c r="AJ535" s="59">
        <v>2</v>
      </c>
      <c r="AK535" s="59">
        <v>0</v>
      </c>
      <c r="AL535" s="59">
        <v>0</v>
      </c>
    </row>
    <row r="536" spans="1:38" ht="20.100000000000001" customHeight="1" x14ac:dyDescent="0.2"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</row>
    <row r="537" spans="1:38" ht="20.100000000000001" customHeight="1" x14ac:dyDescent="0.2">
      <c r="B537" s="6" t="s">
        <v>267</v>
      </c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</row>
    <row r="538" spans="1:38" ht="20.100000000000001" customHeight="1" x14ac:dyDescent="0.2">
      <c r="C538" s="3" t="s">
        <v>154</v>
      </c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</row>
    <row r="539" spans="1:38" ht="20.100000000000001" customHeight="1" x14ac:dyDescent="0.2">
      <c r="D539" s="2" t="s">
        <v>96</v>
      </c>
      <c r="F539" s="39">
        <v>26</v>
      </c>
      <c r="G539" s="39">
        <v>237</v>
      </c>
      <c r="H539" s="39">
        <v>232</v>
      </c>
      <c r="I539" s="39">
        <v>31</v>
      </c>
      <c r="J539" s="39">
        <v>0</v>
      </c>
      <c r="K539" s="39">
        <v>0</v>
      </c>
      <c r="L539" s="39"/>
      <c r="M539" s="39"/>
      <c r="N539" s="39"/>
      <c r="O539" s="39">
        <v>2</v>
      </c>
      <c r="P539" s="39">
        <v>28</v>
      </c>
      <c r="Q539" s="39">
        <v>28</v>
      </c>
      <c r="R539" s="39">
        <v>2</v>
      </c>
      <c r="S539" s="39">
        <v>0</v>
      </c>
      <c r="T539" s="39">
        <v>0</v>
      </c>
      <c r="U539" s="39"/>
      <c r="V539" s="39"/>
      <c r="W539" s="39"/>
      <c r="X539" s="39">
        <v>5</v>
      </c>
      <c r="Y539" s="39">
        <v>85</v>
      </c>
      <c r="Z539" s="39">
        <v>78</v>
      </c>
      <c r="AA539" s="39">
        <v>12</v>
      </c>
      <c r="AB539" s="39">
        <v>0</v>
      </c>
      <c r="AC539" s="39">
        <v>0</v>
      </c>
      <c r="AD539" s="39"/>
      <c r="AE539" s="39"/>
      <c r="AF539" s="39"/>
      <c r="AG539" s="39">
        <v>0</v>
      </c>
      <c r="AH539" s="39">
        <v>23</v>
      </c>
      <c r="AI539" s="39">
        <v>22</v>
      </c>
      <c r="AJ539" s="39">
        <v>1</v>
      </c>
      <c r="AK539" s="39">
        <v>0</v>
      </c>
      <c r="AL539" s="39">
        <v>0</v>
      </c>
    </row>
    <row r="540" spans="1:38" ht="19.5" customHeight="1" x14ac:dyDescent="0.2">
      <c r="D540" s="47" t="s">
        <v>97</v>
      </c>
      <c r="F540" s="48">
        <v>19</v>
      </c>
      <c r="G540" s="48">
        <v>225</v>
      </c>
      <c r="H540" s="48">
        <v>232</v>
      </c>
      <c r="I540" s="48">
        <v>12</v>
      </c>
      <c r="J540" s="48">
        <v>0</v>
      </c>
      <c r="K540" s="48">
        <v>0</v>
      </c>
      <c r="L540" s="49"/>
      <c r="M540" s="49"/>
      <c r="N540" s="49"/>
      <c r="O540" s="48">
        <v>6</v>
      </c>
      <c r="P540" s="48">
        <v>71</v>
      </c>
      <c r="Q540" s="48">
        <v>76</v>
      </c>
      <c r="R540" s="48">
        <v>1</v>
      </c>
      <c r="S540" s="48">
        <v>0</v>
      </c>
      <c r="T540" s="48">
        <v>0</v>
      </c>
      <c r="U540" s="49"/>
      <c r="V540" s="49"/>
      <c r="W540" s="49"/>
      <c r="X540" s="48">
        <v>6</v>
      </c>
      <c r="Y540" s="48">
        <v>79</v>
      </c>
      <c r="Z540" s="48">
        <v>77</v>
      </c>
      <c r="AA540" s="48">
        <v>8</v>
      </c>
      <c r="AB540" s="48">
        <v>0</v>
      </c>
      <c r="AC540" s="48">
        <v>0</v>
      </c>
      <c r="AD540" s="49"/>
      <c r="AE540" s="49"/>
      <c r="AF540" s="49"/>
      <c r="AG540" s="48">
        <v>0</v>
      </c>
      <c r="AH540" s="48">
        <v>23</v>
      </c>
      <c r="AI540" s="48">
        <v>23</v>
      </c>
      <c r="AJ540" s="48">
        <v>0</v>
      </c>
      <c r="AK540" s="48">
        <v>0</v>
      </c>
      <c r="AL540" s="48">
        <v>0</v>
      </c>
    </row>
    <row r="541" spans="1:38" ht="20.100000000000001" customHeight="1" x14ac:dyDescent="0.2">
      <c r="D541" s="2" t="s">
        <v>113</v>
      </c>
      <c r="F541" s="39">
        <v>14</v>
      </c>
      <c r="G541" s="39">
        <v>373</v>
      </c>
      <c r="H541" s="39">
        <v>371</v>
      </c>
      <c r="I541" s="39">
        <v>16</v>
      </c>
      <c r="J541" s="39">
        <v>0</v>
      </c>
      <c r="K541" s="39">
        <v>0</v>
      </c>
      <c r="L541" s="39"/>
      <c r="M541" s="39"/>
      <c r="N541" s="39"/>
      <c r="O541" s="39">
        <v>0</v>
      </c>
      <c r="P541" s="39">
        <v>71</v>
      </c>
      <c r="Q541" s="39">
        <v>69</v>
      </c>
      <c r="R541" s="39">
        <v>2</v>
      </c>
      <c r="S541" s="39">
        <v>0</v>
      </c>
      <c r="T541" s="39">
        <v>0</v>
      </c>
      <c r="U541" s="39"/>
      <c r="V541" s="39"/>
      <c r="W541" s="39"/>
      <c r="X541" s="39">
        <v>0</v>
      </c>
      <c r="Y541" s="39">
        <v>25</v>
      </c>
      <c r="Z541" s="39">
        <v>25</v>
      </c>
      <c r="AA541" s="39">
        <v>0</v>
      </c>
      <c r="AB541" s="39">
        <v>0</v>
      </c>
      <c r="AC541" s="39">
        <v>0</v>
      </c>
      <c r="AD541" s="39"/>
      <c r="AE541" s="39"/>
      <c r="AF541" s="39"/>
      <c r="AG541" s="39">
        <v>0</v>
      </c>
      <c r="AH541" s="39">
        <v>8</v>
      </c>
      <c r="AI541" s="39">
        <v>7</v>
      </c>
      <c r="AJ541" s="39">
        <v>1</v>
      </c>
      <c r="AK541" s="39">
        <v>0</v>
      </c>
      <c r="AL541" s="39">
        <v>0</v>
      </c>
    </row>
    <row r="542" spans="1:38" ht="19.5" customHeight="1" x14ac:dyDescent="0.2">
      <c r="D542" s="47" t="s">
        <v>99</v>
      </c>
      <c r="F542" s="48">
        <v>15</v>
      </c>
      <c r="G542" s="48">
        <v>350</v>
      </c>
      <c r="H542" s="48">
        <v>337</v>
      </c>
      <c r="I542" s="48">
        <v>28</v>
      </c>
      <c r="J542" s="48">
        <v>0</v>
      </c>
      <c r="K542" s="48">
        <v>0</v>
      </c>
      <c r="L542" s="49"/>
      <c r="M542" s="49"/>
      <c r="N542" s="49"/>
      <c r="O542" s="48">
        <v>1</v>
      </c>
      <c r="P542" s="48">
        <v>94</v>
      </c>
      <c r="Q542" s="48">
        <v>93</v>
      </c>
      <c r="R542" s="48">
        <v>2</v>
      </c>
      <c r="S542" s="48">
        <v>0</v>
      </c>
      <c r="T542" s="48">
        <v>0</v>
      </c>
      <c r="U542" s="49"/>
      <c r="V542" s="49"/>
      <c r="W542" s="49"/>
      <c r="X542" s="48">
        <v>2</v>
      </c>
      <c r="Y542" s="48">
        <v>15</v>
      </c>
      <c r="Z542" s="48">
        <v>15</v>
      </c>
      <c r="AA542" s="48">
        <v>2</v>
      </c>
      <c r="AB542" s="48">
        <v>0</v>
      </c>
      <c r="AC542" s="48">
        <v>0</v>
      </c>
      <c r="AD542" s="49"/>
      <c r="AE542" s="49"/>
      <c r="AF542" s="49"/>
      <c r="AG542" s="48">
        <v>0</v>
      </c>
      <c r="AH542" s="48">
        <v>7</v>
      </c>
      <c r="AI542" s="48">
        <v>6</v>
      </c>
      <c r="AJ542" s="48">
        <v>1</v>
      </c>
      <c r="AK542" s="48">
        <v>0</v>
      </c>
      <c r="AL542" s="48">
        <v>0</v>
      </c>
    </row>
    <row r="543" spans="1:38" ht="20.100000000000001" customHeight="1" x14ac:dyDescent="0.2">
      <c r="D543" s="2" t="s">
        <v>116</v>
      </c>
      <c r="F543" s="39">
        <v>98</v>
      </c>
      <c r="G543" s="39">
        <v>652</v>
      </c>
      <c r="H543" s="39">
        <v>712</v>
      </c>
      <c r="I543" s="39">
        <v>38</v>
      </c>
      <c r="J543" s="39">
        <v>0</v>
      </c>
      <c r="K543" s="39">
        <v>0</v>
      </c>
      <c r="L543" s="39"/>
      <c r="M543" s="39"/>
      <c r="N543" s="39"/>
      <c r="O543" s="39">
        <v>4</v>
      </c>
      <c r="P543" s="39">
        <v>70</v>
      </c>
      <c r="Q543" s="39">
        <v>70</v>
      </c>
      <c r="R543" s="39">
        <v>4</v>
      </c>
      <c r="S543" s="39">
        <v>0</v>
      </c>
      <c r="T543" s="39">
        <v>0</v>
      </c>
      <c r="U543" s="39"/>
      <c r="V543" s="39"/>
      <c r="W543" s="39"/>
      <c r="X543" s="39">
        <v>7</v>
      </c>
      <c r="Y543" s="39">
        <v>45</v>
      </c>
      <c r="Z543" s="39">
        <v>51</v>
      </c>
      <c r="AA543" s="39">
        <v>1</v>
      </c>
      <c r="AB543" s="39">
        <v>0</v>
      </c>
      <c r="AC543" s="39">
        <v>0</v>
      </c>
      <c r="AD543" s="39"/>
      <c r="AE543" s="39"/>
      <c r="AF543" s="39"/>
      <c r="AG543" s="39">
        <v>1</v>
      </c>
      <c r="AH543" s="39">
        <v>16</v>
      </c>
      <c r="AI543" s="39">
        <v>17</v>
      </c>
      <c r="AJ543" s="39">
        <v>0</v>
      </c>
      <c r="AK543" s="39">
        <v>0</v>
      </c>
      <c r="AL543" s="39">
        <v>0</v>
      </c>
    </row>
    <row r="544" spans="1:38" ht="19.5" customHeight="1" x14ac:dyDescent="0.2">
      <c r="D544" s="47" t="s">
        <v>103</v>
      </c>
      <c r="F544" s="48">
        <v>85</v>
      </c>
      <c r="G544" s="48">
        <v>647</v>
      </c>
      <c r="H544" s="48">
        <v>685</v>
      </c>
      <c r="I544" s="48">
        <v>47</v>
      </c>
      <c r="J544" s="48">
        <v>0</v>
      </c>
      <c r="K544" s="48">
        <v>0</v>
      </c>
      <c r="L544" s="49"/>
      <c r="M544" s="49"/>
      <c r="N544" s="49"/>
      <c r="O544" s="48">
        <v>2</v>
      </c>
      <c r="P544" s="48">
        <v>91</v>
      </c>
      <c r="Q544" s="48">
        <v>91</v>
      </c>
      <c r="R544" s="48">
        <v>2</v>
      </c>
      <c r="S544" s="48">
        <v>0</v>
      </c>
      <c r="T544" s="48">
        <v>0</v>
      </c>
      <c r="U544" s="49"/>
      <c r="V544" s="49"/>
      <c r="W544" s="49"/>
      <c r="X544" s="48">
        <v>2</v>
      </c>
      <c r="Y544" s="48">
        <v>43</v>
      </c>
      <c r="Z544" s="48">
        <v>39</v>
      </c>
      <c r="AA544" s="48">
        <v>6</v>
      </c>
      <c r="AB544" s="48">
        <v>0</v>
      </c>
      <c r="AC544" s="48">
        <v>0</v>
      </c>
      <c r="AD544" s="49"/>
      <c r="AE544" s="49"/>
      <c r="AF544" s="49"/>
      <c r="AG544" s="48">
        <v>0</v>
      </c>
      <c r="AH544" s="48">
        <v>9</v>
      </c>
      <c r="AI544" s="48">
        <v>8</v>
      </c>
      <c r="AJ544" s="48">
        <v>1</v>
      </c>
      <c r="AK544" s="48">
        <v>0</v>
      </c>
      <c r="AL544" s="48">
        <v>0</v>
      </c>
    </row>
    <row r="545" spans="1:38" ht="20.100000000000001" customHeight="1" x14ac:dyDescent="0.2">
      <c r="D545" s="2" t="s">
        <v>104</v>
      </c>
      <c r="F545" s="39">
        <v>25</v>
      </c>
      <c r="G545" s="39">
        <v>379</v>
      </c>
      <c r="H545" s="39">
        <v>369</v>
      </c>
      <c r="I545" s="39">
        <v>35</v>
      </c>
      <c r="J545" s="39">
        <v>0</v>
      </c>
      <c r="K545" s="39">
        <v>0</v>
      </c>
      <c r="L545" s="39"/>
      <c r="M545" s="39"/>
      <c r="N545" s="39"/>
      <c r="O545" s="39">
        <v>5</v>
      </c>
      <c r="P545" s="39">
        <v>118</v>
      </c>
      <c r="Q545" s="39">
        <v>119</v>
      </c>
      <c r="R545" s="39">
        <v>4</v>
      </c>
      <c r="S545" s="39">
        <v>0</v>
      </c>
      <c r="T545" s="39">
        <v>0</v>
      </c>
      <c r="U545" s="39"/>
      <c r="V545" s="39"/>
      <c r="W545" s="39"/>
      <c r="X545" s="39">
        <v>6</v>
      </c>
      <c r="Y545" s="39">
        <v>102</v>
      </c>
      <c r="Z545" s="39">
        <v>100</v>
      </c>
      <c r="AA545" s="39">
        <v>8</v>
      </c>
      <c r="AB545" s="39">
        <v>0</v>
      </c>
      <c r="AC545" s="39">
        <v>0</v>
      </c>
      <c r="AD545" s="39"/>
      <c r="AE545" s="39"/>
      <c r="AF545" s="39"/>
      <c r="AG545" s="39">
        <v>4</v>
      </c>
      <c r="AH545" s="39">
        <v>64</v>
      </c>
      <c r="AI545" s="39">
        <v>67</v>
      </c>
      <c r="AJ545" s="39">
        <v>1</v>
      </c>
      <c r="AK545" s="39">
        <v>0</v>
      </c>
      <c r="AL545" s="39">
        <v>0</v>
      </c>
    </row>
    <row r="546" spans="1:38" ht="19.5" customHeight="1" x14ac:dyDescent="0.2">
      <c r="D546" s="47" t="s">
        <v>117</v>
      </c>
      <c r="F546" s="48">
        <v>23</v>
      </c>
      <c r="G546" s="48">
        <v>399</v>
      </c>
      <c r="H546" s="48">
        <v>399</v>
      </c>
      <c r="I546" s="48">
        <v>23</v>
      </c>
      <c r="J546" s="48">
        <v>0</v>
      </c>
      <c r="K546" s="48">
        <v>0</v>
      </c>
      <c r="L546" s="49"/>
      <c r="M546" s="49"/>
      <c r="N546" s="49"/>
      <c r="O546" s="48">
        <v>3</v>
      </c>
      <c r="P546" s="48">
        <v>98</v>
      </c>
      <c r="Q546" s="48">
        <v>99</v>
      </c>
      <c r="R546" s="48">
        <v>2</v>
      </c>
      <c r="S546" s="48">
        <v>0</v>
      </c>
      <c r="T546" s="48">
        <v>0</v>
      </c>
      <c r="U546" s="49"/>
      <c r="V546" s="49"/>
      <c r="W546" s="49"/>
      <c r="X546" s="48">
        <v>12</v>
      </c>
      <c r="Y546" s="48">
        <v>101</v>
      </c>
      <c r="Z546" s="48">
        <v>100</v>
      </c>
      <c r="AA546" s="48">
        <v>13</v>
      </c>
      <c r="AB546" s="48">
        <v>0</v>
      </c>
      <c r="AC546" s="48">
        <v>0</v>
      </c>
      <c r="AD546" s="49"/>
      <c r="AE546" s="49"/>
      <c r="AF546" s="49"/>
      <c r="AG546" s="48">
        <v>5</v>
      </c>
      <c r="AH546" s="48">
        <v>70</v>
      </c>
      <c r="AI546" s="48">
        <v>72</v>
      </c>
      <c r="AJ546" s="48">
        <v>3</v>
      </c>
      <c r="AK546" s="48">
        <v>0</v>
      </c>
      <c r="AL546" s="48">
        <v>0</v>
      </c>
    </row>
    <row r="547" spans="1:38" ht="20.100000000000001" customHeight="1" x14ac:dyDescent="0.2">
      <c r="D547" s="2" t="s">
        <v>106</v>
      </c>
      <c r="F547" s="39">
        <v>12</v>
      </c>
      <c r="G547" s="39">
        <v>235</v>
      </c>
      <c r="H547" s="39">
        <v>238</v>
      </c>
      <c r="I547" s="39">
        <v>9</v>
      </c>
      <c r="J547" s="39">
        <v>0</v>
      </c>
      <c r="K547" s="39">
        <v>0</v>
      </c>
      <c r="L547" s="39"/>
      <c r="M547" s="39"/>
      <c r="N547" s="39"/>
      <c r="O547" s="39">
        <v>2</v>
      </c>
      <c r="P547" s="39">
        <v>32</v>
      </c>
      <c r="Q547" s="39">
        <v>33</v>
      </c>
      <c r="R547" s="39">
        <v>1</v>
      </c>
      <c r="S547" s="39">
        <v>0</v>
      </c>
      <c r="T547" s="39">
        <v>0</v>
      </c>
      <c r="U547" s="39"/>
      <c r="V547" s="39"/>
      <c r="W547" s="39"/>
      <c r="X547" s="39">
        <v>8</v>
      </c>
      <c r="Y547" s="39">
        <v>86</v>
      </c>
      <c r="Z547" s="39">
        <v>86</v>
      </c>
      <c r="AA547" s="39">
        <v>8</v>
      </c>
      <c r="AB547" s="39">
        <v>0</v>
      </c>
      <c r="AC547" s="39">
        <v>0</v>
      </c>
      <c r="AD547" s="39"/>
      <c r="AE547" s="39"/>
      <c r="AF547" s="39"/>
      <c r="AG547" s="39">
        <v>0</v>
      </c>
      <c r="AH547" s="39">
        <v>14</v>
      </c>
      <c r="AI547" s="39">
        <v>13</v>
      </c>
      <c r="AJ547" s="39">
        <v>1</v>
      </c>
      <c r="AK547" s="39">
        <v>0</v>
      </c>
      <c r="AL547" s="39">
        <v>0</v>
      </c>
    </row>
    <row r="548" spans="1:38" ht="19.5" customHeight="1" x14ac:dyDescent="0.2">
      <c r="D548" s="47" t="s">
        <v>185</v>
      </c>
      <c r="F548" s="48">
        <v>10</v>
      </c>
      <c r="G548" s="48">
        <v>228</v>
      </c>
      <c r="H548" s="48">
        <v>224</v>
      </c>
      <c r="I548" s="48">
        <v>14</v>
      </c>
      <c r="J548" s="48">
        <v>0</v>
      </c>
      <c r="K548" s="48">
        <v>0</v>
      </c>
      <c r="L548" s="49"/>
      <c r="M548" s="49"/>
      <c r="N548" s="49"/>
      <c r="O548" s="48">
        <v>1</v>
      </c>
      <c r="P548" s="48">
        <v>39</v>
      </c>
      <c r="Q548" s="48">
        <v>38</v>
      </c>
      <c r="R548" s="48">
        <v>2</v>
      </c>
      <c r="S548" s="48">
        <v>0</v>
      </c>
      <c r="T548" s="48">
        <v>0</v>
      </c>
      <c r="U548" s="49"/>
      <c r="V548" s="49"/>
      <c r="W548" s="49"/>
      <c r="X548" s="48">
        <v>7</v>
      </c>
      <c r="Y548" s="48">
        <v>75</v>
      </c>
      <c r="Z548" s="48">
        <v>77</v>
      </c>
      <c r="AA548" s="48">
        <v>5</v>
      </c>
      <c r="AB548" s="48">
        <v>0</v>
      </c>
      <c r="AC548" s="48">
        <v>0</v>
      </c>
      <c r="AD548" s="49"/>
      <c r="AE548" s="49"/>
      <c r="AF548" s="49"/>
      <c r="AG548" s="48">
        <v>0</v>
      </c>
      <c r="AH548" s="48">
        <v>21</v>
      </c>
      <c r="AI548" s="48">
        <v>21</v>
      </c>
      <c r="AJ548" s="48">
        <v>0</v>
      </c>
      <c r="AK548" s="48">
        <v>0</v>
      </c>
      <c r="AL548" s="48">
        <v>0</v>
      </c>
    </row>
    <row r="549" spans="1:38" ht="20.100000000000001" customHeight="1" x14ac:dyDescent="0.2">
      <c r="D549" s="2" t="s">
        <v>108</v>
      </c>
      <c r="F549" s="39">
        <v>15</v>
      </c>
      <c r="G549" s="39">
        <v>394</v>
      </c>
      <c r="H549" s="39">
        <v>401</v>
      </c>
      <c r="I549" s="39">
        <v>8</v>
      </c>
      <c r="J549" s="39">
        <v>0</v>
      </c>
      <c r="K549" s="39">
        <v>0</v>
      </c>
      <c r="L549" s="39"/>
      <c r="M549" s="39"/>
      <c r="N549" s="39"/>
      <c r="O549" s="39">
        <v>1</v>
      </c>
      <c r="P549" s="39">
        <v>113</v>
      </c>
      <c r="Q549" s="39">
        <v>109</v>
      </c>
      <c r="R549" s="39">
        <v>5</v>
      </c>
      <c r="S549" s="39">
        <v>0</v>
      </c>
      <c r="T549" s="39">
        <v>0</v>
      </c>
      <c r="U549" s="39"/>
      <c r="V549" s="39"/>
      <c r="W549" s="39"/>
      <c r="X549" s="39">
        <v>3</v>
      </c>
      <c r="Y549" s="39">
        <v>109</v>
      </c>
      <c r="Z549" s="39">
        <v>108</v>
      </c>
      <c r="AA549" s="39">
        <v>4</v>
      </c>
      <c r="AB549" s="39">
        <v>0</v>
      </c>
      <c r="AC549" s="39">
        <v>0</v>
      </c>
      <c r="AD549" s="39"/>
      <c r="AE549" s="39"/>
      <c r="AF549" s="39"/>
      <c r="AG549" s="39">
        <v>3</v>
      </c>
      <c r="AH549" s="39">
        <v>69</v>
      </c>
      <c r="AI549" s="39">
        <v>71</v>
      </c>
      <c r="AJ549" s="39">
        <v>1</v>
      </c>
      <c r="AK549" s="39">
        <v>0</v>
      </c>
      <c r="AL549" s="39">
        <v>0</v>
      </c>
    </row>
    <row r="550" spans="1:38" ht="20.100000000000001" customHeight="1" x14ac:dyDescent="0.2"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</row>
    <row r="551" spans="1:38" s="1" customFormat="1" ht="20.100000000000001" customHeight="1" x14ac:dyDescent="0.25">
      <c r="A551" s="3"/>
      <c r="B551" s="6"/>
      <c r="C551" s="51" t="s">
        <v>159</v>
      </c>
      <c r="D551" s="52"/>
      <c r="E551" s="5"/>
      <c r="F551" s="53">
        <v>342</v>
      </c>
      <c r="G551" s="53">
        <v>4119</v>
      </c>
      <c r="H551" s="53">
        <v>4200</v>
      </c>
      <c r="I551" s="53">
        <v>261</v>
      </c>
      <c r="J551" s="53">
        <v>0</v>
      </c>
      <c r="K551" s="53">
        <v>0</v>
      </c>
      <c r="L551" s="54"/>
      <c r="M551" s="54"/>
      <c r="N551" s="54"/>
      <c r="O551" s="53">
        <v>27</v>
      </c>
      <c r="P551" s="53">
        <v>825</v>
      </c>
      <c r="Q551" s="53">
        <v>825</v>
      </c>
      <c r="R551" s="53">
        <v>27</v>
      </c>
      <c r="S551" s="53">
        <v>0</v>
      </c>
      <c r="T551" s="53">
        <v>0</v>
      </c>
      <c r="U551" s="54"/>
      <c r="V551" s="54"/>
      <c r="W551" s="54"/>
      <c r="X551" s="53">
        <v>58</v>
      </c>
      <c r="Y551" s="53">
        <v>765</v>
      </c>
      <c r="Z551" s="53">
        <v>756</v>
      </c>
      <c r="AA551" s="53">
        <v>67</v>
      </c>
      <c r="AB551" s="53">
        <v>0</v>
      </c>
      <c r="AC551" s="53">
        <v>0</v>
      </c>
      <c r="AD551" s="54"/>
      <c r="AE551" s="54"/>
      <c r="AF551" s="54"/>
      <c r="AG551" s="53">
        <v>13</v>
      </c>
      <c r="AH551" s="53">
        <v>324</v>
      </c>
      <c r="AI551" s="53">
        <v>327</v>
      </c>
      <c r="AJ551" s="53">
        <v>10</v>
      </c>
      <c r="AK551" s="53">
        <v>0</v>
      </c>
      <c r="AL551" s="53">
        <v>0</v>
      </c>
    </row>
    <row r="552" spans="1:38" s="1" customFormat="1" ht="20.100000000000001" customHeight="1" x14ac:dyDescent="0.2">
      <c r="A552" s="3"/>
      <c r="B552" s="6"/>
      <c r="C552" s="3"/>
      <c r="D552" s="3"/>
      <c r="E552" s="5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</row>
    <row r="553" spans="1:38" s="1" customFormat="1" ht="20.100000000000001" customHeight="1" x14ac:dyDescent="0.2">
      <c r="A553" s="3"/>
      <c r="B553" s="6"/>
      <c r="C553" s="3" t="s">
        <v>146</v>
      </c>
      <c r="D553" s="3"/>
      <c r="E553" s="5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</row>
    <row r="554" spans="1:38" s="1" customFormat="1" ht="20.100000000000001" customHeight="1" x14ac:dyDescent="0.2">
      <c r="A554" s="3"/>
      <c r="B554" s="6"/>
      <c r="C554" s="3"/>
      <c r="D554" s="50" t="s">
        <v>96</v>
      </c>
      <c r="E554" s="5"/>
      <c r="F554" s="39">
        <v>11</v>
      </c>
      <c r="G554" s="39">
        <v>287</v>
      </c>
      <c r="H554" s="39">
        <v>297</v>
      </c>
      <c r="I554" s="39">
        <v>1</v>
      </c>
      <c r="J554" s="39">
        <v>0</v>
      </c>
      <c r="K554" s="39">
        <v>0</v>
      </c>
      <c r="L554" s="39"/>
      <c r="M554" s="39"/>
      <c r="N554" s="39"/>
      <c r="O554" s="39">
        <v>5</v>
      </c>
      <c r="P554" s="39">
        <v>191</v>
      </c>
      <c r="Q554" s="39">
        <v>191</v>
      </c>
      <c r="R554" s="39">
        <v>5</v>
      </c>
      <c r="S554" s="39">
        <v>0</v>
      </c>
      <c r="T554" s="39">
        <v>0</v>
      </c>
      <c r="U554" s="39"/>
      <c r="V554" s="39"/>
      <c r="W554" s="39"/>
      <c r="X554" s="39">
        <v>1</v>
      </c>
      <c r="Y554" s="39">
        <v>67</v>
      </c>
      <c r="Z554" s="39">
        <v>65</v>
      </c>
      <c r="AA554" s="39">
        <v>3</v>
      </c>
      <c r="AB554" s="39">
        <v>0</v>
      </c>
      <c r="AC554" s="39">
        <v>0</v>
      </c>
      <c r="AD554" s="39"/>
      <c r="AE554" s="39"/>
      <c r="AF554" s="39"/>
      <c r="AG554" s="39">
        <v>1</v>
      </c>
      <c r="AH554" s="39">
        <v>27</v>
      </c>
      <c r="AI554" s="39">
        <v>27</v>
      </c>
      <c r="AJ554" s="39">
        <v>1</v>
      </c>
      <c r="AK554" s="39">
        <v>0</v>
      </c>
      <c r="AL554" s="39">
        <v>0</v>
      </c>
    </row>
    <row r="555" spans="1:38" s="1" customFormat="1" ht="20.100000000000001" customHeight="1" x14ac:dyDescent="0.2">
      <c r="A555" s="3"/>
      <c r="B555" s="6"/>
      <c r="C555" s="3"/>
      <c r="D555" s="3"/>
      <c r="E555" s="5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</row>
    <row r="556" spans="1:38" s="1" customFormat="1" ht="20.100000000000001" customHeight="1" x14ac:dyDescent="0.25">
      <c r="A556" s="3"/>
      <c r="B556" s="6"/>
      <c r="C556" s="51" t="s">
        <v>153</v>
      </c>
      <c r="D556" s="52"/>
      <c r="E556" s="5"/>
      <c r="F556" s="53">
        <v>11</v>
      </c>
      <c r="G556" s="53">
        <v>287</v>
      </c>
      <c r="H556" s="53">
        <v>297</v>
      </c>
      <c r="I556" s="53">
        <v>1</v>
      </c>
      <c r="J556" s="53">
        <v>0</v>
      </c>
      <c r="K556" s="53">
        <v>0</v>
      </c>
      <c r="L556" s="54"/>
      <c r="M556" s="54"/>
      <c r="N556" s="54"/>
      <c r="O556" s="53">
        <v>5</v>
      </c>
      <c r="P556" s="53">
        <v>191</v>
      </c>
      <c r="Q556" s="53">
        <v>191</v>
      </c>
      <c r="R556" s="53">
        <v>5</v>
      </c>
      <c r="S556" s="53">
        <v>0</v>
      </c>
      <c r="T556" s="53">
        <v>0</v>
      </c>
      <c r="U556" s="54"/>
      <c r="V556" s="54"/>
      <c r="W556" s="54"/>
      <c r="X556" s="53">
        <v>1</v>
      </c>
      <c r="Y556" s="53">
        <v>67</v>
      </c>
      <c r="Z556" s="53">
        <v>65</v>
      </c>
      <c r="AA556" s="53">
        <v>3</v>
      </c>
      <c r="AB556" s="53">
        <v>0</v>
      </c>
      <c r="AC556" s="53">
        <v>0</v>
      </c>
      <c r="AD556" s="54"/>
      <c r="AE556" s="54"/>
      <c r="AF556" s="54"/>
      <c r="AG556" s="53">
        <v>1</v>
      </c>
      <c r="AH556" s="53">
        <v>27</v>
      </c>
      <c r="AI556" s="53">
        <v>27</v>
      </c>
      <c r="AJ556" s="53">
        <v>1</v>
      </c>
      <c r="AK556" s="53">
        <v>0</v>
      </c>
      <c r="AL556" s="53">
        <v>0</v>
      </c>
    </row>
    <row r="557" spans="1:38" s="1" customFormat="1" ht="20.100000000000001" customHeight="1" x14ac:dyDescent="0.2">
      <c r="A557" s="3"/>
      <c r="B557" s="6"/>
      <c r="C557" s="3"/>
      <c r="D557" s="3"/>
      <c r="E557" s="5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</row>
    <row r="558" spans="1:38" s="1" customFormat="1" ht="20.100000000000001" customHeight="1" x14ac:dyDescent="0.2">
      <c r="A558" s="3"/>
      <c r="B558" s="6"/>
      <c r="C558" s="3" t="s">
        <v>0</v>
      </c>
      <c r="D558" s="3"/>
      <c r="E558" s="5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</row>
    <row r="559" spans="1:38" s="1" customFormat="1" ht="20.100000000000001" customHeight="1" x14ac:dyDescent="0.2">
      <c r="A559" s="3"/>
      <c r="B559" s="6"/>
      <c r="C559" s="3"/>
      <c r="D559" s="2" t="s">
        <v>96</v>
      </c>
      <c r="E559" s="5"/>
      <c r="F559" s="39">
        <v>9</v>
      </c>
      <c r="G559" s="39">
        <v>190</v>
      </c>
      <c r="H559" s="39">
        <v>188</v>
      </c>
      <c r="I559" s="39">
        <v>11</v>
      </c>
      <c r="J559" s="39">
        <v>0</v>
      </c>
      <c r="K559" s="39">
        <v>0</v>
      </c>
      <c r="L559" s="39"/>
      <c r="M559" s="39"/>
      <c r="N559" s="39"/>
      <c r="O559" s="39">
        <v>1</v>
      </c>
      <c r="P559" s="39">
        <v>8</v>
      </c>
      <c r="Q559" s="39">
        <v>9</v>
      </c>
      <c r="R559" s="39">
        <v>0</v>
      </c>
      <c r="S559" s="39">
        <v>0</v>
      </c>
      <c r="T559" s="39">
        <v>0</v>
      </c>
      <c r="U559" s="39"/>
      <c r="V559" s="39"/>
      <c r="W559" s="39"/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/>
      <c r="AE559" s="39"/>
      <c r="AF559" s="39"/>
      <c r="AG559" s="39">
        <v>0</v>
      </c>
      <c r="AH559" s="39">
        <v>0</v>
      </c>
      <c r="AI559" s="39">
        <v>0</v>
      </c>
      <c r="AJ559" s="39">
        <v>0</v>
      </c>
      <c r="AK559" s="39">
        <v>0</v>
      </c>
      <c r="AL559" s="39">
        <v>0</v>
      </c>
    </row>
    <row r="560" spans="1:38" ht="19.5" customHeight="1" x14ac:dyDescent="0.2">
      <c r="D560" s="47" t="s">
        <v>97</v>
      </c>
      <c r="F560" s="48">
        <v>6</v>
      </c>
      <c r="G560" s="48">
        <v>192</v>
      </c>
      <c r="H560" s="48">
        <v>177</v>
      </c>
      <c r="I560" s="48">
        <v>21</v>
      </c>
      <c r="J560" s="48">
        <v>0</v>
      </c>
      <c r="K560" s="48">
        <v>0</v>
      </c>
      <c r="L560" s="49"/>
      <c r="M560" s="49"/>
      <c r="N560" s="49"/>
      <c r="O560" s="48">
        <v>0</v>
      </c>
      <c r="P560" s="48">
        <v>4</v>
      </c>
      <c r="Q560" s="48">
        <v>4</v>
      </c>
      <c r="R560" s="48">
        <v>0</v>
      </c>
      <c r="S560" s="48">
        <v>0</v>
      </c>
      <c r="T560" s="48">
        <v>0</v>
      </c>
      <c r="U560" s="49"/>
      <c r="V560" s="49"/>
      <c r="W560" s="49"/>
      <c r="X560" s="48">
        <v>0</v>
      </c>
      <c r="Y560" s="48">
        <v>1</v>
      </c>
      <c r="Z560" s="48">
        <v>1</v>
      </c>
      <c r="AA560" s="48">
        <v>0</v>
      </c>
      <c r="AB560" s="48">
        <v>0</v>
      </c>
      <c r="AC560" s="48">
        <v>0</v>
      </c>
      <c r="AD560" s="49"/>
      <c r="AE560" s="49"/>
      <c r="AF560" s="49"/>
      <c r="AG560" s="48">
        <v>0</v>
      </c>
      <c r="AH560" s="48">
        <v>0</v>
      </c>
      <c r="AI560" s="48">
        <v>0</v>
      </c>
      <c r="AJ560" s="48">
        <v>0</v>
      </c>
      <c r="AK560" s="48">
        <v>0</v>
      </c>
      <c r="AL560" s="48">
        <v>0</v>
      </c>
    </row>
    <row r="561" spans="1:38" s="1" customFormat="1" ht="20.100000000000001" customHeight="1" x14ac:dyDescent="0.2">
      <c r="A561" s="3"/>
      <c r="B561" s="6"/>
      <c r="C561" s="3"/>
      <c r="D561" s="2" t="s">
        <v>98</v>
      </c>
      <c r="E561" s="5"/>
      <c r="F561" s="39">
        <v>10</v>
      </c>
      <c r="G561" s="39">
        <v>190</v>
      </c>
      <c r="H561" s="39">
        <v>190</v>
      </c>
      <c r="I561" s="39">
        <v>10</v>
      </c>
      <c r="J561" s="39">
        <v>0</v>
      </c>
      <c r="K561" s="39">
        <v>0</v>
      </c>
      <c r="L561" s="39"/>
      <c r="M561" s="39"/>
      <c r="N561" s="39"/>
      <c r="O561" s="39">
        <v>0</v>
      </c>
      <c r="P561" s="39">
        <v>11</v>
      </c>
      <c r="Q561" s="39">
        <v>11</v>
      </c>
      <c r="R561" s="39">
        <v>0</v>
      </c>
      <c r="S561" s="39">
        <v>0</v>
      </c>
      <c r="T561" s="39">
        <v>0</v>
      </c>
      <c r="U561" s="39"/>
      <c r="V561" s="39"/>
      <c r="W561" s="39"/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/>
      <c r="AE561" s="39"/>
      <c r="AF561" s="39"/>
      <c r="AG561" s="39">
        <v>0</v>
      </c>
      <c r="AH561" s="39">
        <v>0</v>
      </c>
      <c r="AI561" s="39">
        <v>0</v>
      </c>
      <c r="AJ561" s="39">
        <v>0</v>
      </c>
      <c r="AK561" s="39">
        <v>0</v>
      </c>
      <c r="AL561" s="39">
        <v>0</v>
      </c>
    </row>
    <row r="562" spans="1:38" s="1" customFormat="1" ht="20.100000000000001" customHeight="1" x14ac:dyDescent="0.2">
      <c r="A562" s="3"/>
      <c r="B562" s="6"/>
      <c r="C562" s="3"/>
      <c r="D562" s="3"/>
      <c r="E562" s="5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</row>
    <row r="563" spans="1:38" s="1" customFormat="1" ht="20.100000000000001" customHeight="1" x14ac:dyDescent="0.25">
      <c r="A563" s="3"/>
      <c r="B563" s="6"/>
      <c r="C563" s="51" t="s">
        <v>120</v>
      </c>
      <c r="D563" s="52"/>
      <c r="E563" s="5"/>
      <c r="F563" s="53">
        <v>25</v>
      </c>
      <c r="G563" s="53">
        <v>572</v>
      </c>
      <c r="H563" s="53">
        <v>555</v>
      </c>
      <c r="I563" s="53">
        <v>42</v>
      </c>
      <c r="J563" s="53">
        <v>0</v>
      </c>
      <c r="K563" s="53">
        <v>0</v>
      </c>
      <c r="L563" s="54"/>
      <c r="M563" s="54"/>
      <c r="N563" s="54"/>
      <c r="O563" s="53">
        <v>1</v>
      </c>
      <c r="P563" s="53">
        <v>23</v>
      </c>
      <c r="Q563" s="53">
        <v>24</v>
      </c>
      <c r="R563" s="53">
        <v>0</v>
      </c>
      <c r="S563" s="53">
        <v>0</v>
      </c>
      <c r="T563" s="53">
        <v>0</v>
      </c>
      <c r="U563" s="54"/>
      <c r="V563" s="54"/>
      <c r="W563" s="54"/>
      <c r="X563" s="53">
        <v>0</v>
      </c>
      <c r="Y563" s="53">
        <v>1</v>
      </c>
      <c r="Z563" s="53">
        <v>1</v>
      </c>
      <c r="AA563" s="53">
        <v>0</v>
      </c>
      <c r="AB563" s="53">
        <v>0</v>
      </c>
      <c r="AC563" s="53">
        <v>0</v>
      </c>
      <c r="AD563" s="54"/>
      <c r="AE563" s="54"/>
      <c r="AF563" s="54"/>
      <c r="AG563" s="53">
        <v>0</v>
      </c>
      <c r="AH563" s="53">
        <v>0</v>
      </c>
      <c r="AI563" s="53">
        <v>0</v>
      </c>
      <c r="AJ563" s="53">
        <v>0</v>
      </c>
      <c r="AK563" s="53">
        <v>0</v>
      </c>
      <c r="AL563" s="53">
        <v>0</v>
      </c>
    </row>
    <row r="564" spans="1:38" s="1" customFormat="1" ht="20.100000000000001" customHeight="1" x14ac:dyDescent="0.2">
      <c r="A564" s="3"/>
      <c r="B564" s="6"/>
      <c r="C564" s="3"/>
      <c r="D564" s="3"/>
      <c r="E564" s="5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</row>
    <row r="565" spans="1:38" s="1" customFormat="1" ht="20.100000000000001" customHeight="1" x14ac:dyDescent="0.25">
      <c r="A565" s="3"/>
      <c r="B565" s="57" t="s">
        <v>268</v>
      </c>
      <c r="C565" s="58"/>
      <c r="D565" s="58"/>
      <c r="E565" s="5"/>
      <c r="F565" s="59">
        <v>378</v>
      </c>
      <c r="G565" s="59">
        <v>4978</v>
      </c>
      <c r="H565" s="59">
        <v>5052</v>
      </c>
      <c r="I565" s="59">
        <v>304</v>
      </c>
      <c r="J565" s="59">
        <v>0</v>
      </c>
      <c r="K565" s="59">
        <v>0</v>
      </c>
      <c r="L565" s="54"/>
      <c r="M565" s="54"/>
      <c r="N565" s="54"/>
      <c r="O565" s="59">
        <v>33</v>
      </c>
      <c r="P565" s="59">
        <v>1039</v>
      </c>
      <c r="Q565" s="59">
        <v>1040</v>
      </c>
      <c r="R565" s="59">
        <v>32</v>
      </c>
      <c r="S565" s="59">
        <v>0</v>
      </c>
      <c r="T565" s="59">
        <v>0</v>
      </c>
      <c r="U565" s="54"/>
      <c r="V565" s="54"/>
      <c r="W565" s="54"/>
      <c r="X565" s="59">
        <v>59</v>
      </c>
      <c r="Y565" s="59">
        <v>833</v>
      </c>
      <c r="Z565" s="59">
        <v>822</v>
      </c>
      <c r="AA565" s="59">
        <v>70</v>
      </c>
      <c r="AB565" s="59">
        <v>0</v>
      </c>
      <c r="AC565" s="59">
        <v>0</v>
      </c>
      <c r="AD565" s="54"/>
      <c r="AE565" s="54"/>
      <c r="AF565" s="54"/>
      <c r="AG565" s="59">
        <v>14</v>
      </c>
      <c r="AH565" s="59">
        <v>351</v>
      </c>
      <c r="AI565" s="59">
        <v>354</v>
      </c>
      <c r="AJ565" s="59">
        <v>11</v>
      </c>
      <c r="AK565" s="59">
        <v>0</v>
      </c>
      <c r="AL565" s="59">
        <v>0</v>
      </c>
    </row>
    <row r="566" spans="1:38" ht="20.100000000000001" customHeight="1" x14ac:dyDescent="0.2"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</row>
    <row r="567" spans="1:38" ht="20.100000000000001" customHeight="1" x14ac:dyDescent="0.2">
      <c r="B567" s="6" t="s">
        <v>269</v>
      </c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</row>
    <row r="568" spans="1:38" ht="20.100000000000001" customHeight="1" x14ac:dyDescent="0.2">
      <c r="C568" s="3" t="s">
        <v>0</v>
      </c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</row>
    <row r="569" spans="1:38" ht="20.100000000000001" customHeight="1" x14ac:dyDescent="0.2">
      <c r="D569" s="2" t="s">
        <v>96</v>
      </c>
      <c r="F569" s="39">
        <v>7</v>
      </c>
      <c r="G569" s="39">
        <v>226</v>
      </c>
      <c r="H569" s="39">
        <v>216</v>
      </c>
      <c r="I569" s="39">
        <v>17</v>
      </c>
      <c r="J569" s="39">
        <v>0</v>
      </c>
      <c r="K569" s="39">
        <v>0</v>
      </c>
      <c r="L569" s="39"/>
      <c r="M569" s="39"/>
      <c r="N569" s="39"/>
      <c r="O569" s="39">
        <v>0</v>
      </c>
      <c r="P569" s="39">
        <v>10</v>
      </c>
      <c r="Q569" s="39">
        <v>10</v>
      </c>
      <c r="R569" s="39">
        <v>0</v>
      </c>
      <c r="S569" s="39">
        <v>0</v>
      </c>
      <c r="T569" s="39">
        <v>0</v>
      </c>
      <c r="U569" s="39"/>
      <c r="V569" s="39"/>
      <c r="W569" s="39"/>
      <c r="X569" s="39">
        <v>0</v>
      </c>
      <c r="Y569" s="39">
        <v>0</v>
      </c>
      <c r="Z569" s="39">
        <v>0</v>
      </c>
      <c r="AA569" s="39">
        <v>0</v>
      </c>
      <c r="AB569" s="39">
        <v>0</v>
      </c>
      <c r="AC569" s="39">
        <v>0</v>
      </c>
      <c r="AD569" s="39"/>
      <c r="AE569" s="39"/>
      <c r="AF569" s="39"/>
      <c r="AG569" s="39">
        <v>0</v>
      </c>
      <c r="AH569" s="39">
        <v>0</v>
      </c>
      <c r="AI569" s="39">
        <v>0</v>
      </c>
      <c r="AJ569" s="39">
        <v>0</v>
      </c>
      <c r="AK569" s="39">
        <v>0</v>
      </c>
      <c r="AL569" s="39">
        <v>0</v>
      </c>
    </row>
    <row r="570" spans="1:38" ht="19.5" customHeight="1" x14ac:dyDescent="0.2">
      <c r="D570" s="47" t="s">
        <v>97</v>
      </c>
      <c r="F570" s="48">
        <v>15</v>
      </c>
      <c r="G570" s="48">
        <v>232</v>
      </c>
      <c r="H570" s="48">
        <v>232</v>
      </c>
      <c r="I570" s="48">
        <v>15</v>
      </c>
      <c r="J570" s="48">
        <v>0</v>
      </c>
      <c r="K570" s="48">
        <v>0</v>
      </c>
      <c r="L570" s="49"/>
      <c r="M570" s="49"/>
      <c r="N570" s="49"/>
      <c r="O570" s="48">
        <v>0</v>
      </c>
      <c r="P570" s="48">
        <v>0</v>
      </c>
      <c r="Q570" s="48">
        <v>0</v>
      </c>
      <c r="R570" s="48">
        <v>0</v>
      </c>
      <c r="S570" s="48">
        <v>0</v>
      </c>
      <c r="T570" s="48">
        <v>0</v>
      </c>
      <c r="U570" s="49"/>
      <c r="V570" s="49"/>
      <c r="W570" s="49"/>
      <c r="X570" s="48">
        <v>0</v>
      </c>
      <c r="Y570" s="48">
        <v>0</v>
      </c>
      <c r="Z570" s="48">
        <v>0</v>
      </c>
      <c r="AA570" s="48">
        <v>0</v>
      </c>
      <c r="AB570" s="48">
        <v>0</v>
      </c>
      <c r="AC570" s="48">
        <v>0</v>
      </c>
      <c r="AD570" s="49"/>
      <c r="AE570" s="49"/>
      <c r="AF570" s="49"/>
      <c r="AG570" s="48">
        <v>0</v>
      </c>
      <c r="AH570" s="48">
        <v>0</v>
      </c>
      <c r="AI570" s="48">
        <v>0</v>
      </c>
      <c r="AJ570" s="48">
        <v>0</v>
      </c>
      <c r="AK570" s="48">
        <v>0</v>
      </c>
      <c r="AL570" s="48">
        <v>0</v>
      </c>
    </row>
    <row r="571" spans="1:38" ht="20.100000000000001" customHeight="1" x14ac:dyDescent="0.2"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</row>
    <row r="572" spans="1:38" s="1" customFormat="1" ht="20.100000000000001" customHeight="1" x14ac:dyDescent="0.25">
      <c r="A572" s="3"/>
      <c r="B572" s="6"/>
      <c r="C572" s="51" t="s">
        <v>120</v>
      </c>
      <c r="D572" s="52"/>
      <c r="E572" s="5"/>
      <c r="F572" s="53">
        <v>22</v>
      </c>
      <c r="G572" s="53">
        <v>458</v>
      </c>
      <c r="H572" s="53">
        <v>448</v>
      </c>
      <c r="I572" s="53">
        <v>32</v>
      </c>
      <c r="J572" s="53">
        <v>0</v>
      </c>
      <c r="K572" s="53">
        <v>0</v>
      </c>
      <c r="L572" s="54"/>
      <c r="M572" s="54"/>
      <c r="N572" s="54"/>
      <c r="O572" s="53">
        <v>0</v>
      </c>
      <c r="P572" s="53">
        <v>10</v>
      </c>
      <c r="Q572" s="53">
        <v>10</v>
      </c>
      <c r="R572" s="53">
        <v>0</v>
      </c>
      <c r="S572" s="53">
        <v>0</v>
      </c>
      <c r="T572" s="53">
        <v>0</v>
      </c>
      <c r="U572" s="54"/>
      <c r="V572" s="54"/>
      <c r="W572" s="54"/>
      <c r="X572" s="53">
        <v>0</v>
      </c>
      <c r="Y572" s="53">
        <v>0</v>
      </c>
      <c r="Z572" s="53">
        <v>0</v>
      </c>
      <c r="AA572" s="53">
        <v>0</v>
      </c>
      <c r="AB572" s="53">
        <v>0</v>
      </c>
      <c r="AC572" s="53">
        <v>0</v>
      </c>
      <c r="AD572" s="54"/>
      <c r="AE572" s="54"/>
      <c r="AF572" s="54"/>
      <c r="AG572" s="53">
        <v>0</v>
      </c>
      <c r="AH572" s="53">
        <v>0</v>
      </c>
      <c r="AI572" s="53">
        <v>0</v>
      </c>
      <c r="AJ572" s="53">
        <v>0</v>
      </c>
      <c r="AK572" s="53">
        <v>0</v>
      </c>
      <c r="AL572" s="53">
        <v>0</v>
      </c>
    </row>
    <row r="573" spans="1:38" ht="20.100000000000001" customHeight="1" x14ac:dyDescent="0.2"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</row>
    <row r="574" spans="1:38" ht="20.100000000000001" customHeight="1" x14ac:dyDescent="0.2">
      <c r="C574" s="3" t="s">
        <v>249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</row>
    <row r="575" spans="1:38" ht="20.100000000000001" customHeight="1" x14ac:dyDescent="0.2">
      <c r="D575" s="2" t="s">
        <v>270</v>
      </c>
      <c r="F575" s="39">
        <v>4</v>
      </c>
      <c r="G575" s="39">
        <v>52</v>
      </c>
      <c r="H575" s="39">
        <v>53</v>
      </c>
      <c r="I575" s="39">
        <v>3</v>
      </c>
      <c r="J575" s="39">
        <v>0</v>
      </c>
      <c r="K575" s="39">
        <v>0</v>
      </c>
      <c r="L575" s="39"/>
      <c r="M575" s="39"/>
      <c r="N575" s="39"/>
      <c r="O575" s="39">
        <v>3</v>
      </c>
      <c r="P575" s="39">
        <v>69</v>
      </c>
      <c r="Q575" s="39">
        <v>60</v>
      </c>
      <c r="R575" s="39">
        <v>12</v>
      </c>
      <c r="S575" s="39">
        <v>0</v>
      </c>
      <c r="T575" s="39">
        <v>0</v>
      </c>
      <c r="U575" s="39"/>
      <c r="V575" s="39"/>
      <c r="W575" s="39"/>
      <c r="X575" s="39">
        <v>5</v>
      </c>
      <c r="Y575" s="39">
        <v>62</v>
      </c>
      <c r="Z575" s="39">
        <v>60</v>
      </c>
      <c r="AA575" s="39">
        <v>7</v>
      </c>
      <c r="AB575" s="39">
        <v>0</v>
      </c>
      <c r="AC575" s="39">
        <v>0</v>
      </c>
      <c r="AD575" s="39"/>
      <c r="AE575" s="39"/>
      <c r="AF575" s="39"/>
      <c r="AG575" s="39">
        <v>0</v>
      </c>
      <c r="AH575" s="39">
        <v>4</v>
      </c>
      <c r="AI575" s="39">
        <v>4</v>
      </c>
      <c r="AJ575" s="39">
        <v>0</v>
      </c>
      <c r="AK575" s="39">
        <v>0</v>
      </c>
      <c r="AL575" s="39">
        <v>0</v>
      </c>
    </row>
    <row r="576" spans="1:38" ht="20.100000000000001" customHeight="1" x14ac:dyDescent="0.2">
      <c r="D576" s="47" t="s">
        <v>271</v>
      </c>
      <c r="F576" s="48">
        <v>7</v>
      </c>
      <c r="G576" s="48">
        <v>55</v>
      </c>
      <c r="H576" s="48">
        <v>54</v>
      </c>
      <c r="I576" s="48">
        <v>8</v>
      </c>
      <c r="J576" s="48">
        <v>0</v>
      </c>
      <c r="K576" s="48">
        <v>0</v>
      </c>
      <c r="L576" s="49"/>
      <c r="M576" s="49"/>
      <c r="N576" s="49"/>
      <c r="O576" s="48">
        <v>5</v>
      </c>
      <c r="P576" s="48">
        <v>67</v>
      </c>
      <c r="Q576" s="48">
        <v>57</v>
      </c>
      <c r="R576" s="48">
        <v>15</v>
      </c>
      <c r="S576" s="48">
        <v>0</v>
      </c>
      <c r="T576" s="48">
        <v>0</v>
      </c>
      <c r="U576" s="49"/>
      <c r="V576" s="49"/>
      <c r="W576" s="49"/>
      <c r="X576" s="48">
        <v>9</v>
      </c>
      <c r="Y576" s="48">
        <v>55</v>
      </c>
      <c r="Z576" s="48">
        <v>60</v>
      </c>
      <c r="AA576" s="48">
        <v>4</v>
      </c>
      <c r="AB576" s="48">
        <v>0</v>
      </c>
      <c r="AC576" s="48">
        <v>0</v>
      </c>
      <c r="AD576" s="49"/>
      <c r="AE576" s="49"/>
      <c r="AF576" s="49"/>
      <c r="AG576" s="48">
        <v>0</v>
      </c>
      <c r="AH576" s="48">
        <v>8</v>
      </c>
      <c r="AI576" s="48">
        <v>7</v>
      </c>
      <c r="AJ576" s="48">
        <v>1</v>
      </c>
      <c r="AK576" s="48">
        <v>0</v>
      </c>
      <c r="AL576" s="48">
        <v>0</v>
      </c>
    </row>
    <row r="577" spans="1:38" ht="20.100000000000001" customHeight="1" x14ac:dyDescent="0.2">
      <c r="D577" s="2" t="s">
        <v>272</v>
      </c>
      <c r="F577" s="39">
        <v>2</v>
      </c>
      <c r="G577" s="39">
        <v>68</v>
      </c>
      <c r="H577" s="39">
        <v>69</v>
      </c>
      <c r="I577" s="39">
        <v>1</v>
      </c>
      <c r="J577" s="39">
        <v>0</v>
      </c>
      <c r="K577" s="39">
        <v>0</v>
      </c>
      <c r="L577" s="39"/>
      <c r="M577" s="39"/>
      <c r="N577" s="39"/>
      <c r="O577" s="39">
        <v>4</v>
      </c>
      <c r="P577" s="39">
        <v>58</v>
      </c>
      <c r="Q577" s="39">
        <v>56</v>
      </c>
      <c r="R577" s="39">
        <v>6</v>
      </c>
      <c r="S577" s="39">
        <v>0</v>
      </c>
      <c r="T577" s="39">
        <v>0</v>
      </c>
      <c r="U577" s="39"/>
      <c r="V577" s="39"/>
      <c r="W577" s="39"/>
      <c r="X577" s="39">
        <v>2</v>
      </c>
      <c r="Y577" s="39">
        <v>65</v>
      </c>
      <c r="Z577" s="39">
        <v>63</v>
      </c>
      <c r="AA577" s="39">
        <v>4</v>
      </c>
      <c r="AB577" s="39">
        <v>0</v>
      </c>
      <c r="AC577" s="39">
        <v>0</v>
      </c>
      <c r="AD577" s="39"/>
      <c r="AE577" s="39"/>
      <c r="AF577" s="39"/>
      <c r="AG577" s="39">
        <v>0</v>
      </c>
      <c r="AH577" s="39">
        <v>3</v>
      </c>
      <c r="AI577" s="39">
        <v>3</v>
      </c>
      <c r="AJ577" s="39">
        <v>0</v>
      </c>
      <c r="AK577" s="39">
        <v>0</v>
      </c>
      <c r="AL577" s="39">
        <v>0</v>
      </c>
    </row>
    <row r="578" spans="1:38" ht="20.100000000000001" customHeight="1" x14ac:dyDescent="0.2">
      <c r="D578" s="47" t="s">
        <v>273</v>
      </c>
      <c r="F578" s="48">
        <v>2</v>
      </c>
      <c r="G578" s="48">
        <v>63</v>
      </c>
      <c r="H578" s="48">
        <v>65</v>
      </c>
      <c r="I578" s="48">
        <v>0</v>
      </c>
      <c r="J578" s="48">
        <v>0</v>
      </c>
      <c r="K578" s="48">
        <v>0</v>
      </c>
      <c r="L578" s="49"/>
      <c r="M578" s="49"/>
      <c r="N578" s="49"/>
      <c r="O578" s="48">
        <v>4</v>
      </c>
      <c r="P578" s="48">
        <v>58</v>
      </c>
      <c r="Q578" s="48">
        <v>49</v>
      </c>
      <c r="R578" s="48">
        <v>13</v>
      </c>
      <c r="S578" s="48">
        <v>0</v>
      </c>
      <c r="T578" s="48">
        <v>0</v>
      </c>
      <c r="U578" s="49"/>
      <c r="V578" s="49"/>
      <c r="W578" s="49"/>
      <c r="X578" s="48">
        <v>4</v>
      </c>
      <c r="Y578" s="48">
        <v>61</v>
      </c>
      <c r="Z578" s="48">
        <v>58</v>
      </c>
      <c r="AA578" s="48">
        <v>7</v>
      </c>
      <c r="AB578" s="48">
        <v>0</v>
      </c>
      <c r="AC578" s="48">
        <v>0</v>
      </c>
      <c r="AD578" s="49"/>
      <c r="AE578" s="49"/>
      <c r="AF578" s="49"/>
      <c r="AG578" s="48">
        <v>0</v>
      </c>
      <c r="AH578" s="48">
        <v>5</v>
      </c>
      <c r="AI578" s="48">
        <v>5</v>
      </c>
      <c r="AJ578" s="48">
        <v>0</v>
      </c>
      <c r="AK578" s="48">
        <v>0</v>
      </c>
      <c r="AL578" s="48">
        <v>0</v>
      </c>
    </row>
    <row r="579" spans="1:38" ht="20.100000000000001" customHeight="1" x14ac:dyDescent="0.2">
      <c r="D579" s="2" t="s">
        <v>274</v>
      </c>
      <c r="F579" s="39">
        <v>1</v>
      </c>
      <c r="G579" s="39">
        <v>62</v>
      </c>
      <c r="H579" s="39">
        <v>61</v>
      </c>
      <c r="I579" s="39">
        <v>2</v>
      </c>
      <c r="J579" s="39">
        <v>0</v>
      </c>
      <c r="K579" s="39">
        <v>0</v>
      </c>
      <c r="L579" s="39"/>
      <c r="M579" s="39"/>
      <c r="N579" s="39"/>
      <c r="O579" s="39">
        <v>3</v>
      </c>
      <c r="P579" s="39">
        <v>66</v>
      </c>
      <c r="Q579" s="39">
        <v>63</v>
      </c>
      <c r="R579" s="39">
        <v>6</v>
      </c>
      <c r="S579" s="39">
        <v>0</v>
      </c>
      <c r="T579" s="39">
        <v>0</v>
      </c>
      <c r="U579" s="39"/>
      <c r="V579" s="39"/>
      <c r="W579" s="39"/>
      <c r="X579" s="39">
        <v>9</v>
      </c>
      <c r="Y579" s="39">
        <v>43</v>
      </c>
      <c r="Z579" s="39">
        <v>51</v>
      </c>
      <c r="AA579" s="39">
        <v>1</v>
      </c>
      <c r="AB579" s="39">
        <v>0</v>
      </c>
      <c r="AC579" s="39">
        <v>0</v>
      </c>
      <c r="AD579" s="39"/>
      <c r="AE579" s="39"/>
      <c r="AF579" s="39"/>
      <c r="AG579" s="39">
        <v>0</v>
      </c>
      <c r="AH579" s="39">
        <v>13</v>
      </c>
      <c r="AI579" s="39">
        <v>11</v>
      </c>
      <c r="AJ579" s="39">
        <v>2</v>
      </c>
      <c r="AK579" s="39">
        <v>0</v>
      </c>
      <c r="AL579" s="39">
        <v>0</v>
      </c>
    </row>
    <row r="580" spans="1:38" ht="20.100000000000001" customHeight="1" x14ac:dyDescent="0.2">
      <c r="D580" s="47" t="s">
        <v>275</v>
      </c>
      <c r="F580" s="48">
        <v>0</v>
      </c>
      <c r="G580" s="48">
        <v>66</v>
      </c>
      <c r="H580" s="48">
        <v>63</v>
      </c>
      <c r="I580" s="48">
        <v>3</v>
      </c>
      <c r="J580" s="48">
        <v>0</v>
      </c>
      <c r="K580" s="48">
        <v>0</v>
      </c>
      <c r="L580" s="49"/>
      <c r="M580" s="49"/>
      <c r="N580" s="49"/>
      <c r="O580" s="48">
        <v>0</v>
      </c>
      <c r="P580" s="48">
        <v>66</v>
      </c>
      <c r="Q580" s="48">
        <v>51</v>
      </c>
      <c r="R580" s="48">
        <v>15</v>
      </c>
      <c r="S580" s="48">
        <v>0</v>
      </c>
      <c r="T580" s="48">
        <v>0</v>
      </c>
      <c r="U580" s="49"/>
      <c r="V580" s="49"/>
      <c r="W580" s="49"/>
      <c r="X580" s="48">
        <v>0</v>
      </c>
      <c r="Y580" s="48">
        <v>71</v>
      </c>
      <c r="Z580" s="48">
        <v>66</v>
      </c>
      <c r="AA580" s="48">
        <v>5</v>
      </c>
      <c r="AB580" s="48">
        <v>0</v>
      </c>
      <c r="AC580" s="48">
        <v>0</v>
      </c>
      <c r="AD580" s="49"/>
      <c r="AE580" s="49"/>
      <c r="AF580" s="49"/>
      <c r="AG580" s="48">
        <v>0</v>
      </c>
      <c r="AH580" s="48">
        <v>13</v>
      </c>
      <c r="AI580" s="48">
        <v>13</v>
      </c>
      <c r="AJ580" s="48">
        <v>0</v>
      </c>
      <c r="AK580" s="48">
        <v>0</v>
      </c>
      <c r="AL580" s="48">
        <v>0</v>
      </c>
    </row>
    <row r="581" spans="1:38" ht="20.100000000000001" customHeight="1" x14ac:dyDescent="0.2">
      <c r="D581" s="2" t="s">
        <v>276</v>
      </c>
      <c r="F581" s="39">
        <v>0</v>
      </c>
      <c r="G581" s="39">
        <v>60</v>
      </c>
      <c r="H581" s="39">
        <v>60</v>
      </c>
      <c r="I581" s="39">
        <v>0</v>
      </c>
      <c r="J581" s="39">
        <v>0</v>
      </c>
      <c r="K581" s="39">
        <v>0</v>
      </c>
      <c r="L581" s="39"/>
      <c r="M581" s="39"/>
      <c r="N581" s="39"/>
      <c r="O581" s="39">
        <v>0</v>
      </c>
      <c r="P581" s="39">
        <v>79</v>
      </c>
      <c r="Q581" s="39">
        <v>75</v>
      </c>
      <c r="R581" s="39">
        <v>4</v>
      </c>
      <c r="S581" s="39">
        <v>0</v>
      </c>
      <c r="T581" s="39">
        <v>0</v>
      </c>
      <c r="U581" s="39"/>
      <c r="V581" s="39"/>
      <c r="W581" s="39"/>
      <c r="X581" s="39">
        <v>0</v>
      </c>
      <c r="Y581" s="39">
        <v>62</v>
      </c>
      <c r="Z581" s="39">
        <v>61</v>
      </c>
      <c r="AA581" s="39">
        <v>1</v>
      </c>
      <c r="AB581" s="39">
        <v>0</v>
      </c>
      <c r="AC581" s="39">
        <v>0</v>
      </c>
      <c r="AD581" s="39"/>
      <c r="AE581" s="39"/>
      <c r="AF581" s="39"/>
      <c r="AG581" s="39">
        <v>0</v>
      </c>
      <c r="AH581" s="39">
        <v>14</v>
      </c>
      <c r="AI581" s="39">
        <v>14</v>
      </c>
      <c r="AJ581" s="39">
        <v>0</v>
      </c>
      <c r="AK581" s="39">
        <v>0</v>
      </c>
      <c r="AL581" s="39">
        <v>0</v>
      </c>
    </row>
    <row r="582" spans="1:38" ht="20.100000000000001" customHeight="1" x14ac:dyDescent="0.2"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</row>
    <row r="583" spans="1:38" s="1" customFormat="1" ht="20.100000000000001" customHeight="1" x14ac:dyDescent="0.25">
      <c r="A583" s="3"/>
      <c r="B583" s="6"/>
      <c r="C583" s="51" t="s">
        <v>250</v>
      </c>
      <c r="D583" s="52"/>
      <c r="E583" s="5"/>
      <c r="F583" s="53">
        <v>16</v>
      </c>
      <c r="G583" s="53">
        <v>426</v>
      </c>
      <c r="H583" s="53">
        <v>425</v>
      </c>
      <c r="I583" s="53">
        <v>17</v>
      </c>
      <c r="J583" s="53">
        <v>0</v>
      </c>
      <c r="K583" s="53">
        <v>0</v>
      </c>
      <c r="L583" s="54"/>
      <c r="M583" s="54"/>
      <c r="N583" s="54"/>
      <c r="O583" s="53">
        <v>19</v>
      </c>
      <c r="P583" s="53">
        <v>463</v>
      </c>
      <c r="Q583" s="53">
        <v>411</v>
      </c>
      <c r="R583" s="53">
        <v>71</v>
      </c>
      <c r="S583" s="53">
        <v>0</v>
      </c>
      <c r="T583" s="53">
        <v>0</v>
      </c>
      <c r="U583" s="54"/>
      <c r="V583" s="54"/>
      <c r="W583" s="54"/>
      <c r="X583" s="53">
        <v>29</v>
      </c>
      <c r="Y583" s="53">
        <v>419</v>
      </c>
      <c r="Z583" s="53">
        <v>419</v>
      </c>
      <c r="AA583" s="53">
        <v>29</v>
      </c>
      <c r="AB583" s="53">
        <v>0</v>
      </c>
      <c r="AC583" s="53">
        <v>0</v>
      </c>
      <c r="AD583" s="54"/>
      <c r="AE583" s="54"/>
      <c r="AF583" s="54"/>
      <c r="AG583" s="53">
        <v>0</v>
      </c>
      <c r="AH583" s="53">
        <v>60</v>
      </c>
      <c r="AI583" s="53">
        <v>57</v>
      </c>
      <c r="AJ583" s="53">
        <v>3</v>
      </c>
      <c r="AK583" s="53">
        <v>0</v>
      </c>
      <c r="AL583" s="53">
        <v>0</v>
      </c>
    </row>
    <row r="584" spans="1:38" ht="20.100000000000001" customHeight="1" x14ac:dyDescent="0.2"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</row>
    <row r="585" spans="1:38" ht="20.100000000000001" customHeight="1" x14ac:dyDescent="0.2">
      <c r="C585" s="3" t="s">
        <v>154</v>
      </c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</row>
    <row r="586" spans="1:38" ht="19.5" customHeight="1" x14ac:dyDescent="0.2">
      <c r="D586" s="50" t="s">
        <v>96</v>
      </c>
      <c r="F586" s="49">
        <v>693</v>
      </c>
      <c r="G586" s="49">
        <v>4876</v>
      </c>
      <c r="H586" s="49">
        <v>5163</v>
      </c>
      <c r="I586" s="49">
        <v>406</v>
      </c>
      <c r="J586" s="49">
        <v>0</v>
      </c>
      <c r="K586" s="49">
        <v>0</v>
      </c>
      <c r="L586" s="49"/>
      <c r="M586" s="49"/>
      <c r="N586" s="49"/>
      <c r="O586" s="49">
        <v>11</v>
      </c>
      <c r="P586" s="49">
        <v>180</v>
      </c>
      <c r="Q586" s="49">
        <v>176</v>
      </c>
      <c r="R586" s="49">
        <v>15</v>
      </c>
      <c r="S586" s="49">
        <v>0</v>
      </c>
      <c r="T586" s="49">
        <v>0</v>
      </c>
      <c r="U586" s="49"/>
      <c r="V586" s="49"/>
      <c r="W586" s="49"/>
      <c r="X586" s="49">
        <v>14</v>
      </c>
      <c r="Y586" s="49">
        <v>82</v>
      </c>
      <c r="Z586" s="49">
        <v>84</v>
      </c>
      <c r="AA586" s="49">
        <v>12</v>
      </c>
      <c r="AB586" s="49">
        <v>0</v>
      </c>
      <c r="AC586" s="49">
        <v>0</v>
      </c>
      <c r="AD586" s="49"/>
      <c r="AE586" s="49"/>
      <c r="AF586" s="49"/>
      <c r="AG586" s="49">
        <v>6</v>
      </c>
      <c r="AH586" s="49">
        <v>26</v>
      </c>
      <c r="AI586" s="49">
        <v>31</v>
      </c>
      <c r="AJ586" s="49">
        <v>1</v>
      </c>
      <c r="AK586" s="49">
        <v>0</v>
      </c>
      <c r="AL586" s="49">
        <v>0</v>
      </c>
    </row>
    <row r="587" spans="1:38" ht="19.5" customHeight="1" x14ac:dyDescent="0.2">
      <c r="D587" s="47" t="s">
        <v>97</v>
      </c>
      <c r="F587" s="48">
        <v>442</v>
      </c>
      <c r="G587" s="48">
        <v>4993</v>
      </c>
      <c r="H587" s="48">
        <v>4843</v>
      </c>
      <c r="I587" s="48">
        <v>592</v>
      </c>
      <c r="J587" s="48">
        <v>0</v>
      </c>
      <c r="K587" s="48">
        <v>0</v>
      </c>
      <c r="L587" s="49"/>
      <c r="M587" s="49"/>
      <c r="N587" s="49"/>
      <c r="O587" s="48">
        <v>8</v>
      </c>
      <c r="P587" s="48">
        <v>69</v>
      </c>
      <c r="Q587" s="48">
        <v>71</v>
      </c>
      <c r="R587" s="48">
        <v>6</v>
      </c>
      <c r="S587" s="48">
        <v>0</v>
      </c>
      <c r="T587" s="48">
        <v>0</v>
      </c>
      <c r="U587" s="49"/>
      <c r="V587" s="49"/>
      <c r="W587" s="49"/>
      <c r="X587" s="48">
        <v>4</v>
      </c>
      <c r="Y587" s="48">
        <v>78</v>
      </c>
      <c r="Z587" s="48">
        <v>63</v>
      </c>
      <c r="AA587" s="48">
        <v>19</v>
      </c>
      <c r="AB587" s="48">
        <v>0</v>
      </c>
      <c r="AC587" s="48">
        <v>0</v>
      </c>
      <c r="AD587" s="49"/>
      <c r="AE587" s="49"/>
      <c r="AF587" s="49"/>
      <c r="AG587" s="48">
        <v>4</v>
      </c>
      <c r="AH587" s="48">
        <v>22</v>
      </c>
      <c r="AI587" s="48">
        <v>20</v>
      </c>
      <c r="AJ587" s="48">
        <v>6</v>
      </c>
      <c r="AK587" s="48">
        <v>0</v>
      </c>
      <c r="AL587" s="48">
        <v>0</v>
      </c>
    </row>
    <row r="588" spans="1:38" ht="20.100000000000001" customHeight="1" x14ac:dyDescent="0.2"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</row>
    <row r="589" spans="1:38" s="1" customFormat="1" ht="20.100000000000001" customHeight="1" x14ac:dyDescent="0.25">
      <c r="A589" s="3"/>
      <c r="B589" s="6"/>
      <c r="C589" s="51" t="s">
        <v>159</v>
      </c>
      <c r="D589" s="52"/>
      <c r="E589" s="5"/>
      <c r="F589" s="53">
        <v>1135</v>
      </c>
      <c r="G589" s="53">
        <v>9869</v>
      </c>
      <c r="H589" s="53">
        <v>10006</v>
      </c>
      <c r="I589" s="53">
        <v>998</v>
      </c>
      <c r="J589" s="53">
        <v>0</v>
      </c>
      <c r="K589" s="53">
        <v>0</v>
      </c>
      <c r="L589" s="54"/>
      <c r="M589" s="54"/>
      <c r="N589" s="54"/>
      <c r="O589" s="53">
        <v>19</v>
      </c>
      <c r="P589" s="53">
        <v>249</v>
      </c>
      <c r="Q589" s="53">
        <v>247</v>
      </c>
      <c r="R589" s="53">
        <v>21</v>
      </c>
      <c r="S589" s="53">
        <v>0</v>
      </c>
      <c r="T589" s="53">
        <v>0</v>
      </c>
      <c r="U589" s="54"/>
      <c r="V589" s="54"/>
      <c r="W589" s="54"/>
      <c r="X589" s="53">
        <v>18</v>
      </c>
      <c r="Y589" s="53">
        <v>160</v>
      </c>
      <c r="Z589" s="53">
        <v>147</v>
      </c>
      <c r="AA589" s="53">
        <v>31</v>
      </c>
      <c r="AB589" s="53">
        <v>0</v>
      </c>
      <c r="AC589" s="53">
        <v>0</v>
      </c>
      <c r="AD589" s="54"/>
      <c r="AE589" s="54"/>
      <c r="AF589" s="54"/>
      <c r="AG589" s="53">
        <v>10</v>
      </c>
      <c r="AH589" s="53">
        <v>48</v>
      </c>
      <c r="AI589" s="53">
        <v>51</v>
      </c>
      <c r="AJ589" s="53">
        <v>7</v>
      </c>
      <c r="AK589" s="53">
        <v>0</v>
      </c>
      <c r="AL589" s="53">
        <v>0</v>
      </c>
    </row>
    <row r="590" spans="1:38" s="1" customFormat="1" ht="20.100000000000001" customHeight="1" x14ac:dyDescent="0.2">
      <c r="A590" s="3"/>
      <c r="B590" s="6"/>
      <c r="C590" s="3"/>
      <c r="D590" s="3"/>
      <c r="E590" s="5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</row>
    <row r="591" spans="1:38" s="1" customFormat="1" ht="20.100000000000001" customHeight="1" x14ac:dyDescent="0.25">
      <c r="A591" s="3"/>
      <c r="B591" s="57" t="s">
        <v>277</v>
      </c>
      <c r="C591" s="58"/>
      <c r="D591" s="58"/>
      <c r="E591" s="5"/>
      <c r="F591" s="59">
        <v>1173</v>
      </c>
      <c r="G591" s="59">
        <v>10753</v>
      </c>
      <c r="H591" s="59">
        <v>10879</v>
      </c>
      <c r="I591" s="59">
        <v>1047</v>
      </c>
      <c r="J591" s="59">
        <v>0</v>
      </c>
      <c r="K591" s="59">
        <v>0</v>
      </c>
      <c r="L591" s="54"/>
      <c r="M591" s="54"/>
      <c r="N591" s="54"/>
      <c r="O591" s="59">
        <v>38</v>
      </c>
      <c r="P591" s="59">
        <v>722</v>
      </c>
      <c r="Q591" s="59">
        <v>668</v>
      </c>
      <c r="R591" s="59">
        <v>92</v>
      </c>
      <c r="S591" s="59">
        <v>0</v>
      </c>
      <c r="T591" s="59">
        <v>0</v>
      </c>
      <c r="U591" s="54"/>
      <c r="V591" s="54"/>
      <c r="W591" s="54"/>
      <c r="X591" s="59">
        <v>47</v>
      </c>
      <c r="Y591" s="59">
        <v>579</v>
      </c>
      <c r="Z591" s="59">
        <v>566</v>
      </c>
      <c r="AA591" s="59">
        <v>60</v>
      </c>
      <c r="AB591" s="59">
        <v>0</v>
      </c>
      <c r="AC591" s="59">
        <v>0</v>
      </c>
      <c r="AD591" s="54"/>
      <c r="AE591" s="54"/>
      <c r="AF591" s="54"/>
      <c r="AG591" s="59">
        <v>10</v>
      </c>
      <c r="AH591" s="59">
        <v>108</v>
      </c>
      <c r="AI591" s="59">
        <v>108</v>
      </c>
      <c r="AJ591" s="59">
        <v>10</v>
      </c>
      <c r="AK591" s="59">
        <v>0</v>
      </c>
      <c r="AL591" s="59">
        <v>0</v>
      </c>
    </row>
    <row r="592" spans="1:38" ht="20.100000000000001" customHeight="1" x14ac:dyDescent="0.2"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</row>
    <row r="593" spans="1:38" ht="20.100000000000001" customHeight="1" x14ac:dyDescent="0.2">
      <c r="B593" s="6" t="s">
        <v>278</v>
      </c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</row>
    <row r="594" spans="1:38" ht="20.100000000000001" customHeight="1" x14ac:dyDescent="0.2">
      <c r="C594" s="3" t="s">
        <v>154</v>
      </c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</row>
    <row r="595" spans="1:38" ht="20.100000000000001" customHeight="1" x14ac:dyDescent="0.2">
      <c r="D595" s="2" t="s">
        <v>122</v>
      </c>
      <c r="F595" s="39">
        <v>33</v>
      </c>
      <c r="G595" s="39">
        <v>475</v>
      </c>
      <c r="H595" s="39">
        <v>478</v>
      </c>
      <c r="I595" s="39">
        <v>30</v>
      </c>
      <c r="J595" s="39">
        <v>0</v>
      </c>
      <c r="K595" s="39">
        <v>0</v>
      </c>
      <c r="L595" s="39"/>
      <c r="M595" s="39"/>
      <c r="N595" s="39"/>
      <c r="O595" s="39">
        <v>6</v>
      </c>
      <c r="P595" s="39">
        <v>200</v>
      </c>
      <c r="Q595" s="39">
        <v>206</v>
      </c>
      <c r="R595" s="39">
        <v>0</v>
      </c>
      <c r="S595" s="39">
        <v>0</v>
      </c>
      <c r="T595" s="39">
        <v>0</v>
      </c>
      <c r="U595" s="39"/>
      <c r="V595" s="39"/>
      <c r="W595" s="39"/>
      <c r="X595" s="39">
        <v>1</v>
      </c>
      <c r="Y595" s="39">
        <v>58</v>
      </c>
      <c r="Z595" s="39">
        <v>54</v>
      </c>
      <c r="AA595" s="39">
        <v>5</v>
      </c>
      <c r="AB595" s="39">
        <v>0</v>
      </c>
      <c r="AC595" s="39">
        <v>0</v>
      </c>
      <c r="AD595" s="39"/>
      <c r="AE595" s="39"/>
      <c r="AF595" s="39"/>
      <c r="AG595" s="39">
        <v>1</v>
      </c>
      <c r="AH595" s="39">
        <v>39</v>
      </c>
      <c r="AI595" s="39">
        <v>39</v>
      </c>
      <c r="AJ595" s="39">
        <v>1</v>
      </c>
      <c r="AK595" s="39">
        <v>0</v>
      </c>
      <c r="AL595" s="39">
        <v>0</v>
      </c>
    </row>
    <row r="596" spans="1:38" ht="19.5" customHeight="1" x14ac:dyDescent="0.2">
      <c r="D596" s="47" t="s">
        <v>135</v>
      </c>
      <c r="F596" s="48">
        <v>11</v>
      </c>
      <c r="G596" s="48">
        <v>270</v>
      </c>
      <c r="H596" s="48">
        <v>264</v>
      </c>
      <c r="I596" s="48">
        <v>17</v>
      </c>
      <c r="J596" s="48">
        <v>0</v>
      </c>
      <c r="K596" s="48">
        <v>0</v>
      </c>
      <c r="L596" s="49"/>
      <c r="M596" s="49"/>
      <c r="N596" s="49"/>
      <c r="O596" s="48">
        <v>3</v>
      </c>
      <c r="P596" s="48">
        <v>45</v>
      </c>
      <c r="Q596" s="48">
        <v>46</v>
      </c>
      <c r="R596" s="48">
        <v>2</v>
      </c>
      <c r="S596" s="48">
        <v>0</v>
      </c>
      <c r="T596" s="48">
        <v>0</v>
      </c>
      <c r="U596" s="49"/>
      <c r="V596" s="49"/>
      <c r="W596" s="49"/>
      <c r="X596" s="48">
        <v>1</v>
      </c>
      <c r="Y596" s="48">
        <v>63</v>
      </c>
      <c r="Z596" s="48">
        <v>58</v>
      </c>
      <c r="AA596" s="48">
        <v>6</v>
      </c>
      <c r="AB596" s="48">
        <v>0</v>
      </c>
      <c r="AC596" s="48">
        <v>0</v>
      </c>
      <c r="AD596" s="49"/>
      <c r="AE596" s="49"/>
      <c r="AF596" s="49"/>
      <c r="AG596" s="48">
        <v>1</v>
      </c>
      <c r="AH596" s="48">
        <v>24</v>
      </c>
      <c r="AI596" s="48">
        <v>24</v>
      </c>
      <c r="AJ596" s="48">
        <v>1</v>
      </c>
      <c r="AK596" s="48">
        <v>0</v>
      </c>
      <c r="AL596" s="48">
        <v>0</v>
      </c>
    </row>
    <row r="597" spans="1:38" ht="20.100000000000001" customHeight="1" x14ac:dyDescent="0.2">
      <c r="D597" s="2" t="s">
        <v>98</v>
      </c>
      <c r="F597" s="39">
        <v>16</v>
      </c>
      <c r="G597" s="39">
        <v>270</v>
      </c>
      <c r="H597" s="39">
        <v>270</v>
      </c>
      <c r="I597" s="39">
        <v>16</v>
      </c>
      <c r="J597" s="39">
        <v>0</v>
      </c>
      <c r="K597" s="39">
        <v>0</v>
      </c>
      <c r="L597" s="39"/>
      <c r="M597" s="39"/>
      <c r="N597" s="39"/>
      <c r="O597" s="39">
        <v>2</v>
      </c>
      <c r="P597" s="39">
        <v>26</v>
      </c>
      <c r="Q597" s="39">
        <v>28</v>
      </c>
      <c r="R597" s="39">
        <v>0</v>
      </c>
      <c r="S597" s="39">
        <v>0</v>
      </c>
      <c r="T597" s="39">
        <v>0</v>
      </c>
      <c r="U597" s="39"/>
      <c r="V597" s="39"/>
      <c r="W597" s="39"/>
      <c r="X597" s="39">
        <v>13</v>
      </c>
      <c r="Y597" s="39">
        <v>83</v>
      </c>
      <c r="Z597" s="39">
        <v>90</v>
      </c>
      <c r="AA597" s="39">
        <v>6</v>
      </c>
      <c r="AB597" s="39">
        <v>0</v>
      </c>
      <c r="AC597" s="39">
        <v>0</v>
      </c>
      <c r="AD597" s="39"/>
      <c r="AE597" s="39"/>
      <c r="AF597" s="39"/>
      <c r="AG597" s="39">
        <v>1</v>
      </c>
      <c r="AH597" s="39">
        <v>21</v>
      </c>
      <c r="AI597" s="39">
        <v>20</v>
      </c>
      <c r="AJ597" s="39">
        <v>2</v>
      </c>
      <c r="AK597" s="39">
        <v>0</v>
      </c>
      <c r="AL597" s="39">
        <v>0</v>
      </c>
    </row>
    <row r="598" spans="1:38" ht="19.5" customHeight="1" x14ac:dyDescent="0.2">
      <c r="D598" s="47" t="s">
        <v>136</v>
      </c>
      <c r="F598" s="48">
        <v>20</v>
      </c>
      <c r="G598" s="48">
        <v>268</v>
      </c>
      <c r="H598" s="48">
        <v>276</v>
      </c>
      <c r="I598" s="48">
        <v>12</v>
      </c>
      <c r="J598" s="48">
        <v>0</v>
      </c>
      <c r="K598" s="48">
        <v>0</v>
      </c>
      <c r="L598" s="49"/>
      <c r="M598" s="49"/>
      <c r="N598" s="49"/>
      <c r="O598" s="48">
        <v>1</v>
      </c>
      <c r="P598" s="48">
        <v>37</v>
      </c>
      <c r="Q598" s="48">
        <v>35</v>
      </c>
      <c r="R598" s="48">
        <v>3</v>
      </c>
      <c r="S598" s="48">
        <v>0</v>
      </c>
      <c r="T598" s="48">
        <v>0</v>
      </c>
      <c r="U598" s="49"/>
      <c r="V598" s="49"/>
      <c r="W598" s="49"/>
      <c r="X598" s="48">
        <v>6</v>
      </c>
      <c r="Y598" s="48">
        <v>77</v>
      </c>
      <c r="Z598" s="48">
        <v>70</v>
      </c>
      <c r="AA598" s="48">
        <v>13</v>
      </c>
      <c r="AB598" s="48">
        <v>0</v>
      </c>
      <c r="AC598" s="48">
        <v>0</v>
      </c>
      <c r="AD598" s="49"/>
      <c r="AE598" s="49"/>
      <c r="AF598" s="49"/>
      <c r="AG598" s="48">
        <v>1</v>
      </c>
      <c r="AH598" s="48">
        <v>21</v>
      </c>
      <c r="AI598" s="48">
        <v>21</v>
      </c>
      <c r="AJ598" s="48">
        <v>1</v>
      </c>
      <c r="AK598" s="48">
        <v>0</v>
      </c>
      <c r="AL598" s="48">
        <v>0</v>
      </c>
    </row>
    <row r="599" spans="1:38" ht="20.100000000000001" customHeight="1" x14ac:dyDescent="0.2">
      <c r="D599" s="2" t="s">
        <v>100</v>
      </c>
      <c r="F599" s="39">
        <v>33</v>
      </c>
      <c r="G599" s="39">
        <v>288</v>
      </c>
      <c r="H599" s="39">
        <v>290</v>
      </c>
      <c r="I599" s="39">
        <v>31</v>
      </c>
      <c r="J599" s="39">
        <v>0</v>
      </c>
      <c r="K599" s="39">
        <v>0</v>
      </c>
      <c r="L599" s="39"/>
      <c r="M599" s="39"/>
      <c r="N599" s="39"/>
      <c r="O599" s="39">
        <v>2</v>
      </c>
      <c r="P599" s="39">
        <v>63</v>
      </c>
      <c r="Q599" s="39">
        <v>62</v>
      </c>
      <c r="R599" s="39">
        <v>3</v>
      </c>
      <c r="S599" s="39">
        <v>0</v>
      </c>
      <c r="T599" s="39">
        <v>0</v>
      </c>
      <c r="U599" s="39"/>
      <c r="V599" s="39"/>
      <c r="W599" s="39"/>
      <c r="X599" s="39">
        <v>9</v>
      </c>
      <c r="Y599" s="39">
        <v>29</v>
      </c>
      <c r="Z599" s="39">
        <v>30</v>
      </c>
      <c r="AA599" s="39">
        <v>8</v>
      </c>
      <c r="AB599" s="39">
        <v>0</v>
      </c>
      <c r="AC599" s="39">
        <v>0</v>
      </c>
      <c r="AD599" s="39"/>
      <c r="AE599" s="39"/>
      <c r="AF599" s="39"/>
      <c r="AG599" s="39">
        <v>1</v>
      </c>
      <c r="AH599" s="39">
        <v>12</v>
      </c>
      <c r="AI599" s="39">
        <v>13</v>
      </c>
      <c r="AJ599" s="39">
        <v>0</v>
      </c>
      <c r="AK599" s="39">
        <v>0</v>
      </c>
      <c r="AL599" s="39">
        <v>0</v>
      </c>
    </row>
    <row r="600" spans="1:38" ht="19.5" customHeight="1" x14ac:dyDescent="0.2">
      <c r="D600" s="47" t="s">
        <v>101</v>
      </c>
      <c r="F600" s="48">
        <v>25</v>
      </c>
      <c r="G600" s="48">
        <v>271</v>
      </c>
      <c r="H600" s="48">
        <v>278</v>
      </c>
      <c r="I600" s="48">
        <v>18</v>
      </c>
      <c r="J600" s="48">
        <v>0</v>
      </c>
      <c r="K600" s="48">
        <v>0</v>
      </c>
      <c r="L600" s="49"/>
      <c r="M600" s="49"/>
      <c r="N600" s="49"/>
      <c r="O600" s="48">
        <v>4</v>
      </c>
      <c r="P600" s="48">
        <v>39</v>
      </c>
      <c r="Q600" s="48">
        <v>43</v>
      </c>
      <c r="R600" s="48">
        <v>0</v>
      </c>
      <c r="S600" s="48">
        <v>0</v>
      </c>
      <c r="T600" s="48">
        <v>0</v>
      </c>
      <c r="U600" s="49"/>
      <c r="V600" s="49"/>
      <c r="W600" s="49"/>
      <c r="X600" s="48">
        <v>4</v>
      </c>
      <c r="Y600" s="48">
        <v>72</v>
      </c>
      <c r="Z600" s="48">
        <v>68</v>
      </c>
      <c r="AA600" s="48">
        <v>8</v>
      </c>
      <c r="AB600" s="48">
        <v>0</v>
      </c>
      <c r="AC600" s="48">
        <v>0</v>
      </c>
      <c r="AD600" s="49"/>
      <c r="AE600" s="49"/>
      <c r="AF600" s="49"/>
      <c r="AG600" s="48">
        <v>0</v>
      </c>
      <c r="AH600" s="48">
        <v>20</v>
      </c>
      <c r="AI600" s="48">
        <v>20</v>
      </c>
      <c r="AJ600" s="48">
        <v>0</v>
      </c>
      <c r="AK600" s="48">
        <v>0</v>
      </c>
      <c r="AL600" s="48">
        <v>0</v>
      </c>
    </row>
    <row r="601" spans="1:38" ht="20.100000000000001" customHeight="1" x14ac:dyDescent="0.2">
      <c r="B601" s="5"/>
      <c r="D601" s="2" t="s">
        <v>102</v>
      </c>
      <c r="F601" s="39">
        <v>36</v>
      </c>
      <c r="G601" s="39">
        <v>460</v>
      </c>
      <c r="H601" s="39">
        <v>474</v>
      </c>
      <c r="I601" s="39">
        <v>22</v>
      </c>
      <c r="J601" s="39">
        <v>0</v>
      </c>
      <c r="K601" s="39">
        <v>0</v>
      </c>
      <c r="L601" s="39"/>
      <c r="M601" s="39"/>
      <c r="N601" s="39"/>
      <c r="O601" s="39">
        <v>5</v>
      </c>
      <c r="P601" s="39">
        <v>174</v>
      </c>
      <c r="Q601" s="39">
        <v>175</v>
      </c>
      <c r="R601" s="39">
        <v>4</v>
      </c>
      <c r="S601" s="39">
        <v>0</v>
      </c>
      <c r="T601" s="39">
        <v>0</v>
      </c>
      <c r="U601" s="39"/>
      <c r="V601" s="39"/>
      <c r="W601" s="39"/>
      <c r="X601" s="39">
        <v>6</v>
      </c>
      <c r="Y601" s="39">
        <v>52</v>
      </c>
      <c r="Z601" s="39">
        <v>56</v>
      </c>
      <c r="AA601" s="39">
        <v>2</v>
      </c>
      <c r="AB601" s="39">
        <v>0</v>
      </c>
      <c r="AC601" s="39">
        <v>0</v>
      </c>
      <c r="AD601" s="39"/>
      <c r="AE601" s="39"/>
      <c r="AF601" s="39"/>
      <c r="AG601" s="39">
        <v>2</v>
      </c>
      <c r="AH601" s="39">
        <v>39</v>
      </c>
      <c r="AI601" s="39">
        <v>37</v>
      </c>
      <c r="AJ601" s="39">
        <v>4</v>
      </c>
      <c r="AK601" s="39">
        <v>0</v>
      </c>
      <c r="AL601" s="39">
        <v>0</v>
      </c>
    </row>
    <row r="602" spans="1:38" ht="19.5" customHeight="1" x14ac:dyDescent="0.2">
      <c r="D602" s="47" t="s">
        <v>103</v>
      </c>
      <c r="F602" s="48">
        <v>19</v>
      </c>
      <c r="G602" s="48">
        <v>272</v>
      </c>
      <c r="H602" s="48">
        <v>264</v>
      </c>
      <c r="I602" s="48">
        <v>27</v>
      </c>
      <c r="J602" s="48">
        <v>0</v>
      </c>
      <c r="K602" s="48">
        <v>0</v>
      </c>
      <c r="L602" s="49"/>
      <c r="M602" s="49"/>
      <c r="N602" s="49"/>
      <c r="O602" s="48">
        <v>0</v>
      </c>
      <c r="P602" s="48">
        <v>33</v>
      </c>
      <c r="Q602" s="48">
        <v>33</v>
      </c>
      <c r="R602" s="48">
        <v>0</v>
      </c>
      <c r="S602" s="48">
        <v>0</v>
      </c>
      <c r="T602" s="48">
        <v>0</v>
      </c>
      <c r="U602" s="49"/>
      <c r="V602" s="49"/>
      <c r="W602" s="49"/>
      <c r="X602" s="48">
        <v>8</v>
      </c>
      <c r="Y602" s="48">
        <v>71</v>
      </c>
      <c r="Z602" s="48">
        <v>72</v>
      </c>
      <c r="AA602" s="48">
        <v>7</v>
      </c>
      <c r="AB602" s="48">
        <v>0</v>
      </c>
      <c r="AC602" s="48">
        <v>0</v>
      </c>
      <c r="AD602" s="49"/>
      <c r="AE602" s="49"/>
      <c r="AF602" s="49"/>
      <c r="AG602" s="48">
        <v>0</v>
      </c>
      <c r="AH602" s="48">
        <v>23</v>
      </c>
      <c r="AI602" s="48">
        <v>23</v>
      </c>
      <c r="AJ602" s="48">
        <v>0</v>
      </c>
      <c r="AK602" s="48">
        <v>0</v>
      </c>
      <c r="AL602" s="48">
        <v>0</v>
      </c>
    </row>
    <row r="603" spans="1:38" ht="20.100000000000001" customHeight="1" x14ac:dyDescent="0.2">
      <c r="B603" s="5"/>
      <c r="D603" s="50" t="s">
        <v>137</v>
      </c>
      <c r="F603" s="49">
        <v>32</v>
      </c>
      <c r="G603" s="49">
        <v>310</v>
      </c>
      <c r="H603" s="49">
        <v>319</v>
      </c>
      <c r="I603" s="49">
        <v>23</v>
      </c>
      <c r="J603" s="49">
        <v>0</v>
      </c>
      <c r="K603" s="49">
        <v>0</v>
      </c>
      <c r="L603" s="49"/>
      <c r="M603" s="49"/>
      <c r="N603" s="49"/>
      <c r="O603" s="49">
        <v>4</v>
      </c>
      <c r="P603" s="49">
        <v>23</v>
      </c>
      <c r="Q603" s="49">
        <v>25</v>
      </c>
      <c r="R603" s="49">
        <v>2</v>
      </c>
      <c r="S603" s="49">
        <v>0</v>
      </c>
      <c r="T603" s="49">
        <v>0</v>
      </c>
      <c r="U603" s="49"/>
      <c r="V603" s="49"/>
      <c r="W603" s="49"/>
      <c r="X603" s="49">
        <v>7</v>
      </c>
      <c r="Y603" s="49">
        <v>36</v>
      </c>
      <c r="Z603" s="49">
        <v>37</v>
      </c>
      <c r="AA603" s="49">
        <v>6</v>
      </c>
      <c r="AB603" s="49">
        <v>0</v>
      </c>
      <c r="AC603" s="49">
        <v>0</v>
      </c>
      <c r="AD603" s="49"/>
      <c r="AE603" s="49"/>
      <c r="AF603" s="49"/>
      <c r="AG603" s="49">
        <v>0</v>
      </c>
      <c r="AH603" s="49">
        <v>20</v>
      </c>
      <c r="AI603" s="49">
        <v>18</v>
      </c>
      <c r="AJ603" s="49">
        <v>2</v>
      </c>
      <c r="AK603" s="49">
        <v>0</v>
      </c>
      <c r="AL603" s="49">
        <v>0</v>
      </c>
    </row>
    <row r="604" spans="1:38" ht="19.5" customHeight="1" x14ac:dyDescent="0.2">
      <c r="D604" s="47" t="s">
        <v>105</v>
      </c>
      <c r="F604" s="48">
        <v>28</v>
      </c>
      <c r="G604" s="48">
        <v>466</v>
      </c>
      <c r="H604" s="48">
        <v>468</v>
      </c>
      <c r="I604" s="48">
        <v>26</v>
      </c>
      <c r="J604" s="48">
        <v>0</v>
      </c>
      <c r="K604" s="48">
        <v>0</v>
      </c>
      <c r="L604" s="49"/>
      <c r="M604" s="49"/>
      <c r="N604" s="49"/>
      <c r="O604" s="48">
        <v>1</v>
      </c>
      <c r="P604" s="48">
        <v>157</v>
      </c>
      <c r="Q604" s="48">
        <v>157</v>
      </c>
      <c r="R604" s="48">
        <v>1</v>
      </c>
      <c r="S604" s="48">
        <v>0</v>
      </c>
      <c r="T604" s="48">
        <v>0</v>
      </c>
      <c r="U604" s="49"/>
      <c r="V604" s="49"/>
      <c r="W604" s="49"/>
      <c r="X604" s="48">
        <v>2</v>
      </c>
      <c r="Y604" s="48">
        <v>47</v>
      </c>
      <c r="Z604" s="48">
        <v>44</v>
      </c>
      <c r="AA604" s="48">
        <v>5</v>
      </c>
      <c r="AB604" s="48">
        <v>0</v>
      </c>
      <c r="AC604" s="48">
        <v>0</v>
      </c>
      <c r="AD604" s="49"/>
      <c r="AE604" s="49"/>
      <c r="AF604" s="49"/>
      <c r="AG604" s="48">
        <v>0</v>
      </c>
      <c r="AH604" s="48">
        <v>39</v>
      </c>
      <c r="AI604" s="48">
        <v>36</v>
      </c>
      <c r="AJ604" s="48">
        <v>3</v>
      </c>
      <c r="AK604" s="48">
        <v>0</v>
      </c>
      <c r="AL604" s="48">
        <v>0</v>
      </c>
    </row>
    <row r="605" spans="1:38" ht="20.100000000000001" customHeight="1" x14ac:dyDescent="0.2">
      <c r="B605" s="5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</row>
    <row r="606" spans="1:38" s="1" customFormat="1" ht="20.100000000000001" customHeight="1" x14ac:dyDescent="0.25">
      <c r="A606" s="3"/>
      <c r="B606" s="6"/>
      <c r="C606" s="51" t="s">
        <v>159</v>
      </c>
      <c r="D606" s="52"/>
      <c r="E606" s="5"/>
      <c r="F606" s="53">
        <v>253</v>
      </c>
      <c r="G606" s="53">
        <v>3350</v>
      </c>
      <c r="H606" s="53">
        <v>3381</v>
      </c>
      <c r="I606" s="53">
        <v>222</v>
      </c>
      <c r="J606" s="53">
        <v>0</v>
      </c>
      <c r="K606" s="53">
        <v>0</v>
      </c>
      <c r="L606" s="54"/>
      <c r="M606" s="54"/>
      <c r="N606" s="54"/>
      <c r="O606" s="53">
        <v>28</v>
      </c>
      <c r="P606" s="53">
        <v>797</v>
      </c>
      <c r="Q606" s="53">
        <v>810</v>
      </c>
      <c r="R606" s="53">
        <v>15</v>
      </c>
      <c r="S606" s="53">
        <v>0</v>
      </c>
      <c r="T606" s="53">
        <v>0</v>
      </c>
      <c r="U606" s="54"/>
      <c r="V606" s="54"/>
      <c r="W606" s="54"/>
      <c r="X606" s="53">
        <v>57</v>
      </c>
      <c r="Y606" s="53">
        <v>588</v>
      </c>
      <c r="Z606" s="53">
        <v>579</v>
      </c>
      <c r="AA606" s="53">
        <v>66</v>
      </c>
      <c r="AB606" s="53">
        <v>0</v>
      </c>
      <c r="AC606" s="53">
        <v>0</v>
      </c>
      <c r="AD606" s="54"/>
      <c r="AE606" s="54"/>
      <c r="AF606" s="54"/>
      <c r="AG606" s="53">
        <v>7</v>
      </c>
      <c r="AH606" s="53">
        <v>258</v>
      </c>
      <c r="AI606" s="53">
        <v>251</v>
      </c>
      <c r="AJ606" s="53">
        <v>14</v>
      </c>
      <c r="AK606" s="53">
        <v>0</v>
      </c>
      <c r="AL606" s="53">
        <v>0</v>
      </c>
    </row>
    <row r="607" spans="1:38" s="1" customFormat="1" ht="20.100000000000001" customHeight="1" x14ac:dyDescent="0.2">
      <c r="A607" s="3"/>
      <c r="B607" s="6"/>
      <c r="C607" s="3"/>
      <c r="D607" s="3"/>
      <c r="E607" s="5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</row>
    <row r="608" spans="1:38" s="1" customFormat="1" ht="20.100000000000001" customHeight="1" x14ac:dyDescent="0.25">
      <c r="A608" s="3"/>
      <c r="B608" s="57" t="s">
        <v>279</v>
      </c>
      <c r="C608" s="58"/>
      <c r="D608" s="58"/>
      <c r="E608" s="5"/>
      <c r="F608" s="59">
        <v>253</v>
      </c>
      <c r="G608" s="59">
        <v>3350</v>
      </c>
      <c r="H608" s="59">
        <v>3381</v>
      </c>
      <c r="I608" s="59">
        <v>222</v>
      </c>
      <c r="J608" s="59">
        <v>0</v>
      </c>
      <c r="K608" s="59">
        <v>0</v>
      </c>
      <c r="L608" s="54"/>
      <c r="M608" s="54"/>
      <c r="N608" s="54"/>
      <c r="O608" s="59">
        <v>28</v>
      </c>
      <c r="P608" s="59">
        <v>797</v>
      </c>
      <c r="Q608" s="59">
        <v>810</v>
      </c>
      <c r="R608" s="59">
        <v>15</v>
      </c>
      <c r="S608" s="59">
        <v>0</v>
      </c>
      <c r="T608" s="59">
        <v>0</v>
      </c>
      <c r="U608" s="54"/>
      <c r="V608" s="54"/>
      <c r="W608" s="54"/>
      <c r="X608" s="59">
        <v>57</v>
      </c>
      <c r="Y608" s="59">
        <v>588</v>
      </c>
      <c r="Z608" s="59">
        <v>579</v>
      </c>
      <c r="AA608" s="59">
        <v>66</v>
      </c>
      <c r="AB608" s="59">
        <v>0</v>
      </c>
      <c r="AC608" s="59">
        <v>0</v>
      </c>
      <c r="AD608" s="54"/>
      <c r="AE608" s="54"/>
      <c r="AF608" s="54"/>
      <c r="AG608" s="59">
        <v>7</v>
      </c>
      <c r="AH608" s="59">
        <v>258</v>
      </c>
      <c r="AI608" s="59">
        <v>251</v>
      </c>
      <c r="AJ608" s="59">
        <v>14</v>
      </c>
      <c r="AK608" s="59">
        <v>0</v>
      </c>
      <c r="AL608" s="59">
        <v>0</v>
      </c>
    </row>
    <row r="609" spans="1:38" ht="20.100000000000001" customHeight="1" x14ac:dyDescent="0.2"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</row>
    <row r="610" spans="1:38" ht="20.100000000000001" customHeight="1" x14ac:dyDescent="0.2">
      <c r="B610" s="6" t="s">
        <v>280</v>
      </c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</row>
    <row r="611" spans="1:38" ht="20.100000000000001" customHeight="1" x14ac:dyDescent="0.2">
      <c r="C611" s="3" t="s">
        <v>0</v>
      </c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</row>
    <row r="612" spans="1:38" ht="20.100000000000001" customHeight="1" x14ac:dyDescent="0.2">
      <c r="D612" s="2" t="s">
        <v>122</v>
      </c>
      <c r="F612" s="39">
        <v>27</v>
      </c>
      <c r="G612" s="39">
        <v>267</v>
      </c>
      <c r="H612" s="39">
        <v>280</v>
      </c>
      <c r="I612" s="39">
        <v>14</v>
      </c>
      <c r="J612" s="39">
        <v>0</v>
      </c>
      <c r="K612" s="39">
        <v>0</v>
      </c>
      <c r="L612" s="39"/>
      <c r="M612" s="39"/>
      <c r="N612" s="39"/>
      <c r="O612" s="39">
        <v>0</v>
      </c>
      <c r="P612" s="39">
        <v>10</v>
      </c>
      <c r="Q612" s="39">
        <v>10</v>
      </c>
      <c r="R612" s="39">
        <v>0</v>
      </c>
      <c r="S612" s="39">
        <v>0</v>
      </c>
      <c r="T612" s="39">
        <v>0</v>
      </c>
      <c r="U612" s="39"/>
      <c r="V612" s="39"/>
      <c r="W612" s="39"/>
      <c r="X612" s="39">
        <v>0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/>
      <c r="AE612" s="39"/>
      <c r="AF612" s="39"/>
      <c r="AG612" s="39">
        <v>0</v>
      </c>
      <c r="AH612" s="39">
        <v>0</v>
      </c>
      <c r="AI612" s="39">
        <v>0</v>
      </c>
      <c r="AJ612" s="39">
        <v>0</v>
      </c>
      <c r="AK612" s="39">
        <v>0</v>
      </c>
      <c r="AL612" s="39">
        <v>0</v>
      </c>
    </row>
    <row r="613" spans="1:38" ht="19.5" customHeight="1" x14ac:dyDescent="0.2">
      <c r="D613" s="47" t="s">
        <v>135</v>
      </c>
      <c r="F613" s="48">
        <v>29</v>
      </c>
      <c r="G613" s="48">
        <v>274</v>
      </c>
      <c r="H613" s="48">
        <v>280</v>
      </c>
      <c r="I613" s="48">
        <v>23</v>
      </c>
      <c r="J613" s="48">
        <v>0</v>
      </c>
      <c r="K613" s="48">
        <v>0</v>
      </c>
      <c r="L613" s="49"/>
      <c r="M613" s="49"/>
      <c r="N613" s="49"/>
      <c r="O613" s="48">
        <v>0</v>
      </c>
      <c r="P613" s="48">
        <v>3</v>
      </c>
      <c r="Q613" s="48">
        <v>3</v>
      </c>
      <c r="R613" s="48">
        <v>0</v>
      </c>
      <c r="S613" s="48">
        <v>0</v>
      </c>
      <c r="T613" s="48">
        <v>0</v>
      </c>
      <c r="U613" s="49"/>
      <c r="V613" s="49"/>
      <c r="W613" s="49"/>
      <c r="X613" s="48">
        <v>0</v>
      </c>
      <c r="Y613" s="48">
        <v>0</v>
      </c>
      <c r="Z613" s="48">
        <v>0</v>
      </c>
      <c r="AA613" s="48">
        <v>0</v>
      </c>
      <c r="AB613" s="48">
        <v>0</v>
      </c>
      <c r="AC613" s="48">
        <v>0</v>
      </c>
      <c r="AD613" s="49"/>
      <c r="AE613" s="49"/>
      <c r="AF613" s="49"/>
      <c r="AG613" s="48">
        <v>0</v>
      </c>
      <c r="AH613" s="48">
        <v>0</v>
      </c>
      <c r="AI613" s="48">
        <v>0</v>
      </c>
      <c r="AJ613" s="48">
        <v>0</v>
      </c>
      <c r="AK613" s="48">
        <v>0</v>
      </c>
      <c r="AL613" s="48">
        <v>0</v>
      </c>
    </row>
    <row r="614" spans="1:38" ht="20.100000000000001" customHeight="1" x14ac:dyDescent="0.2">
      <c r="D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</row>
    <row r="615" spans="1:38" s="1" customFormat="1" ht="20.100000000000001" customHeight="1" x14ac:dyDescent="0.25">
      <c r="A615" s="3"/>
      <c r="B615" s="6"/>
      <c r="C615" s="51" t="s">
        <v>120</v>
      </c>
      <c r="D615" s="52"/>
      <c r="E615" s="5"/>
      <c r="F615" s="53">
        <v>56</v>
      </c>
      <c r="G615" s="53">
        <v>541</v>
      </c>
      <c r="H615" s="53">
        <v>560</v>
      </c>
      <c r="I615" s="53">
        <v>37</v>
      </c>
      <c r="J615" s="53">
        <v>0</v>
      </c>
      <c r="K615" s="53">
        <v>0</v>
      </c>
      <c r="L615" s="54"/>
      <c r="M615" s="54"/>
      <c r="N615" s="54"/>
      <c r="O615" s="53">
        <v>0</v>
      </c>
      <c r="P615" s="53">
        <v>13</v>
      </c>
      <c r="Q615" s="53">
        <v>13</v>
      </c>
      <c r="R615" s="53">
        <v>0</v>
      </c>
      <c r="S615" s="53">
        <v>0</v>
      </c>
      <c r="T615" s="53">
        <v>0</v>
      </c>
      <c r="U615" s="54"/>
      <c r="V615" s="54"/>
      <c r="W615" s="54"/>
      <c r="X615" s="53">
        <v>0</v>
      </c>
      <c r="Y615" s="53">
        <v>0</v>
      </c>
      <c r="Z615" s="53">
        <v>0</v>
      </c>
      <c r="AA615" s="53">
        <v>0</v>
      </c>
      <c r="AB615" s="53">
        <v>0</v>
      </c>
      <c r="AC615" s="53">
        <v>0</v>
      </c>
      <c r="AD615" s="54"/>
      <c r="AE615" s="54"/>
      <c r="AF615" s="54"/>
      <c r="AG615" s="53">
        <v>0</v>
      </c>
      <c r="AH615" s="53">
        <v>0</v>
      </c>
      <c r="AI615" s="53">
        <v>0</v>
      </c>
      <c r="AJ615" s="53">
        <v>0</v>
      </c>
      <c r="AK615" s="53">
        <v>0</v>
      </c>
      <c r="AL615" s="53">
        <v>0</v>
      </c>
    </row>
    <row r="616" spans="1:38" ht="20.100000000000001" customHeight="1" x14ac:dyDescent="0.2">
      <c r="D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</row>
    <row r="617" spans="1:38" ht="20.100000000000001" customHeight="1" x14ac:dyDescent="0.2">
      <c r="C617" s="3" t="s">
        <v>249</v>
      </c>
      <c r="D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</row>
    <row r="618" spans="1:38" ht="20.100000000000001" customHeight="1" x14ac:dyDescent="0.2">
      <c r="D618" s="2" t="s">
        <v>96</v>
      </c>
      <c r="F618" s="39">
        <v>1</v>
      </c>
      <c r="G618" s="39">
        <v>25</v>
      </c>
      <c r="H618" s="39">
        <v>25</v>
      </c>
      <c r="I618" s="39">
        <v>1</v>
      </c>
      <c r="J618" s="39">
        <v>0</v>
      </c>
      <c r="K618" s="39">
        <v>0</v>
      </c>
      <c r="L618" s="39"/>
      <c r="M618" s="39"/>
      <c r="N618" s="39"/>
      <c r="O618" s="39">
        <v>1</v>
      </c>
      <c r="P618" s="39">
        <v>73</v>
      </c>
      <c r="Q618" s="39">
        <v>73</v>
      </c>
      <c r="R618" s="39">
        <v>1</v>
      </c>
      <c r="S618" s="39">
        <v>0</v>
      </c>
      <c r="T618" s="39">
        <v>0</v>
      </c>
      <c r="U618" s="39"/>
      <c r="V618" s="39"/>
      <c r="W618" s="39"/>
      <c r="X618" s="39">
        <v>1</v>
      </c>
      <c r="Y618" s="39">
        <v>63</v>
      </c>
      <c r="Z618" s="39">
        <v>60</v>
      </c>
      <c r="AA618" s="39">
        <v>4</v>
      </c>
      <c r="AB618" s="39">
        <v>0</v>
      </c>
      <c r="AC618" s="39">
        <v>0</v>
      </c>
      <c r="AD618" s="39"/>
      <c r="AE618" s="39"/>
      <c r="AF618" s="39"/>
      <c r="AG618" s="39">
        <v>0</v>
      </c>
      <c r="AH618" s="39">
        <v>6</v>
      </c>
      <c r="AI618" s="39">
        <v>5</v>
      </c>
      <c r="AJ618" s="39">
        <v>1</v>
      </c>
      <c r="AK618" s="39">
        <v>0</v>
      </c>
      <c r="AL618" s="39">
        <v>0</v>
      </c>
    </row>
    <row r="619" spans="1:38" ht="19.5" customHeight="1" x14ac:dyDescent="0.2">
      <c r="D619" s="47" t="s">
        <v>97</v>
      </c>
      <c r="F619" s="48">
        <v>0</v>
      </c>
      <c r="G619" s="48">
        <v>31</v>
      </c>
      <c r="H619" s="48">
        <v>31</v>
      </c>
      <c r="I619" s="48">
        <v>0</v>
      </c>
      <c r="J619" s="48">
        <v>0</v>
      </c>
      <c r="K619" s="48">
        <v>0</v>
      </c>
      <c r="L619" s="49"/>
      <c r="M619" s="49"/>
      <c r="N619" s="49"/>
      <c r="O619" s="48">
        <v>0</v>
      </c>
      <c r="P619" s="48">
        <v>55</v>
      </c>
      <c r="Q619" s="48">
        <v>55</v>
      </c>
      <c r="R619" s="48">
        <v>0</v>
      </c>
      <c r="S619" s="48">
        <v>0</v>
      </c>
      <c r="T619" s="48">
        <v>0</v>
      </c>
      <c r="U619" s="49"/>
      <c r="V619" s="49"/>
      <c r="W619" s="49"/>
      <c r="X619" s="48">
        <v>1</v>
      </c>
      <c r="Y619" s="48">
        <v>66</v>
      </c>
      <c r="Z619" s="48">
        <v>65</v>
      </c>
      <c r="AA619" s="48">
        <v>2</v>
      </c>
      <c r="AB619" s="48">
        <v>0</v>
      </c>
      <c r="AC619" s="48">
        <v>0</v>
      </c>
      <c r="AD619" s="49"/>
      <c r="AE619" s="49"/>
      <c r="AF619" s="49"/>
      <c r="AG619" s="48">
        <v>0</v>
      </c>
      <c r="AH619" s="48">
        <v>7</v>
      </c>
      <c r="AI619" s="48">
        <v>7</v>
      </c>
      <c r="AJ619" s="48">
        <v>0</v>
      </c>
      <c r="AK619" s="48">
        <v>0</v>
      </c>
      <c r="AL619" s="48">
        <v>0</v>
      </c>
    </row>
    <row r="620" spans="1:38" ht="20.100000000000001" customHeight="1" x14ac:dyDescent="0.2">
      <c r="D620" s="50" t="s">
        <v>113</v>
      </c>
      <c r="F620" s="49">
        <v>2</v>
      </c>
      <c r="G620" s="49">
        <v>26</v>
      </c>
      <c r="H620" s="49">
        <v>28</v>
      </c>
      <c r="I620" s="49">
        <v>0</v>
      </c>
      <c r="J620" s="49">
        <v>0</v>
      </c>
      <c r="K620" s="49">
        <v>0</v>
      </c>
      <c r="L620" s="49"/>
      <c r="M620" s="49"/>
      <c r="N620" s="49"/>
      <c r="O620" s="49">
        <v>0</v>
      </c>
      <c r="P620" s="49">
        <v>69</v>
      </c>
      <c r="Q620" s="49">
        <v>68</v>
      </c>
      <c r="R620" s="49">
        <v>1</v>
      </c>
      <c r="S620" s="49">
        <v>0</v>
      </c>
      <c r="T620" s="49">
        <v>0</v>
      </c>
      <c r="U620" s="49"/>
      <c r="V620" s="49"/>
      <c r="W620" s="49"/>
      <c r="X620" s="49">
        <v>4</v>
      </c>
      <c r="Y620" s="49">
        <v>64</v>
      </c>
      <c r="Z620" s="49">
        <v>65</v>
      </c>
      <c r="AA620" s="49">
        <v>3</v>
      </c>
      <c r="AB620" s="49">
        <v>0</v>
      </c>
      <c r="AC620" s="49">
        <v>0</v>
      </c>
      <c r="AD620" s="49"/>
      <c r="AE620" s="49"/>
      <c r="AF620" s="49"/>
      <c r="AG620" s="49">
        <v>0</v>
      </c>
      <c r="AH620" s="49">
        <v>5</v>
      </c>
      <c r="AI620" s="49">
        <v>5</v>
      </c>
      <c r="AJ620" s="49">
        <v>0</v>
      </c>
      <c r="AK620" s="49">
        <v>0</v>
      </c>
      <c r="AL620" s="49">
        <v>0</v>
      </c>
    </row>
    <row r="621" spans="1:38" ht="19.5" customHeight="1" x14ac:dyDescent="0.2">
      <c r="D621" s="47" t="s">
        <v>99</v>
      </c>
      <c r="F621" s="48">
        <v>0</v>
      </c>
      <c r="G621" s="48">
        <v>39</v>
      </c>
      <c r="H621" s="48">
        <v>39</v>
      </c>
      <c r="I621" s="48">
        <v>0</v>
      </c>
      <c r="J621" s="48">
        <v>0</v>
      </c>
      <c r="K621" s="48">
        <v>0</v>
      </c>
      <c r="L621" s="49"/>
      <c r="M621" s="49"/>
      <c r="N621" s="49"/>
      <c r="O621" s="48">
        <v>3</v>
      </c>
      <c r="P621" s="48">
        <v>57</v>
      </c>
      <c r="Q621" s="48">
        <v>60</v>
      </c>
      <c r="R621" s="48">
        <v>0</v>
      </c>
      <c r="S621" s="48">
        <v>0</v>
      </c>
      <c r="T621" s="48">
        <v>0</v>
      </c>
      <c r="U621" s="49"/>
      <c r="V621" s="49"/>
      <c r="W621" s="49"/>
      <c r="X621" s="48">
        <v>3</v>
      </c>
      <c r="Y621" s="48">
        <v>62</v>
      </c>
      <c r="Z621" s="48">
        <v>61</v>
      </c>
      <c r="AA621" s="48">
        <v>4</v>
      </c>
      <c r="AB621" s="48">
        <v>0</v>
      </c>
      <c r="AC621" s="48">
        <v>0</v>
      </c>
      <c r="AD621" s="49"/>
      <c r="AE621" s="49"/>
      <c r="AF621" s="49"/>
      <c r="AG621" s="48">
        <v>0</v>
      </c>
      <c r="AH621" s="48">
        <v>5</v>
      </c>
      <c r="AI621" s="48">
        <v>5</v>
      </c>
      <c r="AJ621" s="48">
        <v>0</v>
      </c>
      <c r="AK621" s="48">
        <v>0</v>
      </c>
      <c r="AL621" s="48">
        <v>0</v>
      </c>
    </row>
    <row r="622" spans="1:38" ht="20.100000000000001" customHeight="1" x14ac:dyDescent="0.2">
      <c r="D622" s="50" t="s">
        <v>100</v>
      </c>
      <c r="F622" s="49">
        <v>2</v>
      </c>
      <c r="G622" s="49">
        <v>28</v>
      </c>
      <c r="H622" s="49">
        <v>29</v>
      </c>
      <c r="I622" s="49">
        <v>1</v>
      </c>
      <c r="J622" s="49">
        <v>0</v>
      </c>
      <c r="K622" s="49">
        <v>0</v>
      </c>
      <c r="L622" s="49"/>
      <c r="M622" s="49"/>
      <c r="N622" s="49"/>
      <c r="O622" s="49">
        <v>1</v>
      </c>
      <c r="P622" s="49">
        <v>69</v>
      </c>
      <c r="Q622" s="49">
        <v>69</v>
      </c>
      <c r="R622" s="49">
        <v>1</v>
      </c>
      <c r="S622" s="49">
        <v>0</v>
      </c>
      <c r="T622" s="49">
        <v>0</v>
      </c>
      <c r="U622" s="49"/>
      <c r="V622" s="49"/>
      <c r="W622" s="49"/>
      <c r="X622" s="49">
        <v>1</v>
      </c>
      <c r="Y622" s="49">
        <v>60</v>
      </c>
      <c r="Z622" s="49">
        <v>59</v>
      </c>
      <c r="AA622" s="49">
        <v>2</v>
      </c>
      <c r="AB622" s="49">
        <v>0</v>
      </c>
      <c r="AC622" s="49">
        <v>0</v>
      </c>
      <c r="AD622" s="49"/>
      <c r="AE622" s="49"/>
      <c r="AF622" s="49"/>
      <c r="AG622" s="49">
        <v>0</v>
      </c>
      <c r="AH622" s="49">
        <v>7</v>
      </c>
      <c r="AI622" s="49">
        <v>7</v>
      </c>
      <c r="AJ622" s="49">
        <v>0</v>
      </c>
      <c r="AK622" s="49">
        <v>0</v>
      </c>
      <c r="AL622" s="49">
        <v>0</v>
      </c>
    </row>
    <row r="623" spans="1:38" ht="20.100000000000001" customHeight="1" x14ac:dyDescent="0.2">
      <c r="D623" s="47" t="s">
        <v>115</v>
      </c>
      <c r="F623" s="48">
        <v>2</v>
      </c>
      <c r="G623" s="48">
        <v>28</v>
      </c>
      <c r="H623" s="48">
        <v>30</v>
      </c>
      <c r="I623" s="48">
        <v>0</v>
      </c>
      <c r="J623" s="48">
        <v>0</v>
      </c>
      <c r="K623" s="48">
        <v>0</v>
      </c>
      <c r="L623" s="49"/>
      <c r="M623" s="49"/>
      <c r="N623" s="49"/>
      <c r="O623" s="48">
        <v>0</v>
      </c>
      <c r="P623" s="48">
        <v>57</v>
      </c>
      <c r="Q623" s="48">
        <v>56</v>
      </c>
      <c r="R623" s="48">
        <v>1</v>
      </c>
      <c r="S623" s="48">
        <v>0</v>
      </c>
      <c r="T623" s="48">
        <v>0</v>
      </c>
      <c r="U623" s="49"/>
      <c r="V623" s="49"/>
      <c r="W623" s="49"/>
      <c r="X623" s="48">
        <v>0</v>
      </c>
      <c r="Y623" s="48">
        <v>68</v>
      </c>
      <c r="Z623" s="48">
        <v>64</v>
      </c>
      <c r="AA623" s="48">
        <v>4</v>
      </c>
      <c r="AB623" s="48">
        <v>0</v>
      </c>
      <c r="AC623" s="48">
        <v>0</v>
      </c>
      <c r="AD623" s="49"/>
      <c r="AE623" s="49"/>
      <c r="AF623" s="49"/>
      <c r="AG623" s="48">
        <v>0</v>
      </c>
      <c r="AH623" s="48">
        <v>7</v>
      </c>
      <c r="AI623" s="48">
        <v>7</v>
      </c>
      <c r="AJ623" s="48">
        <v>0</v>
      </c>
      <c r="AK623" s="48">
        <v>0</v>
      </c>
      <c r="AL623" s="48">
        <v>0</v>
      </c>
    </row>
    <row r="624" spans="1:38" ht="20.100000000000001" customHeight="1" x14ac:dyDescent="0.2">
      <c r="D624" s="50" t="s">
        <v>116</v>
      </c>
      <c r="F624" s="49">
        <v>1</v>
      </c>
      <c r="G624" s="49">
        <v>33</v>
      </c>
      <c r="H624" s="49">
        <v>31</v>
      </c>
      <c r="I624" s="49">
        <v>3</v>
      </c>
      <c r="J624" s="49">
        <v>0</v>
      </c>
      <c r="K624" s="49">
        <v>0</v>
      </c>
      <c r="L624" s="49"/>
      <c r="M624" s="49"/>
      <c r="N624" s="49"/>
      <c r="O624" s="49">
        <v>2</v>
      </c>
      <c r="P624" s="49">
        <v>63</v>
      </c>
      <c r="Q624" s="49">
        <v>63</v>
      </c>
      <c r="R624" s="49">
        <v>2</v>
      </c>
      <c r="S624" s="49">
        <v>0</v>
      </c>
      <c r="T624" s="49">
        <v>0</v>
      </c>
      <c r="U624" s="49"/>
      <c r="V624" s="49"/>
      <c r="W624" s="49"/>
      <c r="X624" s="49">
        <v>2</v>
      </c>
      <c r="Y624" s="49">
        <v>59</v>
      </c>
      <c r="Z624" s="49">
        <v>58</v>
      </c>
      <c r="AA624" s="49">
        <v>3</v>
      </c>
      <c r="AB624" s="49">
        <v>0</v>
      </c>
      <c r="AC624" s="49">
        <v>0</v>
      </c>
      <c r="AD624" s="49"/>
      <c r="AE624" s="49"/>
      <c r="AF624" s="49"/>
      <c r="AG624" s="49">
        <v>0</v>
      </c>
      <c r="AH624" s="49">
        <v>8</v>
      </c>
      <c r="AI624" s="49">
        <v>8</v>
      </c>
      <c r="AJ624" s="49">
        <v>0</v>
      </c>
      <c r="AK624" s="49">
        <v>0</v>
      </c>
      <c r="AL624" s="49">
        <v>0</v>
      </c>
    </row>
    <row r="625" spans="1:38" ht="20.100000000000001" customHeight="1" x14ac:dyDescent="0.2"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</row>
    <row r="626" spans="1:38" s="1" customFormat="1" ht="20.100000000000001" customHeight="1" x14ac:dyDescent="0.25">
      <c r="A626" s="3"/>
      <c r="B626" s="6"/>
      <c r="C626" s="51" t="s">
        <v>250</v>
      </c>
      <c r="D626" s="52"/>
      <c r="E626" s="5"/>
      <c r="F626" s="53">
        <v>8</v>
      </c>
      <c r="G626" s="53">
        <v>210</v>
      </c>
      <c r="H626" s="53">
        <v>213</v>
      </c>
      <c r="I626" s="53">
        <v>5</v>
      </c>
      <c r="J626" s="53">
        <v>0</v>
      </c>
      <c r="K626" s="53">
        <v>0</v>
      </c>
      <c r="L626" s="54"/>
      <c r="M626" s="54"/>
      <c r="N626" s="54"/>
      <c r="O626" s="53">
        <v>7</v>
      </c>
      <c r="P626" s="53">
        <v>443</v>
      </c>
      <c r="Q626" s="53">
        <v>444</v>
      </c>
      <c r="R626" s="53">
        <v>6</v>
      </c>
      <c r="S626" s="53">
        <v>0</v>
      </c>
      <c r="T626" s="53">
        <v>0</v>
      </c>
      <c r="U626" s="54"/>
      <c r="V626" s="54"/>
      <c r="W626" s="54"/>
      <c r="X626" s="53">
        <v>12</v>
      </c>
      <c r="Y626" s="53">
        <v>442</v>
      </c>
      <c r="Z626" s="53">
        <v>432</v>
      </c>
      <c r="AA626" s="53">
        <v>22</v>
      </c>
      <c r="AB626" s="53">
        <v>0</v>
      </c>
      <c r="AC626" s="53">
        <v>0</v>
      </c>
      <c r="AD626" s="54"/>
      <c r="AE626" s="54"/>
      <c r="AF626" s="54"/>
      <c r="AG626" s="53">
        <v>0</v>
      </c>
      <c r="AH626" s="53">
        <v>45</v>
      </c>
      <c r="AI626" s="53">
        <v>44</v>
      </c>
      <c r="AJ626" s="53">
        <v>1</v>
      </c>
      <c r="AK626" s="53">
        <v>0</v>
      </c>
      <c r="AL626" s="53">
        <v>0</v>
      </c>
    </row>
    <row r="627" spans="1:38" ht="20.100000000000001" customHeight="1" x14ac:dyDescent="0.2">
      <c r="C627" s="61"/>
      <c r="D627" s="61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</row>
    <row r="628" spans="1:38" s="1" customFormat="1" ht="20.100000000000001" customHeight="1" x14ac:dyDescent="0.25">
      <c r="A628" s="3"/>
      <c r="B628" s="57" t="s">
        <v>281</v>
      </c>
      <c r="C628" s="58"/>
      <c r="D628" s="58"/>
      <c r="E628" s="5"/>
      <c r="F628" s="59">
        <v>64</v>
      </c>
      <c r="G628" s="59">
        <v>751</v>
      </c>
      <c r="H628" s="59">
        <v>773</v>
      </c>
      <c r="I628" s="59">
        <v>42</v>
      </c>
      <c r="J628" s="59">
        <v>0</v>
      </c>
      <c r="K628" s="59">
        <v>0</v>
      </c>
      <c r="L628" s="54"/>
      <c r="M628" s="54"/>
      <c r="N628" s="54"/>
      <c r="O628" s="59">
        <v>7</v>
      </c>
      <c r="P628" s="59">
        <v>456</v>
      </c>
      <c r="Q628" s="59">
        <v>457</v>
      </c>
      <c r="R628" s="59">
        <v>6</v>
      </c>
      <c r="S628" s="59">
        <v>0</v>
      </c>
      <c r="T628" s="59">
        <v>0</v>
      </c>
      <c r="U628" s="54"/>
      <c r="V628" s="54"/>
      <c r="W628" s="54"/>
      <c r="X628" s="59">
        <v>12</v>
      </c>
      <c r="Y628" s="59">
        <v>442</v>
      </c>
      <c r="Z628" s="59">
        <v>432</v>
      </c>
      <c r="AA628" s="59">
        <v>22</v>
      </c>
      <c r="AB628" s="59">
        <v>0</v>
      </c>
      <c r="AC628" s="59">
        <v>0</v>
      </c>
      <c r="AD628" s="54"/>
      <c r="AE628" s="54"/>
      <c r="AF628" s="54"/>
      <c r="AG628" s="59">
        <v>0</v>
      </c>
      <c r="AH628" s="59">
        <v>45</v>
      </c>
      <c r="AI628" s="59">
        <v>44</v>
      </c>
      <c r="AJ628" s="59">
        <v>1</v>
      </c>
      <c r="AK628" s="59">
        <v>0</v>
      </c>
      <c r="AL628" s="59">
        <v>0</v>
      </c>
    </row>
    <row r="629" spans="1:38" ht="20.100000000000001" customHeight="1" x14ac:dyDescent="0.2"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</row>
    <row r="630" spans="1:38" ht="20.100000000000001" customHeight="1" x14ac:dyDescent="0.2">
      <c r="B630" s="6" t="s">
        <v>282</v>
      </c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</row>
    <row r="631" spans="1:38" ht="20.100000000000001" customHeight="1" x14ac:dyDescent="0.2">
      <c r="C631" s="3" t="s">
        <v>154</v>
      </c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</row>
    <row r="632" spans="1:38" ht="20.100000000000001" customHeight="1" x14ac:dyDescent="0.2">
      <c r="D632" s="2" t="s">
        <v>96</v>
      </c>
      <c r="F632" s="39">
        <v>19</v>
      </c>
      <c r="G632" s="39">
        <v>518</v>
      </c>
      <c r="H632" s="39">
        <v>504</v>
      </c>
      <c r="I632" s="39">
        <v>33</v>
      </c>
      <c r="J632" s="39">
        <v>0</v>
      </c>
      <c r="K632" s="39">
        <v>0</v>
      </c>
      <c r="L632" s="39"/>
      <c r="M632" s="39"/>
      <c r="N632" s="39"/>
      <c r="O632" s="39">
        <v>1</v>
      </c>
      <c r="P632" s="39">
        <v>75</v>
      </c>
      <c r="Q632" s="39">
        <v>75</v>
      </c>
      <c r="R632" s="39">
        <v>1</v>
      </c>
      <c r="S632" s="39">
        <v>0</v>
      </c>
      <c r="T632" s="39">
        <v>0</v>
      </c>
      <c r="U632" s="39"/>
      <c r="V632" s="39"/>
      <c r="W632" s="39"/>
      <c r="X632" s="39">
        <v>4</v>
      </c>
      <c r="Y632" s="39">
        <v>55</v>
      </c>
      <c r="Z632" s="39">
        <v>52</v>
      </c>
      <c r="AA632" s="39">
        <v>7</v>
      </c>
      <c r="AB632" s="39">
        <v>0</v>
      </c>
      <c r="AC632" s="39">
        <v>0</v>
      </c>
      <c r="AD632" s="39"/>
      <c r="AE632" s="39"/>
      <c r="AF632" s="39"/>
      <c r="AG632" s="39">
        <v>0</v>
      </c>
      <c r="AH632" s="39">
        <v>5</v>
      </c>
      <c r="AI632" s="39">
        <v>5</v>
      </c>
      <c r="AJ632" s="39">
        <v>0</v>
      </c>
      <c r="AK632" s="39">
        <v>0</v>
      </c>
      <c r="AL632" s="39">
        <v>0</v>
      </c>
    </row>
    <row r="633" spans="1:38" ht="19.5" customHeight="1" x14ac:dyDescent="0.2">
      <c r="D633" s="47" t="s">
        <v>97</v>
      </c>
      <c r="F633" s="48">
        <v>46</v>
      </c>
      <c r="G633" s="48">
        <v>532</v>
      </c>
      <c r="H633" s="48">
        <v>540</v>
      </c>
      <c r="I633" s="48">
        <v>38</v>
      </c>
      <c r="J633" s="48">
        <v>0</v>
      </c>
      <c r="K633" s="48">
        <v>0</v>
      </c>
      <c r="L633" s="49"/>
      <c r="M633" s="49"/>
      <c r="N633" s="49"/>
      <c r="O633" s="48">
        <v>6</v>
      </c>
      <c r="P633" s="48">
        <v>57</v>
      </c>
      <c r="Q633" s="48">
        <v>62</v>
      </c>
      <c r="R633" s="48">
        <v>1</v>
      </c>
      <c r="S633" s="48">
        <v>0</v>
      </c>
      <c r="T633" s="48">
        <v>0</v>
      </c>
      <c r="U633" s="49"/>
      <c r="V633" s="49"/>
      <c r="W633" s="49"/>
      <c r="X633" s="48">
        <v>5</v>
      </c>
      <c r="Y633" s="48">
        <v>46</v>
      </c>
      <c r="Z633" s="48">
        <v>50</v>
      </c>
      <c r="AA633" s="48">
        <v>1</v>
      </c>
      <c r="AB633" s="48">
        <v>0</v>
      </c>
      <c r="AC633" s="48">
        <v>0</v>
      </c>
      <c r="AD633" s="49"/>
      <c r="AE633" s="49"/>
      <c r="AF633" s="49"/>
      <c r="AG633" s="48">
        <v>1</v>
      </c>
      <c r="AH633" s="48">
        <v>7</v>
      </c>
      <c r="AI633" s="48">
        <v>8</v>
      </c>
      <c r="AJ633" s="48">
        <v>0</v>
      </c>
      <c r="AK633" s="48">
        <v>0</v>
      </c>
      <c r="AL633" s="48">
        <v>0</v>
      </c>
    </row>
    <row r="634" spans="1:38" ht="20.100000000000001" customHeight="1" x14ac:dyDescent="0.2"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</row>
    <row r="635" spans="1:38" s="1" customFormat="1" ht="20.100000000000001" customHeight="1" x14ac:dyDescent="0.25">
      <c r="A635" s="3"/>
      <c r="B635" s="6"/>
      <c r="C635" s="51" t="s">
        <v>159</v>
      </c>
      <c r="D635" s="52"/>
      <c r="E635" s="5"/>
      <c r="F635" s="53">
        <v>65</v>
      </c>
      <c r="G635" s="53">
        <v>1050</v>
      </c>
      <c r="H635" s="53">
        <v>1044</v>
      </c>
      <c r="I635" s="53">
        <v>71</v>
      </c>
      <c r="J635" s="53">
        <v>0</v>
      </c>
      <c r="K635" s="53">
        <v>0</v>
      </c>
      <c r="L635" s="54"/>
      <c r="M635" s="54"/>
      <c r="N635" s="54"/>
      <c r="O635" s="53">
        <v>7</v>
      </c>
      <c r="P635" s="53">
        <v>132</v>
      </c>
      <c r="Q635" s="53">
        <v>137</v>
      </c>
      <c r="R635" s="53">
        <v>2</v>
      </c>
      <c r="S635" s="53">
        <v>0</v>
      </c>
      <c r="T635" s="53">
        <v>0</v>
      </c>
      <c r="U635" s="54"/>
      <c r="V635" s="54"/>
      <c r="W635" s="54"/>
      <c r="X635" s="53">
        <v>9</v>
      </c>
      <c r="Y635" s="53">
        <v>101</v>
      </c>
      <c r="Z635" s="53">
        <v>102</v>
      </c>
      <c r="AA635" s="53">
        <v>8</v>
      </c>
      <c r="AB635" s="53">
        <v>0</v>
      </c>
      <c r="AC635" s="53">
        <v>0</v>
      </c>
      <c r="AD635" s="54"/>
      <c r="AE635" s="54"/>
      <c r="AF635" s="54"/>
      <c r="AG635" s="53">
        <v>1</v>
      </c>
      <c r="AH635" s="53">
        <v>12</v>
      </c>
      <c r="AI635" s="53">
        <v>13</v>
      </c>
      <c r="AJ635" s="53">
        <v>0</v>
      </c>
      <c r="AK635" s="53">
        <v>0</v>
      </c>
      <c r="AL635" s="53">
        <v>0</v>
      </c>
    </row>
    <row r="636" spans="1:38" s="1" customFormat="1" ht="20.100000000000001" customHeight="1" x14ac:dyDescent="0.2">
      <c r="A636" s="3"/>
      <c r="B636" s="6"/>
      <c r="C636" s="3"/>
      <c r="D636" s="3"/>
      <c r="E636" s="5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</row>
    <row r="637" spans="1:38" s="1" customFormat="1" ht="20.100000000000001" customHeight="1" x14ac:dyDescent="0.25">
      <c r="A637" s="3"/>
      <c r="B637" s="57" t="s">
        <v>283</v>
      </c>
      <c r="C637" s="58"/>
      <c r="D637" s="58"/>
      <c r="E637" s="5"/>
      <c r="F637" s="59">
        <v>65</v>
      </c>
      <c r="G637" s="59">
        <v>1050</v>
      </c>
      <c r="H637" s="59">
        <v>1044</v>
      </c>
      <c r="I637" s="59">
        <v>71</v>
      </c>
      <c r="J637" s="59">
        <v>0</v>
      </c>
      <c r="K637" s="59">
        <v>0</v>
      </c>
      <c r="L637" s="54"/>
      <c r="M637" s="54"/>
      <c r="N637" s="54"/>
      <c r="O637" s="59">
        <v>7</v>
      </c>
      <c r="P637" s="59">
        <v>132</v>
      </c>
      <c r="Q637" s="59">
        <v>137</v>
      </c>
      <c r="R637" s="59">
        <v>2</v>
      </c>
      <c r="S637" s="59">
        <v>0</v>
      </c>
      <c r="T637" s="59">
        <v>0</v>
      </c>
      <c r="U637" s="54"/>
      <c r="V637" s="54"/>
      <c r="W637" s="54"/>
      <c r="X637" s="59">
        <v>9</v>
      </c>
      <c r="Y637" s="59">
        <v>101</v>
      </c>
      <c r="Z637" s="59">
        <v>102</v>
      </c>
      <c r="AA637" s="59">
        <v>8</v>
      </c>
      <c r="AB637" s="59">
        <v>0</v>
      </c>
      <c r="AC637" s="59">
        <v>0</v>
      </c>
      <c r="AD637" s="54"/>
      <c r="AE637" s="54"/>
      <c r="AF637" s="54"/>
      <c r="AG637" s="59">
        <v>1</v>
      </c>
      <c r="AH637" s="59">
        <v>12</v>
      </c>
      <c r="AI637" s="59">
        <v>13</v>
      </c>
      <c r="AJ637" s="59">
        <v>0</v>
      </c>
      <c r="AK637" s="59">
        <v>0</v>
      </c>
      <c r="AL637" s="59">
        <v>0</v>
      </c>
    </row>
    <row r="638" spans="1:38" ht="20.100000000000001" customHeight="1" x14ac:dyDescent="0.2"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</row>
    <row r="639" spans="1:38" ht="20.100000000000001" customHeight="1" x14ac:dyDescent="0.2">
      <c r="B639" s="6" t="s">
        <v>284</v>
      </c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</row>
    <row r="640" spans="1:38" ht="20.100000000000001" customHeight="1" x14ac:dyDescent="0.2">
      <c r="C640" s="3" t="s">
        <v>0</v>
      </c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</row>
    <row r="641" spans="1:38" ht="20.100000000000001" customHeight="1" x14ac:dyDescent="0.2">
      <c r="D641" s="2" t="s">
        <v>122</v>
      </c>
      <c r="F641" s="39">
        <v>127</v>
      </c>
      <c r="G641" s="39">
        <v>2441</v>
      </c>
      <c r="H641" s="39">
        <v>2486</v>
      </c>
      <c r="I641" s="39">
        <v>82</v>
      </c>
      <c r="J641" s="39">
        <v>0</v>
      </c>
      <c r="K641" s="39">
        <v>0</v>
      </c>
      <c r="L641" s="39"/>
      <c r="M641" s="39"/>
      <c r="N641" s="39"/>
      <c r="O641" s="39">
        <v>0</v>
      </c>
      <c r="P641" s="39">
        <v>24</v>
      </c>
      <c r="Q641" s="39">
        <v>23</v>
      </c>
      <c r="R641" s="39">
        <v>1</v>
      </c>
      <c r="S641" s="39">
        <v>0</v>
      </c>
      <c r="T641" s="39">
        <v>0</v>
      </c>
      <c r="U641" s="39"/>
      <c r="V641" s="39"/>
      <c r="W641" s="39"/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/>
      <c r="AE641" s="39"/>
      <c r="AF641" s="39"/>
      <c r="AG641" s="39">
        <v>0</v>
      </c>
      <c r="AH641" s="39">
        <v>0</v>
      </c>
      <c r="AI641" s="39">
        <v>0</v>
      </c>
      <c r="AJ641" s="39">
        <v>0</v>
      </c>
      <c r="AK641" s="39">
        <v>0</v>
      </c>
      <c r="AL641" s="39">
        <v>0</v>
      </c>
    </row>
    <row r="642" spans="1:38" ht="19.5" customHeight="1" x14ac:dyDescent="0.2">
      <c r="D642" s="47" t="s">
        <v>97</v>
      </c>
      <c r="F642" s="48">
        <v>104</v>
      </c>
      <c r="G642" s="48">
        <v>2435</v>
      </c>
      <c r="H642" s="48">
        <v>2452</v>
      </c>
      <c r="I642" s="48">
        <v>87</v>
      </c>
      <c r="J642" s="48">
        <v>0</v>
      </c>
      <c r="K642" s="48">
        <v>0</v>
      </c>
      <c r="L642" s="49"/>
      <c r="M642" s="49"/>
      <c r="N642" s="49"/>
      <c r="O642" s="48">
        <v>0</v>
      </c>
      <c r="P642" s="48">
        <v>14</v>
      </c>
      <c r="Q642" s="48">
        <v>13</v>
      </c>
      <c r="R642" s="48">
        <v>1</v>
      </c>
      <c r="S642" s="48">
        <v>0</v>
      </c>
      <c r="T642" s="48">
        <v>0</v>
      </c>
      <c r="U642" s="49"/>
      <c r="V642" s="49"/>
      <c r="W642" s="49"/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9"/>
      <c r="AE642" s="49"/>
      <c r="AF642" s="49"/>
      <c r="AG642" s="48">
        <v>0</v>
      </c>
      <c r="AH642" s="48">
        <v>0</v>
      </c>
      <c r="AI642" s="48">
        <v>0</v>
      </c>
      <c r="AJ642" s="48">
        <v>0</v>
      </c>
      <c r="AK642" s="48">
        <v>0</v>
      </c>
      <c r="AL642" s="48">
        <v>0</v>
      </c>
    </row>
    <row r="643" spans="1:38" ht="20.100000000000001" customHeight="1" x14ac:dyDescent="0.2"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</row>
    <row r="644" spans="1:38" s="1" customFormat="1" ht="20.100000000000001" customHeight="1" x14ac:dyDescent="0.25">
      <c r="A644" s="3"/>
      <c r="B644" s="6"/>
      <c r="C644" s="51" t="s">
        <v>120</v>
      </c>
      <c r="D644" s="52"/>
      <c r="E644" s="5"/>
      <c r="F644" s="53">
        <v>231</v>
      </c>
      <c r="G644" s="53">
        <v>4876</v>
      </c>
      <c r="H644" s="53">
        <v>4938</v>
      </c>
      <c r="I644" s="53">
        <v>169</v>
      </c>
      <c r="J644" s="53">
        <v>0</v>
      </c>
      <c r="K644" s="53">
        <v>0</v>
      </c>
      <c r="L644" s="54"/>
      <c r="M644" s="54"/>
      <c r="N644" s="54"/>
      <c r="O644" s="53">
        <v>0</v>
      </c>
      <c r="P644" s="53">
        <v>38</v>
      </c>
      <c r="Q644" s="53">
        <v>36</v>
      </c>
      <c r="R644" s="53">
        <v>2</v>
      </c>
      <c r="S644" s="53">
        <v>0</v>
      </c>
      <c r="T644" s="53">
        <v>0</v>
      </c>
      <c r="U644" s="54"/>
      <c r="V644" s="54"/>
      <c r="W644" s="54"/>
      <c r="X644" s="53">
        <v>0</v>
      </c>
      <c r="Y644" s="53">
        <v>0</v>
      </c>
      <c r="Z644" s="53">
        <v>0</v>
      </c>
      <c r="AA644" s="53">
        <v>0</v>
      </c>
      <c r="AB644" s="53">
        <v>0</v>
      </c>
      <c r="AC644" s="53">
        <v>0</v>
      </c>
      <c r="AD644" s="54"/>
      <c r="AE644" s="54"/>
      <c r="AF644" s="54"/>
      <c r="AG644" s="53">
        <v>0</v>
      </c>
      <c r="AH644" s="53">
        <v>0</v>
      </c>
      <c r="AI644" s="53">
        <v>0</v>
      </c>
      <c r="AJ644" s="53">
        <v>0</v>
      </c>
      <c r="AK644" s="53">
        <v>0</v>
      </c>
      <c r="AL644" s="53">
        <v>0</v>
      </c>
    </row>
    <row r="645" spans="1:38" ht="20.100000000000001" customHeight="1" x14ac:dyDescent="0.2"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</row>
    <row r="646" spans="1:38" ht="20.100000000000001" customHeight="1" x14ac:dyDescent="0.2">
      <c r="C646" s="3" t="s">
        <v>95</v>
      </c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</row>
    <row r="647" spans="1:38" ht="20.100000000000001" customHeight="1" x14ac:dyDescent="0.2">
      <c r="D647" s="2" t="s">
        <v>96</v>
      </c>
      <c r="F647" s="39">
        <v>147</v>
      </c>
      <c r="G647" s="39">
        <v>2694</v>
      </c>
      <c r="H647" s="39">
        <v>2719</v>
      </c>
      <c r="I647" s="39">
        <v>122</v>
      </c>
      <c r="J647" s="39">
        <v>0</v>
      </c>
      <c r="K647" s="39">
        <v>0</v>
      </c>
      <c r="L647" s="39"/>
      <c r="M647" s="39"/>
      <c r="N647" s="39"/>
      <c r="O647" s="39">
        <v>0</v>
      </c>
      <c r="P647" s="39">
        <v>4</v>
      </c>
      <c r="Q647" s="39">
        <v>4</v>
      </c>
      <c r="R647" s="39">
        <v>0</v>
      </c>
      <c r="S647" s="39">
        <v>0</v>
      </c>
      <c r="T647" s="39">
        <v>0</v>
      </c>
      <c r="U647" s="39"/>
      <c r="V647" s="39"/>
      <c r="W647" s="39"/>
      <c r="X647" s="39">
        <v>0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/>
      <c r="AE647" s="39"/>
      <c r="AF647" s="39"/>
      <c r="AG647" s="39">
        <v>0</v>
      </c>
      <c r="AH647" s="39">
        <v>0</v>
      </c>
      <c r="AI647" s="39">
        <v>0</v>
      </c>
      <c r="AJ647" s="39">
        <v>0</v>
      </c>
      <c r="AK647" s="39">
        <v>0</v>
      </c>
      <c r="AL647" s="39">
        <v>0</v>
      </c>
    </row>
    <row r="648" spans="1:38" ht="19.5" customHeight="1" x14ac:dyDescent="0.2">
      <c r="D648" s="47" t="s">
        <v>97</v>
      </c>
      <c r="F648" s="48">
        <v>137</v>
      </c>
      <c r="G648" s="48">
        <v>2688</v>
      </c>
      <c r="H648" s="48">
        <v>2740</v>
      </c>
      <c r="I648" s="48">
        <v>85</v>
      </c>
      <c r="J648" s="48">
        <v>0</v>
      </c>
      <c r="K648" s="48">
        <v>0</v>
      </c>
      <c r="L648" s="49"/>
      <c r="M648" s="49"/>
      <c r="N648" s="49"/>
      <c r="O648" s="48">
        <v>0</v>
      </c>
      <c r="P648" s="48">
        <v>0</v>
      </c>
      <c r="Q648" s="48">
        <v>0</v>
      </c>
      <c r="R648" s="48">
        <v>0</v>
      </c>
      <c r="S648" s="48">
        <v>0</v>
      </c>
      <c r="T648" s="48">
        <v>0</v>
      </c>
      <c r="U648" s="49"/>
      <c r="V648" s="49"/>
      <c r="W648" s="49"/>
      <c r="X648" s="48">
        <v>0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9"/>
      <c r="AE648" s="49"/>
      <c r="AF648" s="49"/>
      <c r="AG648" s="48">
        <v>0</v>
      </c>
      <c r="AH648" s="48">
        <v>0</v>
      </c>
      <c r="AI648" s="48">
        <v>0</v>
      </c>
      <c r="AJ648" s="48">
        <v>0</v>
      </c>
      <c r="AK648" s="48">
        <v>0</v>
      </c>
      <c r="AL648" s="48">
        <v>0</v>
      </c>
    </row>
    <row r="649" spans="1:38" ht="20.100000000000001" customHeight="1" x14ac:dyDescent="0.2">
      <c r="D649" s="2" t="s">
        <v>113</v>
      </c>
      <c r="F649" s="39">
        <v>131</v>
      </c>
      <c r="G649" s="39">
        <v>2687</v>
      </c>
      <c r="H649" s="39">
        <v>2720</v>
      </c>
      <c r="I649" s="39">
        <v>98</v>
      </c>
      <c r="J649" s="39">
        <v>0</v>
      </c>
      <c r="K649" s="39">
        <v>0</v>
      </c>
      <c r="L649" s="39"/>
      <c r="M649" s="39"/>
      <c r="N649" s="39"/>
      <c r="O649" s="39">
        <v>0</v>
      </c>
      <c r="P649" s="39">
        <v>9</v>
      </c>
      <c r="Q649" s="39">
        <v>9</v>
      </c>
      <c r="R649" s="39">
        <v>0</v>
      </c>
      <c r="S649" s="39">
        <v>0</v>
      </c>
      <c r="T649" s="39">
        <v>0</v>
      </c>
      <c r="U649" s="39"/>
      <c r="V649" s="39"/>
      <c r="W649" s="39"/>
      <c r="X649" s="39">
        <v>0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/>
      <c r="AE649" s="39"/>
      <c r="AF649" s="39"/>
      <c r="AG649" s="39">
        <v>0</v>
      </c>
      <c r="AH649" s="39">
        <v>0</v>
      </c>
      <c r="AI649" s="39">
        <v>0</v>
      </c>
      <c r="AJ649" s="39">
        <v>0</v>
      </c>
      <c r="AK649" s="39">
        <v>0</v>
      </c>
      <c r="AL649" s="39">
        <v>0</v>
      </c>
    </row>
    <row r="650" spans="1:38" ht="20.100000000000001" customHeight="1" x14ac:dyDescent="0.2"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</row>
    <row r="651" spans="1:38" s="1" customFormat="1" ht="20.100000000000001" customHeight="1" x14ac:dyDescent="0.25">
      <c r="A651" s="3"/>
      <c r="B651" s="6"/>
      <c r="C651" s="51" t="s">
        <v>112</v>
      </c>
      <c r="D651" s="52"/>
      <c r="E651" s="5"/>
      <c r="F651" s="53">
        <v>415</v>
      </c>
      <c r="G651" s="53">
        <v>8069</v>
      </c>
      <c r="H651" s="53">
        <v>8179</v>
      </c>
      <c r="I651" s="53">
        <v>305</v>
      </c>
      <c r="J651" s="53">
        <v>0</v>
      </c>
      <c r="K651" s="53">
        <v>0</v>
      </c>
      <c r="L651" s="54"/>
      <c r="M651" s="54"/>
      <c r="N651" s="54"/>
      <c r="O651" s="53">
        <v>0</v>
      </c>
      <c r="P651" s="53">
        <v>13</v>
      </c>
      <c r="Q651" s="53">
        <v>13</v>
      </c>
      <c r="R651" s="53">
        <v>0</v>
      </c>
      <c r="S651" s="53">
        <v>0</v>
      </c>
      <c r="T651" s="53">
        <v>0</v>
      </c>
      <c r="U651" s="54"/>
      <c r="V651" s="54"/>
      <c r="W651" s="54"/>
      <c r="X651" s="53">
        <v>0</v>
      </c>
      <c r="Y651" s="53">
        <v>0</v>
      </c>
      <c r="Z651" s="53">
        <v>0</v>
      </c>
      <c r="AA651" s="53">
        <v>0</v>
      </c>
      <c r="AB651" s="53">
        <v>0</v>
      </c>
      <c r="AC651" s="53">
        <v>0</v>
      </c>
      <c r="AD651" s="54"/>
      <c r="AE651" s="54"/>
      <c r="AF651" s="54"/>
      <c r="AG651" s="53">
        <v>0</v>
      </c>
      <c r="AH651" s="53">
        <v>0</v>
      </c>
      <c r="AI651" s="53">
        <v>0</v>
      </c>
      <c r="AJ651" s="53">
        <v>0</v>
      </c>
      <c r="AK651" s="53">
        <v>0</v>
      </c>
      <c r="AL651" s="53">
        <v>0</v>
      </c>
    </row>
    <row r="652" spans="1:38" ht="20.100000000000001" customHeight="1" x14ac:dyDescent="0.2"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</row>
    <row r="653" spans="1:38" ht="20.100000000000001" customHeight="1" x14ac:dyDescent="0.2">
      <c r="C653" s="3" t="s">
        <v>285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</row>
    <row r="654" spans="1:38" ht="20.100000000000001" customHeight="1" x14ac:dyDescent="0.2">
      <c r="D654" s="2" t="s">
        <v>96</v>
      </c>
      <c r="F654" s="39">
        <v>130</v>
      </c>
      <c r="G654" s="39">
        <v>11</v>
      </c>
      <c r="H654" s="39">
        <v>2428</v>
      </c>
      <c r="I654" s="39">
        <v>103</v>
      </c>
      <c r="J654" s="39">
        <v>2390</v>
      </c>
      <c r="K654" s="39">
        <v>0</v>
      </c>
      <c r="L654" s="39"/>
      <c r="M654" s="39"/>
      <c r="N654" s="39"/>
      <c r="O654" s="39">
        <v>10</v>
      </c>
      <c r="P654" s="39">
        <v>146</v>
      </c>
      <c r="Q654" s="39">
        <v>151</v>
      </c>
      <c r="R654" s="39">
        <v>5</v>
      </c>
      <c r="S654" s="39">
        <v>0</v>
      </c>
      <c r="T654" s="39">
        <v>0</v>
      </c>
      <c r="U654" s="39"/>
      <c r="V654" s="39"/>
      <c r="W654" s="39"/>
      <c r="X654" s="39">
        <v>16</v>
      </c>
      <c r="Y654" s="39">
        <v>72</v>
      </c>
      <c r="Z654" s="39">
        <v>74</v>
      </c>
      <c r="AA654" s="39">
        <v>14</v>
      </c>
      <c r="AB654" s="39">
        <v>0</v>
      </c>
      <c r="AC654" s="39">
        <v>0</v>
      </c>
      <c r="AD654" s="39"/>
      <c r="AE654" s="39"/>
      <c r="AF654" s="39"/>
      <c r="AG654" s="39">
        <v>0</v>
      </c>
      <c r="AH654" s="39">
        <v>4</v>
      </c>
      <c r="AI654" s="39">
        <v>4</v>
      </c>
      <c r="AJ654" s="39">
        <v>0</v>
      </c>
      <c r="AK654" s="39">
        <v>0</v>
      </c>
      <c r="AL654" s="39">
        <v>0</v>
      </c>
    </row>
    <row r="655" spans="1:38" ht="19.5" customHeight="1" x14ac:dyDescent="0.2">
      <c r="D655" s="47" t="s">
        <v>97</v>
      </c>
      <c r="F655" s="48">
        <v>128</v>
      </c>
      <c r="G655" s="48">
        <v>2400</v>
      </c>
      <c r="H655" s="48">
        <v>2425</v>
      </c>
      <c r="I655" s="48">
        <v>103</v>
      </c>
      <c r="J655" s="48">
        <v>0</v>
      </c>
      <c r="K655" s="48">
        <v>0</v>
      </c>
      <c r="L655" s="49"/>
      <c r="M655" s="49"/>
      <c r="N655" s="49"/>
      <c r="O655" s="48">
        <v>5</v>
      </c>
      <c r="P655" s="48">
        <v>106</v>
      </c>
      <c r="Q655" s="48">
        <v>105</v>
      </c>
      <c r="R655" s="48">
        <v>6</v>
      </c>
      <c r="S655" s="48">
        <v>0</v>
      </c>
      <c r="T655" s="48">
        <v>0</v>
      </c>
      <c r="U655" s="49"/>
      <c r="V655" s="49"/>
      <c r="W655" s="49"/>
      <c r="X655" s="48">
        <v>20</v>
      </c>
      <c r="Y655" s="48">
        <v>92</v>
      </c>
      <c r="Z655" s="48">
        <v>95</v>
      </c>
      <c r="AA655" s="48">
        <v>17</v>
      </c>
      <c r="AB655" s="48">
        <v>0</v>
      </c>
      <c r="AC655" s="48">
        <v>0</v>
      </c>
      <c r="AD655" s="49"/>
      <c r="AE655" s="49"/>
      <c r="AF655" s="49"/>
      <c r="AG655" s="48">
        <v>0</v>
      </c>
      <c r="AH655" s="48">
        <v>11</v>
      </c>
      <c r="AI655" s="48">
        <v>10</v>
      </c>
      <c r="AJ655" s="48">
        <v>1</v>
      </c>
      <c r="AK655" s="48">
        <v>0</v>
      </c>
      <c r="AL655" s="48">
        <v>0</v>
      </c>
    </row>
    <row r="656" spans="1:38" ht="20.100000000000001" customHeight="1" x14ac:dyDescent="0.2"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</row>
    <row r="657" spans="1:38" s="1" customFormat="1" ht="20.100000000000001" customHeight="1" x14ac:dyDescent="0.25">
      <c r="A657" s="3"/>
      <c r="B657" s="6"/>
      <c r="C657" s="51" t="s">
        <v>286</v>
      </c>
      <c r="D657" s="52"/>
      <c r="E657" s="5"/>
      <c r="F657" s="53">
        <v>258</v>
      </c>
      <c r="G657" s="53">
        <v>2411</v>
      </c>
      <c r="H657" s="53">
        <v>4853</v>
      </c>
      <c r="I657" s="53">
        <v>206</v>
      </c>
      <c r="J657" s="53">
        <v>2390</v>
      </c>
      <c r="K657" s="53">
        <v>0</v>
      </c>
      <c r="L657" s="54"/>
      <c r="M657" s="54"/>
      <c r="N657" s="54"/>
      <c r="O657" s="53">
        <v>15</v>
      </c>
      <c r="P657" s="53">
        <v>252</v>
      </c>
      <c r="Q657" s="53">
        <v>256</v>
      </c>
      <c r="R657" s="53">
        <v>11</v>
      </c>
      <c r="S657" s="53">
        <v>0</v>
      </c>
      <c r="T657" s="53">
        <v>0</v>
      </c>
      <c r="U657" s="54"/>
      <c r="V657" s="54"/>
      <c r="W657" s="54"/>
      <c r="X657" s="53">
        <v>36</v>
      </c>
      <c r="Y657" s="53">
        <v>164</v>
      </c>
      <c r="Z657" s="53">
        <v>169</v>
      </c>
      <c r="AA657" s="53">
        <v>31</v>
      </c>
      <c r="AB657" s="53">
        <v>0</v>
      </c>
      <c r="AC657" s="53">
        <v>0</v>
      </c>
      <c r="AD657" s="54"/>
      <c r="AE657" s="54"/>
      <c r="AF657" s="54"/>
      <c r="AG657" s="53">
        <v>0</v>
      </c>
      <c r="AH657" s="53">
        <v>15</v>
      </c>
      <c r="AI657" s="53">
        <v>14</v>
      </c>
      <c r="AJ657" s="53">
        <v>1</v>
      </c>
      <c r="AK657" s="53">
        <v>0</v>
      </c>
      <c r="AL657" s="53">
        <v>0</v>
      </c>
    </row>
    <row r="658" spans="1:38" ht="20.100000000000001" customHeight="1" x14ac:dyDescent="0.2"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</row>
    <row r="659" spans="1:38" s="1" customFormat="1" ht="20.100000000000001" customHeight="1" x14ac:dyDescent="0.25">
      <c r="A659" s="3"/>
      <c r="B659" s="57" t="s">
        <v>287</v>
      </c>
      <c r="C659" s="58"/>
      <c r="D659" s="58"/>
      <c r="E659" s="5"/>
      <c r="F659" s="59">
        <v>904</v>
      </c>
      <c r="G659" s="59">
        <v>15356</v>
      </c>
      <c r="H659" s="59">
        <v>17970</v>
      </c>
      <c r="I659" s="59">
        <v>680</v>
      </c>
      <c r="J659" s="59">
        <v>2390</v>
      </c>
      <c r="K659" s="59">
        <v>0</v>
      </c>
      <c r="L659" s="54"/>
      <c r="M659" s="54"/>
      <c r="N659" s="54"/>
      <c r="O659" s="59">
        <v>15</v>
      </c>
      <c r="P659" s="59">
        <v>303</v>
      </c>
      <c r="Q659" s="59">
        <v>305</v>
      </c>
      <c r="R659" s="59">
        <v>13</v>
      </c>
      <c r="S659" s="59">
        <v>0</v>
      </c>
      <c r="T659" s="59">
        <v>0</v>
      </c>
      <c r="U659" s="54"/>
      <c r="V659" s="54"/>
      <c r="W659" s="54"/>
      <c r="X659" s="59">
        <v>36</v>
      </c>
      <c r="Y659" s="59">
        <v>164</v>
      </c>
      <c r="Z659" s="59">
        <v>169</v>
      </c>
      <c r="AA659" s="59">
        <v>31</v>
      </c>
      <c r="AB659" s="59">
        <v>0</v>
      </c>
      <c r="AC659" s="59">
        <v>0</v>
      </c>
      <c r="AD659" s="54"/>
      <c r="AE659" s="54"/>
      <c r="AF659" s="54"/>
      <c r="AG659" s="59">
        <v>0</v>
      </c>
      <c r="AH659" s="59">
        <v>15</v>
      </c>
      <c r="AI659" s="59">
        <v>14</v>
      </c>
      <c r="AJ659" s="59">
        <v>1</v>
      </c>
      <c r="AK659" s="59">
        <v>0</v>
      </c>
      <c r="AL659" s="59">
        <v>0</v>
      </c>
    </row>
    <row r="660" spans="1:38" ht="20.100000000000001" customHeight="1" x14ac:dyDescent="0.2"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</row>
    <row r="661" spans="1:38" ht="20.100000000000001" customHeight="1" x14ac:dyDescent="0.2">
      <c r="B661" s="6" t="s">
        <v>288</v>
      </c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</row>
    <row r="662" spans="1:38" ht="20.100000000000001" customHeight="1" x14ac:dyDescent="0.2">
      <c r="C662" s="3" t="s">
        <v>154</v>
      </c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</row>
    <row r="663" spans="1:38" ht="20.100000000000001" customHeight="1" x14ac:dyDescent="0.2">
      <c r="B663" s="5"/>
      <c r="D663" s="2" t="s">
        <v>96</v>
      </c>
      <c r="F663" s="39">
        <v>184</v>
      </c>
      <c r="G663" s="39">
        <v>1117</v>
      </c>
      <c r="H663" s="39">
        <v>1129</v>
      </c>
      <c r="I663" s="39">
        <v>172</v>
      </c>
      <c r="J663" s="39">
        <v>0</v>
      </c>
      <c r="K663" s="39">
        <v>0</v>
      </c>
      <c r="L663" s="39"/>
      <c r="M663" s="39"/>
      <c r="N663" s="39"/>
      <c r="O663" s="39">
        <v>10</v>
      </c>
      <c r="P663" s="39">
        <v>48</v>
      </c>
      <c r="Q663" s="39">
        <v>45</v>
      </c>
      <c r="R663" s="39">
        <v>13</v>
      </c>
      <c r="S663" s="39">
        <v>0</v>
      </c>
      <c r="T663" s="39">
        <v>0</v>
      </c>
      <c r="U663" s="39"/>
      <c r="V663" s="39"/>
      <c r="W663" s="39"/>
      <c r="X663" s="39">
        <v>15</v>
      </c>
      <c r="Y663" s="39">
        <v>51</v>
      </c>
      <c r="Z663" s="39">
        <v>47</v>
      </c>
      <c r="AA663" s="39">
        <v>19</v>
      </c>
      <c r="AB663" s="39">
        <v>0</v>
      </c>
      <c r="AC663" s="39">
        <v>0</v>
      </c>
      <c r="AD663" s="39"/>
      <c r="AE663" s="39"/>
      <c r="AF663" s="39"/>
      <c r="AG663" s="39">
        <v>1</v>
      </c>
      <c r="AH663" s="39">
        <v>1</v>
      </c>
      <c r="AI663" s="39">
        <v>2</v>
      </c>
      <c r="AJ663" s="39">
        <v>0</v>
      </c>
      <c r="AK663" s="39">
        <v>0</v>
      </c>
      <c r="AL663" s="39">
        <v>0</v>
      </c>
    </row>
    <row r="664" spans="1:38" ht="19.5" customHeight="1" x14ac:dyDescent="0.2">
      <c r="D664" s="47" t="s">
        <v>97</v>
      </c>
      <c r="F664" s="48">
        <v>101</v>
      </c>
      <c r="G664" s="48">
        <v>1023</v>
      </c>
      <c r="H664" s="48">
        <v>1013</v>
      </c>
      <c r="I664" s="48">
        <v>111</v>
      </c>
      <c r="J664" s="48">
        <v>0</v>
      </c>
      <c r="K664" s="48">
        <v>0</v>
      </c>
      <c r="L664" s="49"/>
      <c r="M664" s="49"/>
      <c r="N664" s="49"/>
      <c r="O664" s="48">
        <v>6</v>
      </c>
      <c r="P664" s="48">
        <v>142</v>
      </c>
      <c r="Q664" s="48">
        <v>141</v>
      </c>
      <c r="R664" s="48">
        <v>7</v>
      </c>
      <c r="S664" s="48">
        <v>0</v>
      </c>
      <c r="T664" s="48">
        <v>0</v>
      </c>
      <c r="U664" s="49"/>
      <c r="V664" s="49"/>
      <c r="W664" s="49"/>
      <c r="X664" s="48">
        <v>3</v>
      </c>
      <c r="Y664" s="48">
        <v>44</v>
      </c>
      <c r="Z664" s="48">
        <v>40</v>
      </c>
      <c r="AA664" s="48">
        <v>7</v>
      </c>
      <c r="AB664" s="48">
        <v>0</v>
      </c>
      <c r="AC664" s="48">
        <v>0</v>
      </c>
      <c r="AD664" s="49"/>
      <c r="AE664" s="49"/>
      <c r="AF664" s="49"/>
      <c r="AG664" s="48">
        <v>0</v>
      </c>
      <c r="AH664" s="48">
        <v>5</v>
      </c>
      <c r="AI664" s="48">
        <v>5</v>
      </c>
      <c r="AJ664" s="48">
        <v>0</v>
      </c>
      <c r="AK664" s="48">
        <v>0</v>
      </c>
      <c r="AL664" s="48">
        <v>0</v>
      </c>
    </row>
    <row r="665" spans="1:38" ht="20.100000000000001" customHeight="1" x14ac:dyDescent="0.2">
      <c r="D665" s="2" t="s">
        <v>113</v>
      </c>
      <c r="F665" s="39">
        <v>98</v>
      </c>
      <c r="G665" s="39">
        <v>1049</v>
      </c>
      <c r="H665" s="39">
        <v>1027</v>
      </c>
      <c r="I665" s="39">
        <v>120</v>
      </c>
      <c r="J665" s="39">
        <v>0</v>
      </c>
      <c r="K665" s="39">
        <v>0</v>
      </c>
      <c r="L665" s="39"/>
      <c r="M665" s="39"/>
      <c r="N665" s="39"/>
      <c r="O665" s="39">
        <v>12</v>
      </c>
      <c r="P665" s="39">
        <v>129</v>
      </c>
      <c r="Q665" s="39">
        <v>135</v>
      </c>
      <c r="R665" s="39">
        <v>6</v>
      </c>
      <c r="S665" s="39">
        <v>0</v>
      </c>
      <c r="T665" s="39">
        <v>0</v>
      </c>
      <c r="U665" s="39"/>
      <c r="V665" s="39"/>
      <c r="W665" s="39"/>
      <c r="X665" s="39">
        <v>0</v>
      </c>
      <c r="Y665" s="39">
        <v>49</v>
      </c>
      <c r="Z665" s="39">
        <v>45</v>
      </c>
      <c r="AA665" s="39">
        <v>4</v>
      </c>
      <c r="AB665" s="39">
        <v>0</v>
      </c>
      <c r="AC665" s="39">
        <v>0</v>
      </c>
      <c r="AD665" s="39"/>
      <c r="AE665" s="39"/>
      <c r="AF665" s="39"/>
      <c r="AG665" s="39">
        <v>0</v>
      </c>
      <c r="AH665" s="39">
        <v>5</v>
      </c>
      <c r="AI665" s="39">
        <v>5</v>
      </c>
      <c r="AJ665" s="39">
        <v>0</v>
      </c>
      <c r="AK665" s="39">
        <v>0</v>
      </c>
      <c r="AL665" s="39">
        <v>0</v>
      </c>
    </row>
    <row r="666" spans="1:38" ht="20.100000000000001" customHeight="1" x14ac:dyDescent="0.2"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</row>
    <row r="667" spans="1:38" s="1" customFormat="1" ht="20.100000000000001" customHeight="1" x14ac:dyDescent="0.25">
      <c r="A667" s="3"/>
      <c r="B667" s="6"/>
      <c r="C667" s="51" t="s">
        <v>159</v>
      </c>
      <c r="D667" s="52"/>
      <c r="E667" s="5"/>
      <c r="F667" s="53">
        <v>383</v>
      </c>
      <c r="G667" s="53">
        <v>3189</v>
      </c>
      <c r="H667" s="53">
        <v>3169</v>
      </c>
      <c r="I667" s="53">
        <v>403</v>
      </c>
      <c r="J667" s="53">
        <v>0</v>
      </c>
      <c r="K667" s="53">
        <v>0</v>
      </c>
      <c r="L667" s="54"/>
      <c r="M667" s="54"/>
      <c r="N667" s="54"/>
      <c r="O667" s="53">
        <v>28</v>
      </c>
      <c r="P667" s="53">
        <v>319</v>
      </c>
      <c r="Q667" s="53">
        <v>321</v>
      </c>
      <c r="R667" s="53">
        <v>26</v>
      </c>
      <c r="S667" s="53">
        <v>0</v>
      </c>
      <c r="T667" s="53">
        <v>0</v>
      </c>
      <c r="U667" s="54"/>
      <c r="V667" s="54"/>
      <c r="W667" s="54"/>
      <c r="X667" s="53">
        <v>18</v>
      </c>
      <c r="Y667" s="53">
        <v>144</v>
      </c>
      <c r="Z667" s="53">
        <v>132</v>
      </c>
      <c r="AA667" s="53">
        <v>30</v>
      </c>
      <c r="AB667" s="53">
        <v>0</v>
      </c>
      <c r="AC667" s="53">
        <v>0</v>
      </c>
      <c r="AD667" s="54"/>
      <c r="AE667" s="54"/>
      <c r="AF667" s="54"/>
      <c r="AG667" s="53">
        <v>1</v>
      </c>
      <c r="AH667" s="53">
        <v>11</v>
      </c>
      <c r="AI667" s="53">
        <v>12</v>
      </c>
      <c r="AJ667" s="53">
        <v>0</v>
      </c>
      <c r="AK667" s="53">
        <v>0</v>
      </c>
      <c r="AL667" s="53">
        <v>0</v>
      </c>
    </row>
    <row r="668" spans="1:38" s="1" customFormat="1" ht="20.100000000000001" customHeight="1" x14ac:dyDescent="0.2">
      <c r="A668" s="3"/>
      <c r="B668" s="6"/>
      <c r="C668" s="3"/>
      <c r="D668" s="3"/>
      <c r="E668" s="5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</row>
    <row r="669" spans="1:38" s="1" customFormat="1" ht="20.100000000000001" customHeight="1" x14ac:dyDescent="0.25">
      <c r="A669" s="3"/>
      <c r="B669" s="57" t="s">
        <v>289</v>
      </c>
      <c r="C669" s="58"/>
      <c r="D669" s="58"/>
      <c r="E669" s="5"/>
      <c r="F669" s="59">
        <v>383</v>
      </c>
      <c r="G669" s="59">
        <v>3189</v>
      </c>
      <c r="H669" s="59">
        <v>3169</v>
      </c>
      <c r="I669" s="59">
        <v>403</v>
      </c>
      <c r="J669" s="59">
        <v>0</v>
      </c>
      <c r="K669" s="59">
        <v>0</v>
      </c>
      <c r="L669" s="54"/>
      <c r="M669" s="54"/>
      <c r="N669" s="54"/>
      <c r="O669" s="59">
        <v>28</v>
      </c>
      <c r="P669" s="59">
        <v>319</v>
      </c>
      <c r="Q669" s="59">
        <v>321</v>
      </c>
      <c r="R669" s="59">
        <v>26</v>
      </c>
      <c r="S669" s="59">
        <v>0</v>
      </c>
      <c r="T669" s="59">
        <v>0</v>
      </c>
      <c r="U669" s="54"/>
      <c r="V669" s="54"/>
      <c r="W669" s="54"/>
      <c r="X669" s="59">
        <v>18</v>
      </c>
      <c r="Y669" s="59">
        <v>144</v>
      </c>
      <c r="Z669" s="59">
        <v>132</v>
      </c>
      <c r="AA669" s="59">
        <v>30</v>
      </c>
      <c r="AB669" s="59">
        <v>0</v>
      </c>
      <c r="AC669" s="59">
        <v>0</v>
      </c>
      <c r="AD669" s="54"/>
      <c r="AE669" s="54"/>
      <c r="AF669" s="54"/>
      <c r="AG669" s="59">
        <v>1</v>
      </c>
      <c r="AH669" s="59">
        <v>11</v>
      </c>
      <c r="AI669" s="59">
        <v>12</v>
      </c>
      <c r="AJ669" s="59">
        <v>0</v>
      </c>
      <c r="AK669" s="59">
        <v>0</v>
      </c>
      <c r="AL669" s="59">
        <v>0</v>
      </c>
    </row>
    <row r="670" spans="1:38" ht="20.100000000000001" customHeight="1" x14ac:dyDescent="0.2"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</row>
    <row r="671" spans="1:38" ht="20.100000000000001" customHeight="1" x14ac:dyDescent="0.2">
      <c r="B671" s="6" t="s">
        <v>290</v>
      </c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</row>
    <row r="672" spans="1:38" ht="20.100000000000001" customHeight="1" x14ac:dyDescent="0.2">
      <c r="C672" s="3" t="s">
        <v>154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</row>
    <row r="673" spans="1:38" ht="20.100000000000001" customHeight="1" x14ac:dyDescent="0.2">
      <c r="B673" s="5"/>
      <c r="D673" s="2" t="s">
        <v>96</v>
      </c>
      <c r="F673" s="39">
        <v>9</v>
      </c>
      <c r="G673" s="39">
        <v>164</v>
      </c>
      <c r="H673" s="39">
        <v>165</v>
      </c>
      <c r="I673" s="39">
        <v>8</v>
      </c>
      <c r="J673" s="39">
        <v>0</v>
      </c>
      <c r="K673" s="39">
        <v>0</v>
      </c>
      <c r="L673" s="39"/>
      <c r="M673" s="39"/>
      <c r="N673" s="39"/>
      <c r="O673" s="39">
        <v>5</v>
      </c>
      <c r="P673" s="39">
        <v>112</v>
      </c>
      <c r="Q673" s="39">
        <v>112</v>
      </c>
      <c r="R673" s="39">
        <v>5</v>
      </c>
      <c r="S673" s="39">
        <v>0</v>
      </c>
      <c r="T673" s="39">
        <v>0</v>
      </c>
      <c r="U673" s="39"/>
      <c r="V673" s="39"/>
      <c r="W673" s="39"/>
      <c r="X673" s="39">
        <v>1</v>
      </c>
      <c r="Y673" s="39">
        <v>49</v>
      </c>
      <c r="Z673" s="39">
        <v>47</v>
      </c>
      <c r="AA673" s="39">
        <v>3</v>
      </c>
      <c r="AB673" s="39">
        <v>0</v>
      </c>
      <c r="AC673" s="39">
        <v>0</v>
      </c>
      <c r="AD673" s="39"/>
      <c r="AE673" s="39"/>
      <c r="AF673" s="39"/>
      <c r="AG673" s="39">
        <v>0</v>
      </c>
      <c r="AH673" s="39">
        <v>3</v>
      </c>
      <c r="AI673" s="39">
        <v>3</v>
      </c>
      <c r="AJ673" s="39">
        <v>0</v>
      </c>
      <c r="AK673" s="39">
        <v>0</v>
      </c>
      <c r="AL673" s="39">
        <v>0</v>
      </c>
    </row>
    <row r="674" spans="1:38" ht="19.5" customHeight="1" x14ac:dyDescent="0.2">
      <c r="D674" s="47" t="s">
        <v>97</v>
      </c>
      <c r="F674" s="48">
        <v>9</v>
      </c>
      <c r="G674" s="48">
        <v>173</v>
      </c>
      <c r="H674" s="48">
        <v>171</v>
      </c>
      <c r="I674" s="48">
        <v>11</v>
      </c>
      <c r="J674" s="48">
        <v>0</v>
      </c>
      <c r="K674" s="48">
        <v>0</v>
      </c>
      <c r="L674" s="49"/>
      <c r="M674" s="49"/>
      <c r="N674" s="49"/>
      <c r="O674" s="48">
        <v>8</v>
      </c>
      <c r="P674" s="48">
        <v>137</v>
      </c>
      <c r="Q674" s="48">
        <v>139</v>
      </c>
      <c r="R674" s="48">
        <v>6</v>
      </c>
      <c r="S674" s="48">
        <v>0</v>
      </c>
      <c r="T674" s="48">
        <v>0</v>
      </c>
      <c r="U674" s="49"/>
      <c r="V674" s="49"/>
      <c r="W674" s="49"/>
      <c r="X674" s="48">
        <v>10</v>
      </c>
      <c r="Y674" s="48">
        <v>53</v>
      </c>
      <c r="Z674" s="48">
        <v>58</v>
      </c>
      <c r="AA674" s="48">
        <v>5</v>
      </c>
      <c r="AB674" s="48">
        <v>0</v>
      </c>
      <c r="AC674" s="48">
        <v>0</v>
      </c>
      <c r="AD674" s="49"/>
      <c r="AE674" s="49"/>
      <c r="AF674" s="49"/>
      <c r="AG674" s="48">
        <v>1</v>
      </c>
      <c r="AH674" s="48">
        <v>9</v>
      </c>
      <c r="AI674" s="48">
        <v>10</v>
      </c>
      <c r="AJ674" s="48">
        <v>0</v>
      </c>
      <c r="AK674" s="48">
        <v>0</v>
      </c>
      <c r="AL674" s="48">
        <v>0</v>
      </c>
    </row>
    <row r="675" spans="1:38" ht="20.100000000000001" customHeight="1" x14ac:dyDescent="0.2">
      <c r="D675" s="2" t="s">
        <v>98</v>
      </c>
      <c r="F675" s="39">
        <v>15</v>
      </c>
      <c r="G675" s="39">
        <v>172</v>
      </c>
      <c r="H675" s="39">
        <v>168</v>
      </c>
      <c r="I675" s="39">
        <v>19</v>
      </c>
      <c r="J675" s="39">
        <v>0</v>
      </c>
      <c r="K675" s="39">
        <v>0</v>
      </c>
      <c r="L675" s="39"/>
      <c r="M675" s="39"/>
      <c r="N675" s="39"/>
      <c r="O675" s="39">
        <v>5</v>
      </c>
      <c r="P675" s="39">
        <v>105</v>
      </c>
      <c r="Q675" s="39">
        <v>106</v>
      </c>
      <c r="R675" s="39">
        <v>4</v>
      </c>
      <c r="S675" s="39">
        <v>0</v>
      </c>
      <c r="T675" s="39">
        <v>0</v>
      </c>
      <c r="U675" s="39"/>
      <c r="V675" s="39"/>
      <c r="W675" s="39"/>
      <c r="X675" s="39">
        <v>3</v>
      </c>
      <c r="Y675" s="39">
        <v>58</v>
      </c>
      <c r="Z675" s="39">
        <v>59</v>
      </c>
      <c r="AA675" s="39">
        <v>2</v>
      </c>
      <c r="AB675" s="39">
        <v>0</v>
      </c>
      <c r="AC675" s="39">
        <v>0</v>
      </c>
      <c r="AD675" s="39"/>
      <c r="AE675" s="39"/>
      <c r="AF675" s="39"/>
      <c r="AG675" s="39">
        <v>0</v>
      </c>
      <c r="AH675" s="39">
        <v>6</v>
      </c>
      <c r="AI675" s="39">
        <v>6</v>
      </c>
      <c r="AJ675" s="39">
        <v>0</v>
      </c>
      <c r="AK675" s="39">
        <v>0</v>
      </c>
      <c r="AL675" s="39">
        <v>0</v>
      </c>
    </row>
    <row r="676" spans="1:38" ht="20.100000000000001" customHeight="1" x14ac:dyDescent="0.2"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</row>
    <row r="677" spans="1:38" s="1" customFormat="1" ht="20.100000000000001" customHeight="1" x14ac:dyDescent="0.25">
      <c r="A677" s="3"/>
      <c r="B677" s="6"/>
      <c r="C677" s="51" t="s">
        <v>159</v>
      </c>
      <c r="D677" s="52"/>
      <c r="E677" s="5"/>
      <c r="F677" s="53">
        <v>33</v>
      </c>
      <c r="G677" s="53">
        <v>509</v>
      </c>
      <c r="H677" s="53">
        <v>504</v>
      </c>
      <c r="I677" s="53">
        <v>38</v>
      </c>
      <c r="J677" s="53">
        <v>0</v>
      </c>
      <c r="K677" s="53">
        <v>0</v>
      </c>
      <c r="L677" s="54"/>
      <c r="M677" s="54"/>
      <c r="N677" s="54"/>
      <c r="O677" s="53">
        <v>18</v>
      </c>
      <c r="P677" s="53">
        <v>354</v>
      </c>
      <c r="Q677" s="53">
        <v>357</v>
      </c>
      <c r="R677" s="53">
        <v>15</v>
      </c>
      <c r="S677" s="53">
        <v>0</v>
      </c>
      <c r="T677" s="53">
        <v>0</v>
      </c>
      <c r="U677" s="54"/>
      <c r="V677" s="54"/>
      <c r="W677" s="54"/>
      <c r="X677" s="53">
        <v>14</v>
      </c>
      <c r="Y677" s="53">
        <v>160</v>
      </c>
      <c r="Z677" s="53">
        <v>164</v>
      </c>
      <c r="AA677" s="53">
        <v>10</v>
      </c>
      <c r="AB677" s="53">
        <v>0</v>
      </c>
      <c r="AC677" s="53">
        <v>0</v>
      </c>
      <c r="AD677" s="54"/>
      <c r="AE677" s="54"/>
      <c r="AF677" s="54"/>
      <c r="AG677" s="53">
        <v>1</v>
      </c>
      <c r="AH677" s="53">
        <v>18</v>
      </c>
      <c r="AI677" s="53">
        <v>19</v>
      </c>
      <c r="AJ677" s="53">
        <v>0</v>
      </c>
      <c r="AK677" s="53">
        <v>0</v>
      </c>
      <c r="AL677" s="53">
        <v>0</v>
      </c>
    </row>
    <row r="678" spans="1:38" s="1" customFormat="1" ht="20.100000000000001" customHeight="1" x14ac:dyDescent="0.2">
      <c r="A678" s="3"/>
      <c r="B678" s="6"/>
      <c r="C678" s="3"/>
      <c r="D678" s="3"/>
      <c r="E678" s="5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</row>
    <row r="679" spans="1:38" s="1" customFormat="1" ht="20.100000000000001" customHeight="1" x14ac:dyDescent="0.25">
      <c r="A679" s="3"/>
      <c r="B679" s="57" t="s">
        <v>291</v>
      </c>
      <c r="C679" s="58"/>
      <c r="D679" s="58"/>
      <c r="E679" s="5"/>
      <c r="F679" s="59">
        <v>33</v>
      </c>
      <c r="G679" s="59">
        <v>509</v>
      </c>
      <c r="H679" s="59">
        <v>504</v>
      </c>
      <c r="I679" s="59">
        <v>38</v>
      </c>
      <c r="J679" s="59">
        <v>0</v>
      </c>
      <c r="K679" s="59">
        <v>0</v>
      </c>
      <c r="L679" s="54"/>
      <c r="M679" s="54"/>
      <c r="N679" s="54"/>
      <c r="O679" s="59">
        <v>18</v>
      </c>
      <c r="P679" s="59">
        <v>354</v>
      </c>
      <c r="Q679" s="59">
        <v>357</v>
      </c>
      <c r="R679" s="59">
        <v>15</v>
      </c>
      <c r="S679" s="59">
        <v>0</v>
      </c>
      <c r="T679" s="59">
        <v>0</v>
      </c>
      <c r="U679" s="54"/>
      <c r="V679" s="54"/>
      <c r="W679" s="54"/>
      <c r="X679" s="59">
        <v>14</v>
      </c>
      <c r="Y679" s="59">
        <v>160</v>
      </c>
      <c r="Z679" s="59">
        <v>164</v>
      </c>
      <c r="AA679" s="59">
        <v>10</v>
      </c>
      <c r="AB679" s="59">
        <v>0</v>
      </c>
      <c r="AC679" s="59">
        <v>0</v>
      </c>
      <c r="AD679" s="54"/>
      <c r="AE679" s="54"/>
      <c r="AF679" s="54"/>
      <c r="AG679" s="59">
        <v>1</v>
      </c>
      <c r="AH679" s="59">
        <v>18</v>
      </c>
      <c r="AI679" s="59">
        <v>19</v>
      </c>
      <c r="AJ679" s="59">
        <v>0</v>
      </c>
      <c r="AK679" s="59">
        <v>0</v>
      </c>
      <c r="AL679" s="59">
        <v>0</v>
      </c>
    </row>
    <row r="680" spans="1:38" ht="20.100000000000001" customHeight="1" x14ac:dyDescent="0.2"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</row>
    <row r="681" spans="1:38" ht="20.100000000000001" customHeight="1" x14ac:dyDescent="0.2">
      <c r="B681" s="6" t="s">
        <v>292</v>
      </c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</row>
    <row r="682" spans="1:38" ht="20.100000000000001" customHeight="1" x14ac:dyDescent="0.2">
      <c r="C682" s="3" t="s">
        <v>130</v>
      </c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</row>
    <row r="683" spans="1:38" ht="20.100000000000001" customHeight="1" x14ac:dyDescent="0.2">
      <c r="D683" s="2" t="s">
        <v>135</v>
      </c>
      <c r="F683" s="39">
        <v>0</v>
      </c>
      <c r="G683" s="39">
        <v>1</v>
      </c>
      <c r="H683" s="39">
        <v>1</v>
      </c>
      <c r="I683" s="39">
        <v>0</v>
      </c>
      <c r="J683" s="39">
        <v>0</v>
      </c>
      <c r="K683" s="39">
        <v>0</v>
      </c>
      <c r="L683" s="39"/>
      <c r="M683" s="39"/>
      <c r="N683" s="39"/>
      <c r="O683" s="39">
        <v>0</v>
      </c>
      <c r="P683" s="39">
        <v>1</v>
      </c>
      <c r="Q683" s="39">
        <v>1</v>
      </c>
      <c r="R683" s="39">
        <v>0</v>
      </c>
      <c r="S683" s="39">
        <v>0</v>
      </c>
      <c r="T683" s="39">
        <v>0</v>
      </c>
      <c r="U683" s="39"/>
      <c r="V683" s="39"/>
      <c r="W683" s="39"/>
      <c r="X683" s="39">
        <v>0</v>
      </c>
      <c r="Y683" s="39">
        <v>5</v>
      </c>
      <c r="Z683" s="39">
        <v>5</v>
      </c>
      <c r="AA683" s="39">
        <v>0</v>
      </c>
      <c r="AB683" s="39">
        <v>0</v>
      </c>
      <c r="AC683" s="39">
        <v>0</v>
      </c>
      <c r="AD683" s="39"/>
      <c r="AE683" s="39"/>
      <c r="AF683" s="39"/>
      <c r="AG683" s="39">
        <v>0</v>
      </c>
      <c r="AH683" s="39">
        <v>0</v>
      </c>
      <c r="AI683" s="39">
        <v>0</v>
      </c>
      <c r="AJ683" s="39">
        <v>0</v>
      </c>
      <c r="AK683" s="39">
        <v>0</v>
      </c>
      <c r="AL683" s="39">
        <v>0</v>
      </c>
    </row>
    <row r="684" spans="1:38" ht="20.100000000000001" customHeight="1" x14ac:dyDescent="0.2"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</row>
    <row r="685" spans="1:38" s="1" customFormat="1" ht="20.100000000000001" customHeight="1" x14ac:dyDescent="0.25">
      <c r="A685" s="3"/>
      <c r="B685" s="6"/>
      <c r="C685" s="51" t="s">
        <v>133</v>
      </c>
      <c r="D685" s="52"/>
      <c r="E685" s="5"/>
      <c r="F685" s="53">
        <v>0</v>
      </c>
      <c r="G685" s="53">
        <v>1</v>
      </c>
      <c r="H685" s="53">
        <v>1</v>
      </c>
      <c r="I685" s="53">
        <v>0</v>
      </c>
      <c r="J685" s="53">
        <v>0</v>
      </c>
      <c r="K685" s="53">
        <v>0</v>
      </c>
      <c r="L685" s="54"/>
      <c r="M685" s="54"/>
      <c r="N685" s="54"/>
      <c r="O685" s="53">
        <v>0</v>
      </c>
      <c r="P685" s="53">
        <v>1</v>
      </c>
      <c r="Q685" s="53">
        <v>1</v>
      </c>
      <c r="R685" s="53">
        <v>0</v>
      </c>
      <c r="S685" s="53">
        <v>0</v>
      </c>
      <c r="T685" s="53">
        <v>0</v>
      </c>
      <c r="U685" s="54"/>
      <c r="V685" s="54"/>
      <c r="W685" s="54"/>
      <c r="X685" s="53">
        <v>0</v>
      </c>
      <c r="Y685" s="53">
        <v>5</v>
      </c>
      <c r="Z685" s="53">
        <v>5</v>
      </c>
      <c r="AA685" s="53">
        <v>0</v>
      </c>
      <c r="AB685" s="53">
        <v>0</v>
      </c>
      <c r="AC685" s="53">
        <v>0</v>
      </c>
      <c r="AD685" s="54"/>
      <c r="AE685" s="54"/>
      <c r="AF685" s="54"/>
      <c r="AG685" s="53">
        <v>0</v>
      </c>
      <c r="AH685" s="53">
        <v>0</v>
      </c>
      <c r="AI685" s="53">
        <v>0</v>
      </c>
      <c r="AJ685" s="53">
        <v>0</v>
      </c>
      <c r="AK685" s="53">
        <v>0</v>
      </c>
      <c r="AL685" s="53">
        <v>0</v>
      </c>
    </row>
    <row r="686" spans="1:38" ht="20.100000000000001" customHeight="1" x14ac:dyDescent="0.2"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</row>
    <row r="687" spans="1:38" ht="20.100000000000001" customHeight="1" x14ac:dyDescent="0.2">
      <c r="C687" s="3" t="s">
        <v>154</v>
      </c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</row>
    <row r="688" spans="1:38" ht="20.100000000000001" customHeight="1" x14ac:dyDescent="0.2">
      <c r="D688" s="2" t="s">
        <v>122</v>
      </c>
      <c r="F688" s="39">
        <v>10</v>
      </c>
      <c r="G688" s="39">
        <v>282</v>
      </c>
      <c r="H688" s="39">
        <v>280</v>
      </c>
      <c r="I688" s="39">
        <v>12</v>
      </c>
      <c r="J688" s="39">
        <v>0</v>
      </c>
      <c r="K688" s="39">
        <v>0</v>
      </c>
      <c r="L688" s="39"/>
      <c r="M688" s="39"/>
      <c r="N688" s="39"/>
      <c r="O688" s="39">
        <v>0</v>
      </c>
      <c r="P688" s="39">
        <v>76</v>
      </c>
      <c r="Q688" s="39">
        <v>76</v>
      </c>
      <c r="R688" s="39">
        <v>0</v>
      </c>
      <c r="S688" s="39">
        <v>0</v>
      </c>
      <c r="T688" s="39">
        <v>0</v>
      </c>
      <c r="U688" s="39"/>
      <c r="V688" s="39"/>
      <c r="W688" s="39"/>
      <c r="X688" s="39">
        <v>1</v>
      </c>
      <c r="Y688" s="39">
        <v>80</v>
      </c>
      <c r="Z688" s="39">
        <v>80</v>
      </c>
      <c r="AA688" s="39">
        <v>1</v>
      </c>
      <c r="AB688" s="39">
        <v>0</v>
      </c>
      <c r="AC688" s="39">
        <v>0</v>
      </c>
      <c r="AD688" s="39"/>
      <c r="AE688" s="39"/>
      <c r="AF688" s="39"/>
      <c r="AG688" s="39">
        <v>0</v>
      </c>
      <c r="AH688" s="39">
        <v>10</v>
      </c>
      <c r="AI688" s="39">
        <v>10</v>
      </c>
      <c r="AJ688" s="39">
        <v>0</v>
      </c>
      <c r="AK688" s="39">
        <v>0</v>
      </c>
      <c r="AL688" s="39">
        <v>0</v>
      </c>
    </row>
    <row r="689" spans="1:38" ht="19.5" customHeight="1" x14ac:dyDescent="0.2">
      <c r="D689" s="47" t="s">
        <v>135</v>
      </c>
      <c r="F689" s="48">
        <v>17</v>
      </c>
      <c r="G689" s="48">
        <v>88</v>
      </c>
      <c r="H689" s="48">
        <v>96</v>
      </c>
      <c r="I689" s="48">
        <v>9</v>
      </c>
      <c r="J689" s="48">
        <v>0</v>
      </c>
      <c r="K689" s="48">
        <v>0</v>
      </c>
      <c r="L689" s="49"/>
      <c r="M689" s="49"/>
      <c r="N689" s="49"/>
      <c r="O689" s="48">
        <v>3</v>
      </c>
      <c r="P689" s="48">
        <v>93</v>
      </c>
      <c r="Q689" s="48">
        <v>91</v>
      </c>
      <c r="R689" s="48">
        <v>5</v>
      </c>
      <c r="S689" s="48">
        <v>0</v>
      </c>
      <c r="T689" s="48">
        <v>0</v>
      </c>
      <c r="U689" s="49"/>
      <c r="V689" s="49"/>
      <c r="W689" s="49"/>
      <c r="X689" s="48">
        <v>3</v>
      </c>
      <c r="Y689" s="48">
        <v>59</v>
      </c>
      <c r="Z689" s="48">
        <v>56</v>
      </c>
      <c r="AA689" s="48">
        <v>6</v>
      </c>
      <c r="AB689" s="48">
        <v>0</v>
      </c>
      <c r="AC689" s="48">
        <v>0</v>
      </c>
      <c r="AD689" s="49"/>
      <c r="AE689" s="49"/>
      <c r="AF689" s="49"/>
      <c r="AG689" s="48">
        <v>0</v>
      </c>
      <c r="AH689" s="48">
        <v>6</v>
      </c>
      <c r="AI689" s="48">
        <v>4</v>
      </c>
      <c r="AJ689" s="48">
        <v>2</v>
      </c>
      <c r="AK689" s="48">
        <v>0</v>
      </c>
      <c r="AL689" s="48">
        <v>0</v>
      </c>
    </row>
    <row r="690" spans="1:38" ht="20.100000000000001" customHeight="1" x14ac:dyDescent="0.2">
      <c r="B690" s="5"/>
      <c r="D690" s="2" t="s">
        <v>98</v>
      </c>
      <c r="F690" s="39">
        <v>14</v>
      </c>
      <c r="G690" s="39">
        <v>101</v>
      </c>
      <c r="H690" s="39">
        <v>104</v>
      </c>
      <c r="I690" s="39">
        <v>11</v>
      </c>
      <c r="J690" s="39">
        <v>0</v>
      </c>
      <c r="K690" s="39">
        <v>0</v>
      </c>
      <c r="L690" s="39"/>
      <c r="M690" s="39"/>
      <c r="N690" s="39"/>
      <c r="O690" s="39">
        <v>7</v>
      </c>
      <c r="P690" s="39">
        <v>87</v>
      </c>
      <c r="Q690" s="39">
        <v>91</v>
      </c>
      <c r="R690" s="39">
        <v>3</v>
      </c>
      <c r="S690" s="39">
        <v>0</v>
      </c>
      <c r="T690" s="39">
        <v>0</v>
      </c>
      <c r="U690" s="39"/>
      <c r="V690" s="39"/>
      <c r="W690" s="39"/>
      <c r="X690" s="39">
        <v>1</v>
      </c>
      <c r="Y690" s="39">
        <v>45</v>
      </c>
      <c r="Z690" s="39">
        <v>43</v>
      </c>
      <c r="AA690" s="39">
        <v>3</v>
      </c>
      <c r="AB690" s="39">
        <v>0</v>
      </c>
      <c r="AC690" s="39">
        <v>0</v>
      </c>
      <c r="AD690" s="39"/>
      <c r="AE690" s="39"/>
      <c r="AF690" s="39"/>
      <c r="AG690" s="39">
        <v>1</v>
      </c>
      <c r="AH690" s="39">
        <v>8</v>
      </c>
      <c r="AI690" s="39">
        <v>9</v>
      </c>
      <c r="AJ690" s="39">
        <v>0</v>
      </c>
      <c r="AK690" s="39">
        <v>0</v>
      </c>
      <c r="AL690" s="39">
        <v>0</v>
      </c>
    </row>
    <row r="691" spans="1:38" ht="19.5" customHeight="1" x14ac:dyDescent="0.2">
      <c r="D691" s="47" t="s">
        <v>99</v>
      </c>
      <c r="F691" s="48">
        <v>5</v>
      </c>
      <c r="G691" s="48">
        <v>101</v>
      </c>
      <c r="H691" s="48">
        <v>101</v>
      </c>
      <c r="I691" s="48">
        <v>5</v>
      </c>
      <c r="J691" s="48">
        <v>0</v>
      </c>
      <c r="K691" s="48">
        <v>0</v>
      </c>
      <c r="L691" s="49"/>
      <c r="M691" s="49"/>
      <c r="N691" s="49"/>
      <c r="O691" s="48">
        <v>7</v>
      </c>
      <c r="P691" s="48">
        <v>92</v>
      </c>
      <c r="Q691" s="48">
        <v>97</v>
      </c>
      <c r="R691" s="48">
        <v>2</v>
      </c>
      <c r="S691" s="48">
        <v>0</v>
      </c>
      <c r="T691" s="48">
        <v>0</v>
      </c>
      <c r="U691" s="49"/>
      <c r="V691" s="49"/>
      <c r="W691" s="49"/>
      <c r="X691" s="48">
        <v>4</v>
      </c>
      <c r="Y691" s="48">
        <v>46</v>
      </c>
      <c r="Z691" s="48">
        <v>46</v>
      </c>
      <c r="AA691" s="48">
        <v>4</v>
      </c>
      <c r="AB691" s="48">
        <v>0</v>
      </c>
      <c r="AC691" s="48">
        <v>0</v>
      </c>
      <c r="AD691" s="49"/>
      <c r="AE691" s="49"/>
      <c r="AF691" s="49"/>
      <c r="AG691" s="48">
        <v>0</v>
      </c>
      <c r="AH691" s="48">
        <v>5</v>
      </c>
      <c r="AI691" s="48">
        <v>3</v>
      </c>
      <c r="AJ691" s="48">
        <v>2</v>
      </c>
      <c r="AK691" s="48">
        <v>0</v>
      </c>
      <c r="AL691" s="48">
        <v>0</v>
      </c>
    </row>
    <row r="692" spans="1:38" ht="20.100000000000001" customHeight="1" x14ac:dyDescent="0.2">
      <c r="D692" s="2" t="s">
        <v>114</v>
      </c>
      <c r="F692" s="39">
        <v>8</v>
      </c>
      <c r="G692" s="39">
        <v>97</v>
      </c>
      <c r="H692" s="39">
        <v>97</v>
      </c>
      <c r="I692" s="39">
        <v>8</v>
      </c>
      <c r="J692" s="39">
        <v>0</v>
      </c>
      <c r="K692" s="39">
        <v>0</v>
      </c>
      <c r="L692" s="39"/>
      <c r="M692" s="39"/>
      <c r="N692" s="39"/>
      <c r="O692" s="39">
        <v>2</v>
      </c>
      <c r="P692" s="39">
        <v>89</v>
      </c>
      <c r="Q692" s="39">
        <v>89</v>
      </c>
      <c r="R692" s="39">
        <v>2</v>
      </c>
      <c r="S692" s="39">
        <v>0</v>
      </c>
      <c r="T692" s="39">
        <v>0</v>
      </c>
      <c r="U692" s="39"/>
      <c r="V692" s="39"/>
      <c r="W692" s="39"/>
      <c r="X692" s="39">
        <v>3</v>
      </c>
      <c r="Y692" s="39">
        <v>52</v>
      </c>
      <c r="Z692" s="39">
        <v>52</v>
      </c>
      <c r="AA692" s="39">
        <v>3</v>
      </c>
      <c r="AB692" s="39">
        <v>0</v>
      </c>
      <c r="AC692" s="39">
        <v>0</v>
      </c>
      <c r="AD692" s="39"/>
      <c r="AE692" s="39"/>
      <c r="AF692" s="39"/>
      <c r="AG692" s="39">
        <v>0</v>
      </c>
      <c r="AH692" s="39">
        <v>8</v>
      </c>
      <c r="AI692" s="39">
        <v>8</v>
      </c>
      <c r="AJ692" s="39">
        <v>0</v>
      </c>
      <c r="AK692" s="39">
        <v>0</v>
      </c>
      <c r="AL692" s="39">
        <v>0</v>
      </c>
    </row>
    <row r="693" spans="1:38" ht="19.5" customHeight="1" x14ac:dyDescent="0.2">
      <c r="D693" s="47" t="s">
        <v>101</v>
      </c>
      <c r="F693" s="48">
        <v>7</v>
      </c>
      <c r="G693" s="48">
        <v>289</v>
      </c>
      <c r="H693" s="48">
        <v>282</v>
      </c>
      <c r="I693" s="48">
        <v>14</v>
      </c>
      <c r="J693" s="48">
        <v>0</v>
      </c>
      <c r="K693" s="48">
        <v>0</v>
      </c>
      <c r="L693" s="49"/>
      <c r="M693" s="49"/>
      <c r="N693" s="49"/>
      <c r="O693" s="48">
        <v>2</v>
      </c>
      <c r="P693" s="48">
        <v>65</v>
      </c>
      <c r="Q693" s="48">
        <v>67</v>
      </c>
      <c r="R693" s="48">
        <v>0</v>
      </c>
      <c r="S693" s="48">
        <v>0</v>
      </c>
      <c r="T693" s="48">
        <v>0</v>
      </c>
      <c r="U693" s="49"/>
      <c r="V693" s="49"/>
      <c r="W693" s="49"/>
      <c r="X693" s="48">
        <v>1</v>
      </c>
      <c r="Y693" s="48">
        <v>81</v>
      </c>
      <c r="Z693" s="48">
        <v>81</v>
      </c>
      <c r="AA693" s="48">
        <v>1</v>
      </c>
      <c r="AB693" s="48">
        <v>0</v>
      </c>
      <c r="AC693" s="48">
        <v>0</v>
      </c>
      <c r="AD693" s="49"/>
      <c r="AE693" s="49"/>
      <c r="AF693" s="49"/>
      <c r="AG693" s="48">
        <v>0</v>
      </c>
      <c r="AH693" s="48">
        <v>10</v>
      </c>
      <c r="AI693" s="48">
        <v>10</v>
      </c>
      <c r="AJ693" s="48">
        <v>0</v>
      </c>
      <c r="AK693" s="48">
        <v>0</v>
      </c>
      <c r="AL693" s="48">
        <v>0</v>
      </c>
    </row>
    <row r="694" spans="1:38" ht="20.100000000000001" customHeight="1" x14ac:dyDescent="0.2">
      <c r="D694" s="2" t="s">
        <v>102</v>
      </c>
      <c r="F694" s="39">
        <v>7</v>
      </c>
      <c r="G694" s="39">
        <v>102</v>
      </c>
      <c r="H694" s="39">
        <v>96</v>
      </c>
      <c r="I694" s="39">
        <v>13</v>
      </c>
      <c r="J694" s="39">
        <v>0</v>
      </c>
      <c r="K694" s="39">
        <v>0</v>
      </c>
      <c r="L694" s="39"/>
      <c r="M694" s="39"/>
      <c r="N694" s="39"/>
      <c r="O694" s="39">
        <v>5</v>
      </c>
      <c r="P694" s="39">
        <v>84</v>
      </c>
      <c r="Q694" s="39">
        <v>83</v>
      </c>
      <c r="R694" s="39">
        <v>6</v>
      </c>
      <c r="S694" s="39">
        <v>0</v>
      </c>
      <c r="T694" s="39">
        <v>0</v>
      </c>
      <c r="U694" s="39"/>
      <c r="V694" s="39"/>
      <c r="W694" s="39"/>
      <c r="X694" s="39">
        <v>3</v>
      </c>
      <c r="Y694" s="39">
        <v>58</v>
      </c>
      <c r="Z694" s="39">
        <v>57</v>
      </c>
      <c r="AA694" s="39">
        <v>4</v>
      </c>
      <c r="AB694" s="39">
        <v>0</v>
      </c>
      <c r="AC694" s="39">
        <v>0</v>
      </c>
      <c r="AD694" s="39"/>
      <c r="AE694" s="39"/>
      <c r="AF694" s="39"/>
      <c r="AG694" s="39">
        <v>1</v>
      </c>
      <c r="AH694" s="39">
        <v>7</v>
      </c>
      <c r="AI694" s="39">
        <v>8</v>
      </c>
      <c r="AJ694" s="39">
        <v>0</v>
      </c>
      <c r="AK694" s="39">
        <v>0</v>
      </c>
      <c r="AL694" s="39">
        <v>0</v>
      </c>
    </row>
    <row r="695" spans="1:38" ht="20.100000000000001" customHeight="1" x14ac:dyDescent="0.2"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</row>
    <row r="696" spans="1:38" s="1" customFormat="1" ht="20.100000000000001" customHeight="1" x14ac:dyDescent="0.25">
      <c r="A696" s="3"/>
      <c r="B696" s="6"/>
      <c r="C696" s="51" t="s">
        <v>159</v>
      </c>
      <c r="D696" s="52"/>
      <c r="E696" s="5"/>
      <c r="F696" s="53">
        <v>68</v>
      </c>
      <c r="G696" s="53">
        <v>1060</v>
      </c>
      <c r="H696" s="53">
        <v>1056</v>
      </c>
      <c r="I696" s="53">
        <v>72</v>
      </c>
      <c r="J696" s="53">
        <v>0</v>
      </c>
      <c r="K696" s="53">
        <v>0</v>
      </c>
      <c r="L696" s="54"/>
      <c r="M696" s="54"/>
      <c r="N696" s="54"/>
      <c r="O696" s="53">
        <v>26</v>
      </c>
      <c r="P696" s="53">
        <v>586</v>
      </c>
      <c r="Q696" s="53">
        <v>594</v>
      </c>
      <c r="R696" s="53">
        <v>18</v>
      </c>
      <c r="S696" s="53">
        <v>0</v>
      </c>
      <c r="T696" s="53">
        <v>0</v>
      </c>
      <c r="U696" s="54"/>
      <c r="V696" s="54"/>
      <c r="W696" s="54"/>
      <c r="X696" s="53">
        <v>16</v>
      </c>
      <c r="Y696" s="53">
        <v>421</v>
      </c>
      <c r="Z696" s="53">
        <v>415</v>
      </c>
      <c r="AA696" s="53">
        <v>22</v>
      </c>
      <c r="AB696" s="53">
        <v>0</v>
      </c>
      <c r="AC696" s="53">
        <v>0</v>
      </c>
      <c r="AD696" s="54"/>
      <c r="AE696" s="54"/>
      <c r="AF696" s="54"/>
      <c r="AG696" s="53">
        <v>2</v>
      </c>
      <c r="AH696" s="53">
        <v>54</v>
      </c>
      <c r="AI696" s="53">
        <v>52</v>
      </c>
      <c r="AJ696" s="53">
        <v>4</v>
      </c>
      <c r="AK696" s="53">
        <v>0</v>
      </c>
      <c r="AL696" s="53">
        <v>0</v>
      </c>
    </row>
    <row r="697" spans="1:38" s="1" customFormat="1" ht="20.100000000000001" customHeight="1" x14ac:dyDescent="0.2">
      <c r="A697" s="3"/>
      <c r="B697" s="6"/>
      <c r="C697" s="3"/>
      <c r="D697" s="3"/>
      <c r="E697" s="5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</row>
    <row r="698" spans="1:38" s="1" customFormat="1" ht="20.100000000000001" customHeight="1" x14ac:dyDescent="0.25">
      <c r="A698" s="3"/>
      <c r="B698" s="57" t="s">
        <v>293</v>
      </c>
      <c r="C698" s="58"/>
      <c r="D698" s="58"/>
      <c r="E698" s="5"/>
      <c r="F698" s="59">
        <v>68</v>
      </c>
      <c r="G698" s="59">
        <v>1061</v>
      </c>
      <c r="H698" s="59">
        <v>1057</v>
      </c>
      <c r="I698" s="59">
        <v>72</v>
      </c>
      <c r="J698" s="59">
        <v>0</v>
      </c>
      <c r="K698" s="59">
        <v>0</v>
      </c>
      <c r="L698" s="54"/>
      <c r="M698" s="54"/>
      <c r="N698" s="54"/>
      <c r="O698" s="59">
        <v>26</v>
      </c>
      <c r="P698" s="59">
        <v>587</v>
      </c>
      <c r="Q698" s="59">
        <v>595</v>
      </c>
      <c r="R698" s="59">
        <v>18</v>
      </c>
      <c r="S698" s="59">
        <v>0</v>
      </c>
      <c r="T698" s="59">
        <v>0</v>
      </c>
      <c r="U698" s="54"/>
      <c r="V698" s="54"/>
      <c r="W698" s="54"/>
      <c r="X698" s="59">
        <v>16</v>
      </c>
      <c r="Y698" s="59">
        <v>426</v>
      </c>
      <c r="Z698" s="59">
        <v>420</v>
      </c>
      <c r="AA698" s="59">
        <v>22</v>
      </c>
      <c r="AB698" s="59">
        <v>0</v>
      </c>
      <c r="AC698" s="59">
        <v>0</v>
      </c>
      <c r="AD698" s="54"/>
      <c r="AE698" s="54"/>
      <c r="AF698" s="54"/>
      <c r="AG698" s="59">
        <v>2</v>
      </c>
      <c r="AH698" s="59">
        <v>54</v>
      </c>
      <c r="AI698" s="59">
        <v>52</v>
      </c>
      <c r="AJ698" s="59">
        <v>4</v>
      </c>
      <c r="AK698" s="59">
        <v>0</v>
      </c>
      <c r="AL698" s="59">
        <v>0</v>
      </c>
    </row>
    <row r="699" spans="1:38" ht="20.100000000000001" customHeight="1" x14ac:dyDescent="0.2"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</row>
    <row r="700" spans="1:38" ht="20.100000000000001" customHeight="1" x14ac:dyDescent="0.2">
      <c r="B700" s="6" t="s">
        <v>294</v>
      </c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</row>
    <row r="701" spans="1:38" ht="20.100000000000001" customHeight="1" x14ac:dyDescent="0.2">
      <c r="C701" s="3" t="s">
        <v>154</v>
      </c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</row>
    <row r="702" spans="1:38" ht="20.100000000000001" customHeight="1" x14ac:dyDescent="0.2">
      <c r="D702" s="2" t="s">
        <v>96</v>
      </c>
      <c r="F702" s="39">
        <v>15</v>
      </c>
      <c r="G702" s="39">
        <v>188</v>
      </c>
      <c r="H702" s="39">
        <v>181</v>
      </c>
      <c r="I702" s="39">
        <v>22</v>
      </c>
      <c r="J702" s="39">
        <v>0</v>
      </c>
      <c r="K702" s="39">
        <v>0</v>
      </c>
      <c r="L702" s="39"/>
      <c r="M702" s="39"/>
      <c r="N702" s="39"/>
      <c r="O702" s="39">
        <v>1</v>
      </c>
      <c r="P702" s="39">
        <v>55</v>
      </c>
      <c r="Q702" s="39">
        <v>54</v>
      </c>
      <c r="R702" s="39">
        <v>2</v>
      </c>
      <c r="S702" s="39">
        <v>0</v>
      </c>
      <c r="T702" s="39">
        <v>0</v>
      </c>
      <c r="U702" s="39"/>
      <c r="V702" s="39"/>
      <c r="W702" s="39"/>
      <c r="X702" s="39">
        <v>17</v>
      </c>
      <c r="Y702" s="39">
        <v>127</v>
      </c>
      <c r="Z702" s="39">
        <v>129</v>
      </c>
      <c r="AA702" s="39">
        <v>15</v>
      </c>
      <c r="AB702" s="39">
        <v>0</v>
      </c>
      <c r="AC702" s="39">
        <v>0</v>
      </c>
      <c r="AD702" s="39"/>
      <c r="AE702" s="39"/>
      <c r="AF702" s="39"/>
      <c r="AG702" s="39">
        <v>0</v>
      </c>
      <c r="AH702" s="39">
        <v>7</v>
      </c>
      <c r="AI702" s="39">
        <v>6</v>
      </c>
      <c r="AJ702" s="39">
        <v>1</v>
      </c>
      <c r="AK702" s="39">
        <v>0</v>
      </c>
      <c r="AL702" s="39">
        <v>0</v>
      </c>
    </row>
    <row r="703" spans="1:38" ht="19.5" customHeight="1" x14ac:dyDescent="0.2">
      <c r="D703" s="47" t="s">
        <v>97</v>
      </c>
      <c r="F703" s="48">
        <v>5</v>
      </c>
      <c r="G703" s="48">
        <v>186</v>
      </c>
      <c r="H703" s="48">
        <v>183</v>
      </c>
      <c r="I703" s="48">
        <v>8</v>
      </c>
      <c r="J703" s="48">
        <v>0</v>
      </c>
      <c r="K703" s="48">
        <v>0</v>
      </c>
      <c r="L703" s="49"/>
      <c r="M703" s="49"/>
      <c r="N703" s="49"/>
      <c r="O703" s="48">
        <v>0</v>
      </c>
      <c r="P703" s="48">
        <v>53</v>
      </c>
      <c r="Q703" s="48">
        <v>53</v>
      </c>
      <c r="R703" s="48">
        <v>0</v>
      </c>
      <c r="S703" s="48">
        <v>0</v>
      </c>
      <c r="T703" s="48">
        <v>0</v>
      </c>
      <c r="U703" s="49"/>
      <c r="V703" s="49"/>
      <c r="W703" s="49"/>
      <c r="X703" s="48">
        <v>9</v>
      </c>
      <c r="Y703" s="48">
        <v>135</v>
      </c>
      <c r="Z703" s="48">
        <v>134</v>
      </c>
      <c r="AA703" s="48">
        <v>10</v>
      </c>
      <c r="AB703" s="48">
        <v>0</v>
      </c>
      <c r="AC703" s="48">
        <v>0</v>
      </c>
      <c r="AD703" s="49"/>
      <c r="AE703" s="49"/>
      <c r="AF703" s="49"/>
      <c r="AG703" s="48">
        <v>0</v>
      </c>
      <c r="AH703" s="48">
        <v>7</v>
      </c>
      <c r="AI703" s="48">
        <v>7</v>
      </c>
      <c r="AJ703" s="48">
        <v>0</v>
      </c>
      <c r="AK703" s="48">
        <v>0</v>
      </c>
      <c r="AL703" s="48">
        <v>0</v>
      </c>
    </row>
    <row r="704" spans="1:38" ht="20.100000000000001" customHeight="1" x14ac:dyDescent="0.2">
      <c r="D704" s="2" t="s">
        <v>98</v>
      </c>
      <c r="F704" s="49">
        <v>9</v>
      </c>
      <c r="G704" s="49">
        <v>180</v>
      </c>
      <c r="H704" s="49">
        <v>181</v>
      </c>
      <c r="I704" s="49">
        <v>8</v>
      </c>
      <c r="J704" s="49">
        <v>0</v>
      </c>
      <c r="K704" s="49">
        <v>0</v>
      </c>
      <c r="L704" s="49"/>
      <c r="M704" s="49"/>
      <c r="N704" s="49"/>
      <c r="O704" s="49">
        <v>2</v>
      </c>
      <c r="P704" s="49">
        <v>56</v>
      </c>
      <c r="Q704" s="49">
        <v>58</v>
      </c>
      <c r="R704" s="49">
        <v>0</v>
      </c>
      <c r="S704" s="49">
        <v>0</v>
      </c>
      <c r="T704" s="49">
        <v>0</v>
      </c>
      <c r="U704" s="49"/>
      <c r="V704" s="49"/>
      <c r="W704" s="49"/>
      <c r="X704" s="49">
        <v>10</v>
      </c>
      <c r="Y704" s="49">
        <v>133</v>
      </c>
      <c r="Z704" s="49">
        <v>130</v>
      </c>
      <c r="AA704" s="49">
        <v>13</v>
      </c>
      <c r="AB704" s="49">
        <v>0</v>
      </c>
      <c r="AC704" s="49">
        <v>0</v>
      </c>
      <c r="AD704" s="49"/>
      <c r="AE704" s="49"/>
      <c r="AF704" s="49"/>
      <c r="AG704" s="49">
        <v>0</v>
      </c>
      <c r="AH704" s="49">
        <v>9</v>
      </c>
      <c r="AI704" s="49">
        <v>9</v>
      </c>
      <c r="AJ704" s="49">
        <v>0</v>
      </c>
      <c r="AK704" s="49">
        <v>0</v>
      </c>
      <c r="AL704" s="49">
        <v>0</v>
      </c>
    </row>
    <row r="705" spans="1:38" ht="20.100000000000001" customHeight="1" x14ac:dyDescent="0.2"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</row>
    <row r="706" spans="1:38" s="1" customFormat="1" ht="20.100000000000001" customHeight="1" x14ac:dyDescent="0.25">
      <c r="A706" s="3"/>
      <c r="B706" s="6"/>
      <c r="C706" s="51" t="s">
        <v>159</v>
      </c>
      <c r="D706" s="52"/>
      <c r="E706" s="5"/>
      <c r="F706" s="53">
        <v>29</v>
      </c>
      <c r="G706" s="53">
        <v>554</v>
      </c>
      <c r="H706" s="53">
        <v>545</v>
      </c>
      <c r="I706" s="53">
        <v>38</v>
      </c>
      <c r="J706" s="53">
        <v>0</v>
      </c>
      <c r="K706" s="53">
        <v>0</v>
      </c>
      <c r="L706" s="54"/>
      <c r="M706" s="54"/>
      <c r="N706" s="54"/>
      <c r="O706" s="53">
        <v>3</v>
      </c>
      <c r="P706" s="53">
        <v>164</v>
      </c>
      <c r="Q706" s="53">
        <v>165</v>
      </c>
      <c r="R706" s="53">
        <v>2</v>
      </c>
      <c r="S706" s="53">
        <v>0</v>
      </c>
      <c r="T706" s="53">
        <v>0</v>
      </c>
      <c r="U706" s="54"/>
      <c r="V706" s="54"/>
      <c r="W706" s="54"/>
      <c r="X706" s="53">
        <v>36</v>
      </c>
      <c r="Y706" s="53">
        <v>395</v>
      </c>
      <c r="Z706" s="53">
        <v>393</v>
      </c>
      <c r="AA706" s="53">
        <v>38</v>
      </c>
      <c r="AB706" s="53">
        <v>0</v>
      </c>
      <c r="AC706" s="53">
        <v>0</v>
      </c>
      <c r="AD706" s="54"/>
      <c r="AE706" s="54"/>
      <c r="AF706" s="54"/>
      <c r="AG706" s="53">
        <v>0</v>
      </c>
      <c r="AH706" s="53">
        <v>23</v>
      </c>
      <c r="AI706" s="53">
        <v>22</v>
      </c>
      <c r="AJ706" s="53">
        <v>1</v>
      </c>
      <c r="AK706" s="53">
        <v>0</v>
      </c>
      <c r="AL706" s="53">
        <v>0</v>
      </c>
    </row>
    <row r="707" spans="1:38" s="1" customFormat="1" ht="20.100000000000001" customHeight="1" x14ac:dyDescent="0.2">
      <c r="A707" s="3"/>
      <c r="B707" s="6"/>
      <c r="C707" s="3"/>
      <c r="D707" s="3"/>
      <c r="E707" s="5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</row>
    <row r="708" spans="1:38" s="1" customFormat="1" ht="20.100000000000001" customHeight="1" x14ac:dyDescent="0.25">
      <c r="A708" s="3"/>
      <c r="B708" s="57" t="s">
        <v>295</v>
      </c>
      <c r="C708" s="58"/>
      <c r="D708" s="58"/>
      <c r="E708" s="5"/>
      <c r="F708" s="59">
        <v>29</v>
      </c>
      <c r="G708" s="59">
        <v>554</v>
      </c>
      <c r="H708" s="59">
        <v>545</v>
      </c>
      <c r="I708" s="59">
        <v>38</v>
      </c>
      <c r="J708" s="59">
        <v>0</v>
      </c>
      <c r="K708" s="59">
        <v>0</v>
      </c>
      <c r="L708" s="54"/>
      <c r="M708" s="54"/>
      <c r="N708" s="54"/>
      <c r="O708" s="59">
        <v>3</v>
      </c>
      <c r="P708" s="59">
        <v>164</v>
      </c>
      <c r="Q708" s="59">
        <v>165</v>
      </c>
      <c r="R708" s="59">
        <v>2</v>
      </c>
      <c r="S708" s="59">
        <v>0</v>
      </c>
      <c r="T708" s="59">
        <v>0</v>
      </c>
      <c r="U708" s="54"/>
      <c r="V708" s="54"/>
      <c r="W708" s="54"/>
      <c r="X708" s="59">
        <v>36</v>
      </c>
      <c r="Y708" s="59">
        <v>395</v>
      </c>
      <c r="Z708" s="59">
        <v>393</v>
      </c>
      <c r="AA708" s="59">
        <v>38</v>
      </c>
      <c r="AB708" s="59">
        <v>0</v>
      </c>
      <c r="AC708" s="59">
        <v>0</v>
      </c>
      <c r="AD708" s="54"/>
      <c r="AE708" s="54"/>
      <c r="AF708" s="54"/>
      <c r="AG708" s="59">
        <v>0</v>
      </c>
      <c r="AH708" s="59">
        <v>23</v>
      </c>
      <c r="AI708" s="59">
        <v>22</v>
      </c>
      <c r="AJ708" s="59">
        <v>1</v>
      </c>
      <c r="AK708" s="59">
        <v>0</v>
      </c>
      <c r="AL708" s="59">
        <v>0</v>
      </c>
    </row>
    <row r="709" spans="1:38" ht="20.100000000000001" customHeight="1" x14ac:dyDescent="0.2"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</row>
    <row r="710" spans="1:38" ht="20.100000000000001" customHeight="1" x14ac:dyDescent="0.2">
      <c r="B710" s="6" t="s">
        <v>296</v>
      </c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</row>
    <row r="711" spans="1:38" ht="20.100000000000001" customHeight="1" x14ac:dyDescent="0.2">
      <c r="B711" s="5"/>
      <c r="C711" s="3" t="s">
        <v>154</v>
      </c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</row>
    <row r="712" spans="1:38" ht="20.100000000000001" customHeight="1" x14ac:dyDescent="0.2">
      <c r="B712" s="5"/>
      <c r="D712" s="2" t="s">
        <v>96</v>
      </c>
      <c r="F712" s="39">
        <v>28</v>
      </c>
      <c r="G712" s="39">
        <v>258</v>
      </c>
      <c r="H712" s="39">
        <v>263</v>
      </c>
      <c r="I712" s="39">
        <v>23</v>
      </c>
      <c r="J712" s="39">
        <v>0</v>
      </c>
      <c r="K712" s="39">
        <v>0</v>
      </c>
      <c r="L712" s="39"/>
      <c r="M712" s="39"/>
      <c r="N712" s="39"/>
      <c r="O712" s="39">
        <v>3</v>
      </c>
      <c r="P712" s="39">
        <v>58</v>
      </c>
      <c r="Q712" s="39">
        <v>60</v>
      </c>
      <c r="R712" s="39">
        <v>1</v>
      </c>
      <c r="S712" s="39">
        <v>0</v>
      </c>
      <c r="T712" s="39">
        <v>0</v>
      </c>
      <c r="U712" s="39"/>
      <c r="V712" s="39"/>
      <c r="W712" s="39"/>
      <c r="X712" s="39">
        <v>10</v>
      </c>
      <c r="Y712" s="39">
        <v>86</v>
      </c>
      <c r="Z712" s="39">
        <v>86</v>
      </c>
      <c r="AA712" s="39">
        <v>10</v>
      </c>
      <c r="AB712" s="39">
        <v>0</v>
      </c>
      <c r="AC712" s="39">
        <v>0</v>
      </c>
      <c r="AD712" s="39"/>
      <c r="AE712" s="39"/>
      <c r="AF712" s="39"/>
      <c r="AG712" s="39">
        <v>1</v>
      </c>
      <c r="AH712" s="39">
        <v>21</v>
      </c>
      <c r="AI712" s="39">
        <v>21</v>
      </c>
      <c r="AJ712" s="39">
        <v>1</v>
      </c>
      <c r="AK712" s="39">
        <v>0</v>
      </c>
      <c r="AL712" s="39">
        <v>0</v>
      </c>
    </row>
    <row r="713" spans="1:38" ht="19.5" customHeight="1" x14ac:dyDescent="0.2">
      <c r="D713" s="47" t="s">
        <v>97</v>
      </c>
      <c r="F713" s="48">
        <v>20</v>
      </c>
      <c r="G713" s="48">
        <v>257</v>
      </c>
      <c r="H713" s="48">
        <v>258</v>
      </c>
      <c r="I713" s="48">
        <v>19</v>
      </c>
      <c r="J713" s="48">
        <v>0</v>
      </c>
      <c r="K713" s="48">
        <v>0</v>
      </c>
      <c r="L713" s="49"/>
      <c r="M713" s="49"/>
      <c r="N713" s="49"/>
      <c r="O713" s="48">
        <v>0</v>
      </c>
      <c r="P713" s="48">
        <v>51</v>
      </c>
      <c r="Q713" s="48">
        <v>49</v>
      </c>
      <c r="R713" s="48">
        <v>2</v>
      </c>
      <c r="S713" s="48">
        <v>0</v>
      </c>
      <c r="T713" s="48">
        <v>0</v>
      </c>
      <c r="U713" s="49"/>
      <c r="V713" s="49"/>
      <c r="W713" s="49"/>
      <c r="X713" s="48">
        <v>15</v>
      </c>
      <c r="Y713" s="48">
        <v>106</v>
      </c>
      <c r="Z713" s="48">
        <v>103</v>
      </c>
      <c r="AA713" s="48">
        <v>18</v>
      </c>
      <c r="AB713" s="48">
        <v>0</v>
      </c>
      <c r="AC713" s="48">
        <v>0</v>
      </c>
      <c r="AD713" s="49"/>
      <c r="AE713" s="49"/>
      <c r="AF713" s="49"/>
      <c r="AG713" s="48">
        <v>2</v>
      </c>
      <c r="AH713" s="48">
        <v>10</v>
      </c>
      <c r="AI713" s="48">
        <v>12</v>
      </c>
      <c r="AJ713" s="48">
        <v>0</v>
      </c>
      <c r="AK713" s="48">
        <v>0</v>
      </c>
      <c r="AL713" s="48">
        <v>0</v>
      </c>
    </row>
    <row r="714" spans="1:38" ht="20.100000000000001" customHeight="1" x14ac:dyDescent="0.2">
      <c r="D714" s="2" t="s">
        <v>113</v>
      </c>
      <c r="F714" s="39">
        <v>28</v>
      </c>
      <c r="G714" s="39">
        <v>234</v>
      </c>
      <c r="H714" s="39">
        <v>237</v>
      </c>
      <c r="I714" s="39">
        <v>25</v>
      </c>
      <c r="J714" s="39">
        <v>0</v>
      </c>
      <c r="K714" s="39">
        <v>0</v>
      </c>
      <c r="L714" s="39"/>
      <c r="M714" s="39"/>
      <c r="N714" s="39"/>
      <c r="O714" s="39">
        <v>3</v>
      </c>
      <c r="P714" s="39">
        <v>51</v>
      </c>
      <c r="Q714" s="39">
        <v>52</v>
      </c>
      <c r="R714" s="39">
        <v>2</v>
      </c>
      <c r="S714" s="39">
        <v>0</v>
      </c>
      <c r="T714" s="39">
        <v>0</v>
      </c>
      <c r="U714" s="39"/>
      <c r="V714" s="39"/>
      <c r="W714" s="39"/>
      <c r="X714" s="39">
        <v>17</v>
      </c>
      <c r="Y714" s="39">
        <v>111</v>
      </c>
      <c r="Z714" s="39">
        <v>121</v>
      </c>
      <c r="AA714" s="39">
        <v>7</v>
      </c>
      <c r="AB714" s="39">
        <v>0</v>
      </c>
      <c r="AC714" s="39">
        <v>0</v>
      </c>
      <c r="AD714" s="39"/>
      <c r="AE714" s="39"/>
      <c r="AF714" s="39"/>
      <c r="AG714" s="39">
        <v>0</v>
      </c>
      <c r="AH714" s="39">
        <v>17</v>
      </c>
      <c r="AI714" s="39">
        <v>16</v>
      </c>
      <c r="AJ714" s="39">
        <v>1</v>
      </c>
      <c r="AK714" s="39">
        <v>0</v>
      </c>
      <c r="AL714" s="39">
        <v>0</v>
      </c>
    </row>
    <row r="715" spans="1:38" ht="19.5" customHeight="1" x14ac:dyDescent="0.2">
      <c r="D715" s="47" t="s">
        <v>136</v>
      </c>
      <c r="F715" s="48">
        <v>29</v>
      </c>
      <c r="G715" s="48">
        <v>249</v>
      </c>
      <c r="H715" s="48">
        <v>253</v>
      </c>
      <c r="I715" s="48">
        <v>25</v>
      </c>
      <c r="J715" s="48">
        <v>0</v>
      </c>
      <c r="K715" s="48">
        <v>0</v>
      </c>
      <c r="L715" s="49"/>
      <c r="M715" s="49"/>
      <c r="N715" s="49"/>
      <c r="O715" s="48">
        <v>3</v>
      </c>
      <c r="P715" s="48">
        <v>57</v>
      </c>
      <c r="Q715" s="48">
        <v>59</v>
      </c>
      <c r="R715" s="48">
        <v>1</v>
      </c>
      <c r="S715" s="48">
        <v>0</v>
      </c>
      <c r="T715" s="48">
        <v>0</v>
      </c>
      <c r="U715" s="49"/>
      <c r="V715" s="49"/>
      <c r="W715" s="49"/>
      <c r="X715" s="48">
        <v>9</v>
      </c>
      <c r="Y715" s="48">
        <v>111</v>
      </c>
      <c r="Z715" s="48">
        <v>114</v>
      </c>
      <c r="AA715" s="48">
        <v>6</v>
      </c>
      <c r="AB715" s="48">
        <v>0</v>
      </c>
      <c r="AC715" s="48">
        <v>0</v>
      </c>
      <c r="AD715" s="49"/>
      <c r="AE715" s="49"/>
      <c r="AF715" s="49"/>
      <c r="AG715" s="48">
        <v>0</v>
      </c>
      <c r="AH715" s="48">
        <v>8</v>
      </c>
      <c r="AI715" s="48">
        <v>7</v>
      </c>
      <c r="AJ715" s="48">
        <v>1</v>
      </c>
      <c r="AK715" s="48">
        <v>0</v>
      </c>
      <c r="AL715" s="48">
        <v>0</v>
      </c>
    </row>
    <row r="716" spans="1:38" ht="20.100000000000001" customHeight="1" x14ac:dyDescent="0.2"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</row>
    <row r="717" spans="1:38" s="1" customFormat="1" ht="20.100000000000001" customHeight="1" x14ac:dyDescent="0.25">
      <c r="A717" s="3"/>
      <c r="B717" s="6"/>
      <c r="C717" s="51" t="s">
        <v>159</v>
      </c>
      <c r="D717" s="52"/>
      <c r="E717" s="5"/>
      <c r="F717" s="53">
        <v>105</v>
      </c>
      <c r="G717" s="53">
        <v>998</v>
      </c>
      <c r="H717" s="53">
        <v>1011</v>
      </c>
      <c r="I717" s="53">
        <v>92</v>
      </c>
      <c r="J717" s="53">
        <v>0</v>
      </c>
      <c r="K717" s="53">
        <v>0</v>
      </c>
      <c r="L717" s="54"/>
      <c r="M717" s="54"/>
      <c r="N717" s="54"/>
      <c r="O717" s="53">
        <v>9</v>
      </c>
      <c r="P717" s="53">
        <v>217</v>
      </c>
      <c r="Q717" s="53">
        <v>220</v>
      </c>
      <c r="R717" s="53">
        <v>6</v>
      </c>
      <c r="S717" s="53">
        <v>0</v>
      </c>
      <c r="T717" s="53">
        <v>0</v>
      </c>
      <c r="U717" s="54"/>
      <c r="V717" s="54"/>
      <c r="W717" s="54"/>
      <c r="X717" s="53">
        <v>51</v>
      </c>
      <c r="Y717" s="53">
        <v>414</v>
      </c>
      <c r="Z717" s="53">
        <v>424</v>
      </c>
      <c r="AA717" s="53">
        <v>41</v>
      </c>
      <c r="AB717" s="53">
        <v>0</v>
      </c>
      <c r="AC717" s="53">
        <v>0</v>
      </c>
      <c r="AD717" s="54"/>
      <c r="AE717" s="54"/>
      <c r="AF717" s="54"/>
      <c r="AG717" s="53">
        <v>3</v>
      </c>
      <c r="AH717" s="53">
        <v>56</v>
      </c>
      <c r="AI717" s="53">
        <v>56</v>
      </c>
      <c r="AJ717" s="53">
        <v>3</v>
      </c>
      <c r="AK717" s="53">
        <v>0</v>
      </c>
      <c r="AL717" s="53">
        <v>0</v>
      </c>
    </row>
    <row r="718" spans="1:38" s="1" customFormat="1" ht="20.100000000000001" customHeight="1" x14ac:dyDescent="0.2">
      <c r="A718" s="3"/>
      <c r="B718" s="6"/>
      <c r="C718" s="3"/>
      <c r="D718" s="3"/>
      <c r="E718" s="5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</row>
    <row r="719" spans="1:38" s="1" customFormat="1" ht="20.100000000000001" customHeight="1" x14ac:dyDescent="0.25">
      <c r="A719" s="3"/>
      <c r="B719" s="57" t="s">
        <v>297</v>
      </c>
      <c r="C719" s="58"/>
      <c r="D719" s="58"/>
      <c r="E719" s="5"/>
      <c r="F719" s="59">
        <v>105</v>
      </c>
      <c r="G719" s="59">
        <v>998</v>
      </c>
      <c r="H719" s="59">
        <v>1011</v>
      </c>
      <c r="I719" s="59">
        <v>92</v>
      </c>
      <c r="J719" s="59">
        <v>0</v>
      </c>
      <c r="K719" s="59">
        <v>0</v>
      </c>
      <c r="L719" s="54"/>
      <c r="M719" s="54"/>
      <c r="N719" s="54"/>
      <c r="O719" s="59">
        <v>9</v>
      </c>
      <c r="P719" s="59">
        <v>217</v>
      </c>
      <c r="Q719" s="59">
        <v>220</v>
      </c>
      <c r="R719" s="59">
        <v>6</v>
      </c>
      <c r="S719" s="59">
        <v>0</v>
      </c>
      <c r="T719" s="59">
        <v>0</v>
      </c>
      <c r="U719" s="54"/>
      <c r="V719" s="54"/>
      <c r="W719" s="54"/>
      <c r="X719" s="59">
        <v>51</v>
      </c>
      <c r="Y719" s="59">
        <v>414</v>
      </c>
      <c r="Z719" s="59">
        <v>424</v>
      </c>
      <c r="AA719" s="59">
        <v>41</v>
      </c>
      <c r="AB719" s="59">
        <v>0</v>
      </c>
      <c r="AC719" s="59">
        <v>0</v>
      </c>
      <c r="AD719" s="54"/>
      <c r="AE719" s="54"/>
      <c r="AF719" s="54"/>
      <c r="AG719" s="59">
        <v>3</v>
      </c>
      <c r="AH719" s="59">
        <v>56</v>
      </c>
      <c r="AI719" s="59">
        <v>56</v>
      </c>
      <c r="AJ719" s="59">
        <v>3</v>
      </c>
      <c r="AK719" s="59">
        <v>0</v>
      </c>
      <c r="AL719" s="59">
        <v>0</v>
      </c>
    </row>
    <row r="720" spans="1:38" s="1" customFormat="1" ht="20.100000000000001" customHeight="1" x14ac:dyDescent="0.2">
      <c r="A720" s="3"/>
      <c r="B720" s="63"/>
      <c r="C720" s="63"/>
      <c r="D720" s="63"/>
      <c r="E720" s="5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</row>
    <row r="721" spans="1:38" s="1" customFormat="1" ht="20.100000000000001" customHeight="1" x14ac:dyDescent="0.2">
      <c r="A721" s="3"/>
      <c r="B721" s="6" t="s">
        <v>298</v>
      </c>
      <c r="C721" s="63"/>
      <c r="D721" s="63"/>
      <c r="E721" s="5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</row>
    <row r="722" spans="1:38" s="1" customFormat="1" ht="20.100000000000001" customHeight="1" x14ac:dyDescent="0.2">
      <c r="A722" s="3"/>
      <c r="B722" s="63"/>
      <c r="C722" s="3" t="s">
        <v>154</v>
      </c>
      <c r="D722" s="2"/>
      <c r="E722" s="5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</row>
    <row r="723" spans="1:38" s="1" customFormat="1" ht="20.100000000000001" customHeight="1" x14ac:dyDescent="0.2">
      <c r="A723" s="3"/>
      <c r="B723" s="63"/>
      <c r="C723" s="3"/>
      <c r="D723" s="2" t="s">
        <v>299</v>
      </c>
      <c r="E723" s="5"/>
      <c r="F723" s="39">
        <v>4</v>
      </c>
      <c r="G723" s="39">
        <v>116</v>
      </c>
      <c r="H723" s="39">
        <v>115</v>
      </c>
      <c r="I723" s="39">
        <v>5</v>
      </c>
      <c r="J723" s="39">
        <v>0</v>
      </c>
      <c r="K723" s="39">
        <v>0</v>
      </c>
      <c r="L723" s="39"/>
      <c r="M723" s="39"/>
      <c r="N723" s="39"/>
      <c r="O723" s="39">
        <v>2</v>
      </c>
      <c r="P723" s="39">
        <v>41</v>
      </c>
      <c r="Q723" s="39">
        <v>43</v>
      </c>
      <c r="R723" s="39">
        <v>0</v>
      </c>
      <c r="S723" s="39">
        <v>0</v>
      </c>
      <c r="T723" s="39">
        <v>0</v>
      </c>
      <c r="U723" s="39"/>
      <c r="V723" s="39"/>
      <c r="W723" s="39"/>
      <c r="X723" s="39">
        <v>2</v>
      </c>
      <c r="Y723" s="39">
        <v>27</v>
      </c>
      <c r="Z723" s="39">
        <v>29</v>
      </c>
      <c r="AA723" s="39">
        <v>0</v>
      </c>
      <c r="AB723" s="39">
        <v>0</v>
      </c>
      <c r="AC723" s="39">
        <v>0</v>
      </c>
      <c r="AD723" s="39"/>
      <c r="AE723" s="39"/>
      <c r="AF723" s="39"/>
      <c r="AG723" s="39">
        <v>0</v>
      </c>
      <c r="AH723" s="39">
        <v>1</v>
      </c>
      <c r="AI723" s="39">
        <v>1</v>
      </c>
      <c r="AJ723" s="39">
        <v>0</v>
      </c>
      <c r="AK723" s="39">
        <v>0</v>
      </c>
      <c r="AL723" s="39">
        <v>0</v>
      </c>
    </row>
    <row r="724" spans="1:38" ht="19.5" customHeight="1" x14ac:dyDescent="0.2">
      <c r="D724" s="47" t="s">
        <v>300</v>
      </c>
      <c r="F724" s="48">
        <v>4</v>
      </c>
      <c r="G724" s="48">
        <v>123</v>
      </c>
      <c r="H724" s="48">
        <v>123</v>
      </c>
      <c r="I724" s="48">
        <v>4</v>
      </c>
      <c r="J724" s="48">
        <v>0</v>
      </c>
      <c r="K724" s="48">
        <v>0</v>
      </c>
      <c r="L724" s="49"/>
      <c r="M724" s="49"/>
      <c r="N724" s="49"/>
      <c r="O724" s="48">
        <v>2</v>
      </c>
      <c r="P724" s="48">
        <v>39</v>
      </c>
      <c r="Q724" s="48">
        <v>41</v>
      </c>
      <c r="R724" s="48">
        <v>0</v>
      </c>
      <c r="S724" s="48">
        <v>0</v>
      </c>
      <c r="T724" s="48">
        <v>0</v>
      </c>
      <c r="U724" s="49"/>
      <c r="V724" s="49"/>
      <c r="W724" s="49"/>
      <c r="X724" s="48">
        <v>0</v>
      </c>
      <c r="Y724" s="48">
        <v>23</v>
      </c>
      <c r="Z724" s="48">
        <v>23</v>
      </c>
      <c r="AA724" s="48">
        <v>0</v>
      </c>
      <c r="AB724" s="48">
        <v>0</v>
      </c>
      <c r="AC724" s="48">
        <v>0</v>
      </c>
      <c r="AD724" s="49"/>
      <c r="AE724" s="49"/>
      <c r="AF724" s="49"/>
      <c r="AG724" s="48">
        <v>0</v>
      </c>
      <c r="AH724" s="48">
        <v>3</v>
      </c>
      <c r="AI724" s="48">
        <v>3</v>
      </c>
      <c r="AJ724" s="48">
        <v>0</v>
      </c>
      <c r="AK724" s="48">
        <v>0</v>
      </c>
      <c r="AL724" s="48">
        <v>0</v>
      </c>
    </row>
    <row r="725" spans="1:38" s="1" customFormat="1" ht="19.5" customHeight="1" x14ac:dyDescent="0.2">
      <c r="A725" s="3"/>
      <c r="B725" s="63"/>
      <c r="C725" s="3"/>
      <c r="D725" s="2" t="s">
        <v>301</v>
      </c>
      <c r="E725" s="5"/>
      <c r="F725" s="39">
        <v>9</v>
      </c>
      <c r="G725" s="39">
        <v>123</v>
      </c>
      <c r="H725" s="39">
        <v>128</v>
      </c>
      <c r="I725" s="39">
        <v>4</v>
      </c>
      <c r="J725" s="39">
        <v>0</v>
      </c>
      <c r="K725" s="39">
        <v>0</v>
      </c>
      <c r="L725" s="39"/>
      <c r="M725" s="39"/>
      <c r="N725" s="39"/>
      <c r="O725" s="39">
        <v>3</v>
      </c>
      <c r="P725" s="39">
        <v>36</v>
      </c>
      <c r="Q725" s="39">
        <v>38</v>
      </c>
      <c r="R725" s="39">
        <v>1</v>
      </c>
      <c r="S725" s="39">
        <v>0</v>
      </c>
      <c r="T725" s="39">
        <v>0</v>
      </c>
      <c r="U725" s="39"/>
      <c r="V725" s="39"/>
      <c r="W725" s="39"/>
      <c r="X725" s="39">
        <v>0</v>
      </c>
      <c r="Y725" s="39">
        <v>15</v>
      </c>
      <c r="Z725" s="39">
        <v>15</v>
      </c>
      <c r="AA725" s="39">
        <v>0</v>
      </c>
      <c r="AB725" s="39">
        <v>0</v>
      </c>
      <c r="AC725" s="39">
        <v>0</v>
      </c>
      <c r="AD725" s="39"/>
      <c r="AE725" s="39"/>
      <c r="AF725" s="39"/>
      <c r="AG725" s="39">
        <v>1</v>
      </c>
      <c r="AH725" s="39">
        <v>3</v>
      </c>
      <c r="AI725" s="39">
        <v>4</v>
      </c>
      <c r="AJ725" s="39">
        <v>0</v>
      </c>
      <c r="AK725" s="39">
        <v>0</v>
      </c>
      <c r="AL725" s="39">
        <v>0</v>
      </c>
    </row>
    <row r="726" spans="1:38" s="1" customFormat="1" ht="19.5" customHeight="1" x14ac:dyDescent="0.2">
      <c r="A726" s="3"/>
      <c r="B726" s="63"/>
      <c r="C726" s="3"/>
      <c r="D726" s="47" t="s">
        <v>302</v>
      </c>
      <c r="E726" s="5"/>
      <c r="F726" s="48">
        <v>4</v>
      </c>
      <c r="G726" s="48">
        <v>116</v>
      </c>
      <c r="H726" s="48">
        <v>115</v>
      </c>
      <c r="I726" s="48">
        <v>5</v>
      </c>
      <c r="J726" s="48">
        <v>0</v>
      </c>
      <c r="K726" s="48">
        <v>0</v>
      </c>
      <c r="L726" s="49"/>
      <c r="M726" s="49"/>
      <c r="N726" s="49"/>
      <c r="O726" s="48">
        <v>1</v>
      </c>
      <c r="P726" s="48">
        <v>30</v>
      </c>
      <c r="Q726" s="48">
        <v>31</v>
      </c>
      <c r="R726" s="48">
        <v>0</v>
      </c>
      <c r="S726" s="48">
        <v>0</v>
      </c>
      <c r="T726" s="48">
        <v>0</v>
      </c>
      <c r="U726" s="49"/>
      <c r="V726" s="49"/>
      <c r="W726" s="49"/>
      <c r="X726" s="48">
        <v>2</v>
      </c>
      <c r="Y726" s="48">
        <v>32</v>
      </c>
      <c r="Z726" s="48">
        <v>34</v>
      </c>
      <c r="AA726" s="48">
        <v>0</v>
      </c>
      <c r="AB726" s="48">
        <v>0</v>
      </c>
      <c r="AC726" s="48">
        <v>0</v>
      </c>
      <c r="AD726" s="49"/>
      <c r="AE726" s="49"/>
      <c r="AF726" s="49"/>
      <c r="AG726" s="48">
        <v>0</v>
      </c>
      <c r="AH726" s="48">
        <v>1</v>
      </c>
      <c r="AI726" s="48">
        <v>1</v>
      </c>
      <c r="AJ726" s="48">
        <v>0</v>
      </c>
      <c r="AK726" s="48">
        <v>0</v>
      </c>
      <c r="AL726" s="48">
        <v>0</v>
      </c>
    </row>
    <row r="727" spans="1:38" s="1" customFormat="1" ht="19.5" customHeight="1" x14ac:dyDescent="0.2">
      <c r="A727" s="3"/>
      <c r="B727" s="63"/>
      <c r="C727" s="3"/>
      <c r="D727" s="2" t="s">
        <v>303</v>
      </c>
      <c r="E727" s="5"/>
      <c r="F727" s="39">
        <v>5</v>
      </c>
      <c r="G727" s="39">
        <v>118</v>
      </c>
      <c r="H727" s="39">
        <v>121</v>
      </c>
      <c r="I727" s="39">
        <v>2</v>
      </c>
      <c r="J727" s="39">
        <v>0</v>
      </c>
      <c r="K727" s="39">
        <v>0</v>
      </c>
      <c r="L727" s="39"/>
      <c r="M727" s="39"/>
      <c r="N727" s="39"/>
      <c r="O727" s="39">
        <v>1</v>
      </c>
      <c r="P727" s="39">
        <v>39</v>
      </c>
      <c r="Q727" s="39">
        <v>39</v>
      </c>
      <c r="R727" s="39">
        <v>1</v>
      </c>
      <c r="S727" s="39">
        <v>0</v>
      </c>
      <c r="T727" s="39">
        <v>0</v>
      </c>
      <c r="U727" s="39"/>
      <c r="V727" s="39"/>
      <c r="W727" s="39"/>
      <c r="X727" s="39">
        <v>0</v>
      </c>
      <c r="Y727" s="39">
        <v>20</v>
      </c>
      <c r="Z727" s="39">
        <v>20</v>
      </c>
      <c r="AA727" s="39">
        <v>0</v>
      </c>
      <c r="AB727" s="39">
        <v>0</v>
      </c>
      <c r="AC727" s="39">
        <v>0</v>
      </c>
      <c r="AD727" s="39"/>
      <c r="AE727" s="39"/>
      <c r="AF727" s="39"/>
      <c r="AG727" s="39">
        <v>0</v>
      </c>
      <c r="AH727" s="39">
        <v>2</v>
      </c>
      <c r="AI727" s="39">
        <v>2</v>
      </c>
      <c r="AJ727" s="39">
        <v>0</v>
      </c>
      <c r="AK727" s="39">
        <v>0</v>
      </c>
      <c r="AL727" s="39">
        <v>0</v>
      </c>
    </row>
    <row r="728" spans="1:38" s="1" customFormat="1" ht="19.5" customHeight="1" x14ac:dyDescent="0.2">
      <c r="A728" s="3"/>
      <c r="B728" s="63"/>
      <c r="C728" s="3"/>
      <c r="D728" s="47" t="s">
        <v>304</v>
      </c>
      <c r="E728" s="5"/>
      <c r="F728" s="48">
        <v>0</v>
      </c>
      <c r="G728" s="48">
        <v>26</v>
      </c>
      <c r="H728" s="48">
        <v>16</v>
      </c>
      <c r="I728" s="48">
        <v>10</v>
      </c>
      <c r="J728" s="48">
        <v>0</v>
      </c>
      <c r="K728" s="48">
        <v>0</v>
      </c>
      <c r="L728" s="49"/>
      <c r="M728" s="49"/>
      <c r="N728" s="49"/>
      <c r="O728" s="48">
        <v>0</v>
      </c>
      <c r="P728" s="48">
        <v>9</v>
      </c>
      <c r="Q728" s="48">
        <v>8</v>
      </c>
      <c r="R728" s="48">
        <v>1</v>
      </c>
      <c r="S728" s="48">
        <v>0</v>
      </c>
      <c r="T728" s="48">
        <v>0</v>
      </c>
      <c r="U728" s="49"/>
      <c r="V728" s="49"/>
      <c r="W728" s="49"/>
      <c r="X728" s="48">
        <v>0</v>
      </c>
      <c r="Y728" s="48">
        <v>10</v>
      </c>
      <c r="Z728" s="48">
        <v>8</v>
      </c>
      <c r="AA728" s="48">
        <v>2</v>
      </c>
      <c r="AB728" s="48">
        <v>0</v>
      </c>
      <c r="AC728" s="48">
        <v>0</v>
      </c>
      <c r="AD728" s="49"/>
      <c r="AE728" s="49"/>
      <c r="AF728" s="49"/>
      <c r="AG728" s="48">
        <v>0</v>
      </c>
      <c r="AH728" s="48">
        <v>0</v>
      </c>
      <c r="AI728" s="48">
        <v>0</v>
      </c>
      <c r="AJ728" s="48">
        <v>0</v>
      </c>
      <c r="AK728" s="48">
        <v>0</v>
      </c>
      <c r="AL728" s="48">
        <v>0</v>
      </c>
    </row>
    <row r="729" spans="1:38" s="1" customFormat="1" ht="20.100000000000001" customHeight="1" x14ac:dyDescent="0.2">
      <c r="A729" s="3"/>
      <c r="B729" s="63"/>
      <c r="C729" s="3"/>
      <c r="D729" s="2"/>
      <c r="E729" s="5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</row>
    <row r="730" spans="1:38" s="1" customFormat="1" ht="20.100000000000001" customHeight="1" x14ac:dyDescent="0.25">
      <c r="A730" s="3"/>
      <c r="B730" s="6"/>
      <c r="C730" s="51" t="s">
        <v>159</v>
      </c>
      <c r="D730" s="52"/>
      <c r="E730" s="5"/>
      <c r="F730" s="53">
        <v>26</v>
      </c>
      <c r="G730" s="53">
        <v>622</v>
      </c>
      <c r="H730" s="53">
        <v>618</v>
      </c>
      <c r="I730" s="53">
        <v>30</v>
      </c>
      <c r="J730" s="53">
        <v>0</v>
      </c>
      <c r="K730" s="53">
        <v>0</v>
      </c>
      <c r="L730" s="54"/>
      <c r="M730" s="54"/>
      <c r="N730" s="54"/>
      <c r="O730" s="53">
        <v>9</v>
      </c>
      <c r="P730" s="53">
        <v>194</v>
      </c>
      <c r="Q730" s="53">
        <v>200</v>
      </c>
      <c r="R730" s="53">
        <v>3</v>
      </c>
      <c r="S730" s="53">
        <v>0</v>
      </c>
      <c r="T730" s="53">
        <v>0</v>
      </c>
      <c r="U730" s="54"/>
      <c r="V730" s="54"/>
      <c r="W730" s="54"/>
      <c r="X730" s="53">
        <v>4</v>
      </c>
      <c r="Y730" s="53">
        <v>127</v>
      </c>
      <c r="Z730" s="53">
        <v>129</v>
      </c>
      <c r="AA730" s="53">
        <v>2</v>
      </c>
      <c r="AB730" s="53">
        <v>0</v>
      </c>
      <c r="AC730" s="53">
        <v>0</v>
      </c>
      <c r="AD730" s="54"/>
      <c r="AE730" s="54"/>
      <c r="AF730" s="54"/>
      <c r="AG730" s="53">
        <v>1</v>
      </c>
      <c r="AH730" s="53">
        <v>10</v>
      </c>
      <c r="AI730" s="53">
        <v>11</v>
      </c>
      <c r="AJ730" s="53">
        <v>0</v>
      </c>
      <c r="AK730" s="53">
        <v>0</v>
      </c>
      <c r="AL730" s="53">
        <v>0</v>
      </c>
    </row>
    <row r="731" spans="1:38" s="1" customFormat="1" ht="20.100000000000001" customHeight="1" x14ac:dyDescent="0.2">
      <c r="A731" s="3"/>
      <c r="B731" s="63"/>
      <c r="C731" s="63"/>
      <c r="D731" s="63"/>
      <c r="E731" s="5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</row>
    <row r="732" spans="1:38" s="1" customFormat="1" ht="20.100000000000001" customHeight="1" x14ac:dyDescent="0.25">
      <c r="A732" s="3"/>
      <c r="B732" s="57" t="s">
        <v>305</v>
      </c>
      <c r="C732" s="58"/>
      <c r="D732" s="58"/>
      <c r="E732" s="5"/>
      <c r="F732" s="59">
        <v>26</v>
      </c>
      <c r="G732" s="59">
        <v>622</v>
      </c>
      <c r="H732" s="59">
        <v>618</v>
      </c>
      <c r="I732" s="59">
        <v>30</v>
      </c>
      <c r="J732" s="59">
        <v>0</v>
      </c>
      <c r="K732" s="59">
        <v>0</v>
      </c>
      <c r="L732" s="54"/>
      <c r="M732" s="54"/>
      <c r="N732" s="54"/>
      <c r="O732" s="59">
        <v>9</v>
      </c>
      <c r="P732" s="59">
        <v>194</v>
      </c>
      <c r="Q732" s="59">
        <v>200</v>
      </c>
      <c r="R732" s="59">
        <v>3</v>
      </c>
      <c r="S732" s="59">
        <v>0</v>
      </c>
      <c r="T732" s="59">
        <v>0</v>
      </c>
      <c r="U732" s="54"/>
      <c r="V732" s="54"/>
      <c r="W732" s="54"/>
      <c r="X732" s="59">
        <v>4</v>
      </c>
      <c r="Y732" s="59">
        <v>127</v>
      </c>
      <c r="Z732" s="59">
        <v>129</v>
      </c>
      <c r="AA732" s="59">
        <v>2</v>
      </c>
      <c r="AB732" s="59">
        <v>0</v>
      </c>
      <c r="AC732" s="59">
        <v>0</v>
      </c>
      <c r="AD732" s="54"/>
      <c r="AE732" s="54"/>
      <c r="AF732" s="54"/>
      <c r="AG732" s="59">
        <v>1</v>
      </c>
      <c r="AH732" s="59">
        <v>10</v>
      </c>
      <c r="AI732" s="59">
        <v>11</v>
      </c>
      <c r="AJ732" s="59">
        <v>0</v>
      </c>
      <c r="AK732" s="59">
        <v>0</v>
      </c>
      <c r="AL732" s="59">
        <v>0</v>
      </c>
    </row>
    <row r="733" spans="1:38" s="1" customFormat="1" ht="20.100000000000001" customHeight="1" x14ac:dyDescent="0.2">
      <c r="A733" s="3"/>
      <c r="B733" s="63"/>
      <c r="C733" s="63"/>
      <c r="D733" s="63"/>
      <c r="E733" s="5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</row>
    <row r="734" spans="1:38" s="1" customFormat="1" ht="20.100000000000001" customHeight="1" x14ac:dyDescent="0.2">
      <c r="A734" s="3"/>
      <c r="B734" s="6" t="s">
        <v>306</v>
      </c>
      <c r="C734" s="63"/>
      <c r="D734" s="63"/>
      <c r="E734" s="5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</row>
    <row r="735" spans="1:38" s="1" customFormat="1" ht="20.100000000000001" customHeight="1" x14ac:dyDescent="0.2">
      <c r="A735" s="3"/>
      <c r="B735" s="63"/>
      <c r="C735" s="3" t="s">
        <v>154</v>
      </c>
      <c r="D735" s="2"/>
      <c r="E735" s="5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</row>
    <row r="736" spans="1:38" s="1" customFormat="1" ht="20.100000000000001" customHeight="1" x14ac:dyDescent="0.2">
      <c r="A736" s="3"/>
      <c r="B736" s="63"/>
      <c r="C736" s="3"/>
      <c r="D736" s="2" t="s">
        <v>96</v>
      </c>
      <c r="E736" s="5"/>
      <c r="F736" s="39">
        <v>12</v>
      </c>
      <c r="G736" s="39">
        <v>188</v>
      </c>
      <c r="H736" s="39">
        <v>185</v>
      </c>
      <c r="I736" s="39">
        <v>15</v>
      </c>
      <c r="J736" s="39">
        <v>0</v>
      </c>
      <c r="K736" s="39">
        <v>0</v>
      </c>
      <c r="L736" s="39"/>
      <c r="M736" s="39"/>
      <c r="N736" s="39"/>
      <c r="O736" s="39">
        <v>7</v>
      </c>
      <c r="P736" s="39">
        <v>83</v>
      </c>
      <c r="Q736" s="39">
        <v>86</v>
      </c>
      <c r="R736" s="39">
        <v>4</v>
      </c>
      <c r="S736" s="39">
        <v>0</v>
      </c>
      <c r="T736" s="39">
        <v>0</v>
      </c>
      <c r="U736" s="39"/>
      <c r="V736" s="39"/>
      <c r="W736" s="39"/>
      <c r="X736" s="39">
        <v>9</v>
      </c>
      <c r="Y736" s="39">
        <v>95</v>
      </c>
      <c r="Z736" s="39">
        <v>94</v>
      </c>
      <c r="AA736" s="39">
        <v>10</v>
      </c>
      <c r="AB736" s="39">
        <v>0</v>
      </c>
      <c r="AC736" s="39">
        <v>0</v>
      </c>
      <c r="AD736" s="39"/>
      <c r="AE736" s="39"/>
      <c r="AF736" s="39"/>
      <c r="AG736" s="39">
        <v>0</v>
      </c>
      <c r="AH736" s="39">
        <v>8</v>
      </c>
      <c r="AI736" s="39">
        <v>7</v>
      </c>
      <c r="AJ736" s="39">
        <v>1</v>
      </c>
      <c r="AK736" s="39">
        <v>0</v>
      </c>
      <c r="AL736" s="39">
        <v>0</v>
      </c>
    </row>
    <row r="737" spans="1:38" ht="19.5" customHeight="1" x14ac:dyDescent="0.2">
      <c r="D737" s="47" t="s">
        <v>97</v>
      </c>
      <c r="F737" s="48">
        <v>19</v>
      </c>
      <c r="G737" s="48">
        <v>180</v>
      </c>
      <c r="H737" s="48">
        <v>184</v>
      </c>
      <c r="I737" s="48">
        <v>15</v>
      </c>
      <c r="J737" s="48">
        <v>0</v>
      </c>
      <c r="K737" s="48">
        <v>0</v>
      </c>
      <c r="L737" s="49"/>
      <c r="M737" s="49"/>
      <c r="N737" s="49"/>
      <c r="O737" s="48">
        <v>7</v>
      </c>
      <c r="P737" s="48">
        <v>83</v>
      </c>
      <c r="Q737" s="48">
        <v>90</v>
      </c>
      <c r="R737" s="48">
        <v>0</v>
      </c>
      <c r="S737" s="48">
        <v>0</v>
      </c>
      <c r="T737" s="48">
        <v>0</v>
      </c>
      <c r="U737" s="49"/>
      <c r="V737" s="49"/>
      <c r="W737" s="49"/>
      <c r="X737" s="48">
        <v>8</v>
      </c>
      <c r="Y737" s="48">
        <v>104</v>
      </c>
      <c r="Z737" s="48">
        <v>96</v>
      </c>
      <c r="AA737" s="48">
        <v>16</v>
      </c>
      <c r="AB737" s="48">
        <v>0</v>
      </c>
      <c r="AC737" s="48">
        <v>0</v>
      </c>
      <c r="AD737" s="49"/>
      <c r="AE737" s="49"/>
      <c r="AF737" s="49"/>
      <c r="AG737" s="48">
        <v>0</v>
      </c>
      <c r="AH737" s="48">
        <v>10</v>
      </c>
      <c r="AI737" s="48">
        <v>10</v>
      </c>
      <c r="AJ737" s="48">
        <v>0</v>
      </c>
      <c r="AK737" s="48">
        <v>0</v>
      </c>
      <c r="AL737" s="48">
        <v>0</v>
      </c>
    </row>
    <row r="738" spans="1:38" s="1" customFormat="1" ht="20.100000000000001" customHeight="1" x14ac:dyDescent="0.2">
      <c r="A738" s="3"/>
      <c r="B738" s="63"/>
      <c r="C738" s="3"/>
      <c r="D738" s="2"/>
      <c r="E738" s="5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</row>
    <row r="739" spans="1:38" s="1" customFormat="1" ht="20.100000000000001" customHeight="1" x14ac:dyDescent="0.25">
      <c r="A739" s="3"/>
      <c r="B739" s="6"/>
      <c r="C739" s="51" t="s">
        <v>159</v>
      </c>
      <c r="D739" s="52"/>
      <c r="E739" s="5"/>
      <c r="F739" s="53">
        <v>31</v>
      </c>
      <c r="G739" s="53">
        <v>368</v>
      </c>
      <c r="H739" s="53">
        <v>369</v>
      </c>
      <c r="I739" s="53">
        <v>30</v>
      </c>
      <c r="J739" s="53">
        <v>0</v>
      </c>
      <c r="K739" s="53">
        <v>0</v>
      </c>
      <c r="L739" s="54"/>
      <c r="M739" s="54"/>
      <c r="N739" s="54"/>
      <c r="O739" s="53">
        <v>14</v>
      </c>
      <c r="P739" s="53">
        <v>166</v>
      </c>
      <c r="Q739" s="53">
        <v>176</v>
      </c>
      <c r="R739" s="53">
        <v>4</v>
      </c>
      <c r="S739" s="53">
        <v>0</v>
      </c>
      <c r="T739" s="53">
        <v>0</v>
      </c>
      <c r="U739" s="54"/>
      <c r="V739" s="54"/>
      <c r="W739" s="54"/>
      <c r="X739" s="53">
        <v>17</v>
      </c>
      <c r="Y739" s="53">
        <v>199</v>
      </c>
      <c r="Z739" s="53">
        <v>190</v>
      </c>
      <c r="AA739" s="53">
        <v>26</v>
      </c>
      <c r="AB739" s="53">
        <v>0</v>
      </c>
      <c r="AC739" s="53">
        <v>0</v>
      </c>
      <c r="AD739" s="54"/>
      <c r="AE739" s="54"/>
      <c r="AF739" s="54"/>
      <c r="AG739" s="53">
        <v>0</v>
      </c>
      <c r="AH739" s="53">
        <v>18</v>
      </c>
      <c r="AI739" s="53">
        <v>17</v>
      </c>
      <c r="AJ739" s="53">
        <v>1</v>
      </c>
      <c r="AK739" s="53">
        <v>0</v>
      </c>
      <c r="AL739" s="53">
        <v>0</v>
      </c>
    </row>
    <row r="740" spans="1:38" s="1" customFormat="1" ht="20.100000000000001" customHeight="1" x14ac:dyDescent="0.2">
      <c r="A740" s="3"/>
      <c r="B740" s="63"/>
      <c r="C740" s="63"/>
      <c r="D740" s="63"/>
      <c r="E740" s="5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</row>
    <row r="741" spans="1:38" s="1" customFormat="1" ht="20.100000000000001" customHeight="1" x14ac:dyDescent="0.25">
      <c r="A741" s="3"/>
      <c r="B741" s="57" t="s">
        <v>307</v>
      </c>
      <c r="C741" s="58"/>
      <c r="D741" s="58"/>
      <c r="E741" s="5"/>
      <c r="F741" s="59">
        <v>31</v>
      </c>
      <c r="G741" s="59">
        <v>368</v>
      </c>
      <c r="H741" s="59">
        <v>369</v>
      </c>
      <c r="I741" s="59">
        <v>30</v>
      </c>
      <c r="J741" s="59">
        <v>0</v>
      </c>
      <c r="K741" s="59">
        <v>0</v>
      </c>
      <c r="L741" s="54"/>
      <c r="M741" s="54"/>
      <c r="N741" s="54"/>
      <c r="O741" s="59">
        <v>14</v>
      </c>
      <c r="P741" s="59">
        <v>166</v>
      </c>
      <c r="Q741" s="59">
        <v>176</v>
      </c>
      <c r="R741" s="59">
        <v>4</v>
      </c>
      <c r="S741" s="59">
        <v>0</v>
      </c>
      <c r="T741" s="59">
        <v>0</v>
      </c>
      <c r="U741" s="54"/>
      <c r="V741" s="54"/>
      <c r="W741" s="54"/>
      <c r="X741" s="59">
        <v>17</v>
      </c>
      <c r="Y741" s="59">
        <v>199</v>
      </c>
      <c r="Z741" s="59">
        <v>190</v>
      </c>
      <c r="AA741" s="59">
        <v>26</v>
      </c>
      <c r="AB741" s="59">
        <v>0</v>
      </c>
      <c r="AC741" s="59">
        <v>0</v>
      </c>
      <c r="AD741" s="54"/>
      <c r="AE741" s="54"/>
      <c r="AF741" s="54"/>
      <c r="AG741" s="59">
        <v>0</v>
      </c>
      <c r="AH741" s="59">
        <v>18</v>
      </c>
      <c r="AI741" s="59">
        <v>17</v>
      </c>
      <c r="AJ741" s="59">
        <v>1</v>
      </c>
      <c r="AK741" s="59">
        <v>0</v>
      </c>
      <c r="AL741" s="59">
        <v>0</v>
      </c>
    </row>
    <row r="742" spans="1:38" s="1" customFormat="1" ht="20.100000000000001" customHeight="1" x14ac:dyDescent="0.2">
      <c r="A742" s="3"/>
      <c r="B742" s="63"/>
      <c r="C742" s="63"/>
      <c r="D742" s="63"/>
      <c r="E742" s="5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</row>
    <row r="743" spans="1:38" s="1" customFormat="1" ht="20.100000000000001" customHeight="1" x14ac:dyDescent="0.2">
      <c r="A743" s="3"/>
      <c r="B743" s="6" t="s">
        <v>308</v>
      </c>
      <c r="C743" s="63"/>
      <c r="D743" s="63"/>
      <c r="E743" s="5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</row>
    <row r="744" spans="1:38" s="1" customFormat="1" ht="20.100000000000001" customHeight="1" x14ac:dyDescent="0.2">
      <c r="A744" s="3"/>
      <c r="B744" s="63"/>
      <c r="C744" s="3" t="s">
        <v>154</v>
      </c>
      <c r="D744" s="2"/>
      <c r="E744" s="5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</row>
    <row r="745" spans="1:38" s="1" customFormat="1" ht="20.100000000000001" customHeight="1" x14ac:dyDescent="0.2">
      <c r="A745" s="3"/>
      <c r="B745" s="63"/>
      <c r="C745" s="3"/>
      <c r="D745" s="2" t="s">
        <v>122</v>
      </c>
      <c r="E745" s="5"/>
      <c r="F745" s="39">
        <v>39</v>
      </c>
      <c r="G745" s="39">
        <v>275</v>
      </c>
      <c r="H745" s="39">
        <v>278</v>
      </c>
      <c r="I745" s="39">
        <v>36</v>
      </c>
      <c r="J745" s="39">
        <v>0</v>
      </c>
      <c r="K745" s="39">
        <v>0</v>
      </c>
      <c r="L745" s="39"/>
      <c r="M745" s="39"/>
      <c r="N745" s="39"/>
      <c r="O745" s="39">
        <v>15</v>
      </c>
      <c r="P745" s="39">
        <v>95</v>
      </c>
      <c r="Q745" s="39">
        <v>99</v>
      </c>
      <c r="R745" s="39">
        <v>11</v>
      </c>
      <c r="S745" s="39">
        <v>0</v>
      </c>
      <c r="T745" s="39">
        <v>0</v>
      </c>
      <c r="U745" s="39"/>
      <c r="V745" s="39"/>
      <c r="W745" s="39"/>
      <c r="X745" s="39">
        <v>15</v>
      </c>
      <c r="Y745" s="39">
        <v>92</v>
      </c>
      <c r="Z745" s="39">
        <v>96</v>
      </c>
      <c r="AA745" s="39">
        <v>11</v>
      </c>
      <c r="AB745" s="39">
        <v>0</v>
      </c>
      <c r="AC745" s="39">
        <v>0</v>
      </c>
      <c r="AD745" s="39"/>
      <c r="AE745" s="39"/>
      <c r="AF745" s="39"/>
      <c r="AG745" s="39">
        <v>3</v>
      </c>
      <c r="AH745" s="39">
        <v>9</v>
      </c>
      <c r="AI745" s="39">
        <v>11</v>
      </c>
      <c r="AJ745" s="39">
        <v>1</v>
      </c>
      <c r="AK745" s="39">
        <v>0</v>
      </c>
      <c r="AL745" s="39">
        <v>0</v>
      </c>
    </row>
    <row r="746" spans="1:38" ht="19.5" customHeight="1" x14ac:dyDescent="0.2">
      <c r="D746" s="47" t="s">
        <v>97</v>
      </c>
      <c r="F746" s="48">
        <v>25</v>
      </c>
      <c r="G746" s="48">
        <v>291</v>
      </c>
      <c r="H746" s="48">
        <v>285</v>
      </c>
      <c r="I746" s="48">
        <v>31</v>
      </c>
      <c r="J746" s="48">
        <v>0</v>
      </c>
      <c r="K746" s="48">
        <v>0</v>
      </c>
      <c r="L746" s="49"/>
      <c r="M746" s="49"/>
      <c r="N746" s="49"/>
      <c r="O746" s="48">
        <v>2</v>
      </c>
      <c r="P746" s="48">
        <v>98</v>
      </c>
      <c r="Q746" s="48">
        <v>99</v>
      </c>
      <c r="R746" s="48">
        <v>1</v>
      </c>
      <c r="S746" s="48">
        <v>0</v>
      </c>
      <c r="T746" s="48">
        <v>0</v>
      </c>
      <c r="U746" s="49"/>
      <c r="V746" s="49"/>
      <c r="W746" s="49"/>
      <c r="X746" s="48">
        <v>7</v>
      </c>
      <c r="Y746" s="48">
        <v>93</v>
      </c>
      <c r="Z746" s="48">
        <v>97</v>
      </c>
      <c r="AA746" s="48">
        <v>3</v>
      </c>
      <c r="AB746" s="48">
        <v>0</v>
      </c>
      <c r="AC746" s="48">
        <v>0</v>
      </c>
      <c r="AD746" s="49"/>
      <c r="AE746" s="49"/>
      <c r="AF746" s="49"/>
      <c r="AG746" s="48">
        <v>0</v>
      </c>
      <c r="AH746" s="48">
        <v>8</v>
      </c>
      <c r="AI746" s="48">
        <v>8</v>
      </c>
      <c r="AJ746" s="48">
        <v>0</v>
      </c>
      <c r="AK746" s="48">
        <v>0</v>
      </c>
      <c r="AL746" s="48">
        <v>0</v>
      </c>
    </row>
    <row r="747" spans="1:38" s="1" customFormat="1" ht="20.100000000000001" customHeight="1" x14ac:dyDescent="0.2">
      <c r="A747" s="3"/>
      <c r="B747" s="63"/>
      <c r="C747" s="3"/>
      <c r="D747" s="2"/>
      <c r="E747" s="5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</row>
    <row r="748" spans="1:38" s="1" customFormat="1" ht="20.100000000000001" customHeight="1" x14ac:dyDescent="0.25">
      <c r="A748" s="3"/>
      <c r="B748" s="6"/>
      <c r="C748" s="51" t="s">
        <v>159</v>
      </c>
      <c r="D748" s="52"/>
      <c r="E748" s="5"/>
      <c r="F748" s="53">
        <v>64</v>
      </c>
      <c r="G748" s="53">
        <v>566</v>
      </c>
      <c r="H748" s="53">
        <v>563</v>
      </c>
      <c r="I748" s="53">
        <v>67</v>
      </c>
      <c r="J748" s="53">
        <v>0</v>
      </c>
      <c r="K748" s="53">
        <v>0</v>
      </c>
      <c r="L748" s="54"/>
      <c r="M748" s="54"/>
      <c r="N748" s="54"/>
      <c r="O748" s="53">
        <v>17</v>
      </c>
      <c r="P748" s="53">
        <v>193</v>
      </c>
      <c r="Q748" s="53">
        <v>198</v>
      </c>
      <c r="R748" s="53">
        <v>12</v>
      </c>
      <c r="S748" s="53">
        <v>0</v>
      </c>
      <c r="T748" s="53">
        <v>0</v>
      </c>
      <c r="U748" s="54"/>
      <c r="V748" s="54"/>
      <c r="W748" s="54"/>
      <c r="X748" s="53">
        <v>22</v>
      </c>
      <c r="Y748" s="53">
        <v>185</v>
      </c>
      <c r="Z748" s="53">
        <v>193</v>
      </c>
      <c r="AA748" s="53">
        <v>14</v>
      </c>
      <c r="AB748" s="53">
        <v>0</v>
      </c>
      <c r="AC748" s="53">
        <v>0</v>
      </c>
      <c r="AD748" s="54"/>
      <c r="AE748" s="54"/>
      <c r="AF748" s="54"/>
      <c r="AG748" s="53">
        <v>3</v>
      </c>
      <c r="AH748" s="53">
        <v>17</v>
      </c>
      <c r="AI748" s="53">
        <v>19</v>
      </c>
      <c r="AJ748" s="53">
        <v>1</v>
      </c>
      <c r="AK748" s="53">
        <v>0</v>
      </c>
      <c r="AL748" s="53">
        <v>0</v>
      </c>
    </row>
    <row r="749" spans="1:38" s="1" customFormat="1" ht="20.100000000000001" customHeight="1" x14ac:dyDescent="0.2">
      <c r="A749" s="3"/>
      <c r="B749" s="63"/>
      <c r="C749" s="63"/>
      <c r="D749" s="63"/>
      <c r="E749" s="5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</row>
    <row r="750" spans="1:38" s="1" customFormat="1" ht="20.100000000000001" customHeight="1" x14ac:dyDescent="0.25">
      <c r="A750" s="3"/>
      <c r="B750" s="57" t="s">
        <v>309</v>
      </c>
      <c r="C750" s="58"/>
      <c r="D750" s="58"/>
      <c r="E750" s="5"/>
      <c r="F750" s="59">
        <v>64</v>
      </c>
      <c r="G750" s="59">
        <v>566</v>
      </c>
      <c r="H750" s="59">
        <v>563</v>
      </c>
      <c r="I750" s="59">
        <v>67</v>
      </c>
      <c r="J750" s="59">
        <v>0</v>
      </c>
      <c r="K750" s="59">
        <v>0</v>
      </c>
      <c r="L750" s="54"/>
      <c r="M750" s="54"/>
      <c r="N750" s="54"/>
      <c r="O750" s="59">
        <v>17</v>
      </c>
      <c r="P750" s="59">
        <v>193</v>
      </c>
      <c r="Q750" s="59">
        <v>198</v>
      </c>
      <c r="R750" s="59">
        <v>12</v>
      </c>
      <c r="S750" s="59">
        <v>0</v>
      </c>
      <c r="T750" s="59">
        <v>0</v>
      </c>
      <c r="U750" s="54"/>
      <c r="V750" s="54"/>
      <c r="W750" s="54"/>
      <c r="X750" s="59">
        <v>22</v>
      </c>
      <c r="Y750" s="59">
        <v>185</v>
      </c>
      <c r="Z750" s="59">
        <v>193</v>
      </c>
      <c r="AA750" s="59">
        <v>14</v>
      </c>
      <c r="AB750" s="59">
        <v>0</v>
      </c>
      <c r="AC750" s="59">
        <v>0</v>
      </c>
      <c r="AD750" s="54"/>
      <c r="AE750" s="54"/>
      <c r="AF750" s="54"/>
      <c r="AG750" s="59">
        <v>3</v>
      </c>
      <c r="AH750" s="59">
        <v>17</v>
      </c>
      <c r="AI750" s="59">
        <v>19</v>
      </c>
      <c r="AJ750" s="59">
        <v>1</v>
      </c>
      <c r="AK750" s="59">
        <v>0</v>
      </c>
      <c r="AL750" s="59">
        <v>0</v>
      </c>
    </row>
    <row r="751" spans="1:38" ht="20.100000000000001" customHeight="1" x14ac:dyDescent="0.2"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</row>
    <row r="752" spans="1:38" s="69" customFormat="1" ht="30" customHeight="1" x14ac:dyDescent="0.2">
      <c r="A752" s="65"/>
      <c r="B752" s="66" t="s">
        <v>310</v>
      </c>
      <c r="C752" s="67"/>
      <c r="D752" s="67"/>
      <c r="E752" s="5"/>
      <c r="F752" s="68">
        <v>13940</v>
      </c>
      <c r="G752" s="68">
        <v>217478</v>
      </c>
      <c r="H752" s="68">
        <v>222013</v>
      </c>
      <c r="I752" s="68">
        <v>11784</v>
      </c>
      <c r="J752" s="68">
        <v>2390</v>
      </c>
      <c r="K752" s="68">
        <v>11</v>
      </c>
      <c r="L752" s="54"/>
      <c r="M752" s="54"/>
      <c r="N752" s="54"/>
      <c r="O752" s="68">
        <v>1542</v>
      </c>
      <c r="P752" s="68">
        <v>28148</v>
      </c>
      <c r="Q752" s="68">
        <v>28473</v>
      </c>
      <c r="R752" s="68">
        <v>1214</v>
      </c>
      <c r="S752" s="68">
        <v>0</v>
      </c>
      <c r="T752" s="68">
        <v>3</v>
      </c>
      <c r="U752" s="54"/>
      <c r="V752" s="54"/>
      <c r="W752" s="54"/>
      <c r="X752" s="68">
        <v>1861</v>
      </c>
      <c r="Y752" s="68">
        <v>28117</v>
      </c>
      <c r="Z752" s="68">
        <v>27993</v>
      </c>
      <c r="AA752" s="68">
        <v>1985</v>
      </c>
      <c r="AB752" s="68">
        <v>0</v>
      </c>
      <c r="AC752" s="68">
        <v>0</v>
      </c>
      <c r="AD752" s="54"/>
      <c r="AE752" s="54"/>
      <c r="AF752" s="54"/>
      <c r="AG752" s="68">
        <v>230</v>
      </c>
      <c r="AH752" s="68">
        <v>5523</v>
      </c>
      <c r="AI752" s="68">
        <v>5495</v>
      </c>
      <c r="AJ752" s="68">
        <v>258</v>
      </c>
      <c r="AK752" s="68">
        <v>0</v>
      </c>
      <c r="AL752" s="68">
        <v>0</v>
      </c>
    </row>
  </sheetData>
  <mergeCells count="7">
    <mergeCell ref="A8:D8"/>
    <mergeCell ref="A2:AL3"/>
    <mergeCell ref="A4:AL5"/>
    <mergeCell ref="F7:K7"/>
    <mergeCell ref="O7:T7"/>
    <mergeCell ref="X7:AC7"/>
    <mergeCell ref="AG7:AL7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AK752"/>
  <sheetViews>
    <sheetView view="pageBreakPreview" zoomScale="80" zoomScaleNormal="60" zoomScaleSheetLayoutView="80" workbookViewId="0">
      <pane ySplit="9" topLeftCell="A10" activePane="bottomLeft" state="frozen"/>
      <selection activeCell="A10" sqref="A10"/>
      <selection pane="bottomLeft" activeCell="A9" sqref="A9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18" width="12.7109375" style="4" customWidth="1"/>
    <col min="19" max="19" width="1.7109375" style="4" customWidth="1"/>
    <col min="20" max="20" width="12.7109375" style="4" customWidth="1"/>
    <col min="21" max="23" width="1.7109375" style="4" customWidth="1"/>
    <col min="24" max="24" width="12.7109375" style="4" customWidth="1"/>
    <col min="25" max="27" width="1.7109375" style="4" customWidth="1"/>
    <col min="28" max="28" width="12.7109375" style="4" customWidth="1"/>
    <col min="29" max="29" width="1.7109375" style="4" customWidth="1"/>
    <col min="30" max="30" width="12.7109375" style="4" customWidth="1"/>
    <col min="31" max="33" width="1.7109375" style="4" customWidth="1"/>
    <col min="34" max="34" width="12.7109375" style="4" customWidth="1"/>
    <col min="35" max="16384" width="11.42578125" style="7"/>
  </cols>
  <sheetData>
    <row r="1" spans="1:37" x14ac:dyDescent="0.2">
      <c r="AF1" s="7"/>
      <c r="AG1" s="7"/>
      <c r="AH1" s="7"/>
    </row>
    <row r="2" spans="1:37" ht="12.75" x14ac:dyDescent="0.2">
      <c r="A2" s="82" t="s">
        <v>66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</row>
    <row r="3" spans="1:37" ht="12.75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</row>
    <row r="4" spans="1:37" ht="12.75" x14ac:dyDescent="0.2">
      <c r="A4" s="82" t="s">
        <v>93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</row>
    <row r="5" spans="1:37" ht="13.5" thickBot="1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</row>
    <row r="6" spans="1:37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7" ht="30" customHeight="1" thickBot="1" x14ac:dyDescent="0.3">
      <c r="A7" s="13"/>
      <c r="B7" s="13"/>
      <c r="C7" s="13"/>
      <c r="D7" s="14"/>
      <c r="E7" s="14"/>
      <c r="F7" s="84" t="s">
        <v>67</v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</row>
    <row r="8" spans="1:37" ht="50.1" customHeight="1" thickBot="1" x14ac:dyDescent="0.25">
      <c r="A8" s="87" t="s">
        <v>3</v>
      </c>
      <c r="B8" s="87"/>
      <c r="C8" s="87"/>
      <c r="D8" s="87"/>
      <c r="E8" s="20"/>
      <c r="F8" s="15" t="s">
        <v>4</v>
      </c>
      <c r="G8" s="11"/>
      <c r="H8" s="11"/>
      <c r="I8" s="11"/>
      <c r="J8" s="15" t="s">
        <v>5</v>
      </c>
      <c r="K8" s="15" t="s">
        <v>68</v>
      </c>
      <c r="L8" s="11"/>
      <c r="M8" s="15" t="s">
        <v>7</v>
      </c>
      <c r="N8" s="11"/>
      <c r="O8" s="11"/>
      <c r="P8" s="11"/>
      <c r="Q8" s="15" t="s">
        <v>69</v>
      </c>
      <c r="R8" s="15" t="s">
        <v>70</v>
      </c>
      <c r="S8" s="11"/>
      <c r="T8" s="15" t="s">
        <v>15</v>
      </c>
      <c r="U8" s="11"/>
      <c r="V8" s="11"/>
      <c r="W8" s="11"/>
      <c r="X8" s="15" t="s">
        <v>16</v>
      </c>
      <c r="Y8" s="11"/>
      <c r="Z8" s="11"/>
      <c r="AA8" s="11"/>
      <c r="AB8" s="15" t="s">
        <v>17</v>
      </c>
      <c r="AC8" s="11"/>
      <c r="AD8" s="15" t="s">
        <v>18</v>
      </c>
      <c r="AE8" s="11"/>
      <c r="AF8" s="11"/>
      <c r="AG8" s="11"/>
      <c r="AH8" s="15" t="s">
        <v>33</v>
      </c>
    </row>
    <row r="9" spans="1:37" ht="20.100000000000001" customHeight="1" x14ac:dyDescent="0.2">
      <c r="AI9" s="39"/>
      <c r="AJ9" s="39"/>
      <c r="AK9" s="39"/>
    </row>
    <row r="10" spans="1:37" ht="20.100000000000001" customHeight="1" x14ac:dyDescent="0.2">
      <c r="A10" s="2"/>
      <c r="B10" s="6" t="s">
        <v>94</v>
      </c>
    </row>
    <row r="11" spans="1:37" ht="20.100000000000001" customHeight="1" x14ac:dyDescent="0.2">
      <c r="A11" s="45"/>
      <c r="B11" s="46"/>
      <c r="C11" s="3" t="s">
        <v>95</v>
      </c>
    </row>
    <row r="12" spans="1:37" ht="20.100000000000001" customHeight="1" x14ac:dyDescent="0.2">
      <c r="D12" s="2" t="s">
        <v>96</v>
      </c>
      <c r="F12" s="39">
        <v>123</v>
      </c>
      <c r="G12" s="39"/>
      <c r="H12" s="39"/>
      <c r="I12" s="39"/>
      <c r="J12" s="39">
        <v>1097</v>
      </c>
      <c r="K12" s="39">
        <v>62</v>
      </c>
      <c r="L12" s="39"/>
      <c r="M12" s="39">
        <v>1159</v>
      </c>
      <c r="N12" s="39"/>
      <c r="O12" s="39"/>
      <c r="P12" s="39"/>
      <c r="Q12" s="39">
        <v>367</v>
      </c>
      <c r="R12" s="39">
        <v>779</v>
      </c>
      <c r="S12" s="39"/>
      <c r="T12" s="39">
        <v>1146</v>
      </c>
      <c r="U12" s="39"/>
      <c r="V12" s="39"/>
      <c r="W12" s="39"/>
      <c r="X12" s="39">
        <v>136</v>
      </c>
      <c r="Y12" s="39"/>
      <c r="Z12" s="39"/>
      <c r="AA12" s="39"/>
      <c r="AB12" s="39">
        <v>0</v>
      </c>
      <c r="AC12" s="39"/>
      <c r="AD12" s="39">
        <v>0</v>
      </c>
      <c r="AE12" s="39"/>
      <c r="AF12" s="39"/>
      <c r="AG12" s="39"/>
      <c r="AH12" s="39">
        <v>0</v>
      </c>
      <c r="AI12" s="39"/>
      <c r="AJ12" s="39"/>
      <c r="AK12" s="39"/>
    </row>
    <row r="13" spans="1:37" ht="20.100000000000001" customHeight="1" x14ac:dyDescent="0.2">
      <c r="D13" s="47" t="s">
        <v>97</v>
      </c>
      <c r="F13" s="48">
        <v>133</v>
      </c>
      <c r="G13" s="49"/>
      <c r="H13" s="49"/>
      <c r="I13" s="49"/>
      <c r="J13" s="48">
        <v>1097</v>
      </c>
      <c r="K13" s="48">
        <v>45</v>
      </c>
      <c r="L13" s="49"/>
      <c r="M13" s="48">
        <v>1142</v>
      </c>
      <c r="N13" s="49"/>
      <c r="O13" s="49"/>
      <c r="P13" s="49"/>
      <c r="Q13" s="48">
        <v>281</v>
      </c>
      <c r="R13" s="48">
        <v>854</v>
      </c>
      <c r="S13" s="49"/>
      <c r="T13" s="48">
        <v>1135</v>
      </c>
      <c r="U13" s="49"/>
      <c r="V13" s="49"/>
      <c r="W13" s="49"/>
      <c r="X13" s="48">
        <v>140</v>
      </c>
      <c r="Y13" s="49"/>
      <c r="Z13" s="49"/>
      <c r="AA13" s="49"/>
      <c r="AB13" s="48">
        <v>0</v>
      </c>
      <c r="AC13" s="49"/>
      <c r="AD13" s="48">
        <v>0</v>
      </c>
      <c r="AE13" s="49"/>
      <c r="AF13" s="49"/>
      <c r="AG13" s="49"/>
      <c r="AH13" s="48">
        <v>0</v>
      </c>
      <c r="AI13" s="39"/>
      <c r="AJ13" s="39"/>
      <c r="AK13" s="39"/>
    </row>
    <row r="14" spans="1:37" ht="20.100000000000001" customHeight="1" x14ac:dyDescent="0.2">
      <c r="D14" s="2" t="s">
        <v>98</v>
      </c>
      <c r="F14" s="39">
        <v>192</v>
      </c>
      <c r="G14" s="39"/>
      <c r="H14" s="39"/>
      <c r="I14" s="39"/>
      <c r="J14" s="39">
        <v>1118</v>
      </c>
      <c r="K14" s="39">
        <v>26</v>
      </c>
      <c r="L14" s="39"/>
      <c r="M14" s="39">
        <v>1144</v>
      </c>
      <c r="N14" s="39"/>
      <c r="O14" s="39"/>
      <c r="P14" s="39"/>
      <c r="Q14" s="39">
        <v>318</v>
      </c>
      <c r="R14" s="39">
        <v>869</v>
      </c>
      <c r="S14" s="39"/>
      <c r="T14" s="39">
        <v>1187</v>
      </c>
      <c r="U14" s="39"/>
      <c r="V14" s="39"/>
      <c r="W14" s="39"/>
      <c r="X14" s="39">
        <v>149</v>
      </c>
      <c r="Y14" s="39"/>
      <c r="Z14" s="39"/>
      <c r="AA14" s="39"/>
      <c r="AB14" s="39">
        <v>0</v>
      </c>
      <c r="AC14" s="39"/>
      <c r="AD14" s="39">
        <v>0</v>
      </c>
      <c r="AE14" s="39"/>
      <c r="AF14" s="39"/>
      <c r="AG14" s="39"/>
      <c r="AH14" s="39">
        <v>0</v>
      </c>
      <c r="AI14" s="39"/>
      <c r="AJ14" s="39"/>
      <c r="AK14" s="39"/>
    </row>
    <row r="15" spans="1:37" ht="20.100000000000001" customHeight="1" x14ac:dyDescent="0.2">
      <c r="D15" s="47" t="s">
        <v>99</v>
      </c>
      <c r="F15" s="48">
        <v>152</v>
      </c>
      <c r="G15" s="49"/>
      <c r="H15" s="49"/>
      <c r="I15" s="49"/>
      <c r="J15" s="48">
        <v>1121</v>
      </c>
      <c r="K15" s="48">
        <v>56</v>
      </c>
      <c r="L15" s="49"/>
      <c r="M15" s="48">
        <v>1177</v>
      </c>
      <c r="N15" s="49"/>
      <c r="O15" s="49"/>
      <c r="P15" s="49"/>
      <c r="Q15" s="48">
        <v>365</v>
      </c>
      <c r="R15" s="48">
        <v>853</v>
      </c>
      <c r="S15" s="49"/>
      <c r="T15" s="48">
        <v>1218</v>
      </c>
      <c r="U15" s="49"/>
      <c r="V15" s="49"/>
      <c r="W15" s="49"/>
      <c r="X15" s="48">
        <v>111</v>
      </c>
      <c r="Y15" s="49"/>
      <c r="Z15" s="49"/>
      <c r="AA15" s="49"/>
      <c r="AB15" s="48">
        <v>0</v>
      </c>
      <c r="AC15" s="49"/>
      <c r="AD15" s="48">
        <v>0</v>
      </c>
      <c r="AE15" s="49"/>
      <c r="AF15" s="49"/>
      <c r="AG15" s="49"/>
      <c r="AH15" s="48">
        <v>0</v>
      </c>
      <c r="AI15" s="39"/>
      <c r="AJ15" s="39"/>
      <c r="AK15" s="39"/>
    </row>
    <row r="16" spans="1:37" ht="20.100000000000001" customHeight="1" x14ac:dyDescent="0.2">
      <c r="D16" s="2" t="s">
        <v>100</v>
      </c>
      <c r="F16" s="39">
        <v>220</v>
      </c>
      <c r="G16" s="39"/>
      <c r="H16" s="39"/>
      <c r="I16" s="39"/>
      <c r="J16" s="39">
        <v>1084</v>
      </c>
      <c r="K16" s="39">
        <v>22</v>
      </c>
      <c r="L16" s="39"/>
      <c r="M16" s="39">
        <v>1106</v>
      </c>
      <c r="N16" s="39"/>
      <c r="O16" s="39"/>
      <c r="P16" s="39"/>
      <c r="Q16" s="39">
        <v>237</v>
      </c>
      <c r="R16" s="39">
        <v>911</v>
      </c>
      <c r="S16" s="39"/>
      <c r="T16" s="39">
        <v>1148</v>
      </c>
      <c r="U16" s="39"/>
      <c r="V16" s="39"/>
      <c r="W16" s="39"/>
      <c r="X16" s="39">
        <v>178</v>
      </c>
      <c r="Y16" s="39"/>
      <c r="Z16" s="39"/>
      <c r="AA16" s="39"/>
      <c r="AB16" s="39">
        <v>0</v>
      </c>
      <c r="AC16" s="39"/>
      <c r="AD16" s="39">
        <v>0</v>
      </c>
      <c r="AE16" s="39"/>
      <c r="AF16" s="39"/>
      <c r="AG16" s="39"/>
      <c r="AH16" s="39">
        <v>0</v>
      </c>
      <c r="AI16" s="39"/>
      <c r="AJ16" s="39"/>
      <c r="AK16" s="39"/>
    </row>
    <row r="17" spans="1:37" ht="20.100000000000001" customHeight="1" x14ac:dyDescent="0.2">
      <c r="D17" s="47" t="s">
        <v>101</v>
      </c>
      <c r="F17" s="48">
        <v>255</v>
      </c>
      <c r="G17" s="49"/>
      <c r="H17" s="49"/>
      <c r="I17" s="49"/>
      <c r="J17" s="48">
        <v>1120</v>
      </c>
      <c r="K17" s="48">
        <v>72</v>
      </c>
      <c r="L17" s="49"/>
      <c r="M17" s="48">
        <v>1192</v>
      </c>
      <c r="N17" s="49"/>
      <c r="O17" s="49"/>
      <c r="P17" s="49"/>
      <c r="Q17" s="48">
        <v>356</v>
      </c>
      <c r="R17" s="48">
        <v>934</v>
      </c>
      <c r="S17" s="49"/>
      <c r="T17" s="48">
        <v>1290</v>
      </c>
      <c r="U17" s="49"/>
      <c r="V17" s="49"/>
      <c r="W17" s="49"/>
      <c r="X17" s="48">
        <v>157</v>
      </c>
      <c r="Y17" s="49"/>
      <c r="Z17" s="49"/>
      <c r="AA17" s="49"/>
      <c r="AB17" s="48">
        <v>0</v>
      </c>
      <c r="AC17" s="49"/>
      <c r="AD17" s="48">
        <v>0</v>
      </c>
      <c r="AE17" s="49"/>
      <c r="AF17" s="49"/>
      <c r="AG17" s="49"/>
      <c r="AH17" s="48">
        <v>0</v>
      </c>
      <c r="AI17" s="39"/>
      <c r="AJ17" s="39"/>
      <c r="AK17" s="39"/>
    </row>
    <row r="18" spans="1:37" ht="20.100000000000001" customHeight="1" x14ac:dyDescent="0.2">
      <c r="D18" s="2" t="s">
        <v>102</v>
      </c>
      <c r="F18" s="39">
        <v>106</v>
      </c>
      <c r="G18" s="39"/>
      <c r="H18" s="39"/>
      <c r="I18" s="39"/>
      <c r="J18" s="39">
        <v>1138</v>
      </c>
      <c r="K18" s="39">
        <v>42</v>
      </c>
      <c r="L18" s="39"/>
      <c r="M18" s="39">
        <v>1180</v>
      </c>
      <c r="N18" s="39"/>
      <c r="O18" s="39"/>
      <c r="P18" s="39"/>
      <c r="Q18" s="39">
        <v>343</v>
      </c>
      <c r="R18" s="39">
        <v>756</v>
      </c>
      <c r="S18" s="39"/>
      <c r="T18" s="39">
        <v>1099</v>
      </c>
      <c r="U18" s="39"/>
      <c r="V18" s="39"/>
      <c r="W18" s="39"/>
      <c r="X18" s="39">
        <v>187</v>
      </c>
      <c r="Y18" s="39"/>
      <c r="Z18" s="39"/>
      <c r="AA18" s="39"/>
      <c r="AB18" s="39">
        <v>0</v>
      </c>
      <c r="AC18" s="39"/>
      <c r="AD18" s="39">
        <v>0</v>
      </c>
      <c r="AE18" s="39"/>
      <c r="AF18" s="39"/>
      <c r="AG18" s="39"/>
      <c r="AH18" s="39">
        <v>0</v>
      </c>
      <c r="AI18" s="39"/>
      <c r="AJ18" s="39"/>
      <c r="AK18" s="39"/>
    </row>
    <row r="19" spans="1:37" ht="20.100000000000001" customHeight="1" x14ac:dyDescent="0.2">
      <c r="D19" s="47" t="s">
        <v>103</v>
      </c>
      <c r="F19" s="48">
        <v>199</v>
      </c>
      <c r="G19" s="49"/>
      <c r="H19" s="49"/>
      <c r="I19" s="49"/>
      <c r="J19" s="48">
        <v>1135</v>
      </c>
      <c r="K19" s="48">
        <v>57</v>
      </c>
      <c r="L19" s="49"/>
      <c r="M19" s="48">
        <v>1192</v>
      </c>
      <c r="N19" s="49"/>
      <c r="O19" s="49"/>
      <c r="P19" s="49"/>
      <c r="Q19" s="48">
        <v>508</v>
      </c>
      <c r="R19" s="48">
        <v>711</v>
      </c>
      <c r="S19" s="49"/>
      <c r="T19" s="48">
        <v>1219</v>
      </c>
      <c r="U19" s="49"/>
      <c r="V19" s="49"/>
      <c r="W19" s="49"/>
      <c r="X19" s="48">
        <v>172</v>
      </c>
      <c r="Y19" s="49"/>
      <c r="Z19" s="49"/>
      <c r="AA19" s="49"/>
      <c r="AB19" s="48">
        <v>0</v>
      </c>
      <c r="AC19" s="49"/>
      <c r="AD19" s="48">
        <v>0</v>
      </c>
      <c r="AE19" s="49"/>
      <c r="AF19" s="49"/>
      <c r="AG19" s="49"/>
      <c r="AH19" s="48">
        <v>0</v>
      </c>
      <c r="AI19" s="39"/>
      <c r="AJ19" s="39"/>
      <c r="AK19" s="39"/>
    </row>
    <row r="20" spans="1:37" ht="20.100000000000001" customHeight="1" x14ac:dyDescent="0.2">
      <c r="D20" s="2" t="s">
        <v>104</v>
      </c>
      <c r="F20" s="39">
        <v>162</v>
      </c>
      <c r="G20" s="39"/>
      <c r="H20" s="39"/>
      <c r="I20" s="39"/>
      <c r="J20" s="39">
        <v>1168</v>
      </c>
      <c r="K20" s="39">
        <v>39</v>
      </c>
      <c r="L20" s="39"/>
      <c r="M20" s="39">
        <v>1207</v>
      </c>
      <c r="N20" s="39"/>
      <c r="O20" s="39"/>
      <c r="P20" s="39"/>
      <c r="Q20" s="39">
        <v>468</v>
      </c>
      <c r="R20" s="39">
        <v>706</v>
      </c>
      <c r="S20" s="39"/>
      <c r="T20" s="39">
        <v>1174</v>
      </c>
      <c r="U20" s="39"/>
      <c r="V20" s="39"/>
      <c r="W20" s="39"/>
      <c r="X20" s="39">
        <v>195</v>
      </c>
      <c r="Y20" s="39"/>
      <c r="Z20" s="39"/>
      <c r="AA20" s="39"/>
      <c r="AB20" s="39">
        <v>0</v>
      </c>
      <c r="AC20" s="39"/>
      <c r="AD20" s="39">
        <v>0</v>
      </c>
      <c r="AE20" s="39"/>
      <c r="AF20" s="39"/>
      <c r="AG20" s="39"/>
      <c r="AH20" s="39">
        <v>0</v>
      </c>
      <c r="AI20" s="39"/>
      <c r="AJ20" s="39"/>
      <c r="AK20" s="39"/>
    </row>
    <row r="21" spans="1:37" ht="20.100000000000001" customHeight="1" x14ac:dyDescent="0.2">
      <c r="D21" s="47" t="s">
        <v>105</v>
      </c>
      <c r="F21" s="48">
        <v>189</v>
      </c>
      <c r="G21" s="49"/>
      <c r="H21" s="49"/>
      <c r="I21" s="49"/>
      <c r="J21" s="48">
        <v>1108</v>
      </c>
      <c r="K21" s="48">
        <v>37</v>
      </c>
      <c r="L21" s="49"/>
      <c r="M21" s="48">
        <v>1145</v>
      </c>
      <c r="N21" s="49"/>
      <c r="O21" s="49"/>
      <c r="P21" s="49"/>
      <c r="Q21" s="48">
        <v>237</v>
      </c>
      <c r="R21" s="48">
        <v>904</v>
      </c>
      <c r="S21" s="49"/>
      <c r="T21" s="48">
        <v>1141</v>
      </c>
      <c r="U21" s="49"/>
      <c r="V21" s="49"/>
      <c r="W21" s="49"/>
      <c r="X21" s="48">
        <v>193</v>
      </c>
      <c r="Y21" s="49"/>
      <c r="Z21" s="49"/>
      <c r="AA21" s="49"/>
      <c r="AB21" s="48">
        <v>0</v>
      </c>
      <c r="AC21" s="49"/>
      <c r="AD21" s="48">
        <v>0</v>
      </c>
      <c r="AE21" s="49"/>
      <c r="AF21" s="49"/>
      <c r="AG21" s="49"/>
      <c r="AH21" s="48">
        <v>0</v>
      </c>
      <c r="AI21" s="39"/>
      <c r="AJ21" s="39"/>
      <c r="AK21" s="39"/>
    </row>
    <row r="22" spans="1:37" ht="20.100000000000001" customHeight="1" x14ac:dyDescent="0.2">
      <c r="D22" s="2" t="s">
        <v>106</v>
      </c>
      <c r="F22" s="39">
        <v>119</v>
      </c>
      <c r="G22" s="39"/>
      <c r="H22" s="39"/>
      <c r="I22" s="39"/>
      <c r="J22" s="39">
        <v>1117</v>
      </c>
      <c r="K22" s="39">
        <v>46</v>
      </c>
      <c r="L22" s="39"/>
      <c r="M22" s="39">
        <v>1163</v>
      </c>
      <c r="N22" s="39"/>
      <c r="O22" s="39"/>
      <c r="P22" s="39"/>
      <c r="Q22" s="39">
        <v>237</v>
      </c>
      <c r="R22" s="39">
        <v>912</v>
      </c>
      <c r="S22" s="39"/>
      <c r="T22" s="39">
        <v>1149</v>
      </c>
      <c r="U22" s="39"/>
      <c r="V22" s="39"/>
      <c r="W22" s="39"/>
      <c r="X22" s="39">
        <v>133</v>
      </c>
      <c r="Y22" s="39"/>
      <c r="Z22" s="39"/>
      <c r="AA22" s="39"/>
      <c r="AB22" s="39">
        <v>0</v>
      </c>
      <c r="AC22" s="39"/>
      <c r="AD22" s="39">
        <v>0</v>
      </c>
      <c r="AE22" s="39"/>
      <c r="AF22" s="39"/>
      <c r="AG22" s="39"/>
      <c r="AH22" s="39">
        <v>0</v>
      </c>
      <c r="AI22" s="39"/>
      <c r="AJ22" s="39"/>
      <c r="AK22" s="39"/>
    </row>
    <row r="23" spans="1:37" ht="20.100000000000001" customHeight="1" x14ac:dyDescent="0.2">
      <c r="D23" s="47" t="s">
        <v>107</v>
      </c>
      <c r="F23" s="48">
        <v>314</v>
      </c>
      <c r="G23" s="49"/>
      <c r="H23" s="49"/>
      <c r="I23" s="49"/>
      <c r="J23" s="48">
        <v>1097</v>
      </c>
      <c r="K23" s="48">
        <v>40</v>
      </c>
      <c r="L23" s="49"/>
      <c r="M23" s="48">
        <v>1137</v>
      </c>
      <c r="N23" s="49"/>
      <c r="O23" s="49"/>
      <c r="P23" s="49"/>
      <c r="Q23" s="48">
        <v>277</v>
      </c>
      <c r="R23" s="48">
        <v>980</v>
      </c>
      <c r="S23" s="49"/>
      <c r="T23" s="48">
        <v>1257</v>
      </c>
      <c r="U23" s="49"/>
      <c r="V23" s="49"/>
      <c r="W23" s="49"/>
      <c r="X23" s="48">
        <v>194</v>
      </c>
      <c r="Y23" s="49"/>
      <c r="Z23" s="49"/>
      <c r="AA23" s="49"/>
      <c r="AB23" s="48">
        <v>0</v>
      </c>
      <c r="AC23" s="49"/>
      <c r="AD23" s="48">
        <v>0</v>
      </c>
      <c r="AE23" s="49"/>
      <c r="AF23" s="49"/>
      <c r="AG23" s="49"/>
      <c r="AH23" s="48">
        <v>121</v>
      </c>
      <c r="AI23" s="39"/>
      <c r="AJ23" s="39"/>
      <c r="AK23" s="39"/>
    </row>
    <row r="24" spans="1:37" ht="20.100000000000001" customHeight="1" x14ac:dyDescent="0.2">
      <c r="D24" s="2" t="s">
        <v>108</v>
      </c>
      <c r="F24" s="39">
        <v>152</v>
      </c>
      <c r="G24" s="39"/>
      <c r="H24" s="39"/>
      <c r="I24" s="39"/>
      <c r="J24" s="39">
        <v>1081</v>
      </c>
      <c r="K24" s="39">
        <v>39</v>
      </c>
      <c r="L24" s="39"/>
      <c r="M24" s="39">
        <v>1120</v>
      </c>
      <c r="N24" s="39"/>
      <c r="O24" s="39"/>
      <c r="P24" s="39"/>
      <c r="Q24" s="39">
        <v>340</v>
      </c>
      <c r="R24" s="39">
        <v>792</v>
      </c>
      <c r="S24" s="39"/>
      <c r="T24" s="39">
        <v>1132</v>
      </c>
      <c r="U24" s="39"/>
      <c r="V24" s="39"/>
      <c r="W24" s="39"/>
      <c r="X24" s="39">
        <v>140</v>
      </c>
      <c r="Y24" s="39"/>
      <c r="Z24" s="39"/>
      <c r="AA24" s="39"/>
      <c r="AB24" s="39">
        <v>0</v>
      </c>
      <c r="AC24" s="39"/>
      <c r="AD24" s="39">
        <v>0</v>
      </c>
      <c r="AE24" s="39"/>
      <c r="AF24" s="39"/>
      <c r="AG24" s="39"/>
      <c r="AH24" s="39">
        <v>0</v>
      </c>
      <c r="AI24" s="39"/>
      <c r="AJ24" s="39"/>
      <c r="AK24" s="39"/>
    </row>
    <row r="25" spans="1:37" ht="20.100000000000001" customHeight="1" x14ac:dyDescent="0.2">
      <c r="D25" s="47" t="s">
        <v>109</v>
      </c>
      <c r="F25" s="48">
        <v>113</v>
      </c>
      <c r="G25" s="49"/>
      <c r="H25" s="49"/>
      <c r="I25" s="49"/>
      <c r="J25" s="48">
        <v>1110</v>
      </c>
      <c r="K25" s="48">
        <v>52</v>
      </c>
      <c r="L25" s="49"/>
      <c r="M25" s="48">
        <v>1162</v>
      </c>
      <c r="N25" s="49"/>
      <c r="O25" s="49"/>
      <c r="P25" s="49"/>
      <c r="Q25" s="48">
        <v>167</v>
      </c>
      <c r="R25" s="48">
        <v>930</v>
      </c>
      <c r="S25" s="49"/>
      <c r="T25" s="48">
        <v>1097</v>
      </c>
      <c r="U25" s="49"/>
      <c r="V25" s="49"/>
      <c r="W25" s="49"/>
      <c r="X25" s="48">
        <v>178</v>
      </c>
      <c r="Y25" s="49"/>
      <c r="Z25" s="49"/>
      <c r="AA25" s="49"/>
      <c r="AB25" s="48">
        <v>0</v>
      </c>
      <c r="AC25" s="49"/>
      <c r="AD25" s="48">
        <v>0</v>
      </c>
      <c r="AE25" s="49"/>
      <c r="AF25" s="49"/>
      <c r="AG25" s="49"/>
      <c r="AH25" s="48">
        <v>0</v>
      </c>
      <c r="AI25" s="39"/>
      <c r="AJ25" s="39"/>
      <c r="AK25" s="39"/>
    </row>
    <row r="26" spans="1:37" ht="20.100000000000001" customHeight="1" x14ac:dyDescent="0.2">
      <c r="D26" s="50" t="s">
        <v>110</v>
      </c>
      <c r="F26" s="49">
        <v>196</v>
      </c>
      <c r="G26" s="49"/>
      <c r="H26" s="49"/>
      <c r="I26" s="49"/>
      <c r="J26" s="49">
        <v>1170</v>
      </c>
      <c r="K26" s="49">
        <v>32</v>
      </c>
      <c r="L26" s="49"/>
      <c r="M26" s="49">
        <v>1202</v>
      </c>
      <c r="N26" s="49"/>
      <c r="O26" s="49"/>
      <c r="P26" s="49"/>
      <c r="Q26" s="49">
        <v>306</v>
      </c>
      <c r="R26" s="49">
        <v>948</v>
      </c>
      <c r="S26" s="49"/>
      <c r="T26" s="49">
        <v>1254</v>
      </c>
      <c r="U26" s="49"/>
      <c r="V26" s="49"/>
      <c r="W26" s="49"/>
      <c r="X26" s="49">
        <v>144</v>
      </c>
      <c r="Y26" s="49"/>
      <c r="Z26" s="49"/>
      <c r="AA26" s="49"/>
      <c r="AB26" s="49">
        <v>0</v>
      </c>
      <c r="AC26" s="49"/>
      <c r="AD26" s="49">
        <v>0</v>
      </c>
      <c r="AE26" s="49"/>
      <c r="AF26" s="49"/>
      <c r="AG26" s="49"/>
      <c r="AH26" s="49">
        <v>0</v>
      </c>
      <c r="AI26" s="39"/>
      <c r="AJ26" s="39"/>
      <c r="AK26" s="39"/>
    </row>
    <row r="27" spans="1:37" ht="20.100000000000001" customHeight="1" x14ac:dyDescent="0.2">
      <c r="D27" s="47" t="s">
        <v>111</v>
      </c>
      <c r="F27" s="48">
        <v>144</v>
      </c>
      <c r="G27" s="49"/>
      <c r="H27" s="49"/>
      <c r="I27" s="49"/>
      <c r="J27" s="48">
        <v>1081</v>
      </c>
      <c r="K27" s="48">
        <v>34</v>
      </c>
      <c r="L27" s="49"/>
      <c r="M27" s="48">
        <v>1115</v>
      </c>
      <c r="N27" s="49"/>
      <c r="O27" s="49"/>
      <c r="P27" s="49"/>
      <c r="Q27" s="48">
        <v>260</v>
      </c>
      <c r="R27" s="48">
        <v>857</v>
      </c>
      <c r="S27" s="49"/>
      <c r="T27" s="48">
        <v>1117</v>
      </c>
      <c r="U27" s="49"/>
      <c r="V27" s="49"/>
      <c r="W27" s="49"/>
      <c r="X27" s="48">
        <v>142</v>
      </c>
      <c r="Y27" s="49"/>
      <c r="Z27" s="49"/>
      <c r="AA27" s="49"/>
      <c r="AB27" s="48">
        <v>0</v>
      </c>
      <c r="AC27" s="49"/>
      <c r="AD27" s="48">
        <v>0</v>
      </c>
      <c r="AE27" s="49"/>
      <c r="AF27" s="49"/>
      <c r="AG27" s="49"/>
      <c r="AH27" s="48">
        <v>0</v>
      </c>
      <c r="AI27" s="39"/>
      <c r="AJ27" s="39"/>
      <c r="AK27" s="39"/>
    </row>
    <row r="28" spans="1:37" ht="20.100000000000001" customHeight="1" x14ac:dyDescent="0.2"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</row>
    <row r="29" spans="1:37" s="1" customFormat="1" ht="20.100000000000001" customHeight="1" x14ac:dyDescent="0.25">
      <c r="A29" s="3"/>
      <c r="B29" s="6"/>
      <c r="C29" s="51" t="s">
        <v>112</v>
      </c>
      <c r="D29" s="52"/>
      <c r="E29" s="5"/>
      <c r="F29" s="53">
        <v>2769</v>
      </c>
      <c r="G29" s="54"/>
      <c r="H29" s="54"/>
      <c r="I29" s="54"/>
      <c r="J29" s="53">
        <v>17842</v>
      </c>
      <c r="K29" s="53">
        <v>701</v>
      </c>
      <c r="L29" s="54"/>
      <c r="M29" s="53">
        <v>18543</v>
      </c>
      <c r="N29" s="54"/>
      <c r="O29" s="54"/>
      <c r="P29" s="54"/>
      <c r="Q29" s="53">
        <v>5067</v>
      </c>
      <c r="R29" s="53">
        <v>13696</v>
      </c>
      <c r="S29" s="54"/>
      <c r="T29" s="53">
        <v>18763</v>
      </c>
      <c r="U29" s="54"/>
      <c r="V29" s="54"/>
      <c r="W29" s="54"/>
      <c r="X29" s="53">
        <v>2549</v>
      </c>
      <c r="Y29" s="54"/>
      <c r="Z29" s="54"/>
      <c r="AA29" s="54"/>
      <c r="AB29" s="53">
        <v>0</v>
      </c>
      <c r="AC29" s="54"/>
      <c r="AD29" s="53">
        <v>0</v>
      </c>
      <c r="AE29" s="54"/>
      <c r="AF29" s="54"/>
      <c r="AG29" s="54"/>
      <c r="AH29" s="53">
        <v>121</v>
      </c>
      <c r="AI29" s="39"/>
      <c r="AJ29" s="39"/>
      <c r="AK29" s="39"/>
    </row>
    <row r="30" spans="1:37" ht="20.100000000000001" customHeight="1" x14ac:dyDescent="0.2"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</row>
    <row r="31" spans="1:37" ht="20.100000000000001" customHeight="1" x14ac:dyDescent="0.2">
      <c r="C31" s="3" t="s">
        <v>0</v>
      </c>
      <c r="F31" s="55"/>
      <c r="G31" s="55"/>
      <c r="H31" s="55"/>
      <c r="I31" s="55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</row>
    <row r="32" spans="1:37" ht="20.100000000000001" customHeight="1" x14ac:dyDescent="0.2">
      <c r="D32" s="2" t="s">
        <v>96</v>
      </c>
      <c r="F32" s="39">
        <v>0</v>
      </c>
      <c r="G32" s="39"/>
      <c r="H32" s="39"/>
      <c r="I32" s="39"/>
      <c r="J32" s="39">
        <v>0</v>
      </c>
      <c r="K32" s="39">
        <v>0</v>
      </c>
      <c r="L32" s="39"/>
      <c r="M32" s="39">
        <v>0</v>
      </c>
      <c r="N32" s="39"/>
      <c r="O32" s="39"/>
      <c r="P32" s="39"/>
      <c r="Q32" s="39">
        <v>0</v>
      </c>
      <c r="R32" s="39">
        <v>0</v>
      </c>
      <c r="S32" s="39"/>
      <c r="T32" s="39">
        <v>0</v>
      </c>
      <c r="U32" s="39"/>
      <c r="V32" s="39"/>
      <c r="W32" s="39"/>
      <c r="X32" s="39">
        <v>0</v>
      </c>
      <c r="Y32" s="39"/>
      <c r="Z32" s="39"/>
      <c r="AA32" s="39"/>
      <c r="AB32" s="39">
        <v>0</v>
      </c>
      <c r="AC32" s="39"/>
      <c r="AD32" s="39">
        <v>0</v>
      </c>
      <c r="AE32" s="39"/>
      <c r="AF32" s="39"/>
      <c r="AG32" s="39"/>
      <c r="AH32" s="39">
        <v>0</v>
      </c>
      <c r="AI32" s="39"/>
      <c r="AJ32" s="39"/>
      <c r="AK32" s="39"/>
    </row>
    <row r="33" spans="1:37" ht="20.100000000000001" customHeight="1" x14ac:dyDescent="0.2">
      <c r="D33" s="47" t="s">
        <v>97</v>
      </c>
      <c r="F33" s="48">
        <v>0</v>
      </c>
      <c r="G33" s="49"/>
      <c r="H33" s="49"/>
      <c r="I33" s="49"/>
      <c r="J33" s="48">
        <v>0</v>
      </c>
      <c r="K33" s="48">
        <v>0</v>
      </c>
      <c r="L33" s="49"/>
      <c r="M33" s="48">
        <v>0</v>
      </c>
      <c r="N33" s="49"/>
      <c r="O33" s="49"/>
      <c r="P33" s="49"/>
      <c r="Q33" s="48">
        <v>0</v>
      </c>
      <c r="R33" s="48">
        <v>0</v>
      </c>
      <c r="S33" s="49"/>
      <c r="T33" s="48">
        <v>0</v>
      </c>
      <c r="U33" s="49"/>
      <c r="V33" s="49"/>
      <c r="W33" s="49"/>
      <c r="X33" s="48">
        <v>0</v>
      </c>
      <c r="Y33" s="49"/>
      <c r="Z33" s="49"/>
      <c r="AA33" s="49"/>
      <c r="AB33" s="48">
        <v>0</v>
      </c>
      <c r="AC33" s="49"/>
      <c r="AD33" s="48">
        <v>0</v>
      </c>
      <c r="AE33" s="49"/>
      <c r="AF33" s="49"/>
      <c r="AG33" s="49"/>
      <c r="AH33" s="48">
        <v>0</v>
      </c>
      <c r="AI33" s="39"/>
      <c r="AJ33" s="39"/>
      <c r="AK33" s="39"/>
    </row>
    <row r="34" spans="1:37" ht="20.100000000000001" customHeight="1" x14ac:dyDescent="0.2">
      <c r="D34" s="2" t="s">
        <v>113</v>
      </c>
      <c r="F34" s="39">
        <v>0</v>
      </c>
      <c r="G34" s="39"/>
      <c r="H34" s="39"/>
      <c r="I34" s="39"/>
      <c r="J34" s="39">
        <v>0</v>
      </c>
      <c r="K34" s="39">
        <v>0</v>
      </c>
      <c r="L34" s="39"/>
      <c r="M34" s="39">
        <v>0</v>
      </c>
      <c r="N34" s="39"/>
      <c r="O34" s="39"/>
      <c r="P34" s="39"/>
      <c r="Q34" s="39">
        <v>0</v>
      </c>
      <c r="R34" s="39">
        <v>0</v>
      </c>
      <c r="S34" s="39"/>
      <c r="T34" s="39">
        <v>0</v>
      </c>
      <c r="U34" s="39"/>
      <c r="V34" s="39"/>
      <c r="W34" s="39"/>
      <c r="X34" s="39">
        <v>0</v>
      </c>
      <c r="Y34" s="39"/>
      <c r="Z34" s="39"/>
      <c r="AA34" s="39"/>
      <c r="AB34" s="39">
        <v>0</v>
      </c>
      <c r="AC34" s="39"/>
      <c r="AD34" s="39">
        <v>0</v>
      </c>
      <c r="AE34" s="39"/>
      <c r="AF34" s="39"/>
      <c r="AG34" s="39"/>
      <c r="AH34" s="39">
        <v>0</v>
      </c>
      <c r="AI34" s="39"/>
      <c r="AJ34" s="39"/>
      <c r="AK34" s="39"/>
    </row>
    <row r="35" spans="1:37" ht="20.100000000000001" customHeight="1" x14ac:dyDescent="0.2">
      <c r="D35" s="47" t="s">
        <v>114</v>
      </c>
      <c r="F35" s="48">
        <v>0</v>
      </c>
      <c r="G35" s="49"/>
      <c r="H35" s="49"/>
      <c r="I35" s="49"/>
      <c r="J35" s="48">
        <v>0</v>
      </c>
      <c r="K35" s="48">
        <v>0</v>
      </c>
      <c r="L35" s="49"/>
      <c r="M35" s="48">
        <v>0</v>
      </c>
      <c r="N35" s="49"/>
      <c r="O35" s="49"/>
      <c r="P35" s="49"/>
      <c r="Q35" s="48">
        <v>0</v>
      </c>
      <c r="R35" s="48">
        <v>0</v>
      </c>
      <c r="S35" s="49"/>
      <c r="T35" s="48">
        <v>0</v>
      </c>
      <c r="U35" s="49"/>
      <c r="V35" s="49"/>
      <c r="W35" s="49"/>
      <c r="X35" s="48">
        <v>0</v>
      </c>
      <c r="Y35" s="49"/>
      <c r="Z35" s="49"/>
      <c r="AA35" s="49"/>
      <c r="AB35" s="48">
        <v>0</v>
      </c>
      <c r="AC35" s="49"/>
      <c r="AD35" s="48">
        <v>0</v>
      </c>
      <c r="AE35" s="49"/>
      <c r="AF35" s="49"/>
      <c r="AG35" s="49"/>
      <c r="AH35" s="48">
        <v>0</v>
      </c>
      <c r="AI35" s="39"/>
      <c r="AJ35" s="39"/>
      <c r="AK35" s="39"/>
    </row>
    <row r="36" spans="1:37" ht="20.100000000000001" customHeight="1" x14ac:dyDescent="0.2">
      <c r="D36" s="2" t="s">
        <v>115</v>
      </c>
      <c r="F36" s="39">
        <v>0</v>
      </c>
      <c r="G36" s="39"/>
      <c r="H36" s="39"/>
      <c r="I36" s="39"/>
      <c r="J36" s="39">
        <v>0</v>
      </c>
      <c r="K36" s="39">
        <v>0</v>
      </c>
      <c r="L36" s="39"/>
      <c r="M36" s="39">
        <v>0</v>
      </c>
      <c r="N36" s="39"/>
      <c r="O36" s="39"/>
      <c r="P36" s="39"/>
      <c r="Q36" s="39">
        <v>0</v>
      </c>
      <c r="R36" s="39">
        <v>0</v>
      </c>
      <c r="S36" s="39"/>
      <c r="T36" s="39">
        <v>0</v>
      </c>
      <c r="U36" s="39"/>
      <c r="V36" s="39"/>
      <c r="W36" s="39"/>
      <c r="X36" s="39">
        <v>0</v>
      </c>
      <c r="Y36" s="39"/>
      <c r="Z36" s="39"/>
      <c r="AA36" s="39"/>
      <c r="AB36" s="39">
        <v>0</v>
      </c>
      <c r="AC36" s="39"/>
      <c r="AD36" s="39">
        <v>0</v>
      </c>
      <c r="AE36" s="39"/>
      <c r="AF36" s="39"/>
      <c r="AG36" s="39"/>
      <c r="AH36" s="39">
        <v>0</v>
      </c>
      <c r="AI36" s="39"/>
      <c r="AJ36" s="39"/>
      <c r="AK36" s="39"/>
    </row>
    <row r="37" spans="1:37" ht="20.100000000000001" customHeight="1" x14ac:dyDescent="0.2">
      <c r="D37" s="47" t="s">
        <v>116</v>
      </c>
      <c r="F37" s="48">
        <v>0</v>
      </c>
      <c r="G37" s="49"/>
      <c r="H37" s="49"/>
      <c r="I37" s="49"/>
      <c r="J37" s="48">
        <v>0</v>
      </c>
      <c r="K37" s="48">
        <v>0</v>
      </c>
      <c r="L37" s="49"/>
      <c r="M37" s="48">
        <v>0</v>
      </c>
      <c r="N37" s="49"/>
      <c r="O37" s="49"/>
      <c r="P37" s="49"/>
      <c r="Q37" s="48">
        <v>0</v>
      </c>
      <c r="R37" s="48">
        <v>0</v>
      </c>
      <c r="S37" s="49"/>
      <c r="T37" s="48">
        <v>0</v>
      </c>
      <c r="U37" s="49"/>
      <c r="V37" s="49"/>
      <c r="W37" s="49"/>
      <c r="X37" s="48">
        <v>0</v>
      </c>
      <c r="Y37" s="49"/>
      <c r="Z37" s="49"/>
      <c r="AA37" s="49"/>
      <c r="AB37" s="48">
        <v>0</v>
      </c>
      <c r="AC37" s="49"/>
      <c r="AD37" s="48">
        <v>0</v>
      </c>
      <c r="AE37" s="49"/>
      <c r="AF37" s="49"/>
      <c r="AG37" s="49"/>
      <c r="AH37" s="48">
        <v>0</v>
      </c>
      <c r="AI37" s="39"/>
      <c r="AJ37" s="39"/>
      <c r="AK37" s="39"/>
    </row>
    <row r="38" spans="1:37" ht="20.100000000000001" customHeight="1" x14ac:dyDescent="0.2">
      <c r="D38" s="2" t="s">
        <v>103</v>
      </c>
      <c r="F38" s="39">
        <v>0</v>
      </c>
      <c r="G38" s="39"/>
      <c r="H38" s="39"/>
      <c r="I38" s="39"/>
      <c r="J38" s="39">
        <v>0</v>
      </c>
      <c r="K38" s="39">
        <v>0</v>
      </c>
      <c r="L38" s="39"/>
      <c r="M38" s="39">
        <v>0</v>
      </c>
      <c r="N38" s="39"/>
      <c r="O38" s="39"/>
      <c r="P38" s="39"/>
      <c r="Q38" s="39">
        <v>0</v>
      </c>
      <c r="R38" s="39">
        <v>0</v>
      </c>
      <c r="S38" s="39"/>
      <c r="T38" s="39">
        <v>0</v>
      </c>
      <c r="U38" s="39"/>
      <c r="V38" s="39"/>
      <c r="W38" s="39"/>
      <c r="X38" s="39">
        <v>0</v>
      </c>
      <c r="Y38" s="39"/>
      <c r="Z38" s="39"/>
      <c r="AA38" s="39"/>
      <c r="AB38" s="39">
        <v>0</v>
      </c>
      <c r="AC38" s="39"/>
      <c r="AD38" s="39">
        <v>0</v>
      </c>
      <c r="AE38" s="39"/>
      <c r="AF38" s="39"/>
      <c r="AG38" s="39"/>
      <c r="AH38" s="39">
        <v>0</v>
      </c>
      <c r="AI38" s="39"/>
      <c r="AJ38" s="39"/>
      <c r="AK38" s="39"/>
    </row>
    <row r="39" spans="1:37" ht="20.100000000000001" customHeight="1" x14ac:dyDescent="0.2">
      <c r="D39" s="47" t="s">
        <v>104</v>
      </c>
      <c r="F39" s="48">
        <v>0</v>
      </c>
      <c r="G39" s="49"/>
      <c r="H39" s="49"/>
      <c r="I39" s="49"/>
      <c r="J39" s="48">
        <v>0</v>
      </c>
      <c r="K39" s="48">
        <v>0</v>
      </c>
      <c r="L39" s="49"/>
      <c r="M39" s="48">
        <v>0</v>
      </c>
      <c r="N39" s="49"/>
      <c r="O39" s="49"/>
      <c r="P39" s="49"/>
      <c r="Q39" s="48">
        <v>0</v>
      </c>
      <c r="R39" s="48">
        <v>0</v>
      </c>
      <c r="S39" s="49"/>
      <c r="T39" s="48">
        <v>0</v>
      </c>
      <c r="U39" s="49"/>
      <c r="V39" s="49"/>
      <c r="W39" s="49"/>
      <c r="X39" s="48">
        <v>0</v>
      </c>
      <c r="Y39" s="49"/>
      <c r="Z39" s="49"/>
      <c r="AA39" s="49"/>
      <c r="AB39" s="48">
        <v>0</v>
      </c>
      <c r="AC39" s="49"/>
      <c r="AD39" s="48">
        <v>0</v>
      </c>
      <c r="AE39" s="49"/>
      <c r="AF39" s="49"/>
      <c r="AG39" s="49"/>
      <c r="AH39" s="48">
        <v>0</v>
      </c>
      <c r="AI39" s="39"/>
      <c r="AJ39" s="39"/>
      <c r="AK39" s="39"/>
    </row>
    <row r="40" spans="1:37" ht="20.100000000000001" customHeight="1" x14ac:dyDescent="0.2">
      <c r="D40" s="2" t="s">
        <v>117</v>
      </c>
      <c r="F40" s="39">
        <v>0</v>
      </c>
      <c r="G40" s="39"/>
      <c r="H40" s="39"/>
      <c r="I40" s="39"/>
      <c r="J40" s="39">
        <v>0</v>
      </c>
      <c r="K40" s="39">
        <v>0</v>
      </c>
      <c r="L40" s="39"/>
      <c r="M40" s="39">
        <v>0</v>
      </c>
      <c r="N40" s="39"/>
      <c r="O40" s="39"/>
      <c r="P40" s="39"/>
      <c r="Q40" s="39">
        <v>0</v>
      </c>
      <c r="R40" s="39">
        <v>0</v>
      </c>
      <c r="S40" s="39"/>
      <c r="T40" s="39">
        <v>0</v>
      </c>
      <c r="U40" s="39"/>
      <c r="V40" s="39"/>
      <c r="W40" s="39"/>
      <c r="X40" s="39">
        <v>0</v>
      </c>
      <c r="Y40" s="39"/>
      <c r="Z40" s="39"/>
      <c r="AA40" s="39"/>
      <c r="AB40" s="39">
        <v>0</v>
      </c>
      <c r="AC40" s="39"/>
      <c r="AD40" s="39">
        <v>0</v>
      </c>
      <c r="AE40" s="39"/>
      <c r="AF40" s="39"/>
      <c r="AG40" s="39"/>
      <c r="AH40" s="39">
        <v>0</v>
      </c>
      <c r="AI40" s="39"/>
      <c r="AJ40" s="39"/>
      <c r="AK40" s="39"/>
    </row>
    <row r="41" spans="1:37" ht="20.100000000000001" customHeight="1" x14ac:dyDescent="0.2">
      <c r="D41" s="47" t="s">
        <v>106</v>
      </c>
      <c r="F41" s="48">
        <v>0</v>
      </c>
      <c r="G41" s="49"/>
      <c r="H41" s="49"/>
      <c r="I41" s="49"/>
      <c r="J41" s="48">
        <v>0</v>
      </c>
      <c r="K41" s="48">
        <v>0</v>
      </c>
      <c r="L41" s="49"/>
      <c r="M41" s="48">
        <v>0</v>
      </c>
      <c r="N41" s="49"/>
      <c r="O41" s="49"/>
      <c r="P41" s="49"/>
      <c r="Q41" s="48">
        <v>0</v>
      </c>
      <c r="R41" s="48">
        <v>0</v>
      </c>
      <c r="S41" s="49"/>
      <c r="T41" s="48">
        <v>0</v>
      </c>
      <c r="U41" s="49"/>
      <c r="V41" s="49"/>
      <c r="W41" s="49"/>
      <c r="X41" s="48">
        <v>0</v>
      </c>
      <c r="Y41" s="49"/>
      <c r="Z41" s="49"/>
      <c r="AA41" s="49"/>
      <c r="AB41" s="48">
        <v>0</v>
      </c>
      <c r="AC41" s="49"/>
      <c r="AD41" s="48">
        <v>0</v>
      </c>
      <c r="AE41" s="49"/>
      <c r="AF41" s="49"/>
      <c r="AG41" s="49"/>
      <c r="AH41" s="48">
        <v>0</v>
      </c>
      <c r="AI41" s="39"/>
      <c r="AJ41" s="39"/>
      <c r="AK41" s="39"/>
    </row>
    <row r="42" spans="1:37" ht="20.100000000000001" customHeight="1" x14ac:dyDescent="0.2">
      <c r="D42" s="2" t="s">
        <v>107</v>
      </c>
      <c r="F42" s="39">
        <v>0</v>
      </c>
      <c r="G42" s="39"/>
      <c r="H42" s="39"/>
      <c r="I42" s="39"/>
      <c r="J42" s="39">
        <v>0</v>
      </c>
      <c r="K42" s="39">
        <v>0</v>
      </c>
      <c r="L42" s="39"/>
      <c r="M42" s="39">
        <v>0</v>
      </c>
      <c r="N42" s="39"/>
      <c r="O42" s="39"/>
      <c r="P42" s="39"/>
      <c r="Q42" s="39">
        <v>0</v>
      </c>
      <c r="R42" s="39">
        <v>0</v>
      </c>
      <c r="S42" s="39"/>
      <c r="T42" s="39">
        <v>0</v>
      </c>
      <c r="U42" s="39"/>
      <c r="V42" s="39"/>
      <c r="W42" s="39"/>
      <c r="X42" s="39">
        <v>0</v>
      </c>
      <c r="Y42" s="39"/>
      <c r="Z42" s="39"/>
      <c r="AA42" s="39"/>
      <c r="AB42" s="39">
        <v>0</v>
      </c>
      <c r="AC42" s="39"/>
      <c r="AD42" s="39">
        <v>0</v>
      </c>
      <c r="AE42" s="39"/>
      <c r="AF42" s="39"/>
      <c r="AG42" s="39"/>
      <c r="AH42" s="39">
        <v>0</v>
      </c>
      <c r="AI42" s="39"/>
      <c r="AJ42" s="39"/>
      <c r="AK42" s="39"/>
    </row>
    <row r="43" spans="1:37" ht="20.100000000000001" customHeight="1" x14ac:dyDescent="0.2">
      <c r="D43" s="47" t="s">
        <v>108</v>
      </c>
      <c r="F43" s="48">
        <v>0</v>
      </c>
      <c r="G43" s="49"/>
      <c r="H43" s="49"/>
      <c r="I43" s="49"/>
      <c r="J43" s="48">
        <v>0</v>
      </c>
      <c r="K43" s="48">
        <v>0</v>
      </c>
      <c r="L43" s="49"/>
      <c r="M43" s="48">
        <v>0</v>
      </c>
      <c r="N43" s="49"/>
      <c r="O43" s="49"/>
      <c r="P43" s="49"/>
      <c r="Q43" s="48">
        <v>0</v>
      </c>
      <c r="R43" s="48">
        <v>0</v>
      </c>
      <c r="S43" s="49"/>
      <c r="T43" s="48">
        <v>0</v>
      </c>
      <c r="U43" s="49"/>
      <c r="V43" s="49"/>
      <c r="W43" s="49"/>
      <c r="X43" s="48">
        <v>0</v>
      </c>
      <c r="Y43" s="49"/>
      <c r="Z43" s="49"/>
      <c r="AA43" s="49"/>
      <c r="AB43" s="48">
        <v>0</v>
      </c>
      <c r="AC43" s="49"/>
      <c r="AD43" s="48">
        <v>0</v>
      </c>
      <c r="AE43" s="49"/>
      <c r="AF43" s="49"/>
      <c r="AG43" s="49"/>
      <c r="AH43" s="48">
        <v>0</v>
      </c>
      <c r="AI43" s="39"/>
      <c r="AJ43" s="39"/>
      <c r="AK43" s="39"/>
    </row>
    <row r="44" spans="1:37" ht="20.100000000000001" customHeight="1" x14ac:dyDescent="0.2">
      <c r="D44" s="2" t="s">
        <v>109</v>
      </c>
      <c r="F44" s="39">
        <v>0</v>
      </c>
      <c r="G44" s="39"/>
      <c r="H44" s="39"/>
      <c r="I44" s="39"/>
      <c r="J44" s="39">
        <v>0</v>
      </c>
      <c r="K44" s="39">
        <v>0</v>
      </c>
      <c r="L44" s="39"/>
      <c r="M44" s="39">
        <v>0</v>
      </c>
      <c r="N44" s="39"/>
      <c r="O44" s="39"/>
      <c r="P44" s="39"/>
      <c r="Q44" s="39">
        <v>0</v>
      </c>
      <c r="R44" s="39">
        <v>0</v>
      </c>
      <c r="S44" s="39"/>
      <c r="T44" s="39">
        <v>0</v>
      </c>
      <c r="U44" s="39"/>
      <c r="V44" s="39"/>
      <c r="W44" s="39"/>
      <c r="X44" s="39">
        <v>0</v>
      </c>
      <c r="Y44" s="39"/>
      <c r="Z44" s="39"/>
      <c r="AA44" s="39"/>
      <c r="AB44" s="39">
        <v>0</v>
      </c>
      <c r="AC44" s="39"/>
      <c r="AD44" s="39">
        <v>0</v>
      </c>
      <c r="AE44" s="39"/>
      <c r="AF44" s="39"/>
      <c r="AG44" s="39"/>
      <c r="AH44" s="39">
        <v>0</v>
      </c>
      <c r="AI44" s="39"/>
      <c r="AJ44" s="39"/>
      <c r="AK44" s="39"/>
    </row>
    <row r="45" spans="1:37" ht="20.100000000000001" customHeight="1" x14ac:dyDescent="0.2">
      <c r="D45" s="47" t="s">
        <v>118</v>
      </c>
      <c r="F45" s="48">
        <v>0</v>
      </c>
      <c r="G45" s="49"/>
      <c r="H45" s="49"/>
      <c r="I45" s="49"/>
      <c r="J45" s="48">
        <v>0</v>
      </c>
      <c r="K45" s="48">
        <v>0</v>
      </c>
      <c r="L45" s="49"/>
      <c r="M45" s="48">
        <v>0</v>
      </c>
      <c r="N45" s="49"/>
      <c r="O45" s="49"/>
      <c r="P45" s="49"/>
      <c r="Q45" s="48">
        <v>0</v>
      </c>
      <c r="R45" s="48">
        <v>0</v>
      </c>
      <c r="S45" s="49"/>
      <c r="T45" s="48">
        <v>0</v>
      </c>
      <c r="U45" s="49"/>
      <c r="V45" s="49"/>
      <c r="W45" s="49"/>
      <c r="X45" s="48">
        <v>0</v>
      </c>
      <c r="Y45" s="49"/>
      <c r="Z45" s="49"/>
      <c r="AA45" s="49"/>
      <c r="AB45" s="48">
        <v>0</v>
      </c>
      <c r="AC45" s="49"/>
      <c r="AD45" s="48">
        <v>0</v>
      </c>
      <c r="AE45" s="49"/>
      <c r="AF45" s="49"/>
      <c r="AG45" s="49"/>
      <c r="AH45" s="48">
        <v>0</v>
      </c>
      <c r="AI45" s="39"/>
      <c r="AJ45" s="39"/>
      <c r="AK45" s="39"/>
    </row>
    <row r="46" spans="1:37" ht="20.100000000000001" customHeight="1" x14ac:dyDescent="0.2">
      <c r="D46" s="2" t="s">
        <v>119</v>
      </c>
      <c r="F46" s="39">
        <v>0</v>
      </c>
      <c r="G46" s="39"/>
      <c r="H46" s="39"/>
      <c r="I46" s="39"/>
      <c r="J46" s="39">
        <v>0</v>
      </c>
      <c r="K46" s="39">
        <v>0</v>
      </c>
      <c r="L46" s="39"/>
      <c r="M46" s="39">
        <v>0</v>
      </c>
      <c r="N46" s="39"/>
      <c r="O46" s="39"/>
      <c r="P46" s="39"/>
      <c r="Q46" s="39">
        <v>0</v>
      </c>
      <c r="R46" s="39">
        <v>0</v>
      </c>
      <c r="S46" s="39"/>
      <c r="T46" s="39">
        <v>0</v>
      </c>
      <c r="U46" s="39"/>
      <c r="V46" s="39"/>
      <c r="W46" s="39"/>
      <c r="X46" s="39">
        <v>0</v>
      </c>
      <c r="Y46" s="39"/>
      <c r="Z46" s="39"/>
      <c r="AA46" s="39"/>
      <c r="AB46" s="39">
        <v>0</v>
      </c>
      <c r="AC46" s="39"/>
      <c r="AD46" s="39">
        <v>0</v>
      </c>
      <c r="AE46" s="39"/>
      <c r="AF46" s="39"/>
      <c r="AG46" s="39"/>
      <c r="AH46" s="39">
        <v>0</v>
      </c>
      <c r="AI46" s="39"/>
      <c r="AJ46" s="39"/>
      <c r="AK46" s="39"/>
    </row>
    <row r="47" spans="1:37" ht="20.100000000000001" customHeight="1" x14ac:dyDescent="0.2"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</row>
    <row r="48" spans="1:37" s="1" customFormat="1" ht="20.100000000000001" customHeight="1" x14ac:dyDescent="0.25">
      <c r="A48" s="3"/>
      <c r="B48" s="6"/>
      <c r="C48" s="51" t="s">
        <v>120</v>
      </c>
      <c r="D48" s="52"/>
      <c r="E48" s="5"/>
      <c r="F48" s="53">
        <v>0</v>
      </c>
      <c r="G48" s="54"/>
      <c r="H48" s="54"/>
      <c r="I48" s="54"/>
      <c r="J48" s="53">
        <v>0</v>
      </c>
      <c r="K48" s="53">
        <v>0</v>
      </c>
      <c r="L48" s="54"/>
      <c r="M48" s="53">
        <v>0</v>
      </c>
      <c r="N48" s="54"/>
      <c r="O48" s="54"/>
      <c r="P48" s="54"/>
      <c r="Q48" s="53">
        <v>0</v>
      </c>
      <c r="R48" s="53">
        <v>0</v>
      </c>
      <c r="S48" s="54"/>
      <c r="T48" s="53">
        <v>0</v>
      </c>
      <c r="U48" s="54"/>
      <c r="V48" s="54"/>
      <c r="W48" s="54"/>
      <c r="X48" s="53">
        <v>0</v>
      </c>
      <c r="Y48" s="54"/>
      <c r="Z48" s="54"/>
      <c r="AA48" s="54"/>
      <c r="AB48" s="53">
        <v>0</v>
      </c>
      <c r="AC48" s="54"/>
      <c r="AD48" s="53">
        <v>0</v>
      </c>
      <c r="AE48" s="54"/>
      <c r="AF48" s="54"/>
      <c r="AG48" s="54"/>
      <c r="AH48" s="53">
        <v>0</v>
      </c>
      <c r="AI48" s="39"/>
      <c r="AJ48" s="39"/>
      <c r="AK48" s="39"/>
    </row>
    <row r="49" spans="3:37" ht="20.100000000000001" customHeight="1" x14ac:dyDescent="0.2"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</row>
    <row r="50" spans="3:37" ht="20.100000000000001" customHeight="1" x14ac:dyDescent="0.2">
      <c r="C50" s="3" t="s">
        <v>121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</row>
    <row r="51" spans="3:37" ht="20.100000000000001" customHeight="1" x14ac:dyDescent="0.2">
      <c r="D51" s="2" t="s">
        <v>122</v>
      </c>
      <c r="F51" s="39">
        <v>214</v>
      </c>
      <c r="G51" s="39"/>
      <c r="H51" s="39"/>
      <c r="I51" s="39"/>
      <c r="J51" s="39">
        <v>1862</v>
      </c>
      <c r="K51" s="39">
        <v>47</v>
      </c>
      <c r="L51" s="39"/>
      <c r="M51" s="39">
        <v>1909</v>
      </c>
      <c r="N51" s="39"/>
      <c r="O51" s="39"/>
      <c r="P51" s="39"/>
      <c r="Q51" s="39">
        <v>910</v>
      </c>
      <c r="R51" s="39">
        <v>1003</v>
      </c>
      <c r="S51" s="39"/>
      <c r="T51" s="39">
        <v>1913</v>
      </c>
      <c r="U51" s="39"/>
      <c r="V51" s="39"/>
      <c r="W51" s="39"/>
      <c r="X51" s="39">
        <v>198</v>
      </c>
      <c r="Y51" s="39"/>
      <c r="Z51" s="39"/>
      <c r="AA51" s="39"/>
      <c r="AB51" s="39">
        <v>0</v>
      </c>
      <c r="AC51" s="39"/>
      <c r="AD51" s="39">
        <v>12</v>
      </c>
      <c r="AE51" s="39"/>
      <c r="AF51" s="39"/>
      <c r="AG51" s="39"/>
      <c r="AH51" s="39">
        <v>0</v>
      </c>
      <c r="AI51" s="39"/>
      <c r="AJ51" s="39"/>
      <c r="AK51" s="39"/>
    </row>
    <row r="52" spans="3:37" ht="20.100000000000001" customHeight="1" x14ac:dyDescent="0.2">
      <c r="D52" s="47" t="s">
        <v>97</v>
      </c>
      <c r="F52" s="48">
        <v>231</v>
      </c>
      <c r="G52" s="49"/>
      <c r="H52" s="49"/>
      <c r="I52" s="49"/>
      <c r="J52" s="48">
        <v>1843</v>
      </c>
      <c r="K52" s="48">
        <v>68</v>
      </c>
      <c r="L52" s="49"/>
      <c r="M52" s="48">
        <v>1911</v>
      </c>
      <c r="N52" s="49"/>
      <c r="O52" s="49"/>
      <c r="P52" s="49"/>
      <c r="Q52" s="48">
        <v>859</v>
      </c>
      <c r="R52" s="48">
        <v>963</v>
      </c>
      <c r="S52" s="49"/>
      <c r="T52" s="48">
        <v>1822</v>
      </c>
      <c r="U52" s="49"/>
      <c r="V52" s="49"/>
      <c r="W52" s="49"/>
      <c r="X52" s="48">
        <v>318</v>
      </c>
      <c r="Y52" s="49"/>
      <c r="Z52" s="49"/>
      <c r="AA52" s="49"/>
      <c r="AB52" s="48">
        <v>0</v>
      </c>
      <c r="AC52" s="49"/>
      <c r="AD52" s="48">
        <v>2</v>
      </c>
      <c r="AE52" s="49"/>
      <c r="AF52" s="49"/>
      <c r="AG52" s="49"/>
      <c r="AH52" s="48">
        <v>0</v>
      </c>
      <c r="AI52" s="39"/>
      <c r="AJ52" s="39"/>
      <c r="AK52" s="39"/>
    </row>
    <row r="53" spans="3:37" ht="20.100000000000001" customHeight="1" x14ac:dyDescent="0.2">
      <c r="D53" s="2" t="s">
        <v>113</v>
      </c>
      <c r="F53" s="39">
        <v>418</v>
      </c>
      <c r="G53" s="39"/>
      <c r="H53" s="39"/>
      <c r="I53" s="39"/>
      <c r="J53" s="39">
        <v>1876</v>
      </c>
      <c r="K53" s="39">
        <v>68</v>
      </c>
      <c r="L53" s="39"/>
      <c r="M53" s="39">
        <v>1944</v>
      </c>
      <c r="N53" s="39"/>
      <c r="O53" s="39"/>
      <c r="P53" s="39"/>
      <c r="Q53" s="39">
        <v>889</v>
      </c>
      <c r="R53" s="39">
        <v>1057</v>
      </c>
      <c r="S53" s="39"/>
      <c r="T53" s="39">
        <v>1946</v>
      </c>
      <c r="U53" s="39"/>
      <c r="V53" s="39"/>
      <c r="W53" s="39"/>
      <c r="X53" s="39">
        <v>402</v>
      </c>
      <c r="Y53" s="39"/>
      <c r="Z53" s="39"/>
      <c r="AA53" s="39"/>
      <c r="AB53" s="39">
        <v>0</v>
      </c>
      <c r="AC53" s="39"/>
      <c r="AD53" s="39">
        <v>14</v>
      </c>
      <c r="AE53" s="39"/>
      <c r="AF53" s="39"/>
      <c r="AG53" s="39"/>
      <c r="AH53" s="39">
        <v>0</v>
      </c>
      <c r="AI53" s="39"/>
      <c r="AJ53" s="39"/>
      <c r="AK53" s="39"/>
    </row>
    <row r="54" spans="3:37" ht="20.100000000000001" customHeight="1" x14ac:dyDescent="0.2">
      <c r="D54" s="47" t="s">
        <v>99</v>
      </c>
      <c r="F54" s="48">
        <v>430</v>
      </c>
      <c r="G54" s="49"/>
      <c r="H54" s="49"/>
      <c r="I54" s="49"/>
      <c r="J54" s="48">
        <v>1803</v>
      </c>
      <c r="K54" s="48">
        <v>133</v>
      </c>
      <c r="L54" s="49"/>
      <c r="M54" s="48">
        <v>1936</v>
      </c>
      <c r="N54" s="49"/>
      <c r="O54" s="49"/>
      <c r="P54" s="49"/>
      <c r="Q54" s="48">
        <v>1170</v>
      </c>
      <c r="R54" s="48">
        <v>968</v>
      </c>
      <c r="S54" s="49"/>
      <c r="T54" s="48">
        <v>2138</v>
      </c>
      <c r="U54" s="49"/>
      <c r="V54" s="49"/>
      <c r="W54" s="49"/>
      <c r="X54" s="48">
        <v>193</v>
      </c>
      <c r="Y54" s="49"/>
      <c r="Z54" s="49"/>
      <c r="AA54" s="49"/>
      <c r="AB54" s="48">
        <v>0</v>
      </c>
      <c r="AC54" s="49"/>
      <c r="AD54" s="48">
        <v>35</v>
      </c>
      <c r="AE54" s="49"/>
      <c r="AF54" s="49"/>
      <c r="AG54" s="49"/>
      <c r="AH54" s="48">
        <v>37</v>
      </c>
      <c r="AI54" s="39"/>
      <c r="AJ54" s="39"/>
      <c r="AK54" s="39"/>
    </row>
    <row r="55" spans="3:37" ht="20.100000000000001" customHeight="1" x14ac:dyDescent="0.2">
      <c r="D55" s="2" t="s">
        <v>114</v>
      </c>
      <c r="F55" s="39">
        <v>192</v>
      </c>
      <c r="G55" s="39"/>
      <c r="H55" s="39"/>
      <c r="I55" s="39"/>
      <c r="J55" s="39">
        <v>1714</v>
      </c>
      <c r="K55" s="39">
        <v>127</v>
      </c>
      <c r="L55" s="39"/>
      <c r="M55" s="39">
        <v>1841</v>
      </c>
      <c r="N55" s="39"/>
      <c r="O55" s="39"/>
      <c r="P55" s="39"/>
      <c r="Q55" s="39">
        <v>1044</v>
      </c>
      <c r="R55" s="39">
        <v>770</v>
      </c>
      <c r="S55" s="39"/>
      <c r="T55" s="39">
        <v>1814</v>
      </c>
      <c r="U55" s="39"/>
      <c r="V55" s="39"/>
      <c r="W55" s="39"/>
      <c r="X55" s="39">
        <v>218</v>
      </c>
      <c r="Y55" s="39"/>
      <c r="Z55" s="39"/>
      <c r="AA55" s="39"/>
      <c r="AB55" s="39">
        <v>0</v>
      </c>
      <c r="AC55" s="39"/>
      <c r="AD55" s="39">
        <v>1</v>
      </c>
      <c r="AE55" s="39"/>
      <c r="AF55" s="39"/>
      <c r="AG55" s="39"/>
      <c r="AH55" s="39">
        <v>0</v>
      </c>
      <c r="AI55" s="39"/>
      <c r="AJ55" s="39"/>
      <c r="AK55" s="39"/>
    </row>
    <row r="56" spans="3:37" ht="20.100000000000001" customHeight="1" x14ac:dyDescent="0.2">
      <c r="D56" s="47" t="s">
        <v>115</v>
      </c>
      <c r="F56" s="48">
        <v>426</v>
      </c>
      <c r="G56" s="49"/>
      <c r="H56" s="49"/>
      <c r="I56" s="49"/>
      <c r="J56" s="48">
        <v>1655</v>
      </c>
      <c r="K56" s="48">
        <v>87</v>
      </c>
      <c r="L56" s="49"/>
      <c r="M56" s="48">
        <v>1742</v>
      </c>
      <c r="N56" s="49"/>
      <c r="O56" s="49"/>
      <c r="P56" s="49"/>
      <c r="Q56" s="48">
        <v>812</v>
      </c>
      <c r="R56" s="48">
        <v>976</v>
      </c>
      <c r="S56" s="49"/>
      <c r="T56" s="48">
        <v>1788</v>
      </c>
      <c r="U56" s="49"/>
      <c r="V56" s="49"/>
      <c r="W56" s="49"/>
      <c r="X56" s="48">
        <v>377</v>
      </c>
      <c r="Y56" s="49"/>
      <c r="Z56" s="49"/>
      <c r="AA56" s="49"/>
      <c r="AB56" s="48">
        <v>0</v>
      </c>
      <c r="AC56" s="49"/>
      <c r="AD56" s="48">
        <v>3</v>
      </c>
      <c r="AE56" s="49"/>
      <c r="AF56" s="49"/>
      <c r="AG56" s="49"/>
      <c r="AH56" s="48">
        <v>0</v>
      </c>
      <c r="AI56" s="39"/>
      <c r="AJ56" s="39"/>
      <c r="AK56" s="39"/>
    </row>
    <row r="57" spans="3:37" ht="20.100000000000001" customHeight="1" x14ac:dyDescent="0.2">
      <c r="D57" s="2" t="s">
        <v>102</v>
      </c>
      <c r="F57" s="39">
        <v>263</v>
      </c>
      <c r="G57" s="39"/>
      <c r="H57" s="39"/>
      <c r="I57" s="39"/>
      <c r="J57" s="39">
        <v>1709</v>
      </c>
      <c r="K57" s="39">
        <v>91</v>
      </c>
      <c r="L57" s="39"/>
      <c r="M57" s="39">
        <v>1800</v>
      </c>
      <c r="N57" s="39"/>
      <c r="O57" s="39"/>
      <c r="P57" s="39"/>
      <c r="Q57" s="39">
        <v>812</v>
      </c>
      <c r="R57" s="39">
        <v>970</v>
      </c>
      <c r="S57" s="39"/>
      <c r="T57" s="39">
        <v>1782</v>
      </c>
      <c r="U57" s="39"/>
      <c r="V57" s="39"/>
      <c r="W57" s="39"/>
      <c r="X57" s="39">
        <v>277</v>
      </c>
      <c r="Y57" s="39"/>
      <c r="Z57" s="39"/>
      <c r="AA57" s="39"/>
      <c r="AB57" s="39">
        <v>0</v>
      </c>
      <c r="AC57" s="39"/>
      <c r="AD57" s="39">
        <v>4</v>
      </c>
      <c r="AE57" s="39"/>
      <c r="AF57" s="39"/>
      <c r="AG57" s="39"/>
      <c r="AH57" s="39">
        <v>0</v>
      </c>
      <c r="AI57" s="39"/>
      <c r="AJ57" s="39"/>
      <c r="AK57" s="39"/>
    </row>
    <row r="58" spans="3:37" ht="20.100000000000001" customHeight="1" x14ac:dyDescent="0.2">
      <c r="D58" s="47" t="s">
        <v>103</v>
      </c>
      <c r="F58" s="48">
        <v>360</v>
      </c>
      <c r="G58" s="49"/>
      <c r="H58" s="49"/>
      <c r="I58" s="49"/>
      <c r="J58" s="48">
        <v>1732</v>
      </c>
      <c r="K58" s="48">
        <v>138</v>
      </c>
      <c r="L58" s="49"/>
      <c r="M58" s="48">
        <v>1870</v>
      </c>
      <c r="N58" s="49"/>
      <c r="O58" s="49"/>
      <c r="P58" s="49"/>
      <c r="Q58" s="48">
        <v>914</v>
      </c>
      <c r="R58" s="48">
        <v>1014</v>
      </c>
      <c r="S58" s="49"/>
      <c r="T58" s="48">
        <v>1928</v>
      </c>
      <c r="U58" s="49"/>
      <c r="V58" s="49"/>
      <c r="W58" s="49"/>
      <c r="X58" s="48">
        <v>300</v>
      </c>
      <c r="Y58" s="49"/>
      <c r="Z58" s="49"/>
      <c r="AA58" s="49"/>
      <c r="AB58" s="48">
        <v>0</v>
      </c>
      <c r="AC58" s="49"/>
      <c r="AD58" s="48">
        <v>2</v>
      </c>
      <c r="AE58" s="49"/>
      <c r="AF58" s="49"/>
      <c r="AG58" s="49"/>
      <c r="AH58" s="48">
        <v>154</v>
      </c>
      <c r="AI58" s="39"/>
      <c r="AJ58" s="39"/>
      <c r="AK58" s="39"/>
    </row>
    <row r="59" spans="3:37" ht="20.100000000000001" customHeight="1" x14ac:dyDescent="0.2">
      <c r="D59" s="2" t="s">
        <v>104</v>
      </c>
      <c r="F59" s="39">
        <v>429</v>
      </c>
      <c r="G59" s="39"/>
      <c r="H59" s="39"/>
      <c r="I59" s="39"/>
      <c r="J59" s="39">
        <v>1726</v>
      </c>
      <c r="K59" s="39">
        <v>125</v>
      </c>
      <c r="L59" s="39"/>
      <c r="M59" s="39">
        <v>1851</v>
      </c>
      <c r="N59" s="39"/>
      <c r="O59" s="39"/>
      <c r="P59" s="39"/>
      <c r="Q59" s="39">
        <v>935</v>
      </c>
      <c r="R59" s="39">
        <v>960</v>
      </c>
      <c r="S59" s="39"/>
      <c r="T59" s="39">
        <v>1895</v>
      </c>
      <c r="U59" s="39"/>
      <c r="V59" s="39"/>
      <c r="W59" s="39"/>
      <c r="X59" s="39">
        <v>382</v>
      </c>
      <c r="Y59" s="39"/>
      <c r="Z59" s="39"/>
      <c r="AA59" s="39"/>
      <c r="AB59" s="39">
        <v>0</v>
      </c>
      <c r="AC59" s="39"/>
      <c r="AD59" s="39">
        <v>3</v>
      </c>
      <c r="AE59" s="39"/>
      <c r="AF59" s="39"/>
      <c r="AG59" s="39"/>
      <c r="AH59" s="39">
        <v>0</v>
      </c>
      <c r="AI59" s="39"/>
      <c r="AJ59" s="39"/>
      <c r="AK59" s="39"/>
    </row>
    <row r="60" spans="3:37" ht="20.100000000000001" customHeight="1" x14ac:dyDescent="0.2">
      <c r="D60" s="47" t="s">
        <v>117</v>
      </c>
      <c r="F60" s="48">
        <v>325</v>
      </c>
      <c r="G60" s="49"/>
      <c r="H60" s="49"/>
      <c r="I60" s="49"/>
      <c r="J60" s="48">
        <v>1720</v>
      </c>
      <c r="K60" s="48">
        <v>128</v>
      </c>
      <c r="L60" s="49"/>
      <c r="M60" s="48">
        <v>1848</v>
      </c>
      <c r="N60" s="49"/>
      <c r="O60" s="49"/>
      <c r="P60" s="49"/>
      <c r="Q60" s="48">
        <v>1090</v>
      </c>
      <c r="R60" s="48">
        <v>810</v>
      </c>
      <c r="S60" s="49"/>
      <c r="T60" s="48">
        <v>1900</v>
      </c>
      <c r="U60" s="49"/>
      <c r="V60" s="49"/>
      <c r="W60" s="49"/>
      <c r="X60" s="48">
        <v>271</v>
      </c>
      <c r="Y60" s="49"/>
      <c r="Z60" s="49"/>
      <c r="AA60" s="49"/>
      <c r="AB60" s="48">
        <v>0</v>
      </c>
      <c r="AC60" s="49"/>
      <c r="AD60" s="48">
        <v>2</v>
      </c>
      <c r="AE60" s="49"/>
      <c r="AF60" s="49"/>
      <c r="AG60" s="49"/>
      <c r="AH60" s="48">
        <v>0</v>
      </c>
      <c r="AI60" s="39"/>
      <c r="AJ60" s="39"/>
      <c r="AK60" s="39"/>
    </row>
    <row r="61" spans="3:37" ht="20.100000000000001" customHeight="1" x14ac:dyDescent="0.2">
      <c r="D61" s="2" t="s">
        <v>106</v>
      </c>
      <c r="F61" s="39">
        <v>420</v>
      </c>
      <c r="G61" s="39"/>
      <c r="H61" s="39"/>
      <c r="I61" s="39"/>
      <c r="J61" s="39">
        <v>1606</v>
      </c>
      <c r="K61" s="39">
        <v>58</v>
      </c>
      <c r="L61" s="39"/>
      <c r="M61" s="39">
        <v>1664</v>
      </c>
      <c r="N61" s="39"/>
      <c r="O61" s="39"/>
      <c r="P61" s="39"/>
      <c r="Q61" s="39">
        <v>666</v>
      </c>
      <c r="R61" s="39">
        <v>1031</v>
      </c>
      <c r="S61" s="39"/>
      <c r="T61" s="39">
        <v>1697</v>
      </c>
      <c r="U61" s="39"/>
      <c r="V61" s="39"/>
      <c r="W61" s="39"/>
      <c r="X61" s="39">
        <v>383</v>
      </c>
      <c r="Y61" s="39"/>
      <c r="Z61" s="39"/>
      <c r="AA61" s="39"/>
      <c r="AB61" s="39">
        <v>0</v>
      </c>
      <c r="AC61" s="39"/>
      <c r="AD61" s="39">
        <v>4</v>
      </c>
      <c r="AE61" s="39"/>
      <c r="AF61" s="39"/>
      <c r="AG61" s="39"/>
      <c r="AH61" s="39">
        <v>0</v>
      </c>
      <c r="AI61" s="39"/>
      <c r="AJ61" s="39"/>
      <c r="AK61" s="39"/>
    </row>
    <row r="62" spans="3:37" ht="20.100000000000001" customHeight="1" x14ac:dyDescent="0.2">
      <c r="D62" s="47" t="s">
        <v>107</v>
      </c>
      <c r="F62" s="48">
        <v>443</v>
      </c>
      <c r="G62" s="49"/>
      <c r="H62" s="49"/>
      <c r="I62" s="49"/>
      <c r="J62" s="48">
        <v>1641</v>
      </c>
      <c r="K62" s="48">
        <v>127</v>
      </c>
      <c r="L62" s="49"/>
      <c r="M62" s="48">
        <v>1768</v>
      </c>
      <c r="N62" s="49"/>
      <c r="O62" s="49"/>
      <c r="P62" s="49"/>
      <c r="Q62" s="48">
        <v>923</v>
      </c>
      <c r="R62" s="48">
        <v>1011</v>
      </c>
      <c r="S62" s="49"/>
      <c r="T62" s="48">
        <v>1934</v>
      </c>
      <c r="U62" s="49"/>
      <c r="V62" s="49"/>
      <c r="W62" s="49"/>
      <c r="X62" s="48">
        <v>271</v>
      </c>
      <c r="Y62" s="49"/>
      <c r="Z62" s="49"/>
      <c r="AA62" s="49"/>
      <c r="AB62" s="48">
        <v>0</v>
      </c>
      <c r="AC62" s="49"/>
      <c r="AD62" s="48">
        <v>6</v>
      </c>
      <c r="AE62" s="49"/>
      <c r="AF62" s="49"/>
      <c r="AG62" s="49"/>
      <c r="AH62" s="48">
        <v>0</v>
      </c>
      <c r="AI62" s="39"/>
      <c r="AJ62" s="39"/>
      <c r="AK62" s="39"/>
    </row>
    <row r="63" spans="3:37" ht="20.100000000000001" customHeight="1" x14ac:dyDescent="0.2">
      <c r="D63" s="2" t="s">
        <v>108</v>
      </c>
      <c r="F63" s="39">
        <v>479</v>
      </c>
      <c r="G63" s="39"/>
      <c r="H63" s="39"/>
      <c r="I63" s="39"/>
      <c r="J63" s="39">
        <v>1684</v>
      </c>
      <c r="K63" s="39">
        <v>95</v>
      </c>
      <c r="L63" s="39"/>
      <c r="M63" s="39">
        <v>1779</v>
      </c>
      <c r="N63" s="39"/>
      <c r="O63" s="39"/>
      <c r="P63" s="39"/>
      <c r="Q63" s="39">
        <v>792</v>
      </c>
      <c r="R63" s="39">
        <v>1092</v>
      </c>
      <c r="S63" s="39"/>
      <c r="T63" s="39">
        <v>1884</v>
      </c>
      <c r="U63" s="39"/>
      <c r="V63" s="39"/>
      <c r="W63" s="39"/>
      <c r="X63" s="39">
        <v>354</v>
      </c>
      <c r="Y63" s="39"/>
      <c r="Z63" s="39"/>
      <c r="AA63" s="39"/>
      <c r="AB63" s="39">
        <v>0</v>
      </c>
      <c r="AC63" s="39"/>
      <c r="AD63" s="39">
        <v>20</v>
      </c>
      <c r="AE63" s="39"/>
      <c r="AF63" s="39"/>
      <c r="AG63" s="39"/>
      <c r="AH63" s="39">
        <v>0</v>
      </c>
      <c r="AI63" s="39"/>
      <c r="AJ63" s="39"/>
      <c r="AK63" s="39"/>
    </row>
    <row r="64" spans="3:37" ht="20.100000000000001" customHeight="1" x14ac:dyDescent="0.2">
      <c r="D64" s="47" t="s">
        <v>109</v>
      </c>
      <c r="F64" s="48">
        <v>407</v>
      </c>
      <c r="G64" s="49"/>
      <c r="H64" s="49"/>
      <c r="I64" s="49"/>
      <c r="J64" s="48">
        <v>1709</v>
      </c>
      <c r="K64" s="48">
        <v>70</v>
      </c>
      <c r="L64" s="49"/>
      <c r="M64" s="48">
        <v>1779</v>
      </c>
      <c r="N64" s="49"/>
      <c r="O64" s="49"/>
      <c r="P64" s="49"/>
      <c r="Q64" s="48">
        <v>885</v>
      </c>
      <c r="R64" s="48">
        <v>963</v>
      </c>
      <c r="S64" s="49"/>
      <c r="T64" s="48">
        <v>1848</v>
      </c>
      <c r="U64" s="49"/>
      <c r="V64" s="49"/>
      <c r="W64" s="49"/>
      <c r="X64" s="48">
        <v>338</v>
      </c>
      <c r="Y64" s="49"/>
      <c r="Z64" s="49"/>
      <c r="AA64" s="49"/>
      <c r="AB64" s="48">
        <v>0</v>
      </c>
      <c r="AC64" s="49"/>
      <c r="AD64" s="48">
        <v>0</v>
      </c>
      <c r="AE64" s="49"/>
      <c r="AF64" s="49"/>
      <c r="AG64" s="49"/>
      <c r="AH64" s="48">
        <v>0</v>
      </c>
      <c r="AI64" s="39"/>
      <c r="AJ64" s="39"/>
      <c r="AK64" s="39"/>
    </row>
    <row r="65" spans="1:37" ht="20.100000000000001" customHeight="1" x14ac:dyDescent="0.2">
      <c r="D65" s="2" t="s">
        <v>123</v>
      </c>
      <c r="F65" s="39">
        <v>271</v>
      </c>
      <c r="G65" s="39"/>
      <c r="H65" s="39"/>
      <c r="I65" s="39"/>
      <c r="J65" s="39">
        <v>1868</v>
      </c>
      <c r="K65" s="39">
        <v>94</v>
      </c>
      <c r="L65" s="39"/>
      <c r="M65" s="39">
        <v>1962</v>
      </c>
      <c r="N65" s="39"/>
      <c r="O65" s="39"/>
      <c r="P65" s="39"/>
      <c r="Q65" s="39">
        <v>1063</v>
      </c>
      <c r="R65" s="39">
        <v>849</v>
      </c>
      <c r="S65" s="39"/>
      <c r="T65" s="39">
        <v>1912</v>
      </c>
      <c r="U65" s="39"/>
      <c r="V65" s="39"/>
      <c r="W65" s="39"/>
      <c r="X65" s="39">
        <v>319</v>
      </c>
      <c r="Y65" s="39"/>
      <c r="Z65" s="39"/>
      <c r="AA65" s="39"/>
      <c r="AB65" s="39">
        <v>0</v>
      </c>
      <c r="AC65" s="39"/>
      <c r="AD65" s="39">
        <v>2</v>
      </c>
      <c r="AE65" s="39"/>
      <c r="AF65" s="39"/>
      <c r="AG65" s="39"/>
      <c r="AH65" s="39">
        <v>0</v>
      </c>
      <c r="AI65" s="39"/>
      <c r="AJ65" s="39"/>
      <c r="AK65" s="39"/>
    </row>
    <row r="66" spans="1:37" ht="20.100000000000001" customHeight="1" x14ac:dyDescent="0.2">
      <c r="D66" s="47" t="s">
        <v>118</v>
      </c>
      <c r="F66" s="48">
        <v>217</v>
      </c>
      <c r="G66" s="49"/>
      <c r="H66" s="49"/>
      <c r="I66" s="49"/>
      <c r="J66" s="48">
        <v>1936</v>
      </c>
      <c r="K66" s="48">
        <v>141</v>
      </c>
      <c r="L66" s="49"/>
      <c r="M66" s="48">
        <v>2077</v>
      </c>
      <c r="N66" s="49"/>
      <c r="O66" s="49"/>
      <c r="P66" s="49"/>
      <c r="Q66" s="48">
        <v>1087</v>
      </c>
      <c r="R66" s="48">
        <v>983</v>
      </c>
      <c r="S66" s="49"/>
      <c r="T66" s="48">
        <v>2070</v>
      </c>
      <c r="U66" s="49"/>
      <c r="V66" s="49"/>
      <c r="W66" s="49"/>
      <c r="X66" s="48">
        <v>217</v>
      </c>
      <c r="Y66" s="49"/>
      <c r="Z66" s="49"/>
      <c r="AA66" s="49"/>
      <c r="AB66" s="48">
        <v>0</v>
      </c>
      <c r="AC66" s="49"/>
      <c r="AD66" s="48">
        <v>7</v>
      </c>
      <c r="AE66" s="49"/>
      <c r="AF66" s="49"/>
      <c r="AG66" s="49"/>
      <c r="AH66" s="48">
        <v>0</v>
      </c>
      <c r="AI66" s="39"/>
      <c r="AJ66" s="39"/>
      <c r="AK66" s="39"/>
    </row>
    <row r="67" spans="1:37" ht="20.100000000000001" customHeight="1" x14ac:dyDescent="0.2"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</row>
    <row r="68" spans="1:37" s="1" customFormat="1" ht="20.100000000000001" customHeight="1" x14ac:dyDescent="0.25">
      <c r="A68" s="3"/>
      <c r="B68" s="6"/>
      <c r="C68" s="51" t="s">
        <v>124</v>
      </c>
      <c r="D68" s="52"/>
      <c r="E68" s="5"/>
      <c r="F68" s="53">
        <v>5525</v>
      </c>
      <c r="G68" s="54"/>
      <c r="H68" s="54"/>
      <c r="I68" s="54"/>
      <c r="J68" s="53">
        <v>28084</v>
      </c>
      <c r="K68" s="53">
        <v>1597</v>
      </c>
      <c r="L68" s="54"/>
      <c r="M68" s="53">
        <v>29681</v>
      </c>
      <c r="N68" s="54"/>
      <c r="O68" s="54"/>
      <c r="P68" s="54"/>
      <c r="Q68" s="53">
        <v>14851</v>
      </c>
      <c r="R68" s="53">
        <v>15420</v>
      </c>
      <c r="S68" s="54"/>
      <c r="T68" s="53">
        <v>30271</v>
      </c>
      <c r="U68" s="54"/>
      <c r="V68" s="54"/>
      <c r="W68" s="54"/>
      <c r="X68" s="53">
        <v>4818</v>
      </c>
      <c r="Y68" s="54"/>
      <c r="Z68" s="54"/>
      <c r="AA68" s="54"/>
      <c r="AB68" s="53">
        <v>0</v>
      </c>
      <c r="AC68" s="54"/>
      <c r="AD68" s="53">
        <v>117</v>
      </c>
      <c r="AE68" s="54"/>
      <c r="AF68" s="54"/>
      <c r="AG68" s="54"/>
      <c r="AH68" s="53">
        <v>191</v>
      </c>
      <c r="AI68" s="39"/>
      <c r="AJ68" s="39"/>
      <c r="AK68" s="39"/>
    </row>
    <row r="69" spans="1:37" ht="20.100000000000001" customHeight="1" x14ac:dyDescent="0.2"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</row>
    <row r="70" spans="1:37" ht="20.100000000000001" customHeight="1" x14ac:dyDescent="0.2">
      <c r="C70" s="1" t="s">
        <v>125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</row>
    <row r="71" spans="1:37" ht="20.100000000000001" customHeight="1" x14ac:dyDescent="0.2">
      <c r="D71" s="2" t="s">
        <v>122</v>
      </c>
      <c r="F71" s="39">
        <v>82</v>
      </c>
      <c r="G71" s="39"/>
      <c r="H71" s="39"/>
      <c r="I71" s="39"/>
      <c r="J71" s="39">
        <v>1112</v>
      </c>
      <c r="K71" s="39">
        <v>85</v>
      </c>
      <c r="L71" s="39"/>
      <c r="M71" s="39">
        <f xml:space="preserve"> 1574 - 377</f>
        <v>1197</v>
      </c>
      <c r="N71" s="39"/>
      <c r="O71" s="39"/>
      <c r="P71" s="39"/>
      <c r="Q71" s="39">
        <v>992</v>
      </c>
      <c r="R71" s="39">
        <v>189</v>
      </c>
      <c r="S71" s="39"/>
      <c r="T71" s="39">
        <v>1181</v>
      </c>
      <c r="U71" s="39"/>
      <c r="V71" s="39"/>
      <c r="W71" s="39"/>
      <c r="X71" s="39">
        <v>126</v>
      </c>
      <c r="Y71" s="39"/>
      <c r="Z71" s="39"/>
      <c r="AA71" s="39"/>
      <c r="AB71" s="39">
        <v>377</v>
      </c>
      <c r="AC71" s="39"/>
      <c r="AD71" s="39">
        <v>349</v>
      </c>
      <c r="AE71" s="39"/>
      <c r="AF71" s="39"/>
      <c r="AG71" s="39"/>
      <c r="AH71" s="39">
        <v>0</v>
      </c>
      <c r="AI71" s="39"/>
      <c r="AJ71" s="39"/>
      <c r="AK71" s="39"/>
    </row>
    <row r="72" spans="1:37" ht="20.100000000000001" customHeight="1" x14ac:dyDescent="0.2">
      <c r="D72" s="47" t="s">
        <v>97</v>
      </c>
      <c r="F72" s="48">
        <v>54</v>
      </c>
      <c r="G72" s="49"/>
      <c r="H72" s="49"/>
      <c r="I72" s="49"/>
      <c r="J72" s="48">
        <v>1439</v>
      </c>
      <c r="K72" s="48">
        <v>31</v>
      </c>
      <c r="L72" s="49"/>
      <c r="M72" s="48">
        <v>1470</v>
      </c>
      <c r="N72" s="49"/>
      <c r="O72" s="49"/>
      <c r="P72" s="49"/>
      <c r="Q72" s="48">
        <v>549</v>
      </c>
      <c r="R72" s="48">
        <v>211</v>
      </c>
      <c r="S72" s="49"/>
      <c r="T72" s="48">
        <v>760</v>
      </c>
      <c r="U72" s="49"/>
      <c r="V72" s="49"/>
      <c r="W72" s="49"/>
      <c r="X72" s="48">
        <v>105</v>
      </c>
      <c r="Y72" s="49"/>
      <c r="Z72" s="49"/>
      <c r="AA72" s="49"/>
      <c r="AB72" s="48">
        <v>0</v>
      </c>
      <c r="AC72" s="49"/>
      <c r="AD72" s="48">
        <v>659</v>
      </c>
      <c r="AE72" s="49"/>
      <c r="AF72" s="49"/>
      <c r="AG72" s="49"/>
      <c r="AH72" s="48">
        <v>0</v>
      </c>
      <c r="AI72" s="39"/>
      <c r="AJ72" s="39"/>
      <c r="AK72" s="39"/>
    </row>
    <row r="73" spans="1:37" ht="20.100000000000001" customHeight="1" x14ac:dyDescent="0.2">
      <c r="D73" s="50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39"/>
      <c r="AJ73" s="39"/>
      <c r="AK73" s="39"/>
    </row>
    <row r="74" spans="1:37" s="1" customFormat="1" ht="20.100000000000001" customHeight="1" x14ac:dyDescent="0.25">
      <c r="A74" s="3"/>
      <c r="B74" s="6"/>
      <c r="C74" s="51" t="s">
        <v>126</v>
      </c>
      <c r="D74" s="52"/>
      <c r="E74" s="5"/>
      <c r="F74" s="53">
        <v>136</v>
      </c>
      <c r="G74" s="54"/>
      <c r="H74" s="54"/>
      <c r="I74" s="54"/>
      <c r="J74" s="53">
        <v>2551</v>
      </c>
      <c r="K74" s="53">
        <v>116</v>
      </c>
      <c r="L74" s="54"/>
      <c r="M74" s="53">
        <f xml:space="preserve"> 3044 - 377</f>
        <v>2667</v>
      </c>
      <c r="N74" s="54"/>
      <c r="O74" s="54"/>
      <c r="P74" s="54"/>
      <c r="Q74" s="53">
        <v>1541</v>
      </c>
      <c r="R74" s="53">
        <v>400</v>
      </c>
      <c r="S74" s="54"/>
      <c r="T74" s="53">
        <v>1941</v>
      </c>
      <c r="U74" s="54"/>
      <c r="V74" s="54"/>
      <c r="W74" s="54"/>
      <c r="X74" s="53">
        <v>231</v>
      </c>
      <c r="Y74" s="54"/>
      <c r="Z74" s="54"/>
      <c r="AA74" s="54"/>
      <c r="AB74" s="53">
        <v>377</v>
      </c>
      <c r="AC74" s="54"/>
      <c r="AD74" s="53">
        <v>1008</v>
      </c>
      <c r="AE74" s="54"/>
      <c r="AF74" s="54"/>
      <c r="AG74" s="54"/>
      <c r="AH74" s="53">
        <v>0</v>
      </c>
      <c r="AI74" s="39"/>
      <c r="AJ74" s="39"/>
      <c r="AK74" s="39"/>
    </row>
    <row r="75" spans="1:37" ht="20.100000000000001" customHeight="1" x14ac:dyDescent="0.2"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</row>
    <row r="76" spans="1:37" ht="20.100000000000001" customHeight="1" x14ac:dyDescent="0.2">
      <c r="C76" s="3" t="s">
        <v>127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</row>
    <row r="77" spans="1:37" ht="20.100000000000001" customHeight="1" x14ac:dyDescent="0.2">
      <c r="D77" s="2" t="s">
        <v>96</v>
      </c>
      <c r="F77" s="39">
        <v>267</v>
      </c>
      <c r="G77" s="39"/>
      <c r="H77" s="39"/>
      <c r="I77" s="39"/>
      <c r="J77" s="39">
        <v>1253</v>
      </c>
      <c r="K77" s="39">
        <v>74</v>
      </c>
      <c r="L77" s="39"/>
      <c r="M77" s="39">
        <v>1327</v>
      </c>
      <c r="N77" s="39"/>
      <c r="O77" s="39"/>
      <c r="P77" s="39"/>
      <c r="Q77" s="39">
        <v>691</v>
      </c>
      <c r="R77" s="39">
        <v>717</v>
      </c>
      <c r="S77" s="39"/>
      <c r="T77" s="39">
        <v>1408</v>
      </c>
      <c r="U77" s="39"/>
      <c r="V77" s="39"/>
      <c r="W77" s="39"/>
      <c r="X77" s="39">
        <v>186</v>
      </c>
      <c r="Y77" s="39"/>
      <c r="Z77" s="39"/>
      <c r="AA77" s="39"/>
      <c r="AB77" s="39">
        <v>0</v>
      </c>
      <c r="AC77" s="39"/>
      <c r="AD77" s="39">
        <v>0</v>
      </c>
      <c r="AE77" s="39"/>
      <c r="AF77" s="39"/>
      <c r="AG77" s="39"/>
      <c r="AH77" s="39">
        <v>200</v>
      </c>
      <c r="AI77" s="39"/>
      <c r="AJ77" s="39"/>
      <c r="AK77" s="39"/>
    </row>
    <row r="78" spans="1:37" ht="20.100000000000001" customHeight="1" x14ac:dyDescent="0.2">
      <c r="D78" s="47" t="s">
        <v>97</v>
      </c>
      <c r="F78" s="48">
        <v>268</v>
      </c>
      <c r="G78" s="49"/>
      <c r="H78" s="49"/>
      <c r="I78" s="49"/>
      <c r="J78" s="48">
        <v>1238</v>
      </c>
      <c r="K78" s="48">
        <v>61</v>
      </c>
      <c r="L78" s="49"/>
      <c r="M78" s="48">
        <v>1299</v>
      </c>
      <c r="N78" s="49"/>
      <c r="O78" s="49"/>
      <c r="P78" s="49"/>
      <c r="Q78" s="48">
        <v>580</v>
      </c>
      <c r="R78" s="48">
        <v>767</v>
      </c>
      <c r="S78" s="49"/>
      <c r="T78" s="48">
        <v>1347</v>
      </c>
      <c r="U78" s="49"/>
      <c r="V78" s="49"/>
      <c r="W78" s="49"/>
      <c r="X78" s="48">
        <v>220</v>
      </c>
      <c r="Y78" s="49"/>
      <c r="Z78" s="49"/>
      <c r="AA78" s="49"/>
      <c r="AB78" s="48">
        <v>0</v>
      </c>
      <c r="AC78" s="49"/>
      <c r="AD78" s="48">
        <v>0</v>
      </c>
      <c r="AE78" s="49"/>
      <c r="AF78" s="49"/>
      <c r="AG78" s="49"/>
      <c r="AH78" s="48">
        <v>145</v>
      </c>
      <c r="AI78" s="39"/>
      <c r="AJ78" s="39"/>
      <c r="AK78" s="39"/>
    </row>
    <row r="79" spans="1:37" ht="20.100000000000001" customHeight="1" x14ac:dyDescent="0.2">
      <c r="D79" s="2" t="s">
        <v>113</v>
      </c>
      <c r="F79" s="39">
        <v>178</v>
      </c>
      <c r="G79" s="39"/>
      <c r="H79" s="39"/>
      <c r="I79" s="39"/>
      <c r="J79" s="39">
        <v>1265</v>
      </c>
      <c r="K79" s="39">
        <v>79</v>
      </c>
      <c r="L79" s="39"/>
      <c r="M79" s="39">
        <v>1344</v>
      </c>
      <c r="N79" s="39"/>
      <c r="O79" s="39"/>
      <c r="P79" s="39"/>
      <c r="Q79" s="39">
        <v>753</v>
      </c>
      <c r="R79" s="39">
        <v>535</v>
      </c>
      <c r="S79" s="39"/>
      <c r="T79" s="39">
        <v>1288</v>
      </c>
      <c r="U79" s="39"/>
      <c r="V79" s="39"/>
      <c r="W79" s="39"/>
      <c r="X79" s="39">
        <v>234</v>
      </c>
      <c r="Y79" s="39"/>
      <c r="Z79" s="39"/>
      <c r="AA79" s="39"/>
      <c r="AB79" s="39">
        <v>0</v>
      </c>
      <c r="AC79" s="39"/>
      <c r="AD79" s="39">
        <v>0</v>
      </c>
      <c r="AE79" s="39"/>
      <c r="AF79" s="39"/>
      <c r="AG79" s="39"/>
      <c r="AH79" s="39">
        <v>0</v>
      </c>
      <c r="AI79" s="39"/>
      <c r="AJ79" s="39"/>
      <c r="AK79" s="39"/>
    </row>
    <row r="80" spans="1:37" ht="20.100000000000001" customHeight="1" x14ac:dyDescent="0.2">
      <c r="D80" s="47" t="s">
        <v>99</v>
      </c>
      <c r="F80" s="48">
        <v>198</v>
      </c>
      <c r="G80" s="49"/>
      <c r="H80" s="49"/>
      <c r="I80" s="49"/>
      <c r="J80" s="48">
        <v>1263</v>
      </c>
      <c r="K80" s="48">
        <v>51</v>
      </c>
      <c r="L80" s="49"/>
      <c r="M80" s="48">
        <v>1314</v>
      </c>
      <c r="N80" s="49"/>
      <c r="O80" s="49"/>
      <c r="P80" s="49"/>
      <c r="Q80" s="48">
        <v>612</v>
      </c>
      <c r="R80" s="48">
        <v>691</v>
      </c>
      <c r="S80" s="49"/>
      <c r="T80" s="48">
        <v>1303</v>
      </c>
      <c r="U80" s="49"/>
      <c r="V80" s="49"/>
      <c r="W80" s="49"/>
      <c r="X80" s="48">
        <v>209</v>
      </c>
      <c r="Y80" s="49"/>
      <c r="Z80" s="49"/>
      <c r="AA80" s="49"/>
      <c r="AB80" s="48">
        <v>0</v>
      </c>
      <c r="AC80" s="49"/>
      <c r="AD80" s="48">
        <v>0</v>
      </c>
      <c r="AE80" s="49"/>
      <c r="AF80" s="49"/>
      <c r="AG80" s="49"/>
      <c r="AH80" s="48">
        <v>0</v>
      </c>
      <c r="AI80" s="39"/>
      <c r="AJ80" s="39"/>
      <c r="AK80" s="39"/>
    </row>
    <row r="81" spans="1:37" ht="20.100000000000001" customHeight="1" x14ac:dyDescent="0.2">
      <c r="D81" s="2" t="s">
        <v>114</v>
      </c>
      <c r="F81" s="39">
        <v>255</v>
      </c>
      <c r="G81" s="39"/>
      <c r="H81" s="39"/>
      <c r="I81" s="39"/>
      <c r="J81" s="39">
        <v>1251</v>
      </c>
      <c r="K81" s="39">
        <v>82</v>
      </c>
      <c r="L81" s="39"/>
      <c r="M81" s="39">
        <v>1333</v>
      </c>
      <c r="N81" s="39"/>
      <c r="O81" s="39"/>
      <c r="P81" s="39"/>
      <c r="Q81" s="39">
        <v>639</v>
      </c>
      <c r="R81" s="39">
        <v>709</v>
      </c>
      <c r="S81" s="39"/>
      <c r="T81" s="39">
        <v>1348</v>
      </c>
      <c r="U81" s="39"/>
      <c r="V81" s="39"/>
      <c r="W81" s="39"/>
      <c r="X81" s="39">
        <v>240</v>
      </c>
      <c r="Y81" s="39"/>
      <c r="Z81" s="39"/>
      <c r="AA81" s="39"/>
      <c r="AB81" s="39">
        <v>0</v>
      </c>
      <c r="AC81" s="39"/>
      <c r="AD81" s="39">
        <v>0</v>
      </c>
      <c r="AE81" s="39"/>
      <c r="AF81" s="39"/>
      <c r="AG81" s="39"/>
      <c r="AH81" s="39">
        <v>116</v>
      </c>
      <c r="AI81" s="39"/>
      <c r="AJ81" s="39"/>
      <c r="AK81" s="39"/>
    </row>
    <row r="82" spans="1:37" ht="20.100000000000001" customHeight="1" x14ac:dyDescent="0.2">
      <c r="D82" s="47" t="s">
        <v>115</v>
      </c>
      <c r="F82" s="48">
        <v>239</v>
      </c>
      <c r="G82" s="49"/>
      <c r="H82" s="49"/>
      <c r="I82" s="49"/>
      <c r="J82" s="48">
        <v>1254</v>
      </c>
      <c r="K82" s="48">
        <v>55</v>
      </c>
      <c r="L82" s="49"/>
      <c r="M82" s="48">
        <v>1309</v>
      </c>
      <c r="N82" s="49"/>
      <c r="O82" s="49"/>
      <c r="P82" s="49"/>
      <c r="Q82" s="48">
        <v>651</v>
      </c>
      <c r="R82" s="48">
        <v>620</v>
      </c>
      <c r="S82" s="49"/>
      <c r="T82" s="48">
        <v>1271</v>
      </c>
      <c r="U82" s="49"/>
      <c r="V82" s="49"/>
      <c r="W82" s="49"/>
      <c r="X82" s="48">
        <v>277</v>
      </c>
      <c r="Y82" s="49"/>
      <c r="Z82" s="49"/>
      <c r="AA82" s="49"/>
      <c r="AB82" s="48">
        <v>0</v>
      </c>
      <c r="AC82" s="49"/>
      <c r="AD82" s="48">
        <v>0</v>
      </c>
      <c r="AE82" s="49"/>
      <c r="AF82" s="49"/>
      <c r="AG82" s="49"/>
      <c r="AH82" s="48">
        <v>130</v>
      </c>
      <c r="AI82" s="39"/>
      <c r="AJ82" s="39"/>
      <c r="AK82" s="39"/>
    </row>
    <row r="83" spans="1:37" ht="20.100000000000001" customHeight="1" x14ac:dyDescent="0.2">
      <c r="D83" s="2" t="s">
        <v>116</v>
      </c>
      <c r="F83" s="39">
        <v>339</v>
      </c>
      <c r="G83" s="39"/>
      <c r="H83" s="39"/>
      <c r="I83" s="39"/>
      <c r="J83" s="39">
        <v>1244</v>
      </c>
      <c r="K83" s="39">
        <v>46</v>
      </c>
      <c r="L83" s="39"/>
      <c r="M83" s="39">
        <v>1290</v>
      </c>
      <c r="N83" s="39"/>
      <c r="O83" s="39"/>
      <c r="P83" s="39"/>
      <c r="Q83" s="39">
        <v>589</v>
      </c>
      <c r="R83" s="39">
        <v>724</v>
      </c>
      <c r="S83" s="39"/>
      <c r="T83" s="39">
        <v>1313</v>
      </c>
      <c r="U83" s="39"/>
      <c r="V83" s="39"/>
      <c r="W83" s="39"/>
      <c r="X83" s="39">
        <v>316</v>
      </c>
      <c r="Y83" s="39"/>
      <c r="Z83" s="39"/>
      <c r="AA83" s="39"/>
      <c r="AB83" s="39">
        <v>0</v>
      </c>
      <c r="AC83" s="39"/>
      <c r="AD83" s="39">
        <v>0</v>
      </c>
      <c r="AE83" s="39"/>
      <c r="AF83" s="39"/>
      <c r="AG83" s="39"/>
      <c r="AH83" s="39">
        <v>253</v>
      </c>
      <c r="AI83" s="39"/>
      <c r="AJ83" s="39"/>
      <c r="AK83" s="39"/>
    </row>
    <row r="84" spans="1:37" ht="20.100000000000001" customHeight="1" x14ac:dyDescent="0.2">
      <c r="D84" s="47" t="s">
        <v>103</v>
      </c>
      <c r="F84" s="48">
        <v>189</v>
      </c>
      <c r="G84" s="49"/>
      <c r="H84" s="49"/>
      <c r="I84" s="49"/>
      <c r="J84" s="48">
        <v>1249</v>
      </c>
      <c r="K84" s="48">
        <v>69</v>
      </c>
      <c r="L84" s="49"/>
      <c r="M84" s="48">
        <v>1318</v>
      </c>
      <c r="N84" s="49"/>
      <c r="O84" s="49"/>
      <c r="P84" s="49"/>
      <c r="Q84" s="48">
        <v>681</v>
      </c>
      <c r="R84" s="48">
        <v>654</v>
      </c>
      <c r="S84" s="49"/>
      <c r="T84" s="48">
        <v>1335</v>
      </c>
      <c r="U84" s="49"/>
      <c r="V84" s="49"/>
      <c r="W84" s="49"/>
      <c r="X84" s="48">
        <v>172</v>
      </c>
      <c r="Y84" s="49"/>
      <c r="Z84" s="49"/>
      <c r="AA84" s="49"/>
      <c r="AB84" s="48">
        <v>0</v>
      </c>
      <c r="AC84" s="49"/>
      <c r="AD84" s="48">
        <v>0</v>
      </c>
      <c r="AE84" s="49"/>
      <c r="AF84" s="49"/>
      <c r="AG84" s="49"/>
      <c r="AH84" s="48">
        <v>0</v>
      </c>
      <c r="AI84" s="39"/>
      <c r="AJ84" s="39"/>
      <c r="AK84" s="39"/>
    </row>
    <row r="85" spans="1:37" ht="20.100000000000001" customHeight="1" x14ac:dyDescent="0.2">
      <c r="D85" s="2" t="s">
        <v>104</v>
      </c>
      <c r="F85" s="39">
        <v>252</v>
      </c>
      <c r="G85" s="39"/>
      <c r="H85" s="39"/>
      <c r="I85" s="39"/>
      <c r="J85" s="39">
        <v>1244</v>
      </c>
      <c r="K85" s="39">
        <v>67</v>
      </c>
      <c r="L85" s="39"/>
      <c r="M85" s="39">
        <v>1311</v>
      </c>
      <c r="N85" s="39"/>
      <c r="O85" s="39"/>
      <c r="P85" s="39"/>
      <c r="Q85" s="39">
        <v>708</v>
      </c>
      <c r="R85" s="39">
        <v>564</v>
      </c>
      <c r="S85" s="39"/>
      <c r="T85" s="39">
        <v>1272</v>
      </c>
      <c r="U85" s="39"/>
      <c r="V85" s="39"/>
      <c r="W85" s="39"/>
      <c r="X85" s="39">
        <v>291</v>
      </c>
      <c r="Y85" s="39"/>
      <c r="Z85" s="39"/>
      <c r="AA85" s="39"/>
      <c r="AB85" s="39">
        <v>0</v>
      </c>
      <c r="AC85" s="39"/>
      <c r="AD85" s="39">
        <v>0</v>
      </c>
      <c r="AE85" s="39"/>
      <c r="AF85" s="39"/>
      <c r="AG85" s="39"/>
      <c r="AH85" s="39">
        <v>0</v>
      </c>
      <c r="AI85" s="39"/>
      <c r="AJ85" s="39"/>
      <c r="AK85" s="39"/>
    </row>
    <row r="86" spans="1:37" ht="20.100000000000001" customHeight="1" x14ac:dyDescent="0.2">
      <c r="D86" s="47" t="s">
        <v>117</v>
      </c>
      <c r="F86" s="48">
        <v>249</v>
      </c>
      <c r="G86" s="49"/>
      <c r="H86" s="49"/>
      <c r="I86" s="49"/>
      <c r="J86" s="48">
        <v>1242</v>
      </c>
      <c r="K86" s="48">
        <v>82</v>
      </c>
      <c r="L86" s="49"/>
      <c r="M86" s="48">
        <v>1324</v>
      </c>
      <c r="N86" s="49"/>
      <c r="O86" s="49"/>
      <c r="P86" s="49"/>
      <c r="Q86" s="48">
        <v>640</v>
      </c>
      <c r="R86" s="48">
        <v>796</v>
      </c>
      <c r="S86" s="49"/>
      <c r="T86" s="48">
        <v>1436</v>
      </c>
      <c r="U86" s="49"/>
      <c r="V86" s="49"/>
      <c r="W86" s="49"/>
      <c r="X86" s="48">
        <v>137</v>
      </c>
      <c r="Y86" s="49"/>
      <c r="Z86" s="49"/>
      <c r="AA86" s="49"/>
      <c r="AB86" s="48">
        <v>0</v>
      </c>
      <c r="AC86" s="49"/>
      <c r="AD86" s="48">
        <v>0</v>
      </c>
      <c r="AE86" s="49"/>
      <c r="AF86" s="49"/>
      <c r="AG86" s="49"/>
      <c r="AH86" s="48">
        <v>0</v>
      </c>
      <c r="AI86" s="39"/>
      <c r="AJ86" s="39"/>
      <c r="AK86" s="39"/>
    </row>
    <row r="87" spans="1:37" ht="20.100000000000001" customHeight="1" x14ac:dyDescent="0.2">
      <c r="D87" s="2" t="s">
        <v>106</v>
      </c>
      <c r="F87" s="39">
        <v>259</v>
      </c>
      <c r="G87" s="39"/>
      <c r="H87" s="39"/>
      <c r="I87" s="39"/>
      <c r="J87" s="39">
        <v>1254</v>
      </c>
      <c r="K87" s="39">
        <v>45</v>
      </c>
      <c r="L87" s="39"/>
      <c r="M87" s="39">
        <v>1299</v>
      </c>
      <c r="N87" s="39"/>
      <c r="O87" s="39"/>
      <c r="P87" s="39"/>
      <c r="Q87" s="39">
        <v>717</v>
      </c>
      <c r="R87" s="39">
        <v>611</v>
      </c>
      <c r="S87" s="39"/>
      <c r="T87" s="39">
        <v>1328</v>
      </c>
      <c r="U87" s="39"/>
      <c r="V87" s="39"/>
      <c r="W87" s="39"/>
      <c r="X87" s="39">
        <v>230</v>
      </c>
      <c r="Y87" s="39"/>
      <c r="Z87" s="39"/>
      <c r="AA87" s="39"/>
      <c r="AB87" s="39">
        <v>0</v>
      </c>
      <c r="AC87" s="39"/>
      <c r="AD87" s="39">
        <v>0</v>
      </c>
      <c r="AE87" s="39"/>
      <c r="AF87" s="39"/>
      <c r="AG87" s="39"/>
      <c r="AH87" s="39">
        <v>109</v>
      </c>
      <c r="AI87" s="39"/>
      <c r="AJ87" s="39"/>
      <c r="AK87" s="39"/>
    </row>
    <row r="88" spans="1:37" ht="20.100000000000001" customHeight="1" x14ac:dyDescent="0.2">
      <c r="D88" s="47" t="s">
        <v>107</v>
      </c>
      <c r="F88" s="48">
        <v>193</v>
      </c>
      <c r="G88" s="49"/>
      <c r="H88" s="49"/>
      <c r="I88" s="49"/>
      <c r="J88" s="48">
        <v>1271</v>
      </c>
      <c r="K88" s="48">
        <v>66</v>
      </c>
      <c r="L88" s="49"/>
      <c r="M88" s="48">
        <v>1337</v>
      </c>
      <c r="N88" s="49"/>
      <c r="O88" s="49"/>
      <c r="P88" s="49"/>
      <c r="Q88" s="48">
        <v>826</v>
      </c>
      <c r="R88" s="48">
        <v>557</v>
      </c>
      <c r="S88" s="49"/>
      <c r="T88" s="48">
        <v>1383</v>
      </c>
      <c r="U88" s="49"/>
      <c r="V88" s="49"/>
      <c r="W88" s="49"/>
      <c r="X88" s="48">
        <v>147</v>
      </c>
      <c r="Y88" s="49"/>
      <c r="Z88" s="49"/>
      <c r="AA88" s="49"/>
      <c r="AB88" s="48">
        <v>0</v>
      </c>
      <c r="AC88" s="49"/>
      <c r="AD88" s="48">
        <v>0</v>
      </c>
      <c r="AE88" s="49"/>
      <c r="AF88" s="49"/>
      <c r="AG88" s="49"/>
      <c r="AH88" s="48">
        <v>0</v>
      </c>
      <c r="AI88" s="39"/>
      <c r="AJ88" s="39"/>
      <c r="AK88" s="39"/>
    </row>
    <row r="89" spans="1:37" ht="20.100000000000001" customHeight="1" x14ac:dyDescent="0.2">
      <c r="D89" s="2" t="s">
        <v>108</v>
      </c>
      <c r="F89" s="39">
        <v>368</v>
      </c>
      <c r="G89" s="39"/>
      <c r="H89" s="39"/>
      <c r="I89" s="39"/>
      <c r="J89" s="39">
        <v>1232</v>
      </c>
      <c r="K89" s="39">
        <v>98</v>
      </c>
      <c r="L89" s="39"/>
      <c r="M89" s="39">
        <v>1330</v>
      </c>
      <c r="N89" s="39"/>
      <c r="O89" s="39"/>
      <c r="P89" s="39"/>
      <c r="Q89" s="39">
        <v>747</v>
      </c>
      <c r="R89" s="39">
        <v>671</v>
      </c>
      <c r="S89" s="39"/>
      <c r="T89" s="39">
        <v>1418</v>
      </c>
      <c r="U89" s="39"/>
      <c r="V89" s="39"/>
      <c r="W89" s="39"/>
      <c r="X89" s="39">
        <v>280</v>
      </c>
      <c r="Y89" s="39"/>
      <c r="Z89" s="39"/>
      <c r="AA89" s="39"/>
      <c r="AB89" s="39">
        <v>0</v>
      </c>
      <c r="AC89" s="39"/>
      <c r="AD89" s="39">
        <v>0</v>
      </c>
      <c r="AE89" s="39"/>
      <c r="AF89" s="39"/>
      <c r="AG89" s="39"/>
      <c r="AH89" s="39">
        <v>410</v>
      </c>
      <c r="AI89" s="39"/>
      <c r="AJ89" s="39"/>
      <c r="AK89" s="39"/>
    </row>
    <row r="90" spans="1:37" ht="20.100000000000001" customHeight="1" x14ac:dyDescent="0.2">
      <c r="D90" s="47" t="s">
        <v>128</v>
      </c>
      <c r="F90" s="48">
        <v>150</v>
      </c>
      <c r="G90" s="49"/>
      <c r="H90" s="49"/>
      <c r="I90" s="49"/>
      <c r="J90" s="48">
        <v>1262</v>
      </c>
      <c r="K90" s="48">
        <v>68</v>
      </c>
      <c r="L90" s="49"/>
      <c r="M90" s="48">
        <v>1330</v>
      </c>
      <c r="N90" s="49"/>
      <c r="O90" s="49"/>
      <c r="P90" s="49"/>
      <c r="Q90" s="48">
        <v>729</v>
      </c>
      <c r="R90" s="48">
        <v>600</v>
      </c>
      <c r="S90" s="49"/>
      <c r="T90" s="48">
        <v>1329</v>
      </c>
      <c r="U90" s="49"/>
      <c r="V90" s="49"/>
      <c r="W90" s="49"/>
      <c r="X90" s="48">
        <v>151</v>
      </c>
      <c r="Y90" s="49"/>
      <c r="Z90" s="49"/>
      <c r="AA90" s="49"/>
      <c r="AB90" s="48">
        <v>0</v>
      </c>
      <c r="AC90" s="49"/>
      <c r="AD90" s="48">
        <v>0</v>
      </c>
      <c r="AE90" s="49"/>
      <c r="AF90" s="49"/>
      <c r="AG90" s="49"/>
      <c r="AH90" s="48">
        <v>0</v>
      </c>
      <c r="AI90" s="39"/>
      <c r="AJ90" s="39"/>
      <c r="AK90" s="39"/>
    </row>
    <row r="91" spans="1:37" ht="20.100000000000001" customHeight="1" x14ac:dyDescent="0.2"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</row>
    <row r="92" spans="1:37" s="1" customFormat="1" ht="20.100000000000001" customHeight="1" x14ac:dyDescent="0.25">
      <c r="A92" s="3"/>
      <c r="B92" s="6"/>
      <c r="C92" s="51" t="s">
        <v>129</v>
      </c>
      <c r="D92" s="52"/>
      <c r="E92" s="5"/>
      <c r="F92" s="53">
        <v>3404</v>
      </c>
      <c r="G92" s="54"/>
      <c r="H92" s="54"/>
      <c r="I92" s="54"/>
      <c r="J92" s="53">
        <v>17522</v>
      </c>
      <c r="K92" s="53">
        <v>943</v>
      </c>
      <c r="L92" s="54"/>
      <c r="M92" s="53">
        <v>18465</v>
      </c>
      <c r="N92" s="54"/>
      <c r="O92" s="54"/>
      <c r="P92" s="54"/>
      <c r="Q92" s="53">
        <v>9563</v>
      </c>
      <c r="R92" s="53">
        <v>9216</v>
      </c>
      <c r="S92" s="54"/>
      <c r="T92" s="53">
        <v>18779</v>
      </c>
      <c r="U92" s="54"/>
      <c r="V92" s="54"/>
      <c r="W92" s="54"/>
      <c r="X92" s="53">
        <v>3090</v>
      </c>
      <c r="Y92" s="54"/>
      <c r="Z92" s="54"/>
      <c r="AA92" s="54"/>
      <c r="AB92" s="53">
        <v>0</v>
      </c>
      <c r="AC92" s="54"/>
      <c r="AD92" s="53">
        <v>0</v>
      </c>
      <c r="AE92" s="54"/>
      <c r="AF92" s="54"/>
      <c r="AG92" s="54"/>
      <c r="AH92" s="53">
        <v>1363</v>
      </c>
      <c r="AI92" s="39"/>
      <c r="AJ92" s="39"/>
      <c r="AK92" s="39"/>
    </row>
    <row r="93" spans="1:37" ht="20.100000000000001" customHeight="1" x14ac:dyDescent="0.2"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</row>
    <row r="94" spans="1:37" ht="20.100000000000001" customHeight="1" x14ac:dyDescent="0.2">
      <c r="C94" s="3" t="s">
        <v>130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</row>
    <row r="95" spans="1:37" ht="20.100000000000001" customHeight="1" x14ac:dyDescent="0.2">
      <c r="D95" s="2" t="s">
        <v>131</v>
      </c>
      <c r="F95" s="39">
        <v>0</v>
      </c>
      <c r="G95" s="39"/>
      <c r="H95" s="39"/>
      <c r="I95" s="39"/>
      <c r="J95" s="39">
        <v>0</v>
      </c>
      <c r="K95" s="39">
        <v>0</v>
      </c>
      <c r="L95" s="39"/>
      <c r="M95" s="39">
        <v>0</v>
      </c>
      <c r="N95" s="39"/>
      <c r="O95" s="39"/>
      <c r="P95" s="39"/>
      <c r="Q95" s="39">
        <v>0</v>
      </c>
      <c r="R95" s="39">
        <v>0</v>
      </c>
      <c r="S95" s="39"/>
      <c r="T95" s="39">
        <v>0</v>
      </c>
      <c r="U95" s="39"/>
      <c r="V95" s="39"/>
      <c r="W95" s="39"/>
      <c r="X95" s="39">
        <v>0</v>
      </c>
      <c r="Y95" s="39"/>
      <c r="Z95" s="39"/>
      <c r="AA95" s="39"/>
      <c r="AB95" s="39">
        <v>0</v>
      </c>
      <c r="AC95" s="39"/>
      <c r="AD95" s="39">
        <v>0</v>
      </c>
      <c r="AE95" s="39"/>
      <c r="AF95" s="39"/>
      <c r="AG95" s="39"/>
      <c r="AH95" s="39">
        <v>0</v>
      </c>
      <c r="AI95" s="39"/>
      <c r="AJ95" s="39"/>
      <c r="AK95" s="39"/>
    </row>
    <row r="96" spans="1:37" ht="20.100000000000001" customHeight="1" x14ac:dyDescent="0.2">
      <c r="D96" s="47" t="s">
        <v>132</v>
      </c>
      <c r="F96" s="48">
        <v>0</v>
      </c>
      <c r="G96" s="49"/>
      <c r="H96" s="49"/>
      <c r="I96" s="49"/>
      <c r="J96" s="48">
        <v>0</v>
      </c>
      <c r="K96" s="48">
        <v>0</v>
      </c>
      <c r="L96" s="49"/>
      <c r="M96" s="48">
        <v>0</v>
      </c>
      <c r="N96" s="49"/>
      <c r="O96" s="49"/>
      <c r="P96" s="49"/>
      <c r="Q96" s="48">
        <v>0</v>
      </c>
      <c r="R96" s="48">
        <v>0</v>
      </c>
      <c r="S96" s="49"/>
      <c r="T96" s="48">
        <v>0</v>
      </c>
      <c r="U96" s="49"/>
      <c r="V96" s="49"/>
      <c r="W96" s="49"/>
      <c r="X96" s="48">
        <v>0</v>
      </c>
      <c r="Y96" s="49"/>
      <c r="Z96" s="49"/>
      <c r="AA96" s="49"/>
      <c r="AB96" s="48">
        <v>0</v>
      </c>
      <c r="AC96" s="49"/>
      <c r="AD96" s="48">
        <v>0</v>
      </c>
      <c r="AE96" s="49"/>
      <c r="AF96" s="49"/>
      <c r="AG96" s="49"/>
      <c r="AH96" s="48">
        <v>0</v>
      </c>
      <c r="AI96" s="39"/>
      <c r="AJ96" s="39"/>
      <c r="AK96" s="39"/>
    </row>
    <row r="97" spans="1:37" ht="20.100000000000001" customHeight="1" x14ac:dyDescent="0.2"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</row>
    <row r="98" spans="1:37" ht="20.100000000000001" customHeight="1" x14ac:dyDescent="0.25">
      <c r="C98" s="51" t="s">
        <v>133</v>
      </c>
      <c r="D98" s="52"/>
      <c r="F98" s="53">
        <v>0</v>
      </c>
      <c r="G98" s="54"/>
      <c r="H98" s="54"/>
      <c r="I98" s="54"/>
      <c r="J98" s="53">
        <v>0</v>
      </c>
      <c r="K98" s="53">
        <v>0</v>
      </c>
      <c r="L98" s="54"/>
      <c r="M98" s="53">
        <v>0</v>
      </c>
      <c r="N98" s="54"/>
      <c r="O98" s="54"/>
      <c r="P98" s="54"/>
      <c r="Q98" s="53">
        <v>0</v>
      </c>
      <c r="R98" s="53">
        <v>0</v>
      </c>
      <c r="S98" s="54"/>
      <c r="T98" s="53">
        <v>0</v>
      </c>
      <c r="U98" s="54"/>
      <c r="V98" s="54"/>
      <c r="W98" s="54"/>
      <c r="X98" s="53">
        <v>0</v>
      </c>
      <c r="Y98" s="54"/>
      <c r="Z98" s="54"/>
      <c r="AA98" s="54"/>
      <c r="AB98" s="53">
        <v>0</v>
      </c>
      <c r="AC98" s="54"/>
      <c r="AD98" s="53">
        <v>0</v>
      </c>
      <c r="AE98" s="54"/>
      <c r="AF98" s="54"/>
      <c r="AG98" s="54"/>
      <c r="AH98" s="53">
        <v>0</v>
      </c>
      <c r="AI98" s="39"/>
      <c r="AJ98" s="39"/>
      <c r="AK98" s="39"/>
    </row>
    <row r="99" spans="1:37" ht="20.100000000000001" customHeight="1" x14ac:dyDescent="0.2"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</row>
    <row r="100" spans="1:37" ht="20.100000000000001" customHeight="1" x14ac:dyDescent="0.2">
      <c r="C100" s="3" t="s">
        <v>134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</row>
    <row r="101" spans="1:37" ht="20.100000000000001" customHeight="1" x14ac:dyDescent="0.2">
      <c r="D101" s="2" t="s">
        <v>122</v>
      </c>
      <c r="F101" s="39">
        <v>183</v>
      </c>
      <c r="G101" s="39"/>
      <c r="H101" s="39"/>
      <c r="I101" s="39"/>
      <c r="J101" s="39">
        <v>2357</v>
      </c>
      <c r="K101" s="39">
        <v>104</v>
      </c>
      <c r="L101" s="39"/>
      <c r="M101" s="39">
        <v>2461</v>
      </c>
      <c r="N101" s="39"/>
      <c r="O101" s="39"/>
      <c r="P101" s="39"/>
      <c r="Q101" s="39">
        <v>933</v>
      </c>
      <c r="R101" s="39">
        <v>1487</v>
      </c>
      <c r="S101" s="39"/>
      <c r="T101" s="39">
        <v>2420</v>
      </c>
      <c r="U101" s="39"/>
      <c r="V101" s="39"/>
      <c r="W101" s="39"/>
      <c r="X101" s="39">
        <v>224</v>
      </c>
      <c r="Y101" s="39"/>
      <c r="Z101" s="39"/>
      <c r="AA101" s="39"/>
      <c r="AB101" s="39">
        <v>0</v>
      </c>
      <c r="AC101" s="39"/>
      <c r="AD101" s="39">
        <v>0</v>
      </c>
      <c r="AE101" s="39"/>
      <c r="AF101" s="39"/>
      <c r="AG101" s="39"/>
      <c r="AH101" s="39">
        <v>0</v>
      </c>
      <c r="AI101" s="39"/>
      <c r="AJ101" s="39"/>
      <c r="AK101" s="39"/>
    </row>
    <row r="102" spans="1:37" ht="20.100000000000001" customHeight="1" x14ac:dyDescent="0.2">
      <c r="D102" s="47" t="s">
        <v>135</v>
      </c>
      <c r="F102" s="48">
        <v>226</v>
      </c>
      <c r="G102" s="49"/>
      <c r="H102" s="49"/>
      <c r="I102" s="49"/>
      <c r="J102" s="48">
        <v>2344</v>
      </c>
      <c r="K102" s="48">
        <v>71</v>
      </c>
      <c r="L102" s="49"/>
      <c r="M102" s="48">
        <v>2415</v>
      </c>
      <c r="N102" s="49"/>
      <c r="O102" s="49"/>
      <c r="P102" s="49"/>
      <c r="Q102" s="48">
        <v>946</v>
      </c>
      <c r="R102" s="48">
        <v>1490</v>
      </c>
      <c r="S102" s="49"/>
      <c r="T102" s="48">
        <v>2436</v>
      </c>
      <c r="U102" s="49"/>
      <c r="V102" s="49"/>
      <c r="W102" s="49"/>
      <c r="X102" s="48">
        <v>205</v>
      </c>
      <c r="Y102" s="49"/>
      <c r="Z102" s="49"/>
      <c r="AA102" s="49"/>
      <c r="AB102" s="48">
        <v>0</v>
      </c>
      <c r="AC102" s="49"/>
      <c r="AD102" s="48">
        <v>0</v>
      </c>
      <c r="AE102" s="49"/>
      <c r="AF102" s="49"/>
      <c r="AG102" s="49"/>
      <c r="AH102" s="48">
        <v>0</v>
      </c>
      <c r="AI102" s="39"/>
      <c r="AJ102" s="39"/>
      <c r="AK102" s="39"/>
    </row>
    <row r="103" spans="1:37" ht="20.100000000000001" customHeight="1" x14ac:dyDescent="0.2">
      <c r="D103" s="2" t="s">
        <v>98</v>
      </c>
      <c r="F103" s="39">
        <v>233</v>
      </c>
      <c r="G103" s="39"/>
      <c r="H103" s="39"/>
      <c r="I103" s="39"/>
      <c r="J103" s="39">
        <v>2342</v>
      </c>
      <c r="K103" s="39">
        <v>50</v>
      </c>
      <c r="L103" s="39"/>
      <c r="M103" s="39">
        <v>2392</v>
      </c>
      <c r="N103" s="39"/>
      <c r="O103" s="39"/>
      <c r="P103" s="39"/>
      <c r="Q103" s="39">
        <v>628</v>
      </c>
      <c r="R103" s="39">
        <v>1788</v>
      </c>
      <c r="S103" s="39"/>
      <c r="T103" s="39">
        <v>2416</v>
      </c>
      <c r="U103" s="39"/>
      <c r="V103" s="39"/>
      <c r="W103" s="39"/>
      <c r="X103" s="39">
        <v>209</v>
      </c>
      <c r="Y103" s="39"/>
      <c r="Z103" s="39"/>
      <c r="AA103" s="39"/>
      <c r="AB103" s="39">
        <v>0</v>
      </c>
      <c r="AC103" s="39"/>
      <c r="AD103" s="39">
        <v>0</v>
      </c>
      <c r="AE103" s="39"/>
      <c r="AF103" s="39"/>
      <c r="AG103" s="39"/>
      <c r="AH103" s="39">
        <v>0</v>
      </c>
      <c r="AI103" s="39"/>
      <c r="AJ103" s="39"/>
      <c r="AK103" s="39"/>
    </row>
    <row r="104" spans="1:37" ht="20.100000000000001" customHeight="1" x14ac:dyDescent="0.2">
      <c r="D104" s="47" t="s">
        <v>136</v>
      </c>
      <c r="F104" s="48">
        <v>195</v>
      </c>
      <c r="G104" s="49"/>
      <c r="H104" s="49"/>
      <c r="I104" s="49"/>
      <c r="J104" s="48">
        <v>2350</v>
      </c>
      <c r="K104" s="48">
        <v>40</v>
      </c>
      <c r="L104" s="49"/>
      <c r="M104" s="48">
        <v>2390</v>
      </c>
      <c r="N104" s="49"/>
      <c r="O104" s="49"/>
      <c r="P104" s="49"/>
      <c r="Q104" s="48">
        <v>648</v>
      </c>
      <c r="R104" s="48">
        <v>1780</v>
      </c>
      <c r="S104" s="49"/>
      <c r="T104" s="48">
        <v>2428</v>
      </c>
      <c r="U104" s="49"/>
      <c r="V104" s="49"/>
      <c r="W104" s="49"/>
      <c r="X104" s="48">
        <v>157</v>
      </c>
      <c r="Y104" s="49"/>
      <c r="Z104" s="49"/>
      <c r="AA104" s="49"/>
      <c r="AB104" s="48">
        <v>0</v>
      </c>
      <c r="AC104" s="49"/>
      <c r="AD104" s="48">
        <v>0</v>
      </c>
      <c r="AE104" s="49"/>
      <c r="AF104" s="49"/>
      <c r="AG104" s="49"/>
      <c r="AH104" s="48">
        <v>0</v>
      </c>
      <c r="AI104" s="39"/>
      <c r="AJ104" s="39"/>
      <c r="AK104" s="39"/>
    </row>
    <row r="105" spans="1:37" ht="20.100000000000001" customHeight="1" x14ac:dyDescent="0.2">
      <c r="D105" s="2" t="s">
        <v>114</v>
      </c>
      <c r="F105" s="39">
        <v>211</v>
      </c>
      <c r="G105" s="39"/>
      <c r="H105" s="39"/>
      <c r="I105" s="39"/>
      <c r="J105" s="39">
        <v>2261</v>
      </c>
      <c r="K105" s="39">
        <v>40</v>
      </c>
      <c r="L105" s="39"/>
      <c r="M105" s="39">
        <v>2301</v>
      </c>
      <c r="N105" s="39"/>
      <c r="O105" s="39"/>
      <c r="P105" s="39"/>
      <c r="Q105" s="39">
        <v>737</v>
      </c>
      <c r="R105" s="39">
        <v>1538</v>
      </c>
      <c r="S105" s="39"/>
      <c r="T105" s="39">
        <v>2275</v>
      </c>
      <c r="U105" s="39"/>
      <c r="V105" s="39"/>
      <c r="W105" s="39"/>
      <c r="X105" s="39">
        <v>237</v>
      </c>
      <c r="Y105" s="39"/>
      <c r="Z105" s="39"/>
      <c r="AA105" s="39"/>
      <c r="AB105" s="39">
        <v>0</v>
      </c>
      <c r="AC105" s="39"/>
      <c r="AD105" s="39">
        <v>0</v>
      </c>
      <c r="AE105" s="39"/>
      <c r="AF105" s="39"/>
      <c r="AG105" s="39"/>
      <c r="AH105" s="39">
        <v>0</v>
      </c>
      <c r="AI105" s="39"/>
      <c r="AJ105" s="39"/>
      <c r="AK105" s="39"/>
    </row>
    <row r="106" spans="1:37" ht="20.100000000000001" customHeight="1" x14ac:dyDescent="0.2">
      <c r="D106" s="47" t="s">
        <v>101</v>
      </c>
      <c r="F106" s="48">
        <v>258</v>
      </c>
      <c r="G106" s="49"/>
      <c r="H106" s="49"/>
      <c r="I106" s="49"/>
      <c r="J106" s="48">
        <v>2356</v>
      </c>
      <c r="K106" s="48">
        <v>62</v>
      </c>
      <c r="L106" s="49"/>
      <c r="M106" s="48">
        <v>2418</v>
      </c>
      <c r="N106" s="49"/>
      <c r="O106" s="49"/>
      <c r="P106" s="49"/>
      <c r="Q106" s="48">
        <v>783</v>
      </c>
      <c r="R106" s="48">
        <v>1653</v>
      </c>
      <c r="S106" s="49"/>
      <c r="T106" s="48">
        <v>2436</v>
      </c>
      <c r="U106" s="49"/>
      <c r="V106" s="49"/>
      <c r="W106" s="49"/>
      <c r="X106" s="48">
        <v>240</v>
      </c>
      <c r="Y106" s="49"/>
      <c r="Z106" s="49"/>
      <c r="AA106" s="49"/>
      <c r="AB106" s="48">
        <v>0</v>
      </c>
      <c r="AC106" s="49"/>
      <c r="AD106" s="48">
        <v>0</v>
      </c>
      <c r="AE106" s="49"/>
      <c r="AF106" s="49"/>
      <c r="AG106" s="49"/>
      <c r="AH106" s="48">
        <v>0</v>
      </c>
      <c r="AI106" s="39"/>
      <c r="AJ106" s="39"/>
      <c r="AK106" s="39"/>
    </row>
    <row r="107" spans="1:37" ht="20.100000000000001" customHeight="1" x14ac:dyDescent="0.2">
      <c r="D107" s="50" t="s">
        <v>116</v>
      </c>
      <c r="F107" s="49">
        <v>191</v>
      </c>
      <c r="G107" s="49"/>
      <c r="H107" s="49"/>
      <c r="I107" s="49"/>
      <c r="J107" s="49">
        <v>2354</v>
      </c>
      <c r="K107" s="49">
        <v>41</v>
      </c>
      <c r="L107" s="49"/>
      <c r="M107" s="49">
        <v>2395</v>
      </c>
      <c r="N107" s="49"/>
      <c r="O107" s="49"/>
      <c r="P107" s="49"/>
      <c r="Q107" s="49">
        <v>606</v>
      </c>
      <c r="R107" s="49">
        <v>1810</v>
      </c>
      <c r="S107" s="49"/>
      <c r="T107" s="49">
        <v>2416</v>
      </c>
      <c r="U107" s="49"/>
      <c r="V107" s="49"/>
      <c r="W107" s="49"/>
      <c r="X107" s="49">
        <v>170</v>
      </c>
      <c r="Y107" s="49"/>
      <c r="Z107" s="49"/>
      <c r="AA107" s="49"/>
      <c r="AB107" s="49">
        <v>0</v>
      </c>
      <c r="AC107" s="49"/>
      <c r="AD107" s="49">
        <v>0</v>
      </c>
      <c r="AE107" s="49"/>
      <c r="AF107" s="49"/>
      <c r="AG107" s="49"/>
      <c r="AH107" s="49">
        <v>0</v>
      </c>
      <c r="AI107" s="39"/>
      <c r="AJ107" s="39"/>
      <c r="AK107" s="39"/>
    </row>
    <row r="108" spans="1:37" ht="20.100000000000001" customHeight="1" x14ac:dyDescent="0.2">
      <c r="D108" s="47" t="s">
        <v>103</v>
      </c>
      <c r="F108" s="48">
        <v>188</v>
      </c>
      <c r="G108" s="49"/>
      <c r="H108" s="49"/>
      <c r="I108" s="49"/>
      <c r="J108" s="48">
        <v>2367</v>
      </c>
      <c r="K108" s="48">
        <v>53</v>
      </c>
      <c r="L108" s="49"/>
      <c r="M108" s="48">
        <v>2420</v>
      </c>
      <c r="N108" s="49"/>
      <c r="O108" s="49"/>
      <c r="P108" s="49"/>
      <c r="Q108" s="48">
        <v>674</v>
      </c>
      <c r="R108" s="48">
        <v>1758</v>
      </c>
      <c r="S108" s="49"/>
      <c r="T108" s="48">
        <v>2432</v>
      </c>
      <c r="U108" s="49"/>
      <c r="V108" s="49"/>
      <c r="W108" s="49"/>
      <c r="X108" s="48">
        <v>176</v>
      </c>
      <c r="Y108" s="49"/>
      <c r="Z108" s="49"/>
      <c r="AA108" s="49"/>
      <c r="AB108" s="48">
        <v>0</v>
      </c>
      <c r="AC108" s="49"/>
      <c r="AD108" s="48">
        <v>0</v>
      </c>
      <c r="AE108" s="49"/>
      <c r="AF108" s="49"/>
      <c r="AG108" s="49"/>
      <c r="AH108" s="48">
        <v>0</v>
      </c>
      <c r="AI108" s="39"/>
      <c r="AJ108" s="39"/>
      <c r="AK108" s="39"/>
    </row>
    <row r="109" spans="1:37" ht="20.100000000000001" customHeight="1" x14ac:dyDescent="0.2">
      <c r="D109" s="50" t="s">
        <v>137</v>
      </c>
      <c r="F109" s="49">
        <v>233</v>
      </c>
      <c r="G109" s="49"/>
      <c r="H109" s="49"/>
      <c r="I109" s="49"/>
      <c r="J109" s="49">
        <v>2379</v>
      </c>
      <c r="K109" s="49">
        <v>25</v>
      </c>
      <c r="L109" s="49"/>
      <c r="M109" s="49">
        <v>2404</v>
      </c>
      <c r="N109" s="49"/>
      <c r="O109" s="49"/>
      <c r="P109" s="49"/>
      <c r="Q109" s="49">
        <v>502</v>
      </c>
      <c r="R109" s="49">
        <v>1951</v>
      </c>
      <c r="S109" s="49"/>
      <c r="T109" s="49">
        <v>2453</v>
      </c>
      <c r="U109" s="49"/>
      <c r="V109" s="49"/>
      <c r="W109" s="49"/>
      <c r="X109" s="49">
        <v>184</v>
      </c>
      <c r="Y109" s="49"/>
      <c r="Z109" s="49"/>
      <c r="AA109" s="49"/>
      <c r="AB109" s="49">
        <v>0</v>
      </c>
      <c r="AC109" s="49"/>
      <c r="AD109" s="49">
        <v>0</v>
      </c>
      <c r="AE109" s="49"/>
      <c r="AF109" s="49"/>
      <c r="AG109" s="49"/>
      <c r="AH109" s="49">
        <v>0</v>
      </c>
      <c r="AI109" s="39"/>
      <c r="AJ109" s="39"/>
      <c r="AK109" s="39"/>
    </row>
    <row r="110" spans="1:37" ht="20.100000000000001" customHeight="1" x14ac:dyDescent="0.2"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</row>
    <row r="111" spans="1:37" s="1" customFormat="1" ht="20.100000000000001" customHeight="1" x14ac:dyDescent="0.25">
      <c r="A111" s="3"/>
      <c r="B111" s="6"/>
      <c r="C111" s="51" t="s">
        <v>138</v>
      </c>
      <c r="D111" s="52"/>
      <c r="E111" s="5"/>
      <c r="F111" s="53">
        <v>1918</v>
      </c>
      <c r="G111" s="54"/>
      <c r="H111" s="54"/>
      <c r="I111" s="54"/>
      <c r="J111" s="53">
        <v>21110</v>
      </c>
      <c r="K111" s="53">
        <v>486</v>
      </c>
      <c r="L111" s="54"/>
      <c r="M111" s="53">
        <v>21596</v>
      </c>
      <c r="N111" s="54"/>
      <c r="O111" s="54"/>
      <c r="P111" s="54"/>
      <c r="Q111" s="53">
        <v>6457</v>
      </c>
      <c r="R111" s="53">
        <v>15255</v>
      </c>
      <c r="S111" s="54"/>
      <c r="T111" s="53">
        <v>21712</v>
      </c>
      <c r="U111" s="54"/>
      <c r="V111" s="54"/>
      <c r="W111" s="54"/>
      <c r="X111" s="53">
        <v>1802</v>
      </c>
      <c r="Y111" s="54"/>
      <c r="Z111" s="54"/>
      <c r="AA111" s="54"/>
      <c r="AB111" s="53">
        <v>0</v>
      </c>
      <c r="AC111" s="54"/>
      <c r="AD111" s="53">
        <v>0</v>
      </c>
      <c r="AE111" s="54"/>
      <c r="AF111" s="54"/>
      <c r="AG111" s="54"/>
      <c r="AH111" s="53">
        <v>0</v>
      </c>
      <c r="AI111" s="39"/>
      <c r="AJ111" s="39"/>
      <c r="AK111" s="39"/>
    </row>
    <row r="112" spans="1:37" s="1" customFormat="1" ht="20.100000000000001" customHeight="1" x14ac:dyDescent="0.2">
      <c r="A112" s="3"/>
      <c r="B112" s="6"/>
      <c r="C112" s="3"/>
      <c r="D112" s="3"/>
      <c r="E112" s="5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39"/>
      <c r="AJ112" s="39"/>
      <c r="AK112" s="39"/>
    </row>
    <row r="113" spans="1:37" s="1" customFormat="1" ht="20.100000000000001" customHeight="1" x14ac:dyDescent="0.2">
      <c r="A113" s="3"/>
      <c r="B113" s="6"/>
      <c r="C113" s="3" t="s">
        <v>139</v>
      </c>
      <c r="D113" s="3"/>
      <c r="E113" s="5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39"/>
      <c r="AJ113" s="39"/>
      <c r="AK113" s="39"/>
    </row>
    <row r="114" spans="1:37" s="1" customFormat="1" ht="20.100000000000001" customHeight="1" x14ac:dyDescent="0.2">
      <c r="A114" s="3"/>
      <c r="B114" s="6"/>
      <c r="C114" s="3"/>
      <c r="D114" s="2" t="s">
        <v>140</v>
      </c>
      <c r="E114" s="5"/>
      <c r="F114" s="39">
        <v>12099</v>
      </c>
      <c r="G114" s="39"/>
      <c r="H114" s="39"/>
      <c r="I114" s="39"/>
      <c r="J114" s="39">
        <v>2</v>
      </c>
      <c r="K114" s="39">
        <v>80</v>
      </c>
      <c r="L114" s="39"/>
      <c r="M114" s="39">
        <f xml:space="preserve"> 176 - 94</f>
        <v>82</v>
      </c>
      <c r="N114" s="39"/>
      <c r="O114" s="39"/>
      <c r="P114" s="39"/>
      <c r="Q114" s="39">
        <v>368</v>
      </c>
      <c r="R114" s="39">
        <v>12968</v>
      </c>
      <c r="S114" s="39"/>
      <c r="T114" s="39">
        <v>13336</v>
      </c>
      <c r="U114" s="39"/>
      <c r="V114" s="39"/>
      <c r="W114" s="39"/>
      <c r="X114" s="39">
        <v>1181</v>
      </c>
      <c r="Y114" s="39"/>
      <c r="Z114" s="39"/>
      <c r="AA114" s="39"/>
      <c r="AB114" s="39">
        <v>2336</v>
      </c>
      <c r="AC114" s="39"/>
      <c r="AD114" s="39">
        <v>0</v>
      </c>
      <c r="AE114" s="39"/>
      <c r="AF114" s="39"/>
      <c r="AG114" s="39"/>
      <c r="AH114" s="39">
        <v>0</v>
      </c>
      <c r="AI114" s="39"/>
      <c r="AJ114" s="39"/>
      <c r="AK114" s="39"/>
    </row>
    <row r="115" spans="1:37" ht="20.100000000000001" customHeight="1" x14ac:dyDescent="0.2">
      <c r="D115" s="47" t="s">
        <v>141</v>
      </c>
      <c r="F115" s="48">
        <v>8995</v>
      </c>
      <c r="G115" s="49"/>
      <c r="H115" s="49"/>
      <c r="I115" s="49"/>
      <c r="J115" s="48">
        <v>127</v>
      </c>
      <c r="K115" s="48">
        <v>121</v>
      </c>
      <c r="L115" s="49"/>
      <c r="M115" s="48">
        <v>248</v>
      </c>
      <c r="N115" s="49"/>
      <c r="O115" s="49"/>
      <c r="P115" s="49"/>
      <c r="Q115" s="48">
        <v>441</v>
      </c>
      <c r="R115" s="48">
        <v>10110</v>
      </c>
      <c r="S115" s="49"/>
      <c r="T115" s="48">
        <v>10551</v>
      </c>
      <c r="U115" s="49"/>
      <c r="V115" s="49"/>
      <c r="W115" s="49"/>
      <c r="X115" s="48">
        <v>882</v>
      </c>
      <c r="Y115" s="49"/>
      <c r="Z115" s="49"/>
      <c r="AA115" s="49"/>
      <c r="AB115" s="48">
        <v>2190</v>
      </c>
      <c r="AC115" s="49"/>
      <c r="AD115" s="48">
        <v>0</v>
      </c>
      <c r="AE115" s="49"/>
      <c r="AF115" s="49"/>
      <c r="AG115" s="49"/>
      <c r="AH115" s="48">
        <v>0</v>
      </c>
      <c r="AI115" s="39"/>
      <c r="AJ115" s="39"/>
      <c r="AK115" s="39"/>
    </row>
    <row r="116" spans="1:37" s="1" customFormat="1" ht="20.100000000000001" customHeight="1" x14ac:dyDescent="0.2">
      <c r="A116" s="3"/>
      <c r="B116" s="6"/>
      <c r="C116" s="3"/>
      <c r="D116" s="2" t="s">
        <v>142</v>
      </c>
      <c r="E116" s="5"/>
      <c r="F116" s="39">
        <v>14</v>
      </c>
      <c r="G116" s="39"/>
      <c r="H116" s="39"/>
      <c r="I116" s="39"/>
      <c r="J116" s="39">
        <v>42</v>
      </c>
      <c r="K116" s="39">
        <v>2</v>
      </c>
      <c r="L116" s="39"/>
      <c r="M116" s="39">
        <v>44</v>
      </c>
      <c r="N116" s="39"/>
      <c r="O116" s="39"/>
      <c r="P116" s="39"/>
      <c r="Q116" s="39">
        <v>15</v>
      </c>
      <c r="R116" s="39">
        <v>31</v>
      </c>
      <c r="S116" s="39"/>
      <c r="T116" s="39">
        <v>46</v>
      </c>
      <c r="U116" s="39"/>
      <c r="V116" s="39"/>
      <c r="W116" s="39"/>
      <c r="X116" s="39">
        <v>12</v>
      </c>
      <c r="Y116" s="39"/>
      <c r="Z116" s="39"/>
      <c r="AA116" s="39"/>
      <c r="AB116" s="39">
        <v>0</v>
      </c>
      <c r="AC116" s="39"/>
      <c r="AD116" s="39">
        <v>0</v>
      </c>
      <c r="AE116" s="39"/>
      <c r="AF116" s="39"/>
      <c r="AG116" s="39"/>
      <c r="AH116" s="39">
        <v>0</v>
      </c>
      <c r="AI116" s="39"/>
      <c r="AJ116" s="39"/>
      <c r="AK116" s="39"/>
    </row>
    <row r="117" spans="1:37" s="1" customFormat="1" ht="20.100000000000001" customHeight="1" x14ac:dyDescent="0.2">
      <c r="A117" s="3"/>
      <c r="B117" s="6"/>
      <c r="C117" s="3"/>
      <c r="D117" s="2"/>
      <c r="E117" s="5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39"/>
      <c r="AJ117" s="39"/>
      <c r="AK117" s="39"/>
    </row>
    <row r="118" spans="1:37" s="1" customFormat="1" ht="20.100000000000001" customHeight="1" x14ac:dyDescent="0.25">
      <c r="A118" s="3"/>
      <c r="B118" s="6"/>
      <c r="C118" s="51" t="s">
        <v>143</v>
      </c>
      <c r="D118" s="52"/>
      <c r="E118" s="5"/>
      <c r="F118" s="53">
        <v>21108</v>
      </c>
      <c r="G118" s="54"/>
      <c r="H118" s="54"/>
      <c r="I118" s="54"/>
      <c r="J118" s="53">
        <v>171</v>
      </c>
      <c r="K118" s="53">
        <v>203</v>
      </c>
      <c r="L118" s="54"/>
      <c r="M118" s="53">
        <f xml:space="preserve"> 468 - 94</f>
        <v>374</v>
      </c>
      <c r="N118" s="54"/>
      <c r="O118" s="54"/>
      <c r="P118" s="54"/>
      <c r="Q118" s="53">
        <v>824</v>
      </c>
      <c r="R118" s="53">
        <v>23109</v>
      </c>
      <c r="S118" s="54"/>
      <c r="T118" s="53">
        <v>23933</v>
      </c>
      <c r="U118" s="54"/>
      <c r="V118" s="54"/>
      <c r="W118" s="54"/>
      <c r="X118" s="53">
        <v>2075</v>
      </c>
      <c r="Y118" s="54"/>
      <c r="Z118" s="54"/>
      <c r="AA118" s="54"/>
      <c r="AB118" s="53">
        <v>4526</v>
      </c>
      <c r="AC118" s="54"/>
      <c r="AD118" s="53">
        <v>0</v>
      </c>
      <c r="AE118" s="54"/>
      <c r="AF118" s="54"/>
      <c r="AG118" s="54"/>
      <c r="AH118" s="53">
        <v>0</v>
      </c>
      <c r="AI118" s="39"/>
      <c r="AJ118" s="39"/>
      <c r="AK118" s="39"/>
    </row>
    <row r="119" spans="1:37" s="1" customFormat="1" ht="20.100000000000001" customHeight="1" x14ac:dyDescent="0.2">
      <c r="A119" s="3"/>
      <c r="B119" s="6"/>
      <c r="C119" s="3"/>
      <c r="D119" s="3"/>
      <c r="E119" s="5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39"/>
      <c r="AJ119" s="39"/>
      <c r="AK119" s="39"/>
    </row>
    <row r="120" spans="1:37" s="1" customFormat="1" ht="20.100000000000001" customHeight="1" x14ac:dyDescent="0.25">
      <c r="A120" s="3"/>
      <c r="B120" s="57" t="s">
        <v>144</v>
      </c>
      <c r="C120" s="58"/>
      <c r="D120" s="58"/>
      <c r="E120" s="5"/>
      <c r="F120" s="59">
        <v>34860</v>
      </c>
      <c r="G120" s="54"/>
      <c r="H120" s="54"/>
      <c r="I120" s="54"/>
      <c r="J120" s="59">
        <v>87280</v>
      </c>
      <c r="K120" s="59">
        <v>4046</v>
      </c>
      <c r="L120" s="54"/>
      <c r="M120" s="59">
        <f xml:space="preserve"> 91797 - 377 - 94</f>
        <v>91326</v>
      </c>
      <c r="N120" s="54"/>
      <c r="O120" s="54"/>
      <c r="P120" s="54"/>
      <c r="Q120" s="59">
        <v>38303</v>
      </c>
      <c r="R120" s="59">
        <v>77096</v>
      </c>
      <c r="S120" s="54"/>
      <c r="T120" s="59">
        <v>115399</v>
      </c>
      <c r="U120" s="54"/>
      <c r="V120" s="54"/>
      <c r="W120" s="54"/>
      <c r="X120" s="59">
        <v>14565</v>
      </c>
      <c r="Y120" s="54"/>
      <c r="Z120" s="54"/>
      <c r="AA120" s="54"/>
      <c r="AB120" s="59">
        <v>4903</v>
      </c>
      <c r="AC120" s="54"/>
      <c r="AD120" s="59">
        <v>1125</v>
      </c>
      <c r="AE120" s="54"/>
      <c r="AF120" s="54"/>
      <c r="AG120" s="54"/>
      <c r="AH120" s="59">
        <v>1675</v>
      </c>
      <c r="AI120" s="39"/>
      <c r="AJ120" s="39"/>
      <c r="AK120" s="39"/>
    </row>
    <row r="121" spans="1:37" ht="20.100000000000001" customHeight="1" x14ac:dyDescent="0.2"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</row>
    <row r="122" spans="1:37" ht="20.100000000000001" customHeight="1" x14ac:dyDescent="0.2">
      <c r="B122" s="6" t="s">
        <v>145</v>
      </c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</row>
    <row r="123" spans="1:37" ht="20.100000000000001" customHeight="1" x14ac:dyDescent="0.2">
      <c r="C123" s="3" t="s">
        <v>0</v>
      </c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</row>
    <row r="124" spans="1:37" ht="20.100000000000001" customHeight="1" x14ac:dyDescent="0.2">
      <c r="D124" s="2" t="s">
        <v>96</v>
      </c>
      <c r="F124" s="39">
        <v>0</v>
      </c>
      <c r="G124" s="39"/>
      <c r="H124" s="39"/>
      <c r="I124" s="39"/>
      <c r="J124" s="39">
        <v>0</v>
      </c>
      <c r="K124" s="39">
        <v>0</v>
      </c>
      <c r="L124" s="39"/>
      <c r="M124" s="39">
        <v>0</v>
      </c>
      <c r="N124" s="39"/>
      <c r="O124" s="39"/>
      <c r="P124" s="39"/>
      <c r="Q124" s="39">
        <v>0</v>
      </c>
      <c r="R124" s="39">
        <v>0</v>
      </c>
      <c r="S124" s="39"/>
      <c r="T124" s="39">
        <v>0</v>
      </c>
      <c r="U124" s="39"/>
      <c r="V124" s="39"/>
      <c r="W124" s="39"/>
      <c r="X124" s="39">
        <v>0</v>
      </c>
      <c r="Y124" s="39"/>
      <c r="Z124" s="39"/>
      <c r="AA124" s="39"/>
      <c r="AB124" s="39">
        <v>0</v>
      </c>
      <c r="AC124" s="39"/>
      <c r="AD124" s="39">
        <v>0</v>
      </c>
      <c r="AE124" s="39"/>
      <c r="AF124" s="39"/>
      <c r="AG124" s="39"/>
      <c r="AH124" s="39">
        <v>0</v>
      </c>
      <c r="AI124" s="39"/>
      <c r="AJ124" s="39"/>
      <c r="AK124" s="39"/>
    </row>
    <row r="125" spans="1:37" ht="20.100000000000001" customHeight="1" x14ac:dyDescent="0.2">
      <c r="D125" s="47" t="s">
        <v>97</v>
      </c>
      <c r="F125" s="48">
        <v>0</v>
      </c>
      <c r="G125" s="49"/>
      <c r="H125" s="49"/>
      <c r="I125" s="49"/>
      <c r="J125" s="48">
        <v>0</v>
      </c>
      <c r="K125" s="48">
        <v>0</v>
      </c>
      <c r="L125" s="49"/>
      <c r="M125" s="48">
        <v>0</v>
      </c>
      <c r="N125" s="49"/>
      <c r="O125" s="49"/>
      <c r="P125" s="49"/>
      <c r="Q125" s="48">
        <v>0</v>
      </c>
      <c r="R125" s="48">
        <v>0</v>
      </c>
      <c r="S125" s="49"/>
      <c r="T125" s="48">
        <v>0</v>
      </c>
      <c r="U125" s="49"/>
      <c r="V125" s="49"/>
      <c r="W125" s="49"/>
      <c r="X125" s="48">
        <v>0</v>
      </c>
      <c r="Y125" s="49"/>
      <c r="Z125" s="49"/>
      <c r="AA125" s="49"/>
      <c r="AB125" s="48">
        <v>0</v>
      </c>
      <c r="AC125" s="49"/>
      <c r="AD125" s="48">
        <v>0</v>
      </c>
      <c r="AE125" s="49"/>
      <c r="AF125" s="49"/>
      <c r="AG125" s="49"/>
      <c r="AH125" s="48">
        <v>0</v>
      </c>
      <c r="AI125" s="39"/>
      <c r="AJ125" s="39"/>
      <c r="AK125" s="39"/>
    </row>
    <row r="126" spans="1:37" ht="20.100000000000001" customHeight="1" x14ac:dyDescent="0.2">
      <c r="D126" s="2" t="s">
        <v>98</v>
      </c>
      <c r="F126" s="39">
        <v>0</v>
      </c>
      <c r="G126" s="39"/>
      <c r="H126" s="39"/>
      <c r="I126" s="39"/>
      <c r="J126" s="39">
        <v>0</v>
      </c>
      <c r="K126" s="39">
        <v>0</v>
      </c>
      <c r="L126" s="39"/>
      <c r="M126" s="39">
        <v>0</v>
      </c>
      <c r="N126" s="39"/>
      <c r="O126" s="39"/>
      <c r="P126" s="39"/>
      <c r="Q126" s="39">
        <v>0</v>
      </c>
      <c r="R126" s="39">
        <v>0</v>
      </c>
      <c r="S126" s="39"/>
      <c r="T126" s="39">
        <v>0</v>
      </c>
      <c r="U126" s="39"/>
      <c r="V126" s="39"/>
      <c r="W126" s="39"/>
      <c r="X126" s="39">
        <v>0</v>
      </c>
      <c r="Y126" s="39"/>
      <c r="Z126" s="39"/>
      <c r="AA126" s="39"/>
      <c r="AB126" s="39">
        <v>0</v>
      </c>
      <c r="AC126" s="39"/>
      <c r="AD126" s="39">
        <v>0</v>
      </c>
      <c r="AE126" s="39"/>
      <c r="AF126" s="39"/>
      <c r="AG126" s="39"/>
      <c r="AH126" s="39">
        <v>0</v>
      </c>
      <c r="AI126" s="39"/>
      <c r="AJ126" s="39"/>
      <c r="AK126" s="39"/>
    </row>
    <row r="127" spans="1:37" ht="20.100000000000001" customHeight="1" x14ac:dyDescent="0.2">
      <c r="D127" s="47" t="s">
        <v>136</v>
      </c>
      <c r="F127" s="48">
        <v>0</v>
      </c>
      <c r="G127" s="49"/>
      <c r="H127" s="49"/>
      <c r="I127" s="49"/>
      <c r="J127" s="48">
        <v>0</v>
      </c>
      <c r="K127" s="48">
        <v>0</v>
      </c>
      <c r="L127" s="49"/>
      <c r="M127" s="48">
        <v>0</v>
      </c>
      <c r="N127" s="49"/>
      <c r="O127" s="49"/>
      <c r="P127" s="49"/>
      <c r="Q127" s="48">
        <v>0</v>
      </c>
      <c r="R127" s="48">
        <v>0</v>
      </c>
      <c r="S127" s="49"/>
      <c r="T127" s="48">
        <v>0</v>
      </c>
      <c r="U127" s="49"/>
      <c r="V127" s="49"/>
      <c r="W127" s="49"/>
      <c r="X127" s="48">
        <v>0</v>
      </c>
      <c r="Y127" s="49"/>
      <c r="Z127" s="49"/>
      <c r="AA127" s="49"/>
      <c r="AB127" s="48">
        <v>0</v>
      </c>
      <c r="AC127" s="49"/>
      <c r="AD127" s="48">
        <v>0</v>
      </c>
      <c r="AE127" s="49"/>
      <c r="AF127" s="49"/>
      <c r="AG127" s="49"/>
      <c r="AH127" s="48">
        <v>0</v>
      </c>
      <c r="AI127" s="39"/>
      <c r="AJ127" s="39"/>
      <c r="AK127" s="39"/>
    </row>
    <row r="128" spans="1:37" ht="20.100000000000001" customHeight="1" x14ac:dyDescent="0.2">
      <c r="D128" s="2" t="s">
        <v>114</v>
      </c>
      <c r="F128" s="39">
        <v>0</v>
      </c>
      <c r="G128" s="39"/>
      <c r="H128" s="39"/>
      <c r="I128" s="39"/>
      <c r="J128" s="39">
        <v>0</v>
      </c>
      <c r="K128" s="39">
        <v>0</v>
      </c>
      <c r="L128" s="39"/>
      <c r="M128" s="39">
        <v>0</v>
      </c>
      <c r="N128" s="39"/>
      <c r="O128" s="39"/>
      <c r="P128" s="39"/>
      <c r="Q128" s="39">
        <v>0</v>
      </c>
      <c r="R128" s="39">
        <v>0</v>
      </c>
      <c r="S128" s="39"/>
      <c r="T128" s="39">
        <v>0</v>
      </c>
      <c r="U128" s="39"/>
      <c r="V128" s="39"/>
      <c r="W128" s="39"/>
      <c r="X128" s="39">
        <v>0</v>
      </c>
      <c r="Y128" s="39"/>
      <c r="Z128" s="39"/>
      <c r="AA128" s="39"/>
      <c r="AB128" s="39">
        <v>0</v>
      </c>
      <c r="AC128" s="39"/>
      <c r="AD128" s="39">
        <v>0</v>
      </c>
      <c r="AE128" s="39"/>
      <c r="AF128" s="39"/>
      <c r="AG128" s="39"/>
      <c r="AH128" s="39">
        <v>0</v>
      </c>
      <c r="AI128" s="39"/>
      <c r="AJ128" s="39"/>
      <c r="AK128" s="39"/>
    </row>
    <row r="129" spans="1:37" ht="20.100000000000001" customHeight="1" x14ac:dyDescent="0.2">
      <c r="D129" s="47" t="s">
        <v>115</v>
      </c>
      <c r="F129" s="48">
        <v>0</v>
      </c>
      <c r="G129" s="49"/>
      <c r="H129" s="49"/>
      <c r="I129" s="49"/>
      <c r="J129" s="48">
        <v>0</v>
      </c>
      <c r="K129" s="48">
        <v>0</v>
      </c>
      <c r="L129" s="49"/>
      <c r="M129" s="48">
        <v>0</v>
      </c>
      <c r="N129" s="49"/>
      <c r="O129" s="49"/>
      <c r="P129" s="49"/>
      <c r="Q129" s="48">
        <v>0</v>
      </c>
      <c r="R129" s="48">
        <v>0</v>
      </c>
      <c r="S129" s="49"/>
      <c r="T129" s="48">
        <v>0</v>
      </c>
      <c r="U129" s="49"/>
      <c r="V129" s="49"/>
      <c r="W129" s="49"/>
      <c r="X129" s="48">
        <v>0</v>
      </c>
      <c r="Y129" s="49"/>
      <c r="Z129" s="49"/>
      <c r="AA129" s="49"/>
      <c r="AB129" s="48">
        <v>0</v>
      </c>
      <c r="AC129" s="49"/>
      <c r="AD129" s="48">
        <v>0</v>
      </c>
      <c r="AE129" s="49"/>
      <c r="AF129" s="49"/>
      <c r="AG129" s="49"/>
      <c r="AH129" s="48">
        <v>0</v>
      </c>
      <c r="AI129" s="39"/>
      <c r="AJ129" s="39"/>
      <c r="AK129" s="39"/>
    </row>
    <row r="130" spans="1:37" ht="20.100000000000001" customHeight="1" x14ac:dyDescent="0.2">
      <c r="D130" s="50" t="s">
        <v>116</v>
      </c>
      <c r="F130" s="49">
        <v>0</v>
      </c>
      <c r="G130" s="49"/>
      <c r="H130" s="49"/>
      <c r="I130" s="49"/>
      <c r="J130" s="49">
        <v>0</v>
      </c>
      <c r="K130" s="49">
        <v>0</v>
      </c>
      <c r="L130" s="49"/>
      <c r="M130" s="49">
        <v>0</v>
      </c>
      <c r="N130" s="49"/>
      <c r="O130" s="49"/>
      <c r="P130" s="49"/>
      <c r="Q130" s="49">
        <v>0</v>
      </c>
      <c r="R130" s="49">
        <v>0</v>
      </c>
      <c r="S130" s="49"/>
      <c r="T130" s="49">
        <v>0</v>
      </c>
      <c r="U130" s="49"/>
      <c r="V130" s="49"/>
      <c r="W130" s="49"/>
      <c r="X130" s="49">
        <v>0</v>
      </c>
      <c r="Y130" s="49"/>
      <c r="Z130" s="49"/>
      <c r="AA130" s="49"/>
      <c r="AB130" s="49">
        <v>0</v>
      </c>
      <c r="AC130" s="49"/>
      <c r="AD130" s="49">
        <v>0</v>
      </c>
      <c r="AE130" s="49"/>
      <c r="AF130" s="49"/>
      <c r="AG130" s="49"/>
      <c r="AH130" s="49">
        <v>0</v>
      </c>
      <c r="AI130" s="39"/>
      <c r="AJ130" s="39"/>
      <c r="AK130" s="39"/>
    </row>
    <row r="131" spans="1:37" ht="20.100000000000001" customHeight="1" x14ac:dyDescent="0.2"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</row>
    <row r="132" spans="1:37" s="1" customFormat="1" ht="20.100000000000001" customHeight="1" x14ac:dyDescent="0.25">
      <c r="A132" s="3"/>
      <c r="B132" s="6"/>
      <c r="C132" s="51" t="s">
        <v>120</v>
      </c>
      <c r="D132" s="52"/>
      <c r="E132" s="5"/>
      <c r="F132" s="53">
        <v>0</v>
      </c>
      <c r="G132" s="54"/>
      <c r="H132" s="54"/>
      <c r="I132" s="54"/>
      <c r="J132" s="53">
        <v>0</v>
      </c>
      <c r="K132" s="53">
        <v>0</v>
      </c>
      <c r="L132" s="54"/>
      <c r="M132" s="53">
        <v>0</v>
      </c>
      <c r="N132" s="54"/>
      <c r="O132" s="54"/>
      <c r="P132" s="54"/>
      <c r="Q132" s="53">
        <v>0</v>
      </c>
      <c r="R132" s="53">
        <v>0</v>
      </c>
      <c r="S132" s="54"/>
      <c r="T132" s="53">
        <v>0</v>
      </c>
      <c r="U132" s="54"/>
      <c r="V132" s="54"/>
      <c r="W132" s="54"/>
      <c r="X132" s="53">
        <v>0</v>
      </c>
      <c r="Y132" s="54"/>
      <c r="Z132" s="54"/>
      <c r="AA132" s="54"/>
      <c r="AB132" s="53">
        <v>0</v>
      </c>
      <c r="AC132" s="54"/>
      <c r="AD132" s="53">
        <v>0</v>
      </c>
      <c r="AE132" s="54"/>
      <c r="AF132" s="54"/>
      <c r="AG132" s="54"/>
      <c r="AH132" s="53">
        <v>0</v>
      </c>
      <c r="AI132" s="39"/>
      <c r="AJ132" s="39"/>
      <c r="AK132" s="39"/>
    </row>
    <row r="133" spans="1:37" ht="20.100000000000001" customHeight="1" x14ac:dyDescent="0.2"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</row>
    <row r="134" spans="1:37" ht="20.100000000000001" customHeight="1" x14ac:dyDescent="0.2">
      <c r="B134" s="5"/>
      <c r="C134" s="3" t="s">
        <v>146</v>
      </c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</row>
    <row r="135" spans="1:37" ht="20.100000000000001" customHeight="1" x14ac:dyDescent="0.2">
      <c r="D135" s="2" t="s">
        <v>147</v>
      </c>
      <c r="F135" s="39">
        <v>492</v>
      </c>
      <c r="G135" s="39"/>
      <c r="H135" s="39"/>
      <c r="I135" s="39"/>
      <c r="J135" s="39">
        <v>2006</v>
      </c>
      <c r="K135" s="39">
        <v>56</v>
      </c>
      <c r="L135" s="39"/>
      <c r="M135" s="39">
        <v>2062</v>
      </c>
      <c r="N135" s="39"/>
      <c r="O135" s="39"/>
      <c r="P135" s="39"/>
      <c r="Q135" s="39">
        <v>632</v>
      </c>
      <c r="R135" s="39">
        <v>1683</v>
      </c>
      <c r="S135" s="39"/>
      <c r="T135" s="39">
        <v>2315</v>
      </c>
      <c r="U135" s="39"/>
      <c r="V135" s="39"/>
      <c r="W135" s="39"/>
      <c r="X135" s="39">
        <v>228</v>
      </c>
      <c r="Y135" s="39"/>
      <c r="Z135" s="39"/>
      <c r="AA135" s="39"/>
      <c r="AB135" s="39">
        <v>0</v>
      </c>
      <c r="AC135" s="39"/>
      <c r="AD135" s="39">
        <v>11</v>
      </c>
      <c r="AE135" s="39"/>
      <c r="AF135" s="39"/>
      <c r="AG135" s="39"/>
      <c r="AH135" s="39">
        <v>200</v>
      </c>
      <c r="AI135" s="39"/>
      <c r="AJ135" s="39"/>
      <c r="AK135" s="39"/>
    </row>
    <row r="136" spans="1:37" ht="20.100000000000001" customHeight="1" x14ac:dyDescent="0.2">
      <c r="D136" s="47" t="s">
        <v>148</v>
      </c>
      <c r="F136" s="48">
        <v>303</v>
      </c>
      <c r="G136" s="49"/>
      <c r="H136" s="49"/>
      <c r="I136" s="49"/>
      <c r="J136" s="48">
        <v>2047</v>
      </c>
      <c r="K136" s="48">
        <v>83</v>
      </c>
      <c r="L136" s="49"/>
      <c r="M136" s="48">
        <v>2130</v>
      </c>
      <c r="N136" s="49"/>
      <c r="O136" s="49"/>
      <c r="P136" s="49"/>
      <c r="Q136" s="48">
        <v>801</v>
      </c>
      <c r="R136" s="48">
        <v>1337</v>
      </c>
      <c r="S136" s="49"/>
      <c r="T136" s="48">
        <v>2138</v>
      </c>
      <c r="U136" s="49"/>
      <c r="V136" s="49"/>
      <c r="W136" s="49"/>
      <c r="X136" s="48">
        <v>287</v>
      </c>
      <c r="Y136" s="49"/>
      <c r="Z136" s="49"/>
      <c r="AA136" s="49"/>
      <c r="AB136" s="48">
        <v>0</v>
      </c>
      <c r="AC136" s="49"/>
      <c r="AD136" s="48">
        <v>8</v>
      </c>
      <c r="AE136" s="49"/>
      <c r="AF136" s="49"/>
      <c r="AG136" s="49"/>
      <c r="AH136" s="48">
        <v>0</v>
      </c>
      <c r="AI136" s="39"/>
      <c r="AJ136" s="39"/>
      <c r="AK136" s="39"/>
    </row>
    <row r="137" spans="1:37" ht="20.100000000000001" customHeight="1" x14ac:dyDescent="0.2">
      <c r="D137" s="2" t="s">
        <v>149</v>
      </c>
      <c r="F137" s="39">
        <v>292</v>
      </c>
      <c r="G137" s="39"/>
      <c r="H137" s="39"/>
      <c r="I137" s="39"/>
      <c r="J137" s="39">
        <v>2015</v>
      </c>
      <c r="K137" s="39">
        <v>63</v>
      </c>
      <c r="L137" s="39"/>
      <c r="M137" s="39">
        <v>2078</v>
      </c>
      <c r="N137" s="39"/>
      <c r="O137" s="39"/>
      <c r="P137" s="39"/>
      <c r="Q137" s="39">
        <v>898</v>
      </c>
      <c r="R137" s="39">
        <v>1275</v>
      </c>
      <c r="S137" s="39"/>
      <c r="T137" s="39">
        <v>2173</v>
      </c>
      <c r="U137" s="39"/>
      <c r="V137" s="39"/>
      <c r="W137" s="39"/>
      <c r="X137" s="39">
        <v>197</v>
      </c>
      <c r="Y137" s="39"/>
      <c r="Z137" s="39"/>
      <c r="AA137" s="39"/>
      <c r="AB137" s="39">
        <v>0</v>
      </c>
      <c r="AC137" s="39"/>
      <c r="AD137" s="39">
        <v>0</v>
      </c>
      <c r="AE137" s="39"/>
      <c r="AF137" s="39"/>
      <c r="AG137" s="39"/>
      <c r="AH137" s="39">
        <v>0</v>
      </c>
      <c r="AI137" s="39"/>
      <c r="AJ137" s="39"/>
      <c r="AK137" s="39"/>
    </row>
    <row r="138" spans="1:37" ht="20.100000000000001" customHeight="1" x14ac:dyDescent="0.2">
      <c r="D138" s="47" t="s">
        <v>150</v>
      </c>
      <c r="F138" s="48">
        <v>324</v>
      </c>
      <c r="G138" s="49"/>
      <c r="H138" s="49"/>
      <c r="I138" s="49"/>
      <c r="J138" s="48">
        <v>2025</v>
      </c>
      <c r="K138" s="48">
        <v>106</v>
      </c>
      <c r="L138" s="49"/>
      <c r="M138" s="48">
        <f xml:space="preserve"> 2134 - 1 - 2</f>
        <v>2131</v>
      </c>
      <c r="N138" s="49"/>
      <c r="O138" s="49"/>
      <c r="P138" s="49"/>
      <c r="Q138" s="48">
        <v>717</v>
      </c>
      <c r="R138" s="48">
        <v>1427</v>
      </c>
      <c r="S138" s="49"/>
      <c r="T138" s="48">
        <v>2144</v>
      </c>
      <c r="U138" s="49"/>
      <c r="V138" s="49"/>
      <c r="W138" s="49"/>
      <c r="X138" s="48">
        <v>301</v>
      </c>
      <c r="Y138" s="49"/>
      <c r="Z138" s="49"/>
      <c r="AA138" s="49"/>
      <c r="AB138" s="48">
        <v>3</v>
      </c>
      <c r="AC138" s="49"/>
      <c r="AD138" s="48">
        <v>13</v>
      </c>
      <c r="AE138" s="49"/>
      <c r="AF138" s="49"/>
      <c r="AG138" s="49"/>
      <c r="AH138" s="48">
        <v>0</v>
      </c>
      <c r="AI138" s="39"/>
      <c r="AJ138" s="39"/>
      <c r="AK138" s="39"/>
    </row>
    <row r="139" spans="1:37" ht="20.100000000000001" customHeight="1" x14ac:dyDescent="0.2">
      <c r="D139" s="2" t="s">
        <v>151</v>
      </c>
      <c r="F139" s="39">
        <v>410</v>
      </c>
      <c r="G139" s="39"/>
      <c r="H139" s="39"/>
      <c r="I139" s="39"/>
      <c r="J139" s="39">
        <v>1966</v>
      </c>
      <c r="K139" s="39">
        <v>70</v>
      </c>
      <c r="L139" s="39"/>
      <c r="M139" s="39">
        <v>2036</v>
      </c>
      <c r="N139" s="39"/>
      <c r="O139" s="39"/>
      <c r="P139" s="39"/>
      <c r="Q139" s="39">
        <v>605</v>
      </c>
      <c r="R139" s="39">
        <v>1643</v>
      </c>
      <c r="S139" s="39"/>
      <c r="T139" s="39">
        <v>2248</v>
      </c>
      <c r="U139" s="39"/>
      <c r="V139" s="39"/>
      <c r="W139" s="39"/>
      <c r="X139" s="39">
        <v>198</v>
      </c>
      <c r="Y139" s="39"/>
      <c r="Z139" s="39"/>
      <c r="AA139" s="39"/>
      <c r="AB139" s="39">
        <v>0</v>
      </c>
      <c r="AC139" s="39"/>
      <c r="AD139" s="39">
        <v>0</v>
      </c>
      <c r="AE139" s="39"/>
      <c r="AF139" s="39"/>
      <c r="AG139" s="39"/>
      <c r="AH139" s="39">
        <v>156</v>
      </c>
      <c r="AI139" s="39"/>
      <c r="AJ139" s="39"/>
      <c r="AK139" s="39"/>
    </row>
    <row r="140" spans="1:37" ht="20.100000000000001" customHeight="1" x14ac:dyDescent="0.2">
      <c r="D140" s="47" t="s">
        <v>152</v>
      </c>
      <c r="F140" s="48">
        <v>0</v>
      </c>
      <c r="G140" s="49"/>
      <c r="H140" s="49"/>
      <c r="I140" s="49"/>
      <c r="J140" s="48">
        <v>334</v>
      </c>
      <c r="K140" s="48">
        <v>0</v>
      </c>
      <c r="L140" s="49"/>
      <c r="M140" s="48">
        <v>334</v>
      </c>
      <c r="N140" s="49"/>
      <c r="O140" s="49"/>
      <c r="P140" s="49"/>
      <c r="Q140" s="48">
        <v>107</v>
      </c>
      <c r="R140" s="48">
        <v>23</v>
      </c>
      <c r="S140" s="49"/>
      <c r="T140" s="48">
        <v>130</v>
      </c>
      <c r="U140" s="49"/>
      <c r="V140" s="49"/>
      <c r="W140" s="49"/>
      <c r="X140" s="48">
        <v>204</v>
      </c>
      <c r="Y140" s="49"/>
      <c r="Z140" s="49"/>
      <c r="AA140" s="49"/>
      <c r="AB140" s="48">
        <v>0</v>
      </c>
      <c r="AC140" s="49"/>
      <c r="AD140" s="48">
        <v>0</v>
      </c>
      <c r="AE140" s="49"/>
      <c r="AF140" s="49"/>
      <c r="AG140" s="49"/>
      <c r="AH140" s="48">
        <v>0</v>
      </c>
      <c r="AI140" s="39"/>
      <c r="AJ140" s="39"/>
      <c r="AK140" s="39"/>
    </row>
    <row r="141" spans="1:37" ht="20.100000000000001" customHeight="1" x14ac:dyDescent="0.2"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</row>
    <row r="142" spans="1:37" s="1" customFormat="1" ht="20.100000000000001" customHeight="1" x14ac:dyDescent="0.25">
      <c r="A142" s="3"/>
      <c r="B142" s="6"/>
      <c r="C142" s="51" t="s">
        <v>153</v>
      </c>
      <c r="D142" s="52"/>
      <c r="E142" s="5"/>
      <c r="F142" s="53">
        <v>1821</v>
      </c>
      <c r="G142" s="54"/>
      <c r="H142" s="54"/>
      <c r="I142" s="54"/>
      <c r="J142" s="53">
        <v>10393</v>
      </c>
      <c r="K142" s="53">
        <v>378</v>
      </c>
      <c r="L142" s="54"/>
      <c r="M142" s="53">
        <f xml:space="preserve"> 10774 - 1 - 2</f>
        <v>10771</v>
      </c>
      <c r="N142" s="54"/>
      <c r="O142" s="54"/>
      <c r="P142" s="54"/>
      <c r="Q142" s="53">
        <v>3760</v>
      </c>
      <c r="R142" s="53">
        <v>7388</v>
      </c>
      <c r="S142" s="54"/>
      <c r="T142" s="53">
        <v>11148</v>
      </c>
      <c r="U142" s="54"/>
      <c r="V142" s="54"/>
      <c r="W142" s="54"/>
      <c r="X142" s="53">
        <v>1415</v>
      </c>
      <c r="Y142" s="54"/>
      <c r="Z142" s="54"/>
      <c r="AA142" s="54"/>
      <c r="AB142" s="53">
        <v>3</v>
      </c>
      <c r="AC142" s="54"/>
      <c r="AD142" s="53">
        <v>32</v>
      </c>
      <c r="AE142" s="54"/>
      <c r="AF142" s="54"/>
      <c r="AG142" s="54"/>
      <c r="AH142" s="53">
        <v>356</v>
      </c>
      <c r="AI142" s="39"/>
      <c r="AJ142" s="39"/>
      <c r="AK142" s="39"/>
    </row>
    <row r="143" spans="1:37" ht="20.100000000000001" customHeight="1" x14ac:dyDescent="0.2"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</row>
    <row r="144" spans="1:37" ht="20.100000000000001" customHeight="1" x14ac:dyDescent="0.2">
      <c r="C144" s="3" t="s">
        <v>154</v>
      </c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</row>
    <row r="145" spans="1:37" ht="20.100000000000001" customHeight="1" x14ac:dyDescent="0.2">
      <c r="D145" s="2" t="s">
        <v>122</v>
      </c>
      <c r="F145" s="39">
        <v>542</v>
      </c>
      <c r="G145" s="39"/>
      <c r="H145" s="39"/>
      <c r="I145" s="39"/>
      <c r="J145" s="39">
        <v>1936</v>
      </c>
      <c r="K145" s="39">
        <v>89</v>
      </c>
      <c r="L145" s="39"/>
      <c r="M145" s="39">
        <v>2025</v>
      </c>
      <c r="N145" s="39"/>
      <c r="O145" s="39"/>
      <c r="P145" s="39"/>
      <c r="Q145" s="39">
        <f xml:space="preserve"> 469 + 21</f>
        <v>490</v>
      </c>
      <c r="R145" s="39">
        <v>1649</v>
      </c>
      <c r="S145" s="39"/>
      <c r="T145" s="39">
        <v>2139</v>
      </c>
      <c r="U145" s="39"/>
      <c r="V145" s="39"/>
      <c r="W145" s="39"/>
      <c r="X145" s="39">
        <v>428</v>
      </c>
      <c r="Y145" s="39"/>
      <c r="Z145" s="39"/>
      <c r="AA145" s="39"/>
      <c r="AB145" s="39">
        <v>0</v>
      </c>
      <c r="AC145" s="39"/>
      <c r="AD145" s="39">
        <v>0</v>
      </c>
      <c r="AE145" s="39"/>
      <c r="AF145" s="39"/>
      <c r="AG145" s="39"/>
      <c r="AH145" s="39">
        <v>85</v>
      </c>
      <c r="AI145" s="39"/>
      <c r="AJ145" s="39"/>
      <c r="AK145" s="39"/>
    </row>
    <row r="146" spans="1:37" ht="20.100000000000001" customHeight="1" x14ac:dyDescent="0.2">
      <c r="D146" s="47" t="s">
        <v>135</v>
      </c>
      <c r="F146" s="48">
        <v>323</v>
      </c>
      <c r="G146" s="49"/>
      <c r="H146" s="49"/>
      <c r="I146" s="49"/>
      <c r="J146" s="48">
        <v>1880</v>
      </c>
      <c r="K146" s="48">
        <v>68</v>
      </c>
      <c r="L146" s="49"/>
      <c r="M146" s="48">
        <v>1948</v>
      </c>
      <c r="N146" s="49"/>
      <c r="O146" s="49"/>
      <c r="P146" s="49"/>
      <c r="Q146" s="48">
        <v>507</v>
      </c>
      <c r="R146" s="48">
        <v>1437</v>
      </c>
      <c r="S146" s="49"/>
      <c r="T146" s="48">
        <v>1944</v>
      </c>
      <c r="U146" s="49"/>
      <c r="V146" s="49"/>
      <c r="W146" s="49"/>
      <c r="X146" s="48">
        <v>327</v>
      </c>
      <c r="Y146" s="49"/>
      <c r="Z146" s="49"/>
      <c r="AA146" s="49"/>
      <c r="AB146" s="48">
        <v>0</v>
      </c>
      <c r="AC146" s="49"/>
      <c r="AD146" s="48">
        <v>0</v>
      </c>
      <c r="AE146" s="49"/>
      <c r="AF146" s="49"/>
      <c r="AG146" s="49"/>
      <c r="AH146" s="48">
        <v>0</v>
      </c>
      <c r="AI146" s="39"/>
      <c r="AJ146" s="39"/>
      <c r="AK146" s="39"/>
    </row>
    <row r="147" spans="1:37" ht="20.100000000000001" customHeight="1" x14ac:dyDescent="0.2">
      <c r="D147" s="2" t="s">
        <v>113</v>
      </c>
      <c r="F147" s="39">
        <v>124</v>
      </c>
      <c r="G147" s="39"/>
      <c r="H147" s="39"/>
      <c r="I147" s="39"/>
      <c r="J147" s="39">
        <v>1949</v>
      </c>
      <c r="K147" s="39">
        <v>103</v>
      </c>
      <c r="L147" s="39"/>
      <c r="M147" s="39">
        <v>2052</v>
      </c>
      <c r="N147" s="39"/>
      <c r="O147" s="39"/>
      <c r="P147" s="39"/>
      <c r="Q147" s="39">
        <v>1085</v>
      </c>
      <c r="R147" s="39">
        <v>963</v>
      </c>
      <c r="S147" s="39"/>
      <c r="T147" s="39">
        <v>2048</v>
      </c>
      <c r="U147" s="39"/>
      <c r="V147" s="39"/>
      <c r="W147" s="39"/>
      <c r="X147" s="39">
        <v>125</v>
      </c>
      <c r="Y147" s="39"/>
      <c r="Z147" s="39"/>
      <c r="AA147" s="39"/>
      <c r="AB147" s="39">
        <v>0</v>
      </c>
      <c r="AC147" s="39"/>
      <c r="AD147" s="39">
        <v>3</v>
      </c>
      <c r="AE147" s="39"/>
      <c r="AF147" s="39"/>
      <c r="AG147" s="39"/>
      <c r="AH147" s="39">
        <v>0</v>
      </c>
      <c r="AI147" s="39"/>
      <c r="AJ147" s="39"/>
      <c r="AK147" s="39"/>
    </row>
    <row r="148" spans="1:37" ht="20.100000000000001" customHeight="1" x14ac:dyDescent="0.2">
      <c r="D148" s="47" t="s">
        <v>136</v>
      </c>
      <c r="F148" s="48">
        <v>300</v>
      </c>
      <c r="G148" s="49"/>
      <c r="H148" s="49"/>
      <c r="I148" s="49"/>
      <c r="J148" s="48">
        <v>1915</v>
      </c>
      <c r="K148" s="48">
        <v>47</v>
      </c>
      <c r="L148" s="49"/>
      <c r="M148" s="48">
        <v>1962</v>
      </c>
      <c r="N148" s="49"/>
      <c r="O148" s="49"/>
      <c r="P148" s="49"/>
      <c r="Q148" s="48">
        <v>568</v>
      </c>
      <c r="R148" s="48">
        <v>1362</v>
      </c>
      <c r="S148" s="49"/>
      <c r="T148" s="48">
        <v>1930</v>
      </c>
      <c r="U148" s="49"/>
      <c r="V148" s="49"/>
      <c r="W148" s="49"/>
      <c r="X148" s="48">
        <v>330</v>
      </c>
      <c r="Y148" s="49"/>
      <c r="Z148" s="49"/>
      <c r="AA148" s="49"/>
      <c r="AB148" s="48">
        <v>0</v>
      </c>
      <c r="AC148" s="49"/>
      <c r="AD148" s="48">
        <v>2</v>
      </c>
      <c r="AE148" s="49"/>
      <c r="AF148" s="49"/>
      <c r="AG148" s="49"/>
      <c r="AH148" s="48">
        <v>0</v>
      </c>
      <c r="AI148" s="39"/>
      <c r="AJ148" s="39"/>
      <c r="AK148" s="39"/>
    </row>
    <row r="149" spans="1:37" ht="20.100000000000001" customHeight="1" x14ac:dyDescent="0.2">
      <c r="D149" s="2" t="s">
        <v>114</v>
      </c>
      <c r="F149" s="39">
        <v>287</v>
      </c>
      <c r="G149" s="39"/>
      <c r="H149" s="39"/>
      <c r="I149" s="39"/>
      <c r="J149" s="39">
        <v>1680</v>
      </c>
      <c r="K149" s="39">
        <v>90</v>
      </c>
      <c r="L149" s="39"/>
      <c r="M149" s="39">
        <v>1770</v>
      </c>
      <c r="N149" s="39"/>
      <c r="O149" s="39"/>
      <c r="P149" s="39"/>
      <c r="Q149" s="39">
        <v>882</v>
      </c>
      <c r="R149" s="39">
        <v>911</v>
      </c>
      <c r="S149" s="39"/>
      <c r="T149" s="39">
        <v>1793</v>
      </c>
      <c r="U149" s="39"/>
      <c r="V149" s="39"/>
      <c r="W149" s="39"/>
      <c r="X149" s="39">
        <v>264</v>
      </c>
      <c r="Y149" s="39"/>
      <c r="Z149" s="39"/>
      <c r="AA149" s="39"/>
      <c r="AB149" s="39">
        <v>0</v>
      </c>
      <c r="AC149" s="39"/>
      <c r="AD149" s="39">
        <v>0</v>
      </c>
      <c r="AE149" s="39"/>
      <c r="AF149" s="39"/>
      <c r="AG149" s="39"/>
      <c r="AH149" s="39">
        <v>156</v>
      </c>
      <c r="AI149" s="39"/>
      <c r="AJ149" s="39"/>
      <c r="AK149" s="39"/>
    </row>
    <row r="150" spans="1:37" ht="20.100000000000001" customHeight="1" x14ac:dyDescent="0.2">
      <c r="D150" s="47" t="s">
        <v>115</v>
      </c>
      <c r="F150" s="48">
        <v>175</v>
      </c>
      <c r="G150" s="49"/>
      <c r="H150" s="49"/>
      <c r="I150" s="49"/>
      <c r="J150" s="48">
        <v>1681</v>
      </c>
      <c r="K150" s="48">
        <v>145</v>
      </c>
      <c r="L150" s="49"/>
      <c r="M150" s="48">
        <v>1826</v>
      </c>
      <c r="N150" s="49"/>
      <c r="O150" s="49"/>
      <c r="P150" s="49"/>
      <c r="Q150" s="48">
        <v>815</v>
      </c>
      <c r="R150" s="48">
        <v>1084</v>
      </c>
      <c r="S150" s="49"/>
      <c r="T150" s="48">
        <v>1899</v>
      </c>
      <c r="U150" s="49"/>
      <c r="V150" s="49"/>
      <c r="W150" s="49"/>
      <c r="X150" s="48">
        <v>102</v>
      </c>
      <c r="Y150" s="49"/>
      <c r="Z150" s="49"/>
      <c r="AA150" s="49"/>
      <c r="AB150" s="48">
        <v>0</v>
      </c>
      <c r="AC150" s="49"/>
      <c r="AD150" s="48">
        <v>0</v>
      </c>
      <c r="AE150" s="49"/>
      <c r="AF150" s="49"/>
      <c r="AG150" s="49"/>
      <c r="AH150" s="48">
        <v>0</v>
      </c>
      <c r="AI150" s="39"/>
      <c r="AJ150" s="39"/>
      <c r="AK150" s="39"/>
    </row>
    <row r="151" spans="1:37" ht="20.100000000000001" customHeight="1" x14ac:dyDescent="0.2">
      <c r="D151" s="2" t="s">
        <v>102</v>
      </c>
      <c r="F151" s="39">
        <v>244</v>
      </c>
      <c r="G151" s="39"/>
      <c r="H151" s="39"/>
      <c r="I151" s="39"/>
      <c r="J151" s="39">
        <v>1896</v>
      </c>
      <c r="K151" s="39">
        <v>62</v>
      </c>
      <c r="L151" s="39"/>
      <c r="M151" s="39">
        <v>1958</v>
      </c>
      <c r="N151" s="39"/>
      <c r="O151" s="39"/>
      <c r="P151" s="39"/>
      <c r="Q151" s="39">
        <v>795</v>
      </c>
      <c r="R151" s="39">
        <v>1137</v>
      </c>
      <c r="S151" s="39"/>
      <c r="T151" s="39">
        <v>1932</v>
      </c>
      <c r="U151" s="39"/>
      <c r="V151" s="39"/>
      <c r="W151" s="39"/>
      <c r="X151" s="39">
        <v>270</v>
      </c>
      <c r="Y151" s="39"/>
      <c r="Z151" s="39"/>
      <c r="AA151" s="39"/>
      <c r="AB151" s="39">
        <v>0</v>
      </c>
      <c r="AC151" s="39"/>
      <c r="AD151" s="39">
        <v>0</v>
      </c>
      <c r="AE151" s="39"/>
      <c r="AF151" s="39"/>
      <c r="AG151" s="39"/>
      <c r="AH151" s="39">
        <v>0</v>
      </c>
      <c r="AI151" s="39"/>
      <c r="AJ151" s="39"/>
      <c r="AK151" s="39"/>
    </row>
    <row r="152" spans="1:37" ht="20.100000000000001" customHeight="1" x14ac:dyDescent="0.2">
      <c r="D152" s="47" t="s">
        <v>155</v>
      </c>
      <c r="F152" s="48">
        <v>392</v>
      </c>
      <c r="G152" s="49"/>
      <c r="H152" s="49"/>
      <c r="I152" s="49"/>
      <c r="J152" s="48">
        <v>1878</v>
      </c>
      <c r="K152" s="48">
        <v>61</v>
      </c>
      <c r="L152" s="49"/>
      <c r="M152" s="48">
        <v>1939</v>
      </c>
      <c r="N152" s="49"/>
      <c r="O152" s="49"/>
      <c r="P152" s="49"/>
      <c r="Q152" s="48">
        <v>480</v>
      </c>
      <c r="R152" s="48">
        <v>1525</v>
      </c>
      <c r="S152" s="49"/>
      <c r="T152" s="48">
        <v>2005</v>
      </c>
      <c r="U152" s="49"/>
      <c r="V152" s="49"/>
      <c r="W152" s="49"/>
      <c r="X152" s="48">
        <v>326</v>
      </c>
      <c r="Y152" s="49"/>
      <c r="Z152" s="49"/>
      <c r="AA152" s="49"/>
      <c r="AB152" s="48">
        <v>0</v>
      </c>
      <c r="AC152" s="49"/>
      <c r="AD152" s="48">
        <v>0</v>
      </c>
      <c r="AE152" s="49"/>
      <c r="AF152" s="49"/>
      <c r="AG152" s="49"/>
      <c r="AH152" s="48">
        <v>0</v>
      </c>
      <c r="AI152" s="39"/>
      <c r="AJ152" s="39"/>
      <c r="AK152" s="39"/>
    </row>
    <row r="153" spans="1:37" ht="20.100000000000001" customHeight="1" x14ac:dyDescent="0.2">
      <c r="D153" s="2" t="s">
        <v>104</v>
      </c>
      <c r="F153" s="39">
        <v>321</v>
      </c>
      <c r="G153" s="39"/>
      <c r="H153" s="39"/>
      <c r="I153" s="39"/>
      <c r="J153" s="39">
        <v>1690</v>
      </c>
      <c r="K153" s="39">
        <v>104</v>
      </c>
      <c r="L153" s="39"/>
      <c r="M153" s="39">
        <v>1794</v>
      </c>
      <c r="N153" s="39"/>
      <c r="O153" s="39"/>
      <c r="P153" s="39"/>
      <c r="Q153" s="39">
        <v>618</v>
      </c>
      <c r="R153" s="39">
        <v>1303</v>
      </c>
      <c r="S153" s="39"/>
      <c r="T153" s="39">
        <v>1921</v>
      </c>
      <c r="U153" s="39"/>
      <c r="V153" s="39"/>
      <c r="W153" s="39"/>
      <c r="X153" s="39">
        <v>194</v>
      </c>
      <c r="Y153" s="39"/>
      <c r="Z153" s="39"/>
      <c r="AA153" s="39"/>
      <c r="AB153" s="39">
        <v>0</v>
      </c>
      <c r="AC153" s="39"/>
      <c r="AD153" s="39">
        <v>0</v>
      </c>
      <c r="AE153" s="39"/>
      <c r="AF153" s="39"/>
      <c r="AG153" s="39"/>
      <c r="AH153" s="39">
        <v>0</v>
      </c>
      <c r="AI153" s="39"/>
      <c r="AJ153" s="39"/>
      <c r="AK153" s="39"/>
    </row>
    <row r="154" spans="1:37" ht="20.100000000000001" customHeight="1" x14ac:dyDescent="0.2">
      <c r="D154" s="47" t="s">
        <v>105</v>
      </c>
      <c r="F154" s="48">
        <v>337</v>
      </c>
      <c r="G154" s="49"/>
      <c r="H154" s="49"/>
      <c r="I154" s="49"/>
      <c r="J154" s="48">
        <v>1946</v>
      </c>
      <c r="K154" s="48">
        <v>64</v>
      </c>
      <c r="L154" s="49"/>
      <c r="M154" s="48">
        <v>2010</v>
      </c>
      <c r="N154" s="49"/>
      <c r="O154" s="49"/>
      <c r="P154" s="49"/>
      <c r="Q154" s="48">
        <v>379</v>
      </c>
      <c r="R154" s="48">
        <v>1488</v>
      </c>
      <c r="S154" s="49"/>
      <c r="T154" s="48">
        <v>1867</v>
      </c>
      <c r="U154" s="49"/>
      <c r="V154" s="49"/>
      <c r="W154" s="49"/>
      <c r="X154" s="48">
        <v>462</v>
      </c>
      <c r="Y154" s="49"/>
      <c r="Z154" s="49"/>
      <c r="AA154" s="49"/>
      <c r="AB154" s="48">
        <v>0</v>
      </c>
      <c r="AC154" s="49"/>
      <c r="AD154" s="48">
        <v>18</v>
      </c>
      <c r="AE154" s="49"/>
      <c r="AF154" s="49"/>
      <c r="AG154" s="49"/>
      <c r="AH154" s="48">
        <v>4</v>
      </c>
      <c r="AI154" s="39"/>
      <c r="AJ154" s="39"/>
      <c r="AK154" s="39"/>
    </row>
    <row r="155" spans="1:37" ht="20.100000000000001" customHeight="1" x14ac:dyDescent="0.2">
      <c r="D155" s="2" t="s">
        <v>156</v>
      </c>
      <c r="F155" s="39">
        <v>358</v>
      </c>
      <c r="G155" s="39"/>
      <c r="H155" s="39"/>
      <c r="I155" s="39"/>
      <c r="J155" s="39">
        <v>1903</v>
      </c>
      <c r="K155" s="39">
        <v>55</v>
      </c>
      <c r="L155" s="39"/>
      <c r="M155" s="39">
        <v>1958</v>
      </c>
      <c r="N155" s="39"/>
      <c r="O155" s="39"/>
      <c r="P155" s="39"/>
      <c r="Q155" s="39">
        <v>607</v>
      </c>
      <c r="R155" s="39">
        <v>1413</v>
      </c>
      <c r="S155" s="39"/>
      <c r="T155" s="39">
        <v>2020</v>
      </c>
      <c r="U155" s="39"/>
      <c r="V155" s="39"/>
      <c r="W155" s="39"/>
      <c r="X155" s="39">
        <v>296</v>
      </c>
      <c r="Y155" s="39"/>
      <c r="Z155" s="39"/>
      <c r="AA155" s="39"/>
      <c r="AB155" s="39">
        <v>0</v>
      </c>
      <c r="AC155" s="39"/>
      <c r="AD155" s="39">
        <v>0</v>
      </c>
      <c r="AE155" s="39"/>
      <c r="AF155" s="39"/>
      <c r="AG155" s="39"/>
      <c r="AH155" s="39">
        <v>25</v>
      </c>
      <c r="AI155" s="39"/>
      <c r="AJ155" s="39"/>
      <c r="AK155" s="39"/>
    </row>
    <row r="156" spans="1:37" ht="20.100000000000001" customHeight="1" x14ac:dyDescent="0.2">
      <c r="D156" s="47" t="s">
        <v>157</v>
      </c>
      <c r="F156" s="48">
        <v>251</v>
      </c>
      <c r="G156" s="49"/>
      <c r="H156" s="49"/>
      <c r="I156" s="49"/>
      <c r="J156" s="48">
        <v>1485</v>
      </c>
      <c r="K156" s="48">
        <v>86</v>
      </c>
      <c r="L156" s="49"/>
      <c r="M156" s="48">
        <v>1571</v>
      </c>
      <c r="N156" s="49"/>
      <c r="O156" s="49"/>
      <c r="P156" s="49"/>
      <c r="Q156" s="48">
        <v>746</v>
      </c>
      <c r="R156" s="48">
        <v>870</v>
      </c>
      <c r="S156" s="49"/>
      <c r="T156" s="48">
        <v>1616</v>
      </c>
      <c r="U156" s="49"/>
      <c r="V156" s="49"/>
      <c r="W156" s="49"/>
      <c r="X156" s="48">
        <v>206</v>
      </c>
      <c r="Y156" s="49"/>
      <c r="Z156" s="49"/>
      <c r="AA156" s="49"/>
      <c r="AB156" s="48">
        <v>0</v>
      </c>
      <c r="AC156" s="49"/>
      <c r="AD156" s="48">
        <v>0</v>
      </c>
      <c r="AE156" s="49"/>
      <c r="AF156" s="49"/>
      <c r="AG156" s="49"/>
      <c r="AH156" s="48">
        <v>0</v>
      </c>
      <c r="AI156" s="39"/>
      <c r="AJ156" s="39"/>
      <c r="AK156" s="39"/>
    </row>
    <row r="157" spans="1:37" ht="20.100000000000001" customHeight="1" x14ac:dyDescent="0.2">
      <c r="D157" s="2" t="s">
        <v>158</v>
      </c>
      <c r="F157" s="39">
        <v>325</v>
      </c>
      <c r="G157" s="39"/>
      <c r="H157" s="39"/>
      <c r="I157" s="39"/>
      <c r="J157" s="39">
        <v>1850</v>
      </c>
      <c r="K157" s="39">
        <v>54</v>
      </c>
      <c r="L157" s="39"/>
      <c r="M157" s="39">
        <v>1904</v>
      </c>
      <c r="N157" s="39"/>
      <c r="O157" s="39"/>
      <c r="P157" s="39"/>
      <c r="Q157" s="39">
        <v>541</v>
      </c>
      <c r="R157" s="39">
        <v>1333</v>
      </c>
      <c r="S157" s="39"/>
      <c r="T157" s="39">
        <v>1874</v>
      </c>
      <c r="U157" s="39"/>
      <c r="V157" s="39"/>
      <c r="W157" s="39"/>
      <c r="X157" s="39">
        <v>355</v>
      </c>
      <c r="Y157" s="39"/>
      <c r="Z157" s="39"/>
      <c r="AA157" s="39"/>
      <c r="AB157" s="39">
        <v>0</v>
      </c>
      <c r="AC157" s="39"/>
      <c r="AD157" s="39">
        <v>0</v>
      </c>
      <c r="AE157" s="39"/>
      <c r="AF157" s="39"/>
      <c r="AG157" s="39"/>
      <c r="AH157" s="39">
        <v>0</v>
      </c>
      <c r="AI157" s="39"/>
      <c r="AJ157" s="39"/>
      <c r="AK157" s="39"/>
    </row>
    <row r="158" spans="1:37" ht="20.100000000000001" customHeight="1" x14ac:dyDescent="0.2">
      <c r="D158" s="47" t="s">
        <v>128</v>
      </c>
      <c r="F158" s="48">
        <v>297</v>
      </c>
      <c r="G158" s="49"/>
      <c r="H158" s="49"/>
      <c r="I158" s="49"/>
      <c r="J158" s="48">
        <v>1888</v>
      </c>
      <c r="K158" s="48">
        <v>50</v>
      </c>
      <c r="L158" s="49"/>
      <c r="M158" s="48">
        <v>1938</v>
      </c>
      <c r="N158" s="49"/>
      <c r="O158" s="49"/>
      <c r="P158" s="49"/>
      <c r="Q158" s="48">
        <v>548</v>
      </c>
      <c r="R158" s="48">
        <v>1398</v>
      </c>
      <c r="S158" s="49"/>
      <c r="T158" s="48">
        <v>1946</v>
      </c>
      <c r="U158" s="49"/>
      <c r="V158" s="49"/>
      <c r="W158" s="49"/>
      <c r="X158" s="48">
        <v>282</v>
      </c>
      <c r="Y158" s="49"/>
      <c r="Z158" s="49"/>
      <c r="AA158" s="49"/>
      <c r="AB158" s="48">
        <v>0</v>
      </c>
      <c r="AC158" s="49"/>
      <c r="AD158" s="48">
        <v>7</v>
      </c>
      <c r="AE158" s="49"/>
      <c r="AF158" s="49"/>
      <c r="AG158" s="49"/>
      <c r="AH158" s="48">
        <v>1</v>
      </c>
      <c r="AI158" s="39"/>
      <c r="AJ158" s="39"/>
      <c r="AK158" s="39"/>
    </row>
    <row r="159" spans="1:37" ht="20.100000000000001" customHeight="1" x14ac:dyDescent="0.2"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</row>
    <row r="160" spans="1:37" s="1" customFormat="1" ht="20.100000000000001" customHeight="1" x14ac:dyDescent="0.25">
      <c r="A160" s="3"/>
      <c r="B160" s="6"/>
      <c r="C160" s="51" t="s">
        <v>159</v>
      </c>
      <c r="D160" s="52"/>
      <c r="E160" s="5"/>
      <c r="F160" s="53">
        <v>4276</v>
      </c>
      <c r="G160" s="54"/>
      <c r="H160" s="54"/>
      <c r="I160" s="54"/>
      <c r="J160" s="53">
        <v>25577</v>
      </c>
      <c r="K160" s="53">
        <v>1078</v>
      </c>
      <c r="L160" s="54"/>
      <c r="M160" s="53">
        <v>26655</v>
      </c>
      <c r="N160" s="54"/>
      <c r="O160" s="54"/>
      <c r="P160" s="54"/>
      <c r="Q160" s="53">
        <f xml:space="preserve"> 9040 + 21</f>
        <v>9061</v>
      </c>
      <c r="R160" s="53">
        <v>17873</v>
      </c>
      <c r="S160" s="54"/>
      <c r="T160" s="53">
        <v>26934</v>
      </c>
      <c r="U160" s="54"/>
      <c r="V160" s="54"/>
      <c r="W160" s="54"/>
      <c r="X160" s="53">
        <v>3967</v>
      </c>
      <c r="Y160" s="54"/>
      <c r="Z160" s="54"/>
      <c r="AA160" s="54"/>
      <c r="AB160" s="53">
        <v>0</v>
      </c>
      <c r="AC160" s="54"/>
      <c r="AD160" s="53">
        <v>30</v>
      </c>
      <c r="AE160" s="54"/>
      <c r="AF160" s="54"/>
      <c r="AG160" s="54"/>
      <c r="AH160" s="53">
        <v>271</v>
      </c>
      <c r="AI160" s="39"/>
      <c r="AJ160" s="39"/>
      <c r="AK160" s="39"/>
    </row>
    <row r="161" spans="1:37" ht="20.100000000000001" customHeight="1" x14ac:dyDescent="0.2"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</row>
    <row r="162" spans="1:37" s="1" customFormat="1" ht="20.100000000000001" customHeight="1" x14ac:dyDescent="0.25">
      <c r="A162" s="3"/>
      <c r="B162" s="57" t="s">
        <v>160</v>
      </c>
      <c r="C162" s="58"/>
      <c r="D162" s="58"/>
      <c r="E162" s="5"/>
      <c r="F162" s="59">
        <v>6097</v>
      </c>
      <c r="G162" s="54"/>
      <c r="H162" s="54"/>
      <c r="I162" s="54"/>
      <c r="J162" s="59">
        <v>35970</v>
      </c>
      <c r="K162" s="59">
        <v>1456</v>
      </c>
      <c r="L162" s="54"/>
      <c r="M162" s="59">
        <f xml:space="preserve"> 37429 - 1 - 2</f>
        <v>37426</v>
      </c>
      <c r="N162" s="54"/>
      <c r="O162" s="54"/>
      <c r="P162" s="54"/>
      <c r="Q162" s="59">
        <f xml:space="preserve"> 12800 + 21</f>
        <v>12821</v>
      </c>
      <c r="R162" s="59">
        <v>25261</v>
      </c>
      <c r="S162" s="54"/>
      <c r="T162" s="59">
        <v>38082</v>
      </c>
      <c r="U162" s="54"/>
      <c r="V162" s="54"/>
      <c r="W162" s="54"/>
      <c r="X162" s="59">
        <v>5382</v>
      </c>
      <c r="Y162" s="54"/>
      <c r="Z162" s="54"/>
      <c r="AA162" s="54"/>
      <c r="AB162" s="59">
        <v>3</v>
      </c>
      <c r="AC162" s="54"/>
      <c r="AD162" s="59">
        <v>62</v>
      </c>
      <c r="AE162" s="54"/>
      <c r="AF162" s="54"/>
      <c r="AG162" s="54"/>
      <c r="AH162" s="59">
        <v>627</v>
      </c>
      <c r="AI162" s="39"/>
      <c r="AJ162" s="39"/>
      <c r="AK162" s="39"/>
    </row>
    <row r="163" spans="1:37" ht="20.100000000000001" customHeight="1" x14ac:dyDescent="0.2"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</row>
    <row r="164" spans="1:37" ht="20.100000000000001" customHeight="1" x14ac:dyDescent="0.2">
      <c r="B164" s="6" t="s">
        <v>161</v>
      </c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</row>
    <row r="165" spans="1:37" ht="20.100000000000001" customHeight="1" x14ac:dyDescent="0.2">
      <c r="C165" s="3" t="s">
        <v>95</v>
      </c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</row>
    <row r="166" spans="1:37" ht="20.100000000000001" customHeight="1" x14ac:dyDescent="0.2">
      <c r="D166" s="2" t="s">
        <v>122</v>
      </c>
      <c r="F166" s="39">
        <v>339</v>
      </c>
      <c r="G166" s="39"/>
      <c r="H166" s="39"/>
      <c r="I166" s="39"/>
      <c r="J166" s="39">
        <v>2151</v>
      </c>
      <c r="K166" s="39">
        <v>50</v>
      </c>
      <c r="L166" s="39"/>
      <c r="M166" s="39">
        <v>2201</v>
      </c>
      <c r="N166" s="39"/>
      <c r="O166" s="39"/>
      <c r="P166" s="39"/>
      <c r="Q166" s="39">
        <v>671</v>
      </c>
      <c r="R166" s="39">
        <v>1515</v>
      </c>
      <c r="S166" s="39"/>
      <c r="T166" s="39">
        <v>2186</v>
      </c>
      <c r="U166" s="39"/>
      <c r="V166" s="39"/>
      <c r="W166" s="39"/>
      <c r="X166" s="39">
        <v>354</v>
      </c>
      <c r="Y166" s="39"/>
      <c r="Z166" s="39"/>
      <c r="AA166" s="39"/>
      <c r="AB166" s="39">
        <v>0</v>
      </c>
      <c r="AC166" s="39"/>
      <c r="AD166" s="39">
        <v>0</v>
      </c>
      <c r="AE166" s="39"/>
      <c r="AF166" s="39"/>
      <c r="AG166" s="39"/>
      <c r="AH166" s="39">
        <v>0</v>
      </c>
      <c r="AI166" s="39"/>
      <c r="AJ166" s="39"/>
      <c r="AK166" s="39"/>
    </row>
    <row r="167" spans="1:37" ht="20.100000000000001" customHeight="1" x14ac:dyDescent="0.2">
      <c r="D167" s="47" t="s">
        <v>135</v>
      </c>
      <c r="F167" s="48">
        <v>289</v>
      </c>
      <c r="G167" s="49"/>
      <c r="H167" s="49"/>
      <c r="I167" s="49"/>
      <c r="J167" s="48">
        <v>2142</v>
      </c>
      <c r="K167" s="48">
        <v>53</v>
      </c>
      <c r="L167" s="49"/>
      <c r="M167" s="48">
        <v>2195</v>
      </c>
      <c r="N167" s="49"/>
      <c r="O167" s="49"/>
      <c r="P167" s="49"/>
      <c r="Q167" s="48">
        <v>424</v>
      </c>
      <c r="R167" s="48">
        <v>1836</v>
      </c>
      <c r="S167" s="49"/>
      <c r="T167" s="48">
        <v>2260</v>
      </c>
      <c r="U167" s="49"/>
      <c r="V167" s="49"/>
      <c r="W167" s="49"/>
      <c r="X167" s="48">
        <v>224</v>
      </c>
      <c r="Y167" s="49"/>
      <c r="Z167" s="49"/>
      <c r="AA167" s="49"/>
      <c r="AB167" s="48">
        <v>0</v>
      </c>
      <c r="AC167" s="49"/>
      <c r="AD167" s="48">
        <v>0</v>
      </c>
      <c r="AE167" s="49"/>
      <c r="AF167" s="49"/>
      <c r="AG167" s="49"/>
      <c r="AH167" s="48">
        <v>0</v>
      </c>
      <c r="AI167" s="39"/>
      <c r="AJ167" s="39"/>
      <c r="AK167" s="39"/>
    </row>
    <row r="168" spans="1:37" ht="20.100000000000001" customHeight="1" x14ac:dyDescent="0.2">
      <c r="D168" s="2" t="s">
        <v>113</v>
      </c>
      <c r="F168" s="39">
        <v>277</v>
      </c>
      <c r="G168" s="39"/>
      <c r="H168" s="39"/>
      <c r="I168" s="39"/>
      <c r="J168" s="39">
        <v>2201</v>
      </c>
      <c r="K168" s="39">
        <v>61</v>
      </c>
      <c r="L168" s="39"/>
      <c r="M168" s="39">
        <v>2262</v>
      </c>
      <c r="N168" s="39"/>
      <c r="O168" s="39"/>
      <c r="P168" s="39"/>
      <c r="Q168" s="39">
        <v>578</v>
      </c>
      <c r="R168" s="39">
        <v>1698</v>
      </c>
      <c r="S168" s="39"/>
      <c r="T168" s="39">
        <v>2276</v>
      </c>
      <c r="U168" s="39"/>
      <c r="V168" s="39"/>
      <c r="W168" s="39"/>
      <c r="X168" s="39">
        <v>263</v>
      </c>
      <c r="Y168" s="39"/>
      <c r="Z168" s="39"/>
      <c r="AA168" s="39"/>
      <c r="AB168" s="39">
        <v>0</v>
      </c>
      <c r="AC168" s="39"/>
      <c r="AD168" s="39">
        <v>0</v>
      </c>
      <c r="AE168" s="39"/>
      <c r="AF168" s="39"/>
      <c r="AG168" s="39"/>
      <c r="AH168" s="39">
        <v>0</v>
      </c>
      <c r="AI168" s="39"/>
      <c r="AJ168" s="39"/>
      <c r="AK168" s="39"/>
    </row>
    <row r="169" spans="1:37" ht="20.100000000000001" customHeight="1" x14ac:dyDescent="0.2">
      <c r="D169" s="47" t="s">
        <v>99</v>
      </c>
      <c r="F169" s="48">
        <v>406</v>
      </c>
      <c r="G169" s="49"/>
      <c r="H169" s="49"/>
      <c r="I169" s="49"/>
      <c r="J169" s="48">
        <v>2162</v>
      </c>
      <c r="K169" s="48">
        <v>69</v>
      </c>
      <c r="L169" s="49"/>
      <c r="M169" s="48">
        <v>2231</v>
      </c>
      <c r="N169" s="49"/>
      <c r="O169" s="49"/>
      <c r="P169" s="49"/>
      <c r="Q169" s="48">
        <v>469</v>
      </c>
      <c r="R169" s="48">
        <v>1836</v>
      </c>
      <c r="S169" s="49"/>
      <c r="T169" s="48">
        <v>2305</v>
      </c>
      <c r="U169" s="49"/>
      <c r="V169" s="49"/>
      <c r="W169" s="49"/>
      <c r="X169" s="48">
        <v>332</v>
      </c>
      <c r="Y169" s="49"/>
      <c r="Z169" s="49"/>
      <c r="AA169" s="49"/>
      <c r="AB169" s="48">
        <v>0</v>
      </c>
      <c r="AC169" s="49"/>
      <c r="AD169" s="48">
        <v>0</v>
      </c>
      <c r="AE169" s="49"/>
      <c r="AF169" s="49"/>
      <c r="AG169" s="49"/>
      <c r="AH169" s="48">
        <v>0</v>
      </c>
      <c r="AI169" s="39"/>
      <c r="AJ169" s="39"/>
      <c r="AK169" s="39"/>
    </row>
    <row r="170" spans="1:37" ht="20.100000000000001" customHeight="1" x14ac:dyDescent="0.2">
      <c r="D170" s="2" t="s">
        <v>114</v>
      </c>
      <c r="F170" s="39">
        <v>340</v>
      </c>
      <c r="G170" s="39"/>
      <c r="H170" s="39"/>
      <c r="I170" s="39"/>
      <c r="J170" s="39">
        <v>2168</v>
      </c>
      <c r="K170" s="39">
        <v>43</v>
      </c>
      <c r="L170" s="39"/>
      <c r="M170" s="39">
        <v>2211</v>
      </c>
      <c r="N170" s="39"/>
      <c r="O170" s="39"/>
      <c r="P170" s="39"/>
      <c r="Q170" s="39">
        <f xml:space="preserve"> 415 + 1</f>
        <v>416</v>
      </c>
      <c r="R170" s="39">
        <v>1809</v>
      </c>
      <c r="S170" s="39"/>
      <c r="T170" s="39">
        <v>2225</v>
      </c>
      <c r="U170" s="39"/>
      <c r="V170" s="39"/>
      <c r="W170" s="39"/>
      <c r="X170" s="39">
        <v>326</v>
      </c>
      <c r="Y170" s="39"/>
      <c r="Z170" s="39"/>
      <c r="AA170" s="39"/>
      <c r="AB170" s="39">
        <v>0</v>
      </c>
      <c r="AC170" s="39"/>
      <c r="AD170" s="39">
        <v>0</v>
      </c>
      <c r="AE170" s="39"/>
      <c r="AF170" s="39"/>
      <c r="AG170" s="39"/>
      <c r="AH170" s="39">
        <v>0</v>
      </c>
      <c r="AI170" s="39"/>
      <c r="AJ170" s="39"/>
      <c r="AK170" s="39"/>
    </row>
    <row r="171" spans="1:37" ht="20.100000000000001" customHeight="1" x14ac:dyDescent="0.2">
      <c r="D171" s="47" t="s">
        <v>101</v>
      </c>
      <c r="F171" s="48">
        <v>193</v>
      </c>
      <c r="G171" s="49"/>
      <c r="H171" s="49"/>
      <c r="I171" s="49"/>
      <c r="J171" s="48">
        <v>2161</v>
      </c>
      <c r="K171" s="48">
        <v>61</v>
      </c>
      <c r="L171" s="49"/>
      <c r="M171" s="48">
        <v>2222</v>
      </c>
      <c r="N171" s="49"/>
      <c r="O171" s="49"/>
      <c r="P171" s="49"/>
      <c r="Q171" s="48">
        <v>807</v>
      </c>
      <c r="R171" s="48">
        <v>1432</v>
      </c>
      <c r="S171" s="49"/>
      <c r="T171" s="48">
        <v>2239</v>
      </c>
      <c r="U171" s="49"/>
      <c r="V171" s="49"/>
      <c r="W171" s="49"/>
      <c r="X171" s="48">
        <v>176</v>
      </c>
      <c r="Y171" s="49"/>
      <c r="Z171" s="49"/>
      <c r="AA171" s="49"/>
      <c r="AB171" s="48">
        <v>0</v>
      </c>
      <c r="AC171" s="49"/>
      <c r="AD171" s="48">
        <v>0</v>
      </c>
      <c r="AE171" s="49"/>
      <c r="AF171" s="49"/>
      <c r="AG171" s="49"/>
      <c r="AH171" s="48">
        <v>0</v>
      </c>
      <c r="AI171" s="39"/>
      <c r="AJ171" s="39"/>
      <c r="AK171" s="39"/>
    </row>
    <row r="172" spans="1:37" ht="20.100000000000001" customHeight="1" x14ac:dyDescent="0.2">
      <c r="D172" s="50" t="s">
        <v>102</v>
      </c>
      <c r="F172" s="49">
        <v>198</v>
      </c>
      <c r="G172" s="49"/>
      <c r="H172" s="49"/>
      <c r="I172" s="49"/>
      <c r="J172" s="49">
        <v>2161</v>
      </c>
      <c r="K172" s="49">
        <v>96</v>
      </c>
      <c r="L172" s="49"/>
      <c r="M172" s="49">
        <v>2257</v>
      </c>
      <c r="N172" s="49"/>
      <c r="O172" s="49"/>
      <c r="P172" s="49"/>
      <c r="Q172" s="49">
        <v>792</v>
      </c>
      <c r="R172" s="49">
        <v>1490</v>
      </c>
      <c r="S172" s="49"/>
      <c r="T172" s="49">
        <v>2282</v>
      </c>
      <c r="U172" s="49"/>
      <c r="V172" s="49"/>
      <c r="W172" s="49"/>
      <c r="X172" s="49">
        <v>173</v>
      </c>
      <c r="Y172" s="49"/>
      <c r="Z172" s="49"/>
      <c r="AA172" s="49"/>
      <c r="AB172" s="49">
        <v>0</v>
      </c>
      <c r="AC172" s="49"/>
      <c r="AD172" s="49">
        <v>0</v>
      </c>
      <c r="AE172" s="49"/>
      <c r="AF172" s="49"/>
      <c r="AG172" s="49"/>
      <c r="AH172" s="49">
        <v>0</v>
      </c>
      <c r="AI172" s="39"/>
      <c r="AJ172" s="39"/>
      <c r="AK172" s="39"/>
    </row>
    <row r="173" spans="1:37" ht="20.100000000000001" customHeight="1" x14ac:dyDescent="0.2">
      <c r="D173" s="50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39"/>
      <c r="AJ173" s="39"/>
      <c r="AK173" s="39"/>
    </row>
    <row r="174" spans="1:37" s="1" customFormat="1" ht="20.100000000000001" customHeight="1" x14ac:dyDescent="0.25">
      <c r="A174" s="3"/>
      <c r="B174" s="6"/>
      <c r="C174" s="51" t="s">
        <v>112</v>
      </c>
      <c r="D174" s="52"/>
      <c r="E174" s="5"/>
      <c r="F174" s="53">
        <v>2042</v>
      </c>
      <c r="G174" s="54"/>
      <c r="H174" s="54"/>
      <c r="I174" s="54"/>
      <c r="J174" s="53">
        <v>15146</v>
      </c>
      <c r="K174" s="53">
        <v>433</v>
      </c>
      <c r="L174" s="54"/>
      <c r="M174" s="53">
        <v>15579</v>
      </c>
      <c r="N174" s="54"/>
      <c r="O174" s="54"/>
      <c r="P174" s="54"/>
      <c r="Q174" s="53">
        <f xml:space="preserve"> 4156 + 1</f>
        <v>4157</v>
      </c>
      <c r="R174" s="53">
        <v>11616</v>
      </c>
      <c r="S174" s="54"/>
      <c r="T174" s="53">
        <v>15773</v>
      </c>
      <c r="U174" s="54"/>
      <c r="V174" s="54"/>
      <c r="W174" s="54"/>
      <c r="X174" s="53">
        <v>1848</v>
      </c>
      <c r="Y174" s="54"/>
      <c r="Z174" s="54"/>
      <c r="AA174" s="54"/>
      <c r="AB174" s="53">
        <v>0</v>
      </c>
      <c r="AC174" s="54"/>
      <c r="AD174" s="53">
        <v>0</v>
      </c>
      <c r="AE174" s="54"/>
      <c r="AF174" s="54"/>
      <c r="AG174" s="54"/>
      <c r="AH174" s="53">
        <v>0</v>
      </c>
      <c r="AI174" s="39"/>
      <c r="AJ174" s="39"/>
      <c r="AK174" s="39"/>
    </row>
    <row r="175" spans="1:37" ht="20.100000000000001" customHeight="1" x14ac:dyDescent="0.2">
      <c r="D175" s="50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39"/>
      <c r="AJ175" s="39"/>
      <c r="AK175" s="39"/>
    </row>
    <row r="176" spans="1:37" ht="20.100000000000001" customHeight="1" x14ac:dyDescent="0.2">
      <c r="C176" s="3" t="s">
        <v>0</v>
      </c>
      <c r="D176" s="50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39"/>
      <c r="AJ176" s="39"/>
      <c r="AK176" s="39"/>
    </row>
    <row r="177" spans="1:37" ht="20.100000000000001" customHeight="1" x14ac:dyDescent="0.2">
      <c r="D177" s="2" t="s">
        <v>122</v>
      </c>
      <c r="F177" s="39">
        <v>0</v>
      </c>
      <c r="G177" s="39"/>
      <c r="H177" s="39"/>
      <c r="I177" s="39"/>
      <c r="J177" s="39">
        <v>0</v>
      </c>
      <c r="K177" s="39">
        <v>0</v>
      </c>
      <c r="L177" s="39"/>
      <c r="M177" s="39">
        <v>0</v>
      </c>
      <c r="N177" s="39"/>
      <c r="O177" s="39"/>
      <c r="P177" s="39"/>
      <c r="Q177" s="39">
        <v>0</v>
      </c>
      <c r="R177" s="39">
        <v>0</v>
      </c>
      <c r="S177" s="39"/>
      <c r="T177" s="39">
        <v>0</v>
      </c>
      <c r="U177" s="39"/>
      <c r="V177" s="39"/>
      <c r="W177" s="39"/>
      <c r="X177" s="39">
        <v>0</v>
      </c>
      <c r="Y177" s="39"/>
      <c r="Z177" s="39"/>
      <c r="AA177" s="39"/>
      <c r="AB177" s="39">
        <v>0</v>
      </c>
      <c r="AC177" s="39"/>
      <c r="AD177" s="39">
        <v>0</v>
      </c>
      <c r="AE177" s="39"/>
      <c r="AF177" s="39"/>
      <c r="AG177" s="39"/>
      <c r="AH177" s="39">
        <v>0</v>
      </c>
      <c r="AI177" s="39"/>
      <c r="AJ177" s="39"/>
      <c r="AK177" s="39"/>
    </row>
    <row r="178" spans="1:37" ht="20.100000000000001" customHeight="1" x14ac:dyDescent="0.2">
      <c r="D178" s="47" t="s">
        <v>135</v>
      </c>
      <c r="F178" s="48">
        <v>0</v>
      </c>
      <c r="G178" s="49"/>
      <c r="H178" s="49"/>
      <c r="I178" s="49"/>
      <c r="J178" s="48">
        <v>0</v>
      </c>
      <c r="K178" s="48">
        <v>0</v>
      </c>
      <c r="L178" s="49"/>
      <c r="M178" s="48">
        <v>0</v>
      </c>
      <c r="N178" s="49"/>
      <c r="O178" s="49"/>
      <c r="P178" s="49"/>
      <c r="Q178" s="48">
        <v>0</v>
      </c>
      <c r="R178" s="48">
        <v>0</v>
      </c>
      <c r="S178" s="49"/>
      <c r="T178" s="48">
        <v>0</v>
      </c>
      <c r="U178" s="49"/>
      <c r="V178" s="49"/>
      <c r="W178" s="49"/>
      <c r="X178" s="48">
        <v>0</v>
      </c>
      <c r="Y178" s="49"/>
      <c r="Z178" s="49"/>
      <c r="AA178" s="49"/>
      <c r="AB178" s="48">
        <v>0</v>
      </c>
      <c r="AC178" s="49"/>
      <c r="AD178" s="48">
        <v>0</v>
      </c>
      <c r="AE178" s="49"/>
      <c r="AF178" s="49"/>
      <c r="AG178" s="49"/>
      <c r="AH178" s="48">
        <v>0</v>
      </c>
      <c r="AI178" s="39"/>
      <c r="AJ178" s="39"/>
      <c r="AK178" s="39"/>
    </row>
    <row r="179" spans="1:37" ht="20.100000000000001" customHeight="1" x14ac:dyDescent="0.2">
      <c r="D179" s="2" t="s">
        <v>113</v>
      </c>
      <c r="F179" s="39">
        <v>0</v>
      </c>
      <c r="G179" s="39"/>
      <c r="H179" s="39"/>
      <c r="I179" s="39"/>
      <c r="J179" s="39">
        <v>0</v>
      </c>
      <c r="K179" s="39">
        <v>0</v>
      </c>
      <c r="L179" s="39"/>
      <c r="M179" s="39">
        <v>0</v>
      </c>
      <c r="N179" s="39"/>
      <c r="O179" s="39"/>
      <c r="P179" s="39"/>
      <c r="Q179" s="39">
        <v>0</v>
      </c>
      <c r="R179" s="39">
        <v>0</v>
      </c>
      <c r="S179" s="39"/>
      <c r="T179" s="39">
        <v>0</v>
      </c>
      <c r="U179" s="39"/>
      <c r="V179" s="39"/>
      <c r="W179" s="39"/>
      <c r="X179" s="39">
        <v>0</v>
      </c>
      <c r="Y179" s="39"/>
      <c r="Z179" s="39"/>
      <c r="AA179" s="39"/>
      <c r="AB179" s="39">
        <v>0</v>
      </c>
      <c r="AC179" s="39"/>
      <c r="AD179" s="39">
        <v>0</v>
      </c>
      <c r="AE179" s="39"/>
      <c r="AF179" s="39"/>
      <c r="AG179" s="39"/>
      <c r="AH179" s="39">
        <v>0</v>
      </c>
      <c r="AI179" s="39"/>
      <c r="AJ179" s="39"/>
      <c r="AK179" s="39"/>
    </row>
    <row r="180" spans="1:37" ht="20.100000000000001" customHeight="1" x14ac:dyDescent="0.2">
      <c r="D180" s="47" t="s">
        <v>136</v>
      </c>
      <c r="F180" s="48">
        <v>0</v>
      </c>
      <c r="G180" s="49"/>
      <c r="H180" s="49"/>
      <c r="I180" s="49"/>
      <c r="J180" s="48">
        <v>0</v>
      </c>
      <c r="K180" s="48">
        <v>0</v>
      </c>
      <c r="L180" s="49"/>
      <c r="M180" s="48">
        <v>0</v>
      </c>
      <c r="N180" s="49"/>
      <c r="O180" s="49"/>
      <c r="P180" s="49"/>
      <c r="Q180" s="48">
        <v>0</v>
      </c>
      <c r="R180" s="48">
        <v>0</v>
      </c>
      <c r="S180" s="49"/>
      <c r="T180" s="48">
        <v>0</v>
      </c>
      <c r="U180" s="49"/>
      <c r="V180" s="49"/>
      <c r="W180" s="49"/>
      <c r="X180" s="48">
        <v>0</v>
      </c>
      <c r="Y180" s="49"/>
      <c r="Z180" s="49"/>
      <c r="AA180" s="49"/>
      <c r="AB180" s="48">
        <v>0</v>
      </c>
      <c r="AC180" s="49"/>
      <c r="AD180" s="48">
        <v>0</v>
      </c>
      <c r="AE180" s="49"/>
      <c r="AF180" s="49"/>
      <c r="AG180" s="49"/>
      <c r="AH180" s="48">
        <v>0</v>
      </c>
      <c r="AI180" s="39"/>
      <c r="AJ180" s="39"/>
      <c r="AK180" s="39"/>
    </row>
    <row r="181" spans="1:37" ht="20.100000000000001" customHeight="1" x14ac:dyDescent="0.2">
      <c r="D181" s="2" t="s">
        <v>114</v>
      </c>
      <c r="F181" s="39">
        <v>0</v>
      </c>
      <c r="G181" s="39"/>
      <c r="H181" s="39"/>
      <c r="I181" s="39"/>
      <c r="J181" s="39">
        <v>0</v>
      </c>
      <c r="K181" s="39">
        <v>0</v>
      </c>
      <c r="L181" s="39"/>
      <c r="M181" s="39">
        <v>0</v>
      </c>
      <c r="N181" s="39"/>
      <c r="O181" s="39"/>
      <c r="P181" s="39"/>
      <c r="Q181" s="39">
        <v>0</v>
      </c>
      <c r="R181" s="39">
        <v>0</v>
      </c>
      <c r="S181" s="39"/>
      <c r="T181" s="39">
        <v>0</v>
      </c>
      <c r="U181" s="39"/>
      <c r="V181" s="39"/>
      <c r="W181" s="39"/>
      <c r="X181" s="39">
        <v>0</v>
      </c>
      <c r="Y181" s="39"/>
      <c r="Z181" s="39"/>
      <c r="AA181" s="39"/>
      <c r="AB181" s="39">
        <v>0</v>
      </c>
      <c r="AC181" s="39"/>
      <c r="AD181" s="39">
        <v>0</v>
      </c>
      <c r="AE181" s="39"/>
      <c r="AF181" s="39"/>
      <c r="AG181" s="39"/>
      <c r="AH181" s="39">
        <v>0</v>
      </c>
      <c r="AI181" s="39"/>
      <c r="AJ181" s="39"/>
      <c r="AK181" s="39"/>
    </row>
    <row r="182" spans="1:37" ht="20.100000000000001" customHeight="1" x14ac:dyDescent="0.2">
      <c r="D182" s="47" t="s">
        <v>101</v>
      </c>
      <c r="F182" s="48">
        <v>0</v>
      </c>
      <c r="G182" s="49"/>
      <c r="H182" s="49"/>
      <c r="I182" s="49"/>
      <c r="J182" s="48">
        <v>0</v>
      </c>
      <c r="K182" s="48">
        <v>0</v>
      </c>
      <c r="L182" s="49"/>
      <c r="M182" s="48">
        <v>0</v>
      </c>
      <c r="N182" s="49"/>
      <c r="O182" s="49"/>
      <c r="P182" s="49"/>
      <c r="Q182" s="48">
        <v>0</v>
      </c>
      <c r="R182" s="48">
        <v>0</v>
      </c>
      <c r="S182" s="49"/>
      <c r="T182" s="48">
        <v>0</v>
      </c>
      <c r="U182" s="49"/>
      <c r="V182" s="49"/>
      <c r="W182" s="49"/>
      <c r="X182" s="48">
        <v>0</v>
      </c>
      <c r="Y182" s="49"/>
      <c r="Z182" s="49"/>
      <c r="AA182" s="49"/>
      <c r="AB182" s="48">
        <v>0</v>
      </c>
      <c r="AC182" s="49"/>
      <c r="AD182" s="48">
        <v>0</v>
      </c>
      <c r="AE182" s="49"/>
      <c r="AF182" s="49"/>
      <c r="AG182" s="49"/>
      <c r="AH182" s="48">
        <v>0</v>
      </c>
      <c r="AI182" s="39"/>
      <c r="AJ182" s="39"/>
      <c r="AK182" s="39"/>
    </row>
    <row r="183" spans="1:37" ht="19.5" customHeight="1" x14ac:dyDescent="0.2">
      <c r="D183" s="2" t="s">
        <v>116</v>
      </c>
      <c r="F183" s="39">
        <v>0</v>
      </c>
      <c r="G183" s="39"/>
      <c r="H183" s="39"/>
      <c r="I183" s="39"/>
      <c r="J183" s="39">
        <v>0</v>
      </c>
      <c r="K183" s="39">
        <v>0</v>
      </c>
      <c r="L183" s="39"/>
      <c r="M183" s="39">
        <v>0</v>
      </c>
      <c r="N183" s="39"/>
      <c r="O183" s="39"/>
      <c r="P183" s="39"/>
      <c r="Q183" s="39">
        <v>0</v>
      </c>
      <c r="R183" s="39">
        <v>0</v>
      </c>
      <c r="S183" s="39"/>
      <c r="T183" s="39">
        <v>0</v>
      </c>
      <c r="U183" s="39"/>
      <c r="V183" s="39"/>
      <c r="W183" s="39"/>
      <c r="X183" s="39">
        <v>0</v>
      </c>
      <c r="Y183" s="39"/>
      <c r="Z183" s="39"/>
      <c r="AA183" s="39"/>
      <c r="AB183" s="39">
        <v>0</v>
      </c>
      <c r="AC183" s="39"/>
      <c r="AD183" s="39">
        <v>0</v>
      </c>
      <c r="AE183" s="39"/>
      <c r="AF183" s="39"/>
      <c r="AG183" s="39"/>
      <c r="AH183" s="39">
        <v>0</v>
      </c>
      <c r="AI183" s="39"/>
      <c r="AJ183" s="39"/>
      <c r="AK183" s="39"/>
    </row>
    <row r="184" spans="1:37" ht="20.100000000000001" customHeight="1" x14ac:dyDescent="0.2">
      <c r="D184" s="47" t="s">
        <v>155</v>
      </c>
      <c r="F184" s="48">
        <v>0</v>
      </c>
      <c r="G184" s="49"/>
      <c r="H184" s="49"/>
      <c r="I184" s="49"/>
      <c r="J184" s="48">
        <v>0</v>
      </c>
      <c r="K184" s="48">
        <v>0</v>
      </c>
      <c r="L184" s="49"/>
      <c r="M184" s="48">
        <v>0</v>
      </c>
      <c r="N184" s="49"/>
      <c r="O184" s="49"/>
      <c r="P184" s="49"/>
      <c r="Q184" s="48">
        <v>0</v>
      </c>
      <c r="R184" s="48">
        <v>0</v>
      </c>
      <c r="S184" s="49"/>
      <c r="T184" s="48">
        <v>0</v>
      </c>
      <c r="U184" s="49"/>
      <c r="V184" s="49"/>
      <c r="W184" s="49"/>
      <c r="X184" s="48">
        <v>0</v>
      </c>
      <c r="Y184" s="49"/>
      <c r="Z184" s="49"/>
      <c r="AA184" s="49"/>
      <c r="AB184" s="48">
        <v>0</v>
      </c>
      <c r="AC184" s="49"/>
      <c r="AD184" s="48">
        <v>0</v>
      </c>
      <c r="AE184" s="49"/>
      <c r="AF184" s="49"/>
      <c r="AG184" s="49"/>
      <c r="AH184" s="48">
        <v>0</v>
      </c>
      <c r="AI184" s="39"/>
      <c r="AJ184" s="39"/>
      <c r="AK184" s="39"/>
    </row>
    <row r="185" spans="1:37" ht="20.100000000000001" customHeight="1" x14ac:dyDescent="0.2">
      <c r="D185" s="2" t="s">
        <v>137</v>
      </c>
      <c r="F185" s="39">
        <v>0</v>
      </c>
      <c r="G185" s="39"/>
      <c r="H185" s="39"/>
      <c r="I185" s="39"/>
      <c r="J185" s="39">
        <v>0</v>
      </c>
      <c r="K185" s="39">
        <v>0</v>
      </c>
      <c r="L185" s="39"/>
      <c r="M185" s="39">
        <v>0</v>
      </c>
      <c r="N185" s="39"/>
      <c r="O185" s="39"/>
      <c r="P185" s="39"/>
      <c r="Q185" s="39">
        <v>0</v>
      </c>
      <c r="R185" s="39">
        <v>0</v>
      </c>
      <c r="S185" s="39"/>
      <c r="T185" s="39">
        <v>0</v>
      </c>
      <c r="U185" s="39"/>
      <c r="V185" s="39"/>
      <c r="W185" s="39"/>
      <c r="X185" s="39">
        <v>0</v>
      </c>
      <c r="Y185" s="39"/>
      <c r="Z185" s="39"/>
      <c r="AA185" s="39"/>
      <c r="AB185" s="39">
        <v>0</v>
      </c>
      <c r="AC185" s="39"/>
      <c r="AD185" s="39">
        <v>0</v>
      </c>
      <c r="AE185" s="39"/>
      <c r="AF185" s="39"/>
      <c r="AG185" s="39"/>
      <c r="AH185" s="39">
        <v>0</v>
      </c>
      <c r="AI185" s="39"/>
      <c r="AJ185" s="39"/>
      <c r="AK185" s="39"/>
    </row>
    <row r="186" spans="1:37" ht="20.100000000000001" customHeight="1" x14ac:dyDescent="0.2"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</row>
    <row r="187" spans="1:37" s="1" customFormat="1" ht="20.100000000000001" customHeight="1" x14ac:dyDescent="0.25">
      <c r="A187" s="3"/>
      <c r="B187" s="6"/>
      <c r="C187" s="51" t="s">
        <v>120</v>
      </c>
      <c r="D187" s="52"/>
      <c r="E187" s="5"/>
      <c r="F187" s="53">
        <v>0</v>
      </c>
      <c r="G187" s="54"/>
      <c r="H187" s="54"/>
      <c r="I187" s="54"/>
      <c r="J187" s="53">
        <v>0</v>
      </c>
      <c r="K187" s="53">
        <v>0</v>
      </c>
      <c r="L187" s="54"/>
      <c r="M187" s="53">
        <v>0</v>
      </c>
      <c r="N187" s="54"/>
      <c r="O187" s="54"/>
      <c r="P187" s="54"/>
      <c r="Q187" s="53">
        <v>0</v>
      </c>
      <c r="R187" s="53">
        <v>0</v>
      </c>
      <c r="S187" s="54"/>
      <c r="T187" s="53">
        <v>0</v>
      </c>
      <c r="U187" s="54"/>
      <c r="V187" s="54"/>
      <c r="W187" s="54"/>
      <c r="X187" s="53">
        <v>0</v>
      </c>
      <c r="Y187" s="54"/>
      <c r="Z187" s="54"/>
      <c r="AA187" s="54"/>
      <c r="AB187" s="53">
        <v>0</v>
      </c>
      <c r="AC187" s="54"/>
      <c r="AD187" s="53">
        <v>0</v>
      </c>
      <c r="AE187" s="54"/>
      <c r="AF187" s="54"/>
      <c r="AG187" s="54"/>
      <c r="AH187" s="53">
        <v>0</v>
      </c>
      <c r="AI187" s="39"/>
      <c r="AJ187" s="39"/>
      <c r="AK187" s="39"/>
    </row>
    <row r="188" spans="1:37" ht="20.100000000000001" customHeight="1" x14ac:dyDescent="0.2"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</row>
    <row r="189" spans="1:37" ht="20.100000000000001" customHeight="1" x14ac:dyDescent="0.2">
      <c r="C189" s="3" t="s">
        <v>162</v>
      </c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</row>
    <row r="190" spans="1:37" ht="20.100000000000001" customHeight="1" x14ac:dyDescent="0.2">
      <c r="D190" s="2" t="s">
        <v>163</v>
      </c>
      <c r="F190" s="39">
        <v>639</v>
      </c>
      <c r="G190" s="39"/>
      <c r="H190" s="39"/>
      <c r="I190" s="39"/>
      <c r="J190" s="39">
        <v>3825</v>
      </c>
      <c r="K190" s="39">
        <v>146</v>
      </c>
      <c r="L190" s="39"/>
      <c r="M190" s="39">
        <v>3971</v>
      </c>
      <c r="N190" s="39"/>
      <c r="O190" s="39"/>
      <c r="P190" s="39"/>
      <c r="Q190" s="39">
        <v>817</v>
      </c>
      <c r="R190" s="39">
        <v>2955</v>
      </c>
      <c r="S190" s="39"/>
      <c r="T190" s="39">
        <v>3772</v>
      </c>
      <c r="U190" s="39"/>
      <c r="V190" s="39"/>
      <c r="W190" s="39"/>
      <c r="X190" s="39">
        <v>838</v>
      </c>
      <c r="Y190" s="39"/>
      <c r="Z190" s="39"/>
      <c r="AA190" s="39"/>
      <c r="AB190" s="39">
        <v>0</v>
      </c>
      <c r="AC190" s="39"/>
      <c r="AD190" s="39">
        <v>0</v>
      </c>
      <c r="AE190" s="39"/>
      <c r="AF190" s="39"/>
      <c r="AG190" s="39"/>
      <c r="AH190" s="39">
        <v>0</v>
      </c>
      <c r="AI190" s="39"/>
      <c r="AJ190" s="39"/>
      <c r="AK190" s="39"/>
    </row>
    <row r="191" spans="1:37" ht="19.5" customHeight="1" x14ac:dyDescent="0.2">
      <c r="D191" s="47" t="s">
        <v>164</v>
      </c>
      <c r="F191" s="48">
        <v>709</v>
      </c>
      <c r="G191" s="49"/>
      <c r="H191" s="49"/>
      <c r="I191" s="49"/>
      <c r="J191" s="48">
        <v>3853</v>
      </c>
      <c r="K191" s="48">
        <v>232</v>
      </c>
      <c r="L191" s="49"/>
      <c r="M191" s="48">
        <v>4085</v>
      </c>
      <c r="N191" s="49"/>
      <c r="O191" s="49"/>
      <c r="P191" s="49"/>
      <c r="Q191" s="48">
        <v>770</v>
      </c>
      <c r="R191" s="48">
        <v>3344</v>
      </c>
      <c r="S191" s="49"/>
      <c r="T191" s="48">
        <v>4114</v>
      </c>
      <c r="U191" s="49"/>
      <c r="V191" s="49"/>
      <c r="W191" s="49"/>
      <c r="X191" s="48">
        <v>630</v>
      </c>
      <c r="Y191" s="49"/>
      <c r="Z191" s="49"/>
      <c r="AA191" s="49"/>
      <c r="AB191" s="48">
        <v>0</v>
      </c>
      <c r="AC191" s="49"/>
      <c r="AD191" s="48">
        <v>50</v>
      </c>
      <c r="AE191" s="49"/>
      <c r="AF191" s="49"/>
      <c r="AG191" s="49"/>
      <c r="AH191" s="48">
        <v>153</v>
      </c>
      <c r="AI191" s="39"/>
      <c r="AJ191" s="39"/>
      <c r="AK191" s="39"/>
    </row>
    <row r="192" spans="1:37" ht="20.100000000000001" customHeight="1" x14ac:dyDescent="0.2">
      <c r="D192" s="2" t="s">
        <v>165</v>
      </c>
      <c r="F192" s="39">
        <v>673</v>
      </c>
      <c r="G192" s="39"/>
      <c r="H192" s="39"/>
      <c r="I192" s="39"/>
      <c r="J192" s="39">
        <v>3851</v>
      </c>
      <c r="K192" s="39">
        <v>121</v>
      </c>
      <c r="L192" s="39"/>
      <c r="M192" s="39">
        <v>3972</v>
      </c>
      <c r="N192" s="39"/>
      <c r="O192" s="39"/>
      <c r="P192" s="39"/>
      <c r="Q192" s="39">
        <v>483</v>
      </c>
      <c r="R192" s="39">
        <v>3538</v>
      </c>
      <c r="S192" s="39"/>
      <c r="T192" s="39">
        <v>4021</v>
      </c>
      <c r="U192" s="39"/>
      <c r="V192" s="39"/>
      <c r="W192" s="39"/>
      <c r="X192" s="39">
        <v>611</v>
      </c>
      <c r="Y192" s="39"/>
      <c r="Z192" s="39"/>
      <c r="AA192" s="39"/>
      <c r="AB192" s="39">
        <v>0</v>
      </c>
      <c r="AC192" s="39"/>
      <c r="AD192" s="39">
        <v>13</v>
      </c>
      <c r="AE192" s="39"/>
      <c r="AF192" s="39"/>
      <c r="AG192" s="39"/>
      <c r="AH192" s="39">
        <v>0</v>
      </c>
      <c r="AI192" s="39"/>
      <c r="AJ192" s="39"/>
      <c r="AK192" s="39"/>
    </row>
    <row r="193" spans="1:37" ht="19.5" customHeight="1" x14ac:dyDescent="0.2">
      <c r="D193" s="47" t="s">
        <v>166</v>
      </c>
      <c r="F193" s="48">
        <v>674</v>
      </c>
      <c r="G193" s="49"/>
      <c r="H193" s="49"/>
      <c r="I193" s="49"/>
      <c r="J193" s="48">
        <v>3821</v>
      </c>
      <c r="K193" s="48">
        <v>136</v>
      </c>
      <c r="L193" s="49"/>
      <c r="M193" s="48">
        <v>3957</v>
      </c>
      <c r="N193" s="49"/>
      <c r="O193" s="49"/>
      <c r="P193" s="49"/>
      <c r="Q193" s="48">
        <v>574</v>
      </c>
      <c r="R193" s="48">
        <v>3359</v>
      </c>
      <c r="S193" s="49"/>
      <c r="T193" s="48">
        <v>3933</v>
      </c>
      <c r="U193" s="49"/>
      <c r="V193" s="49"/>
      <c r="W193" s="49"/>
      <c r="X193" s="48">
        <v>698</v>
      </c>
      <c r="Y193" s="49"/>
      <c r="Z193" s="49"/>
      <c r="AA193" s="49"/>
      <c r="AB193" s="48">
        <v>0</v>
      </c>
      <c r="AC193" s="49"/>
      <c r="AD193" s="48">
        <v>0</v>
      </c>
      <c r="AE193" s="49"/>
      <c r="AF193" s="49"/>
      <c r="AG193" s="49"/>
      <c r="AH193" s="48">
        <v>0</v>
      </c>
      <c r="AI193" s="39"/>
      <c r="AJ193" s="39"/>
      <c r="AK193" s="39"/>
    </row>
    <row r="194" spans="1:37" ht="20.100000000000001" customHeight="1" x14ac:dyDescent="0.2">
      <c r="D194" s="2" t="s">
        <v>167</v>
      </c>
      <c r="F194" s="39">
        <v>713</v>
      </c>
      <c r="G194" s="39"/>
      <c r="H194" s="39"/>
      <c r="I194" s="39"/>
      <c r="J194" s="39">
        <v>3849</v>
      </c>
      <c r="K194" s="39">
        <v>359</v>
      </c>
      <c r="L194" s="39"/>
      <c r="M194" s="39">
        <v>4208</v>
      </c>
      <c r="N194" s="39"/>
      <c r="O194" s="39"/>
      <c r="P194" s="39"/>
      <c r="Q194" s="39">
        <v>1161</v>
      </c>
      <c r="R194" s="39">
        <v>3134</v>
      </c>
      <c r="S194" s="39"/>
      <c r="T194" s="39">
        <v>4295</v>
      </c>
      <c r="U194" s="39"/>
      <c r="V194" s="39"/>
      <c r="W194" s="39"/>
      <c r="X194" s="39">
        <v>626</v>
      </c>
      <c r="Y194" s="39"/>
      <c r="Z194" s="39"/>
      <c r="AA194" s="39"/>
      <c r="AB194" s="39">
        <v>0</v>
      </c>
      <c r="AC194" s="39"/>
      <c r="AD194" s="39">
        <v>0</v>
      </c>
      <c r="AE194" s="39"/>
      <c r="AF194" s="39"/>
      <c r="AG194" s="39"/>
      <c r="AH194" s="39">
        <v>576</v>
      </c>
      <c r="AI194" s="39"/>
      <c r="AJ194" s="39"/>
      <c r="AK194" s="39"/>
    </row>
    <row r="195" spans="1:37" ht="19.5" customHeight="1" x14ac:dyDescent="0.2">
      <c r="D195" s="47" t="s">
        <v>168</v>
      </c>
      <c r="F195" s="48">
        <v>557</v>
      </c>
      <c r="G195" s="49"/>
      <c r="H195" s="49"/>
      <c r="I195" s="49"/>
      <c r="J195" s="48">
        <v>3832</v>
      </c>
      <c r="K195" s="48">
        <v>160</v>
      </c>
      <c r="L195" s="49"/>
      <c r="M195" s="48">
        <v>3992</v>
      </c>
      <c r="N195" s="49"/>
      <c r="O195" s="49"/>
      <c r="P195" s="49"/>
      <c r="Q195" s="48">
        <v>684</v>
      </c>
      <c r="R195" s="48">
        <v>3209</v>
      </c>
      <c r="S195" s="49"/>
      <c r="T195" s="48">
        <v>3893</v>
      </c>
      <c r="U195" s="49"/>
      <c r="V195" s="49"/>
      <c r="W195" s="49"/>
      <c r="X195" s="48">
        <v>608</v>
      </c>
      <c r="Y195" s="49"/>
      <c r="Z195" s="49"/>
      <c r="AA195" s="49"/>
      <c r="AB195" s="48">
        <v>0</v>
      </c>
      <c r="AC195" s="49"/>
      <c r="AD195" s="48">
        <v>48</v>
      </c>
      <c r="AE195" s="49"/>
      <c r="AF195" s="49"/>
      <c r="AG195" s="49"/>
      <c r="AH195" s="48">
        <v>96</v>
      </c>
      <c r="AI195" s="39"/>
      <c r="AJ195" s="39"/>
      <c r="AK195" s="39"/>
    </row>
    <row r="196" spans="1:37" ht="20.100000000000001" customHeight="1" x14ac:dyDescent="0.2">
      <c r="D196" s="2" t="s">
        <v>169</v>
      </c>
      <c r="F196" s="39">
        <v>445</v>
      </c>
      <c r="G196" s="39"/>
      <c r="H196" s="39"/>
      <c r="I196" s="39"/>
      <c r="J196" s="39">
        <v>3821</v>
      </c>
      <c r="K196" s="39">
        <v>206</v>
      </c>
      <c r="L196" s="39"/>
      <c r="M196" s="39">
        <v>4027</v>
      </c>
      <c r="N196" s="39"/>
      <c r="O196" s="39"/>
      <c r="P196" s="39"/>
      <c r="Q196" s="39">
        <v>835</v>
      </c>
      <c r="R196" s="39">
        <v>3177</v>
      </c>
      <c r="S196" s="39"/>
      <c r="T196" s="39">
        <v>4012</v>
      </c>
      <c r="U196" s="39"/>
      <c r="V196" s="39"/>
      <c r="W196" s="39"/>
      <c r="X196" s="39">
        <v>437</v>
      </c>
      <c r="Y196" s="39"/>
      <c r="Z196" s="39"/>
      <c r="AA196" s="39"/>
      <c r="AB196" s="39">
        <v>0</v>
      </c>
      <c r="AC196" s="39"/>
      <c r="AD196" s="39">
        <v>23</v>
      </c>
      <c r="AE196" s="39"/>
      <c r="AF196" s="39"/>
      <c r="AG196" s="39"/>
      <c r="AH196" s="39">
        <v>0</v>
      </c>
      <c r="AI196" s="39"/>
      <c r="AJ196" s="39"/>
      <c r="AK196" s="39"/>
    </row>
    <row r="197" spans="1:37" ht="19.5" customHeight="1" x14ac:dyDescent="0.2">
      <c r="D197" s="47" t="s">
        <v>170</v>
      </c>
      <c r="F197" s="48">
        <v>551</v>
      </c>
      <c r="G197" s="49"/>
      <c r="H197" s="49"/>
      <c r="I197" s="49"/>
      <c r="J197" s="48">
        <v>3821</v>
      </c>
      <c r="K197" s="48">
        <v>525</v>
      </c>
      <c r="L197" s="49"/>
      <c r="M197" s="48">
        <v>4346</v>
      </c>
      <c r="N197" s="49"/>
      <c r="O197" s="49"/>
      <c r="P197" s="49"/>
      <c r="Q197" s="48">
        <v>1384</v>
      </c>
      <c r="R197" s="48">
        <v>3076</v>
      </c>
      <c r="S197" s="49"/>
      <c r="T197" s="48">
        <v>4460</v>
      </c>
      <c r="U197" s="49"/>
      <c r="V197" s="49"/>
      <c r="W197" s="49"/>
      <c r="X197" s="48">
        <v>413</v>
      </c>
      <c r="Y197" s="49"/>
      <c r="Z197" s="49"/>
      <c r="AA197" s="49"/>
      <c r="AB197" s="48">
        <v>0</v>
      </c>
      <c r="AC197" s="49"/>
      <c r="AD197" s="48">
        <v>24</v>
      </c>
      <c r="AE197" s="49"/>
      <c r="AF197" s="49"/>
      <c r="AG197" s="49"/>
      <c r="AH197" s="48">
        <v>0</v>
      </c>
      <c r="AI197" s="39"/>
      <c r="AJ197" s="39"/>
      <c r="AK197" s="39"/>
    </row>
    <row r="198" spans="1:37" ht="19.5" customHeight="1" x14ac:dyDescent="0.2">
      <c r="D198" s="50" t="s">
        <v>171</v>
      </c>
      <c r="F198" s="49">
        <v>0</v>
      </c>
      <c r="G198" s="49"/>
      <c r="H198" s="49"/>
      <c r="I198" s="49"/>
      <c r="J198" s="49">
        <v>634</v>
      </c>
      <c r="K198" s="49">
        <v>0</v>
      </c>
      <c r="L198" s="49"/>
      <c r="M198" s="49">
        <v>634</v>
      </c>
      <c r="N198" s="49"/>
      <c r="O198" s="49"/>
      <c r="P198" s="49"/>
      <c r="Q198" s="49">
        <v>40</v>
      </c>
      <c r="R198" s="49">
        <v>0</v>
      </c>
      <c r="S198" s="49"/>
      <c r="T198" s="49">
        <v>40</v>
      </c>
      <c r="U198" s="49"/>
      <c r="V198" s="49"/>
      <c r="W198" s="49"/>
      <c r="X198" s="49">
        <v>594</v>
      </c>
      <c r="Y198" s="49"/>
      <c r="Z198" s="49"/>
      <c r="AA198" s="49"/>
      <c r="AB198" s="49">
        <v>0</v>
      </c>
      <c r="AC198" s="49"/>
      <c r="AD198" s="49">
        <v>0</v>
      </c>
      <c r="AE198" s="49"/>
      <c r="AF198" s="49"/>
      <c r="AG198" s="49"/>
      <c r="AH198" s="49">
        <v>0</v>
      </c>
      <c r="AI198" s="39"/>
      <c r="AJ198" s="39"/>
      <c r="AK198" s="39"/>
    </row>
    <row r="199" spans="1:37" ht="20.100000000000001" customHeight="1" x14ac:dyDescent="0.2">
      <c r="D199" s="50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</row>
    <row r="200" spans="1:37" s="1" customFormat="1" ht="20.100000000000001" customHeight="1" x14ac:dyDescent="0.25">
      <c r="A200" s="3"/>
      <c r="B200" s="6"/>
      <c r="C200" s="51" t="s">
        <v>172</v>
      </c>
      <c r="D200" s="52"/>
      <c r="E200" s="5"/>
      <c r="F200" s="53">
        <v>4961</v>
      </c>
      <c r="G200" s="54"/>
      <c r="H200" s="54"/>
      <c r="I200" s="54"/>
      <c r="J200" s="53">
        <v>31307</v>
      </c>
      <c r="K200" s="53">
        <v>1885</v>
      </c>
      <c r="L200" s="54"/>
      <c r="M200" s="53">
        <v>33192</v>
      </c>
      <c r="N200" s="54"/>
      <c r="O200" s="54"/>
      <c r="P200" s="54"/>
      <c r="Q200" s="53">
        <v>6748</v>
      </c>
      <c r="R200" s="53">
        <v>25792</v>
      </c>
      <c r="S200" s="54"/>
      <c r="T200" s="53">
        <v>32540</v>
      </c>
      <c r="U200" s="54"/>
      <c r="V200" s="54"/>
      <c r="W200" s="54"/>
      <c r="X200" s="53">
        <v>5455</v>
      </c>
      <c r="Y200" s="54"/>
      <c r="Z200" s="54"/>
      <c r="AA200" s="54"/>
      <c r="AB200" s="53">
        <v>0</v>
      </c>
      <c r="AC200" s="54"/>
      <c r="AD200" s="53">
        <v>158</v>
      </c>
      <c r="AE200" s="54"/>
      <c r="AF200" s="54"/>
      <c r="AG200" s="54"/>
      <c r="AH200" s="53">
        <v>825</v>
      </c>
      <c r="AI200" s="39"/>
      <c r="AJ200" s="39"/>
      <c r="AK200" s="39"/>
    </row>
    <row r="201" spans="1:37" ht="20.100000000000001" customHeight="1" x14ac:dyDescent="0.2"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</row>
    <row r="202" spans="1:37" ht="20.100000000000001" customHeight="1" x14ac:dyDescent="0.2">
      <c r="C202" s="3" t="s">
        <v>127</v>
      </c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</row>
    <row r="203" spans="1:37" ht="20.100000000000001" customHeight="1" x14ac:dyDescent="0.2">
      <c r="D203" s="2" t="s">
        <v>122</v>
      </c>
      <c r="F203" s="39">
        <v>269</v>
      </c>
      <c r="G203" s="39"/>
      <c r="H203" s="39"/>
      <c r="I203" s="39"/>
      <c r="J203" s="39">
        <v>1301</v>
      </c>
      <c r="K203" s="39">
        <v>70</v>
      </c>
      <c r="L203" s="39"/>
      <c r="M203" s="39">
        <v>1371</v>
      </c>
      <c r="N203" s="39"/>
      <c r="O203" s="39"/>
      <c r="P203" s="39"/>
      <c r="Q203" s="39">
        <v>696</v>
      </c>
      <c r="R203" s="39">
        <v>625</v>
      </c>
      <c r="S203" s="39"/>
      <c r="T203" s="39">
        <v>1321</v>
      </c>
      <c r="U203" s="39"/>
      <c r="V203" s="39"/>
      <c r="W203" s="39"/>
      <c r="X203" s="39">
        <v>319</v>
      </c>
      <c r="Y203" s="39"/>
      <c r="Z203" s="39"/>
      <c r="AA203" s="39"/>
      <c r="AB203" s="39">
        <v>0</v>
      </c>
      <c r="AC203" s="39"/>
      <c r="AD203" s="39">
        <v>0</v>
      </c>
      <c r="AE203" s="39"/>
      <c r="AF203" s="39"/>
      <c r="AG203" s="39"/>
      <c r="AH203" s="39">
        <v>0</v>
      </c>
      <c r="AI203" s="39"/>
      <c r="AJ203" s="39"/>
      <c r="AK203" s="39"/>
    </row>
    <row r="204" spans="1:37" ht="19.5" customHeight="1" x14ac:dyDescent="0.2">
      <c r="D204" s="47" t="s">
        <v>135</v>
      </c>
      <c r="F204" s="48">
        <v>219</v>
      </c>
      <c r="G204" s="49"/>
      <c r="H204" s="49"/>
      <c r="I204" s="49"/>
      <c r="J204" s="48">
        <v>1305</v>
      </c>
      <c r="K204" s="48">
        <v>66</v>
      </c>
      <c r="L204" s="49"/>
      <c r="M204" s="48">
        <v>1371</v>
      </c>
      <c r="N204" s="49"/>
      <c r="O204" s="49"/>
      <c r="P204" s="49"/>
      <c r="Q204" s="48">
        <v>534</v>
      </c>
      <c r="R204" s="48">
        <v>812</v>
      </c>
      <c r="S204" s="49"/>
      <c r="T204" s="48">
        <v>1346</v>
      </c>
      <c r="U204" s="49"/>
      <c r="V204" s="49"/>
      <c r="W204" s="49"/>
      <c r="X204" s="48">
        <v>244</v>
      </c>
      <c r="Y204" s="49"/>
      <c r="Z204" s="49"/>
      <c r="AA204" s="49"/>
      <c r="AB204" s="48">
        <v>0</v>
      </c>
      <c r="AC204" s="49"/>
      <c r="AD204" s="48">
        <v>0</v>
      </c>
      <c r="AE204" s="49"/>
      <c r="AF204" s="49"/>
      <c r="AG204" s="49"/>
      <c r="AH204" s="48">
        <v>0</v>
      </c>
      <c r="AI204" s="39"/>
      <c r="AJ204" s="39"/>
      <c r="AK204" s="39"/>
    </row>
    <row r="205" spans="1:37" ht="20.100000000000001" customHeight="1" x14ac:dyDescent="0.2">
      <c r="D205" s="2" t="s">
        <v>98</v>
      </c>
      <c r="F205" s="39">
        <v>275</v>
      </c>
      <c r="G205" s="39"/>
      <c r="H205" s="39"/>
      <c r="I205" s="39"/>
      <c r="J205" s="39">
        <v>1306</v>
      </c>
      <c r="K205" s="39">
        <v>71</v>
      </c>
      <c r="L205" s="39"/>
      <c r="M205" s="39">
        <v>1377</v>
      </c>
      <c r="N205" s="39"/>
      <c r="O205" s="39"/>
      <c r="P205" s="39"/>
      <c r="Q205" s="39">
        <v>595</v>
      </c>
      <c r="R205" s="39">
        <v>776</v>
      </c>
      <c r="S205" s="39"/>
      <c r="T205" s="39">
        <v>1371</v>
      </c>
      <c r="U205" s="39"/>
      <c r="V205" s="39"/>
      <c r="W205" s="39"/>
      <c r="X205" s="39">
        <v>281</v>
      </c>
      <c r="Y205" s="39"/>
      <c r="Z205" s="39"/>
      <c r="AA205" s="39"/>
      <c r="AB205" s="39">
        <v>0</v>
      </c>
      <c r="AC205" s="39"/>
      <c r="AD205" s="39">
        <v>0</v>
      </c>
      <c r="AE205" s="39"/>
      <c r="AF205" s="39"/>
      <c r="AG205" s="39"/>
      <c r="AH205" s="39">
        <v>0</v>
      </c>
      <c r="AI205" s="39"/>
      <c r="AJ205" s="39"/>
      <c r="AK205" s="39"/>
    </row>
    <row r="206" spans="1:37" ht="19.5" customHeight="1" x14ac:dyDescent="0.2">
      <c r="D206" s="47" t="s">
        <v>136</v>
      </c>
      <c r="F206" s="48">
        <v>280</v>
      </c>
      <c r="G206" s="49"/>
      <c r="H206" s="49"/>
      <c r="I206" s="49"/>
      <c r="J206" s="48">
        <v>1285</v>
      </c>
      <c r="K206" s="48">
        <v>54</v>
      </c>
      <c r="L206" s="49"/>
      <c r="M206" s="48">
        <v>1339</v>
      </c>
      <c r="N206" s="49"/>
      <c r="O206" s="49"/>
      <c r="P206" s="49"/>
      <c r="Q206" s="48">
        <v>553</v>
      </c>
      <c r="R206" s="48">
        <v>788</v>
      </c>
      <c r="S206" s="49"/>
      <c r="T206" s="48">
        <v>1341</v>
      </c>
      <c r="U206" s="49"/>
      <c r="V206" s="49"/>
      <c r="W206" s="49"/>
      <c r="X206" s="48">
        <v>278</v>
      </c>
      <c r="Y206" s="49"/>
      <c r="Z206" s="49"/>
      <c r="AA206" s="49"/>
      <c r="AB206" s="48">
        <v>0</v>
      </c>
      <c r="AC206" s="49"/>
      <c r="AD206" s="48">
        <v>0</v>
      </c>
      <c r="AE206" s="49"/>
      <c r="AF206" s="49"/>
      <c r="AG206" s="49"/>
      <c r="AH206" s="48">
        <v>0</v>
      </c>
      <c r="AI206" s="39"/>
      <c r="AJ206" s="39"/>
      <c r="AK206" s="39"/>
    </row>
    <row r="207" spans="1:37" ht="20.100000000000001" customHeight="1" x14ac:dyDescent="0.2">
      <c r="D207" s="2" t="s">
        <v>114</v>
      </c>
      <c r="F207" s="39">
        <v>185</v>
      </c>
      <c r="G207" s="39"/>
      <c r="H207" s="39"/>
      <c r="I207" s="39"/>
      <c r="J207" s="39">
        <v>1318</v>
      </c>
      <c r="K207" s="39">
        <v>112</v>
      </c>
      <c r="L207" s="39"/>
      <c r="M207" s="39">
        <v>1430</v>
      </c>
      <c r="N207" s="39"/>
      <c r="O207" s="39"/>
      <c r="P207" s="39"/>
      <c r="Q207" s="39">
        <v>662</v>
      </c>
      <c r="R207" s="39">
        <v>795</v>
      </c>
      <c r="S207" s="39"/>
      <c r="T207" s="39">
        <v>1457</v>
      </c>
      <c r="U207" s="39"/>
      <c r="V207" s="39"/>
      <c r="W207" s="39"/>
      <c r="X207" s="39">
        <v>158</v>
      </c>
      <c r="Y207" s="39"/>
      <c r="Z207" s="39"/>
      <c r="AA207" s="39"/>
      <c r="AB207" s="39">
        <v>0</v>
      </c>
      <c r="AC207" s="39"/>
      <c r="AD207" s="39">
        <v>0</v>
      </c>
      <c r="AE207" s="39"/>
      <c r="AF207" s="39"/>
      <c r="AG207" s="39"/>
      <c r="AH207" s="39">
        <v>0</v>
      </c>
      <c r="AI207" s="39"/>
      <c r="AJ207" s="39"/>
      <c r="AK207" s="39"/>
    </row>
    <row r="208" spans="1:37" ht="19.5" customHeight="1" x14ac:dyDescent="0.2">
      <c r="D208" s="47" t="s">
        <v>115</v>
      </c>
      <c r="F208" s="48">
        <v>252</v>
      </c>
      <c r="G208" s="49"/>
      <c r="H208" s="49"/>
      <c r="I208" s="49"/>
      <c r="J208" s="48">
        <v>1302</v>
      </c>
      <c r="K208" s="48">
        <v>44</v>
      </c>
      <c r="L208" s="49"/>
      <c r="M208" s="48">
        <v>1346</v>
      </c>
      <c r="N208" s="49"/>
      <c r="O208" s="49"/>
      <c r="P208" s="49"/>
      <c r="Q208" s="48">
        <v>591</v>
      </c>
      <c r="R208" s="48">
        <v>835</v>
      </c>
      <c r="S208" s="49"/>
      <c r="T208" s="48">
        <v>1426</v>
      </c>
      <c r="U208" s="49"/>
      <c r="V208" s="49"/>
      <c r="W208" s="49"/>
      <c r="X208" s="48">
        <v>172</v>
      </c>
      <c r="Y208" s="49"/>
      <c r="Z208" s="49"/>
      <c r="AA208" s="49"/>
      <c r="AB208" s="48">
        <v>0</v>
      </c>
      <c r="AC208" s="49"/>
      <c r="AD208" s="48">
        <v>0</v>
      </c>
      <c r="AE208" s="49"/>
      <c r="AF208" s="49"/>
      <c r="AG208" s="49"/>
      <c r="AH208" s="48">
        <v>0</v>
      </c>
      <c r="AI208" s="39"/>
      <c r="AJ208" s="39"/>
      <c r="AK208" s="39"/>
    </row>
    <row r="209" spans="1:37" ht="20.100000000000001" customHeight="1" x14ac:dyDescent="0.2">
      <c r="D209" s="2" t="s">
        <v>102</v>
      </c>
      <c r="F209" s="39">
        <v>221</v>
      </c>
      <c r="G209" s="39"/>
      <c r="H209" s="39"/>
      <c r="I209" s="39"/>
      <c r="J209" s="39">
        <v>1309</v>
      </c>
      <c r="K209" s="39">
        <v>38</v>
      </c>
      <c r="L209" s="39"/>
      <c r="M209" s="39">
        <v>1347</v>
      </c>
      <c r="N209" s="39"/>
      <c r="O209" s="39"/>
      <c r="P209" s="39"/>
      <c r="Q209" s="39">
        <v>506</v>
      </c>
      <c r="R209" s="39">
        <v>818</v>
      </c>
      <c r="S209" s="39"/>
      <c r="T209" s="39">
        <v>1324</v>
      </c>
      <c r="U209" s="39"/>
      <c r="V209" s="39"/>
      <c r="W209" s="39"/>
      <c r="X209" s="39">
        <v>244</v>
      </c>
      <c r="Y209" s="39"/>
      <c r="Z209" s="39"/>
      <c r="AA209" s="39"/>
      <c r="AB209" s="39">
        <v>0</v>
      </c>
      <c r="AC209" s="39"/>
      <c r="AD209" s="39">
        <v>0</v>
      </c>
      <c r="AE209" s="39"/>
      <c r="AF209" s="39"/>
      <c r="AG209" s="39"/>
      <c r="AH209" s="39">
        <v>0</v>
      </c>
      <c r="AI209" s="39"/>
      <c r="AJ209" s="39"/>
      <c r="AK209" s="39"/>
    </row>
    <row r="210" spans="1:37" ht="20.100000000000001" customHeight="1" x14ac:dyDescent="0.2">
      <c r="D210" s="50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</row>
    <row r="211" spans="1:37" s="1" customFormat="1" ht="20.100000000000001" customHeight="1" x14ac:dyDescent="0.25">
      <c r="A211" s="3"/>
      <c r="B211" s="6"/>
      <c r="C211" s="51" t="s">
        <v>129</v>
      </c>
      <c r="D211" s="52"/>
      <c r="E211" s="5"/>
      <c r="F211" s="53">
        <v>1701</v>
      </c>
      <c r="G211" s="54"/>
      <c r="H211" s="54"/>
      <c r="I211" s="54"/>
      <c r="J211" s="53">
        <v>9126</v>
      </c>
      <c r="K211" s="53">
        <v>455</v>
      </c>
      <c r="L211" s="54"/>
      <c r="M211" s="53">
        <v>9581</v>
      </c>
      <c r="N211" s="54"/>
      <c r="O211" s="54"/>
      <c r="P211" s="54"/>
      <c r="Q211" s="53">
        <v>4137</v>
      </c>
      <c r="R211" s="53">
        <v>5449</v>
      </c>
      <c r="S211" s="54"/>
      <c r="T211" s="53">
        <v>9586</v>
      </c>
      <c r="U211" s="54"/>
      <c r="V211" s="54"/>
      <c r="W211" s="54"/>
      <c r="X211" s="53">
        <v>1696</v>
      </c>
      <c r="Y211" s="54"/>
      <c r="Z211" s="54"/>
      <c r="AA211" s="54"/>
      <c r="AB211" s="53">
        <v>0</v>
      </c>
      <c r="AC211" s="54"/>
      <c r="AD211" s="53">
        <v>0</v>
      </c>
      <c r="AE211" s="54"/>
      <c r="AF211" s="54"/>
      <c r="AG211" s="54"/>
      <c r="AH211" s="53">
        <v>0</v>
      </c>
      <c r="AI211" s="39"/>
      <c r="AJ211" s="39"/>
      <c r="AK211" s="39"/>
    </row>
    <row r="212" spans="1:37" s="1" customFormat="1" ht="20.100000000000001" customHeight="1" x14ac:dyDescent="0.2">
      <c r="A212" s="3"/>
      <c r="B212" s="6"/>
      <c r="C212" s="3"/>
      <c r="D212" s="3"/>
      <c r="E212" s="5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39"/>
      <c r="AJ212" s="39"/>
      <c r="AK212" s="39"/>
    </row>
    <row r="213" spans="1:37" ht="20.100000000000001" customHeight="1" x14ac:dyDescent="0.2">
      <c r="C213" s="3" t="s">
        <v>130</v>
      </c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</row>
    <row r="214" spans="1:37" ht="19.5" customHeight="1" x14ac:dyDescent="0.2">
      <c r="D214" s="2" t="s">
        <v>113</v>
      </c>
      <c r="F214" s="39">
        <v>0</v>
      </c>
      <c r="G214" s="39"/>
      <c r="H214" s="39"/>
      <c r="I214" s="39"/>
      <c r="J214" s="39">
        <v>0</v>
      </c>
      <c r="K214" s="39">
        <v>0</v>
      </c>
      <c r="L214" s="39"/>
      <c r="M214" s="39">
        <v>0</v>
      </c>
      <c r="N214" s="39"/>
      <c r="O214" s="39"/>
      <c r="P214" s="39"/>
      <c r="Q214" s="39">
        <v>0</v>
      </c>
      <c r="R214" s="39">
        <v>0</v>
      </c>
      <c r="S214" s="39"/>
      <c r="T214" s="39">
        <v>0</v>
      </c>
      <c r="U214" s="39"/>
      <c r="V214" s="39"/>
      <c r="W214" s="39"/>
      <c r="X214" s="39">
        <v>0</v>
      </c>
      <c r="Y214" s="39"/>
      <c r="Z214" s="39"/>
      <c r="AA214" s="39"/>
      <c r="AB214" s="39">
        <v>0</v>
      </c>
      <c r="AC214" s="39"/>
      <c r="AD214" s="39">
        <v>0</v>
      </c>
      <c r="AE214" s="39"/>
      <c r="AF214" s="39"/>
      <c r="AG214" s="39"/>
      <c r="AH214" s="39">
        <v>0</v>
      </c>
      <c r="AI214" s="39"/>
      <c r="AJ214" s="39"/>
      <c r="AK214" s="39"/>
    </row>
    <row r="215" spans="1:37" s="1" customFormat="1" ht="20.100000000000001" customHeight="1" x14ac:dyDescent="0.2">
      <c r="A215" s="3"/>
      <c r="B215" s="6"/>
      <c r="C215" s="3"/>
      <c r="D215" s="3"/>
      <c r="E215" s="5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39"/>
      <c r="AJ215" s="39"/>
      <c r="AK215" s="39"/>
    </row>
    <row r="216" spans="1:37" s="1" customFormat="1" ht="20.100000000000001" customHeight="1" x14ac:dyDescent="0.25">
      <c r="A216" s="3"/>
      <c r="B216" s="6"/>
      <c r="C216" s="51" t="s">
        <v>133</v>
      </c>
      <c r="D216" s="52"/>
      <c r="E216" s="5"/>
      <c r="F216" s="53">
        <v>0</v>
      </c>
      <c r="G216" s="54"/>
      <c r="H216" s="54"/>
      <c r="I216" s="54"/>
      <c r="J216" s="53">
        <v>0</v>
      </c>
      <c r="K216" s="53">
        <v>0</v>
      </c>
      <c r="L216" s="54"/>
      <c r="M216" s="53">
        <v>0</v>
      </c>
      <c r="N216" s="54"/>
      <c r="O216" s="54"/>
      <c r="P216" s="54"/>
      <c r="Q216" s="53">
        <v>0</v>
      </c>
      <c r="R216" s="53">
        <v>0</v>
      </c>
      <c r="S216" s="54"/>
      <c r="T216" s="53">
        <v>0</v>
      </c>
      <c r="U216" s="54"/>
      <c r="V216" s="54"/>
      <c r="W216" s="54"/>
      <c r="X216" s="53">
        <v>0</v>
      </c>
      <c r="Y216" s="54"/>
      <c r="Z216" s="54"/>
      <c r="AA216" s="54"/>
      <c r="AB216" s="53">
        <v>0</v>
      </c>
      <c r="AC216" s="54"/>
      <c r="AD216" s="53">
        <v>0</v>
      </c>
      <c r="AE216" s="54"/>
      <c r="AF216" s="54"/>
      <c r="AG216" s="54"/>
      <c r="AH216" s="53">
        <v>0</v>
      </c>
      <c r="AI216" s="39"/>
      <c r="AJ216" s="39"/>
      <c r="AK216" s="39"/>
    </row>
    <row r="217" spans="1:37" s="1" customFormat="1" ht="20.100000000000001" customHeight="1" x14ac:dyDescent="0.2">
      <c r="A217" s="3"/>
      <c r="B217" s="6"/>
      <c r="C217" s="3"/>
      <c r="D217" s="3"/>
      <c r="E217" s="5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39"/>
      <c r="AJ217" s="39"/>
      <c r="AK217" s="39"/>
    </row>
    <row r="218" spans="1:37" s="1" customFormat="1" ht="20.100000000000001" customHeight="1" x14ac:dyDescent="0.25">
      <c r="A218" s="3"/>
      <c r="B218" s="57" t="s">
        <v>173</v>
      </c>
      <c r="C218" s="58"/>
      <c r="D218" s="58"/>
      <c r="E218" s="5"/>
      <c r="F218" s="59">
        <v>8704</v>
      </c>
      <c r="G218" s="54"/>
      <c r="H218" s="54"/>
      <c r="I218" s="54"/>
      <c r="J218" s="59">
        <v>55579</v>
      </c>
      <c r="K218" s="59">
        <v>2773</v>
      </c>
      <c r="L218" s="54"/>
      <c r="M218" s="59">
        <v>58352</v>
      </c>
      <c r="N218" s="54"/>
      <c r="O218" s="54"/>
      <c r="P218" s="54"/>
      <c r="Q218" s="59">
        <f xml:space="preserve"> 15041 + 1</f>
        <v>15042</v>
      </c>
      <c r="R218" s="59">
        <v>42857</v>
      </c>
      <c r="S218" s="54"/>
      <c r="T218" s="59">
        <v>57899</v>
      </c>
      <c r="U218" s="54"/>
      <c r="V218" s="54"/>
      <c r="W218" s="54"/>
      <c r="X218" s="59">
        <v>8999</v>
      </c>
      <c r="Y218" s="54"/>
      <c r="Z218" s="54"/>
      <c r="AA218" s="54"/>
      <c r="AB218" s="59">
        <v>0</v>
      </c>
      <c r="AC218" s="54"/>
      <c r="AD218" s="59">
        <v>158</v>
      </c>
      <c r="AE218" s="54"/>
      <c r="AF218" s="54"/>
      <c r="AG218" s="54"/>
      <c r="AH218" s="59">
        <v>825</v>
      </c>
      <c r="AI218" s="39"/>
      <c r="AJ218" s="39"/>
      <c r="AK218" s="39"/>
    </row>
    <row r="219" spans="1:37" ht="20.100000000000001" customHeight="1" x14ac:dyDescent="0.2"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</row>
    <row r="220" spans="1:37" ht="20.100000000000001" customHeight="1" x14ac:dyDescent="0.2">
      <c r="B220" s="6" t="s">
        <v>174</v>
      </c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</row>
    <row r="221" spans="1:37" ht="20.100000000000001" customHeight="1" x14ac:dyDescent="0.2">
      <c r="C221" s="3" t="s">
        <v>175</v>
      </c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</row>
    <row r="222" spans="1:37" ht="20.100000000000001" customHeight="1" x14ac:dyDescent="0.2">
      <c r="D222" s="2" t="s">
        <v>176</v>
      </c>
      <c r="F222" s="39">
        <v>102</v>
      </c>
      <c r="G222" s="39"/>
      <c r="H222" s="39"/>
      <c r="I222" s="39"/>
      <c r="J222" s="39">
        <v>746</v>
      </c>
      <c r="K222" s="39">
        <v>17</v>
      </c>
      <c r="L222" s="39"/>
      <c r="M222" s="39">
        <v>763</v>
      </c>
      <c r="N222" s="39"/>
      <c r="O222" s="39"/>
      <c r="P222" s="39"/>
      <c r="Q222" s="39">
        <v>164</v>
      </c>
      <c r="R222" s="39">
        <v>552</v>
      </c>
      <c r="S222" s="39"/>
      <c r="T222" s="39">
        <v>716</v>
      </c>
      <c r="U222" s="39"/>
      <c r="V222" s="39"/>
      <c r="W222" s="39"/>
      <c r="X222" s="39">
        <v>149</v>
      </c>
      <c r="Y222" s="39"/>
      <c r="Z222" s="39"/>
      <c r="AA222" s="39"/>
      <c r="AB222" s="39">
        <v>0</v>
      </c>
      <c r="AC222" s="39"/>
      <c r="AD222" s="39">
        <v>0</v>
      </c>
      <c r="AE222" s="39"/>
      <c r="AF222" s="39"/>
      <c r="AG222" s="39"/>
      <c r="AH222" s="39">
        <v>0</v>
      </c>
      <c r="AI222" s="39"/>
      <c r="AJ222" s="39"/>
      <c r="AK222" s="39"/>
    </row>
    <row r="223" spans="1:37" ht="19.5" customHeight="1" x14ac:dyDescent="0.2">
      <c r="D223" s="47" t="s">
        <v>177</v>
      </c>
      <c r="F223" s="48">
        <v>98</v>
      </c>
      <c r="G223" s="49"/>
      <c r="H223" s="49"/>
      <c r="I223" s="49"/>
      <c r="J223" s="48">
        <v>769</v>
      </c>
      <c r="K223" s="48">
        <v>15</v>
      </c>
      <c r="L223" s="49"/>
      <c r="M223" s="48">
        <v>784</v>
      </c>
      <c r="N223" s="49"/>
      <c r="O223" s="49"/>
      <c r="P223" s="49"/>
      <c r="Q223" s="48">
        <v>210</v>
      </c>
      <c r="R223" s="48">
        <v>544</v>
      </c>
      <c r="S223" s="49"/>
      <c r="T223" s="48">
        <v>754</v>
      </c>
      <c r="U223" s="49"/>
      <c r="V223" s="49"/>
      <c r="W223" s="49"/>
      <c r="X223" s="48">
        <v>128</v>
      </c>
      <c r="Y223" s="49"/>
      <c r="Z223" s="49"/>
      <c r="AA223" s="49"/>
      <c r="AB223" s="48">
        <v>0</v>
      </c>
      <c r="AC223" s="49"/>
      <c r="AD223" s="48">
        <v>0</v>
      </c>
      <c r="AE223" s="49"/>
      <c r="AF223" s="49"/>
      <c r="AG223" s="49"/>
      <c r="AH223" s="48">
        <v>0</v>
      </c>
      <c r="AI223" s="39"/>
      <c r="AJ223" s="39"/>
      <c r="AK223" s="39"/>
    </row>
    <row r="224" spans="1:37" ht="20.100000000000001" customHeight="1" x14ac:dyDescent="0.2">
      <c r="D224" s="2" t="s">
        <v>178</v>
      </c>
      <c r="F224" s="39">
        <v>59</v>
      </c>
      <c r="G224" s="39"/>
      <c r="H224" s="39"/>
      <c r="I224" s="39"/>
      <c r="J224" s="39">
        <v>748</v>
      </c>
      <c r="K224" s="39">
        <v>22</v>
      </c>
      <c r="L224" s="39"/>
      <c r="M224" s="39">
        <v>770</v>
      </c>
      <c r="N224" s="39"/>
      <c r="O224" s="39"/>
      <c r="P224" s="39"/>
      <c r="Q224" s="39">
        <v>208</v>
      </c>
      <c r="R224" s="39">
        <v>543</v>
      </c>
      <c r="S224" s="39"/>
      <c r="T224" s="39">
        <v>751</v>
      </c>
      <c r="U224" s="39"/>
      <c r="V224" s="39"/>
      <c r="W224" s="39"/>
      <c r="X224" s="39">
        <v>78</v>
      </c>
      <c r="Y224" s="39"/>
      <c r="Z224" s="39"/>
      <c r="AA224" s="39"/>
      <c r="AB224" s="39">
        <v>0</v>
      </c>
      <c r="AC224" s="39"/>
      <c r="AD224" s="39">
        <v>0</v>
      </c>
      <c r="AE224" s="39"/>
      <c r="AF224" s="39"/>
      <c r="AG224" s="39"/>
      <c r="AH224" s="39">
        <v>0</v>
      </c>
      <c r="AI224" s="39"/>
      <c r="AJ224" s="39"/>
      <c r="AK224" s="39"/>
    </row>
    <row r="225" spans="1:37" ht="19.5" customHeight="1" x14ac:dyDescent="0.2">
      <c r="D225" s="47" t="s">
        <v>179</v>
      </c>
      <c r="F225" s="48">
        <v>116</v>
      </c>
      <c r="G225" s="49"/>
      <c r="H225" s="49"/>
      <c r="I225" s="49"/>
      <c r="J225" s="48">
        <v>767</v>
      </c>
      <c r="K225" s="48">
        <v>14</v>
      </c>
      <c r="L225" s="49"/>
      <c r="M225" s="48">
        <v>781</v>
      </c>
      <c r="N225" s="49"/>
      <c r="O225" s="49"/>
      <c r="P225" s="49"/>
      <c r="Q225" s="48">
        <v>191</v>
      </c>
      <c r="R225" s="48">
        <v>592</v>
      </c>
      <c r="S225" s="49"/>
      <c r="T225" s="48">
        <v>783</v>
      </c>
      <c r="U225" s="49"/>
      <c r="V225" s="49"/>
      <c r="W225" s="49"/>
      <c r="X225" s="48">
        <v>114</v>
      </c>
      <c r="Y225" s="49"/>
      <c r="Z225" s="49"/>
      <c r="AA225" s="49"/>
      <c r="AB225" s="48">
        <v>0</v>
      </c>
      <c r="AC225" s="49"/>
      <c r="AD225" s="48">
        <v>0</v>
      </c>
      <c r="AE225" s="49"/>
      <c r="AF225" s="49"/>
      <c r="AG225" s="49"/>
      <c r="AH225" s="48">
        <v>0</v>
      </c>
      <c r="AI225" s="39"/>
      <c r="AJ225" s="39"/>
      <c r="AK225" s="39"/>
    </row>
    <row r="226" spans="1:37" ht="20.100000000000001" customHeight="1" x14ac:dyDescent="0.2">
      <c r="D226" s="2" t="s">
        <v>114</v>
      </c>
      <c r="F226" s="39">
        <v>116</v>
      </c>
      <c r="G226" s="39"/>
      <c r="H226" s="39"/>
      <c r="I226" s="39"/>
      <c r="J226" s="39">
        <v>744</v>
      </c>
      <c r="K226" s="39">
        <v>18</v>
      </c>
      <c r="L226" s="39"/>
      <c r="M226" s="39">
        <v>762</v>
      </c>
      <c r="N226" s="39"/>
      <c r="O226" s="39"/>
      <c r="P226" s="39"/>
      <c r="Q226" s="39">
        <v>124</v>
      </c>
      <c r="R226" s="39">
        <v>617</v>
      </c>
      <c r="S226" s="39"/>
      <c r="T226" s="39">
        <v>741</v>
      </c>
      <c r="U226" s="39"/>
      <c r="V226" s="39"/>
      <c r="W226" s="39"/>
      <c r="X226" s="39">
        <v>137</v>
      </c>
      <c r="Y226" s="39"/>
      <c r="Z226" s="39"/>
      <c r="AA226" s="39"/>
      <c r="AB226" s="39">
        <v>0</v>
      </c>
      <c r="AC226" s="39"/>
      <c r="AD226" s="39">
        <v>0</v>
      </c>
      <c r="AE226" s="39"/>
      <c r="AF226" s="39"/>
      <c r="AG226" s="39"/>
      <c r="AH226" s="39">
        <v>0</v>
      </c>
      <c r="AI226" s="39"/>
      <c r="AJ226" s="39"/>
      <c r="AK226" s="39"/>
    </row>
    <row r="227" spans="1:37" ht="19.5" customHeight="1" x14ac:dyDescent="0.2">
      <c r="D227" s="47" t="s">
        <v>115</v>
      </c>
      <c r="F227" s="48">
        <v>139</v>
      </c>
      <c r="G227" s="49"/>
      <c r="H227" s="49"/>
      <c r="I227" s="49"/>
      <c r="J227" s="48">
        <v>753</v>
      </c>
      <c r="K227" s="48">
        <v>18</v>
      </c>
      <c r="L227" s="49"/>
      <c r="M227" s="48">
        <v>771</v>
      </c>
      <c r="N227" s="49"/>
      <c r="O227" s="49"/>
      <c r="P227" s="49"/>
      <c r="Q227" s="48">
        <v>151</v>
      </c>
      <c r="R227" s="48">
        <v>620</v>
      </c>
      <c r="S227" s="49"/>
      <c r="T227" s="48">
        <v>771</v>
      </c>
      <c r="U227" s="49"/>
      <c r="V227" s="49"/>
      <c r="W227" s="49"/>
      <c r="X227" s="48">
        <v>139</v>
      </c>
      <c r="Y227" s="49"/>
      <c r="Z227" s="49"/>
      <c r="AA227" s="49"/>
      <c r="AB227" s="48">
        <v>0</v>
      </c>
      <c r="AC227" s="49"/>
      <c r="AD227" s="48">
        <v>0</v>
      </c>
      <c r="AE227" s="49"/>
      <c r="AF227" s="49"/>
      <c r="AG227" s="49"/>
      <c r="AH227" s="48">
        <v>0</v>
      </c>
      <c r="AI227" s="39"/>
      <c r="AJ227" s="39"/>
      <c r="AK227" s="39"/>
    </row>
    <row r="228" spans="1:37" ht="20.100000000000001" customHeight="1" x14ac:dyDescent="0.2"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</row>
    <row r="229" spans="1:37" s="1" customFormat="1" ht="20.100000000000001" customHeight="1" x14ac:dyDescent="0.25">
      <c r="A229" s="3"/>
      <c r="B229" s="6"/>
      <c r="C229" s="51" t="s">
        <v>180</v>
      </c>
      <c r="D229" s="52"/>
      <c r="E229" s="5"/>
      <c r="F229" s="53">
        <v>630</v>
      </c>
      <c r="G229" s="54"/>
      <c r="H229" s="54"/>
      <c r="I229" s="54"/>
      <c r="J229" s="53">
        <v>4527</v>
      </c>
      <c r="K229" s="53">
        <v>104</v>
      </c>
      <c r="L229" s="54"/>
      <c r="M229" s="53">
        <v>4631</v>
      </c>
      <c r="N229" s="54"/>
      <c r="O229" s="54"/>
      <c r="P229" s="54"/>
      <c r="Q229" s="53">
        <v>1048</v>
      </c>
      <c r="R229" s="53">
        <v>3468</v>
      </c>
      <c r="S229" s="54"/>
      <c r="T229" s="53">
        <v>4516</v>
      </c>
      <c r="U229" s="54"/>
      <c r="V229" s="54"/>
      <c r="W229" s="54"/>
      <c r="X229" s="53">
        <v>745</v>
      </c>
      <c r="Y229" s="54"/>
      <c r="Z229" s="54"/>
      <c r="AA229" s="54"/>
      <c r="AB229" s="53">
        <v>0</v>
      </c>
      <c r="AC229" s="54"/>
      <c r="AD229" s="53">
        <v>0</v>
      </c>
      <c r="AE229" s="54"/>
      <c r="AF229" s="54"/>
      <c r="AG229" s="54"/>
      <c r="AH229" s="53">
        <v>0</v>
      </c>
      <c r="AI229" s="39"/>
      <c r="AJ229" s="39"/>
      <c r="AK229" s="39"/>
    </row>
    <row r="230" spans="1:37" ht="20.100000000000001" customHeight="1" x14ac:dyDescent="0.2"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</row>
    <row r="231" spans="1:37" ht="20.100000000000001" customHeight="1" x14ac:dyDescent="0.2">
      <c r="C231" s="3" t="s">
        <v>121</v>
      </c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</row>
    <row r="232" spans="1:37" ht="20.100000000000001" customHeight="1" x14ac:dyDescent="0.2">
      <c r="D232" s="2" t="s">
        <v>176</v>
      </c>
      <c r="F232" s="39">
        <v>1645</v>
      </c>
      <c r="G232" s="39"/>
      <c r="H232" s="39"/>
      <c r="I232" s="39"/>
      <c r="J232" s="39">
        <v>2417</v>
      </c>
      <c r="K232" s="39">
        <v>62</v>
      </c>
      <c r="L232" s="39"/>
      <c r="M232" s="39">
        <v>2479</v>
      </c>
      <c r="N232" s="39"/>
      <c r="O232" s="39"/>
      <c r="P232" s="39"/>
      <c r="Q232" s="39">
        <v>446</v>
      </c>
      <c r="R232" s="39">
        <v>2012</v>
      </c>
      <c r="S232" s="39"/>
      <c r="T232" s="39">
        <v>2458</v>
      </c>
      <c r="U232" s="39"/>
      <c r="V232" s="39"/>
      <c r="W232" s="39"/>
      <c r="X232" s="39">
        <v>1663</v>
      </c>
      <c r="Y232" s="39"/>
      <c r="Z232" s="39"/>
      <c r="AA232" s="39"/>
      <c r="AB232" s="39">
        <v>0</v>
      </c>
      <c r="AC232" s="39"/>
      <c r="AD232" s="39">
        <v>3</v>
      </c>
      <c r="AE232" s="39"/>
      <c r="AF232" s="39"/>
      <c r="AG232" s="39"/>
      <c r="AH232" s="39">
        <v>519</v>
      </c>
      <c r="AI232" s="39"/>
      <c r="AJ232" s="39"/>
      <c r="AK232" s="39"/>
    </row>
    <row r="233" spans="1:37" ht="19.5" customHeight="1" x14ac:dyDescent="0.2">
      <c r="D233" s="47" t="s">
        <v>97</v>
      </c>
      <c r="F233" s="48">
        <v>1452</v>
      </c>
      <c r="G233" s="49"/>
      <c r="H233" s="49"/>
      <c r="I233" s="49"/>
      <c r="J233" s="48">
        <v>2410</v>
      </c>
      <c r="K233" s="48">
        <v>54</v>
      </c>
      <c r="L233" s="49"/>
      <c r="M233" s="48">
        <v>2464</v>
      </c>
      <c r="N233" s="49"/>
      <c r="O233" s="49"/>
      <c r="P233" s="49"/>
      <c r="Q233" s="48">
        <v>409</v>
      </c>
      <c r="R233" s="48">
        <v>2054</v>
      </c>
      <c r="S233" s="49"/>
      <c r="T233" s="48">
        <v>2463</v>
      </c>
      <c r="U233" s="49"/>
      <c r="V233" s="49"/>
      <c r="W233" s="49"/>
      <c r="X233" s="48">
        <v>1453</v>
      </c>
      <c r="Y233" s="49"/>
      <c r="Z233" s="49"/>
      <c r="AA233" s="49"/>
      <c r="AB233" s="48">
        <v>0</v>
      </c>
      <c r="AC233" s="49"/>
      <c r="AD233" s="48">
        <v>0</v>
      </c>
      <c r="AE233" s="49"/>
      <c r="AF233" s="49"/>
      <c r="AG233" s="49"/>
      <c r="AH233" s="48">
        <v>37</v>
      </c>
      <c r="AI233" s="39"/>
      <c r="AJ233" s="39"/>
      <c r="AK233" s="39"/>
    </row>
    <row r="234" spans="1:37" ht="20.100000000000001" customHeight="1" x14ac:dyDescent="0.2"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</row>
    <row r="235" spans="1:37" s="1" customFormat="1" ht="20.100000000000001" customHeight="1" x14ac:dyDescent="0.25">
      <c r="A235" s="3"/>
      <c r="B235" s="6"/>
      <c r="C235" s="51" t="s">
        <v>124</v>
      </c>
      <c r="D235" s="52"/>
      <c r="E235" s="5"/>
      <c r="F235" s="53">
        <v>3097</v>
      </c>
      <c r="G235" s="54"/>
      <c r="H235" s="54"/>
      <c r="I235" s="54"/>
      <c r="J235" s="53">
        <v>4827</v>
      </c>
      <c r="K235" s="53">
        <v>116</v>
      </c>
      <c r="L235" s="54"/>
      <c r="M235" s="53">
        <v>4943</v>
      </c>
      <c r="N235" s="54"/>
      <c r="O235" s="54"/>
      <c r="P235" s="54"/>
      <c r="Q235" s="53">
        <v>855</v>
      </c>
      <c r="R235" s="53">
        <v>4066</v>
      </c>
      <c r="S235" s="54"/>
      <c r="T235" s="53">
        <v>4921</v>
      </c>
      <c r="U235" s="54"/>
      <c r="V235" s="54"/>
      <c r="W235" s="54"/>
      <c r="X235" s="53">
        <v>3116</v>
      </c>
      <c r="Y235" s="54"/>
      <c r="Z235" s="54"/>
      <c r="AA235" s="54"/>
      <c r="AB235" s="53">
        <v>0</v>
      </c>
      <c r="AC235" s="54"/>
      <c r="AD235" s="53">
        <v>3</v>
      </c>
      <c r="AE235" s="54"/>
      <c r="AF235" s="54"/>
      <c r="AG235" s="54"/>
      <c r="AH235" s="53">
        <v>556</v>
      </c>
      <c r="AI235" s="39"/>
      <c r="AJ235" s="39"/>
      <c r="AK235" s="39"/>
    </row>
    <row r="236" spans="1:37" ht="20.100000000000001" customHeight="1" x14ac:dyDescent="0.2"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</row>
    <row r="237" spans="1:37" ht="20.100000000000001" customHeight="1" x14ac:dyDescent="0.2">
      <c r="C237" s="3" t="s">
        <v>181</v>
      </c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</row>
    <row r="238" spans="1:37" ht="20.100000000000001" customHeight="1" x14ac:dyDescent="0.2">
      <c r="D238" s="2" t="s">
        <v>96</v>
      </c>
      <c r="F238" s="39">
        <v>239</v>
      </c>
      <c r="G238" s="39"/>
      <c r="H238" s="39"/>
      <c r="I238" s="39"/>
      <c r="J238" s="39">
        <v>1386</v>
      </c>
      <c r="K238" s="39">
        <v>7</v>
      </c>
      <c r="L238" s="39"/>
      <c r="M238" s="39">
        <v>1393</v>
      </c>
      <c r="N238" s="39"/>
      <c r="O238" s="39"/>
      <c r="P238" s="39"/>
      <c r="Q238" s="39">
        <v>452</v>
      </c>
      <c r="R238" s="39">
        <v>887</v>
      </c>
      <c r="S238" s="39"/>
      <c r="T238" s="39">
        <v>1339</v>
      </c>
      <c r="U238" s="39"/>
      <c r="V238" s="39"/>
      <c r="W238" s="39"/>
      <c r="X238" s="39">
        <v>293</v>
      </c>
      <c r="Y238" s="39"/>
      <c r="Z238" s="39"/>
      <c r="AA238" s="39"/>
      <c r="AB238" s="39">
        <v>0</v>
      </c>
      <c r="AC238" s="39"/>
      <c r="AD238" s="39">
        <v>0</v>
      </c>
      <c r="AE238" s="39"/>
      <c r="AF238" s="39"/>
      <c r="AG238" s="39"/>
      <c r="AH238" s="39">
        <v>29</v>
      </c>
      <c r="AI238" s="39"/>
      <c r="AJ238" s="39"/>
      <c r="AK238" s="39"/>
    </row>
    <row r="239" spans="1:37" ht="19.5" customHeight="1" x14ac:dyDescent="0.2">
      <c r="D239" s="47" t="s">
        <v>97</v>
      </c>
      <c r="F239" s="48">
        <v>201</v>
      </c>
      <c r="G239" s="49"/>
      <c r="H239" s="49"/>
      <c r="I239" s="49"/>
      <c r="J239" s="48">
        <v>1394</v>
      </c>
      <c r="K239" s="48">
        <v>18</v>
      </c>
      <c r="L239" s="49"/>
      <c r="M239" s="48">
        <v>1412</v>
      </c>
      <c r="N239" s="49"/>
      <c r="O239" s="49"/>
      <c r="P239" s="49"/>
      <c r="Q239" s="48">
        <v>507</v>
      </c>
      <c r="R239" s="48">
        <v>904</v>
      </c>
      <c r="S239" s="49"/>
      <c r="T239" s="48">
        <v>1411</v>
      </c>
      <c r="U239" s="49"/>
      <c r="V239" s="49"/>
      <c r="W239" s="49"/>
      <c r="X239" s="48">
        <v>202</v>
      </c>
      <c r="Y239" s="49"/>
      <c r="Z239" s="49"/>
      <c r="AA239" s="49"/>
      <c r="AB239" s="48">
        <v>0</v>
      </c>
      <c r="AC239" s="49"/>
      <c r="AD239" s="48">
        <v>0</v>
      </c>
      <c r="AE239" s="49"/>
      <c r="AF239" s="49"/>
      <c r="AG239" s="49"/>
      <c r="AH239" s="48">
        <v>0</v>
      </c>
      <c r="AI239" s="39"/>
      <c r="AJ239" s="39"/>
      <c r="AK239" s="39"/>
    </row>
    <row r="240" spans="1:37" ht="20.100000000000001" customHeight="1" x14ac:dyDescent="0.2">
      <c r="D240" s="2" t="s">
        <v>113</v>
      </c>
      <c r="F240" s="39">
        <v>322</v>
      </c>
      <c r="G240" s="39"/>
      <c r="H240" s="39"/>
      <c r="I240" s="39"/>
      <c r="J240" s="39">
        <v>1377</v>
      </c>
      <c r="K240" s="39">
        <v>13</v>
      </c>
      <c r="L240" s="39"/>
      <c r="M240" s="39">
        <v>1390</v>
      </c>
      <c r="N240" s="39"/>
      <c r="O240" s="39"/>
      <c r="P240" s="39"/>
      <c r="Q240" s="39">
        <v>414</v>
      </c>
      <c r="R240" s="39">
        <v>972</v>
      </c>
      <c r="S240" s="39"/>
      <c r="T240" s="39">
        <v>1386</v>
      </c>
      <c r="U240" s="39"/>
      <c r="V240" s="39"/>
      <c r="W240" s="39"/>
      <c r="X240" s="39">
        <v>326</v>
      </c>
      <c r="Y240" s="39"/>
      <c r="Z240" s="39"/>
      <c r="AA240" s="39"/>
      <c r="AB240" s="39">
        <v>0</v>
      </c>
      <c r="AC240" s="39"/>
      <c r="AD240" s="39">
        <v>0</v>
      </c>
      <c r="AE240" s="39"/>
      <c r="AF240" s="39"/>
      <c r="AG240" s="39"/>
      <c r="AH240" s="39">
        <v>0</v>
      </c>
      <c r="AI240" s="39"/>
      <c r="AJ240" s="39"/>
      <c r="AK240" s="39"/>
    </row>
    <row r="241" spans="1:37" ht="19.5" customHeight="1" x14ac:dyDescent="0.2">
      <c r="D241" s="47" t="s">
        <v>99</v>
      </c>
      <c r="F241" s="48">
        <v>244</v>
      </c>
      <c r="G241" s="49"/>
      <c r="H241" s="49"/>
      <c r="I241" s="49"/>
      <c r="J241" s="48">
        <v>1377</v>
      </c>
      <c r="K241" s="48">
        <v>10</v>
      </c>
      <c r="L241" s="49"/>
      <c r="M241" s="48">
        <v>1387</v>
      </c>
      <c r="N241" s="49"/>
      <c r="O241" s="49"/>
      <c r="P241" s="49"/>
      <c r="Q241" s="48">
        <v>521</v>
      </c>
      <c r="R241" s="48">
        <v>825</v>
      </c>
      <c r="S241" s="49"/>
      <c r="T241" s="48">
        <v>1346</v>
      </c>
      <c r="U241" s="49"/>
      <c r="V241" s="49"/>
      <c r="W241" s="49"/>
      <c r="X241" s="48">
        <v>285</v>
      </c>
      <c r="Y241" s="49"/>
      <c r="Z241" s="49"/>
      <c r="AA241" s="49"/>
      <c r="AB241" s="48">
        <v>0</v>
      </c>
      <c r="AC241" s="49"/>
      <c r="AD241" s="48">
        <v>0</v>
      </c>
      <c r="AE241" s="49"/>
      <c r="AF241" s="49"/>
      <c r="AG241" s="49"/>
      <c r="AH241" s="48">
        <v>0</v>
      </c>
      <c r="AI241" s="39"/>
      <c r="AJ241" s="39"/>
      <c r="AK241" s="39"/>
    </row>
    <row r="242" spans="1:37" ht="20.100000000000001" customHeight="1" x14ac:dyDescent="0.2">
      <c r="D242" s="50" t="s">
        <v>114</v>
      </c>
      <c r="F242" s="49">
        <v>264</v>
      </c>
      <c r="G242" s="49"/>
      <c r="H242" s="49"/>
      <c r="I242" s="49"/>
      <c r="J242" s="49">
        <v>1385</v>
      </c>
      <c r="K242" s="49">
        <v>27</v>
      </c>
      <c r="L242" s="49"/>
      <c r="M242" s="49">
        <v>1412</v>
      </c>
      <c r="N242" s="49"/>
      <c r="O242" s="49"/>
      <c r="P242" s="49"/>
      <c r="Q242" s="49">
        <v>552</v>
      </c>
      <c r="R242" s="49">
        <v>804</v>
      </c>
      <c r="S242" s="49"/>
      <c r="T242" s="49">
        <v>1356</v>
      </c>
      <c r="U242" s="49"/>
      <c r="V242" s="49"/>
      <c r="W242" s="49"/>
      <c r="X242" s="49">
        <v>320</v>
      </c>
      <c r="Y242" s="49"/>
      <c r="Z242" s="49"/>
      <c r="AA242" s="49"/>
      <c r="AB242" s="49">
        <v>0</v>
      </c>
      <c r="AC242" s="49"/>
      <c r="AD242" s="49">
        <v>0</v>
      </c>
      <c r="AE242" s="49"/>
      <c r="AF242" s="49"/>
      <c r="AG242" s="49"/>
      <c r="AH242" s="49">
        <v>0</v>
      </c>
      <c r="AI242" s="39"/>
      <c r="AJ242" s="39"/>
      <c r="AK242" s="39"/>
    </row>
    <row r="243" spans="1:37" ht="20.100000000000001" customHeight="1" x14ac:dyDescent="0.2"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</row>
    <row r="244" spans="1:37" s="1" customFormat="1" ht="20.100000000000001" customHeight="1" x14ac:dyDescent="0.25">
      <c r="A244" s="3"/>
      <c r="B244" s="6"/>
      <c r="C244" s="51" t="s">
        <v>182</v>
      </c>
      <c r="D244" s="52"/>
      <c r="E244" s="5"/>
      <c r="F244" s="53">
        <v>1270</v>
      </c>
      <c r="G244" s="54"/>
      <c r="H244" s="54"/>
      <c r="I244" s="54"/>
      <c r="J244" s="53">
        <v>6919</v>
      </c>
      <c r="K244" s="53">
        <v>75</v>
      </c>
      <c r="L244" s="54"/>
      <c r="M244" s="53">
        <v>6994</v>
      </c>
      <c r="N244" s="54"/>
      <c r="O244" s="54"/>
      <c r="P244" s="54"/>
      <c r="Q244" s="53">
        <v>2446</v>
      </c>
      <c r="R244" s="53">
        <v>4392</v>
      </c>
      <c r="S244" s="54"/>
      <c r="T244" s="53">
        <v>6838</v>
      </c>
      <c r="U244" s="54"/>
      <c r="V244" s="54"/>
      <c r="W244" s="54"/>
      <c r="X244" s="53">
        <v>1426</v>
      </c>
      <c r="Y244" s="54"/>
      <c r="Z244" s="54"/>
      <c r="AA244" s="54"/>
      <c r="AB244" s="53">
        <v>0</v>
      </c>
      <c r="AC244" s="54"/>
      <c r="AD244" s="53">
        <v>0</v>
      </c>
      <c r="AE244" s="54"/>
      <c r="AF244" s="54"/>
      <c r="AG244" s="54"/>
      <c r="AH244" s="53">
        <v>29</v>
      </c>
      <c r="AI244" s="39"/>
      <c r="AJ244" s="39"/>
      <c r="AK244" s="39"/>
    </row>
    <row r="245" spans="1:37" ht="20.100000000000001" customHeight="1" x14ac:dyDescent="0.2"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</row>
    <row r="246" spans="1:37" s="1" customFormat="1" ht="20.100000000000001" customHeight="1" x14ac:dyDescent="0.25">
      <c r="A246" s="3"/>
      <c r="B246" s="57" t="s">
        <v>183</v>
      </c>
      <c r="C246" s="58"/>
      <c r="D246" s="58"/>
      <c r="E246" s="5"/>
      <c r="F246" s="59">
        <v>4997</v>
      </c>
      <c r="G246" s="54"/>
      <c r="H246" s="54"/>
      <c r="I246" s="54"/>
      <c r="J246" s="59">
        <v>16273</v>
      </c>
      <c r="K246" s="59">
        <v>295</v>
      </c>
      <c r="L246" s="54"/>
      <c r="M246" s="59">
        <v>16568</v>
      </c>
      <c r="N246" s="54"/>
      <c r="O246" s="54"/>
      <c r="P246" s="54"/>
      <c r="Q246" s="59">
        <v>4349</v>
      </c>
      <c r="R246" s="59">
        <v>11926</v>
      </c>
      <c r="S246" s="54"/>
      <c r="T246" s="59">
        <v>16275</v>
      </c>
      <c r="U246" s="54"/>
      <c r="V246" s="54"/>
      <c r="W246" s="54"/>
      <c r="X246" s="59">
        <v>5287</v>
      </c>
      <c r="Y246" s="54"/>
      <c r="Z246" s="54"/>
      <c r="AA246" s="54"/>
      <c r="AB246" s="59">
        <v>0</v>
      </c>
      <c r="AC246" s="54"/>
      <c r="AD246" s="59">
        <v>3</v>
      </c>
      <c r="AE246" s="54"/>
      <c r="AF246" s="54"/>
      <c r="AG246" s="54"/>
      <c r="AH246" s="59">
        <v>585</v>
      </c>
      <c r="AI246" s="39"/>
      <c r="AJ246" s="39"/>
      <c r="AK246" s="39"/>
    </row>
    <row r="247" spans="1:37" ht="20.100000000000001" customHeight="1" x14ac:dyDescent="0.2"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</row>
    <row r="248" spans="1:37" ht="20.100000000000001" customHeight="1" x14ac:dyDescent="0.2">
      <c r="B248" s="6" t="s">
        <v>184</v>
      </c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</row>
    <row r="249" spans="1:37" ht="20.100000000000001" customHeight="1" x14ac:dyDescent="0.2">
      <c r="C249" s="3" t="s">
        <v>154</v>
      </c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</row>
    <row r="250" spans="1:37" ht="20.100000000000001" customHeight="1" x14ac:dyDescent="0.2">
      <c r="D250" s="2" t="s">
        <v>96</v>
      </c>
      <c r="F250" s="39">
        <v>413</v>
      </c>
      <c r="G250" s="39"/>
      <c r="H250" s="39"/>
      <c r="I250" s="39"/>
      <c r="J250" s="39">
        <v>1593</v>
      </c>
      <c r="K250" s="39">
        <v>49</v>
      </c>
      <c r="L250" s="39"/>
      <c r="M250" s="39">
        <v>1642</v>
      </c>
      <c r="N250" s="39"/>
      <c r="O250" s="39"/>
      <c r="P250" s="39"/>
      <c r="Q250" s="39">
        <v>209</v>
      </c>
      <c r="R250" s="39">
        <v>1557</v>
      </c>
      <c r="S250" s="39"/>
      <c r="T250" s="39">
        <v>1766</v>
      </c>
      <c r="U250" s="39"/>
      <c r="V250" s="39"/>
      <c r="W250" s="39"/>
      <c r="X250" s="39">
        <v>283</v>
      </c>
      <c r="Y250" s="39"/>
      <c r="Z250" s="39"/>
      <c r="AA250" s="39"/>
      <c r="AB250" s="39">
        <v>0</v>
      </c>
      <c r="AC250" s="39"/>
      <c r="AD250" s="39">
        <v>6</v>
      </c>
      <c r="AE250" s="39"/>
      <c r="AF250" s="39"/>
      <c r="AG250" s="39"/>
      <c r="AH250" s="39">
        <v>147</v>
      </c>
      <c r="AI250" s="39"/>
      <c r="AJ250" s="39"/>
      <c r="AK250" s="39"/>
    </row>
    <row r="251" spans="1:37" ht="19.5" customHeight="1" x14ac:dyDescent="0.2">
      <c r="D251" s="47" t="s">
        <v>135</v>
      </c>
      <c r="F251" s="48">
        <v>322</v>
      </c>
      <c r="G251" s="49"/>
      <c r="H251" s="49"/>
      <c r="I251" s="49"/>
      <c r="J251" s="48">
        <v>1567</v>
      </c>
      <c r="K251" s="48">
        <v>73</v>
      </c>
      <c r="L251" s="49"/>
      <c r="M251" s="48">
        <v>1640</v>
      </c>
      <c r="N251" s="49"/>
      <c r="O251" s="49"/>
      <c r="P251" s="49"/>
      <c r="Q251" s="48">
        <v>498</v>
      </c>
      <c r="R251" s="48">
        <v>1206</v>
      </c>
      <c r="S251" s="49"/>
      <c r="T251" s="48">
        <v>1704</v>
      </c>
      <c r="U251" s="49"/>
      <c r="V251" s="49"/>
      <c r="W251" s="49"/>
      <c r="X251" s="48">
        <v>256</v>
      </c>
      <c r="Y251" s="49"/>
      <c r="Z251" s="49"/>
      <c r="AA251" s="49"/>
      <c r="AB251" s="48">
        <v>0</v>
      </c>
      <c r="AC251" s="49"/>
      <c r="AD251" s="48">
        <v>2</v>
      </c>
      <c r="AE251" s="49"/>
      <c r="AF251" s="49"/>
      <c r="AG251" s="49"/>
      <c r="AH251" s="48">
        <v>0</v>
      </c>
      <c r="AI251" s="39"/>
      <c r="AJ251" s="39"/>
      <c r="AK251" s="39"/>
    </row>
    <row r="252" spans="1:37" ht="20.100000000000001" customHeight="1" x14ac:dyDescent="0.2">
      <c r="D252" s="2" t="s">
        <v>98</v>
      </c>
      <c r="F252" s="39">
        <v>219</v>
      </c>
      <c r="G252" s="39"/>
      <c r="H252" s="39"/>
      <c r="I252" s="39"/>
      <c r="J252" s="39">
        <v>1586</v>
      </c>
      <c r="K252" s="39">
        <v>38</v>
      </c>
      <c r="L252" s="39"/>
      <c r="M252" s="39">
        <v>1624</v>
      </c>
      <c r="N252" s="39"/>
      <c r="O252" s="39"/>
      <c r="P252" s="39"/>
      <c r="Q252" s="39">
        <v>166</v>
      </c>
      <c r="R252" s="39">
        <v>1484</v>
      </c>
      <c r="S252" s="39"/>
      <c r="T252" s="39">
        <v>1650</v>
      </c>
      <c r="U252" s="39"/>
      <c r="V252" s="39"/>
      <c r="W252" s="39"/>
      <c r="X252" s="39">
        <v>193</v>
      </c>
      <c r="Y252" s="39"/>
      <c r="Z252" s="39"/>
      <c r="AA252" s="39"/>
      <c r="AB252" s="39">
        <v>0</v>
      </c>
      <c r="AC252" s="39"/>
      <c r="AD252" s="39">
        <v>0</v>
      </c>
      <c r="AE252" s="39"/>
      <c r="AF252" s="39"/>
      <c r="AG252" s="39"/>
      <c r="AH252" s="39">
        <v>0</v>
      </c>
      <c r="AI252" s="39"/>
      <c r="AJ252" s="39"/>
      <c r="AK252" s="39"/>
    </row>
    <row r="253" spans="1:37" ht="19.5" customHeight="1" x14ac:dyDescent="0.2">
      <c r="D253" s="47" t="s">
        <v>136</v>
      </c>
      <c r="F253" s="48">
        <v>80</v>
      </c>
      <c r="G253" s="49"/>
      <c r="H253" s="49"/>
      <c r="I253" s="49"/>
      <c r="J253" s="48">
        <v>326</v>
      </c>
      <c r="K253" s="48">
        <v>9</v>
      </c>
      <c r="L253" s="49"/>
      <c r="M253" s="48">
        <v>335</v>
      </c>
      <c r="N253" s="49"/>
      <c r="O253" s="49"/>
      <c r="P253" s="49"/>
      <c r="Q253" s="48">
        <v>97</v>
      </c>
      <c r="R253" s="48">
        <v>259</v>
      </c>
      <c r="S253" s="49"/>
      <c r="T253" s="48">
        <v>356</v>
      </c>
      <c r="U253" s="49"/>
      <c r="V253" s="49"/>
      <c r="W253" s="49"/>
      <c r="X253" s="48">
        <v>59</v>
      </c>
      <c r="Y253" s="49"/>
      <c r="Z253" s="49"/>
      <c r="AA253" s="49"/>
      <c r="AB253" s="48">
        <v>0</v>
      </c>
      <c r="AC253" s="49"/>
      <c r="AD253" s="48">
        <v>0</v>
      </c>
      <c r="AE253" s="49"/>
      <c r="AF253" s="49"/>
      <c r="AG253" s="49"/>
      <c r="AH253" s="48">
        <v>0</v>
      </c>
      <c r="AI253" s="39"/>
      <c r="AJ253" s="39"/>
      <c r="AK253" s="39"/>
    </row>
    <row r="254" spans="1:37" ht="20.100000000000001" customHeight="1" x14ac:dyDescent="0.2">
      <c r="D254" s="2" t="s">
        <v>100</v>
      </c>
      <c r="F254" s="39">
        <v>74</v>
      </c>
      <c r="G254" s="39"/>
      <c r="H254" s="39"/>
      <c r="I254" s="39"/>
      <c r="J254" s="39">
        <v>327</v>
      </c>
      <c r="K254" s="39">
        <v>10</v>
      </c>
      <c r="L254" s="39"/>
      <c r="M254" s="39">
        <v>337</v>
      </c>
      <c r="N254" s="39"/>
      <c r="O254" s="39"/>
      <c r="P254" s="39"/>
      <c r="Q254" s="39">
        <v>105</v>
      </c>
      <c r="R254" s="39">
        <v>272</v>
      </c>
      <c r="S254" s="39"/>
      <c r="T254" s="39">
        <v>377</v>
      </c>
      <c r="U254" s="39"/>
      <c r="V254" s="39"/>
      <c r="W254" s="39"/>
      <c r="X254" s="39">
        <v>34</v>
      </c>
      <c r="Y254" s="39"/>
      <c r="Z254" s="39"/>
      <c r="AA254" s="39"/>
      <c r="AB254" s="39">
        <v>0</v>
      </c>
      <c r="AC254" s="39"/>
      <c r="AD254" s="39">
        <v>0</v>
      </c>
      <c r="AE254" s="39"/>
      <c r="AF254" s="39"/>
      <c r="AG254" s="39"/>
      <c r="AH254" s="39">
        <v>0</v>
      </c>
      <c r="AI254" s="39"/>
      <c r="AJ254" s="39"/>
      <c r="AK254" s="39"/>
    </row>
    <row r="255" spans="1:37" ht="19.5" customHeight="1" x14ac:dyDescent="0.2">
      <c r="D255" s="47" t="s">
        <v>101</v>
      </c>
      <c r="F255" s="48">
        <v>54</v>
      </c>
      <c r="G255" s="49"/>
      <c r="H255" s="49"/>
      <c r="I255" s="49"/>
      <c r="J255" s="48">
        <v>322</v>
      </c>
      <c r="K255" s="48">
        <v>11</v>
      </c>
      <c r="L255" s="49"/>
      <c r="M255" s="48">
        <v>333</v>
      </c>
      <c r="N255" s="49"/>
      <c r="O255" s="49"/>
      <c r="P255" s="49"/>
      <c r="Q255" s="48">
        <v>75</v>
      </c>
      <c r="R255" s="48">
        <v>249</v>
      </c>
      <c r="S255" s="49"/>
      <c r="T255" s="48">
        <v>324</v>
      </c>
      <c r="U255" s="49"/>
      <c r="V255" s="49"/>
      <c r="W255" s="49"/>
      <c r="X255" s="48">
        <v>54</v>
      </c>
      <c r="Y255" s="49"/>
      <c r="Z255" s="49"/>
      <c r="AA255" s="49"/>
      <c r="AB255" s="48">
        <v>0</v>
      </c>
      <c r="AC255" s="49"/>
      <c r="AD255" s="48">
        <v>9</v>
      </c>
      <c r="AE255" s="49"/>
      <c r="AF255" s="49"/>
      <c r="AG255" s="49"/>
      <c r="AH255" s="48">
        <v>0</v>
      </c>
      <c r="AI255" s="39"/>
      <c r="AJ255" s="39"/>
      <c r="AK255" s="39"/>
    </row>
    <row r="256" spans="1:37" ht="20.100000000000001" customHeight="1" x14ac:dyDescent="0.2">
      <c r="D256" s="2" t="s">
        <v>116</v>
      </c>
      <c r="F256" s="39">
        <v>259</v>
      </c>
      <c r="G256" s="39"/>
      <c r="H256" s="39"/>
      <c r="I256" s="39"/>
      <c r="J256" s="39">
        <v>1141</v>
      </c>
      <c r="K256" s="39">
        <v>31</v>
      </c>
      <c r="L256" s="39"/>
      <c r="M256" s="39">
        <v>1172</v>
      </c>
      <c r="N256" s="39"/>
      <c r="O256" s="39"/>
      <c r="P256" s="39"/>
      <c r="Q256" s="39">
        <v>248</v>
      </c>
      <c r="R256" s="39">
        <v>926</v>
      </c>
      <c r="S256" s="39"/>
      <c r="T256" s="39">
        <v>1174</v>
      </c>
      <c r="U256" s="39"/>
      <c r="V256" s="39"/>
      <c r="W256" s="39"/>
      <c r="X256" s="39">
        <v>248</v>
      </c>
      <c r="Y256" s="39"/>
      <c r="Z256" s="39"/>
      <c r="AA256" s="39"/>
      <c r="AB256" s="39">
        <v>0</v>
      </c>
      <c r="AC256" s="39"/>
      <c r="AD256" s="39">
        <v>9</v>
      </c>
      <c r="AE256" s="39"/>
      <c r="AF256" s="39"/>
      <c r="AG256" s="39"/>
      <c r="AH256" s="39">
        <v>0</v>
      </c>
      <c r="AI256" s="39"/>
      <c r="AJ256" s="39"/>
      <c r="AK256" s="39"/>
    </row>
    <row r="257" spans="1:37" ht="19.5" customHeight="1" x14ac:dyDescent="0.2">
      <c r="D257" s="47" t="s">
        <v>103</v>
      </c>
      <c r="F257" s="48">
        <v>285</v>
      </c>
      <c r="G257" s="49"/>
      <c r="H257" s="49"/>
      <c r="I257" s="49"/>
      <c r="J257" s="48">
        <v>1119</v>
      </c>
      <c r="K257" s="48">
        <v>41</v>
      </c>
      <c r="L257" s="49"/>
      <c r="M257" s="48">
        <v>1160</v>
      </c>
      <c r="N257" s="49"/>
      <c r="O257" s="49"/>
      <c r="P257" s="49"/>
      <c r="Q257" s="48">
        <v>122</v>
      </c>
      <c r="R257" s="48">
        <v>1001</v>
      </c>
      <c r="S257" s="49"/>
      <c r="T257" s="48">
        <v>1123</v>
      </c>
      <c r="U257" s="49"/>
      <c r="V257" s="49"/>
      <c r="W257" s="49"/>
      <c r="X257" s="48">
        <v>322</v>
      </c>
      <c r="Y257" s="49"/>
      <c r="Z257" s="49"/>
      <c r="AA257" s="49"/>
      <c r="AB257" s="48">
        <v>0</v>
      </c>
      <c r="AC257" s="49"/>
      <c r="AD257" s="48">
        <v>0</v>
      </c>
      <c r="AE257" s="49"/>
      <c r="AF257" s="49"/>
      <c r="AG257" s="49"/>
      <c r="AH257" s="48">
        <v>0</v>
      </c>
      <c r="AI257" s="39"/>
      <c r="AJ257" s="39"/>
      <c r="AK257" s="39"/>
    </row>
    <row r="258" spans="1:37" ht="20.100000000000001" customHeight="1" x14ac:dyDescent="0.2">
      <c r="D258" s="2" t="s">
        <v>104</v>
      </c>
      <c r="F258" s="39">
        <v>46</v>
      </c>
      <c r="G258" s="39"/>
      <c r="H258" s="39"/>
      <c r="I258" s="39"/>
      <c r="J258" s="39">
        <v>225</v>
      </c>
      <c r="K258" s="39">
        <v>8</v>
      </c>
      <c r="L258" s="39"/>
      <c r="M258" s="39">
        <v>233</v>
      </c>
      <c r="N258" s="39"/>
      <c r="O258" s="39"/>
      <c r="P258" s="39"/>
      <c r="Q258" s="39">
        <v>60</v>
      </c>
      <c r="R258" s="39">
        <v>176</v>
      </c>
      <c r="S258" s="39"/>
      <c r="T258" s="39">
        <v>236</v>
      </c>
      <c r="U258" s="39"/>
      <c r="V258" s="39"/>
      <c r="W258" s="39"/>
      <c r="X258" s="39">
        <v>40</v>
      </c>
      <c r="Y258" s="39"/>
      <c r="Z258" s="39"/>
      <c r="AA258" s="39"/>
      <c r="AB258" s="39">
        <v>0</v>
      </c>
      <c r="AC258" s="39"/>
      <c r="AD258" s="39">
        <v>3</v>
      </c>
      <c r="AE258" s="39"/>
      <c r="AF258" s="39"/>
      <c r="AG258" s="39"/>
      <c r="AH258" s="39">
        <v>0</v>
      </c>
      <c r="AI258" s="39"/>
      <c r="AJ258" s="39"/>
      <c r="AK258" s="39"/>
    </row>
    <row r="259" spans="1:37" ht="19.5" customHeight="1" x14ac:dyDescent="0.2">
      <c r="D259" s="47" t="s">
        <v>117</v>
      </c>
      <c r="F259" s="48">
        <v>161</v>
      </c>
      <c r="G259" s="49"/>
      <c r="H259" s="49"/>
      <c r="I259" s="49"/>
      <c r="J259" s="48">
        <v>1589</v>
      </c>
      <c r="K259" s="48">
        <v>79</v>
      </c>
      <c r="L259" s="49"/>
      <c r="M259" s="48">
        <v>1668</v>
      </c>
      <c r="N259" s="49"/>
      <c r="O259" s="49"/>
      <c r="P259" s="49"/>
      <c r="Q259" s="48">
        <v>413</v>
      </c>
      <c r="R259" s="48">
        <v>1220</v>
      </c>
      <c r="S259" s="49"/>
      <c r="T259" s="48">
        <v>1633</v>
      </c>
      <c r="U259" s="49"/>
      <c r="V259" s="49"/>
      <c r="W259" s="49"/>
      <c r="X259" s="48">
        <v>195</v>
      </c>
      <c r="Y259" s="49"/>
      <c r="Z259" s="49"/>
      <c r="AA259" s="49"/>
      <c r="AB259" s="48">
        <v>0</v>
      </c>
      <c r="AC259" s="49"/>
      <c r="AD259" s="48">
        <v>1</v>
      </c>
      <c r="AE259" s="49"/>
      <c r="AF259" s="49"/>
      <c r="AG259" s="49"/>
      <c r="AH259" s="48">
        <v>0</v>
      </c>
      <c r="AI259" s="39"/>
      <c r="AJ259" s="39"/>
      <c r="AK259" s="39"/>
    </row>
    <row r="260" spans="1:37" ht="20.100000000000001" customHeight="1" x14ac:dyDescent="0.2">
      <c r="D260" s="2" t="s">
        <v>156</v>
      </c>
      <c r="F260" s="39">
        <v>189</v>
      </c>
      <c r="G260" s="39"/>
      <c r="H260" s="39"/>
      <c r="I260" s="39"/>
      <c r="J260" s="39">
        <v>1586</v>
      </c>
      <c r="K260" s="39">
        <v>65</v>
      </c>
      <c r="L260" s="39"/>
      <c r="M260" s="39">
        <v>1651</v>
      </c>
      <c r="N260" s="39"/>
      <c r="O260" s="39"/>
      <c r="P260" s="39"/>
      <c r="Q260" s="39">
        <v>342</v>
      </c>
      <c r="R260" s="39">
        <v>1299</v>
      </c>
      <c r="S260" s="39"/>
      <c r="T260" s="39">
        <v>1641</v>
      </c>
      <c r="U260" s="39"/>
      <c r="V260" s="39"/>
      <c r="W260" s="39"/>
      <c r="X260" s="39">
        <v>197</v>
      </c>
      <c r="Y260" s="39"/>
      <c r="Z260" s="39"/>
      <c r="AA260" s="39"/>
      <c r="AB260" s="39">
        <v>0</v>
      </c>
      <c r="AC260" s="39"/>
      <c r="AD260" s="39">
        <v>2</v>
      </c>
      <c r="AE260" s="39"/>
      <c r="AF260" s="39"/>
      <c r="AG260" s="39"/>
      <c r="AH260" s="39">
        <v>0</v>
      </c>
      <c r="AI260" s="39"/>
      <c r="AJ260" s="39"/>
      <c r="AK260" s="39"/>
    </row>
    <row r="261" spans="1:37" ht="19.5" customHeight="1" x14ac:dyDescent="0.2">
      <c r="D261" s="47" t="s">
        <v>185</v>
      </c>
      <c r="F261" s="48">
        <v>154</v>
      </c>
      <c r="G261" s="49"/>
      <c r="H261" s="49"/>
      <c r="I261" s="49"/>
      <c r="J261" s="48">
        <v>1569</v>
      </c>
      <c r="K261" s="48">
        <v>37</v>
      </c>
      <c r="L261" s="49"/>
      <c r="M261" s="48">
        <v>1606</v>
      </c>
      <c r="N261" s="49"/>
      <c r="O261" s="49"/>
      <c r="P261" s="49"/>
      <c r="Q261" s="48">
        <v>259</v>
      </c>
      <c r="R261" s="48">
        <v>1262</v>
      </c>
      <c r="S261" s="49"/>
      <c r="T261" s="48">
        <v>1521</v>
      </c>
      <c r="U261" s="49"/>
      <c r="V261" s="49"/>
      <c r="W261" s="49"/>
      <c r="X261" s="48">
        <v>239</v>
      </c>
      <c r="Y261" s="49"/>
      <c r="Z261" s="49"/>
      <c r="AA261" s="49"/>
      <c r="AB261" s="48">
        <v>0</v>
      </c>
      <c r="AC261" s="49"/>
      <c r="AD261" s="48">
        <v>0</v>
      </c>
      <c r="AE261" s="49"/>
      <c r="AF261" s="49"/>
      <c r="AG261" s="49"/>
      <c r="AH261" s="48">
        <v>0</v>
      </c>
      <c r="AI261" s="39"/>
      <c r="AJ261" s="39"/>
      <c r="AK261" s="39"/>
    </row>
    <row r="262" spans="1:37" ht="20.100000000000001" customHeight="1" x14ac:dyDescent="0.2"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</row>
    <row r="263" spans="1:37" s="1" customFormat="1" ht="20.100000000000001" customHeight="1" x14ac:dyDescent="0.25">
      <c r="A263" s="3"/>
      <c r="B263" s="6"/>
      <c r="C263" s="51" t="s">
        <v>159</v>
      </c>
      <c r="D263" s="52"/>
      <c r="E263" s="5"/>
      <c r="F263" s="53">
        <v>2256</v>
      </c>
      <c r="G263" s="54"/>
      <c r="H263" s="54"/>
      <c r="I263" s="54"/>
      <c r="J263" s="53">
        <v>12950</v>
      </c>
      <c r="K263" s="53">
        <v>451</v>
      </c>
      <c r="L263" s="54"/>
      <c r="M263" s="53">
        <v>13401</v>
      </c>
      <c r="N263" s="54"/>
      <c r="O263" s="54"/>
      <c r="P263" s="54"/>
      <c r="Q263" s="53">
        <v>2594</v>
      </c>
      <c r="R263" s="53">
        <v>10911</v>
      </c>
      <c r="S263" s="54"/>
      <c r="T263" s="53">
        <v>13505</v>
      </c>
      <c r="U263" s="54"/>
      <c r="V263" s="54"/>
      <c r="W263" s="54"/>
      <c r="X263" s="53">
        <v>2120</v>
      </c>
      <c r="Y263" s="54"/>
      <c r="Z263" s="54"/>
      <c r="AA263" s="54"/>
      <c r="AB263" s="53">
        <v>0</v>
      </c>
      <c r="AC263" s="54"/>
      <c r="AD263" s="53">
        <v>32</v>
      </c>
      <c r="AE263" s="54"/>
      <c r="AF263" s="54"/>
      <c r="AG263" s="54"/>
      <c r="AH263" s="53">
        <v>147</v>
      </c>
      <c r="AI263" s="39"/>
      <c r="AJ263" s="39"/>
      <c r="AK263" s="39"/>
    </row>
    <row r="264" spans="1:37" s="1" customFormat="1" ht="20.100000000000001" customHeight="1" x14ac:dyDescent="0.2">
      <c r="A264" s="3"/>
      <c r="B264" s="6"/>
      <c r="C264" s="3"/>
      <c r="D264" s="3"/>
      <c r="E264" s="5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39"/>
      <c r="AJ264" s="39"/>
      <c r="AK264" s="39"/>
    </row>
    <row r="265" spans="1:37" s="1" customFormat="1" ht="20.100000000000001" customHeight="1" x14ac:dyDescent="0.25">
      <c r="A265" s="3"/>
      <c r="B265" s="57" t="s">
        <v>186</v>
      </c>
      <c r="C265" s="58"/>
      <c r="D265" s="58"/>
      <c r="E265" s="5"/>
      <c r="F265" s="59">
        <v>2256</v>
      </c>
      <c r="G265" s="54"/>
      <c r="H265" s="54"/>
      <c r="I265" s="54"/>
      <c r="J265" s="59">
        <v>12950</v>
      </c>
      <c r="K265" s="59">
        <v>451</v>
      </c>
      <c r="L265" s="54"/>
      <c r="M265" s="59">
        <v>13401</v>
      </c>
      <c r="N265" s="54"/>
      <c r="O265" s="54"/>
      <c r="P265" s="54"/>
      <c r="Q265" s="59">
        <v>2594</v>
      </c>
      <c r="R265" s="59">
        <v>10911</v>
      </c>
      <c r="S265" s="54"/>
      <c r="T265" s="59">
        <v>13505</v>
      </c>
      <c r="U265" s="54"/>
      <c r="V265" s="54"/>
      <c r="W265" s="54"/>
      <c r="X265" s="59">
        <v>2120</v>
      </c>
      <c r="Y265" s="54"/>
      <c r="Z265" s="54"/>
      <c r="AA265" s="54"/>
      <c r="AB265" s="59">
        <v>0</v>
      </c>
      <c r="AC265" s="54"/>
      <c r="AD265" s="59">
        <v>32</v>
      </c>
      <c r="AE265" s="54"/>
      <c r="AF265" s="54"/>
      <c r="AG265" s="54"/>
      <c r="AH265" s="59">
        <v>147</v>
      </c>
      <c r="AI265" s="39"/>
      <c r="AJ265" s="39"/>
      <c r="AK265" s="39"/>
    </row>
    <row r="266" spans="1:37" ht="20.100000000000001" customHeight="1" x14ac:dyDescent="0.2"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</row>
    <row r="267" spans="1:37" ht="20.100000000000001" customHeight="1" x14ac:dyDescent="0.2">
      <c r="B267" s="6" t="s">
        <v>187</v>
      </c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</row>
    <row r="268" spans="1:37" ht="20.100000000000001" customHeight="1" x14ac:dyDescent="0.2">
      <c r="C268" s="3" t="s">
        <v>95</v>
      </c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</row>
    <row r="269" spans="1:37" ht="20.100000000000001" customHeight="1" x14ac:dyDescent="0.2">
      <c r="D269" s="2" t="s">
        <v>96</v>
      </c>
      <c r="F269" s="39">
        <v>359</v>
      </c>
      <c r="G269" s="39"/>
      <c r="H269" s="39"/>
      <c r="I269" s="39"/>
      <c r="J269" s="39">
        <v>1471</v>
      </c>
      <c r="K269" s="39">
        <v>36</v>
      </c>
      <c r="L269" s="39"/>
      <c r="M269" s="39">
        <v>1507</v>
      </c>
      <c r="N269" s="39"/>
      <c r="O269" s="39"/>
      <c r="P269" s="39"/>
      <c r="Q269" s="39">
        <v>179</v>
      </c>
      <c r="R269" s="39">
        <v>1419</v>
      </c>
      <c r="S269" s="39"/>
      <c r="T269" s="39">
        <v>1598</v>
      </c>
      <c r="U269" s="39"/>
      <c r="V269" s="39"/>
      <c r="W269" s="39"/>
      <c r="X269" s="39">
        <v>268</v>
      </c>
      <c r="Y269" s="39"/>
      <c r="Z269" s="39"/>
      <c r="AA269" s="39"/>
      <c r="AB269" s="39">
        <v>0</v>
      </c>
      <c r="AC269" s="39"/>
      <c r="AD269" s="39">
        <v>0</v>
      </c>
      <c r="AE269" s="39"/>
      <c r="AF269" s="39"/>
      <c r="AG269" s="39"/>
      <c r="AH269" s="39">
        <v>0</v>
      </c>
      <c r="AI269" s="39"/>
      <c r="AJ269" s="39"/>
      <c r="AK269" s="39"/>
    </row>
    <row r="270" spans="1:37" ht="19.5" customHeight="1" x14ac:dyDescent="0.2">
      <c r="D270" s="47" t="s">
        <v>97</v>
      </c>
      <c r="F270" s="48">
        <v>211</v>
      </c>
      <c r="G270" s="49"/>
      <c r="H270" s="49"/>
      <c r="I270" s="49"/>
      <c r="J270" s="48">
        <v>1474</v>
      </c>
      <c r="K270" s="48">
        <v>40</v>
      </c>
      <c r="L270" s="49"/>
      <c r="M270" s="48">
        <v>1514</v>
      </c>
      <c r="N270" s="49"/>
      <c r="O270" s="49"/>
      <c r="P270" s="49"/>
      <c r="Q270" s="48">
        <v>285</v>
      </c>
      <c r="R270" s="48">
        <v>1255</v>
      </c>
      <c r="S270" s="49"/>
      <c r="T270" s="48">
        <v>1540</v>
      </c>
      <c r="U270" s="49"/>
      <c r="V270" s="49"/>
      <c r="W270" s="49"/>
      <c r="X270" s="48">
        <v>185</v>
      </c>
      <c r="Y270" s="49"/>
      <c r="Z270" s="49"/>
      <c r="AA270" s="49"/>
      <c r="AB270" s="48">
        <v>0</v>
      </c>
      <c r="AC270" s="49"/>
      <c r="AD270" s="48">
        <v>0</v>
      </c>
      <c r="AE270" s="49"/>
      <c r="AF270" s="49"/>
      <c r="AG270" s="49"/>
      <c r="AH270" s="48">
        <v>0</v>
      </c>
      <c r="AI270" s="39"/>
      <c r="AJ270" s="39"/>
      <c r="AK270" s="39"/>
    </row>
    <row r="271" spans="1:37" ht="20.100000000000001" customHeight="1" x14ac:dyDescent="0.2">
      <c r="D271" s="2" t="s">
        <v>113</v>
      </c>
      <c r="F271" s="39">
        <v>268</v>
      </c>
      <c r="G271" s="39"/>
      <c r="H271" s="39"/>
      <c r="I271" s="39"/>
      <c r="J271" s="39">
        <v>1484</v>
      </c>
      <c r="K271" s="39">
        <v>23</v>
      </c>
      <c r="L271" s="39"/>
      <c r="M271" s="39">
        <v>1507</v>
      </c>
      <c r="N271" s="39"/>
      <c r="O271" s="39"/>
      <c r="P271" s="39"/>
      <c r="Q271" s="39">
        <v>192</v>
      </c>
      <c r="R271" s="39">
        <v>1359</v>
      </c>
      <c r="S271" s="39"/>
      <c r="T271" s="39">
        <v>1551</v>
      </c>
      <c r="U271" s="39"/>
      <c r="V271" s="39"/>
      <c r="W271" s="39"/>
      <c r="X271" s="39">
        <v>224</v>
      </c>
      <c r="Y271" s="39"/>
      <c r="Z271" s="39"/>
      <c r="AA271" s="39"/>
      <c r="AB271" s="39">
        <v>0</v>
      </c>
      <c r="AC271" s="39"/>
      <c r="AD271" s="39">
        <v>0</v>
      </c>
      <c r="AE271" s="39"/>
      <c r="AF271" s="39"/>
      <c r="AG271" s="39"/>
      <c r="AH271" s="39">
        <v>27</v>
      </c>
      <c r="AI271" s="39"/>
      <c r="AJ271" s="39"/>
      <c r="AK271" s="39"/>
    </row>
    <row r="272" spans="1:37" ht="19.5" customHeight="1" x14ac:dyDescent="0.2">
      <c r="D272" s="47" t="s">
        <v>99</v>
      </c>
      <c r="F272" s="48">
        <v>271</v>
      </c>
      <c r="G272" s="49"/>
      <c r="H272" s="49"/>
      <c r="I272" s="49"/>
      <c r="J272" s="48">
        <v>1423</v>
      </c>
      <c r="K272" s="48">
        <v>26</v>
      </c>
      <c r="L272" s="49"/>
      <c r="M272" s="48">
        <v>1449</v>
      </c>
      <c r="N272" s="49"/>
      <c r="O272" s="49"/>
      <c r="P272" s="49"/>
      <c r="Q272" s="48">
        <v>309</v>
      </c>
      <c r="R272" s="48">
        <v>1179</v>
      </c>
      <c r="S272" s="49"/>
      <c r="T272" s="48">
        <v>1488</v>
      </c>
      <c r="U272" s="49"/>
      <c r="V272" s="49"/>
      <c r="W272" s="49"/>
      <c r="X272" s="48">
        <v>232</v>
      </c>
      <c r="Y272" s="49"/>
      <c r="Z272" s="49"/>
      <c r="AA272" s="49"/>
      <c r="AB272" s="48">
        <v>0</v>
      </c>
      <c r="AC272" s="49"/>
      <c r="AD272" s="48">
        <v>0</v>
      </c>
      <c r="AE272" s="49"/>
      <c r="AF272" s="49"/>
      <c r="AG272" s="49"/>
      <c r="AH272" s="48">
        <v>0</v>
      </c>
      <c r="AI272" s="39"/>
      <c r="AJ272" s="39"/>
      <c r="AK272" s="39"/>
    </row>
    <row r="273" spans="1:37" ht="20.100000000000001" customHeight="1" x14ac:dyDescent="0.2">
      <c r="D273" s="2" t="s">
        <v>100</v>
      </c>
      <c r="F273" s="39">
        <v>246</v>
      </c>
      <c r="G273" s="39"/>
      <c r="H273" s="39"/>
      <c r="I273" s="39"/>
      <c r="J273" s="39">
        <v>1459</v>
      </c>
      <c r="K273" s="39">
        <v>22</v>
      </c>
      <c r="L273" s="39"/>
      <c r="M273" s="39">
        <v>1481</v>
      </c>
      <c r="N273" s="39"/>
      <c r="O273" s="39"/>
      <c r="P273" s="39"/>
      <c r="Q273" s="39">
        <v>169</v>
      </c>
      <c r="R273" s="39">
        <v>1303</v>
      </c>
      <c r="S273" s="39"/>
      <c r="T273" s="39">
        <v>1472</v>
      </c>
      <c r="U273" s="39"/>
      <c r="V273" s="39"/>
      <c r="W273" s="39"/>
      <c r="X273" s="39">
        <v>255</v>
      </c>
      <c r="Y273" s="39"/>
      <c r="Z273" s="39"/>
      <c r="AA273" s="39"/>
      <c r="AB273" s="39">
        <v>0</v>
      </c>
      <c r="AC273" s="39"/>
      <c r="AD273" s="39">
        <v>0</v>
      </c>
      <c r="AE273" s="39"/>
      <c r="AF273" s="39"/>
      <c r="AG273" s="39"/>
      <c r="AH273" s="39">
        <v>0</v>
      </c>
      <c r="AI273" s="39"/>
      <c r="AJ273" s="39"/>
      <c r="AK273" s="39"/>
    </row>
    <row r="274" spans="1:37" ht="20.100000000000001" customHeight="1" x14ac:dyDescent="0.2"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</row>
    <row r="275" spans="1:37" s="1" customFormat="1" ht="20.100000000000001" customHeight="1" x14ac:dyDescent="0.25">
      <c r="A275" s="3"/>
      <c r="B275" s="6"/>
      <c r="C275" s="51" t="s">
        <v>112</v>
      </c>
      <c r="D275" s="52"/>
      <c r="E275" s="5"/>
      <c r="F275" s="53">
        <v>1355</v>
      </c>
      <c r="G275" s="54"/>
      <c r="H275" s="54"/>
      <c r="I275" s="54"/>
      <c r="J275" s="53">
        <v>7311</v>
      </c>
      <c r="K275" s="53">
        <v>147</v>
      </c>
      <c r="L275" s="54"/>
      <c r="M275" s="53">
        <v>7458</v>
      </c>
      <c r="N275" s="54"/>
      <c r="O275" s="54"/>
      <c r="P275" s="54"/>
      <c r="Q275" s="53">
        <v>1134</v>
      </c>
      <c r="R275" s="53">
        <v>6515</v>
      </c>
      <c r="S275" s="54"/>
      <c r="T275" s="53">
        <v>7649</v>
      </c>
      <c r="U275" s="54"/>
      <c r="V275" s="54"/>
      <c r="W275" s="54"/>
      <c r="X275" s="53">
        <v>1164</v>
      </c>
      <c r="Y275" s="54"/>
      <c r="Z275" s="54"/>
      <c r="AA275" s="54"/>
      <c r="AB275" s="53">
        <v>0</v>
      </c>
      <c r="AC275" s="54"/>
      <c r="AD275" s="53">
        <v>0</v>
      </c>
      <c r="AE275" s="54"/>
      <c r="AF275" s="54"/>
      <c r="AG275" s="54"/>
      <c r="AH275" s="53">
        <v>27</v>
      </c>
      <c r="AI275" s="39"/>
      <c r="AJ275" s="39"/>
      <c r="AK275" s="39"/>
    </row>
    <row r="276" spans="1:37" ht="20.100000000000001" customHeight="1" x14ac:dyDescent="0.2"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</row>
    <row r="277" spans="1:37" ht="20.100000000000001" customHeight="1" x14ac:dyDescent="0.2">
      <c r="C277" s="3" t="s">
        <v>188</v>
      </c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</row>
    <row r="278" spans="1:37" ht="20.100000000000001" customHeight="1" x14ac:dyDescent="0.2">
      <c r="D278" s="2" t="s">
        <v>122</v>
      </c>
      <c r="F278" s="39">
        <v>295</v>
      </c>
      <c r="G278" s="39"/>
      <c r="H278" s="39"/>
      <c r="I278" s="39"/>
      <c r="J278" s="39">
        <v>2572</v>
      </c>
      <c r="K278" s="39">
        <v>114</v>
      </c>
      <c r="L278" s="39"/>
      <c r="M278" s="39">
        <v>2686</v>
      </c>
      <c r="N278" s="39"/>
      <c r="O278" s="39"/>
      <c r="P278" s="39"/>
      <c r="Q278" s="39">
        <v>554</v>
      </c>
      <c r="R278" s="39">
        <v>2000</v>
      </c>
      <c r="S278" s="39"/>
      <c r="T278" s="39">
        <v>2554</v>
      </c>
      <c r="U278" s="39"/>
      <c r="V278" s="39"/>
      <c r="W278" s="39"/>
      <c r="X278" s="39">
        <v>427</v>
      </c>
      <c r="Y278" s="39"/>
      <c r="Z278" s="39"/>
      <c r="AA278" s="39"/>
      <c r="AB278" s="39">
        <v>0</v>
      </c>
      <c r="AC278" s="39"/>
      <c r="AD278" s="39">
        <v>0</v>
      </c>
      <c r="AE278" s="39"/>
      <c r="AF278" s="39"/>
      <c r="AG278" s="39"/>
      <c r="AH278" s="39">
        <v>240</v>
      </c>
      <c r="AI278" s="39"/>
      <c r="AJ278" s="39"/>
      <c r="AK278" s="39"/>
    </row>
    <row r="279" spans="1:37" ht="19.5" customHeight="1" x14ac:dyDescent="0.2">
      <c r="D279" s="47" t="s">
        <v>97</v>
      </c>
      <c r="F279" s="48">
        <v>696</v>
      </c>
      <c r="G279" s="49"/>
      <c r="H279" s="49"/>
      <c r="I279" s="49"/>
      <c r="J279" s="48">
        <v>2549</v>
      </c>
      <c r="K279" s="48">
        <v>64</v>
      </c>
      <c r="L279" s="49"/>
      <c r="M279" s="48">
        <v>2613</v>
      </c>
      <c r="N279" s="49"/>
      <c r="O279" s="49"/>
      <c r="P279" s="49"/>
      <c r="Q279" s="48">
        <v>452</v>
      </c>
      <c r="R279" s="48">
        <v>2202</v>
      </c>
      <c r="S279" s="49"/>
      <c r="T279" s="48">
        <v>2654</v>
      </c>
      <c r="U279" s="49"/>
      <c r="V279" s="49"/>
      <c r="W279" s="49"/>
      <c r="X279" s="48">
        <v>655</v>
      </c>
      <c r="Y279" s="49"/>
      <c r="Z279" s="49"/>
      <c r="AA279" s="49"/>
      <c r="AB279" s="48">
        <v>0</v>
      </c>
      <c r="AC279" s="49"/>
      <c r="AD279" s="48">
        <v>0</v>
      </c>
      <c r="AE279" s="49"/>
      <c r="AF279" s="49"/>
      <c r="AG279" s="49"/>
      <c r="AH279" s="48">
        <v>314</v>
      </c>
      <c r="AI279" s="39"/>
      <c r="AJ279" s="39"/>
      <c r="AK279" s="39"/>
    </row>
    <row r="280" spans="1:37" ht="20.100000000000001" customHeight="1" x14ac:dyDescent="0.2">
      <c r="D280" s="2" t="s">
        <v>113</v>
      </c>
      <c r="F280" s="39">
        <v>636</v>
      </c>
      <c r="G280" s="39"/>
      <c r="H280" s="39"/>
      <c r="I280" s="39"/>
      <c r="J280" s="39">
        <v>2544</v>
      </c>
      <c r="K280" s="39">
        <v>154</v>
      </c>
      <c r="L280" s="39"/>
      <c r="M280" s="39">
        <v>2698</v>
      </c>
      <c r="N280" s="39"/>
      <c r="O280" s="39"/>
      <c r="P280" s="39"/>
      <c r="Q280" s="39">
        <v>816</v>
      </c>
      <c r="R280" s="39">
        <v>1946</v>
      </c>
      <c r="S280" s="39"/>
      <c r="T280" s="39">
        <v>2762</v>
      </c>
      <c r="U280" s="39"/>
      <c r="V280" s="39"/>
      <c r="W280" s="39"/>
      <c r="X280" s="39">
        <v>572</v>
      </c>
      <c r="Y280" s="39"/>
      <c r="Z280" s="39"/>
      <c r="AA280" s="39"/>
      <c r="AB280" s="39">
        <v>0</v>
      </c>
      <c r="AC280" s="39"/>
      <c r="AD280" s="39">
        <v>0</v>
      </c>
      <c r="AE280" s="39"/>
      <c r="AF280" s="39"/>
      <c r="AG280" s="39"/>
      <c r="AH280" s="39">
        <v>590</v>
      </c>
      <c r="AI280" s="39"/>
      <c r="AJ280" s="39"/>
      <c r="AK280" s="39"/>
    </row>
    <row r="281" spans="1:37" ht="19.5" customHeight="1" x14ac:dyDescent="0.2">
      <c r="D281" s="47" t="s">
        <v>99</v>
      </c>
      <c r="F281" s="48">
        <v>414</v>
      </c>
      <c r="G281" s="49"/>
      <c r="H281" s="49"/>
      <c r="I281" s="49"/>
      <c r="J281" s="48">
        <v>2547</v>
      </c>
      <c r="K281" s="48">
        <v>83</v>
      </c>
      <c r="L281" s="49"/>
      <c r="M281" s="48">
        <v>2630</v>
      </c>
      <c r="N281" s="49"/>
      <c r="O281" s="49"/>
      <c r="P281" s="49"/>
      <c r="Q281" s="48">
        <v>499</v>
      </c>
      <c r="R281" s="48">
        <v>2012</v>
      </c>
      <c r="S281" s="49"/>
      <c r="T281" s="48">
        <v>2511</v>
      </c>
      <c r="U281" s="49"/>
      <c r="V281" s="49"/>
      <c r="W281" s="49"/>
      <c r="X281" s="48">
        <v>510</v>
      </c>
      <c r="Y281" s="49"/>
      <c r="Z281" s="49"/>
      <c r="AA281" s="49"/>
      <c r="AB281" s="48">
        <v>0</v>
      </c>
      <c r="AC281" s="49"/>
      <c r="AD281" s="48">
        <v>23</v>
      </c>
      <c r="AE281" s="49"/>
      <c r="AF281" s="49"/>
      <c r="AG281" s="49"/>
      <c r="AH281" s="48">
        <v>148</v>
      </c>
      <c r="AI281" s="39"/>
      <c r="AJ281" s="39"/>
      <c r="AK281" s="39"/>
    </row>
    <row r="282" spans="1:37" ht="20.100000000000001" customHeight="1" x14ac:dyDescent="0.2">
      <c r="D282" s="2" t="s">
        <v>114</v>
      </c>
      <c r="F282" s="39">
        <v>316</v>
      </c>
      <c r="G282" s="39"/>
      <c r="H282" s="39"/>
      <c r="I282" s="39"/>
      <c r="J282" s="39">
        <v>2557</v>
      </c>
      <c r="K282" s="39">
        <v>110</v>
      </c>
      <c r="L282" s="39"/>
      <c r="M282" s="39">
        <v>2667</v>
      </c>
      <c r="N282" s="39"/>
      <c r="O282" s="39"/>
      <c r="P282" s="39"/>
      <c r="Q282" s="39">
        <v>621</v>
      </c>
      <c r="R282" s="39">
        <v>2004</v>
      </c>
      <c r="S282" s="39"/>
      <c r="T282" s="39">
        <v>2625</v>
      </c>
      <c r="U282" s="39"/>
      <c r="V282" s="39"/>
      <c r="W282" s="39"/>
      <c r="X282" s="39">
        <v>352</v>
      </c>
      <c r="Y282" s="39"/>
      <c r="Z282" s="39"/>
      <c r="AA282" s="39"/>
      <c r="AB282" s="39">
        <v>0</v>
      </c>
      <c r="AC282" s="39"/>
      <c r="AD282" s="39">
        <v>6</v>
      </c>
      <c r="AE282" s="39"/>
      <c r="AF282" s="39"/>
      <c r="AG282" s="39"/>
      <c r="AH282" s="39">
        <v>0</v>
      </c>
      <c r="AI282" s="39"/>
      <c r="AJ282" s="39"/>
      <c r="AK282" s="39"/>
    </row>
    <row r="283" spans="1:37" ht="19.5" customHeight="1" x14ac:dyDescent="0.2">
      <c r="D283" s="47" t="s">
        <v>101</v>
      </c>
      <c r="F283" s="48">
        <v>527</v>
      </c>
      <c r="G283" s="49"/>
      <c r="H283" s="49"/>
      <c r="I283" s="49"/>
      <c r="J283" s="48">
        <v>2552</v>
      </c>
      <c r="K283" s="48">
        <v>64</v>
      </c>
      <c r="L283" s="49"/>
      <c r="M283" s="48">
        <v>2616</v>
      </c>
      <c r="N283" s="49"/>
      <c r="O283" s="49"/>
      <c r="P283" s="49"/>
      <c r="Q283" s="48">
        <v>627</v>
      </c>
      <c r="R283" s="48">
        <v>2031</v>
      </c>
      <c r="S283" s="49"/>
      <c r="T283" s="48">
        <v>2658</v>
      </c>
      <c r="U283" s="49"/>
      <c r="V283" s="49"/>
      <c r="W283" s="49"/>
      <c r="X283" s="48">
        <v>484</v>
      </c>
      <c r="Y283" s="49"/>
      <c r="Z283" s="49"/>
      <c r="AA283" s="49"/>
      <c r="AB283" s="48">
        <v>0</v>
      </c>
      <c r="AC283" s="49"/>
      <c r="AD283" s="48">
        <v>1</v>
      </c>
      <c r="AE283" s="49"/>
      <c r="AF283" s="49"/>
      <c r="AG283" s="49"/>
      <c r="AH283" s="48">
        <v>127</v>
      </c>
      <c r="AI283" s="39"/>
      <c r="AJ283" s="39"/>
      <c r="AK283" s="39"/>
    </row>
    <row r="284" spans="1:37" ht="20.100000000000001" customHeight="1" x14ac:dyDescent="0.2"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</row>
    <row r="285" spans="1:37" s="1" customFormat="1" ht="20.100000000000001" customHeight="1" x14ac:dyDescent="0.25">
      <c r="A285" s="3"/>
      <c r="B285" s="6"/>
      <c r="C285" s="51" t="s">
        <v>189</v>
      </c>
      <c r="D285" s="52"/>
      <c r="E285" s="5"/>
      <c r="F285" s="53">
        <v>2884</v>
      </c>
      <c r="G285" s="54"/>
      <c r="H285" s="54"/>
      <c r="I285" s="54"/>
      <c r="J285" s="53">
        <v>15321</v>
      </c>
      <c r="K285" s="53">
        <v>589</v>
      </c>
      <c r="L285" s="54"/>
      <c r="M285" s="53">
        <v>15910</v>
      </c>
      <c r="N285" s="54"/>
      <c r="O285" s="54"/>
      <c r="P285" s="54"/>
      <c r="Q285" s="53">
        <v>3569</v>
      </c>
      <c r="R285" s="53">
        <v>12195</v>
      </c>
      <c r="S285" s="54"/>
      <c r="T285" s="53">
        <v>15764</v>
      </c>
      <c r="U285" s="54"/>
      <c r="V285" s="54"/>
      <c r="W285" s="54"/>
      <c r="X285" s="53">
        <v>3000</v>
      </c>
      <c r="Y285" s="54"/>
      <c r="Z285" s="54"/>
      <c r="AA285" s="54"/>
      <c r="AB285" s="53">
        <v>0</v>
      </c>
      <c r="AC285" s="54"/>
      <c r="AD285" s="53">
        <v>30</v>
      </c>
      <c r="AE285" s="54"/>
      <c r="AF285" s="54"/>
      <c r="AG285" s="54"/>
      <c r="AH285" s="53">
        <v>1419</v>
      </c>
      <c r="AI285" s="39"/>
      <c r="AJ285" s="39"/>
      <c r="AK285" s="39"/>
    </row>
    <row r="286" spans="1:37" ht="20.100000000000001" customHeight="1" x14ac:dyDescent="0.2"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</row>
    <row r="287" spans="1:37" ht="20.100000000000001" customHeight="1" x14ac:dyDescent="0.2">
      <c r="C287" s="3" t="s">
        <v>130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</row>
    <row r="288" spans="1:37" ht="20.100000000000001" customHeight="1" x14ac:dyDescent="0.2">
      <c r="D288" s="2" t="s">
        <v>122</v>
      </c>
      <c r="F288" s="39">
        <v>0</v>
      </c>
      <c r="G288" s="39"/>
      <c r="H288" s="39"/>
      <c r="I288" s="39"/>
      <c r="J288" s="39">
        <v>0</v>
      </c>
      <c r="K288" s="39">
        <v>0</v>
      </c>
      <c r="L288" s="39"/>
      <c r="M288" s="39">
        <v>0</v>
      </c>
      <c r="N288" s="39"/>
      <c r="O288" s="39"/>
      <c r="P288" s="39"/>
      <c r="Q288" s="39">
        <v>0</v>
      </c>
      <c r="R288" s="39">
        <v>0</v>
      </c>
      <c r="S288" s="39"/>
      <c r="T288" s="39">
        <v>0</v>
      </c>
      <c r="U288" s="39"/>
      <c r="V288" s="39"/>
      <c r="W288" s="39"/>
      <c r="X288" s="39">
        <v>0</v>
      </c>
      <c r="Y288" s="39"/>
      <c r="Z288" s="39"/>
      <c r="AA288" s="39"/>
      <c r="AB288" s="39">
        <v>0</v>
      </c>
      <c r="AC288" s="39"/>
      <c r="AD288" s="39">
        <v>0</v>
      </c>
      <c r="AE288" s="39"/>
      <c r="AF288" s="39"/>
      <c r="AG288" s="39"/>
      <c r="AH288" s="39">
        <v>0</v>
      </c>
      <c r="AI288" s="39"/>
      <c r="AJ288" s="39"/>
      <c r="AK288" s="39"/>
    </row>
    <row r="289" spans="1:37" ht="20.100000000000001" customHeight="1" x14ac:dyDescent="0.2"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</row>
    <row r="290" spans="1:37" s="1" customFormat="1" ht="20.100000000000001" customHeight="1" x14ac:dyDescent="0.25">
      <c r="A290" s="3"/>
      <c r="B290" s="6"/>
      <c r="C290" s="51" t="s">
        <v>133</v>
      </c>
      <c r="D290" s="52"/>
      <c r="E290" s="5"/>
      <c r="F290" s="53">
        <v>0</v>
      </c>
      <c r="G290" s="54"/>
      <c r="H290" s="54"/>
      <c r="I290" s="54"/>
      <c r="J290" s="53">
        <v>0</v>
      </c>
      <c r="K290" s="53">
        <v>0</v>
      </c>
      <c r="L290" s="54"/>
      <c r="M290" s="53">
        <v>0</v>
      </c>
      <c r="N290" s="54"/>
      <c r="O290" s="54"/>
      <c r="P290" s="54"/>
      <c r="Q290" s="53">
        <v>0</v>
      </c>
      <c r="R290" s="53">
        <v>0</v>
      </c>
      <c r="S290" s="54"/>
      <c r="T290" s="53">
        <v>0</v>
      </c>
      <c r="U290" s="54"/>
      <c r="V290" s="54"/>
      <c r="W290" s="54"/>
      <c r="X290" s="53">
        <v>0</v>
      </c>
      <c r="Y290" s="54"/>
      <c r="Z290" s="54"/>
      <c r="AA290" s="54"/>
      <c r="AB290" s="53">
        <v>0</v>
      </c>
      <c r="AC290" s="54"/>
      <c r="AD290" s="53">
        <v>0</v>
      </c>
      <c r="AE290" s="54"/>
      <c r="AF290" s="54"/>
      <c r="AG290" s="54"/>
      <c r="AH290" s="53">
        <v>0</v>
      </c>
      <c r="AI290" s="39"/>
      <c r="AJ290" s="39"/>
      <c r="AK290" s="39"/>
    </row>
    <row r="291" spans="1:37" ht="20.100000000000001" customHeight="1" x14ac:dyDescent="0.2"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</row>
    <row r="292" spans="1:37" ht="20.100000000000001" customHeight="1" x14ac:dyDescent="0.2">
      <c r="C292" s="3" t="s">
        <v>0</v>
      </c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</row>
    <row r="293" spans="1:37" ht="20.100000000000001" customHeight="1" x14ac:dyDescent="0.2">
      <c r="D293" s="2" t="s">
        <v>96</v>
      </c>
      <c r="F293" s="39">
        <v>7</v>
      </c>
      <c r="G293" s="39"/>
      <c r="H293" s="39"/>
      <c r="I293" s="39"/>
      <c r="J293" s="39">
        <v>0</v>
      </c>
      <c r="K293" s="39">
        <v>0</v>
      </c>
      <c r="L293" s="39"/>
      <c r="M293" s="39">
        <v>0</v>
      </c>
      <c r="N293" s="39"/>
      <c r="O293" s="39"/>
      <c r="P293" s="39"/>
      <c r="Q293" s="39">
        <v>0</v>
      </c>
      <c r="R293" s="39">
        <v>7</v>
      </c>
      <c r="S293" s="39"/>
      <c r="T293" s="39">
        <v>7</v>
      </c>
      <c r="U293" s="39"/>
      <c r="V293" s="39"/>
      <c r="W293" s="39"/>
      <c r="X293" s="39">
        <v>0</v>
      </c>
      <c r="Y293" s="39"/>
      <c r="Z293" s="39"/>
      <c r="AA293" s="39"/>
      <c r="AB293" s="39">
        <v>0</v>
      </c>
      <c r="AC293" s="39"/>
      <c r="AD293" s="39">
        <v>0</v>
      </c>
      <c r="AE293" s="39"/>
      <c r="AF293" s="39"/>
      <c r="AG293" s="39"/>
      <c r="AH293" s="39">
        <v>0</v>
      </c>
      <c r="AI293" s="39"/>
      <c r="AJ293" s="39"/>
      <c r="AK293" s="39"/>
    </row>
    <row r="294" spans="1:37" ht="19.5" customHeight="1" x14ac:dyDescent="0.2">
      <c r="D294" s="47" t="s">
        <v>97</v>
      </c>
      <c r="F294" s="48">
        <v>12</v>
      </c>
      <c r="G294" s="49"/>
      <c r="H294" s="49"/>
      <c r="I294" s="49"/>
      <c r="J294" s="48">
        <v>0</v>
      </c>
      <c r="K294" s="48">
        <v>1</v>
      </c>
      <c r="L294" s="49"/>
      <c r="M294" s="48">
        <v>1</v>
      </c>
      <c r="N294" s="49"/>
      <c r="O294" s="49"/>
      <c r="P294" s="49"/>
      <c r="Q294" s="48">
        <v>0</v>
      </c>
      <c r="R294" s="48">
        <v>13</v>
      </c>
      <c r="S294" s="49"/>
      <c r="T294" s="48">
        <v>13</v>
      </c>
      <c r="U294" s="49"/>
      <c r="V294" s="49"/>
      <c r="W294" s="49"/>
      <c r="X294" s="48">
        <v>0</v>
      </c>
      <c r="Y294" s="49"/>
      <c r="Z294" s="49"/>
      <c r="AA294" s="49"/>
      <c r="AB294" s="48">
        <v>0</v>
      </c>
      <c r="AC294" s="49"/>
      <c r="AD294" s="48">
        <v>0</v>
      </c>
      <c r="AE294" s="49"/>
      <c r="AF294" s="49"/>
      <c r="AG294" s="49"/>
      <c r="AH294" s="48">
        <v>0</v>
      </c>
      <c r="AI294" s="39"/>
      <c r="AJ294" s="39"/>
      <c r="AK294" s="39"/>
    </row>
    <row r="295" spans="1:37" ht="20.100000000000001" customHeight="1" x14ac:dyDescent="0.2"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</row>
    <row r="296" spans="1:37" s="1" customFormat="1" ht="20.100000000000001" customHeight="1" x14ac:dyDescent="0.25">
      <c r="A296" s="3"/>
      <c r="B296" s="6"/>
      <c r="C296" s="51" t="s">
        <v>120</v>
      </c>
      <c r="D296" s="52"/>
      <c r="E296" s="5"/>
      <c r="F296" s="53">
        <v>19</v>
      </c>
      <c r="G296" s="54"/>
      <c r="H296" s="54"/>
      <c r="I296" s="54"/>
      <c r="J296" s="53">
        <v>0</v>
      </c>
      <c r="K296" s="53">
        <v>1</v>
      </c>
      <c r="L296" s="54"/>
      <c r="M296" s="53">
        <v>1</v>
      </c>
      <c r="N296" s="54"/>
      <c r="O296" s="54"/>
      <c r="P296" s="54"/>
      <c r="Q296" s="53">
        <v>0</v>
      </c>
      <c r="R296" s="53">
        <v>20</v>
      </c>
      <c r="S296" s="54"/>
      <c r="T296" s="53">
        <v>20</v>
      </c>
      <c r="U296" s="54"/>
      <c r="V296" s="54"/>
      <c r="W296" s="54"/>
      <c r="X296" s="53">
        <v>0</v>
      </c>
      <c r="Y296" s="54"/>
      <c r="Z296" s="54"/>
      <c r="AA296" s="54"/>
      <c r="AB296" s="53">
        <v>0</v>
      </c>
      <c r="AC296" s="54"/>
      <c r="AD296" s="53">
        <v>0</v>
      </c>
      <c r="AE296" s="54"/>
      <c r="AF296" s="54"/>
      <c r="AG296" s="54"/>
      <c r="AH296" s="53">
        <v>0</v>
      </c>
      <c r="AI296" s="39"/>
      <c r="AJ296" s="39"/>
      <c r="AK296" s="39"/>
    </row>
    <row r="297" spans="1:37" ht="20.100000000000001" customHeight="1" x14ac:dyDescent="0.2"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</row>
    <row r="298" spans="1:37" s="1" customFormat="1" ht="20.100000000000001" customHeight="1" x14ac:dyDescent="0.2">
      <c r="A298" s="3"/>
      <c r="B298" s="6"/>
      <c r="C298" s="3" t="s">
        <v>139</v>
      </c>
      <c r="D298" s="3"/>
      <c r="E298" s="5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39"/>
      <c r="AJ298" s="39"/>
      <c r="AK298" s="39"/>
    </row>
    <row r="299" spans="1:37" ht="20.100000000000001" customHeight="1" x14ac:dyDescent="0.2">
      <c r="D299" s="2" t="s">
        <v>190</v>
      </c>
      <c r="F299" s="39">
        <v>0</v>
      </c>
      <c r="G299" s="39"/>
      <c r="H299" s="39"/>
      <c r="I299" s="39"/>
      <c r="J299" s="39">
        <v>0</v>
      </c>
      <c r="K299" s="39">
        <v>0</v>
      </c>
      <c r="L299" s="39"/>
      <c r="M299" s="39">
        <v>0</v>
      </c>
      <c r="N299" s="39"/>
      <c r="O299" s="39"/>
      <c r="P299" s="39"/>
      <c r="Q299" s="39">
        <v>0</v>
      </c>
      <c r="R299" s="39">
        <v>0</v>
      </c>
      <c r="S299" s="39"/>
      <c r="T299" s="39">
        <v>0</v>
      </c>
      <c r="U299" s="39"/>
      <c r="V299" s="39"/>
      <c r="W299" s="39"/>
      <c r="X299" s="39">
        <v>0</v>
      </c>
      <c r="Y299" s="39"/>
      <c r="Z299" s="39"/>
      <c r="AA299" s="39"/>
      <c r="AB299" s="39">
        <v>0</v>
      </c>
      <c r="AC299" s="39"/>
      <c r="AD299" s="39">
        <v>0</v>
      </c>
      <c r="AE299" s="39"/>
      <c r="AF299" s="39"/>
      <c r="AG299" s="39"/>
      <c r="AH299" s="39">
        <v>0</v>
      </c>
      <c r="AI299" s="39"/>
      <c r="AJ299" s="39"/>
      <c r="AK299" s="39"/>
    </row>
    <row r="300" spans="1:37" ht="19.5" customHeight="1" x14ac:dyDescent="0.2">
      <c r="D300" s="47" t="s">
        <v>191</v>
      </c>
      <c r="F300" s="48">
        <v>0</v>
      </c>
      <c r="G300" s="49"/>
      <c r="H300" s="49"/>
      <c r="I300" s="49"/>
      <c r="J300" s="48">
        <v>0</v>
      </c>
      <c r="K300" s="48">
        <v>0</v>
      </c>
      <c r="L300" s="49"/>
      <c r="M300" s="48">
        <v>0</v>
      </c>
      <c r="N300" s="49"/>
      <c r="O300" s="49"/>
      <c r="P300" s="49"/>
      <c r="Q300" s="48">
        <v>0</v>
      </c>
      <c r="R300" s="48">
        <v>0</v>
      </c>
      <c r="S300" s="49"/>
      <c r="T300" s="48">
        <v>0</v>
      </c>
      <c r="U300" s="49"/>
      <c r="V300" s="49"/>
      <c r="W300" s="49"/>
      <c r="X300" s="48">
        <v>0</v>
      </c>
      <c r="Y300" s="49"/>
      <c r="Z300" s="49"/>
      <c r="AA300" s="49"/>
      <c r="AB300" s="48">
        <v>0</v>
      </c>
      <c r="AC300" s="49"/>
      <c r="AD300" s="48">
        <v>0</v>
      </c>
      <c r="AE300" s="49"/>
      <c r="AF300" s="49"/>
      <c r="AG300" s="49"/>
      <c r="AH300" s="48">
        <v>0</v>
      </c>
      <c r="AI300" s="39"/>
      <c r="AJ300" s="39"/>
      <c r="AK300" s="39"/>
    </row>
    <row r="301" spans="1:37" ht="20.100000000000001" customHeight="1" x14ac:dyDescent="0.2">
      <c r="D301" s="2" t="s">
        <v>192</v>
      </c>
      <c r="F301" s="39">
        <v>0</v>
      </c>
      <c r="G301" s="39"/>
      <c r="H301" s="39"/>
      <c r="I301" s="39"/>
      <c r="J301" s="39">
        <v>0</v>
      </c>
      <c r="K301" s="39">
        <v>0</v>
      </c>
      <c r="L301" s="39"/>
      <c r="M301" s="39">
        <v>0</v>
      </c>
      <c r="N301" s="39"/>
      <c r="O301" s="39"/>
      <c r="P301" s="39"/>
      <c r="Q301" s="39">
        <v>0</v>
      </c>
      <c r="R301" s="39">
        <v>0</v>
      </c>
      <c r="S301" s="39"/>
      <c r="T301" s="39">
        <v>0</v>
      </c>
      <c r="U301" s="39"/>
      <c r="V301" s="39"/>
      <c r="W301" s="39"/>
      <c r="X301" s="39">
        <v>0</v>
      </c>
      <c r="Y301" s="39"/>
      <c r="Z301" s="39"/>
      <c r="AA301" s="39"/>
      <c r="AB301" s="39">
        <v>0</v>
      </c>
      <c r="AC301" s="39"/>
      <c r="AD301" s="39">
        <v>0</v>
      </c>
      <c r="AE301" s="39"/>
      <c r="AF301" s="39"/>
      <c r="AG301" s="39"/>
      <c r="AH301" s="39">
        <v>0</v>
      </c>
      <c r="AI301" s="39"/>
      <c r="AJ301" s="39"/>
      <c r="AK301" s="39"/>
    </row>
    <row r="302" spans="1:37" ht="19.5" customHeight="1" x14ac:dyDescent="0.2">
      <c r="D302" s="47" t="s">
        <v>193</v>
      </c>
      <c r="F302" s="48">
        <v>0</v>
      </c>
      <c r="G302" s="49"/>
      <c r="H302" s="49"/>
      <c r="I302" s="49"/>
      <c r="J302" s="48">
        <v>0</v>
      </c>
      <c r="K302" s="48">
        <v>0</v>
      </c>
      <c r="L302" s="49"/>
      <c r="M302" s="48">
        <v>0</v>
      </c>
      <c r="N302" s="49"/>
      <c r="O302" s="49"/>
      <c r="P302" s="49"/>
      <c r="Q302" s="48">
        <v>0</v>
      </c>
      <c r="R302" s="48">
        <v>0</v>
      </c>
      <c r="S302" s="49"/>
      <c r="T302" s="48">
        <v>0</v>
      </c>
      <c r="U302" s="49"/>
      <c r="V302" s="49"/>
      <c r="W302" s="49"/>
      <c r="X302" s="48">
        <v>0</v>
      </c>
      <c r="Y302" s="49"/>
      <c r="Z302" s="49"/>
      <c r="AA302" s="49"/>
      <c r="AB302" s="48">
        <v>0</v>
      </c>
      <c r="AC302" s="49"/>
      <c r="AD302" s="48">
        <v>0</v>
      </c>
      <c r="AE302" s="49"/>
      <c r="AF302" s="49"/>
      <c r="AG302" s="49"/>
      <c r="AH302" s="48">
        <v>0</v>
      </c>
      <c r="AI302" s="39"/>
      <c r="AJ302" s="39"/>
      <c r="AK302" s="39"/>
    </row>
    <row r="303" spans="1:37" s="1" customFormat="1" ht="20.100000000000001" customHeight="1" x14ac:dyDescent="0.2">
      <c r="A303" s="3"/>
      <c r="B303" s="6"/>
      <c r="C303" s="3"/>
      <c r="D303" s="3"/>
      <c r="E303" s="5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39"/>
      <c r="AJ303" s="39"/>
      <c r="AK303" s="39"/>
    </row>
    <row r="304" spans="1:37" s="1" customFormat="1" ht="20.100000000000001" customHeight="1" x14ac:dyDescent="0.25">
      <c r="A304" s="3"/>
      <c r="B304" s="6"/>
      <c r="C304" s="51" t="s">
        <v>194</v>
      </c>
      <c r="D304" s="52"/>
      <c r="E304" s="5"/>
      <c r="F304" s="53">
        <v>0</v>
      </c>
      <c r="G304" s="54"/>
      <c r="H304" s="54"/>
      <c r="I304" s="54"/>
      <c r="J304" s="53">
        <v>0</v>
      </c>
      <c r="K304" s="53">
        <v>0</v>
      </c>
      <c r="L304" s="54"/>
      <c r="M304" s="53">
        <v>0</v>
      </c>
      <c r="N304" s="54"/>
      <c r="O304" s="54"/>
      <c r="P304" s="54"/>
      <c r="Q304" s="53">
        <v>0</v>
      </c>
      <c r="R304" s="53">
        <v>0</v>
      </c>
      <c r="S304" s="54"/>
      <c r="T304" s="53">
        <v>0</v>
      </c>
      <c r="U304" s="54"/>
      <c r="V304" s="54"/>
      <c r="W304" s="54"/>
      <c r="X304" s="53">
        <v>0</v>
      </c>
      <c r="Y304" s="54"/>
      <c r="Z304" s="54"/>
      <c r="AA304" s="54"/>
      <c r="AB304" s="53">
        <v>0</v>
      </c>
      <c r="AC304" s="54"/>
      <c r="AD304" s="53">
        <v>0</v>
      </c>
      <c r="AE304" s="54"/>
      <c r="AF304" s="54"/>
      <c r="AG304" s="54"/>
      <c r="AH304" s="53">
        <v>0</v>
      </c>
      <c r="AI304" s="39"/>
      <c r="AJ304" s="39"/>
      <c r="AK304" s="39"/>
    </row>
    <row r="305" spans="1:37" s="1" customFormat="1" ht="20.100000000000001" customHeight="1" x14ac:dyDescent="0.2">
      <c r="A305" s="3"/>
      <c r="B305" s="6"/>
      <c r="C305" s="3"/>
      <c r="D305" s="3"/>
      <c r="E305" s="5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39"/>
      <c r="AJ305" s="39"/>
      <c r="AK305" s="39"/>
    </row>
    <row r="306" spans="1:37" s="1" customFormat="1" ht="20.100000000000001" customHeight="1" x14ac:dyDescent="0.25">
      <c r="A306" s="3"/>
      <c r="B306" s="57" t="s">
        <v>195</v>
      </c>
      <c r="C306" s="58"/>
      <c r="D306" s="58"/>
      <c r="E306" s="5"/>
      <c r="F306" s="59">
        <v>4258</v>
      </c>
      <c r="G306" s="54"/>
      <c r="H306" s="54"/>
      <c r="I306" s="54"/>
      <c r="J306" s="59">
        <v>22632</v>
      </c>
      <c r="K306" s="59">
        <v>737</v>
      </c>
      <c r="L306" s="54"/>
      <c r="M306" s="59">
        <v>23369</v>
      </c>
      <c r="N306" s="54"/>
      <c r="O306" s="54"/>
      <c r="P306" s="54"/>
      <c r="Q306" s="59">
        <v>4703</v>
      </c>
      <c r="R306" s="59">
        <v>18730</v>
      </c>
      <c r="S306" s="54"/>
      <c r="T306" s="59">
        <v>23433</v>
      </c>
      <c r="U306" s="54"/>
      <c r="V306" s="54"/>
      <c r="W306" s="54"/>
      <c r="X306" s="59">
        <v>4164</v>
      </c>
      <c r="Y306" s="54"/>
      <c r="Z306" s="54"/>
      <c r="AA306" s="54"/>
      <c r="AB306" s="59">
        <v>0</v>
      </c>
      <c r="AC306" s="54"/>
      <c r="AD306" s="59">
        <v>30</v>
      </c>
      <c r="AE306" s="54"/>
      <c r="AF306" s="54"/>
      <c r="AG306" s="54"/>
      <c r="AH306" s="59">
        <v>1446</v>
      </c>
      <c r="AI306" s="39"/>
      <c r="AJ306" s="39"/>
      <c r="AK306" s="39"/>
    </row>
    <row r="307" spans="1:37" ht="20.100000000000001" customHeight="1" x14ac:dyDescent="0.2"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</row>
    <row r="308" spans="1:37" ht="20.100000000000001" customHeight="1" x14ac:dyDescent="0.2">
      <c r="B308" s="6" t="s">
        <v>196</v>
      </c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</row>
    <row r="309" spans="1:37" ht="20.100000000000001" customHeight="1" x14ac:dyDescent="0.2">
      <c r="C309" s="3" t="s">
        <v>0</v>
      </c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</row>
    <row r="310" spans="1:37" ht="20.100000000000001" customHeight="1" x14ac:dyDescent="0.2">
      <c r="D310" s="2" t="s">
        <v>122</v>
      </c>
      <c r="F310" s="39">
        <v>0</v>
      </c>
      <c r="G310" s="39"/>
      <c r="H310" s="39"/>
      <c r="I310" s="39"/>
      <c r="J310" s="39">
        <v>0</v>
      </c>
      <c r="K310" s="39">
        <v>0</v>
      </c>
      <c r="L310" s="39"/>
      <c r="M310" s="39">
        <v>0</v>
      </c>
      <c r="N310" s="39"/>
      <c r="O310" s="39"/>
      <c r="P310" s="39"/>
      <c r="Q310" s="39">
        <v>0</v>
      </c>
      <c r="R310" s="39">
        <v>0</v>
      </c>
      <c r="S310" s="39"/>
      <c r="T310" s="39">
        <v>0</v>
      </c>
      <c r="U310" s="39"/>
      <c r="V310" s="39"/>
      <c r="W310" s="39"/>
      <c r="X310" s="39">
        <v>0</v>
      </c>
      <c r="Y310" s="39"/>
      <c r="Z310" s="39"/>
      <c r="AA310" s="39"/>
      <c r="AB310" s="39">
        <v>0</v>
      </c>
      <c r="AC310" s="39"/>
      <c r="AD310" s="39">
        <v>0</v>
      </c>
      <c r="AE310" s="39"/>
      <c r="AF310" s="39"/>
      <c r="AG310" s="39"/>
      <c r="AH310" s="39">
        <v>0</v>
      </c>
      <c r="AI310" s="39"/>
      <c r="AJ310" s="39"/>
      <c r="AK310" s="39"/>
    </row>
    <row r="311" spans="1:37" ht="19.5" customHeight="1" x14ac:dyDescent="0.2">
      <c r="D311" s="47" t="s">
        <v>135</v>
      </c>
      <c r="F311" s="48">
        <v>0</v>
      </c>
      <c r="G311" s="49"/>
      <c r="H311" s="49"/>
      <c r="I311" s="49"/>
      <c r="J311" s="48">
        <v>0</v>
      </c>
      <c r="K311" s="48">
        <v>0</v>
      </c>
      <c r="L311" s="49"/>
      <c r="M311" s="48">
        <v>0</v>
      </c>
      <c r="N311" s="49"/>
      <c r="O311" s="49"/>
      <c r="P311" s="49"/>
      <c r="Q311" s="48">
        <v>0</v>
      </c>
      <c r="R311" s="48">
        <v>0</v>
      </c>
      <c r="S311" s="49"/>
      <c r="T311" s="48">
        <v>0</v>
      </c>
      <c r="U311" s="49"/>
      <c r="V311" s="49"/>
      <c r="W311" s="49"/>
      <c r="X311" s="48">
        <v>0</v>
      </c>
      <c r="Y311" s="49"/>
      <c r="Z311" s="49"/>
      <c r="AA311" s="49"/>
      <c r="AB311" s="48">
        <v>0</v>
      </c>
      <c r="AC311" s="49"/>
      <c r="AD311" s="48">
        <v>0</v>
      </c>
      <c r="AE311" s="49"/>
      <c r="AF311" s="49"/>
      <c r="AG311" s="49"/>
      <c r="AH311" s="48">
        <v>0</v>
      </c>
      <c r="AI311" s="39"/>
      <c r="AJ311" s="39"/>
      <c r="AK311" s="39"/>
    </row>
    <row r="312" spans="1:37" ht="20.100000000000001" customHeight="1" x14ac:dyDescent="0.2">
      <c r="D312" s="50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</row>
    <row r="313" spans="1:37" s="1" customFormat="1" ht="20.100000000000001" customHeight="1" x14ac:dyDescent="0.25">
      <c r="A313" s="3"/>
      <c r="B313" s="6"/>
      <c r="C313" s="51" t="s">
        <v>120</v>
      </c>
      <c r="D313" s="52"/>
      <c r="E313" s="5"/>
      <c r="F313" s="53">
        <v>0</v>
      </c>
      <c r="G313" s="54"/>
      <c r="H313" s="54"/>
      <c r="I313" s="54"/>
      <c r="J313" s="53">
        <v>0</v>
      </c>
      <c r="K313" s="53">
        <v>0</v>
      </c>
      <c r="L313" s="54"/>
      <c r="M313" s="53">
        <v>0</v>
      </c>
      <c r="N313" s="54"/>
      <c r="O313" s="54"/>
      <c r="P313" s="54"/>
      <c r="Q313" s="53">
        <v>0</v>
      </c>
      <c r="R313" s="53">
        <v>0</v>
      </c>
      <c r="S313" s="54"/>
      <c r="T313" s="53">
        <v>0</v>
      </c>
      <c r="U313" s="54"/>
      <c r="V313" s="54"/>
      <c r="W313" s="54"/>
      <c r="X313" s="53">
        <v>0</v>
      </c>
      <c r="Y313" s="54"/>
      <c r="Z313" s="54"/>
      <c r="AA313" s="54"/>
      <c r="AB313" s="53">
        <v>0</v>
      </c>
      <c r="AC313" s="54"/>
      <c r="AD313" s="53">
        <v>0</v>
      </c>
      <c r="AE313" s="54"/>
      <c r="AF313" s="54"/>
      <c r="AG313" s="54"/>
      <c r="AH313" s="53">
        <v>0</v>
      </c>
      <c r="AI313" s="39"/>
      <c r="AJ313" s="39"/>
      <c r="AK313" s="39"/>
    </row>
    <row r="314" spans="1:37" ht="20.100000000000001" customHeight="1" x14ac:dyDescent="0.2"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</row>
    <row r="315" spans="1:37" ht="20.100000000000001" customHeight="1" x14ac:dyDescent="0.2">
      <c r="C315" s="3" t="s">
        <v>154</v>
      </c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</row>
    <row r="316" spans="1:37" ht="20.100000000000001" customHeight="1" x14ac:dyDescent="0.2">
      <c r="D316" s="2" t="s">
        <v>96</v>
      </c>
      <c r="F316" s="39">
        <v>375</v>
      </c>
      <c r="G316" s="39"/>
      <c r="H316" s="39"/>
      <c r="I316" s="39"/>
      <c r="J316" s="39">
        <v>1471</v>
      </c>
      <c r="K316" s="39">
        <v>48</v>
      </c>
      <c r="L316" s="39"/>
      <c r="M316" s="39">
        <v>1519</v>
      </c>
      <c r="N316" s="39"/>
      <c r="O316" s="39"/>
      <c r="P316" s="39"/>
      <c r="Q316" s="39">
        <v>391</v>
      </c>
      <c r="R316" s="39">
        <v>1252</v>
      </c>
      <c r="S316" s="39"/>
      <c r="T316" s="39">
        <v>1643</v>
      </c>
      <c r="U316" s="39"/>
      <c r="V316" s="39"/>
      <c r="W316" s="39"/>
      <c r="X316" s="39">
        <v>251</v>
      </c>
      <c r="Y316" s="39"/>
      <c r="Z316" s="39"/>
      <c r="AA316" s="39"/>
      <c r="AB316" s="39">
        <v>0</v>
      </c>
      <c r="AC316" s="39"/>
      <c r="AD316" s="39">
        <v>0</v>
      </c>
      <c r="AE316" s="39"/>
      <c r="AF316" s="39"/>
      <c r="AG316" s="39"/>
      <c r="AH316" s="39">
        <v>590</v>
      </c>
      <c r="AI316" s="39"/>
      <c r="AJ316" s="39"/>
      <c r="AK316" s="39"/>
    </row>
    <row r="317" spans="1:37" ht="19.5" customHeight="1" x14ac:dyDescent="0.2">
      <c r="D317" s="47" t="s">
        <v>135</v>
      </c>
      <c r="F317" s="48">
        <v>262</v>
      </c>
      <c r="G317" s="49"/>
      <c r="H317" s="49"/>
      <c r="I317" s="49"/>
      <c r="J317" s="48">
        <v>1513</v>
      </c>
      <c r="K317" s="48">
        <v>47</v>
      </c>
      <c r="L317" s="49"/>
      <c r="M317" s="48">
        <v>1560</v>
      </c>
      <c r="N317" s="49"/>
      <c r="O317" s="49"/>
      <c r="P317" s="49"/>
      <c r="Q317" s="48">
        <v>645</v>
      </c>
      <c r="R317" s="48">
        <v>770</v>
      </c>
      <c r="S317" s="49"/>
      <c r="T317" s="48">
        <v>1415</v>
      </c>
      <c r="U317" s="49"/>
      <c r="V317" s="49"/>
      <c r="W317" s="49"/>
      <c r="X317" s="48">
        <v>407</v>
      </c>
      <c r="Y317" s="49"/>
      <c r="Z317" s="49"/>
      <c r="AA317" s="49"/>
      <c r="AB317" s="48">
        <v>0</v>
      </c>
      <c r="AC317" s="49"/>
      <c r="AD317" s="48">
        <v>0</v>
      </c>
      <c r="AE317" s="49"/>
      <c r="AF317" s="49"/>
      <c r="AG317" s="49"/>
      <c r="AH317" s="48">
        <v>0</v>
      </c>
      <c r="AI317" s="39"/>
      <c r="AJ317" s="39"/>
      <c r="AK317" s="39"/>
    </row>
    <row r="318" spans="1:37" ht="20.100000000000001" customHeight="1" x14ac:dyDescent="0.2">
      <c r="D318" s="2" t="s">
        <v>113</v>
      </c>
      <c r="F318" s="39">
        <v>248</v>
      </c>
      <c r="G318" s="39"/>
      <c r="H318" s="39"/>
      <c r="I318" s="39"/>
      <c r="J318" s="39">
        <v>1186</v>
      </c>
      <c r="K318" s="39">
        <v>44</v>
      </c>
      <c r="L318" s="39"/>
      <c r="M318" s="39">
        <v>1230</v>
      </c>
      <c r="N318" s="39"/>
      <c r="O318" s="39"/>
      <c r="P318" s="39"/>
      <c r="Q318" s="39">
        <v>311</v>
      </c>
      <c r="R318" s="39">
        <v>828</v>
      </c>
      <c r="S318" s="39"/>
      <c r="T318" s="39">
        <v>1139</v>
      </c>
      <c r="U318" s="39"/>
      <c r="V318" s="39"/>
      <c r="W318" s="39"/>
      <c r="X318" s="39">
        <v>339</v>
      </c>
      <c r="Y318" s="39"/>
      <c r="Z318" s="39"/>
      <c r="AA318" s="39"/>
      <c r="AB318" s="39">
        <v>0</v>
      </c>
      <c r="AC318" s="39"/>
      <c r="AD318" s="39">
        <v>0</v>
      </c>
      <c r="AE318" s="39"/>
      <c r="AF318" s="39"/>
      <c r="AG318" s="39"/>
      <c r="AH318" s="39">
        <v>5</v>
      </c>
      <c r="AI318" s="39"/>
      <c r="AJ318" s="39"/>
      <c r="AK318" s="39"/>
    </row>
    <row r="319" spans="1:37" ht="19.5" customHeight="1" x14ac:dyDescent="0.2">
      <c r="D319" s="47" t="s">
        <v>99</v>
      </c>
      <c r="F319" s="48">
        <v>315</v>
      </c>
      <c r="G319" s="49"/>
      <c r="H319" s="49"/>
      <c r="I319" s="49"/>
      <c r="J319" s="48">
        <v>1138</v>
      </c>
      <c r="K319" s="48">
        <v>31</v>
      </c>
      <c r="L319" s="49"/>
      <c r="M319" s="48">
        <v>1169</v>
      </c>
      <c r="N319" s="49"/>
      <c r="O319" s="49"/>
      <c r="P319" s="49"/>
      <c r="Q319" s="48">
        <v>254</v>
      </c>
      <c r="R319" s="48">
        <v>987</v>
      </c>
      <c r="S319" s="49"/>
      <c r="T319" s="48">
        <v>1241</v>
      </c>
      <c r="U319" s="49"/>
      <c r="V319" s="49"/>
      <c r="W319" s="49"/>
      <c r="X319" s="48">
        <v>239</v>
      </c>
      <c r="Y319" s="49"/>
      <c r="Z319" s="49"/>
      <c r="AA319" s="49"/>
      <c r="AB319" s="48">
        <v>0</v>
      </c>
      <c r="AC319" s="49"/>
      <c r="AD319" s="48">
        <v>4</v>
      </c>
      <c r="AE319" s="49"/>
      <c r="AF319" s="49"/>
      <c r="AG319" s="49"/>
      <c r="AH319" s="48">
        <v>0</v>
      </c>
      <c r="AI319" s="39"/>
      <c r="AJ319" s="39"/>
      <c r="AK319" s="39"/>
    </row>
    <row r="320" spans="1:37" ht="20.100000000000001" customHeight="1" x14ac:dyDescent="0.2">
      <c r="D320" s="2" t="s">
        <v>114</v>
      </c>
      <c r="F320" s="39">
        <v>137</v>
      </c>
      <c r="G320" s="39"/>
      <c r="H320" s="39"/>
      <c r="I320" s="39"/>
      <c r="J320" s="39">
        <v>1138</v>
      </c>
      <c r="K320" s="39">
        <v>62</v>
      </c>
      <c r="L320" s="39"/>
      <c r="M320" s="39">
        <v>1200</v>
      </c>
      <c r="N320" s="39"/>
      <c r="O320" s="39"/>
      <c r="P320" s="39"/>
      <c r="Q320" s="39">
        <v>468</v>
      </c>
      <c r="R320" s="39">
        <v>749</v>
      </c>
      <c r="S320" s="39"/>
      <c r="T320" s="39">
        <v>1217</v>
      </c>
      <c r="U320" s="39"/>
      <c r="V320" s="39"/>
      <c r="W320" s="39"/>
      <c r="X320" s="39">
        <v>120</v>
      </c>
      <c r="Y320" s="39"/>
      <c r="Z320" s="39"/>
      <c r="AA320" s="39"/>
      <c r="AB320" s="39">
        <v>0</v>
      </c>
      <c r="AC320" s="39"/>
      <c r="AD320" s="39">
        <v>0</v>
      </c>
      <c r="AE320" s="39"/>
      <c r="AF320" s="39"/>
      <c r="AG320" s="39"/>
      <c r="AH320" s="39">
        <v>0</v>
      </c>
      <c r="AI320" s="39"/>
      <c r="AJ320" s="39"/>
      <c r="AK320" s="39"/>
    </row>
    <row r="321" spans="1:37" ht="19.5" customHeight="1" x14ac:dyDescent="0.2">
      <c r="D321" s="47" t="s">
        <v>115</v>
      </c>
      <c r="F321" s="48">
        <v>245</v>
      </c>
      <c r="G321" s="49"/>
      <c r="H321" s="49"/>
      <c r="I321" s="49"/>
      <c r="J321" s="48">
        <v>1110</v>
      </c>
      <c r="K321" s="48">
        <v>81</v>
      </c>
      <c r="L321" s="49"/>
      <c r="M321" s="48">
        <v>1191</v>
      </c>
      <c r="N321" s="49"/>
      <c r="O321" s="49"/>
      <c r="P321" s="49"/>
      <c r="Q321" s="48">
        <v>304</v>
      </c>
      <c r="R321" s="48">
        <v>860</v>
      </c>
      <c r="S321" s="49"/>
      <c r="T321" s="48">
        <v>1164</v>
      </c>
      <c r="U321" s="49"/>
      <c r="V321" s="49"/>
      <c r="W321" s="49"/>
      <c r="X321" s="48">
        <v>271</v>
      </c>
      <c r="Y321" s="49"/>
      <c r="Z321" s="49"/>
      <c r="AA321" s="49"/>
      <c r="AB321" s="48">
        <v>0</v>
      </c>
      <c r="AC321" s="49"/>
      <c r="AD321" s="48">
        <v>1</v>
      </c>
      <c r="AE321" s="49"/>
      <c r="AF321" s="49"/>
      <c r="AG321" s="49"/>
      <c r="AH321" s="48">
        <v>0</v>
      </c>
      <c r="AI321" s="39"/>
      <c r="AJ321" s="39"/>
      <c r="AK321" s="39"/>
    </row>
    <row r="322" spans="1:37" ht="20.100000000000001" customHeight="1" x14ac:dyDescent="0.2">
      <c r="D322" s="2" t="s">
        <v>116</v>
      </c>
      <c r="F322" s="39">
        <v>137</v>
      </c>
      <c r="G322" s="39"/>
      <c r="H322" s="39"/>
      <c r="I322" s="39"/>
      <c r="J322" s="39">
        <v>662</v>
      </c>
      <c r="K322" s="39">
        <v>19</v>
      </c>
      <c r="L322" s="39"/>
      <c r="M322" s="39">
        <v>681</v>
      </c>
      <c r="N322" s="39"/>
      <c r="O322" s="39"/>
      <c r="P322" s="39"/>
      <c r="Q322" s="39">
        <v>221</v>
      </c>
      <c r="R322" s="39">
        <v>449</v>
      </c>
      <c r="S322" s="39"/>
      <c r="T322" s="39">
        <v>670</v>
      </c>
      <c r="U322" s="39"/>
      <c r="V322" s="39"/>
      <c r="W322" s="39"/>
      <c r="X322" s="39">
        <v>148</v>
      </c>
      <c r="Y322" s="39"/>
      <c r="Z322" s="39"/>
      <c r="AA322" s="39"/>
      <c r="AB322" s="39">
        <v>0</v>
      </c>
      <c r="AC322" s="39"/>
      <c r="AD322" s="39">
        <v>0</v>
      </c>
      <c r="AE322" s="39"/>
      <c r="AF322" s="39"/>
      <c r="AG322" s="39"/>
      <c r="AH322" s="39">
        <v>0</v>
      </c>
      <c r="AI322" s="39"/>
      <c r="AJ322" s="39"/>
      <c r="AK322" s="39"/>
    </row>
    <row r="323" spans="1:37" ht="19.5" customHeight="1" x14ac:dyDescent="0.2">
      <c r="D323" s="47" t="s">
        <v>103</v>
      </c>
      <c r="F323" s="48">
        <v>135</v>
      </c>
      <c r="G323" s="49"/>
      <c r="H323" s="49"/>
      <c r="I323" s="49"/>
      <c r="J323" s="48">
        <v>662</v>
      </c>
      <c r="K323" s="48">
        <v>22</v>
      </c>
      <c r="L323" s="49"/>
      <c r="M323" s="48">
        <v>684</v>
      </c>
      <c r="N323" s="49"/>
      <c r="O323" s="49"/>
      <c r="P323" s="49"/>
      <c r="Q323" s="48">
        <v>237</v>
      </c>
      <c r="R323" s="48">
        <v>462</v>
      </c>
      <c r="S323" s="49"/>
      <c r="T323" s="48">
        <v>699</v>
      </c>
      <c r="U323" s="49"/>
      <c r="V323" s="49"/>
      <c r="W323" s="49"/>
      <c r="X323" s="48">
        <v>120</v>
      </c>
      <c r="Y323" s="49"/>
      <c r="Z323" s="49"/>
      <c r="AA323" s="49"/>
      <c r="AB323" s="48">
        <v>0</v>
      </c>
      <c r="AC323" s="49"/>
      <c r="AD323" s="48">
        <v>0</v>
      </c>
      <c r="AE323" s="49"/>
      <c r="AF323" s="49"/>
      <c r="AG323" s="49"/>
      <c r="AH323" s="48">
        <v>0</v>
      </c>
      <c r="AI323" s="39"/>
      <c r="AJ323" s="39"/>
      <c r="AK323" s="39"/>
    </row>
    <row r="324" spans="1:37" ht="20.100000000000001" customHeight="1" x14ac:dyDescent="0.2">
      <c r="D324" s="2" t="s">
        <v>197</v>
      </c>
      <c r="F324" s="39">
        <v>189</v>
      </c>
      <c r="G324" s="39"/>
      <c r="H324" s="39"/>
      <c r="I324" s="39"/>
      <c r="J324" s="39">
        <v>834</v>
      </c>
      <c r="K324" s="39">
        <v>21</v>
      </c>
      <c r="L324" s="39"/>
      <c r="M324" s="39">
        <v>855</v>
      </c>
      <c r="N324" s="39"/>
      <c r="O324" s="39"/>
      <c r="P324" s="39"/>
      <c r="Q324" s="39">
        <v>241</v>
      </c>
      <c r="R324" s="39">
        <v>610</v>
      </c>
      <c r="S324" s="39"/>
      <c r="T324" s="39">
        <v>851</v>
      </c>
      <c r="U324" s="39"/>
      <c r="V324" s="39"/>
      <c r="W324" s="39"/>
      <c r="X324" s="39">
        <v>193</v>
      </c>
      <c r="Y324" s="39"/>
      <c r="Z324" s="39"/>
      <c r="AA324" s="39"/>
      <c r="AB324" s="39">
        <v>0</v>
      </c>
      <c r="AC324" s="39"/>
      <c r="AD324" s="39">
        <v>0</v>
      </c>
      <c r="AE324" s="39"/>
      <c r="AF324" s="39"/>
      <c r="AG324" s="39"/>
      <c r="AH324" s="39">
        <v>0</v>
      </c>
      <c r="AI324" s="39"/>
      <c r="AJ324" s="39"/>
      <c r="AK324" s="39"/>
    </row>
    <row r="325" spans="1:37" ht="19.5" customHeight="1" x14ac:dyDescent="0.2">
      <c r="D325" s="47" t="s">
        <v>198</v>
      </c>
      <c r="F325" s="48">
        <v>337</v>
      </c>
      <c r="G325" s="49"/>
      <c r="H325" s="49"/>
      <c r="I325" s="49"/>
      <c r="J325" s="48">
        <v>1201</v>
      </c>
      <c r="K325" s="48">
        <v>10</v>
      </c>
      <c r="L325" s="49"/>
      <c r="M325" s="48">
        <v>1211</v>
      </c>
      <c r="N325" s="49"/>
      <c r="O325" s="49"/>
      <c r="P325" s="49"/>
      <c r="Q325" s="48">
        <v>282</v>
      </c>
      <c r="R325" s="48">
        <v>918</v>
      </c>
      <c r="S325" s="49"/>
      <c r="T325" s="48">
        <v>1200</v>
      </c>
      <c r="U325" s="49"/>
      <c r="V325" s="49"/>
      <c r="W325" s="49"/>
      <c r="X325" s="48">
        <v>342</v>
      </c>
      <c r="Y325" s="49"/>
      <c r="Z325" s="49"/>
      <c r="AA325" s="49"/>
      <c r="AB325" s="48">
        <v>0</v>
      </c>
      <c r="AC325" s="49"/>
      <c r="AD325" s="48">
        <v>6</v>
      </c>
      <c r="AE325" s="49"/>
      <c r="AF325" s="49"/>
      <c r="AG325" s="49"/>
      <c r="AH325" s="48">
        <v>70</v>
      </c>
      <c r="AI325" s="39"/>
      <c r="AJ325" s="39"/>
      <c r="AK325" s="39"/>
    </row>
    <row r="326" spans="1:37" ht="20.100000000000001" customHeight="1" x14ac:dyDescent="0.2">
      <c r="D326" s="2" t="s">
        <v>199</v>
      </c>
      <c r="F326" s="39">
        <v>132</v>
      </c>
      <c r="G326" s="39"/>
      <c r="H326" s="39"/>
      <c r="I326" s="39"/>
      <c r="J326" s="39">
        <v>797</v>
      </c>
      <c r="K326" s="39">
        <v>60</v>
      </c>
      <c r="L326" s="39"/>
      <c r="M326" s="39">
        <v>857</v>
      </c>
      <c r="N326" s="39"/>
      <c r="O326" s="39"/>
      <c r="P326" s="39"/>
      <c r="Q326" s="39">
        <v>314</v>
      </c>
      <c r="R326" s="39">
        <v>528</v>
      </c>
      <c r="S326" s="39"/>
      <c r="T326" s="39">
        <v>842</v>
      </c>
      <c r="U326" s="39"/>
      <c r="V326" s="39"/>
      <c r="W326" s="39"/>
      <c r="X326" s="39">
        <v>147</v>
      </c>
      <c r="Y326" s="39"/>
      <c r="Z326" s="39"/>
      <c r="AA326" s="39"/>
      <c r="AB326" s="39">
        <v>0</v>
      </c>
      <c r="AC326" s="39"/>
      <c r="AD326" s="39">
        <v>0</v>
      </c>
      <c r="AE326" s="39"/>
      <c r="AF326" s="39"/>
      <c r="AG326" s="39"/>
      <c r="AH326" s="39">
        <v>0</v>
      </c>
      <c r="AI326" s="39"/>
      <c r="AJ326" s="39"/>
      <c r="AK326" s="39"/>
    </row>
    <row r="327" spans="1:37" ht="19.5" customHeight="1" x14ac:dyDescent="0.2">
      <c r="D327" s="47" t="s">
        <v>123</v>
      </c>
      <c r="F327" s="48">
        <v>247</v>
      </c>
      <c r="G327" s="49"/>
      <c r="H327" s="49"/>
      <c r="I327" s="49"/>
      <c r="J327" s="48">
        <v>1481</v>
      </c>
      <c r="K327" s="48">
        <v>68</v>
      </c>
      <c r="L327" s="49"/>
      <c r="M327" s="48">
        <v>1549</v>
      </c>
      <c r="N327" s="49"/>
      <c r="O327" s="49"/>
      <c r="P327" s="49"/>
      <c r="Q327" s="48">
        <v>657</v>
      </c>
      <c r="R327" s="48">
        <v>874</v>
      </c>
      <c r="S327" s="49"/>
      <c r="T327" s="48">
        <v>1531</v>
      </c>
      <c r="U327" s="49"/>
      <c r="V327" s="49"/>
      <c r="W327" s="49"/>
      <c r="X327" s="48">
        <v>265</v>
      </c>
      <c r="Y327" s="49"/>
      <c r="Z327" s="49"/>
      <c r="AA327" s="49"/>
      <c r="AB327" s="48">
        <v>0</v>
      </c>
      <c r="AC327" s="49"/>
      <c r="AD327" s="48">
        <v>0</v>
      </c>
      <c r="AE327" s="49"/>
      <c r="AF327" s="49"/>
      <c r="AG327" s="49"/>
      <c r="AH327" s="48">
        <v>5</v>
      </c>
      <c r="AI327" s="39"/>
      <c r="AJ327" s="39"/>
      <c r="AK327" s="39"/>
    </row>
    <row r="328" spans="1:37" ht="20.100000000000001" customHeight="1" x14ac:dyDescent="0.2">
      <c r="D328" s="2" t="s">
        <v>118</v>
      </c>
      <c r="F328" s="39">
        <v>264</v>
      </c>
      <c r="G328" s="39"/>
      <c r="H328" s="39"/>
      <c r="I328" s="39"/>
      <c r="J328" s="39">
        <v>1205</v>
      </c>
      <c r="K328" s="39">
        <v>39</v>
      </c>
      <c r="L328" s="39"/>
      <c r="M328" s="39">
        <v>1244</v>
      </c>
      <c r="N328" s="39"/>
      <c r="O328" s="39"/>
      <c r="P328" s="39"/>
      <c r="Q328" s="39">
        <v>427</v>
      </c>
      <c r="R328" s="39">
        <v>744</v>
      </c>
      <c r="S328" s="39"/>
      <c r="T328" s="39">
        <v>1171</v>
      </c>
      <c r="U328" s="39"/>
      <c r="V328" s="39"/>
      <c r="W328" s="39"/>
      <c r="X328" s="39">
        <v>335</v>
      </c>
      <c r="Y328" s="39"/>
      <c r="Z328" s="39"/>
      <c r="AA328" s="39"/>
      <c r="AB328" s="39">
        <v>0</v>
      </c>
      <c r="AC328" s="39"/>
      <c r="AD328" s="39">
        <v>2</v>
      </c>
      <c r="AE328" s="39"/>
      <c r="AF328" s="39"/>
      <c r="AG328" s="39"/>
      <c r="AH328" s="39">
        <v>13</v>
      </c>
      <c r="AI328" s="39"/>
      <c r="AJ328" s="39"/>
      <c r="AK328" s="39"/>
    </row>
    <row r="329" spans="1:37" ht="19.5" customHeight="1" x14ac:dyDescent="0.2">
      <c r="D329" s="47" t="s">
        <v>200</v>
      </c>
      <c r="F329" s="48">
        <v>338</v>
      </c>
      <c r="G329" s="49"/>
      <c r="H329" s="49"/>
      <c r="I329" s="49"/>
      <c r="J329" s="48">
        <v>1426</v>
      </c>
      <c r="K329" s="48">
        <v>25</v>
      </c>
      <c r="L329" s="49"/>
      <c r="M329" s="48">
        <v>1451</v>
      </c>
      <c r="N329" s="49"/>
      <c r="O329" s="49"/>
      <c r="P329" s="49"/>
      <c r="Q329" s="48">
        <v>489</v>
      </c>
      <c r="R329" s="48">
        <v>968</v>
      </c>
      <c r="S329" s="49"/>
      <c r="T329" s="48">
        <v>1457</v>
      </c>
      <c r="U329" s="49"/>
      <c r="V329" s="49"/>
      <c r="W329" s="49"/>
      <c r="X329" s="48">
        <v>332</v>
      </c>
      <c r="Y329" s="49"/>
      <c r="Z329" s="49"/>
      <c r="AA329" s="49"/>
      <c r="AB329" s="48">
        <v>0</v>
      </c>
      <c r="AC329" s="49"/>
      <c r="AD329" s="48">
        <v>0</v>
      </c>
      <c r="AE329" s="49"/>
      <c r="AF329" s="49"/>
      <c r="AG329" s="49"/>
      <c r="AH329" s="48">
        <v>0</v>
      </c>
      <c r="AI329" s="39"/>
      <c r="AJ329" s="39"/>
      <c r="AK329" s="39"/>
    </row>
    <row r="330" spans="1:37" ht="19.5" customHeight="1" x14ac:dyDescent="0.2">
      <c r="D330" s="50" t="s">
        <v>119</v>
      </c>
      <c r="F330" s="49">
        <v>289</v>
      </c>
      <c r="G330" s="49"/>
      <c r="H330" s="49"/>
      <c r="I330" s="49"/>
      <c r="J330" s="49">
        <v>1462</v>
      </c>
      <c r="K330" s="49">
        <v>59</v>
      </c>
      <c r="L330" s="49"/>
      <c r="M330" s="49">
        <v>1521</v>
      </c>
      <c r="N330" s="49"/>
      <c r="O330" s="49"/>
      <c r="P330" s="49"/>
      <c r="Q330" s="49">
        <v>391</v>
      </c>
      <c r="R330" s="49">
        <v>1121</v>
      </c>
      <c r="S330" s="49"/>
      <c r="T330" s="49">
        <v>1512</v>
      </c>
      <c r="U330" s="49"/>
      <c r="V330" s="49"/>
      <c r="W330" s="49"/>
      <c r="X330" s="49">
        <v>298</v>
      </c>
      <c r="Y330" s="49"/>
      <c r="Z330" s="49"/>
      <c r="AA330" s="49"/>
      <c r="AB330" s="49">
        <v>0</v>
      </c>
      <c r="AC330" s="49"/>
      <c r="AD330" s="49">
        <v>0</v>
      </c>
      <c r="AE330" s="49"/>
      <c r="AF330" s="49"/>
      <c r="AG330" s="49"/>
      <c r="AH330" s="49">
        <v>0</v>
      </c>
      <c r="AI330" s="39"/>
      <c r="AJ330" s="39"/>
      <c r="AK330" s="39"/>
    </row>
    <row r="331" spans="1:37" ht="20.100000000000001" customHeight="1" x14ac:dyDescent="0.2"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</row>
    <row r="332" spans="1:37" s="1" customFormat="1" ht="20.100000000000001" customHeight="1" x14ac:dyDescent="0.25">
      <c r="A332" s="3"/>
      <c r="B332" s="6"/>
      <c r="C332" s="51" t="s">
        <v>159</v>
      </c>
      <c r="D332" s="52"/>
      <c r="E332" s="5"/>
      <c r="F332" s="53">
        <v>3650</v>
      </c>
      <c r="G332" s="54"/>
      <c r="H332" s="54"/>
      <c r="I332" s="54"/>
      <c r="J332" s="53">
        <v>17286</v>
      </c>
      <c r="K332" s="53">
        <v>636</v>
      </c>
      <c r="L332" s="54"/>
      <c r="M332" s="53">
        <v>17922</v>
      </c>
      <c r="N332" s="54"/>
      <c r="O332" s="54"/>
      <c r="P332" s="54"/>
      <c r="Q332" s="53">
        <v>5632</v>
      </c>
      <c r="R332" s="53">
        <v>12120</v>
      </c>
      <c r="S332" s="54"/>
      <c r="T332" s="53">
        <v>17752</v>
      </c>
      <c r="U332" s="54"/>
      <c r="V332" s="54"/>
      <c r="W332" s="54"/>
      <c r="X332" s="53">
        <v>3807</v>
      </c>
      <c r="Y332" s="54"/>
      <c r="Z332" s="54"/>
      <c r="AA332" s="54"/>
      <c r="AB332" s="53">
        <v>0</v>
      </c>
      <c r="AC332" s="54"/>
      <c r="AD332" s="53">
        <v>13</v>
      </c>
      <c r="AE332" s="54"/>
      <c r="AF332" s="54"/>
      <c r="AG332" s="54"/>
      <c r="AH332" s="53">
        <v>683</v>
      </c>
      <c r="AI332" s="39"/>
      <c r="AJ332" s="39"/>
      <c r="AK332" s="39"/>
    </row>
    <row r="333" spans="1:37" s="1" customFormat="1" ht="20.100000000000001" customHeight="1" x14ac:dyDescent="0.2">
      <c r="A333" s="3"/>
      <c r="B333" s="6"/>
      <c r="C333" s="3"/>
      <c r="D333" s="3"/>
      <c r="E333" s="5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39"/>
      <c r="AJ333" s="39"/>
      <c r="AK333" s="39"/>
    </row>
    <row r="334" spans="1:37" s="1" customFormat="1" ht="20.100000000000001" customHeight="1" x14ac:dyDescent="0.25">
      <c r="A334" s="3"/>
      <c r="B334" s="57" t="s">
        <v>201</v>
      </c>
      <c r="C334" s="58"/>
      <c r="D334" s="58"/>
      <c r="E334" s="5"/>
      <c r="F334" s="59">
        <v>3650</v>
      </c>
      <c r="G334" s="54"/>
      <c r="H334" s="54"/>
      <c r="I334" s="54"/>
      <c r="J334" s="59">
        <v>17286</v>
      </c>
      <c r="K334" s="59">
        <v>636</v>
      </c>
      <c r="L334" s="54"/>
      <c r="M334" s="59">
        <v>17922</v>
      </c>
      <c r="N334" s="54"/>
      <c r="O334" s="54"/>
      <c r="P334" s="54"/>
      <c r="Q334" s="59">
        <v>5632</v>
      </c>
      <c r="R334" s="59">
        <v>12120</v>
      </c>
      <c r="S334" s="54"/>
      <c r="T334" s="59">
        <v>17752</v>
      </c>
      <c r="U334" s="54"/>
      <c r="V334" s="54"/>
      <c r="W334" s="54"/>
      <c r="X334" s="59">
        <v>3807</v>
      </c>
      <c r="Y334" s="54"/>
      <c r="Z334" s="54"/>
      <c r="AA334" s="54"/>
      <c r="AB334" s="59">
        <v>0</v>
      </c>
      <c r="AC334" s="54"/>
      <c r="AD334" s="59">
        <v>13</v>
      </c>
      <c r="AE334" s="54"/>
      <c r="AF334" s="54"/>
      <c r="AG334" s="54"/>
      <c r="AH334" s="59">
        <v>683</v>
      </c>
      <c r="AI334" s="39"/>
      <c r="AJ334" s="39"/>
      <c r="AK334" s="39"/>
    </row>
    <row r="335" spans="1:37" ht="20.100000000000001" customHeight="1" x14ac:dyDescent="0.2"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</row>
    <row r="336" spans="1:37" ht="20.100000000000001" customHeight="1" x14ac:dyDescent="0.2">
      <c r="B336" s="6" t="s">
        <v>202</v>
      </c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</row>
    <row r="337" spans="1:37" ht="20.100000000000001" customHeight="1" x14ac:dyDescent="0.2">
      <c r="C337" s="3" t="s">
        <v>154</v>
      </c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</row>
    <row r="338" spans="1:37" ht="20.100000000000001" customHeight="1" x14ac:dyDescent="0.2">
      <c r="D338" s="2" t="s">
        <v>203</v>
      </c>
      <c r="F338" s="39">
        <v>386</v>
      </c>
      <c r="G338" s="39"/>
      <c r="H338" s="39"/>
      <c r="I338" s="39"/>
      <c r="J338" s="39">
        <v>1797</v>
      </c>
      <c r="K338" s="39">
        <v>40</v>
      </c>
      <c r="L338" s="39"/>
      <c r="M338" s="39">
        <v>1837</v>
      </c>
      <c r="N338" s="39"/>
      <c r="O338" s="39"/>
      <c r="P338" s="39"/>
      <c r="Q338" s="39">
        <v>461</v>
      </c>
      <c r="R338" s="39">
        <v>1341</v>
      </c>
      <c r="S338" s="39"/>
      <c r="T338" s="39">
        <v>1802</v>
      </c>
      <c r="U338" s="39"/>
      <c r="V338" s="39"/>
      <c r="W338" s="39"/>
      <c r="X338" s="39">
        <v>421</v>
      </c>
      <c r="Y338" s="39"/>
      <c r="Z338" s="39"/>
      <c r="AA338" s="39"/>
      <c r="AB338" s="39">
        <v>0</v>
      </c>
      <c r="AC338" s="39"/>
      <c r="AD338" s="39">
        <v>0</v>
      </c>
      <c r="AE338" s="39"/>
      <c r="AF338" s="39"/>
      <c r="AG338" s="39"/>
      <c r="AH338" s="39">
        <v>604</v>
      </c>
      <c r="AI338" s="39"/>
      <c r="AJ338" s="39"/>
      <c r="AK338" s="39"/>
    </row>
    <row r="339" spans="1:37" ht="19.5" customHeight="1" x14ac:dyDescent="0.2">
      <c r="D339" s="47" t="s">
        <v>204</v>
      </c>
      <c r="F339" s="48">
        <v>414</v>
      </c>
      <c r="G339" s="49"/>
      <c r="H339" s="49"/>
      <c r="I339" s="49"/>
      <c r="J339" s="48">
        <v>1768</v>
      </c>
      <c r="K339" s="48">
        <v>51</v>
      </c>
      <c r="L339" s="49"/>
      <c r="M339" s="48">
        <v>1819</v>
      </c>
      <c r="N339" s="49"/>
      <c r="O339" s="49"/>
      <c r="P339" s="49"/>
      <c r="Q339" s="48">
        <v>419</v>
      </c>
      <c r="R339" s="48">
        <v>1428</v>
      </c>
      <c r="S339" s="49"/>
      <c r="T339" s="48">
        <v>1847</v>
      </c>
      <c r="U339" s="49"/>
      <c r="V339" s="49"/>
      <c r="W339" s="49"/>
      <c r="X339" s="48">
        <v>382</v>
      </c>
      <c r="Y339" s="49"/>
      <c r="Z339" s="49"/>
      <c r="AA339" s="49"/>
      <c r="AB339" s="48">
        <v>0</v>
      </c>
      <c r="AC339" s="49"/>
      <c r="AD339" s="48">
        <v>4</v>
      </c>
      <c r="AE339" s="49"/>
      <c r="AF339" s="49"/>
      <c r="AG339" s="49"/>
      <c r="AH339" s="48">
        <v>0</v>
      </c>
      <c r="AI339" s="39"/>
      <c r="AJ339" s="39"/>
      <c r="AK339" s="39"/>
    </row>
    <row r="340" spans="1:37" ht="20.100000000000001" customHeight="1" x14ac:dyDescent="0.2">
      <c r="D340" s="2" t="s">
        <v>205</v>
      </c>
      <c r="F340" s="39">
        <v>411</v>
      </c>
      <c r="G340" s="39"/>
      <c r="H340" s="39"/>
      <c r="I340" s="39"/>
      <c r="J340" s="39">
        <v>1795</v>
      </c>
      <c r="K340" s="39">
        <v>25</v>
      </c>
      <c r="L340" s="39"/>
      <c r="M340" s="39">
        <v>1820</v>
      </c>
      <c r="N340" s="39"/>
      <c r="O340" s="39"/>
      <c r="P340" s="39"/>
      <c r="Q340" s="39">
        <v>283</v>
      </c>
      <c r="R340" s="39">
        <v>1590</v>
      </c>
      <c r="S340" s="39"/>
      <c r="T340" s="39">
        <v>1873</v>
      </c>
      <c r="U340" s="39"/>
      <c r="V340" s="39"/>
      <c r="W340" s="39"/>
      <c r="X340" s="39">
        <v>350</v>
      </c>
      <c r="Y340" s="39"/>
      <c r="Z340" s="39"/>
      <c r="AA340" s="39"/>
      <c r="AB340" s="39">
        <v>0</v>
      </c>
      <c r="AC340" s="39"/>
      <c r="AD340" s="39">
        <v>8</v>
      </c>
      <c r="AE340" s="39"/>
      <c r="AF340" s="39"/>
      <c r="AG340" s="39"/>
      <c r="AH340" s="39">
        <v>25</v>
      </c>
      <c r="AI340" s="39"/>
      <c r="AJ340" s="39"/>
      <c r="AK340" s="39"/>
    </row>
    <row r="341" spans="1:37" ht="19.5" customHeight="1" x14ac:dyDescent="0.2">
      <c r="D341" s="47" t="s">
        <v>206</v>
      </c>
      <c r="F341" s="48">
        <v>421</v>
      </c>
      <c r="G341" s="49"/>
      <c r="H341" s="49"/>
      <c r="I341" s="49"/>
      <c r="J341" s="48">
        <v>1823</v>
      </c>
      <c r="K341" s="48">
        <v>69</v>
      </c>
      <c r="L341" s="49"/>
      <c r="M341" s="48">
        <v>1892</v>
      </c>
      <c r="N341" s="49"/>
      <c r="O341" s="49"/>
      <c r="P341" s="49"/>
      <c r="Q341" s="48">
        <v>416</v>
      </c>
      <c r="R341" s="48">
        <v>1509</v>
      </c>
      <c r="S341" s="49"/>
      <c r="T341" s="48">
        <v>1925</v>
      </c>
      <c r="U341" s="49"/>
      <c r="V341" s="49"/>
      <c r="W341" s="49"/>
      <c r="X341" s="48">
        <v>388</v>
      </c>
      <c r="Y341" s="49"/>
      <c r="Z341" s="49"/>
      <c r="AA341" s="49"/>
      <c r="AB341" s="48">
        <v>0</v>
      </c>
      <c r="AC341" s="49"/>
      <c r="AD341" s="48">
        <v>0</v>
      </c>
      <c r="AE341" s="49"/>
      <c r="AF341" s="49"/>
      <c r="AG341" s="49"/>
      <c r="AH341" s="48">
        <v>35</v>
      </c>
      <c r="AI341" s="39"/>
      <c r="AJ341" s="39"/>
      <c r="AK341" s="39"/>
    </row>
    <row r="342" spans="1:37" ht="19.5" customHeight="1" x14ac:dyDescent="0.2">
      <c r="D342" s="50" t="s">
        <v>207</v>
      </c>
      <c r="F342" s="49">
        <v>261</v>
      </c>
      <c r="G342" s="49"/>
      <c r="H342" s="49"/>
      <c r="I342" s="49"/>
      <c r="J342" s="49">
        <v>1796</v>
      </c>
      <c r="K342" s="49">
        <v>41</v>
      </c>
      <c r="L342" s="49"/>
      <c r="M342" s="49">
        <v>1837</v>
      </c>
      <c r="N342" s="49"/>
      <c r="O342" s="49"/>
      <c r="P342" s="49"/>
      <c r="Q342" s="49">
        <v>443</v>
      </c>
      <c r="R342" s="49">
        <v>1296</v>
      </c>
      <c r="S342" s="49"/>
      <c r="T342" s="49">
        <v>1739</v>
      </c>
      <c r="U342" s="49"/>
      <c r="V342" s="49"/>
      <c r="W342" s="49"/>
      <c r="X342" s="49">
        <v>359</v>
      </c>
      <c r="Y342" s="49"/>
      <c r="Z342" s="49"/>
      <c r="AA342" s="49"/>
      <c r="AB342" s="49">
        <v>0</v>
      </c>
      <c r="AC342" s="49"/>
      <c r="AD342" s="49">
        <v>0</v>
      </c>
      <c r="AE342" s="49"/>
      <c r="AF342" s="49"/>
      <c r="AG342" s="49"/>
      <c r="AH342" s="49">
        <v>0</v>
      </c>
      <c r="AI342" s="39"/>
      <c r="AJ342" s="39"/>
      <c r="AK342" s="39"/>
    </row>
    <row r="343" spans="1:37" ht="19.5" customHeight="1" x14ac:dyDescent="0.2">
      <c r="D343" s="47" t="s">
        <v>208</v>
      </c>
      <c r="F343" s="48">
        <v>307</v>
      </c>
      <c r="G343" s="49"/>
      <c r="H343" s="49"/>
      <c r="I343" s="49"/>
      <c r="J343" s="48">
        <v>1746</v>
      </c>
      <c r="K343" s="48">
        <v>30</v>
      </c>
      <c r="L343" s="49"/>
      <c r="M343" s="48">
        <v>1776</v>
      </c>
      <c r="N343" s="49"/>
      <c r="O343" s="49"/>
      <c r="P343" s="49"/>
      <c r="Q343" s="48">
        <v>435</v>
      </c>
      <c r="R343" s="48">
        <v>1344</v>
      </c>
      <c r="S343" s="49"/>
      <c r="T343" s="48">
        <v>1779</v>
      </c>
      <c r="U343" s="49"/>
      <c r="V343" s="49"/>
      <c r="W343" s="49"/>
      <c r="X343" s="48">
        <v>301</v>
      </c>
      <c r="Y343" s="49"/>
      <c r="Z343" s="49"/>
      <c r="AA343" s="49"/>
      <c r="AB343" s="48">
        <v>0</v>
      </c>
      <c r="AC343" s="49"/>
      <c r="AD343" s="48">
        <v>3</v>
      </c>
      <c r="AE343" s="49"/>
      <c r="AF343" s="49"/>
      <c r="AG343" s="49"/>
      <c r="AH343" s="48">
        <v>0</v>
      </c>
      <c r="AI343" s="39"/>
      <c r="AJ343" s="39"/>
      <c r="AK343" s="39"/>
    </row>
    <row r="344" spans="1:37" ht="20.100000000000001" customHeight="1" x14ac:dyDescent="0.2">
      <c r="D344" s="2" t="s">
        <v>209</v>
      </c>
      <c r="F344" s="39">
        <v>507</v>
      </c>
      <c r="G344" s="39"/>
      <c r="H344" s="39"/>
      <c r="I344" s="39"/>
      <c r="J344" s="39">
        <v>1734</v>
      </c>
      <c r="K344" s="39">
        <v>51</v>
      </c>
      <c r="L344" s="39"/>
      <c r="M344" s="39">
        <v>1785</v>
      </c>
      <c r="N344" s="39"/>
      <c r="O344" s="39"/>
      <c r="P344" s="39"/>
      <c r="Q344" s="39">
        <v>434</v>
      </c>
      <c r="R344" s="39">
        <v>1451</v>
      </c>
      <c r="S344" s="39"/>
      <c r="T344" s="39">
        <v>1885</v>
      </c>
      <c r="U344" s="39"/>
      <c r="V344" s="39"/>
      <c r="W344" s="39"/>
      <c r="X344" s="39">
        <v>407</v>
      </c>
      <c r="Y344" s="39"/>
      <c r="Z344" s="39"/>
      <c r="AA344" s="39"/>
      <c r="AB344" s="39">
        <v>0</v>
      </c>
      <c r="AC344" s="39"/>
      <c r="AD344" s="39">
        <v>0</v>
      </c>
      <c r="AE344" s="39"/>
      <c r="AF344" s="39"/>
      <c r="AG344" s="39"/>
      <c r="AH344" s="39">
        <v>40</v>
      </c>
      <c r="AI344" s="39"/>
      <c r="AJ344" s="39"/>
      <c r="AK344" s="39"/>
    </row>
    <row r="345" spans="1:37" ht="19.5" customHeight="1" x14ac:dyDescent="0.2">
      <c r="D345" s="47" t="s">
        <v>210</v>
      </c>
      <c r="F345" s="48">
        <v>421</v>
      </c>
      <c r="G345" s="49"/>
      <c r="H345" s="49"/>
      <c r="I345" s="49"/>
      <c r="J345" s="48">
        <v>1728</v>
      </c>
      <c r="K345" s="48">
        <v>62</v>
      </c>
      <c r="L345" s="49"/>
      <c r="M345" s="48">
        <v>1790</v>
      </c>
      <c r="N345" s="49"/>
      <c r="O345" s="49"/>
      <c r="P345" s="49"/>
      <c r="Q345" s="48">
        <v>321</v>
      </c>
      <c r="R345" s="48">
        <v>1515</v>
      </c>
      <c r="S345" s="49"/>
      <c r="T345" s="48">
        <v>1836</v>
      </c>
      <c r="U345" s="49"/>
      <c r="V345" s="49"/>
      <c r="W345" s="49"/>
      <c r="X345" s="48">
        <v>374</v>
      </c>
      <c r="Y345" s="49"/>
      <c r="Z345" s="49"/>
      <c r="AA345" s="49"/>
      <c r="AB345" s="48">
        <v>0</v>
      </c>
      <c r="AC345" s="49"/>
      <c r="AD345" s="48">
        <v>1</v>
      </c>
      <c r="AE345" s="49"/>
      <c r="AF345" s="49"/>
      <c r="AG345" s="49"/>
      <c r="AH345" s="48">
        <v>38</v>
      </c>
      <c r="AI345" s="39"/>
      <c r="AJ345" s="39"/>
      <c r="AK345" s="39"/>
    </row>
    <row r="346" spans="1:37" ht="20.100000000000001" customHeight="1" x14ac:dyDescent="0.2">
      <c r="D346" s="2" t="s">
        <v>211</v>
      </c>
      <c r="F346" s="39">
        <v>215</v>
      </c>
      <c r="G346" s="39"/>
      <c r="H346" s="39"/>
      <c r="I346" s="39"/>
      <c r="J346" s="39">
        <v>1067</v>
      </c>
      <c r="K346" s="39">
        <v>29</v>
      </c>
      <c r="L346" s="39"/>
      <c r="M346" s="39">
        <v>1096</v>
      </c>
      <c r="N346" s="39"/>
      <c r="O346" s="39"/>
      <c r="P346" s="39"/>
      <c r="Q346" s="39">
        <v>300</v>
      </c>
      <c r="R346" s="39">
        <v>789</v>
      </c>
      <c r="S346" s="39"/>
      <c r="T346" s="39">
        <v>1089</v>
      </c>
      <c r="U346" s="39"/>
      <c r="V346" s="39"/>
      <c r="W346" s="39"/>
      <c r="X346" s="39">
        <v>218</v>
      </c>
      <c r="Y346" s="39"/>
      <c r="Z346" s="39"/>
      <c r="AA346" s="39"/>
      <c r="AB346" s="39">
        <v>0</v>
      </c>
      <c r="AC346" s="39"/>
      <c r="AD346" s="39">
        <v>4</v>
      </c>
      <c r="AE346" s="39"/>
      <c r="AF346" s="39"/>
      <c r="AG346" s="39"/>
      <c r="AH346" s="39">
        <v>0</v>
      </c>
      <c r="AI346" s="39"/>
      <c r="AJ346" s="39"/>
      <c r="AK346" s="39"/>
    </row>
    <row r="347" spans="1:37" ht="19.5" customHeight="1" x14ac:dyDescent="0.2">
      <c r="D347" s="47" t="s">
        <v>212</v>
      </c>
      <c r="F347" s="48">
        <v>105</v>
      </c>
      <c r="G347" s="49"/>
      <c r="H347" s="49"/>
      <c r="I347" s="49"/>
      <c r="J347" s="48">
        <v>552</v>
      </c>
      <c r="K347" s="48">
        <v>44</v>
      </c>
      <c r="L347" s="49"/>
      <c r="M347" s="48">
        <v>596</v>
      </c>
      <c r="N347" s="49"/>
      <c r="O347" s="49"/>
      <c r="P347" s="49"/>
      <c r="Q347" s="48">
        <v>142</v>
      </c>
      <c r="R347" s="48">
        <v>455</v>
      </c>
      <c r="S347" s="49"/>
      <c r="T347" s="48">
        <v>597</v>
      </c>
      <c r="U347" s="49"/>
      <c r="V347" s="49"/>
      <c r="W347" s="49"/>
      <c r="X347" s="48">
        <v>103</v>
      </c>
      <c r="Y347" s="49"/>
      <c r="Z347" s="49"/>
      <c r="AA347" s="49"/>
      <c r="AB347" s="48">
        <v>0</v>
      </c>
      <c r="AC347" s="49"/>
      <c r="AD347" s="48">
        <v>1</v>
      </c>
      <c r="AE347" s="49"/>
      <c r="AF347" s="49"/>
      <c r="AG347" s="49"/>
      <c r="AH347" s="48">
        <v>0</v>
      </c>
      <c r="AI347" s="39"/>
      <c r="AJ347" s="39"/>
      <c r="AK347" s="39"/>
    </row>
    <row r="348" spans="1:37" ht="20.100000000000001" customHeight="1" x14ac:dyDescent="0.2">
      <c r="D348" s="50" t="s">
        <v>213</v>
      </c>
      <c r="F348" s="39">
        <v>154</v>
      </c>
      <c r="G348" s="39"/>
      <c r="H348" s="39"/>
      <c r="I348" s="39"/>
      <c r="J348" s="39">
        <v>547</v>
      </c>
      <c r="K348" s="39">
        <v>12</v>
      </c>
      <c r="L348" s="39"/>
      <c r="M348" s="39">
        <v>559</v>
      </c>
      <c r="N348" s="39"/>
      <c r="O348" s="39"/>
      <c r="P348" s="39"/>
      <c r="Q348" s="39">
        <v>140</v>
      </c>
      <c r="R348" s="39">
        <v>450</v>
      </c>
      <c r="S348" s="39"/>
      <c r="T348" s="39">
        <v>590</v>
      </c>
      <c r="U348" s="39"/>
      <c r="V348" s="39"/>
      <c r="W348" s="39"/>
      <c r="X348" s="39">
        <v>121</v>
      </c>
      <c r="Y348" s="39"/>
      <c r="Z348" s="39"/>
      <c r="AA348" s="39"/>
      <c r="AB348" s="39">
        <v>0</v>
      </c>
      <c r="AC348" s="39"/>
      <c r="AD348" s="39">
        <v>2</v>
      </c>
      <c r="AE348" s="39"/>
      <c r="AF348" s="39"/>
      <c r="AG348" s="39"/>
      <c r="AH348" s="39">
        <v>0</v>
      </c>
      <c r="AI348" s="39"/>
      <c r="AJ348" s="39"/>
      <c r="AK348" s="39"/>
    </row>
    <row r="349" spans="1:37" ht="20.100000000000001" customHeight="1" x14ac:dyDescent="0.2"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</row>
    <row r="350" spans="1:37" s="1" customFormat="1" ht="20.100000000000001" customHeight="1" x14ac:dyDescent="0.25">
      <c r="A350" s="3"/>
      <c r="B350" s="6"/>
      <c r="C350" s="51" t="s">
        <v>159</v>
      </c>
      <c r="D350" s="52"/>
      <c r="E350" s="5"/>
      <c r="F350" s="53">
        <v>3602</v>
      </c>
      <c r="G350" s="54"/>
      <c r="H350" s="54"/>
      <c r="I350" s="54"/>
      <c r="J350" s="53">
        <v>16353</v>
      </c>
      <c r="K350" s="53">
        <v>454</v>
      </c>
      <c r="L350" s="54"/>
      <c r="M350" s="53">
        <v>16807</v>
      </c>
      <c r="N350" s="54"/>
      <c r="O350" s="54"/>
      <c r="P350" s="54"/>
      <c r="Q350" s="53">
        <v>3794</v>
      </c>
      <c r="R350" s="53">
        <v>13168</v>
      </c>
      <c r="S350" s="54"/>
      <c r="T350" s="53">
        <v>16962</v>
      </c>
      <c r="U350" s="54"/>
      <c r="V350" s="54"/>
      <c r="W350" s="54"/>
      <c r="X350" s="53">
        <v>3424</v>
      </c>
      <c r="Y350" s="54"/>
      <c r="Z350" s="54"/>
      <c r="AA350" s="54"/>
      <c r="AB350" s="53">
        <v>0</v>
      </c>
      <c r="AC350" s="54"/>
      <c r="AD350" s="53">
        <v>23</v>
      </c>
      <c r="AE350" s="54"/>
      <c r="AF350" s="54"/>
      <c r="AG350" s="54"/>
      <c r="AH350" s="53">
        <v>742</v>
      </c>
      <c r="AI350" s="39"/>
      <c r="AJ350" s="39"/>
      <c r="AK350" s="39"/>
    </row>
    <row r="351" spans="1:37" s="1" customFormat="1" ht="20.100000000000001" customHeight="1" x14ac:dyDescent="0.2">
      <c r="A351" s="3"/>
      <c r="B351" s="6"/>
      <c r="C351" s="3"/>
      <c r="D351" s="3"/>
      <c r="E351" s="5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39"/>
      <c r="AJ351" s="39"/>
      <c r="AK351" s="39"/>
    </row>
    <row r="352" spans="1:37" s="1" customFormat="1" ht="20.100000000000001" customHeight="1" x14ac:dyDescent="0.25">
      <c r="A352" s="3"/>
      <c r="B352" s="57" t="s">
        <v>214</v>
      </c>
      <c r="C352" s="58"/>
      <c r="D352" s="58"/>
      <c r="E352" s="5"/>
      <c r="F352" s="59">
        <v>3602</v>
      </c>
      <c r="G352" s="54"/>
      <c r="H352" s="54"/>
      <c r="I352" s="54"/>
      <c r="J352" s="59">
        <v>16353</v>
      </c>
      <c r="K352" s="59">
        <v>454</v>
      </c>
      <c r="L352" s="54"/>
      <c r="M352" s="59">
        <v>16807</v>
      </c>
      <c r="N352" s="54"/>
      <c r="O352" s="54"/>
      <c r="P352" s="54"/>
      <c r="Q352" s="59">
        <v>3794</v>
      </c>
      <c r="R352" s="59">
        <v>13168</v>
      </c>
      <c r="S352" s="54"/>
      <c r="T352" s="59">
        <v>16962</v>
      </c>
      <c r="U352" s="54"/>
      <c r="V352" s="54"/>
      <c r="W352" s="54"/>
      <c r="X352" s="59">
        <v>3424</v>
      </c>
      <c r="Y352" s="54"/>
      <c r="Z352" s="54"/>
      <c r="AA352" s="54"/>
      <c r="AB352" s="59">
        <v>0</v>
      </c>
      <c r="AC352" s="54"/>
      <c r="AD352" s="59">
        <v>23</v>
      </c>
      <c r="AE352" s="54"/>
      <c r="AF352" s="54"/>
      <c r="AG352" s="54"/>
      <c r="AH352" s="59">
        <v>742</v>
      </c>
      <c r="AI352" s="39"/>
      <c r="AJ352" s="39"/>
      <c r="AK352" s="39"/>
    </row>
    <row r="353" spans="1:37" ht="20.100000000000001" customHeight="1" x14ac:dyDescent="0.2"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</row>
    <row r="354" spans="1:37" ht="20.100000000000001" customHeight="1" x14ac:dyDescent="0.2">
      <c r="B354" s="6" t="s">
        <v>215</v>
      </c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</row>
    <row r="355" spans="1:37" ht="20.100000000000001" customHeight="1" x14ac:dyDescent="0.2">
      <c r="C355" s="3" t="s">
        <v>154</v>
      </c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</row>
    <row r="356" spans="1:37" ht="20.100000000000001" customHeight="1" x14ac:dyDescent="0.2">
      <c r="D356" s="2" t="s">
        <v>216</v>
      </c>
      <c r="F356" s="39">
        <v>295</v>
      </c>
      <c r="G356" s="39"/>
      <c r="H356" s="39"/>
      <c r="I356" s="39"/>
      <c r="J356" s="39">
        <v>1336</v>
      </c>
      <c r="K356" s="39">
        <v>30</v>
      </c>
      <c r="L356" s="39"/>
      <c r="M356" s="39">
        <v>1366</v>
      </c>
      <c r="N356" s="39"/>
      <c r="O356" s="39"/>
      <c r="P356" s="39"/>
      <c r="Q356" s="39">
        <v>322</v>
      </c>
      <c r="R356" s="39">
        <v>1154</v>
      </c>
      <c r="S356" s="39"/>
      <c r="T356" s="39">
        <v>1476</v>
      </c>
      <c r="U356" s="39"/>
      <c r="V356" s="39"/>
      <c r="W356" s="39"/>
      <c r="X356" s="39">
        <v>176</v>
      </c>
      <c r="Y356" s="39"/>
      <c r="Z356" s="39"/>
      <c r="AA356" s="39"/>
      <c r="AB356" s="39">
        <v>0</v>
      </c>
      <c r="AC356" s="39"/>
      <c r="AD356" s="39">
        <v>9</v>
      </c>
      <c r="AE356" s="39"/>
      <c r="AF356" s="39"/>
      <c r="AG356" s="39"/>
      <c r="AH356" s="39">
        <v>0</v>
      </c>
      <c r="AI356" s="39"/>
      <c r="AJ356" s="39"/>
      <c r="AK356" s="39"/>
    </row>
    <row r="357" spans="1:37" ht="19.5" customHeight="1" x14ac:dyDescent="0.2">
      <c r="D357" s="47" t="s">
        <v>217</v>
      </c>
      <c r="F357" s="48">
        <v>384</v>
      </c>
      <c r="G357" s="49"/>
      <c r="H357" s="49"/>
      <c r="I357" s="49"/>
      <c r="J357" s="48">
        <v>1377</v>
      </c>
      <c r="K357" s="48">
        <v>35</v>
      </c>
      <c r="L357" s="49"/>
      <c r="M357" s="48">
        <v>1412</v>
      </c>
      <c r="N357" s="49"/>
      <c r="O357" s="49"/>
      <c r="P357" s="49"/>
      <c r="Q357" s="48">
        <v>378</v>
      </c>
      <c r="R357" s="48">
        <v>1181</v>
      </c>
      <c r="S357" s="49"/>
      <c r="T357" s="48">
        <v>1559</v>
      </c>
      <c r="U357" s="49"/>
      <c r="V357" s="49"/>
      <c r="W357" s="49"/>
      <c r="X357" s="48">
        <v>237</v>
      </c>
      <c r="Y357" s="49"/>
      <c r="Z357" s="49"/>
      <c r="AA357" s="49"/>
      <c r="AB357" s="48">
        <v>0</v>
      </c>
      <c r="AC357" s="49"/>
      <c r="AD357" s="48">
        <v>0</v>
      </c>
      <c r="AE357" s="49"/>
      <c r="AF357" s="49"/>
      <c r="AG357" s="49"/>
      <c r="AH357" s="48">
        <v>304</v>
      </c>
      <c r="AI357" s="39"/>
      <c r="AJ357" s="39"/>
      <c r="AK357" s="39"/>
    </row>
    <row r="358" spans="1:37" ht="20.100000000000001" customHeight="1" x14ac:dyDescent="0.2">
      <c r="D358" s="2" t="s">
        <v>218</v>
      </c>
      <c r="F358" s="39">
        <v>266</v>
      </c>
      <c r="G358" s="39"/>
      <c r="H358" s="39"/>
      <c r="I358" s="39"/>
      <c r="J358" s="39">
        <v>1330</v>
      </c>
      <c r="K358" s="39">
        <v>44</v>
      </c>
      <c r="L358" s="39"/>
      <c r="M358" s="39">
        <v>1374</v>
      </c>
      <c r="N358" s="39"/>
      <c r="O358" s="39"/>
      <c r="P358" s="39"/>
      <c r="Q358" s="39">
        <v>371</v>
      </c>
      <c r="R358" s="39">
        <v>1108</v>
      </c>
      <c r="S358" s="39"/>
      <c r="T358" s="39">
        <v>1479</v>
      </c>
      <c r="U358" s="39"/>
      <c r="V358" s="39"/>
      <c r="W358" s="39"/>
      <c r="X358" s="39">
        <v>159</v>
      </c>
      <c r="Y358" s="39"/>
      <c r="Z358" s="39"/>
      <c r="AA358" s="39"/>
      <c r="AB358" s="39">
        <v>0</v>
      </c>
      <c r="AC358" s="39"/>
      <c r="AD358" s="39">
        <v>2</v>
      </c>
      <c r="AE358" s="39"/>
      <c r="AF358" s="39"/>
      <c r="AG358" s="39"/>
      <c r="AH358" s="39">
        <v>0</v>
      </c>
      <c r="AI358" s="39"/>
      <c r="AJ358" s="39"/>
      <c r="AK358" s="39"/>
    </row>
    <row r="359" spans="1:37" ht="19.5" customHeight="1" x14ac:dyDescent="0.2">
      <c r="D359" s="47" t="s">
        <v>219</v>
      </c>
      <c r="F359" s="48">
        <v>284</v>
      </c>
      <c r="G359" s="49"/>
      <c r="H359" s="49"/>
      <c r="I359" s="49"/>
      <c r="J359" s="48">
        <v>1351</v>
      </c>
      <c r="K359" s="48">
        <v>46</v>
      </c>
      <c r="L359" s="49"/>
      <c r="M359" s="48">
        <v>1397</v>
      </c>
      <c r="N359" s="49"/>
      <c r="O359" s="49"/>
      <c r="P359" s="49"/>
      <c r="Q359" s="48">
        <v>328</v>
      </c>
      <c r="R359" s="48">
        <v>1156</v>
      </c>
      <c r="S359" s="49"/>
      <c r="T359" s="48">
        <v>1484</v>
      </c>
      <c r="U359" s="49"/>
      <c r="V359" s="49"/>
      <c r="W359" s="49"/>
      <c r="X359" s="48">
        <v>187</v>
      </c>
      <c r="Y359" s="49"/>
      <c r="Z359" s="49"/>
      <c r="AA359" s="49"/>
      <c r="AB359" s="48">
        <v>0</v>
      </c>
      <c r="AC359" s="49"/>
      <c r="AD359" s="48">
        <v>10</v>
      </c>
      <c r="AE359" s="49"/>
      <c r="AF359" s="49"/>
      <c r="AG359" s="49"/>
      <c r="AH359" s="48">
        <v>0</v>
      </c>
      <c r="AI359" s="39"/>
      <c r="AJ359" s="39"/>
      <c r="AK359" s="39"/>
    </row>
    <row r="360" spans="1:37" ht="20.100000000000001" customHeight="1" x14ac:dyDescent="0.2">
      <c r="D360" s="2" t="s">
        <v>114</v>
      </c>
      <c r="F360" s="39">
        <v>114</v>
      </c>
      <c r="G360" s="39"/>
      <c r="H360" s="39"/>
      <c r="I360" s="39"/>
      <c r="J360" s="39">
        <v>497</v>
      </c>
      <c r="K360" s="39">
        <v>19</v>
      </c>
      <c r="L360" s="39"/>
      <c r="M360" s="39">
        <v>516</v>
      </c>
      <c r="N360" s="39"/>
      <c r="O360" s="39"/>
      <c r="P360" s="39"/>
      <c r="Q360" s="39">
        <v>138</v>
      </c>
      <c r="R360" s="39">
        <v>397</v>
      </c>
      <c r="S360" s="39"/>
      <c r="T360" s="39">
        <v>535</v>
      </c>
      <c r="U360" s="39"/>
      <c r="V360" s="39"/>
      <c r="W360" s="39"/>
      <c r="X360" s="39">
        <v>93</v>
      </c>
      <c r="Y360" s="39"/>
      <c r="Z360" s="39"/>
      <c r="AA360" s="39"/>
      <c r="AB360" s="39">
        <v>0</v>
      </c>
      <c r="AC360" s="39"/>
      <c r="AD360" s="39">
        <v>2</v>
      </c>
      <c r="AE360" s="39"/>
      <c r="AF360" s="39"/>
      <c r="AG360" s="39"/>
      <c r="AH360" s="39">
        <v>0</v>
      </c>
      <c r="AI360" s="39"/>
      <c r="AJ360" s="39"/>
      <c r="AK360" s="39"/>
    </row>
    <row r="361" spans="1:37" ht="19.5" customHeight="1" x14ac:dyDescent="0.2">
      <c r="D361" s="47" t="s">
        <v>220</v>
      </c>
      <c r="F361" s="48">
        <v>379</v>
      </c>
      <c r="G361" s="49"/>
      <c r="H361" s="49"/>
      <c r="I361" s="49"/>
      <c r="J361" s="48">
        <v>1375</v>
      </c>
      <c r="K361" s="48">
        <v>37</v>
      </c>
      <c r="L361" s="49"/>
      <c r="M361" s="48">
        <v>1412</v>
      </c>
      <c r="N361" s="49"/>
      <c r="O361" s="49"/>
      <c r="P361" s="49"/>
      <c r="Q361" s="48">
        <f xml:space="preserve"> 456 + 9</f>
        <v>465</v>
      </c>
      <c r="R361" s="48">
        <v>1153</v>
      </c>
      <c r="S361" s="49"/>
      <c r="T361" s="48">
        <v>1618</v>
      </c>
      <c r="U361" s="49"/>
      <c r="V361" s="49"/>
      <c r="W361" s="49"/>
      <c r="X361" s="48">
        <v>173</v>
      </c>
      <c r="Y361" s="49"/>
      <c r="Z361" s="49"/>
      <c r="AA361" s="49"/>
      <c r="AB361" s="48">
        <v>0</v>
      </c>
      <c r="AC361" s="49"/>
      <c r="AD361" s="48">
        <v>0</v>
      </c>
      <c r="AE361" s="49"/>
      <c r="AF361" s="49"/>
      <c r="AG361" s="49"/>
      <c r="AH361" s="48">
        <v>208</v>
      </c>
      <c r="AI361" s="39"/>
      <c r="AJ361" s="39"/>
      <c r="AK361" s="39"/>
    </row>
    <row r="362" spans="1:37" ht="20.100000000000001" customHeight="1" x14ac:dyDescent="0.2">
      <c r="D362" s="50" t="s">
        <v>116</v>
      </c>
      <c r="F362" s="49">
        <v>113</v>
      </c>
      <c r="G362" s="49"/>
      <c r="H362" s="49"/>
      <c r="I362" s="49"/>
      <c r="J362" s="49">
        <v>497</v>
      </c>
      <c r="K362" s="49">
        <v>28</v>
      </c>
      <c r="L362" s="49"/>
      <c r="M362" s="49">
        <v>525</v>
      </c>
      <c r="N362" s="49"/>
      <c r="O362" s="49"/>
      <c r="P362" s="49"/>
      <c r="Q362" s="49">
        <v>152</v>
      </c>
      <c r="R362" s="49">
        <v>391</v>
      </c>
      <c r="S362" s="49"/>
      <c r="T362" s="49">
        <v>543</v>
      </c>
      <c r="U362" s="49"/>
      <c r="V362" s="49"/>
      <c r="W362" s="49"/>
      <c r="X362" s="49">
        <v>95</v>
      </c>
      <c r="Y362" s="49"/>
      <c r="Z362" s="49"/>
      <c r="AA362" s="49"/>
      <c r="AB362" s="49">
        <v>0</v>
      </c>
      <c r="AC362" s="49"/>
      <c r="AD362" s="49">
        <v>0</v>
      </c>
      <c r="AE362" s="49"/>
      <c r="AF362" s="49"/>
      <c r="AG362" s="49"/>
      <c r="AH362" s="49">
        <v>0</v>
      </c>
      <c r="AI362" s="39"/>
      <c r="AJ362" s="39"/>
      <c r="AK362" s="39"/>
    </row>
    <row r="363" spans="1:37" ht="20.100000000000001" customHeight="1" x14ac:dyDescent="0.2">
      <c r="D363" s="47" t="s">
        <v>221</v>
      </c>
      <c r="F363" s="48">
        <v>0</v>
      </c>
      <c r="G363" s="49"/>
      <c r="H363" s="49"/>
      <c r="I363" s="49"/>
      <c r="J363" s="48">
        <v>1295</v>
      </c>
      <c r="K363" s="48">
        <v>20</v>
      </c>
      <c r="L363" s="49"/>
      <c r="M363" s="48">
        <v>1315</v>
      </c>
      <c r="N363" s="49"/>
      <c r="O363" s="49"/>
      <c r="P363" s="49"/>
      <c r="Q363" s="48">
        <v>325</v>
      </c>
      <c r="R363" s="48">
        <v>807</v>
      </c>
      <c r="S363" s="49"/>
      <c r="T363" s="48">
        <v>1132</v>
      </c>
      <c r="U363" s="49"/>
      <c r="V363" s="49"/>
      <c r="W363" s="49"/>
      <c r="X363" s="48">
        <v>183</v>
      </c>
      <c r="Y363" s="49"/>
      <c r="Z363" s="49"/>
      <c r="AA363" s="49"/>
      <c r="AB363" s="48">
        <v>0</v>
      </c>
      <c r="AC363" s="49"/>
      <c r="AD363" s="48">
        <v>0</v>
      </c>
      <c r="AE363" s="49"/>
      <c r="AF363" s="49"/>
      <c r="AG363" s="49"/>
      <c r="AH363" s="48">
        <v>0</v>
      </c>
      <c r="AI363" s="39"/>
      <c r="AJ363" s="39"/>
      <c r="AK363" s="39"/>
    </row>
    <row r="364" spans="1:37" ht="20.100000000000001" customHeight="1" x14ac:dyDescent="0.2"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</row>
    <row r="365" spans="1:37" s="1" customFormat="1" ht="20.100000000000001" customHeight="1" x14ac:dyDescent="0.25">
      <c r="A365" s="3"/>
      <c r="B365" s="6"/>
      <c r="C365" s="51" t="s">
        <v>159</v>
      </c>
      <c r="D365" s="52"/>
      <c r="E365" s="5"/>
      <c r="F365" s="53">
        <v>1835</v>
      </c>
      <c r="G365" s="54"/>
      <c r="H365" s="54"/>
      <c r="I365" s="54"/>
      <c r="J365" s="53">
        <v>9058</v>
      </c>
      <c r="K365" s="53">
        <v>259</v>
      </c>
      <c r="L365" s="54"/>
      <c r="M365" s="53">
        <v>9317</v>
      </c>
      <c r="N365" s="54"/>
      <c r="O365" s="54"/>
      <c r="P365" s="54"/>
      <c r="Q365" s="53">
        <f xml:space="preserve"> 2470 + 9</f>
        <v>2479</v>
      </c>
      <c r="R365" s="53">
        <v>7347</v>
      </c>
      <c r="S365" s="54"/>
      <c r="T365" s="53">
        <v>9826</v>
      </c>
      <c r="U365" s="54"/>
      <c r="V365" s="54"/>
      <c r="W365" s="54"/>
      <c r="X365" s="53">
        <v>1303</v>
      </c>
      <c r="Y365" s="54"/>
      <c r="Z365" s="54"/>
      <c r="AA365" s="54"/>
      <c r="AB365" s="53">
        <v>0</v>
      </c>
      <c r="AC365" s="54"/>
      <c r="AD365" s="53">
        <v>23</v>
      </c>
      <c r="AE365" s="54"/>
      <c r="AF365" s="54"/>
      <c r="AG365" s="54"/>
      <c r="AH365" s="53">
        <v>512</v>
      </c>
      <c r="AI365" s="39"/>
      <c r="AJ365" s="39"/>
      <c r="AK365" s="39"/>
    </row>
    <row r="366" spans="1:37" s="1" customFormat="1" ht="20.100000000000001" customHeight="1" x14ac:dyDescent="0.2">
      <c r="A366" s="3"/>
      <c r="B366" s="6"/>
      <c r="C366" s="3"/>
      <c r="D366" s="3"/>
      <c r="E366" s="5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39"/>
      <c r="AJ366" s="39"/>
      <c r="AK366" s="39"/>
    </row>
    <row r="367" spans="1:37" s="1" customFormat="1" ht="20.100000000000001" customHeight="1" x14ac:dyDescent="0.25">
      <c r="A367" s="3"/>
      <c r="B367" s="57" t="s">
        <v>222</v>
      </c>
      <c r="C367" s="58"/>
      <c r="D367" s="58"/>
      <c r="E367" s="5"/>
      <c r="F367" s="59">
        <v>1835</v>
      </c>
      <c r="G367" s="54"/>
      <c r="H367" s="54"/>
      <c r="I367" s="54"/>
      <c r="J367" s="59">
        <v>9058</v>
      </c>
      <c r="K367" s="59">
        <v>259</v>
      </c>
      <c r="L367" s="54"/>
      <c r="M367" s="59">
        <v>9317</v>
      </c>
      <c r="N367" s="54"/>
      <c r="O367" s="54"/>
      <c r="P367" s="54"/>
      <c r="Q367" s="59">
        <f xml:space="preserve"> 2470 + 9</f>
        <v>2479</v>
      </c>
      <c r="R367" s="59">
        <v>7347</v>
      </c>
      <c r="S367" s="54"/>
      <c r="T367" s="59">
        <v>9826</v>
      </c>
      <c r="U367" s="54"/>
      <c r="V367" s="54"/>
      <c r="W367" s="54"/>
      <c r="X367" s="59">
        <v>1303</v>
      </c>
      <c r="Y367" s="54"/>
      <c r="Z367" s="54"/>
      <c r="AA367" s="54"/>
      <c r="AB367" s="59">
        <v>0</v>
      </c>
      <c r="AC367" s="54"/>
      <c r="AD367" s="59">
        <v>23</v>
      </c>
      <c r="AE367" s="54"/>
      <c r="AF367" s="54"/>
      <c r="AG367" s="54"/>
      <c r="AH367" s="59">
        <v>512</v>
      </c>
      <c r="AI367" s="39"/>
      <c r="AJ367" s="39"/>
      <c r="AK367" s="39"/>
    </row>
    <row r="368" spans="1:37" ht="20.100000000000001" customHeight="1" x14ac:dyDescent="0.2"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</row>
    <row r="369" spans="1:37" ht="20.100000000000001" customHeight="1" x14ac:dyDescent="0.2">
      <c r="B369" s="6" t="s">
        <v>223</v>
      </c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</row>
    <row r="370" spans="1:37" ht="20.100000000000001" customHeight="1" x14ac:dyDescent="0.2">
      <c r="C370" s="3" t="s">
        <v>154</v>
      </c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</row>
    <row r="371" spans="1:37" ht="20.100000000000001" customHeight="1" x14ac:dyDescent="0.2">
      <c r="D371" s="2" t="s">
        <v>224</v>
      </c>
      <c r="F371" s="39">
        <v>325</v>
      </c>
      <c r="G371" s="39"/>
      <c r="H371" s="39"/>
      <c r="I371" s="39"/>
      <c r="J371" s="39">
        <v>1981</v>
      </c>
      <c r="K371" s="39">
        <v>90</v>
      </c>
      <c r="L371" s="39"/>
      <c r="M371" s="39">
        <v>2071</v>
      </c>
      <c r="N371" s="39"/>
      <c r="O371" s="39"/>
      <c r="P371" s="39"/>
      <c r="Q371" s="39">
        <v>451</v>
      </c>
      <c r="R371" s="39">
        <v>1651</v>
      </c>
      <c r="S371" s="39"/>
      <c r="T371" s="39">
        <v>2102</v>
      </c>
      <c r="U371" s="39"/>
      <c r="V371" s="39"/>
      <c r="W371" s="39"/>
      <c r="X371" s="39">
        <v>293</v>
      </c>
      <c r="Y371" s="39"/>
      <c r="Z371" s="39"/>
      <c r="AA371" s="39"/>
      <c r="AB371" s="39">
        <v>0</v>
      </c>
      <c r="AC371" s="39"/>
      <c r="AD371" s="39">
        <v>1</v>
      </c>
      <c r="AE371" s="39"/>
      <c r="AF371" s="39"/>
      <c r="AG371" s="39"/>
      <c r="AH371" s="39">
        <v>0</v>
      </c>
      <c r="AI371" s="39"/>
      <c r="AJ371" s="39"/>
      <c r="AK371" s="39"/>
    </row>
    <row r="372" spans="1:37" ht="19.5" customHeight="1" x14ac:dyDescent="0.2">
      <c r="D372" s="47" t="s">
        <v>225</v>
      </c>
      <c r="F372" s="48">
        <v>144</v>
      </c>
      <c r="G372" s="49"/>
      <c r="H372" s="49"/>
      <c r="I372" s="49"/>
      <c r="J372" s="48">
        <v>1978</v>
      </c>
      <c r="K372" s="48">
        <v>124</v>
      </c>
      <c r="L372" s="49"/>
      <c r="M372" s="48">
        <v>2102</v>
      </c>
      <c r="N372" s="49"/>
      <c r="O372" s="49"/>
      <c r="P372" s="49"/>
      <c r="Q372" s="48">
        <v>664</v>
      </c>
      <c r="R372" s="48">
        <v>1377</v>
      </c>
      <c r="S372" s="49"/>
      <c r="T372" s="48">
        <v>2041</v>
      </c>
      <c r="U372" s="49"/>
      <c r="V372" s="49"/>
      <c r="W372" s="49"/>
      <c r="X372" s="48">
        <v>205</v>
      </c>
      <c r="Y372" s="49"/>
      <c r="Z372" s="49"/>
      <c r="AA372" s="49"/>
      <c r="AB372" s="48">
        <v>0</v>
      </c>
      <c r="AC372" s="49"/>
      <c r="AD372" s="48">
        <v>0</v>
      </c>
      <c r="AE372" s="49"/>
      <c r="AF372" s="49"/>
      <c r="AG372" s="49"/>
      <c r="AH372" s="48">
        <v>1</v>
      </c>
      <c r="AI372" s="39"/>
      <c r="AJ372" s="39"/>
      <c r="AK372" s="39"/>
    </row>
    <row r="373" spans="1:37" ht="20.100000000000001" customHeight="1" x14ac:dyDescent="0.2">
      <c r="D373" s="2" t="s">
        <v>226</v>
      </c>
      <c r="F373" s="39">
        <v>300</v>
      </c>
      <c r="G373" s="39"/>
      <c r="H373" s="39"/>
      <c r="I373" s="39"/>
      <c r="J373" s="39">
        <v>1971</v>
      </c>
      <c r="K373" s="39">
        <v>79</v>
      </c>
      <c r="L373" s="39"/>
      <c r="M373" s="39">
        <v>2050</v>
      </c>
      <c r="N373" s="39"/>
      <c r="O373" s="39"/>
      <c r="P373" s="39"/>
      <c r="Q373" s="39">
        <v>279</v>
      </c>
      <c r="R373" s="39">
        <v>1629</v>
      </c>
      <c r="S373" s="39"/>
      <c r="T373" s="39">
        <v>1908</v>
      </c>
      <c r="U373" s="39"/>
      <c r="V373" s="39"/>
      <c r="W373" s="39"/>
      <c r="X373" s="39">
        <v>440</v>
      </c>
      <c r="Y373" s="39"/>
      <c r="Z373" s="39"/>
      <c r="AA373" s="39"/>
      <c r="AB373" s="39">
        <v>0</v>
      </c>
      <c r="AC373" s="39"/>
      <c r="AD373" s="39">
        <v>2</v>
      </c>
      <c r="AE373" s="39"/>
      <c r="AF373" s="39"/>
      <c r="AG373" s="39"/>
      <c r="AH373" s="39">
        <v>604</v>
      </c>
      <c r="AI373" s="39"/>
      <c r="AJ373" s="39"/>
      <c r="AK373" s="39"/>
    </row>
    <row r="374" spans="1:37" ht="19.5" customHeight="1" x14ac:dyDescent="0.2">
      <c r="D374" s="47" t="s">
        <v>227</v>
      </c>
      <c r="F374" s="48">
        <v>243</v>
      </c>
      <c r="G374" s="49"/>
      <c r="H374" s="49"/>
      <c r="I374" s="49"/>
      <c r="J374" s="48">
        <v>1982</v>
      </c>
      <c r="K374" s="48">
        <v>93</v>
      </c>
      <c r="L374" s="49"/>
      <c r="M374" s="48">
        <v>2075</v>
      </c>
      <c r="N374" s="49"/>
      <c r="O374" s="49"/>
      <c r="P374" s="49"/>
      <c r="Q374" s="48">
        <v>493</v>
      </c>
      <c r="R374" s="48">
        <v>1523</v>
      </c>
      <c r="S374" s="49"/>
      <c r="T374" s="48">
        <v>2016</v>
      </c>
      <c r="U374" s="49"/>
      <c r="V374" s="49"/>
      <c r="W374" s="49"/>
      <c r="X374" s="48">
        <v>302</v>
      </c>
      <c r="Y374" s="49"/>
      <c r="Z374" s="49"/>
      <c r="AA374" s="49"/>
      <c r="AB374" s="48">
        <v>0</v>
      </c>
      <c r="AC374" s="49"/>
      <c r="AD374" s="48">
        <v>0</v>
      </c>
      <c r="AE374" s="49"/>
      <c r="AF374" s="49"/>
      <c r="AG374" s="49"/>
      <c r="AH374" s="48">
        <v>0</v>
      </c>
      <c r="AI374" s="39"/>
      <c r="AJ374" s="39"/>
      <c r="AK374" s="39"/>
    </row>
    <row r="375" spans="1:37" ht="20.100000000000001" customHeight="1" x14ac:dyDescent="0.2">
      <c r="D375" s="50" t="s">
        <v>228</v>
      </c>
      <c r="F375" s="49">
        <v>278</v>
      </c>
      <c r="G375" s="49"/>
      <c r="H375" s="49"/>
      <c r="I375" s="49"/>
      <c r="J375" s="49">
        <v>1983</v>
      </c>
      <c r="K375" s="49">
        <v>66</v>
      </c>
      <c r="L375" s="49"/>
      <c r="M375" s="49">
        <v>2049</v>
      </c>
      <c r="N375" s="49"/>
      <c r="O375" s="49"/>
      <c r="P375" s="49"/>
      <c r="Q375" s="49">
        <v>516</v>
      </c>
      <c r="R375" s="49">
        <v>1497</v>
      </c>
      <c r="S375" s="49"/>
      <c r="T375" s="49">
        <v>2013</v>
      </c>
      <c r="U375" s="49"/>
      <c r="V375" s="49"/>
      <c r="W375" s="49"/>
      <c r="X375" s="49">
        <v>314</v>
      </c>
      <c r="Y375" s="49"/>
      <c r="Z375" s="49"/>
      <c r="AA375" s="49"/>
      <c r="AB375" s="49">
        <v>0</v>
      </c>
      <c r="AC375" s="49"/>
      <c r="AD375" s="49">
        <v>0</v>
      </c>
      <c r="AE375" s="49"/>
      <c r="AF375" s="49"/>
      <c r="AG375" s="49"/>
      <c r="AH375" s="49">
        <v>0</v>
      </c>
      <c r="AI375" s="39"/>
      <c r="AJ375" s="39"/>
      <c r="AK375" s="39"/>
    </row>
    <row r="376" spans="1:37" ht="19.5" customHeight="1" x14ac:dyDescent="0.2">
      <c r="D376" s="47" t="s">
        <v>229</v>
      </c>
      <c r="F376" s="48">
        <v>197</v>
      </c>
      <c r="G376" s="49"/>
      <c r="H376" s="49"/>
      <c r="I376" s="49"/>
      <c r="J376" s="48">
        <v>2004</v>
      </c>
      <c r="K376" s="48">
        <v>153</v>
      </c>
      <c r="L376" s="49"/>
      <c r="M376" s="48">
        <v>2157</v>
      </c>
      <c r="N376" s="49"/>
      <c r="O376" s="49"/>
      <c r="P376" s="49"/>
      <c r="Q376" s="48">
        <v>683</v>
      </c>
      <c r="R376" s="48">
        <v>1452</v>
      </c>
      <c r="S376" s="49"/>
      <c r="T376" s="48">
        <v>2135</v>
      </c>
      <c r="U376" s="49"/>
      <c r="V376" s="49"/>
      <c r="W376" s="49"/>
      <c r="X376" s="48">
        <v>213</v>
      </c>
      <c r="Y376" s="49"/>
      <c r="Z376" s="49"/>
      <c r="AA376" s="49"/>
      <c r="AB376" s="48">
        <v>0</v>
      </c>
      <c r="AC376" s="49"/>
      <c r="AD376" s="48">
        <v>6</v>
      </c>
      <c r="AE376" s="49"/>
      <c r="AF376" s="49"/>
      <c r="AG376" s="49"/>
      <c r="AH376" s="48">
        <v>0</v>
      </c>
      <c r="AI376" s="39"/>
      <c r="AJ376" s="39"/>
      <c r="AK376" s="39"/>
    </row>
    <row r="377" spans="1:37" ht="20.100000000000001" customHeight="1" x14ac:dyDescent="0.2">
      <c r="D377" s="2" t="s">
        <v>230</v>
      </c>
      <c r="F377" s="39">
        <v>345</v>
      </c>
      <c r="G377" s="39"/>
      <c r="H377" s="39"/>
      <c r="I377" s="39"/>
      <c r="J377" s="39">
        <v>1900</v>
      </c>
      <c r="K377" s="39">
        <v>28</v>
      </c>
      <c r="L377" s="39"/>
      <c r="M377" s="39">
        <v>1928</v>
      </c>
      <c r="N377" s="39"/>
      <c r="O377" s="39"/>
      <c r="P377" s="39"/>
      <c r="Q377" s="39">
        <v>384</v>
      </c>
      <c r="R377" s="39">
        <v>1617</v>
      </c>
      <c r="S377" s="39"/>
      <c r="T377" s="39">
        <v>2001</v>
      </c>
      <c r="U377" s="39"/>
      <c r="V377" s="39"/>
      <c r="W377" s="39"/>
      <c r="X377" s="39">
        <v>272</v>
      </c>
      <c r="Y377" s="39"/>
      <c r="Z377" s="39"/>
      <c r="AA377" s="39"/>
      <c r="AB377" s="39">
        <v>0</v>
      </c>
      <c r="AC377" s="39"/>
      <c r="AD377" s="39">
        <v>0</v>
      </c>
      <c r="AE377" s="39"/>
      <c r="AF377" s="39"/>
      <c r="AG377" s="39"/>
      <c r="AH377" s="39">
        <v>0</v>
      </c>
      <c r="AI377" s="39"/>
      <c r="AJ377" s="39"/>
      <c r="AK377" s="39"/>
    </row>
    <row r="378" spans="1:37" ht="19.5" customHeight="1" x14ac:dyDescent="0.2">
      <c r="D378" s="47" t="s">
        <v>231</v>
      </c>
      <c r="F378" s="48">
        <v>443</v>
      </c>
      <c r="G378" s="49"/>
      <c r="H378" s="49"/>
      <c r="I378" s="49"/>
      <c r="J378" s="48">
        <v>1875</v>
      </c>
      <c r="K378" s="48">
        <v>61</v>
      </c>
      <c r="L378" s="49"/>
      <c r="M378" s="48">
        <v>1936</v>
      </c>
      <c r="N378" s="49"/>
      <c r="O378" s="49"/>
      <c r="P378" s="49"/>
      <c r="Q378" s="48">
        <v>384</v>
      </c>
      <c r="R378" s="48">
        <v>1649</v>
      </c>
      <c r="S378" s="49"/>
      <c r="T378" s="48">
        <v>2033</v>
      </c>
      <c r="U378" s="49"/>
      <c r="V378" s="49"/>
      <c r="W378" s="49"/>
      <c r="X378" s="48">
        <v>346</v>
      </c>
      <c r="Y378" s="49"/>
      <c r="Z378" s="49"/>
      <c r="AA378" s="49"/>
      <c r="AB378" s="48">
        <v>0</v>
      </c>
      <c r="AC378" s="49"/>
      <c r="AD378" s="48">
        <v>0</v>
      </c>
      <c r="AE378" s="49"/>
      <c r="AF378" s="49"/>
      <c r="AG378" s="49"/>
      <c r="AH378" s="48">
        <v>0</v>
      </c>
      <c r="AI378" s="39"/>
      <c r="AJ378" s="39"/>
      <c r="AK378" s="39"/>
    </row>
    <row r="379" spans="1:37" ht="20.100000000000001" customHeight="1" x14ac:dyDescent="0.2">
      <c r="D379" s="2" t="s">
        <v>232</v>
      </c>
      <c r="F379" s="39">
        <v>465</v>
      </c>
      <c r="G379" s="39"/>
      <c r="H379" s="39"/>
      <c r="I379" s="39"/>
      <c r="J379" s="39">
        <v>1898</v>
      </c>
      <c r="K379" s="39">
        <v>35</v>
      </c>
      <c r="L379" s="39"/>
      <c r="M379" s="39">
        <v>1933</v>
      </c>
      <c r="N379" s="39"/>
      <c r="O379" s="39"/>
      <c r="P379" s="39"/>
      <c r="Q379" s="39">
        <v>332</v>
      </c>
      <c r="R379" s="39">
        <v>1704</v>
      </c>
      <c r="S379" s="39"/>
      <c r="T379" s="39">
        <v>2036</v>
      </c>
      <c r="U379" s="39"/>
      <c r="V379" s="39"/>
      <c r="W379" s="39"/>
      <c r="X379" s="39">
        <v>355</v>
      </c>
      <c r="Y379" s="39"/>
      <c r="Z379" s="39"/>
      <c r="AA379" s="39"/>
      <c r="AB379" s="39">
        <v>0</v>
      </c>
      <c r="AC379" s="39"/>
      <c r="AD379" s="39">
        <v>7</v>
      </c>
      <c r="AE379" s="39"/>
      <c r="AF379" s="39"/>
      <c r="AG379" s="39"/>
      <c r="AH379" s="39">
        <v>84</v>
      </c>
      <c r="AI379" s="39"/>
      <c r="AJ379" s="39"/>
      <c r="AK379" s="39"/>
    </row>
    <row r="380" spans="1:37" ht="20.100000000000001" customHeight="1" x14ac:dyDescent="0.2"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</row>
    <row r="381" spans="1:37" s="1" customFormat="1" ht="20.100000000000001" customHeight="1" x14ac:dyDescent="0.25">
      <c r="A381" s="3"/>
      <c r="B381" s="6"/>
      <c r="C381" s="51" t="s">
        <v>159</v>
      </c>
      <c r="D381" s="52"/>
      <c r="E381" s="5"/>
      <c r="F381" s="53">
        <v>2740</v>
      </c>
      <c r="G381" s="54"/>
      <c r="H381" s="54"/>
      <c r="I381" s="54"/>
      <c r="J381" s="53">
        <v>17572</v>
      </c>
      <c r="K381" s="53">
        <v>729</v>
      </c>
      <c r="L381" s="54"/>
      <c r="M381" s="53">
        <v>18301</v>
      </c>
      <c r="N381" s="54"/>
      <c r="O381" s="54"/>
      <c r="P381" s="54"/>
      <c r="Q381" s="53">
        <v>4186</v>
      </c>
      <c r="R381" s="53">
        <v>14099</v>
      </c>
      <c r="S381" s="54"/>
      <c r="T381" s="53">
        <v>18285</v>
      </c>
      <c r="U381" s="54"/>
      <c r="V381" s="54"/>
      <c r="W381" s="54"/>
      <c r="X381" s="53">
        <v>2740</v>
      </c>
      <c r="Y381" s="54"/>
      <c r="Z381" s="54"/>
      <c r="AA381" s="54"/>
      <c r="AB381" s="53">
        <v>0</v>
      </c>
      <c r="AC381" s="54"/>
      <c r="AD381" s="53">
        <v>16</v>
      </c>
      <c r="AE381" s="54"/>
      <c r="AF381" s="54"/>
      <c r="AG381" s="54"/>
      <c r="AH381" s="53">
        <v>689</v>
      </c>
      <c r="AI381" s="39"/>
      <c r="AJ381" s="39"/>
      <c r="AK381" s="39"/>
    </row>
    <row r="382" spans="1:37" s="1" customFormat="1" ht="20.100000000000001" customHeight="1" x14ac:dyDescent="0.2">
      <c r="A382" s="3"/>
      <c r="B382" s="6"/>
      <c r="C382" s="3"/>
      <c r="D382" s="3"/>
      <c r="E382" s="5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39"/>
      <c r="AJ382" s="39"/>
      <c r="AK382" s="39"/>
    </row>
    <row r="383" spans="1:37" s="1" customFormat="1" ht="20.100000000000001" customHeight="1" x14ac:dyDescent="0.25">
      <c r="A383" s="3"/>
      <c r="B383" s="57" t="s">
        <v>233</v>
      </c>
      <c r="C383" s="58"/>
      <c r="D383" s="58"/>
      <c r="E383" s="5"/>
      <c r="F383" s="59">
        <v>2740</v>
      </c>
      <c r="G383" s="54"/>
      <c r="H383" s="54"/>
      <c r="I383" s="54"/>
      <c r="J383" s="59">
        <v>17572</v>
      </c>
      <c r="K383" s="59">
        <v>729</v>
      </c>
      <c r="L383" s="54"/>
      <c r="M383" s="59">
        <v>18301</v>
      </c>
      <c r="N383" s="54"/>
      <c r="O383" s="54"/>
      <c r="P383" s="54"/>
      <c r="Q383" s="59">
        <v>4186</v>
      </c>
      <c r="R383" s="59">
        <v>14099</v>
      </c>
      <c r="S383" s="54"/>
      <c r="T383" s="59">
        <v>18285</v>
      </c>
      <c r="U383" s="54"/>
      <c r="V383" s="54"/>
      <c r="W383" s="54"/>
      <c r="X383" s="59">
        <v>2740</v>
      </c>
      <c r="Y383" s="54"/>
      <c r="Z383" s="54"/>
      <c r="AA383" s="54"/>
      <c r="AB383" s="59">
        <v>0</v>
      </c>
      <c r="AC383" s="54"/>
      <c r="AD383" s="59">
        <v>16</v>
      </c>
      <c r="AE383" s="54"/>
      <c r="AF383" s="54"/>
      <c r="AG383" s="54"/>
      <c r="AH383" s="59">
        <v>689</v>
      </c>
      <c r="AI383" s="39"/>
      <c r="AJ383" s="39"/>
      <c r="AK383" s="39"/>
    </row>
    <row r="384" spans="1:37" ht="20.100000000000001" customHeight="1" x14ac:dyDescent="0.2"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</row>
    <row r="385" spans="1:37" ht="20.100000000000001" customHeight="1" x14ac:dyDescent="0.2">
      <c r="B385" s="6" t="s">
        <v>234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</row>
    <row r="386" spans="1:37" ht="20.100000000000001" customHeight="1" x14ac:dyDescent="0.2">
      <c r="C386" s="3" t="s">
        <v>154</v>
      </c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</row>
    <row r="387" spans="1:37" ht="20.100000000000001" customHeight="1" x14ac:dyDescent="0.2">
      <c r="D387" s="2" t="s">
        <v>96</v>
      </c>
      <c r="F387" s="39">
        <v>368</v>
      </c>
      <c r="G387" s="39"/>
      <c r="H387" s="39"/>
      <c r="I387" s="39"/>
      <c r="J387" s="39">
        <v>1174</v>
      </c>
      <c r="K387" s="39">
        <v>35</v>
      </c>
      <c r="L387" s="39"/>
      <c r="M387" s="39">
        <v>1209</v>
      </c>
      <c r="N387" s="39"/>
      <c r="O387" s="39"/>
      <c r="P387" s="39"/>
      <c r="Q387" s="39">
        <f xml:space="preserve"> 278 + 4</f>
        <v>282</v>
      </c>
      <c r="R387" s="39">
        <v>872</v>
      </c>
      <c r="S387" s="39"/>
      <c r="T387" s="39">
        <v>1154</v>
      </c>
      <c r="U387" s="39"/>
      <c r="V387" s="39"/>
      <c r="W387" s="39"/>
      <c r="X387" s="39">
        <v>419</v>
      </c>
      <c r="Y387" s="39"/>
      <c r="Z387" s="39"/>
      <c r="AA387" s="39"/>
      <c r="AB387" s="39">
        <v>0</v>
      </c>
      <c r="AC387" s="39"/>
      <c r="AD387" s="39">
        <v>4</v>
      </c>
      <c r="AE387" s="39"/>
      <c r="AF387" s="39"/>
      <c r="AG387" s="39"/>
      <c r="AH387" s="39">
        <v>191</v>
      </c>
      <c r="AI387" s="39"/>
      <c r="AJ387" s="39"/>
      <c r="AK387" s="39"/>
    </row>
    <row r="388" spans="1:37" ht="19.5" customHeight="1" x14ac:dyDescent="0.2">
      <c r="D388" s="47" t="s">
        <v>97</v>
      </c>
      <c r="F388" s="48">
        <v>236</v>
      </c>
      <c r="G388" s="49"/>
      <c r="H388" s="49"/>
      <c r="I388" s="49"/>
      <c r="J388" s="48">
        <v>1217</v>
      </c>
      <c r="K388" s="48">
        <v>61</v>
      </c>
      <c r="L388" s="49"/>
      <c r="M388" s="48">
        <v>1278</v>
      </c>
      <c r="N388" s="49"/>
      <c r="O388" s="49"/>
      <c r="P388" s="49"/>
      <c r="Q388" s="48">
        <v>472</v>
      </c>
      <c r="R388" s="48">
        <v>805</v>
      </c>
      <c r="S388" s="49"/>
      <c r="T388" s="48">
        <v>1277</v>
      </c>
      <c r="U388" s="49"/>
      <c r="V388" s="49"/>
      <c r="W388" s="49"/>
      <c r="X388" s="48">
        <v>237</v>
      </c>
      <c r="Y388" s="49"/>
      <c r="Z388" s="49"/>
      <c r="AA388" s="49"/>
      <c r="AB388" s="48">
        <v>0</v>
      </c>
      <c r="AC388" s="49"/>
      <c r="AD388" s="48">
        <v>0</v>
      </c>
      <c r="AE388" s="49"/>
      <c r="AF388" s="49"/>
      <c r="AG388" s="49"/>
      <c r="AH388" s="48">
        <v>0</v>
      </c>
      <c r="AI388" s="39"/>
      <c r="AJ388" s="39"/>
      <c r="AK388" s="39"/>
    </row>
    <row r="389" spans="1:37" ht="20.100000000000001" customHeight="1" x14ac:dyDescent="0.2">
      <c r="D389" s="2" t="s">
        <v>113</v>
      </c>
      <c r="F389" s="39">
        <v>262</v>
      </c>
      <c r="G389" s="39"/>
      <c r="H389" s="39"/>
      <c r="I389" s="39"/>
      <c r="J389" s="39">
        <v>1208</v>
      </c>
      <c r="K389" s="39">
        <v>28</v>
      </c>
      <c r="L389" s="39"/>
      <c r="M389" s="39">
        <v>1236</v>
      </c>
      <c r="N389" s="39"/>
      <c r="O389" s="39"/>
      <c r="P389" s="39"/>
      <c r="Q389" s="39">
        <v>431</v>
      </c>
      <c r="R389" s="39">
        <v>756</v>
      </c>
      <c r="S389" s="39"/>
      <c r="T389" s="39">
        <v>1187</v>
      </c>
      <c r="U389" s="39"/>
      <c r="V389" s="39"/>
      <c r="W389" s="39"/>
      <c r="X389" s="39">
        <v>282</v>
      </c>
      <c r="Y389" s="39"/>
      <c r="Z389" s="39"/>
      <c r="AA389" s="39"/>
      <c r="AB389" s="39">
        <v>0</v>
      </c>
      <c r="AC389" s="39"/>
      <c r="AD389" s="39">
        <v>29</v>
      </c>
      <c r="AE389" s="39"/>
      <c r="AF389" s="39"/>
      <c r="AG389" s="39"/>
      <c r="AH389" s="39">
        <v>119</v>
      </c>
      <c r="AI389" s="39"/>
      <c r="AJ389" s="39"/>
      <c r="AK389" s="39"/>
    </row>
    <row r="390" spans="1:37" ht="19.5" customHeight="1" x14ac:dyDescent="0.2">
      <c r="D390" s="47" t="s">
        <v>99</v>
      </c>
      <c r="F390" s="48">
        <v>259</v>
      </c>
      <c r="G390" s="49"/>
      <c r="H390" s="49"/>
      <c r="I390" s="49"/>
      <c r="J390" s="48">
        <v>1256</v>
      </c>
      <c r="K390" s="48">
        <v>32</v>
      </c>
      <c r="L390" s="49"/>
      <c r="M390" s="48">
        <v>1288</v>
      </c>
      <c r="N390" s="49"/>
      <c r="O390" s="49"/>
      <c r="P390" s="49"/>
      <c r="Q390" s="48">
        <v>394</v>
      </c>
      <c r="R390" s="48">
        <v>794</v>
      </c>
      <c r="S390" s="49"/>
      <c r="T390" s="48">
        <v>1188</v>
      </c>
      <c r="U390" s="49"/>
      <c r="V390" s="49"/>
      <c r="W390" s="49"/>
      <c r="X390" s="48">
        <v>316</v>
      </c>
      <c r="Y390" s="49"/>
      <c r="Z390" s="49"/>
      <c r="AA390" s="49"/>
      <c r="AB390" s="48">
        <v>0</v>
      </c>
      <c r="AC390" s="49"/>
      <c r="AD390" s="48">
        <v>43</v>
      </c>
      <c r="AE390" s="49"/>
      <c r="AF390" s="49"/>
      <c r="AG390" s="49"/>
      <c r="AH390" s="48">
        <v>600</v>
      </c>
      <c r="AI390" s="39"/>
      <c r="AJ390" s="39"/>
      <c r="AK390" s="39"/>
    </row>
    <row r="391" spans="1:37" ht="20.100000000000001" customHeight="1" x14ac:dyDescent="0.2">
      <c r="D391" s="2" t="s">
        <v>114</v>
      </c>
      <c r="F391" s="39">
        <v>279</v>
      </c>
      <c r="G391" s="39"/>
      <c r="H391" s="39"/>
      <c r="I391" s="39"/>
      <c r="J391" s="39">
        <v>615</v>
      </c>
      <c r="K391" s="39">
        <v>21</v>
      </c>
      <c r="L391" s="39"/>
      <c r="M391" s="39">
        <v>636</v>
      </c>
      <c r="N391" s="39"/>
      <c r="O391" s="39"/>
      <c r="P391" s="39"/>
      <c r="Q391" s="39">
        <v>176</v>
      </c>
      <c r="R391" s="39">
        <v>553</v>
      </c>
      <c r="S391" s="39"/>
      <c r="T391" s="39">
        <v>729</v>
      </c>
      <c r="U391" s="39"/>
      <c r="V391" s="39"/>
      <c r="W391" s="39"/>
      <c r="X391" s="39">
        <v>185</v>
      </c>
      <c r="Y391" s="39"/>
      <c r="Z391" s="39"/>
      <c r="AA391" s="39"/>
      <c r="AB391" s="39">
        <v>0</v>
      </c>
      <c r="AC391" s="39"/>
      <c r="AD391" s="39">
        <v>1</v>
      </c>
      <c r="AE391" s="39"/>
      <c r="AF391" s="39"/>
      <c r="AG391" s="39"/>
      <c r="AH391" s="39">
        <v>183</v>
      </c>
      <c r="AI391" s="39"/>
      <c r="AJ391" s="39"/>
      <c r="AK391" s="39"/>
    </row>
    <row r="392" spans="1:37" ht="19.5" customHeight="1" x14ac:dyDescent="0.2">
      <c r="D392" s="47" t="s">
        <v>115</v>
      </c>
      <c r="F392" s="48">
        <v>113</v>
      </c>
      <c r="G392" s="49"/>
      <c r="H392" s="49"/>
      <c r="I392" s="49"/>
      <c r="J392" s="48">
        <v>653</v>
      </c>
      <c r="K392" s="48">
        <v>33</v>
      </c>
      <c r="L392" s="49"/>
      <c r="M392" s="48">
        <v>686</v>
      </c>
      <c r="N392" s="49"/>
      <c r="O392" s="49"/>
      <c r="P392" s="49"/>
      <c r="Q392" s="48">
        <v>177</v>
      </c>
      <c r="R392" s="48">
        <v>474</v>
      </c>
      <c r="S392" s="49"/>
      <c r="T392" s="48">
        <v>651</v>
      </c>
      <c r="U392" s="49"/>
      <c r="V392" s="49"/>
      <c r="W392" s="49"/>
      <c r="X392" s="48">
        <v>147</v>
      </c>
      <c r="Y392" s="49"/>
      <c r="Z392" s="49"/>
      <c r="AA392" s="49"/>
      <c r="AB392" s="48">
        <v>0</v>
      </c>
      <c r="AC392" s="49"/>
      <c r="AD392" s="48">
        <v>1</v>
      </c>
      <c r="AE392" s="49"/>
      <c r="AF392" s="49"/>
      <c r="AG392" s="49"/>
      <c r="AH392" s="48">
        <v>20</v>
      </c>
      <c r="AI392" s="39"/>
      <c r="AJ392" s="39"/>
      <c r="AK392" s="39"/>
    </row>
    <row r="393" spans="1:37" ht="20.100000000000001" customHeight="1" x14ac:dyDescent="0.2">
      <c r="D393" s="2" t="s">
        <v>116</v>
      </c>
      <c r="F393" s="39">
        <v>210</v>
      </c>
      <c r="G393" s="39"/>
      <c r="H393" s="39"/>
      <c r="I393" s="39"/>
      <c r="J393" s="39">
        <v>1202</v>
      </c>
      <c r="K393" s="39">
        <v>27</v>
      </c>
      <c r="L393" s="39"/>
      <c r="M393" s="39">
        <v>1229</v>
      </c>
      <c r="N393" s="39"/>
      <c r="O393" s="39"/>
      <c r="P393" s="39"/>
      <c r="Q393" s="39">
        <f xml:space="preserve"> 399 + 8</f>
        <v>407</v>
      </c>
      <c r="R393" s="39">
        <v>814</v>
      </c>
      <c r="S393" s="39"/>
      <c r="T393" s="39">
        <v>1221</v>
      </c>
      <c r="U393" s="39"/>
      <c r="V393" s="39"/>
      <c r="W393" s="39"/>
      <c r="X393" s="39">
        <v>218</v>
      </c>
      <c r="Y393" s="39"/>
      <c r="Z393" s="39"/>
      <c r="AA393" s="39"/>
      <c r="AB393" s="39">
        <v>0</v>
      </c>
      <c r="AC393" s="39"/>
      <c r="AD393" s="39">
        <v>0</v>
      </c>
      <c r="AE393" s="39"/>
      <c r="AF393" s="39"/>
      <c r="AG393" s="39"/>
      <c r="AH393" s="39">
        <v>0</v>
      </c>
      <c r="AI393" s="39"/>
      <c r="AJ393" s="39"/>
      <c r="AK393" s="39"/>
    </row>
    <row r="394" spans="1:37" ht="19.5" customHeight="1" x14ac:dyDescent="0.2">
      <c r="D394" s="47" t="s">
        <v>103</v>
      </c>
      <c r="F394" s="48">
        <v>297</v>
      </c>
      <c r="G394" s="49"/>
      <c r="H394" s="49"/>
      <c r="I394" s="49"/>
      <c r="J394" s="48">
        <v>625</v>
      </c>
      <c r="K394" s="48">
        <v>18</v>
      </c>
      <c r="L394" s="49"/>
      <c r="M394" s="48">
        <v>643</v>
      </c>
      <c r="N394" s="49"/>
      <c r="O394" s="49"/>
      <c r="P394" s="49"/>
      <c r="Q394" s="48">
        <v>168</v>
      </c>
      <c r="R394" s="48">
        <v>527</v>
      </c>
      <c r="S394" s="49"/>
      <c r="T394" s="48">
        <v>695</v>
      </c>
      <c r="U394" s="49"/>
      <c r="V394" s="49"/>
      <c r="W394" s="49"/>
      <c r="X394" s="48">
        <v>245</v>
      </c>
      <c r="Y394" s="49"/>
      <c r="Z394" s="49"/>
      <c r="AA394" s="49"/>
      <c r="AB394" s="48">
        <v>0</v>
      </c>
      <c r="AC394" s="49"/>
      <c r="AD394" s="48">
        <v>0</v>
      </c>
      <c r="AE394" s="49"/>
      <c r="AF394" s="49"/>
      <c r="AG394" s="49"/>
      <c r="AH394" s="48">
        <v>249</v>
      </c>
      <c r="AI394" s="39"/>
      <c r="AJ394" s="39"/>
      <c r="AK394" s="39"/>
    </row>
    <row r="395" spans="1:37" ht="20.100000000000001" customHeight="1" x14ac:dyDescent="0.2">
      <c r="D395" s="2" t="s">
        <v>104</v>
      </c>
      <c r="F395" s="39">
        <v>271</v>
      </c>
      <c r="G395" s="39"/>
      <c r="H395" s="39"/>
      <c r="I395" s="39"/>
      <c r="J395" s="39">
        <v>1207</v>
      </c>
      <c r="K395" s="39">
        <v>16</v>
      </c>
      <c r="L395" s="39"/>
      <c r="M395" s="39">
        <v>1223</v>
      </c>
      <c r="N395" s="39"/>
      <c r="O395" s="39"/>
      <c r="P395" s="39"/>
      <c r="Q395" s="39">
        <v>329</v>
      </c>
      <c r="R395" s="39">
        <v>888</v>
      </c>
      <c r="S395" s="39"/>
      <c r="T395" s="39">
        <v>1217</v>
      </c>
      <c r="U395" s="39"/>
      <c r="V395" s="39"/>
      <c r="W395" s="39"/>
      <c r="X395" s="39">
        <v>234</v>
      </c>
      <c r="Y395" s="39"/>
      <c r="Z395" s="39"/>
      <c r="AA395" s="39"/>
      <c r="AB395" s="39">
        <v>0</v>
      </c>
      <c r="AC395" s="39"/>
      <c r="AD395" s="39">
        <v>43</v>
      </c>
      <c r="AE395" s="39"/>
      <c r="AF395" s="39"/>
      <c r="AG395" s="39"/>
      <c r="AH395" s="39">
        <v>0</v>
      </c>
      <c r="AI395" s="39"/>
      <c r="AJ395" s="39"/>
      <c r="AK395" s="39"/>
    </row>
    <row r="396" spans="1:37" ht="20.100000000000001" customHeight="1" x14ac:dyDescent="0.2"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</row>
    <row r="397" spans="1:37" s="1" customFormat="1" ht="20.100000000000001" customHeight="1" x14ac:dyDescent="0.25">
      <c r="A397" s="3"/>
      <c r="B397" s="6"/>
      <c r="C397" s="51" t="s">
        <v>159</v>
      </c>
      <c r="D397" s="52"/>
      <c r="E397" s="5"/>
      <c r="F397" s="53">
        <v>2295</v>
      </c>
      <c r="G397" s="54"/>
      <c r="H397" s="54"/>
      <c r="I397" s="54"/>
      <c r="J397" s="53">
        <v>9157</v>
      </c>
      <c r="K397" s="53">
        <v>271</v>
      </c>
      <c r="L397" s="54"/>
      <c r="M397" s="53">
        <v>9428</v>
      </c>
      <c r="N397" s="54"/>
      <c r="O397" s="54"/>
      <c r="P397" s="54"/>
      <c r="Q397" s="53">
        <f xml:space="preserve"> 2824 + 4 + 8</f>
        <v>2836</v>
      </c>
      <c r="R397" s="53">
        <v>6483</v>
      </c>
      <c r="S397" s="54"/>
      <c r="T397" s="53">
        <v>9319</v>
      </c>
      <c r="U397" s="54"/>
      <c r="V397" s="54"/>
      <c r="W397" s="54"/>
      <c r="X397" s="53">
        <v>2283</v>
      </c>
      <c r="Y397" s="54"/>
      <c r="Z397" s="54"/>
      <c r="AA397" s="54"/>
      <c r="AB397" s="53">
        <v>0</v>
      </c>
      <c r="AC397" s="54"/>
      <c r="AD397" s="53">
        <v>121</v>
      </c>
      <c r="AE397" s="54"/>
      <c r="AF397" s="54"/>
      <c r="AG397" s="54"/>
      <c r="AH397" s="53">
        <v>1362</v>
      </c>
      <c r="AI397" s="39"/>
      <c r="AJ397" s="39"/>
      <c r="AK397" s="39"/>
    </row>
    <row r="398" spans="1:37" s="1" customFormat="1" ht="20.100000000000001" customHeight="1" x14ac:dyDescent="0.2">
      <c r="A398" s="3"/>
      <c r="B398" s="6"/>
      <c r="C398" s="3"/>
      <c r="D398" s="3"/>
      <c r="E398" s="5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39"/>
      <c r="AJ398" s="39"/>
      <c r="AK398" s="39"/>
    </row>
    <row r="399" spans="1:37" s="1" customFormat="1" ht="20.100000000000001" customHeight="1" x14ac:dyDescent="0.25">
      <c r="A399" s="3"/>
      <c r="B399" s="57" t="s">
        <v>235</v>
      </c>
      <c r="C399" s="58"/>
      <c r="D399" s="58"/>
      <c r="E399" s="5"/>
      <c r="F399" s="59">
        <v>2295</v>
      </c>
      <c r="G399" s="54"/>
      <c r="H399" s="54"/>
      <c r="I399" s="54"/>
      <c r="J399" s="59">
        <v>9157</v>
      </c>
      <c r="K399" s="59">
        <v>271</v>
      </c>
      <c r="L399" s="54"/>
      <c r="M399" s="59">
        <v>9428</v>
      </c>
      <c r="N399" s="54"/>
      <c r="O399" s="54"/>
      <c r="P399" s="54"/>
      <c r="Q399" s="59">
        <f xml:space="preserve"> 2824 + 4 + 8</f>
        <v>2836</v>
      </c>
      <c r="R399" s="59">
        <v>6483</v>
      </c>
      <c r="S399" s="54"/>
      <c r="T399" s="59">
        <v>9319</v>
      </c>
      <c r="U399" s="54"/>
      <c r="V399" s="54"/>
      <c r="W399" s="54"/>
      <c r="X399" s="59">
        <v>2283</v>
      </c>
      <c r="Y399" s="54"/>
      <c r="Z399" s="54"/>
      <c r="AA399" s="54"/>
      <c r="AB399" s="59">
        <v>0</v>
      </c>
      <c r="AC399" s="54"/>
      <c r="AD399" s="59">
        <v>121</v>
      </c>
      <c r="AE399" s="54"/>
      <c r="AF399" s="54"/>
      <c r="AG399" s="54"/>
      <c r="AH399" s="59">
        <v>1362</v>
      </c>
      <c r="AI399" s="39"/>
      <c r="AJ399" s="39"/>
      <c r="AK399" s="39"/>
    </row>
    <row r="400" spans="1:37" ht="20.100000000000001" customHeight="1" x14ac:dyDescent="0.2"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</row>
    <row r="401" spans="1:37" ht="20.100000000000001" customHeight="1" x14ac:dyDescent="0.2">
      <c r="B401" s="6" t="s">
        <v>236</v>
      </c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</row>
    <row r="402" spans="1:37" ht="20.100000000000001" customHeight="1" x14ac:dyDescent="0.2">
      <c r="C402" s="3" t="s">
        <v>154</v>
      </c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</row>
    <row r="403" spans="1:37" ht="20.100000000000001" customHeight="1" x14ac:dyDescent="0.2">
      <c r="D403" s="2" t="s">
        <v>96</v>
      </c>
      <c r="F403" s="39">
        <v>247</v>
      </c>
      <c r="G403" s="39"/>
      <c r="H403" s="39"/>
      <c r="I403" s="39"/>
      <c r="J403" s="39">
        <v>1013</v>
      </c>
      <c r="K403" s="39">
        <v>33</v>
      </c>
      <c r="L403" s="39"/>
      <c r="M403" s="39">
        <v>1046</v>
      </c>
      <c r="N403" s="39"/>
      <c r="O403" s="39"/>
      <c r="P403" s="39"/>
      <c r="Q403" s="39">
        <v>256</v>
      </c>
      <c r="R403" s="39">
        <v>784</v>
      </c>
      <c r="S403" s="39"/>
      <c r="T403" s="39">
        <v>1040</v>
      </c>
      <c r="U403" s="39"/>
      <c r="V403" s="39"/>
      <c r="W403" s="39"/>
      <c r="X403" s="39">
        <v>253</v>
      </c>
      <c r="Y403" s="39"/>
      <c r="Z403" s="39"/>
      <c r="AA403" s="39"/>
      <c r="AB403" s="39">
        <v>0</v>
      </c>
      <c r="AC403" s="39"/>
      <c r="AD403" s="39">
        <v>0</v>
      </c>
      <c r="AE403" s="39"/>
      <c r="AF403" s="39"/>
      <c r="AG403" s="39"/>
      <c r="AH403" s="39">
        <v>0</v>
      </c>
      <c r="AI403" s="39"/>
      <c r="AJ403" s="39"/>
      <c r="AK403" s="39"/>
    </row>
    <row r="404" spans="1:37" ht="19.5" customHeight="1" x14ac:dyDescent="0.2">
      <c r="D404" s="47" t="s">
        <v>97</v>
      </c>
      <c r="F404" s="48">
        <v>206</v>
      </c>
      <c r="G404" s="49"/>
      <c r="H404" s="49"/>
      <c r="I404" s="49"/>
      <c r="J404" s="48">
        <v>1026</v>
      </c>
      <c r="K404" s="48">
        <v>25</v>
      </c>
      <c r="L404" s="49"/>
      <c r="M404" s="48">
        <v>1051</v>
      </c>
      <c r="N404" s="49"/>
      <c r="O404" s="49"/>
      <c r="P404" s="49"/>
      <c r="Q404" s="48">
        <v>288</v>
      </c>
      <c r="R404" s="48">
        <v>757</v>
      </c>
      <c r="S404" s="49"/>
      <c r="T404" s="48">
        <v>1045</v>
      </c>
      <c r="U404" s="49"/>
      <c r="V404" s="49"/>
      <c r="W404" s="49"/>
      <c r="X404" s="48">
        <v>212</v>
      </c>
      <c r="Y404" s="49"/>
      <c r="Z404" s="49"/>
      <c r="AA404" s="49"/>
      <c r="AB404" s="48">
        <v>0</v>
      </c>
      <c r="AC404" s="49"/>
      <c r="AD404" s="48">
        <v>0</v>
      </c>
      <c r="AE404" s="49"/>
      <c r="AF404" s="49"/>
      <c r="AG404" s="49"/>
      <c r="AH404" s="48">
        <v>0</v>
      </c>
      <c r="AI404" s="39"/>
      <c r="AJ404" s="39"/>
      <c r="AK404" s="39"/>
    </row>
    <row r="405" spans="1:37" ht="20.100000000000001" customHeight="1" x14ac:dyDescent="0.2">
      <c r="D405" s="2" t="s">
        <v>113</v>
      </c>
      <c r="F405" s="39">
        <v>273</v>
      </c>
      <c r="G405" s="39"/>
      <c r="H405" s="39"/>
      <c r="I405" s="39"/>
      <c r="J405" s="39">
        <v>1011</v>
      </c>
      <c r="K405" s="39">
        <v>26</v>
      </c>
      <c r="L405" s="39"/>
      <c r="M405" s="39">
        <v>1037</v>
      </c>
      <c r="N405" s="39"/>
      <c r="O405" s="39"/>
      <c r="P405" s="39"/>
      <c r="Q405" s="39">
        <v>212</v>
      </c>
      <c r="R405" s="39">
        <v>821</v>
      </c>
      <c r="S405" s="39"/>
      <c r="T405" s="39">
        <v>1033</v>
      </c>
      <c r="U405" s="39"/>
      <c r="V405" s="39"/>
      <c r="W405" s="39"/>
      <c r="X405" s="39">
        <v>275</v>
      </c>
      <c r="Y405" s="39"/>
      <c r="Z405" s="39"/>
      <c r="AA405" s="39"/>
      <c r="AB405" s="39">
        <v>0</v>
      </c>
      <c r="AC405" s="39"/>
      <c r="AD405" s="39">
        <v>2</v>
      </c>
      <c r="AE405" s="39"/>
      <c r="AF405" s="39"/>
      <c r="AG405" s="39"/>
      <c r="AH405" s="39">
        <v>0</v>
      </c>
      <c r="AI405" s="39"/>
      <c r="AJ405" s="39"/>
      <c r="AK405" s="39"/>
    </row>
    <row r="406" spans="1:37" ht="19.5" customHeight="1" x14ac:dyDescent="0.2">
      <c r="D406" s="47" t="s">
        <v>99</v>
      </c>
      <c r="F406" s="48">
        <v>296</v>
      </c>
      <c r="G406" s="49"/>
      <c r="H406" s="49"/>
      <c r="I406" s="49"/>
      <c r="J406" s="48">
        <v>1019</v>
      </c>
      <c r="K406" s="48">
        <v>31</v>
      </c>
      <c r="L406" s="49"/>
      <c r="M406" s="48">
        <v>1050</v>
      </c>
      <c r="N406" s="49"/>
      <c r="O406" s="49"/>
      <c r="P406" s="49"/>
      <c r="Q406" s="48">
        <v>308</v>
      </c>
      <c r="R406" s="48">
        <v>767</v>
      </c>
      <c r="S406" s="49"/>
      <c r="T406" s="48">
        <v>1075</v>
      </c>
      <c r="U406" s="49"/>
      <c r="V406" s="49"/>
      <c r="W406" s="49"/>
      <c r="X406" s="48">
        <v>271</v>
      </c>
      <c r="Y406" s="49"/>
      <c r="Z406" s="49"/>
      <c r="AA406" s="49"/>
      <c r="AB406" s="48">
        <v>0</v>
      </c>
      <c r="AC406" s="49"/>
      <c r="AD406" s="48">
        <v>0</v>
      </c>
      <c r="AE406" s="49"/>
      <c r="AF406" s="49"/>
      <c r="AG406" s="49"/>
      <c r="AH406" s="48">
        <v>0</v>
      </c>
      <c r="AI406" s="39"/>
      <c r="AJ406" s="39"/>
      <c r="AK406" s="39"/>
    </row>
    <row r="407" spans="1:37" ht="20.100000000000001" customHeight="1" x14ac:dyDescent="0.2">
      <c r="D407" s="2" t="s">
        <v>114</v>
      </c>
      <c r="F407" s="39">
        <v>153</v>
      </c>
      <c r="G407" s="39"/>
      <c r="H407" s="39"/>
      <c r="I407" s="39"/>
      <c r="J407" s="39">
        <v>761</v>
      </c>
      <c r="K407" s="39">
        <v>42</v>
      </c>
      <c r="L407" s="39"/>
      <c r="M407" s="39">
        <v>803</v>
      </c>
      <c r="N407" s="39"/>
      <c r="O407" s="39"/>
      <c r="P407" s="39"/>
      <c r="Q407" s="39">
        <v>217</v>
      </c>
      <c r="R407" s="39">
        <v>605</v>
      </c>
      <c r="S407" s="39"/>
      <c r="T407" s="39">
        <v>822</v>
      </c>
      <c r="U407" s="39"/>
      <c r="V407" s="39"/>
      <c r="W407" s="39"/>
      <c r="X407" s="39">
        <v>134</v>
      </c>
      <c r="Y407" s="39"/>
      <c r="Z407" s="39"/>
      <c r="AA407" s="39"/>
      <c r="AB407" s="39">
        <v>0</v>
      </c>
      <c r="AC407" s="39"/>
      <c r="AD407" s="39">
        <v>0</v>
      </c>
      <c r="AE407" s="39"/>
      <c r="AF407" s="39"/>
      <c r="AG407" s="39"/>
      <c r="AH407" s="39">
        <v>0</v>
      </c>
      <c r="AI407" s="39"/>
      <c r="AJ407" s="39"/>
      <c r="AK407" s="39"/>
    </row>
    <row r="408" spans="1:37" ht="19.5" customHeight="1" x14ac:dyDescent="0.2">
      <c r="D408" s="47" t="s">
        <v>115</v>
      </c>
      <c r="F408" s="48">
        <v>212</v>
      </c>
      <c r="G408" s="49"/>
      <c r="H408" s="49"/>
      <c r="I408" s="49"/>
      <c r="J408" s="48">
        <v>770</v>
      </c>
      <c r="K408" s="48">
        <v>44</v>
      </c>
      <c r="L408" s="49"/>
      <c r="M408" s="48">
        <v>814</v>
      </c>
      <c r="N408" s="49"/>
      <c r="O408" s="49"/>
      <c r="P408" s="49"/>
      <c r="Q408" s="48">
        <v>182</v>
      </c>
      <c r="R408" s="48">
        <v>631</v>
      </c>
      <c r="S408" s="49"/>
      <c r="T408" s="48">
        <v>813</v>
      </c>
      <c r="U408" s="49"/>
      <c r="V408" s="49"/>
      <c r="W408" s="49"/>
      <c r="X408" s="48">
        <v>213</v>
      </c>
      <c r="Y408" s="49"/>
      <c r="Z408" s="49"/>
      <c r="AA408" s="49"/>
      <c r="AB408" s="48">
        <v>0</v>
      </c>
      <c r="AC408" s="49"/>
      <c r="AD408" s="48">
        <v>0</v>
      </c>
      <c r="AE408" s="49"/>
      <c r="AF408" s="49"/>
      <c r="AG408" s="49"/>
      <c r="AH408" s="48">
        <v>0</v>
      </c>
      <c r="AI408" s="39"/>
      <c r="AJ408" s="39"/>
      <c r="AK408" s="39"/>
    </row>
    <row r="409" spans="1:37" ht="20.100000000000001" customHeight="1" x14ac:dyDescent="0.2">
      <c r="D409" s="2" t="s">
        <v>116</v>
      </c>
      <c r="F409" s="39">
        <v>283</v>
      </c>
      <c r="G409" s="39"/>
      <c r="H409" s="39"/>
      <c r="I409" s="39"/>
      <c r="J409" s="39">
        <v>753</v>
      </c>
      <c r="K409" s="39">
        <v>38</v>
      </c>
      <c r="L409" s="39"/>
      <c r="M409" s="39">
        <v>791</v>
      </c>
      <c r="N409" s="39"/>
      <c r="O409" s="39"/>
      <c r="P409" s="39"/>
      <c r="Q409" s="39">
        <v>120</v>
      </c>
      <c r="R409" s="39">
        <v>692</v>
      </c>
      <c r="S409" s="39"/>
      <c r="T409" s="39">
        <v>812</v>
      </c>
      <c r="U409" s="39"/>
      <c r="V409" s="39"/>
      <c r="W409" s="39"/>
      <c r="X409" s="39">
        <v>262</v>
      </c>
      <c r="Y409" s="39"/>
      <c r="Z409" s="39"/>
      <c r="AA409" s="39"/>
      <c r="AB409" s="39">
        <v>0</v>
      </c>
      <c r="AC409" s="39"/>
      <c r="AD409" s="39">
        <v>0</v>
      </c>
      <c r="AE409" s="39"/>
      <c r="AF409" s="39"/>
      <c r="AG409" s="39"/>
      <c r="AH409" s="39">
        <v>0</v>
      </c>
      <c r="AI409" s="39"/>
      <c r="AJ409" s="39"/>
      <c r="AK409" s="39"/>
    </row>
    <row r="410" spans="1:37" ht="19.5" customHeight="1" x14ac:dyDescent="0.2">
      <c r="D410" s="47" t="s">
        <v>103</v>
      </c>
      <c r="F410" s="48">
        <v>329</v>
      </c>
      <c r="G410" s="49"/>
      <c r="H410" s="49"/>
      <c r="I410" s="49"/>
      <c r="J410" s="48">
        <v>1031</v>
      </c>
      <c r="K410" s="48">
        <v>27</v>
      </c>
      <c r="L410" s="49"/>
      <c r="M410" s="48">
        <v>1058</v>
      </c>
      <c r="N410" s="49"/>
      <c r="O410" s="49"/>
      <c r="P410" s="49"/>
      <c r="Q410" s="48">
        <v>329</v>
      </c>
      <c r="R410" s="48">
        <v>764</v>
      </c>
      <c r="S410" s="49"/>
      <c r="T410" s="48">
        <v>1093</v>
      </c>
      <c r="U410" s="49"/>
      <c r="V410" s="49"/>
      <c r="W410" s="49"/>
      <c r="X410" s="48">
        <v>294</v>
      </c>
      <c r="Y410" s="49"/>
      <c r="Z410" s="49"/>
      <c r="AA410" s="49"/>
      <c r="AB410" s="48">
        <v>0</v>
      </c>
      <c r="AC410" s="49"/>
      <c r="AD410" s="48">
        <v>0</v>
      </c>
      <c r="AE410" s="49"/>
      <c r="AF410" s="49"/>
      <c r="AG410" s="49"/>
      <c r="AH410" s="48">
        <v>0</v>
      </c>
      <c r="AI410" s="39"/>
      <c r="AJ410" s="39"/>
      <c r="AK410" s="39"/>
    </row>
    <row r="411" spans="1:37" ht="20.100000000000001" customHeight="1" x14ac:dyDescent="0.2">
      <c r="D411" s="2" t="s">
        <v>104</v>
      </c>
      <c r="F411" s="39">
        <v>488</v>
      </c>
      <c r="G411" s="39"/>
      <c r="H411" s="39"/>
      <c r="I411" s="39"/>
      <c r="J411" s="39">
        <v>1002</v>
      </c>
      <c r="K411" s="39">
        <v>31</v>
      </c>
      <c r="L411" s="39"/>
      <c r="M411" s="39">
        <v>1033</v>
      </c>
      <c r="N411" s="39"/>
      <c r="O411" s="39"/>
      <c r="P411" s="39"/>
      <c r="Q411" s="39">
        <v>351</v>
      </c>
      <c r="R411" s="39">
        <v>708</v>
      </c>
      <c r="S411" s="39"/>
      <c r="T411" s="39">
        <v>1059</v>
      </c>
      <c r="U411" s="39"/>
      <c r="V411" s="39"/>
      <c r="W411" s="39"/>
      <c r="X411" s="39">
        <v>458</v>
      </c>
      <c r="Y411" s="39"/>
      <c r="Z411" s="39"/>
      <c r="AA411" s="39"/>
      <c r="AB411" s="39">
        <v>0</v>
      </c>
      <c r="AC411" s="39"/>
      <c r="AD411" s="39">
        <v>4</v>
      </c>
      <c r="AE411" s="39"/>
      <c r="AF411" s="39"/>
      <c r="AG411" s="39"/>
      <c r="AH411" s="39">
        <v>0</v>
      </c>
      <c r="AI411" s="39"/>
      <c r="AJ411" s="39"/>
      <c r="AK411" s="39"/>
    </row>
    <row r="412" spans="1:37" ht="19.5" customHeight="1" x14ac:dyDescent="0.2">
      <c r="D412" s="47" t="s">
        <v>117</v>
      </c>
      <c r="F412" s="48">
        <v>326</v>
      </c>
      <c r="G412" s="49"/>
      <c r="H412" s="49"/>
      <c r="I412" s="49"/>
      <c r="J412" s="48">
        <v>1001</v>
      </c>
      <c r="K412" s="48">
        <v>50</v>
      </c>
      <c r="L412" s="49"/>
      <c r="M412" s="48">
        <v>1051</v>
      </c>
      <c r="N412" s="49"/>
      <c r="O412" s="49"/>
      <c r="P412" s="49"/>
      <c r="Q412" s="48">
        <v>402</v>
      </c>
      <c r="R412" s="48">
        <v>763</v>
      </c>
      <c r="S412" s="49"/>
      <c r="T412" s="48">
        <v>1165</v>
      </c>
      <c r="U412" s="49"/>
      <c r="V412" s="49"/>
      <c r="W412" s="49"/>
      <c r="X412" s="48">
        <v>212</v>
      </c>
      <c r="Y412" s="49"/>
      <c r="Z412" s="49"/>
      <c r="AA412" s="49"/>
      <c r="AB412" s="48">
        <v>0</v>
      </c>
      <c r="AC412" s="49"/>
      <c r="AD412" s="48">
        <v>0</v>
      </c>
      <c r="AE412" s="49"/>
      <c r="AF412" s="49"/>
      <c r="AG412" s="49"/>
      <c r="AH412" s="48">
        <v>18</v>
      </c>
      <c r="AI412" s="39"/>
      <c r="AJ412" s="39"/>
      <c r="AK412" s="39"/>
    </row>
    <row r="413" spans="1:37" ht="20.100000000000001" customHeight="1" x14ac:dyDescent="0.2"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</row>
    <row r="414" spans="1:37" s="1" customFormat="1" ht="20.100000000000001" customHeight="1" x14ac:dyDescent="0.25">
      <c r="A414" s="3"/>
      <c r="B414" s="6"/>
      <c r="C414" s="51" t="s">
        <v>159</v>
      </c>
      <c r="D414" s="52"/>
      <c r="E414" s="5"/>
      <c r="F414" s="53">
        <v>2813</v>
      </c>
      <c r="G414" s="54"/>
      <c r="H414" s="54"/>
      <c r="I414" s="54"/>
      <c r="J414" s="53">
        <v>9387</v>
      </c>
      <c r="K414" s="53">
        <v>347</v>
      </c>
      <c r="L414" s="54"/>
      <c r="M414" s="53">
        <v>9734</v>
      </c>
      <c r="N414" s="54"/>
      <c r="O414" s="54"/>
      <c r="P414" s="54"/>
      <c r="Q414" s="53">
        <v>2665</v>
      </c>
      <c r="R414" s="53">
        <v>7292</v>
      </c>
      <c r="S414" s="54"/>
      <c r="T414" s="53">
        <v>9957</v>
      </c>
      <c r="U414" s="54"/>
      <c r="V414" s="54"/>
      <c r="W414" s="54"/>
      <c r="X414" s="53">
        <v>2584</v>
      </c>
      <c r="Y414" s="54"/>
      <c r="Z414" s="54"/>
      <c r="AA414" s="54"/>
      <c r="AB414" s="53">
        <v>0</v>
      </c>
      <c r="AC414" s="54"/>
      <c r="AD414" s="53">
        <v>6</v>
      </c>
      <c r="AE414" s="54"/>
      <c r="AF414" s="54"/>
      <c r="AG414" s="54"/>
      <c r="AH414" s="53">
        <v>18</v>
      </c>
      <c r="AI414" s="39"/>
      <c r="AJ414" s="39"/>
      <c r="AK414" s="39"/>
    </row>
    <row r="415" spans="1:37" ht="20.100000000000001" customHeight="1" x14ac:dyDescent="0.2"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</row>
    <row r="416" spans="1:37" ht="20.100000000000001" customHeight="1" x14ac:dyDescent="0.2">
      <c r="C416" s="3" t="s">
        <v>237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</row>
    <row r="417" spans="1:37" ht="20.100000000000001" customHeight="1" x14ac:dyDescent="0.2">
      <c r="D417" s="2" t="s">
        <v>238</v>
      </c>
      <c r="F417" s="39">
        <v>129</v>
      </c>
      <c r="G417" s="39"/>
      <c r="H417" s="39"/>
      <c r="I417" s="39"/>
      <c r="J417" s="39">
        <v>278</v>
      </c>
      <c r="K417" s="39">
        <v>14</v>
      </c>
      <c r="L417" s="39"/>
      <c r="M417" s="39">
        <v>292</v>
      </c>
      <c r="N417" s="39"/>
      <c r="O417" s="39"/>
      <c r="P417" s="39"/>
      <c r="Q417" s="39">
        <v>10</v>
      </c>
      <c r="R417" s="39">
        <v>337</v>
      </c>
      <c r="S417" s="39"/>
      <c r="T417" s="39">
        <v>347</v>
      </c>
      <c r="U417" s="39"/>
      <c r="V417" s="39"/>
      <c r="W417" s="39"/>
      <c r="X417" s="39">
        <v>74</v>
      </c>
      <c r="Y417" s="39"/>
      <c r="Z417" s="39"/>
      <c r="AA417" s="39"/>
      <c r="AB417" s="39">
        <v>0</v>
      </c>
      <c r="AC417" s="39"/>
      <c r="AD417" s="39">
        <v>0</v>
      </c>
      <c r="AE417" s="39"/>
      <c r="AF417" s="39"/>
      <c r="AG417" s="39"/>
      <c r="AH417" s="39">
        <v>0</v>
      </c>
      <c r="AI417" s="39"/>
      <c r="AJ417" s="39"/>
      <c r="AK417" s="39"/>
    </row>
    <row r="418" spans="1:37" ht="20.100000000000001" customHeight="1" x14ac:dyDescent="0.2"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</row>
    <row r="419" spans="1:37" s="1" customFormat="1" ht="20.100000000000001" customHeight="1" x14ac:dyDescent="0.25">
      <c r="A419" s="3"/>
      <c r="B419" s="6"/>
      <c r="C419" s="51" t="s">
        <v>194</v>
      </c>
      <c r="D419" s="52"/>
      <c r="E419" s="5"/>
      <c r="F419" s="53">
        <v>129</v>
      </c>
      <c r="G419" s="54"/>
      <c r="H419" s="54"/>
      <c r="I419" s="54"/>
      <c r="J419" s="53">
        <v>278</v>
      </c>
      <c r="K419" s="53">
        <v>14</v>
      </c>
      <c r="L419" s="54"/>
      <c r="M419" s="53">
        <v>292</v>
      </c>
      <c r="N419" s="54"/>
      <c r="O419" s="54"/>
      <c r="P419" s="54"/>
      <c r="Q419" s="53">
        <v>10</v>
      </c>
      <c r="R419" s="53">
        <v>337</v>
      </c>
      <c r="S419" s="54"/>
      <c r="T419" s="53">
        <v>347</v>
      </c>
      <c r="U419" s="54"/>
      <c r="V419" s="54"/>
      <c r="W419" s="54"/>
      <c r="X419" s="53">
        <v>74</v>
      </c>
      <c r="Y419" s="54"/>
      <c r="Z419" s="54"/>
      <c r="AA419" s="54"/>
      <c r="AB419" s="53">
        <v>0</v>
      </c>
      <c r="AC419" s="54"/>
      <c r="AD419" s="53">
        <v>0</v>
      </c>
      <c r="AE419" s="54"/>
      <c r="AF419" s="54"/>
      <c r="AG419" s="54"/>
      <c r="AH419" s="53">
        <v>0</v>
      </c>
      <c r="AI419" s="39"/>
      <c r="AJ419" s="39"/>
      <c r="AK419" s="39"/>
    </row>
    <row r="420" spans="1:37" ht="20.100000000000001" customHeight="1" x14ac:dyDescent="0.2"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</row>
    <row r="421" spans="1:37" s="1" customFormat="1" ht="20.100000000000001" customHeight="1" x14ac:dyDescent="0.25">
      <c r="A421" s="3"/>
      <c r="B421" s="57" t="s">
        <v>239</v>
      </c>
      <c r="C421" s="58"/>
      <c r="D421" s="58"/>
      <c r="E421" s="5"/>
      <c r="F421" s="59">
        <v>2942</v>
      </c>
      <c r="G421" s="54"/>
      <c r="H421" s="54"/>
      <c r="I421" s="54"/>
      <c r="J421" s="59">
        <v>9665</v>
      </c>
      <c r="K421" s="59">
        <v>361</v>
      </c>
      <c r="L421" s="54"/>
      <c r="M421" s="59">
        <v>10026</v>
      </c>
      <c r="N421" s="54"/>
      <c r="O421" s="54"/>
      <c r="P421" s="54"/>
      <c r="Q421" s="59">
        <v>2675</v>
      </c>
      <c r="R421" s="59">
        <v>7629</v>
      </c>
      <c r="S421" s="54"/>
      <c r="T421" s="59">
        <v>10304</v>
      </c>
      <c r="U421" s="54"/>
      <c r="V421" s="54"/>
      <c r="W421" s="54"/>
      <c r="X421" s="59">
        <v>2658</v>
      </c>
      <c r="Y421" s="54"/>
      <c r="Z421" s="54"/>
      <c r="AA421" s="54"/>
      <c r="AB421" s="59">
        <v>0</v>
      </c>
      <c r="AC421" s="54"/>
      <c r="AD421" s="59">
        <v>6</v>
      </c>
      <c r="AE421" s="54"/>
      <c r="AF421" s="54"/>
      <c r="AG421" s="54"/>
      <c r="AH421" s="59">
        <v>18</v>
      </c>
      <c r="AI421" s="39"/>
      <c r="AJ421" s="39"/>
      <c r="AK421" s="39"/>
    </row>
    <row r="422" spans="1:37" ht="20.100000000000001" customHeight="1" x14ac:dyDescent="0.2"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</row>
    <row r="423" spans="1:37" ht="20.100000000000001" customHeight="1" x14ac:dyDescent="0.2">
      <c r="B423" s="6" t="s">
        <v>240</v>
      </c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</row>
    <row r="424" spans="1:37" ht="20.100000000000001" customHeight="1" x14ac:dyDescent="0.2">
      <c r="C424" s="3" t="s">
        <v>154</v>
      </c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</row>
    <row r="425" spans="1:37" ht="20.100000000000001" customHeight="1" x14ac:dyDescent="0.2">
      <c r="D425" s="2" t="s">
        <v>96</v>
      </c>
      <c r="F425" s="39">
        <v>220</v>
      </c>
      <c r="G425" s="39"/>
      <c r="H425" s="39"/>
      <c r="I425" s="39"/>
      <c r="J425" s="39">
        <v>1472</v>
      </c>
      <c r="K425" s="39">
        <v>35</v>
      </c>
      <c r="L425" s="39"/>
      <c r="M425" s="39">
        <v>1507</v>
      </c>
      <c r="N425" s="39"/>
      <c r="O425" s="39"/>
      <c r="P425" s="39"/>
      <c r="Q425" s="39">
        <v>413</v>
      </c>
      <c r="R425" s="39">
        <v>1155</v>
      </c>
      <c r="S425" s="39"/>
      <c r="T425" s="39">
        <v>1568</v>
      </c>
      <c r="U425" s="39"/>
      <c r="V425" s="39"/>
      <c r="W425" s="39"/>
      <c r="X425" s="39">
        <v>158</v>
      </c>
      <c r="Y425" s="39"/>
      <c r="Z425" s="39"/>
      <c r="AA425" s="39"/>
      <c r="AB425" s="39">
        <v>0</v>
      </c>
      <c r="AC425" s="39"/>
      <c r="AD425" s="39">
        <v>1</v>
      </c>
      <c r="AE425" s="39"/>
      <c r="AF425" s="39"/>
      <c r="AG425" s="39"/>
      <c r="AH425" s="39">
        <v>0</v>
      </c>
      <c r="AI425" s="39"/>
      <c r="AJ425" s="39"/>
      <c r="AK425" s="39"/>
    </row>
    <row r="426" spans="1:37" ht="19.5" customHeight="1" x14ac:dyDescent="0.2">
      <c r="D426" s="47" t="s">
        <v>241</v>
      </c>
      <c r="F426" s="48">
        <v>257</v>
      </c>
      <c r="G426" s="49"/>
      <c r="H426" s="49"/>
      <c r="I426" s="49"/>
      <c r="J426" s="48">
        <v>1452</v>
      </c>
      <c r="K426" s="48">
        <v>75</v>
      </c>
      <c r="L426" s="49"/>
      <c r="M426" s="48">
        <v>1527</v>
      </c>
      <c r="N426" s="49"/>
      <c r="O426" s="49"/>
      <c r="P426" s="49"/>
      <c r="Q426" s="48">
        <v>644</v>
      </c>
      <c r="R426" s="48">
        <v>885</v>
      </c>
      <c r="S426" s="49"/>
      <c r="T426" s="48">
        <v>1529</v>
      </c>
      <c r="U426" s="49"/>
      <c r="V426" s="49"/>
      <c r="W426" s="49"/>
      <c r="X426" s="48">
        <v>254</v>
      </c>
      <c r="Y426" s="49"/>
      <c r="Z426" s="49"/>
      <c r="AA426" s="49"/>
      <c r="AB426" s="48">
        <v>0</v>
      </c>
      <c r="AC426" s="49"/>
      <c r="AD426" s="48">
        <v>1</v>
      </c>
      <c r="AE426" s="49"/>
      <c r="AF426" s="49"/>
      <c r="AG426" s="49"/>
      <c r="AH426" s="48">
        <v>0</v>
      </c>
      <c r="AI426" s="39"/>
      <c r="AJ426" s="39"/>
      <c r="AK426" s="39"/>
    </row>
    <row r="427" spans="1:37" ht="20.100000000000001" customHeight="1" x14ac:dyDescent="0.2">
      <c r="D427" s="2" t="s">
        <v>242</v>
      </c>
      <c r="F427" s="39">
        <v>387</v>
      </c>
      <c r="G427" s="39"/>
      <c r="H427" s="39"/>
      <c r="I427" s="39"/>
      <c r="J427" s="39">
        <v>1406</v>
      </c>
      <c r="K427" s="39">
        <v>75</v>
      </c>
      <c r="L427" s="39"/>
      <c r="M427" s="39">
        <v>1481</v>
      </c>
      <c r="N427" s="39"/>
      <c r="O427" s="39"/>
      <c r="P427" s="39"/>
      <c r="Q427" s="39">
        <v>439</v>
      </c>
      <c r="R427" s="39">
        <v>1188</v>
      </c>
      <c r="S427" s="39"/>
      <c r="T427" s="39">
        <v>1627</v>
      </c>
      <c r="U427" s="39"/>
      <c r="V427" s="39"/>
      <c r="W427" s="39"/>
      <c r="X427" s="39">
        <v>241</v>
      </c>
      <c r="Y427" s="39"/>
      <c r="Z427" s="39"/>
      <c r="AA427" s="39"/>
      <c r="AB427" s="39">
        <v>0</v>
      </c>
      <c r="AC427" s="39"/>
      <c r="AD427" s="39">
        <v>0</v>
      </c>
      <c r="AE427" s="39"/>
      <c r="AF427" s="39"/>
      <c r="AG427" s="39"/>
      <c r="AH427" s="39">
        <v>0</v>
      </c>
      <c r="AI427" s="39"/>
      <c r="AJ427" s="39"/>
      <c r="AK427" s="39"/>
    </row>
    <row r="428" spans="1:37" ht="19.5" customHeight="1" x14ac:dyDescent="0.2">
      <c r="D428" s="47" t="s">
        <v>243</v>
      </c>
      <c r="F428" s="48">
        <v>493</v>
      </c>
      <c r="G428" s="49"/>
      <c r="H428" s="49"/>
      <c r="I428" s="49"/>
      <c r="J428" s="48">
        <v>1420</v>
      </c>
      <c r="K428" s="48">
        <v>83</v>
      </c>
      <c r="L428" s="49"/>
      <c r="M428" s="48">
        <v>1503</v>
      </c>
      <c r="N428" s="49"/>
      <c r="O428" s="49"/>
      <c r="P428" s="49"/>
      <c r="Q428" s="48">
        <v>554</v>
      </c>
      <c r="R428" s="48">
        <v>1125</v>
      </c>
      <c r="S428" s="49"/>
      <c r="T428" s="48">
        <v>1679</v>
      </c>
      <c r="U428" s="49"/>
      <c r="V428" s="49"/>
      <c r="W428" s="49"/>
      <c r="X428" s="48">
        <v>317</v>
      </c>
      <c r="Y428" s="49"/>
      <c r="Z428" s="49"/>
      <c r="AA428" s="49"/>
      <c r="AB428" s="48">
        <v>0</v>
      </c>
      <c r="AC428" s="49"/>
      <c r="AD428" s="48">
        <v>0</v>
      </c>
      <c r="AE428" s="49"/>
      <c r="AF428" s="49"/>
      <c r="AG428" s="49"/>
      <c r="AH428" s="48">
        <v>39</v>
      </c>
      <c r="AI428" s="39"/>
      <c r="AJ428" s="39"/>
      <c r="AK428" s="39"/>
    </row>
    <row r="429" spans="1:37" ht="20.100000000000001" customHeight="1" x14ac:dyDescent="0.2">
      <c r="D429" s="2" t="s">
        <v>244</v>
      </c>
      <c r="F429" s="39">
        <v>397</v>
      </c>
      <c r="G429" s="39"/>
      <c r="H429" s="39"/>
      <c r="I429" s="39"/>
      <c r="J429" s="39">
        <v>1428</v>
      </c>
      <c r="K429" s="39">
        <v>54</v>
      </c>
      <c r="L429" s="39"/>
      <c r="M429" s="39">
        <v>1482</v>
      </c>
      <c r="N429" s="39"/>
      <c r="O429" s="39"/>
      <c r="P429" s="39"/>
      <c r="Q429" s="39">
        <v>395</v>
      </c>
      <c r="R429" s="39">
        <v>1104</v>
      </c>
      <c r="S429" s="39"/>
      <c r="T429" s="39">
        <v>1499</v>
      </c>
      <c r="U429" s="39"/>
      <c r="V429" s="39"/>
      <c r="W429" s="39"/>
      <c r="X429" s="39">
        <v>371</v>
      </c>
      <c r="Y429" s="39"/>
      <c r="Z429" s="39"/>
      <c r="AA429" s="39"/>
      <c r="AB429" s="39">
        <v>0</v>
      </c>
      <c r="AC429" s="39"/>
      <c r="AD429" s="39">
        <v>9</v>
      </c>
      <c r="AE429" s="39"/>
      <c r="AF429" s="39"/>
      <c r="AG429" s="39"/>
      <c r="AH429" s="39">
        <v>81</v>
      </c>
      <c r="AI429" s="39"/>
      <c r="AJ429" s="39"/>
      <c r="AK429" s="39"/>
    </row>
    <row r="430" spans="1:37" ht="19.5" customHeight="1" x14ac:dyDescent="0.2">
      <c r="D430" s="47" t="s">
        <v>115</v>
      </c>
      <c r="F430" s="48">
        <v>170</v>
      </c>
      <c r="G430" s="49"/>
      <c r="H430" s="49"/>
      <c r="I430" s="49"/>
      <c r="J430" s="48">
        <v>512</v>
      </c>
      <c r="K430" s="48">
        <v>17</v>
      </c>
      <c r="L430" s="49"/>
      <c r="M430" s="48">
        <v>529</v>
      </c>
      <c r="N430" s="49"/>
      <c r="O430" s="49"/>
      <c r="P430" s="49"/>
      <c r="Q430" s="48">
        <v>248</v>
      </c>
      <c r="R430" s="48">
        <v>326</v>
      </c>
      <c r="S430" s="49"/>
      <c r="T430" s="48">
        <v>574</v>
      </c>
      <c r="U430" s="49"/>
      <c r="V430" s="49"/>
      <c r="W430" s="49"/>
      <c r="X430" s="48">
        <v>124</v>
      </c>
      <c r="Y430" s="49"/>
      <c r="Z430" s="49"/>
      <c r="AA430" s="49"/>
      <c r="AB430" s="48">
        <v>0</v>
      </c>
      <c r="AC430" s="49"/>
      <c r="AD430" s="48">
        <v>1</v>
      </c>
      <c r="AE430" s="49"/>
      <c r="AF430" s="49"/>
      <c r="AG430" s="49"/>
      <c r="AH430" s="48">
        <v>0</v>
      </c>
      <c r="AI430" s="39"/>
      <c r="AJ430" s="39"/>
      <c r="AK430" s="39"/>
    </row>
    <row r="431" spans="1:37" ht="20.100000000000001" customHeight="1" x14ac:dyDescent="0.2">
      <c r="D431" s="2" t="s">
        <v>116</v>
      </c>
      <c r="F431" s="39">
        <v>118</v>
      </c>
      <c r="G431" s="39"/>
      <c r="H431" s="39"/>
      <c r="I431" s="39"/>
      <c r="J431" s="39">
        <v>523</v>
      </c>
      <c r="K431" s="39">
        <v>19</v>
      </c>
      <c r="L431" s="39"/>
      <c r="M431" s="39">
        <v>542</v>
      </c>
      <c r="N431" s="39"/>
      <c r="O431" s="39"/>
      <c r="P431" s="39"/>
      <c r="Q431" s="39">
        <v>132</v>
      </c>
      <c r="R431" s="39">
        <v>396</v>
      </c>
      <c r="S431" s="39"/>
      <c r="T431" s="39">
        <v>528</v>
      </c>
      <c r="U431" s="39"/>
      <c r="V431" s="39"/>
      <c r="W431" s="39"/>
      <c r="X431" s="39">
        <v>132</v>
      </c>
      <c r="Y431" s="39"/>
      <c r="Z431" s="39"/>
      <c r="AA431" s="39"/>
      <c r="AB431" s="39">
        <v>0</v>
      </c>
      <c r="AC431" s="39"/>
      <c r="AD431" s="39">
        <v>0</v>
      </c>
      <c r="AE431" s="39"/>
      <c r="AF431" s="39"/>
      <c r="AG431" s="39"/>
      <c r="AH431" s="39">
        <v>0</v>
      </c>
      <c r="AI431" s="39"/>
      <c r="AJ431" s="39"/>
      <c r="AK431" s="39"/>
    </row>
    <row r="432" spans="1:37" ht="19.5" customHeight="1" x14ac:dyDescent="0.2">
      <c r="D432" s="47" t="s">
        <v>103</v>
      </c>
      <c r="F432" s="48">
        <v>249</v>
      </c>
      <c r="G432" s="49"/>
      <c r="H432" s="49"/>
      <c r="I432" s="49"/>
      <c r="J432" s="48">
        <v>1522</v>
      </c>
      <c r="K432" s="48">
        <v>73</v>
      </c>
      <c r="L432" s="49"/>
      <c r="M432" s="48">
        <v>1595</v>
      </c>
      <c r="N432" s="49"/>
      <c r="O432" s="49"/>
      <c r="P432" s="49"/>
      <c r="Q432" s="48">
        <v>550</v>
      </c>
      <c r="R432" s="48">
        <v>1119</v>
      </c>
      <c r="S432" s="49"/>
      <c r="T432" s="48">
        <v>1669</v>
      </c>
      <c r="U432" s="49"/>
      <c r="V432" s="49"/>
      <c r="W432" s="49"/>
      <c r="X432" s="48">
        <v>172</v>
      </c>
      <c r="Y432" s="49"/>
      <c r="Z432" s="49"/>
      <c r="AA432" s="49"/>
      <c r="AB432" s="48">
        <v>0</v>
      </c>
      <c r="AC432" s="49"/>
      <c r="AD432" s="48">
        <v>3</v>
      </c>
      <c r="AE432" s="49"/>
      <c r="AF432" s="49"/>
      <c r="AG432" s="49"/>
      <c r="AH432" s="48">
        <v>0</v>
      </c>
      <c r="AI432" s="39"/>
      <c r="AJ432" s="39"/>
      <c r="AK432" s="39"/>
    </row>
    <row r="433" spans="1:37" ht="19.5" customHeight="1" x14ac:dyDescent="0.2">
      <c r="D433" s="50" t="s">
        <v>104</v>
      </c>
      <c r="F433" s="49">
        <v>191</v>
      </c>
      <c r="G433" s="49"/>
      <c r="H433" s="49"/>
      <c r="I433" s="49"/>
      <c r="J433" s="49">
        <v>1411</v>
      </c>
      <c r="K433" s="49">
        <v>150</v>
      </c>
      <c r="L433" s="49"/>
      <c r="M433" s="49">
        <v>1561</v>
      </c>
      <c r="N433" s="49"/>
      <c r="O433" s="49"/>
      <c r="P433" s="49"/>
      <c r="Q433" s="49">
        <v>684</v>
      </c>
      <c r="R433" s="49">
        <v>903</v>
      </c>
      <c r="S433" s="49"/>
      <c r="T433" s="49">
        <v>1587</v>
      </c>
      <c r="U433" s="49"/>
      <c r="V433" s="49"/>
      <c r="W433" s="49"/>
      <c r="X433" s="49">
        <v>146</v>
      </c>
      <c r="Y433" s="49"/>
      <c r="Z433" s="49"/>
      <c r="AA433" s="49"/>
      <c r="AB433" s="49">
        <v>0</v>
      </c>
      <c r="AC433" s="49"/>
      <c r="AD433" s="49">
        <v>19</v>
      </c>
      <c r="AE433" s="49"/>
      <c r="AF433" s="49"/>
      <c r="AG433" s="49"/>
      <c r="AH433" s="49">
        <v>10</v>
      </c>
      <c r="AI433" s="39"/>
      <c r="AJ433" s="39"/>
      <c r="AK433" s="39"/>
    </row>
    <row r="434" spans="1:37" ht="19.5" customHeight="1" x14ac:dyDescent="0.2">
      <c r="D434" s="47" t="s">
        <v>105</v>
      </c>
      <c r="F434" s="48">
        <v>186</v>
      </c>
      <c r="G434" s="49"/>
      <c r="H434" s="49"/>
      <c r="I434" s="49"/>
      <c r="J434" s="48">
        <v>1407</v>
      </c>
      <c r="K434" s="48">
        <v>39</v>
      </c>
      <c r="L434" s="49"/>
      <c r="M434" s="48">
        <v>1446</v>
      </c>
      <c r="N434" s="49"/>
      <c r="O434" s="49"/>
      <c r="P434" s="49"/>
      <c r="Q434" s="48">
        <v>735</v>
      </c>
      <c r="R434" s="48">
        <v>731</v>
      </c>
      <c r="S434" s="49"/>
      <c r="T434" s="48">
        <v>1466</v>
      </c>
      <c r="U434" s="49"/>
      <c r="V434" s="49"/>
      <c r="W434" s="49"/>
      <c r="X434" s="48">
        <v>166</v>
      </c>
      <c r="Y434" s="49"/>
      <c r="Z434" s="49"/>
      <c r="AA434" s="49"/>
      <c r="AB434" s="48">
        <v>0</v>
      </c>
      <c r="AC434" s="49"/>
      <c r="AD434" s="48">
        <v>0</v>
      </c>
      <c r="AE434" s="49"/>
      <c r="AF434" s="49"/>
      <c r="AG434" s="49"/>
      <c r="AH434" s="48">
        <v>0</v>
      </c>
      <c r="AI434" s="39"/>
      <c r="AJ434" s="39"/>
      <c r="AK434" s="39"/>
    </row>
    <row r="435" spans="1:37" ht="19.5" customHeight="1" x14ac:dyDescent="0.2">
      <c r="D435" s="50" t="s">
        <v>106</v>
      </c>
      <c r="F435" s="49">
        <v>203</v>
      </c>
      <c r="G435" s="49"/>
      <c r="H435" s="49"/>
      <c r="I435" s="49"/>
      <c r="J435" s="49">
        <v>1424</v>
      </c>
      <c r="K435" s="49">
        <v>44</v>
      </c>
      <c r="L435" s="49"/>
      <c r="M435" s="49">
        <v>1468</v>
      </c>
      <c r="N435" s="49"/>
      <c r="O435" s="49"/>
      <c r="P435" s="49"/>
      <c r="Q435" s="49">
        <v>466</v>
      </c>
      <c r="R435" s="49">
        <v>1005</v>
      </c>
      <c r="S435" s="49"/>
      <c r="T435" s="49">
        <v>1471</v>
      </c>
      <c r="U435" s="49"/>
      <c r="V435" s="49"/>
      <c r="W435" s="49"/>
      <c r="X435" s="49">
        <v>200</v>
      </c>
      <c r="Y435" s="49"/>
      <c r="Z435" s="49"/>
      <c r="AA435" s="49"/>
      <c r="AB435" s="49">
        <v>0</v>
      </c>
      <c r="AC435" s="49"/>
      <c r="AD435" s="49">
        <v>0</v>
      </c>
      <c r="AE435" s="49"/>
      <c r="AF435" s="49"/>
      <c r="AG435" s="49"/>
      <c r="AH435" s="49">
        <v>0</v>
      </c>
      <c r="AI435" s="39"/>
      <c r="AJ435" s="39"/>
      <c r="AK435" s="39"/>
    </row>
    <row r="436" spans="1:37" ht="20.100000000000001" customHeight="1" x14ac:dyDescent="0.2"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</row>
    <row r="437" spans="1:37" s="1" customFormat="1" ht="20.100000000000001" customHeight="1" x14ac:dyDescent="0.25">
      <c r="A437" s="3"/>
      <c r="B437" s="6"/>
      <c r="C437" s="51" t="s">
        <v>159</v>
      </c>
      <c r="D437" s="52"/>
      <c r="E437" s="5"/>
      <c r="F437" s="53">
        <v>2871</v>
      </c>
      <c r="G437" s="54"/>
      <c r="H437" s="54"/>
      <c r="I437" s="54"/>
      <c r="J437" s="53">
        <v>13977</v>
      </c>
      <c r="K437" s="53">
        <v>664</v>
      </c>
      <c r="L437" s="54"/>
      <c r="M437" s="53">
        <v>14641</v>
      </c>
      <c r="N437" s="54"/>
      <c r="O437" s="54"/>
      <c r="P437" s="54"/>
      <c r="Q437" s="53">
        <v>5260</v>
      </c>
      <c r="R437" s="53">
        <v>9937</v>
      </c>
      <c r="S437" s="54"/>
      <c r="T437" s="53">
        <v>15197</v>
      </c>
      <c r="U437" s="54"/>
      <c r="V437" s="54"/>
      <c r="W437" s="54"/>
      <c r="X437" s="53">
        <v>2281</v>
      </c>
      <c r="Y437" s="54"/>
      <c r="Z437" s="54"/>
      <c r="AA437" s="54"/>
      <c r="AB437" s="53">
        <v>0</v>
      </c>
      <c r="AC437" s="54"/>
      <c r="AD437" s="53">
        <v>34</v>
      </c>
      <c r="AE437" s="54"/>
      <c r="AF437" s="54"/>
      <c r="AG437" s="54"/>
      <c r="AH437" s="53">
        <v>130</v>
      </c>
      <c r="AI437" s="39"/>
      <c r="AJ437" s="39"/>
      <c r="AK437" s="39"/>
    </row>
    <row r="438" spans="1:37" s="1" customFormat="1" ht="20.100000000000001" customHeight="1" x14ac:dyDescent="0.2">
      <c r="A438" s="3"/>
      <c r="B438" s="6"/>
      <c r="C438" s="3"/>
      <c r="D438" s="3"/>
      <c r="E438" s="5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39"/>
      <c r="AJ438" s="39"/>
      <c r="AK438" s="39"/>
    </row>
    <row r="439" spans="1:37" s="1" customFormat="1" ht="20.100000000000001" customHeight="1" x14ac:dyDescent="0.25">
      <c r="A439" s="3"/>
      <c r="B439" s="57" t="s">
        <v>245</v>
      </c>
      <c r="C439" s="58"/>
      <c r="D439" s="58"/>
      <c r="E439" s="5"/>
      <c r="F439" s="59">
        <v>2871</v>
      </c>
      <c r="G439" s="54"/>
      <c r="H439" s="54"/>
      <c r="I439" s="54"/>
      <c r="J439" s="59">
        <v>13977</v>
      </c>
      <c r="K439" s="59">
        <v>664</v>
      </c>
      <c r="L439" s="54"/>
      <c r="M439" s="59">
        <v>14641</v>
      </c>
      <c r="N439" s="54"/>
      <c r="O439" s="54"/>
      <c r="P439" s="54"/>
      <c r="Q439" s="59">
        <v>5260</v>
      </c>
      <c r="R439" s="59">
        <v>9937</v>
      </c>
      <c r="S439" s="54"/>
      <c r="T439" s="59">
        <v>15197</v>
      </c>
      <c r="U439" s="54"/>
      <c r="V439" s="54"/>
      <c r="W439" s="54"/>
      <c r="X439" s="59">
        <v>2281</v>
      </c>
      <c r="Y439" s="54"/>
      <c r="Z439" s="54"/>
      <c r="AA439" s="54"/>
      <c r="AB439" s="59">
        <v>0</v>
      </c>
      <c r="AC439" s="54"/>
      <c r="AD439" s="59">
        <v>34</v>
      </c>
      <c r="AE439" s="54"/>
      <c r="AF439" s="54"/>
      <c r="AG439" s="54"/>
      <c r="AH439" s="59">
        <v>130</v>
      </c>
      <c r="AI439" s="39"/>
      <c r="AJ439" s="39"/>
      <c r="AK439" s="39"/>
    </row>
    <row r="440" spans="1:37" ht="20.100000000000001" customHeight="1" x14ac:dyDescent="0.2"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</row>
    <row r="441" spans="1:37" ht="20.100000000000001" customHeight="1" x14ac:dyDescent="0.2">
      <c r="B441" s="6" t="s">
        <v>246</v>
      </c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</row>
    <row r="442" spans="1:37" ht="20.100000000000001" customHeight="1" x14ac:dyDescent="0.2">
      <c r="C442" s="3" t="s">
        <v>154</v>
      </c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</row>
    <row r="443" spans="1:37" ht="20.100000000000001" customHeight="1" x14ac:dyDescent="0.2">
      <c r="D443" s="2" t="s">
        <v>122</v>
      </c>
      <c r="F443" s="39">
        <v>295</v>
      </c>
      <c r="G443" s="39"/>
      <c r="H443" s="39"/>
      <c r="I443" s="39"/>
      <c r="J443" s="39">
        <v>1636</v>
      </c>
      <c r="K443" s="39">
        <v>22</v>
      </c>
      <c r="L443" s="39"/>
      <c r="M443" s="39">
        <v>1658</v>
      </c>
      <c r="N443" s="39"/>
      <c r="O443" s="39"/>
      <c r="P443" s="39"/>
      <c r="Q443" s="39">
        <v>290</v>
      </c>
      <c r="R443" s="39">
        <v>1382</v>
      </c>
      <c r="S443" s="39"/>
      <c r="T443" s="39">
        <v>1672</v>
      </c>
      <c r="U443" s="39"/>
      <c r="V443" s="39"/>
      <c r="W443" s="39"/>
      <c r="X443" s="39">
        <v>281</v>
      </c>
      <c r="Y443" s="39"/>
      <c r="Z443" s="39"/>
      <c r="AA443" s="39"/>
      <c r="AB443" s="39">
        <v>0</v>
      </c>
      <c r="AC443" s="39"/>
      <c r="AD443" s="39">
        <v>0</v>
      </c>
      <c r="AE443" s="39"/>
      <c r="AF443" s="39"/>
      <c r="AG443" s="39"/>
      <c r="AH443" s="39">
        <v>0</v>
      </c>
      <c r="AI443" s="39"/>
      <c r="AJ443" s="39"/>
      <c r="AK443" s="39"/>
    </row>
    <row r="444" spans="1:37" ht="19.5" customHeight="1" x14ac:dyDescent="0.2">
      <c r="D444" s="47" t="s">
        <v>97</v>
      </c>
      <c r="F444" s="48">
        <v>262</v>
      </c>
      <c r="G444" s="49"/>
      <c r="H444" s="49"/>
      <c r="I444" s="49"/>
      <c r="J444" s="48">
        <v>1635</v>
      </c>
      <c r="K444" s="48">
        <v>27</v>
      </c>
      <c r="L444" s="49"/>
      <c r="M444" s="48">
        <v>1662</v>
      </c>
      <c r="N444" s="49"/>
      <c r="O444" s="49"/>
      <c r="P444" s="49"/>
      <c r="Q444" s="48">
        <v>358</v>
      </c>
      <c r="R444" s="48">
        <v>1331</v>
      </c>
      <c r="S444" s="49"/>
      <c r="T444" s="48">
        <v>1689</v>
      </c>
      <c r="U444" s="49"/>
      <c r="V444" s="49"/>
      <c r="W444" s="49"/>
      <c r="X444" s="48">
        <v>234</v>
      </c>
      <c r="Y444" s="49"/>
      <c r="Z444" s="49"/>
      <c r="AA444" s="49"/>
      <c r="AB444" s="48">
        <v>0</v>
      </c>
      <c r="AC444" s="49"/>
      <c r="AD444" s="48">
        <v>1</v>
      </c>
      <c r="AE444" s="49"/>
      <c r="AF444" s="49"/>
      <c r="AG444" s="49"/>
      <c r="AH444" s="48">
        <v>0</v>
      </c>
      <c r="AI444" s="39"/>
      <c r="AJ444" s="39"/>
      <c r="AK444" s="39"/>
    </row>
    <row r="445" spans="1:37" ht="20.100000000000001" customHeight="1" x14ac:dyDescent="0.2">
      <c r="D445" s="2" t="s">
        <v>113</v>
      </c>
      <c r="F445" s="39">
        <v>308</v>
      </c>
      <c r="G445" s="39"/>
      <c r="H445" s="39"/>
      <c r="I445" s="39"/>
      <c r="J445" s="39">
        <v>1638</v>
      </c>
      <c r="K445" s="39">
        <v>34</v>
      </c>
      <c r="L445" s="39"/>
      <c r="M445" s="39">
        <v>1672</v>
      </c>
      <c r="N445" s="39"/>
      <c r="O445" s="39"/>
      <c r="P445" s="39"/>
      <c r="Q445" s="39">
        <v>298</v>
      </c>
      <c r="R445" s="39">
        <v>1429</v>
      </c>
      <c r="S445" s="39"/>
      <c r="T445" s="39">
        <v>1727</v>
      </c>
      <c r="U445" s="39"/>
      <c r="V445" s="39"/>
      <c r="W445" s="39"/>
      <c r="X445" s="39">
        <v>253</v>
      </c>
      <c r="Y445" s="39"/>
      <c r="Z445" s="39"/>
      <c r="AA445" s="39"/>
      <c r="AB445" s="39">
        <v>0</v>
      </c>
      <c r="AC445" s="39"/>
      <c r="AD445" s="39">
        <v>0</v>
      </c>
      <c r="AE445" s="39"/>
      <c r="AF445" s="39"/>
      <c r="AG445" s="39"/>
      <c r="AH445" s="39">
        <v>0</v>
      </c>
      <c r="AI445" s="39"/>
      <c r="AJ445" s="39"/>
      <c r="AK445" s="39"/>
    </row>
    <row r="446" spans="1:37" ht="19.5" customHeight="1" x14ac:dyDescent="0.2">
      <c r="D446" s="47" t="s">
        <v>136</v>
      </c>
      <c r="F446" s="48">
        <v>333</v>
      </c>
      <c r="G446" s="49"/>
      <c r="H446" s="49"/>
      <c r="I446" s="49"/>
      <c r="J446" s="48">
        <v>1631</v>
      </c>
      <c r="K446" s="48">
        <v>33</v>
      </c>
      <c r="L446" s="49"/>
      <c r="M446" s="48">
        <v>1664</v>
      </c>
      <c r="N446" s="49"/>
      <c r="O446" s="49"/>
      <c r="P446" s="49"/>
      <c r="Q446" s="48">
        <v>226</v>
      </c>
      <c r="R446" s="48">
        <v>1508</v>
      </c>
      <c r="S446" s="49"/>
      <c r="T446" s="48">
        <v>1734</v>
      </c>
      <c r="U446" s="49"/>
      <c r="V446" s="49"/>
      <c r="W446" s="49"/>
      <c r="X446" s="48">
        <v>260</v>
      </c>
      <c r="Y446" s="49"/>
      <c r="Z446" s="49"/>
      <c r="AA446" s="49"/>
      <c r="AB446" s="48">
        <v>0</v>
      </c>
      <c r="AC446" s="49"/>
      <c r="AD446" s="48">
        <v>3</v>
      </c>
      <c r="AE446" s="49"/>
      <c r="AF446" s="49"/>
      <c r="AG446" s="49"/>
      <c r="AH446" s="48">
        <v>0</v>
      </c>
      <c r="AI446" s="39"/>
      <c r="AJ446" s="39"/>
      <c r="AK446" s="39"/>
    </row>
    <row r="447" spans="1:37" ht="20.100000000000001" customHeight="1" x14ac:dyDescent="0.2">
      <c r="D447" s="2" t="s">
        <v>114</v>
      </c>
      <c r="F447" s="39">
        <v>297</v>
      </c>
      <c r="G447" s="39"/>
      <c r="H447" s="39"/>
      <c r="I447" s="39"/>
      <c r="J447" s="39">
        <v>1638</v>
      </c>
      <c r="K447" s="39">
        <v>22</v>
      </c>
      <c r="L447" s="39"/>
      <c r="M447" s="39">
        <v>1660</v>
      </c>
      <c r="N447" s="39"/>
      <c r="O447" s="39"/>
      <c r="P447" s="39"/>
      <c r="Q447" s="39">
        <v>239</v>
      </c>
      <c r="R447" s="39">
        <v>1406</v>
      </c>
      <c r="S447" s="39"/>
      <c r="T447" s="39">
        <v>1645</v>
      </c>
      <c r="U447" s="39"/>
      <c r="V447" s="39"/>
      <c r="W447" s="39"/>
      <c r="X447" s="39">
        <v>307</v>
      </c>
      <c r="Y447" s="39"/>
      <c r="Z447" s="39"/>
      <c r="AA447" s="39"/>
      <c r="AB447" s="39">
        <v>0</v>
      </c>
      <c r="AC447" s="39"/>
      <c r="AD447" s="39">
        <v>5</v>
      </c>
      <c r="AE447" s="39"/>
      <c r="AF447" s="39"/>
      <c r="AG447" s="39"/>
      <c r="AH447" s="39">
        <v>0</v>
      </c>
      <c r="AI447" s="39"/>
      <c r="AJ447" s="39"/>
      <c r="AK447" s="39"/>
    </row>
    <row r="448" spans="1:37" ht="20.100000000000001" customHeight="1" x14ac:dyDescent="0.2"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</row>
    <row r="449" spans="1:37" s="1" customFormat="1" ht="20.100000000000001" customHeight="1" x14ac:dyDescent="0.25">
      <c r="A449" s="3"/>
      <c r="B449" s="6"/>
      <c r="C449" s="51" t="s">
        <v>159</v>
      </c>
      <c r="D449" s="52"/>
      <c r="E449" s="5"/>
      <c r="F449" s="53">
        <v>1495</v>
      </c>
      <c r="G449" s="54"/>
      <c r="H449" s="54"/>
      <c r="I449" s="54"/>
      <c r="J449" s="53">
        <v>8178</v>
      </c>
      <c r="K449" s="53">
        <v>138</v>
      </c>
      <c r="L449" s="54"/>
      <c r="M449" s="53">
        <v>8316</v>
      </c>
      <c r="N449" s="54"/>
      <c r="O449" s="54"/>
      <c r="P449" s="54"/>
      <c r="Q449" s="53">
        <v>1411</v>
      </c>
      <c r="R449" s="53">
        <v>7056</v>
      </c>
      <c r="S449" s="54"/>
      <c r="T449" s="53">
        <v>8467</v>
      </c>
      <c r="U449" s="54"/>
      <c r="V449" s="54"/>
      <c r="W449" s="54"/>
      <c r="X449" s="53">
        <v>1335</v>
      </c>
      <c r="Y449" s="54"/>
      <c r="Z449" s="54"/>
      <c r="AA449" s="54"/>
      <c r="AB449" s="53">
        <v>0</v>
      </c>
      <c r="AC449" s="54"/>
      <c r="AD449" s="53">
        <v>9</v>
      </c>
      <c r="AE449" s="54"/>
      <c r="AF449" s="54"/>
      <c r="AG449" s="54"/>
      <c r="AH449" s="53">
        <v>0</v>
      </c>
      <c r="AI449" s="39"/>
      <c r="AJ449" s="39"/>
      <c r="AK449" s="39"/>
    </row>
    <row r="450" spans="1:37" s="1" customFormat="1" ht="20.100000000000001" customHeight="1" x14ac:dyDescent="0.2">
      <c r="A450" s="3"/>
      <c r="B450" s="6"/>
      <c r="C450" s="3"/>
      <c r="D450" s="3"/>
      <c r="E450" s="5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39"/>
      <c r="AJ450" s="39"/>
      <c r="AK450" s="39"/>
    </row>
    <row r="451" spans="1:37" s="1" customFormat="1" ht="20.100000000000001" customHeight="1" x14ac:dyDescent="0.25">
      <c r="A451" s="3"/>
      <c r="B451" s="57" t="s">
        <v>247</v>
      </c>
      <c r="C451" s="58"/>
      <c r="D451" s="58"/>
      <c r="E451" s="5"/>
      <c r="F451" s="59">
        <v>1495</v>
      </c>
      <c r="G451" s="54"/>
      <c r="H451" s="54"/>
      <c r="I451" s="54"/>
      <c r="J451" s="59">
        <v>8178</v>
      </c>
      <c r="K451" s="59">
        <v>138</v>
      </c>
      <c r="L451" s="54"/>
      <c r="M451" s="59">
        <v>8316</v>
      </c>
      <c r="N451" s="54"/>
      <c r="O451" s="54"/>
      <c r="P451" s="54"/>
      <c r="Q451" s="59">
        <v>1411</v>
      </c>
      <c r="R451" s="59">
        <v>7056</v>
      </c>
      <c r="S451" s="54"/>
      <c r="T451" s="59">
        <v>8467</v>
      </c>
      <c r="U451" s="54"/>
      <c r="V451" s="54"/>
      <c r="W451" s="54"/>
      <c r="X451" s="59">
        <v>1335</v>
      </c>
      <c r="Y451" s="54"/>
      <c r="Z451" s="54"/>
      <c r="AA451" s="54"/>
      <c r="AB451" s="59">
        <v>0</v>
      </c>
      <c r="AC451" s="54"/>
      <c r="AD451" s="59">
        <v>9</v>
      </c>
      <c r="AE451" s="54"/>
      <c r="AF451" s="54"/>
      <c r="AG451" s="54"/>
      <c r="AH451" s="59">
        <v>0</v>
      </c>
      <c r="AI451" s="39"/>
      <c r="AJ451" s="39"/>
      <c r="AK451" s="39"/>
    </row>
    <row r="452" spans="1:37" ht="20.100000000000001" customHeight="1" x14ac:dyDescent="0.2"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</row>
    <row r="453" spans="1:37" ht="20.100000000000001" customHeight="1" x14ac:dyDescent="0.2">
      <c r="B453" s="6" t="s">
        <v>248</v>
      </c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</row>
    <row r="454" spans="1:37" ht="20.100000000000001" customHeight="1" x14ac:dyDescent="0.2">
      <c r="C454" s="3" t="s">
        <v>0</v>
      </c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</row>
    <row r="455" spans="1:37" ht="20.100000000000001" customHeight="1" x14ac:dyDescent="0.2">
      <c r="D455" s="2" t="s">
        <v>122</v>
      </c>
      <c r="F455" s="39">
        <v>0</v>
      </c>
      <c r="G455" s="39"/>
      <c r="H455" s="39"/>
      <c r="I455" s="39"/>
      <c r="J455" s="39">
        <v>1</v>
      </c>
      <c r="K455" s="39">
        <v>0</v>
      </c>
      <c r="L455" s="39"/>
      <c r="M455" s="39">
        <v>1</v>
      </c>
      <c r="N455" s="39"/>
      <c r="O455" s="39"/>
      <c r="P455" s="39"/>
      <c r="Q455" s="39">
        <v>0</v>
      </c>
      <c r="R455" s="39">
        <v>1</v>
      </c>
      <c r="S455" s="39"/>
      <c r="T455" s="39">
        <v>1</v>
      </c>
      <c r="U455" s="39"/>
      <c r="V455" s="39"/>
      <c r="W455" s="39"/>
      <c r="X455" s="39">
        <v>0</v>
      </c>
      <c r="Y455" s="39"/>
      <c r="Z455" s="39"/>
      <c r="AA455" s="39"/>
      <c r="AB455" s="39">
        <v>0</v>
      </c>
      <c r="AC455" s="39"/>
      <c r="AD455" s="39">
        <v>0</v>
      </c>
      <c r="AE455" s="39"/>
      <c r="AF455" s="39"/>
      <c r="AG455" s="39"/>
      <c r="AH455" s="39">
        <v>0</v>
      </c>
      <c r="AI455" s="39"/>
      <c r="AJ455" s="39"/>
      <c r="AK455" s="39"/>
    </row>
    <row r="456" spans="1:37" ht="19.5" customHeight="1" x14ac:dyDescent="0.2">
      <c r="D456" s="47" t="s">
        <v>97</v>
      </c>
      <c r="F456" s="48">
        <v>0</v>
      </c>
      <c r="G456" s="49"/>
      <c r="H456" s="49"/>
      <c r="I456" s="49"/>
      <c r="J456" s="48">
        <v>0</v>
      </c>
      <c r="K456" s="48">
        <v>0</v>
      </c>
      <c r="L456" s="49"/>
      <c r="M456" s="48">
        <v>0</v>
      </c>
      <c r="N456" s="49"/>
      <c r="O456" s="49"/>
      <c r="P456" s="49"/>
      <c r="Q456" s="48">
        <v>0</v>
      </c>
      <c r="R456" s="48">
        <v>0</v>
      </c>
      <c r="S456" s="49"/>
      <c r="T456" s="48">
        <v>0</v>
      </c>
      <c r="U456" s="49"/>
      <c r="V456" s="49"/>
      <c r="W456" s="49"/>
      <c r="X456" s="48">
        <v>0</v>
      </c>
      <c r="Y456" s="49"/>
      <c r="Z456" s="49"/>
      <c r="AA456" s="49"/>
      <c r="AB456" s="48">
        <v>0</v>
      </c>
      <c r="AC456" s="49"/>
      <c r="AD456" s="48">
        <v>0</v>
      </c>
      <c r="AE456" s="49"/>
      <c r="AF456" s="49"/>
      <c r="AG456" s="49"/>
      <c r="AH456" s="48">
        <v>0</v>
      </c>
      <c r="AI456" s="39"/>
      <c r="AJ456" s="39"/>
      <c r="AK456" s="39"/>
    </row>
    <row r="457" spans="1:37" ht="20.100000000000001" customHeight="1" x14ac:dyDescent="0.2">
      <c r="B457" s="5"/>
      <c r="D457" s="2" t="s">
        <v>113</v>
      </c>
      <c r="F457" s="39">
        <v>0</v>
      </c>
      <c r="G457" s="39"/>
      <c r="H457" s="39"/>
      <c r="I457" s="39"/>
      <c r="J457" s="39">
        <v>0</v>
      </c>
      <c r="K457" s="39">
        <v>0</v>
      </c>
      <c r="L457" s="39"/>
      <c r="M457" s="39">
        <v>0</v>
      </c>
      <c r="N457" s="39"/>
      <c r="O457" s="39"/>
      <c r="P457" s="39"/>
      <c r="Q457" s="39">
        <v>0</v>
      </c>
      <c r="R457" s="39">
        <v>0</v>
      </c>
      <c r="S457" s="39"/>
      <c r="T457" s="39">
        <v>0</v>
      </c>
      <c r="U457" s="39"/>
      <c r="V457" s="39"/>
      <c r="W457" s="39"/>
      <c r="X457" s="39">
        <v>0</v>
      </c>
      <c r="Y457" s="39"/>
      <c r="Z457" s="39"/>
      <c r="AA457" s="39"/>
      <c r="AB457" s="39">
        <v>0</v>
      </c>
      <c r="AC457" s="39"/>
      <c r="AD457" s="39">
        <v>0</v>
      </c>
      <c r="AE457" s="39"/>
      <c r="AF457" s="39"/>
      <c r="AG457" s="39"/>
      <c r="AH457" s="39">
        <v>0</v>
      </c>
      <c r="AI457" s="39"/>
      <c r="AJ457" s="39"/>
      <c r="AK457" s="39"/>
    </row>
    <row r="458" spans="1:37" ht="19.5" customHeight="1" x14ac:dyDescent="0.2">
      <c r="D458" s="47" t="s">
        <v>136</v>
      </c>
      <c r="F458" s="48">
        <v>0</v>
      </c>
      <c r="G458" s="49"/>
      <c r="H458" s="49"/>
      <c r="I458" s="49"/>
      <c r="J458" s="48">
        <v>0</v>
      </c>
      <c r="K458" s="48">
        <v>0</v>
      </c>
      <c r="L458" s="49"/>
      <c r="M458" s="48">
        <v>0</v>
      </c>
      <c r="N458" s="49"/>
      <c r="O458" s="49"/>
      <c r="P458" s="49"/>
      <c r="Q458" s="48">
        <v>0</v>
      </c>
      <c r="R458" s="48">
        <v>0</v>
      </c>
      <c r="S458" s="49"/>
      <c r="T458" s="48">
        <v>0</v>
      </c>
      <c r="U458" s="49"/>
      <c r="V458" s="49"/>
      <c r="W458" s="49"/>
      <c r="X458" s="48">
        <v>0</v>
      </c>
      <c r="Y458" s="49"/>
      <c r="Z458" s="49"/>
      <c r="AA458" s="49"/>
      <c r="AB458" s="48">
        <v>0</v>
      </c>
      <c r="AC458" s="49"/>
      <c r="AD458" s="48">
        <v>0</v>
      </c>
      <c r="AE458" s="49"/>
      <c r="AF458" s="49"/>
      <c r="AG458" s="49"/>
      <c r="AH458" s="48">
        <v>0</v>
      </c>
      <c r="AI458" s="39"/>
      <c r="AJ458" s="39"/>
      <c r="AK458" s="39"/>
    </row>
    <row r="459" spans="1:37" ht="20.100000000000001" customHeight="1" x14ac:dyDescent="0.2">
      <c r="D459" s="2" t="s">
        <v>100</v>
      </c>
      <c r="F459" s="39">
        <v>0</v>
      </c>
      <c r="G459" s="39"/>
      <c r="H459" s="39"/>
      <c r="I459" s="39"/>
      <c r="J459" s="39">
        <v>0</v>
      </c>
      <c r="K459" s="39">
        <v>0</v>
      </c>
      <c r="L459" s="39"/>
      <c r="M459" s="39">
        <v>0</v>
      </c>
      <c r="N459" s="39"/>
      <c r="O459" s="39"/>
      <c r="P459" s="39"/>
      <c r="Q459" s="39">
        <v>0</v>
      </c>
      <c r="R459" s="39">
        <v>0</v>
      </c>
      <c r="S459" s="39"/>
      <c r="T459" s="39">
        <v>0</v>
      </c>
      <c r="U459" s="39"/>
      <c r="V459" s="39"/>
      <c r="W459" s="39"/>
      <c r="X459" s="39">
        <v>0</v>
      </c>
      <c r="Y459" s="39"/>
      <c r="Z459" s="39"/>
      <c r="AA459" s="39"/>
      <c r="AB459" s="39">
        <v>0</v>
      </c>
      <c r="AC459" s="39"/>
      <c r="AD459" s="39">
        <v>0</v>
      </c>
      <c r="AE459" s="39"/>
      <c r="AF459" s="39"/>
      <c r="AG459" s="39"/>
      <c r="AH459" s="39">
        <v>0</v>
      </c>
      <c r="AI459" s="39"/>
      <c r="AJ459" s="39"/>
      <c r="AK459" s="39"/>
    </row>
    <row r="460" spans="1:37" ht="19.5" customHeight="1" x14ac:dyDescent="0.2">
      <c r="D460" s="47" t="s">
        <v>115</v>
      </c>
      <c r="F460" s="48">
        <v>1</v>
      </c>
      <c r="G460" s="49"/>
      <c r="H460" s="49"/>
      <c r="I460" s="49"/>
      <c r="J460" s="48">
        <v>0</v>
      </c>
      <c r="K460" s="48">
        <v>0</v>
      </c>
      <c r="L460" s="49"/>
      <c r="M460" s="48">
        <v>0</v>
      </c>
      <c r="N460" s="49"/>
      <c r="O460" s="49"/>
      <c r="P460" s="49"/>
      <c r="Q460" s="48">
        <v>0</v>
      </c>
      <c r="R460" s="48">
        <v>0</v>
      </c>
      <c r="S460" s="49"/>
      <c r="T460" s="48">
        <v>0</v>
      </c>
      <c r="U460" s="49"/>
      <c r="V460" s="49"/>
      <c r="W460" s="49"/>
      <c r="X460" s="48">
        <v>1</v>
      </c>
      <c r="Y460" s="49"/>
      <c r="Z460" s="49"/>
      <c r="AA460" s="49"/>
      <c r="AB460" s="48">
        <v>0</v>
      </c>
      <c r="AC460" s="49"/>
      <c r="AD460" s="48">
        <v>0</v>
      </c>
      <c r="AE460" s="49"/>
      <c r="AF460" s="49"/>
      <c r="AG460" s="49"/>
      <c r="AH460" s="48">
        <v>0</v>
      </c>
      <c r="AI460" s="39"/>
      <c r="AJ460" s="39"/>
      <c r="AK460" s="39"/>
    </row>
    <row r="461" spans="1:37" ht="20.100000000000001" customHeight="1" x14ac:dyDescent="0.2">
      <c r="D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39"/>
      <c r="AJ461" s="39"/>
      <c r="AK461" s="39"/>
    </row>
    <row r="462" spans="1:37" s="1" customFormat="1" ht="20.100000000000001" customHeight="1" x14ac:dyDescent="0.25">
      <c r="A462" s="3"/>
      <c r="B462" s="6"/>
      <c r="C462" s="51" t="s">
        <v>120</v>
      </c>
      <c r="D462" s="52"/>
      <c r="E462" s="5"/>
      <c r="F462" s="53">
        <v>1</v>
      </c>
      <c r="G462" s="54"/>
      <c r="H462" s="54"/>
      <c r="I462" s="54"/>
      <c r="J462" s="53">
        <v>1</v>
      </c>
      <c r="K462" s="53">
        <v>0</v>
      </c>
      <c r="L462" s="54"/>
      <c r="M462" s="53">
        <v>1</v>
      </c>
      <c r="N462" s="54"/>
      <c r="O462" s="54"/>
      <c r="P462" s="54"/>
      <c r="Q462" s="53">
        <v>0</v>
      </c>
      <c r="R462" s="53">
        <v>1</v>
      </c>
      <c r="S462" s="54"/>
      <c r="T462" s="53">
        <v>1</v>
      </c>
      <c r="U462" s="54"/>
      <c r="V462" s="54"/>
      <c r="W462" s="54"/>
      <c r="X462" s="53">
        <v>1</v>
      </c>
      <c r="Y462" s="54"/>
      <c r="Z462" s="54"/>
      <c r="AA462" s="54"/>
      <c r="AB462" s="53">
        <v>0</v>
      </c>
      <c r="AC462" s="54"/>
      <c r="AD462" s="53">
        <v>0</v>
      </c>
      <c r="AE462" s="54"/>
      <c r="AF462" s="54"/>
      <c r="AG462" s="54"/>
      <c r="AH462" s="53">
        <v>0</v>
      </c>
      <c r="AI462" s="39"/>
      <c r="AJ462" s="39"/>
      <c r="AK462" s="39"/>
    </row>
    <row r="463" spans="1:37" ht="20.100000000000001" customHeight="1" x14ac:dyDescent="0.2">
      <c r="D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39"/>
      <c r="AJ463" s="39"/>
      <c r="AK463" s="39"/>
    </row>
    <row r="464" spans="1:37" ht="20.100000000000001" customHeight="1" x14ac:dyDescent="0.2">
      <c r="C464" s="3" t="s">
        <v>249</v>
      </c>
      <c r="D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39"/>
      <c r="AJ464" s="39"/>
      <c r="AK464" s="39"/>
    </row>
    <row r="465" spans="1:37" ht="20.100000000000001" customHeight="1" x14ac:dyDescent="0.2">
      <c r="D465" s="2" t="s">
        <v>122</v>
      </c>
      <c r="F465" s="39">
        <v>626</v>
      </c>
      <c r="G465" s="39"/>
      <c r="H465" s="39"/>
      <c r="I465" s="39"/>
      <c r="J465" s="39">
        <v>1789</v>
      </c>
      <c r="K465" s="39">
        <v>48</v>
      </c>
      <c r="L465" s="39"/>
      <c r="M465" s="39">
        <v>1837</v>
      </c>
      <c r="N465" s="39"/>
      <c r="O465" s="39"/>
      <c r="P465" s="39"/>
      <c r="Q465" s="39">
        <v>355</v>
      </c>
      <c r="R465" s="39">
        <v>1529</v>
      </c>
      <c r="S465" s="39"/>
      <c r="T465" s="39">
        <v>1884</v>
      </c>
      <c r="U465" s="39"/>
      <c r="V465" s="39"/>
      <c r="W465" s="39"/>
      <c r="X465" s="39">
        <v>579</v>
      </c>
      <c r="Y465" s="39"/>
      <c r="Z465" s="39"/>
      <c r="AA465" s="39"/>
      <c r="AB465" s="39">
        <v>0</v>
      </c>
      <c r="AC465" s="39"/>
      <c r="AD465" s="39">
        <v>0</v>
      </c>
      <c r="AE465" s="39"/>
      <c r="AF465" s="39"/>
      <c r="AG465" s="39"/>
      <c r="AH465" s="39">
        <v>0</v>
      </c>
      <c r="AI465" s="39"/>
      <c r="AJ465" s="39"/>
      <c r="AK465" s="39"/>
    </row>
    <row r="466" spans="1:37" ht="19.5" customHeight="1" x14ac:dyDescent="0.2">
      <c r="D466" s="47" t="s">
        <v>135</v>
      </c>
      <c r="F466" s="48">
        <v>450</v>
      </c>
      <c r="G466" s="49"/>
      <c r="H466" s="49"/>
      <c r="I466" s="49"/>
      <c r="J466" s="48">
        <v>1819</v>
      </c>
      <c r="K466" s="48">
        <v>45</v>
      </c>
      <c r="L466" s="49"/>
      <c r="M466" s="48">
        <v>1864</v>
      </c>
      <c r="N466" s="49"/>
      <c r="O466" s="49"/>
      <c r="P466" s="49"/>
      <c r="Q466" s="48">
        <v>380</v>
      </c>
      <c r="R466" s="48">
        <v>1467</v>
      </c>
      <c r="S466" s="49"/>
      <c r="T466" s="48">
        <v>1847</v>
      </c>
      <c r="U466" s="49"/>
      <c r="V466" s="49"/>
      <c r="W466" s="49"/>
      <c r="X466" s="48">
        <v>465</v>
      </c>
      <c r="Y466" s="49"/>
      <c r="Z466" s="49"/>
      <c r="AA466" s="49"/>
      <c r="AB466" s="48">
        <v>0</v>
      </c>
      <c r="AC466" s="49"/>
      <c r="AD466" s="48">
        <v>2</v>
      </c>
      <c r="AE466" s="49"/>
      <c r="AF466" s="49"/>
      <c r="AG466" s="49"/>
      <c r="AH466" s="48">
        <v>54</v>
      </c>
      <c r="AI466" s="39"/>
      <c r="AJ466" s="39"/>
      <c r="AK466" s="39"/>
    </row>
    <row r="467" spans="1:37" ht="20.100000000000001" customHeight="1" x14ac:dyDescent="0.2">
      <c r="B467" s="5"/>
      <c r="D467" s="2" t="s">
        <v>113</v>
      </c>
      <c r="F467" s="39">
        <v>447</v>
      </c>
      <c r="G467" s="39"/>
      <c r="H467" s="39"/>
      <c r="I467" s="39"/>
      <c r="J467" s="39">
        <v>1803</v>
      </c>
      <c r="K467" s="39">
        <v>62</v>
      </c>
      <c r="L467" s="39"/>
      <c r="M467" s="39">
        <v>1865</v>
      </c>
      <c r="N467" s="39"/>
      <c r="O467" s="39"/>
      <c r="P467" s="39"/>
      <c r="Q467" s="39">
        <v>290</v>
      </c>
      <c r="R467" s="39">
        <v>1503</v>
      </c>
      <c r="S467" s="39"/>
      <c r="T467" s="39">
        <v>1793</v>
      </c>
      <c r="U467" s="39"/>
      <c r="V467" s="39"/>
      <c r="W467" s="39"/>
      <c r="X467" s="39">
        <v>519</v>
      </c>
      <c r="Y467" s="39"/>
      <c r="Z467" s="39"/>
      <c r="AA467" s="39"/>
      <c r="AB467" s="39">
        <v>0</v>
      </c>
      <c r="AC467" s="39"/>
      <c r="AD467" s="39">
        <v>0</v>
      </c>
      <c r="AE467" s="39"/>
      <c r="AF467" s="39"/>
      <c r="AG467" s="39"/>
      <c r="AH467" s="39">
        <v>0</v>
      </c>
      <c r="AI467" s="39"/>
      <c r="AJ467" s="39"/>
      <c r="AK467" s="39"/>
    </row>
    <row r="468" spans="1:37" ht="19.5" customHeight="1" x14ac:dyDescent="0.2">
      <c r="D468" s="47" t="s">
        <v>136</v>
      </c>
      <c r="F468" s="48">
        <v>663</v>
      </c>
      <c r="G468" s="49"/>
      <c r="H468" s="49"/>
      <c r="I468" s="49"/>
      <c r="J468" s="48">
        <v>1786</v>
      </c>
      <c r="K468" s="48">
        <v>30</v>
      </c>
      <c r="L468" s="49"/>
      <c r="M468" s="48">
        <v>1816</v>
      </c>
      <c r="N468" s="49"/>
      <c r="O468" s="49"/>
      <c r="P468" s="49"/>
      <c r="Q468" s="48">
        <v>269</v>
      </c>
      <c r="R468" s="48">
        <v>1533</v>
      </c>
      <c r="S468" s="49"/>
      <c r="T468" s="48">
        <v>1802</v>
      </c>
      <c r="U468" s="49"/>
      <c r="V468" s="49"/>
      <c r="W468" s="49"/>
      <c r="X468" s="48">
        <v>677</v>
      </c>
      <c r="Y468" s="49"/>
      <c r="Z468" s="49"/>
      <c r="AA468" s="49"/>
      <c r="AB468" s="48">
        <v>0</v>
      </c>
      <c r="AC468" s="49"/>
      <c r="AD468" s="48">
        <v>0</v>
      </c>
      <c r="AE468" s="49"/>
      <c r="AF468" s="49"/>
      <c r="AG468" s="49"/>
      <c r="AH468" s="48">
        <v>116</v>
      </c>
      <c r="AI468" s="39"/>
      <c r="AJ468" s="39"/>
      <c r="AK468" s="39"/>
    </row>
    <row r="469" spans="1:37" ht="20.100000000000001" customHeight="1" x14ac:dyDescent="0.2">
      <c r="B469" s="5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</row>
    <row r="470" spans="1:37" s="1" customFormat="1" ht="20.100000000000001" customHeight="1" x14ac:dyDescent="0.25">
      <c r="A470" s="3"/>
      <c r="B470" s="6"/>
      <c r="C470" s="51" t="s">
        <v>250</v>
      </c>
      <c r="D470" s="52"/>
      <c r="E470" s="5"/>
      <c r="F470" s="53">
        <v>2186</v>
      </c>
      <c r="G470" s="54"/>
      <c r="H470" s="54"/>
      <c r="I470" s="54"/>
      <c r="J470" s="53">
        <v>7197</v>
      </c>
      <c r="K470" s="53">
        <v>185</v>
      </c>
      <c r="L470" s="54"/>
      <c r="M470" s="53">
        <v>7382</v>
      </c>
      <c r="N470" s="54"/>
      <c r="O470" s="54"/>
      <c r="P470" s="54"/>
      <c r="Q470" s="53">
        <v>1294</v>
      </c>
      <c r="R470" s="53">
        <v>6032</v>
      </c>
      <c r="S470" s="54"/>
      <c r="T470" s="53">
        <v>7326</v>
      </c>
      <c r="U470" s="54"/>
      <c r="V470" s="54"/>
      <c r="W470" s="54"/>
      <c r="X470" s="53">
        <v>2240</v>
      </c>
      <c r="Y470" s="54"/>
      <c r="Z470" s="54"/>
      <c r="AA470" s="54"/>
      <c r="AB470" s="53">
        <v>0</v>
      </c>
      <c r="AC470" s="54"/>
      <c r="AD470" s="53">
        <v>2</v>
      </c>
      <c r="AE470" s="54"/>
      <c r="AF470" s="54"/>
      <c r="AG470" s="54"/>
      <c r="AH470" s="53">
        <v>170</v>
      </c>
      <c r="AI470" s="39"/>
      <c r="AJ470" s="39"/>
      <c r="AK470" s="39"/>
    </row>
    <row r="471" spans="1:37" ht="20.100000000000001" customHeight="1" x14ac:dyDescent="0.2">
      <c r="B471" s="5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</row>
    <row r="472" spans="1:37" ht="20.100000000000001" customHeight="1" x14ac:dyDescent="0.2">
      <c r="B472" s="5"/>
      <c r="C472" s="3" t="s">
        <v>154</v>
      </c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</row>
    <row r="473" spans="1:37" ht="20.100000000000001" customHeight="1" x14ac:dyDescent="0.2">
      <c r="B473" s="5"/>
      <c r="D473" s="60" t="s">
        <v>251</v>
      </c>
      <c r="F473" s="39">
        <v>151</v>
      </c>
      <c r="G473" s="39"/>
      <c r="H473" s="39"/>
      <c r="I473" s="39"/>
      <c r="J473" s="39">
        <v>761</v>
      </c>
      <c r="K473" s="39">
        <v>26</v>
      </c>
      <c r="L473" s="39"/>
      <c r="M473" s="39">
        <v>787</v>
      </c>
      <c r="N473" s="39"/>
      <c r="O473" s="39"/>
      <c r="P473" s="39"/>
      <c r="Q473" s="39">
        <v>184</v>
      </c>
      <c r="R473" s="39">
        <v>620</v>
      </c>
      <c r="S473" s="39"/>
      <c r="T473" s="39">
        <v>804</v>
      </c>
      <c r="U473" s="39"/>
      <c r="V473" s="39"/>
      <c r="W473" s="39"/>
      <c r="X473" s="39">
        <v>134</v>
      </c>
      <c r="Y473" s="39"/>
      <c r="Z473" s="39"/>
      <c r="AA473" s="39"/>
      <c r="AB473" s="39">
        <v>0</v>
      </c>
      <c r="AC473" s="39"/>
      <c r="AD473" s="39">
        <v>0</v>
      </c>
      <c r="AE473" s="39"/>
      <c r="AF473" s="39"/>
      <c r="AG473" s="39"/>
      <c r="AH473" s="39">
        <v>0</v>
      </c>
      <c r="AI473" s="39"/>
      <c r="AJ473" s="39"/>
      <c r="AK473" s="39"/>
    </row>
    <row r="474" spans="1:37" ht="19.5" customHeight="1" x14ac:dyDescent="0.2">
      <c r="D474" s="47" t="s">
        <v>252</v>
      </c>
      <c r="F474" s="48">
        <v>147</v>
      </c>
      <c r="G474" s="49"/>
      <c r="H474" s="49"/>
      <c r="I474" s="49"/>
      <c r="J474" s="48">
        <v>765</v>
      </c>
      <c r="K474" s="48">
        <v>34</v>
      </c>
      <c r="L474" s="49"/>
      <c r="M474" s="48">
        <v>799</v>
      </c>
      <c r="N474" s="49"/>
      <c r="O474" s="49"/>
      <c r="P474" s="49"/>
      <c r="Q474" s="48">
        <v>251</v>
      </c>
      <c r="R474" s="48">
        <v>530</v>
      </c>
      <c r="S474" s="49"/>
      <c r="T474" s="48">
        <v>781</v>
      </c>
      <c r="U474" s="49"/>
      <c r="V474" s="49"/>
      <c r="W474" s="49"/>
      <c r="X474" s="48">
        <v>165</v>
      </c>
      <c r="Y474" s="49"/>
      <c r="Z474" s="49"/>
      <c r="AA474" s="49"/>
      <c r="AB474" s="48">
        <v>0</v>
      </c>
      <c r="AC474" s="49"/>
      <c r="AD474" s="48">
        <v>0</v>
      </c>
      <c r="AE474" s="49"/>
      <c r="AF474" s="49"/>
      <c r="AG474" s="49"/>
      <c r="AH474" s="48">
        <v>0</v>
      </c>
      <c r="AI474" s="39"/>
      <c r="AJ474" s="39"/>
      <c r="AK474" s="39"/>
    </row>
    <row r="475" spans="1:37" ht="20.100000000000001" customHeight="1" x14ac:dyDescent="0.2">
      <c r="B475" s="5"/>
      <c r="D475" s="60" t="s">
        <v>253</v>
      </c>
      <c r="F475" s="39">
        <v>145</v>
      </c>
      <c r="G475" s="39"/>
      <c r="H475" s="39"/>
      <c r="I475" s="39"/>
      <c r="J475" s="39">
        <v>751</v>
      </c>
      <c r="K475" s="39">
        <v>29</v>
      </c>
      <c r="L475" s="39"/>
      <c r="M475" s="39">
        <v>780</v>
      </c>
      <c r="N475" s="39"/>
      <c r="O475" s="39"/>
      <c r="P475" s="39"/>
      <c r="Q475" s="39">
        <v>189</v>
      </c>
      <c r="R475" s="39">
        <v>593</v>
      </c>
      <c r="S475" s="39"/>
      <c r="T475" s="39">
        <v>782</v>
      </c>
      <c r="U475" s="39"/>
      <c r="V475" s="39"/>
      <c r="W475" s="39"/>
      <c r="X475" s="39">
        <v>135</v>
      </c>
      <c r="Y475" s="39"/>
      <c r="Z475" s="39"/>
      <c r="AA475" s="39"/>
      <c r="AB475" s="39">
        <v>0</v>
      </c>
      <c r="AC475" s="39"/>
      <c r="AD475" s="39">
        <v>8</v>
      </c>
      <c r="AE475" s="39"/>
      <c r="AF475" s="39"/>
      <c r="AG475" s="39"/>
      <c r="AH475" s="39">
        <v>1</v>
      </c>
      <c r="AI475" s="39"/>
      <c r="AJ475" s="39"/>
      <c r="AK475" s="39"/>
    </row>
    <row r="476" spans="1:37" ht="19.5" customHeight="1" x14ac:dyDescent="0.2">
      <c r="D476" s="47" t="s">
        <v>254</v>
      </c>
      <c r="F476" s="48">
        <v>143</v>
      </c>
      <c r="G476" s="49"/>
      <c r="H476" s="49"/>
      <c r="I476" s="49"/>
      <c r="J476" s="48">
        <v>762</v>
      </c>
      <c r="K476" s="48">
        <v>29</v>
      </c>
      <c r="L476" s="49"/>
      <c r="M476" s="48">
        <v>791</v>
      </c>
      <c r="N476" s="49"/>
      <c r="O476" s="49"/>
      <c r="P476" s="49"/>
      <c r="Q476" s="48">
        <v>181</v>
      </c>
      <c r="R476" s="48">
        <v>584</v>
      </c>
      <c r="S476" s="49"/>
      <c r="T476" s="48">
        <v>765</v>
      </c>
      <c r="U476" s="49"/>
      <c r="V476" s="49"/>
      <c r="W476" s="49"/>
      <c r="X476" s="48">
        <v>169</v>
      </c>
      <c r="Y476" s="49"/>
      <c r="Z476" s="49"/>
      <c r="AA476" s="49"/>
      <c r="AB476" s="48">
        <v>0</v>
      </c>
      <c r="AC476" s="49"/>
      <c r="AD476" s="48">
        <v>0</v>
      </c>
      <c r="AE476" s="49"/>
      <c r="AF476" s="49"/>
      <c r="AG476" s="49"/>
      <c r="AH476" s="48">
        <v>0</v>
      </c>
      <c r="AI476" s="39"/>
      <c r="AJ476" s="39"/>
      <c r="AK476" s="39"/>
    </row>
    <row r="477" spans="1:37" ht="20.100000000000001" customHeight="1" x14ac:dyDescent="0.2">
      <c r="D477" s="60" t="s">
        <v>255</v>
      </c>
      <c r="F477" s="39">
        <v>121</v>
      </c>
      <c r="G477" s="39"/>
      <c r="H477" s="39"/>
      <c r="I477" s="39"/>
      <c r="J477" s="39">
        <v>751</v>
      </c>
      <c r="K477" s="39">
        <v>17</v>
      </c>
      <c r="L477" s="39"/>
      <c r="M477" s="39">
        <v>768</v>
      </c>
      <c r="N477" s="39"/>
      <c r="O477" s="39"/>
      <c r="P477" s="39"/>
      <c r="Q477" s="39">
        <v>143</v>
      </c>
      <c r="R477" s="39">
        <v>608</v>
      </c>
      <c r="S477" s="39"/>
      <c r="T477" s="39">
        <v>751</v>
      </c>
      <c r="U477" s="39"/>
      <c r="V477" s="39"/>
      <c r="W477" s="39"/>
      <c r="X477" s="39">
        <v>138</v>
      </c>
      <c r="Y477" s="39"/>
      <c r="Z477" s="39"/>
      <c r="AA477" s="39"/>
      <c r="AB477" s="39">
        <v>0</v>
      </c>
      <c r="AC477" s="39"/>
      <c r="AD477" s="39">
        <v>0</v>
      </c>
      <c r="AE477" s="39"/>
      <c r="AF477" s="39"/>
      <c r="AG477" s="39"/>
      <c r="AH477" s="39">
        <v>0</v>
      </c>
      <c r="AI477" s="39"/>
      <c r="AJ477" s="39"/>
      <c r="AK477" s="39"/>
    </row>
    <row r="478" spans="1:37" ht="19.5" customHeight="1" x14ac:dyDescent="0.2">
      <c r="D478" s="47" t="s">
        <v>256</v>
      </c>
      <c r="F478" s="48">
        <v>186</v>
      </c>
      <c r="G478" s="49"/>
      <c r="H478" s="49"/>
      <c r="I478" s="49"/>
      <c r="J478" s="48">
        <v>752</v>
      </c>
      <c r="K478" s="48">
        <v>15</v>
      </c>
      <c r="L478" s="49"/>
      <c r="M478" s="48">
        <v>767</v>
      </c>
      <c r="N478" s="49"/>
      <c r="O478" s="49"/>
      <c r="P478" s="49"/>
      <c r="Q478" s="48">
        <v>106</v>
      </c>
      <c r="R478" s="48">
        <v>655</v>
      </c>
      <c r="S478" s="49"/>
      <c r="T478" s="48">
        <v>761</v>
      </c>
      <c r="U478" s="49"/>
      <c r="V478" s="49"/>
      <c r="W478" s="49"/>
      <c r="X478" s="48">
        <v>185</v>
      </c>
      <c r="Y478" s="49"/>
      <c r="Z478" s="49"/>
      <c r="AA478" s="49"/>
      <c r="AB478" s="48">
        <v>0</v>
      </c>
      <c r="AC478" s="49"/>
      <c r="AD478" s="48">
        <v>7</v>
      </c>
      <c r="AE478" s="49"/>
      <c r="AF478" s="49"/>
      <c r="AG478" s="49"/>
      <c r="AH478" s="48">
        <v>0</v>
      </c>
      <c r="AI478" s="39"/>
      <c r="AJ478" s="39"/>
      <c r="AK478" s="39"/>
    </row>
    <row r="479" spans="1:37" ht="20.100000000000001" customHeight="1" x14ac:dyDescent="0.2">
      <c r="D479" s="60" t="s">
        <v>257</v>
      </c>
      <c r="F479" s="39">
        <v>119</v>
      </c>
      <c r="G479" s="39"/>
      <c r="H479" s="39"/>
      <c r="I479" s="39"/>
      <c r="J479" s="39">
        <v>593</v>
      </c>
      <c r="K479" s="39">
        <v>29</v>
      </c>
      <c r="L479" s="39"/>
      <c r="M479" s="39">
        <v>622</v>
      </c>
      <c r="N479" s="39"/>
      <c r="O479" s="39"/>
      <c r="P479" s="39"/>
      <c r="Q479" s="39">
        <v>155</v>
      </c>
      <c r="R479" s="39">
        <v>440</v>
      </c>
      <c r="S479" s="39"/>
      <c r="T479" s="39">
        <v>595</v>
      </c>
      <c r="U479" s="39"/>
      <c r="V479" s="39"/>
      <c r="W479" s="39"/>
      <c r="X479" s="39">
        <v>146</v>
      </c>
      <c r="Y479" s="39"/>
      <c r="Z479" s="39"/>
      <c r="AA479" s="39"/>
      <c r="AB479" s="39">
        <v>0</v>
      </c>
      <c r="AC479" s="39"/>
      <c r="AD479" s="39">
        <v>0</v>
      </c>
      <c r="AE479" s="39"/>
      <c r="AF479" s="39"/>
      <c r="AG479" s="39"/>
      <c r="AH479" s="39">
        <v>0</v>
      </c>
      <c r="AI479" s="39"/>
      <c r="AJ479" s="39"/>
      <c r="AK479" s="39"/>
    </row>
    <row r="480" spans="1:37" ht="19.5" customHeight="1" x14ac:dyDescent="0.2">
      <c r="D480" s="47" t="s">
        <v>258</v>
      </c>
      <c r="F480" s="48">
        <v>145</v>
      </c>
      <c r="G480" s="49"/>
      <c r="H480" s="49"/>
      <c r="I480" s="49"/>
      <c r="J480" s="48">
        <v>591</v>
      </c>
      <c r="K480" s="48">
        <v>42</v>
      </c>
      <c r="L480" s="49"/>
      <c r="M480" s="48">
        <v>633</v>
      </c>
      <c r="N480" s="49"/>
      <c r="O480" s="49"/>
      <c r="P480" s="49"/>
      <c r="Q480" s="48">
        <v>136</v>
      </c>
      <c r="R480" s="48">
        <v>492</v>
      </c>
      <c r="S480" s="49"/>
      <c r="T480" s="48">
        <v>628</v>
      </c>
      <c r="U480" s="49"/>
      <c r="V480" s="49"/>
      <c r="W480" s="49"/>
      <c r="X480" s="48">
        <v>149</v>
      </c>
      <c r="Y480" s="49"/>
      <c r="Z480" s="49"/>
      <c r="AA480" s="49"/>
      <c r="AB480" s="48">
        <v>0</v>
      </c>
      <c r="AC480" s="49"/>
      <c r="AD480" s="48">
        <v>1</v>
      </c>
      <c r="AE480" s="49"/>
      <c r="AF480" s="49"/>
      <c r="AG480" s="49"/>
      <c r="AH480" s="48">
        <v>0</v>
      </c>
      <c r="AI480" s="39"/>
      <c r="AJ480" s="39"/>
      <c r="AK480" s="39"/>
    </row>
    <row r="481" spans="1:37" ht="20.100000000000001" customHeight="1" x14ac:dyDescent="0.2">
      <c r="D481" s="60" t="s">
        <v>259</v>
      </c>
      <c r="F481" s="39">
        <v>140</v>
      </c>
      <c r="G481" s="39"/>
      <c r="H481" s="39"/>
      <c r="I481" s="39"/>
      <c r="J481" s="39">
        <v>595</v>
      </c>
      <c r="K481" s="39">
        <v>22</v>
      </c>
      <c r="L481" s="39"/>
      <c r="M481" s="39">
        <v>617</v>
      </c>
      <c r="N481" s="39"/>
      <c r="O481" s="39"/>
      <c r="P481" s="39"/>
      <c r="Q481" s="39">
        <v>153</v>
      </c>
      <c r="R481" s="39">
        <v>451</v>
      </c>
      <c r="S481" s="39"/>
      <c r="T481" s="39">
        <v>604</v>
      </c>
      <c r="U481" s="39"/>
      <c r="V481" s="39"/>
      <c r="W481" s="39"/>
      <c r="X481" s="39">
        <v>153</v>
      </c>
      <c r="Y481" s="39"/>
      <c r="Z481" s="39"/>
      <c r="AA481" s="39"/>
      <c r="AB481" s="39">
        <v>0</v>
      </c>
      <c r="AC481" s="39"/>
      <c r="AD481" s="39">
        <v>0</v>
      </c>
      <c r="AE481" s="39"/>
      <c r="AF481" s="39"/>
      <c r="AG481" s="39"/>
      <c r="AH481" s="39">
        <v>0</v>
      </c>
      <c r="AI481" s="39"/>
      <c r="AJ481" s="39"/>
      <c r="AK481" s="39"/>
    </row>
    <row r="482" spans="1:37" ht="20.100000000000001" customHeight="1" x14ac:dyDescent="0.2"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</row>
    <row r="483" spans="1:37" s="1" customFormat="1" ht="20.100000000000001" customHeight="1" x14ac:dyDescent="0.25">
      <c r="A483" s="3"/>
      <c r="B483" s="6"/>
      <c r="C483" s="51" t="s">
        <v>159</v>
      </c>
      <c r="D483" s="52"/>
      <c r="E483" s="5"/>
      <c r="F483" s="53">
        <v>1297</v>
      </c>
      <c r="G483" s="54"/>
      <c r="H483" s="54"/>
      <c r="I483" s="54"/>
      <c r="J483" s="53">
        <v>6321</v>
      </c>
      <c r="K483" s="53">
        <v>243</v>
      </c>
      <c r="L483" s="54"/>
      <c r="M483" s="53">
        <v>6564</v>
      </c>
      <c r="N483" s="54"/>
      <c r="O483" s="54"/>
      <c r="P483" s="54"/>
      <c r="Q483" s="53">
        <v>1498</v>
      </c>
      <c r="R483" s="53">
        <v>4973</v>
      </c>
      <c r="S483" s="54"/>
      <c r="T483" s="53">
        <v>6471</v>
      </c>
      <c r="U483" s="54"/>
      <c r="V483" s="54"/>
      <c r="W483" s="54"/>
      <c r="X483" s="53">
        <v>1374</v>
      </c>
      <c r="Y483" s="54"/>
      <c r="Z483" s="54"/>
      <c r="AA483" s="54"/>
      <c r="AB483" s="53">
        <v>0</v>
      </c>
      <c r="AC483" s="54"/>
      <c r="AD483" s="53">
        <v>16</v>
      </c>
      <c r="AE483" s="54"/>
      <c r="AF483" s="54"/>
      <c r="AG483" s="54"/>
      <c r="AH483" s="53">
        <v>1</v>
      </c>
      <c r="AI483" s="39"/>
      <c r="AJ483" s="39"/>
      <c r="AK483" s="39"/>
    </row>
    <row r="484" spans="1:37" s="1" customFormat="1" ht="20.100000000000001" customHeight="1" x14ac:dyDescent="0.2">
      <c r="A484" s="3"/>
      <c r="B484" s="6"/>
      <c r="C484" s="3"/>
      <c r="D484" s="3"/>
      <c r="E484" s="5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39"/>
      <c r="AJ484" s="39"/>
      <c r="AK484" s="39"/>
    </row>
    <row r="485" spans="1:37" s="1" customFormat="1" ht="20.100000000000001" customHeight="1" x14ac:dyDescent="0.25">
      <c r="A485" s="3"/>
      <c r="B485" s="57" t="s">
        <v>260</v>
      </c>
      <c r="C485" s="58"/>
      <c r="D485" s="58"/>
      <c r="E485" s="5"/>
      <c r="F485" s="59">
        <v>3484</v>
      </c>
      <c r="G485" s="54"/>
      <c r="H485" s="54"/>
      <c r="I485" s="54"/>
      <c r="J485" s="59">
        <v>13519</v>
      </c>
      <c r="K485" s="59">
        <v>428</v>
      </c>
      <c r="L485" s="54"/>
      <c r="M485" s="59">
        <v>13947</v>
      </c>
      <c r="N485" s="54"/>
      <c r="O485" s="54"/>
      <c r="P485" s="54"/>
      <c r="Q485" s="59">
        <v>2792</v>
      </c>
      <c r="R485" s="59">
        <v>11006</v>
      </c>
      <c r="S485" s="54"/>
      <c r="T485" s="59">
        <v>13798</v>
      </c>
      <c r="U485" s="54"/>
      <c r="V485" s="54"/>
      <c r="W485" s="54"/>
      <c r="X485" s="59">
        <v>3615</v>
      </c>
      <c r="Y485" s="54"/>
      <c r="Z485" s="54"/>
      <c r="AA485" s="54"/>
      <c r="AB485" s="59">
        <v>0</v>
      </c>
      <c r="AC485" s="54"/>
      <c r="AD485" s="59">
        <v>18</v>
      </c>
      <c r="AE485" s="54"/>
      <c r="AF485" s="54"/>
      <c r="AG485" s="54"/>
      <c r="AH485" s="59">
        <v>171</v>
      </c>
      <c r="AI485" s="39"/>
      <c r="AJ485" s="39"/>
      <c r="AK485" s="39"/>
    </row>
    <row r="486" spans="1:37" ht="20.100000000000001" customHeight="1" x14ac:dyDescent="0.2"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</row>
    <row r="487" spans="1:37" ht="20.100000000000001" customHeight="1" x14ac:dyDescent="0.2">
      <c r="B487" s="6" t="s">
        <v>261</v>
      </c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</row>
    <row r="488" spans="1:37" ht="20.100000000000001" customHeight="1" x14ac:dyDescent="0.2">
      <c r="C488" s="3" t="s">
        <v>154</v>
      </c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</row>
    <row r="489" spans="1:37" ht="20.100000000000001" customHeight="1" x14ac:dyDescent="0.2">
      <c r="D489" s="2" t="s">
        <v>96</v>
      </c>
      <c r="F489" s="39">
        <v>195</v>
      </c>
      <c r="G489" s="39"/>
      <c r="H489" s="39"/>
      <c r="I489" s="39"/>
      <c r="J489" s="39">
        <v>1039</v>
      </c>
      <c r="K489" s="39">
        <v>37</v>
      </c>
      <c r="L489" s="39"/>
      <c r="M489" s="39">
        <v>1076</v>
      </c>
      <c r="N489" s="39"/>
      <c r="O489" s="39"/>
      <c r="P489" s="39"/>
      <c r="Q489" s="39">
        <v>430</v>
      </c>
      <c r="R489" s="39">
        <v>670</v>
      </c>
      <c r="S489" s="39"/>
      <c r="T489" s="39">
        <v>1100</v>
      </c>
      <c r="U489" s="39"/>
      <c r="V489" s="39"/>
      <c r="W489" s="39"/>
      <c r="X489" s="39">
        <v>169</v>
      </c>
      <c r="Y489" s="39"/>
      <c r="Z489" s="39"/>
      <c r="AA489" s="39"/>
      <c r="AB489" s="39">
        <v>0</v>
      </c>
      <c r="AC489" s="39"/>
      <c r="AD489" s="39">
        <v>2</v>
      </c>
      <c r="AE489" s="39"/>
      <c r="AF489" s="39"/>
      <c r="AG489" s="39"/>
      <c r="AH489" s="39">
        <v>0</v>
      </c>
      <c r="AI489" s="39"/>
      <c r="AJ489" s="39"/>
      <c r="AK489" s="39"/>
    </row>
    <row r="490" spans="1:37" ht="19.5" customHeight="1" x14ac:dyDescent="0.2">
      <c r="D490" s="47" t="s">
        <v>97</v>
      </c>
      <c r="F490" s="48">
        <v>146</v>
      </c>
      <c r="G490" s="49"/>
      <c r="H490" s="49"/>
      <c r="I490" s="49"/>
      <c r="J490" s="48">
        <v>1101</v>
      </c>
      <c r="K490" s="48">
        <v>35</v>
      </c>
      <c r="L490" s="49"/>
      <c r="M490" s="48">
        <v>1136</v>
      </c>
      <c r="N490" s="49"/>
      <c r="O490" s="49"/>
      <c r="P490" s="49"/>
      <c r="Q490" s="48">
        <v>432</v>
      </c>
      <c r="R490" s="48">
        <v>692</v>
      </c>
      <c r="S490" s="49"/>
      <c r="T490" s="48">
        <v>1124</v>
      </c>
      <c r="U490" s="49"/>
      <c r="V490" s="49"/>
      <c r="W490" s="49"/>
      <c r="X490" s="48">
        <v>155</v>
      </c>
      <c r="Y490" s="49"/>
      <c r="Z490" s="49"/>
      <c r="AA490" s="49"/>
      <c r="AB490" s="48">
        <v>0</v>
      </c>
      <c r="AC490" s="49"/>
      <c r="AD490" s="48">
        <v>3</v>
      </c>
      <c r="AE490" s="49"/>
      <c r="AF490" s="49"/>
      <c r="AG490" s="49"/>
      <c r="AH490" s="48">
        <v>0</v>
      </c>
      <c r="AI490" s="39"/>
      <c r="AJ490" s="39"/>
      <c r="AK490" s="39"/>
    </row>
    <row r="491" spans="1:37" ht="20.100000000000001" customHeight="1" x14ac:dyDescent="0.2">
      <c r="B491" s="5"/>
      <c r="D491" s="2" t="s">
        <v>113</v>
      </c>
      <c r="F491" s="39">
        <v>463</v>
      </c>
      <c r="G491" s="39"/>
      <c r="H491" s="39"/>
      <c r="I491" s="39"/>
      <c r="J491" s="39">
        <v>1655</v>
      </c>
      <c r="K491" s="39">
        <v>65</v>
      </c>
      <c r="L491" s="39"/>
      <c r="M491" s="39">
        <v>1720</v>
      </c>
      <c r="N491" s="39"/>
      <c r="O491" s="39"/>
      <c r="P491" s="39"/>
      <c r="Q491" s="39">
        <v>688</v>
      </c>
      <c r="R491" s="39">
        <v>1229</v>
      </c>
      <c r="S491" s="39"/>
      <c r="T491" s="39">
        <v>1917</v>
      </c>
      <c r="U491" s="39"/>
      <c r="V491" s="39"/>
      <c r="W491" s="39"/>
      <c r="X491" s="39">
        <v>258</v>
      </c>
      <c r="Y491" s="39"/>
      <c r="Z491" s="39"/>
      <c r="AA491" s="39"/>
      <c r="AB491" s="39">
        <v>0</v>
      </c>
      <c r="AC491" s="39"/>
      <c r="AD491" s="39">
        <v>8</v>
      </c>
      <c r="AE491" s="39"/>
      <c r="AF491" s="39"/>
      <c r="AG491" s="39"/>
      <c r="AH491" s="39">
        <v>191</v>
      </c>
      <c r="AI491" s="39"/>
      <c r="AJ491" s="39"/>
      <c r="AK491" s="39"/>
    </row>
    <row r="492" spans="1:37" ht="19.5" customHeight="1" x14ac:dyDescent="0.2">
      <c r="D492" s="47" t="s">
        <v>136</v>
      </c>
      <c r="F492" s="48">
        <v>570</v>
      </c>
      <c r="G492" s="49"/>
      <c r="H492" s="49"/>
      <c r="I492" s="49"/>
      <c r="J492" s="48">
        <v>1657</v>
      </c>
      <c r="K492" s="48">
        <v>89</v>
      </c>
      <c r="L492" s="49"/>
      <c r="M492" s="48">
        <v>1746</v>
      </c>
      <c r="N492" s="49"/>
      <c r="O492" s="49"/>
      <c r="P492" s="49"/>
      <c r="Q492" s="48">
        <v>414</v>
      </c>
      <c r="R492" s="48">
        <v>1546</v>
      </c>
      <c r="S492" s="49"/>
      <c r="T492" s="48">
        <v>1960</v>
      </c>
      <c r="U492" s="49"/>
      <c r="V492" s="49"/>
      <c r="W492" s="49"/>
      <c r="X492" s="48">
        <v>351</v>
      </c>
      <c r="Y492" s="49"/>
      <c r="Z492" s="49"/>
      <c r="AA492" s="49"/>
      <c r="AB492" s="48">
        <v>0</v>
      </c>
      <c r="AC492" s="49"/>
      <c r="AD492" s="48">
        <v>5</v>
      </c>
      <c r="AE492" s="49"/>
      <c r="AF492" s="49"/>
      <c r="AG492" s="49"/>
      <c r="AH492" s="48">
        <v>600</v>
      </c>
      <c r="AI492" s="39"/>
      <c r="AJ492" s="39"/>
      <c r="AK492" s="39"/>
    </row>
    <row r="493" spans="1:37" ht="20.100000000000001" customHeight="1" x14ac:dyDescent="0.2">
      <c r="D493" s="2" t="s">
        <v>114</v>
      </c>
      <c r="F493" s="39">
        <v>133</v>
      </c>
      <c r="G493" s="39"/>
      <c r="H493" s="39"/>
      <c r="I493" s="39"/>
      <c r="J493" s="39">
        <v>1192</v>
      </c>
      <c r="K493" s="39">
        <v>39</v>
      </c>
      <c r="L493" s="39"/>
      <c r="M493" s="39">
        <v>1231</v>
      </c>
      <c r="N493" s="39"/>
      <c r="O493" s="39"/>
      <c r="P493" s="39"/>
      <c r="Q493" s="39">
        <v>447</v>
      </c>
      <c r="R493" s="39">
        <v>806</v>
      </c>
      <c r="S493" s="39"/>
      <c r="T493" s="39">
        <v>1253</v>
      </c>
      <c r="U493" s="39"/>
      <c r="V493" s="39"/>
      <c r="W493" s="39"/>
      <c r="X493" s="39">
        <v>111</v>
      </c>
      <c r="Y493" s="39"/>
      <c r="Z493" s="39"/>
      <c r="AA493" s="39"/>
      <c r="AB493" s="39">
        <v>0</v>
      </c>
      <c r="AC493" s="39"/>
      <c r="AD493" s="39">
        <v>0</v>
      </c>
      <c r="AE493" s="39"/>
      <c r="AF493" s="39"/>
      <c r="AG493" s="39"/>
      <c r="AH493" s="39">
        <v>0</v>
      </c>
      <c r="AI493" s="39"/>
      <c r="AJ493" s="39"/>
      <c r="AK493" s="39"/>
    </row>
    <row r="494" spans="1:37" ht="19.5" customHeight="1" x14ac:dyDescent="0.2">
      <c r="D494" s="47" t="s">
        <v>115</v>
      </c>
      <c r="F494" s="48">
        <v>177</v>
      </c>
      <c r="G494" s="49"/>
      <c r="H494" s="49"/>
      <c r="I494" s="49"/>
      <c r="J494" s="48">
        <v>1189</v>
      </c>
      <c r="K494" s="48">
        <v>30</v>
      </c>
      <c r="L494" s="49"/>
      <c r="M494" s="48">
        <v>1219</v>
      </c>
      <c r="N494" s="49"/>
      <c r="O494" s="49"/>
      <c r="P494" s="49"/>
      <c r="Q494" s="48">
        <v>511</v>
      </c>
      <c r="R494" s="48">
        <v>738</v>
      </c>
      <c r="S494" s="49"/>
      <c r="T494" s="48">
        <v>1249</v>
      </c>
      <c r="U494" s="49"/>
      <c r="V494" s="49"/>
      <c r="W494" s="49"/>
      <c r="X494" s="48">
        <v>146</v>
      </c>
      <c r="Y494" s="49"/>
      <c r="Z494" s="49"/>
      <c r="AA494" s="49"/>
      <c r="AB494" s="48">
        <v>0</v>
      </c>
      <c r="AC494" s="49"/>
      <c r="AD494" s="48">
        <v>1</v>
      </c>
      <c r="AE494" s="49"/>
      <c r="AF494" s="49"/>
      <c r="AG494" s="49"/>
      <c r="AH494" s="48">
        <v>0</v>
      </c>
      <c r="AI494" s="39"/>
      <c r="AJ494" s="39"/>
      <c r="AK494" s="39"/>
    </row>
    <row r="495" spans="1:37" ht="20.100000000000001" customHeight="1" x14ac:dyDescent="0.2">
      <c r="D495" s="2" t="s">
        <v>102</v>
      </c>
      <c r="F495" s="39">
        <v>458</v>
      </c>
      <c r="G495" s="39"/>
      <c r="H495" s="39"/>
      <c r="I495" s="39"/>
      <c r="J495" s="39">
        <v>1656</v>
      </c>
      <c r="K495" s="39">
        <v>37</v>
      </c>
      <c r="L495" s="39"/>
      <c r="M495" s="39">
        <v>1693</v>
      </c>
      <c r="N495" s="39"/>
      <c r="O495" s="39"/>
      <c r="P495" s="39"/>
      <c r="Q495" s="39">
        <v>558</v>
      </c>
      <c r="R495" s="39">
        <v>1294</v>
      </c>
      <c r="S495" s="39"/>
      <c r="T495" s="39">
        <v>1852</v>
      </c>
      <c r="U495" s="39"/>
      <c r="V495" s="39"/>
      <c r="W495" s="39"/>
      <c r="X495" s="39">
        <v>293</v>
      </c>
      <c r="Y495" s="39"/>
      <c r="Z495" s="39"/>
      <c r="AA495" s="39"/>
      <c r="AB495" s="39">
        <v>0</v>
      </c>
      <c r="AC495" s="39"/>
      <c r="AD495" s="39">
        <v>6</v>
      </c>
      <c r="AE495" s="39"/>
      <c r="AF495" s="39"/>
      <c r="AG495" s="39"/>
      <c r="AH495" s="39">
        <v>0</v>
      </c>
      <c r="AI495" s="39"/>
      <c r="AJ495" s="39"/>
      <c r="AK495" s="39"/>
    </row>
    <row r="496" spans="1:37" ht="19.5" customHeight="1" x14ac:dyDescent="0.2">
      <c r="D496" s="47" t="s">
        <v>103</v>
      </c>
      <c r="F496" s="48">
        <v>149</v>
      </c>
      <c r="G496" s="49"/>
      <c r="H496" s="49"/>
      <c r="I496" s="49"/>
      <c r="J496" s="48">
        <v>1206</v>
      </c>
      <c r="K496" s="48">
        <v>26</v>
      </c>
      <c r="L496" s="49"/>
      <c r="M496" s="48">
        <v>1232</v>
      </c>
      <c r="N496" s="49"/>
      <c r="O496" s="49"/>
      <c r="P496" s="49"/>
      <c r="Q496" s="48">
        <v>485</v>
      </c>
      <c r="R496" s="48">
        <v>806</v>
      </c>
      <c r="S496" s="49"/>
      <c r="T496" s="48">
        <v>1291</v>
      </c>
      <c r="U496" s="49"/>
      <c r="V496" s="49"/>
      <c r="W496" s="49"/>
      <c r="X496" s="48">
        <v>90</v>
      </c>
      <c r="Y496" s="49"/>
      <c r="Z496" s="49"/>
      <c r="AA496" s="49"/>
      <c r="AB496" s="48">
        <v>0</v>
      </c>
      <c r="AC496" s="49"/>
      <c r="AD496" s="48">
        <v>0</v>
      </c>
      <c r="AE496" s="49"/>
      <c r="AF496" s="49"/>
      <c r="AG496" s="49"/>
      <c r="AH496" s="48">
        <v>0</v>
      </c>
      <c r="AI496" s="39"/>
      <c r="AJ496" s="39"/>
      <c r="AK496" s="39"/>
    </row>
    <row r="497" spans="1:37" ht="20.100000000000001" customHeight="1" x14ac:dyDescent="0.2">
      <c r="B497" s="5"/>
      <c r="D497" s="2" t="s">
        <v>104</v>
      </c>
      <c r="F497" s="39">
        <v>259</v>
      </c>
      <c r="G497" s="39"/>
      <c r="H497" s="39"/>
      <c r="I497" s="39"/>
      <c r="J497" s="39">
        <v>1051</v>
      </c>
      <c r="K497" s="39">
        <v>30</v>
      </c>
      <c r="L497" s="39"/>
      <c r="M497" s="39">
        <v>1081</v>
      </c>
      <c r="N497" s="39"/>
      <c r="O497" s="39"/>
      <c r="P497" s="39"/>
      <c r="Q497" s="39">
        <v>326</v>
      </c>
      <c r="R497" s="39">
        <v>744</v>
      </c>
      <c r="S497" s="39"/>
      <c r="T497" s="39">
        <v>1070</v>
      </c>
      <c r="U497" s="39"/>
      <c r="V497" s="39"/>
      <c r="W497" s="39"/>
      <c r="X497" s="39">
        <v>267</v>
      </c>
      <c r="Y497" s="39"/>
      <c r="Z497" s="39"/>
      <c r="AA497" s="39"/>
      <c r="AB497" s="39">
        <v>0</v>
      </c>
      <c r="AC497" s="39"/>
      <c r="AD497" s="39">
        <v>3</v>
      </c>
      <c r="AE497" s="39"/>
      <c r="AF497" s="39"/>
      <c r="AG497" s="39"/>
      <c r="AH497" s="39">
        <v>0</v>
      </c>
      <c r="AI497" s="39"/>
      <c r="AJ497" s="39"/>
      <c r="AK497" s="39"/>
    </row>
    <row r="498" spans="1:37" ht="19.5" customHeight="1" x14ac:dyDescent="0.2">
      <c r="D498" s="47" t="s">
        <v>117</v>
      </c>
      <c r="F498" s="48">
        <v>224</v>
      </c>
      <c r="G498" s="49"/>
      <c r="H498" s="49"/>
      <c r="I498" s="49"/>
      <c r="J498" s="48">
        <v>1059</v>
      </c>
      <c r="K498" s="48">
        <v>59</v>
      </c>
      <c r="L498" s="49"/>
      <c r="M498" s="48">
        <v>1118</v>
      </c>
      <c r="N498" s="49"/>
      <c r="O498" s="49"/>
      <c r="P498" s="49"/>
      <c r="Q498" s="48">
        <v>464</v>
      </c>
      <c r="R498" s="48">
        <v>613</v>
      </c>
      <c r="S498" s="49"/>
      <c r="T498" s="48">
        <v>1077</v>
      </c>
      <c r="U498" s="49"/>
      <c r="V498" s="49"/>
      <c r="W498" s="49"/>
      <c r="X498" s="48">
        <v>265</v>
      </c>
      <c r="Y498" s="49"/>
      <c r="Z498" s="49"/>
      <c r="AA498" s="49"/>
      <c r="AB498" s="48">
        <v>0</v>
      </c>
      <c r="AC498" s="49"/>
      <c r="AD498" s="48">
        <v>0</v>
      </c>
      <c r="AE498" s="49"/>
      <c r="AF498" s="49"/>
      <c r="AG498" s="49"/>
      <c r="AH498" s="48">
        <v>218</v>
      </c>
      <c r="AI498" s="39"/>
      <c r="AJ498" s="39"/>
      <c r="AK498" s="39"/>
    </row>
    <row r="499" spans="1:37" ht="20.100000000000001" customHeight="1" x14ac:dyDescent="0.2">
      <c r="B499" s="5"/>
      <c r="D499" s="2" t="s">
        <v>156</v>
      </c>
      <c r="F499" s="39">
        <v>440</v>
      </c>
      <c r="G499" s="39"/>
      <c r="H499" s="39"/>
      <c r="I499" s="39"/>
      <c r="J499" s="39">
        <v>1657</v>
      </c>
      <c r="K499" s="39">
        <v>59</v>
      </c>
      <c r="L499" s="39"/>
      <c r="M499" s="39">
        <v>1716</v>
      </c>
      <c r="N499" s="39"/>
      <c r="O499" s="39"/>
      <c r="P499" s="39"/>
      <c r="Q499" s="39">
        <v>414</v>
      </c>
      <c r="R499" s="39">
        <v>1382</v>
      </c>
      <c r="S499" s="39"/>
      <c r="T499" s="39">
        <v>1796</v>
      </c>
      <c r="U499" s="39"/>
      <c r="V499" s="39"/>
      <c r="W499" s="39"/>
      <c r="X499" s="39">
        <v>360</v>
      </c>
      <c r="Y499" s="39"/>
      <c r="Z499" s="39"/>
      <c r="AA499" s="39"/>
      <c r="AB499" s="39">
        <v>0</v>
      </c>
      <c r="AC499" s="39"/>
      <c r="AD499" s="39">
        <v>0</v>
      </c>
      <c r="AE499" s="39"/>
      <c r="AF499" s="39"/>
      <c r="AG499" s="39"/>
      <c r="AH499" s="39">
        <v>302</v>
      </c>
      <c r="AI499" s="39"/>
      <c r="AJ499" s="39"/>
      <c r="AK499" s="39"/>
    </row>
    <row r="500" spans="1:37" ht="20.100000000000001" customHeight="1" x14ac:dyDescent="0.2">
      <c r="B500" s="5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</row>
    <row r="501" spans="1:37" s="1" customFormat="1" ht="20.100000000000001" customHeight="1" x14ac:dyDescent="0.25">
      <c r="A501" s="3"/>
      <c r="B501" s="6"/>
      <c r="C501" s="51" t="s">
        <v>159</v>
      </c>
      <c r="D501" s="52"/>
      <c r="E501" s="5"/>
      <c r="F501" s="53">
        <v>3214</v>
      </c>
      <c r="G501" s="54"/>
      <c r="H501" s="54"/>
      <c r="I501" s="54"/>
      <c r="J501" s="53">
        <v>14462</v>
      </c>
      <c r="K501" s="53">
        <v>506</v>
      </c>
      <c r="L501" s="54"/>
      <c r="M501" s="53">
        <v>14968</v>
      </c>
      <c r="N501" s="54"/>
      <c r="O501" s="54"/>
      <c r="P501" s="54"/>
      <c r="Q501" s="53">
        <v>5169</v>
      </c>
      <c r="R501" s="53">
        <v>10520</v>
      </c>
      <c r="S501" s="54"/>
      <c r="T501" s="53">
        <v>15689</v>
      </c>
      <c r="U501" s="54"/>
      <c r="V501" s="54"/>
      <c r="W501" s="54"/>
      <c r="X501" s="53">
        <v>2465</v>
      </c>
      <c r="Y501" s="54"/>
      <c r="Z501" s="54"/>
      <c r="AA501" s="54"/>
      <c r="AB501" s="53">
        <v>0</v>
      </c>
      <c r="AC501" s="54"/>
      <c r="AD501" s="53">
        <v>28</v>
      </c>
      <c r="AE501" s="54"/>
      <c r="AF501" s="54"/>
      <c r="AG501" s="54"/>
      <c r="AH501" s="53">
        <v>1311</v>
      </c>
      <c r="AI501" s="39"/>
      <c r="AJ501" s="39"/>
      <c r="AK501" s="39"/>
    </row>
    <row r="502" spans="1:37" s="1" customFormat="1" ht="20.100000000000001" customHeight="1" x14ac:dyDescent="0.2">
      <c r="A502" s="3"/>
      <c r="B502" s="6"/>
      <c r="C502" s="3"/>
      <c r="D502" s="3"/>
      <c r="E502" s="5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39"/>
      <c r="AJ502" s="39"/>
      <c r="AK502" s="39"/>
    </row>
    <row r="503" spans="1:37" s="1" customFormat="1" ht="20.100000000000001" customHeight="1" x14ac:dyDescent="0.25">
      <c r="A503" s="3"/>
      <c r="B503" s="57" t="s">
        <v>262</v>
      </c>
      <c r="C503" s="58"/>
      <c r="D503" s="58"/>
      <c r="E503" s="5"/>
      <c r="F503" s="59">
        <v>3214</v>
      </c>
      <c r="G503" s="54"/>
      <c r="H503" s="54"/>
      <c r="I503" s="54"/>
      <c r="J503" s="59">
        <v>14462</v>
      </c>
      <c r="K503" s="59">
        <v>506</v>
      </c>
      <c r="L503" s="54"/>
      <c r="M503" s="59">
        <v>14968</v>
      </c>
      <c r="N503" s="54"/>
      <c r="O503" s="54"/>
      <c r="P503" s="54"/>
      <c r="Q503" s="59">
        <v>5169</v>
      </c>
      <c r="R503" s="59">
        <v>10520</v>
      </c>
      <c r="S503" s="54"/>
      <c r="T503" s="59">
        <v>15689</v>
      </c>
      <c r="U503" s="54"/>
      <c r="V503" s="54"/>
      <c r="W503" s="54"/>
      <c r="X503" s="59">
        <v>2465</v>
      </c>
      <c r="Y503" s="54"/>
      <c r="Z503" s="54"/>
      <c r="AA503" s="54"/>
      <c r="AB503" s="59">
        <v>0</v>
      </c>
      <c r="AC503" s="54"/>
      <c r="AD503" s="59">
        <v>28</v>
      </c>
      <c r="AE503" s="54"/>
      <c r="AF503" s="54"/>
      <c r="AG503" s="54"/>
      <c r="AH503" s="59">
        <v>1311</v>
      </c>
      <c r="AI503" s="39"/>
      <c r="AJ503" s="39"/>
      <c r="AK503" s="39"/>
    </row>
    <row r="504" spans="1:37" ht="20.100000000000001" customHeight="1" x14ac:dyDescent="0.2"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</row>
    <row r="505" spans="1:37" ht="20.100000000000001" customHeight="1" x14ac:dyDescent="0.2">
      <c r="B505" s="6" t="s">
        <v>263</v>
      </c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</row>
    <row r="506" spans="1:37" ht="20.100000000000001" customHeight="1" x14ac:dyDescent="0.2">
      <c r="C506" s="3" t="s">
        <v>154</v>
      </c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</row>
    <row r="507" spans="1:37" ht="20.100000000000001" customHeight="1" x14ac:dyDescent="0.2">
      <c r="D507" s="2" t="s">
        <v>122</v>
      </c>
      <c r="F507" s="39">
        <v>313</v>
      </c>
      <c r="G507" s="39"/>
      <c r="H507" s="39"/>
      <c r="I507" s="39"/>
      <c r="J507" s="39">
        <v>1881</v>
      </c>
      <c r="K507" s="39">
        <v>58</v>
      </c>
      <c r="L507" s="39"/>
      <c r="M507" s="39">
        <v>1939</v>
      </c>
      <c r="N507" s="39"/>
      <c r="O507" s="39"/>
      <c r="P507" s="39"/>
      <c r="Q507" s="39">
        <v>361</v>
      </c>
      <c r="R507" s="39">
        <v>1537</v>
      </c>
      <c r="S507" s="39"/>
      <c r="T507" s="39">
        <v>1898</v>
      </c>
      <c r="U507" s="39"/>
      <c r="V507" s="39"/>
      <c r="W507" s="39"/>
      <c r="X507" s="39">
        <v>354</v>
      </c>
      <c r="Y507" s="39"/>
      <c r="Z507" s="39"/>
      <c r="AA507" s="39"/>
      <c r="AB507" s="39">
        <v>0</v>
      </c>
      <c r="AC507" s="39"/>
      <c r="AD507" s="39">
        <v>0</v>
      </c>
      <c r="AE507" s="39"/>
      <c r="AF507" s="39"/>
      <c r="AG507" s="39"/>
      <c r="AH507" s="39">
        <v>0</v>
      </c>
      <c r="AI507" s="39"/>
      <c r="AJ507" s="39"/>
      <c r="AK507" s="39"/>
    </row>
    <row r="508" spans="1:37" ht="19.5" customHeight="1" x14ac:dyDescent="0.2">
      <c r="D508" s="47" t="s">
        <v>97</v>
      </c>
      <c r="F508" s="48">
        <v>276</v>
      </c>
      <c r="G508" s="49"/>
      <c r="H508" s="49"/>
      <c r="I508" s="49"/>
      <c r="J508" s="48">
        <v>1932</v>
      </c>
      <c r="K508" s="48">
        <v>75</v>
      </c>
      <c r="L508" s="49"/>
      <c r="M508" s="48">
        <v>2007</v>
      </c>
      <c r="N508" s="49"/>
      <c r="O508" s="49"/>
      <c r="P508" s="49"/>
      <c r="Q508" s="48">
        <f xml:space="preserve"> 441 + 1</f>
        <v>442</v>
      </c>
      <c r="R508" s="48">
        <v>1525</v>
      </c>
      <c r="S508" s="49"/>
      <c r="T508" s="48">
        <v>1967</v>
      </c>
      <c r="U508" s="49"/>
      <c r="V508" s="49"/>
      <c r="W508" s="49"/>
      <c r="X508" s="48">
        <v>316</v>
      </c>
      <c r="Y508" s="49"/>
      <c r="Z508" s="49"/>
      <c r="AA508" s="49"/>
      <c r="AB508" s="48">
        <v>0</v>
      </c>
      <c r="AC508" s="49"/>
      <c r="AD508" s="48">
        <v>0</v>
      </c>
      <c r="AE508" s="49"/>
      <c r="AF508" s="49"/>
      <c r="AG508" s="49"/>
      <c r="AH508" s="48">
        <v>0</v>
      </c>
      <c r="AI508" s="39"/>
      <c r="AJ508" s="39"/>
      <c r="AK508" s="39"/>
    </row>
    <row r="509" spans="1:37" ht="20.100000000000001" customHeight="1" x14ac:dyDescent="0.2">
      <c r="D509" s="2" t="s">
        <v>98</v>
      </c>
      <c r="F509" s="39">
        <v>316</v>
      </c>
      <c r="G509" s="39"/>
      <c r="H509" s="39"/>
      <c r="I509" s="39"/>
      <c r="J509" s="39">
        <v>1906</v>
      </c>
      <c r="K509" s="39">
        <v>29</v>
      </c>
      <c r="L509" s="39"/>
      <c r="M509" s="39">
        <v>1935</v>
      </c>
      <c r="N509" s="39"/>
      <c r="O509" s="39"/>
      <c r="P509" s="39"/>
      <c r="Q509" s="39">
        <v>371</v>
      </c>
      <c r="R509" s="39">
        <v>1532</v>
      </c>
      <c r="S509" s="39"/>
      <c r="T509" s="39">
        <v>1903</v>
      </c>
      <c r="U509" s="39"/>
      <c r="V509" s="39"/>
      <c r="W509" s="39"/>
      <c r="X509" s="39">
        <v>348</v>
      </c>
      <c r="Y509" s="39"/>
      <c r="Z509" s="39"/>
      <c r="AA509" s="39"/>
      <c r="AB509" s="39">
        <v>0</v>
      </c>
      <c r="AC509" s="39"/>
      <c r="AD509" s="39">
        <v>0</v>
      </c>
      <c r="AE509" s="39"/>
      <c r="AF509" s="39"/>
      <c r="AG509" s="39"/>
      <c r="AH509" s="39">
        <v>0</v>
      </c>
      <c r="AI509" s="39"/>
      <c r="AJ509" s="39"/>
      <c r="AK509" s="39"/>
    </row>
    <row r="510" spans="1:37" ht="19.5" customHeight="1" x14ac:dyDescent="0.2">
      <c r="D510" s="47" t="s">
        <v>99</v>
      </c>
      <c r="F510" s="48">
        <v>159</v>
      </c>
      <c r="G510" s="49"/>
      <c r="H510" s="49"/>
      <c r="I510" s="49"/>
      <c r="J510" s="48">
        <v>1047</v>
      </c>
      <c r="K510" s="48">
        <v>23</v>
      </c>
      <c r="L510" s="49"/>
      <c r="M510" s="48">
        <v>1070</v>
      </c>
      <c r="N510" s="49"/>
      <c r="O510" s="49"/>
      <c r="P510" s="49"/>
      <c r="Q510" s="48">
        <v>294</v>
      </c>
      <c r="R510" s="48">
        <v>765</v>
      </c>
      <c r="S510" s="49"/>
      <c r="T510" s="48">
        <v>1059</v>
      </c>
      <c r="U510" s="49"/>
      <c r="V510" s="49"/>
      <c r="W510" s="49"/>
      <c r="X510" s="48">
        <v>170</v>
      </c>
      <c r="Y510" s="49"/>
      <c r="Z510" s="49"/>
      <c r="AA510" s="49"/>
      <c r="AB510" s="48">
        <v>0</v>
      </c>
      <c r="AC510" s="49"/>
      <c r="AD510" s="48">
        <v>0</v>
      </c>
      <c r="AE510" s="49"/>
      <c r="AF510" s="49"/>
      <c r="AG510" s="49"/>
      <c r="AH510" s="48">
        <v>0</v>
      </c>
      <c r="AI510" s="39"/>
      <c r="AJ510" s="39"/>
      <c r="AK510" s="39"/>
    </row>
    <row r="511" spans="1:37" ht="20.100000000000001" customHeight="1" x14ac:dyDescent="0.2">
      <c r="D511" s="2" t="s">
        <v>114</v>
      </c>
      <c r="F511" s="39">
        <v>107</v>
      </c>
      <c r="G511" s="39"/>
      <c r="H511" s="39"/>
      <c r="I511" s="39"/>
      <c r="J511" s="39">
        <v>1072</v>
      </c>
      <c r="K511" s="39">
        <v>32</v>
      </c>
      <c r="L511" s="39"/>
      <c r="M511" s="39">
        <v>1104</v>
      </c>
      <c r="N511" s="39"/>
      <c r="O511" s="39"/>
      <c r="P511" s="39"/>
      <c r="Q511" s="39">
        <v>318</v>
      </c>
      <c r="R511" s="39">
        <v>782</v>
      </c>
      <c r="S511" s="39"/>
      <c r="T511" s="39">
        <v>1100</v>
      </c>
      <c r="U511" s="39"/>
      <c r="V511" s="39"/>
      <c r="W511" s="39"/>
      <c r="X511" s="39">
        <v>111</v>
      </c>
      <c r="Y511" s="39"/>
      <c r="Z511" s="39"/>
      <c r="AA511" s="39"/>
      <c r="AB511" s="39">
        <v>0</v>
      </c>
      <c r="AC511" s="39"/>
      <c r="AD511" s="39">
        <v>0</v>
      </c>
      <c r="AE511" s="39"/>
      <c r="AF511" s="39"/>
      <c r="AG511" s="39"/>
      <c r="AH511" s="39">
        <v>0</v>
      </c>
      <c r="AI511" s="39"/>
      <c r="AJ511" s="39"/>
      <c r="AK511" s="39"/>
    </row>
    <row r="512" spans="1:37" ht="19.5" customHeight="1" x14ac:dyDescent="0.2">
      <c r="D512" s="47" t="s">
        <v>115</v>
      </c>
      <c r="F512" s="48">
        <v>224</v>
      </c>
      <c r="G512" s="49"/>
      <c r="H512" s="49"/>
      <c r="I512" s="49"/>
      <c r="J512" s="48">
        <v>1069</v>
      </c>
      <c r="K512" s="48">
        <v>28</v>
      </c>
      <c r="L512" s="49"/>
      <c r="M512" s="48">
        <v>1097</v>
      </c>
      <c r="N512" s="49"/>
      <c r="O512" s="49"/>
      <c r="P512" s="49"/>
      <c r="Q512" s="48">
        <v>255</v>
      </c>
      <c r="R512" s="48">
        <v>907</v>
      </c>
      <c r="S512" s="49"/>
      <c r="T512" s="48">
        <v>1162</v>
      </c>
      <c r="U512" s="49"/>
      <c r="V512" s="49"/>
      <c r="W512" s="49"/>
      <c r="X512" s="48">
        <v>158</v>
      </c>
      <c r="Y512" s="49"/>
      <c r="Z512" s="49"/>
      <c r="AA512" s="49"/>
      <c r="AB512" s="48">
        <v>0</v>
      </c>
      <c r="AC512" s="49"/>
      <c r="AD512" s="48">
        <v>1</v>
      </c>
      <c r="AE512" s="49"/>
      <c r="AF512" s="49"/>
      <c r="AG512" s="49"/>
      <c r="AH512" s="48">
        <v>0</v>
      </c>
      <c r="AI512" s="39"/>
      <c r="AJ512" s="39"/>
      <c r="AK512" s="39"/>
    </row>
    <row r="513" spans="1:37" ht="20.100000000000001" customHeight="1" x14ac:dyDescent="0.2">
      <c r="D513" s="2" t="s">
        <v>116</v>
      </c>
      <c r="F513" s="39">
        <v>139</v>
      </c>
      <c r="G513" s="39"/>
      <c r="H513" s="39"/>
      <c r="I513" s="39"/>
      <c r="J513" s="39">
        <v>1057</v>
      </c>
      <c r="K513" s="39">
        <v>21</v>
      </c>
      <c r="L513" s="39"/>
      <c r="M513" s="39">
        <v>1078</v>
      </c>
      <c r="N513" s="39"/>
      <c r="O513" s="39"/>
      <c r="P513" s="39"/>
      <c r="Q513" s="39">
        <v>254</v>
      </c>
      <c r="R513" s="39">
        <v>831</v>
      </c>
      <c r="S513" s="39"/>
      <c r="T513" s="39">
        <v>1085</v>
      </c>
      <c r="U513" s="39"/>
      <c r="V513" s="39"/>
      <c r="W513" s="39"/>
      <c r="X513" s="39">
        <v>132</v>
      </c>
      <c r="Y513" s="39"/>
      <c r="Z513" s="39"/>
      <c r="AA513" s="39"/>
      <c r="AB513" s="39">
        <v>0</v>
      </c>
      <c r="AC513" s="39"/>
      <c r="AD513" s="39">
        <v>0</v>
      </c>
      <c r="AE513" s="39"/>
      <c r="AF513" s="39"/>
      <c r="AG513" s="39"/>
      <c r="AH513" s="39">
        <v>0</v>
      </c>
      <c r="AI513" s="39"/>
      <c r="AJ513" s="39"/>
      <c r="AK513" s="39"/>
    </row>
    <row r="514" spans="1:37" ht="19.5" customHeight="1" x14ac:dyDescent="0.2">
      <c r="D514" s="47" t="s">
        <v>103</v>
      </c>
      <c r="F514" s="48">
        <v>338</v>
      </c>
      <c r="G514" s="49"/>
      <c r="H514" s="49"/>
      <c r="I514" s="49"/>
      <c r="J514" s="48">
        <v>1896</v>
      </c>
      <c r="K514" s="48">
        <v>44</v>
      </c>
      <c r="L514" s="49"/>
      <c r="M514" s="48">
        <v>1940</v>
      </c>
      <c r="N514" s="49"/>
      <c r="O514" s="49"/>
      <c r="P514" s="49"/>
      <c r="Q514" s="48">
        <v>478</v>
      </c>
      <c r="R514" s="48">
        <v>1415</v>
      </c>
      <c r="S514" s="49"/>
      <c r="T514" s="48">
        <v>1893</v>
      </c>
      <c r="U514" s="49"/>
      <c r="V514" s="49"/>
      <c r="W514" s="49"/>
      <c r="X514" s="48">
        <v>385</v>
      </c>
      <c r="Y514" s="49"/>
      <c r="Z514" s="49"/>
      <c r="AA514" s="49"/>
      <c r="AB514" s="48">
        <v>0</v>
      </c>
      <c r="AC514" s="49"/>
      <c r="AD514" s="48">
        <v>0</v>
      </c>
      <c r="AE514" s="49"/>
      <c r="AF514" s="49"/>
      <c r="AG514" s="49"/>
      <c r="AH514" s="48">
        <v>55</v>
      </c>
      <c r="AI514" s="39"/>
      <c r="AJ514" s="39"/>
      <c r="AK514" s="39"/>
    </row>
    <row r="515" spans="1:37" ht="20.100000000000001" customHeight="1" x14ac:dyDescent="0.2">
      <c r="D515" s="2" t="s">
        <v>104</v>
      </c>
      <c r="F515" s="39">
        <v>105</v>
      </c>
      <c r="G515" s="39"/>
      <c r="H515" s="39"/>
      <c r="I515" s="39"/>
      <c r="J515" s="39">
        <v>1061</v>
      </c>
      <c r="K515" s="39">
        <v>17</v>
      </c>
      <c r="L515" s="39"/>
      <c r="M515" s="39">
        <v>1078</v>
      </c>
      <c r="N515" s="39"/>
      <c r="O515" s="39"/>
      <c r="P515" s="39"/>
      <c r="Q515" s="39">
        <v>142</v>
      </c>
      <c r="R515" s="39">
        <v>976</v>
      </c>
      <c r="S515" s="39"/>
      <c r="T515" s="39">
        <v>1118</v>
      </c>
      <c r="U515" s="39"/>
      <c r="V515" s="39"/>
      <c r="W515" s="39"/>
      <c r="X515" s="39">
        <v>58</v>
      </c>
      <c r="Y515" s="39"/>
      <c r="Z515" s="39"/>
      <c r="AA515" s="39"/>
      <c r="AB515" s="39">
        <v>0</v>
      </c>
      <c r="AC515" s="39"/>
      <c r="AD515" s="39">
        <v>7</v>
      </c>
      <c r="AE515" s="39"/>
      <c r="AF515" s="39"/>
      <c r="AG515" s="39"/>
      <c r="AH515" s="39">
        <v>0</v>
      </c>
      <c r="AI515" s="39"/>
      <c r="AJ515" s="39"/>
      <c r="AK515" s="39"/>
    </row>
    <row r="516" spans="1:37" ht="19.5" customHeight="1" x14ac:dyDescent="0.2">
      <c r="D516" s="47" t="s">
        <v>117</v>
      </c>
      <c r="F516" s="48">
        <v>294</v>
      </c>
      <c r="G516" s="49"/>
      <c r="H516" s="49"/>
      <c r="I516" s="49"/>
      <c r="J516" s="48">
        <v>1938</v>
      </c>
      <c r="K516" s="48">
        <v>44</v>
      </c>
      <c r="L516" s="49"/>
      <c r="M516" s="48">
        <v>1982</v>
      </c>
      <c r="N516" s="49"/>
      <c r="O516" s="49"/>
      <c r="P516" s="49"/>
      <c r="Q516" s="48">
        <v>425</v>
      </c>
      <c r="R516" s="48">
        <v>1495</v>
      </c>
      <c r="S516" s="49"/>
      <c r="T516" s="48">
        <v>1920</v>
      </c>
      <c r="U516" s="49"/>
      <c r="V516" s="49"/>
      <c r="W516" s="49"/>
      <c r="X516" s="48">
        <v>356</v>
      </c>
      <c r="Y516" s="49"/>
      <c r="Z516" s="49"/>
      <c r="AA516" s="49"/>
      <c r="AB516" s="48">
        <v>0</v>
      </c>
      <c r="AC516" s="49"/>
      <c r="AD516" s="48">
        <v>0</v>
      </c>
      <c r="AE516" s="49"/>
      <c r="AF516" s="49"/>
      <c r="AG516" s="49"/>
      <c r="AH516" s="48">
        <v>0</v>
      </c>
      <c r="AI516" s="39"/>
      <c r="AJ516" s="39"/>
      <c r="AK516" s="39"/>
    </row>
    <row r="517" spans="1:37" ht="20.100000000000001" customHeight="1" x14ac:dyDescent="0.2"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</row>
    <row r="518" spans="1:37" s="1" customFormat="1" ht="20.100000000000001" customHeight="1" x14ac:dyDescent="0.25">
      <c r="A518" s="3"/>
      <c r="B518" s="6"/>
      <c r="C518" s="51" t="s">
        <v>159</v>
      </c>
      <c r="D518" s="52"/>
      <c r="E518" s="5"/>
      <c r="F518" s="53">
        <v>2271</v>
      </c>
      <c r="G518" s="54"/>
      <c r="H518" s="54"/>
      <c r="I518" s="54"/>
      <c r="J518" s="53">
        <v>14859</v>
      </c>
      <c r="K518" s="53">
        <v>371</v>
      </c>
      <c r="L518" s="54"/>
      <c r="M518" s="53">
        <v>15230</v>
      </c>
      <c r="N518" s="54"/>
      <c r="O518" s="54"/>
      <c r="P518" s="54"/>
      <c r="Q518" s="53">
        <f xml:space="preserve"> 3339 + 1</f>
        <v>3340</v>
      </c>
      <c r="R518" s="53">
        <v>11765</v>
      </c>
      <c r="S518" s="54"/>
      <c r="T518" s="53">
        <v>15105</v>
      </c>
      <c r="U518" s="54"/>
      <c r="V518" s="54"/>
      <c r="W518" s="54"/>
      <c r="X518" s="53">
        <v>2388</v>
      </c>
      <c r="Y518" s="54"/>
      <c r="Z518" s="54"/>
      <c r="AA518" s="54"/>
      <c r="AB518" s="53">
        <v>0</v>
      </c>
      <c r="AC518" s="54"/>
      <c r="AD518" s="53">
        <v>8</v>
      </c>
      <c r="AE518" s="54"/>
      <c r="AF518" s="54"/>
      <c r="AG518" s="54"/>
      <c r="AH518" s="53">
        <v>55</v>
      </c>
      <c r="AI518" s="39"/>
      <c r="AJ518" s="39"/>
      <c r="AK518" s="39"/>
    </row>
    <row r="519" spans="1:37" s="1" customFormat="1" ht="20.100000000000001" customHeight="1" x14ac:dyDescent="0.2">
      <c r="A519" s="3"/>
      <c r="B519" s="6"/>
      <c r="C519" s="3"/>
      <c r="D519" s="3"/>
      <c r="E519" s="5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39"/>
      <c r="AJ519" s="39"/>
      <c r="AK519" s="39"/>
    </row>
    <row r="520" spans="1:37" s="1" customFormat="1" ht="20.100000000000001" customHeight="1" x14ac:dyDescent="0.25">
      <c r="A520" s="3"/>
      <c r="B520" s="57" t="s">
        <v>264</v>
      </c>
      <c r="C520" s="58"/>
      <c r="D520" s="58"/>
      <c r="E520" s="5"/>
      <c r="F520" s="59">
        <v>2271</v>
      </c>
      <c r="G520" s="54"/>
      <c r="H520" s="54"/>
      <c r="I520" s="54"/>
      <c r="J520" s="59">
        <v>14859</v>
      </c>
      <c r="K520" s="59">
        <v>371</v>
      </c>
      <c r="L520" s="54"/>
      <c r="M520" s="59">
        <v>15230</v>
      </c>
      <c r="N520" s="54"/>
      <c r="O520" s="54"/>
      <c r="P520" s="54"/>
      <c r="Q520" s="59">
        <f xml:space="preserve"> 3339 + 1</f>
        <v>3340</v>
      </c>
      <c r="R520" s="59">
        <v>11765</v>
      </c>
      <c r="S520" s="54"/>
      <c r="T520" s="59">
        <v>15105</v>
      </c>
      <c r="U520" s="54"/>
      <c r="V520" s="54"/>
      <c r="W520" s="54"/>
      <c r="X520" s="59">
        <v>2388</v>
      </c>
      <c r="Y520" s="54"/>
      <c r="Z520" s="54"/>
      <c r="AA520" s="54"/>
      <c r="AB520" s="59">
        <v>0</v>
      </c>
      <c r="AC520" s="54"/>
      <c r="AD520" s="59">
        <v>8</v>
      </c>
      <c r="AE520" s="54"/>
      <c r="AF520" s="54"/>
      <c r="AG520" s="54"/>
      <c r="AH520" s="59">
        <v>55</v>
      </c>
      <c r="AI520" s="39"/>
      <c r="AJ520" s="39"/>
      <c r="AK520" s="39"/>
    </row>
    <row r="521" spans="1:37" ht="20.100000000000001" customHeight="1" x14ac:dyDescent="0.2"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</row>
    <row r="522" spans="1:37" ht="20.100000000000001" customHeight="1" x14ac:dyDescent="0.2">
      <c r="B522" s="6" t="s">
        <v>265</v>
      </c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</row>
    <row r="523" spans="1:37" ht="20.100000000000001" customHeight="1" x14ac:dyDescent="0.2">
      <c r="C523" s="3" t="s">
        <v>154</v>
      </c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</row>
    <row r="524" spans="1:37" ht="20.100000000000001" customHeight="1" x14ac:dyDescent="0.2">
      <c r="D524" s="2" t="s">
        <v>96</v>
      </c>
      <c r="F524" s="39">
        <v>595</v>
      </c>
      <c r="G524" s="39"/>
      <c r="H524" s="39"/>
      <c r="I524" s="39"/>
      <c r="J524" s="39">
        <v>2124</v>
      </c>
      <c r="K524" s="39">
        <v>52</v>
      </c>
      <c r="L524" s="39"/>
      <c r="M524" s="39">
        <v>2176</v>
      </c>
      <c r="N524" s="39"/>
      <c r="O524" s="39"/>
      <c r="P524" s="39"/>
      <c r="Q524" s="39">
        <v>556</v>
      </c>
      <c r="R524" s="39">
        <v>1702</v>
      </c>
      <c r="S524" s="39"/>
      <c r="T524" s="39">
        <v>2258</v>
      </c>
      <c r="U524" s="39"/>
      <c r="V524" s="39"/>
      <c r="W524" s="39"/>
      <c r="X524" s="39">
        <v>513</v>
      </c>
      <c r="Y524" s="39"/>
      <c r="Z524" s="39"/>
      <c r="AA524" s="39"/>
      <c r="AB524" s="39">
        <v>0</v>
      </c>
      <c r="AC524" s="39"/>
      <c r="AD524" s="39">
        <v>0</v>
      </c>
      <c r="AE524" s="39"/>
      <c r="AF524" s="39"/>
      <c r="AG524" s="39"/>
      <c r="AH524" s="39">
        <v>502</v>
      </c>
      <c r="AI524" s="39"/>
      <c r="AJ524" s="39"/>
      <c r="AK524" s="39"/>
    </row>
    <row r="525" spans="1:37" ht="19.5" customHeight="1" x14ac:dyDescent="0.2">
      <c r="D525" s="47" t="s">
        <v>97</v>
      </c>
      <c r="F525" s="48">
        <v>505</v>
      </c>
      <c r="G525" s="49"/>
      <c r="H525" s="49"/>
      <c r="I525" s="49"/>
      <c r="J525" s="48">
        <v>2060</v>
      </c>
      <c r="K525" s="48">
        <v>27</v>
      </c>
      <c r="L525" s="49"/>
      <c r="M525" s="48">
        <v>2087</v>
      </c>
      <c r="N525" s="49"/>
      <c r="O525" s="49"/>
      <c r="P525" s="49"/>
      <c r="Q525" s="48">
        <v>501</v>
      </c>
      <c r="R525" s="48">
        <v>1694</v>
      </c>
      <c r="S525" s="49"/>
      <c r="T525" s="48">
        <v>2195</v>
      </c>
      <c r="U525" s="49"/>
      <c r="V525" s="49"/>
      <c r="W525" s="49"/>
      <c r="X525" s="48">
        <v>397</v>
      </c>
      <c r="Y525" s="49"/>
      <c r="Z525" s="49"/>
      <c r="AA525" s="49"/>
      <c r="AB525" s="48">
        <v>0</v>
      </c>
      <c r="AC525" s="49"/>
      <c r="AD525" s="48">
        <v>0</v>
      </c>
      <c r="AE525" s="49"/>
      <c r="AF525" s="49"/>
      <c r="AG525" s="49"/>
      <c r="AH525" s="48">
        <v>0</v>
      </c>
      <c r="AI525" s="39"/>
      <c r="AJ525" s="39"/>
      <c r="AK525" s="39"/>
    </row>
    <row r="526" spans="1:37" ht="20.100000000000001" customHeight="1" x14ac:dyDescent="0.2">
      <c r="D526" s="2" t="s">
        <v>113</v>
      </c>
      <c r="F526" s="39">
        <v>492</v>
      </c>
      <c r="G526" s="39"/>
      <c r="H526" s="39"/>
      <c r="I526" s="39"/>
      <c r="J526" s="39">
        <v>2083</v>
      </c>
      <c r="K526" s="39">
        <v>63</v>
      </c>
      <c r="L526" s="39"/>
      <c r="M526" s="39">
        <v>2146</v>
      </c>
      <c r="N526" s="39"/>
      <c r="O526" s="39"/>
      <c r="P526" s="39"/>
      <c r="Q526" s="39">
        <v>525</v>
      </c>
      <c r="R526" s="39">
        <v>1700</v>
      </c>
      <c r="S526" s="39"/>
      <c r="T526" s="39">
        <v>2225</v>
      </c>
      <c r="U526" s="39"/>
      <c r="V526" s="39"/>
      <c r="W526" s="39"/>
      <c r="X526" s="39">
        <v>413</v>
      </c>
      <c r="Y526" s="39"/>
      <c r="Z526" s="39"/>
      <c r="AA526" s="39"/>
      <c r="AB526" s="39">
        <v>0</v>
      </c>
      <c r="AC526" s="39"/>
      <c r="AD526" s="39">
        <v>0</v>
      </c>
      <c r="AE526" s="39"/>
      <c r="AF526" s="39"/>
      <c r="AG526" s="39"/>
      <c r="AH526" s="39">
        <v>573</v>
      </c>
      <c r="AI526" s="39"/>
      <c r="AJ526" s="39"/>
      <c r="AK526" s="39"/>
    </row>
    <row r="527" spans="1:37" ht="19.5" customHeight="1" x14ac:dyDescent="0.2">
      <c r="D527" s="47" t="s">
        <v>99</v>
      </c>
      <c r="F527" s="48">
        <v>432</v>
      </c>
      <c r="G527" s="49"/>
      <c r="H527" s="49"/>
      <c r="I527" s="49"/>
      <c r="J527" s="48">
        <v>2092</v>
      </c>
      <c r="K527" s="48">
        <v>116</v>
      </c>
      <c r="L527" s="49"/>
      <c r="M527" s="48">
        <v>2208</v>
      </c>
      <c r="N527" s="49"/>
      <c r="O527" s="49"/>
      <c r="P527" s="49"/>
      <c r="Q527" s="48">
        <v>471</v>
      </c>
      <c r="R527" s="48">
        <v>1750</v>
      </c>
      <c r="S527" s="49"/>
      <c r="T527" s="48">
        <v>2221</v>
      </c>
      <c r="U527" s="49"/>
      <c r="V527" s="49"/>
      <c r="W527" s="49"/>
      <c r="X527" s="48">
        <v>405</v>
      </c>
      <c r="Y527" s="49"/>
      <c r="Z527" s="49"/>
      <c r="AA527" s="49"/>
      <c r="AB527" s="48">
        <v>0</v>
      </c>
      <c r="AC527" s="49"/>
      <c r="AD527" s="48">
        <v>14</v>
      </c>
      <c r="AE527" s="49"/>
      <c r="AF527" s="49"/>
      <c r="AG527" s="49"/>
      <c r="AH527" s="48">
        <v>626</v>
      </c>
      <c r="AI527" s="39"/>
      <c r="AJ527" s="39"/>
      <c r="AK527" s="39"/>
    </row>
    <row r="528" spans="1:37" ht="20.100000000000001" customHeight="1" x14ac:dyDescent="0.2">
      <c r="D528" s="2" t="s">
        <v>114</v>
      </c>
      <c r="F528" s="39">
        <v>444</v>
      </c>
      <c r="G528" s="39"/>
      <c r="H528" s="39"/>
      <c r="I528" s="39"/>
      <c r="J528" s="39">
        <v>2114</v>
      </c>
      <c r="K528" s="39">
        <v>72</v>
      </c>
      <c r="L528" s="39"/>
      <c r="M528" s="39">
        <v>2186</v>
      </c>
      <c r="N528" s="39"/>
      <c r="O528" s="39"/>
      <c r="P528" s="39"/>
      <c r="Q528" s="39">
        <f xml:space="preserve"> 477 + 13</f>
        <v>490</v>
      </c>
      <c r="R528" s="39">
        <v>1668</v>
      </c>
      <c r="S528" s="39"/>
      <c r="T528" s="39">
        <v>2158</v>
      </c>
      <c r="U528" s="39"/>
      <c r="V528" s="39"/>
      <c r="W528" s="39"/>
      <c r="X528" s="39">
        <v>472</v>
      </c>
      <c r="Y528" s="39"/>
      <c r="Z528" s="39"/>
      <c r="AA528" s="39"/>
      <c r="AB528" s="39">
        <v>0</v>
      </c>
      <c r="AC528" s="39"/>
      <c r="AD528" s="39">
        <v>0</v>
      </c>
      <c r="AE528" s="39"/>
      <c r="AF528" s="39"/>
      <c r="AG528" s="39"/>
      <c r="AH528" s="39">
        <v>436</v>
      </c>
      <c r="AI528" s="39"/>
      <c r="AJ528" s="39"/>
      <c r="AK528" s="39"/>
    </row>
    <row r="529" spans="1:37" ht="19.5" customHeight="1" x14ac:dyDescent="0.2">
      <c r="D529" s="47" t="s">
        <v>115</v>
      </c>
      <c r="F529" s="48">
        <v>360</v>
      </c>
      <c r="G529" s="49"/>
      <c r="H529" s="49"/>
      <c r="I529" s="49"/>
      <c r="J529" s="48">
        <v>2070</v>
      </c>
      <c r="K529" s="48">
        <v>89</v>
      </c>
      <c r="L529" s="49"/>
      <c r="M529" s="48">
        <v>2159</v>
      </c>
      <c r="N529" s="49"/>
      <c r="O529" s="49"/>
      <c r="P529" s="49"/>
      <c r="Q529" s="48">
        <v>759</v>
      </c>
      <c r="R529" s="48">
        <v>1333</v>
      </c>
      <c r="S529" s="49"/>
      <c r="T529" s="48">
        <v>2092</v>
      </c>
      <c r="U529" s="49"/>
      <c r="V529" s="49"/>
      <c r="W529" s="49"/>
      <c r="X529" s="48">
        <v>427</v>
      </c>
      <c r="Y529" s="49"/>
      <c r="Z529" s="49"/>
      <c r="AA529" s="49"/>
      <c r="AB529" s="48">
        <v>0</v>
      </c>
      <c r="AC529" s="49"/>
      <c r="AD529" s="48">
        <v>0</v>
      </c>
      <c r="AE529" s="49"/>
      <c r="AF529" s="49"/>
      <c r="AG529" s="49"/>
      <c r="AH529" s="48">
        <v>0</v>
      </c>
      <c r="AI529" s="39"/>
      <c r="AJ529" s="39"/>
      <c r="AK529" s="39"/>
    </row>
    <row r="530" spans="1:37" ht="20.100000000000001" customHeight="1" x14ac:dyDescent="0.2">
      <c r="D530" s="2" t="s">
        <v>116</v>
      </c>
      <c r="F530" s="39">
        <v>365</v>
      </c>
      <c r="G530" s="39"/>
      <c r="H530" s="39"/>
      <c r="I530" s="39"/>
      <c r="J530" s="39">
        <v>2112</v>
      </c>
      <c r="K530" s="39">
        <v>52</v>
      </c>
      <c r="L530" s="39"/>
      <c r="M530" s="39">
        <v>2164</v>
      </c>
      <c r="N530" s="39"/>
      <c r="O530" s="39"/>
      <c r="P530" s="39"/>
      <c r="Q530" s="39">
        <v>633</v>
      </c>
      <c r="R530" s="39">
        <v>1550</v>
      </c>
      <c r="S530" s="39"/>
      <c r="T530" s="39">
        <v>2183</v>
      </c>
      <c r="U530" s="39"/>
      <c r="V530" s="39"/>
      <c r="W530" s="39"/>
      <c r="X530" s="39">
        <v>346</v>
      </c>
      <c r="Y530" s="39"/>
      <c r="Z530" s="39"/>
      <c r="AA530" s="39"/>
      <c r="AB530" s="39">
        <v>0</v>
      </c>
      <c r="AC530" s="39"/>
      <c r="AD530" s="39">
        <v>0</v>
      </c>
      <c r="AE530" s="39"/>
      <c r="AF530" s="39"/>
      <c r="AG530" s="39"/>
      <c r="AH530" s="39">
        <v>0</v>
      </c>
      <c r="AI530" s="39"/>
      <c r="AJ530" s="39"/>
      <c r="AK530" s="39"/>
    </row>
    <row r="531" spans="1:37" ht="19.5" customHeight="1" x14ac:dyDescent="0.2">
      <c r="D531" s="47" t="s">
        <v>103</v>
      </c>
      <c r="F531" s="48">
        <v>505</v>
      </c>
      <c r="G531" s="49"/>
      <c r="H531" s="49"/>
      <c r="I531" s="49"/>
      <c r="J531" s="48">
        <v>2121</v>
      </c>
      <c r="K531" s="48">
        <v>92</v>
      </c>
      <c r="L531" s="49"/>
      <c r="M531" s="48">
        <v>2213</v>
      </c>
      <c r="N531" s="49"/>
      <c r="O531" s="49"/>
      <c r="P531" s="49"/>
      <c r="Q531" s="48">
        <v>879</v>
      </c>
      <c r="R531" s="48">
        <v>1442</v>
      </c>
      <c r="S531" s="49"/>
      <c r="T531" s="48">
        <v>2321</v>
      </c>
      <c r="U531" s="49"/>
      <c r="V531" s="49"/>
      <c r="W531" s="49"/>
      <c r="X531" s="48">
        <v>396</v>
      </c>
      <c r="Y531" s="49"/>
      <c r="Z531" s="49"/>
      <c r="AA531" s="49"/>
      <c r="AB531" s="48">
        <v>0</v>
      </c>
      <c r="AC531" s="49"/>
      <c r="AD531" s="48">
        <v>1</v>
      </c>
      <c r="AE531" s="49"/>
      <c r="AF531" s="49"/>
      <c r="AG531" s="49"/>
      <c r="AH531" s="48">
        <v>0</v>
      </c>
      <c r="AI531" s="39"/>
      <c r="AJ531" s="39"/>
      <c r="AK531" s="39"/>
    </row>
    <row r="532" spans="1:37" ht="20.100000000000001" customHeight="1" x14ac:dyDescent="0.2"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</row>
    <row r="533" spans="1:37" s="1" customFormat="1" ht="20.100000000000001" customHeight="1" x14ac:dyDescent="0.25">
      <c r="A533" s="3"/>
      <c r="B533" s="6"/>
      <c r="C533" s="51" t="s">
        <v>159</v>
      </c>
      <c r="D533" s="52"/>
      <c r="E533" s="5"/>
      <c r="F533" s="53">
        <v>3698</v>
      </c>
      <c r="G533" s="54"/>
      <c r="H533" s="54"/>
      <c r="I533" s="54"/>
      <c r="J533" s="53">
        <v>16776</v>
      </c>
      <c r="K533" s="53">
        <v>563</v>
      </c>
      <c r="L533" s="54"/>
      <c r="M533" s="53">
        <v>17339</v>
      </c>
      <c r="N533" s="54"/>
      <c r="O533" s="54"/>
      <c r="P533" s="54"/>
      <c r="Q533" s="53">
        <f xml:space="preserve"> 4801 + 13</f>
        <v>4814</v>
      </c>
      <c r="R533" s="53">
        <v>12839</v>
      </c>
      <c r="S533" s="54"/>
      <c r="T533" s="53">
        <v>17653</v>
      </c>
      <c r="U533" s="54"/>
      <c r="V533" s="54"/>
      <c r="W533" s="54"/>
      <c r="X533" s="53">
        <v>3369</v>
      </c>
      <c r="Y533" s="54"/>
      <c r="Z533" s="54"/>
      <c r="AA533" s="54"/>
      <c r="AB533" s="53">
        <v>0</v>
      </c>
      <c r="AC533" s="54"/>
      <c r="AD533" s="53">
        <v>15</v>
      </c>
      <c r="AE533" s="54"/>
      <c r="AF533" s="54"/>
      <c r="AG533" s="54"/>
      <c r="AH533" s="53">
        <v>2137</v>
      </c>
      <c r="AI533" s="39"/>
      <c r="AJ533" s="39"/>
      <c r="AK533" s="39"/>
    </row>
    <row r="534" spans="1:37" s="1" customFormat="1" ht="20.100000000000001" customHeight="1" x14ac:dyDescent="0.2">
      <c r="A534" s="3"/>
      <c r="B534" s="6"/>
      <c r="C534" s="3"/>
      <c r="D534" s="3"/>
      <c r="E534" s="5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39"/>
      <c r="AJ534" s="39"/>
      <c r="AK534" s="39"/>
    </row>
    <row r="535" spans="1:37" s="1" customFormat="1" ht="20.100000000000001" customHeight="1" x14ac:dyDescent="0.25">
      <c r="A535" s="3"/>
      <c r="B535" s="57" t="s">
        <v>266</v>
      </c>
      <c r="C535" s="58"/>
      <c r="D535" s="58"/>
      <c r="E535" s="5"/>
      <c r="F535" s="59">
        <v>3698</v>
      </c>
      <c r="G535" s="54"/>
      <c r="H535" s="54"/>
      <c r="I535" s="54"/>
      <c r="J535" s="59">
        <v>16776</v>
      </c>
      <c r="K535" s="59">
        <v>563</v>
      </c>
      <c r="L535" s="54"/>
      <c r="M535" s="59">
        <v>17339</v>
      </c>
      <c r="N535" s="54"/>
      <c r="O535" s="54"/>
      <c r="P535" s="54"/>
      <c r="Q535" s="59">
        <f xml:space="preserve"> 4801 + 13</f>
        <v>4814</v>
      </c>
      <c r="R535" s="59">
        <v>12839</v>
      </c>
      <c r="S535" s="54"/>
      <c r="T535" s="59">
        <v>17653</v>
      </c>
      <c r="U535" s="54"/>
      <c r="V535" s="54"/>
      <c r="W535" s="54"/>
      <c r="X535" s="59">
        <v>3369</v>
      </c>
      <c r="Y535" s="54"/>
      <c r="Z535" s="54"/>
      <c r="AA535" s="54"/>
      <c r="AB535" s="59">
        <v>0</v>
      </c>
      <c r="AC535" s="54"/>
      <c r="AD535" s="59">
        <v>15</v>
      </c>
      <c r="AE535" s="54"/>
      <c r="AF535" s="54"/>
      <c r="AG535" s="54"/>
      <c r="AH535" s="59">
        <v>2137</v>
      </c>
      <c r="AI535" s="39"/>
      <c r="AJ535" s="39"/>
      <c r="AK535" s="39"/>
    </row>
    <row r="536" spans="1:37" ht="20.100000000000001" customHeight="1" x14ac:dyDescent="0.2"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</row>
    <row r="537" spans="1:37" ht="20.100000000000001" customHeight="1" x14ac:dyDescent="0.2">
      <c r="B537" s="6" t="s">
        <v>267</v>
      </c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</row>
    <row r="538" spans="1:37" ht="20.100000000000001" customHeight="1" x14ac:dyDescent="0.2">
      <c r="C538" s="3" t="s">
        <v>154</v>
      </c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</row>
    <row r="539" spans="1:37" ht="20.100000000000001" customHeight="1" x14ac:dyDescent="0.2">
      <c r="D539" s="2" t="s">
        <v>96</v>
      </c>
      <c r="F539" s="39">
        <v>432</v>
      </c>
      <c r="G539" s="39"/>
      <c r="H539" s="39"/>
      <c r="I539" s="39"/>
      <c r="J539" s="39">
        <v>2537</v>
      </c>
      <c r="K539" s="39">
        <v>16</v>
      </c>
      <c r="L539" s="39"/>
      <c r="M539" s="39">
        <v>2553</v>
      </c>
      <c r="N539" s="39"/>
      <c r="O539" s="39"/>
      <c r="P539" s="39"/>
      <c r="Q539" s="39">
        <v>215</v>
      </c>
      <c r="R539" s="39">
        <v>2296</v>
      </c>
      <c r="S539" s="39"/>
      <c r="T539" s="39">
        <v>2511</v>
      </c>
      <c r="U539" s="39"/>
      <c r="V539" s="39"/>
      <c r="W539" s="39"/>
      <c r="X539" s="39">
        <v>472</v>
      </c>
      <c r="Y539" s="39"/>
      <c r="Z539" s="39"/>
      <c r="AA539" s="39"/>
      <c r="AB539" s="39">
        <v>0</v>
      </c>
      <c r="AC539" s="39"/>
      <c r="AD539" s="39">
        <v>2</v>
      </c>
      <c r="AE539" s="39"/>
      <c r="AF539" s="39"/>
      <c r="AG539" s="39"/>
      <c r="AH539" s="39">
        <v>136</v>
      </c>
      <c r="AI539" s="39"/>
      <c r="AJ539" s="39"/>
      <c r="AK539" s="39"/>
    </row>
    <row r="540" spans="1:37" ht="19.5" customHeight="1" x14ac:dyDescent="0.2">
      <c r="D540" s="47" t="s">
        <v>97</v>
      </c>
      <c r="F540" s="48">
        <v>309</v>
      </c>
      <c r="G540" s="49"/>
      <c r="H540" s="49"/>
      <c r="I540" s="49"/>
      <c r="J540" s="48">
        <v>2504</v>
      </c>
      <c r="K540" s="48">
        <v>45</v>
      </c>
      <c r="L540" s="49"/>
      <c r="M540" s="48">
        <v>2549</v>
      </c>
      <c r="N540" s="49"/>
      <c r="O540" s="49"/>
      <c r="P540" s="49"/>
      <c r="Q540" s="48">
        <v>272</v>
      </c>
      <c r="R540" s="48">
        <v>2124</v>
      </c>
      <c r="S540" s="49"/>
      <c r="T540" s="48">
        <v>2396</v>
      </c>
      <c r="U540" s="49"/>
      <c r="V540" s="49"/>
      <c r="W540" s="49"/>
      <c r="X540" s="48">
        <v>460</v>
      </c>
      <c r="Y540" s="49"/>
      <c r="Z540" s="49"/>
      <c r="AA540" s="49"/>
      <c r="AB540" s="48">
        <v>0</v>
      </c>
      <c r="AC540" s="49"/>
      <c r="AD540" s="48">
        <v>2</v>
      </c>
      <c r="AE540" s="49"/>
      <c r="AF540" s="49"/>
      <c r="AG540" s="49"/>
      <c r="AH540" s="48">
        <v>0</v>
      </c>
      <c r="AI540" s="39"/>
      <c r="AJ540" s="39"/>
      <c r="AK540" s="39"/>
    </row>
    <row r="541" spans="1:37" ht="20.100000000000001" customHeight="1" x14ac:dyDescent="0.2">
      <c r="D541" s="2" t="s">
        <v>113</v>
      </c>
      <c r="F541" s="39">
        <v>160</v>
      </c>
      <c r="G541" s="39"/>
      <c r="H541" s="39"/>
      <c r="I541" s="39"/>
      <c r="J541" s="39">
        <v>453</v>
      </c>
      <c r="K541" s="39">
        <v>10</v>
      </c>
      <c r="L541" s="39"/>
      <c r="M541" s="39">
        <v>463</v>
      </c>
      <c r="N541" s="39"/>
      <c r="O541" s="39"/>
      <c r="P541" s="39"/>
      <c r="Q541" s="39">
        <v>76</v>
      </c>
      <c r="R541" s="39">
        <v>428</v>
      </c>
      <c r="S541" s="39"/>
      <c r="T541" s="39">
        <v>504</v>
      </c>
      <c r="U541" s="39"/>
      <c r="V541" s="39"/>
      <c r="W541" s="39"/>
      <c r="X541" s="39">
        <v>119</v>
      </c>
      <c r="Y541" s="39"/>
      <c r="Z541" s="39"/>
      <c r="AA541" s="39"/>
      <c r="AB541" s="39">
        <v>0</v>
      </c>
      <c r="AC541" s="39"/>
      <c r="AD541" s="39">
        <v>0</v>
      </c>
      <c r="AE541" s="39"/>
      <c r="AF541" s="39"/>
      <c r="AG541" s="39"/>
      <c r="AH541" s="39">
        <v>0</v>
      </c>
      <c r="AI541" s="39"/>
      <c r="AJ541" s="39"/>
      <c r="AK541" s="39"/>
    </row>
    <row r="542" spans="1:37" ht="19.5" customHeight="1" x14ac:dyDescent="0.2">
      <c r="D542" s="47" t="s">
        <v>99</v>
      </c>
      <c r="F542" s="48">
        <v>80</v>
      </c>
      <c r="G542" s="49"/>
      <c r="H542" s="49"/>
      <c r="I542" s="49"/>
      <c r="J542" s="48">
        <v>463</v>
      </c>
      <c r="K542" s="48">
        <v>8</v>
      </c>
      <c r="L542" s="49"/>
      <c r="M542" s="48">
        <v>471</v>
      </c>
      <c r="N542" s="49"/>
      <c r="O542" s="49"/>
      <c r="P542" s="49"/>
      <c r="Q542" s="48">
        <v>52</v>
      </c>
      <c r="R542" s="48">
        <v>365</v>
      </c>
      <c r="S542" s="49"/>
      <c r="T542" s="48">
        <v>417</v>
      </c>
      <c r="U542" s="49"/>
      <c r="V542" s="49"/>
      <c r="W542" s="49"/>
      <c r="X542" s="48">
        <v>134</v>
      </c>
      <c r="Y542" s="49"/>
      <c r="Z542" s="49"/>
      <c r="AA542" s="49"/>
      <c r="AB542" s="48">
        <v>0</v>
      </c>
      <c r="AC542" s="49"/>
      <c r="AD542" s="48">
        <v>0</v>
      </c>
      <c r="AE542" s="49"/>
      <c r="AF542" s="49"/>
      <c r="AG542" s="49"/>
      <c r="AH542" s="48">
        <v>0</v>
      </c>
      <c r="AI542" s="39"/>
      <c r="AJ542" s="39"/>
      <c r="AK542" s="39"/>
    </row>
    <row r="543" spans="1:37" ht="20.100000000000001" customHeight="1" x14ac:dyDescent="0.2">
      <c r="D543" s="2" t="s">
        <v>116</v>
      </c>
      <c r="F543" s="39">
        <v>265</v>
      </c>
      <c r="G543" s="39"/>
      <c r="H543" s="39"/>
      <c r="I543" s="39"/>
      <c r="J543" s="39">
        <v>1257</v>
      </c>
      <c r="K543" s="39">
        <v>12</v>
      </c>
      <c r="L543" s="39"/>
      <c r="M543" s="39">
        <v>1269</v>
      </c>
      <c r="N543" s="39"/>
      <c r="O543" s="39"/>
      <c r="P543" s="39"/>
      <c r="Q543" s="39">
        <v>221</v>
      </c>
      <c r="R543" s="39">
        <v>1003</v>
      </c>
      <c r="S543" s="39"/>
      <c r="T543" s="39">
        <v>1224</v>
      </c>
      <c r="U543" s="39"/>
      <c r="V543" s="39"/>
      <c r="W543" s="39"/>
      <c r="X543" s="39">
        <v>304</v>
      </c>
      <c r="Y543" s="39"/>
      <c r="Z543" s="39"/>
      <c r="AA543" s="39"/>
      <c r="AB543" s="39">
        <v>0</v>
      </c>
      <c r="AC543" s="39"/>
      <c r="AD543" s="39">
        <v>6</v>
      </c>
      <c r="AE543" s="39"/>
      <c r="AF543" s="39"/>
      <c r="AG543" s="39"/>
      <c r="AH543" s="39">
        <v>0</v>
      </c>
      <c r="AI543" s="39"/>
      <c r="AJ543" s="39"/>
      <c r="AK543" s="39"/>
    </row>
    <row r="544" spans="1:37" ht="19.5" customHeight="1" x14ac:dyDescent="0.2">
      <c r="D544" s="47" t="s">
        <v>103</v>
      </c>
      <c r="F544" s="48">
        <v>197</v>
      </c>
      <c r="G544" s="49"/>
      <c r="H544" s="49"/>
      <c r="I544" s="49"/>
      <c r="J544" s="48">
        <v>1262</v>
      </c>
      <c r="K544" s="48">
        <v>37</v>
      </c>
      <c r="L544" s="49"/>
      <c r="M544" s="48">
        <v>1299</v>
      </c>
      <c r="N544" s="49"/>
      <c r="O544" s="49"/>
      <c r="P544" s="49"/>
      <c r="Q544" s="48">
        <v>226</v>
      </c>
      <c r="R544" s="48">
        <v>1007</v>
      </c>
      <c r="S544" s="49"/>
      <c r="T544" s="48">
        <v>1233</v>
      </c>
      <c r="U544" s="49"/>
      <c r="V544" s="49"/>
      <c r="W544" s="49"/>
      <c r="X544" s="48">
        <v>263</v>
      </c>
      <c r="Y544" s="49"/>
      <c r="Z544" s="49"/>
      <c r="AA544" s="49"/>
      <c r="AB544" s="48">
        <v>0</v>
      </c>
      <c r="AC544" s="49"/>
      <c r="AD544" s="48">
        <v>0</v>
      </c>
      <c r="AE544" s="49"/>
      <c r="AF544" s="49"/>
      <c r="AG544" s="49"/>
      <c r="AH544" s="48">
        <v>0</v>
      </c>
      <c r="AI544" s="39"/>
      <c r="AJ544" s="39"/>
      <c r="AK544" s="39"/>
    </row>
    <row r="545" spans="1:37" ht="20.100000000000001" customHeight="1" x14ac:dyDescent="0.2">
      <c r="D545" s="2" t="s">
        <v>104</v>
      </c>
      <c r="F545" s="39">
        <v>328</v>
      </c>
      <c r="G545" s="39"/>
      <c r="H545" s="39"/>
      <c r="I545" s="39"/>
      <c r="J545" s="39">
        <v>1294</v>
      </c>
      <c r="K545" s="39">
        <v>45</v>
      </c>
      <c r="L545" s="39"/>
      <c r="M545" s="39">
        <v>1339</v>
      </c>
      <c r="N545" s="39"/>
      <c r="O545" s="39"/>
      <c r="P545" s="39"/>
      <c r="Q545" s="39">
        <v>291</v>
      </c>
      <c r="R545" s="39">
        <v>1120</v>
      </c>
      <c r="S545" s="39"/>
      <c r="T545" s="39">
        <v>1411</v>
      </c>
      <c r="U545" s="39"/>
      <c r="V545" s="39"/>
      <c r="W545" s="39"/>
      <c r="X545" s="39">
        <v>256</v>
      </c>
      <c r="Y545" s="39"/>
      <c r="Z545" s="39"/>
      <c r="AA545" s="39"/>
      <c r="AB545" s="39">
        <v>0</v>
      </c>
      <c r="AC545" s="39"/>
      <c r="AD545" s="39">
        <v>0</v>
      </c>
      <c r="AE545" s="39"/>
      <c r="AF545" s="39"/>
      <c r="AG545" s="39"/>
      <c r="AH545" s="39">
        <v>0</v>
      </c>
      <c r="AI545" s="39"/>
      <c r="AJ545" s="39"/>
      <c r="AK545" s="39"/>
    </row>
    <row r="546" spans="1:37" ht="19.5" customHeight="1" x14ac:dyDescent="0.2">
      <c r="D546" s="47" t="s">
        <v>117</v>
      </c>
      <c r="F546" s="48">
        <v>332</v>
      </c>
      <c r="G546" s="49"/>
      <c r="H546" s="49"/>
      <c r="I546" s="49"/>
      <c r="J546" s="48">
        <v>1301</v>
      </c>
      <c r="K546" s="48">
        <v>55</v>
      </c>
      <c r="L546" s="49"/>
      <c r="M546" s="48">
        <v>1356</v>
      </c>
      <c r="N546" s="49"/>
      <c r="O546" s="49"/>
      <c r="P546" s="49"/>
      <c r="Q546" s="48">
        <v>273</v>
      </c>
      <c r="R546" s="48">
        <v>1125</v>
      </c>
      <c r="S546" s="49"/>
      <c r="T546" s="48">
        <v>1398</v>
      </c>
      <c r="U546" s="49"/>
      <c r="V546" s="49"/>
      <c r="W546" s="49"/>
      <c r="X546" s="48">
        <v>290</v>
      </c>
      <c r="Y546" s="49"/>
      <c r="Z546" s="49"/>
      <c r="AA546" s="49"/>
      <c r="AB546" s="48">
        <v>0</v>
      </c>
      <c r="AC546" s="49"/>
      <c r="AD546" s="48">
        <v>0</v>
      </c>
      <c r="AE546" s="49"/>
      <c r="AF546" s="49"/>
      <c r="AG546" s="49"/>
      <c r="AH546" s="48">
        <v>439</v>
      </c>
      <c r="AI546" s="39"/>
      <c r="AJ546" s="39"/>
      <c r="AK546" s="39"/>
    </row>
    <row r="547" spans="1:37" ht="20.100000000000001" customHeight="1" x14ac:dyDescent="0.2">
      <c r="D547" s="2" t="s">
        <v>106</v>
      </c>
      <c r="F547" s="39">
        <v>383</v>
      </c>
      <c r="G547" s="39"/>
      <c r="H547" s="39"/>
      <c r="I547" s="39"/>
      <c r="J547" s="39">
        <v>2509</v>
      </c>
      <c r="K547" s="39">
        <v>86</v>
      </c>
      <c r="L547" s="39"/>
      <c r="M547" s="39">
        <v>2595</v>
      </c>
      <c r="N547" s="39"/>
      <c r="O547" s="39"/>
      <c r="P547" s="39"/>
      <c r="Q547" s="39">
        <v>502</v>
      </c>
      <c r="R547" s="39">
        <v>2094</v>
      </c>
      <c r="S547" s="39"/>
      <c r="T547" s="39">
        <v>2596</v>
      </c>
      <c r="U547" s="39"/>
      <c r="V547" s="39"/>
      <c r="W547" s="39"/>
      <c r="X547" s="39">
        <v>379</v>
      </c>
      <c r="Y547" s="39"/>
      <c r="Z547" s="39"/>
      <c r="AA547" s="39"/>
      <c r="AB547" s="39">
        <v>0</v>
      </c>
      <c r="AC547" s="39"/>
      <c r="AD547" s="39">
        <v>3</v>
      </c>
      <c r="AE547" s="39"/>
      <c r="AF547" s="39"/>
      <c r="AG547" s="39"/>
      <c r="AH547" s="39">
        <v>171</v>
      </c>
      <c r="AI547" s="39"/>
      <c r="AJ547" s="39"/>
      <c r="AK547" s="39"/>
    </row>
    <row r="548" spans="1:37" ht="19.5" customHeight="1" x14ac:dyDescent="0.2">
      <c r="D548" s="47" t="s">
        <v>185</v>
      </c>
      <c r="F548" s="48">
        <v>288</v>
      </c>
      <c r="G548" s="49"/>
      <c r="H548" s="49"/>
      <c r="I548" s="49"/>
      <c r="J548" s="48">
        <v>2532</v>
      </c>
      <c r="K548" s="48">
        <v>18</v>
      </c>
      <c r="L548" s="49"/>
      <c r="M548" s="48">
        <v>2550</v>
      </c>
      <c r="N548" s="49"/>
      <c r="O548" s="49"/>
      <c r="P548" s="49"/>
      <c r="Q548" s="48">
        <v>174</v>
      </c>
      <c r="R548" s="48">
        <v>2236</v>
      </c>
      <c r="S548" s="49"/>
      <c r="T548" s="48">
        <v>2410</v>
      </c>
      <c r="U548" s="49"/>
      <c r="V548" s="49"/>
      <c r="W548" s="49"/>
      <c r="X548" s="48">
        <v>424</v>
      </c>
      <c r="Y548" s="49"/>
      <c r="Z548" s="49"/>
      <c r="AA548" s="49"/>
      <c r="AB548" s="48">
        <v>0</v>
      </c>
      <c r="AC548" s="49"/>
      <c r="AD548" s="48">
        <v>4</v>
      </c>
      <c r="AE548" s="49"/>
      <c r="AF548" s="49"/>
      <c r="AG548" s="49"/>
      <c r="AH548" s="48">
        <v>0</v>
      </c>
      <c r="AI548" s="39"/>
      <c r="AJ548" s="39"/>
      <c r="AK548" s="39"/>
    </row>
    <row r="549" spans="1:37" ht="20.100000000000001" customHeight="1" x14ac:dyDescent="0.2">
      <c r="D549" s="2" t="s">
        <v>108</v>
      </c>
      <c r="F549" s="39">
        <v>212</v>
      </c>
      <c r="G549" s="39"/>
      <c r="H549" s="39"/>
      <c r="I549" s="39"/>
      <c r="J549" s="39">
        <v>1313</v>
      </c>
      <c r="K549" s="39">
        <v>43</v>
      </c>
      <c r="L549" s="39"/>
      <c r="M549" s="39">
        <v>1356</v>
      </c>
      <c r="N549" s="39"/>
      <c r="O549" s="39"/>
      <c r="P549" s="39"/>
      <c r="Q549" s="39">
        <v>332</v>
      </c>
      <c r="R549" s="39">
        <v>1028</v>
      </c>
      <c r="S549" s="39"/>
      <c r="T549" s="39">
        <v>1360</v>
      </c>
      <c r="U549" s="39"/>
      <c r="V549" s="39"/>
      <c r="W549" s="39"/>
      <c r="X549" s="39">
        <v>208</v>
      </c>
      <c r="Y549" s="39"/>
      <c r="Z549" s="39"/>
      <c r="AA549" s="39"/>
      <c r="AB549" s="39">
        <v>0</v>
      </c>
      <c r="AC549" s="39"/>
      <c r="AD549" s="39">
        <v>0</v>
      </c>
      <c r="AE549" s="39"/>
      <c r="AF549" s="39"/>
      <c r="AG549" s="39"/>
      <c r="AH549" s="39">
        <v>0</v>
      </c>
      <c r="AI549" s="39"/>
      <c r="AJ549" s="39"/>
      <c r="AK549" s="39"/>
    </row>
    <row r="550" spans="1:37" ht="20.100000000000001" customHeight="1" x14ac:dyDescent="0.2"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</row>
    <row r="551" spans="1:37" s="1" customFormat="1" ht="20.100000000000001" customHeight="1" x14ac:dyDescent="0.25">
      <c r="A551" s="3"/>
      <c r="B551" s="6"/>
      <c r="C551" s="51" t="s">
        <v>159</v>
      </c>
      <c r="D551" s="52"/>
      <c r="E551" s="5"/>
      <c r="F551" s="53">
        <v>2986</v>
      </c>
      <c r="G551" s="54"/>
      <c r="H551" s="54"/>
      <c r="I551" s="54"/>
      <c r="J551" s="53">
        <v>17425</v>
      </c>
      <c r="K551" s="53">
        <v>375</v>
      </c>
      <c r="L551" s="54"/>
      <c r="M551" s="53">
        <v>17800</v>
      </c>
      <c r="N551" s="54"/>
      <c r="O551" s="54"/>
      <c r="P551" s="54"/>
      <c r="Q551" s="53">
        <v>2634</v>
      </c>
      <c r="R551" s="53">
        <v>14826</v>
      </c>
      <c r="S551" s="54"/>
      <c r="T551" s="53">
        <v>17460</v>
      </c>
      <c r="U551" s="54"/>
      <c r="V551" s="54"/>
      <c r="W551" s="54"/>
      <c r="X551" s="53">
        <v>3309</v>
      </c>
      <c r="Y551" s="54"/>
      <c r="Z551" s="54"/>
      <c r="AA551" s="54"/>
      <c r="AB551" s="53">
        <v>0</v>
      </c>
      <c r="AC551" s="54"/>
      <c r="AD551" s="53">
        <v>17</v>
      </c>
      <c r="AE551" s="54"/>
      <c r="AF551" s="54"/>
      <c r="AG551" s="54"/>
      <c r="AH551" s="53">
        <v>746</v>
      </c>
      <c r="AI551" s="39"/>
      <c r="AJ551" s="39"/>
      <c r="AK551" s="39"/>
    </row>
    <row r="552" spans="1:37" s="1" customFormat="1" ht="20.100000000000001" customHeight="1" x14ac:dyDescent="0.2">
      <c r="A552" s="3"/>
      <c r="B552" s="6"/>
      <c r="C552" s="3"/>
      <c r="D552" s="3"/>
      <c r="E552" s="5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39"/>
      <c r="AJ552" s="39"/>
      <c r="AK552" s="39"/>
    </row>
    <row r="553" spans="1:37" s="1" customFormat="1" ht="20.100000000000001" customHeight="1" x14ac:dyDescent="0.2">
      <c r="A553" s="3"/>
      <c r="B553" s="6"/>
      <c r="C553" s="3" t="s">
        <v>146</v>
      </c>
      <c r="D553" s="3"/>
      <c r="E553" s="5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39"/>
      <c r="AJ553" s="39"/>
      <c r="AK553" s="39"/>
    </row>
    <row r="554" spans="1:37" s="1" customFormat="1" ht="20.100000000000001" customHeight="1" x14ac:dyDescent="0.2">
      <c r="A554" s="3"/>
      <c r="B554" s="6"/>
      <c r="C554" s="3"/>
      <c r="D554" s="50" t="s">
        <v>96</v>
      </c>
      <c r="E554" s="5"/>
      <c r="F554" s="39">
        <v>263</v>
      </c>
      <c r="G554" s="39"/>
      <c r="H554" s="39"/>
      <c r="I554" s="39"/>
      <c r="J554" s="39">
        <v>1051</v>
      </c>
      <c r="K554" s="39">
        <v>47</v>
      </c>
      <c r="L554" s="39"/>
      <c r="M554" s="39">
        <v>1098</v>
      </c>
      <c r="N554" s="39"/>
      <c r="O554" s="39"/>
      <c r="P554" s="39"/>
      <c r="Q554" s="39">
        <v>312</v>
      </c>
      <c r="R554" s="39">
        <v>808</v>
      </c>
      <c r="S554" s="39"/>
      <c r="T554" s="39">
        <v>1120</v>
      </c>
      <c r="U554" s="39"/>
      <c r="V554" s="39"/>
      <c r="W554" s="39"/>
      <c r="X554" s="39">
        <v>241</v>
      </c>
      <c r="Y554" s="39"/>
      <c r="Z554" s="39"/>
      <c r="AA554" s="39"/>
      <c r="AB554" s="39">
        <v>0</v>
      </c>
      <c r="AC554" s="39"/>
      <c r="AD554" s="39">
        <v>0</v>
      </c>
      <c r="AE554" s="39"/>
      <c r="AF554" s="39"/>
      <c r="AG554" s="39"/>
      <c r="AH554" s="39">
        <v>0</v>
      </c>
      <c r="AI554" s="39"/>
      <c r="AJ554" s="39"/>
      <c r="AK554" s="39"/>
    </row>
    <row r="555" spans="1:37" s="1" customFormat="1" ht="20.100000000000001" customHeight="1" x14ac:dyDescent="0.2">
      <c r="A555" s="3"/>
      <c r="B555" s="6"/>
      <c r="C555" s="3"/>
      <c r="D555" s="3"/>
      <c r="E555" s="5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39"/>
      <c r="AJ555" s="39"/>
      <c r="AK555" s="39"/>
    </row>
    <row r="556" spans="1:37" s="1" customFormat="1" ht="20.100000000000001" customHeight="1" x14ac:dyDescent="0.25">
      <c r="A556" s="3"/>
      <c r="B556" s="6"/>
      <c r="C556" s="51" t="s">
        <v>153</v>
      </c>
      <c r="D556" s="52"/>
      <c r="E556" s="5"/>
      <c r="F556" s="53">
        <v>263</v>
      </c>
      <c r="G556" s="54"/>
      <c r="H556" s="54"/>
      <c r="I556" s="54"/>
      <c r="J556" s="53">
        <v>1051</v>
      </c>
      <c r="K556" s="53">
        <v>47</v>
      </c>
      <c r="L556" s="54"/>
      <c r="M556" s="53">
        <v>1098</v>
      </c>
      <c r="N556" s="54"/>
      <c r="O556" s="54"/>
      <c r="P556" s="54"/>
      <c r="Q556" s="53">
        <v>312</v>
      </c>
      <c r="R556" s="53">
        <v>808</v>
      </c>
      <c r="S556" s="54"/>
      <c r="T556" s="53">
        <v>1120</v>
      </c>
      <c r="U556" s="54"/>
      <c r="V556" s="54"/>
      <c r="W556" s="54"/>
      <c r="X556" s="53">
        <v>241</v>
      </c>
      <c r="Y556" s="54"/>
      <c r="Z556" s="54"/>
      <c r="AA556" s="54"/>
      <c r="AB556" s="53">
        <v>0</v>
      </c>
      <c r="AC556" s="54"/>
      <c r="AD556" s="53">
        <v>0</v>
      </c>
      <c r="AE556" s="54"/>
      <c r="AF556" s="54"/>
      <c r="AG556" s="54"/>
      <c r="AH556" s="53">
        <v>0</v>
      </c>
      <c r="AI556" s="39"/>
      <c r="AJ556" s="39"/>
      <c r="AK556" s="39"/>
    </row>
    <row r="557" spans="1:37" s="1" customFormat="1" ht="20.100000000000001" customHeight="1" x14ac:dyDescent="0.2">
      <c r="A557" s="3"/>
      <c r="B557" s="6"/>
      <c r="C557" s="3"/>
      <c r="D557" s="3"/>
      <c r="E557" s="5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39"/>
      <c r="AJ557" s="39"/>
      <c r="AK557" s="39"/>
    </row>
    <row r="558" spans="1:37" s="1" customFormat="1" ht="20.100000000000001" customHeight="1" x14ac:dyDescent="0.2">
      <c r="A558" s="3"/>
      <c r="B558" s="6"/>
      <c r="C558" s="3" t="s">
        <v>0</v>
      </c>
      <c r="D558" s="3"/>
      <c r="E558" s="5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39"/>
      <c r="AJ558" s="39"/>
      <c r="AK558" s="39"/>
    </row>
    <row r="559" spans="1:37" s="1" customFormat="1" ht="20.100000000000001" customHeight="1" x14ac:dyDescent="0.2">
      <c r="A559" s="3"/>
      <c r="B559" s="6"/>
      <c r="C559" s="3"/>
      <c r="D559" s="2" t="s">
        <v>96</v>
      </c>
      <c r="E559" s="5"/>
      <c r="F559" s="39">
        <v>0</v>
      </c>
      <c r="G559" s="39"/>
      <c r="H559" s="39"/>
      <c r="I559" s="39"/>
      <c r="J559" s="39">
        <v>0</v>
      </c>
      <c r="K559" s="39">
        <v>0</v>
      </c>
      <c r="L559" s="39"/>
      <c r="M559" s="39">
        <v>0</v>
      </c>
      <c r="N559" s="39"/>
      <c r="O559" s="39"/>
      <c r="P559" s="39"/>
      <c r="Q559" s="39">
        <v>0</v>
      </c>
      <c r="R559" s="39">
        <v>0</v>
      </c>
      <c r="S559" s="39"/>
      <c r="T559" s="39">
        <v>0</v>
      </c>
      <c r="U559" s="39"/>
      <c r="V559" s="39"/>
      <c r="W559" s="39"/>
      <c r="X559" s="39">
        <v>0</v>
      </c>
      <c r="Y559" s="39"/>
      <c r="Z559" s="39"/>
      <c r="AA559" s="39"/>
      <c r="AB559" s="39">
        <v>0</v>
      </c>
      <c r="AC559" s="39"/>
      <c r="AD559" s="39">
        <v>0</v>
      </c>
      <c r="AE559" s="39"/>
      <c r="AF559" s="39"/>
      <c r="AG559" s="39"/>
      <c r="AH559" s="39">
        <v>0</v>
      </c>
      <c r="AI559" s="39"/>
      <c r="AJ559" s="39"/>
      <c r="AK559" s="39"/>
    </row>
    <row r="560" spans="1:37" ht="19.5" customHeight="1" x14ac:dyDescent="0.2">
      <c r="D560" s="47" t="s">
        <v>97</v>
      </c>
      <c r="F560" s="48">
        <v>0</v>
      </c>
      <c r="G560" s="49"/>
      <c r="H560" s="49"/>
      <c r="I560" s="49"/>
      <c r="J560" s="48">
        <v>0</v>
      </c>
      <c r="K560" s="48">
        <v>0</v>
      </c>
      <c r="L560" s="49"/>
      <c r="M560" s="48">
        <v>0</v>
      </c>
      <c r="N560" s="49"/>
      <c r="O560" s="49"/>
      <c r="P560" s="49"/>
      <c r="Q560" s="48">
        <v>0</v>
      </c>
      <c r="R560" s="48">
        <v>0</v>
      </c>
      <c r="S560" s="49"/>
      <c r="T560" s="48">
        <v>0</v>
      </c>
      <c r="U560" s="49"/>
      <c r="V560" s="49"/>
      <c r="W560" s="49"/>
      <c r="X560" s="48">
        <v>0</v>
      </c>
      <c r="Y560" s="49"/>
      <c r="Z560" s="49"/>
      <c r="AA560" s="49"/>
      <c r="AB560" s="48">
        <v>0</v>
      </c>
      <c r="AC560" s="49"/>
      <c r="AD560" s="48">
        <v>0</v>
      </c>
      <c r="AE560" s="49"/>
      <c r="AF560" s="49"/>
      <c r="AG560" s="49"/>
      <c r="AH560" s="48">
        <v>0</v>
      </c>
      <c r="AI560" s="39"/>
      <c r="AJ560" s="39"/>
      <c r="AK560" s="39"/>
    </row>
    <row r="561" spans="1:37" s="1" customFormat="1" ht="20.100000000000001" customHeight="1" x14ac:dyDescent="0.2">
      <c r="A561" s="3"/>
      <c r="B561" s="6"/>
      <c r="C561" s="3"/>
      <c r="D561" s="2" t="s">
        <v>98</v>
      </c>
      <c r="E561" s="5"/>
      <c r="F561" s="39">
        <v>0</v>
      </c>
      <c r="G561" s="39"/>
      <c r="H561" s="39"/>
      <c r="I561" s="39"/>
      <c r="J561" s="39">
        <v>0</v>
      </c>
      <c r="K561" s="39">
        <v>0</v>
      </c>
      <c r="L561" s="39"/>
      <c r="M561" s="39">
        <v>0</v>
      </c>
      <c r="N561" s="39"/>
      <c r="O561" s="39"/>
      <c r="P561" s="39"/>
      <c r="Q561" s="39">
        <v>0</v>
      </c>
      <c r="R561" s="39">
        <v>0</v>
      </c>
      <c r="S561" s="39"/>
      <c r="T561" s="39">
        <v>0</v>
      </c>
      <c r="U561" s="39"/>
      <c r="V561" s="39"/>
      <c r="W561" s="39"/>
      <c r="X561" s="39">
        <v>0</v>
      </c>
      <c r="Y561" s="39"/>
      <c r="Z561" s="39"/>
      <c r="AA561" s="39"/>
      <c r="AB561" s="39">
        <v>0</v>
      </c>
      <c r="AC561" s="39"/>
      <c r="AD561" s="39">
        <v>0</v>
      </c>
      <c r="AE561" s="39"/>
      <c r="AF561" s="39"/>
      <c r="AG561" s="39"/>
      <c r="AH561" s="39">
        <v>0</v>
      </c>
      <c r="AI561" s="39"/>
      <c r="AJ561" s="39"/>
      <c r="AK561" s="39"/>
    </row>
    <row r="562" spans="1:37" s="1" customFormat="1" ht="20.100000000000001" customHeight="1" x14ac:dyDescent="0.2">
      <c r="A562" s="3"/>
      <c r="B562" s="6"/>
      <c r="C562" s="3"/>
      <c r="D562" s="3"/>
      <c r="E562" s="5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39"/>
      <c r="AJ562" s="39"/>
      <c r="AK562" s="39"/>
    </row>
    <row r="563" spans="1:37" s="1" customFormat="1" ht="20.100000000000001" customHeight="1" x14ac:dyDescent="0.25">
      <c r="A563" s="3"/>
      <c r="B563" s="6"/>
      <c r="C563" s="51" t="s">
        <v>120</v>
      </c>
      <c r="D563" s="52"/>
      <c r="E563" s="5"/>
      <c r="F563" s="53">
        <v>0</v>
      </c>
      <c r="G563" s="54"/>
      <c r="H563" s="54"/>
      <c r="I563" s="54"/>
      <c r="J563" s="53">
        <v>0</v>
      </c>
      <c r="K563" s="53">
        <v>0</v>
      </c>
      <c r="L563" s="54"/>
      <c r="M563" s="53">
        <v>0</v>
      </c>
      <c r="N563" s="54"/>
      <c r="O563" s="54"/>
      <c r="P563" s="54"/>
      <c r="Q563" s="53">
        <v>0</v>
      </c>
      <c r="R563" s="53">
        <v>0</v>
      </c>
      <c r="S563" s="54"/>
      <c r="T563" s="53">
        <v>0</v>
      </c>
      <c r="U563" s="54"/>
      <c r="V563" s="54"/>
      <c r="W563" s="54"/>
      <c r="X563" s="53">
        <v>0</v>
      </c>
      <c r="Y563" s="54"/>
      <c r="Z563" s="54"/>
      <c r="AA563" s="54"/>
      <c r="AB563" s="53">
        <v>0</v>
      </c>
      <c r="AC563" s="54"/>
      <c r="AD563" s="53">
        <v>0</v>
      </c>
      <c r="AE563" s="54"/>
      <c r="AF563" s="54"/>
      <c r="AG563" s="54"/>
      <c r="AH563" s="53">
        <v>0</v>
      </c>
      <c r="AI563" s="39"/>
      <c r="AJ563" s="39"/>
      <c r="AK563" s="39"/>
    </row>
    <row r="564" spans="1:37" s="1" customFormat="1" ht="20.100000000000001" customHeight="1" x14ac:dyDescent="0.2">
      <c r="A564" s="3"/>
      <c r="B564" s="6"/>
      <c r="C564" s="3"/>
      <c r="D564" s="3"/>
      <c r="E564" s="5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39"/>
      <c r="AJ564" s="39"/>
      <c r="AK564" s="39"/>
    </row>
    <row r="565" spans="1:37" s="1" customFormat="1" ht="20.100000000000001" customHeight="1" x14ac:dyDescent="0.25">
      <c r="A565" s="3"/>
      <c r="B565" s="57" t="s">
        <v>268</v>
      </c>
      <c r="C565" s="58"/>
      <c r="D565" s="58"/>
      <c r="E565" s="5"/>
      <c r="F565" s="59">
        <v>3249</v>
      </c>
      <c r="G565" s="54"/>
      <c r="H565" s="54"/>
      <c r="I565" s="54"/>
      <c r="J565" s="59">
        <v>18476</v>
      </c>
      <c r="K565" s="59">
        <v>422</v>
      </c>
      <c r="L565" s="54"/>
      <c r="M565" s="59">
        <v>18898</v>
      </c>
      <c r="N565" s="54"/>
      <c r="O565" s="54"/>
      <c r="P565" s="54"/>
      <c r="Q565" s="59">
        <v>2946</v>
      </c>
      <c r="R565" s="59">
        <v>15634</v>
      </c>
      <c r="S565" s="54"/>
      <c r="T565" s="59">
        <v>18580</v>
      </c>
      <c r="U565" s="54"/>
      <c r="V565" s="54"/>
      <c r="W565" s="54"/>
      <c r="X565" s="59">
        <v>3550</v>
      </c>
      <c r="Y565" s="54"/>
      <c r="Z565" s="54"/>
      <c r="AA565" s="54"/>
      <c r="AB565" s="59">
        <v>0</v>
      </c>
      <c r="AC565" s="54"/>
      <c r="AD565" s="59">
        <v>17</v>
      </c>
      <c r="AE565" s="54"/>
      <c r="AF565" s="54"/>
      <c r="AG565" s="54"/>
      <c r="AH565" s="59">
        <v>746</v>
      </c>
      <c r="AI565" s="39"/>
      <c r="AJ565" s="39"/>
      <c r="AK565" s="39"/>
    </row>
    <row r="566" spans="1:37" ht="20.100000000000001" customHeight="1" x14ac:dyDescent="0.2"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</row>
    <row r="567" spans="1:37" ht="20.100000000000001" customHeight="1" x14ac:dyDescent="0.2">
      <c r="B567" s="6" t="s">
        <v>269</v>
      </c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</row>
    <row r="568" spans="1:37" ht="20.100000000000001" customHeight="1" x14ac:dyDescent="0.2">
      <c r="C568" s="3" t="s">
        <v>0</v>
      </c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</row>
    <row r="569" spans="1:37" ht="20.100000000000001" customHeight="1" x14ac:dyDescent="0.2">
      <c r="D569" s="2" t="s">
        <v>96</v>
      </c>
      <c r="F569" s="39">
        <v>0</v>
      </c>
      <c r="G569" s="39"/>
      <c r="H569" s="39"/>
      <c r="I569" s="39"/>
      <c r="J569" s="39">
        <v>0</v>
      </c>
      <c r="K569" s="39">
        <v>0</v>
      </c>
      <c r="L569" s="39"/>
      <c r="M569" s="39">
        <v>0</v>
      </c>
      <c r="N569" s="39"/>
      <c r="O569" s="39"/>
      <c r="P569" s="39"/>
      <c r="Q569" s="39">
        <v>0</v>
      </c>
      <c r="R569" s="39">
        <v>0</v>
      </c>
      <c r="S569" s="39"/>
      <c r="T569" s="39">
        <v>0</v>
      </c>
      <c r="U569" s="39"/>
      <c r="V569" s="39"/>
      <c r="W569" s="39"/>
      <c r="X569" s="39">
        <v>0</v>
      </c>
      <c r="Y569" s="39"/>
      <c r="Z569" s="39"/>
      <c r="AA569" s="39"/>
      <c r="AB569" s="39">
        <v>0</v>
      </c>
      <c r="AC569" s="39"/>
      <c r="AD569" s="39">
        <v>0</v>
      </c>
      <c r="AE569" s="39"/>
      <c r="AF569" s="39"/>
      <c r="AG569" s="39"/>
      <c r="AH569" s="39">
        <v>0</v>
      </c>
      <c r="AI569" s="39"/>
      <c r="AJ569" s="39"/>
      <c r="AK569" s="39"/>
    </row>
    <row r="570" spans="1:37" ht="19.5" customHeight="1" x14ac:dyDescent="0.2">
      <c r="D570" s="47" t="s">
        <v>97</v>
      </c>
      <c r="F570" s="48">
        <v>0</v>
      </c>
      <c r="G570" s="49"/>
      <c r="H570" s="49"/>
      <c r="I570" s="49"/>
      <c r="J570" s="48">
        <v>0</v>
      </c>
      <c r="K570" s="48">
        <v>0</v>
      </c>
      <c r="L570" s="49"/>
      <c r="M570" s="48">
        <v>0</v>
      </c>
      <c r="N570" s="49"/>
      <c r="O570" s="49"/>
      <c r="P570" s="49"/>
      <c r="Q570" s="48">
        <v>0</v>
      </c>
      <c r="R570" s="48">
        <v>0</v>
      </c>
      <c r="S570" s="49"/>
      <c r="T570" s="48">
        <v>0</v>
      </c>
      <c r="U570" s="49"/>
      <c r="V570" s="49"/>
      <c r="W570" s="49"/>
      <c r="X570" s="48">
        <v>0</v>
      </c>
      <c r="Y570" s="49"/>
      <c r="Z570" s="49"/>
      <c r="AA570" s="49"/>
      <c r="AB570" s="48">
        <v>0</v>
      </c>
      <c r="AC570" s="49"/>
      <c r="AD570" s="48">
        <v>0</v>
      </c>
      <c r="AE570" s="49"/>
      <c r="AF570" s="49"/>
      <c r="AG570" s="49"/>
      <c r="AH570" s="48">
        <v>0</v>
      </c>
      <c r="AI570" s="39"/>
      <c r="AJ570" s="39"/>
      <c r="AK570" s="39"/>
    </row>
    <row r="571" spans="1:37" ht="20.100000000000001" customHeight="1" x14ac:dyDescent="0.2"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</row>
    <row r="572" spans="1:37" s="1" customFormat="1" ht="20.100000000000001" customHeight="1" x14ac:dyDescent="0.25">
      <c r="A572" s="3"/>
      <c r="B572" s="6"/>
      <c r="C572" s="51" t="s">
        <v>120</v>
      </c>
      <c r="D572" s="52"/>
      <c r="E572" s="5"/>
      <c r="F572" s="53">
        <v>0</v>
      </c>
      <c r="G572" s="54"/>
      <c r="H572" s="54"/>
      <c r="I572" s="54"/>
      <c r="J572" s="53">
        <v>0</v>
      </c>
      <c r="K572" s="53">
        <v>0</v>
      </c>
      <c r="L572" s="54"/>
      <c r="M572" s="53">
        <v>0</v>
      </c>
      <c r="N572" s="54"/>
      <c r="O572" s="54"/>
      <c r="P572" s="54"/>
      <c r="Q572" s="53">
        <v>0</v>
      </c>
      <c r="R572" s="53">
        <v>0</v>
      </c>
      <c r="S572" s="54"/>
      <c r="T572" s="53">
        <v>0</v>
      </c>
      <c r="U572" s="54"/>
      <c r="V572" s="54"/>
      <c r="W572" s="54"/>
      <c r="X572" s="53">
        <v>0</v>
      </c>
      <c r="Y572" s="54"/>
      <c r="Z572" s="54"/>
      <c r="AA572" s="54"/>
      <c r="AB572" s="53">
        <v>0</v>
      </c>
      <c r="AC572" s="54"/>
      <c r="AD572" s="53">
        <v>0</v>
      </c>
      <c r="AE572" s="54"/>
      <c r="AF572" s="54"/>
      <c r="AG572" s="54"/>
      <c r="AH572" s="53">
        <v>0</v>
      </c>
      <c r="AI572" s="39"/>
      <c r="AJ572" s="39"/>
      <c r="AK572" s="39"/>
    </row>
    <row r="573" spans="1:37" ht="20.100000000000001" customHeight="1" x14ac:dyDescent="0.2"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</row>
    <row r="574" spans="1:37" ht="20.100000000000001" customHeight="1" x14ac:dyDescent="0.2">
      <c r="C574" s="3" t="s">
        <v>249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</row>
    <row r="575" spans="1:37" ht="20.100000000000001" customHeight="1" x14ac:dyDescent="0.2">
      <c r="D575" s="2" t="s">
        <v>270</v>
      </c>
      <c r="F575" s="39">
        <v>292</v>
      </c>
      <c r="G575" s="39"/>
      <c r="H575" s="39"/>
      <c r="I575" s="39"/>
      <c r="J575" s="39">
        <v>1438</v>
      </c>
      <c r="K575" s="39">
        <v>82</v>
      </c>
      <c r="L575" s="39"/>
      <c r="M575" s="39">
        <v>1520</v>
      </c>
      <c r="N575" s="39"/>
      <c r="O575" s="39"/>
      <c r="P575" s="39"/>
      <c r="Q575" s="39">
        <v>431</v>
      </c>
      <c r="R575" s="39">
        <v>1172</v>
      </c>
      <c r="S575" s="39"/>
      <c r="T575" s="39">
        <v>1603</v>
      </c>
      <c r="U575" s="39"/>
      <c r="V575" s="39"/>
      <c r="W575" s="39"/>
      <c r="X575" s="39">
        <v>204</v>
      </c>
      <c r="Y575" s="39"/>
      <c r="Z575" s="39"/>
      <c r="AA575" s="39"/>
      <c r="AB575" s="39">
        <v>0</v>
      </c>
      <c r="AC575" s="39"/>
      <c r="AD575" s="39">
        <v>5</v>
      </c>
      <c r="AE575" s="39"/>
      <c r="AF575" s="39"/>
      <c r="AG575" s="39"/>
      <c r="AH575" s="39">
        <v>0</v>
      </c>
      <c r="AI575" s="39"/>
      <c r="AJ575" s="39"/>
      <c r="AK575" s="39"/>
    </row>
    <row r="576" spans="1:37" ht="20.100000000000001" customHeight="1" x14ac:dyDescent="0.2">
      <c r="D576" s="47" t="s">
        <v>271</v>
      </c>
      <c r="F576" s="48">
        <v>269</v>
      </c>
      <c r="G576" s="49"/>
      <c r="H576" s="49"/>
      <c r="I576" s="49"/>
      <c r="J576" s="48">
        <v>1458</v>
      </c>
      <c r="K576" s="48">
        <v>69</v>
      </c>
      <c r="L576" s="49"/>
      <c r="M576" s="48">
        <v>1527</v>
      </c>
      <c r="N576" s="49"/>
      <c r="O576" s="49"/>
      <c r="P576" s="49"/>
      <c r="Q576" s="48">
        <v>541</v>
      </c>
      <c r="R576" s="48">
        <v>1092</v>
      </c>
      <c r="S576" s="49"/>
      <c r="T576" s="48">
        <v>1633</v>
      </c>
      <c r="U576" s="49"/>
      <c r="V576" s="49"/>
      <c r="W576" s="49"/>
      <c r="X576" s="48">
        <v>163</v>
      </c>
      <c r="Y576" s="49"/>
      <c r="Z576" s="49"/>
      <c r="AA576" s="49"/>
      <c r="AB576" s="48">
        <v>0</v>
      </c>
      <c r="AC576" s="49"/>
      <c r="AD576" s="48">
        <v>0</v>
      </c>
      <c r="AE576" s="49"/>
      <c r="AF576" s="49"/>
      <c r="AG576" s="49"/>
      <c r="AH576" s="48">
        <v>0</v>
      </c>
      <c r="AI576" s="39"/>
      <c r="AJ576" s="39"/>
      <c r="AK576" s="39"/>
    </row>
    <row r="577" spans="1:37" ht="20.100000000000001" customHeight="1" x14ac:dyDescent="0.2">
      <c r="D577" s="2" t="s">
        <v>272</v>
      </c>
      <c r="F577" s="39">
        <v>303</v>
      </c>
      <c r="G577" s="39"/>
      <c r="H577" s="39"/>
      <c r="I577" s="39"/>
      <c r="J577" s="39">
        <v>1441</v>
      </c>
      <c r="K577" s="39">
        <v>74</v>
      </c>
      <c r="L577" s="39"/>
      <c r="M577" s="39">
        <v>1515</v>
      </c>
      <c r="N577" s="39"/>
      <c r="O577" s="39"/>
      <c r="P577" s="39"/>
      <c r="Q577" s="39">
        <v>559</v>
      </c>
      <c r="R577" s="39">
        <v>1072</v>
      </c>
      <c r="S577" s="39"/>
      <c r="T577" s="39">
        <v>1631</v>
      </c>
      <c r="U577" s="39"/>
      <c r="V577" s="39"/>
      <c r="W577" s="39"/>
      <c r="X577" s="39">
        <v>185</v>
      </c>
      <c r="Y577" s="39"/>
      <c r="Z577" s="39"/>
      <c r="AA577" s="39"/>
      <c r="AB577" s="39">
        <v>0</v>
      </c>
      <c r="AC577" s="39"/>
      <c r="AD577" s="39">
        <v>2</v>
      </c>
      <c r="AE577" s="39"/>
      <c r="AF577" s="39"/>
      <c r="AG577" s="39"/>
      <c r="AH577" s="39">
        <v>0</v>
      </c>
      <c r="AI577" s="39"/>
      <c r="AJ577" s="39"/>
      <c r="AK577" s="39"/>
    </row>
    <row r="578" spans="1:37" ht="20.100000000000001" customHeight="1" x14ac:dyDescent="0.2">
      <c r="D578" s="47" t="s">
        <v>273</v>
      </c>
      <c r="F578" s="48">
        <v>522</v>
      </c>
      <c r="G578" s="49"/>
      <c r="H578" s="49"/>
      <c r="I578" s="49"/>
      <c r="J578" s="48">
        <v>1438</v>
      </c>
      <c r="K578" s="48">
        <v>54</v>
      </c>
      <c r="L578" s="49"/>
      <c r="M578" s="48">
        <v>1492</v>
      </c>
      <c r="N578" s="49"/>
      <c r="O578" s="49"/>
      <c r="P578" s="49"/>
      <c r="Q578" s="48">
        <v>371</v>
      </c>
      <c r="R578" s="48">
        <v>1427</v>
      </c>
      <c r="S578" s="49"/>
      <c r="T578" s="48">
        <v>1798</v>
      </c>
      <c r="U578" s="49"/>
      <c r="V578" s="49"/>
      <c r="W578" s="49"/>
      <c r="X578" s="48">
        <v>216</v>
      </c>
      <c r="Y578" s="49"/>
      <c r="Z578" s="49"/>
      <c r="AA578" s="49"/>
      <c r="AB578" s="48">
        <v>0</v>
      </c>
      <c r="AC578" s="49"/>
      <c r="AD578" s="48">
        <v>0</v>
      </c>
      <c r="AE578" s="49"/>
      <c r="AF578" s="49"/>
      <c r="AG578" s="49"/>
      <c r="AH578" s="48">
        <v>139</v>
      </c>
      <c r="AI578" s="39"/>
      <c r="AJ578" s="39"/>
      <c r="AK578" s="39"/>
    </row>
    <row r="579" spans="1:37" ht="20.100000000000001" customHeight="1" x14ac:dyDescent="0.2">
      <c r="D579" s="2" t="s">
        <v>274</v>
      </c>
      <c r="F579" s="39">
        <v>290</v>
      </c>
      <c r="G579" s="39"/>
      <c r="H579" s="39"/>
      <c r="I579" s="39"/>
      <c r="J579" s="39">
        <v>1447</v>
      </c>
      <c r="K579" s="39">
        <v>54</v>
      </c>
      <c r="L579" s="39"/>
      <c r="M579" s="39">
        <v>1501</v>
      </c>
      <c r="N579" s="39"/>
      <c r="O579" s="39"/>
      <c r="P579" s="39"/>
      <c r="Q579" s="39">
        <v>461</v>
      </c>
      <c r="R579" s="39">
        <v>1129</v>
      </c>
      <c r="S579" s="39"/>
      <c r="T579" s="39">
        <v>1590</v>
      </c>
      <c r="U579" s="39"/>
      <c r="V579" s="39"/>
      <c r="W579" s="39"/>
      <c r="X579" s="39">
        <v>201</v>
      </c>
      <c r="Y579" s="39"/>
      <c r="Z579" s="39"/>
      <c r="AA579" s="39"/>
      <c r="AB579" s="39">
        <v>0</v>
      </c>
      <c r="AC579" s="39"/>
      <c r="AD579" s="39">
        <v>0</v>
      </c>
      <c r="AE579" s="39"/>
      <c r="AF579" s="39"/>
      <c r="AG579" s="39"/>
      <c r="AH579" s="39">
        <v>0</v>
      </c>
      <c r="AI579" s="39"/>
      <c r="AJ579" s="39"/>
      <c r="AK579" s="39"/>
    </row>
    <row r="580" spans="1:37" ht="20.100000000000001" customHeight="1" x14ac:dyDescent="0.2">
      <c r="D580" s="47" t="s">
        <v>275</v>
      </c>
      <c r="F580" s="48">
        <v>0</v>
      </c>
      <c r="G580" s="49"/>
      <c r="H580" s="49"/>
      <c r="I580" s="49"/>
      <c r="J580" s="48">
        <v>1589</v>
      </c>
      <c r="K580" s="48">
        <v>20</v>
      </c>
      <c r="L580" s="49"/>
      <c r="M580" s="48">
        <v>1609</v>
      </c>
      <c r="N580" s="49"/>
      <c r="O580" s="49"/>
      <c r="P580" s="49"/>
      <c r="Q580" s="48">
        <v>534</v>
      </c>
      <c r="R580" s="48">
        <v>855</v>
      </c>
      <c r="S580" s="49"/>
      <c r="T580" s="48">
        <v>1389</v>
      </c>
      <c r="U580" s="49"/>
      <c r="V580" s="49"/>
      <c r="W580" s="49"/>
      <c r="X580" s="48">
        <v>218</v>
      </c>
      <c r="Y580" s="49"/>
      <c r="Z580" s="49"/>
      <c r="AA580" s="49"/>
      <c r="AB580" s="48">
        <v>0</v>
      </c>
      <c r="AC580" s="49"/>
      <c r="AD580" s="48">
        <v>2</v>
      </c>
      <c r="AE580" s="49"/>
      <c r="AF580" s="49"/>
      <c r="AG580" s="49"/>
      <c r="AH580" s="48">
        <v>0</v>
      </c>
      <c r="AI580" s="39"/>
      <c r="AJ580" s="39"/>
      <c r="AK580" s="39"/>
    </row>
    <row r="581" spans="1:37" ht="20.100000000000001" customHeight="1" x14ac:dyDescent="0.2">
      <c r="D581" s="2" t="s">
        <v>276</v>
      </c>
      <c r="F581" s="39">
        <v>0</v>
      </c>
      <c r="G581" s="39"/>
      <c r="H581" s="39"/>
      <c r="I581" s="39"/>
      <c r="J581" s="39">
        <v>1586</v>
      </c>
      <c r="K581" s="39">
        <v>15</v>
      </c>
      <c r="L581" s="39"/>
      <c r="M581" s="39">
        <v>1601</v>
      </c>
      <c r="N581" s="39"/>
      <c r="O581" s="39"/>
      <c r="P581" s="39"/>
      <c r="Q581" s="39">
        <v>476</v>
      </c>
      <c r="R581" s="39">
        <v>956</v>
      </c>
      <c r="S581" s="39"/>
      <c r="T581" s="39">
        <v>1432</v>
      </c>
      <c r="U581" s="39"/>
      <c r="V581" s="39"/>
      <c r="W581" s="39"/>
      <c r="X581" s="39">
        <v>159</v>
      </c>
      <c r="Y581" s="39"/>
      <c r="Z581" s="39"/>
      <c r="AA581" s="39"/>
      <c r="AB581" s="39">
        <v>0</v>
      </c>
      <c r="AC581" s="39"/>
      <c r="AD581" s="39">
        <v>10</v>
      </c>
      <c r="AE581" s="39"/>
      <c r="AF581" s="39"/>
      <c r="AG581" s="39"/>
      <c r="AH581" s="39">
        <v>0</v>
      </c>
      <c r="AI581" s="39"/>
      <c r="AJ581" s="39"/>
      <c r="AK581" s="39"/>
    </row>
    <row r="582" spans="1:37" ht="20.100000000000001" customHeight="1" x14ac:dyDescent="0.2"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</row>
    <row r="583" spans="1:37" s="1" customFormat="1" ht="20.100000000000001" customHeight="1" x14ac:dyDescent="0.25">
      <c r="A583" s="3"/>
      <c r="B583" s="6"/>
      <c r="C583" s="51" t="s">
        <v>250</v>
      </c>
      <c r="D583" s="52"/>
      <c r="E583" s="5"/>
      <c r="F583" s="53">
        <v>1676</v>
      </c>
      <c r="G583" s="54"/>
      <c r="H583" s="54"/>
      <c r="I583" s="54"/>
      <c r="J583" s="53">
        <v>10397</v>
      </c>
      <c r="K583" s="53">
        <v>368</v>
      </c>
      <c r="L583" s="54"/>
      <c r="M583" s="53">
        <v>10765</v>
      </c>
      <c r="N583" s="54"/>
      <c r="O583" s="54"/>
      <c r="P583" s="54"/>
      <c r="Q583" s="53">
        <v>3373</v>
      </c>
      <c r="R583" s="53">
        <v>7703</v>
      </c>
      <c r="S583" s="54"/>
      <c r="T583" s="53">
        <v>11076</v>
      </c>
      <c r="U583" s="54"/>
      <c r="V583" s="54"/>
      <c r="W583" s="54"/>
      <c r="X583" s="53">
        <v>1346</v>
      </c>
      <c r="Y583" s="54"/>
      <c r="Z583" s="54"/>
      <c r="AA583" s="54"/>
      <c r="AB583" s="53">
        <v>0</v>
      </c>
      <c r="AC583" s="54"/>
      <c r="AD583" s="53">
        <v>19</v>
      </c>
      <c r="AE583" s="54"/>
      <c r="AF583" s="54"/>
      <c r="AG583" s="54"/>
      <c r="AH583" s="53">
        <v>139</v>
      </c>
      <c r="AI583" s="39"/>
      <c r="AJ583" s="39"/>
      <c r="AK583" s="39"/>
    </row>
    <row r="584" spans="1:37" ht="20.100000000000001" customHeight="1" x14ac:dyDescent="0.2"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</row>
    <row r="585" spans="1:37" ht="20.100000000000001" customHeight="1" x14ac:dyDescent="0.2">
      <c r="C585" s="3" t="s">
        <v>154</v>
      </c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</row>
    <row r="586" spans="1:37" ht="19.5" customHeight="1" x14ac:dyDescent="0.2">
      <c r="D586" s="50" t="s">
        <v>96</v>
      </c>
      <c r="F586" s="49">
        <v>369</v>
      </c>
      <c r="G586" s="49"/>
      <c r="H586" s="49"/>
      <c r="I586" s="49"/>
      <c r="J586" s="49">
        <v>2331</v>
      </c>
      <c r="K586" s="49">
        <v>54</v>
      </c>
      <c r="L586" s="49"/>
      <c r="M586" s="49">
        <v>2385</v>
      </c>
      <c r="N586" s="49"/>
      <c r="O586" s="49"/>
      <c r="P586" s="49"/>
      <c r="Q586" s="49">
        <v>893</v>
      </c>
      <c r="R586" s="49">
        <v>1431</v>
      </c>
      <c r="S586" s="49"/>
      <c r="T586" s="49">
        <v>2324</v>
      </c>
      <c r="U586" s="49"/>
      <c r="V586" s="49"/>
      <c r="W586" s="49"/>
      <c r="X586" s="49">
        <v>430</v>
      </c>
      <c r="Y586" s="49"/>
      <c r="Z586" s="49"/>
      <c r="AA586" s="49"/>
      <c r="AB586" s="49">
        <v>0</v>
      </c>
      <c r="AC586" s="49"/>
      <c r="AD586" s="49">
        <v>0</v>
      </c>
      <c r="AE586" s="49"/>
      <c r="AF586" s="49"/>
      <c r="AG586" s="49"/>
      <c r="AH586" s="49">
        <v>170</v>
      </c>
      <c r="AI586" s="39"/>
      <c r="AJ586" s="39"/>
      <c r="AK586" s="39"/>
    </row>
    <row r="587" spans="1:37" ht="19.5" customHeight="1" x14ac:dyDescent="0.2">
      <c r="D587" s="47" t="s">
        <v>97</v>
      </c>
      <c r="F587" s="48">
        <v>602</v>
      </c>
      <c r="G587" s="49"/>
      <c r="H587" s="49"/>
      <c r="I587" s="49"/>
      <c r="J587" s="48">
        <v>2261</v>
      </c>
      <c r="K587" s="48">
        <v>62</v>
      </c>
      <c r="L587" s="49"/>
      <c r="M587" s="48">
        <v>2323</v>
      </c>
      <c r="N587" s="49"/>
      <c r="O587" s="49"/>
      <c r="P587" s="49"/>
      <c r="Q587" s="48">
        <v>658</v>
      </c>
      <c r="R587" s="48">
        <v>1720</v>
      </c>
      <c r="S587" s="49"/>
      <c r="T587" s="48">
        <v>2378</v>
      </c>
      <c r="U587" s="49"/>
      <c r="V587" s="49"/>
      <c r="W587" s="49"/>
      <c r="X587" s="48">
        <v>547</v>
      </c>
      <c r="Y587" s="49"/>
      <c r="Z587" s="49"/>
      <c r="AA587" s="49"/>
      <c r="AB587" s="48">
        <v>0</v>
      </c>
      <c r="AC587" s="49"/>
      <c r="AD587" s="48">
        <v>0</v>
      </c>
      <c r="AE587" s="49"/>
      <c r="AF587" s="49"/>
      <c r="AG587" s="49"/>
      <c r="AH587" s="48">
        <v>0</v>
      </c>
      <c r="AI587" s="39"/>
      <c r="AJ587" s="39"/>
      <c r="AK587" s="39"/>
    </row>
    <row r="588" spans="1:37" ht="20.100000000000001" customHeight="1" x14ac:dyDescent="0.2"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</row>
    <row r="589" spans="1:37" s="1" customFormat="1" ht="20.100000000000001" customHeight="1" x14ac:dyDescent="0.25">
      <c r="A589" s="3"/>
      <c r="B589" s="6"/>
      <c r="C589" s="51" t="s">
        <v>159</v>
      </c>
      <c r="D589" s="52"/>
      <c r="E589" s="5"/>
      <c r="F589" s="53">
        <v>971</v>
      </c>
      <c r="G589" s="54"/>
      <c r="H589" s="54"/>
      <c r="I589" s="54"/>
      <c r="J589" s="53">
        <v>4592</v>
      </c>
      <c r="K589" s="53">
        <v>116</v>
      </c>
      <c r="L589" s="54"/>
      <c r="M589" s="53">
        <v>4708</v>
      </c>
      <c r="N589" s="54"/>
      <c r="O589" s="54"/>
      <c r="P589" s="54"/>
      <c r="Q589" s="53">
        <v>1551</v>
      </c>
      <c r="R589" s="53">
        <v>3151</v>
      </c>
      <c r="S589" s="54"/>
      <c r="T589" s="53">
        <v>4702</v>
      </c>
      <c r="U589" s="54"/>
      <c r="V589" s="54"/>
      <c r="W589" s="54"/>
      <c r="X589" s="53">
        <v>977</v>
      </c>
      <c r="Y589" s="54"/>
      <c r="Z589" s="54"/>
      <c r="AA589" s="54"/>
      <c r="AB589" s="53">
        <v>0</v>
      </c>
      <c r="AC589" s="54"/>
      <c r="AD589" s="53">
        <v>0</v>
      </c>
      <c r="AE589" s="54"/>
      <c r="AF589" s="54"/>
      <c r="AG589" s="54"/>
      <c r="AH589" s="53">
        <v>170</v>
      </c>
      <c r="AI589" s="39"/>
      <c r="AJ589" s="39"/>
      <c r="AK589" s="39"/>
    </row>
    <row r="590" spans="1:37" s="1" customFormat="1" ht="20.100000000000001" customHeight="1" x14ac:dyDescent="0.2">
      <c r="A590" s="3"/>
      <c r="B590" s="6"/>
      <c r="C590" s="3"/>
      <c r="D590" s="3"/>
      <c r="E590" s="5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39"/>
      <c r="AJ590" s="39"/>
      <c r="AK590" s="39"/>
    </row>
    <row r="591" spans="1:37" s="1" customFormat="1" ht="20.100000000000001" customHeight="1" x14ac:dyDescent="0.25">
      <c r="A591" s="3"/>
      <c r="B591" s="57" t="s">
        <v>277</v>
      </c>
      <c r="C591" s="58"/>
      <c r="D591" s="58"/>
      <c r="E591" s="5"/>
      <c r="F591" s="59">
        <v>2647</v>
      </c>
      <c r="G591" s="54"/>
      <c r="H591" s="54"/>
      <c r="I591" s="54"/>
      <c r="J591" s="59">
        <v>14989</v>
      </c>
      <c r="K591" s="59">
        <v>484</v>
      </c>
      <c r="L591" s="54"/>
      <c r="M591" s="59">
        <v>15473</v>
      </c>
      <c r="N591" s="54"/>
      <c r="O591" s="54"/>
      <c r="P591" s="54"/>
      <c r="Q591" s="59">
        <v>4924</v>
      </c>
      <c r="R591" s="59">
        <v>10854</v>
      </c>
      <c r="S591" s="54"/>
      <c r="T591" s="59">
        <v>15778</v>
      </c>
      <c r="U591" s="54"/>
      <c r="V591" s="54"/>
      <c r="W591" s="54"/>
      <c r="X591" s="59">
        <v>2323</v>
      </c>
      <c r="Y591" s="54"/>
      <c r="Z591" s="54"/>
      <c r="AA591" s="54"/>
      <c r="AB591" s="59">
        <v>0</v>
      </c>
      <c r="AC591" s="54"/>
      <c r="AD591" s="59">
        <v>19</v>
      </c>
      <c r="AE591" s="54"/>
      <c r="AF591" s="54"/>
      <c r="AG591" s="54"/>
      <c r="AH591" s="59">
        <v>309</v>
      </c>
      <c r="AI591" s="39"/>
      <c r="AJ591" s="39"/>
      <c r="AK591" s="39"/>
    </row>
    <row r="592" spans="1:37" ht="20.100000000000001" customHeight="1" x14ac:dyDescent="0.2"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</row>
    <row r="593" spans="1:37" ht="20.100000000000001" customHeight="1" x14ac:dyDescent="0.2">
      <c r="B593" s="6" t="s">
        <v>278</v>
      </c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</row>
    <row r="594" spans="1:37" ht="20.100000000000001" customHeight="1" x14ac:dyDescent="0.2">
      <c r="C594" s="3" t="s">
        <v>154</v>
      </c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</row>
    <row r="595" spans="1:37" ht="20.100000000000001" customHeight="1" x14ac:dyDescent="0.2">
      <c r="D595" s="2" t="s">
        <v>122</v>
      </c>
      <c r="F595" s="39">
        <v>196</v>
      </c>
      <c r="G595" s="39"/>
      <c r="H595" s="39"/>
      <c r="I595" s="39"/>
      <c r="J595" s="39">
        <v>1327</v>
      </c>
      <c r="K595" s="39">
        <v>42</v>
      </c>
      <c r="L595" s="39"/>
      <c r="M595" s="39">
        <v>1369</v>
      </c>
      <c r="N595" s="39"/>
      <c r="O595" s="39"/>
      <c r="P595" s="39"/>
      <c r="Q595" s="39">
        <v>291</v>
      </c>
      <c r="R595" s="39">
        <v>1026</v>
      </c>
      <c r="S595" s="39"/>
      <c r="T595" s="39">
        <v>1317</v>
      </c>
      <c r="U595" s="39"/>
      <c r="V595" s="39"/>
      <c r="W595" s="39"/>
      <c r="X595" s="39">
        <v>247</v>
      </c>
      <c r="Y595" s="39"/>
      <c r="Z595" s="39"/>
      <c r="AA595" s="39"/>
      <c r="AB595" s="39">
        <v>0</v>
      </c>
      <c r="AC595" s="39"/>
      <c r="AD595" s="39">
        <v>1</v>
      </c>
      <c r="AE595" s="39"/>
      <c r="AF595" s="39"/>
      <c r="AG595" s="39"/>
      <c r="AH595" s="39">
        <v>0</v>
      </c>
      <c r="AI595" s="39"/>
      <c r="AJ595" s="39"/>
      <c r="AK595" s="39"/>
    </row>
    <row r="596" spans="1:37" ht="19.5" customHeight="1" x14ac:dyDescent="0.2">
      <c r="D596" s="47" t="s">
        <v>135</v>
      </c>
      <c r="F596" s="48">
        <v>223</v>
      </c>
      <c r="G596" s="49"/>
      <c r="H596" s="49"/>
      <c r="I596" s="49"/>
      <c r="J596" s="48">
        <v>1137</v>
      </c>
      <c r="K596" s="48">
        <v>41</v>
      </c>
      <c r="L596" s="49"/>
      <c r="M596" s="48">
        <v>1178</v>
      </c>
      <c r="N596" s="49"/>
      <c r="O596" s="49"/>
      <c r="P596" s="49"/>
      <c r="Q596" s="48">
        <v>283</v>
      </c>
      <c r="R596" s="48">
        <v>936</v>
      </c>
      <c r="S596" s="49"/>
      <c r="T596" s="48">
        <v>1219</v>
      </c>
      <c r="U596" s="49"/>
      <c r="V596" s="49"/>
      <c r="W596" s="49"/>
      <c r="X596" s="48">
        <v>182</v>
      </c>
      <c r="Y596" s="49"/>
      <c r="Z596" s="49"/>
      <c r="AA596" s="49"/>
      <c r="AB596" s="48">
        <v>0</v>
      </c>
      <c r="AC596" s="49"/>
      <c r="AD596" s="48">
        <v>0</v>
      </c>
      <c r="AE596" s="49"/>
      <c r="AF596" s="49"/>
      <c r="AG596" s="49"/>
      <c r="AH596" s="48">
        <v>0</v>
      </c>
      <c r="AI596" s="39"/>
      <c r="AJ596" s="39"/>
      <c r="AK596" s="39"/>
    </row>
    <row r="597" spans="1:37" ht="20.100000000000001" customHeight="1" x14ac:dyDescent="0.2">
      <c r="D597" s="2" t="s">
        <v>98</v>
      </c>
      <c r="F597" s="39">
        <v>342</v>
      </c>
      <c r="G597" s="39"/>
      <c r="H597" s="39"/>
      <c r="I597" s="39"/>
      <c r="J597" s="39">
        <v>1143</v>
      </c>
      <c r="K597" s="39">
        <v>33</v>
      </c>
      <c r="L597" s="39"/>
      <c r="M597" s="39">
        <v>1176</v>
      </c>
      <c r="N597" s="39"/>
      <c r="O597" s="39"/>
      <c r="P597" s="39"/>
      <c r="Q597" s="39">
        <v>164</v>
      </c>
      <c r="R597" s="39">
        <v>1041</v>
      </c>
      <c r="S597" s="39"/>
      <c r="T597" s="39">
        <v>1205</v>
      </c>
      <c r="U597" s="39"/>
      <c r="V597" s="39"/>
      <c r="W597" s="39"/>
      <c r="X597" s="39">
        <v>307</v>
      </c>
      <c r="Y597" s="39"/>
      <c r="Z597" s="39"/>
      <c r="AA597" s="39"/>
      <c r="AB597" s="39">
        <v>0</v>
      </c>
      <c r="AC597" s="39"/>
      <c r="AD597" s="39">
        <v>6</v>
      </c>
      <c r="AE597" s="39"/>
      <c r="AF597" s="39"/>
      <c r="AG597" s="39"/>
      <c r="AH597" s="39">
        <v>194</v>
      </c>
      <c r="AI597" s="39"/>
      <c r="AJ597" s="39"/>
      <c r="AK597" s="39"/>
    </row>
    <row r="598" spans="1:37" ht="19.5" customHeight="1" x14ac:dyDescent="0.2">
      <c r="D598" s="47" t="s">
        <v>136</v>
      </c>
      <c r="F598" s="48">
        <v>202</v>
      </c>
      <c r="G598" s="49"/>
      <c r="H598" s="49"/>
      <c r="I598" s="49"/>
      <c r="J598" s="48">
        <v>1143</v>
      </c>
      <c r="K598" s="48">
        <v>38</v>
      </c>
      <c r="L598" s="49"/>
      <c r="M598" s="48">
        <v>1181</v>
      </c>
      <c r="N598" s="49"/>
      <c r="O598" s="49"/>
      <c r="P598" s="49"/>
      <c r="Q598" s="48">
        <v>311</v>
      </c>
      <c r="R598" s="48">
        <v>847</v>
      </c>
      <c r="S598" s="49"/>
      <c r="T598" s="48">
        <v>1158</v>
      </c>
      <c r="U598" s="49"/>
      <c r="V598" s="49"/>
      <c r="W598" s="49"/>
      <c r="X598" s="48">
        <v>221</v>
      </c>
      <c r="Y598" s="49"/>
      <c r="Z598" s="49"/>
      <c r="AA598" s="49"/>
      <c r="AB598" s="48">
        <v>0</v>
      </c>
      <c r="AC598" s="49"/>
      <c r="AD598" s="48">
        <v>4</v>
      </c>
      <c r="AE598" s="49"/>
      <c r="AF598" s="49"/>
      <c r="AG598" s="49"/>
      <c r="AH598" s="48">
        <v>0</v>
      </c>
      <c r="AI598" s="39"/>
      <c r="AJ598" s="39"/>
      <c r="AK598" s="39"/>
    </row>
    <row r="599" spans="1:37" ht="20.100000000000001" customHeight="1" x14ac:dyDescent="0.2">
      <c r="D599" s="2" t="s">
        <v>100</v>
      </c>
      <c r="F599" s="39">
        <v>115</v>
      </c>
      <c r="G599" s="39"/>
      <c r="H599" s="39"/>
      <c r="I599" s="39"/>
      <c r="J599" s="39">
        <v>437</v>
      </c>
      <c r="K599" s="39">
        <v>15</v>
      </c>
      <c r="L599" s="39"/>
      <c r="M599" s="39">
        <v>452</v>
      </c>
      <c r="N599" s="39"/>
      <c r="O599" s="39"/>
      <c r="P599" s="39"/>
      <c r="Q599" s="39">
        <v>173</v>
      </c>
      <c r="R599" s="39">
        <v>310</v>
      </c>
      <c r="S599" s="39"/>
      <c r="T599" s="39">
        <v>483</v>
      </c>
      <c r="U599" s="39"/>
      <c r="V599" s="39"/>
      <c r="W599" s="39"/>
      <c r="X599" s="39">
        <v>84</v>
      </c>
      <c r="Y599" s="39"/>
      <c r="Z599" s="39"/>
      <c r="AA599" s="39"/>
      <c r="AB599" s="39">
        <v>0</v>
      </c>
      <c r="AC599" s="39"/>
      <c r="AD599" s="39">
        <v>0</v>
      </c>
      <c r="AE599" s="39"/>
      <c r="AF599" s="39"/>
      <c r="AG599" s="39"/>
      <c r="AH599" s="39">
        <v>0</v>
      </c>
      <c r="AI599" s="39"/>
      <c r="AJ599" s="39"/>
      <c r="AK599" s="39"/>
    </row>
    <row r="600" spans="1:37" ht="19.5" customHeight="1" x14ac:dyDescent="0.2">
      <c r="D600" s="47" t="s">
        <v>101</v>
      </c>
      <c r="F600" s="48">
        <v>199</v>
      </c>
      <c r="G600" s="49"/>
      <c r="H600" s="49"/>
      <c r="I600" s="49"/>
      <c r="J600" s="48">
        <v>1139</v>
      </c>
      <c r="K600" s="48">
        <v>32</v>
      </c>
      <c r="L600" s="49"/>
      <c r="M600" s="48">
        <v>1171</v>
      </c>
      <c r="N600" s="49"/>
      <c r="O600" s="49"/>
      <c r="P600" s="49"/>
      <c r="Q600" s="48">
        <v>288</v>
      </c>
      <c r="R600" s="48">
        <v>914</v>
      </c>
      <c r="S600" s="49"/>
      <c r="T600" s="48">
        <v>1202</v>
      </c>
      <c r="U600" s="49"/>
      <c r="V600" s="49"/>
      <c r="W600" s="49"/>
      <c r="X600" s="48">
        <v>166</v>
      </c>
      <c r="Y600" s="49"/>
      <c r="Z600" s="49"/>
      <c r="AA600" s="49"/>
      <c r="AB600" s="48">
        <v>0</v>
      </c>
      <c r="AC600" s="49"/>
      <c r="AD600" s="48">
        <v>2</v>
      </c>
      <c r="AE600" s="49"/>
      <c r="AF600" s="49"/>
      <c r="AG600" s="49"/>
      <c r="AH600" s="48">
        <v>0</v>
      </c>
      <c r="AI600" s="39"/>
      <c r="AJ600" s="39"/>
      <c r="AK600" s="39"/>
    </row>
    <row r="601" spans="1:37" ht="20.100000000000001" customHeight="1" x14ac:dyDescent="0.2">
      <c r="B601" s="5"/>
      <c r="D601" s="2" t="s">
        <v>102</v>
      </c>
      <c r="F601" s="39">
        <v>283</v>
      </c>
      <c r="G601" s="39"/>
      <c r="H601" s="39"/>
      <c r="I601" s="39"/>
      <c r="J601" s="39">
        <v>1339</v>
      </c>
      <c r="K601" s="39">
        <v>50</v>
      </c>
      <c r="L601" s="39"/>
      <c r="M601" s="39">
        <v>1389</v>
      </c>
      <c r="N601" s="39"/>
      <c r="O601" s="39"/>
      <c r="P601" s="39"/>
      <c r="Q601" s="39">
        <v>208</v>
      </c>
      <c r="R601" s="39">
        <v>1160</v>
      </c>
      <c r="S601" s="39"/>
      <c r="T601" s="39">
        <v>1368</v>
      </c>
      <c r="U601" s="39"/>
      <c r="V601" s="39"/>
      <c r="W601" s="39"/>
      <c r="X601" s="39">
        <v>304</v>
      </c>
      <c r="Y601" s="39"/>
      <c r="Z601" s="39"/>
      <c r="AA601" s="39"/>
      <c r="AB601" s="39">
        <v>0</v>
      </c>
      <c r="AC601" s="39"/>
      <c r="AD601" s="39">
        <v>0</v>
      </c>
      <c r="AE601" s="39"/>
      <c r="AF601" s="39"/>
      <c r="AG601" s="39"/>
      <c r="AH601" s="39">
        <v>240</v>
      </c>
      <c r="AI601" s="39"/>
      <c r="AJ601" s="39"/>
      <c r="AK601" s="39"/>
    </row>
    <row r="602" spans="1:37" ht="19.5" customHeight="1" x14ac:dyDescent="0.2">
      <c r="D602" s="47" t="s">
        <v>103</v>
      </c>
      <c r="F602" s="48">
        <v>237</v>
      </c>
      <c r="G602" s="49"/>
      <c r="H602" s="49"/>
      <c r="I602" s="49"/>
      <c r="J602" s="48">
        <v>1143</v>
      </c>
      <c r="K602" s="48">
        <v>34</v>
      </c>
      <c r="L602" s="49"/>
      <c r="M602" s="48">
        <v>1177</v>
      </c>
      <c r="N602" s="49"/>
      <c r="O602" s="49"/>
      <c r="P602" s="49"/>
      <c r="Q602" s="48">
        <v>264</v>
      </c>
      <c r="R602" s="48">
        <v>885</v>
      </c>
      <c r="S602" s="49"/>
      <c r="T602" s="48">
        <v>1149</v>
      </c>
      <c r="U602" s="49"/>
      <c r="V602" s="49"/>
      <c r="W602" s="49"/>
      <c r="X602" s="48">
        <v>258</v>
      </c>
      <c r="Y602" s="49"/>
      <c r="Z602" s="49"/>
      <c r="AA602" s="49"/>
      <c r="AB602" s="48">
        <v>0</v>
      </c>
      <c r="AC602" s="49"/>
      <c r="AD602" s="48">
        <v>7</v>
      </c>
      <c r="AE602" s="49"/>
      <c r="AF602" s="49"/>
      <c r="AG602" s="49"/>
      <c r="AH602" s="48">
        <v>0</v>
      </c>
      <c r="AI602" s="39"/>
      <c r="AJ602" s="39"/>
      <c r="AK602" s="39"/>
    </row>
    <row r="603" spans="1:37" ht="20.100000000000001" customHeight="1" x14ac:dyDescent="0.2">
      <c r="B603" s="5"/>
      <c r="D603" s="50" t="s">
        <v>137</v>
      </c>
      <c r="F603" s="49">
        <v>193</v>
      </c>
      <c r="G603" s="49"/>
      <c r="H603" s="49"/>
      <c r="I603" s="49"/>
      <c r="J603" s="49">
        <v>441</v>
      </c>
      <c r="K603" s="49">
        <v>15</v>
      </c>
      <c r="L603" s="49"/>
      <c r="M603" s="49">
        <v>456</v>
      </c>
      <c r="N603" s="49"/>
      <c r="O603" s="49"/>
      <c r="P603" s="49"/>
      <c r="Q603" s="49">
        <v>154</v>
      </c>
      <c r="R603" s="49">
        <v>305</v>
      </c>
      <c r="S603" s="49"/>
      <c r="T603" s="49">
        <v>459</v>
      </c>
      <c r="U603" s="49"/>
      <c r="V603" s="49"/>
      <c r="W603" s="49"/>
      <c r="X603" s="49">
        <v>190</v>
      </c>
      <c r="Y603" s="49"/>
      <c r="Z603" s="49"/>
      <c r="AA603" s="49"/>
      <c r="AB603" s="49">
        <v>0</v>
      </c>
      <c r="AC603" s="49"/>
      <c r="AD603" s="49">
        <v>0</v>
      </c>
      <c r="AE603" s="49"/>
      <c r="AF603" s="49"/>
      <c r="AG603" s="49"/>
      <c r="AH603" s="49">
        <v>0</v>
      </c>
      <c r="AI603" s="39"/>
      <c r="AJ603" s="39"/>
      <c r="AK603" s="39"/>
    </row>
    <row r="604" spans="1:37" ht="19.5" customHeight="1" x14ac:dyDescent="0.2">
      <c r="D604" s="47" t="s">
        <v>105</v>
      </c>
      <c r="F604" s="48">
        <v>225</v>
      </c>
      <c r="G604" s="49"/>
      <c r="H604" s="49"/>
      <c r="I604" s="49"/>
      <c r="J604" s="48">
        <v>1330</v>
      </c>
      <c r="K604" s="48">
        <v>60</v>
      </c>
      <c r="L604" s="49"/>
      <c r="M604" s="48">
        <v>1390</v>
      </c>
      <c r="N604" s="49"/>
      <c r="O604" s="49"/>
      <c r="P604" s="49"/>
      <c r="Q604" s="48">
        <v>327</v>
      </c>
      <c r="R604" s="48">
        <v>1059</v>
      </c>
      <c r="S604" s="49"/>
      <c r="T604" s="48">
        <v>1386</v>
      </c>
      <c r="U604" s="49"/>
      <c r="V604" s="49"/>
      <c r="W604" s="49"/>
      <c r="X604" s="48">
        <v>229</v>
      </c>
      <c r="Y604" s="49"/>
      <c r="Z604" s="49"/>
      <c r="AA604" s="49"/>
      <c r="AB604" s="48">
        <v>0</v>
      </c>
      <c r="AC604" s="49"/>
      <c r="AD604" s="48">
        <v>0</v>
      </c>
      <c r="AE604" s="49"/>
      <c r="AF604" s="49"/>
      <c r="AG604" s="49"/>
      <c r="AH604" s="48">
        <v>0</v>
      </c>
      <c r="AI604" s="39"/>
      <c r="AJ604" s="39"/>
      <c r="AK604" s="39"/>
    </row>
    <row r="605" spans="1:37" ht="20.100000000000001" customHeight="1" x14ac:dyDescent="0.2">
      <c r="B605" s="5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</row>
    <row r="606" spans="1:37" s="1" customFormat="1" ht="20.100000000000001" customHeight="1" x14ac:dyDescent="0.25">
      <c r="A606" s="3"/>
      <c r="B606" s="6"/>
      <c r="C606" s="51" t="s">
        <v>159</v>
      </c>
      <c r="D606" s="52"/>
      <c r="E606" s="5"/>
      <c r="F606" s="53">
        <v>2215</v>
      </c>
      <c r="G606" s="54"/>
      <c r="H606" s="54"/>
      <c r="I606" s="54"/>
      <c r="J606" s="53">
        <v>10579</v>
      </c>
      <c r="K606" s="53">
        <v>360</v>
      </c>
      <c r="L606" s="54"/>
      <c r="M606" s="53">
        <v>10939</v>
      </c>
      <c r="N606" s="54"/>
      <c r="O606" s="54"/>
      <c r="P606" s="54"/>
      <c r="Q606" s="53">
        <v>2463</v>
      </c>
      <c r="R606" s="53">
        <v>8483</v>
      </c>
      <c r="S606" s="54"/>
      <c r="T606" s="53">
        <v>10946</v>
      </c>
      <c r="U606" s="54"/>
      <c r="V606" s="54"/>
      <c r="W606" s="54"/>
      <c r="X606" s="53">
        <v>2188</v>
      </c>
      <c r="Y606" s="54"/>
      <c r="Z606" s="54"/>
      <c r="AA606" s="54"/>
      <c r="AB606" s="53">
        <v>0</v>
      </c>
      <c r="AC606" s="54"/>
      <c r="AD606" s="53">
        <v>20</v>
      </c>
      <c r="AE606" s="54"/>
      <c r="AF606" s="54"/>
      <c r="AG606" s="54"/>
      <c r="AH606" s="53">
        <v>434</v>
      </c>
      <c r="AI606" s="39"/>
      <c r="AJ606" s="39"/>
      <c r="AK606" s="39"/>
    </row>
    <row r="607" spans="1:37" s="1" customFormat="1" ht="20.100000000000001" customHeight="1" x14ac:dyDescent="0.2">
      <c r="A607" s="3"/>
      <c r="B607" s="6"/>
      <c r="C607" s="3"/>
      <c r="D607" s="3"/>
      <c r="E607" s="5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39"/>
      <c r="AJ607" s="39"/>
      <c r="AK607" s="39"/>
    </row>
    <row r="608" spans="1:37" s="1" customFormat="1" ht="20.100000000000001" customHeight="1" x14ac:dyDescent="0.25">
      <c r="A608" s="3"/>
      <c r="B608" s="57" t="s">
        <v>279</v>
      </c>
      <c r="C608" s="58"/>
      <c r="D608" s="58"/>
      <c r="E608" s="5"/>
      <c r="F608" s="59">
        <v>2215</v>
      </c>
      <c r="G608" s="54"/>
      <c r="H608" s="54"/>
      <c r="I608" s="54"/>
      <c r="J608" s="59">
        <v>10579</v>
      </c>
      <c r="K608" s="59">
        <v>360</v>
      </c>
      <c r="L608" s="54"/>
      <c r="M608" s="59">
        <v>10939</v>
      </c>
      <c r="N608" s="54"/>
      <c r="O608" s="54"/>
      <c r="P608" s="54"/>
      <c r="Q608" s="59">
        <v>2463</v>
      </c>
      <c r="R608" s="59">
        <v>8483</v>
      </c>
      <c r="S608" s="54"/>
      <c r="T608" s="59">
        <v>10946</v>
      </c>
      <c r="U608" s="54"/>
      <c r="V608" s="54"/>
      <c r="W608" s="54"/>
      <c r="X608" s="59">
        <v>2188</v>
      </c>
      <c r="Y608" s="54"/>
      <c r="Z608" s="54"/>
      <c r="AA608" s="54"/>
      <c r="AB608" s="59">
        <v>0</v>
      </c>
      <c r="AC608" s="54"/>
      <c r="AD608" s="59">
        <v>20</v>
      </c>
      <c r="AE608" s="54"/>
      <c r="AF608" s="54"/>
      <c r="AG608" s="54"/>
      <c r="AH608" s="59">
        <v>434</v>
      </c>
      <c r="AI608" s="39"/>
      <c r="AJ608" s="39"/>
      <c r="AK608" s="39"/>
    </row>
    <row r="609" spans="1:37" ht="20.100000000000001" customHeight="1" x14ac:dyDescent="0.2"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</row>
    <row r="610" spans="1:37" ht="20.100000000000001" customHeight="1" x14ac:dyDescent="0.2">
      <c r="B610" s="6" t="s">
        <v>280</v>
      </c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</row>
    <row r="611" spans="1:37" ht="20.100000000000001" customHeight="1" x14ac:dyDescent="0.2">
      <c r="C611" s="3" t="s">
        <v>0</v>
      </c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</row>
    <row r="612" spans="1:37" ht="20.100000000000001" customHeight="1" x14ac:dyDescent="0.2">
      <c r="D612" s="2" t="s">
        <v>122</v>
      </c>
      <c r="F612" s="39">
        <v>7</v>
      </c>
      <c r="G612" s="39"/>
      <c r="H612" s="39"/>
      <c r="I612" s="39"/>
      <c r="J612" s="39">
        <v>0</v>
      </c>
      <c r="K612" s="39">
        <v>0</v>
      </c>
      <c r="L612" s="39"/>
      <c r="M612" s="39">
        <v>0</v>
      </c>
      <c r="N612" s="39"/>
      <c r="O612" s="39"/>
      <c r="P612" s="39"/>
      <c r="Q612" s="39">
        <v>0</v>
      </c>
      <c r="R612" s="39">
        <v>7</v>
      </c>
      <c r="S612" s="39"/>
      <c r="T612" s="39">
        <v>7</v>
      </c>
      <c r="U612" s="39"/>
      <c r="V612" s="39"/>
      <c r="W612" s="39"/>
      <c r="X612" s="39">
        <v>0</v>
      </c>
      <c r="Y612" s="39"/>
      <c r="Z612" s="39"/>
      <c r="AA612" s="39"/>
      <c r="AB612" s="39">
        <v>0</v>
      </c>
      <c r="AC612" s="39"/>
      <c r="AD612" s="39">
        <v>0</v>
      </c>
      <c r="AE612" s="39"/>
      <c r="AF612" s="39"/>
      <c r="AG612" s="39"/>
      <c r="AH612" s="39">
        <v>0</v>
      </c>
      <c r="AI612" s="39"/>
      <c r="AJ612" s="39"/>
      <c r="AK612" s="39"/>
    </row>
    <row r="613" spans="1:37" ht="19.5" customHeight="1" x14ac:dyDescent="0.2">
      <c r="D613" s="47" t="s">
        <v>135</v>
      </c>
      <c r="F613" s="48">
        <v>3</v>
      </c>
      <c r="G613" s="49"/>
      <c r="H613" s="49"/>
      <c r="I613" s="49"/>
      <c r="J613" s="48">
        <v>0</v>
      </c>
      <c r="K613" s="48">
        <v>0</v>
      </c>
      <c r="L613" s="49"/>
      <c r="M613" s="48">
        <v>0</v>
      </c>
      <c r="N613" s="49"/>
      <c r="O613" s="49"/>
      <c r="P613" s="49"/>
      <c r="Q613" s="48">
        <v>0</v>
      </c>
      <c r="R613" s="48">
        <v>3</v>
      </c>
      <c r="S613" s="49"/>
      <c r="T613" s="48">
        <v>3</v>
      </c>
      <c r="U613" s="49"/>
      <c r="V613" s="49"/>
      <c r="W613" s="49"/>
      <c r="X613" s="48">
        <v>0</v>
      </c>
      <c r="Y613" s="49"/>
      <c r="Z613" s="49"/>
      <c r="AA613" s="49"/>
      <c r="AB613" s="48">
        <v>0</v>
      </c>
      <c r="AC613" s="49"/>
      <c r="AD613" s="48">
        <v>0</v>
      </c>
      <c r="AE613" s="49"/>
      <c r="AF613" s="49"/>
      <c r="AG613" s="49"/>
      <c r="AH613" s="48">
        <v>0</v>
      </c>
      <c r="AI613" s="39"/>
      <c r="AJ613" s="39"/>
      <c r="AK613" s="39"/>
    </row>
    <row r="614" spans="1:37" ht="20.100000000000001" customHeight="1" x14ac:dyDescent="0.2">
      <c r="D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39"/>
      <c r="AJ614" s="39"/>
      <c r="AK614" s="39"/>
    </row>
    <row r="615" spans="1:37" s="1" customFormat="1" ht="20.100000000000001" customHeight="1" x14ac:dyDescent="0.25">
      <c r="A615" s="3"/>
      <c r="B615" s="6"/>
      <c r="C615" s="51" t="s">
        <v>120</v>
      </c>
      <c r="D615" s="52"/>
      <c r="E615" s="5"/>
      <c r="F615" s="53">
        <v>10</v>
      </c>
      <c r="G615" s="54"/>
      <c r="H615" s="54"/>
      <c r="I615" s="54"/>
      <c r="J615" s="53">
        <v>0</v>
      </c>
      <c r="K615" s="53">
        <v>0</v>
      </c>
      <c r="L615" s="54"/>
      <c r="M615" s="53">
        <v>0</v>
      </c>
      <c r="N615" s="54"/>
      <c r="O615" s="54"/>
      <c r="P615" s="54"/>
      <c r="Q615" s="53">
        <v>0</v>
      </c>
      <c r="R615" s="53">
        <v>10</v>
      </c>
      <c r="S615" s="54"/>
      <c r="T615" s="53">
        <v>10</v>
      </c>
      <c r="U615" s="54"/>
      <c r="V615" s="54"/>
      <c r="W615" s="54"/>
      <c r="X615" s="53">
        <v>0</v>
      </c>
      <c r="Y615" s="54"/>
      <c r="Z615" s="54"/>
      <c r="AA615" s="54"/>
      <c r="AB615" s="53">
        <v>0</v>
      </c>
      <c r="AC615" s="54"/>
      <c r="AD615" s="53">
        <v>0</v>
      </c>
      <c r="AE615" s="54"/>
      <c r="AF615" s="54"/>
      <c r="AG615" s="54"/>
      <c r="AH615" s="53">
        <v>0</v>
      </c>
      <c r="AI615" s="39"/>
      <c r="AJ615" s="39"/>
      <c r="AK615" s="39"/>
    </row>
    <row r="616" spans="1:37" ht="20.100000000000001" customHeight="1" x14ac:dyDescent="0.2">
      <c r="D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39"/>
      <c r="AJ616" s="39"/>
      <c r="AK616" s="39"/>
    </row>
    <row r="617" spans="1:37" ht="20.100000000000001" customHeight="1" x14ac:dyDescent="0.2">
      <c r="C617" s="3" t="s">
        <v>249</v>
      </c>
      <c r="D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39"/>
      <c r="AJ617" s="39"/>
      <c r="AK617" s="39"/>
    </row>
    <row r="618" spans="1:37" ht="20.100000000000001" customHeight="1" x14ac:dyDescent="0.2">
      <c r="D618" s="2" t="s">
        <v>96</v>
      </c>
      <c r="F618" s="39">
        <v>215</v>
      </c>
      <c r="G618" s="39"/>
      <c r="H618" s="39"/>
      <c r="I618" s="39"/>
      <c r="J618" s="39">
        <v>1750</v>
      </c>
      <c r="K618" s="39">
        <v>34</v>
      </c>
      <c r="L618" s="39"/>
      <c r="M618" s="39">
        <v>1784</v>
      </c>
      <c r="N618" s="39"/>
      <c r="O618" s="39"/>
      <c r="P618" s="39"/>
      <c r="Q618" s="39">
        <v>421</v>
      </c>
      <c r="R618" s="39">
        <v>1326</v>
      </c>
      <c r="S618" s="39"/>
      <c r="T618" s="39">
        <v>1747</v>
      </c>
      <c r="U618" s="39"/>
      <c r="V618" s="39"/>
      <c r="W618" s="39"/>
      <c r="X618" s="39">
        <v>252</v>
      </c>
      <c r="Y618" s="39"/>
      <c r="Z618" s="39"/>
      <c r="AA618" s="39"/>
      <c r="AB618" s="39">
        <v>0</v>
      </c>
      <c r="AC618" s="39"/>
      <c r="AD618" s="39">
        <v>0</v>
      </c>
      <c r="AE618" s="39"/>
      <c r="AF618" s="39"/>
      <c r="AG618" s="39"/>
      <c r="AH618" s="39">
        <v>0</v>
      </c>
      <c r="AI618" s="39"/>
      <c r="AJ618" s="39"/>
      <c r="AK618" s="39"/>
    </row>
    <row r="619" spans="1:37" ht="19.5" customHeight="1" x14ac:dyDescent="0.2">
      <c r="D619" s="47" t="s">
        <v>97</v>
      </c>
      <c r="F619" s="48">
        <v>205</v>
      </c>
      <c r="G619" s="49"/>
      <c r="H619" s="49"/>
      <c r="I619" s="49"/>
      <c r="J619" s="48">
        <v>1738</v>
      </c>
      <c r="K619" s="48">
        <v>27</v>
      </c>
      <c r="L619" s="49"/>
      <c r="M619" s="48">
        <v>1765</v>
      </c>
      <c r="N619" s="49"/>
      <c r="O619" s="49"/>
      <c r="P619" s="49"/>
      <c r="Q619" s="48">
        <v>358</v>
      </c>
      <c r="R619" s="48">
        <v>1370</v>
      </c>
      <c r="S619" s="49"/>
      <c r="T619" s="48">
        <v>1728</v>
      </c>
      <c r="U619" s="49"/>
      <c r="V619" s="49"/>
      <c r="W619" s="49"/>
      <c r="X619" s="48">
        <v>226</v>
      </c>
      <c r="Y619" s="49"/>
      <c r="Z619" s="49"/>
      <c r="AA619" s="49"/>
      <c r="AB619" s="48">
        <v>0</v>
      </c>
      <c r="AC619" s="49"/>
      <c r="AD619" s="48">
        <v>16</v>
      </c>
      <c r="AE619" s="49"/>
      <c r="AF619" s="49"/>
      <c r="AG619" s="49"/>
      <c r="AH619" s="48">
        <v>0</v>
      </c>
      <c r="AI619" s="39"/>
      <c r="AJ619" s="39"/>
      <c r="AK619" s="39"/>
    </row>
    <row r="620" spans="1:37" ht="20.100000000000001" customHeight="1" x14ac:dyDescent="0.2">
      <c r="D620" s="50" t="s">
        <v>113</v>
      </c>
      <c r="F620" s="49">
        <v>218</v>
      </c>
      <c r="G620" s="49"/>
      <c r="H620" s="49"/>
      <c r="I620" s="49"/>
      <c r="J620" s="49">
        <v>1734</v>
      </c>
      <c r="K620" s="49">
        <v>13</v>
      </c>
      <c r="L620" s="49"/>
      <c r="M620" s="49">
        <v>1747</v>
      </c>
      <c r="N620" s="49"/>
      <c r="O620" s="49"/>
      <c r="P620" s="49"/>
      <c r="Q620" s="49">
        <v>294</v>
      </c>
      <c r="R620" s="49">
        <v>1404</v>
      </c>
      <c r="S620" s="49"/>
      <c r="T620" s="49">
        <v>1698</v>
      </c>
      <c r="U620" s="49"/>
      <c r="V620" s="49"/>
      <c r="W620" s="49"/>
      <c r="X620" s="49">
        <v>267</v>
      </c>
      <c r="Y620" s="49"/>
      <c r="Z620" s="49"/>
      <c r="AA620" s="49"/>
      <c r="AB620" s="49">
        <v>0</v>
      </c>
      <c r="AC620" s="49"/>
      <c r="AD620" s="49">
        <v>0</v>
      </c>
      <c r="AE620" s="49"/>
      <c r="AF620" s="49"/>
      <c r="AG620" s="49"/>
      <c r="AH620" s="49">
        <v>0</v>
      </c>
      <c r="AI620" s="39"/>
      <c r="AJ620" s="39"/>
      <c r="AK620" s="39"/>
    </row>
    <row r="621" spans="1:37" ht="19.5" customHeight="1" x14ac:dyDescent="0.2">
      <c r="D621" s="47" t="s">
        <v>99</v>
      </c>
      <c r="F621" s="48">
        <v>167</v>
      </c>
      <c r="G621" s="49"/>
      <c r="H621" s="49"/>
      <c r="I621" s="49"/>
      <c r="J621" s="48">
        <v>1745</v>
      </c>
      <c r="K621" s="48">
        <v>18</v>
      </c>
      <c r="L621" s="49"/>
      <c r="M621" s="48">
        <v>1763</v>
      </c>
      <c r="N621" s="49"/>
      <c r="O621" s="49"/>
      <c r="P621" s="49"/>
      <c r="Q621" s="48">
        <v>270</v>
      </c>
      <c r="R621" s="48">
        <v>1404</v>
      </c>
      <c r="S621" s="49"/>
      <c r="T621" s="48">
        <v>1674</v>
      </c>
      <c r="U621" s="49"/>
      <c r="V621" s="49"/>
      <c r="W621" s="49"/>
      <c r="X621" s="48">
        <v>256</v>
      </c>
      <c r="Y621" s="49"/>
      <c r="Z621" s="49"/>
      <c r="AA621" s="49"/>
      <c r="AB621" s="48">
        <v>0</v>
      </c>
      <c r="AC621" s="49"/>
      <c r="AD621" s="48">
        <v>0</v>
      </c>
      <c r="AE621" s="49"/>
      <c r="AF621" s="49"/>
      <c r="AG621" s="49"/>
      <c r="AH621" s="48">
        <v>0</v>
      </c>
      <c r="AI621" s="39"/>
      <c r="AJ621" s="39"/>
      <c r="AK621" s="39"/>
    </row>
    <row r="622" spans="1:37" ht="20.100000000000001" customHeight="1" x14ac:dyDescent="0.2">
      <c r="D622" s="50" t="s">
        <v>100</v>
      </c>
      <c r="F622" s="49">
        <v>128</v>
      </c>
      <c r="G622" s="49"/>
      <c r="H622" s="49"/>
      <c r="I622" s="49"/>
      <c r="J622" s="49">
        <v>1731</v>
      </c>
      <c r="K622" s="49">
        <v>36</v>
      </c>
      <c r="L622" s="49"/>
      <c r="M622" s="49">
        <v>1767</v>
      </c>
      <c r="N622" s="49"/>
      <c r="O622" s="49"/>
      <c r="P622" s="49"/>
      <c r="Q622" s="49">
        <v>464</v>
      </c>
      <c r="R622" s="49">
        <v>1250</v>
      </c>
      <c r="S622" s="49"/>
      <c r="T622" s="49">
        <v>1714</v>
      </c>
      <c r="U622" s="49"/>
      <c r="V622" s="49"/>
      <c r="W622" s="49"/>
      <c r="X622" s="49">
        <v>177</v>
      </c>
      <c r="Y622" s="49"/>
      <c r="Z622" s="49"/>
      <c r="AA622" s="49"/>
      <c r="AB622" s="49">
        <v>0</v>
      </c>
      <c r="AC622" s="49"/>
      <c r="AD622" s="49">
        <v>4</v>
      </c>
      <c r="AE622" s="49"/>
      <c r="AF622" s="49"/>
      <c r="AG622" s="49"/>
      <c r="AH622" s="49">
        <v>0</v>
      </c>
      <c r="AI622" s="39"/>
      <c r="AJ622" s="39"/>
      <c r="AK622" s="39"/>
    </row>
    <row r="623" spans="1:37" ht="20.100000000000001" customHeight="1" x14ac:dyDescent="0.2">
      <c r="D623" s="47" t="s">
        <v>115</v>
      </c>
      <c r="F623" s="48">
        <v>106</v>
      </c>
      <c r="G623" s="49"/>
      <c r="H623" s="49"/>
      <c r="I623" s="49"/>
      <c r="J623" s="48">
        <v>1746</v>
      </c>
      <c r="K623" s="48">
        <v>17</v>
      </c>
      <c r="L623" s="49"/>
      <c r="M623" s="48">
        <v>1763</v>
      </c>
      <c r="N623" s="49"/>
      <c r="O623" s="49"/>
      <c r="P623" s="49"/>
      <c r="Q623" s="48">
        <v>338</v>
      </c>
      <c r="R623" s="48">
        <v>1405</v>
      </c>
      <c r="S623" s="49"/>
      <c r="T623" s="48">
        <v>1743</v>
      </c>
      <c r="U623" s="49"/>
      <c r="V623" s="49"/>
      <c r="W623" s="49"/>
      <c r="X623" s="48">
        <v>124</v>
      </c>
      <c r="Y623" s="49"/>
      <c r="Z623" s="49"/>
      <c r="AA623" s="49"/>
      <c r="AB623" s="48">
        <v>0</v>
      </c>
      <c r="AC623" s="49"/>
      <c r="AD623" s="48">
        <v>2</v>
      </c>
      <c r="AE623" s="49"/>
      <c r="AF623" s="49"/>
      <c r="AG623" s="49"/>
      <c r="AH623" s="48">
        <v>0</v>
      </c>
      <c r="AI623" s="39"/>
      <c r="AJ623" s="39"/>
      <c r="AK623" s="39"/>
    </row>
    <row r="624" spans="1:37" ht="20.100000000000001" customHeight="1" x14ac:dyDescent="0.2">
      <c r="D624" s="50" t="s">
        <v>116</v>
      </c>
      <c r="F624" s="49">
        <v>193</v>
      </c>
      <c r="G624" s="49"/>
      <c r="H624" s="49"/>
      <c r="I624" s="49"/>
      <c r="J624" s="49">
        <v>1751</v>
      </c>
      <c r="K624" s="49">
        <v>26</v>
      </c>
      <c r="L624" s="49"/>
      <c r="M624" s="49">
        <v>1777</v>
      </c>
      <c r="N624" s="49"/>
      <c r="O624" s="49"/>
      <c r="P624" s="49"/>
      <c r="Q624" s="49">
        <v>304</v>
      </c>
      <c r="R624" s="49">
        <v>1384</v>
      </c>
      <c r="S624" s="49"/>
      <c r="T624" s="49">
        <v>1688</v>
      </c>
      <c r="U624" s="49"/>
      <c r="V624" s="49"/>
      <c r="W624" s="49"/>
      <c r="X624" s="49">
        <v>275</v>
      </c>
      <c r="Y624" s="49"/>
      <c r="Z624" s="49"/>
      <c r="AA624" s="49"/>
      <c r="AB624" s="49">
        <v>0</v>
      </c>
      <c r="AC624" s="49"/>
      <c r="AD624" s="49">
        <v>7</v>
      </c>
      <c r="AE624" s="49"/>
      <c r="AF624" s="49"/>
      <c r="AG624" s="49"/>
      <c r="AH624" s="49">
        <v>0</v>
      </c>
      <c r="AI624" s="39"/>
      <c r="AJ624" s="39"/>
      <c r="AK624" s="39"/>
    </row>
    <row r="625" spans="1:37" ht="20.100000000000001" customHeight="1" x14ac:dyDescent="0.2"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</row>
    <row r="626" spans="1:37" s="1" customFormat="1" ht="20.100000000000001" customHeight="1" x14ac:dyDescent="0.25">
      <c r="A626" s="3"/>
      <c r="B626" s="6"/>
      <c r="C626" s="51" t="s">
        <v>250</v>
      </c>
      <c r="D626" s="52"/>
      <c r="E626" s="5"/>
      <c r="F626" s="53">
        <v>1232</v>
      </c>
      <c r="G626" s="54"/>
      <c r="H626" s="54"/>
      <c r="I626" s="54"/>
      <c r="J626" s="53">
        <v>12195</v>
      </c>
      <c r="K626" s="53">
        <v>171</v>
      </c>
      <c r="L626" s="54"/>
      <c r="M626" s="53">
        <v>12366</v>
      </c>
      <c r="N626" s="54"/>
      <c r="O626" s="54"/>
      <c r="P626" s="54"/>
      <c r="Q626" s="53">
        <v>2449</v>
      </c>
      <c r="R626" s="53">
        <v>9543</v>
      </c>
      <c r="S626" s="54"/>
      <c r="T626" s="53">
        <v>11992</v>
      </c>
      <c r="U626" s="54"/>
      <c r="V626" s="54"/>
      <c r="W626" s="54"/>
      <c r="X626" s="53">
        <v>1577</v>
      </c>
      <c r="Y626" s="54"/>
      <c r="Z626" s="54"/>
      <c r="AA626" s="54"/>
      <c r="AB626" s="53">
        <v>0</v>
      </c>
      <c r="AC626" s="54"/>
      <c r="AD626" s="53">
        <v>29</v>
      </c>
      <c r="AE626" s="54"/>
      <c r="AF626" s="54"/>
      <c r="AG626" s="54"/>
      <c r="AH626" s="53">
        <v>0</v>
      </c>
      <c r="AI626" s="39"/>
      <c r="AJ626" s="39"/>
      <c r="AK626" s="39"/>
    </row>
    <row r="627" spans="1:37" ht="20.100000000000001" customHeight="1" x14ac:dyDescent="0.2">
      <c r="C627" s="61"/>
      <c r="D627" s="61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39"/>
      <c r="AJ627" s="39"/>
      <c r="AK627" s="39"/>
    </row>
    <row r="628" spans="1:37" s="1" customFormat="1" ht="20.100000000000001" customHeight="1" x14ac:dyDescent="0.25">
      <c r="A628" s="3"/>
      <c r="B628" s="57" t="s">
        <v>281</v>
      </c>
      <c r="C628" s="58"/>
      <c r="D628" s="58"/>
      <c r="E628" s="5"/>
      <c r="F628" s="59">
        <v>1242</v>
      </c>
      <c r="G628" s="54"/>
      <c r="H628" s="54"/>
      <c r="I628" s="54"/>
      <c r="J628" s="59">
        <v>12195</v>
      </c>
      <c r="K628" s="59">
        <v>171</v>
      </c>
      <c r="L628" s="54"/>
      <c r="M628" s="59">
        <v>12366</v>
      </c>
      <c r="N628" s="54"/>
      <c r="O628" s="54"/>
      <c r="P628" s="54"/>
      <c r="Q628" s="59">
        <v>2449</v>
      </c>
      <c r="R628" s="59">
        <v>9553</v>
      </c>
      <c r="S628" s="54"/>
      <c r="T628" s="59">
        <v>12002</v>
      </c>
      <c r="U628" s="54"/>
      <c r="V628" s="54"/>
      <c r="W628" s="54"/>
      <c r="X628" s="59">
        <v>1577</v>
      </c>
      <c r="Y628" s="54"/>
      <c r="Z628" s="54"/>
      <c r="AA628" s="54"/>
      <c r="AB628" s="59">
        <v>0</v>
      </c>
      <c r="AC628" s="54"/>
      <c r="AD628" s="59">
        <v>29</v>
      </c>
      <c r="AE628" s="54"/>
      <c r="AF628" s="54"/>
      <c r="AG628" s="54"/>
      <c r="AH628" s="59">
        <v>0</v>
      </c>
      <c r="AI628" s="39"/>
      <c r="AJ628" s="39"/>
      <c r="AK628" s="39"/>
    </row>
    <row r="629" spans="1:37" ht="20.100000000000001" customHeight="1" x14ac:dyDescent="0.2"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</row>
    <row r="630" spans="1:37" ht="20.100000000000001" customHeight="1" x14ac:dyDescent="0.2">
      <c r="B630" s="6" t="s">
        <v>282</v>
      </c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</row>
    <row r="631" spans="1:37" ht="20.100000000000001" customHeight="1" x14ac:dyDescent="0.2">
      <c r="C631" s="3" t="s">
        <v>154</v>
      </c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</row>
    <row r="632" spans="1:37" ht="20.100000000000001" customHeight="1" x14ac:dyDescent="0.2">
      <c r="D632" s="2" t="s">
        <v>96</v>
      </c>
      <c r="F632" s="39">
        <v>232</v>
      </c>
      <c r="G632" s="39"/>
      <c r="H632" s="39"/>
      <c r="I632" s="39"/>
      <c r="J632" s="39">
        <v>1122</v>
      </c>
      <c r="K632" s="39">
        <v>40</v>
      </c>
      <c r="L632" s="39"/>
      <c r="M632" s="39">
        <v>1162</v>
      </c>
      <c r="N632" s="39"/>
      <c r="O632" s="39"/>
      <c r="P632" s="39"/>
      <c r="Q632" s="39">
        <v>306</v>
      </c>
      <c r="R632" s="39">
        <v>827</v>
      </c>
      <c r="S632" s="39"/>
      <c r="T632" s="39">
        <v>1133</v>
      </c>
      <c r="U632" s="39"/>
      <c r="V632" s="39"/>
      <c r="W632" s="39"/>
      <c r="X632" s="39">
        <v>261</v>
      </c>
      <c r="Y632" s="39"/>
      <c r="Z632" s="39"/>
      <c r="AA632" s="39"/>
      <c r="AB632" s="39">
        <v>0</v>
      </c>
      <c r="AC632" s="39"/>
      <c r="AD632" s="39">
        <v>0</v>
      </c>
      <c r="AE632" s="39"/>
      <c r="AF632" s="39"/>
      <c r="AG632" s="39"/>
      <c r="AH632" s="39">
        <v>24</v>
      </c>
      <c r="AI632" s="39"/>
      <c r="AJ632" s="39"/>
      <c r="AK632" s="39"/>
    </row>
    <row r="633" spans="1:37" ht="19.5" customHeight="1" x14ac:dyDescent="0.2">
      <c r="D633" s="47" t="s">
        <v>97</v>
      </c>
      <c r="F633" s="48">
        <v>241</v>
      </c>
      <c r="G633" s="49"/>
      <c r="H633" s="49"/>
      <c r="I633" s="49"/>
      <c r="J633" s="48">
        <v>1127</v>
      </c>
      <c r="K633" s="48">
        <v>23</v>
      </c>
      <c r="L633" s="49"/>
      <c r="M633" s="48">
        <v>1150</v>
      </c>
      <c r="N633" s="49"/>
      <c r="O633" s="49"/>
      <c r="P633" s="49"/>
      <c r="Q633" s="48">
        <v>248</v>
      </c>
      <c r="R633" s="48">
        <v>918</v>
      </c>
      <c r="S633" s="49"/>
      <c r="T633" s="48">
        <v>1166</v>
      </c>
      <c r="U633" s="49"/>
      <c r="V633" s="49"/>
      <c r="W633" s="49"/>
      <c r="X633" s="48">
        <v>202</v>
      </c>
      <c r="Y633" s="49"/>
      <c r="Z633" s="49"/>
      <c r="AA633" s="49"/>
      <c r="AB633" s="48">
        <v>0</v>
      </c>
      <c r="AC633" s="49"/>
      <c r="AD633" s="48">
        <v>23</v>
      </c>
      <c r="AE633" s="49"/>
      <c r="AF633" s="49"/>
      <c r="AG633" s="49"/>
      <c r="AH633" s="48">
        <v>0</v>
      </c>
      <c r="AI633" s="39"/>
      <c r="AJ633" s="39"/>
      <c r="AK633" s="39"/>
    </row>
    <row r="634" spans="1:37" ht="20.100000000000001" customHeight="1" x14ac:dyDescent="0.2"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</row>
    <row r="635" spans="1:37" s="1" customFormat="1" ht="20.100000000000001" customHeight="1" x14ac:dyDescent="0.25">
      <c r="A635" s="3"/>
      <c r="B635" s="6"/>
      <c r="C635" s="51" t="s">
        <v>159</v>
      </c>
      <c r="D635" s="52"/>
      <c r="E635" s="5"/>
      <c r="F635" s="53">
        <v>473</v>
      </c>
      <c r="G635" s="54"/>
      <c r="H635" s="54"/>
      <c r="I635" s="54"/>
      <c r="J635" s="53">
        <v>2249</v>
      </c>
      <c r="K635" s="53">
        <v>63</v>
      </c>
      <c r="L635" s="54"/>
      <c r="M635" s="53">
        <v>2312</v>
      </c>
      <c r="N635" s="54"/>
      <c r="O635" s="54"/>
      <c r="P635" s="54"/>
      <c r="Q635" s="53">
        <v>554</v>
      </c>
      <c r="R635" s="53">
        <v>1745</v>
      </c>
      <c r="S635" s="54"/>
      <c r="T635" s="53">
        <v>2299</v>
      </c>
      <c r="U635" s="54"/>
      <c r="V635" s="54"/>
      <c r="W635" s="54"/>
      <c r="X635" s="53">
        <v>463</v>
      </c>
      <c r="Y635" s="54"/>
      <c r="Z635" s="54"/>
      <c r="AA635" s="54"/>
      <c r="AB635" s="53">
        <v>0</v>
      </c>
      <c r="AC635" s="54"/>
      <c r="AD635" s="53">
        <v>23</v>
      </c>
      <c r="AE635" s="54"/>
      <c r="AF635" s="54"/>
      <c r="AG635" s="54"/>
      <c r="AH635" s="53">
        <v>24</v>
      </c>
      <c r="AI635" s="39"/>
      <c r="AJ635" s="39"/>
      <c r="AK635" s="39"/>
    </row>
    <row r="636" spans="1:37" s="1" customFormat="1" ht="20.100000000000001" customHeight="1" x14ac:dyDescent="0.2">
      <c r="A636" s="3"/>
      <c r="B636" s="6"/>
      <c r="C636" s="3"/>
      <c r="D636" s="3"/>
      <c r="E636" s="5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39"/>
      <c r="AJ636" s="39"/>
      <c r="AK636" s="39"/>
    </row>
    <row r="637" spans="1:37" s="1" customFormat="1" ht="20.100000000000001" customHeight="1" x14ac:dyDescent="0.25">
      <c r="A637" s="3"/>
      <c r="B637" s="57" t="s">
        <v>283</v>
      </c>
      <c r="C637" s="58"/>
      <c r="D637" s="58"/>
      <c r="E637" s="5"/>
      <c r="F637" s="59">
        <v>473</v>
      </c>
      <c r="G637" s="54"/>
      <c r="H637" s="54"/>
      <c r="I637" s="54"/>
      <c r="J637" s="59">
        <v>2249</v>
      </c>
      <c r="K637" s="59">
        <v>63</v>
      </c>
      <c r="L637" s="54"/>
      <c r="M637" s="59">
        <v>2312</v>
      </c>
      <c r="N637" s="54"/>
      <c r="O637" s="54"/>
      <c r="P637" s="54"/>
      <c r="Q637" s="59">
        <v>554</v>
      </c>
      <c r="R637" s="59">
        <v>1745</v>
      </c>
      <c r="S637" s="54"/>
      <c r="T637" s="59">
        <v>2299</v>
      </c>
      <c r="U637" s="54"/>
      <c r="V637" s="54"/>
      <c r="W637" s="54"/>
      <c r="X637" s="59">
        <v>463</v>
      </c>
      <c r="Y637" s="54"/>
      <c r="Z637" s="54"/>
      <c r="AA637" s="54"/>
      <c r="AB637" s="59">
        <v>0</v>
      </c>
      <c r="AC637" s="54"/>
      <c r="AD637" s="59">
        <v>23</v>
      </c>
      <c r="AE637" s="54"/>
      <c r="AF637" s="54"/>
      <c r="AG637" s="54"/>
      <c r="AH637" s="59">
        <v>24</v>
      </c>
      <c r="AI637" s="39"/>
      <c r="AJ637" s="39"/>
      <c r="AK637" s="39"/>
    </row>
    <row r="638" spans="1:37" ht="20.100000000000001" customHeight="1" x14ac:dyDescent="0.2"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</row>
    <row r="639" spans="1:37" ht="20.100000000000001" customHeight="1" x14ac:dyDescent="0.2">
      <c r="B639" s="6" t="s">
        <v>284</v>
      </c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</row>
    <row r="640" spans="1:37" ht="20.100000000000001" customHeight="1" x14ac:dyDescent="0.2">
      <c r="C640" s="3" t="s">
        <v>0</v>
      </c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</row>
    <row r="641" spans="1:37" ht="20.100000000000001" customHeight="1" x14ac:dyDescent="0.2">
      <c r="D641" s="2" t="s">
        <v>122</v>
      </c>
      <c r="F641" s="39">
        <v>0</v>
      </c>
      <c r="G641" s="39"/>
      <c r="H641" s="39"/>
      <c r="I641" s="39"/>
      <c r="J641" s="39">
        <v>0</v>
      </c>
      <c r="K641" s="39">
        <v>0</v>
      </c>
      <c r="L641" s="39"/>
      <c r="M641" s="39">
        <v>0</v>
      </c>
      <c r="N641" s="39"/>
      <c r="O641" s="39"/>
      <c r="P641" s="39"/>
      <c r="Q641" s="39">
        <v>0</v>
      </c>
      <c r="R641" s="39">
        <v>0</v>
      </c>
      <c r="S641" s="39"/>
      <c r="T641" s="39">
        <v>0</v>
      </c>
      <c r="U641" s="39"/>
      <c r="V641" s="39"/>
      <c r="W641" s="39"/>
      <c r="X641" s="39">
        <v>0</v>
      </c>
      <c r="Y641" s="39"/>
      <c r="Z641" s="39"/>
      <c r="AA641" s="39"/>
      <c r="AB641" s="39">
        <v>0</v>
      </c>
      <c r="AC641" s="39"/>
      <c r="AD641" s="39">
        <v>0</v>
      </c>
      <c r="AE641" s="39"/>
      <c r="AF641" s="39"/>
      <c r="AG641" s="39"/>
      <c r="AH641" s="39">
        <v>0</v>
      </c>
      <c r="AI641" s="39"/>
      <c r="AJ641" s="39"/>
      <c r="AK641" s="39"/>
    </row>
    <row r="642" spans="1:37" ht="19.5" customHeight="1" x14ac:dyDescent="0.2">
      <c r="D642" s="47" t="s">
        <v>97</v>
      </c>
      <c r="F642" s="48">
        <v>0</v>
      </c>
      <c r="G642" s="49"/>
      <c r="H642" s="49"/>
      <c r="I642" s="49"/>
      <c r="J642" s="48">
        <v>0</v>
      </c>
      <c r="K642" s="48">
        <v>0</v>
      </c>
      <c r="L642" s="49"/>
      <c r="M642" s="48">
        <v>0</v>
      </c>
      <c r="N642" s="49"/>
      <c r="O642" s="49"/>
      <c r="P642" s="49"/>
      <c r="Q642" s="48">
        <v>0</v>
      </c>
      <c r="R642" s="48">
        <v>0</v>
      </c>
      <c r="S642" s="49"/>
      <c r="T642" s="48">
        <v>0</v>
      </c>
      <c r="U642" s="49"/>
      <c r="V642" s="49"/>
      <c r="W642" s="49"/>
      <c r="X642" s="48">
        <v>0</v>
      </c>
      <c r="Y642" s="49"/>
      <c r="Z642" s="49"/>
      <c r="AA642" s="49"/>
      <c r="AB642" s="48">
        <v>0</v>
      </c>
      <c r="AC642" s="49"/>
      <c r="AD642" s="48">
        <v>0</v>
      </c>
      <c r="AE642" s="49"/>
      <c r="AF642" s="49"/>
      <c r="AG642" s="49"/>
      <c r="AH642" s="48">
        <v>0</v>
      </c>
      <c r="AI642" s="39"/>
      <c r="AJ642" s="39"/>
      <c r="AK642" s="39"/>
    </row>
    <row r="643" spans="1:37" ht="20.100000000000001" customHeight="1" x14ac:dyDescent="0.2"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</row>
    <row r="644" spans="1:37" s="1" customFormat="1" ht="20.100000000000001" customHeight="1" x14ac:dyDescent="0.25">
      <c r="A644" s="3"/>
      <c r="B644" s="6"/>
      <c r="C644" s="51" t="s">
        <v>120</v>
      </c>
      <c r="D644" s="52"/>
      <c r="E644" s="5"/>
      <c r="F644" s="53">
        <v>0</v>
      </c>
      <c r="G644" s="54"/>
      <c r="H644" s="54"/>
      <c r="I644" s="54"/>
      <c r="J644" s="53">
        <v>0</v>
      </c>
      <c r="K644" s="53">
        <v>0</v>
      </c>
      <c r="L644" s="54"/>
      <c r="M644" s="53">
        <v>0</v>
      </c>
      <c r="N644" s="54"/>
      <c r="O644" s="54"/>
      <c r="P644" s="54"/>
      <c r="Q644" s="53">
        <v>0</v>
      </c>
      <c r="R644" s="53">
        <v>0</v>
      </c>
      <c r="S644" s="54"/>
      <c r="T644" s="53">
        <v>0</v>
      </c>
      <c r="U644" s="54"/>
      <c r="V644" s="54"/>
      <c r="W644" s="54"/>
      <c r="X644" s="53">
        <v>0</v>
      </c>
      <c r="Y644" s="54"/>
      <c r="Z644" s="54"/>
      <c r="AA644" s="54"/>
      <c r="AB644" s="53">
        <v>0</v>
      </c>
      <c r="AC644" s="54"/>
      <c r="AD644" s="53">
        <v>0</v>
      </c>
      <c r="AE644" s="54"/>
      <c r="AF644" s="54"/>
      <c r="AG644" s="54"/>
      <c r="AH644" s="53">
        <v>0</v>
      </c>
      <c r="AI644" s="39"/>
      <c r="AJ644" s="39"/>
      <c r="AK644" s="39"/>
    </row>
    <row r="645" spans="1:37" ht="20.100000000000001" customHeight="1" x14ac:dyDescent="0.2"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</row>
    <row r="646" spans="1:37" ht="20.100000000000001" customHeight="1" x14ac:dyDescent="0.2">
      <c r="C646" s="3" t="s">
        <v>95</v>
      </c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</row>
    <row r="647" spans="1:37" ht="20.100000000000001" customHeight="1" x14ac:dyDescent="0.2">
      <c r="D647" s="2" t="s">
        <v>96</v>
      </c>
      <c r="F647" s="39">
        <v>485</v>
      </c>
      <c r="G647" s="39"/>
      <c r="H647" s="39"/>
      <c r="I647" s="39"/>
      <c r="J647" s="39">
        <v>2850</v>
      </c>
      <c r="K647" s="39">
        <v>56</v>
      </c>
      <c r="L647" s="39"/>
      <c r="M647" s="39">
        <v>2906</v>
      </c>
      <c r="N647" s="39"/>
      <c r="O647" s="39"/>
      <c r="P647" s="39"/>
      <c r="Q647" s="39">
        <v>262</v>
      </c>
      <c r="R647" s="39">
        <v>2901</v>
      </c>
      <c r="S647" s="39"/>
      <c r="T647" s="39">
        <v>3163</v>
      </c>
      <c r="U647" s="39"/>
      <c r="V647" s="39"/>
      <c r="W647" s="39"/>
      <c r="X647" s="39">
        <v>228</v>
      </c>
      <c r="Y647" s="39"/>
      <c r="Z647" s="39"/>
      <c r="AA647" s="39"/>
      <c r="AB647" s="39">
        <v>0</v>
      </c>
      <c r="AC647" s="39"/>
      <c r="AD647" s="39">
        <v>0</v>
      </c>
      <c r="AE647" s="39"/>
      <c r="AF647" s="39"/>
      <c r="AG647" s="39"/>
      <c r="AH647" s="39">
        <v>0</v>
      </c>
      <c r="AI647" s="39"/>
      <c r="AJ647" s="39"/>
      <c r="AK647" s="39"/>
    </row>
    <row r="648" spans="1:37" ht="19.5" customHeight="1" x14ac:dyDescent="0.2">
      <c r="D648" s="47" t="s">
        <v>97</v>
      </c>
      <c r="F648" s="48">
        <v>447</v>
      </c>
      <c r="G648" s="49"/>
      <c r="H648" s="49"/>
      <c r="I648" s="49"/>
      <c r="J648" s="48">
        <v>2879</v>
      </c>
      <c r="K648" s="48">
        <v>52</v>
      </c>
      <c r="L648" s="49"/>
      <c r="M648" s="48">
        <v>2931</v>
      </c>
      <c r="N648" s="49"/>
      <c r="O648" s="49"/>
      <c r="P648" s="49"/>
      <c r="Q648" s="48">
        <v>470</v>
      </c>
      <c r="R648" s="48">
        <v>2678</v>
      </c>
      <c r="S648" s="49"/>
      <c r="T648" s="48">
        <v>3148</v>
      </c>
      <c r="U648" s="49"/>
      <c r="V648" s="49"/>
      <c r="W648" s="49"/>
      <c r="X648" s="48">
        <v>230</v>
      </c>
      <c r="Y648" s="49"/>
      <c r="Z648" s="49"/>
      <c r="AA648" s="49"/>
      <c r="AB648" s="48">
        <v>0</v>
      </c>
      <c r="AC648" s="49"/>
      <c r="AD648" s="48">
        <v>0</v>
      </c>
      <c r="AE648" s="49"/>
      <c r="AF648" s="49"/>
      <c r="AG648" s="49"/>
      <c r="AH648" s="48">
        <v>0</v>
      </c>
      <c r="AI648" s="39"/>
      <c r="AJ648" s="39"/>
      <c r="AK648" s="39"/>
    </row>
    <row r="649" spans="1:37" ht="20.100000000000001" customHeight="1" x14ac:dyDescent="0.2">
      <c r="D649" s="2" t="s">
        <v>113</v>
      </c>
      <c r="F649" s="39">
        <v>400</v>
      </c>
      <c r="G649" s="39"/>
      <c r="H649" s="39"/>
      <c r="I649" s="39"/>
      <c r="J649" s="39">
        <v>2904</v>
      </c>
      <c r="K649" s="39">
        <v>80</v>
      </c>
      <c r="L649" s="39"/>
      <c r="M649" s="39">
        <v>2984</v>
      </c>
      <c r="N649" s="39"/>
      <c r="O649" s="39"/>
      <c r="P649" s="39"/>
      <c r="Q649" s="39">
        <v>507</v>
      </c>
      <c r="R649" s="39">
        <v>2674</v>
      </c>
      <c r="S649" s="39"/>
      <c r="T649" s="39">
        <v>3181</v>
      </c>
      <c r="U649" s="39"/>
      <c r="V649" s="39"/>
      <c r="W649" s="39"/>
      <c r="X649" s="39">
        <v>203</v>
      </c>
      <c r="Y649" s="39"/>
      <c r="Z649" s="39"/>
      <c r="AA649" s="39"/>
      <c r="AB649" s="39">
        <v>0</v>
      </c>
      <c r="AC649" s="39"/>
      <c r="AD649" s="39">
        <v>0</v>
      </c>
      <c r="AE649" s="39"/>
      <c r="AF649" s="39"/>
      <c r="AG649" s="39"/>
      <c r="AH649" s="39">
        <v>0</v>
      </c>
      <c r="AI649" s="39"/>
      <c r="AJ649" s="39"/>
      <c r="AK649" s="39"/>
    </row>
    <row r="650" spans="1:37" ht="20.100000000000001" customHeight="1" x14ac:dyDescent="0.2"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</row>
    <row r="651" spans="1:37" s="1" customFormat="1" ht="20.100000000000001" customHeight="1" x14ac:dyDescent="0.25">
      <c r="A651" s="3"/>
      <c r="B651" s="6"/>
      <c r="C651" s="51" t="s">
        <v>112</v>
      </c>
      <c r="D651" s="52"/>
      <c r="E651" s="5"/>
      <c r="F651" s="53">
        <v>1332</v>
      </c>
      <c r="G651" s="54"/>
      <c r="H651" s="54"/>
      <c r="I651" s="54"/>
      <c r="J651" s="53">
        <v>8633</v>
      </c>
      <c r="K651" s="53">
        <v>188</v>
      </c>
      <c r="L651" s="54"/>
      <c r="M651" s="53">
        <v>8821</v>
      </c>
      <c r="N651" s="54"/>
      <c r="O651" s="54"/>
      <c r="P651" s="54"/>
      <c r="Q651" s="53">
        <v>1239</v>
      </c>
      <c r="R651" s="53">
        <v>8253</v>
      </c>
      <c r="S651" s="54"/>
      <c r="T651" s="53">
        <v>9492</v>
      </c>
      <c r="U651" s="54"/>
      <c r="V651" s="54"/>
      <c r="W651" s="54"/>
      <c r="X651" s="53">
        <v>661</v>
      </c>
      <c r="Y651" s="54"/>
      <c r="Z651" s="54"/>
      <c r="AA651" s="54"/>
      <c r="AB651" s="53">
        <v>0</v>
      </c>
      <c r="AC651" s="54"/>
      <c r="AD651" s="53">
        <v>0</v>
      </c>
      <c r="AE651" s="54"/>
      <c r="AF651" s="54"/>
      <c r="AG651" s="54"/>
      <c r="AH651" s="53">
        <v>0</v>
      </c>
      <c r="AI651" s="39"/>
      <c r="AJ651" s="39"/>
      <c r="AK651" s="39"/>
    </row>
    <row r="652" spans="1:37" ht="20.100000000000001" customHeight="1" x14ac:dyDescent="0.2"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</row>
    <row r="653" spans="1:37" ht="20.100000000000001" customHeight="1" x14ac:dyDescent="0.2">
      <c r="C653" s="3" t="s">
        <v>285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</row>
    <row r="654" spans="1:37" ht="20.100000000000001" customHeight="1" x14ac:dyDescent="0.2">
      <c r="D654" s="2" t="s">
        <v>96</v>
      </c>
      <c r="F654" s="39">
        <v>379</v>
      </c>
      <c r="G654" s="39"/>
      <c r="H654" s="39"/>
      <c r="I654" s="39"/>
      <c r="J654" s="39">
        <v>2493</v>
      </c>
      <c r="K654" s="39">
        <v>47</v>
      </c>
      <c r="L654" s="39"/>
      <c r="M654" s="39">
        <v>2540</v>
      </c>
      <c r="N654" s="39"/>
      <c r="O654" s="39"/>
      <c r="P654" s="39"/>
      <c r="Q654" s="39">
        <v>553</v>
      </c>
      <c r="R654" s="39">
        <v>1735</v>
      </c>
      <c r="S654" s="39"/>
      <c r="T654" s="39">
        <v>2288</v>
      </c>
      <c r="U654" s="39"/>
      <c r="V654" s="39"/>
      <c r="W654" s="39"/>
      <c r="X654" s="39">
        <v>626</v>
      </c>
      <c r="Y654" s="39"/>
      <c r="Z654" s="39"/>
      <c r="AA654" s="39"/>
      <c r="AB654" s="39">
        <v>0</v>
      </c>
      <c r="AC654" s="39"/>
      <c r="AD654" s="39">
        <v>5</v>
      </c>
      <c r="AE654" s="39"/>
      <c r="AF654" s="39"/>
      <c r="AG654" s="39"/>
      <c r="AH654" s="39">
        <v>0</v>
      </c>
      <c r="AI654" s="39"/>
      <c r="AJ654" s="39"/>
      <c r="AK654" s="39"/>
    </row>
    <row r="655" spans="1:37" ht="19.5" customHeight="1" x14ac:dyDescent="0.2">
      <c r="D655" s="47" t="s">
        <v>97</v>
      </c>
      <c r="F655" s="48">
        <v>470</v>
      </c>
      <c r="G655" s="49"/>
      <c r="H655" s="49"/>
      <c r="I655" s="49"/>
      <c r="J655" s="48">
        <v>2500</v>
      </c>
      <c r="K655" s="48">
        <v>57</v>
      </c>
      <c r="L655" s="49"/>
      <c r="M655" s="48">
        <v>2557</v>
      </c>
      <c r="N655" s="49"/>
      <c r="O655" s="49"/>
      <c r="P655" s="49"/>
      <c r="Q655" s="48">
        <v>410</v>
      </c>
      <c r="R655" s="48">
        <v>2103</v>
      </c>
      <c r="S655" s="49"/>
      <c r="T655" s="48">
        <v>2513</v>
      </c>
      <c r="U655" s="49"/>
      <c r="V655" s="49"/>
      <c r="W655" s="49"/>
      <c r="X655" s="48">
        <v>500</v>
      </c>
      <c r="Y655" s="49"/>
      <c r="Z655" s="49"/>
      <c r="AA655" s="49"/>
      <c r="AB655" s="48">
        <v>0</v>
      </c>
      <c r="AC655" s="49"/>
      <c r="AD655" s="48">
        <v>14</v>
      </c>
      <c r="AE655" s="49"/>
      <c r="AF655" s="49"/>
      <c r="AG655" s="49"/>
      <c r="AH655" s="48">
        <v>72</v>
      </c>
      <c r="AI655" s="39"/>
      <c r="AJ655" s="39"/>
      <c r="AK655" s="39"/>
    </row>
    <row r="656" spans="1:37" ht="20.100000000000001" customHeight="1" x14ac:dyDescent="0.2"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</row>
    <row r="657" spans="1:37" s="1" customFormat="1" ht="20.100000000000001" customHeight="1" x14ac:dyDescent="0.25">
      <c r="A657" s="3"/>
      <c r="B657" s="6"/>
      <c r="C657" s="51" t="s">
        <v>286</v>
      </c>
      <c r="D657" s="52"/>
      <c r="E657" s="5"/>
      <c r="F657" s="53">
        <v>849</v>
      </c>
      <c r="G657" s="54"/>
      <c r="H657" s="54"/>
      <c r="I657" s="54"/>
      <c r="J657" s="53">
        <v>4993</v>
      </c>
      <c r="K657" s="53">
        <v>104</v>
      </c>
      <c r="L657" s="54"/>
      <c r="M657" s="53">
        <v>5097</v>
      </c>
      <c r="N657" s="54"/>
      <c r="O657" s="54"/>
      <c r="P657" s="54"/>
      <c r="Q657" s="53">
        <v>963</v>
      </c>
      <c r="R657" s="53">
        <v>3838</v>
      </c>
      <c r="S657" s="54"/>
      <c r="T657" s="53">
        <v>4801</v>
      </c>
      <c r="U657" s="54"/>
      <c r="V657" s="54"/>
      <c r="W657" s="54"/>
      <c r="X657" s="53">
        <v>1126</v>
      </c>
      <c r="Y657" s="54"/>
      <c r="Z657" s="54"/>
      <c r="AA657" s="54"/>
      <c r="AB657" s="53">
        <v>0</v>
      </c>
      <c r="AC657" s="54"/>
      <c r="AD657" s="53">
        <v>19</v>
      </c>
      <c r="AE657" s="54"/>
      <c r="AF657" s="54"/>
      <c r="AG657" s="54"/>
      <c r="AH657" s="53">
        <v>72</v>
      </c>
      <c r="AI657" s="39"/>
      <c r="AJ657" s="39"/>
      <c r="AK657" s="39"/>
    </row>
    <row r="658" spans="1:37" ht="20.100000000000001" customHeight="1" x14ac:dyDescent="0.2"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39"/>
      <c r="AJ658" s="39"/>
      <c r="AK658" s="39"/>
    </row>
    <row r="659" spans="1:37" s="1" customFormat="1" ht="20.100000000000001" customHeight="1" x14ac:dyDescent="0.25">
      <c r="A659" s="3"/>
      <c r="B659" s="57" t="s">
        <v>287</v>
      </c>
      <c r="C659" s="58"/>
      <c r="D659" s="58"/>
      <c r="E659" s="5"/>
      <c r="F659" s="59">
        <v>2181</v>
      </c>
      <c r="G659" s="54"/>
      <c r="H659" s="54"/>
      <c r="I659" s="54"/>
      <c r="J659" s="59">
        <v>13626</v>
      </c>
      <c r="K659" s="59">
        <v>292</v>
      </c>
      <c r="L659" s="54"/>
      <c r="M659" s="59">
        <v>13918</v>
      </c>
      <c r="N659" s="54"/>
      <c r="O659" s="54"/>
      <c r="P659" s="54"/>
      <c r="Q659" s="59">
        <v>2202</v>
      </c>
      <c r="R659" s="59">
        <v>12091</v>
      </c>
      <c r="S659" s="54"/>
      <c r="T659" s="59">
        <v>14293</v>
      </c>
      <c r="U659" s="54"/>
      <c r="V659" s="54"/>
      <c r="W659" s="54"/>
      <c r="X659" s="59">
        <v>1787</v>
      </c>
      <c r="Y659" s="54"/>
      <c r="Z659" s="54"/>
      <c r="AA659" s="54"/>
      <c r="AB659" s="59">
        <v>0</v>
      </c>
      <c r="AC659" s="54"/>
      <c r="AD659" s="59">
        <v>19</v>
      </c>
      <c r="AE659" s="54"/>
      <c r="AF659" s="54"/>
      <c r="AG659" s="54"/>
      <c r="AH659" s="59">
        <v>72</v>
      </c>
      <c r="AI659" s="39"/>
      <c r="AJ659" s="39"/>
      <c r="AK659" s="39"/>
    </row>
    <row r="660" spans="1:37" ht="20.100000000000001" customHeight="1" x14ac:dyDescent="0.2"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</row>
    <row r="661" spans="1:37" ht="20.100000000000001" customHeight="1" x14ac:dyDescent="0.2">
      <c r="B661" s="6" t="s">
        <v>288</v>
      </c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</row>
    <row r="662" spans="1:37" ht="20.100000000000001" customHeight="1" x14ac:dyDescent="0.2">
      <c r="C662" s="3" t="s">
        <v>154</v>
      </c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</row>
    <row r="663" spans="1:37" ht="20.100000000000001" customHeight="1" x14ac:dyDescent="0.2">
      <c r="B663" s="5"/>
      <c r="D663" s="2" t="s">
        <v>96</v>
      </c>
      <c r="F663" s="39">
        <v>248</v>
      </c>
      <c r="G663" s="39"/>
      <c r="H663" s="39"/>
      <c r="I663" s="39"/>
      <c r="J663" s="39">
        <v>1687</v>
      </c>
      <c r="K663" s="39">
        <v>40</v>
      </c>
      <c r="L663" s="39"/>
      <c r="M663" s="39">
        <v>1727</v>
      </c>
      <c r="N663" s="39"/>
      <c r="O663" s="39"/>
      <c r="P663" s="39"/>
      <c r="Q663" s="39">
        <v>519</v>
      </c>
      <c r="R663" s="39">
        <v>1156</v>
      </c>
      <c r="S663" s="39"/>
      <c r="T663" s="39">
        <v>1675</v>
      </c>
      <c r="U663" s="39"/>
      <c r="V663" s="39"/>
      <c r="W663" s="39"/>
      <c r="X663" s="39">
        <v>300</v>
      </c>
      <c r="Y663" s="39"/>
      <c r="Z663" s="39"/>
      <c r="AA663" s="39"/>
      <c r="AB663" s="39">
        <v>0</v>
      </c>
      <c r="AC663" s="39"/>
      <c r="AD663" s="39">
        <v>0</v>
      </c>
      <c r="AE663" s="39"/>
      <c r="AF663" s="39"/>
      <c r="AG663" s="39"/>
      <c r="AH663" s="39">
        <v>0</v>
      </c>
      <c r="AI663" s="39"/>
      <c r="AJ663" s="39"/>
      <c r="AK663" s="39"/>
    </row>
    <row r="664" spans="1:37" ht="19.5" customHeight="1" x14ac:dyDescent="0.2">
      <c r="D664" s="47" t="s">
        <v>97</v>
      </c>
      <c r="F664" s="48">
        <v>249</v>
      </c>
      <c r="G664" s="49"/>
      <c r="H664" s="49"/>
      <c r="I664" s="49"/>
      <c r="J664" s="48">
        <v>1633</v>
      </c>
      <c r="K664" s="48">
        <v>28</v>
      </c>
      <c r="L664" s="49"/>
      <c r="M664" s="48">
        <v>1661</v>
      </c>
      <c r="N664" s="49"/>
      <c r="O664" s="49"/>
      <c r="P664" s="49"/>
      <c r="Q664" s="48">
        <v>355</v>
      </c>
      <c r="R664" s="48">
        <v>1312</v>
      </c>
      <c r="S664" s="49"/>
      <c r="T664" s="48">
        <v>1667</v>
      </c>
      <c r="U664" s="49"/>
      <c r="V664" s="49"/>
      <c r="W664" s="49"/>
      <c r="X664" s="48">
        <v>242</v>
      </c>
      <c r="Y664" s="49"/>
      <c r="Z664" s="49"/>
      <c r="AA664" s="49"/>
      <c r="AB664" s="48">
        <v>0</v>
      </c>
      <c r="AC664" s="49"/>
      <c r="AD664" s="48">
        <v>1</v>
      </c>
      <c r="AE664" s="49"/>
      <c r="AF664" s="49"/>
      <c r="AG664" s="49"/>
      <c r="AH664" s="48">
        <v>0</v>
      </c>
      <c r="AI664" s="39"/>
      <c r="AJ664" s="39"/>
      <c r="AK664" s="39"/>
    </row>
    <row r="665" spans="1:37" ht="20.100000000000001" customHeight="1" x14ac:dyDescent="0.2">
      <c r="D665" s="2" t="s">
        <v>113</v>
      </c>
      <c r="F665" s="39">
        <v>297</v>
      </c>
      <c r="G665" s="39"/>
      <c r="H665" s="39"/>
      <c r="I665" s="39"/>
      <c r="J665" s="39">
        <v>1649</v>
      </c>
      <c r="K665" s="39">
        <v>41</v>
      </c>
      <c r="L665" s="39"/>
      <c r="M665" s="39">
        <v>1690</v>
      </c>
      <c r="N665" s="39"/>
      <c r="O665" s="39"/>
      <c r="P665" s="39"/>
      <c r="Q665" s="39">
        <v>259</v>
      </c>
      <c r="R665" s="39">
        <v>1387</v>
      </c>
      <c r="S665" s="39"/>
      <c r="T665" s="39">
        <v>1646</v>
      </c>
      <c r="U665" s="39"/>
      <c r="V665" s="39"/>
      <c r="W665" s="39"/>
      <c r="X665" s="39">
        <v>337</v>
      </c>
      <c r="Y665" s="39"/>
      <c r="Z665" s="39"/>
      <c r="AA665" s="39"/>
      <c r="AB665" s="39">
        <v>0</v>
      </c>
      <c r="AC665" s="39"/>
      <c r="AD665" s="39">
        <v>4</v>
      </c>
      <c r="AE665" s="39"/>
      <c r="AF665" s="39"/>
      <c r="AG665" s="39"/>
      <c r="AH665" s="39">
        <v>0</v>
      </c>
      <c r="AI665" s="39"/>
      <c r="AJ665" s="39"/>
      <c r="AK665" s="39"/>
    </row>
    <row r="666" spans="1:37" ht="20.100000000000001" customHeight="1" x14ac:dyDescent="0.2"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</row>
    <row r="667" spans="1:37" s="1" customFormat="1" ht="20.100000000000001" customHeight="1" x14ac:dyDescent="0.25">
      <c r="A667" s="3"/>
      <c r="B667" s="6"/>
      <c r="C667" s="51" t="s">
        <v>159</v>
      </c>
      <c r="D667" s="52"/>
      <c r="E667" s="5"/>
      <c r="F667" s="53">
        <v>794</v>
      </c>
      <c r="G667" s="54"/>
      <c r="H667" s="54"/>
      <c r="I667" s="54"/>
      <c r="J667" s="53">
        <v>4969</v>
      </c>
      <c r="K667" s="53">
        <v>109</v>
      </c>
      <c r="L667" s="54"/>
      <c r="M667" s="53">
        <v>5078</v>
      </c>
      <c r="N667" s="54"/>
      <c r="O667" s="54"/>
      <c r="P667" s="54"/>
      <c r="Q667" s="53">
        <v>1133</v>
      </c>
      <c r="R667" s="53">
        <v>3855</v>
      </c>
      <c r="S667" s="54"/>
      <c r="T667" s="53">
        <v>4988</v>
      </c>
      <c r="U667" s="54"/>
      <c r="V667" s="54"/>
      <c r="W667" s="54"/>
      <c r="X667" s="53">
        <v>879</v>
      </c>
      <c r="Y667" s="54"/>
      <c r="Z667" s="54"/>
      <c r="AA667" s="54"/>
      <c r="AB667" s="53">
        <v>0</v>
      </c>
      <c r="AC667" s="54"/>
      <c r="AD667" s="53">
        <v>5</v>
      </c>
      <c r="AE667" s="54"/>
      <c r="AF667" s="54"/>
      <c r="AG667" s="54"/>
      <c r="AH667" s="53">
        <v>0</v>
      </c>
      <c r="AI667" s="39"/>
      <c r="AJ667" s="39"/>
      <c r="AK667" s="39"/>
    </row>
    <row r="668" spans="1:37" s="1" customFormat="1" ht="20.100000000000001" customHeight="1" x14ac:dyDescent="0.2">
      <c r="A668" s="3"/>
      <c r="B668" s="6"/>
      <c r="C668" s="3"/>
      <c r="D668" s="3"/>
      <c r="E668" s="5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39"/>
      <c r="AJ668" s="39"/>
      <c r="AK668" s="39"/>
    </row>
    <row r="669" spans="1:37" s="1" customFormat="1" ht="20.100000000000001" customHeight="1" x14ac:dyDescent="0.25">
      <c r="A669" s="3"/>
      <c r="B669" s="57" t="s">
        <v>289</v>
      </c>
      <c r="C669" s="58"/>
      <c r="D669" s="58"/>
      <c r="E669" s="5"/>
      <c r="F669" s="59">
        <v>794</v>
      </c>
      <c r="G669" s="54"/>
      <c r="H669" s="54"/>
      <c r="I669" s="54"/>
      <c r="J669" s="59">
        <v>4969</v>
      </c>
      <c r="K669" s="59">
        <v>109</v>
      </c>
      <c r="L669" s="54"/>
      <c r="M669" s="59">
        <v>5078</v>
      </c>
      <c r="N669" s="54"/>
      <c r="O669" s="54"/>
      <c r="P669" s="54"/>
      <c r="Q669" s="59">
        <v>1133</v>
      </c>
      <c r="R669" s="59">
        <v>3855</v>
      </c>
      <c r="S669" s="54"/>
      <c r="T669" s="59">
        <v>4988</v>
      </c>
      <c r="U669" s="54"/>
      <c r="V669" s="54"/>
      <c r="W669" s="54"/>
      <c r="X669" s="59">
        <v>879</v>
      </c>
      <c r="Y669" s="54"/>
      <c r="Z669" s="54"/>
      <c r="AA669" s="54"/>
      <c r="AB669" s="59">
        <v>0</v>
      </c>
      <c r="AC669" s="54"/>
      <c r="AD669" s="59">
        <v>5</v>
      </c>
      <c r="AE669" s="54"/>
      <c r="AF669" s="54"/>
      <c r="AG669" s="54"/>
      <c r="AH669" s="59">
        <v>0</v>
      </c>
      <c r="AI669" s="39"/>
      <c r="AJ669" s="39"/>
      <c r="AK669" s="39"/>
    </row>
    <row r="670" spans="1:37" ht="20.100000000000001" customHeight="1" x14ac:dyDescent="0.2"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</row>
    <row r="671" spans="1:37" ht="20.100000000000001" customHeight="1" x14ac:dyDescent="0.2">
      <c r="B671" s="6" t="s">
        <v>290</v>
      </c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</row>
    <row r="672" spans="1:37" ht="20.100000000000001" customHeight="1" x14ac:dyDescent="0.2">
      <c r="C672" s="3" t="s">
        <v>154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</row>
    <row r="673" spans="1:37" ht="20.100000000000001" customHeight="1" x14ac:dyDescent="0.2">
      <c r="B673" s="5"/>
      <c r="D673" s="2" t="s">
        <v>96</v>
      </c>
      <c r="F673" s="39">
        <v>237</v>
      </c>
      <c r="G673" s="39"/>
      <c r="H673" s="39"/>
      <c r="I673" s="39"/>
      <c r="J673" s="39">
        <v>1583</v>
      </c>
      <c r="K673" s="39">
        <v>56</v>
      </c>
      <c r="L673" s="39"/>
      <c r="M673" s="39">
        <v>1639</v>
      </c>
      <c r="N673" s="39"/>
      <c r="O673" s="39"/>
      <c r="P673" s="39"/>
      <c r="Q673" s="39">
        <v>319</v>
      </c>
      <c r="R673" s="39">
        <v>1171</v>
      </c>
      <c r="S673" s="39"/>
      <c r="T673" s="39">
        <v>1490</v>
      </c>
      <c r="U673" s="39"/>
      <c r="V673" s="39"/>
      <c r="W673" s="39"/>
      <c r="X673" s="39">
        <v>321</v>
      </c>
      <c r="Y673" s="39"/>
      <c r="Z673" s="39"/>
      <c r="AA673" s="39"/>
      <c r="AB673" s="39">
        <v>0</v>
      </c>
      <c r="AC673" s="39"/>
      <c r="AD673" s="39">
        <v>65</v>
      </c>
      <c r="AE673" s="39"/>
      <c r="AF673" s="39"/>
      <c r="AG673" s="39"/>
      <c r="AH673" s="39">
        <v>0</v>
      </c>
      <c r="AI673" s="39"/>
      <c r="AJ673" s="39"/>
      <c r="AK673" s="39"/>
    </row>
    <row r="674" spans="1:37" ht="19.5" customHeight="1" x14ac:dyDescent="0.2">
      <c r="D674" s="47" t="s">
        <v>97</v>
      </c>
      <c r="F674" s="48">
        <v>350</v>
      </c>
      <c r="G674" s="49"/>
      <c r="H674" s="49"/>
      <c r="I674" s="49"/>
      <c r="J674" s="48">
        <v>1565</v>
      </c>
      <c r="K674" s="48">
        <v>29</v>
      </c>
      <c r="L674" s="49"/>
      <c r="M674" s="48">
        <v>1594</v>
      </c>
      <c r="N674" s="49"/>
      <c r="O674" s="49"/>
      <c r="P674" s="49"/>
      <c r="Q674" s="48">
        <v>433</v>
      </c>
      <c r="R674" s="48">
        <v>1113</v>
      </c>
      <c r="S674" s="49"/>
      <c r="T674" s="48">
        <v>1546</v>
      </c>
      <c r="U674" s="49"/>
      <c r="V674" s="49"/>
      <c r="W674" s="49"/>
      <c r="X674" s="48">
        <v>349</v>
      </c>
      <c r="Y674" s="49"/>
      <c r="Z674" s="49"/>
      <c r="AA674" s="49"/>
      <c r="AB674" s="48">
        <v>0</v>
      </c>
      <c r="AC674" s="49"/>
      <c r="AD674" s="48">
        <v>49</v>
      </c>
      <c r="AE674" s="49"/>
      <c r="AF674" s="49"/>
      <c r="AG674" s="49"/>
      <c r="AH674" s="48">
        <v>0</v>
      </c>
      <c r="AI674" s="39"/>
      <c r="AJ674" s="39"/>
      <c r="AK674" s="39"/>
    </row>
    <row r="675" spans="1:37" ht="20.100000000000001" customHeight="1" x14ac:dyDescent="0.2">
      <c r="D675" s="2" t="s">
        <v>98</v>
      </c>
      <c r="F675" s="39">
        <v>256</v>
      </c>
      <c r="G675" s="39"/>
      <c r="H675" s="39"/>
      <c r="I675" s="39"/>
      <c r="J675" s="39">
        <v>1547</v>
      </c>
      <c r="K675" s="39">
        <v>65</v>
      </c>
      <c r="L675" s="39"/>
      <c r="M675" s="39">
        <v>1612</v>
      </c>
      <c r="N675" s="39"/>
      <c r="O675" s="39"/>
      <c r="P675" s="39"/>
      <c r="Q675" s="39">
        <v>468</v>
      </c>
      <c r="R675" s="39">
        <v>996</v>
      </c>
      <c r="S675" s="39"/>
      <c r="T675" s="39">
        <v>1464</v>
      </c>
      <c r="U675" s="39"/>
      <c r="V675" s="39"/>
      <c r="W675" s="39"/>
      <c r="X675" s="39">
        <v>337</v>
      </c>
      <c r="Y675" s="39"/>
      <c r="Z675" s="39"/>
      <c r="AA675" s="39"/>
      <c r="AB675" s="39">
        <v>0</v>
      </c>
      <c r="AC675" s="39"/>
      <c r="AD675" s="39">
        <v>67</v>
      </c>
      <c r="AE675" s="39"/>
      <c r="AF675" s="39"/>
      <c r="AG675" s="39"/>
      <c r="AH675" s="39">
        <v>0</v>
      </c>
      <c r="AI675" s="39"/>
      <c r="AJ675" s="39"/>
      <c r="AK675" s="39"/>
    </row>
    <row r="676" spans="1:37" ht="20.100000000000001" customHeight="1" x14ac:dyDescent="0.2"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</row>
    <row r="677" spans="1:37" s="1" customFormat="1" ht="20.100000000000001" customHeight="1" x14ac:dyDescent="0.25">
      <c r="A677" s="3"/>
      <c r="B677" s="6"/>
      <c r="C677" s="51" t="s">
        <v>159</v>
      </c>
      <c r="D677" s="52"/>
      <c r="E677" s="5"/>
      <c r="F677" s="53">
        <v>843</v>
      </c>
      <c r="G677" s="54"/>
      <c r="H677" s="54"/>
      <c r="I677" s="54"/>
      <c r="J677" s="53">
        <v>4695</v>
      </c>
      <c r="K677" s="53">
        <v>150</v>
      </c>
      <c r="L677" s="54"/>
      <c r="M677" s="53">
        <v>4845</v>
      </c>
      <c r="N677" s="54"/>
      <c r="O677" s="54"/>
      <c r="P677" s="54"/>
      <c r="Q677" s="53">
        <v>1220</v>
      </c>
      <c r="R677" s="53">
        <v>3280</v>
      </c>
      <c r="S677" s="54"/>
      <c r="T677" s="53">
        <v>4500</v>
      </c>
      <c r="U677" s="54"/>
      <c r="V677" s="54"/>
      <c r="W677" s="54"/>
      <c r="X677" s="53">
        <v>1007</v>
      </c>
      <c r="Y677" s="54"/>
      <c r="Z677" s="54"/>
      <c r="AA677" s="54"/>
      <c r="AB677" s="53">
        <v>0</v>
      </c>
      <c r="AC677" s="54"/>
      <c r="AD677" s="53">
        <v>181</v>
      </c>
      <c r="AE677" s="54"/>
      <c r="AF677" s="54"/>
      <c r="AG677" s="54"/>
      <c r="AH677" s="53">
        <v>0</v>
      </c>
      <c r="AI677" s="39"/>
      <c r="AJ677" s="39"/>
      <c r="AK677" s="39"/>
    </row>
    <row r="678" spans="1:37" s="1" customFormat="1" ht="20.100000000000001" customHeight="1" x14ac:dyDescent="0.2">
      <c r="A678" s="3"/>
      <c r="B678" s="6"/>
      <c r="C678" s="3"/>
      <c r="D678" s="3"/>
      <c r="E678" s="5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39"/>
      <c r="AJ678" s="39"/>
      <c r="AK678" s="39"/>
    </row>
    <row r="679" spans="1:37" s="1" customFormat="1" ht="20.100000000000001" customHeight="1" x14ac:dyDescent="0.25">
      <c r="A679" s="3"/>
      <c r="B679" s="57" t="s">
        <v>291</v>
      </c>
      <c r="C679" s="58"/>
      <c r="D679" s="58"/>
      <c r="E679" s="5"/>
      <c r="F679" s="59">
        <v>843</v>
      </c>
      <c r="G679" s="54"/>
      <c r="H679" s="54"/>
      <c r="I679" s="54"/>
      <c r="J679" s="59">
        <v>4695</v>
      </c>
      <c r="K679" s="59">
        <v>150</v>
      </c>
      <c r="L679" s="54"/>
      <c r="M679" s="59">
        <v>4845</v>
      </c>
      <c r="N679" s="54"/>
      <c r="O679" s="54"/>
      <c r="P679" s="54"/>
      <c r="Q679" s="59">
        <v>1220</v>
      </c>
      <c r="R679" s="59">
        <v>3280</v>
      </c>
      <c r="S679" s="54"/>
      <c r="T679" s="59">
        <v>4500</v>
      </c>
      <c r="U679" s="54"/>
      <c r="V679" s="54"/>
      <c r="W679" s="54"/>
      <c r="X679" s="59">
        <v>1007</v>
      </c>
      <c r="Y679" s="54"/>
      <c r="Z679" s="54"/>
      <c r="AA679" s="54"/>
      <c r="AB679" s="59">
        <v>0</v>
      </c>
      <c r="AC679" s="54"/>
      <c r="AD679" s="59">
        <v>181</v>
      </c>
      <c r="AE679" s="54"/>
      <c r="AF679" s="54"/>
      <c r="AG679" s="54"/>
      <c r="AH679" s="59">
        <v>0</v>
      </c>
      <c r="AI679" s="39"/>
      <c r="AJ679" s="39"/>
      <c r="AK679" s="39"/>
    </row>
    <row r="680" spans="1:37" ht="20.100000000000001" customHeight="1" x14ac:dyDescent="0.2"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</row>
    <row r="681" spans="1:37" ht="20.100000000000001" customHeight="1" x14ac:dyDescent="0.2">
      <c r="B681" s="6" t="s">
        <v>292</v>
      </c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</row>
    <row r="682" spans="1:37" ht="20.100000000000001" customHeight="1" x14ac:dyDescent="0.2">
      <c r="C682" s="3" t="s">
        <v>130</v>
      </c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</row>
    <row r="683" spans="1:37" ht="20.100000000000001" customHeight="1" x14ac:dyDescent="0.2">
      <c r="D683" s="2" t="s">
        <v>135</v>
      </c>
      <c r="F683" s="39">
        <v>0</v>
      </c>
      <c r="G683" s="39"/>
      <c r="H683" s="39"/>
      <c r="I683" s="39"/>
      <c r="J683" s="39">
        <v>0</v>
      </c>
      <c r="K683" s="39">
        <v>0</v>
      </c>
      <c r="L683" s="39"/>
      <c r="M683" s="39">
        <v>0</v>
      </c>
      <c r="N683" s="39"/>
      <c r="O683" s="39"/>
      <c r="P683" s="39"/>
      <c r="Q683" s="39">
        <v>0</v>
      </c>
      <c r="R683" s="39">
        <v>0</v>
      </c>
      <c r="S683" s="39"/>
      <c r="T683" s="39">
        <v>0</v>
      </c>
      <c r="U683" s="39"/>
      <c r="V683" s="39"/>
      <c r="W683" s="39"/>
      <c r="X683" s="39">
        <v>0</v>
      </c>
      <c r="Y683" s="39"/>
      <c r="Z683" s="39"/>
      <c r="AA683" s="39"/>
      <c r="AB683" s="39">
        <v>0</v>
      </c>
      <c r="AC683" s="39"/>
      <c r="AD683" s="39">
        <v>0</v>
      </c>
      <c r="AE683" s="39"/>
      <c r="AF683" s="39"/>
      <c r="AG683" s="39"/>
      <c r="AH683" s="39">
        <v>0</v>
      </c>
      <c r="AI683" s="39"/>
      <c r="AJ683" s="39"/>
      <c r="AK683" s="39"/>
    </row>
    <row r="684" spans="1:37" ht="20.100000000000001" customHeight="1" x14ac:dyDescent="0.2"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</row>
    <row r="685" spans="1:37" s="1" customFormat="1" ht="20.100000000000001" customHeight="1" x14ac:dyDescent="0.25">
      <c r="A685" s="3"/>
      <c r="B685" s="6"/>
      <c r="C685" s="51" t="s">
        <v>133</v>
      </c>
      <c r="D685" s="52"/>
      <c r="E685" s="5"/>
      <c r="F685" s="53">
        <v>0</v>
      </c>
      <c r="G685" s="54"/>
      <c r="H685" s="54"/>
      <c r="I685" s="54"/>
      <c r="J685" s="53">
        <v>0</v>
      </c>
      <c r="K685" s="53">
        <v>0</v>
      </c>
      <c r="L685" s="54"/>
      <c r="M685" s="53">
        <v>0</v>
      </c>
      <c r="N685" s="54"/>
      <c r="O685" s="54"/>
      <c r="P685" s="54"/>
      <c r="Q685" s="53">
        <v>0</v>
      </c>
      <c r="R685" s="53">
        <v>0</v>
      </c>
      <c r="S685" s="54"/>
      <c r="T685" s="53">
        <v>0</v>
      </c>
      <c r="U685" s="54"/>
      <c r="V685" s="54"/>
      <c r="W685" s="54"/>
      <c r="X685" s="53">
        <v>0</v>
      </c>
      <c r="Y685" s="54"/>
      <c r="Z685" s="54"/>
      <c r="AA685" s="54"/>
      <c r="AB685" s="53">
        <v>0</v>
      </c>
      <c r="AC685" s="54"/>
      <c r="AD685" s="53">
        <v>0</v>
      </c>
      <c r="AE685" s="54"/>
      <c r="AF685" s="54"/>
      <c r="AG685" s="54"/>
      <c r="AH685" s="53">
        <v>0</v>
      </c>
      <c r="AI685" s="39"/>
      <c r="AJ685" s="39"/>
      <c r="AK685" s="39"/>
    </row>
    <row r="686" spans="1:37" ht="20.100000000000001" customHeight="1" x14ac:dyDescent="0.2"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</row>
    <row r="687" spans="1:37" ht="20.100000000000001" customHeight="1" x14ac:dyDescent="0.2">
      <c r="C687" s="3" t="s">
        <v>154</v>
      </c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</row>
    <row r="688" spans="1:37" ht="20.100000000000001" customHeight="1" x14ac:dyDescent="0.2">
      <c r="D688" s="2" t="s">
        <v>122</v>
      </c>
      <c r="F688" s="39">
        <v>227</v>
      </c>
      <c r="G688" s="39"/>
      <c r="H688" s="39"/>
      <c r="I688" s="39"/>
      <c r="J688" s="39">
        <v>881</v>
      </c>
      <c r="K688" s="39">
        <v>26</v>
      </c>
      <c r="L688" s="39"/>
      <c r="M688" s="39">
        <v>907</v>
      </c>
      <c r="N688" s="39"/>
      <c r="O688" s="39"/>
      <c r="P688" s="39"/>
      <c r="Q688" s="39">
        <v>183</v>
      </c>
      <c r="R688" s="39">
        <v>732</v>
      </c>
      <c r="S688" s="39"/>
      <c r="T688" s="39">
        <v>915</v>
      </c>
      <c r="U688" s="39"/>
      <c r="V688" s="39"/>
      <c r="W688" s="39"/>
      <c r="X688" s="39">
        <v>219</v>
      </c>
      <c r="Y688" s="39"/>
      <c r="Z688" s="39"/>
      <c r="AA688" s="39"/>
      <c r="AB688" s="39">
        <v>0</v>
      </c>
      <c r="AC688" s="39"/>
      <c r="AD688" s="39">
        <v>0</v>
      </c>
      <c r="AE688" s="39"/>
      <c r="AF688" s="39"/>
      <c r="AG688" s="39"/>
      <c r="AH688" s="39">
        <v>0</v>
      </c>
      <c r="AI688" s="39"/>
      <c r="AJ688" s="39"/>
      <c r="AK688" s="39"/>
    </row>
    <row r="689" spans="1:37" ht="19.5" customHeight="1" x14ac:dyDescent="0.2">
      <c r="D689" s="47" t="s">
        <v>135</v>
      </c>
      <c r="F689" s="48">
        <v>236</v>
      </c>
      <c r="G689" s="49"/>
      <c r="H689" s="49"/>
      <c r="I689" s="49"/>
      <c r="J689" s="48">
        <v>1915</v>
      </c>
      <c r="K689" s="48">
        <v>44</v>
      </c>
      <c r="L689" s="49"/>
      <c r="M689" s="48">
        <v>1959</v>
      </c>
      <c r="N689" s="49"/>
      <c r="O689" s="49"/>
      <c r="P689" s="49"/>
      <c r="Q689" s="48">
        <v>755</v>
      </c>
      <c r="R689" s="48">
        <v>1138</v>
      </c>
      <c r="S689" s="49"/>
      <c r="T689" s="48">
        <v>1893</v>
      </c>
      <c r="U689" s="49"/>
      <c r="V689" s="49"/>
      <c r="W689" s="49"/>
      <c r="X689" s="48">
        <v>296</v>
      </c>
      <c r="Y689" s="49"/>
      <c r="Z689" s="49"/>
      <c r="AA689" s="49"/>
      <c r="AB689" s="48">
        <v>0</v>
      </c>
      <c r="AC689" s="49"/>
      <c r="AD689" s="48">
        <v>6</v>
      </c>
      <c r="AE689" s="49"/>
      <c r="AF689" s="49"/>
      <c r="AG689" s="49"/>
      <c r="AH689" s="48">
        <v>0</v>
      </c>
      <c r="AI689" s="39"/>
      <c r="AJ689" s="39"/>
      <c r="AK689" s="39"/>
    </row>
    <row r="690" spans="1:37" ht="20.100000000000001" customHeight="1" x14ac:dyDescent="0.2">
      <c r="B690" s="5"/>
      <c r="D690" s="2" t="s">
        <v>98</v>
      </c>
      <c r="F690" s="39">
        <v>157</v>
      </c>
      <c r="G690" s="39"/>
      <c r="H690" s="39"/>
      <c r="I690" s="39"/>
      <c r="J690" s="39">
        <v>1934</v>
      </c>
      <c r="K690" s="39">
        <v>60</v>
      </c>
      <c r="L690" s="39"/>
      <c r="M690" s="39">
        <v>1994</v>
      </c>
      <c r="N690" s="39"/>
      <c r="O690" s="39"/>
      <c r="P690" s="39"/>
      <c r="Q690" s="39">
        <v>882</v>
      </c>
      <c r="R690" s="39">
        <v>1093</v>
      </c>
      <c r="S690" s="39"/>
      <c r="T690" s="39">
        <v>1975</v>
      </c>
      <c r="U690" s="39"/>
      <c r="V690" s="39"/>
      <c r="W690" s="39"/>
      <c r="X690" s="39">
        <v>176</v>
      </c>
      <c r="Y690" s="39"/>
      <c r="Z690" s="39"/>
      <c r="AA690" s="39"/>
      <c r="AB690" s="39">
        <v>0</v>
      </c>
      <c r="AC690" s="39"/>
      <c r="AD690" s="39">
        <v>0</v>
      </c>
      <c r="AE690" s="39"/>
      <c r="AF690" s="39"/>
      <c r="AG690" s="39"/>
      <c r="AH690" s="39">
        <v>0</v>
      </c>
      <c r="AI690" s="39"/>
      <c r="AJ690" s="39"/>
      <c r="AK690" s="39"/>
    </row>
    <row r="691" spans="1:37" ht="19.5" customHeight="1" x14ac:dyDescent="0.2">
      <c r="D691" s="47" t="s">
        <v>99</v>
      </c>
      <c r="F691" s="48">
        <v>197</v>
      </c>
      <c r="G691" s="49"/>
      <c r="H691" s="49"/>
      <c r="I691" s="49"/>
      <c r="J691" s="48">
        <v>1847</v>
      </c>
      <c r="K691" s="48">
        <v>57</v>
      </c>
      <c r="L691" s="49"/>
      <c r="M691" s="48">
        <v>1904</v>
      </c>
      <c r="N691" s="49"/>
      <c r="O691" s="49"/>
      <c r="P691" s="49"/>
      <c r="Q691" s="48">
        <v>689</v>
      </c>
      <c r="R691" s="48">
        <v>1152</v>
      </c>
      <c r="S691" s="49"/>
      <c r="T691" s="48">
        <v>1841</v>
      </c>
      <c r="U691" s="49"/>
      <c r="V691" s="49"/>
      <c r="W691" s="49"/>
      <c r="X691" s="48">
        <v>260</v>
      </c>
      <c r="Y691" s="49"/>
      <c r="Z691" s="49"/>
      <c r="AA691" s="49"/>
      <c r="AB691" s="48">
        <v>0</v>
      </c>
      <c r="AC691" s="49"/>
      <c r="AD691" s="48">
        <v>0</v>
      </c>
      <c r="AE691" s="49"/>
      <c r="AF691" s="49"/>
      <c r="AG691" s="49"/>
      <c r="AH691" s="48">
        <v>0</v>
      </c>
      <c r="AI691" s="39"/>
      <c r="AJ691" s="39"/>
      <c r="AK691" s="39"/>
    </row>
    <row r="692" spans="1:37" ht="20.100000000000001" customHeight="1" x14ac:dyDescent="0.2">
      <c r="D692" s="2" t="s">
        <v>114</v>
      </c>
      <c r="F692" s="39">
        <v>244</v>
      </c>
      <c r="G692" s="39"/>
      <c r="H692" s="39"/>
      <c r="I692" s="39"/>
      <c r="J692" s="39">
        <v>1895</v>
      </c>
      <c r="K692" s="39">
        <v>55</v>
      </c>
      <c r="L692" s="39"/>
      <c r="M692" s="39">
        <v>1950</v>
      </c>
      <c r="N692" s="39"/>
      <c r="O692" s="39"/>
      <c r="P692" s="39"/>
      <c r="Q692" s="39">
        <v>778</v>
      </c>
      <c r="R692" s="39">
        <v>1187</v>
      </c>
      <c r="S692" s="39"/>
      <c r="T692" s="39">
        <v>1965</v>
      </c>
      <c r="U692" s="39"/>
      <c r="V692" s="39"/>
      <c r="W692" s="39"/>
      <c r="X692" s="39">
        <v>229</v>
      </c>
      <c r="Y692" s="39"/>
      <c r="Z692" s="39"/>
      <c r="AA692" s="39"/>
      <c r="AB692" s="39">
        <v>0</v>
      </c>
      <c r="AC692" s="39"/>
      <c r="AD692" s="39">
        <v>0</v>
      </c>
      <c r="AE692" s="39"/>
      <c r="AF692" s="39"/>
      <c r="AG692" s="39"/>
      <c r="AH692" s="39">
        <v>0</v>
      </c>
      <c r="AI692" s="39"/>
      <c r="AJ692" s="39"/>
      <c r="AK692" s="39"/>
    </row>
    <row r="693" spans="1:37" ht="19.5" customHeight="1" x14ac:dyDescent="0.2">
      <c r="D693" s="47" t="s">
        <v>101</v>
      </c>
      <c r="F693" s="48">
        <v>146</v>
      </c>
      <c r="G693" s="49"/>
      <c r="H693" s="49"/>
      <c r="I693" s="49"/>
      <c r="J693" s="48">
        <v>873</v>
      </c>
      <c r="K693" s="48">
        <v>18</v>
      </c>
      <c r="L693" s="49"/>
      <c r="M693" s="48">
        <v>891</v>
      </c>
      <c r="N693" s="49"/>
      <c r="O693" s="49"/>
      <c r="P693" s="49"/>
      <c r="Q693" s="48">
        <v>187</v>
      </c>
      <c r="R693" s="48">
        <v>707</v>
      </c>
      <c r="S693" s="49"/>
      <c r="T693" s="48">
        <v>894</v>
      </c>
      <c r="U693" s="49"/>
      <c r="V693" s="49"/>
      <c r="W693" s="49"/>
      <c r="X693" s="48">
        <v>143</v>
      </c>
      <c r="Y693" s="49"/>
      <c r="Z693" s="49"/>
      <c r="AA693" s="49"/>
      <c r="AB693" s="48">
        <v>0</v>
      </c>
      <c r="AC693" s="49"/>
      <c r="AD693" s="48">
        <v>0</v>
      </c>
      <c r="AE693" s="49"/>
      <c r="AF693" s="49"/>
      <c r="AG693" s="49"/>
      <c r="AH693" s="48">
        <v>0</v>
      </c>
      <c r="AI693" s="39"/>
      <c r="AJ693" s="39"/>
      <c r="AK693" s="39"/>
    </row>
    <row r="694" spans="1:37" ht="20.100000000000001" customHeight="1" x14ac:dyDescent="0.2">
      <c r="D694" s="2" t="s">
        <v>102</v>
      </c>
      <c r="F694" s="39">
        <v>227</v>
      </c>
      <c r="G694" s="39"/>
      <c r="H694" s="39"/>
      <c r="I694" s="39"/>
      <c r="J694" s="39">
        <v>2227</v>
      </c>
      <c r="K694" s="39">
        <v>42</v>
      </c>
      <c r="L694" s="39"/>
      <c r="M694" s="39">
        <v>2269</v>
      </c>
      <c r="N694" s="39"/>
      <c r="O694" s="39"/>
      <c r="P694" s="39"/>
      <c r="Q694" s="39">
        <v>719</v>
      </c>
      <c r="R694" s="39">
        <v>1189</v>
      </c>
      <c r="S694" s="39"/>
      <c r="T694" s="39">
        <v>1908</v>
      </c>
      <c r="U694" s="39"/>
      <c r="V694" s="39"/>
      <c r="W694" s="39"/>
      <c r="X694" s="39">
        <v>588</v>
      </c>
      <c r="Y694" s="39"/>
      <c r="Z694" s="39"/>
      <c r="AA694" s="39"/>
      <c r="AB694" s="39">
        <v>0</v>
      </c>
      <c r="AC694" s="39"/>
      <c r="AD694" s="39">
        <v>0</v>
      </c>
      <c r="AE694" s="39"/>
      <c r="AF694" s="39"/>
      <c r="AG694" s="39"/>
      <c r="AH694" s="39">
        <v>82</v>
      </c>
      <c r="AI694" s="39"/>
      <c r="AJ694" s="39"/>
      <c r="AK694" s="39"/>
    </row>
    <row r="695" spans="1:37" ht="20.100000000000001" customHeight="1" x14ac:dyDescent="0.2"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</row>
    <row r="696" spans="1:37" s="1" customFormat="1" ht="20.100000000000001" customHeight="1" x14ac:dyDescent="0.25">
      <c r="A696" s="3"/>
      <c r="B696" s="6"/>
      <c r="C696" s="51" t="s">
        <v>159</v>
      </c>
      <c r="D696" s="52"/>
      <c r="E696" s="5"/>
      <c r="F696" s="53">
        <v>1434</v>
      </c>
      <c r="G696" s="54"/>
      <c r="H696" s="54"/>
      <c r="I696" s="54"/>
      <c r="J696" s="53">
        <v>11572</v>
      </c>
      <c r="K696" s="53">
        <v>302</v>
      </c>
      <c r="L696" s="54"/>
      <c r="M696" s="53">
        <v>11874</v>
      </c>
      <c r="N696" s="54"/>
      <c r="O696" s="54"/>
      <c r="P696" s="54"/>
      <c r="Q696" s="53">
        <v>4193</v>
      </c>
      <c r="R696" s="53">
        <v>7198</v>
      </c>
      <c r="S696" s="54"/>
      <c r="T696" s="53">
        <v>11391</v>
      </c>
      <c r="U696" s="54"/>
      <c r="V696" s="54"/>
      <c r="W696" s="54"/>
      <c r="X696" s="53">
        <v>1911</v>
      </c>
      <c r="Y696" s="54"/>
      <c r="Z696" s="54"/>
      <c r="AA696" s="54"/>
      <c r="AB696" s="53">
        <v>0</v>
      </c>
      <c r="AC696" s="54"/>
      <c r="AD696" s="53">
        <v>6</v>
      </c>
      <c r="AE696" s="54"/>
      <c r="AF696" s="54"/>
      <c r="AG696" s="54"/>
      <c r="AH696" s="53">
        <v>82</v>
      </c>
      <c r="AI696" s="39"/>
      <c r="AJ696" s="39"/>
      <c r="AK696" s="39"/>
    </row>
    <row r="697" spans="1:37" s="1" customFormat="1" ht="20.100000000000001" customHeight="1" x14ac:dyDescent="0.2">
      <c r="A697" s="3"/>
      <c r="B697" s="6"/>
      <c r="C697" s="3"/>
      <c r="D697" s="3"/>
      <c r="E697" s="5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39"/>
      <c r="AJ697" s="39"/>
      <c r="AK697" s="39"/>
    </row>
    <row r="698" spans="1:37" s="1" customFormat="1" ht="20.100000000000001" customHeight="1" x14ac:dyDescent="0.25">
      <c r="A698" s="3"/>
      <c r="B698" s="57" t="s">
        <v>293</v>
      </c>
      <c r="C698" s="58"/>
      <c r="D698" s="58"/>
      <c r="E698" s="5"/>
      <c r="F698" s="59">
        <v>1434</v>
      </c>
      <c r="G698" s="54"/>
      <c r="H698" s="54"/>
      <c r="I698" s="54"/>
      <c r="J698" s="59">
        <v>11572</v>
      </c>
      <c r="K698" s="59">
        <v>302</v>
      </c>
      <c r="L698" s="54"/>
      <c r="M698" s="59">
        <v>11874</v>
      </c>
      <c r="N698" s="54"/>
      <c r="O698" s="54"/>
      <c r="P698" s="54"/>
      <c r="Q698" s="59">
        <v>4193</v>
      </c>
      <c r="R698" s="59">
        <v>7198</v>
      </c>
      <c r="S698" s="54"/>
      <c r="T698" s="59">
        <v>11391</v>
      </c>
      <c r="U698" s="54"/>
      <c r="V698" s="54"/>
      <c r="W698" s="54"/>
      <c r="X698" s="59">
        <v>1911</v>
      </c>
      <c r="Y698" s="54"/>
      <c r="Z698" s="54"/>
      <c r="AA698" s="54"/>
      <c r="AB698" s="59">
        <v>0</v>
      </c>
      <c r="AC698" s="54"/>
      <c r="AD698" s="59">
        <v>6</v>
      </c>
      <c r="AE698" s="54"/>
      <c r="AF698" s="54"/>
      <c r="AG698" s="54"/>
      <c r="AH698" s="59">
        <v>82</v>
      </c>
      <c r="AI698" s="39"/>
      <c r="AJ698" s="39"/>
      <c r="AK698" s="39"/>
    </row>
    <row r="699" spans="1:37" ht="20.100000000000001" customHeight="1" x14ac:dyDescent="0.2"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</row>
    <row r="700" spans="1:37" ht="20.100000000000001" customHeight="1" x14ac:dyDescent="0.2">
      <c r="B700" s="6" t="s">
        <v>294</v>
      </c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</row>
    <row r="701" spans="1:37" ht="20.100000000000001" customHeight="1" x14ac:dyDescent="0.2">
      <c r="C701" s="3" t="s">
        <v>154</v>
      </c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</row>
    <row r="702" spans="1:37" ht="20.100000000000001" customHeight="1" x14ac:dyDescent="0.2">
      <c r="D702" s="2" t="s">
        <v>96</v>
      </c>
      <c r="F702" s="39">
        <v>497</v>
      </c>
      <c r="G702" s="39"/>
      <c r="H702" s="39"/>
      <c r="I702" s="39"/>
      <c r="J702" s="39">
        <v>1198</v>
      </c>
      <c r="K702" s="39">
        <v>27</v>
      </c>
      <c r="L702" s="39"/>
      <c r="M702" s="39">
        <v>1225</v>
      </c>
      <c r="N702" s="39"/>
      <c r="O702" s="39"/>
      <c r="P702" s="39"/>
      <c r="Q702" s="39">
        <v>151</v>
      </c>
      <c r="R702" s="39">
        <v>1086</v>
      </c>
      <c r="S702" s="39"/>
      <c r="T702" s="39">
        <v>1237</v>
      </c>
      <c r="U702" s="39"/>
      <c r="V702" s="39"/>
      <c r="W702" s="39"/>
      <c r="X702" s="39">
        <v>469</v>
      </c>
      <c r="Y702" s="39"/>
      <c r="Z702" s="39"/>
      <c r="AA702" s="39"/>
      <c r="AB702" s="39">
        <v>0</v>
      </c>
      <c r="AC702" s="39"/>
      <c r="AD702" s="39">
        <v>16</v>
      </c>
      <c r="AE702" s="39"/>
      <c r="AF702" s="39"/>
      <c r="AG702" s="39"/>
      <c r="AH702" s="39">
        <v>64</v>
      </c>
      <c r="AI702" s="39"/>
      <c r="AJ702" s="39"/>
      <c r="AK702" s="39"/>
    </row>
    <row r="703" spans="1:37" ht="19.5" customHeight="1" x14ac:dyDescent="0.2">
      <c r="D703" s="47" t="s">
        <v>97</v>
      </c>
      <c r="F703" s="48">
        <v>306</v>
      </c>
      <c r="G703" s="49"/>
      <c r="H703" s="49"/>
      <c r="I703" s="49"/>
      <c r="J703" s="48">
        <v>1214</v>
      </c>
      <c r="K703" s="48">
        <v>24</v>
      </c>
      <c r="L703" s="49"/>
      <c r="M703" s="48">
        <v>1238</v>
      </c>
      <c r="N703" s="49"/>
      <c r="O703" s="49"/>
      <c r="P703" s="49"/>
      <c r="Q703" s="48">
        <v>394</v>
      </c>
      <c r="R703" s="48">
        <v>880</v>
      </c>
      <c r="S703" s="49"/>
      <c r="T703" s="48">
        <v>1274</v>
      </c>
      <c r="U703" s="49"/>
      <c r="V703" s="49"/>
      <c r="W703" s="49"/>
      <c r="X703" s="48">
        <v>270</v>
      </c>
      <c r="Y703" s="49"/>
      <c r="Z703" s="49"/>
      <c r="AA703" s="49"/>
      <c r="AB703" s="48">
        <v>0</v>
      </c>
      <c r="AC703" s="49"/>
      <c r="AD703" s="48">
        <v>0</v>
      </c>
      <c r="AE703" s="49"/>
      <c r="AF703" s="49"/>
      <c r="AG703" s="49"/>
      <c r="AH703" s="48">
        <v>0</v>
      </c>
      <c r="AI703" s="39"/>
      <c r="AJ703" s="39"/>
      <c r="AK703" s="39"/>
    </row>
    <row r="704" spans="1:37" ht="20.100000000000001" customHeight="1" x14ac:dyDescent="0.2">
      <c r="D704" s="2" t="s">
        <v>98</v>
      </c>
      <c r="F704" s="49">
        <v>277</v>
      </c>
      <c r="G704" s="49"/>
      <c r="H704" s="49"/>
      <c r="I704" s="49"/>
      <c r="J704" s="49">
        <v>1204</v>
      </c>
      <c r="K704" s="49">
        <v>40</v>
      </c>
      <c r="L704" s="49"/>
      <c r="M704" s="49">
        <v>1244</v>
      </c>
      <c r="N704" s="49"/>
      <c r="O704" s="49"/>
      <c r="P704" s="49"/>
      <c r="Q704" s="49">
        <v>530</v>
      </c>
      <c r="R704" s="49">
        <v>763</v>
      </c>
      <c r="S704" s="49"/>
      <c r="T704" s="49">
        <v>1293</v>
      </c>
      <c r="U704" s="49"/>
      <c r="V704" s="49"/>
      <c r="W704" s="49"/>
      <c r="X704" s="49">
        <v>228</v>
      </c>
      <c r="Y704" s="49"/>
      <c r="Z704" s="49"/>
      <c r="AA704" s="49"/>
      <c r="AB704" s="49">
        <v>0</v>
      </c>
      <c r="AC704" s="49"/>
      <c r="AD704" s="49">
        <v>0</v>
      </c>
      <c r="AE704" s="49"/>
      <c r="AF704" s="49"/>
      <c r="AG704" s="49"/>
      <c r="AH704" s="49">
        <v>0</v>
      </c>
      <c r="AI704" s="39"/>
      <c r="AJ704" s="39"/>
      <c r="AK704" s="39"/>
    </row>
    <row r="705" spans="1:37" ht="20.100000000000001" customHeight="1" x14ac:dyDescent="0.2"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</row>
    <row r="706" spans="1:37" s="1" customFormat="1" ht="20.100000000000001" customHeight="1" x14ac:dyDescent="0.25">
      <c r="A706" s="3"/>
      <c r="B706" s="6"/>
      <c r="C706" s="51" t="s">
        <v>159</v>
      </c>
      <c r="D706" s="52"/>
      <c r="E706" s="5"/>
      <c r="F706" s="53">
        <v>1080</v>
      </c>
      <c r="G706" s="54"/>
      <c r="H706" s="54"/>
      <c r="I706" s="54"/>
      <c r="J706" s="53">
        <v>3616</v>
      </c>
      <c r="K706" s="53">
        <v>91</v>
      </c>
      <c r="L706" s="54"/>
      <c r="M706" s="53">
        <v>3707</v>
      </c>
      <c r="N706" s="54"/>
      <c r="O706" s="54"/>
      <c r="P706" s="54"/>
      <c r="Q706" s="53">
        <v>1075</v>
      </c>
      <c r="R706" s="53">
        <v>2729</v>
      </c>
      <c r="S706" s="54"/>
      <c r="T706" s="53">
        <v>3804</v>
      </c>
      <c r="U706" s="54"/>
      <c r="V706" s="54"/>
      <c r="W706" s="54"/>
      <c r="X706" s="53">
        <v>967</v>
      </c>
      <c r="Y706" s="54"/>
      <c r="Z706" s="54"/>
      <c r="AA706" s="54"/>
      <c r="AB706" s="53">
        <v>0</v>
      </c>
      <c r="AC706" s="54"/>
      <c r="AD706" s="53">
        <v>16</v>
      </c>
      <c r="AE706" s="54"/>
      <c r="AF706" s="54"/>
      <c r="AG706" s="54"/>
      <c r="AH706" s="53">
        <v>64</v>
      </c>
      <c r="AI706" s="39"/>
      <c r="AJ706" s="39"/>
      <c r="AK706" s="39"/>
    </row>
    <row r="707" spans="1:37" s="1" customFormat="1" ht="20.100000000000001" customHeight="1" x14ac:dyDescent="0.2">
      <c r="A707" s="3"/>
      <c r="B707" s="6"/>
      <c r="C707" s="3"/>
      <c r="D707" s="3"/>
      <c r="E707" s="5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39"/>
      <c r="AJ707" s="39"/>
      <c r="AK707" s="39"/>
    </row>
    <row r="708" spans="1:37" s="1" customFormat="1" ht="20.100000000000001" customHeight="1" x14ac:dyDescent="0.25">
      <c r="A708" s="3"/>
      <c r="B708" s="57" t="s">
        <v>295</v>
      </c>
      <c r="C708" s="58"/>
      <c r="D708" s="58"/>
      <c r="E708" s="5"/>
      <c r="F708" s="59">
        <v>1080</v>
      </c>
      <c r="G708" s="54"/>
      <c r="H708" s="54"/>
      <c r="I708" s="54"/>
      <c r="J708" s="59">
        <v>3616</v>
      </c>
      <c r="K708" s="59">
        <v>91</v>
      </c>
      <c r="L708" s="54"/>
      <c r="M708" s="59">
        <v>3707</v>
      </c>
      <c r="N708" s="54"/>
      <c r="O708" s="54"/>
      <c r="P708" s="54"/>
      <c r="Q708" s="59">
        <v>1075</v>
      </c>
      <c r="R708" s="59">
        <v>2729</v>
      </c>
      <c r="S708" s="54"/>
      <c r="T708" s="59">
        <v>3804</v>
      </c>
      <c r="U708" s="54"/>
      <c r="V708" s="54"/>
      <c r="W708" s="54"/>
      <c r="X708" s="59">
        <v>967</v>
      </c>
      <c r="Y708" s="54"/>
      <c r="Z708" s="54"/>
      <c r="AA708" s="54"/>
      <c r="AB708" s="59">
        <v>0</v>
      </c>
      <c r="AC708" s="54"/>
      <c r="AD708" s="59">
        <v>16</v>
      </c>
      <c r="AE708" s="54"/>
      <c r="AF708" s="54"/>
      <c r="AG708" s="54"/>
      <c r="AH708" s="59">
        <v>64</v>
      </c>
      <c r="AI708" s="39"/>
      <c r="AJ708" s="39"/>
      <c r="AK708" s="39"/>
    </row>
    <row r="709" spans="1:37" ht="20.100000000000001" customHeight="1" x14ac:dyDescent="0.2"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</row>
    <row r="710" spans="1:37" ht="20.100000000000001" customHeight="1" x14ac:dyDescent="0.2">
      <c r="B710" s="6" t="s">
        <v>296</v>
      </c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</row>
    <row r="711" spans="1:37" ht="20.100000000000001" customHeight="1" x14ac:dyDescent="0.2">
      <c r="B711" s="5"/>
      <c r="C711" s="3" t="s">
        <v>154</v>
      </c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</row>
    <row r="712" spans="1:37" ht="20.100000000000001" customHeight="1" x14ac:dyDescent="0.2">
      <c r="B712" s="5"/>
      <c r="D712" s="2" t="s">
        <v>96</v>
      </c>
      <c r="F712" s="39">
        <v>309</v>
      </c>
      <c r="G712" s="39"/>
      <c r="H712" s="39"/>
      <c r="I712" s="39"/>
      <c r="J712" s="39">
        <v>1531</v>
      </c>
      <c r="K712" s="39">
        <v>41</v>
      </c>
      <c r="L712" s="39"/>
      <c r="M712" s="39">
        <v>1572</v>
      </c>
      <c r="N712" s="39"/>
      <c r="O712" s="39"/>
      <c r="P712" s="39"/>
      <c r="Q712" s="39">
        <v>531</v>
      </c>
      <c r="R712" s="39">
        <v>1112</v>
      </c>
      <c r="S712" s="39"/>
      <c r="T712" s="39">
        <v>1643</v>
      </c>
      <c r="U712" s="39"/>
      <c r="V712" s="39"/>
      <c r="W712" s="39"/>
      <c r="X712" s="39">
        <v>236</v>
      </c>
      <c r="Y712" s="39"/>
      <c r="Z712" s="39"/>
      <c r="AA712" s="39"/>
      <c r="AB712" s="39">
        <v>0</v>
      </c>
      <c r="AC712" s="39"/>
      <c r="AD712" s="39">
        <v>2</v>
      </c>
      <c r="AE712" s="39"/>
      <c r="AF712" s="39"/>
      <c r="AG712" s="39"/>
      <c r="AH712" s="39">
        <v>0</v>
      </c>
      <c r="AI712" s="39"/>
      <c r="AJ712" s="39"/>
      <c r="AK712" s="39"/>
    </row>
    <row r="713" spans="1:37" ht="19.5" customHeight="1" x14ac:dyDescent="0.2">
      <c r="D713" s="47" t="s">
        <v>97</v>
      </c>
      <c r="F713" s="48">
        <v>279</v>
      </c>
      <c r="G713" s="49"/>
      <c r="H713" s="49"/>
      <c r="I713" s="49"/>
      <c r="J713" s="48">
        <v>1568</v>
      </c>
      <c r="K713" s="48">
        <v>61</v>
      </c>
      <c r="L713" s="49"/>
      <c r="M713" s="48">
        <v>1629</v>
      </c>
      <c r="N713" s="49"/>
      <c r="O713" s="49"/>
      <c r="P713" s="49"/>
      <c r="Q713" s="48">
        <v>631</v>
      </c>
      <c r="R713" s="48">
        <v>1092</v>
      </c>
      <c r="S713" s="49"/>
      <c r="T713" s="48">
        <v>1723</v>
      </c>
      <c r="U713" s="49"/>
      <c r="V713" s="49"/>
      <c r="W713" s="49"/>
      <c r="X713" s="48">
        <v>182</v>
      </c>
      <c r="Y713" s="49"/>
      <c r="Z713" s="49"/>
      <c r="AA713" s="49"/>
      <c r="AB713" s="48">
        <v>0</v>
      </c>
      <c r="AC713" s="49"/>
      <c r="AD713" s="48">
        <v>3</v>
      </c>
      <c r="AE713" s="49"/>
      <c r="AF713" s="49"/>
      <c r="AG713" s="49"/>
      <c r="AH713" s="48">
        <v>0</v>
      </c>
      <c r="AI713" s="39"/>
      <c r="AJ713" s="39"/>
      <c r="AK713" s="39"/>
    </row>
    <row r="714" spans="1:37" ht="20.100000000000001" customHeight="1" x14ac:dyDescent="0.2">
      <c r="D714" s="2" t="s">
        <v>113</v>
      </c>
      <c r="F714" s="39">
        <v>381</v>
      </c>
      <c r="G714" s="39"/>
      <c r="H714" s="39"/>
      <c r="I714" s="39"/>
      <c r="J714" s="39">
        <v>1574</v>
      </c>
      <c r="K714" s="39">
        <v>70</v>
      </c>
      <c r="L714" s="39"/>
      <c r="M714" s="39">
        <v>1644</v>
      </c>
      <c r="N714" s="39"/>
      <c r="O714" s="39"/>
      <c r="P714" s="39"/>
      <c r="Q714" s="39">
        <v>471</v>
      </c>
      <c r="R714" s="39">
        <v>1173</v>
      </c>
      <c r="S714" s="39"/>
      <c r="T714" s="39">
        <v>1644</v>
      </c>
      <c r="U714" s="39"/>
      <c r="V714" s="39"/>
      <c r="W714" s="39"/>
      <c r="X714" s="39">
        <v>371</v>
      </c>
      <c r="Y714" s="39"/>
      <c r="Z714" s="39"/>
      <c r="AA714" s="39"/>
      <c r="AB714" s="39">
        <v>0</v>
      </c>
      <c r="AC714" s="39"/>
      <c r="AD714" s="39">
        <v>10</v>
      </c>
      <c r="AE714" s="39"/>
      <c r="AF714" s="39"/>
      <c r="AG714" s="39"/>
      <c r="AH714" s="39">
        <v>14</v>
      </c>
      <c r="AI714" s="39"/>
      <c r="AJ714" s="39"/>
      <c r="AK714" s="39"/>
    </row>
    <row r="715" spans="1:37" ht="19.5" customHeight="1" x14ac:dyDescent="0.2">
      <c r="D715" s="47" t="s">
        <v>136</v>
      </c>
      <c r="F715" s="48">
        <v>364</v>
      </c>
      <c r="G715" s="49"/>
      <c r="H715" s="49"/>
      <c r="I715" s="49"/>
      <c r="J715" s="48">
        <v>1571</v>
      </c>
      <c r="K715" s="48">
        <v>30</v>
      </c>
      <c r="L715" s="49"/>
      <c r="M715" s="48">
        <v>1601</v>
      </c>
      <c r="N715" s="49"/>
      <c r="O715" s="49"/>
      <c r="P715" s="49"/>
      <c r="Q715" s="48">
        <v>447</v>
      </c>
      <c r="R715" s="48">
        <v>1258</v>
      </c>
      <c r="S715" s="49"/>
      <c r="T715" s="48">
        <v>1705</v>
      </c>
      <c r="U715" s="49"/>
      <c r="V715" s="49"/>
      <c r="W715" s="49"/>
      <c r="X715" s="48">
        <v>260</v>
      </c>
      <c r="Y715" s="49"/>
      <c r="Z715" s="49"/>
      <c r="AA715" s="49"/>
      <c r="AB715" s="48">
        <v>0</v>
      </c>
      <c r="AC715" s="49"/>
      <c r="AD715" s="48">
        <v>0</v>
      </c>
      <c r="AE715" s="49"/>
      <c r="AF715" s="49"/>
      <c r="AG715" s="49"/>
      <c r="AH715" s="48">
        <v>207</v>
      </c>
      <c r="AI715" s="39"/>
      <c r="AJ715" s="39"/>
      <c r="AK715" s="39"/>
    </row>
    <row r="716" spans="1:37" ht="20.100000000000001" customHeight="1" x14ac:dyDescent="0.2"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</row>
    <row r="717" spans="1:37" s="1" customFormat="1" ht="20.100000000000001" customHeight="1" x14ac:dyDescent="0.25">
      <c r="A717" s="3"/>
      <c r="B717" s="6"/>
      <c r="C717" s="51" t="s">
        <v>159</v>
      </c>
      <c r="D717" s="52"/>
      <c r="E717" s="5"/>
      <c r="F717" s="53">
        <v>1333</v>
      </c>
      <c r="G717" s="54"/>
      <c r="H717" s="54"/>
      <c r="I717" s="54"/>
      <c r="J717" s="53">
        <v>6244</v>
      </c>
      <c r="K717" s="53">
        <v>202</v>
      </c>
      <c r="L717" s="54"/>
      <c r="M717" s="53">
        <v>6446</v>
      </c>
      <c r="N717" s="54"/>
      <c r="O717" s="54"/>
      <c r="P717" s="54"/>
      <c r="Q717" s="53">
        <v>2080</v>
      </c>
      <c r="R717" s="53">
        <v>4635</v>
      </c>
      <c r="S717" s="54"/>
      <c r="T717" s="53">
        <v>6715</v>
      </c>
      <c r="U717" s="54"/>
      <c r="V717" s="54"/>
      <c r="W717" s="54"/>
      <c r="X717" s="53">
        <v>1049</v>
      </c>
      <c r="Y717" s="54"/>
      <c r="Z717" s="54"/>
      <c r="AA717" s="54"/>
      <c r="AB717" s="53">
        <v>0</v>
      </c>
      <c r="AC717" s="54"/>
      <c r="AD717" s="53">
        <v>15</v>
      </c>
      <c r="AE717" s="54"/>
      <c r="AF717" s="54"/>
      <c r="AG717" s="54"/>
      <c r="AH717" s="53">
        <v>221</v>
      </c>
      <c r="AI717" s="39"/>
      <c r="AJ717" s="39"/>
      <c r="AK717" s="39"/>
    </row>
    <row r="718" spans="1:37" s="1" customFormat="1" ht="20.100000000000001" customHeight="1" x14ac:dyDescent="0.2">
      <c r="A718" s="3"/>
      <c r="B718" s="6"/>
      <c r="C718" s="3"/>
      <c r="D718" s="3"/>
      <c r="E718" s="5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39"/>
      <c r="AJ718" s="39"/>
      <c r="AK718" s="39"/>
    </row>
    <row r="719" spans="1:37" s="1" customFormat="1" ht="20.100000000000001" customHeight="1" x14ac:dyDescent="0.25">
      <c r="A719" s="3"/>
      <c r="B719" s="57" t="s">
        <v>297</v>
      </c>
      <c r="C719" s="58"/>
      <c r="D719" s="58"/>
      <c r="E719" s="5"/>
      <c r="F719" s="59">
        <v>1333</v>
      </c>
      <c r="G719" s="54"/>
      <c r="H719" s="54"/>
      <c r="I719" s="54"/>
      <c r="J719" s="59">
        <v>6244</v>
      </c>
      <c r="K719" s="59">
        <v>202</v>
      </c>
      <c r="L719" s="54"/>
      <c r="M719" s="59">
        <v>6446</v>
      </c>
      <c r="N719" s="54"/>
      <c r="O719" s="54"/>
      <c r="P719" s="54"/>
      <c r="Q719" s="59">
        <v>2080</v>
      </c>
      <c r="R719" s="59">
        <v>4635</v>
      </c>
      <c r="S719" s="54"/>
      <c r="T719" s="59">
        <v>6715</v>
      </c>
      <c r="U719" s="54"/>
      <c r="V719" s="54"/>
      <c r="W719" s="54"/>
      <c r="X719" s="59">
        <v>1049</v>
      </c>
      <c r="Y719" s="54"/>
      <c r="Z719" s="54"/>
      <c r="AA719" s="54"/>
      <c r="AB719" s="59">
        <v>0</v>
      </c>
      <c r="AC719" s="54"/>
      <c r="AD719" s="59">
        <v>15</v>
      </c>
      <c r="AE719" s="54"/>
      <c r="AF719" s="54"/>
      <c r="AG719" s="54"/>
      <c r="AH719" s="59">
        <v>221</v>
      </c>
      <c r="AI719" s="39"/>
      <c r="AJ719" s="39"/>
      <c r="AK719" s="39"/>
    </row>
    <row r="720" spans="1:37" s="1" customFormat="1" ht="20.100000000000001" customHeight="1" x14ac:dyDescent="0.2">
      <c r="A720" s="3"/>
      <c r="B720" s="63"/>
      <c r="C720" s="63"/>
      <c r="D720" s="63"/>
      <c r="E720" s="5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39"/>
      <c r="AJ720" s="39"/>
      <c r="AK720" s="39"/>
    </row>
    <row r="721" spans="1:37" s="1" customFormat="1" ht="20.100000000000001" customHeight="1" x14ac:dyDescent="0.2">
      <c r="A721" s="3"/>
      <c r="B721" s="6" t="s">
        <v>298</v>
      </c>
      <c r="C721" s="63"/>
      <c r="D721" s="63"/>
      <c r="E721" s="5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39"/>
      <c r="AJ721" s="39"/>
      <c r="AK721" s="39"/>
    </row>
    <row r="722" spans="1:37" s="1" customFormat="1" ht="20.100000000000001" customHeight="1" x14ac:dyDescent="0.2">
      <c r="A722" s="3"/>
      <c r="B722" s="63"/>
      <c r="C722" s="3" t="s">
        <v>154</v>
      </c>
      <c r="D722" s="2"/>
      <c r="E722" s="5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39"/>
      <c r="AJ722" s="39"/>
      <c r="AK722" s="39"/>
    </row>
    <row r="723" spans="1:37" s="1" customFormat="1" ht="20.100000000000001" customHeight="1" x14ac:dyDescent="0.2">
      <c r="A723" s="3"/>
      <c r="B723" s="63"/>
      <c r="C723" s="3"/>
      <c r="D723" s="2" t="s">
        <v>299</v>
      </c>
      <c r="E723" s="5"/>
      <c r="F723" s="39">
        <v>296</v>
      </c>
      <c r="G723" s="39"/>
      <c r="H723" s="39"/>
      <c r="I723" s="39"/>
      <c r="J723" s="39">
        <v>1740</v>
      </c>
      <c r="K723" s="39">
        <v>25</v>
      </c>
      <c r="L723" s="39"/>
      <c r="M723" s="39">
        <v>1765</v>
      </c>
      <c r="N723" s="39"/>
      <c r="O723" s="39"/>
      <c r="P723" s="39"/>
      <c r="Q723" s="39">
        <v>369</v>
      </c>
      <c r="R723" s="39">
        <v>1545</v>
      </c>
      <c r="S723" s="39"/>
      <c r="T723" s="39">
        <v>1914</v>
      </c>
      <c r="U723" s="39"/>
      <c r="V723" s="39"/>
      <c r="W723" s="39"/>
      <c r="X723" s="39">
        <v>147</v>
      </c>
      <c r="Y723" s="39"/>
      <c r="Z723" s="39"/>
      <c r="AA723" s="39"/>
      <c r="AB723" s="39">
        <v>0</v>
      </c>
      <c r="AC723" s="39"/>
      <c r="AD723" s="39">
        <v>0</v>
      </c>
      <c r="AE723" s="39"/>
      <c r="AF723" s="39"/>
      <c r="AG723" s="39"/>
      <c r="AH723" s="39">
        <v>0</v>
      </c>
      <c r="AI723" s="39"/>
      <c r="AJ723" s="39"/>
      <c r="AK723" s="39"/>
    </row>
    <row r="724" spans="1:37" ht="19.5" customHeight="1" x14ac:dyDescent="0.2">
      <c r="D724" s="47" t="s">
        <v>300</v>
      </c>
      <c r="F724" s="48">
        <v>274</v>
      </c>
      <c r="G724" s="49"/>
      <c r="H724" s="49"/>
      <c r="I724" s="49"/>
      <c r="J724" s="48">
        <v>1752</v>
      </c>
      <c r="K724" s="48">
        <v>33</v>
      </c>
      <c r="L724" s="49"/>
      <c r="M724" s="48">
        <v>1785</v>
      </c>
      <c r="N724" s="49"/>
      <c r="O724" s="49"/>
      <c r="P724" s="49"/>
      <c r="Q724" s="48">
        <v>360</v>
      </c>
      <c r="R724" s="48">
        <v>1507</v>
      </c>
      <c r="S724" s="49"/>
      <c r="T724" s="48">
        <v>1867</v>
      </c>
      <c r="U724" s="49"/>
      <c r="V724" s="49"/>
      <c r="W724" s="49"/>
      <c r="X724" s="48">
        <v>188</v>
      </c>
      <c r="Y724" s="49"/>
      <c r="Z724" s="49"/>
      <c r="AA724" s="49"/>
      <c r="AB724" s="48">
        <v>0</v>
      </c>
      <c r="AC724" s="49"/>
      <c r="AD724" s="48">
        <v>4</v>
      </c>
      <c r="AE724" s="49"/>
      <c r="AF724" s="49"/>
      <c r="AG724" s="49"/>
      <c r="AH724" s="48">
        <v>0</v>
      </c>
      <c r="AI724" s="39"/>
      <c r="AJ724" s="39"/>
      <c r="AK724" s="39"/>
    </row>
    <row r="725" spans="1:37" s="1" customFormat="1" ht="19.5" customHeight="1" x14ac:dyDescent="0.2">
      <c r="A725" s="3"/>
      <c r="B725" s="63"/>
      <c r="C725" s="3"/>
      <c r="D725" s="2" t="s">
        <v>301</v>
      </c>
      <c r="E725" s="5"/>
      <c r="F725" s="39">
        <v>278</v>
      </c>
      <c r="G725" s="39"/>
      <c r="H725" s="39"/>
      <c r="I725" s="39"/>
      <c r="J725" s="39">
        <v>1787</v>
      </c>
      <c r="K725" s="39">
        <v>22</v>
      </c>
      <c r="L725" s="39"/>
      <c r="M725" s="39">
        <v>1809</v>
      </c>
      <c r="N725" s="39"/>
      <c r="O725" s="39"/>
      <c r="P725" s="39"/>
      <c r="Q725" s="39">
        <v>328</v>
      </c>
      <c r="R725" s="39">
        <v>1529</v>
      </c>
      <c r="S725" s="39"/>
      <c r="T725" s="39">
        <v>1857</v>
      </c>
      <c r="U725" s="39"/>
      <c r="V725" s="39"/>
      <c r="W725" s="39"/>
      <c r="X725" s="39">
        <v>230</v>
      </c>
      <c r="Y725" s="39"/>
      <c r="Z725" s="39"/>
      <c r="AA725" s="39"/>
      <c r="AB725" s="39">
        <v>0</v>
      </c>
      <c r="AC725" s="39"/>
      <c r="AD725" s="39">
        <v>0</v>
      </c>
      <c r="AE725" s="39"/>
      <c r="AF725" s="39"/>
      <c r="AG725" s="39"/>
      <c r="AH725" s="39">
        <v>0</v>
      </c>
      <c r="AI725" s="39"/>
      <c r="AJ725" s="39"/>
      <c r="AK725" s="39"/>
    </row>
    <row r="726" spans="1:37" s="1" customFormat="1" ht="19.5" customHeight="1" x14ac:dyDescent="0.2">
      <c r="A726" s="3"/>
      <c r="B726" s="63"/>
      <c r="C726" s="3"/>
      <c r="D726" s="47" t="s">
        <v>302</v>
      </c>
      <c r="E726" s="5"/>
      <c r="F726" s="48">
        <v>170</v>
      </c>
      <c r="G726" s="49"/>
      <c r="H726" s="49"/>
      <c r="I726" s="49"/>
      <c r="J726" s="48">
        <v>1740</v>
      </c>
      <c r="K726" s="48">
        <v>37</v>
      </c>
      <c r="L726" s="49"/>
      <c r="M726" s="48">
        <v>1777</v>
      </c>
      <c r="N726" s="49"/>
      <c r="O726" s="49"/>
      <c r="P726" s="49"/>
      <c r="Q726" s="48">
        <v>373</v>
      </c>
      <c r="R726" s="48">
        <v>1481</v>
      </c>
      <c r="S726" s="49"/>
      <c r="T726" s="48">
        <v>1854</v>
      </c>
      <c r="U726" s="49"/>
      <c r="V726" s="49"/>
      <c r="W726" s="49"/>
      <c r="X726" s="48">
        <v>93</v>
      </c>
      <c r="Y726" s="49"/>
      <c r="Z726" s="49"/>
      <c r="AA726" s="49"/>
      <c r="AB726" s="48">
        <v>0</v>
      </c>
      <c r="AC726" s="49"/>
      <c r="AD726" s="48">
        <v>0</v>
      </c>
      <c r="AE726" s="49"/>
      <c r="AF726" s="49"/>
      <c r="AG726" s="49"/>
      <c r="AH726" s="48">
        <v>0</v>
      </c>
      <c r="AI726" s="39"/>
      <c r="AJ726" s="39"/>
      <c r="AK726" s="39"/>
    </row>
    <row r="727" spans="1:37" s="1" customFormat="1" ht="19.5" customHeight="1" x14ac:dyDescent="0.2">
      <c r="A727" s="3"/>
      <c r="B727" s="63"/>
      <c r="C727" s="3"/>
      <c r="D727" s="2" t="s">
        <v>303</v>
      </c>
      <c r="E727" s="5"/>
      <c r="F727" s="39">
        <v>275</v>
      </c>
      <c r="G727" s="39"/>
      <c r="H727" s="39"/>
      <c r="I727" s="39"/>
      <c r="J727" s="39">
        <v>1761</v>
      </c>
      <c r="K727" s="39">
        <v>9</v>
      </c>
      <c r="L727" s="39"/>
      <c r="M727" s="39">
        <v>1770</v>
      </c>
      <c r="N727" s="39"/>
      <c r="O727" s="39"/>
      <c r="P727" s="39"/>
      <c r="Q727" s="39">
        <v>274</v>
      </c>
      <c r="R727" s="39">
        <v>1587</v>
      </c>
      <c r="S727" s="39"/>
      <c r="T727" s="39">
        <v>1861</v>
      </c>
      <c r="U727" s="39"/>
      <c r="V727" s="39"/>
      <c r="W727" s="39"/>
      <c r="X727" s="39">
        <v>179</v>
      </c>
      <c r="Y727" s="39"/>
      <c r="Z727" s="39"/>
      <c r="AA727" s="39"/>
      <c r="AB727" s="39">
        <v>0</v>
      </c>
      <c r="AC727" s="39"/>
      <c r="AD727" s="39">
        <v>5</v>
      </c>
      <c r="AE727" s="39"/>
      <c r="AF727" s="39"/>
      <c r="AG727" s="39"/>
      <c r="AH727" s="39">
        <v>0</v>
      </c>
      <c r="AI727" s="39"/>
      <c r="AJ727" s="39"/>
      <c r="AK727" s="39"/>
    </row>
    <row r="728" spans="1:37" s="1" customFormat="1" ht="19.5" customHeight="1" x14ac:dyDescent="0.2">
      <c r="A728" s="3"/>
      <c r="B728" s="63"/>
      <c r="C728" s="3"/>
      <c r="D728" s="47" t="s">
        <v>304</v>
      </c>
      <c r="E728" s="5"/>
      <c r="F728" s="48">
        <v>0</v>
      </c>
      <c r="G728" s="49"/>
      <c r="H728" s="49"/>
      <c r="I728" s="49"/>
      <c r="J728" s="48">
        <v>492</v>
      </c>
      <c r="K728" s="48">
        <v>0</v>
      </c>
      <c r="L728" s="49"/>
      <c r="M728" s="48">
        <v>492</v>
      </c>
      <c r="N728" s="49"/>
      <c r="O728" s="49"/>
      <c r="P728" s="49"/>
      <c r="Q728" s="48">
        <v>84</v>
      </c>
      <c r="R728" s="48">
        <v>132</v>
      </c>
      <c r="S728" s="49"/>
      <c r="T728" s="48">
        <v>216</v>
      </c>
      <c r="U728" s="49"/>
      <c r="V728" s="49"/>
      <c r="W728" s="49"/>
      <c r="X728" s="48">
        <v>276</v>
      </c>
      <c r="Y728" s="49"/>
      <c r="Z728" s="49"/>
      <c r="AA728" s="49"/>
      <c r="AB728" s="48">
        <v>0</v>
      </c>
      <c r="AC728" s="49"/>
      <c r="AD728" s="48">
        <v>0</v>
      </c>
      <c r="AE728" s="49"/>
      <c r="AF728" s="49"/>
      <c r="AG728" s="49"/>
      <c r="AH728" s="48">
        <v>0</v>
      </c>
      <c r="AI728" s="39"/>
      <c r="AJ728" s="39"/>
      <c r="AK728" s="39"/>
    </row>
    <row r="729" spans="1:37" s="1" customFormat="1" ht="20.100000000000001" customHeight="1" x14ac:dyDescent="0.2">
      <c r="A729" s="3"/>
      <c r="B729" s="63"/>
      <c r="C729" s="3"/>
      <c r="D729" s="2"/>
      <c r="E729" s="5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39"/>
      <c r="AJ729" s="39"/>
      <c r="AK729" s="39"/>
    </row>
    <row r="730" spans="1:37" s="1" customFormat="1" ht="20.100000000000001" customHeight="1" x14ac:dyDescent="0.25">
      <c r="A730" s="3"/>
      <c r="B730" s="6"/>
      <c r="C730" s="51" t="s">
        <v>159</v>
      </c>
      <c r="D730" s="52"/>
      <c r="E730" s="5"/>
      <c r="F730" s="53">
        <v>1293</v>
      </c>
      <c r="G730" s="54"/>
      <c r="H730" s="54"/>
      <c r="I730" s="54"/>
      <c r="J730" s="53">
        <v>9272</v>
      </c>
      <c r="K730" s="53">
        <v>126</v>
      </c>
      <c r="L730" s="54"/>
      <c r="M730" s="53">
        <v>9398</v>
      </c>
      <c r="N730" s="54"/>
      <c r="O730" s="54"/>
      <c r="P730" s="54"/>
      <c r="Q730" s="53">
        <v>1788</v>
      </c>
      <c r="R730" s="53">
        <v>7781</v>
      </c>
      <c r="S730" s="54"/>
      <c r="T730" s="53">
        <v>9569</v>
      </c>
      <c r="U730" s="54"/>
      <c r="V730" s="54"/>
      <c r="W730" s="54"/>
      <c r="X730" s="53">
        <v>1113</v>
      </c>
      <c r="Y730" s="54"/>
      <c r="Z730" s="54"/>
      <c r="AA730" s="54"/>
      <c r="AB730" s="53">
        <v>0</v>
      </c>
      <c r="AC730" s="54"/>
      <c r="AD730" s="53">
        <v>9</v>
      </c>
      <c r="AE730" s="54"/>
      <c r="AF730" s="54"/>
      <c r="AG730" s="54"/>
      <c r="AH730" s="53">
        <v>0</v>
      </c>
      <c r="AI730" s="39"/>
      <c r="AJ730" s="39"/>
      <c r="AK730" s="39"/>
    </row>
    <row r="731" spans="1:37" s="1" customFormat="1" ht="20.100000000000001" customHeight="1" x14ac:dyDescent="0.2">
      <c r="A731" s="3"/>
      <c r="B731" s="63"/>
      <c r="C731" s="63"/>
      <c r="D731" s="63"/>
      <c r="E731" s="5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39"/>
      <c r="AJ731" s="39"/>
      <c r="AK731" s="39"/>
    </row>
    <row r="732" spans="1:37" s="1" customFormat="1" ht="20.100000000000001" customHeight="1" x14ac:dyDescent="0.25">
      <c r="A732" s="3"/>
      <c r="B732" s="57" t="s">
        <v>305</v>
      </c>
      <c r="C732" s="58"/>
      <c r="D732" s="58"/>
      <c r="E732" s="5"/>
      <c r="F732" s="59">
        <v>1293</v>
      </c>
      <c r="G732" s="54"/>
      <c r="H732" s="54"/>
      <c r="I732" s="54"/>
      <c r="J732" s="59">
        <v>9272</v>
      </c>
      <c r="K732" s="59">
        <v>126</v>
      </c>
      <c r="L732" s="54"/>
      <c r="M732" s="59">
        <v>9398</v>
      </c>
      <c r="N732" s="54"/>
      <c r="O732" s="54"/>
      <c r="P732" s="54"/>
      <c r="Q732" s="59">
        <v>1788</v>
      </c>
      <c r="R732" s="59">
        <v>7781</v>
      </c>
      <c r="S732" s="54"/>
      <c r="T732" s="59">
        <v>9569</v>
      </c>
      <c r="U732" s="54"/>
      <c r="V732" s="54"/>
      <c r="W732" s="54"/>
      <c r="X732" s="59">
        <v>1113</v>
      </c>
      <c r="Y732" s="54"/>
      <c r="Z732" s="54"/>
      <c r="AA732" s="54"/>
      <c r="AB732" s="59">
        <v>0</v>
      </c>
      <c r="AC732" s="54"/>
      <c r="AD732" s="59">
        <v>9</v>
      </c>
      <c r="AE732" s="54"/>
      <c r="AF732" s="54"/>
      <c r="AG732" s="54"/>
      <c r="AH732" s="59">
        <v>0</v>
      </c>
      <c r="AI732" s="39"/>
      <c r="AJ732" s="39"/>
      <c r="AK732" s="39"/>
    </row>
    <row r="733" spans="1:37" s="1" customFormat="1" ht="20.100000000000001" customHeight="1" x14ac:dyDescent="0.2">
      <c r="A733" s="3"/>
      <c r="B733" s="63"/>
      <c r="C733" s="63"/>
      <c r="D733" s="63"/>
      <c r="E733" s="5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39"/>
      <c r="AJ733" s="39"/>
      <c r="AK733" s="39"/>
    </row>
    <row r="734" spans="1:37" s="1" customFormat="1" ht="20.100000000000001" customHeight="1" x14ac:dyDescent="0.2">
      <c r="A734" s="3"/>
      <c r="B734" s="6" t="s">
        <v>306</v>
      </c>
      <c r="C734" s="63"/>
      <c r="D734" s="63"/>
      <c r="E734" s="5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39"/>
      <c r="AJ734" s="39"/>
      <c r="AK734" s="39"/>
    </row>
    <row r="735" spans="1:37" s="1" customFormat="1" ht="20.100000000000001" customHeight="1" x14ac:dyDescent="0.2">
      <c r="A735" s="3"/>
      <c r="B735" s="63"/>
      <c r="C735" s="3" t="s">
        <v>154</v>
      </c>
      <c r="D735" s="2"/>
      <c r="E735" s="5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39"/>
      <c r="AJ735" s="39"/>
      <c r="AK735" s="39"/>
    </row>
    <row r="736" spans="1:37" s="1" customFormat="1" ht="20.100000000000001" customHeight="1" x14ac:dyDescent="0.2">
      <c r="A736" s="3"/>
      <c r="B736" s="63"/>
      <c r="C736" s="3"/>
      <c r="D736" s="2" t="s">
        <v>96</v>
      </c>
      <c r="E736" s="5"/>
      <c r="F736" s="39">
        <v>467</v>
      </c>
      <c r="G736" s="39"/>
      <c r="H736" s="39"/>
      <c r="I736" s="39"/>
      <c r="J736" s="39">
        <v>1815</v>
      </c>
      <c r="K736" s="39">
        <v>35</v>
      </c>
      <c r="L736" s="39"/>
      <c r="M736" s="39">
        <v>1850</v>
      </c>
      <c r="N736" s="39"/>
      <c r="O736" s="39"/>
      <c r="P736" s="39"/>
      <c r="Q736" s="39">
        <v>459</v>
      </c>
      <c r="R736" s="39">
        <v>1521</v>
      </c>
      <c r="S736" s="39"/>
      <c r="T736" s="39">
        <v>1980</v>
      </c>
      <c r="U736" s="39"/>
      <c r="V736" s="39"/>
      <c r="W736" s="39"/>
      <c r="X736" s="39">
        <v>332</v>
      </c>
      <c r="Y736" s="39"/>
      <c r="Z736" s="39"/>
      <c r="AA736" s="39"/>
      <c r="AB736" s="39">
        <v>0</v>
      </c>
      <c r="AC736" s="39"/>
      <c r="AD736" s="39">
        <v>5</v>
      </c>
      <c r="AE736" s="39"/>
      <c r="AF736" s="39"/>
      <c r="AG736" s="39"/>
      <c r="AH736" s="39">
        <v>144</v>
      </c>
      <c r="AI736" s="39"/>
      <c r="AJ736" s="39"/>
      <c r="AK736" s="39"/>
    </row>
    <row r="737" spans="1:37" ht="19.5" customHeight="1" x14ac:dyDescent="0.2">
      <c r="D737" s="47" t="s">
        <v>97</v>
      </c>
      <c r="F737" s="48">
        <v>589</v>
      </c>
      <c r="G737" s="49"/>
      <c r="H737" s="49"/>
      <c r="I737" s="49"/>
      <c r="J737" s="48">
        <v>1801</v>
      </c>
      <c r="K737" s="48">
        <v>37</v>
      </c>
      <c r="L737" s="49"/>
      <c r="M737" s="48">
        <v>1838</v>
      </c>
      <c r="N737" s="49"/>
      <c r="O737" s="49"/>
      <c r="P737" s="49"/>
      <c r="Q737" s="48">
        <v>472</v>
      </c>
      <c r="R737" s="48">
        <v>1541</v>
      </c>
      <c r="S737" s="49"/>
      <c r="T737" s="48">
        <v>2013</v>
      </c>
      <c r="U737" s="49"/>
      <c r="V737" s="49"/>
      <c r="W737" s="49"/>
      <c r="X737" s="48">
        <v>406</v>
      </c>
      <c r="Y737" s="49"/>
      <c r="Z737" s="49"/>
      <c r="AA737" s="49"/>
      <c r="AB737" s="48">
        <v>0</v>
      </c>
      <c r="AC737" s="49"/>
      <c r="AD737" s="48">
        <v>8</v>
      </c>
      <c r="AE737" s="49"/>
      <c r="AF737" s="49"/>
      <c r="AG737" s="49"/>
      <c r="AH737" s="48">
        <v>551</v>
      </c>
      <c r="AI737" s="39"/>
      <c r="AJ737" s="39"/>
      <c r="AK737" s="39"/>
    </row>
    <row r="738" spans="1:37" s="1" customFormat="1" ht="20.100000000000001" customHeight="1" x14ac:dyDescent="0.2">
      <c r="A738" s="3"/>
      <c r="B738" s="63"/>
      <c r="C738" s="3"/>
      <c r="D738" s="2"/>
      <c r="E738" s="5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39"/>
      <c r="AJ738" s="39"/>
      <c r="AK738" s="39"/>
    </row>
    <row r="739" spans="1:37" s="1" customFormat="1" ht="20.100000000000001" customHeight="1" x14ac:dyDescent="0.25">
      <c r="A739" s="3"/>
      <c r="B739" s="6"/>
      <c r="C739" s="51" t="s">
        <v>159</v>
      </c>
      <c r="D739" s="52"/>
      <c r="E739" s="5"/>
      <c r="F739" s="53">
        <v>1056</v>
      </c>
      <c r="G739" s="54"/>
      <c r="H739" s="54"/>
      <c r="I739" s="54"/>
      <c r="J739" s="53">
        <v>3616</v>
      </c>
      <c r="K739" s="53">
        <v>72</v>
      </c>
      <c r="L739" s="54"/>
      <c r="M739" s="53">
        <v>3688</v>
      </c>
      <c r="N739" s="54"/>
      <c r="O739" s="54"/>
      <c r="P739" s="54"/>
      <c r="Q739" s="53">
        <v>931</v>
      </c>
      <c r="R739" s="53">
        <v>3062</v>
      </c>
      <c r="S739" s="54"/>
      <c r="T739" s="53">
        <v>3993</v>
      </c>
      <c r="U739" s="54"/>
      <c r="V739" s="54"/>
      <c r="W739" s="54"/>
      <c r="X739" s="53">
        <v>738</v>
      </c>
      <c r="Y739" s="54"/>
      <c r="Z739" s="54"/>
      <c r="AA739" s="54"/>
      <c r="AB739" s="53">
        <v>0</v>
      </c>
      <c r="AC739" s="54"/>
      <c r="AD739" s="53">
        <v>13</v>
      </c>
      <c r="AE739" s="54"/>
      <c r="AF739" s="54"/>
      <c r="AG739" s="54"/>
      <c r="AH739" s="53">
        <v>695</v>
      </c>
      <c r="AI739" s="39"/>
      <c r="AJ739" s="39"/>
      <c r="AK739" s="39"/>
    </row>
    <row r="740" spans="1:37" s="1" customFormat="1" ht="20.100000000000001" customHeight="1" x14ac:dyDescent="0.2">
      <c r="A740" s="3"/>
      <c r="B740" s="63"/>
      <c r="C740" s="63"/>
      <c r="D740" s="63"/>
      <c r="E740" s="5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39"/>
      <c r="AJ740" s="39"/>
      <c r="AK740" s="39"/>
    </row>
    <row r="741" spans="1:37" s="1" customFormat="1" ht="20.100000000000001" customHeight="1" x14ac:dyDescent="0.25">
      <c r="A741" s="3"/>
      <c r="B741" s="57" t="s">
        <v>307</v>
      </c>
      <c r="C741" s="58"/>
      <c r="D741" s="58"/>
      <c r="E741" s="5"/>
      <c r="F741" s="59">
        <v>1056</v>
      </c>
      <c r="G741" s="54"/>
      <c r="H741" s="54"/>
      <c r="I741" s="54"/>
      <c r="J741" s="59">
        <v>3616</v>
      </c>
      <c r="K741" s="59">
        <v>72</v>
      </c>
      <c r="L741" s="54"/>
      <c r="M741" s="59">
        <v>3688</v>
      </c>
      <c r="N741" s="54"/>
      <c r="O741" s="54"/>
      <c r="P741" s="54"/>
      <c r="Q741" s="59">
        <v>931</v>
      </c>
      <c r="R741" s="59">
        <v>3062</v>
      </c>
      <c r="S741" s="54"/>
      <c r="T741" s="59">
        <v>3993</v>
      </c>
      <c r="U741" s="54"/>
      <c r="V741" s="54"/>
      <c r="W741" s="54"/>
      <c r="X741" s="59">
        <v>738</v>
      </c>
      <c r="Y741" s="54"/>
      <c r="Z741" s="54"/>
      <c r="AA741" s="54"/>
      <c r="AB741" s="59">
        <v>0</v>
      </c>
      <c r="AC741" s="54"/>
      <c r="AD741" s="59">
        <v>13</v>
      </c>
      <c r="AE741" s="54"/>
      <c r="AF741" s="54"/>
      <c r="AG741" s="54"/>
      <c r="AH741" s="59">
        <v>695</v>
      </c>
      <c r="AI741" s="39"/>
      <c r="AJ741" s="39"/>
      <c r="AK741" s="39"/>
    </row>
    <row r="742" spans="1:37" s="1" customFormat="1" ht="20.100000000000001" customHeight="1" x14ac:dyDescent="0.2">
      <c r="A742" s="3"/>
      <c r="B742" s="63"/>
      <c r="C742" s="63"/>
      <c r="D742" s="63"/>
      <c r="E742" s="5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39"/>
      <c r="AJ742" s="39"/>
      <c r="AK742" s="39"/>
    </row>
    <row r="743" spans="1:37" s="1" customFormat="1" ht="20.100000000000001" customHeight="1" x14ac:dyDescent="0.2">
      <c r="A743" s="3"/>
      <c r="B743" s="6" t="s">
        <v>308</v>
      </c>
      <c r="C743" s="63"/>
      <c r="D743" s="63"/>
      <c r="E743" s="5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39"/>
      <c r="AJ743" s="39"/>
      <c r="AK743" s="39"/>
    </row>
    <row r="744" spans="1:37" s="1" customFormat="1" ht="20.100000000000001" customHeight="1" x14ac:dyDescent="0.2">
      <c r="A744" s="3"/>
      <c r="B744" s="63"/>
      <c r="C744" s="3" t="s">
        <v>154</v>
      </c>
      <c r="D744" s="2"/>
      <c r="E744" s="5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39"/>
      <c r="AJ744" s="39"/>
      <c r="AK744" s="39"/>
    </row>
    <row r="745" spans="1:37" s="1" customFormat="1" ht="20.100000000000001" customHeight="1" x14ac:dyDescent="0.2">
      <c r="A745" s="3"/>
      <c r="B745" s="63"/>
      <c r="C745" s="3"/>
      <c r="D745" s="2" t="s">
        <v>122</v>
      </c>
      <c r="E745" s="5"/>
      <c r="F745" s="39">
        <v>411</v>
      </c>
      <c r="G745" s="39"/>
      <c r="H745" s="39"/>
      <c r="I745" s="39"/>
      <c r="J745" s="39">
        <v>1749</v>
      </c>
      <c r="K745" s="39">
        <v>56</v>
      </c>
      <c r="L745" s="39"/>
      <c r="M745" s="39">
        <v>1805</v>
      </c>
      <c r="N745" s="39"/>
      <c r="O745" s="39"/>
      <c r="P745" s="39"/>
      <c r="Q745" s="39">
        <v>395</v>
      </c>
      <c r="R745" s="39">
        <v>1430</v>
      </c>
      <c r="S745" s="39"/>
      <c r="T745" s="39">
        <v>1825</v>
      </c>
      <c r="U745" s="39"/>
      <c r="V745" s="39"/>
      <c r="W745" s="39"/>
      <c r="X745" s="39">
        <v>352</v>
      </c>
      <c r="Y745" s="39"/>
      <c r="Z745" s="39"/>
      <c r="AA745" s="39"/>
      <c r="AB745" s="39">
        <v>0</v>
      </c>
      <c r="AC745" s="39"/>
      <c r="AD745" s="39">
        <v>39</v>
      </c>
      <c r="AE745" s="39"/>
      <c r="AF745" s="39"/>
      <c r="AG745" s="39"/>
      <c r="AH745" s="39">
        <v>59</v>
      </c>
      <c r="AI745" s="39"/>
      <c r="AJ745" s="39"/>
      <c r="AK745" s="39"/>
    </row>
    <row r="746" spans="1:37" ht="19.5" customHeight="1" x14ac:dyDescent="0.2">
      <c r="D746" s="47" t="s">
        <v>97</v>
      </c>
      <c r="F746" s="48">
        <v>386</v>
      </c>
      <c r="G746" s="49"/>
      <c r="H746" s="49"/>
      <c r="I746" s="49"/>
      <c r="J746" s="48">
        <v>1743</v>
      </c>
      <c r="K746" s="48">
        <v>42</v>
      </c>
      <c r="L746" s="49"/>
      <c r="M746" s="48">
        <v>1785</v>
      </c>
      <c r="N746" s="49"/>
      <c r="O746" s="49"/>
      <c r="P746" s="49"/>
      <c r="Q746" s="48">
        <v>564</v>
      </c>
      <c r="R746" s="48">
        <v>1348</v>
      </c>
      <c r="S746" s="49"/>
      <c r="T746" s="48">
        <v>1912</v>
      </c>
      <c r="U746" s="49"/>
      <c r="V746" s="49"/>
      <c r="W746" s="49"/>
      <c r="X746" s="48">
        <v>251</v>
      </c>
      <c r="Y746" s="49"/>
      <c r="Z746" s="49"/>
      <c r="AA746" s="49"/>
      <c r="AB746" s="48">
        <v>0</v>
      </c>
      <c r="AC746" s="49"/>
      <c r="AD746" s="48">
        <v>8</v>
      </c>
      <c r="AE746" s="49"/>
      <c r="AF746" s="49"/>
      <c r="AG746" s="49"/>
      <c r="AH746" s="48">
        <v>0</v>
      </c>
      <c r="AI746" s="39"/>
      <c r="AJ746" s="39"/>
      <c r="AK746" s="39"/>
    </row>
    <row r="747" spans="1:37" s="1" customFormat="1" ht="20.100000000000001" customHeight="1" x14ac:dyDescent="0.2">
      <c r="A747" s="3"/>
      <c r="B747" s="63"/>
      <c r="C747" s="3"/>
      <c r="D747" s="2"/>
      <c r="E747" s="5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39"/>
      <c r="AJ747" s="39"/>
      <c r="AK747" s="39"/>
    </row>
    <row r="748" spans="1:37" s="1" customFormat="1" ht="20.100000000000001" customHeight="1" x14ac:dyDescent="0.25">
      <c r="A748" s="3"/>
      <c r="B748" s="6"/>
      <c r="C748" s="51" t="s">
        <v>159</v>
      </c>
      <c r="D748" s="52"/>
      <c r="E748" s="5"/>
      <c r="F748" s="53">
        <v>797</v>
      </c>
      <c r="G748" s="54"/>
      <c r="H748" s="54"/>
      <c r="I748" s="54"/>
      <c r="J748" s="53">
        <v>3492</v>
      </c>
      <c r="K748" s="53">
        <v>98</v>
      </c>
      <c r="L748" s="54"/>
      <c r="M748" s="53">
        <v>3590</v>
      </c>
      <c r="N748" s="54"/>
      <c r="O748" s="54"/>
      <c r="P748" s="54"/>
      <c r="Q748" s="53">
        <v>959</v>
      </c>
      <c r="R748" s="53">
        <v>2778</v>
      </c>
      <c r="S748" s="54"/>
      <c r="T748" s="53">
        <v>3737</v>
      </c>
      <c r="U748" s="54"/>
      <c r="V748" s="54"/>
      <c r="W748" s="54"/>
      <c r="X748" s="53">
        <v>603</v>
      </c>
      <c r="Y748" s="54"/>
      <c r="Z748" s="54"/>
      <c r="AA748" s="54"/>
      <c r="AB748" s="53">
        <v>0</v>
      </c>
      <c r="AC748" s="54"/>
      <c r="AD748" s="53">
        <v>47</v>
      </c>
      <c r="AE748" s="54"/>
      <c r="AF748" s="54"/>
      <c r="AG748" s="54"/>
      <c r="AH748" s="53">
        <v>59</v>
      </c>
      <c r="AI748" s="39"/>
      <c r="AJ748" s="39"/>
      <c r="AK748" s="39"/>
    </row>
    <row r="749" spans="1:37" s="1" customFormat="1" ht="20.100000000000001" customHeight="1" x14ac:dyDescent="0.2">
      <c r="A749" s="3"/>
      <c r="B749" s="63"/>
      <c r="C749" s="63"/>
      <c r="D749" s="63"/>
      <c r="E749" s="5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39"/>
      <c r="AJ749" s="39"/>
      <c r="AK749" s="39"/>
    </row>
    <row r="750" spans="1:37" s="1" customFormat="1" ht="20.100000000000001" customHeight="1" x14ac:dyDescent="0.25">
      <c r="A750" s="3"/>
      <c r="B750" s="57" t="s">
        <v>309</v>
      </c>
      <c r="C750" s="58"/>
      <c r="D750" s="58"/>
      <c r="E750" s="5"/>
      <c r="F750" s="59">
        <v>797</v>
      </c>
      <c r="G750" s="54"/>
      <c r="H750" s="54"/>
      <c r="I750" s="54"/>
      <c r="J750" s="59">
        <v>3492</v>
      </c>
      <c r="K750" s="59">
        <v>98</v>
      </c>
      <c r="L750" s="54"/>
      <c r="M750" s="59">
        <v>3590</v>
      </c>
      <c r="N750" s="54"/>
      <c r="O750" s="54"/>
      <c r="P750" s="54"/>
      <c r="Q750" s="59">
        <v>959</v>
      </c>
      <c r="R750" s="59">
        <v>2778</v>
      </c>
      <c r="S750" s="54"/>
      <c r="T750" s="59">
        <v>3737</v>
      </c>
      <c r="U750" s="54"/>
      <c r="V750" s="54"/>
      <c r="W750" s="54"/>
      <c r="X750" s="59">
        <v>603</v>
      </c>
      <c r="Y750" s="54"/>
      <c r="Z750" s="54"/>
      <c r="AA750" s="54"/>
      <c r="AB750" s="59">
        <v>0</v>
      </c>
      <c r="AC750" s="54"/>
      <c r="AD750" s="59">
        <v>47</v>
      </c>
      <c r="AE750" s="54"/>
      <c r="AF750" s="54"/>
      <c r="AG750" s="54"/>
      <c r="AH750" s="59">
        <v>59</v>
      </c>
      <c r="AI750" s="39"/>
      <c r="AJ750" s="39"/>
      <c r="AK750" s="39"/>
    </row>
    <row r="751" spans="1:37" ht="20.100000000000001" customHeight="1" x14ac:dyDescent="0.2"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</row>
    <row r="752" spans="1:37" s="69" customFormat="1" ht="30" customHeight="1" x14ac:dyDescent="0.2">
      <c r="A752" s="65"/>
      <c r="B752" s="66" t="s">
        <v>310</v>
      </c>
      <c r="C752" s="67"/>
      <c r="D752" s="67"/>
      <c r="E752" s="5"/>
      <c r="F752" s="68">
        <v>115906</v>
      </c>
      <c r="G752" s="54"/>
      <c r="H752" s="54"/>
      <c r="I752" s="54"/>
      <c r="J752" s="68">
        <v>511136</v>
      </c>
      <c r="K752" s="68">
        <v>18080</v>
      </c>
      <c r="L752" s="54"/>
      <c r="M752" s="68">
        <f xml:space="preserve"> 529690 - 377 - 94 - 1 - 2</f>
        <v>529216</v>
      </c>
      <c r="N752" s="54"/>
      <c r="O752" s="54"/>
      <c r="P752" s="54"/>
      <c r="Q752" s="68">
        <f xml:space="preserve"> 151060 + 21 + 1 + 9 + 4 + 8 + 1 + 13</f>
        <v>151117</v>
      </c>
      <c r="R752" s="68">
        <v>404428</v>
      </c>
      <c r="S752" s="54"/>
      <c r="T752" s="68">
        <v>555545</v>
      </c>
      <c r="U752" s="54"/>
      <c r="V752" s="54"/>
      <c r="W752" s="54"/>
      <c r="X752" s="68">
        <v>92340</v>
      </c>
      <c r="Y752" s="54"/>
      <c r="Z752" s="54"/>
      <c r="AA752" s="54"/>
      <c r="AB752" s="68">
        <v>4906</v>
      </c>
      <c r="AC752" s="54"/>
      <c r="AD752" s="68">
        <v>2143</v>
      </c>
      <c r="AE752" s="54"/>
      <c r="AF752" s="54"/>
      <c r="AG752" s="54"/>
      <c r="AH752" s="68">
        <v>15821</v>
      </c>
      <c r="AI752" s="39"/>
      <c r="AJ752" s="39"/>
      <c r="AK752" s="39"/>
    </row>
  </sheetData>
  <mergeCells count="4">
    <mergeCell ref="A2:AH3"/>
    <mergeCell ref="A4:AH5"/>
    <mergeCell ref="F7:AH7"/>
    <mergeCell ref="A8:D8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2:AG752"/>
  <sheetViews>
    <sheetView view="pageBreakPreview" zoomScale="80" zoomScaleNormal="60" zoomScaleSheetLayoutView="80" workbookViewId="0">
      <pane ySplit="9" topLeftCell="A10" activePane="bottomLeft" state="frozen"/>
      <selection activeCell="A10" sqref="A10"/>
      <selection pane="bottomLeft" activeCell="A9" sqref="A9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18" width="12.7109375" style="4" customWidth="1"/>
    <col min="19" max="19" width="1.7109375" style="4" customWidth="1"/>
    <col min="20" max="20" width="12.7109375" style="4" customWidth="1"/>
    <col min="21" max="23" width="1.7109375" style="4" customWidth="1"/>
    <col min="24" max="24" width="12.7109375" style="4" customWidth="1"/>
    <col min="25" max="27" width="1.7109375" style="4" customWidth="1"/>
    <col min="28" max="28" width="12.7109375" style="4" customWidth="1"/>
    <col min="29" max="29" width="1.7109375" style="4" customWidth="1"/>
    <col min="30" max="30" width="12.7109375" style="4" customWidth="1"/>
    <col min="31" max="16384" width="11.42578125" style="7"/>
  </cols>
  <sheetData>
    <row r="2" spans="1:33" ht="12.75" x14ac:dyDescent="0.2">
      <c r="A2" s="82" t="s">
        <v>66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</row>
    <row r="3" spans="1:33" ht="12.75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</row>
    <row r="4" spans="1:33" ht="12.75" x14ac:dyDescent="0.2">
      <c r="A4" s="82" t="s">
        <v>93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</row>
    <row r="5" spans="1:33" ht="13.5" thickBot="1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</row>
    <row r="6" spans="1:33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</row>
    <row r="7" spans="1:33" ht="30" customHeight="1" thickBot="1" x14ac:dyDescent="0.3">
      <c r="A7" s="13"/>
      <c r="B7" s="13"/>
      <c r="C7" s="13"/>
      <c r="D7" s="14"/>
      <c r="E7" s="14"/>
      <c r="F7" s="84" t="s">
        <v>0</v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</row>
    <row r="8" spans="1:33" ht="50.1" customHeight="1" thickBot="1" x14ac:dyDescent="0.25">
      <c r="A8" s="87" t="s">
        <v>3</v>
      </c>
      <c r="B8" s="87"/>
      <c r="C8" s="87"/>
      <c r="D8" s="87"/>
      <c r="E8" s="20"/>
      <c r="F8" s="15" t="s">
        <v>4</v>
      </c>
      <c r="G8" s="11"/>
      <c r="H8" s="11"/>
      <c r="I8" s="11"/>
      <c r="J8" s="15" t="s">
        <v>5</v>
      </c>
      <c r="K8" s="15" t="s">
        <v>68</v>
      </c>
      <c r="L8" s="11"/>
      <c r="M8" s="15" t="s">
        <v>7</v>
      </c>
      <c r="N8" s="11"/>
      <c r="O8" s="11"/>
      <c r="P8" s="11"/>
      <c r="Q8" s="15" t="s">
        <v>69</v>
      </c>
      <c r="R8" s="15" t="s">
        <v>70</v>
      </c>
      <c r="S8" s="11"/>
      <c r="T8" s="15" t="s">
        <v>15</v>
      </c>
      <c r="U8" s="11"/>
      <c r="V8" s="11"/>
      <c r="W8" s="11"/>
      <c r="X8" s="15" t="s">
        <v>16</v>
      </c>
      <c r="Y8" s="11"/>
      <c r="Z8" s="11"/>
      <c r="AA8" s="11"/>
      <c r="AB8" s="15" t="s">
        <v>17</v>
      </c>
      <c r="AC8" s="11"/>
      <c r="AD8" s="15" t="s">
        <v>18</v>
      </c>
    </row>
    <row r="9" spans="1:33" ht="19.5" customHeight="1" x14ac:dyDescent="0.2">
      <c r="AE9" s="39"/>
      <c r="AF9" s="39"/>
      <c r="AG9" s="39"/>
    </row>
    <row r="10" spans="1:33" ht="20.100000000000001" customHeight="1" x14ac:dyDescent="0.2">
      <c r="A10" s="2"/>
      <c r="B10" s="6" t="s">
        <v>94</v>
      </c>
      <c r="AE10"/>
      <c r="AF10"/>
      <c r="AG10"/>
    </row>
    <row r="11" spans="1:33" ht="20.100000000000001" customHeight="1" x14ac:dyDescent="0.2">
      <c r="A11" s="45"/>
      <c r="B11" s="46"/>
      <c r="C11" s="3" t="s">
        <v>95</v>
      </c>
      <c r="AE11"/>
      <c r="AF11"/>
      <c r="AG11"/>
    </row>
    <row r="12" spans="1:33" ht="20.100000000000001" customHeight="1" x14ac:dyDescent="0.2">
      <c r="D12" s="2" t="s">
        <v>96</v>
      </c>
      <c r="F12" s="39">
        <v>0</v>
      </c>
      <c r="G12" s="39"/>
      <c r="H12" s="39"/>
      <c r="I12" s="39"/>
      <c r="J12" s="39">
        <v>0</v>
      </c>
      <c r="K12" s="39">
        <v>0</v>
      </c>
      <c r="L12" s="39"/>
      <c r="M12" s="39">
        <v>0</v>
      </c>
      <c r="N12" s="39"/>
      <c r="O12" s="39"/>
      <c r="P12" s="39"/>
      <c r="Q12" s="39">
        <v>0</v>
      </c>
      <c r="R12" s="39">
        <v>0</v>
      </c>
      <c r="S12" s="39"/>
      <c r="T12" s="39">
        <v>0</v>
      </c>
      <c r="U12" s="39"/>
      <c r="V12" s="39"/>
      <c r="W12" s="39"/>
      <c r="X12" s="39">
        <v>0</v>
      </c>
      <c r="Y12" s="39"/>
      <c r="Z12" s="39"/>
      <c r="AA12" s="39"/>
      <c r="AB12" s="39">
        <v>0</v>
      </c>
      <c r="AC12" s="39"/>
      <c r="AD12" s="39">
        <v>0</v>
      </c>
      <c r="AE12" s="39"/>
      <c r="AF12" s="39"/>
      <c r="AG12" s="39"/>
    </row>
    <row r="13" spans="1:33" ht="20.100000000000001" customHeight="1" x14ac:dyDescent="0.2">
      <c r="D13" s="47" t="s">
        <v>97</v>
      </c>
      <c r="F13" s="48">
        <v>0</v>
      </c>
      <c r="G13" s="49"/>
      <c r="H13" s="49"/>
      <c r="I13" s="49"/>
      <c r="J13" s="48">
        <v>0</v>
      </c>
      <c r="K13" s="48">
        <v>0</v>
      </c>
      <c r="L13" s="49"/>
      <c r="M13" s="48">
        <v>0</v>
      </c>
      <c r="N13" s="49"/>
      <c r="O13" s="49"/>
      <c r="P13" s="49"/>
      <c r="Q13" s="48">
        <v>0</v>
      </c>
      <c r="R13" s="48">
        <v>0</v>
      </c>
      <c r="S13" s="49"/>
      <c r="T13" s="48">
        <v>0</v>
      </c>
      <c r="U13" s="49"/>
      <c r="V13" s="49"/>
      <c r="W13" s="49"/>
      <c r="X13" s="48">
        <v>0</v>
      </c>
      <c r="Y13" s="49"/>
      <c r="Z13" s="49"/>
      <c r="AA13" s="49"/>
      <c r="AB13" s="48">
        <v>0</v>
      </c>
      <c r="AC13" s="49"/>
      <c r="AD13" s="48">
        <v>0</v>
      </c>
      <c r="AE13" s="39"/>
      <c r="AF13" s="39"/>
      <c r="AG13" s="39"/>
    </row>
    <row r="14" spans="1:33" ht="20.100000000000001" customHeight="1" x14ac:dyDescent="0.2">
      <c r="D14" s="2" t="s">
        <v>98</v>
      </c>
      <c r="F14" s="39">
        <v>0</v>
      </c>
      <c r="G14" s="39"/>
      <c r="H14" s="39"/>
      <c r="I14" s="39"/>
      <c r="J14" s="39">
        <v>0</v>
      </c>
      <c r="K14" s="39">
        <v>0</v>
      </c>
      <c r="L14" s="39"/>
      <c r="M14" s="39">
        <v>0</v>
      </c>
      <c r="N14" s="39"/>
      <c r="O14" s="39"/>
      <c r="P14" s="39"/>
      <c r="Q14" s="39">
        <v>0</v>
      </c>
      <c r="R14" s="39">
        <v>0</v>
      </c>
      <c r="S14" s="39"/>
      <c r="T14" s="39">
        <v>0</v>
      </c>
      <c r="U14" s="39"/>
      <c r="V14" s="39"/>
      <c r="W14" s="39"/>
      <c r="X14" s="39">
        <v>0</v>
      </c>
      <c r="Y14" s="39"/>
      <c r="Z14" s="39"/>
      <c r="AA14" s="39"/>
      <c r="AB14" s="39">
        <v>0</v>
      </c>
      <c r="AC14" s="39"/>
      <c r="AD14" s="39">
        <v>0</v>
      </c>
      <c r="AE14" s="39"/>
      <c r="AF14" s="39"/>
      <c r="AG14" s="39"/>
    </row>
    <row r="15" spans="1:33" ht="20.100000000000001" customHeight="1" x14ac:dyDescent="0.2">
      <c r="D15" s="47" t="s">
        <v>99</v>
      </c>
      <c r="F15" s="48">
        <v>0</v>
      </c>
      <c r="G15" s="49"/>
      <c r="H15" s="49"/>
      <c r="I15" s="49"/>
      <c r="J15" s="48">
        <v>0</v>
      </c>
      <c r="K15" s="48">
        <v>0</v>
      </c>
      <c r="L15" s="49"/>
      <c r="M15" s="48">
        <v>0</v>
      </c>
      <c r="N15" s="49"/>
      <c r="O15" s="49"/>
      <c r="P15" s="49"/>
      <c r="Q15" s="48">
        <v>0</v>
      </c>
      <c r="R15" s="48">
        <v>0</v>
      </c>
      <c r="S15" s="49"/>
      <c r="T15" s="48">
        <v>0</v>
      </c>
      <c r="U15" s="49"/>
      <c r="V15" s="49"/>
      <c r="W15" s="49"/>
      <c r="X15" s="48">
        <v>0</v>
      </c>
      <c r="Y15" s="49"/>
      <c r="Z15" s="49"/>
      <c r="AA15" s="49"/>
      <c r="AB15" s="48">
        <v>0</v>
      </c>
      <c r="AC15" s="49"/>
      <c r="AD15" s="48">
        <v>0</v>
      </c>
      <c r="AE15" s="39"/>
      <c r="AF15" s="39"/>
      <c r="AG15" s="39"/>
    </row>
    <row r="16" spans="1:33" ht="20.100000000000001" customHeight="1" x14ac:dyDescent="0.2">
      <c r="D16" s="2" t="s">
        <v>100</v>
      </c>
      <c r="F16" s="39">
        <v>0</v>
      </c>
      <c r="G16" s="39"/>
      <c r="H16" s="39"/>
      <c r="I16" s="39"/>
      <c r="J16" s="39">
        <v>0</v>
      </c>
      <c r="K16" s="39">
        <v>0</v>
      </c>
      <c r="L16" s="39"/>
      <c r="M16" s="39">
        <v>0</v>
      </c>
      <c r="N16" s="39"/>
      <c r="O16" s="39"/>
      <c r="P16" s="39"/>
      <c r="Q16" s="39">
        <v>0</v>
      </c>
      <c r="R16" s="39">
        <v>0</v>
      </c>
      <c r="S16" s="39"/>
      <c r="T16" s="39">
        <v>0</v>
      </c>
      <c r="U16" s="39"/>
      <c r="V16" s="39"/>
      <c r="W16" s="39"/>
      <c r="X16" s="39">
        <v>0</v>
      </c>
      <c r="Y16" s="39"/>
      <c r="Z16" s="39"/>
      <c r="AA16" s="39"/>
      <c r="AB16" s="39">
        <v>0</v>
      </c>
      <c r="AC16" s="39"/>
      <c r="AD16" s="39">
        <v>0</v>
      </c>
      <c r="AE16" s="39"/>
      <c r="AF16" s="39"/>
      <c r="AG16" s="39"/>
    </row>
    <row r="17" spans="1:33" ht="20.100000000000001" customHeight="1" x14ac:dyDescent="0.2">
      <c r="D17" s="47" t="s">
        <v>101</v>
      </c>
      <c r="F17" s="48">
        <v>0</v>
      </c>
      <c r="G17" s="49"/>
      <c r="H17" s="49"/>
      <c r="I17" s="49"/>
      <c r="J17" s="48">
        <v>0</v>
      </c>
      <c r="K17" s="48">
        <v>0</v>
      </c>
      <c r="L17" s="49"/>
      <c r="M17" s="48">
        <v>0</v>
      </c>
      <c r="N17" s="49"/>
      <c r="O17" s="49"/>
      <c r="P17" s="49"/>
      <c r="Q17" s="48">
        <v>0</v>
      </c>
      <c r="R17" s="48">
        <v>0</v>
      </c>
      <c r="S17" s="49"/>
      <c r="T17" s="48">
        <v>0</v>
      </c>
      <c r="U17" s="49"/>
      <c r="V17" s="49"/>
      <c r="W17" s="49"/>
      <c r="X17" s="48">
        <v>0</v>
      </c>
      <c r="Y17" s="49"/>
      <c r="Z17" s="49"/>
      <c r="AA17" s="49"/>
      <c r="AB17" s="48">
        <v>0</v>
      </c>
      <c r="AC17" s="49"/>
      <c r="AD17" s="48">
        <v>0</v>
      </c>
      <c r="AE17" s="39"/>
      <c r="AF17" s="39"/>
      <c r="AG17" s="39"/>
    </row>
    <row r="18" spans="1:33" ht="20.100000000000001" customHeight="1" x14ac:dyDescent="0.2">
      <c r="D18" s="2" t="s">
        <v>102</v>
      </c>
      <c r="F18" s="39">
        <v>0</v>
      </c>
      <c r="G18" s="39"/>
      <c r="H18" s="39"/>
      <c r="I18" s="39"/>
      <c r="J18" s="39">
        <v>0</v>
      </c>
      <c r="K18" s="39">
        <v>0</v>
      </c>
      <c r="L18" s="39"/>
      <c r="M18" s="39">
        <v>0</v>
      </c>
      <c r="N18" s="39"/>
      <c r="O18" s="39"/>
      <c r="P18" s="39"/>
      <c r="Q18" s="39">
        <v>0</v>
      </c>
      <c r="R18" s="39">
        <v>0</v>
      </c>
      <c r="S18" s="39"/>
      <c r="T18" s="39">
        <v>0</v>
      </c>
      <c r="U18" s="39"/>
      <c r="V18" s="39"/>
      <c r="W18" s="39"/>
      <c r="X18" s="39">
        <v>0</v>
      </c>
      <c r="Y18" s="39"/>
      <c r="Z18" s="39"/>
      <c r="AA18" s="39"/>
      <c r="AB18" s="39">
        <v>0</v>
      </c>
      <c r="AC18" s="39"/>
      <c r="AD18" s="39">
        <v>0</v>
      </c>
      <c r="AE18" s="39"/>
      <c r="AF18" s="39"/>
      <c r="AG18" s="39"/>
    </row>
    <row r="19" spans="1:33" ht="20.100000000000001" customHeight="1" x14ac:dyDescent="0.2">
      <c r="D19" s="47" t="s">
        <v>103</v>
      </c>
      <c r="F19" s="48">
        <v>0</v>
      </c>
      <c r="G19" s="49"/>
      <c r="H19" s="49"/>
      <c r="I19" s="49"/>
      <c r="J19" s="48">
        <v>0</v>
      </c>
      <c r="K19" s="48">
        <v>0</v>
      </c>
      <c r="L19" s="49"/>
      <c r="M19" s="48">
        <v>0</v>
      </c>
      <c r="N19" s="49"/>
      <c r="O19" s="49"/>
      <c r="P19" s="49"/>
      <c r="Q19" s="48">
        <v>0</v>
      </c>
      <c r="R19" s="48">
        <v>0</v>
      </c>
      <c r="S19" s="49"/>
      <c r="T19" s="48">
        <v>0</v>
      </c>
      <c r="U19" s="49"/>
      <c r="V19" s="49"/>
      <c r="W19" s="49"/>
      <c r="X19" s="48">
        <v>0</v>
      </c>
      <c r="Y19" s="49"/>
      <c r="Z19" s="49"/>
      <c r="AA19" s="49"/>
      <c r="AB19" s="48">
        <v>0</v>
      </c>
      <c r="AC19" s="49"/>
      <c r="AD19" s="48">
        <v>0</v>
      </c>
      <c r="AE19" s="39"/>
      <c r="AF19" s="39"/>
      <c r="AG19" s="39"/>
    </row>
    <row r="20" spans="1:33" ht="20.100000000000001" customHeight="1" x14ac:dyDescent="0.2">
      <c r="D20" s="2" t="s">
        <v>104</v>
      </c>
      <c r="F20" s="39">
        <v>0</v>
      </c>
      <c r="G20" s="39"/>
      <c r="H20" s="39"/>
      <c r="I20" s="39"/>
      <c r="J20" s="39">
        <v>0</v>
      </c>
      <c r="K20" s="39">
        <v>0</v>
      </c>
      <c r="L20" s="39"/>
      <c r="M20" s="39">
        <v>0</v>
      </c>
      <c r="N20" s="39"/>
      <c r="O20" s="39"/>
      <c r="P20" s="39"/>
      <c r="Q20" s="39">
        <v>0</v>
      </c>
      <c r="R20" s="39">
        <v>0</v>
      </c>
      <c r="S20" s="39"/>
      <c r="T20" s="39">
        <v>0</v>
      </c>
      <c r="U20" s="39"/>
      <c r="V20" s="39"/>
      <c r="W20" s="39"/>
      <c r="X20" s="39">
        <v>0</v>
      </c>
      <c r="Y20" s="39"/>
      <c r="Z20" s="39"/>
      <c r="AA20" s="39"/>
      <c r="AB20" s="39">
        <v>0</v>
      </c>
      <c r="AC20" s="39"/>
      <c r="AD20" s="39">
        <v>0</v>
      </c>
      <c r="AE20" s="39"/>
      <c r="AF20" s="39"/>
      <c r="AG20" s="39"/>
    </row>
    <row r="21" spans="1:33" ht="20.100000000000001" customHeight="1" x14ac:dyDescent="0.2">
      <c r="D21" s="47" t="s">
        <v>105</v>
      </c>
      <c r="F21" s="48">
        <v>0</v>
      </c>
      <c r="G21" s="49"/>
      <c r="H21" s="49"/>
      <c r="I21" s="49"/>
      <c r="J21" s="48">
        <v>0</v>
      </c>
      <c r="K21" s="48">
        <v>0</v>
      </c>
      <c r="L21" s="49"/>
      <c r="M21" s="48">
        <v>0</v>
      </c>
      <c r="N21" s="49"/>
      <c r="O21" s="49"/>
      <c r="P21" s="49"/>
      <c r="Q21" s="48">
        <v>0</v>
      </c>
      <c r="R21" s="48">
        <v>0</v>
      </c>
      <c r="S21" s="49"/>
      <c r="T21" s="48">
        <v>0</v>
      </c>
      <c r="U21" s="49"/>
      <c r="V21" s="49"/>
      <c r="W21" s="49"/>
      <c r="X21" s="48">
        <v>0</v>
      </c>
      <c r="Y21" s="49"/>
      <c r="Z21" s="49"/>
      <c r="AA21" s="49"/>
      <c r="AB21" s="48">
        <v>0</v>
      </c>
      <c r="AC21" s="49"/>
      <c r="AD21" s="48">
        <v>0</v>
      </c>
      <c r="AE21" s="39"/>
      <c r="AF21" s="39"/>
      <c r="AG21" s="39"/>
    </row>
    <row r="22" spans="1:33" ht="20.100000000000001" customHeight="1" x14ac:dyDescent="0.2">
      <c r="D22" s="2" t="s">
        <v>106</v>
      </c>
      <c r="F22" s="39">
        <v>0</v>
      </c>
      <c r="G22" s="39"/>
      <c r="H22" s="39"/>
      <c r="I22" s="39"/>
      <c r="J22" s="39">
        <v>0</v>
      </c>
      <c r="K22" s="39">
        <v>0</v>
      </c>
      <c r="L22" s="39"/>
      <c r="M22" s="39">
        <v>0</v>
      </c>
      <c r="N22" s="39"/>
      <c r="O22" s="39"/>
      <c r="P22" s="39"/>
      <c r="Q22" s="39">
        <v>0</v>
      </c>
      <c r="R22" s="39">
        <v>0</v>
      </c>
      <c r="S22" s="39"/>
      <c r="T22" s="39">
        <v>0</v>
      </c>
      <c r="U22" s="39"/>
      <c r="V22" s="39"/>
      <c r="W22" s="39"/>
      <c r="X22" s="39">
        <v>0</v>
      </c>
      <c r="Y22" s="39"/>
      <c r="Z22" s="39"/>
      <c r="AA22" s="39"/>
      <c r="AB22" s="39">
        <v>0</v>
      </c>
      <c r="AC22" s="39"/>
      <c r="AD22" s="39">
        <v>0</v>
      </c>
      <c r="AE22" s="39"/>
      <c r="AF22" s="39"/>
      <c r="AG22" s="39"/>
    </row>
    <row r="23" spans="1:33" ht="20.100000000000001" customHeight="1" x14ac:dyDescent="0.2">
      <c r="D23" s="47" t="s">
        <v>107</v>
      </c>
      <c r="F23" s="48">
        <v>0</v>
      </c>
      <c r="G23" s="49"/>
      <c r="H23" s="49"/>
      <c r="I23" s="49"/>
      <c r="J23" s="48">
        <v>0</v>
      </c>
      <c r="K23" s="48">
        <v>0</v>
      </c>
      <c r="L23" s="49"/>
      <c r="M23" s="48">
        <v>0</v>
      </c>
      <c r="N23" s="49"/>
      <c r="O23" s="49"/>
      <c r="P23" s="49"/>
      <c r="Q23" s="48">
        <v>0</v>
      </c>
      <c r="R23" s="48">
        <v>0</v>
      </c>
      <c r="S23" s="49"/>
      <c r="T23" s="48">
        <v>0</v>
      </c>
      <c r="U23" s="49"/>
      <c r="V23" s="49"/>
      <c r="W23" s="49"/>
      <c r="X23" s="48">
        <v>0</v>
      </c>
      <c r="Y23" s="49"/>
      <c r="Z23" s="49"/>
      <c r="AA23" s="49"/>
      <c r="AB23" s="48">
        <v>0</v>
      </c>
      <c r="AC23" s="49"/>
      <c r="AD23" s="48">
        <v>0</v>
      </c>
      <c r="AE23" s="39"/>
      <c r="AF23" s="39"/>
      <c r="AG23" s="39"/>
    </row>
    <row r="24" spans="1:33" ht="20.100000000000001" customHeight="1" x14ac:dyDescent="0.2">
      <c r="D24" s="2" t="s">
        <v>108</v>
      </c>
      <c r="F24" s="39">
        <v>0</v>
      </c>
      <c r="G24" s="39"/>
      <c r="H24" s="39"/>
      <c r="I24" s="39"/>
      <c r="J24" s="39">
        <v>0</v>
      </c>
      <c r="K24" s="39">
        <v>0</v>
      </c>
      <c r="L24" s="39"/>
      <c r="M24" s="39">
        <v>0</v>
      </c>
      <c r="N24" s="39"/>
      <c r="O24" s="39"/>
      <c r="P24" s="39"/>
      <c r="Q24" s="39">
        <v>0</v>
      </c>
      <c r="R24" s="39">
        <v>0</v>
      </c>
      <c r="S24" s="39"/>
      <c r="T24" s="39">
        <v>0</v>
      </c>
      <c r="U24" s="39"/>
      <c r="V24" s="39"/>
      <c r="W24" s="39"/>
      <c r="X24" s="39">
        <v>0</v>
      </c>
      <c r="Y24" s="39"/>
      <c r="Z24" s="39"/>
      <c r="AA24" s="39"/>
      <c r="AB24" s="39">
        <v>0</v>
      </c>
      <c r="AC24" s="39"/>
      <c r="AD24" s="39">
        <v>0</v>
      </c>
      <c r="AE24" s="39"/>
      <c r="AF24" s="39"/>
      <c r="AG24" s="39"/>
    </row>
    <row r="25" spans="1:33" ht="20.100000000000001" customHeight="1" x14ac:dyDescent="0.2">
      <c r="D25" s="47" t="s">
        <v>109</v>
      </c>
      <c r="F25" s="48">
        <v>0</v>
      </c>
      <c r="G25" s="49"/>
      <c r="H25" s="49"/>
      <c r="I25" s="49"/>
      <c r="J25" s="48">
        <v>0</v>
      </c>
      <c r="K25" s="48">
        <v>0</v>
      </c>
      <c r="L25" s="49"/>
      <c r="M25" s="48">
        <v>0</v>
      </c>
      <c r="N25" s="49"/>
      <c r="O25" s="49"/>
      <c r="P25" s="49"/>
      <c r="Q25" s="48">
        <v>0</v>
      </c>
      <c r="R25" s="48">
        <v>0</v>
      </c>
      <c r="S25" s="49"/>
      <c r="T25" s="48">
        <v>0</v>
      </c>
      <c r="U25" s="49"/>
      <c r="V25" s="49"/>
      <c r="W25" s="49"/>
      <c r="X25" s="48">
        <v>0</v>
      </c>
      <c r="Y25" s="49"/>
      <c r="Z25" s="49"/>
      <c r="AA25" s="49"/>
      <c r="AB25" s="48">
        <v>0</v>
      </c>
      <c r="AC25" s="49"/>
      <c r="AD25" s="48">
        <v>0</v>
      </c>
      <c r="AE25" s="39"/>
      <c r="AF25" s="39"/>
      <c r="AG25" s="39"/>
    </row>
    <row r="26" spans="1:33" ht="20.100000000000001" customHeight="1" x14ac:dyDescent="0.2">
      <c r="D26" s="50" t="s">
        <v>110</v>
      </c>
      <c r="F26" s="49">
        <v>0</v>
      </c>
      <c r="G26" s="49"/>
      <c r="H26" s="49"/>
      <c r="I26" s="49"/>
      <c r="J26" s="49">
        <v>0</v>
      </c>
      <c r="K26" s="49">
        <v>0</v>
      </c>
      <c r="L26" s="49"/>
      <c r="M26" s="49">
        <v>0</v>
      </c>
      <c r="N26" s="49"/>
      <c r="O26" s="49"/>
      <c r="P26" s="49"/>
      <c r="Q26" s="49">
        <v>0</v>
      </c>
      <c r="R26" s="49">
        <v>0</v>
      </c>
      <c r="S26" s="49"/>
      <c r="T26" s="49">
        <v>0</v>
      </c>
      <c r="U26" s="49"/>
      <c r="V26" s="49"/>
      <c r="W26" s="49"/>
      <c r="X26" s="49">
        <v>0</v>
      </c>
      <c r="Y26" s="49"/>
      <c r="Z26" s="49"/>
      <c r="AA26" s="49"/>
      <c r="AB26" s="49">
        <v>0</v>
      </c>
      <c r="AC26" s="49"/>
      <c r="AD26" s="49">
        <v>0</v>
      </c>
      <c r="AE26" s="39"/>
      <c r="AF26" s="39"/>
      <c r="AG26" s="39"/>
    </row>
    <row r="27" spans="1:33" ht="20.100000000000001" customHeight="1" x14ac:dyDescent="0.2">
      <c r="D27" s="47" t="s">
        <v>111</v>
      </c>
      <c r="F27" s="48">
        <v>0</v>
      </c>
      <c r="G27" s="49"/>
      <c r="H27" s="49"/>
      <c r="I27" s="49"/>
      <c r="J27" s="48">
        <v>0</v>
      </c>
      <c r="K27" s="48">
        <v>0</v>
      </c>
      <c r="L27" s="49"/>
      <c r="M27" s="48">
        <v>0</v>
      </c>
      <c r="N27" s="49"/>
      <c r="O27" s="49"/>
      <c r="P27" s="49"/>
      <c r="Q27" s="48">
        <v>0</v>
      </c>
      <c r="R27" s="48">
        <v>0</v>
      </c>
      <c r="S27" s="49"/>
      <c r="T27" s="48">
        <v>0</v>
      </c>
      <c r="U27" s="49"/>
      <c r="V27" s="49"/>
      <c r="W27" s="49"/>
      <c r="X27" s="48">
        <v>0</v>
      </c>
      <c r="Y27" s="49"/>
      <c r="Z27" s="49"/>
      <c r="AA27" s="49"/>
      <c r="AB27" s="48">
        <v>0</v>
      </c>
      <c r="AC27" s="49"/>
      <c r="AD27" s="48">
        <v>0</v>
      </c>
      <c r="AE27" s="39"/>
      <c r="AF27" s="39"/>
      <c r="AG27" s="39"/>
    </row>
    <row r="28" spans="1:33" ht="20.100000000000001" customHeight="1" x14ac:dyDescent="0.2"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</row>
    <row r="29" spans="1:33" s="1" customFormat="1" ht="20.100000000000001" customHeight="1" x14ac:dyDescent="0.25">
      <c r="A29" s="3"/>
      <c r="B29" s="6"/>
      <c r="C29" s="51" t="s">
        <v>112</v>
      </c>
      <c r="D29" s="52"/>
      <c r="E29" s="5"/>
      <c r="F29" s="53">
        <v>0</v>
      </c>
      <c r="G29" s="54"/>
      <c r="H29" s="54"/>
      <c r="I29" s="54"/>
      <c r="J29" s="53">
        <v>0</v>
      </c>
      <c r="K29" s="53">
        <v>0</v>
      </c>
      <c r="L29" s="54"/>
      <c r="M29" s="53">
        <v>0</v>
      </c>
      <c r="N29" s="54"/>
      <c r="O29" s="54"/>
      <c r="P29" s="54"/>
      <c r="Q29" s="53">
        <v>0</v>
      </c>
      <c r="R29" s="53">
        <v>0</v>
      </c>
      <c r="S29" s="54"/>
      <c r="T29" s="53">
        <v>0</v>
      </c>
      <c r="U29" s="54"/>
      <c r="V29" s="54"/>
      <c r="W29" s="54"/>
      <c r="X29" s="53">
        <v>0</v>
      </c>
      <c r="Y29" s="54"/>
      <c r="Z29" s="54"/>
      <c r="AA29" s="54"/>
      <c r="AB29" s="53">
        <v>0</v>
      </c>
      <c r="AC29" s="54"/>
      <c r="AD29" s="53">
        <v>0</v>
      </c>
      <c r="AE29" s="39"/>
      <c r="AF29" s="39"/>
      <c r="AG29" s="39"/>
    </row>
    <row r="30" spans="1:33" ht="20.100000000000001" customHeight="1" x14ac:dyDescent="0.2"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</row>
    <row r="31" spans="1:33" ht="20.100000000000001" customHeight="1" x14ac:dyDescent="0.2">
      <c r="C31" s="3" t="s">
        <v>0</v>
      </c>
      <c r="F31" s="55"/>
      <c r="G31" s="55"/>
      <c r="H31" s="55"/>
      <c r="I31" s="55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</row>
    <row r="32" spans="1:33" ht="20.100000000000001" customHeight="1" x14ac:dyDescent="0.2">
      <c r="D32" s="2" t="s">
        <v>96</v>
      </c>
      <c r="F32" s="39">
        <v>60</v>
      </c>
      <c r="G32" s="39"/>
      <c r="H32" s="39"/>
      <c r="I32" s="39"/>
      <c r="J32" s="39">
        <v>70</v>
      </c>
      <c r="K32" s="39">
        <v>11</v>
      </c>
      <c r="L32" s="39"/>
      <c r="M32" s="39">
        <v>81</v>
      </c>
      <c r="N32" s="39"/>
      <c r="O32" s="39"/>
      <c r="P32" s="39"/>
      <c r="Q32" s="39">
        <v>64</v>
      </c>
      <c r="R32" s="39">
        <v>34</v>
      </c>
      <c r="S32" s="39"/>
      <c r="T32" s="39">
        <v>98</v>
      </c>
      <c r="U32" s="39"/>
      <c r="V32" s="39"/>
      <c r="W32" s="39"/>
      <c r="X32" s="39">
        <v>43</v>
      </c>
      <c r="Y32" s="39"/>
      <c r="Z32" s="39"/>
      <c r="AA32" s="39"/>
      <c r="AB32" s="39">
        <v>0</v>
      </c>
      <c r="AC32" s="39"/>
      <c r="AD32" s="39">
        <v>0</v>
      </c>
      <c r="AE32" s="39"/>
      <c r="AF32" s="39"/>
      <c r="AG32" s="39"/>
    </row>
    <row r="33" spans="1:33" ht="20.100000000000001" customHeight="1" x14ac:dyDescent="0.2">
      <c r="D33" s="47" t="s">
        <v>97</v>
      </c>
      <c r="F33" s="48">
        <v>46</v>
      </c>
      <c r="G33" s="49"/>
      <c r="H33" s="49"/>
      <c r="I33" s="49"/>
      <c r="J33" s="48">
        <v>76</v>
      </c>
      <c r="K33" s="48">
        <v>12</v>
      </c>
      <c r="L33" s="49"/>
      <c r="M33" s="48">
        <v>88</v>
      </c>
      <c r="N33" s="49"/>
      <c r="O33" s="49"/>
      <c r="P33" s="49"/>
      <c r="Q33" s="48">
        <v>65</v>
      </c>
      <c r="R33" s="48">
        <v>36</v>
      </c>
      <c r="S33" s="49"/>
      <c r="T33" s="48">
        <v>101</v>
      </c>
      <c r="U33" s="49"/>
      <c r="V33" s="49"/>
      <c r="W33" s="49"/>
      <c r="X33" s="48">
        <v>33</v>
      </c>
      <c r="Y33" s="49"/>
      <c r="Z33" s="49"/>
      <c r="AA33" s="49"/>
      <c r="AB33" s="48">
        <v>0</v>
      </c>
      <c r="AC33" s="49"/>
      <c r="AD33" s="48">
        <v>0</v>
      </c>
      <c r="AE33" s="39"/>
      <c r="AF33" s="39"/>
      <c r="AG33" s="39"/>
    </row>
    <row r="34" spans="1:33" ht="20.100000000000001" customHeight="1" x14ac:dyDescent="0.2">
      <c r="D34" s="2" t="s">
        <v>113</v>
      </c>
      <c r="F34" s="39">
        <v>55</v>
      </c>
      <c r="G34" s="39"/>
      <c r="H34" s="39"/>
      <c r="I34" s="39"/>
      <c r="J34" s="39">
        <v>77</v>
      </c>
      <c r="K34" s="39">
        <v>13</v>
      </c>
      <c r="L34" s="39"/>
      <c r="M34" s="39">
        <v>90</v>
      </c>
      <c r="N34" s="39"/>
      <c r="O34" s="39"/>
      <c r="P34" s="39"/>
      <c r="Q34" s="39">
        <v>79</v>
      </c>
      <c r="R34" s="39">
        <v>35</v>
      </c>
      <c r="S34" s="39"/>
      <c r="T34" s="39">
        <v>114</v>
      </c>
      <c r="U34" s="39"/>
      <c r="V34" s="39"/>
      <c r="W34" s="39"/>
      <c r="X34" s="39">
        <v>31</v>
      </c>
      <c r="Y34" s="39"/>
      <c r="Z34" s="39"/>
      <c r="AA34" s="39"/>
      <c r="AB34" s="39">
        <v>0</v>
      </c>
      <c r="AC34" s="39"/>
      <c r="AD34" s="39">
        <v>0</v>
      </c>
      <c r="AE34" s="39"/>
      <c r="AF34" s="39"/>
      <c r="AG34" s="39"/>
    </row>
    <row r="35" spans="1:33" ht="20.100000000000001" customHeight="1" x14ac:dyDescent="0.2">
      <c r="D35" s="47" t="s">
        <v>114</v>
      </c>
      <c r="F35" s="48">
        <v>40</v>
      </c>
      <c r="G35" s="49"/>
      <c r="H35" s="49"/>
      <c r="I35" s="49"/>
      <c r="J35" s="48">
        <v>68</v>
      </c>
      <c r="K35" s="48">
        <v>11</v>
      </c>
      <c r="L35" s="49"/>
      <c r="M35" s="48">
        <v>79</v>
      </c>
      <c r="N35" s="49"/>
      <c r="O35" s="49"/>
      <c r="P35" s="49"/>
      <c r="Q35" s="48">
        <v>64</v>
      </c>
      <c r="R35" s="48">
        <v>24</v>
      </c>
      <c r="S35" s="49"/>
      <c r="T35" s="48">
        <v>88</v>
      </c>
      <c r="U35" s="49"/>
      <c r="V35" s="49"/>
      <c r="W35" s="49"/>
      <c r="X35" s="48">
        <v>31</v>
      </c>
      <c r="Y35" s="49"/>
      <c r="Z35" s="49"/>
      <c r="AA35" s="49"/>
      <c r="AB35" s="48">
        <v>0</v>
      </c>
      <c r="AC35" s="49"/>
      <c r="AD35" s="48">
        <v>0</v>
      </c>
      <c r="AE35" s="39"/>
      <c r="AF35" s="39"/>
      <c r="AG35" s="39"/>
    </row>
    <row r="36" spans="1:33" ht="20.100000000000001" customHeight="1" x14ac:dyDescent="0.2">
      <c r="D36" s="2" t="s">
        <v>115</v>
      </c>
      <c r="F36" s="39">
        <v>49</v>
      </c>
      <c r="G36" s="39"/>
      <c r="H36" s="39"/>
      <c r="I36" s="39"/>
      <c r="J36" s="39">
        <v>72</v>
      </c>
      <c r="K36" s="39">
        <v>12</v>
      </c>
      <c r="L36" s="39"/>
      <c r="M36" s="39">
        <v>84</v>
      </c>
      <c r="N36" s="39"/>
      <c r="O36" s="39"/>
      <c r="P36" s="39"/>
      <c r="Q36" s="39">
        <v>57</v>
      </c>
      <c r="R36" s="39">
        <v>26</v>
      </c>
      <c r="S36" s="39"/>
      <c r="T36" s="39">
        <v>83</v>
      </c>
      <c r="U36" s="39"/>
      <c r="V36" s="39"/>
      <c r="W36" s="39"/>
      <c r="X36" s="39">
        <v>50</v>
      </c>
      <c r="Y36" s="39"/>
      <c r="Z36" s="39"/>
      <c r="AA36" s="39"/>
      <c r="AB36" s="39">
        <v>0</v>
      </c>
      <c r="AC36" s="39"/>
      <c r="AD36" s="39">
        <v>0</v>
      </c>
      <c r="AE36" s="39"/>
      <c r="AF36" s="39"/>
      <c r="AG36" s="39"/>
    </row>
    <row r="37" spans="1:33" ht="20.100000000000001" customHeight="1" x14ac:dyDescent="0.2">
      <c r="D37" s="47" t="s">
        <v>116</v>
      </c>
      <c r="F37" s="48">
        <v>54</v>
      </c>
      <c r="G37" s="49"/>
      <c r="H37" s="49"/>
      <c r="I37" s="49"/>
      <c r="J37" s="48">
        <v>47</v>
      </c>
      <c r="K37" s="48">
        <v>15</v>
      </c>
      <c r="L37" s="49"/>
      <c r="M37" s="48">
        <v>62</v>
      </c>
      <c r="N37" s="49"/>
      <c r="O37" s="49"/>
      <c r="P37" s="49"/>
      <c r="Q37" s="48">
        <v>43</v>
      </c>
      <c r="R37" s="48">
        <v>38</v>
      </c>
      <c r="S37" s="49"/>
      <c r="T37" s="48">
        <v>81</v>
      </c>
      <c r="U37" s="49"/>
      <c r="V37" s="49"/>
      <c r="W37" s="49"/>
      <c r="X37" s="48">
        <v>35</v>
      </c>
      <c r="Y37" s="49"/>
      <c r="Z37" s="49"/>
      <c r="AA37" s="49"/>
      <c r="AB37" s="48">
        <v>0</v>
      </c>
      <c r="AC37" s="49"/>
      <c r="AD37" s="48">
        <v>0</v>
      </c>
      <c r="AE37" s="39"/>
      <c r="AF37" s="39"/>
      <c r="AG37" s="39"/>
    </row>
    <row r="38" spans="1:33" ht="20.100000000000001" customHeight="1" x14ac:dyDescent="0.2">
      <c r="D38" s="2" t="s">
        <v>103</v>
      </c>
      <c r="F38" s="39">
        <v>41</v>
      </c>
      <c r="G38" s="39"/>
      <c r="H38" s="39"/>
      <c r="I38" s="39"/>
      <c r="J38" s="39">
        <v>50</v>
      </c>
      <c r="K38" s="39">
        <v>13</v>
      </c>
      <c r="L38" s="39"/>
      <c r="M38" s="39">
        <v>63</v>
      </c>
      <c r="N38" s="39"/>
      <c r="O38" s="39"/>
      <c r="P38" s="39"/>
      <c r="Q38" s="39">
        <v>53</v>
      </c>
      <c r="R38" s="39">
        <v>25</v>
      </c>
      <c r="S38" s="39"/>
      <c r="T38" s="39">
        <v>78</v>
      </c>
      <c r="U38" s="39"/>
      <c r="V38" s="39"/>
      <c r="W38" s="39"/>
      <c r="X38" s="39">
        <v>26</v>
      </c>
      <c r="Y38" s="39"/>
      <c r="Z38" s="39"/>
      <c r="AA38" s="39"/>
      <c r="AB38" s="39">
        <v>0</v>
      </c>
      <c r="AC38" s="39"/>
      <c r="AD38" s="39">
        <v>0</v>
      </c>
      <c r="AE38" s="39"/>
      <c r="AF38" s="39"/>
      <c r="AG38" s="39"/>
    </row>
    <row r="39" spans="1:33" ht="20.100000000000001" customHeight="1" x14ac:dyDescent="0.2">
      <c r="D39" s="47" t="s">
        <v>104</v>
      </c>
      <c r="F39" s="48">
        <v>59</v>
      </c>
      <c r="G39" s="49"/>
      <c r="H39" s="49"/>
      <c r="I39" s="49"/>
      <c r="J39" s="48">
        <v>44</v>
      </c>
      <c r="K39" s="48">
        <v>3</v>
      </c>
      <c r="L39" s="49"/>
      <c r="M39" s="48">
        <v>47</v>
      </c>
      <c r="N39" s="49"/>
      <c r="O39" s="49"/>
      <c r="P39" s="49"/>
      <c r="Q39" s="48">
        <v>37</v>
      </c>
      <c r="R39" s="48">
        <v>29</v>
      </c>
      <c r="S39" s="49"/>
      <c r="T39" s="48">
        <v>66</v>
      </c>
      <c r="U39" s="49"/>
      <c r="V39" s="49"/>
      <c r="W39" s="49"/>
      <c r="X39" s="48">
        <v>40</v>
      </c>
      <c r="Y39" s="49"/>
      <c r="Z39" s="49"/>
      <c r="AA39" s="49"/>
      <c r="AB39" s="48">
        <v>0</v>
      </c>
      <c r="AC39" s="49"/>
      <c r="AD39" s="48">
        <v>0</v>
      </c>
      <c r="AE39" s="39"/>
      <c r="AF39" s="39"/>
      <c r="AG39" s="39"/>
    </row>
    <row r="40" spans="1:33" ht="20.100000000000001" customHeight="1" x14ac:dyDescent="0.2">
      <c r="D40" s="2" t="s">
        <v>117</v>
      </c>
      <c r="F40" s="39">
        <v>45</v>
      </c>
      <c r="G40" s="39"/>
      <c r="H40" s="39"/>
      <c r="I40" s="39"/>
      <c r="J40" s="39">
        <v>74</v>
      </c>
      <c r="K40" s="39">
        <v>12</v>
      </c>
      <c r="L40" s="39"/>
      <c r="M40" s="39">
        <v>86</v>
      </c>
      <c r="N40" s="39"/>
      <c r="O40" s="39"/>
      <c r="P40" s="39"/>
      <c r="Q40" s="39">
        <v>76</v>
      </c>
      <c r="R40" s="39">
        <v>22</v>
      </c>
      <c r="S40" s="39"/>
      <c r="T40" s="39">
        <v>98</v>
      </c>
      <c r="U40" s="39"/>
      <c r="V40" s="39"/>
      <c r="W40" s="39"/>
      <c r="X40" s="39">
        <v>33</v>
      </c>
      <c r="Y40" s="39"/>
      <c r="Z40" s="39"/>
      <c r="AA40" s="39"/>
      <c r="AB40" s="39">
        <v>0</v>
      </c>
      <c r="AC40" s="39"/>
      <c r="AD40" s="39">
        <v>0</v>
      </c>
      <c r="AE40" s="39"/>
      <c r="AF40" s="39"/>
      <c r="AG40" s="39"/>
    </row>
    <row r="41" spans="1:33" ht="20.100000000000001" customHeight="1" x14ac:dyDescent="0.2">
      <c r="D41" s="47" t="s">
        <v>106</v>
      </c>
      <c r="F41" s="48">
        <v>40</v>
      </c>
      <c r="G41" s="49"/>
      <c r="H41" s="49"/>
      <c r="I41" s="49"/>
      <c r="J41" s="48">
        <v>96</v>
      </c>
      <c r="K41" s="48">
        <v>6</v>
      </c>
      <c r="L41" s="49"/>
      <c r="M41" s="48">
        <v>102</v>
      </c>
      <c r="N41" s="49"/>
      <c r="O41" s="49"/>
      <c r="P41" s="49"/>
      <c r="Q41" s="48">
        <v>81</v>
      </c>
      <c r="R41" s="48">
        <v>39</v>
      </c>
      <c r="S41" s="49"/>
      <c r="T41" s="48">
        <v>120</v>
      </c>
      <c r="U41" s="49"/>
      <c r="V41" s="49"/>
      <c r="W41" s="49"/>
      <c r="X41" s="48">
        <v>22</v>
      </c>
      <c r="Y41" s="49"/>
      <c r="Z41" s="49"/>
      <c r="AA41" s="49"/>
      <c r="AB41" s="48">
        <v>0</v>
      </c>
      <c r="AC41" s="49"/>
      <c r="AD41" s="48">
        <v>0</v>
      </c>
      <c r="AE41" s="39"/>
      <c r="AF41" s="39"/>
      <c r="AG41" s="39"/>
    </row>
    <row r="42" spans="1:33" ht="20.100000000000001" customHeight="1" x14ac:dyDescent="0.2">
      <c r="D42" s="2" t="s">
        <v>107</v>
      </c>
      <c r="F42" s="39">
        <v>54</v>
      </c>
      <c r="G42" s="39"/>
      <c r="H42" s="39"/>
      <c r="I42" s="39"/>
      <c r="J42" s="39">
        <v>76</v>
      </c>
      <c r="K42" s="39">
        <v>15</v>
      </c>
      <c r="L42" s="39"/>
      <c r="M42" s="39">
        <v>91</v>
      </c>
      <c r="N42" s="39"/>
      <c r="O42" s="39"/>
      <c r="P42" s="39"/>
      <c r="Q42" s="39">
        <v>66</v>
      </c>
      <c r="R42" s="39">
        <v>27</v>
      </c>
      <c r="S42" s="39"/>
      <c r="T42" s="39">
        <v>93</v>
      </c>
      <c r="U42" s="39"/>
      <c r="V42" s="39"/>
      <c r="W42" s="39"/>
      <c r="X42" s="39">
        <v>52</v>
      </c>
      <c r="Y42" s="39"/>
      <c r="Z42" s="39"/>
      <c r="AA42" s="39"/>
      <c r="AB42" s="39">
        <v>0</v>
      </c>
      <c r="AC42" s="39"/>
      <c r="AD42" s="39">
        <v>0</v>
      </c>
      <c r="AE42" s="39"/>
      <c r="AF42" s="39"/>
      <c r="AG42" s="39"/>
    </row>
    <row r="43" spans="1:33" ht="20.100000000000001" customHeight="1" x14ac:dyDescent="0.2">
      <c r="D43" s="47" t="s">
        <v>108</v>
      </c>
      <c r="F43" s="48">
        <v>39</v>
      </c>
      <c r="G43" s="49"/>
      <c r="H43" s="49"/>
      <c r="I43" s="49"/>
      <c r="J43" s="48">
        <v>74</v>
      </c>
      <c r="K43" s="48">
        <v>14</v>
      </c>
      <c r="L43" s="49"/>
      <c r="M43" s="48">
        <v>88</v>
      </c>
      <c r="N43" s="49"/>
      <c r="O43" s="49"/>
      <c r="P43" s="49"/>
      <c r="Q43" s="48">
        <v>60</v>
      </c>
      <c r="R43" s="48">
        <v>41</v>
      </c>
      <c r="S43" s="49"/>
      <c r="T43" s="48">
        <v>101</v>
      </c>
      <c r="U43" s="49"/>
      <c r="V43" s="49"/>
      <c r="W43" s="49"/>
      <c r="X43" s="48">
        <v>26</v>
      </c>
      <c r="Y43" s="49"/>
      <c r="Z43" s="49"/>
      <c r="AA43" s="49"/>
      <c r="AB43" s="48">
        <v>0</v>
      </c>
      <c r="AC43" s="49"/>
      <c r="AD43" s="48">
        <v>0</v>
      </c>
      <c r="AE43" s="39"/>
      <c r="AF43" s="39"/>
      <c r="AG43" s="39"/>
    </row>
    <row r="44" spans="1:33" ht="20.100000000000001" customHeight="1" x14ac:dyDescent="0.2">
      <c r="D44" s="2" t="s">
        <v>109</v>
      </c>
      <c r="F44" s="39">
        <v>58</v>
      </c>
      <c r="G44" s="39"/>
      <c r="H44" s="39"/>
      <c r="I44" s="39"/>
      <c r="J44" s="39">
        <v>71</v>
      </c>
      <c r="K44" s="39">
        <v>6</v>
      </c>
      <c r="L44" s="39"/>
      <c r="M44" s="39">
        <v>77</v>
      </c>
      <c r="N44" s="39"/>
      <c r="O44" s="39"/>
      <c r="P44" s="39"/>
      <c r="Q44" s="39">
        <v>55</v>
      </c>
      <c r="R44" s="39">
        <v>41</v>
      </c>
      <c r="S44" s="39"/>
      <c r="T44" s="39">
        <v>96</v>
      </c>
      <c r="U44" s="39"/>
      <c r="V44" s="39"/>
      <c r="W44" s="39"/>
      <c r="X44" s="39">
        <v>39</v>
      </c>
      <c r="Y44" s="39"/>
      <c r="Z44" s="39"/>
      <c r="AA44" s="39"/>
      <c r="AB44" s="39">
        <v>0</v>
      </c>
      <c r="AC44" s="39"/>
      <c r="AD44" s="39">
        <v>0</v>
      </c>
      <c r="AE44" s="39"/>
      <c r="AF44" s="39"/>
      <c r="AG44" s="39"/>
    </row>
    <row r="45" spans="1:33" ht="20.100000000000001" customHeight="1" x14ac:dyDescent="0.2">
      <c r="D45" s="47" t="s">
        <v>118</v>
      </c>
      <c r="F45" s="48">
        <v>55</v>
      </c>
      <c r="G45" s="49"/>
      <c r="H45" s="49"/>
      <c r="I45" s="49"/>
      <c r="J45" s="48">
        <v>64</v>
      </c>
      <c r="K45" s="48">
        <v>14</v>
      </c>
      <c r="L45" s="49"/>
      <c r="M45" s="48">
        <v>78</v>
      </c>
      <c r="N45" s="49"/>
      <c r="O45" s="49"/>
      <c r="P45" s="49"/>
      <c r="Q45" s="48">
        <v>62</v>
      </c>
      <c r="R45" s="48">
        <v>44</v>
      </c>
      <c r="S45" s="49"/>
      <c r="T45" s="48">
        <v>106</v>
      </c>
      <c r="U45" s="49"/>
      <c r="V45" s="49"/>
      <c r="W45" s="49"/>
      <c r="X45" s="48">
        <v>27</v>
      </c>
      <c r="Y45" s="49"/>
      <c r="Z45" s="49"/>
      <c r="AA45" s="49"/>
      <c r="AB45" s="48">
        <v>0</v>
      </c>
      <c r="AC45" s="49"/>
      <c r="AD45" s="48">
        <v>0</v>
      </c>
      <c r="AE45" s="39"/>
      <c r="AF45" s="39"/>
      <c r="AG45" s="39"/>
    </row>
    <row r="46" spans="1:33" ht="20.100000000000001" customHeight="1" x14ac:dyDescent="0.2">
      <c r="D46" s="2" t="s">
        <v>119</v>
      </c>
      <c r="F46" s="39">
        <v>60</v>
      </c>
      <c r="G46" s="39"/>
      <c r="H46" s="39"/>
      <c r="I46" s="39"/>
      <c r="J46" s="39">
        <v>86</v>
      </c>
      <c r="K46" s="39">
        <v>10</v>
      </c>
      <c r="L46" s="39"/>
      <c r="M46" s="39">
        <v>96</v>
      </c>
      <c r="N46" s="39"/>
      <c r="O46" s="39"/>
      <c r="P46" s="39"/>
      <c r="Q46" s="39">
        <v>70</v>
      </c>
      <c r="R46" s="39">
        <v>39</v>
      </c>
      <c r="S46" s="39"/>
      <c r="T46" s="39">
        <v>109</v>
      </c>
      <c r="U46" s="39"/>
      <c r="V46" s="39"/>
      <c r="W46" s="39"/>
      <c r="X46" s="39">
        <v>47</v>
      </c>
      <c r="Y46" s="39"/>
      <c r="Z46" s="39"/>
      <c r="AA46" s="39"/>
      <c r="AB46" s="39">
        <v>0</v>
      </c>
      <c r="AC46" s="39"/>
      <c r="AD46" s="39">
        <v>0</v>
      </c>
      <c r="AE46" s="39"/>
      <c r="AF46" s="39"/>
      <c r="AG46" s="39"/>
    </row>
    <row r="47" spans="1:33" ht="20.100000000000001" customHeight="1" x14ac:dyDescent="0.2"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</row>
    <row r="48" spans="1:33" s="1" customFormat="1" ht="20.100000000000001" customHeight="1" x14ac:dyDescent="0.25">
      <c r="A48" s="3"/>
      <c r="B48" s="6"/>
      <c r="C48" s="51" t="s">
        <v>120</v>
      </c>
      <c r="D48" s="52"/>
      <c r="E48" s="5"/>
      <c r="F48" s="53">
        <v>755</v>
      </c>
      <c r="G48" s="54"/>
      <c r="H48" s="54"/>
      <c r="I48" s="54"/>
      <c r="J48" s="53">
        <v>1045</v>
      </c>
      <c r="K48" s="53">
        <v>167</v>
      </c>
      <c r="L48" s="54"/>
      <c r="M48" s="53">
        <v>1212</v>
      </c>
      <c r="N48" s="54"/>
      <c r="O48" s="54"/>
      <c r="P48" s="54"/>
      <c r="Q48" s="53">
        <v>932</v>
      </c>
      <c r="R48" s="53">
        <v>500</v>
      </c>
      <c r="S48" s="54"/>
      <c r="T48" s="53">
        <v>1432</v>
      </c>
      <c r="U48" s="54"/>
      <c r="V48" s="54"/>
      <c r="W48" s="54"/>
      <c r="X48" s="53">
        <v>535</v>
      </c>
      <c r="Y48" s="54"/>
      <c r="Z48" s="54"/>
      <c r="AA48" s="54"/>
      <c r="AB48" s="53">
        <v>0</v>
      </c>
      <c r="AC48" s="54"/>
      <c r="AD48" s="53">
        <v>0</v>
      </c>
      <c r="AE48" s="39"/>
      <c r="AF48" s="39"/>
      <c r="AG48" s="39"/>
    </row>
    <row r="49" spans="3:33" ht="20.100000000000001" customHeight="1" x14ac:dyDescent="0.2"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</row>
    <row r="50" spans="3:33" ht="20.100000000000001" customHeight="1" x14ac:dyDescent="0.2">
      <c r="C50" s="3" t="s">
        <v>121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</row>
    <row r="51" spans="3:33" ht="20.100000000000001" customHeight="1" x14ac:dyDescent="0.2">
      <c r="D51" s="2" t="s">
        <v>122</v>
      </c>
      <c r="F51" s="39">
        <v>0</v>
      </c>
      <c r="G51" s="39"/>
      <c r="H51" s="39"/>
      <c r="I51" s="39"/>
      <c r="J51" s="39">
        <v>0</v>
      </c>
      <c r="K51" s="39">
        <v>0</v>
      </c>
      <c r="L51" s="39"/>
      <c r="M51" s="39">
        <v>0</v>
      </c>
      <c r="N51" s="39"/>
      <c r="O51" s="39"/>
      <c r="P51" s="39"/>
      <c r="Q51" s="39">
        <v>0</v>
      </c>
      <c r="R51" s="39">
        <v>0</v>
      </c>
      <c r="S51" s="39"/>
      <c r="T51" s="39">
        <v>0</v>
      </c>
      <c r="U51" s="39"/>
      <c r="V51" s="39"/>
      <c r="W51" s="39"/>
      <c r="X51" s="39">
        <v>0</v>
      </c>
      <c r="Y51" s="39"/>
      <c r="Z51" s="39"/>
      <c r="AA51" s="39"/>
      <c r="AB51" s="39">
        <v>0</v>
      </c>
      <c r="AC51" s="39"/>
      <c r="AD51" s="39">
        <v>0</v>
      </c>
      <c r="AE51" s="39"/>
      <c r="AF51" s="39"/>
      <c r="AG51" s="39"/>
    </row>
    <row r="52" spans="3:33" ht="20.100000000000001" customHeight="1" x14ac:dyDescent="0.2">
      <c r="D52" s="47" t="s">
        <v>97</v>
      </c>
      <c r="F52" s="48">
        <v>0</v>
      </c>
      <c r="G52" s="49"/>
      <c r="H52" s="49"/>
      <c r="I52" s="49"/>
      <c r="J52" s="48">
        <v>0</v>
      </c>
      <c r="K52" s="48">
        <v>0</v>
      </c>
      <c r="L52" s="49"/>
      <c r="M52" s="48">
        <v>0</v>
      </c>
      <c r="N52" s="49"/>
      <c r="O52" s="49"/>
      <c r="P52" s="49"/>
      <c r="Q52" s="48">
        <v>0</v>
      </c>
      <c r="R52" s="48">
        <v>0</v>
      </c>
      <c r="S52" s="49"/>
      <c r="T52" s="48">
        <v>0</v>
      </c>
      <c r="U52" s="49"/>
      <c r="V52" s="49"/>
      <c r="W52" s="49"/>
      <c r="X52" s="48">
        <v>0</v>
      </c>
      <c r="Y52" s="49"/>
      <c r="Z52" s="49"/>
      <c r="AA52" s="49"/>
      <c r="AB52" s="48">
        <v>0</v>
      </c>
      <c r="AC52" s="49"/>
      <c r="AD52" s="48">
        <v>0</v>
      </c>
      <c r="AE52" s="39"/>
      <c r="AF52" s="39"/>
      <c r="AG52" s="39"/>
    </row>
    <row r="53" spans="3:33" ht="20.100000000000001" customHeight="1" x14ac:dyDescent="0.2">
      <c r="D53" s="2" t="s">
        <v>113</v>
      </c>
      <c r="F53" s="39">
        <v>0</v>
      </c>
      <c r="G53" s="39"/>
      <c r="H53" s="39"/>
      <c r="I53" s="39"/>
      <c r="J53" s="39">
        <v>0</v>
      </c>
      <c r="K53" s="39">
        <v>0</v>
      </c>
      <c r="L53" s="39"/>
      <c r="M53" s="39">
        <v>0</v>
      </c>
      <c r="N53" s="39"/>
      <c r="O53" s="39"/>
      <c r="P53" s="39"/>
      <c r="Q53" s="39">
        <v>0</v>
      </c>
      <c r="R53" s="39">
        <v>0</v>
      </c>
      <c r="S53" s="39"/>
      <c r="T53" s="39">
        <v>0</v>
      </c>
      <c r="U53" s="39"/>
      <c r="V53" s="39"/>
      <c r="W53" s="39"/>
      <c r="X53" s="39">
        <v>0</v>
      </c>
      <c r="Y53" s="39"/>
      <c r="Z53" s="39"/>
      <c r="AA53" s="39"/>
      <c r="AB53" s="39">
        <v>0</v>
      </c>
      <c r="AC53" s="39"/>
      <c r="AD53" s="39">
        <v>0</v>
      </c>
      <c r="AE53" s="39"/>
      <c r="AF53" s="39"/>
      <c r="AG53" s="39"/>
    </row>
    <row r="54" spans="3:33" ht="20.100000000000001" customHeight="1" x14ac:dyDescent="0.2">
      <c r="D54" s="47" t="s">
        <v>99</v>
      </c>
      <c r="F54" s="48">
        <v>0</v>
      </c>
      <c r="G54" s="49"/>
      <c r="H54" s="49"/>
      <c r="I54" s="49"/>
      <c r="J54" s="48">
        <v>0</v>
      </c>
      <c r="K54" s="48">
        <v>0</v>
      </c>
      <c r="L54" s="49"/>
      <c r="M54" s="48">
        <v>0</v>
      </c>
      <c r="N54" s="49"/>
      <c r="O54" s="49"/>
      <c r="P54" s="49"/>
      <c r="Q54" s="48">
        <v>0</v>
      </c>
      <c r="R54" s="48">
        <v>0</v>
      </c>
      <c r="S54" s="49"/>
      <c r="T54" s="48">
        <v>0</v>
      </c>
      <c r="U54" s="49"/>
      <c r="V54" s="49"/>
      <c r="W54" s="49"/>
      <c r="X54" s="48">
        <v>0</v>
      </c>
      <c r="Y54" s="49"/>
      <c r="Z54" s="49"/>
      <c r="AA54" s="49"/>
      <c r="AB54" s="48">
        <v>0</v>
      </c>
      <c r="AC54" s="49"/>
      <c r="AD54" s="48">
        <v>0</v>
      </c>
      <c r="AE54" s="39"/>
      <c r="AF54" s="39"/>
      <c r="AG54" s="39"/>
    </row>
    <row r="55" spans="3:33" ht="20.100000000000001" customHeight="1" x14ac:dyDescent="0.2">
      <c r="D55" s="2" t="s">
        <v>114</v>
      </c>
      <c r="F55" s="39">
        <v>0</v>
      </c>
      <c r="G55" s="39"/>
      <c r="H55" s="39"/>
      <c r="I55" s="39"/>
      <c r="J55" s="39">
        <v>0</v>
      </c>
      <c r="K55" s="39">
        <v>0</v>
      </c>
      <c r="L55" s="39"/>
      <c r="M55" s="39">
        <v>0</v>
      </c>
      <c r="N55" s="39"/>
      <c r="O55" s="39"/>
      <c r="P55" s="39"/>
      <c r="Q55" s="39">
        <v>0</v>
      </c>
      <c r="R55" s="39">
        <v>0</v>
      </c>
      <c r="S55" s="39"/>
      <c r="T55" s="39">
        <v>0</v>
      </c>
      <c r="U55" s="39"/>
      <c r="V55" s="39"/>
      <c r="W55" s="39"/>
      <c r="X55" s="39">
        <v>0</v>
      </c>
      <c r="Y55" s="39"/>
      <c r="Z55" s="39"/>
      <c r="AA55" s="39"/>
      <c r="AB55" s="39">
        <v>0</v>
      </c>
      <c r="AC55" s="39"/>
      <c r="AD55" s="39">
        <v>0</v>
      </c>
      <c r="AE55" s="39"/>
      <c r="AF55" s="39"/>
      <c r="AG55" s="39"/>
    </row>
    <row r="56" spans="3:33" ht="20.100000000000001" customHeight="1" x14ac:dyDescent="0.2">
      <c r="D56" s="47" t="s">
        <v>115</v>
      </c>
      <c r="F56" s="48">
        <v>0</v>
      </c>
      <c r="G56" s="49"/>
      <c r="H56" s="49"/>
      <c r="I56" s="49"/>
      <c r="J56" s="48">
        <v>0</v>
      </c>
      <c r="K56" s="48">
        <v>0</v>
      </c>
      <c r="L56" s="49"/>
      <c r="M56" s="48">
        <v>0</v>
      </c>
      <c r="N56" s="49"/>
      <c r="O56" s="49"/>
      <c r="P56" s="49"/>
      <c r="Q56" s="48">
        <v>0</v>
      </c>
      <c r="R56" s="48">
        <v>0</v>
      </c>
      <c r="S56" s="49"/>
      <c r="T56" s="48">
        <v>0</v>
      </c>
      <c r="U56" s="49"/>
      <c r="V56" s="49"/>
      <c r="W56" s="49"/>
      <c r="X56" s="48">
        <v>0</v>
      </c>
      <c r="Y56" s="49"/>
      <c r="Z56" s="49"/>
      <c r="AA56" s="49"/>
      <c r="AB56" s="48">
        <v>0</v>
      </c>
      <c r="AC56" s="49"/>
      <c r="AD56" s="48">
        <v>0</v>
      </c>
      <c r="AE56" s="39"/>
      <c r="AF56" s="39"/>
      <c r="AG56" s="39"/>
    </row>
    <row r="57" spans="3:33" ht="20.100000000000001" customHeight="1" x14ac:dyDescent="0.2">
      <c r="D57" s="2" t="s">
        <v>102</v>
      </c>
      <c r="F57" s="39">
        <v>0</v>
      </c>
      <c r="G57" s="39"/>
      <c r="H57" s="39"/>
      <c r="I57" s="39"/>
      <c r="J57" s="39">
        <v>0</v>
      </c>
      <c r="K57" s="39">
        <v>0</v>
      </c>
      <c r="L57" s="39"/>
      <c r="M57" s="39">
        <v>0</v>
      </c>
      <c r="N57" s="39"/>
      <c r="O57" s="39"/>
      <c r="P57" s="39"/>
      <c r="Q57" s="39">
        <v>0</v>
      </c>
      <c r="R57" s="39">
        <v>0</v>
      </c>
      <c r="S57" s="39"/>
      <c r="T57" s="39">
        <v>0</v>
      </c>
      <c r="U57" s="39"/>
      <c r="V57" s="39"/>
      <c r="W57" s="39"/>
      <c r="X57" s="39">
        <v>0</v>
      </c>
      <c r="Y57" s="39"/>
      <c r="Z57" s="39"/>
      <c r="AA57" s="39"/>
      <c r="AB57" s="39">
        <v>0</v>
      </c>
      <c r="AC57" s="39"/>
      <c r="AD57" s="39">
        <v>0</v>
      </c>
      <c r="AE57" s="39"/>
      <c r="AF57" s="39"/>
      <c r="AG57" s="39"/>
    </row>
    <row r="58" spans="3:33" ht="20.100000000000001" customHeight="1" x14ac:dyDescent="0.2">
      <c r="D58" s="47" t="s">
        <v>103</v>
      </c>
      <c r="F58" s="48">
        <v>0</v>
      </c>
      <c r="G58" s="49"/>
      <c r="H58" s="49"/>
      <c r="I58" s="49"/>
      <c r="J58" s="48">
        <v>0</v>
      </c>
      <c r="K58" s="48">
        <v>0</v>
      </c>
      <c r="L58" s="49"/>
      <c r="M58" s="48">
        <v>0</v>
      </c>
      <c r="N58" s="49"/>
      <c r="O58" s="49"/>
      <c r="P58" s="49"/>
      <c r="Q58" s="48">
        <v>0</v>
      </c>
      <c r="R58" s="48">
        <v>0</v>
      </c>
      <c r="S58" s="49"/>
      <c r="T58" s="48">
        <v>0</v>
      </c>
      <c r="U58" s="49"/>
      <c r="V58" s="49"/>
      <c r="W58" s="49"/>
      <c r="X58" s="48">
        <v>0</v>
      </c>
      <c r="Y58" s="49"/>
      <c r="Z58" s="49"/>
      <c r="AA58" s="49"/>
      <c r="AB58" s="48">
        <v>0</v>
      </c>
      <c r="AC58" s="49"/>
      <c r="AD58" s="48">
        <v>0</v>
      </c>
      <c r="AE58" s="39"/>
      <c r="AF58" s="39"/>
      <c r="AG58" s="39"/>
    </row>
    <row r="59" spans="3:33" ht="20.100000000000001" customHeight="1" x14ac:dyDescent="0.2">
      <c r="D59" s="2" t="s">
        <v>104</v>
      </c>
      <c r="F59" s="39">
        <v>0</v>
      </c>
      <c r="G59" s="39"/>
      <c r="H59" s="39"/>
      <c r="I59" s="39"/>
      <c r="J59" s="39">
        <v>0</v>
      </c>
      <c r="K59" s="39">
        <v>0</v>
      </c>
      <c r="L59" s="39"/>
      <c r="M59" s="39">
        <v>0</v>
      </c>
      <c r="N59" s="39"/>
      <c r="O59" s="39"/>
      <c r="P59" s="39"/>
      <c r="Q59" s="39">
        <v>0</v>
      </c>
      <c r="R59" s="39">
        <v>0</v>
      </c>
      <c r="S59" s="39"/>
      <c r="T59" s="39">
        <v>0</v>
      </c>
      <c r="U59" s="39"/>
      <c r="V59" s="39"/>
      <c r="W59" s="39"/>
      <c r="X59" s="39">
        <v>0</v>
      </c>
      <c r="Y59" s="39"/>
      <c r="Z59" s="39"/>
      <c r="AA59" s="39"/>
      <c r="AB59" s="39">
        <v>0</v>
      </c>
      <c r="AC59" s="39"/>
      <c r="AD59" s="39">
        <v>0</v>
      </c>
      <c r="AE59" s="39"/>
      <c r="AF59" s="39"/>
      <c r="AG59" s="39"/>
    </row>
    <row r="60" spans="3:33" ht="20.100000000000001" customHeight="1" x14ac:dyDescent="0.2">
      <c r="D60" s="47" t="s">
        <v>117</v>
      </c>
      <c r="F60" s="48">
        <v>0</v>
      </c>
      <c r="G60" s="49"/>
      <c r="H60" s="49"/>
      <c r="I60" s="49"/>
      <c r="J60" s="48">
        <v>0</v>
      </c>
      <c r="K60" s="48">
        <v>0</v>
      </c>
      <c r="L60" s="49"/>
      <c r="M60" s="48">
        <v>0</v>
      </c>
      <c r="N60" s="49"/>
      <c r="O60" s="49"/>
      <c r="P60" s="49"/>
      <c r="Q60" s="48">
        <v>0</v>
      </c>
      <c r="R60" s="48">
        <v>0</v>
      </c>
      <c r="S60" s="49"/>
      <c r="T60" s="48">
        <v>0</v>
      </c>
      <c r="U60" s="49"/>
      <c r="V60" s="49"/>
      <c r="W60" s="49"/>
      <c r="X60" s="48">
        <v>0</v>
      </c>
      <c r="Y60" s="49"/>
      <c r="Z60" s="49"/>
      <c r="AA60" s="49"/>
      <c r="AB60" s="48">
        <v>0</v>
      </c>
      <c r="AC60" s="49"/>
      <c r="AD60" s="48">
        <v>0</v>
      </c>
      <c r="AE60" s="39"/>
      <c r="AF60" s="39"/>
      <c r="AG60" s="39"/>
    </row>
    <row r="61" spans="3:33" ht="20.100000000000001" customHeight="1" x14ac:dyDescent="0.2">
      <c r="D61" s="2" t="s">
        <v>106</v>
      </c>
      <c r="F61" s="39">
        <v>0</v>
      </c>
      <c r="G61" s="39"/>
      <c r="H61" s="39"/>
      <c r="I61" s="39"/>
      <c r="J61" s="39">
        <v>0</v>
      </c>
      <c r="K61" s="39">
        <v>0</v>
      </c>
      <c r="L61" s="39"/>
      <c r="M61" s="39">
        <v>0</v>
      </c>
      <c r="N61" s="39"/>
      <c r="O61" s="39"/>
      <c r="P61" s="39"/>
      <c r="Q61" s="39">
        <v>0</v>
      </c>
      <c r="R61" s="39">
        <v>0</v>
      </c>
      <c r="S61" s="39"/>
      <c r="T61" s="39">
        <v>0</v>
      </c>
      <c r="U61" s="39"/>
      <c r="V61" s="39"/>
      <c r="W61" s="39"/>
      <c r="X61" s="39">
        <v>0</v>
      </c>
      <c r="Y61" s="39"/>
      <c r="Z61" s="39"/>
      <c r="AA61" s="39"/>
      <c r="AB61" s="39">
        <v>0</v>
      </c>
      <c r="AC61" s="39"/>
      <c r="AD61" s="39">
        <v>0</v>
      </c>
      <c r="AE61" s="39"/>
      <c r="AF61" s="39"/>
      <c r="AG61" s="39"/>
    </row>
    <row r="62" spans="3:33" ht="20.100000000000001" customHeight="1" x14ac:dyDescent="0.2">
      <c r="D62" s="47" t="s">
        <v>107</v>
      </c>
      <c r="F62" s="48">
        <v>0</v>
      </c>
      <c r="G62" s="49"/>
      <c r="H62" s="49"/>
      <c r="I62" s="49"/>
      <c r="J62" s="48">
        <v>0</v>
      </c>
      <c r="K62" s="48">
        <v>0</v>
      </c>
      <c r="L62" s="49"/>
      <c r="M62" s="48">
        <v>0</v>
      </c>
      <c r="N62" s="49"/>
      <c r="O62" s="49"/>
      <c r="P62" s="49"/>
      <c r="Q62" s="48">
        <v>0</v>
      </c>
      <c r="R62" s="48">
        <v>0</v>
      </c>
      <c r="S62" s="49"/>
      <c r="T62" s="48">
        <v>0</v>
      </c>
      <c r="U62" s="49"/>
      <c r="V62" s="49"/>
      <c r="W62" s="49"/>
      <c r="X62" s="48">
        <v>0</v>
      </c>
      <c r="Y62" s="49"/>
      <c r="Z62" s="49"/>
      <c r="AA62" s="49"/>
      <c r="AB62" s="48">
        <v>0</v>
      </c>
      <c r="AC62" s="49"/>
      <c r="AD62" s="48">
        <v>0</v>
      </c>
      <c r="AE62" s="39"/>
      <c r="AF62" s="39"/>
      <c r="AG62" s="39"/>
    </row>
    <row r="63" spans="3:33" ht="20.100000000000001" customHeight="1" x14ac:dyDescent="0.2">
      <c r="D63" s="2" t="s">
        <v>108</v>
      </c>
      <c r="F63" s="39">
        <v>0</v>
      </c>
      <c r="G63" s="39"/>
      <c r="H63" s="39"/>
      <c r="I63" s="39"/>
      <c r="J63" s="39">
        <v>0</v>
      </c>
      <c r="K63" s="39">
        <v>0</v>
      </c>
      <c r="L63" s="39"/>
      <c r="M63" s="39">
        <v>0</v>
      </c>
      <c r="N63" s="39"/>
      <c r="O63" s="39"/>
      <c r="P63" s="39"/>
      <c r="Q63" s="39">
        <v>0</v>
      </c>
      <c r="R63" s="39">
        <v>0</v>
      </c>
      <c r="S63" s="39"/>
      <c r="T63" s="39">
        <v>0</v>
      </c>
      <c r="U63" s="39"/>
      <c r="V63" s="39"/>
      <c r="W63" s="39"/>
      <c r="X63" s="39">
        <v>0</v>
      </c>
      <c r="Y63" s="39"/>
      <c r="Z63" s="39"/>
      <c r="AA63" s="39"/>
      <c r="AB63" s="39">
        <v>0</v>
      </c>
      <c r="AC63" s="39"/>
      <c r="AD63" s="39">
        <v>0</v>
      </c>
      <c r="AE63" s="39"/>
      <c r="AF63" s="39"/>
      <c r="AG63" s="39"/>
    </row>
    <row r="64" spans="3:33" ht="20.100000000000001" customHeight="1" x14ac:dyDescent="0.2">
      <c r="D64" s="47" t="s">
        <v>109</v>
      </c>
      <c r="F64" s="48">
        <v>0</v>
      </c>
      <c r="G64" s="49"/>
      <c r="H64" s="49"/>
      <c r="I64" s="49"/>
      <c r="J64" s="48">
        <v>0</v>
      </c>
      <c r="K64" s="48">
        <v>0</v>
      </c>
      <c r="L64" s="49"/>
      <c r="M64" s="48">
        <v>0</v>
      </c>
      <c r="N64" s="49"/>
      <c r="O64" s="49"/>
      <c r="P64" s="49"/>
      <c r="Q64" s="48">
        <v>0</v>
      </c>
      <c r="R64" s="48">
        <v>0</v>
      </c>
      <c r="S64" s="49"/>
      <c r="T64" s="48">
        <v>0</v>
      </c>
      <c r="U64" s="49"/>
      <c r="V64" s="49"/>
      <c r="W64" s="49"/>
      <c r="X64" s="48">
        <v>0</v>
      </c>
      <c r="Y64" s="49"/>
      <c r="Z64" s="49"/>
      <c r="AA64" s="49"/>
      <c r="AB64" s="48">
        <v>0</v>
      </c>
      <c r="AC64" s="49"/>
      <c r="AD64" s="48">
        <v>0</v>
      </c>
      <c r="AE64" s="39"/>
      <c r="AF64" s="39"/>
      <c r="AG64" s="39"/>
    </row>
    <row r="65" spans="1:33" ht="20.100000000000001" customHeight="1" x14ac:dyDescent="0.2">
      <c r="D65" s="2" t="s">
        <v>123</v>
      </c>
      <c r="F65" s="39">
        <v>0</v>
      </c>
      <c r="G65" s="39"/>
      <c r="H65" s="39"/>
      <c r="I65" s="39"/>
      <c r="J65" s="39">
        <v>0</v>
      </c>
      <c r="K65" s="39">
        <v>0</v>
      </c>
      <c r="L65" s="39"/>
      <c r="M65" s="39">
        <v>0</v>
      </c>
      <c r="N65" s="39"/>
      <c r="O65" s="39"/>
      <c r="P65" s="39"/>
      <c r="Q65" s="39">
        <v>0</v>
      </c>
      <c r="R65" s="39">
        <v>0</v>
      </c>
      <c r="S65" s="39"/>
      <c r="T65" s="39">
        <v>0</v>
      </c>
      <c r="U65" s="39"/>
      <c r="V65" s="39"/>
      <c r="W65" s="39"/>
      <c r="X65" s="39">
        <v>0</v>
      </c>
      <c r="Y65" s="39"/>
      <c r="Z65" s="39"/>
      <c r="AA65" s="39"/>
      <c r="AB65" s="39">
        <v>0</v>
      </c>
      <c r="AC65" s="39"/>
      <c r="AD65" s="39">
        <v>0</v>
      </c>
      <c r="AE65" s="39"/>
      <c r="AF65" s="39"/>
      <c r="AG65" s="39"/>
    </row>
    <row r="66" spans="1:33" ht="20.100000000000001" customHeight="1" x14ac:dyDescent="0.2">
      <c r="D66" s="47" t="s">
        <v>118</v>
      </c>
      <c r="F66" s="48">
        <v>0</v>
      </c>
      <c r="G66" s="49"/>
      <c r="H66" s="49"/>
      <c r="I66" s="49"/>
      <c r="J66" s="48">
        <v>0</v>
      </c>
      <c r="K66" s="48">
        <v>0</v>
      </c>
      <c r="L66" s="49"/>
      <c r="M66" s="48">
        <v>0</v>
      </c>
      <c r="N66" s="49"/>
      <c r="O66" s="49"/>
      <c r="P66" s="49"/>
      <c r="Q66" s="48">
        <v>0</v>
      </c>
      <c r="R66" s="48">
        <v>0</v>
      </c>
      <c r="S66" s="49"/>
      <c r="T66" s="48">
        <v>0</v>
      </c>
      <c r="U66" s="49"/>
      <c r="V66" s="49"/>
      <c r="W66" s="49"/>
      <c r="X66" s="48">
        <v>0</v>
      </c>
      <c r="Y66" s="49"/>
      <c r="Z66" s="49"/>
      <c r="AA66" s="49"/>
      <c r="AB66" s="48">
        <v>0</v>
      </c>
      <c r="AC66" s="49"/>
      <c r="AD66" s="48">
        <v>0</v>
      </c>
      <c r="AE66" s="39"/>
      <c r="AF66" s="39"/>
      <c r="AG66" s="39"/>
    </row>
    <row r="67" spans="1:33" ht="20.100000000000001" customHeight="1" x14ac:dyDescent="0.2"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</row>
    <row r="68" spans="1:33" s="1" customFormat="1" ht="20.100000000000001" customHeight="1" x14ac:dyDescent="0.25">
      <c r="A68" s="3"/>
      <c r="B68" s="6"/>
      <c r="C68" s="51" t="s">
        <v>124</v>
      </c>
      <c r="D68" s="52"/>
      <c r="E68" s="5"/>
      <c r="F68" s="53">
        <v>0</v>
      </c>
      <c r="G68" s="54"/>
      <c r="H68" s="54"/>
      <c r="I68" s="54"/>
      <c r="J68" s="53">
        <v>0</v>
      </c>
      <c r="K68" s="53">
        <v>0</v>
      </c>
      <c r="L68" s="54"/>
      <c r="M68" s="53">
        <v>0</v>
      </c>
      <c r="N68" s="54"/>
      <c r="O68" s="54"/>
      <c r="P68" s="54"/>
      <c r="Q68" s="53">
        <v>0</v>
      </c>
      <c r="R68" s="53">
        <v>0</v>
      </c>
      <c r="S68" s="54"/>
      <c r="T68" s="53">
        <v>0</v>
      </c>
      <c r="U68" s="54"/>
      <c r="V68" s="54"/>
      <c r="W68" s="54"/>
      <c r="X68" s="53">
        <v>0</v>
      </c>
      <c r="Y68" s="54"/>
      <c r="Z68" s="54"/>
      <c r="AA68" s="54"/>
      <c r="AB68" s="53">
        <v>0</v>
      </c>
      <c r="AC68" s="54"/>
      <c r="AD68" s="53">
        <v>0</v>
      </c>
      <c r="AE68" s="39"/>
      <c r="AF68" s="39"/>
      <c r="AG68" s="39"/>
    </row>
    <row r="69" spans="1:33" ht="20.100000000000001" customHeight="1" x14ac:dyDescent="0.2"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</row>
    <row r="70" spans="1:33" ht="20.100000000000001" customHeight="1" x14ac:dyDescent="0.2">
      <c r="C70" s="1" t="s">
        <v>125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</row>
    <row r="71" spans="1:33" ht="20.100000000000001" customHeight="1" x14ac:dyDescent="0.2">
      <c r="D71" s="2" t="s">
        <v>122</v>
      </c>
      <c r="F71" s="39">
        <v>0</v>
      </c>
      <c r="G71" s="39"/>
      <c r="H71" s="39"/>
      <c r="I71" s="39"/>
      <c r="J71" s="39">
        <v>0</v>
      </c>
      <c r="K71" s="39">
        <v>0</v>
      </c>
      <c r="L71" s="39"/>
      <c r="M71" s="39">
        <v>0</v>
      </c>
      <c r="N71" s="39"/>
      <c r="O71" s="39"/>
      <c r="P71" s="39"/>
      <c r="Q71" s="39">
        <v>0</v>
      </c>
      <c r="R71" s="39">
        <v>0</v>
      </c>
      <c r="S71" s="39"/>
      <c r="T71" s="39">
        <v>0</v>
      </c>
      <c r="U71" s="39"/>
      <c r="V71" s="39"/>
      <c r="W71" s="39"/>
      <c r="X71" s="39">
        <v>0</v>
      </c>
      <c r="Y71" s="39"/>
      <c r="Z71" s="39"/>
      <c r="AA71" s="39"/>
      <c r="AB71" s="39">
        <v>0</v>
      </c>
      <c r="AC71" s="39"/>
      <c r="AD71" s="39">
        <v>0</v>
      </c>
      <c r="AE71" s="39"/>
      <c r="AF71" s="39"/>
      <c r="AG71" s="39"/>
    </row>
    <row r="72" spans="1:33" ht="20.100000000000001" customHeight="1" x14ac:dyDescent="0.2">
      <c r="D72" s="47" t="s">
        <v>97</v>
      </c>
      <c r="F72" s="48">
        <v>0</v>
      </c>
      <c r="G72" s="49"/>
      <c r="H72" s="49"/>
      <c r="I72" s="49"/>
      <c r="J72" s="48">
        <v>0</v>
      </c>
      <c r="K72" s="48">
        <v>0</v>
      </c>
      <c r="L72" s="49"/>
      <c r="M72" s="48">
        <v>0</v>
      </c>
      <c r="N72" s="49"/>
      <c r="O72" s="49"/>
      <c r="P72" s="49"/>
      <c r="Q72" s="48">
        <v>0</v>
      </c>
      <c r="R72" s="48">
        <v>0</v>
      </c>
      <c r="S72" s="49"/>
      <c r="T72" s="48">
        <v>0</v>
      </c>
      <c r="U72" s="49"/>
      <c r="V72" s="49"/>
      <c r="W72" s="49"/>
      <c r="X72" s="48">
        <v>0</v>
      </c>
      <c r="Y72" s="49"/>
      <c r="Z72" s="49"/>
      <c r="AA72" s="49"/>
      <c r="AB72" s="48">
        <v>0</v>
      </c>
      <c r="AC72" s="49"/>
      <c r="AD72" s="48">
        <v>0</v>
      </c>
      <c r="AE72" s="39"/>
      <c r="AF72" s="39"/>
      <c r="AG72" s="39"/>
    </row>
    <row r="73" spans="1:33" ht="20.100000000000001" customHeight="1" x14ac:dyDescent="0.2">
      <c r="D73" s="50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39"/>
      <c r="AF73" s="39"/>
      <c r="AG73" s="39"/>
    </row>
    <row r="74" spans="1:33" s="1" customFormat="1" ht="20.100000000000001" customHeight="1" x14ac:dyDescent="0.25">
      <c r="A74" s="3"/>
      <c r="B74" s="6"/>
      <c r="C74" s="51" t="s">
        <v>126</v>
      </c>
      <c r="D74" s="52"/>
      <c r="E74" s="5"/>
      <c r="F74" s="53">
        <v>0</v>
      </c>
      <c r="G74" s="54"/>
      <c r="H74" s="54"/>
      <c r="I74" s="54"/>
      <c r="J74" s="53">
        <v>0</v>
      </c>
      <c r="K74" s="53">
        <v>0</v>
      </c>
      <c r="L74" s="54"/>
      <c r="M74" s="53">
        <v>0</v>
      </c>
      <c r="N74" s="54"/>
      <c r="O74" s="54"/>
      <c r="P74" s="54"/>
      <c r="Q74" s="53">
        <v>0</v>
      </c>
      <c r="R74" s="53">
        <v>0</v>
      </c>
      <c r="S74" s="54"/>
      <c r="T74" s="53">
        <v>0</v>
      </c>
      <c r="U74" s="54"/>
      <c r="V74" s="54"/>
      <c r="W74" s="54"/>
      <c r="X74" s="53">
        <v>0</v>
      </c>
      <c r="Y74" s="54"/>
      <c r="Z74" s="54"/>
      <c r="AA74" s="54"/>
      <c r="AB74" s="53">
        <v>0</v>
      </c>
      <c r="AC74" s="54"/>
      <c r="AD74" s="53">
        <v>0</v>
      </c>
      <c r="AE74" s="39"/>
      <c r="AF74" s="39"/>
      <c r="AG74" s="39"/>
    </row>
    <row r="75" spans="1:33" ht="20.100000000000001" customHeight="1" x14ac:dyDescent="0.2"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</row>
    <row r="76" spans="1:33" ht="20.100000000000001" customHeight="1" x14ac:dyDescent="0.2">
      <c r="C76" s="3" t="s">
        <v>127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</row>
    <row r="77" spans="1:33" ht="20.100000000000001" customHeight="1" x14ac:dyDescent="0.2">
      <c r="D77" s="2" t="s">
        <v>96</v>
      </c>
      <c r="F77" s="39">
        <v>0</v>
      </c>
      <c r="G77" s="39"/>
      <c r="H77" s="39"/>
      <c r="I77" s="39"/>
      <c r="J77" s="39">
        <v>0</v>
      </c>
      <c r="K77" s="39">
        <v>0</v>
      </c>
      <c r="L77" s="39"/>
      <c r="M77" s="39">
        <v>0</v>
      </c>
      <c r="N77" s="39"/>
      <c r="O77" s="39"/>
      <c r="P77" s="39"/>
      <c r="Q77" s="39">
        <v>0</v>
      </c>
      <c r="R77" s="39">
        <v>0</v>
      </c>
      <c r="S77" s="39"/>
      <c r="T77" s="39">
        <v>0</v>
      </c>
      <c r="U77" s="39"/>
      <c r="V77" s="39"/>
      <c r="W77" s="39"/>
      <c r="X77" s="39">
        <v>0</v>
      </c>
      <c r="Y77" s="39"/>
      <c r="Z77" s="39"/>
      <c r="AA77" s="39"/>
      <c r="AB77" s="39">
        <v>0</v>
      </c>
      <c r="AC77" s="39"/>
      <c r="AD77" s="39">
        <v>0</v>
      </c>
      <c r="AE77" s="39"/>
      <c r="AF77" s="39"/>
      <c r="AG77" s="39"/>
    </row>
    <row r="78" spans="1:33" ht="20.100000000000001" customHeight="1" x14ac:dyDescent="0.2">
      <c r="D78" s="47" t="s">
        <v>97</v>
      </c>
      <c r="F78" s="48">
        <v>0</v>
      </c>
      <c r="G78" s="49"/>
      <c r="H78" s="49"/>
      <c r="I78" s="49"/>
      <c r="J78" s="48">
        <v>0</v>
      </c>
      <c r="K78" s="48">
        <v>0</v>
      </c>
      <c r="L78" s="49"/>
      <c r="M78" s="48">
        <v>0</v>
      </c>
      <c r="N78" s="49"/>
      <c r="O78" s="49"/>
      <c r="P78" s="49"/>
      <c r="Q78" s="48">
        <v>0</v>
      </c>
      <c r="R78" s="48">
        <v>0</v>
      </c>
      <c r="S78" s="49"/>
      <c r="T78" s="48">
        <v>0</v>
      </c>
      <c r="U78" s="49"/>
      <c r="V78" s="49"/>
      <c r="W78" s="49"/>
      <c r="X78" s="48">
        <v>0</v>
      </c>
      <c r="Y78" s="49"/>
      <c r="Z78" s="49"/>
      <c r="AA78" s="49"/>
      <c r="AB78" s="48">
        <v>0</v>
      </c>
      <c r="AC78" s="49"/>
      <c r="AD78" s="48">
        <v>0</v>
      </c>
      <c r="AE78" s="39"/>
      <c r="AF78" s="39"/>
      <c r="AG78" s="39"/>
    </row>
    <row r="79" spans="1:33" ht="20.100000000000001" customHeight="1" x14ac:dyDescent="0.2">
      <c r="D79" s="2" t="s">
        <v>113</v>
      </c>
      <c r="F79" s="39">
        <v>0</v>
      </c>
      <c r="G79" s="39"/>
      <c r="H79" s="39"/>
      <c r="I79" s="39"/>
      <c r="J79" s="39">
        <v>0</v>
      </c>
      <c r="K79" s="39">
        <v>0</v>
      </c>
      <c r="L79" s="39"/>
      <c r="M79" s="39">
        <v>0</v>
      </c>
      <c r="N79" s="39"/>
      <c r="O79" s="39"/>
      <c r="P79" s="39"/>
      <c r="Q79" s="39">
        <v>0</v>
      </c>
      <c r="R79" s="39">
        <v>0</v>
      </c>
      <c r="S79" s="39"/>
      <c r="T79" s="39">
        <v>0</v>
      </c>
      <c r="U79" s="39"/>
      <c r="V79" s="39"/>
      <c r="W79" s="39"/>
      <c r="X79" s="39">
        <v>0</v>
      </c>
      <c r="Y79" s="39"/>
      <c r="Z79" s="39"/>
      <c r="AA79" s="39"/>
      <c r="AB79" s="39">
        <v>0</v>
      </c>
      <c r="AC79" s="39"/>
      <c r="AD79" s="39">
        <v>0</v>
      </c>
      <c r="AE79" s="39"/>
      <c r="AF79" s="39"/>
      <c r="AG79" s="39"/>
    </row>
    <row r="80" spans="1:33" ht="20.100000000000001" customHeight="1" x14ac:dyDescent="0.2">
      <c r="D80" s="47" t="s">
        <v>99</v>
      </c>
      <c r="F80" s="48">
        <v>0</v>
      </c>
      <c r="G80" s="49"/>
      <c r="H80" s="49"/>
      <c r="I80" s="49"/>
      <c r="J80" s="48">
        <v>0</v>
      </c>
      <c r="K80" s="48">
        <v>0</v>
      </c>
      <c r="L80" s="49"/>
      <c r="M80" s="48">
        <v>0</v>
      </c>
      <c r="N80" s="49"/>
      <c r="O80" s="49"/>
      <c r="P80" s="49"/>
      <c r="Q80" s="48">
        <v>0</v>
      </c>
      <c r="R80" s="48">
        <v>0</v>
      </c>
      <c r="S80" s="49"/>
      <c r="T80" s="48">
        <v>0</v>
      </c>
      <c r="U80" s="49"/>
      <c r="V80" s="49"/>
      <c r="W80" s="49"/>
      <c r="X80" s="48">
        <v>0</v>
      </c>
      <c r="Y80" s="49"/>
      <c r="Z80" s="49"/>
      <c r="AA80" s="49"/>
      <c r="AB80" s="48">
        <v>0</v>
      </c>
      <c r="AC80" s="49"/>
      <c r="AD80" s="48">
        <v>0</v>
      </c>
      <c r="AE80" s="39"/>
      <c r="AF80" s="39"/>
      <c r="AG80" s="39"/>
    </row>
    <row r="81" spans="1:33" ht="20.100000000000001" customHeight="1" x14ac:dyDescent="0.2">
      <c r="D81" s="2" t="s">
        <v>114</v>
      </c>
      <c r="F81" s="39">
        <v>0</v>
      </c>
      <c r="G81" s="39"/>
      <c r="H81" s="39"/>
      <c r="I81" s="39"/>
      <c r="J81" s="39">
        <v>0</v>
      </c>
      <c r="K81" s="39">
        <v>0</v>
      </c>
      <c r="L81" s="39"/>
      <c r="M81" s="39">
        <v>0</v>
      </c>
      <c r="N81" s="39"/>
      <c r="O81" s="39"/>
      <c r="P81" s="39"/>
      <c r="Q81" s="39">
        <v>0</v>
      </c>
      <c r="R81" s="39">
        <v>0</v>
      </c>
      <c r="S81" s="39"/>
      <c r="T81" s="39">
        <v>0</v>
      </c>
      <c r="U81" s="39"/>
      <c r="V81" s="39"/>
      <c r="W81" s="39"/>
      <c r="X81" s="39">
        <v>0</v>
      </c>
      <c r="Y81" s="39"/>
      <c r="Z81" s="39"/>
      <c r="AA81" s="39"/>
      <c r="AB81" s="39">
        <v>0</v>
      </c>
      <c r="AC81" s="39"/>
      <c r="AD81" s="39">
        <v>0</v>
      </c>
      <c r="AE81" s="39"/>
      <c r="AF81" s="39"/>
      <c r="AG81" s="39"/>
    </row>
    <row r="82" spans="1:33" ht="20.100000000000001" customHeight="1" x14ac:dyDescent="0.2">
      <c r="D82" s="47" t="s">
        <v>115</v>
      </c>
      <c r="F82" s="48">
        <v>0</v>
      </c>
      <c r="G82" s="49"/>
      <c r="H82" s="49"/>
      <c r="I82" s="49"/>
      <c r="J82" s="48">
        <v>0</v>
      </c>
      <c r="K82" s="48">
        <v>0</v>
      </c>
      <c r="L82" s="49"/>
      <c r="M82" s="48">
        <v>0</v>
      </c>
      <c r="N82" s="49"/>
      <c r="O82" s="49"/>
      <c r="P82" s="49"/>
      <c r="Q82" s="48">
        <v>0</v>
      </c>
      <c r="R82" s="48">
        <v>0</v>
      </c>
      <c r="S82" s="49"/>
      <c r="T82" s="48">
        <v>0</v>
      </c>
      <c r="U82" s="49"/>
      <c r="V82" s="49"/>
      <c r="W82" s="49"/>
      <c r="X82" s="48">
        <v>0</v>
      </c>
      <c r="Y82" s="49"/>
      <c r="Z82" s="49"/>
      <c r="AA82" s="49"/>
      <c r="AB82" s="48">
        <v>0</v>
      </c>
      <c r="AC82" s="49"/>
      <c r="AD82" s="48">
        <v>0</v>
      </c>
      <c r="AE82" s="39"/>
      <c r="AF82" s="39"/>
      <c r="AG82" s="39"/>
    </row>
    <row r="83" spans="1:33" ht="20.100000000000001" customHeight="1" x14ac:dyDescent="0.2">
      <c r="D83" s="2" t="s">
        <v>116</v>
      </c>
      <c r="F83" s="39">
        <v>0</v>
      </c>
      <c r="G83" s="39"/>
      <c r="H83" s="39"/>
      <c r="I83" s="39"/>
      <c r="J83" s="39">
        <v>0</v>
      </c>
      <c r="K83" s="39">
        <v>0</v>
      </c>
      <c r="L83" s="39"/>
      <c r="M83" s="39">
        <v>0</v>
      </c>
      <c r="N83" s="39"/>
      <c r="O83" s="39"/>
      <c r="P83" s="39"/>
      <c r="Q83" s="39">
        <v>0</v>
      </c>
      <c r="R83" s="39">
        <v>0</v>
      </c>
      <c r="S83" s="39"/>
      <c r="T83" s="39">
        <v>0</v>
      </c>
      <c r="U83" s="39"/>
      <c r="V83" s="39"/>
      <c r="W83" s="39"/>
      <c r="X83" s="39">
        <v>0</v>
      </c>
      <c r="Y83" s="39"/>
      <c r="Z83" s="39"/>
      <c r="AA83" s="39"/>
      <c r="AB83" s="39">
        <v>0</v>
      </c>
      <c r="AC83" s="39"/>
      <c r="AD83" s="39">
        <v>0</v>
      </c>
      <c r="AE83" s="39"/>
      <c r="AF83" s="39"/>
      <c r="AG83" s="39"/>
    </row>
    <row r="84" spans="1:33" ht="20.100000000000001" customHeight="1" x14ac:dyDescent="0.2">
      <c r="D84" s="47" t="s">
        <v>103</v>
      </c>
      <c r="F84" s="48">
        <v>0</v>
      </c>
      <c r="G84" s="49"/>
      <c r="H84" s="49"/>
      <c r="I84" s="49"/>
      <c r="J84" s="48">
        <v>0</v>
      </c>
      <c r="K84" s="48">
        <v>0</v>
      </c>
      <c r="L84" s="49"/>
      <c r="M84" s="48">
        <v>0</v>
      </c>
      <c r="N84" s="49"/>
      <c r="O84" s="49"/>
      <c r="P84" s="49"/>
      <c r="Q84" s="48">
        <v>0</v>
      </c>
      <c r="R84" s="48">
        <v>0</v>
      </c>
      <c r="S84" s="49"/>
      <c r="T84" s="48">
        <v>0</v>
      </c>
      <c r="U84" s="49"/>
      <c r="V84" s="49"/>
      <c r="W84" s="49"/>
      <c r="X84" s="48">
        <v>0</v>
      </c>
      <c r="Y84" s="49"/>
      <c r="Z84" s="49"/>
      <c r="AA84" s="49"/>
      <c r="AB84" s="48">
        <v>0</v>
      </c>
      <c r="AC84" s="49"/>
      <c r="AD84" s="48">
        <v>0</v>
      </c>
      <c r="AE84" s="39"/>
      <c r="AF84" s="39"/>
      <c r="AG84" s="39"/>
    </row>
    <row r="85" spans="1:33" ht="20.100000000000001" customHeight="1" x14ac:dyDescent="0.2">
      <c r="D85" s="2" t="s">
        <v>104</v>
      </c>
      <c r="F85" s="39">
        <v>0</v>
      </c>
      <c r="G85" s="39"/>
      <c r="H85" s="39"/>
      <c r="I85" s="39"/>
      <c r="J85" s="39">
        <v>0</v>
      </c>
      <c r="K85" s="39">
        <v>0</v>
      </c>
      <c r="L85" s="39"/>
      <c r="M85" s="39">
        <v>0</v>
      </c>
      <c r="N85" s="39"/>
      <c r="O85" s="39"/>
      <c r="P85" s="39"/>
      <c r="Q85" s="39">
        <v>0</v>
      </c>
      <c r="R85" s="39">
        <v>0</v>
      </c>
      <c r="S85" s="39"/>
      <c r="T85" s="39">
        <v>0</v>
      </c>
      <c r="U85" s="39"/>
      <c r="V85" s="39"/>
      <c r="W85" s="39"/>
      <c r="X85" s="39">
        <v>0</v>
      </c>
      <c r="Y85" s="39"/>
      <c r="Z85" s="39"/>
      <c r="AA85" s="39"/>
      <c r="AB85" s="39">
        <v>0</v>
      </c>
      <c r="AC85" s="39"/>
      <c r="AD85" s="39">
        <v>0</v>
      </c>
      <c r="AE85" s="39"/>
      <c r="AF85" s="39"/>
      <c r="AG85" s="39"/>
    </row>
    <row r="86" spans="1:33" ht="20.100000000000001" customHeight="1" x14ac:dyDescent="0.2">
      <c r="D86" s="47" t="s">
        <v>117</v>
      </c>
      <c r="F86" s="48">
        <v>0</v>
      </c>
      <c r="G86" s="49"/>
      <c r="H86" s="49"/>
      <c r="I86" s="49"/>
      <c r="J86" s="48">
        <v>0</v>
      </c>
      <c r="K86" s="48">
        <v>0</v>
      </c>
      <c r="L86" s="49"/>
      <c r="M86" s="48">
        <v>0</v>
      </c>
      <c r="N86" s="49"/>
      <c r="O86" s="49"/>
      <c r="P86" s="49"/>
      <c r="Q86" s="48">
        <v>0</v>
      </c>
      <c r="R86" s="48">
        <v>0</v>
      </c>
      <c r="S86" s="49"/>
      <c r="T86" s="48">
        <v>0</v>
      </c>
      <c r="U86" s="49"/>
      <c r="V86" s="49"/>
      <c r="W86" s="49"/>
      <c r="X86" s="48">
        <v>0</v>
      </c>
      <c r="Y86" s="49"/>
      <c r="Z86" s="49"/>
      <c r="AA86" s="49"/>
      <c r="AB86" s="48">
        <v>0</v>
      </c>
      <c r="AC86" s="49"/>
      <c r="AD86" s="48">
        <v>0</v>
      </c>
      <c r="AE86" s="39"/>
      <c r="AF86" s="39"/>
      <c r="AG86" s="39"/>
    </row>
    <row r="87" spans="1:33" ht="20.100000000000001" customHeight="1" x14ac:dyDescent="0.2">
      <c r="D87" s="2" t="s">
        <v>106</v>
      </c>
      <c r="F87" s="39">
        <v>0</v>
      </c>
      <c r="G87" s="39"/>
      <c r="H87" s="39"/>
      <c r="I87" s="39"/>
      <c r="J87" s="39">
        <v>0</v>
      </c>
      <c r="K87" s="39">
        <v>0</v>
      </c>
      <c r="L87" s="39"/>
      <c r="M87" s="39">
        <v>0</v>
      </c>
      <c r="N87" s="39"/>
      <c r="O87" s="39"/>
      <c r="P87" s="39"/>
      <c r="Q87" s="39">
        <v>0</v>
      </c>
      <c r="R87" s="39">
        <v>0</v>
      </c>
      <c r="S87" s="39"/>
      <c r="T87" s="39">
        <v>0</v>
      </c>
      <c r="U87" s="39"/>
      <c r="V87" s="39"/>
      <c r="W87" s="39"/>
      <c r="X87" s="39">
        <v>0</v>
      </c>
      <c r="Y87" s="39"/>
      <c r="Z87" s="39"/>
      <c r="AA87" s="39"/>
      <c r="AB87" s="39">
        <v>0</v>
      </c>
      <c r="AC87" s="39"/>
      <c r="AD87" s="39">
        <v>0</v>
      </c>
      <c r="AE87" s="39"/>
      <c r="AF87" s="39"/>
      <c r="AG87" s="39"/>
    </row>
    <row r="88" spans="1:33" ht="20.100000000000001" customHeight="1" x14ac:dyDescent="0.2">
      <c r="D88" s="47" t="s">
        <v>107</v>
      </c>
      <c r="F88" s="48">
        <v>0</v>
      </c>
      <c r="G88" s="49"/>
      <c r="H88" s="49"/>
      <c r="I88" s="49"/>
      <c r="J88" s="48">
        <v>0</v>
      </c>
      <c r="K88" s="48">
        <v>0</v>
      </c>
      <c r="L88" s="49"/>
      <c r="M88" s="48">
        <v>0</v>
      </c>
      <c r="N88" s="49"/>
      <c r="O88" s="49"/>
      <c r="P88" s="49"/>
      <c r="Q88" s="48">
        <v>0</v>
      </c>
      <c r="R88" s="48">
        <v>0</v>
      </c>
      <c r="S88" s="49"/>
      <c r="T88" s="48">
        <v>0</v>
      </c>
      <c r="U88" s="49"/>
      <c r="V88" s="49"/>
      <c r="W88" s="49"/>
      <c r="X88" s="48">
        <v>0</v>
      </c>
      <c r="Y88" s="49"/>
      <c r="Z88" s="49"/>
      <c r="AA88" s="49"/>
      <c r="AB88" s="48">
        <v>0</v>
      </c>
      <c r="AC88" s="49"/>
      <c r="AD88" s="48">
        <v>0</v>
      </c>
      <c r="AE88" s="39"/>
      <c r="AF88" s="39"/>
      <c r="AG88" s="39"/>
    </row>
    <row r="89" spans="1:33" ht="20.100000000000001" customHeight="1" x14ac:dyDescent="0.2">
      <c r="D89" s="2" t="s">
        <v>108</v>
      </c>
      <c r="F89" s="39">
        <v>0</v>
      </c>
      <c r="G89" s="39"/>
      <c r="H89" s="39"/>
      <c r="I89" s="39"/>
      <c r="J89" s="39">
        <v>0</v>
      </c>
      <c r="K89" s="39">
        <v>0</v>
      </c>
      <c r="L89" s="39"/>
      <c r="M89" s="39">
        <v>0</v>
      </c>
      <c r="N89" s="39"/>
      <c r="O89" s="39"/>
      <c r="P89" s="39"/>
      <c r="Q89" s="39">
        <v>0</v>
      </c>
      <c r="R89" s="39">
        <v>0</v>
      </c>
      <c r="S89" s="39"/>
      <c r="T89" s="39">
        <v>0</v>
      </c>
      <c r="U89" s="39"/>
      <c r="V89" s="39"/>
      <c r="W89" s="39"/>
      <c r="X89" s="39">
        <v>0</v>
      </c>
      <c r="Y89" s="39"/>
      <c r="Z89" s="39"/>
      <c r="AA89" s="39"/>
      <c r="AB89" s="39">
        <v>0</v>
      </c>
      <c r="AC89" s="39"/>
      <c r="AD89" s="39">
        <v>0</v>
      </c>
      <c r="AE89" s="39"/>
      <c r="AF89" s="39"/>
      <c r="AG89" s="39"/>
    </row>
    <row r="90" spans="1:33" ht="20.100000000000001" customHeight="1" x14ac:dyDescent="0.2">
      <c r="D90" s="47" t="s">
        <v>128</v>
      </c>
      <c r="F90" s="48">
        <v>0</v>
      </c>
      <c r="G90" s="49"/>
      <c r="H90" s="49"/>
      <c r="I90" s="49"/>
      <c r="J90" s="48">
        <v>0</v>
      </c>
      <c r="K90" s="48">
        <v>0</v>
      </c>
      <c r="L90" s="49"/>
      <c r="M90" s="48">
        <v>0</v>
      </c>
      <c r="N90" s="49"/>
      <c r="O90" s="49"/>
      <c r="P90" s="49"/>
      <c r="Q90" s="48">
        <v>0</v>
      </c>
      <c r="R90" s="48">
        <v>0</v>
      </c>
      <c r="S90" s="49"/>
      <c r="T90" s="48">
        <v>0</v>
      </c>
      <c r="U90" s="49"/>
      <c r="V90" s="49"/>
      <c r="W90" s="49"/>
      <c r="X90" s="48">
        <v>0</v>
      </c>
      <c r="Y90" s="49"/>
      <c r="Z90" s="49"/>
      <c r="AA90" s="49"/>
      <c r="AB90" s="48">
        <v>0</v>
      </c>
      <c r="AC90" s="49"/>
      <c r="AD90" s="48">
        <v>0</v>
      </c>
      <c r="AE90" s="39"/>
      <c r="AF90" s="39"/>
      <c r="AG90" s="39"/>
    </row>
    <row r="91" spans="1:33" ht="20.100000000000001" customHeight="1" x14ac:dyDescent="0.2"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</row>
    <row r="92" spans="1:33" s="1" customFormat="1" ht="20.100000000000001" customHeight="1" x14ac:dyDescent="0.25">
      <c r="A92" s="3"/>
      <c r="B92" s="6"/>
      <c r="C92" s="51" t="s">
        <v>129</v>
      </c>
      <c r="D92" s="52"/>
      <c r="E92" s="5"/>
      <c r="F92" s="53">
        <v>0</v>
      </c>
      <c r="G92" s="54"/>
      <c r="H92" s="54"/>
      <c r="I92" s="54"/>
      <c r="J92" s="53">
        <v>0</v>
      </c>
      <c r="K92" s="53">
        <v>0</v>
      </c>
      <c r="L92" s="54"/>
      <c r="M92" s="53">
        <v>0</v>
      </c>
      <c r="N92" s="54"/>
      <c r="O92" s="54"/>
      <c r="P92" s="54"/>
      <c r="Q92" s="53">
        <v>0</v>
      </c>
      <c r="R92" s="53">
        <v>0</v>
      </c>
      <c r="S92" s="54"/>
      <c r="T92" s="53">
        <v>0</v>
      </c>
      <c r="U92" s="54"/>
      <c r="V92" s="54"/>
      <c r="W92" s="54"/>
      <c r="X92" s="53">
        <v>0</v>
      </c>
      <c r="Y92" s="54"/>
      <c r="Z92" s="54"/>
      <c r="AA92" s="54"/>
      <c r="AB92" s="53">
        <v>0</v>
      </c>
      <c r="AC92" s="54"/>
      <c r="AD92" s="53">
        <v>0</v>
      </c>
      <c r="AE92" s="39"/>
      <c r="AF92" s="39"/>
      <c r="AG92" s="39"/>
    </row>
    <row r="93" spans="1:33" ht="20.100000000000001" customHeight="1" x14ac:dyDescent="0.2"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</row>
    <row r="94" spans="1:33" ht="20.100000000000001" customHeight="1" x14ac:dyDescent="0.2">
      <c r="C94" s="3" t="s">
        <v>130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</row>
    <row r="95" spans="1:33" ht="20.100000000000001" customHeight="1" x14ac:dyDescent="0.2">
      <c r="D95" s="2" t="s">
        <v>131</v>
      </c>
      <c r="F95" s="39">
        <v>0</v>
      </c>
      <c r="G95" s="39"/>
      <c r="H95" s="39"/>
      <c r="I95" s="39"/>
      <c r="J95" s="39">
        <v>0</v>
      </c>
      <c r="K95" s="39">
        <v>0</v>
      </c>
      <c r="L95" s="39"/>
      <c r="M95" s="39">
        <v>0</v>
      </c>
      <c r="N95" s="39"/>
      <c r="O95" s="39"/>
      <c r="P95" s="39"/>
      <c r="Q95" s="39">
        <v>0</v>
      </c>
      <c r="R95" s="39">
        <v>0</v>
      </c>
      <c r="S95" s="39"/>
      <c r="T95" s="39">
        <v>0</v>
      </c>
      <c r="U95" s="39"/>
      <c r="V95" s="39"/>
      <c r="W95" s="39"/>
      <c r="X95" s="39">
        <v>0</v>
      </c>
      <c r="Y95" s="39"/>
      <c r="Z95" s="39"/>
      <c r="AA95" s="39"/>
      <c r="AB95" s="39">
        <v>0</v>
      </c>
      <c r="AC95" s="39"/>
      <c r="AD95" s="39">
        <v>0</v>
      </c>
      <c r="AE95" s="39"/>
      <c r="AF95" s="39"/>
      <c r="AG95" s="39"/>
    </row>
    <row r="96" spans="1:33" ht="20.100000000000001" customHeight="1" x14ac:dyDescent="0.2">
      <c r="D96" s="47" t="s">
        <v>132</v>
      </c>
      <c r="F96" s="48">
        <v>0</v>
      </c>
      <c r="G96" s="49"/>
      <c r="H96" s="49"/>
      <c r="I96" s="49"/>
      <c r="J96" s="48">
        <v>0</v>
      </c>
      <c r="K96" s="48">
        <v>0</v>
      </c>
      <c r="L96" s="49"/>
      <c r="M96" s="48">
        <v>0</v>
      </c>
      <c r="N96" s="49"/>
      <c r="O96" s="49"/>
      <c r="P96" s="49"/>
      <c r="Q96" s="48">
        <v>0</v>
      </c>
      <c r="R96" s="48">
        <v>0</v>
      </c>
      <c r="S96" s="49"/>
      <c r="T96" s="48">
        <v>0</v>
      </c>
      <c r="U96" s="49"/>
      <c r="V96" s="49"/>
      <c r="W96" s="49"/>
      <c r="X96" s="48">
        <v>0</v>
      </c>
      <c r="Y96" s="49"/>
      <c r="Z96" s="49"/>
      <c r="AA96" s="49"/>
      <c r="AB96" s="48">
        <v>0</v>
      </c>
      <c r="AC96" s="49"/>
      <c r="AD96" s="48">
        <v>0</v>
      </c>
      <c r="AE96" s="39"/>
      <c r="AF96" s="39"/>
      <c r="AG96" s="39"/>
    </row>
    <row r="97" spans="1:33" ht="20.100000000000001" customHeight="1" x14ac:dyDescent="0.2"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</row>
    <row r="98" spans="1:33" ht="20.100000000000001" customHeight="1" x14ac:dyDescent="0.25">
      <c r="C98" s="51" t="s">
        <v>133</v>
      </c>
      <c r="D98" s="52"/>
      <c r="F98" s="53">
        <v>0</v>
      </c>
      <c r="G98" s="54"/>
      <c r="H98" s="54"/>
      <c r="I98" s="54"/>
      <c r="J98" s="53">
        <v>0</v>
      </c>
      <c r="K98" s="53">
        <v>0</v>
      </c>
      <c r="L98" s="54"/>
      <c r="M98" s="53">
        <v>0</v>
      </c>
      <c r="N98" s="54"/>
      <c r="O98" s="54"/>
      <c r="P98" s="54"/>
      <c r="Q98" s="53">
        <v>0</v>
      </c>
      <c r="R98" s="53">
        <v>0</v>
      </c>
      <c r="S98" s="54"/>
      <c r="T98" s="53">
        <v>0</v>
      </c>
      <c r="U98" s="54"/>
      <c r="V98" s="54"/>
      <c r="W98" s="54"/>
      <c r="X98" s="53">
        <v>0</v>
      </c>
      <c r="Y98" s="54"/>
      <c r="Z98" s="54"/>
      <c r="AA98" s="54"/>
      <c r="AB98" s="53">
        <v>0</v>
      </c>
      <c r="AC98" s="54"/>
      <c r="AD98" s="53">
        <v>0</v>
      </c>
      <c r="AE98" s="39"/>
      <c r="AF98" s="39"/>
      <c r="AG98" s="39"/>
    </row>
    <row r="99" spans="1:33" ht="20.100000000000001" customHeight="1" x14ac:dyDescent="0.2"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</row>
    <row r="100" spans="1:33" ht="20.100000000000001" customHeight="1" x14ac:dyDescent="0.2">
      <c r="C100" s="3" t="s">
        <v>134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</row>
    <row r="101" spans="1:33" ht="20.100000000000001" customHeight="1" x14ac:dyDescent="0.2">
      <c r="D101" s="2" t="s">
        <v>122</v>
      </c>
      <c r="F101" s="39">
        <v>0</v>
      </c>
      <c r="G101" s="39"/>
      <c r="H101" s="39"/>
      <c r="I101" s="39"/>
      <c r="J101" s="39">
        <v>0</v>
      </c>
      <c r="K101" s="39">
        <v>0</v>
      </c>
      <c r="L101" s="39"/>
      <c r="M101" s="39">
        <v>0</v>
      </c>
      <c r="N101" s="39"/>
      <c r="O101" s="39"/>
      <c r="P101" s="39"/>
      <c r="Q101" s="39">
        <v>0</v>
      </c>
      <c r="R101" s="39">
        <v>0</v>
      </c>
      <c r="S101" s="39"/>
      <c r="T101" s="39">
        <v>0</v>
      </c>
      <c r="U101" s="39"/>
      <c r="V101" s="39"/>
      <c r="W101" s="39"/>
      <c r="X101" s="39">
        <v>0</v>
      </c>
      <c r="Y101" s="39"/>
      <c r="Z101" s="39"/>
      <c r="AA101" s="39"/>
      <c r="AB101" s="39">
        <v>0</v>
      </c>
      <c r="AC101" s="39"/>
      <c r="AD101" s="39">
        <v>0</v>
      </c>
      <c r="AE101" s="39"/>
      <c r="AF101" s="39"/>
      <c r="AG101" s="39"/>
    </row>
    <row r="102" spans="1:33" ht="20.100000000000001" customHeight="1" x14ac:dyDescent="0.2">
      <c r="D102" s="47" t="s">
        <v>135</v>
      </c>
      <c r="F102" s="48">
        <v>0</v>
      </c>
      <c r="G102" s="49"/>
      <c r="H102" s="49"/>
      <c r="I102" s="49"/>
      <c r="J102" s="48">
        <v>0</v>
      </c>
      <c r="K102" s="48">
        <v>0</v>
      </c>
      <c r="L102" s="49"/>
      <c r="M102" s="48">
        <v>0</v>
      </c>
      <c r="N102" s="49"/>
      <c r="O102" s="49"/>
      <c r="P102" s="49"/>
      <c r="Q102" s="48">
        <v>0</v>
      </c>
      <c r="R102" s="48">
        <v>0</v>
      </c>
      <c r="S102" s="49"/>
      <c r="T102" s="48">
        <v>0</v>
      </c>
      <c r="U102" s="49"/>
      <c r="V102" s="49"/>
      <c r="W102" s="49"/>
      <c r="X102" s="48">
        <v>0</v>
      </c>
      <c r="Y102" s="49"/>
      <c r="Z102" s="49"/>
      <c r="AA102" s="49"/>
      <c r="AB102" s="48">
        <v>0</v>
      </c>
      <c r="AC102" s="49"/>
      <c r="AD102" s="48">
        <v>0</v>
      </c>
      <c r="AE102" s="39"/>
      <c r="AF102" s="39"/>
      <c r="AG102" s="39"/>
    </row>
    <row r="103" spans="1:33" ht="20.100000000000001" customHeight="1" x14ac:dyDescent="0.2">
      <c r="D103" s="2" t="s">
        <v>98</v>
      </c>
      <c r="F103" s="39">
        <v>0</v>
      </c>
      <c r="G103" s="39"/>
      <c r="H103" s="39"/>
      <c r="I103" s="39"/>
      <c r="J103" s="39">
        <v>0</v>
      </c>
      <c r="K103" s="39">
        <v>0</v>
      </c>
      <c r="L103" s="39"/>
      <c r="M103" s="39">
        <v>0</v>
      </c>
      <c r="N103" s="39"/>
      <c r="O103" s="39"/>
      <c r="P103" s="39"/>
      <c r="Q103" s="39">
        <v>0</v>
      </c>
      <c r="R103" s="39">
        <v>0</v>
      </c>
      <c r="S103" s="39"/>
      <c r="T103" s="39">
        <v>0</v>
      </c>
      <c r="U103" s="39"/>
      <c r="V103" s="39"/>
      <c r="W103" s="39"/>
      <c r="X103" s="39">
        <v>0</v>
      </c>
      <c r="Y103" s="39"/>
      <c r="Z103" s="39"/>
      <c r="AA103" s="39"/>
      <c r="AB103" s="39">
        <v>0</v>
      </c>
      <c r="AC103" s="39"/>
      <c r="AD103" s="39">
        <v>0</v>
      </c>
      <c r="AE103" s="39"/>
      <c r="AF103" s="39"/>
      <c r="AG103" s="39"/>
    </row>
    <row r="104" spans="1:33" ht="20.100000000000001" customHeight="1" x14ac:dyDescent="0.2">
      <c r="D104" s="47" t="s">
        <v>136</v>
      </c>
      <c r="F104" s="48">
        <v>0</v>
      </c>
      <c r="G104" s="49"/>
      <c r="H104" s="49"/>
      <c r="I104" s="49"/>
      <c r="J104" s="48">
        <v>0</v>
      </c>
      <c r="K104" s="48">
        <v>0</v>
      </c>
      <c r="L104" s="49"/>
      <c r="M104" s="48">
        <v>0</v>
      </c>
      <c r="N104" s="49"/>
      <c r="O104" s="49"/>
      <c r="P104" s="49"/>
      <c r="Q104" s="48">
        <v>0</v>
      </c>
      <c r="R104" s="48">
        <v>0</v>
      </c>
      <c r="S104" s="49"/>
      <c r="T104" s="48">
        <v>0</v>
      </c>
      <c r="U104" s="49"/>
      <c r="V104" s="49"/>
      <c r="W104" s="49"/>
      <c r="X104" s="48">
        <v>0</v>
      </c>
      <c r="Y104" s="49"/>
      <c r="Z104" s="49"/>
      <c r="AA104" s="49"/>
      <c r="AB104" s="48">
        <v>0</v>
      </c>
      <c r="AC104" s="49"/>
      <c r="AD104" s="48">
        <v>0</v>
      </c>
      <c r="AE104" s="39"/>
      <c r="AF104" s="39"/>
      <c r="AG104" s="39"/>
    </row>
    <row r="105" spans="1:33" ht="20.100000000000001" customHeight="1" x14ac:dyDescent="0.2">
      <c r="D105" s="2" t="s">
        <v>114</v>
      </c>
      <c r="F105" s="39">
        <v>0</v>
      </c>
      <c r="G105" s="39"/>
      <c r="H105" s="39"/>
      <c r="I105" s="39"/>
      <c r="J105" s="39">
        <v>0</v>
      </c>
      <c r="K105" s="39">
        <v>0</v>
      </c>
      <c r="L105" s="39"/>
      <c r="M105" s="39">
        <v>0</v>
      </c>
      <c r="N105" s="39"/>
      <c r="O105" s="39"/>
      <c r="P105" s="39"/>
      <c r="Q105" s="39">
        <v>0</v>
      </c>
      <c r="R105" s="39">
        <v>0</v>
      </c>
      <c r="S105" s="39"/>
      <c r="T105" s="39">
        <v>0</v>
      </c>
      <c r="U105" s="39"/>
      <c r="V105" s="39"/>
      <c r="W105" s="39"/>
      <c r="X105" s="39">
        <v>0</v>
      </c>
      <c r="Y105" s="39"/>
      <c r="Z105" s="39"/>
      <c r="AA105" s="39"/>
      <c r="AB105" s="39">
        <v>0</v>
      </c>
      <c r="AC105" s="39"/>
      <c r="AD105" s="39">
        <v>0</v>
      </c>
      <c r="AE105" s="39"/>
      <c r="AF105" s="39"/>
      <c r="AG105" s="39"/>
    </row>
    <row r="106" spans="1:33" ht="20.100000000000001" customHeight="1" x14ac:dyDescent="0.2">
      <c r="D106" s="47" t="s">
        <v>101</v>
      </c>
      <c r="F106" s="48">
        <v>0</v>
      </c>
      <c r="G106" s="49"/>
      <c r="H106" s="49"/>
      <c r="I106" s="49"/>
      <c r="J106" s="48">
        <v>0</v>
      </c>
      <c r="K106" s="48">
        <v>0</v>
      </c>
      <c r="L106" s="49"/>
      <c r="M106" s="48">
        <v>0</v>
      </c>
      <c r="N106" s="49"/>
      <c r="O106" s="49"/>
      <c r="P106" s="49"/>
      <c r="Q106" s="48">
        <v>0</v>
      </c>
      <c r="R106" s="48">
        <v>0</v>
      </c>
      <c r="S106" s="49"/>
      <c r="T106" s="48">
        <v>0</v>
      </c>
      <c r="U106" s="49"/>
      <c r="V106" s="49"/>
      <c r="W106" s="49"/>
      <c r="X106" s="48">
        <v>0</v>
      </c>
      <c r="Y106" s="49"/>
      <c r="Z106" s="49"/>
      <c r="AA106" s="49"/>
      <c r="AB106" s="48">
        <v>0</v>
      </c>
      <c r="AC106" s="49"/>
      <c r="AD106" s="48">
        <v>0</v>
      </c>
      <c r="AE106" s="39"/>
      <c r="AF106" s="39"/>
      <c r="AG106" s="39"/>
    </row>
    <row r="107" spans="1:33" ht="20.100000000000001" customHeight="1" x14ac:dyDescent="0.2">
      <c r="D107" s="50" t="s">
        <v>116</v>
      </c>
      <c r="F107" s="49">
        <v>0</v>
      </c>
      <c r="G107" s="49"/>
      <c r="H107" s="49"/>
      <c r="I107" s="49"/>
      <c r="J107" s="49">
        <v>0</v>
      </c>
      <c r="K107" s="49">
        <v>0</v>
      </c>
      <c r="L107" s="49"/>
      <c r="M107" s="49">
        <v>0</v>
      </c>
      <c r="N107" s="49"/>
      <c r="O107" s="49"/>
      <c r="P107" s="49"/>
      <c r="Q107" s="49">
        <v>0</v>
      </c>
      <c r="R107" s="49">
        <v>0</v>
      </c>
      <c r="S107" s="49"/>
      <c r="T107" s="49">
        <v>0</v>
      </c>
      <c r="U107" s="49"/>
      <c r="V107" s="49"/>
      <c r="W107" s="49"/>
      <c r="X107" s="49">
        <v>0</v>
      </c>
      <c r="Y107" s="49"/>
      <c r="Z107" s="49"/>
      <c r="AA107" s="49"/>
      <c r="AB107" s="49">
        <v>0</v>
      </c>
      <c r="AC107" s="49"/>
      <c r="AD107" s="49">
        <v>0</v>
      </c>
      <c r="AE107" s="39"/>
      <c r="AF107" s="39"/>
      <c r="AG107" s="39"/>
    </row>
    <row r="108" spans="1:33" ht="20.100000000000001" customHeight="1" x14ac:dyDescent="0.2">
      <c r="D108" s="47" t="s">
        <v>103</v>
      </c>
      <c r="F108" s="48">
        <v>0</v>
      </c>
      <c r="G108" s="49"/>
      <c r="H108" s="49"/>
      <c r="I108" s="49"/>
      <c r="J108" s="48">
        <v>0</v>
      </c>
      <c r="K108" s="48">
        <v>0</v>
      </c>
      <c r="L108" s="49"/>
      <c r="M108" s="48">
        <v>0</v>
      </c>
      <c r="N108" s="49"/>
      <c r="O108" s="49"/>
      <c r="P108" s="49"/>
      <c r="Q108" s="48">
        <v>0</v>
      </c>
      <c r="R108" s="48">
        <v>0</v>
      </c>
      <c r="S108" s="49"/>
      <c r="T108" s="48">
        <v>0</v>
      </c>
      <c r="U108" s="49"/>
      <c r="V108" s="49"/>
      <c r="W108" s="49"/>
      <c r="X108" s="48">
        <v>0</v>
      </c>
      <c r="Y108" s="49"/>
      <c r="Z108" s="49"/>
      <c r="AA108" s="49"/>
      <c r="AB108" s="48">
        <v>0</v>
      </c>
      <c r="AC108" s="49"/>
      <c r="AD108" s="48">
        <v>0</v>
      </c>
      <c r="AE108" s="39"/>
      <c r="AF108" s="39"/>
      <c r="AG108" s="39"/>
    </row>
    <row r="109" spans="1:33" ht="20.100000000000001" customHeight="1" x14ac:dyDescent="0.2">
      <c r="D109" s="50" t="s">
        <v>137</v>
      </c>
      <c r="F109" s="49">
        <v>0</v>
      </c>
      <c r="G109" s="49"/>
      <c r="H109" s="49"/>
      <c r="I109" s="49"/>
      <c r="J109" s="49">
        <v>0</v>
      </c>
      <c r="K109" s="49">
        <v>0</v>
      </c>
      <c r="L109" s="49"/>
      <c r="M109" s="49">
        <v>0</v>
      </c>
      <c r="N109" s="49"/>
      <c r="O109" s="49"/>
      <c r="P109" s="49"/>
      <c r="Q109" s="49">
        <v>0</v>
      </c>
      <c r="R109" s="49">
        <v>0</v>
      </c>
      <c r="S109" s="49"/>
      <c r="T109" s="49">
        <v>0</v>
      </c>
      <c r="U109" s="49"/>
      <c r="V109" s="49"/>
      <c r="W109" s="49"/>
      <c r="X109" s="49">
        <v>0</v>
      </c>
      <c r="Y109" s="49"/>
      <c r="Z109" s="49"/>
      <c r="AA109" s="49"/>
      <c r="AB109" s="49">
        <v>0</v>
      </c>
      <c r="AC109" s="49"/>
      <c r="AD109" s="49">
        <v>0</v>
      </c>
      <c r="AE109" s="39"/>
      <c r="AF109" s="39"/>
      <c r="AG109" s="39"/>
    </row>
    <row r="110" spans="1:33" ht="20.100000000000001" customHeight="1" x14ac:dyDescent="0.2"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</row>
    <row r="111" spans="1:33" s="1" customFormat="1" ht="20.100000000000001" customHeight="1" x14ac:dyDescent="0.25">
      <c r="A111" s="3"/>
      <c r="B111" s="6"/>
      <c r="C111" s="51" t="s">
        <v>138</v>
      </c>
      <c r="D111" s="52"/>
      <c r="E111" s="5"/>
      <c r="F111" s="53">
        <v>0</v>
      </c>
      <c r="G111" s="54"/>
      <c r="H111" s="54"/>
      <c r="I111" s="54"/>
      <c r="J111" s="53">
        <v>0</v>
      </c>
      <c r="K111" s="53">
        <v>0</v>
      </c>
      <c r="L111" s="54"/>
      <c r="M111" s="53">
        <v>0</v>
      </c>
      <c r="N111" s="54"/>
      <c r="O111" s="54"/>
      <c r="P111" s="54"/>
      <c r="Q111" s="53">
        <v>0</v>
      </c>
      <c r="R111" s="53">
        <v>0</v>
      </c>
      <c r="S111" s="54"/>
      <c r="T111" s="53">
        <v>0</v>
      </c>
      <c r="U111" s="54"/>
      <c r="V111" s="54"/>
      <c r="W111" s="54"/>
      <c r="X111" s="53">
        <v>0</v>
      </c>
      <c r="Y111" s="54"/>
      <c r="Z111" s="54"/>
      <c r="AA111" s="54"/>
      <c r="AB111" s="53">
        <v>0</v>
      </c>
      <c r="AC111" s="54"/>
      <c r="AD111" s="53">
        <v>0</v>
      </c>
      <c r="AE111" s="39"/>
      <c r="AF111" s="39"/>
      <c r="AG111" s="39"/>
    </row>
    <row r="112" spans="1:33" s="1" customFormat="1" ht="20.100000000000001" customHeight="1" x14ac:dyDescent="0.2">
      <c r="A112" s="3"/>
      <c r="B112" s="6"/>
      <c r="C112" s="3"/>
      <c r="D112" s="3"/>
      <c r="E112" s="5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39"/>
      <c r="AF112" s="39"/>
      <c r="AG112" s="39"/>
    </row>
    <row r="113" spans="1:33" s="1" customFormat="1" ht="20.100000000000001" customHeight="1" x14ac:dyDescent="0.2">
      <c r="A113" s="3"/>
      <c r="B113" s="6"/>
      <c r="C113" s="3" t="s">
        <v>139</v>
      </c>
      <c r="D113" s="3"/>
      <c r="E113" s="5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39"/>
      <c r="AF113" s="39"/>
      <c r="AG113" s="39"/>
    </row>
    <row r="114" spans="1:33" s="1" customFormat="1" ht="20.100000000000001" customHeight="1" x14ac:dyDescent="0.2">
      <c r="A114" s="3"/>
      <c r="B114" s="6"/>
      <c r="C114" s="3"/>
      <c r="D114" s="2" t="s">
        <v>140</v>
      </c>
      <c r="E114" s="5"/>
      <c r="F114" s="39">
        <v>0</v>
      </c>
      <c r="G114" s="39"/>
      <c r="H114" s="39"/>
      <c r="I114" s="39"/>
      <c r="J114" s="39">
        <v>0</v>
      </c>
      <c r="K114" s="39">
        <v>0</v>
      </c>
      <c r="L114" s="39"/>
      <c r="M114" s="39">
        <v>0</v>
      </c>
      <c r="N114" s="39"/>
      <c r="O114" s="39"/>
      <c r="P114" s="39"/>
      <c r="Q114" s="39">
        <v>0</v>
      </c>
      <c r="R114" s="39">
        <v>0</v>
      </c>
      <c r="S114" s="39"/>
      <c r="T114" s="39">
        <v>0</v>
      </c>
      <c r="U114" s="39"/>
      <c r="V114" s="39"/>
      <c r="W114" s="39"/>
      <c r="X114" s="39">
        <v>0</v>
      </c>
      <c r="Y114" s="39"/>
      <c r="Z114" s="39"/>
      <c r="AA114" s="39"/>
      <c r="AB114" s="39">
        <v>0</v>
      </c>
      <c r="AC114" s="39"/>
      <c r="AD114" s="39">
        <v>0</v>
      </c>
      <c r="AE114" s="39"/>
      <c r="AF114" s="39"/>
      <c r="AG114" s="39"/>
    </row>
    <row r="115" spans="1:33" ht="20.100000000000001" customHeight="1" x14ac:dyDescent="0.2">
      <c r="D115" s="47" t="s">
        <v>141</v>
      </c>
      <c r="F115" s="48">
        <v>0</v>
      </c>
      <c r="G115" s="49"/>
      <c r="H115" s="49"/>
      <c r="I115" s="49"/>
      <c r="J115" s="48">
        <v>0</v>
      </c>
      <c r="K115" s="48">
        <v>0</v>
      </c>
      <c r="L115" s="49"/>
      <c r="M115" s="48">
        <v>0</v>
      </c>
      <c r="N115" s="49"/>
      <c r="O115" s="49"/>
      <c r="P115" s="49"/>
      <c r="Q115" s="48">
        <v>0</v>
      </c>
      <c r="R115" s="48">
        <v>0</v>
      </c>
      <c r="S115" s="49"/>
      <c r="T115" s="48">
        <v>0</v>
      </c>
      <c r="U115" s="49"/>
      <c r="V115" s="49"/>
      <c r="W115" s="49"/>
      <c r="X115" s="48">
        <v>0</v>
      </c>
      <c r="Y115" s="49"/>
      <c r="Z115" s="49"/>
      <c r="AA115" s="49"/>
      <c r="AB115" s="48">
        <v>0</v>
      </c>
      <c r="AC115" s="49"/>
      <c r="AD115" s="48">
        <v>0</v>
      </c>
      <c r="AE115" s="39"/>
      <c r="AF115" s="39"/>
      <c r="AG115" s="39"/>
    </row>
    <row r="116" spans="1:33" s="1" customFormat="1" ht="20.100000000000001" customHeight="1" x14ac:dyDescent="0.2">
      <c r="A116" s="3"/>
      <c r="B116" s="6"/>
      <c r="C116" s="3"/>
      <c r="D116" s="2" t="s">
        <v>142</v>
      </c>
      <c r="E116" s="5"/>
      <c r="F116" s="39">
        <v>0</v>
      </c>
      <c r="G116" s="39"/>
      <c r="H116" s="39"/>
      <c r="I116" s="39"/>
      <c r="J116" s="39">
        <v>0</v>
      </c>
      <c r="K116" s="39">
        <v>0</v>
      </c>
      <c r="L116" s="39"/>
      <c r="M116" s="39">
        <v>0</v>
      </c>
      <c r="N116" s="39"/>
      <c r="O116" s="39"/>
      <c r="P116" s="39"/>
      <c r="Q116" s="39">
        <v>0</v>
      </c>
      <c r="R116" s="39">
        <v>0</v>
      </c>
      <c r="S116" s="39"/>
      <c r="T116" s="39">
        <v>0</v>
      </c>
      <c r="U116" s="39"/>
      <c r="V116" s="39"/>
      <c r="W116" s="39"/>
      <c r="X116" s="39">
        <v>0</v>
      </c>
      <c r="Y116" s="39"/>
      <c r="Z116" s="39"/>
      <c r="AA116" s="39"/>
      <c r="AB116" s="39">
        <v>0</v>
      </c>
      <c r="AC116" s="39"/>
      <c r="AD116" s="39">
        <v>0</v>
      </c>
      <c r="AE116" s="39"/>
      <c r="AF116" s="39"/>
      <c r="AG116" s="39"/>
    </row>
    <row r="117" spans="1:33" s="1" customFormat="1" ht="20.100000000000001" customHeight="1" x14ac:dyDescent="0.2">
      <c r="A117" s="3"/>
      <c r="B117" s="6"/>
      <c r="C117" s="3"/>
      <c r="D117" s="2"/>
      <c r="E117" s="5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39"/>
      <c r="AF117" s="39"/>
      <c r="AG117" s="39"/>
    </row>
    <row r="118" spans="1:33" s="1" customFormat="1" ht="20.100000000000001" customHeight="1" x14ac:dyDescent="0.25">
      <c r="A118" s="3"/>
      <c r="B118" s="6"/>
      <c r="C118" s="51" t="s">
        <v>143</v>
      </c>
      <c r="D118" s="52"/>
      <c r="E118" s="5"/>
      <c r="F118" s="53">
        <v>0</v>
      </c>
      <c r="G118" s="54"/>
      <c r="H118" s="54"/>
      <c r="I118" s="54"/>
      <c r="J118" s="53">
        <v>0</v>
      </c>
      <c r="K118" s="53">
        <v>0</v>
      </c>
      <c r="L118" s="54"/>
      <c r="M118" s="53">
        <v>0</v>
      </c>
      <c r="N118" s="54"/>
      <c r="O118" s="54"/>
      <c r="P118" s="54"/>
      <c r="Q118" s="53">
        <v>0</v>
      </c>
      <c r="R118" s="53">
        <v>0</v>
      </c>
      <c r="S118" s="54"/>
      <c r="T118" s="53">
        <v>0</v>
      </c>
      <c r="U118" s="54"/>
      <c r="V118" s="54"/>
      <c r="W118" s="54"/>
      <c r="X118" s="53">
        <v>0</v>
      </c>
      <c r="Y118" s="54"/>
      <c r="Z118" s="54"/>
      <c r="AA118" s="54"/>
      <c r="AB118" s="53">
        <v>0</v>
      </c>
      <c r="AC118" s="54"/>
      <c r="AD118" s="53">
        <v>0</v>
      </c>
      <c r="AE118" s="39"/>
      <c r="AF118" s="39"/>
      <c r="AG118" s="39"/>
    </row>
    <row r="119" spans="1:33" s="1" customFormat="1" ht="20.100000000000001" customHeight="1" x14ac:dyDescent="0.2">
      <c r="A119" s="3"/>
      <c r="B119" s="6"/>
      <c r="C119" s="3"/>
      <c r="D119" s="3"/>
      <c r="E119" s="5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39"/>
      <c r="AF119" s="39"/>
      <c r="AG119" s="39"/>
    </row>
    <row r="120" spans="1:33" s="1" customFormat="1" ht="20.100000000000001" customHeight="1" x14ac:dyDescent="0.25">
      <c r="A120" s="3"/>
      <c r="B120" s="57" t="s">
        <v>144</v>
      </c>
      <c r="C120" s="58"/>
      <c r="D120" s="58"/>
      <c r="E120" s="5"/>
      <c r="F120" s="59">
        <v>755</v>
      </c>
      <c r="G120" s="54"/>
      <c r="H120" s="54"/>
      <c r="I120" s="54"/>
      <c r="J120" s="59">
        <v>1045</v>
      </c>
      <c r="K120" s="59">
        <v>167</v>
      </c>
      <c r="L120" s="54"/>
      <c r="M120" s="59">
        <v>1212</v>
      </c>
      <c r="N120" s="54"/>
      <c r="O120" s="54"/>
      <c r="P120" s="54"/>
      <c r="Q120" s="59">
        <v>932</v>
      </c>
      <c r="R120" s="59">
        <v>500</v>
      </c>
      <c r="S120" s="54"/>
      <c r="T120" s="59">
        <v>1432</v>
      </c>
      <c r="U120" s="54"/>
      <c r="V120" s="54"/>
      <c r="W120" s="54"/>
      <c r="X120" s="59">
        <v>535</v>
      </c>
      <c r="Y120" s="54"/>
      <c r="Z120" s="54"/>
      <c r="AA120" s="54"/>
      <c r="AB120" s="59">
        <v>0</v>
      </c>
      <c r="AC120" s="54"/>
      <c r="AD120" s="59">
        <v>0</v>
      </c>
      <c r="AE120" s="39"/>
      <c r="AF120" s="39"/>
      <c r="AG120" s="39"/>
    </row>
    <row r="121" spans="1:33" ht="20.100000000000001" customHeight="1" x14ac:dyDescent="0.2"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</row>
    <row r="122" spans="1:33" ht="20.100000000000001" customHeight="1" x14ac:dyDescent="0.2">
      <c r="B122" s="6" t="s">
        <v>145</v>
      </c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</row>
    <row r="123" spans="1:33" ht="20.100000000000001" customHeight="1" x14ac:dyDescent="0.2">
      <c r="C123" s="3" t="s">
        <v>0</v>
      </c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</row>
    <row r="124" spans="1:33" ht="20.100000000000001" customHeight="1" x14ac:dyDescent="0.2">
      <c r="D124" s="2" t="s">
        <v>96</v>
      </c>
      <c r="F124" s="39">
        <v>94</v>
      </c>
      <c r="G124" s="39"/>
      <c r="H124" s="39"/>
      <c r="I124" s="39"/>
      <c r="J124" s="39">
        <v>23</v>
      </c>
      <c r="K124" s="39">
        <v>13</v>
      </c>
      <c r="L124" s="39"/>
      <c r="M124" s="39">
        <v>36</v>
      </c>
      <c r="N124" s="39"/>
      <c r="O124" s="39"/>
      <c r="P124" s="39"/>
      <c r="Q124" s="39">
        <v>23</v>
      </c>
      <c r="R124" s="39">
        <v>21</v>
      </c>
      <c r="S124" s="39"/>
      <c r="T124" s="39">
        <v>44</v>
      </c>
      <c r="U124" s="39"/>
      <c r="V124" s="39"/>
      <c r="W124" s="39"/>
      <c r="X124" s="39">
        <v>86</v>
      </c>
      <c r="Y124" s="39"/>
      <c r="Z124" s="39"/>
      <c r="AA124" s="39"/>
      <c r="AB124" s="39">
        <v>0</v>
      </c>
      <c r="AC124" s="39"/>
      <c r="AD124" s="39">
        <v>0</v>
      </c>
      <c r="AE124" s="39"/>
      <c r="AF124" s="39"/>
      <c r="AG124" s="39"/>
    </row>
    <row r="125" spans="1:33" ht="20.100000000000001" customHeight="1" x14ac:dyDescent="0.2">
      <c r="D125" s="47" t="s">
        <v>97</v>
      </c>
      <c r="F125" s="48">
        <v>85</v>
      </c>
      <c r="G125" s="49"/>
      <c r="H125" s="49"/>
      <c r="I125" s="49"/>
      <c r="J125" s="48">
        <v>42</v>
      </c>
      <c r="K125" s="48">
        <v>8</v>
      </c>
      <c r="L125" s="49"/>
      <c r="M125" s="48">
        <v>50</v>
      </c>
      <c r="N125" s="49"/>
      <c r="O125" s="49"/>
      <c r="P125" s="49"/>
      <c r="Q125" s="48">
        <v>36</v>
      </c>
      <c r="R125" s="48">
        <v>18</v>
      </c>
      <c r="S125" s="49"/>
      <c r="T125" s="48">
        <v>54</v>
      </c>
      <c r="U125" s="49"/>
      <c r="V125" s="49"/>
      <c r="W125" s="49"/>
      <c r="X125" s="48">
        <v>81</v>
      </c>
      <c r="Y125" s="49"/>
      <c r="Z125" s="49"/>
      <c r="AA125" s="49"/>
      <c r="AB125" s="48">
        <v>0</v>
      </c>
      <c r="AC125" s="49"/>
      <c r="AD125" s="48">
        <v>0</v>
      </c>
      <c r="AE125" s="39"/>
      <c r="AF125" s="39"/>
      <c r="AG125" s="39"/>
    </row>
    <row r="126" spans="1:33" ht="20.100000000000001" customHeight="1" x14ac:dyDescent="0.2">
      <c r="D126" s="2" t="s">
        <v>98</v>
      </c>
      <c r="F126" s="39">
        <v>105</v>
      </c>
      <c r="G126" s="39"/>
      <c r="H126" s="39"/>
      <c r="I126" s="39"/>
      <c r="J126" s="39">
        <v>26</v>
      </c>
      <c r="K126" s="39">
        <v>13</v>
      </c>
      <c r="L126" s="39"/>
      <c r="M126" s="39">
        <v>39</v>
      </c>
      <c r="N126" s="39"/>
      <c r="O126" s="39"/>
      <c r="P126" s="39"/>
      <c r="Q126" s="39">
        <v>31</v>
      </c>
      <c r="R126" s="39">
        <v>19</v>
      </c>
      <c r="S126" s="39"/>
      <c r="T126" s="39">
        <v>50</v>
      </c>
      <c r="U126" s="39"/>
      <c r="V126" s="39"/>
      <c r="W126" s="39"/>
      <c r="X126" s="39">
        <v>94</v>
      </c>
      <c r="Y126" s="39"/>
      <c r="Z126" s="39"/>
      <c r="AA126" s="39"/>
      <c r="AB126" s="39">
        <v>0</v>
      </c>
      <c r="AC126" s="39"/>
      <c r="AD126" s="39">
        <v>0</v>
      </c>
      <c r="AE126" s="39"/>
      <c r="AF126" s="39"/>
      <c r="AG126" s="39"/>
    </row>
    <row r="127" spans="1:33" ht="20.100000000000001" customHeight="1" x14ac:dyDescent="0.2">
      <c r="D127" s="47" t="s">
        <v>136</v>
      </c>
      <c r="F127" s="48">
        <v>103</v>
      </c>
      <c r="G127" s="49"/>
      <c r="H127" s="49"/>
      <c r="I127" s="49"/>
      <c r="J127" s="48">
        <v>27</v>
      </c>
      <c r="K127" s="48">
        <v>10</v>
      </c>
      <c r="L127" s="49"/>
      <c r="M127" s="48">
        <v>37</v>
      </c>
      <c r="N127" s="49"/>
      <c r="O127" s="49"/>
      <c r="P127" s="49"/>
      <c r="Q127" s="48">
        <v>27</v>
      </c>
      <c r="R127" s="48">
        <v>34</v>
      </c>
      <c r="S127" s="49"/>
      <c r="T127" s="48">
        <v>61</v>
      </c>
      <c r="U127" s="49"/>
      <c r="V127" s="49"/>
      <c r="W127" s="49"/>
      <c r="X127" s="48">
        <v>79</v>
      </c>
      <c r="Y127" s="49"/>
      <c r="Z127" s="49"/>
      <c r="AA127" s="49"/>
      <c r="AB127" s="48">
        <v>0</v>
      </c>
      <c r="AC127" s="49"/>
      <c r="AD127" s="48">
        <v>0</v>
      </c>
      <c r="AE127" s="39"/>
      <c r="AF127" s="39"/>
      <c r="AG127" s="39"/>
    </row>
    <row r="128" spans="1:33" ht="20.100000000000001" customHeight="1" x14ac:dyDescent="0.2">
      <c r="D128" s="2" t="s">
        <v>114</v>
      </c>
      <c r="F128" s="39">
        <v>115</v>
      </c>
      <c r="G128" s="39"/>
      <c r="H128" s="39"/>
      <c r="I128" s="39"/>
      <c r="J128" s="39">
        <v>25</v>
      </c>
      <c r="K128" s="39">
        <v>12</v>
      </c>
      <c r="L128" s="39"/>
      <c r="M128" s="39">
        <v>37</v>
      </c>
      <c r="N128" s="39"/>
      <c r="O128" s="39"/>
      <c r="P128" s="39"/>
      <c r="Q128" s="39">
        <v>25</v>
      </c>
      <c r="R128" s="39">
        <v>40</v>
      </c>
      <c r="S128" s="39"/>
      <c r="T128" s="39">
        <v>65</v>
      </c>
      <c r="U128" s="39"/>
      <c r="V128" s="39"/>
      <c r="W128" s="39"/>
      <c r="X128" s="39">
        <v>87</v>
      </c>
      <c r="Y128" s="39"/>
      <c r="Z128" s="39"/>
      <c r="AA128" s="39"/>
      <c r="AB128" s="39">
        <v>0</v>
      </c>
      <c r="AC128" s="39"/>
      <c r="AD128" s="39">
        <v>0</v>
      </c>
      <c r="AE128" s="39"/>
      <c r="AF128" s="39"/>
      <c r="AG128" s="39"/>
    </row>
    <row r="129" spans="1:33" ht="20.100000000000001" customHeight="1" x14ac:dyDescent="0.2">
      <c r="D129" s="47" t="s">
        <v>115</v>
      </c>
      <c r="F129" s="48">
        <v>129</v>
      </c>
      <c r="G129" s="49"/>
      <c r="H129" s="49"/>
      <c r="I129" s="49"/>
      <c r="J129" s="48">
        <v>35</v>
      </c>
      <c r="K129" s="48">
        <v>10</v>
      </c>
      <c r="L129" s="49"/>
      <c r="M129" s="48">
        <v>45</v>
      </c>
      <c r="N129" s="49"/>
      <c r="O129" s="49"/>
      <c r="P129" s="49"/>
      <c r="Q129" s="48">
        <v>29</v>
      </c>
      <c r="R129" s="48">
        <v>24</v>
      </c>
      <c r="S129" s="49"/>
      <c r="T129" s="48">
        <v>53</v>
      </c>
      <c r="U129" s="49"/>
      <c r="V129" s="49"/>
      <c r="W129" s="49"/>
      <c r="X129" s="48">
        <v>121</v>
      </c>
      <c r="Y129" s="49"/>
      <c r="Z129" s="49"/>
      <c r="AA129" s="49"/>
      <c r="AB129" s="48">
        <v>0</v>
      </c>
      <c r="AC129" s="49"/>
      <c r="AD129" s="48">
        <v>0</v>
      </c>
      <c r="AE129" s="39"/>
      <c r="AF129" s="39"/>
      <c r="AG129" s="39"/>
    </row>
    <row r="130" spans="1:33" ht="20.100000000000001" customHeight="1" x14ac:dyDescent="0.2">
      <c r="D130" s="50" t="s">
        <v>116</v>
      </c>
      <c r="F130" s="49">
        <v>40</v>
      </c>
      <c r="G130" s="49"/>
      <c r="H130" s="49"/>
      <c r="I130" s="49"/>
      <c r="J130" s="49">
        <v>24</v>
      </c>
      <c r="K130" s="49">
        <v>1</v>
      </c>
      <c r="L130" s="49"/>
      <c r="M130" s="49">
        <v>25</v>
      </c>
      <c r="N130" s="49"/>
      <c r="O130" s="49"/>
      <c r="P130" s="49"/>
      <c r="Q130" s="49">
        <v>20</v>
      </c>
      <c r="R130" s="49">
        <v>12</v>
      </c>
      <c r="S130" s="49"/>
      <c r="T130" s="49">
        <v>32</v>
      </c>
      <c r="U130" s="49"/>
      <c r="V130" s="49"/>
      <c r="W130" s="49"/>
      <c r="X130" s="49">
        <v>33</v>
      </c>
      <c r="Y130" s="49"/>
      <c r="Z130" s="49"/>
      <c r="AA130" s="49"/>
      <c r="AB130" s="49">
        <v>0</v>
      </c>
      <c r="AC130" s="49"/>
      <c r="AD130" s="49">
        <v>0</v>
      </c>
      <c r="AE130" s="39"/>
      <c r="AF130" s="39"/>
      <c r="AG130" s="39"/>
    </row>
    <row r="131" spans="1:33" ht="20.100000000000001" customHeight="1" x14ac:dyDescent="0.2"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</row>
    <row r="132" spans="1:33" s="1" customFormat="1" ht="20.100000000000001" customHeight="1" x14ac:dyDescent="0.25">
      <c r="A132" s="3"/>
      <c r="B132" s="6"/>
      <c r="C132" s="51" t="s">
        <v>120</v>
      </c>
      <c r="D132" s="52"/>
      <c r="E132" s="5"/>
      <c r="F132" s="53">
        <v>671</v>
      </c>
      <c r="G132" s="54"/>
      <c r="H132" s="54"/>
      <c r="I132" s="54"/>
      <c r="J132" s="53">
        <v>202</v>
      </c>
      <c r="K132" s="53">
        <v>67</v>
      </c>
      <c r="L132" s="54"/>
      <c r="M132" s="53">
        <v>269</v>
      </c>
      <c r="N132" s="54"/>
      <c r="O132" s="54"/>
      <c r="P132" s="54"/>
      <c r="Q132" s="53">
        <v>191</v>
      </c>
      <c r="R132" s="53">
        <v>168</v>
      </c>
      <c r="S132" s="54"/>
      <c r="T132" s="53">
        <v>359</v>
      </c>
      <c r="U132" s="54"/>
      <c r="V132" s="54"/>
      <c r="W132" s="54"/>
      <c r="X132" s="53">
        <v>581</v>
      </c>
      <c r="Y132" s="54"/>
      <c r="Z132" s="54"/>
      <c r="AA132" s="54"/>
      <c r="AB132" s="53">
        <v>0</v>
      </c>
      <c r="AC132" s="54"/>
      <c r="AD132" s="53">
        <v>0</v>
      </c>
      <c r="AE132" s="39"/>
      <c r="AF132" s="39"/>
      <c r="AG132" s="39"/>
    </row>
    <row r="133" spans="1:33" ht="20.100000000000001" customHeight="1" x14ac:dyDescent="0.2"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</row>
    <row r="134" spans="1:33" ht="20.100000000000001" customHeight="1" x14ac:dyDescent="0.2">
      <c r="B134" s="5"/>
      <c r="C134" s="3" t="s">
        <v>146</v>
      </c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</row>
    <row r="135" spans="1:33" ht="20.100000000000001" customHeight="1" x14ac:dyDescent="0.2">
      <c r="D135" s="2" t="s">
        <v>147</v>
      </c>
      <c r="F135" s="39">
        <v>0</v>
      </c>
      <c r="G135" s="39"/>
      <c r="H135" s="39"/>
      <c r="I135" s="39"/>
      <c r="J135" s="39">
        <v>0</v>
      </c>
      <c r="K135" s="39">
        <v>0</v>
      </c>
      <c r="L135" s="39"/>
      <c r="M135" s="39">
        <v>0</v>
      </c>
      <c r="N135" s="39"/>
      <c r="O135" s="39"/>
      <c r="P135" s="39"/>
      <c r="Q135" s="39">
        <v>0</v>
      </c>
      <c r="R135" s="39">
        <v>0</v>
      </c>
      <c r="S135" s="39"/>
      <c r="T135" s="39">
        <v>0</v>
      </c>
      <c r="U135" s="39"/>
      <c r="V135" s="39"/>
      <c r="W135" s="39"/>
      <c r="X135" s="39">
        <v>0</v>
      </c>
      <c r="Y135" s="39"/>
      <c r="Z135" s="39"/>
      <c r="AA135" s="39"/>
      <c r="AB135" s="39">
        <v>0</v>
      </c>
      <c r="AC135" s="39"/>
      <c r="AD135" s="39">
        <v>0</v>
      </c>
      <c r="AE135" s="39"/>
      <c r="AF135" s="39"/>
      <c r="AG135" s="39"/>
    </row>
    <row r="136" spans="1:33" ht="20.100000000000001" customHeight="1" x14ac:dyDescent="0.2">
      <c r="D136" s="47" t="s">
        <v>148</v>
      </c>
      <c r="F136" s="48">
        <v>0</v>
      </c>
      <c r="G136" s="49"/>
      <c r="H136" s="49"/>
      <c r="I136" s="49"/>
      <c r="J136" s="48">
        <v>0</v>
      </c>
      <c r="K136" s="48">
        <v>0</v>
      </c>
      <c r="L136" s="49"/>
      <c r="M136" s="48">
        <v>0</v>
      </c>
      <c r="N136" s="49"/>
      <c r="O136" s="49"/>
      <c r="P136" s="49"/>
      <c r="Q136" s="48">
        <v>0</v>
      </c>
      <c r="R136" s="48">
        <v>0</v>
      </c>
      <c r="S136" s="49"/>
      <c r="T136" s="48">
        <v>0</v>
      </c>
      <c r="U136" s="49"/>
      <c r="V136" s="49"/>
      <c r="W136" s="49"/>
      <c r="X136" s="48">
        <v>0</v>
      </c>
      <c r="Y136" s="49"/>
      <c r="Z136" s="49"/>
      <c r="AA136" s="49"/>
      <c r="AB136" s="48">
        <v>0</v>
      </c>
      <c r="AC136" s="49"/>
      <c r="AD136" s="48">
        <v>0</v>
      </c>
      <c r="AE136" s="39"/>
      <c r="AF136" s="39"/>
      <c r="AG136" s="39"/>
    </row>
    <row r="137" spans="1:33" ht="20.100000000000001" customHeight="1" x14ac:dyDescent="0.2">
      <c r="D137" s="2" t="s">
        <v>149</v>
      </c>
      <c r="F137" s="39">
        <v>0</v>
      </c>
      <c r="G137" s="39"/>
      <c r="H137" s="39"/>
      <c r="I137" s="39"/>
      <c r="J137" s="39">
        <v>0</v>
      </c>
      <c r="K137" s="39">
        <v>0</v>
      </c>
      <c r="L137" s="39"/>
      <c r="M137" s="39">
        <v>0</v>
      </c>
      <c r="N137" s="39"/>
      <c r="O137" s="39"/>
      <c r="P137" s="39"/>
      <c r="Q137" s="39">
        <v>0</v>
      </c>
      <c r="R137" s="39">
        <v>0</v>
      </c>
      <c r="S137" s="39"/>
      <c r="T137" s="39">
        <v>0</v>
      </c>
      <c r="U137" s="39"/>
      <c r="V137" s="39"/>
      <c r="W137" s="39"/>
      <c r="X137" s="39">
        <v>0</v>
      </c>
      <c r="Y137" s="39"/>
      <c r="Z137" s="39"/>
      <c r="AA137" s="39"/>
      <c r="AB137" s="39">
        <v>0</v>
      </c>
      <c r="AC137" s="39"/>
      <c r="AD137" s="39">
        <v>0</v>
      </c>
      <c r="AE137" s="39"/>
      <c r="AF137" s="39"/>
      <c r="AG137" s="39"/>
    </row>
    <row r="138" spans="1:33" ht="20.100000000000001" customHeight="1" x14ac:dyDescent="0.2">
      <c r="D138" s="47" t="s">
        <v>150</v>
      </c>
      <c r="F138" s="48">
        <v>0</v>
      </c>
      <c r="G138" s="49"/>
      <c r="H138" s="49"/>
      <c r="I138" s="49"/>
      <c r="J138" s="48">
        <v>0</v>
      </c>
      <c r="K138" s="48">
        <v>0</v>
      </c>
      <c r="L138" s="49"/>
      <c r="M138" s="48">
        <v>0</v>
      </c>
      <c r="N138" s="49"/>
      <c r="O138" s="49"/>
      <c r="P138" s="49"/>
      <c r="Q138" s="48">
        <v>0</v>
      </c>
      <c r="R138" s="48">
        <v>0</v>
      </c>
      <c r="S138" s="49"/>
      <c r="T138" s="48">
        <v>0</v>
      </c>
      <c r="U138" s="49"/>
      <c r="V138" s="49"/>
      <c r="W138" s="49"/>
      <c r="X138" s="48">
        <v>0</v>
      </c>
      <c r="Y138" s="49"/>
      <c r="Z138" s="49"/>
      <c r="AA138" s="49"/>
      <c r="AB138" s="48">
        <v>0</v>
      </c>
      <c r="AC138" s="49"/>
      <c r="AD138" s="48">
        <v>0</v>
      </c>
      <c r="AE138" s="39"/>
      <c r="AF138" s="39"/>
      <c r="AG138" s="39"/>
    </row>
    <row r="139" spans="1:33" ht="20.100000000000001" customHeight="1" x14ac:dyDescent="0.2">
      <c r="D139" s="2" t="s">
        <v>151</v>
      </c>
      <c r="F139" s="39">
        <v>0</v>
      </c>
      <c r="G139" s="39"/>
      <c r="H139" s="39"/>
      <c r="I139" s="39"/>
      <c r="J139" s="39">
        <v>0</v>
      </c>
      <c r="K139" s="39">
        <v>0</v>
      </c>
      <c r="L139" s="39"/>
      <c r="M139" s="39">
        <v>0</v>
      </c>
      <c r="N139" s="39"/>
      <c r="O139" s="39"/>
      <c r="P139" s="39"/>
      <c r="Q139" s="39">
        <v>0</v>
      </c>
      <c r="R139" s="39">
        <v>0</v>
      </c>
      <c r="S139" s="39"/>
      <c r="T139" s="39">
        <v>0</v>
      </c>
      <c r="U139" s="39"/>
      <c r="V139" s="39"/>
      <c r="W139" s="39"/>
      <c r="X139" s="39">
        <v>0</v>
      </c>
      <c r="Y139" s="39"/>
      <c r="Z139" s="39"/>
      <c r="AA139" s="39"/>
      <c r="AB139" s="39">
        <v>0</v>
      </c>
      <c r="AC139" s="39"/>
      <c r="AD139" s="39">
        <v>0</v>
      </c>
      <c r="AE139" s="39"/>
      <c r="AF139" s="39"/>
      <c r="AG139" s="39"/>
    </row>
    <row r="140" spans="1:33" ht="20.100000000000001" customHeight="1" x14ac:dyDescent="0.2">
      <c r="D140" s="47" t="s">
        <v>152</v>
      </c>
      <c r="F140" s="48">
        <v>0</v>
      </c>
      <c r="G140" s="49"/>
      <c r="H140" s="49"/>
      <c r="I140" s="49"/>
      <c r="J140" s="48">
        <v>0</v>
      </c>
      <c r="K140" s="48">
        <v>0</v>
      </c>
      <c r="L140" s="49"/>
      <c r="M140" s="48">
        <v>0</v>
      </c>
      <c r="N140" s="49"/>
      <c r="O140" s="49"/>
      <c r="P140" s="49"/>
      <c r="Q140" s="48">
        <v>0</v>
      </c>
      <c r="R140" s="48">
        <v>0</v>
      </c>
      <c r="S140" s="49"/>
      <c r="T140" s="48">
        <v>0</v>
      </c>
      <c r="U140" s="49"/>
      <c r="V140" s="49"/>
      <c r="W140" s="49"/>
      <c r="X140" s="48">
        <v>0</v>
      </c>
      <c r="Y140" s="49"/>
      <c r="Z140" s="49"/>
      <c r="AA140" s="49"/>
      <c r="AB140" s="48">
        <v>0</v>
      </c>
      <c r="AC140" s="49"/>
      <c r="AD140" s="48">
        <v>0</v>
      </c>
      <c r="AE140" s="39"/>
      <c r="AF140" s="39"/>
      <c r="AG140" s="39"/>
    </row>
    <row r="141" spans="1:33" ht="20.100000000000001" customHeight="1" x14ac:dyDescent="0.2"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</row>
    <row r="142" spans="1:33" s="1" customFormat="1" ht="20.100000000000001" customHeight="1" x14ac:dyDescent="0.25">
      <c r="A142" s="3"/>
      <c r="B142" s="6"/>
      <c r="C142" s="51" t="s">
        <v>153</v>
      </c>
      <c r="D142" s="52"/>
      <c r="E142" s="5"/>
      <c r="F142" s="53">
        <v>0</v>
      </c>
      <c r="G142" s="54"/>
      <c r="H142" s="54"/>
      <c r="I142" s="54"/>
      <c r="J142" s="53">
        <v>0</v>
      </c>
      <c r="K142" s="53">
        <v>0</v>
      </c>
      <c r="L142" s="54"/>
      <c r="M142" s="53">
        <v>0</v>
      </c>
      <c r="N142" s="54"/>
      <c r="O142" s="54"/>
      <c r="P142" s="54"/>
      <c r="Q142" s="53">
        <v>0</v>
      </c>
      <c r="R142" s="53">
        <v>0</v>
      </c>
      <c r="S142" s="54"/>
      <c r="T142" s="53">
        <v>0</v>
      </c>
      <c r="U142" s="54"/>
      <c r="V142" s="54"/>
      <c r="W142" s="54"/>
      <c r="X142" s="53">
        <v>0</v>
      </c>
      <c r="Y142" s="54"/>
      <c r="Z142" s="54"/>
      <c r="AA142" s="54"/>
      <c r="AB142" s="53">
        <v>0</v>
      </c>
      <c r="AC142" s="54"/>
      <c r="AD142" s="53">
        <v>0</v>
      </c>
      <c r="AE142" s="39"/>
      <c r="AF142" s="39"/>
      <c r="AG142" s="39"/>
    </row>
    <row r="143" spans="1:33" ht="20.100000000000001" customHeight="1" x14ac:dyDescent="0.2"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</row>
    <row r="144" spans="1:33" ht="20.100000000000001" customHeight="1" x14ac:dyDescent="0.2">
      <c r="C144" s="3" t="s">
        <v>154</v>
      </c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</row>
    <row r="145" spans="1:33" ht="20.100000000000001" customHeight="1" x14ac:dyDescent="0.2">
      <c r="D145" s="2" t="s">
        <v>122</v>
      </c>
      <c r="F145" s="39">
        <v>36</v>
      </c>
      <c r="G145" s="39"/>
      <c r="H145" s="39"/>
      <c r="I145" s="39"/>
      <c r="J145" s="39">
        <v>17</v>
      </c>
      <c r="K145" s="39">
        <v>6</v>
      </c>
      <c r="L145" s="39"/>
      <c r="M145" s="39">
        <v>23</v>
      </c>
      <c r="N145" s="39"/>
      <c r="O145" s="39"/>
      <c r="P145" s="39"/>
      <c r="Q145" s="39">
        <v>16</v>
      </c>
      <c r="R145" s="39">
        <v>15</v>
      </c>
      <c r="S145" s="39"/>
      <c r="T145" s="39">
        <v>31</v>
      </c>
      <c r="U145" s="39"/>
      <c r="V145" s="39"/>
      <c r="W145" s="39"/>
      <c r="X145" s="39">
        <v>28</v>
      </c>
      <c r="Y145" s="39"/>
      <c r="Z145" s="39"/>
      <c r="AA145" s="39"/>
      <c r="AB145" s="39">
        <v>0</v>
      </c>
      <c r="AC145" s="39"/>
      <c r="AD145" s="39">
        <v>0</v>
      </c>
      <c r="AE145" s="39"/>
      <c r="AF145" s="39"/>
      <c r="AG145" s="39"/>
    </row>
    <row r="146" spans="1:33" ht="20.100000000000001" customHeight="1" x14ac:dyDescent="0.2">
      <c r="D146" s="47" t="s">
        <v>135</v>
      </c>
      <c r="F146" s="48">
        <v>16</v>
      </c>
      <c r="G146" s="49"/>
      <c r="H146" s="49"/>
      <c r="I146" s="49"/>
      <c r="J146" s="48">
        <v>13</v>
      </c>
      <c r="K146" s="48">
        <v>5</v>
      </c>
      <c r="L146" s="49"/>
      <c r="M146" s="48">
        <v>18</v>
      </c>
      <c r="N146" s="49"/>
      <c r="O146" s="49"/>
      <c r="P146" s="49"/>
      <c r="Q146" s="48">
        <v>9</v>
      </c>
      <c r="R146" s="48">
        <v>9</v>
      </c>
      <c r="S146" s="49"/>
      <c r="T146" s="48">
        <v>18</v>
      </c>
      <c r="U146" s="49"/>
      <c r="V146" s="49"/>
      <c r="W146" s="49"/>
      <c r="X146" s="48">
        <v>16</v>
      </c>
      <c r="Y146" s="49"/>
      <c r="Z146" s="49"/>
      <c r="AA146" s="49"/>
      <c r="AB146" s="48">
        <v>0</v>
      </c>
      <c r="AC146" s="49"/>
      <c r="AD146" s="48">
        <v>0</v>
      </c>
      <c r="AE146" s="39"/>
      <c r="AF146" s="39"/>
      <c r="AG146" s="39"/>
    </row>
    <row r="147" spans="1:33" ht="20.100000000000001" customHeight="1" x14ac:dyDescent="0.2">
      <c r="D147" s="2" t="s">
        <v>113</v>
      </c>
      <c r="F147" s="39">
        <v>27</v>
      </c>
      <c r="G147" s="39"/>
      <c r="H147" s="39"/>
      <c r="I147" s="39"/>
      <c r="J147" s="39">
        <v>24</v>
      </c>
      <c r="K147" s="39">
        <v>4</v>
      </c>
      <c r="L147" s="39"/>
      <c r="M147" s="39">
        <v>28</v>
      </c>
      <c r="N147" s="39"/>
      <c r="O147" s="39"/>
      <c r="P147" s="39"/>
      <c r="Q147" s="39">
        <v>22</v>
      </c>
      <c r="R147" s="39">
        <v>14</v>
      </c>
      <c r="S147" s="39"/>
      <c r="T147" s="39">
        <v>36</v>
      </c>
      <c r="U147" s="39"/>
      <c r="V147" s="39"/>
      <c r="W147" s="39"/>
      <c r="X147" s="39">
        <v>19</v>
      </c>
      <c r="Y147" s="39"/>
      <c r="Z147" s="39"/>
      <c r="AA147" s="39"/>
      <c r="AB147" s="39">
        <v>0</v>
      </c>
      <c r="AC147" s="39"/>
      <c r="AD147" s="39">
        <v>0</v>
      </c>
      <c r="AE147" s="39"/>
      <c r="AF147" s="39"/>
      <c r="AG147" s="39"/>
    </row>
    <row r="148" spans="1:33" ht="20.100000000000001" customHeight="1" x14ac:dyDescent="0.2">
      <c r="D148" s="47" t="s">
        <v>136</v>
      </c>
      <c r="F148" s="48">
        <v>26</v>
      </c>
      <c r="G148" s="49"/>
      <c r="H148" s="49"/>
      <c r="I148" s="49"/>
      <c r="J148" s="48">
        <v>19</v>
      </c>
      <c r="K148" s="48">
        <v>8</v>
      </c>
      <c r="L148" s="49"/>
      <c r="M148" s="48">
        <v>27</v>
      </c>
      <c r="N148" s="49"/>
      <c r="O148" s="49"/>
      <c r="P148" s="49"/>
      <c r="Q148" s="48">
        <v>16</v>
      </c>
      <c r="R148" s="48">
        <v>12</v>
      </c>
      <c r="S148" s="49"/>
      <c r="T148" s="48">
        <v>28</v>
      </c>
      <c r="U148" s="49"/>
      <c r="V148" s="49"/>
      <c r="W148" s="49"/>
      <c r="X148" s="48">
        <v>25</v>
      </c>
      <c r="Y148" s="49"/>
      <c r="Z148" s="49"/>
      <c r="AA148" s="49"/>
      <c r="AB148" s="48">
        <v>0</v>
      </c>
      <c r="AC148" s="49"/>
      <c r="AD148" s="48">
        <v>0</v>
      </c>
      <c r="AE148" s="39"/>
      <c r="AF148" s="39"/>
      <c r="AG148" s="39"/>
    </row>
    <row r="149" spans="1:33" ht="20.100000000000001" customHeight="1" x14ac:dyDescent="0.2">
      <c r="D149" s="2" t="s">
        <v>114</v>
      </c>
      <c r="F149" s="39">
        <v>47</v>
      </c>
      <c r="G149" s="39"/>
      <c r="H149" s="39"/>
      <c r="I149" s="39"/>
      <c r="J149" s="39">
        <v>49</v>
      </c>
      <c r="K149" s="39">
        <v>26</v>
      </c>
      <c r="L149" s="39"/>
      <c r="M149" s="39">
        <v>75</v>
      </c>
      <c r="N149" s="39"/>
      <c r="O149" s="39"/>
      <c r="P149" s="39"/>
      <c r="Q149" s="39">
        <v>58</v>
      </c>
      <c r="R149" s="39">
        <v>24</v>
      </c>
      <c r="S149" s="39"/>
      <c r="T149" s="39">
        <v>82</v>
      </c>
      <c r="U149" s="39"/>
      <c r="V149" s="39"/>
      <c r="W149" s="39"/>
      <c r="X149" s="39">
        <v>40</v>
      </c>
      <c r="Y149" s="39"/>
      <c r="Z149" s="39"/>
      <c r="AA149" s="39"/>
      <c r="AB149" s="39">
        <v>0</v>
      </c>
      <c r="AC149" s="39"/>
      <c r="AD149" s="39">
        <v>0</v>
      </c>
      <c r="AE149" s="39"/>
      <c r="AF149" s="39"/>
      <c r="AG149" s="39"/>
    </row>
    <row r="150" spans="1:33" ht="20.100000000000001" customHeight="1" x14ac:dyDescent="0.2">
      <c r="D150" s="47" t="s">
        <v>329</v>
      </c>
      <c r="F150" s="48">
        <v>52</v>
      </c>
      <c r="G150" s="49"/>
      <c r="H150" s="49"/>
      <c r="I150" s="49"/>
      <c r="J150" s="48">
        <v>49</v>
      </c>
      <c r="K150" s="48">
        <v>3</v>
      </c>
      <c r="L150" s="49"/>
      <c r="M150" s="48">
        <v>52</v>
      </c>
      <c r="N150" s="49"/>
      <c r="O150" s="49"/>
      <c r="P150" s="49"/>
      <c r="Q150" s="48">
        <v>36</v>
      </c>
      <c r="R150" s="48">
        <v>22</v>
      </c>
      <c r="S150" s="49"/>
      <c r="T150" s="48">
        <v>58</v>
      </c>
      <c r="U150" s="49"/>
      <c r="V150" s="49"/>
      <c r="W150" s="49"/>
      <c r="X150" s="48">
        <v>44</v>
      </c>
      <c r="Y150" s="49"/>
      <c r="Z150" s="49"/>
      <c r="AA150" s="49"/>
      <c r="AB150" s="48">
        <v>0</v>
      </c>
      <c r="AC150" s="49"/>
      <c r="AD150" s="48">
        <v>0</v>
      </c>
      <c r="AE150" s="39"/>
      <c r="AF150" s="39"/>
      <c r="AG150" s="39"/>
    </row>
    <row r="151" spans="1:33" ht="20.100000000000001" customHeight="1" x14ac:dyDescent="0.2">
      <c r="D151" s="2" t="s">
        <v>102</v>
      </c>
      <c r="F151" s="39">
        <v>29</v>
      </c>
      <c r="G151" s="39"/>
      <c r="H151" s="39"/>
      <c r="I151" s="39"/>
      <c r="J151" s="39">
        <v>15</v>
      </c>
      <c r="K151" s="39">
        <v>2</v>
      </c>
      <c r="L151" s="39"/>
      <c r="M151" s="39">
        <v>17</v>
      </c>
      <c r="N151" s="39"/>
      <c r="O151" s="39"/>
      <c r="P151" s="39"/>
      <c r="Q151" s="39">
        <v>15</v>
      </c>
      <c r="R151" s="39">
        <v>14</v>
      </c>
      <c r="S151" s="39"/>
      <c r="T151" s="39">
        <v>29</v>
      </c>
      <c r="U151" s="39"/>
      <c r="V151" s="39"/>
      <c r="W151" s="39"/>
      <c r="X151" s="39">
        <v>17</v>
      </c>
      <c r="Y151" s="39"/>
      <c r="Z151" s="39"/>
      <c r="AA151" s="39"/>
      <c r="AB151" s="39">
        <v>0</v>
      </c>
      <c r="AC151" s="39"/>
      <c r="AD151" s="39">
        <v>0</v>
      </c>
      <c r="AE151" s="39"/>
      <c r="AF151" s="39"/>
      <c r="AG151" s="39"/>
    </row>
    <row r="152" spans="1:33" ht="20.100000000000001" customHeight="1" x14ac:dyDescent="0.2">
      <c r="D152" s="47" t="s">
        <v>155</v>
      </c>
      <c r="F152" s="48">
        <v>42</v>
      </c>
      <c r="G152" s="49"/>
      <c r="H152" s="49"/>
      <c r="I152" s="49"/>
      <c r="J152" s="48">
        <v>20</v>
      </c>
      <c r="K152" s="48">
        <v>1</v>
      </c>
      <c r="L152" s="49"/>
      <c r="M152" s="48">
        <v>21</v>
      </c>
      <c r="N152" s="49"/>
      <c r="O152" s="49"/>
      <c r="P152" s="49"/>
      <c r="Q152" s="48">
        <v>11</v>
      </c>
      <c r="R152" s="48">
        <v>15</v>
      </c>
      <c r="S152" s="49"/>
      <c r="T152" s="48">
        <v>26</v>
      </c>
      <c r="U152" s="49"/>
      <c r="V152" s="49"/>
      <c r="W152" s="49"/>
      <c r="X152" s="48">
        <v>37</v>
      </c>
      <c r="Y152" s="49"/>
      <c r="Z152" s="49"/>
      <c r="AA152" s="49"/>
      <c r="AB152" s="48">
        <v>0</v>
      </c>
      <c r="AC152" s="49"/>
      <c r="AD152" s="48">
        <v>0</v>
      </c>
      <c r="AE152" s="39"/>
      <c r="AF152" s="39"/>
      <c r="AG152" s="39"/>
    </row>
    <row r="153" spans="1:33" ht="20.100000000000001" customHeight="1" x14ac:dyDescent="0.2">
      <c r="D153" s="2" t="s">
        <v>104</v>
      </c>
      <c r="F153" s="39">
        <v>88</v>
      </c>
      <c r="G153" s="39"/>
      <c r="H153" s="39"/>
      <c r="I153" s="39"/>
      <c r="J153" s="39">
        <v>47</v>
      </c>
      <c r="K153" s="39">
        <v>18</v>
      </c>
      <c r="L153" s="39"/>
      <c r="M153" s="39">
        <v>65</v>
      </c>
      <c r="N153" s="39"/>
      <c r="O153" s="39"/>
      <c r="P153" s="39"/>
      <c r="Q153" s="39">
        <v>57</v>
      </c>
      <c r="R153" s="39">
        <v>26</v>
      </c>
      <c r="S153" s="39"/>
      <c r="T153" s="39">
        <v>83</v>
      </c>
      <c r="U153" s="39"/>
      <c r="V153" s="39"/>
      <c r="W153" s="39"/>
      <c r="X153" s="39">
        <v>70</v>
      </c>
      <c r="Y153" s="39"/>
      <c r="Z153" s="39"/>
      <c r="AA153" s="39"/>
      <c r="AB153" s="39">
        <v>0</v>
      </c>
      <c r="AC153" s="39"/>
      <c r="AD153" s="39">
        <v>0</v>
      </c>
      <c r="AE153" s="39"/>
      <c r="AF153" s="39"/>
      <c r="AG153" s="39"/>
    </row>
    <row r="154" spans="1:33" ht="20.100000000000001" customHeight="1" x14ac:dyDescent="0.2">
      <c r="D154" s="47" t="s">
        <v>105</v>
      </c>
      <c r="F154" s="48">
        <v>20</v>
      </c>
      <c r="G154" s="49"/>
      <c r="H154" s="49"/>
      <c r="I154" s="49"/>
      <c r="J154" s="48">
        <v>13</v>
      </c>
      <c r="K154" s="48">
        <v>2</v>
      </c>
      <c r="L154" s="49"/>
      <c r="M154" s="48">
        <v>15</v>
      </c>
      <c r="N154" s="49"/>
      <c r="O154" s="49"/>
      <c r="P154" s="49"/>
      <c r="Q154" s="48">
        <v>12</v>
      </c>
      <c r="R154" s="48">
        <v>11</v>
      </c>
      <c r="S154" s="49"/>
      <c r="T154" s="48">
        <v>23</v>
      </c>
      <c r="U154" s="49"/>
      <c r="V154" s="49"/>
      <c r="W154" s="49"/>
      <c r="X154" s="48">
        <v>12</v>
      </c>
      <c r="Y154" s="49"/>
      <c r="Z154" s="49"/>
      <c r="AA154" s="49"/>
      <c r="AB154" s="48">
        <v>0</v>
      </c>
      <c r="AC154" s="49"/>
      <c r="AD154" s="48">
        <v>0</v>
      </c>
      <c r="AE154" s="39"/>
      <c r="AF154" s="39"/>
      <c r="AG154" s="39"/>
    </row>
    <row r="155" spans="1:33" ht="20.100000000000001" customHeight="1" x14ac:dyDescent="0.2">
      <c r="D155" s="2" t="s">
        <v>156</v>
      </c>
      <c r="F155" s="39">
        <v>32</v>
      </c>
      <c r="G155" s="39"/>
      <c r="H155" s="39"/>
      <c r="I155" s="39"/>
      <c r="J155" s="39">
        <v>17</v>
      </c>
      <c r="K155" s="39">
        <v>2</v>
      </c>
      <c r="L155" s="39"/>
      <c r="M155" s="39">
        <v>19</v>
      </c>
      <c r="N155" s="39"/>
      <c r="O155" s="39"/>
      <c r="P155" s="39"/>
      <c r="Q155" s="39">
        <v>14</v>
      </c>
      <c r="R155" s="39">
        <v>5</v>
      </c>
      <c r="S155" s="39"/>
      <c r="T155" s="39">
        <v>19</v>
      </c>
      <c r="U155" s="39"/>
      <c r="V155" s="39"/>
      <c r="W155" s="39"/>
      <c r="X155" s="39">
        <v>32</v>
      </c>
      <c r="Y155" s="39"/>
      <c r="Z155" s="39"/>
      <c r="AA155" s="39"/>
      <c r="AB155" s="39">
        <v>0</v>
      </c>
      <c r="AC155" s="39"/>
      <c r="AD155" s="39">
        <v>0</v>
      </c>
      <c r="AE155" s="39"/>
      <c r="AF155" s="39"/>
      <c r="AG155" s="39"/>
    </row>
    <row r="156" spans="1:33" ht="20.100000000000001" customHeight="1" x14ac:dyDescent="0.2">
      <c r="D156" s="47" t="s">
        <v>157</v>
      </c>
      <c r="F156" s="48">
        <v>75</v>
      </c>
      <c r="G156" s="49"/>
      <c r="H156" s="49"/>
      <c r="I156" s="49"/>
      <c r="J156" s="48">
        <v>44</v>
      </c>
      <c r="K156" s="48">
        <v>8</v>
      </c>
      <c r="L156" s="49"/>
      <c r="M156" s="48">
        <v>52</v>
      </c>
      <c r="N156" s="49"/>
      <c r="O156" s="49"/>
      <c r="P156" s="49"/>
      <c r="Q156" s="48">
        <v>36</v>
      </c>
      <c r="R156" s="48">
        <v>37</v>
      </c>
      <c r="S156" s="49"/>
      <c r="T156" s="48">
        <v>73</v>
      </c>
      <c r="U156" s="49"/>
      <c r="V156" s="49"/>
      <c r="W156" s="49"/>
      <c r="X156" s="48">
        <v>54</v>
      </c>
      <c r="Y156" s="49"/>
      <c r="Z156" s="49"/>
      <c r="AA156" s="49"/>
      <c r="AB156" s="48">
        <v>0</v>
      </c>
      <c r="AC156" s="49"/>
      <c r="AD156" s="48">
        <v>0</v>
      </c>
      <c r="AE156" s="39"/>
      <c r="AF156" s="39"/>
      <c r="AG156" s="39"/>
    </row>
    <row r="157" spans="1:33" ht="20.100000000000001" customHeight="1" x14ac:dyDescent="0.2">
      <c r="D157" s="2" t="s">
        <v>158</v>
      </c>
      <c r="F157" s="39">
        <v>28</v>
      </c>
      <c r="G157" s="39"/>
      <c r="H157" s="39"/>
      <c r="I157" s="39"/>
      <c r="J157" s="39">
        <v>13</v>
      </c>
      <c r="K157" s="39">
        <v>2</v>
      </c>
      <c r="L157" s="39"/>
      <c r="M157" s="39">
        <v>15</v>
      </c>
      <c r="N157" s="39"/>
      <c r="O157" s="39"/>
      <c r="P157" s="39"/>
      <c r="Q157" s="39">
        <v>7</v>
      </c>
      <c r="R157" s="39">
        <v>10</v>
      </c>
      <c r="S157" s="39"/>
      <c r="T157" s="39">
        <v>17</v>
      </c>
      <c r="U157" s="39"/>
      <c r="V157" s="39"/>
      <c r="W157" s="39"/>
      <c r="X157" s="39">
        <v>26</v>
      </c>
      <c r="Y157" s="39"/>
      <c r="Z157" s="39"/>
      <c r="AA157" s="39"/>
      <c r="AB157" s="39">
        <v>0</v>
      </c>
      <c r="AC157" s="39"/>
      <c r="AD157" s="39">
        <v>0</v>
      </c>
      <c r="AE157" s="39"/>
      <c r="AF157" s="39"/>
      <c r="AG157" s="39"/>
    </row>
    <row r="158" spans="1:33" ht="20.100000000000001" customHeight="1" x14ac:dyDescent="0.2">
      <c r="D158" s="47" t="s">
        <v>128</v>
      </c>
      <c r="F158" s="48">
        <v>32</v>
      </c>
      <c r="G158" s="49"/>
      <c r="H158" s="49"/>
      <c r="I158" s="49"/>
      <c r="J158" s="48">
        <v>7</v>
      </c>
      <c r="K158" s="48">
        <v>1</v>
      </c>
      <c r="L158" s="49"/>
      <c r="M158" s="48">
        <v>8</v>
      </c>
      <c r="N158" s="49"/>
      <c r="O158" s="49"/>
      <c r="P158" s="49"/>
      <c r="Q158" s="48">
        <v>8</v>
      </c>
      <c r="R158" s="48">
        <v>12</v>
      </c>
      <c r="S158" s="49"/>
      <c r="T158" s="48">
        <v>20</v>
      </c>
      <c r="U158" s="49"/>
      <c r="V158" s="49"/>
      <c r="W158" s="49"/>
      <c r="X158" s="48">
        <v>20</v>
      </c>
      <c r="Y158" s="49"/>
      <c r="Z158" s="49"/>
      <c r="AA158" s="49"/>
      <c r="AB158" s="48">
        <v>0</v>
      </c>
      <c r="AC158" s="49"/>
      <c r="AD158" s="48">
        <v>0</v>
      </c>
      <c r="AE158" s="39"/>
      <c r="AF158" s="39"/>
      <c r="AG158" s="39"/>
    </row>
    <row r="159" spans="1:33" ht="20.100000000000001" customHeight="1" x14ac:dyDescent="0.2"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</row>
    <row r="160" spans="1:33" s="1" customFormat="1" ht="20.100000000000001" customHeight="1" x14ac:dyDescent="0.25">
      <c r="A160" s="3"/>
      <c r="B160" s="6"/>
      <c r="C160" s="51" t="s">
        <v>159</v>
      </c>
      <c r="D160" s="52"/>
      <c r="E160" s="5"/>
      <c r="F160" s="53">
        <v>550</v>
      </c>
      <c r="G160" s="54"/>
      <c r="H160" s="54"/>
      <c r="I160" s="54"/>
      <c r="J160" s="53">
        <v>347</v>
      </c>
      <c r="K160" s="53">
        <v>88</v>
      </c>
      <c r="L160" s="54"/>
      <c r="M160" s="53">
        <v>435</v>
      </c>
      <c r="N160" s="54"/>
      <c r="O160" s="54"/>
      <c r="P160" s="54"/>
      <c r="Q160" s="53">
        <v>317</v>
      </c>
      <c r="R160" s="53">
        <v>226</v>
      </c>
      <c r="S160" s="54"/>
      <c r="T160" s="53">
        <v>543</v>
      </c>
      <c r="U160" s="54"/>
      <c r="V160" s="54"/>
      <c r="W160" s="54"/>
      <c r="X160" s="53">
        <v>440</v>
      </c>
      <c r="Y160" s="54"/>
      <c r="Z160" s="54"/>
      <c r="AA160" s="54"/>
      <c r="AB160" s="53">
        <v>0</v>
      </c>
      <c r="AC160" s="54"/>
      <c r="AD160" s="53">
        <v>0</v>
      </c>
      <c r="AE160" s="39"/>
      <c r="AF160" s="39"/>
      <c r="AG160" s="39"/>
    </row>
    <row r="161" spans="1:33" ht="20.100000000000001" customHeight="1" x14ac:dyDescent="0.2"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</row>
    <row r="162" spans="1:33" s="1" customFormat="1" ht="20.100000000000001" customHeight="1" x14ac:dyDescent="0.25">
      <c r="A162" s="3"/>
      <c r="B162" s="57" t="s">
        <v>160</v>
      </c>
      <c r="C162" s="58"/>
      <c r="D162" s="58"/>
      <c r="E162" s="5"/>
      <c r="F162" s="59">
        <v>1221</v>
      </c>
      <c r="G162" s="54"/>
      <c r="H162" s="54"/>
      <c r="I162" s="54"/>
      <c r="J162" s="59">
        <v>549</v>
      </c>
      <c r="K162" s="59">
        <v>155</v>
      </c>
      <c r="L162" s="54"/>
      <c r="M162" s="59">
        <v>704</v>
      </c>
      <c r="N162" s="54"/>
      <c r="O162" s="54"/>
      <c r="P162" s="54"/>
      <c r="Q162" s="59">
        <v>508</v>
      </c>
      <c r="R162" s="59">
        <v>394</v>
      </c>
      <c r="S162" s="54"/>
      <c r="T162" s="59">
        <v>902</v>
      </c>
      <c r="U162" s="54"/>
      <c r="V162" s="54"/>
      <c r="W162" s="54"/>
      <c r="X162" s="59">
        <v>1021</v>
      </c>
      <c r="Y162" s="54"/>
      <c r="Z162" s="54"/>
      <c r="AA162" s="54"/>
      <c r="AB162" s="59">
        <v>0</v>
      </c>
      <c r="AC162" s="54"/>
      <c r="AD162" s="59">
        <v>0</v>
      </c>
      <c r="AE162" s="39"/>
      <c r="AF162" s="39"/>
      <c r="AG162" s="39"/>
    </row>
    <row r="163" spans="1:33" ht="20.100000000000001" customHeight="1" x14ac:dyDescent="0.2"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</row>
    <row r="164" spans="1:33" ht="20.100000000000001" customHeight="1" x14ac:dyDescent="0.2">
      <c r="B164" s="6" t="s">
        <v>161</v>
      </c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</row>
    <row r="165" spans="1:33" ht="20.100000000000001" customHeight="1" x14ac:dyDescent="0.2">
      <c r="C165" s="3" t="s">
        <v>95</v>
      </c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</row>
    <row r="166" spans="1:33" ht="20.100000000000001" customHeight="1" x14ac:dyDescent="0.2">
      <c r="D166" s="2" t="s">
        <v>122</v>
      </c>
      <c r="F166" s="39">
        <v>0</v>
      </c>
      <c r="G166" s="39"/>
      <c r="H166" s="39"/>
      <c r="I166" s="39"/>
      <c r="J166" s="39">
        <v>0</v>
      </c>
      <c r="K166" s="39">
        <v>0</v>
      </c>
      <c r="L166" s="39"/>
      <c r="M166" s="39">
        <v>0</v>
      </c>
      <c r="N166" s="39"/>
      <c r="O166" s="39"/>
      <c r="P166" s="39"/>
      <c r="Q166" s="39">
        <v>0</v>
      </c>
      <c r="R166" s="39">
        <v>0</v>
      </c>
      <c r="S166" s="39"/>
      <c r="T166" s="39">
        <v>0</v>
      </c>
      <c r="U166" s="39"/>
      <c r="V166" s="39"/>
      <c r="W166" s="39"/>
      <c r="X166" s="39">
        <v>0</v>
      </c>
      <c r="Y166" s="39"/>
      <c r="Z166" s="39"/>
      <c r="AA166" s="39"/>
      <c r="AB166" s="39">
        <v>0</v>
      </c>
      <c r="AC166" s="39"/>
      <c r="AD166" s="39">
        <v>0</v>
      </c>
      <c r="AE166" s="39"/>
      <c r="AF166" s="39"/>
      <c r="AG166" s="39"/>
    </row>
    <row r="167" spans="1:33" ht="20.100000000000001" customHeight="1" x14ac:dyDescent="0.2">
      <c r="D167" s="47" t="s">
        <v>135</v>
      </c>
      <c r="F167" s="48">
        <v>0</v>
      </c>
      <c r="G167" s="49"/>
      <c r="H167" s="49"/>
      <c r="I167" s="49"/>
      <c r="J167" s="48">
        <v>0</v>
      </c>
      <c r="K167" s="48">
        <v>0</v>
      </c>
      <c r="L167" s="49"/>
      <c r="M167" s="48">
        <v>0</v>
      </c>
      <c r="N167" s="49"/>
      <c r="O167" s="49"/>
      <c r="P167" s="49"/>
      <c r="Q167" s="48">
        <v>0</v>
      </c>
      <c r="R167" s="48">
        <v>0</v>
      </c>
      <c r="S167" s="49"/>
      <c r="T167" s="48">
        <v>0</v>
      </c>
      <c r="U167" s="49"/>
      <c r="V167" s="49"/>
      <c r="W167" s="49"/>
      <c r="X167" s="48">
        <v>0</v>
      </c>
      <c r="Y167" s="49"/>
      <c r="Z167" s="49"/>
      <c r="AA167" s="49"/>
      <c r="AB167" s="48">
        <v>0</v>
      </c>
      <c r="AC167" s="49"/>
      <c r="AD167" s="48">
        <v>0</v>
      </c>
      <c r="AE167" s="39"/>
      <c r="AF167" s="39"/>
      <c r="AG167" s="39"/>
    </row>
    <row r="168" spans="1:33" ht="20.100000000000001" customHeight="1" x14ac:dyDescent="0.2">
      <c r="D168" s="2" t="s">
        <v>113</v>
      </c>
      <c r="F168" s="39">
        <v>0</v>
      </c>
      <c r="G168" s="39"/>
      <c r="H168" s="39"/>
      <c r="I168" s="39"/>
      <c r="J168" s="39">
        <v>0</v>
      </c>
      <c r="K168" s="39">
        <v>0</v>
      </c>
      <c r="L168" s="39"/>
      <c r="M168" s="39">
        <v>0</v>
      </c>
      <c r="N168" s="39"/>
      <c r="O168" s="39"/>
      <c r="P168" s="39"/>
      <c r="Q168" s="39">
        <v>0</v>
      </c>
      <c r="R168" s="39">
        <v>0</v>
      </c>
      <c r="S168" s="39"/>
      <c r="T168" s="39">
        <v>0</v>
      </c>
      <c r="U168" s="39"/>
      <c r="V168" s="39"/>
      <c r="W168" s="39"/>
      <c r="X168" s="39">
        <v>0</v>
      </c>
      <c r="Y168" s="39"/>
      <c r="Z168" s="39"/>
      <c r="AA168" s="39"/>
      <c r="AB168" s="39">
        <v>0</v>
      </c>
      <c r="AC168" s="39"/>
      <c r="AD168" s="39">
        <v>0</v>
      </c>
      <c r="AE168" s="39"/>
      <c r="AF168" s="39"/>
      <c r="AG168" s="39"/>
    </row>
    <row r="169" spans="1:33" ht="20.100000000000001" customHeight="1" x14ac:dyDescent="0.2">
      <c r="D169" s="47" t="s">
        <v>99</v>
      </c>
      <c r="F169" s="48">
        <v>0</v>
      </c>
      <c r="G169" s="49"/>
      <c r="H169" s="49"/>
      <c r="I169" s="49"/>
      <c r="J169" s="48">
        <v>0</v>
      </c>
      <c r="K169" s="48">
        <v>0</v>
      </c>
      <c r="L169" s="49"/>
      <c r="M169" s="48">
        <v>0</v>
      </c>
      <c r="N169" s="49"/>
      <c r="O169" s="49"/>
      <c r="P169" s="49"/>
      <c r="Q169" s="48">
        <v>0</v>
      </c>
      <c r="R169" s="48">
        <v>0</v>
      </c>
      <c r="S169" s="49"/>
      <c r="T169" s="48">
        <v>0</v>
      </c>
      <c r="U169" s="49"/>
      <c r="V169" s="49"/>
      <c r="W169" s="49"/>
      <c r="X169" s="48">
        <v>0</v>
      </c>
      <c r="Y169" s="49"/>
      <c r="Z169" s="49"/>
      <c r="AA169" s="49"/>
      <c r="AB169" s="48">
        <v>0</v>
      </c>
      <c r="AC169" s="49"/>
      <c r="AD169" s="48">
        <v>0</v>
      </c>
      <c r="AE169" s="39"/>
      <c r="AF169" s="39"/>
      <c r="AG169" s="39"/>
    </row>
    <row r="170" spans="1:33" ht="20.100000000000001" customHeight="1" x14ac:dyDescent="0.2">
      <c r="D170" s="2" t="s">
        <v>114</v>
      </c>
      <c r="F170" s="39">
        <v>0</v>
      </c>
      <c r="G170" s="39"/>
      <c r="H170" s="39"/>
      <c r="I170" s="39"/>
      <c r="J170" s="39">
        <v>0</v>
      </c>
      <c r="K170" s="39">
        <v>0</v>
      </c>
      <c r="L170" s="39"/>
      <c r="M170" s="39">
        <v>0</v>
      </c>
      <c r="N170" s="39"/>
      <c r="O170" s="39"/>
      <c r="P170" s="39"/>
      <c r="Q170" s="39">
        <v>0</v>
      </c>
      <c r="R170" s="39">
        <v>0</v>
      </c>
      <c r="S170" s="39"/>
      <c r="T170" s="39">
        <v>0</v>
      </c>
      <c r="U170" s="39"/>
      <c r="V170" s="39"/>
      <c r="W170" s="39"/>
      <c r="X170" s="39">
        <v>0</v>
      </c>
      <c r="Y170" s="39"/>
      <c r="Z170" s="39"/>
      <c r="AA170" s="39"/>
      <c r="AB170" s="39">
        <v>0</v>
      </c>
      <c r="AC170" s="39"/>
      <c r="AD170" s="39">
        <v>0</v>
      </c>
      <c r="AE170" s="39"/>
      <c r="AF170" s="39"/>
      <c r="AG170" s="39"/>
    </row>
    <row r="171" spans="1:33" ht="20.100000000000001" customHeight="1" x14ac:dyDescent="0.2">
      <c r="D171" s="47" t="s">
        <v>101</v>
      </c>
      <c r="F171" s="48">
        <v>0</v>
      </c>
      <c r="G171" s="49"/>
      <c r="H171" s="49"/>
      <c r="I171" s="49"/>
      <c r="J171" s="48">
        <v>0</v>
      </c>
      <c r="K171" s="48">
        <v>0</v>
      </c>
      <c r="L171" s="49"/>
      <c r="M171" s="48">
        <v>0</v>
      </c>
      <c r="N171" s="49"/>
      <c r="O171" s="49"/>
      <c r="P171" s="49"/>
      <c r="Q171" s="48">
        <v>0</v>
      </c>
      <c r="R171" s="48">
        <v>0</v>
      </c>
      <c r="S171" s="49"/>
      <c r="T171" s="48">
        <v>0</v>
      </c>
      <c r="U171" s="49"/>
      <c r="V171" s="49"/>
      <c r="W171" s="49"/>
      <c r="X171" s="48">
        <v>0</v>
      </c>
      <c r="Y171" s="49"/>
      <c r="Z171" s="49"/>
      <c r="AA171" s="49"/>
      <c r="AB171" s="48">
        <v>0</v>
      </c>
      <c r="AC171" s="49"/>
      <c r="AD171" s="48">
        <v>0</v>
      </c>
      <c r="AE171" s="39"/>
      <c r="AF171" s="39"/>
      <c r="AG171" s="39"/>
    </row>
    <row r="172" spans="1:33" ht="20.100000000000001" customHeight="1" x14ac:dyDescent="0.2">
      <c r="D172" s="50" t="s">
        <v>102</v>
      </c>
      <c r="F172" s="49">
        <v>0</v>
      </c>
      <c r="G172" s="49"/>
      <c r="H172" s="49"/>
      <c r="I172" s="49"/>
      <c r="J172" s="49">
        <v>0</v>
      </c>
      <c r="K172" s="49">
        <v>0</v>
      </c>
      <c r="L172" s="49"/>
      <c r="M172" s="49">
        <v>0</v>
      </c>
      <c r="N172" s="49"/>
      <c r="O172" s="49"/>
      <c r="P172" s="49"/>
      <c r="Q172" s="49">
        <v>0</v>
      </c>
      <c r="R172" s="49">
        <v>0</v>
      </c>
      <c r="S172" s="49"/>
      <c r="T172" s="49">
        <v>0</v>
      </c>
      <c r="U172" s="49"/>
      <c r="V172" s="49"/>
      <c r="W172" s="49"/>
      <c r="X172" s="49">
        <v>0</v>
      </c>
      <c r="Y172" s="49"/>
      <c r="Z172" s="49"/>
      <c r="AA172" s="49"/>
      <c r="AB172" s="49">
        <v>0</v>
      </c>
      <c r="AC172" s="49"/>
      <c r="AD172" s="49">
        <v>0</v>
      </c>
      <c r="AE172" s="39"/>
      <c r="AF172" s="39"/>
      <c r="AG172" s="39"/>
    </row>
    <row r="173" spans="1:33" ht="20.100000000000001" customHeight="1" x14ac:dyDescent="0.2">
      <c r="D173" s="50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39"/>
      <c r="AF173" s="39"/>
      <c r="AG173" s="39"/>
    </row>
    <row r="174" spans="1:33" s="1" customFormat="1" ht="20.100000000000001" customHeight="1" x14ac:dyDescent="0.25">
      <c r="A174" s="3"/>
      <c r="B174" s="6"/>
      <c r="C174" s="51" t="s">
        <v>112</v>
      </c>
      <c r="D174" s="52"/>
      <c r="E174" s="5"/>
      <c r="F174" s="53">
        <v>0</v>
      </c>
      <c r="G174" s="54"/>
      <c r="H174" s="54"/>
      <c r="I174" s="54"/>
      <c r="J174" s="53">
        <v>0</v>
      </c>
      <c r="K174" s="53">
        <v>0</v>
      </c>
      <c r="L174" s="54"/>
      <c r="M174" s="53">
        <v>0</v>
      </c>
      <c r="N174" s="54"/>
      <c r="O174" s="54"/>
      <c r="P174" s="54"/>
      <c r="Q174" s="53">
        <v>0</v>
      </c>
      <c r="R174" s="53">
        <v>0</v>
      </c>
      <c r="S174" s="54"/>
      <c r="T174" s="53">
        <v>0</v>
      </c>
      <c r="U174" s="54"/>
      <c r="V174" s="54"/>
      <c r="W174" s="54"/>
      <c r="X174" s="53">
        <v>0</v>
      </c>
      <c r="Y174" s="54"/>
      <c r="Z174" s="54"/>
      <c r="AA174" s="54"/>
      <c r="AB174" s="53">
        <v>0</v>
      </c>
      <c r="AC174" s="54"/>
      <c r="AD174" s="53">
        <v>0</v>
      </c>
      <c r="AE174" s="39"/>
      <c r="AF174" s="39"/>
      <c r="AG174" s="39"/>
    </row>
    <row r="175" spans="1:33" ht="20.100000000000001" customHeight="1" x14ac:dyDescent="0.2">
      <c r="D175" s="50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39"/>
      <c r="AF175" s="39"/>
      <c r="AG175" s="39"/>
    </row>
    <row r="176" spans="1:33" ht="20.100000000000001" customHeight="1" x14ac:dyDescent="0.2">
      <c r="C176" s="3" t="s">
        <v>0</v>
      </c>
      <c r="D176" s="50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39"/>
      <c r="AF176" s="39"/>
      <c r="AG176" s="39"/>
    </row>
    <row r="177" spans="1:33" ht="20.100000000000001" customHeight="1" x14ac:dyDescent="0.2">
      <c r="D177" s="2" t="s">
        <v>122</v>
      </c>
      <c r="F177" s="39">
        <v>90</v>
      </c>
      <c r="G177" s="39"/>
      <c r="H177" s="39"/>
      <c r="I177" s="39"/>
      <c r="J177" s="39">
        <v>64</v>
      </c>
      <c r="K177" s="39">
        <v>16</v>
      </c>
      <c r="L177" s="39"/>
      <c r="M177" s="39">
        <v>80</v>
      </c>
      <c r="N177" s="39"/>
      <c r="O177" s="39"/>
      <c r="P177" s="39"/>
      <c r="Q177" s="39">
        <v>52</v>
      </c>
      <c r="R177" s="39">
        <v>67</v>
      </c>
      <c r="S177" s="39"/>
      <c r="T177" s="39">
        <v>119</v>
      </c>
      <c r="U177" s="39"/>
      <c r="V177" s="39"/>
      <c r="W177" s="39"/>
      <c r="X177" s="39">
        <v>51</v>
      </c>
      <c r="Y177" s="39"/>
      <c r="Z177" s="39"/>
      <c r="AA177" s="39"/>
      <c r="AB177" s="39">
        <v>0</v>
      </c>
      <c r="AC177" s="39"/>
      <c r="AD177" s="39">
        <v>0</v>
      </c>
      <c r="AE177" s="39"/>
      <c r="AF177" s="39"/>
      <c r="AG177" s="39"/>
    </row>
    <row r="178" spans="1:33" ht="20.100000000000001" customHeight="1" x14ac:dyDescent="0.2">
      <c r="D178" s="47" t="s">
        <v>135</v>
      </c>
      <c r="F178" s="48">
        <v>49</v>
      </c>
      <c r="G178" s="49"/>
      <c r="H178" s="49"/>
      <c r="I178" s="49"/>
      <c r="J178" s="48">
        <v>61</v>
      </c>
      <c r="K178" s="48">
        <v>21</v>
      </c>
      <c r="L178" s="49"/>
      <c r="M178" s="48">
        <v>82</v>
      </c>
      <c r="N178" s="49"/>
      <c r="O178" s="49"/>
      <c r="P178" s="49"/>
      <c r="Q178" s="48">
        <v>51</v>
      </c>
      <c r="R178" s="48">
        <v>40</v>
      </c>
      <c r="S178" s="49"/>
      <c r="T178" s="48">
        <v>91</v>
      </c>
      <c r="U178" s="49"/>
      <c r="V178" s="49"/>
      <c r="W178" s="49"/>
      <c r="X178" s="48">
        <v>40</v>
      </c>
      <c r="Y178" s="49"/>
      <c r="Z178" s="49"/>
      <c r="AA178" s="49"/>
      <c r="AB178" s="48">
        <v>0</v>
      </c>
      <c r="AC178" s="49"/>
      <c r="AD178" s="48">
        <v>0</v>
      </c>
      <c r="AE178" s="39"/>
      <c r="AF178" s="39"/>
      <c r="AG178" s="39"/>
    </row>
    <row r="179" spans="1:33" ht="20.100000000000001" customHeight="1" x14ac:dyDescent="0.2">
      <c r="D179" s="2" t="s">
        <v>113</v>
      </c>
      <c r="F179" s="39">
        <v>87</v>
      </c>
      <c r="G179" s="39"/>
      <c r="H179" s="39"/>
      <c r="I179" s="39"/>
      <c r="J179" s="39">
        <v>53</v>
      </c>
      <c r="K179" s="39">
        <v>16</v>
      </c>
      <c r="L179" s="39"/>
      <c r="M179" s="39">
        <v>69</v>
      </c>
      <c r="N179" s="39"/>
      <c r="O179" s="39"/>
      <c r="P179" s="39"/>
      <c r="Q179" s="39">
        <v>49</v>
      </c>
      <c r="R179" s="39">
        <v>39</v>
      </c>
      <c r="S179" s="39"/>
      <c r="T179" s="39">
        <v>88</v>
      </c>
      <c r="U179" s="39"/>
      <c r="V179" s="39"/>
      <c r="W179" s="39"/>
      <c r="X179" s="39">
        <v>68</v>
      </c>
      <c r="Y179" s="39"/>
      <c r="Z179" s="39"/>
      <c r="AA179" s="39"/>
      <c r="AB179" s="39">
        <v>0</v>
      </c>
      <c r="AC179" s="39"/>
      <c r="AD179" s="39">
        <v>0</v>
      </c>
      <c r="AE179" s="39"/>
      <c r="AF179" s="39"/>
      <c r="AG179" s="39"/>
    </row>
    <row r="180" spans="1:33" ht="20.100000000000001" customHeight="1" x14ac:dyDescent="0.2">
      <c r="D180" s="47" t="s">
        <v>136</v>
      </c>
      <c r="F180" s="48">
        <v>87</v>
      </c>
      <c r="G180" s="49"/>
      <c r="H180" s="49"/>
      <c r="I180" s="49"/>
      <c r="J180" s="48">
        <v>54</v>
      </c>
      <c r="K180" s="48">
        <v>21</v>
      </c>
      <c r="L180" s="49"/>
      <c r="M180" s="48">
        <v>75</v>
      </c>
      <c r="N180" s="49"/>
      <c r="O180" s="49"/>
      <c r="P180" s="49"/>
      <c r="Q180" s="48">
        <v>45</v>
      </c>
      <c r="R180" s="48">
        <v>52</v>
      </c>
      <c r="S180" s="49"/>
      <c r="T180" s="48">
        <v>97</v>
      </c>
      <c r="U180" s="49"/>
      <c r="V180" s="49"/>
      <c r="W180" s="49"/>
      <c r="X180" s="48">
        <v>65</v>
      </c>
      <c r="Y180" s="49"/>
      <c r="Z180" s="49"/>
      <c r="AA180" s="49"/>
      <c r="AB180" s="48">
        <v>0</v>
      </c>
      <c r="AC180" s="49"/>
      <c r="AD180" s="48">
        <v>0</v>
      </c>
      <c r="AE180" s="39"/>
      <c r="AF180" s="39"/>
      <c r="AG180" s="39"/>
    </row>
    <row r="181" spans="1:33" ht="20.100000000000001" customHeight="1" x14ac:dyDescent="0.2">
      <c r="D181" s="2" t="s">
        <v>114</v>
      </c>
      <c r="F181" s="39">
        <v>112</v>
      </c>
      <c r="G181" s="39"/>
      <c r="H181" s="39"/>
      <c r="I181" s="39"/>
      <c r="J181" s="39">
        <v>73</v>
      </c>
      <c r="K181" s="39">
        <v>19</v>
      </c>
      <c r="L181" s="39"/>
      <c r="M181" s="39">
        <v>92</v>
      </c>
      <c r="N181" s="39"/>
      <c r="O181" s="39"/>
      <c r="P181" s="39"/>
      <c r="Q181" s="39">
        <v>72</v>
      </c>
      <c r="R181" s="39">
        <v>68</v>
      </c>
      <c r="S181" s="39"/>
      <c r="T181" s="39">
        <v>140</v>
      </c>
      <c r="U181" s="39"/>
      <c r="V181" s="39"/>
      <c r="W181" s="39"/>
      <c r="X181" s="39">
        <v>64</v>
      </c>
      <c r="Y181" s="39"/>
      <c r="Z181" s="39"/>
      <c r="AA181" s="39"/>
      <c r="AB181" s="39">
        <v>0</v>
      </c>
      <c r="AC181" s="39"/>
      <c r="AD181" s="39">
        <v>0</v>
      </c>
      <c r="AE181" s="39"/>
      <c r="AF181" s="39"/>
      <c r="AG181" s="39"/>
    </row>
    <row r="182" spans="1:33" ht="20.100000000000001" customHeight="1" x14ac:dyDescent="0.2">
      <c r="D182" s="47" t="s">
        <v>101</v>
      </c>
      <c r="F182" s="48">
        <v>92</v>
      </c>
      <c r="G182" s="49"/>
      <c r="H182" s="49"/>
      <c r="I182" s="49"/>
      <c r="J182" s="48">
        <v>67</v>
      </c>
      <c r="K182" s="48">
        <v>18</v>
      </c>
      <c r="L182" s="49"/>
      <c r="M182" s="48">
        <v>85</v>
      </c>
      <c r="N182" s="49"/>
      <c r="O182" s="49"/>
      <c r="P182" s="49"/>
      <c r="Q182" s="48">
        <v>47</v>
      </c>
      <c r="R182" s="48">
        <v>78</v>
      </c>
      <c r="S182" s="49"/>
      <c r="T182" s="48">
        <v>125</v>
      </c>
      <c r="U182" s="49"/>
      <c r="V182" s="49"/>
      <c r="W182" s="49"/>
      <c r="X182" s="48">
        <v>52</v>
      </c>
      <c r="Y182" s="49"/>
      <c r="Z182" s="49"/>
      <c r="AA182" s="49"/>
      <c r="AB182" s="48">
        <v>0</v>
      </c>
      <c r="AC182" s="49"/>
      <c r="AD182" s="48">
        <v>0</v>
      </c>
      <c r="AE182" s="39"/>
      <c r="AF182" s="39"/>
      <c r="AG182" s="39"/>
    </row>
    <row r="183" spans="1:33" ht="19.5" customHeight="1" x14ac:dyDescent="0.2">
      <c r="D183" s="2" t="s">
        <v>116</v>
      </c>
      <c r="F183" s="39">
        <v>108</v>
      </c>
      <c r="G183" s="39"/>
      <c r="H183" s="39"/>
      <c r="I183" s="39"/>
      <c r="J183" s="39">
        <v>66</v>
      </c>
      <c r="K183" s="39">
        <v>28</v>
      </c>
      <c r="L183" s="39"/>
      <c r="M183" s="39">
        <v>94</v>
      </c>
      <c r="N183" s="39"/>
      <c r="O183" s="39"/>
      <c r="P183" s="39"/>
      <c r="Q183" s="39">
        <v>48</v>
      </c>
      <c r="R183" s="39">
        <v>75</v>
      </c>
      <c r="S183" s="39"/>
      <c r="T183" s="39">
        <v>123</v>
      </c>
      <c r="U183" s="39"/>
      <c r="V183" s="39"/>
      <c r="W183" s="39"/>
      <c r="X183" s="39">
        <v>79</v>
      </c>
      <c r="Y183" s="39"/>
      <c r="Z183" s="39"/>
      <c r="AA183" s="39"/>
      <c r="AB183" s="39">
        <v>0</v>
      </c>
      <c r="AC183" s="39"/>
      <c r="AD183" s="39">
        <v>0</v>
      </c>
      <c r="AE183" s="39"/>
      <c r="AF183" s="39"/>
      <c r="AG183" s="39"/>
    </row>
    <row r="184" spans="1:33" ht="20.100000000000001" customHeight="1" x14ac:dyDescent="0.2">
      <c r="D184" s="47" t="s">
        <v>155</v>
      </c>
      <c r="F184" s="48">
        <v>20</v>
      </c>
      <c r="G184" s="49"/>
      <c r="H184" s="49"/>
      <c r="I184" s="49"/>
      <c r="J184" s="48">
        <v>79</v>
      </c>
      <c r="K184" s="48">
        <v>28</v>
      </c>
      <c r="L184" s="49"/>
      <c r="M184" s="48">
        <v>107</v>
      </c>
      <c r="N184" s="49"/>
      <c r="O184" s="49"/>
      <c r="P184" s="49"/>
      <c r="Q184" s="48">
        <v>80</v>
      </c>
      <c r="R184" s="48">
        <v>35</v>
      </c>
      <c r="S184" s="49"/>
      <c r="T184" s="48">
        <v>115</v>
      </c>
      <c r="U184" s="49"/>
      <c r="V184" s="49"/>
      <c r="W184" s="49"/>
      <c r="X184" s="48">
        <v>12</v>
      </c>
      <c r="Y184" s="49"/>
      <c r="Z184" s="49"/>
      <c r="AA184" s="49"/>
      <c r="AB184" s="48">
        <v>0</v>
      </c>
      <c r="AC184" s="49"/>
      <c r="AD184" s="48">
        <v>0</v>
      </c>
      <c r="AE184" s="39"/>
      <c r="AF184" s="39"/>
      <c r="AG184" s="39"/>
    </row>
    <row r="185" spans="1:33" ht="20.100000000000001" customHeight="1" x14ac:dyDescent="0.2">
      <c r="D185" s="2" t="s">
        <v>137</v>
      </c>
      <c r="F185" s="39">
        <v>45</v>
      </c>
      <c r="G185" s="39"/>
      <c r="H185" s="39"/>
      <c r="I185" s="39"/>
      <c r="J185" s="39">
        <v>77</v>
      </c>
      <c r="K185" s="39">
        <v>6</v>
      </c>
      <c r="L185" s="39"/>
      <c r="M185" s="39">
        <v>83</v>
      </c>
      <c r="N185" s="39"/>
      <c r="O185" s="39"/>
      <c r="P185" s="39"/>
      <c r="Q185" s="39">
        <v>70</v>
      </c>
      <c r="R185" s="39">
        <v>29</v>
      </c>
      <c r="S185" s="39"/>
      <c r="T185" s="39">
        <v>99</v>
      </c>
      <c r="U185" s="39"/>
      <c r="V185" s="39"/>
      <c r="W185" s="39"/>
      <c r="X185" s="39">
        <v>29</v>
      </c>
      <c r="Y185" s="39"/>
      <c r="Z185" s="39"/>
      <c r="AA185" s="39"/>
      <c r="AB185" s="39">
        <v>0</v>
      </c>
      <c r="AC185" s="39"/>
      <c r="AD185" s="39">
        <v>0</v>
      </c>
      <c r="AE185" s="39"/>
      <c r="AF185" s="39"/>
      <c r="AG185" s="39"/>
    </row>
    <row r="186" spans="1:33" ht="20.100000000000001" customHeight="1" x14ac:dyDescent="0.2"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</row>
    <row r="187" spans="1:33" s="1" customFormat="1" ht="20.100000000000001" customHeight="1" x14ac:dyDescent="0.25">
      <c r="A187" s="3"/>
      <c r="B187" s="6"/>
      <c r="C187" s="51" t="s">
        <v>120</v>
      </c>
      <c r="D187" s="52"/>
      <c r="E187" s="5"/>
      <c r="F187" s="53">
        <v>690</v>
      </c>
      <c r="G187" s="54"/>
      <c r="H187" s="54"/>
      <c r="I187" s="54"/>
      <c r="J187" s="53">
        <v>594</v>
      </c>
      <c r="K187" s="53">
        <v>173</v>
      </c>
      <c r="L187" s="54"/>
      <c r="M187" s="53">
        <v>767</v>
      </c>
      <c r="N187" s="54"/>
      <c r="O187" s="54"/>
      <c r="P187" s="54"/>
      <c r="Q187" s="53">
        <v>514</v>
      </c>
      <c r="R187" s="53">
        <v>483</v>
      </c>
      <c r="S187" s="54"/>
      <c r="T187" s="53">
        <v>997</v>
      </c>
      <c r="U187" s="54"/>
      <c r="V187" s="54"/>
      <c r="W187" s="54"/>
      <c r="X187" s="53">
        <v>460</v>
      </c>
      <c r="Y187" s="54"/>
      <c r="Z187" s="54"/>
      <c r="AA187" s="54"/>
      <c r="AB187" s="53">
        <v>0</v>
      </c>
      <c r="AC187" s="54"/>
      <c r="AD187" s="53">
        <v>0</v>
      </c>
      <c r="AE187" s="39"/>
      <c r="AF187" s="39"/>
      <c r="AG187" s="39"/>
    </row>
    <row r="188" spans="1:33" ht="20.100000000000001" customHeight="1" x14ac:dyDescent="0.2"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</row>
    <row r="189" spans="1:33" ht="20.100000000000001" customHeight="1" x14ac:dyDescent="0.2">
      <c r="C189" s="3" t="s">
        <v>162</v>
      </c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</row>
    <row r="190" spans="1:33" ht="20.100000000000001" customHeight="1" x14ac:dyDescent="0.2">
      <c r="D190" s="2" t="s">
        <v>163</v>
      </c>
      <c r="F190" s="39">
        <v>0</v>
      </c>
      <c r="G190" s="39"/>
      <c r="H190" s="39"/>
      <c r="I190" s="39"/>
      <c r="J190" s="39">
        <v>0</v>
      </c>
      <c r="K190" s="39">
        <v>0</v>
      </c>
      <c r="L190" s="39"/>
      <c r="M190" s="39">
        <v>0</v>
      </c>
      <c r="N190" s="39"/>
      <c r="O190" s="39"/>
      <c r="P190" s="39"/>
      <c r="Q190" s="39">
        <v>0</v>
      </c>
      <c r="R190" s="39">
        <v>0</v>
      </c>
      <c r="S190" s="39"/>
      <c r="T190" s="39">
        <v>0</v>
      </c>
      <c r="U190" s="39"/>
      <c r="V190" s="39"/>
      <c r="W190" s="39"/>
      <c r="X190" s="39">
        <v>0</v>
      </c>
      <c r="Y190" s="39"/>
      <c r="Z190" s="39"/>
      <c r="AA190" s="39"/>
      <c r="AB190" s="39">
        <v>0</v>
      </c>
      <c r="AC190" s="39"/>
      <c r="AD190" s="39">
        <v>0</v>
      </c>
      <c r="AE190" s="39"/>
      <c r="AF190" s="39"/>
      <c r="AG190" s="39"/>
    </row>
    <row r="191" spans="1:33" ht="19.5" customHeight="1" x14ac:dyDescent="0.2">
      <c r="D191" s="47" t="s">
        <v>164</v>
      </c>
      <c r="F191" s="48">
        <v>0</v>
      </c>
      <c r="G191" s="49"/>
      <c r="H191" s="49"/>
      <c r="I191" s="49"/>
      <c r="J191" s="48">
        <v>0</v>
      </c>
      <c r="K191" s="48">
        <v>0</v>
      </c>
      <c r="L191" s="49"/>
      <c r="M191" s="48">
        <v>0</v>
      </c>
      <c r="N191" s="49"/>
      <c r="O191" s="49"/>
      <c r="P191" s="49"/>
      <c r="Q191" s="48">
        <v>0</v>
      </c>
      <c r="R191" s="48">
        <v>0</v>
      </c>
      <c r="S191" s="49"/>
      <c r="T191" s="48">
        <v>0</v>
      </c>
      <c r="U191" s="49"/>
      <c r="V191" s="49"/>
      <c r="W191" s="49"/>
      <c r="X191" s="48">
        <v>0</v>
      </c>
      <c r="Y191" s="49"/>
      <c r="Z191" s="49"/>
      <c r="AA191" s="49"/>
      <c r="AB191" s="48">
        <v>0</v>
      </c>
      <c r="AC191" s="49"/>
      <c r="AD191" s="48">
        <v>0</v>
      </c>
      <c r="AE191" s="39"/>
      <c r="AF191" s="39"/>
      <c r="AG191" s="39"/>
    </row>
    <row r="192" spans="1:33" ht="20.100000000000001" customHeight="1" x14ac:dyDescent="0.2">
      <c r="D192" s="2" t="s">
        <v>165</v>
      </c>
      <c r="F192" s="39">
        <v>0</v>
      </c>
      <c r="G192" s="39"/>
      <c r="H192" s="39"/>
      <c r="I192" s="39"/>
      <c r="J192" s="39">
        <v>0</v>
      </c>
      <c r="K192" s="39">
        <v>0</v>
      </c>
      <c r="L192" s="39"/>
      <c r="M192" s="39">
        <v>0</v>
      </c>
      <c r="N192" s="39"/>
      <c r="O192" s="39"/>
      <c r="P192" s="39"/>
      <c r="Q192" s="39">
        <v>0</v>
      </c>
      <c r="R192" s="39">
        <v>0</v>
      </c>
      <c r="S192" s="39"/>
      <c r="T192" s="39">
        <v>0</v>
      </c>
      <c r="U192" s="39"/>
      <c r="V192" s="39"/>
      <c r="W192" s="39"/>
      <c r="X192" s="39">
        <v>0</v>
      </c>
      <c r="Y192" s="39"/>
      <c r="Z192" s="39"/>
      <c r="AA192" s="39"/>
      <c r="AB192" s="39">
        <v>0</v>
      </c>
      <c r="AC192" s="39"/>
      <c r="AD192" s="39">
        <v>0</v>
      </c>
      <c r="AE192" s="39"/>
      <c r="AF192" s="39"/>
      <c r="AG192" s="39"/>
    </row>
    <row r="193" spans="1:33" ht="19.5" customHeight="1" x14ac:dyDescent="0.2">
      <c r="D193" s="47" t="s">
        <v>166</v>
      </c>
      <c r="F193" s="48">
        <v>0</v>
      </c>
      <c r="G193" s="49"/>
      <c r="H193" s="49"/>
      <c r="I193" s="49"/>
      <c r="J193" s="48">
        <v>0</v>
      </c>
      <c r="K193" s="48">
        <v>0</v>
      </c>
      <c r="L193" s="49"/>
      <c r="M193" s="48">
        <v>0</v>
      </c>
      <c r="N193" s="49"/>
      <c r="O193" s="49"/>
      <c r="P193" s="49"/>
      <c r="Q193" s="48">
        <v>0</v>
      </c>
      <c r="R193" s="48">
        <v>0</v>
      </c>
      <c r="S193" s="49"/>
      <c r="T193" s="48">
        <v>0</v>
      </c>
      <c r="U193" s="49"/>
      <c r="V193" s="49"/>
      <c r="W193" s="49"/>
      <c r="X193" s="48">
        <v>0</v>
      </c>
      <c r="Y193" s="49"/>
      <c r="Z193" s="49"/>
      <c r="AA193" s="49"/>
      <c r="AB193" s="48">
        <v>0</v>
      </c>
      <c r="AC193" s="49"/>
      <c r="AD193" s="48">
        <v>0</v>
      </c>
      <c r="AE193" s="39"/>
      <c r="AF193" s="39"/>
      <c r="AG193" s="39"/>
    </row>
    <row r="194" spans="1:33" ht="20.100000000000001" customHeight="1" x14ac:dyDescent="0.2">
      <c r="D194" s="2" t="s">
        <v>167</v>
      </c>
      <c r="F194" s="39">
        <v>0</v>
      </c>
      <c r="G194" s="39"/>
      <c r="H194" s="39"/>
      <c r="I194" s="39"/>
      <c r="J194" s="39">
        <v>0</v>
      </c>
      <c r="K194" s="39">
        <v>0</v>
      </c>
      <c r="L194" s="39"/>
      <c r="M194" s="39">
        <v>0</v>
      </c>
      <c r="N194" s="39"/>
      <c r="O194" s="39"/>
      <c r="P194" s="39"/>
      <c r="Q194" s="39">
        <v>0</v>
      </c>
      <c r="R194" s="39">
        <v>0</v>
      </c>
      <c r="S194" s="39"/>
      <c r="T194" s="39">
        <v>0</v>
      </c>
      <c r="U194" s="39"/>
      <c r="V194" s="39"/>
      <c r="W194" s="39"/>
      <c r="X194" s="39">
        <v>0</v>
      </c>
      <c r="Y194" s="39"/>
      <c r="Z194" s="39"/>
      <c r="AA194" s="39"/>
      <c r="AB194" s="39">
        <v>0</v>
      </c>
      <c r="AC194" s="39"/>
      <c r="AD194" s="39">
        <v>0</v>
      </c>
      <c r="AE194" s="39"/>
      <c r="AF194" s="39"/>
      <c r="AG194" s="39"/>
    </row>
    <row r="195" spans="1:33" ht="19.5" customHeight="1" x14ac:dyDescent="0.2">
      <c r="D195" s="47" t="s">
        <v>168</v>
      </c>
      <c r="F195" s="48">
        <v>0</v>
      </c>
      <c r="G195" s="49"/>
      <c r="H195" s="49"/>
      <c r="I195" s="49"/>
      <c r="J195" s="48">
        <v>0</v>
      </c>
      <c r="K195" s="48">
        <v>0</v>
      </c>
      <c r="L195" s="49"/>
      <c r="M195" s="48">
        <v>0</v>
      </c>
      <c r="N195" s="49"/>
      <c r="O195" s="49"/>
      <c r="P195" s="49"/>
      <c r="Q195" s="48">
        <v>0</v>
      </c>
      <c r="R195" s="48">
        <v>0</v>
      </c>
      <c r="S195" s="49"/>
      <c r="T195" s="48">
        <v>0</v>
      </c>
      <c r="U195" s="49"/>
      <c r="V195" s="49"/>
      <c r="W195" s="49"/>
      <c r="X195" s="48">
        <v>0</v>
      </c>
      <c r="Y195" s="49"/>
      <c r="Z195" s="49"/>
      <c r="AA195" s="49"/>
      <c r="AB195" s="48">
        <v>0</v>
      </c>
      <c r="AC195" s="49"/>
      <c r="AD195" s="48">
        <v>0</v>
      </c>
      <c r="AE195" s="39"/>
      <c r="AF195" s="39"/>
      <c r="AG195" s="39"/>
    </row>
    <row r="196" spans="1:33" ht="20.100000000000001" customHeight="1" x14ac:dyDescent="0.2">
      <c r="D196" s="2" t="s">
        <v>169</v>
      </c>
      <c r="F196" s="39">
        <v>0</v>
      </c>
      <c r="G196" s="39"/>
      <c r="H196" s="39"/>
      <c r="I196" s="39"/>
      <c r="J196" s="39">
        <v>0</v>
      </c>
      <c r="K196" s="39">
        <v>0</v>
      </c>
      <c r="L196" s="39"/>
      <c r="M196" s="39">
        <v>0</v>
      </c>
      <c r="N196" s="39"/>
      <c r="O196" s="39"/>
      <c r="P196" s="39"/>
      <c r="Q196" s="39">
        <v>0</v>
      </c>
      <c r="R196" s="39">
        <v>0</v>
      </c>
      <c r="S196" s="39"/>
      <c r="T196" s="39">
        <v>0</v>
      </c>
      <c r="U196" s="39"/>
      <c r="V196" s="39"/>
      <c r="W196" s="39"/>
      <c r="X196" s="39">
        <v>0</v>
      </c>
      <c r="Y196" s="39"/>
      <c r="Z196" s="39"/>
      <c r="AA196" s="39"/>
      <c r="AB196" s="39">
        <v>0</v>
      </c>
      <c r="AC196" s="39"/>
      <c r="AD196" s="39">
        <v>0</v>
      </c>
      <c r="AE196" s="39"/>
      <c r="AF196" s="39"/>
      <c r="AG196" s="39"/>
    </row>
    <row r="197" spans="1:33" ht="19.5" customHeight="1" x14ac:dyDescent="0.2">
      <c r="D197" s="47" t="s">
        <v>170</v>
      </c>
      <c r="F197" s="48">
        <v>0</v>
      </c>
      <c r="G197" s="49"/>
      <c r="H197" s="49"/>
      <c r="I197" s="49"/>
      <c r="J197" s="48">
        <v>0</v>
      </c>
      <c r="K197" s="48">
        <v>0</v>
      </c>
      <c r="L197" s="49"/>
      <c r="M197" s="48">
        <v>0</v>
      </c>
      <c r="N197" s="49"/>
      <c r="O197" s="49"/>
      <c r="P197" s="49"/>
      <c r="Q197" s="48">
        <v>0</v>
      </c>
      <c r="R197" s="48">
        <v>0</v>
      </c>
      <c r="S197" s="49"/>
      <c r="T197" s="48">
        <v>0</v>
      </c>
      <c r="U197" s="49"/>
      <c r="V197" s="49"/>
      <c r="W197" s="49"/>
      <c r="X197" s="48">
        <v>0</v>
      </c>
      <c r="Y197" s="49"/>
      <c r="Z197" s="49"/>
      <c r="AA197" s="49"/>
      <c r="AB197" s="48">
        <v>0</v>
      </c>
      <c r="AC197" s="49"/>
      <c r="AD197" s="48">
        <v>0</v>
      </c>
      <c r="AE197" s="39"/>
      <c r="AF197" s="39"/>
      <c r="AG197" s="39"/>
    </row>
    <row r="198" spans="1:33" ht="19.5" customHeight="1" x14ac:dyDescent="0.2">
      <c r="D198" s="50" t="s">
        <v>171</v>
      </c>
      <c r="F198" s="49">
        <v>0</v>
      </c>
      <c r="G198" s="49"/>
      <c r="H198" s="49"/>
      <c r="I198" s="49"/>
      <c r="J198" s="49">
        <v>0</v>
      </c>
      <c r="K198" s="49">
        <v>0</v>
      </c>
      <c r="L198" s="49"/>
      <c r="M198" s="49">
        <v>0</v>
      </c>
      <c r="N198" s="49"/>
      <c r="O198" s="49"/>
      <c r="P198" s="49"/>
      <c r="Q198" s="49">
        <v>0</v>
      </c>
      <c r="R198" s="49">
        <v>0</v>
      </c>
      <c r="S198" s="49"/>
      <c r="T198" s="49">
        <v>0</v>
      </c>
      <c r="U198" s="49"/>
      <c r="V198" s="49"/>
      <c r="W198" s="49"/>
      <c r="X198" s="49">
        <v>0</v>
      </c>
      <c r="Y198" s="49"/>
      <c r="Z198" s="49"/>
      <c r="AA198" s="49"/>
      <c r="AB198" s="49">
        <v>0</v>
      </c>
      <c r="AC198" s="49"/>
      <c r="AD198" s="49">
        <v>0</v>
      </c>
      <c r="AE198" s="39"/>
      <c r="AF198" s="39"/>
      <c r="AG198" s="39"/>
    </row>
    <row r="199" spans="1:33" ht="20.100000000000001" customHeight="1" x14ac:dyDescent="0.2">
      <c r="D199" s="50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</row>
    <row r="200" spans="1:33" s="1" customFormat="1" ht="20.100000000000001" customHeight="1" x14ac:dyDescent="0.25">
      <c r="A200" s="3"/>
      <c r="B200" s="6"/>
      <c r="C200" s="51" t="s">
        <v>172</v>
      </c>
      <c r="D200" s="52"/>
      <c r="E200" s="5"/>
      <c r="F200" s="53">
        <v>0</v>
      </c>
      <c r="G200" s="54"/>
      <c r="H200" s="54"/>
      <c r="I200" s="54"/>
      <c r="J200" s="53">
        <v>0</v>
      </c>
      <c r="K200" s="53">
        <v>0</v>
      </c>
      <c r="L200" s="54"/>
      <c r="M200" s="53">
        <v>0</v>
      </c>
      <c r="N200" s="54"/>
      <c r="O200" s="54"/>
      <c r="P200" s="54"/>
      <c r="Q200" s="53">
        <v>0</v>
      </c>
      <c r="R200" s="53">
        <v>0</v>
      </c>
      <c r="S200" s="54"/>
      <c r="T200" s="53">
        <v>0</v>
      </c>
      <c r="U200" s="54"/>
      <c r="V200" s="54"/>
      <c r="W200" s="54"/>
      <c r="X200" s="53">
        <v>0</v>
      </c>
      <c r="Y200" s="54"/>
      <c r="Z200" s="54"/>
      <c r="AA200" s="54"/>
      <c r="AB200" s="53">
        <v>0</v>
      </c>
      <c r="AC200" s="54"/>
      <c r="AD200" s="53">
        <v>0</v>
      </c>
      <c r="AE200" s="39"/>
      <c r="AF200" s="39"/>
      <c r="AG200" s="39"/>
    </row>
    <row r="201" spans="1:33" ht="20.100000000000001" customHeight="1" x14ac:dyDescent="0.2"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</row>
    <row r="202" spans="1:33" ht="20.100000000000001" customHeight="1" x14ac:dyDescent="0.2">
      <c r="C202" s="3" t="s">
        <v>127</v>
      </c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</row>
    <row r="203" spans="1:33" ht="20.100000000000001" customHeight="1" x14ac:dyDescent="0.2">
      <c r="D203" s="2" t="s">
        <v>122</v>
      </c>
      <c r="F203" s="39">
        <v>0</v>
      </c>
      <c r="G203" s="39"/>
      <c r="H203" s="39"/>
      <c r="I203" s="39"/>
      <c r="J203" s="39">
        <v>0</v>
      </c>
      <c r="K203" s="39">
        <v>0</v>
      </c>
      <c r="L203" s="39"/>
      <c r="M203" s="39">
        <v>0</v>
      </c>
      <c r="N203" s="39"/>
      <c r="O203" s="39"/>
      <c r="P203" s="39"/>
      <c r="Q203" s="39">
        <v>0</v>
      </c>
      <c r="R203" s="39">
        <v>0</v>
      </c>
      <c r="S203" s="39"/>
      <c r="T203" s="39">
        <v>0</v>
      </c>
      <c r="U203" s="39"/>
      <c r="V203" s="39"/>
      <c r="W203" s="39"/>
      <c r="X203" s="39">
        <v>0</v>
      </c>
      <c r="Y203" s="39"/>
      <c r="Z203" s="39"/>
      <c r="AA203" s="39"/>
      <c r="AB203" s="39">
        <v>0</v>
      </c>
      <c r="AC203" s="39"/>
      <c r="AD203" s="39">
        <v>0</v>
      </c>
      <c r="AE203" s="39"/>
      <c r="AF203" s="39"/>
      <c r="AG203" s="39"/>
    </row>
    <row r="204" spans="1:33" ht="19.5" customHeight="1" x14ac:dyDescent="0.2">
      <c r="D204" s="47" t="s">
        <v>135</v>
      </c>
      <c r="F204" s="48">
        <v>0</v>
      </c>
      <c r="G204" s="49"/>
      <c r="H204" s="49"/>
      <c r="I204" s="49"/>
      <c r="J204" s="48">
        <v>0</v>
      </c>
      <c r="K204" s="48">
        <v>0</v>
      </c>
      <c r="L204" s="49"/>
      <c r="M204" s="48">
        <v>0</v>
      </c>
      <c r="N204" s="49"/>
      <c r="O204" s="49"/>
      <c r="P204" s="49"/>
      <c r="Q204" s="48">
        <v>0</v>
      </c>
      <c r="R204" s="48">
        <v>0</v>
      </c>
      <c r="S204" s="49"/>
      <c r="T204" s="48">
        <v>0</v>
      </c>
      <c r="U204" s="49"/>
      <c r="V204" s="49"/>
      <c r="W204" s="49"/>
      <c r="X204" s="48">
        <v>0</v>
      </c>
      <c r="Y204" s="49"/>
      <c r="Z204" s="49"/>
      <c r="AA204" s="49"/>
      <c r="AB204" s="48">
        <v>0</v>
      </c>
      <c r="AC204" s="49"/>
      <c r="AD204" s="48">
        <v>0</v>
      </c>
      <c r="AE204" s="39"/>
      <c r="AF204" s="39"/>
      <c r="AG204" s="39"/>
    </row>
    <row r="205" spans="1:33" ht="20.100000000000001" customHeight="1" x14ac:dyDescent="0.2">
      <c r="D205" s="2" t="s">
        <v>98</v>
      </c>
      <c r="F205" s="39">
        <v>0</v>
      </c>
      <c r="G205" s="39"/>
      <c r="H205" s="39"/>
      <c r="I205" s="39"/>
      <c r="J205" s="39">
        <v>0</v>
      </c>
      <c r="K205" s="39">
        <v>0</v>
      </c>
      <c r="L205" s="39"/>
      <c r="M205" s="39">
        <v>0</v>
      </c>
      <c r="N205" s="39"/>
      <c r="O205" s="39"/>
      <c r="P205" s="39"/>
      <c r="Q205" s="39">
        <v>0</v>
      </c>
      <c r="R205" s="39">
        <v>0</v>
      </c>
      <c r="S205" s="39"/>
      <c r="T205" s="39">
        <v>0</v>
      </c>
      <c r="U205" s="39"/>
      <c r="V205" s="39"/>
      <c r="W205" s="39"/>
      <c r="X205" s="39">
        <v>0</v>
      </c>
      <c r="Y205" s="39"/>
      <c r="Z205" s="39"/>
      <c r="AA205" s="39"/>
      <c r="AB205" s="39">
        <v>0</v>
      </c>
      <c r="AC205" s="39"/>
      <c r="AD205" s="39">
        <v>0</v>
      </c>
      <c r="AE205" s="39"/>
      <c r="AF205" s="39"/>
      <c r="AG205" s="39"/>
    </row>
    <row r="206" spans="1:33" ht="19.5" customHeight="1" x14ac:dyDescent="0.2">
      <c r="D206" s="47" t="s">
        <v>136</v>
      </c>
      <c r="F206" s="48">
        <v>0</v>
      </c>
      <c r="G206" s="49"/>
      <c r="H206" s="49"/>
      <c r="I206" s="49"/>
      <c r="J206" s="48">
        <v>0</v>
      </c>
      <c r="K206" s="48">
        <v>0</v>
      </c>
      <c r="L206" s="49"/>
      <c r="M206" s="48">
        <v>0</v>
      </c>
      <c r="N206" s="49"/>
      <c r="O206" s="49"/>
      <c r="P206" s="49"/>
      <c r="Q206" s="48">
        <v>0</v>
      </c>
      <c r="R206" s="48">
        <v>0</v>
      </c>
      <c r="S206" s="49"/>
      <c r="T206" s="48">
        <v>0</v>
      </c>
      <c r="U206" s="49"/>
      <c r="V206" s="49"/>
      <c r="W206" s="49"/>
      <c r="X206" s="48">
        <v>0</v>
      </c>
      <c r="Y206" s="49"/>
      <c r="Z206" s="49"/>
      <c r="AA206" s="49"/>
      <c r="AB206" s="48">
        <v>0</v>
      </c>
      <c r="AC206" s="49"/>
      <c r="AD206" s="48">
        <v>0</v>
      </c>
      <c r="AE206" s="39"/>
      <c r="AF206" s="39"/>
      <c r="AG206" s="39"/>
    </row>
    <row r="207" spans="1:33" ht="20.100000000000001" customHeight="1" x14ac:dyDescent="0.2">
      <c r="D207" s="2" t="s">
        <v>114</v>
      </c>
      <c r="F207" s="39">
        <v>0</v>
      </c>
      <c r="G207" s="39"/>
      <c r="H207" s="39"/>
      <c r="I207" s="39"/>
      <c r="J207" s="39">
        <v>0</v>
      </c>
      <c r="K207" s="39">
        <v>0</v>
      </c>
      <c r="L207" s="39"/>
      <c r="M207" s="39">
        <v>0</v>
      </c>
      <c r="N207" s="39"/>
      <c r="O207" s="39"/>
      <c r="P207" s="39"/>
      <c r="Q207" s="39">
        <v>0</v>
      </c>
      <c r="R207" s="39">
        <v>0</v>
      </c>
      <c r="S207" s="39"/>
      <c r="T207" s="39">
        <v>0</v>
      </c>
      <c r="U207" s="39"/>
      <c r="V207" s="39"/>
      <c r="W207" s="39"/>
      <c r="X207" s="39">
        <v>0</v>
      </c>
      <c r="Y207" s="39"/>
      <c r="Z207" s="39"/>
      <c r="AA207" s="39"/>
      <c r="AB207" s="39">
        <v>0</v>
      </c>
      <c r="AC207" s="39"/>
      <c r="AD207" s="39">
        <v>0</v>
      </c>
      <c r="AE207" s="39"/>
      <c r="AF207" s="39"/>
      <c r="AG207" s="39"/>
    </row>
    <row r="208" spans="1:33" ht="19.5" customHeight="1" x14ac:dyDescent="0.2">
      <c r="D208" s="47" t="s">
        <v>115</v>
      </c>
      <c r="F208" s="48">
        <v>0</v>
      </c>
      <c r="G208" s="49"/>
      <c r="H208" s="49"/>
      <c r="I208" s="49"/>
      <c r="J208" s="48">
        <v>0</v>
      </c>
      <c r="K208" s="48">
        <v>0</v>
      </c>
      <c r="L208" s="49"/>
      <c r="M208" s="48">
        <v>0</v>
      </c>
      <c r="N208" s="49"/>
      <c r="O208" s="49"/>
      <c r="P208" s="49"/>
      <c r="Q208" s="48">
        <v>0</v>
      </c>
      <c r="R208" s="48">
        <v>0</v>
      </c>
      <c r="S208" s="49"/>
      <c r="T208" s="48">
        <v>0</v>
      </c>
      <c r="U208" s="49"/>
      <c r="V208" s="49"/>
      <c r="W208" s="49"/>
      <c r="X208" s="48">
        <v>0</v>
      </c>
      <c r="Y208" s="49"/>
      <c r="Z208" s="49"/>
      <c r="AA208" s="49"/>
      <c r="AB208" s="48">
        <v>0</v>
      </c>
      <c r="AC208" s="49"/>
      <c r="AD208" s="48">
        <v>0</v>
      </c>
      <c r="AE208" s="39"/>
      <c r="AF208" s="39"/>
      <c r="AG208" s="39"/>
    </row>
    <row r="209" spans="1:33" ht="20.100000000000001" customHeight="1" x14ac:dyDescent="0.2">
      <c r="D209" s="2" t="s">
        <v>102</v>
      </c>
      <c r="F209" s="39">
        <v>0</v>
      </c>
      <c r="G209" s="39"/>
      <c r="H209" s="39"/>
      <c r="I209" s="39"/>
      <c r="J209" s="39">
        <v>0</v>
      </c>
      <c r="K209" s="39">
        <v>0</v>
      </c>
      <c r="L209" s="39"/>
      <c r="M209" s="39">
        <v>0</v>
      </c>
      <c r="N209" s="39"/>
      <c r="O209" s="39"/>
      <c r="P209" s="39"/>
      <c r="Q209" s="39">
        <v>0</v>
      </c>
      <c r="R209" s="39">
        <v>0</v>
      </c>
      <c r="S209" s="39"/>
      <c r="T209" s="39">
        <v>0</v>
      </c>
      <c r="U209" s="39"/>
      <c r="V209" s="39"/>
      <c r="W209" s="39"/>
      <c r="X209" s="39">
        <v>0</v>
      </c>
      <c r="Y209" s="39"/>
      <c r="Z209" s="39"/>
      <c r="AA209" s="39"/>
      <c r="AB209" s="39">
        <v>0</v>
      </c>
      <c r="AC209" s="39"/>
      <c r="AD209" s="39">
        <v>0</v>
      </c>
      <c r="AE209" s="39"/>
      <c r="AF209" s="39"/>
      <c r="AG209" s="39"/>
    </row>
    <row r="210" spans="1:33" ht="20.100000000000001" customHeight="1" x14ac:dyDescent="0.2">
      <c r="D210" s="50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</row>
    <row r="211" spans="1:33" s="1" customFormat="1" ht="20.100000000000001" customHeight="1" x14ac:dyDescent="0.25">
      <c r="A211" s="3"/>
      <c r="B211" s="6"/>
      <c r="C211" s="51" t="s">
        <v>129</v>
      </c>
      <c r="D211" s="52"/>
      <c r="E211" s="5"/>
      <c r="F211" s="53">
        <v>0</v>
      </c>
      <c r="G211" s="54"/>
      <c r="H211" s="54"/>
      <c r="I211" s="54"/>
      <c r="J211" s="53">
        <v>0</v>
      </c>
      <c r="K211" s="53">
        <v>0</v>
      </c>
      <c r="L211" s="54"/>
      <c r="M211" s="53">
        <v>0</v>
      </c>
      <c r="N211" s="54"/>
      <c r="O211" s="54"/>
      <c r="P211" s="54"/>
      <c r="Q211" s="53">
        <v>0</v>
      </c>
      <c r="R211" s="53">
        <v>0</v>
      </c>
      <c r="S211" s="54"/>
      <c r="T211" s="53">
        <v>0</v>
      </c>
      <c r="U211" s="54"/>
      <c r="V211" s="54"/>
      <c r="W211" s="54"/>
      <c r="X211" s="53">
        <v>0</v>
      </c>
      <c r="Y211" s="54"/>
      <c r="Z211" s="54"/>
      <c r="AA211" s="54"/>
      <c r="AB211" s="53">
        <v>0</v>
      </c>
      <c r="AC211" s="54"/>
      <c r="AD211" s="53">
        <v>0</v>
      </c>
      <c r="AE211" s="39"/>
      <c r="AF211" s="39"/>
      <c r="AG211" s="39"/>
    </row>
    <row r="212" spans="1:33" s="1" customFormat="1" ht="20.100000000000001" customHeight="1" x14ac:dyDescent="0.2">
      <c r="A212" s="3"/>
      <c r="B212" s="6"/>
      <c r="C212" s="3"/>
      <c r="D212" s="3"/>
      <c r="E212" s="5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39"/>
      <c r="AF212" s="39"/>
      <c r="AG212" s="39"/>
    </row>
    <row r="213" spans="1:33" ht="20.100000000000001" customHeight="1" x14ac:dyDescent="0.2">
      <c r="C213" s="3" t="s">
        <v>130</v>
      </c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</row>
    <row r="214" spans="1:33" ht="19.5" customHeight="1" x14ac:dyDescent="0.2">
      <c r="D214" s="2" t="s">
        <v>113</v>
      </c>
      <c r="F214" s="39">
        <v>0</v>
      </c>
      <c r="G214" s="39"/>
      <c r="H214" s="39"/>
      <c r="I214" s="39"/>
      <c r="J214" s="39">
        <v>0</v>
      </c>
      <c r="K214" s="39">
        <v>0</v>
      </c>
      <c r="L214" s="39"/>
      <c r="M214" s="39">
        <v>0</v>
      </c>
      <c r="N214" s="39"/>
      <c r="O214" s="39"/>
      <c r="P214" s="39"/>
      <c r="Q214" s="39">
        <v>0</v>
      </c>
      <c r="R214" s="39">
        <v>0</v>
      </c>
      <c r="S214" s="39"/>
      <c r="T214" s="39">
        <v>0</v>
      </c>
      <c r="U214" s="39"/>
      <c r="V214" s="39"/>
      <c r="W214" s="39"/>
      <c r="X214" s="39">
        <v>0</v>
      </c>
      <c r="Y214" s="39"/>
      <c r="Z214" s="39"/>
      <c r="AA214" s="39"/>
      <c r="AB214" s="39">
        <v>0</v>
      </c>
      <c r="AC214" s="39"/>
      <c r="AD214" s="39">
        <v>0</v>
      </c>
      <c r="AE214" s="39"/>
      <c r="AF214" s="39"/>
      <c r="AG214" s="39"/>
    </row>
    <row r="215" spans="1:33" s="1" customFormat="1" ht="20.100000000000001" customHeight="1" x14ac:dyDescent="0.2">
      <c r="A215" s="3"/>
      <c r="B215" s="6"/>
      <c r="C215" s="3"/>
      <c r="D215" s="3"/>
      <c r="E215" s="5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39"/>
      <c r="AF215" s="39"/>
      <c r="AG215" s="39"/>
    </row>
    <row r="216" spans="1:33" s="1" customFormat="1" ht="20.100000000000001" customHeight="1" x14ac:dyDescent="0.25">
      <c r="A216" s="3"/>
      <c r="B216" s="6"/>
      <c r="C216" s="51" t="s">
        <v>133</v>
      </c>
      <c r="D216" s="52"/>
      <c r="E216" s="5"/>
      <c r="F216" s="53">
        <v>0</v>
      </c>
      <c r="G216" s="54"/>
      <c r="H216" s="54"/>
      <c r="I216" s="54"/>
      <c r="J216" s="53">
        <v>0</v>
      </c>
      <c r="K216" s="53">
        <v>0</v>
      </c>
      <c r="L216" s="54"/>
      <c r="M216" s="53">
        <v>0</v>
      </c>
      <c r="N216" s="54"/>
      <c r="O216" s="54"/>
      <c r="P216" s="54"/>
      <c r="Q216" s="53">
        <v>0</v>
      </c>
      <c r="R216" s="53">
        <v>0</v>
      </c>
      <c r="S216" s="54"/>
      <c r="T216" s="53">
        <v>0</v>
      </c>
      <c r="U216" s="54"/>
      <c r="V216" s="54"/>
      <c r="W216" s="54"/>
      <c r="X216" s="53">
        <v>0</v>
      </c>
      <c r="Y216" s="54"/>
      <c r="Z216" s="54"/>
      <c r="AA216" s="54"/>
      <c r="AB216" s="53">
        <v>0</v>
      </c>
      <c r="AC216" s="54"/>
      <c r="AD216" s="53">
        <v>0</v>
      </c>
      <c r="AE216" s="39"/>
      <c r="AF216" s="39"/>
      <c r="AG216" s="39"/>
    </row>
    <row r="217" spans="1:33" s="1" customFormat="1" ht="20.100000000000001" customHeight="1" x14ac:dyDescent="0.2">
      <c r="A217" s="3"/>
      <c r="B217" s="6"/>
      <c r="C217" s="3"/>
      <c r="D217" s="3"/>
      <c r="E217" s="5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39"/>
      <c r="AF217" s="39"/>
      <c r="AG217" s="39"/>
    </row>
    <row r="218" spans="1:33" s="1" customFormat="1" ht="20.100000000000001" customHeight="1" x14ac:dyDescent="0.25">
      <c r="A218" s="3"/>
      <c r="B218" s="57" t="s">
        <v>173</v>
      </c>
      <c r="C218" s="58"/>
      <c r="D218" s="58"/>
      <c r="E218" s="5"/>
      <c r="F218" s="59">
        <v>690</v>
      </c>
      <c r="G218" s="54"/>
      <c r="H218" s="54"/>
      <c r="I218" s="54"/>
      <c r="J218" s="59">
        <v>594</v>
      </c>
      <c r="K218" s="59">
        <v>173</v>
      </c>
      <c r="L218" s="54"/>
      <c r="M218" s="59">
        <v>767</v>
      </c>
      <c r="N218" s="54"/>
      <c r="O218" s="54"/>
      <c r="P218" s="54"/>
      <c r="Q218" s="59">
        <v>514</v>
      </c>
      <c r="R218" s="59">
        <v>483</v>
      </c>
      <c r="S218" s="54"/>
      <c r="T218" s="59">
        <v>997</v>
      </c>
      <c r="U218" s="54"/>
      <c r="V218" s="54"/>
      <c r="W218" s="54"/>
      <c r="X218" s="59">
        <v>460</v>
      </c>
      <c r="Y218" s="54"/>
      <c r="Z218" s="54"/>
      <c r="AA218" s="54"/>
      <c r="AB218" s="59">
        <v>0</v>
      </c>
      <c r="AC218" s="54"/>
      <c r="AD218" s="59">
        <v>0</v>
      </c>
      <c r="AE218" s="39"/>
      <c r="AF218" s="39"/>
      <c r="AG218" s="39"/>
    </row>
    <row r="219" spans="1:33" ht="20.100000000000001" customHeight="1" x14ac:dyDescent="0.2"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</row>
    <row r="220" spans="1:33" ht="20.100000000000001" customHeight="1" x14ac:dyDescent="0.2">
      <c r="B220" s="6" t="s">
        <v>174</v>
      </c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</row>
    <row r="221" spans="1:33" ht="20.100000000000001" customHeight="1" x14ac:dyDescent="0.2">
      <c r="C221" s="3" t="s">
        <v>175</v>
      </c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</row>
    <row r="222" spans="1:33" ht="20.100000000000001" customHeight="1" x14ac:dyDescent="0.2">
      <c r="D222" s="2" t="s">
        <v>176</v>
      </c>
      <c r="F222" s="39">
        <v>39</v>
      </c>
      <c r="G222" s="39"/>
      <c r="H222" s="39"/>
      <c r="I222" s="39"/>
      <c r="J222" s="39">
        <v>49</v>
      </c>
      <c r="K222" s="39">
        <v>31</v>
      </c>
      <c r="L222" s="39"/>
      <c r="M222" s="39">
        <v>80</v>
      </c>
      <c r="N222" s="39"/>
      <c r="O222" s="39"/>
      <c r="P222" s="39"/>
      <c r="Q222" s="39">
        <v>49</v>
      </c>
      <c r="R222" s="39">
        <v>33</v>
      </c>
      <c r="S222" s="39"/>
      <c r="T222" s="39">
        <v>82</v>
      </c>
      <c r="U222" s="39"/>
      <c r="V222" s="39"/>
      <c r="W222" s="39"/>
      <c r="X222" s="39">
        <v>37</v>
      </c>
      <c r="Y222" s="39"/>
      <c r="Z222" s="39"/>
      <c r="AA222" s="39"/>
      <c r="AB222" s="39">
        <v>0</v>
      </c>
      <c r="AC222" s="39"/>
      <c r="AD222" s="39">
        <v>0</v>
      </c>
      <c r="AE222" s="39"/>
      <c r="AF222" s="39"/>
      <c r="AG222" s="39"/>
    </row>
    <row r="223" spans="1:33" ht="19.5" customHeight="1" x14ac:dyDescent="0.2">
      <c r="D223" s="47" t="s">
        <v>177</v>
      </c>
      <c r="F223" s="48">
        <v>50</v>
      </c>
      <c r="G223" s="49"/>
      <c r="H223" s="49"/>
      <c r="I223" s="49"/>
      <c r="J223" s="48">
        <v>32</v>
      </c>
      <c r="K223" s="48">
        <v>49</v>
      </c>
      <c r="L223" s="49"/>
      <c r="M223" s="48">
        <v>81</v>
      </c>
      <c r="N223" s="49"/>
      <c r="O223" s="49"/>
      <c r="P223" s="49"/>
      <c r="Q223" s="48">
        <v>37</v>
      </c>
      <c r="R223" s="48">
        <v>55</v>
      </c>
      <c r="S223" s="49"/>
      <c r="T223" s="48">
        <v>92</v>
      </c>
      <c r="U223" s="49"/>
      <c r="V223" s="49"/>
      <c r="W223" s="49"/>
      <c r="X223" s="48">
        <v>39</v>
      </c>
      <c r="Y223" s="49"/>
      <c r="Z223" s="49"/>
      <c r="AA223" s="49"/>
      <c r="AB223" s="48">
        <v>0</v>
      </c>
      <c r="AC223" s="49"/>
      <c r="AD223" s="48">
        <v>0</v>
      </c>
      <c r="AE223" s="39"/>
      <c r="AF223" s="39"/>
      <c r="AG223" s="39"/>
    </row>
    <row r="224" spans="1:33" ht="20.100000000000001" customHeight="1" x14ac:dyDescent="0.2">
      <c r="D224" s="2" t="s">
        <v>178</v>
      </c>
      <c r="F224" s="39">
        <v>58</v>
      </c>
      <c r="G224" s="39"/>
      <c r="H224" s="39"/>
      <c r="I224" s="39"/>
      <c r="J224" s="39">
        <v>50</v>
      </c>
      <c r="K224" s="39">
        <v>39</v>
      </c>
      <c r="L224" s="39"/>
      <c r="M224" s="39">
        <v>89</v>
      </c>
      <c r="N224" s="39"/>
      <c r="O224" s="39"/>
      <c r="P224" s="39"/>
      <c r="Q224" s="39">
        <v>56</v>
      </c>
      <c r="R224" s="39">
        <v>60</v>
      </c>
      <c r="S224" s="39"/>
      <c r="T224" s="39">
        <v>116</v>
      </c>
      <c r="U224" s="39"/>
      <c r="V224" s="39"/>
      <c r="W224" s="39"/>
      <c r="X224" s="39">
        <v>31</v>
      </c>
      <c r="Y224" s="39"/>
      <c r="Z224" s="39"/>
      <c r="AA224" s="39"/>
      <c r="AB224" s="39">
        <v>0</v>
      </c>
      <c r="AC224" s="39"/>
      <c r="AD224" s="39">
        <v>0</v>
      </c>
      <c r="AE224" s="39"/>
      <c r="AF224" s="39"/>
      <c r="AG224" s="39"/>
    </row>
    <row r="225" spans="1:33" ht="19.5" customHeight="1" x14ac:dyDescent="0.2">
      <c r="D225" s="47" t="s">
        <v>179</v>
      </c>
      <c r="F225" s="48">
        <v>41</v>
      </c>
      <c r="G225" s="49"/>
      <c r="H225" s="49"/>
      <c r="I225" s="49"/>
      <c r="J225" s="48">
        <v>40</v>
      </c>
      <c r="K225" s="48">
        <v>27</v>
      </c>
      <c r="L225" s="49"/>
      <c r="M225" s="48">
        <v>67</v>
      </c>
      <c r="N225" s="49"/>
      <c r="O225" s="49"/>
      <c r="P225" s="49"/>
      <c r="Q225" s="48">
        <v>37</v>
      </c>
      <c r="R225" s="48">
        <v>45</v>
      </c>
      <c r="S225" s="49"/>
      <c r="T225" s="48">
        <v>82</v>
      </c>
      <c r="U225" s="49"/>
      <c r="V225" s="49"/>
      <c r="W225" s="49"/>
      <c r="X225" s="48">
        <v>26</v>
      </c>
      <c r="Y225" s="49"/>
      <c r="Z225" s="49"/>
      <c r="AA225" s="49"/>
      <c r="AB225" s="48">
        <v>0</v>
      </c>
      <c r="AC225" s="49"/>
      <c r="AD225" s="48">
        <v>0</v>
      </c>
      <c r="AE225" s="39"/>
      <c r="AF225" s="39"/>
      <c r="AG225" s="39"/>
    </row>
    <row r="226" spans="1:33" ht="20.100000000000001" customHeight="1" x14ac:dyDescent="0.2">
      <c r="D226" s="2" t="s">
        <v>114</v>
      </c>
      <c r="F226" s="39">
        <v>119</v>
      </c>
      <c r="G226" s="39"/>
      <c r="H226" s="39"/>
      <c r="I226" s="39"/>
      <c r="J226" s="39">
        <v>46</v>
      </c>
      <c r="K226" s="39">
        <v>46</v>
      </c>
      <c r="L226" s="39"/>
      <c r="M226" s="39">
        <v>92</v>
      </c>
      <c r="N226" s="39"/>
      <c r="O226" s="39"/>
      <c r="P226" s="39"/>
      <c r="Q226" s="39">
        <v>53</v>
      </c>
      <c r="R226" s="39">
        <v>63</v>
      </c>
      <c r="S226" s="39"/>
      <c r="T226" s="39">
        <v>116</v>
      </c>
      <c r="U226" s="39"/>
      <c r="V226" s="39"/>
      <c r="W226" s="39"/>
      <c r="X226" s="39">
        <v>95</v>
      </c>
      <c r="Y226" s="39"/>
      <c r="Z226" s="39"/>
      <c r="AA226" s="39"/>
      <c r="AB226" s="39">
        <v>0</v>
      </c>
      <c r="AC226" s="39"/>
      <c r="AD226" s="39">
        <v>0</v>
      </c>
      <c r="AE226" s="39"/>
      <c r="AF226" s="39"/>
      <c r="AG226" s="39"/>
    </row>
    <row r="227" spans="1:33" ht="19.5" customHeight="1" x14ac:dyDescent="0.2">
      <c r="D227" s="47" t="s">
        <v>115</v>
      </c>
      <c r="F227" s="48">
        <v>106</v>
      </c>
      <c r="G227" s="49"/>
      <c r="H227" s="49"/>
      <c r="I227" s="49"/>
      <c r="J227" s="48">
        <v>54</v>
      </c>
      <c r="K227" s="48">
        <v>34</v>
      </c>
      <c r="L227" s="49"/>
      <c r="M227" s="48">
        <v>88</v>
      </c>
      <c r="N227" s="49"/>
      <c r="O227" s="49"/>
      <c r="P227" s="49"/>
      <c r="Q227" s="48">
        <v>51</v>
      </c>
      <c r="R227" s="48">
        <v>59</v>
      </c>
      <c r="S227" s="49"/>
      <c r="T227" s="48">
        <v>110</v>
      </c>
      <c r="U227" s="49"/>
      <c r="V227" s="49"/>
      <c r="W227" s="49"/>
      <c r="X227" s="48">
        <v>84</v>
      </c>
      <c r="Y227" s="49"/>
      <c r="Z227" s="49"/>
      <c r="AA227" s="49"/>
      <c r="AB227" s="48">
        <v>0</v>
      </c>
      <c r="AC227" s="49"/>
      <c r="AD227" s="48">
        <v>0</v>
      </c>
      <c r="AE227" s="39"/>
      <c r="AF227" s="39"/>
      <c r="AG227" s="39"/>
    </row>
    <row r="228" spans="1:33" ht="20.100000000000001" customHeight="1" x14ac:dyDescent="0.2"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</row>
    <row r="229" spans="1:33" s="1" customFormat="1" ht="20.100000000000001" customHeight="1" x14ac:dyDescent="0.25">
      <c r="A229" s="3"/>
      <c r="B229" s="6"/>
      <c r="C229" s="51" t="s">
        <v>180</v>
      </c>
      <c r="D229" s="52"/>
      <c r="E229" s="5"/>
      <c r="F229" s="53">
        <v>413</v>
      </c>
      <c r="G229" s="54"/>
      <c r="H229" s="54"/>
      <c r="I229" s="54"/>
      <c r="J229" s="53">
        <v>271</v>
      </c>
      <c r="K229" s="53">
        <v>226</v>
      </c>
      <c r="L229" s="54"/>
      <c r="M229" s="53">
        <v>497</v>
      </c>
      <c r="N229" s="54"/>
      <c r="O229" s="54"/>
      <c r="P229" s="54"/>
      <c r="Q229" s="53">
        <v>283</v>
      </c>
      <c r="R229" s="53">
        <v>315</v>
      </c>
      <c r="S229" s="54"/>
      <c r="T229" s="53">
        <v>598</v>
      </c>
      <c r="U229" s="54"/>
      <c r="V229" s="54"/>
      <c r="W229" s="54"/>
      <c r="X229" s="53">
        <v>312</v>
      </c>
      <c r="Y229" s="54"/>
      <c r="Z229" s="54"/>
      <c r="AA229" s="54"/>
      <c r="AB229" s="53">
        <v>0</v>
      </c>
      <c r="AC229" s="54"/>
      <c r="AD229" s="53">
        <v>0</v>
      </c>
      <c r="AE229" s="39"/>
      <c r="AF229" s="39"/>
      <c r="AG229" s="39"/>
    </row>
    <row r="230" spans="1:33" ht="20.100000000000001" customHeight="1" x14ac:dyDescent="0.2"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</row>
    <row r="231" spans="1:33" ht="20.100000000000001" customHeight="1" x14ac:dyDescent="0.2">
      <c r="C231" s="3" t="s">
        <v>121</v>
      </c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</row>
    <row r="232" spans="1:33" ht="20.100000000000001" customHeight="1" x14ac:dyDescent="0.2">
      <c r="D232" s="2" t="s">
        <v>176</v>
      </c>
      <c r="F232" s="39">
        <v>0</v>
      </c>
      <c r="G232" s="39"/>
      <c r="H232" s="39"/>
      <c r="I232" s="39"/>
      <c r="J232" s="39">
        <v>0</v>
      </c>
      <c r="K232" s="39">
        <v>0</v>
      </c>
      <c r="L232" s="39"/>
      <c r="M232" s="39">
        <v>0</v>
      </c>
      <c r="N232" s="39"/>
      <c r="O232" s="39"/>
      <c r="P232" s="39"/>
      <c r="Q232" s="39">
        <v>0</v>
      </c>
      <c r="R232" s="39">
        <v>0</v>
      </c>
      <c r="S232" s="39"/>
      <c r="T232" s="39">
        <v>0</v>
      </c>
      <c r="U232" s="39"/>
      <c r="V232" s="39"/>
      <c r="W232" s="39"/>
      <c r="X232" s="39">
        <v>0</v>
      </c>
      <c r="Y232" s="39"/>
      <c r="Z232" s="39"/>
      <c r="AA232" s="39"/>
      <c r="AB232" s="39">
        <v>0</v>
      </c>
      <c r="AC232" s="39"/>
      <c r="AD232" s="39">
        <v>0</v>
      </c>
      <c r="AE232" s="39"/>
      <c r="AF232" s="39"/>
      <c r="AG232" s="39"/>
    </row>
    <row r="233" spans="1:33" ht="19.5" customHeight="1" x14ac:dyDescent="0.2">
      <c r="D233" s="47" t="s">
        <v>97</v>
      </c>
      <c r="F233" s="48">
        <v>0</v>
      </c>
      <c r="G233" s="49"/>
      <c r="H233" s="49"/>
      <c r="I233" s="49"/>
      <c r="J233" s="48">
        <v>0</v>
      </c>
      <c r="K233" s="48">
        <v>0</v>
      </c>
      <c r="L233" s="49"/>
      <c r="M233" s="48">
        <v>0</v>
      </c>
      <c r="N233" s="49"/>
      <c r="O233" s="49"/>
      <c r="P233" s="49"/>
      <c r="Q233" s="48">
        <v>0</v>
      </c>
      <c r="R233" s="48">
        <v>0</v>
      </c>
      <c r="S233" s="49"/>
      <c r="T233" s="48">
        <v>0</v>
      </c>
      <c r="U233" s="49"/>
      <c r="V233" s="49"/>
      <c r="W233" s="49"/>
      <c r="X233" s="48">
        <v>0</v>
      </c>
      <c r="Y233" s="49"/>
      <c r="Z233" s="49"/>
      <c r="AA233" s="49"/>
      <c r="AB233" s="48">
        <v>0</v>
      </c>
      <c r="AC233" s="49"/>
      <c r="AD233" s="48">
        <v>0</v>
      </c>
      <c r="AE233" s="39"/>
      <c r="AF233" s="39"/>
      <c r="AG233" s="39"/>
    </row>
    <row r="234" spans="1:33" ht="20.100000000000001" customHeight="1" x14ac:dyDescent="0.2"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</row>
    <row r="235" spans="1:33" s="1" customFormat="1" ht="20.100000000000001" customHeight="1" x14ac:dyDescent="0.25">
      <c r="A235" s="3"/>
      <c r="B235" s="6"/>
      <c r="C235" s="51" t="s">
        <v>124</v>
      </c>
      <c r="D235" s="52"/>
      <c r="E235" s="5"/>
      <c r="F235" s="53">
        <v>0</v>
      </c>
      <c r="G235" s="54"/>
      <c r="H235" s="54"/>
      <c r="I235" s="54"/>
      <c r="J235" s="53">
        <v>0</v>
      </c>
      <c r="K235" s="53">
        <v>0</v>
      </c>
      <c r="L235" s="54"/>
      <c r="M235" s="53">
        <v>0</v>
      </c>
      <c r="N235" s="54"/>
      <c r="O235" s="54"/>
      <c r="P235" s="54"/>
      <c r="Q235" s="53">
        <v>0</v>
      </c>
      <c r="R235" s="53">
        <v>0</v>
      </c>
      <c r="S235" s="54"/>
      <c r="T235" s="53">
        <v>0</v>
      </c>
      <c r="U235" s="54"/>
      <c r="V235" s="54"/>
      <c r="W235" s="54"/>
      <c r="X235" s="53">
        <v>0</v>
      </c>
      <c r="Y235" s="54"/>
      <c r="Z235" s="54"/>
      <c r="AA235" s="54"/>
      <c r="AB235" s="53">
        <v>0</v>
      </c>
      <c r="AC235" s="54"/>
      <c r="AD235" s="53">
        <v>0</v>
      </c>
      <c r="AE235" s="39"/>
      <c r="AF235" s="39"/>
      <c r="AG235" s="39"/>
    </row>
    <row r="236" spans="1:33" ht="20.100000000000001" customHeight="1" x14ac:dyDescent="0.2"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</row>
    <row r="237" spans="1:33" ht="20.100000000000001" customHeight="1" x14ac:dyDescent="0.2">
      <c r="C237" s="3" t="s">
        <v>181</v>
      </c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</row>
    <row r="238" spans="1:33" ht="20.100000000000001" customHeight="1" x14ac:dyDescent="0.2">
      <c r="D238" s="2" t="s">
        <v>96</v>
      </c>
      <c r="F238" s="39">
        <v>0</v>
      </c>
      <c r="G238" s="39"/>
      <c r="H238" s="39"/>
      <c r="I238" s="39"/>
      <c r="J238" s="39">
        <v>0</v>
      </c>
      <c r="K238" s="39">
        <v>0</v>
      </c>
      <c r="L238" s="39"/>
      <c r="M238" s="39">
        <v>0</v>
      </c>
      <c r="N238" s="39"/>
      <c r="O238" s="39"/>
      <c r="P238" s="39"/>
      <c r="Q238" s="39">
        <v>0</v>
      </c>
      <c r="R238" s="39">
        <v>0</v>
      </c>
      <c r="S238" s="39"/>
      <c r="T238" s="39">
        <v>0</v>
      </c>
      <c r="U238" s="39"/>
      <c r="V238" s="39"/>
      <c r="W238" s="39"/>
      <c r="X238" s="39">
        <v>0</v>
      </c>
      <c r="Y238" s="39"/>
      <c r="Z238" s="39"/>
      <c r="AA238" s="39"/>
      <c r="AB238" s="39">
        <v>0</v>
      </c>
      <c r="AC238" s="39"/>
      <c r="AD238" s="39">
        <v>0</v>
      </c>
      <c r="AE238" s="39"/>
      <c r="AF238" s="39"/>
      <c r="AG238" s="39"/>
    </row>
    <row r="239" spans="1:33" ht="19.5" customHeight="1" x14ac:dyDescent="0.2">
      <c r="D239" s="47" t="s">
        <v>97</v>
      </c>
      <c r="F239" s="48">
        <v>0</v>
      </c>
      <c r="G239" s="49"/>
      <c r="H239" s="49"/>
      <c r="I239" s="49"/>
      <c r="J239" s="48">
        <v>0</v>
      </c>
      <c r="K239" s="48">
        <v>0</v>
      </c>
      <c r="L239" s="49"/>
      <c r="M239" s="48">
        <v>0</v>
      </c>
      <c r="N239" s="49"/>
      <c r="O239" s="49"/>
      <c r="P239" s="49"/>
      <c r="Q239" s="48">
        <v>0</v>
      </c>
      <c r="R239" s="48">
        <v>0</v>
      </c>
      <c r="S239" s="49"/>
      <c r="T239" s="48">
        <v>0</v>
      </c>
      <c r="U239" s="49"/>
      <c r="V239" s="49"/>
      <c r="W239" s="49"/>
      <c r="X239" s="48">
        <v>0</v>
      </c>
      <c r="Y239" s="49"/>
      <c r="Z239" s="49"/>
      <c r="AA239" s="49"/>
      <c r="AB239" s="48">
        <v>0</v>
      </c>
      <c r="AC239" s="49"/>
      <c r="AD239" s="48">
        <v>0</v>
      </c>
      <c r="AE239" s="39"/>
      <c r="AF239" s="39"/>
      <c r="AG239" s="39"/>
    </row>
    <row r="240" spans="1:33" ht="20.100000000000001" customHeight="1" x14ac:dyDescent="0.2">
      <c r="D240" s="2" t="s">
        <v>113</v>
      </c>
      <c r="F240" s="39">
        <v>0</v>
      </c>
      <c r="G240" s="39"/>
      <c r="H240" s="39"/>
      <c r="I240" s="39"/>
      <c r="J240" s="39">
        <v>0</v>
      </c>
      <c r="K240" s="39">
        <v>0</v>
      </c>
      <c r="L240" s="39"/>
      <c r="M240" s="39">
        <v>0</v>
      </c>
      <c r="N240" s="39"/>
      <c r="O240" s="39"/>
      <c r="P240" s="39"/>
      <c r="Q240" s="39">
        <v>0</v>
      </c>
      <c r="R240" s="39">
        <v>0</v>
      </c>
      <c r="S240" s="39"/>
      <c r="T240" s="39">
        <v>0</v>
      </c>
      <c r="U240" s="39"/>
      <c r="V240" s="39"/>
      <c r="W240" s="39"/>
      <c r="X240" s="39">
        <v>0</v>
      </c>
      <c r="Y240" s="39"/>
      <c r="Z240" s="39"/>
      <c r="AA240" s="39"/>
      <c r="AB240" s="39">
        <v>0</v>
      </c>
      <c r="AC240" s="39"/>
      <c r="AD240" s="39">
        <v>0</v>
      </c>
      <c r="AE240" s="39"/>
      <c r="AF240" s="39"/>
      <c r="AG240" s="39"/>
    </row>
    <row r="241" spans="1:33" ht="19.5" customHeight="1" x14ac:dyDescent="0.2">
      <c r="D241" s="47" t="s">
        <v>99</v>
      </c>
      <c r="F241" s="48">
        <v>0</v>
      </c>
      <c r="G241" s="49"/>
      <c r="H241" s="49"/>
      <c r="I241" s="49"/>
      <c r="J241" s="48">
        <v>0</v>
      </c>
      <c r="K241" s="48">
        <v>0</v>
      </c>
      <c r="L241" s="49"/>
      <c r="M241" s="48">
        <v>0</v>
      </c>
      <c r="N241" s="49"/>
      <c r="O241" s="49"/>
      <c r="P241" s="49"/>
      <c r="Q241" s="48">
        <v>0</v>
      </c>
      <c r="R241" s="48">
        <v>0</v>
      </c>
      <c r="S241" s="49"/>
      <c r="T241" s="48">
        <v>0</v>
      </c>
      <c r="U241" s="49"/>
      <c r="V241" s="49"/>
      <c r="W241" s="49"/>
      <c r="X241" s="48">
        <v>0</v>
      </c>
      <c r="Y241" s="49"/>
      <c r="Z241" s="49"/>
      <c r="AA241" s="49"/>
      <c r="AB241" s="48">
        <v>0</v>
      </c>
      <c r="AC241" s="49"/>
      <c r="AD241" s="48">
        <v>0</v>
      </c>
      <c r="AE241" s="39"/>
      <c r="AF241" s="39"/>
      <c r="AG241" s="39"/>
    </row>
    <row r="242" spans="1:33" ht="20.100000000000001" customHeight="1" x14ac:dyDescent="0.2">
      <c r="D242" s="50" t="s">
        <v>114</v>
      </c>
      <c r="F242" s="49">
        <v>0</v>
      </c>
      <c r="G242" s="49"/>
      <c r="H242" s="49"/>
      <c r="I242" s="49"/>
      <c r="J242" s="49">
        <v>0</v>
      </c>
      <c r="K242" s="49">
        <v>0</v>
      </c>
      <c r="L242" s="49"/>
      <c r="M242" s="49">
        <v>0</v>
      </c>
      <c r="N242" s="49"/>
      <c r="O242" s="49"/>
      <c r="P242" s="49"/>
      <c r="Q242" s="49">
        <v>0</v>
      </c>
      <c r="R242" s="49">
        <v>0</v>
      </c>
      <c r="S242" s="49"/>
      <c r="T242" s="49">
        <v>0</v>
      </c>
      <c r="U242" s="49"/>
      <c r="V242" s="49"/>
      <c r="W242" s="49"/>
      <c r="X242" s="49">
        <v>0</v>
      </c>
      <c r="Y242" s="49"/>
      <c r="Z242" s="49"/>
      <c r="AA242" s="49"/>
      <c r="AB242" s="49">
        <v>0</v>
      </c>
      <c r="AC242" s="49"/>
      <c r="AD242" s="49">
        <v>0</v>
      </c>
      <c r="AE242" s="39"/>
      <c r="AF242" s="39"/>
      <c r="AG242" s="39"/>
    </row>
    <row r="243" spans="1:33" ht="20.100000000000001" customHeight="1" x14ac:dyDescent="0.2"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</row>
    <row r="244" spans="1:33" s="1" customFormat="1" ht="20.100000000000001" customHeight="1" x14ac:dyDescent="0.25">
      <c r="A244" s="3"/>
      <c r="B244" s="6"/>
      <c r="C244" s="51" t="s">
        <v>182</v>
      </c>
      <c r="D244" s="52"/>
      <c r="E244" s="5"/>
      <c r="F244" s="53">
        <v>0</v>
      </c>
      <c r="G244" s="54"/>
      <c r="H244" s="54"/>
      <c r="I244" s="54"/>
      <c r="J244" s="53">
        <v>0</v>
      </c>
      <c r="K244" s="53">
        <v>0</v>
      </c>
      <c r="L244" s="54"/>
      <c r="M244" s="53">
        <v>0</v>
      </c>
      <c r="N244" s="54"/>
      <c r="O244" s="54"/>
      <c r="P244" s="54"/>
      <c r="Q244" s="53">
        <v>0</v>
      </c>
      <c r="R244" s="53">
        <v>0</v>
      </c>
      <c r="S244" s="54"/>
      <c r="T244" s="53">
        <v>0</v>
      </c>
      <c r="U244" s="54"/>
      <c r="V244" s="54"/>
      <c r="W244" s="54"/>
      <c r="X244" s="53">
        <v>0</v>
      </c>
      <c r="Y244" s="54"/>
      <c r="Z244" s="54"/>
      <c r="AA244" s="54"/>
      <c r="AB244" s="53">
        <v>0</v>
      </c>
      <c r="AC244" s="54"/>
      <c r="AD244" s="53">
        <v>0</v>
      </c>
      <c r="AE244" s="39"/>
      <c r="AF244" s="39"/>
      <c r="AG244" s="39"/>
    </row>
    <row r="245" spans="1:33" ht="20.100000000000001" customHeight="1" x14ac:dyDescent="0.2"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</row>
    <row r="246" spans="1:33" s="1" customFormat="1" ht="20.100000000000001" customHeight="1" x14ac:dyDescent="0.25">
      <c r="A246" s="3"/>
      <c r="B246" s="57" t="s">
        <v>183</v>
      </c>
      <c r="C246" s="58"/>
      <c r="D246" s="58"/>
      <c r="E246" s="5"/>
      <c r="F246" s="59">
        <v>413</v>
      </c>
      <c r="G246" s="54"/>
      <c r="H246" s="54"/>
      <c r="I246" s="54"/>
      <c r="J246" s="59">
        <v>271</v>
      </c>
      <c r="K246" s="59">
        <v>226</v>
      </c>
      <c r="L246" s="54"/>
      <c r="M246" s="59">
        <v>497</v>
      </c>
      <c r="N246" s="54"/>
      <c r="O246" s="54"/>
      <c r="P246" s="54"/>
      <c r="Q246" s="59">
        <v>283</v>
      </c>
      <c r="R246" s="59">
        <v>315</v>
      </c>
      <c r="S246" s="54"/>
      <c r="T246" s="59">
        <v>598</v>
      </c>
      <c r="U246" s="54"/>
      <c r="V246" s="54"/>
      <c r="W246" s="54"/>
      <c r="X246" s="59">
        <v>312</v>
      </c>
      <c r="Y246" s="54"/>
      <c r="Z246" s="54"/>
      <c r="AA246" s="54"/>
      <c r="AB246" s="59">
        <v>0</v>
      </c>
      <c r="AC246" s="54"/>
      <c r="AD246" s="59">
        <v>0</v>
      </c>
      <c r="AE246" s="39"/>
      <c r="AF246" s="39"/>
      <c r="AG246" s="39"/>
    </row>
    <row r="247" spans="1:33" ht="20.100000000000001" customHeight="1" x14ac:dyDescent="0.2"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</row>
    <row r="248" spans="1:33" ht="20.100000000000001" customHeight="1" x14ac:dyDescent="0.2">
      <c r="B248" s="6" t="s">
        <v>184</v>
      </c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</row>
    <row r="249" spans="1:33" ht="20.100000000000001" customHeight="1" x14ac:dyDescent="0.2">
      <c r="C249" s="3" t="s">
        <v>154</v>
      </c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</row>
    <row r="250" spans="1:33" ht="20.100000000000001" customHeight="1" x14ac:dyDescent="0.2">
      <c r="D250" s="2" t="s">
        <v>96</v>
      </c>
      <c r="F250" s="39">
        <v>131</v>
      </c>
      <c r="G250" s="39"/>
      <c r="H250" s="39"/>
      <c r="I250" s="39"/>
      <c r="J250" s="39">
        <v>38</v>
      </c>
      <c r="K250" s="39">
        <v>15</v>
      </c>
      <c r="L250" s="39"/>
      <c r="M250" s="39">
        <v>53</v>
      </c>
      <c r="N250" s="39"/>
      <c r="O250" s="39"/>
      <c r="P250" s="39"/>
      <c r="Q250" s="39">
        <v>29</v>
      </c>
      <c r="R250" s="39">
        <v>92</v>
      </c>
      <c r="S250" s="39"/>
      <c r="T250" s="39">
        <v>121</v>
      </c>
      <c r="U250" s="39"/>
      <c r="V250" s="39"/>
      <c r="W250" s="39"/>
      <c r="X250" s="39">
        <v>63</v>
      </c>
      <c r="Y250" s="39"/>
      <c r="Z250" s="39"/>
      <c r="AA250" s="39"/>
      <c r="AB250" s="39">
        <v>0</v>
      </c>
      <c r="AC250" s="39"/>
      <c r="AD250" s="39">
        <v>0</v>
      </c>
      <c r="AE250" s="39"/>
      <c r="AF250" s="39"/>
      <c r="AG250" s="39"/>
    </row>
    <row r="251" spans="1:33" ht="19.5" customHeight="1" x14ac:dyDescent="0.2">
      <c r="D251" s="47" t="s">
        <v>135</v>
      </c>
      <c r="F251" s="48">
        <v>97</v>
      </c>
      <c r="G251" s="49"/>
      <c r="H251" s="49"/>
      <c r="I251" s="49"/>
      <c r="J251" s="48">
        <v>29</v>
      </c>
      <c r="K251" s="48">
        <v>7</v>
      </c>
      <c r="L251" s="49"/>
      <c r="M251" s="48">
        <v>36</v>
      </c>
      <c r="N251" s="49"/>
      <c r="O251" s="49"/>
      <c r="P251" s="49"/>
      <c r="Q251" s="48">
        <v>39</v>
      </c>
      <c r="R251" s="48">
        <v>66</v>
      </c>
      <c r="S251" s="49"/>
      <c r="T251" s="48">
        <v>105</v>
      </c>
      <c r="U251" s="49"/>
      <c r="V251" s="49"/>
      <c r="W251" s="49"/>
      <c r="X251" s="48">
        <v>28</v>
      </c>
      <c r="Y251" s="49"/>
      <c r="Z251" s="49"/>
      <c r="AA251" s="49"/>
      <c r="AB251" s="48">
        <v>0</v>
      </c>
      <c r="AC251" s="49"/>
      <c r="AD251" s="48">
        <v>0</v>
      </c>
      <c r="AE251" s="39"/>
      <c r="AF251" s="39"/>
      <c r="AG251" s="39"/>
    </row>
    <row r="252" spans="1:33" ht="20.100000000000001" customHeight="1" x14ac:dyDescent="0.2">
      <c r="D252" s="2" t="s">
        <v>98</v>
      </c>
      <c r="F252" s="39">
        <v>56</v>
      </c>
      <c r="G252" s="39"/>
      <c r="H252" s="39"/>
      <c r="I252" s="39"/>
      <c r="J252" s="39">
        <v>63</v>
      </c>
      <c r="K252" s="39">
        <v>16</v>
      </c>
      <c r="L252" s="39"/>
      <c r="M252" s="39">
        <v>79</v>
      </c>
      <c r="N252" s="39"/>
      <c r="O252" s="39"/>
      <c r="P252" s="39"/>
      <c r="Q252" s="39">
        <v>58</v>
      </c>
      <c r="R252" s="39">
        <v>42</v>
      </c>
      <c r="S252" s="39"/>
      <c r="T252" s="39">
        <v>100</v>
      </c>
      <c r="U252" s="39"/>
      <c r="V252" s="39"/>
      <c r="W252" s="39"/>
      <c r="X252" s="39">
        <v>35</v>
      </c>
      <c r="Y252" s="39"/>
      <c r="Z252" s="39"/>
      <c r="AA252" s="39"/>
      <c r="AB252" s="39">
        <v>0</v>
      </c>
      <c r="AC252" s="39"/>
      <c r="AD252" s="39">
        <v>0</v>
      </c>
      <c r="AE252" s="39"/>
      <c r="AF252" s="39"/>
      <c r="AG252" s="39"/>
    </row>
    <row r="253" spans="1:33" ht="19.5" customHeight="1" x14ac:dyDescent="0.2">
      <c r="D253" s="47" t="s">
        <v>136</v>
      </c>
      <c r="F253" s="48">
        <v>46</v>
      </c>
      <c r="G253" s="49"/>
      <c r="H253" s="49"/>
      <c r="I253" s="49"/>
      <c r="J253" s="48">
        <v>20</v>
      </c>
      <c r="K253" s="48">
        <v>8</v>
      </c>
      <c r="L253" s="49"/>
      <c r="M253" s="48">
        <v>28</v>
      </c>
      <c r="N253" s="49"/>
      <c r="O253" s="49"/>
      <c r="P253" s="49"/>
      <c r="Q253" s="48">
        <v>21</v>
      </c>
      <c r="R253" s="48">
        <v>30</v>
      </c>
      <c r="S253" s="49"/>
      <c r="T253" s="48">
        <v>51</v>
      </c>
      <c r="U253" s="49"/>
      <c r="V253" s="49"/>
      <c r="W253" s="49"/>
      <c r="X253" s="48">
        <v>23</v>
      </c>
      <c r="Y253" s="49"/>
      <c r="Z253" s="49"/>
      <c r="AA253" s="49"/>
      <c r="AB253" s="48">
        <v>0</v>
      </c>
      <c r="AC253" s="49"/>
      <c r="AD253" s="48">
        <v>0</v>
      </c>
      <c r="AE253" s="39"/>
      <c r="AF253" s="39"/>
      <c r="AG253" s="39"/>
    </row>
    <row r="254" spans="1:33" ht="20.100000000000001" customHeight="1" x14ac:dyDescent="0.2">
      <c r="D254" s="2" t="s">
        <v>100</v>
      </c>
      <c r="F254" s="39">
        <v>60</v>
      </c>
      <c r="G254" s="39"/>
      <c r="H254" s="39"/>
      <c r="I254" s="39"/>
      <c r="J254" s="39">
        <v>20</v>
      </c>
      <c r="K254" s="39">
        <v>14</v>
      </c>
      <c r="L254" s="39"/>
      <c r="M254" s="39">
        <v>34</v>
      </c>
      <c r="N254" s="39"/>
      <c r="O254" s="39"/>
      <c r="P254" s="39"/>
      <c r="Q254" s="39">
        <v>19</v>
      </c>
      <c r="R254" s="39">
        <v>54</v>
      </c>
      <c r="S254" s="39"/>
      <c r="T254" s="39">
        <v>73</v>
      </c>
      <c r="U254" s="39"/>
      <c r="V254" s="39"/>
      <c r="W254" s="39"/>
      <c r="X254" s="39">
        <v>21</v>
      </c>
      <c r="Y254" s="39"/>
      <c r="Z254" s="39"/>
      <c r="AA254" s="39"/>
      <c r="AB254" s="39">
        <v>0</v>
      </c>
      <c r="AC254" s="39"/>
      <c r="AD254" s="39">
        <v>0</v>
      </c>
      <c r="AE254" s="39"/>
      <c r="AF254" s="39"/>
      <c r="AG254" s="39"/>
    </row>
    <row r="255" spans="1:33" ht="19.5" customHeight="1" x14ac:dyDescent="0.2">
      <c r="D255" s="47" t="s">
        <v>101</v>
      </c>
      <c r="F255" s="48">
        <v>51</v>
      </c>
      <c r="G255" s="49"/>
      <c r="H255" s="49"/>
      <c r="I255" s="49"/>
      <c r="J255" s="48">
        <v>9</v>
      </c>
      <c r="K255" s="48">
        <v>4</v>
      </c>
      <c r="L255" s="49"/>
      <c r="M255" s="48">
        <v>13</v>
      </c>
      <c r="N255" s="49"/>
      <c r="O255" s="49"/>
      <c r="P255" s="49"/>
      <c r="Q255" s="48">
        <v>14</v>
      </c>
      <c r="R255" s="48">
        <v>32</v>
      </c>
      <c r="S255" s="49"/>
      <c r="T255" s="48">
        <v>46</v>
      </c>
      <c r="U255" s="49"/>
      <c r="V255" s="49"/>
      <c r="W255" s="49"/>
      <c r="X255" s="48">
        <v>18</v>
      </c>
      <c r="Y255" s="49"/>
      <c r="Z255" s="49"/>
      <c r="AA255" s="49"/>
      <c r="AB255" s="48">
        <v>0</v>
      </c>
      <c r="AC255" s="49"/>
      <c r="AD255" s="48">
        <v>0</v>
      </c>
      <c r="AE255" s="39"/>
      <c r="AF255" s="39"/>
      <c r="AG255" s="39"/>
    </row>
    <row r="256" spans="1:33" ht="20.100000000000001" customHeight="1" x14ac:dyDescent="0.2">
      <c r="D256" s="2" t="s">
        <v>116</v>
      </c>
      <c r="F256" s="39">
        <v>188</v>
      </c>
      <c r="G256" s="39"/>
      <c r="H256" s="39"/>
      <c r="I256" s="39"/>
      <c r="J256" s="39">
        <v>16</v>
      </c>
      <c r="K256" s="39">
        <v>21</v>
      </c>
      <c r="L256" s="39"/>
      <c r="M256" s="39">
        <v>37</v>
      </c>
      <c r="N256" s="39"/>
      <c r="O256" s="39"/>
      <c r="P256" s="39"/>
      <c r="Q256" s="39">
        <v>44</v>
      </c>
      <c r="R256" s="39">
        <v>96</v>
      </c>
      <c r="S256" s="39"/>
      <c r="T256" s="39">
        <v>140</v>
      </c>
      <c r="U256" s="39"/>
      <c r="V256" s="39"/>
      <c r="W256" s="39"/>
      <c r="X256" s="39">
        <v>85</v>
      </c>
      <c r="Y256" s="39"/>
      <c r="Z256" s="39"/>
      <c r="AA256" s="39"/>
      <c r="AB256" s="39">
        <v>0</v>
      </c>
      <c r="AC256" s="39"/>
      <c r="AD256" s="39">
        <v>0</v>
      </c>
      <c r="AE256" s="39"/>
      <c r="AF256" s="39"/>
      <c r="AG256" s="39"/>
    </row>
    <row r="257" spans="1:33" ht="19.5" customHeight="1" x14ac:dyDescent="0.2">
      <c r="D257" s="47" t="s">
        <v>103</v>
      </c>
      <c r="F257" s="48">
        <v>99</v>
      </c>
      <c r="G257" s="49"/>
      <c r="H257" s="49"/>
      <c r="I257" s="49"/>
      <c r="J257" s="48">
        <v>14</v>
      </c>
      <c r="K257" s="48">
        <v>24</v>
      </c>
      <c r="L257" s="49"/>
      <c r="M257" s="48">
        <v>38</v>
      </c>
      <c r="N257" s="49"/>
      <c r="O257" s="49"/>
      <c r="P257" s="49"/>
      <c r="Q257" s="48">
        <v>26</v>
      </c>
      <c r="R257" s="48">
        <v>57</v>
      </c>
      <c r="S257" s="49"/>
      <c r="T257" s="48">
        <v>83</v>
      </c>
      <c r="U257" s="49"/>
      <c r="V257" s="49"/>
      <c r="W257" s="49"/>
      <c r="X257" s="48">
        <v>54</v>
      </c>
      <c r="Y257" s="49"/>
      <c r="Z257" s="49"/>
      <c r="AA257" s="49"/>
      <c r="AB257" s="48">
        <v>0</v>
      </c>
      <c r="AC257" s="49"/>
      <c r="AD257" s="48">
        <v>0</v>
      </c>
      <c r="AE257" s="39"/>
      <c r="AF257" s="39"/>
      <c r="AG257" s="39"/>
    </row>
    <row r="258" spans="1:33" ht="20.100000000000001" customHeight="1" x14ac:dyDescent="0.2">
      <c r="D258" s="2" t="s">
        <v>104</v>
      </c>
      <c r="F258" s="39">
        <v>73</v>
      </c>
      <c r="G258" s="39"/>
      <c r="H258" s="39"/>
      <c r="I258" s="39"/>
      <c r="J258" s="39">
        <v>13</v>
      </c>
      <c r="K258" s="39">
        <v>10</v>
      </c>
      <c r="L258" s="39"/>
      <c r="M258" s="39">
        <v>23</v>
      </c>
      <c r="N258" s="39"/>
      <c r="O258" s="39"/>
      <c r="P258" s="39"/>
      <c r="Q258" s="39">
        <v>19</v>
      </c>
      <c r="R258" s="39">
        <v>43</v>
      </c>
      <c r="S258" s="39"/>
      <c r="T258" s="39">
        <v>62</v>
      </c>
      <c r="U258" s="39"/>
      <c r="V258" s="39"/>
      <c r="W258" s="39"/>
      <c r="X258" s="39">
        <v>34</v>
      </c>
      <c r="Y258" s="39"/>
      <c r="Z258" s="39"/>
      <c r="AA258" s="39"/>
      <c r="AB258" s="39">
        <v>0</v>
      </c>
      <c r="AC258" s="39"/>
      <c r="AD258" s="39">
        <v>0</v>
      </c>
      <c r="AE258" s="39"/>
      <c r="AF258" s="39"/>
      <c r="AG258" s="39"/>
    </row>
    <row r="259" spans="1:33" ht="19.5" customHeight="1" x14ac:dyDescent="0.2">
      <c r="D259" s="47" t="s">
        <v>117</v>
      </c>
      <c r="F259" s="48">
        <v>61</v>
      </c>
      <c r="G259" s="49"/>
      <c r="H259" s="49"/>
      <c r="I259" s="49"/>
      <c r="J259" s="48">
        <v>35</v>
      </c>
      <c r="K259" s="48">
        <v>7</v>
      </c>
      <c r="L259" s="49"/>
      <c r="M259" s="48">
        <v>42</v>
      </c>
      <c r="N259" s="49"/>
      <c r="O259" s="49"/>
      <c r="P259" s="49"/>
      <c r="Q259" s="48">
        <v>37</v>
      </c>
      <c r="R259" s="48">
        <v>35</v>
      </c>
      <c r="S259" s="49"/>
      <c r="T259" s="48">
        <v>72</v>
      </c>
      <c r="U259" s="49"/>
      <c r="V259" s="49"/>
      <c r="W259" s="49"/>
      <c r="X259" s="48">
        <v>31</v>
      </c>
      <c r="Y259" s="49"/>
      <c r="Z259" s="49"/>
      <c r="AA259" s="49"/>
      <c r="AB259" s="48">
        <v>0</v>
      </c>
      <c r="AC259" s="49"/>
      <c r="AD259" s="48">
        <v>0</v>
      </c>
      <c r="AE259" s="39"/>
      <c r="AF259" s="39"/>
      <c r="AG259" s="39"/>
    </row>
    <row r="260" spans="1:33" ht="20.100000000000001" customHeight="1" x14ac:dyDescent="0.2">
      <c r="D260" s="2" t="s">
        <v>156</v>
      </c>
      <c r="F260" s="39">
        <v>28</v>
      </c>
      <c r="G260" s="39"/>
      <c r="H260" s="39"/>
      <c r="I260" s="39"/>
      <c r="J260" s="39">
        <v>29</v>
      </c>
      <c r="K260" s="39">
        <v>7</v>
      </c>
      <c r="L260" s="39"/>
      <c r="M260" s="39">
        <v>36</v>
      </c>
      <c r="N260" s="39"/>
      <c r="O260" s="39"/>
      <c r="P260" s="39"/>
      <c r="Q260" s="39">
        <v>26</v>
      </c>
      <c r="R260" s="39">
        <v>25</v>
      </c>
      <c r="S260" s="39"/>
      <c r="T260" s="39">
        <v>51</v>
      </c>
      <c r="U260" s="39"/>
      <c r="V260" s="39"/>
      <c r="W260" s="39"/>
      <c r="X260" s="39">
        <v>13</v>
      </c>
      <c r="Y260" s="39"/>
      <c r="Z260" s="39"/>
      <c r="AA260" s="39"/>
      <c r="AB260" s="39">
        <v>0</v>
      </c>
      <c r="AC260" s="39"/>
      <c r="AD260" s="39">
        <v>0</v>
      </c>
      <c r="AE260" s="39"/>
      <c r="AF260" s="39"/>
      <c r="AG260" s="39"/>
    </row>
    <row r="261" spans="1:33" ht="19.5" customHeight="1" x14ac:dyDescent="0.2">
      <c r="D261" s="47" t="s">
        <v>185</v>
      </c>
      <c r="F261" s="48">
        <v>39</v>
      </c>
      <c r="G261" s="49"/>
      <c r="H261" s="49"/>
      <c r="I261" s="49"/>
      <c r="J261" s="48">
        <v>26</v>
      </c>
      <c r="K261" s="48">
        <v>7</v>
      </c>
      <c r="L261" s="49"/>
      <c r="M261" s="48">
        <v>33</v>
      </c>
      <c r="N261" s="49"/>
      <c r="O261" s="49"/>
      <c r="P261" s="49"/>
      <c r="Q261" s="48">
        <v>24</v>
      </c>
      <c r="R261" s="48">
        <v>35</v>
      </c>
      <c r="S261" s="49"/>
      <c r="T261" s="48">
        <v>59</v>
      </c>
      <c r="U261" s="49"/>
      <c r="V261" s="49"/>
      <c r="W261" s="49"/>
      <c r="X261" s="48">
        <v>13</v>
      </c>
      <c r="Y261" s="49"/>
      <c r="Z261" s="49"/>
      <c r="AA261" s="49"/>
      <c r="AB261" s="48">
        <v>0</v>
      </c>
      <c r="AC261" s="49"/>
      <c r="AD261" s="48">
        <v>0</v>
      </c>
      <c r="AE261" s="39"/>
      <c r="AF261" s="39"/>
      <c r="AG261" s="39"/>
    </row>
    <row r="262" spans="1:33" ht="20.100000000000001" customHeight="1" x14ac:dyDescent="0.2"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</row>
    <row r="263" spans="1:33" s="1" customFormat="1" ht="20.100000000000001" customHeight="1" x14ac:dyDescent="0.25">
      <c r="A263" s="3"/>
      <c r="B263" s="6"/>
      <c r="C263" s="51" t="s">
        <v>159</v>
      </c>
      <c r="D263" s="52"/>
      <c r="E263" s="5"/>
      <c r="F263" s="53">
        <v>929</v>
      </c>
      <c r="G263" s="54"/>
      <c r="H263" s="54"/>
      <c r="I263" s="54"/>
      <c r="J263" s="53">
        <v>312</v>
      </c>
      <c r="K263" s="53">
        <v>140</v>
      </c>
      <c r="L263" s="54"/>
      <c r="M263" s="53">
        <v>452</v>
      </c>
      <c r="N263" s="54"/>
      <c r="O263" s="54"/>
      <c r="P263" s="54"/>
      <c r="Q263" s="53">
        <v>356</v>
      </c>
      <c r="R263" s="53">
        <v>607</v>
      </c>
      <c r="S263" s="54"/>
      <c r="T263" s="53">
        <v>963</v>
      </c>
      <c r="U263" s="54"/>
      <c r="V263" s="54"/>
      <c r="W263" s="54"/>
      <c r="X263" s="53">
        <v>418</v>
      </c>
      <c r="Y263" s="54"/>
      <c r="Z263" s="54"/>
      <c r="AA263" s="54"/>
      <c r="AB263" s="53">
        <v>0</v>
      </c>
      <c r="AC263" s="54"/>
      <c r="AD263" s="53">
        <v>0</v>
      </c>
      <c r="AE263" s="39"/>
      <c r="AF263" s="39"/>
      <c r="AG263" s="39"/>
    </row>
    <row r="264" spans="1:33" s="1" customFormat="1" ht="20.100000000000001" customHeight="1" x14ac:dyDescent="0.2">
      <c r="A264" s="3"/>
      <c r="B264" s="6"/>
      <c r="C264" s="3"/>
      <c r="D264" s="3"/>
      <c r="E264" s="5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39"/>
      <c r="AF264" s="39"/>
      <c r="AG264" s="39"/>
    </row>
    <row r="265" spans="1:33" s="1" customFormat="1" ht="20.100000000000001" customHeight="1" x14ac:dyDescent="0.25">
      <c r="A265" s="3"/>
      <c r="B265" s="57" t="s">
        <v>186</v>
      </c>
      <c r="C265" s="58"/>
      <c r="D265" s="58"/>
      <c r="E265" s="5"/>
      <c r="F265" s="59">
        <v>929</v>
      </c>
      <c r="G265" s="54"/>
      <c r="H265" s="54"/>
      <c r="I265" s="54"/>
      <c r="J265" s="59">
        <v>312</v>
      </c>
      <c r="K265" s="59">
        <v>140</v>
      </c>
      <c r="L265" s="54"/>
      <c r="M265" s="59">
        <v>452</v>
      </c>
      <c r="N265" s="54"/>
      <c r="O265" s="54"/>
      <c r="P265" s="54"/>
      <c r="Q265" s="59">
        <v>356</v>
      </c>
      <c r="R265" s="59">
        <v>607</v>
      </c>
      <c r="S265" s="54"/>
      <c r="T265" s="59">
        <v>963</v>
      </c>
      <c r="U265" s="54"/>
      <c r="V265" s="54"/>
      <c r="W265" s="54"/>
      <c r="X265" s="59">
        <v>418</v>
      </c>
      <c r="Y265" s="54"/>
      <c r="Z265" s="54"/>
      <c r="AA265" s="54"/>
      <c r="AB265" s="59">
        <v>0</v>
      </c>
      <c r="AC265" s="54"/>
      <c r="AD265" s="59">
        <v>0</v>
      </c>
      <c r="AE265" s="39"/>
      <c r="AF265" s="39"/>
      <c r="AG265" s="39"/>
    </row>
    <row r="266" spans="1:33" ht="20.100000000000001" customHeight="1" x14ac:dyDescent="0.2"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</row>
    <row r="267" spans="1:33" ht="20.100000000000001" customHeight="1" x14ac:dyDescent="0.2">
      <c r="B267" s="6" t="s">
        <v>187</v>
      </c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</row>
    <row r="268" spans="1:33" ht="20.100000000000001" customHeight="1" x14ac:dyDescent="0.2">
      <c r="C268" s="3" t="s">
        <v>95</v>
      </c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</row>
    <row r="269" spans="1:33" ht="20.100000000000001" customHeight="1" x14ac:dyDescent="0.2">
      <c r="D269" s="2" t="s">
        <v>96</v>
      </c>
      <c r="F269" s="39">
        <v>0</v>
      </c>
      <c r="G269" s="39"/>
      <c r="H269" s="39"/>
      <c r="I269" s="39"/>
      <c r="J269" s="39">
        <v>0</v>
      </c>
      <c r="K269" s="39">
        <v>0</v>
      </c>
      <c r="L269" s="39"/>
      <c r="M269" s="39">
        <v>0</v>
      </c>
      <c r="N269" s="39"/>
      <c r="O269" s="39"/>
      <c r="P269" s="39"/>
      <c r="Q269" s="39">
        <v>0</v>
      </c>
      <c r="R269" s="39">
        <v>0</v>
      </c>
      <c r="S269" s="39"/>
      <c r="T269" s="39">
        <v>0</v>
      </c>
      <c r="U269" s="39"/>
      <c r="V269" s="39"/>
      <c r="W269" s="39"/>
      <c r="X269" s="39">
        <v>0</v>
      </c>
      <c r="Y269" s="39"/>
      <c r="Z269" s="39"/>
      <c r="AA269" s="39"/>
      <c r="AB269" s="39">
        <v>0</v>
      </c>
      <c r="AC269" s="39"/>
      <c r="AD269" s="39">
        <v>0</v>
      </c>
      <c r="AE269" s="39"/>
      <c r="AF269" s="39"/>
      <c r="AG269" s="39"/>
    </row>
    <row r="270" spans="1:33" ht="19.5" customHeight="1" x14ac:dyDescent="0.2">
      <c r="D270" s="47" t="s">
        <v>97</v>
      </c>
      <c r="F270" s="48">
        <v>0</v>
      </c>
      <c r="G270" s="49"/>
      <c r="H270" s="49"/>
      <c r="I270" s="49"/>
      <c r="J270" s="48">
        <v>0</v>
      </c>
      <c r="K270" s="48">
        <v>0</v>
      </c>
      <c r="L270" s="49"/>
      <c r="M270" s="48">
        <v>0</v>
      </c>
      <c r="N270" s="49"/>
      <c r="O270" s="49"/>
      <c r="P270" s="49"/>
      <c r="Q270" s="48">
        <v>0</v>
      </c>
      <c r="R270" s="48">
        <v>0</v>
      </c>
      <c r="S270" s="49"/>
      <c r="T270" s="48">
        <v>0</v>
      </c>
      <c r="U270" s="49"/>
      <c r="V270" s="49"/>
      <c r="W270" s="49"/>
      <c r="X270" s="48">
        <v>0</v>
      </c>
      <c r="Y270" s="49"/>
      <c r="Z270" s="49"/>
      <c r="AA270" s="49"/>
      <c r="AB270" s="48">
        <v>0</v>
      </c>
      <c r="AC270" s="49"/>
      <c r="AD270" s="48">
        <v>0</v>
      </c>
      <c r="AE270" s="39"/>
      <c r="AF270" s="39"/>
      <c r="AG270" s="39"/>
    </row>
    <row r="271" spans="1:33" ht="20.100000000000001" customHeight="1" x14ac:dyDescent="0.2">
      <c r="D271" s="2" t="s">
        <v>113</v>
      </c>
      <c r="F271" s="39">
        <v>0</v>
      </c>
      <c r="G271" s="39"/>
      <c r="H271" s="39"/>
      <c r="I271" s="39"/>
      <c r="J271" s="39">
        <v>0</v>
      </c>
      <c r="K271" s="39">
        <v>0</v>
      </c>
      <c r="L271" s="39"/>
      <c r="M271" s="39">
        <v>0</v>
      </c>
      <c r="N271" s="39"/>
      <c r="O271" s="39"/>
      <c r="P271" s="39"/>
      <c r="Q271" s="39">
        <v>0</v>
      </c>
      <c r="R271" s="39">
        <v>0</v>
      </c>
      <c r="S271" s="39"/>
      <c r="T271" s="39">
        <v>0</v>
      </c>
      <c r="U271" s="39"/>
      <c r="V271" s="39"/>
      <c r="W271" s="39"/>
      <c r="X271" s="39">
        <v>0</v>
      </c>
      <c r="Y271" s="39"/>
      <c r="Z271" s="39"/>
      <c r="AA271" s="39"/>
      <c r="AB271" s="39">
        <v>0</v>
      </c>
      <c r="AC271" s="39"/>
      <c r="AD271" s="39">
        <v>0</v>
      </c>
      <c r="AE271" s="39"/>
      <c r="AF271" s="39"/>
      <c r="AG271" s="39"/>
    </row>
    <row r="272" spans="1:33" ht="19.5" customHeight="1" x14ac:dyDescent="0.2">
      <c r="D272" s="47" t="s">
        <v>99</v>
      </c>
      <c r="F272" s="48">
        <v>0</v>
      </c>
      <c r="G272" s="49"/>
      <c r="H272" s="49"/>
      <c r="I272" s="49"/>
      <c r="J272" s="48">
        <v>0</v>
      </c>
      <c r="K272" s="48">
        <v>0</v>
      </c>
      <c r="L272" s="49"/>
      <c r="M272" s="48">
        <v>0</v>
      </c>
      <c r="N272" s="49"/>
      <c r="O272" s="49"/>
      <c r="P272" s="49"/>
      <c r="Q272" s="48">
        <v>0</v>
      </c>
      <c r="R272" s="48">
        <v>0</v>
      </c>
      <c r="S272" s="49"/>
      <c r="T272" s="48">
        <v>0</v>
      </c>
      <c r="U272" s="49"/>
      <c r="V272" s="49"/>
      <c r="W272" s="49"/>
      <c r="X272" s="48">
        <v>0</v>
      </c>
      <c r="Y272" s="49"/>
      <c r="Z272" s="49"/>
      <c r="AA272" s="49"/>
      <c r="AB272" s="48">
        <v>0</v>
      </c>
      <c r="AC272" s="49"/>
      <c r="AD272" s="48">
        <v>0</v>
      </c>
      <c r="AE272" s="39"/>
      <c r="AF272" s="39"/>
      <c r="AG272" s="39"/>
    </row>
    <row r="273" spans="1:33" ht="20.100000000000001" customHeight="1" x14ac:dyDescent="0.2">
      <c r="D273" s="2" t="s">
        <v>100</v>
      </c>
      <c r="F273" s="39">
        <v>0</v>
      </c>
      <c r="G273" s="39"/>
      <c r="H273" s="39"/>
      <c r="I273" s="39"/>
      <c r="J273" s="39">
        <v>0</v>
      </c>
      <c r="K273" s="39">
        <v>0</v>
      </c>
      <c r="L273" s="39"/>
      <c r="M273" s="39">
        <v>0</v>
      </c>
      <c r="N273" s="39"/>
      <c r="O273" s="39"/>
      <c r="P273" s="39"/>
      <c r="Q273" s="39">
        <v>0</v>
      </c>
      <c r="R273" s="39">
        <v>0</v>
      </c>
      <c r="S273" s="39"/>
      <c r="T273" s="39">
        <v>0</v>
      </c>
      <c r="U273" s="39"/>
      <c r="V273" s="39"/>
      <c r="W273" s="39"/>
      <c r="X273" s="39">
        <v>0</v>
      </c>
      <c r="Y273" s="39"/>
      <c r="Z273" s="39"/>
      <c r="AA273" s="39"/>
      <c r="AB273" s="39">
        <v>0</v>
      </c>
      <c r="AC273" s="39"/>
      <c r="AD273" s="39">
        <v>0</v>
      </c>
      <c r="AE273" s="39"/>
      <c r="AF273" s="39"/>
      <c r="AG273" s="39"/>
    </row>
    <row r="274" spans="1:33" ht="20.100000000000001" customHeight="1" x14ac:dyDescent="0.2"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</row>
    <row r="275" spans="1:33" s="1" customFormat="1" ht="20.100000000000001" customHeight="1" x14ac:dyDescent="0.25">
      <c r="A275" s="3"/>
      <c r="B275" s="6"/>
      <c r="C275" s="51" t="s">
        <v>112</v>
      </c>
      <c r="D275" s="52"/>
      <c r="E275" s="5"/>
      <c r="F275" s="53">
        <v>0</v>
      </c>
      <c r="G275" s="54"/>
      <c r="H275" s="54"/>
      <c r="I275" s="54"/>
      <c r="J275" s="53">
        <v>0</v>
      </c>
      <c r="K275" s="53">
        <v>0</v>
      </c>
      <c r="L275" s="54"/>
      <c r="M275" s="53">
        <v>0</v>
      </c>
      <c r="N275" s="54"/>
      <c r="O275" s="54"/>
      <c r="P275" s="54"/>
      <c r="Q275" s="53">
        <v>0</v>
      </c>
      <c r="R275" s="53">
        <v>0</v>
      </c>
      <c r="S275" s="54"/>
      <c r="T275" s="53">
        <v>0</v>
      </c>
      <c r="U275" s="54"/>
      <c r="V275" s="54"/>
      <c r="W275" s="54"/>
      <c r="X275" s="53">
        <v>0</v>
      </c>
      <c r="Y275" s="54"/>
      <c r="Z275" s="54"/>
      <c r="AA275" s="54"/>
      <c r="AB275" s="53">
        <v>0</v>
      </c>
      <c r="AC275" s="54"/>
      <c r="AD275" s="53">
        <v>0</v>
      </c>
      <c r="AE275" s="39"/>
      <c r="AF275" s="39"/>
      <c r="AG275" s="39"/>
    </row>
    <row r="276" spans="1:33" ht="20.100000000000001" customHeight="1" x14ac:dyDescent="0.2"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</row>
    <row r="277" spans="1:33" ht="20.100000000000001" customHeight="1" x14ac:dyDescent="0.2">
      <c r="C277" s="3" t="s">
        <v>188</v>
      </c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</row>
    <row r="278" spans="1:33" ht="20.100000000000001" customHeight="1" x14ac:dyDescent="0.2">
      <c r="D278" s="2" t="s">
        <v>122</v>
      </c>
      <c r="F278" s="39">
        <v>4</v>
      </c>
      <c r="G278" s="39"/>
      <c r="H278" s="39"/>
      <c r="I278" s="39"/>
      <c r="J278" s="39">
        <v>0</v>
      </c>
      <c r="K278" s="39">
        <v>0</v>
      </c>
      <c r="L278" s="39"/>
      <c r="M278" s="39">
        <v>0</v>
      </c>
      <c r="N278" s="39"/>
      <c r="O278" s="39"/>
      <c r="P278" s="39"/>
      <c r="Q278" s="39">
        <v>1</v>
      </c>
      <c r="R278" s="39">
        <v>1</v>
      </c>
      <c r="S278" s="39"/>
      <c r="T278" s="39">
        <v>2</v>
      </c>
      <c r="U278" s="39"/>
      <c r="V278" s="39"/>
      <c r="W278" s="39"/>
      <c r="X278" s="39">
        <v>2</v>
      </c>
      <c r="Y278" s="39"/>
      <c r="Z278" s="39"/>
      <c r="AA278" s="39"/>
      <c r="AB278" s="39">
        <v>0</v>
      </c>
      <c r="AC278" s="39"/>
      <c r="AD278" s="39">
        <v>0</v>
      </c>
      <c r="AE278" s="39"/>
      <c r="AF278" s="39"/>
      <c r="AG278" s="39"/>
    </row>
    <row r="279" spans="1:33" ht="19.5" customHeight="1" x14ac:dyDescent="0.2">
      <c r="D279" s="47" t="s">
        <v>97</v>
      </c>
      <c r="F279" s="48">
        <v>0</v>
      </c>
      <c r="G279" s="49"/>
      <c r="H279" s="49"/>
      <c r="I279" s="49"/>
      <c r="J279" s="48">
        <v>0</v>
      </c>
      <c r="K279" s="48">
        <v>0</v>
      </c>
      <c r="L279" s="49"/>
      <c r="M279" s="48">
        <v>0</v>
      </c>
      <c r="N279" s="49"/>
      <c r="O279" s="49"/>
      <c r="P279" s="49"/>
      <c r="Q279" s="48">
        <v>0</v>
      </c>
      <c r="R279" s="48">
        <v>0</v>
      </c>
      <c r="S279" s="49"/>
      <c r="T279" s="48">
        <v>0</v>
      </c>
      <c r="U279" s="49"/>
      <c r="V279" s="49"/>
      <c r="W279" s="49"/>
      <c r="X279" s="48">
        <v>0</v>
      </c>
      <c r="Y279" s="49"/>
      <c r="Z279" s="49"/>
      <c r="AA279" s="49"/>
      <c r="AB279" s="48">
        <v>0</v>
      </c>
      <c r="AC279" s="49"/>
      <c r="AD279" s="48">
        <v>0</v>
      </c>
      <c r="AE279" s="39"/>
      <c r="AF279" s="39"/>
      <c r="AG279" s="39"/>
    </row>
    <row r="280" spans="1:33" ht="20.100000000000001" customHeight="1" x14ac:dyDescent="0.2">
      <c r="D280" s="2" t="s">
        <v>113</v>
      </c>
      <c r="F280" s="39">
        <v>0</v>
      </c>
      <c r="G280" s="39"/>
      <c r="H280" s="39"/>
      <c r="I280" s="39"/>
      <c r="J280" s="39">
        <v>0</v>
      </c>
      <c r="K280" s="39">
        <v>0</v>
      </c>
      <c r="L280" s="39"/>
      <c r="M280" s="39">
        <v>0</v>
      </c>
      <c r="N280" s="39"/>
      <c r="O280" s="39"/>
      <c r="P280" s="39"/>
      <c r="Q280" s="39">
        <v>0</v>
      </c>
      <c r="R280" s="39">
        <v>0</v>
      </c>
      <c r="S280" s="39"/>
      <c r="T280" s="39">
        <v>0</v>
      </c>
      <c r="U280" s="39"/>
      <c r="V280" s="39"/>
      <c r="W280" s="39"/>
      <c r="X280" s="39">
        <v>0</v>
      </c>
      <c r="Y280" s="39"/>
      <c r="Z280" s="39"/>
      <c r="AA280" s="39"/>
      <c r="AB280" s="39">
        <v>0</v>
      </c>
      <c r="AC280" s="39"/>
      <c r="AD280" s="39">
        <v>0</v>
      </c>
      <c r="AE280" s="39"/>
      <c r="AF280" s="39"/>
      <c r="AG280" s="39"/>
    </row>
    <row r="281" spans="1:33" ht="19.5" customHeight="1" x14ac:dyDescent="0.2">
      <c r="D281" s="47" t="s">
        <v>99</v>
      </c>
      <c r="F281" s="48">
        <v>1</v>
      </c>
      <c r="G281" s="49"/>
      <c r="H281" s="49"/>
      <c r="I281" s="49"/>
      <c r="J281" s="48">
        <v>0</v>
      </c>
      <c r="K281" s="48">
        <v>1</v>
      </c>
      <c r="L281" s="49"/>
      <c r="M281" s="48">
        <v>1</v>
      </c>
      <c r="N281" s="49"/>
      <c r="O281" s="49"/>
      <c r="P281" s="49"/>
      <c r="Q281" s="48">
        <v>0</v>
      </c>
      <c r="R281" s="48">
        <v>1</v>
      </c>
      <c r="S281" s="49"/>
      <c r="T281" s="48">
        <v>1</v>
      </c>
      <c r="U281" s="49"/>
      <c r="V281" s="49"/>
      <c r="W281" s="49"/>
      <c r="X281" s="48">
        <v>1</v>
      </c>
      <c r="Y281" s="49"/>
      <c r="Z281" s="49"/>
      <c r="AA281" s="49"/>
      <c r="AB281" s="48">
        <v>0</v>
      </c>
      <c r="AC281" s="49"/>
      <c r="AD281" s="48">
        <v>0</v>
      </c>
      <c r="AE281" s="39"/>
      <c r="AF281" s="39"/>
      <c r="AG281" s="39"/>
    </row>
    <row r="282" spans="1:33" ht="20.100000000000001" customHeight="1" x14ac:dyDescent="0.2">
      <c r="D282" s="2" t="s">
        <v>114</v>
      </c>
      <c r="F282" s="39">
        <v>0</v>
      </c>
      <c r="G282" s="39"/>
      <c r="H282" s="39"/>
      <c r="I282" s="39"/>
      <c r="J282" s="39">
        <v>0</v>
      </c>
      <c r="K282" s="39">
        <v>0</v>
      </c>
      <c r="L282" s="39"/>
      <c r="M282" s="39">
        <v>0</v>
      </c>
      <c r="N282" s="39"/>
      <c r="O282" s="39"/>
      <c r="P282" s="39"/>
      <c r="Q282" s="39">
        <v>0</v>
      </c>
      <c r="R282" s="39">
        <v>0</v>
      </c>
      <c r="S282" s="39"/>
      <c r="T282" s="39">
        <v>0</v>
      </c>
      <c r="U282" s="39"/>
      <c r="V282" s="39"/>
      <c r="W282" s="39"/>
      <c r="X282" s="39">
        <v>0</v>
      </c>
      <c r="Y282" s="39"/>
      <c r="Z282" s="39"/>
      <c r="AA282" s="39"/>
      <c r="AB282" s="39">
        <v>0</v>
      </c>
      <c r="AC282" s="39"/>
      <c r="AD282" s="39">
        <v>0</v>
      </c>
      <c r="AE282" s="39"/>
      <c r="AF282" s="39"/>
      <c r="AG282" s="39"/>
    </row>
    <row r="283" spans="1:33" ht="19.5" customHeight="1" x14ac:dyDescent="0.2">
      <c r="D283" s="47" t="s">
        <v>101</v>
      </c>
      <c r="F283" s="48">
        <v>0</v>
      </c>
      <c r="G283" s="49"/>
      <c r="H283" s="49"/>
      <c r="I283" s="49"/>
      <c r="J283" s="48">
        <v>0</v>
      </c>
      <c r="K283" s="48">
        <v>0</v>
      </c>
      <c r="L283" s="49"/>
      <c r="M283" s="48">
        <v>0</v>
      </c>
      <c r="N283" s="49"/>
      <c r="O283" s="49"/>
      <c r="P283" s="49"/>
      <c r="Q283" s="48">
        <v>0</v>
      </c>
      <c r="R283" s="48">
        <v>0</v>
      </c>
      <c r="S283" s="49"/>
      <c r="T283" s="48">
        <v>0</v>
      </c>
      <c r="U283" s="49"/>
      <c r="V283" s="49"/>
      <c r="W283" s="49"/>
      <c r="X283" s="48">
        <v>0</v>
      </c>
      <c r="Y283" s="49"/>
      <c r="Z283" s="49"/>
      <c r="AA283" s="49"/>
      <c r="AB283" s="48">
        <v>0</v>
      </c>
      <c r="AC283" s="49"/>
      <c r="AD283" s="48">
        <v>0</v>
      </c>
      <c r="AE283" s="39"/>
      <c r="AF283" s="39"/>
      <c r="AG283" s="39"/>
    </row>
    <row r="284" spans="1:33" ht="20.100000000000001" customHeight="1" x14ac:dyDescent="0.2"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</row>
    <row r="285" spans="1:33" s="1" customFormat="1" ht="20.100000000000001" customHeight="1" x14ac:dyDescent="0.25">
      <c r="A285" s="3"/>
      <c r="B285" s="6"/>
      <c r="C285" s="51" t="s">
        <v>189</v>
      </c>
      <c r="D285" s="52"/>
      <c r="E285" s="5"/>
      <c r="F285" s="53">
        <v>5</v>
      </c>
      <c r="G285" s="54"/>
      <c r="H285" s="54"/>
      <c r="I285" s="54"/>
      <c r="J285" s="53">
        <v>0</v>
      </c>
      <c r="K285" s="53">
        <v>1</v>
      </c>
      <c r="L285" s="54"/>
      <c r="M285" s="53">
        <v>1</v>
      </c>
      <c r="N285" s="54"/>
      <c r="O285" s="54"/>
      <c r="P285" s="54"/>
      <c r="Q285" s="53">
        <v>1</v>
      </c>
      <c r="R285" s="53">
        <v>2</v>
      </c>
      <c r="S285" s="54"/>
      <c r="T285" s="53">
        <v>3</v>
      </c>
      <c r="U285" s="54"/>
      <c r="V285" s="54"/>
      <c r="W285" s="54"/>
      <c r="X285" s="53">
        <v>3</v>
      </c>
      <c r="Y285" s="54"/>
      <c r="Z285" s="54"/>
      <c r="AA285" s="54"/>
      <c r="AB285" s="53">
        <v>0</v>
      </c>
      <c r="AC285" s="54"/>
      <c r="AD285" s="53">
        <v>0</v>
      </c>
      <c r="AE285" s="39"/>
      <c r="AF285" s="39"/>
      <c r="AG285" s="39"/>
    </row>
    <row r="286" spans="1:33" ht="20.100000000000001" customHeight="1" x14ac:dyDescent="0.2"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</row>
    <row r="287" spans="1:33" ht="20.100000000000001" customHeight="1" x14ac:dyDescent="0.2">
      <c r="C287" s="3" t="s">
        <v>130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</row>
    <row r="288" spans="1:33" ht="20.100000000000001" customHeight="1" x14ac:dyDescent="0.2">
      <c r="D288" s="2" t="s">
        <v>122</v>
      </c>
      <c r="F288" s="39">
        <v>0</v>
      </c>
      <c r="G288" s="39"/>
      <c r="H288" s="39"/>
      <c r="I288" s="39"/>
      <c r="J288" s="39">
        <v>0</v>
      </c>
      <c r="K288" s="39">
        <v>0</v>
      </c>
      <c r="L288" s="39"/>
      <c r="M288" s="39">
        <v>0</v>
      </c>
      <c r="N288" s="39"/>
      <c r="O288" s="39"/>
      <c r="P288" s="39"/>
      <c r="Q288" s="39">
        <v>0</v>
      </c>
      <c r="R288" s="39">
        <v>0</v>
      </c>
      <c r="S288" s="39"/>
      <c r="T288" s="39">
        <v>0</v>
      </c>
      <c r="U288" s="39"/>
      <c r="V288" s="39"/>
      <c r="W288" s="39"/>
      <c r="X288" s="39">
        <v>0</v>
      </c>
      <c r="Y288" s="39"/>
      <c r="Z288" s="39"/>
      <c r="AA288" s="39"/>
      <c r="AB288" s="39">
        <v>0</v>
      </c>
      <c r="AC288" s="39"/>
      <c r="AD288" s="39">
        <v>0</v>
      </c>
      <c r="AE288" s="39"/>
      <c r="AF288" s="39"/>
      <c r="AG288" s="39"/>
    </row>
    <row r="289" spans="1:33" ht="20.100000000000001" customHeight="1" x14ac:dyDescent="0.2"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</row>
    <row r="290" spans="1:33" s="1" customFormat="1" ht="20.100000000000001" customHeight="1" x14ac:dyDescent="0.25">
      <c r="A290" s="3"/>
      <c r="B290" s="6"/>
      <c r="C290" s="51" t="s">
        <v>133</v>
      </c>
      <c r="D290" s="52"/>
      <c r="E290" s="5"/>
      <c r="F290" s="53">
        <v>0</v>
      </c>
      <c r="G290" s="54"/>
      <c r="H290" s="54"/>
      <c r="I290" s="54"/>
      <c r="J290" s="53">
        <v>0</v>
      </c>
      <c r="K290" s="53">
        <v>0</v>
      </c>
      <c r="L290" s="54"/>
      <c r="M290" s="53">
        <v>0</v>
      </c>
      <c r="N290" s="54"/>
      <c r="O290" s="54"/>
      <c r="P290" s="54"/>
      <c r="Q290" s="53">
        <v>0</v>
      </c>
      <c r="R290" s="53">
        <v>0</v>
      </c>
      <c r="S290" s="54"/>
      <c r="T290" s="53">
        <v>0</v>
      </c>
      <c r="U290" s="54"/>
      <c r="V290" s="54"/>
      <c r="W290" s="54"/>
      <c r="X290" s="53">
        <v>0</v>
      </c>
      <c r="Y290" s="54"/>
      <c r="Z290" s="54"/>
      <c r="AA290" s="54"/>
      <c r="AB290" s="53">
        <v>0</v>
      </c>
      <c r="AC290" s="54"/>
      <c r="AD290" s="53">
        <v>0</v>
      </c>
      <c r="AE290" s="39"/>
      <c r="AF290" s="39"/>
      <c r="AG290" s="39"/>
    </row>
    <row r="291" spans="1:33" ht="20.100000000000001" customHeight="1" x14ac:dyDescent="0.2"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</row>
    <row r="292" spans="1:33" ht="20.100000000000001" customHeight="1" x14ac:dyDescent="0.2">
      <c r="C292" s="3" t="s">
        <v>0</v>
      </c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</row>
    <row r="293" spans="1:33" ht="20.100000000000001" customHeight="1" x14ac:dyDescent="0.2">
      <c r="D293" s="2" t="s">
        <v>96</v>
      </c>
      <c r="F293" s="39">
        <v>98</v>
      </c>
      <c r="G293" s="39"/>
      <c r="H293" s="39"/>
      <c r="I293" s="39"/>
      <c r="J293" s="39">
        <v>60</v>
      </c>
      <c r="K293" s="39">
        <v>11</v>
      </c>
      <c r="L293" s="39"/>
      <c r="M293" s="39">
        <v>71</v>
      </c>
      <c r="N293" s="39"/>
      <c r="O293" s="39"/>
      <c r="P293" s="39"/>
      <c r="Q293" s="39">
        <v>47</v>
      </c>
      <c r="R293" s="39">
        <v>39</v>
      </c>
      <c r="S293" s="39"/>
      <c r="T293" s="39">
        <v>86</v>
      </c>
      <c r="U293" s="39"/>
      <c r="V293" s="39"/>
      <c r="W293" s="39"/>
      <c r="X293" s="39">
        <v>83</v>
      </c>
      <c r="Y293" s="39"/>
      <c r="Z293" s="39"/>
      <c r="AA293" s="39"/>
      <c r="AB293" s="39">
        <v>0</v>
      </c>
      <c r="AC293" s="39"/>
      <c r="AD293" s="39">
        <v>0</v>
      </c>
      <c r="AE293" s="39"/>
      <c r="AF293" s="39"/>
      <c r="AG293" s="39"/>
    </row>
    <row r="294" spans="1:33" ht="19.5" customHeight="1" x14ac:dyDescent="0.2">
      <c r="D294" s="47" t="s">
        <v>97</v>
      </c>
      <c r="F294" s="48">
        <v>83</v>
      </c>
      <c r="G294" s="49"/>
      <c r="H294" s="49"/>
      <c r="I294" s="49"/>
      <c r="J294" s="48">
        <v>57</v>
      </c>
      <c r="K294" s="48">
        <v>15</v>
      </c>
      <c r="L294" s="49"/>
      <c r="M294" s="48">
        <v>72</v>
      </c>
      <c r="N294" s="49"/>
      <c r="O294" s="49"/>
      <c r="P294" s="49"/>
      <c r="Q294" s="48">
        <v>44</v>
      </c>
      <c r="R294" s="48">
        <v>55</v>
      </c>
      <c r="S294" s="49"/>
      <c r="T294" s="48">
        <v>99</v>
      </c>
      <c r="U294" s="49"/>
      <c r="V294" s="49"/>
      <c r="W294" s="49"/>
      <c r="X294" s="48">
        <v>56</v>
      </c>
      <c r="Y294" s="49"/>
      <c r="Z294" s="49"/>
      <c r="AA294" s="49"/>
      <c r="AB294" s="48">
        <v>0</v>
      </c>
      <c r="AC294" s="49"/>
      <c r="AD294" s="48">
        <v>0</v>
      </c>
      <c r="AE294" s="39"/>
      <c r="AF294" s="39"/>
      <c r="AG294" s="39"/>
    </row>
    <row r="295" spans="1:33" ht="20.100000000000001" customHeight="1" x14ac:dyDescent="0.2"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</row>
    <row r="296" spans="1:33" s="1" customFormat="1" ht="20.100000000000001" customHeight="1" x14ac:dyDescent="0.25">
      <c r="A296" s="3"/>
      <c r="B296" s="6"/>
      <c r="C296" s="51" t="s">
        <v>120</v>
      </c>
      <c r="D296" s="52"/>
      <c r="E296" s="5"/>
      <c r="F296" s="53">
        <v>181</v>
      </c>
      <c r="G296" s="54"/>
      <c r="H296" s="54"/>
      <c r="I296" s="54"/>
      <c r="J296" s="53">
        <v>117</v>
      </c>
      <c r="K296" s="53">
        <v>26</v>
      </c>
      <c r="L296" s="54"/>
      <c r="M296" s="53">
        <v>143</v>
      </c>
      <c r="N296" s="54"/>
      <c r="O296" s="54"/>
      <c r="P296" s="54"/>
      <c r="Q296" s="53">
        <v>91</v>
      </c>
      <c r="R296" s="53">
        <v>94</v>
      </c>
      <c r="S296" s="54"/>
      <c r="T296" s="53">
        <v>185</v>
      </c>
      <c r="U296" s="54"/>
      <c r="V296" s="54"/>
      <c r="W296" s="54"/>
      <c r="X296" s="53">
        <v>139</v>
      </c>
      <c r="Y296" s="54"/>
      <c r="Z296" s="54"/>
      <c r="AA296" s="54"/>
      <c r="AB296" s="53">
        <v>0</v>
      </c>
      <c r="AC296" s="54"/>
      <c r="AD296" s="53">
        <v>0</v>
      </c>
      <c r="AE296" s="39"/>
      <c r="AF296" s="39"/>
      <c r="AG296" s="39"/>
    </row>
    <row r="297" spans="1:33" ht="20.100000000000001" customHeight="1" x14ac:dyDescent="0.2"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</row>
    <row r="298" spans="1:33" s="1" customFormat="1" ht="20.100000000000001" customHeight="1" x14ac:dyDescent="0.2">
      <c r="A298" s="3"/>
      <c r="B298" s="6"/>
      <c r="C298" s="3" t="s">
        <v>139</v>
      </c>
      <c r="D298" s="3"/>
      <c r="E298" s="5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39"/>
      <c r="AF298" s="39"/>
      <c r="AG298" s="39"/>
    </row>
    <row r="299" spans="1:33" ht="20.100000000000001" customHeight="1" x14ac:dyDescent="0.2">
      <c r="D299" s="2" t="s">
        <v>190</v>
      </c>
      <c r="F299" s="39">
        <v>0</v>
      </c>
      <c r="G299" s="39"/>
      <c r="H299" s="39"/>
      <c r="I299" s="39"/>
      <c r="J299" s="39">
        <v>0</v>
      </c>
      <c r="K299" s="39">
        <v>0</v>
      </c>
      <c r="L299" s="39"/>
      <c r="M299" s="39">
        <v>0</v>
      </c>
      <c r="N299" s="39"/>
      <c r="O299" s="39"/>
      <c r="P299" s="39"/>
      <c r="Q299" s="39">
        <v>0</v>
      </c>
      <c r="R299" s="39">
        <v>0</v>
      </c>
      <c r="S299" s="39"/>
      <c r="T299" s="39">
        <v>0</v>
      </c>
      <c r="U299" s="39"/>
      <c r="V299" s="39"/>
      <c r="W299" s="39"/>
      <c r="X299" s="39">
        <v>0</v>
      </c>
      <c r="Y299" s="39"/>
      <c r="Z299" s="39"/>
      <c r="AA299" s="39"/>
      <c r="AB299" s="39">
        <v>0</v>
      </c>
      <c r="AC299" s="39"/>
      <c r="AD299" s="39">
        <v>0</v>
      </c>
      <c r="AE299" s="39"/>
      <c r="AF299" s="39"/>
      <c r="AG299" s="39"/>
    </row>
    <row r="300" spans="1:33" ht="19.5" customHeight="1" x14ac:dyDescent="0.2">
      <c r="D300" s="47" t="s">
        <v>191</v>
      </c>
      <c r="F300" s="48">
        <v>0</v>
      </c>
      <c r="G300" s="49"/>
      <c r="H300" s="49"/>
      <c r="I300" s="49"/>
      <c r="J300" s="48">
        <v>0</v>
      </c>
      <c r="K300" s="48">
        <v>0</v>
      </c>
      <c r="L300" s="49"/>
      <c r="M300" s="48">
        <v>0</v>
      </c>
      <c r="N300" s="49"/>
      <c r="O300" s="49"/>
      <c r="P300" s="49"/>
      <c r="Q300" s="48">
        <v>0</v>
      </c>
      <c r="R300" s="48">
        <v>0</v>
      </c>
      <c r="S300" s="49"/>
      <c r="T300" s="48">
        <v>0</v>
      </c>
      <c r="U300" s="49"/>
      <c r="V300" s="49"/>
      <c r="W300" s="49"/>
      <c r="X300" s="48">
        <v>0</v>
      </c>
      <c r="Y300" s="49"/>
      <c r="Z300" s="49"/>
      <c r="AA300" s="49"/>
      <c r="AB300" s="48">
        <v>0</v>
      </c>
      <c r="AC300" s="49"/>
      <c r="AD300" s="48">
        <v>0</v>
      </c>
      <c r="AE300" s="39"/>
      <c r="AF300" s="39"/>
      <c r="AG300" s="39"/>
    </row>
    <row r="301" spans="1:33" ht="20.100000000000001" customHeight="1" x14ac:dyDescent="0.2">
      <c r="D301" s="2" t="s">
        <v>192</v>
      </c>
      <c r="F301" s="39">
        <v>0</v>
      </c>
      <c r="G301" s="39"/>
      <c r="H301" s="39"/>
      <c r="I301" s="39"/>
      <c r="J301" s="39">
        <v>0</v>
      </c>
      <c r="K301" s="39">
        <v>0</v>
      </c>
      <c r="L301" s="39"/>
      <c r="M301" s="39">
        <v>0</v>
      </c>
      <c r="N301" s="39"/>
      <c r="O301" s="39"/>
      <c r="P301" s="39"/>
      <c r="Q301" s="39">
        <v>0</v>
      </c>
      <c r="R301" s="39">
        <v>0</v>
      </c>
      <c r="S301" s="39"/>
      <c r="T301" s="39">
        <v>0</v>
      </c>
      <c r="U301" s="39"/>
      <c r="V301" s="39"/>
      <c r="W301" s="39"/>
      <c r="X301" s="39">
        <v>0</v>
      </c>
      <c r="Y301" s="39"/>
      <c r="Z301" s="39"/>
      <c r="AA301" s="39"/>
      <c r="AB301" s="39">
        <v>0</v>
      </c>
      <c r="AC301" s="39"/>
      <c r="AD301" s="39">
        <v>0</v>
      </c>
      <c r="AE301" s="39"/>
      <c r="AF301" s="39"/>
      <c r="AG301" s="39"/>
    </row>
    <row r="302" spans="1:33" ht="19.5" customHeight="1" x14ac:dyDescent="0.2">
      <c r="D302" s="47" t="s">
        <v>193</v>
      </c>
      <c r="F302" s="48">
        <v>0</v>
      </c>
      <c r="G302" s="49"/>
      <c r="H302" s="49"/>
      <c r="I302" s="49"/>
      <c r="J302" s="48">
        <v>0</v>
      </c>
      <c r="K302" s="48">
        <v>0</v>
      </c>
      <c r="L302" s="49"/>
      <c r="M302" s="48">
        <v>0</v>
      </c>
      <c r="N302" s="49"/>
      <c r="O302" s="49"/>
      <c r="P302" s="49"/>
      <c r="Q302" s="48">
        <v>0</v>
      </c>
      <c r="R302" s="48">
        <v>0</v>
      </c>
      <c r="S302" s="49"/>
      <c r="T302" s="48">
        <v>0</v>
      </c>
      <c r="U302" s="49"/>
      <c r="V302" s="49"/>
      <c r="W302" s="49"/>
      <c r="X302" s="48">
        <v>0</v>
      </c>
      <c r="Y302" s="49"/>
      <c r="Z302" s="49"/>
      <c r="AA302" s="49"/>
      <c r="AB302" s="48">
        <v>0</v>
      </c>
      <c r="AC302" s="49"/>
      <c r="AD302" s="48">
        <v>0</v>
      </c>
      <c r="AE302" s="39"/>
      <c r="AF302" s="39"/>
      <c r="AG302" s="39"/>
    </row>
    <row r="303" spans="1:33" s="1" customFormat="1" ht="20.100000000000001" customHeight="1" x14ac:dyDescent="0.2">
      <c r="A303" s="3"/>
      <c r="B303" s="6"/>
      <c r="C303" s="3"/>
      <c r="D303" s="3"/>
      <c r="E303" s="5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39"/>
      <c r="AF303" s="39"/>
      <c r="AG303" s="39"/>
    </row>
    <row r="304" spans="1:33" s="1" customFormat="1" ht="20.100000000000001" customHeight="1" x14ac:dyDescent="0.25">
      <c r="A304" s="3"/>
      <c r="B304" s="6"/>
      <c r="C304" s="51" t="s">
        <v>194</v>
      </c>
      <c r="D304" s="52"/>
      <c r="E304" s="5"/>
      <c r="F304" s="53">
        <v>0</v>
      </c>
      <c r="G304" s="54"/>
      <c r="H304" s="54"/>
      <c r="I304" s="54"/>
      <c r="J304" s="53">
        <v>0</v>
      </c>
      <c r="K304" s="53">
        <v>0</v>
      </c>
      <c r="L304" s="54"/>
      <c r="M304" s="53">
        <v>0</v>
      </c>
      <c r="N304" s="54"/>
      <c r="O304" s="54"/>
      <c r="P304" s="54"/>
      <c r="Q304" s="53">
        <v>0</v>
      </c>
      <c r="R304" s="53">
        <v>0</v>
      </c>
      <c r="S304" s="54"/>
      <c r="T304" s="53">
        <v>0</v>
      </c>
      <c r="U304" s="54"/>
      <c r="V304" s="54"/>
      <c r="W304" s="54"/>
      <c r="X304" s="53">
        <v>0</v>
      </c>
      <c r="Y304" s="54"/>
      <c r="Z304" s="54"/>
      <c r="AA304" s="54"/>
      <c r="AB304" s="53">
        <v>0</v>
      </c>
      <c r="AC304" s="54"/>
      <c r="AD304" s="53">
        <v>0</v>
      </c>
      <c r="AE304" s="39"/>
      <c r="AF304" s="39"/>
      <c r="AG304" s="39"/>
    </row>
    <row r="305" spans="1:33" s="1" customFormat="1" ht="20.100000000000001" customHeight="1" x14ac:dyDescent="0.2">
      <c r="A305" s="3"/>
      <c r="B305" s="6"/>
      <c r="C305" s="3"/>
      <c r="D305" s="3"/>
      <c r="E305" s="5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39"/>
      <c r="AF305" s="39"/>
      <c r="AG305" s="39"/>
    </row>
    <row r="306" spans="1:33" s="1" customFormat="1" ht="20.100000000000001" customHeight="1" x14ac:dyDescent="0.25">
      <c r="A306" s="3"/>
      <c r="B306" s="57" t="s">
        <v>195</v>
      </c>
      <c r="C306" s="58"/>
      <c r="D306" s="58"/>
      <c r="E306" s="5"/>
      <c r="F306" s="59">
        <v>186</v>
      </c>
      <c r="G306" s="54"/>
      <c r="H306" s="54"/>
      <c r="I306" s="54"/>
      <c r="J306" s="59">
        <v>117</v>
      </c>
      <c r="K306" s="59">
        <v>27</v>
      </c>
      <c r="L306" s="54"/>
      <c r="M306" s="59">
        <v>144</v>
      </c>
      <c r="N306" s="54"/>
      <c r="O306" s="54"/>
      <c r="P306" s="54"/>
      <c r="Q306" s="59">
        <v>92</v>
      </c>
      <c r="R306" s="59">
        <v>96</v>
      </c>
      <c r="S306" s="54"/>
      <c r="T306" s="59">
        <v>188</v>
      </c>
      <c r="U306" s="54"/>
      <c r="V306" s="54"/>
      <c r="W306" s="54"/>
      <c r="X306" s="59">
        <v>142</v>
      </c>
      <c r="Y306" s="54"/>
      <c r="Z306" s="54"/>
      <c r="AA306" s="54"/>
      <c r="AB306" s="59">
        <v>0</v>
      </c>
      <c r="AC306" s="54"/>
      <c r="AD306" s="59">
        <v>0</v>
      </c>
      <c r="AE306" s="39"/>
      <c r="AF306" s="39"/>
      <c r="AG306" s="39"/>
    </row>
    <row r="307" spans="1:33" ht="20.100000000000001" customHeight="1" x14ac:dyDescent="0.2"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</row>
    <row r="308" spans="1:33" ht="20.100000000000001" customHeight="1" x14ac:dyDescent="0.2">
      <c r="B308" s="6" t="s">
        <v>196</v>
      </c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</row>
    <row r="309" spans="1:33" ht="20.100000000000001" customHeight="1" x14ac:dyDescent="0.2">
      <c r="C309" s="3" t="s">
        <v>0</v>
      </c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</row>
    <row r="310" spans="1:33" ht="20.100000000000001" customHeight="1" x14ac:dyDescent="0.2">
      <c r="D310" s="2" t="s">
        <v>122</v>
      </c>
      <c r="F310" s="39">
        <v>19</v>
      </c>
      <c r="G310" s="39"/>
      <c r="H310" s="39"/>
      <c r="I310" s="39"/>
      <c r="J310" s="39">
        <v>0</v>
      </c>
      <c r="K310" s="39">
        <v>2</v>
      </c>
      <c r="L310" s="39"/>
      <c r="M310" s="39">
        <v>2</v>
      </c>
      <c r="N310" s="39"/>
      <c r="O310" s="39"/>
      <c r="P310" s="39"/>
      <c r="Q310" s="39">
        <v>1</v>
      </c>
      <c r="R310" s="39">
        <v>9</v>
      </c>
      <c r="S310" s="39"/>
      <c r="T310" s="39">
        <v>10</v>
      </c>
      <c r="U310" s="39"/>
      <c r="V310" s="39"/>
      <c r="W310" s="39"/>
      <c r="X310" s="39">
        <v>11</v>
      </c>
      <c r="Y310" s="39"/>
      <c r="Z310" s="39"/>
      <c r="AA310" s="39"/>
      <c r="AB310" s="39">
        <v>0</v>
      </c>
      <c r="AC310" s="39"/>
      <c r="AD310" s="39">
        <v>0</v>
      </c>
      <c r="AE310" s="39"/>
      <c r="AF310" s="39"/>
      <c r="AG310" s="39"/>
    </row>
    <row r="311" spans="1:33" ht="19.5" customHeight="1" x14ac:dyDescent="0.2">
      <c r="D311" s="47" t="s">
        <v>135</v>
      </c>
      <c r="F311" s="48">
        <v>17</v>
      </c>
      <c r="G311" s="49"/>
      <c r="H311" s="49"/>
      <c r="I311" s="49"/>
      <c r="J311" s="48">
        <v>0</v>
      </c>
      <c r="K311" s="48">
        <v>2</v>
      </c>
      <c r="L311" s="49"/>
      <c r="M311" s="48">
        <v>2</v>
      </c>
      <c r="N311" s="49"/>
      <c r="O311" s="49"/>
      <c r="P311" s="49"/>
      <c r="Q311" s="48">
        <v>2</v>
      </c>
      <c r="R311" s="48">
        <v>5</v>
      </c>
      <c r="S311" s="49"/>
      <c r="T311" s="48">
        <v>7</v>
      </c>
      <c r="U311" s="49"/>
      <c r="V311" s="49"/>
      <c r="W311" s="49"/>
      <c r="X311" s="48">
        <v>12</v>
      </c>
      <c r="Y311" s="49"/>
      <c r="Z311" s="49"/>
      <c r="AA311" s="49"/>
      <c r="AB311" s="48">
        <v>0</v>
      </c>
      <c r="AC311" s="49"/>
      <c r="AD311" s="48">
        <v>0</v>
      </c>
      <c r="AE311" s="39"/>
      <c r="AF311" s="39"/>
      <c r="AG311" s="39"/>
    </row>
    <row r="312" spans="1:33" ht="20.100000000000001" customHeight="1" x14ac:dyDescent="0.2">
      <c r="D312" s="50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</row>
    <row r="313" spans="1:33" s="1" customFormat="1" ht="20.100000000000001" customHeight="1" x14ac:dyDescent="0.25">
      <c r="A313" s="3"/>
      <c r="B313" s="6"/>
      <c r="C313" s="51" t="s">
        <v>120</v>
      </c>
      <c r="D313" s="52"/>
      <c r="E313" s="5"/>
      <c r="F313" s="53">
        <v>36</v>
      </c>
      <c r="G313" s="54"/>
      <c r="H313" s="54"/>
      <c r="I313" s="54"/>
      <c r="J313" s="53">
        <v>0</v>
      </c>
      <c r="K313" s="53">
        <v>4</v>
      </c>
      <c r="L313" s="54"/>
      <c r="M313" s="53">
        <v>4</v>
      </c>
      <c r="N313" s="54"/>
      <c r="O313" s="54"/>
      <c r="P313" s="54"/>
      <c r="Q313" s="53">
        <v>3</v>
      </c>
      <c r="R313" s="53">
        <v>14</v>
      </c>
      <c r="S313" s="54"/>
      <c r="T313" s="53">
        <v>17</v>
      </c>
      <c r="U313" s="54"/>
      <c r="V313" s="54"/>
      <c r="W313" s="54"/>
      <c r="X313" s="53">
        <v>23</v>
      </c>
      <c r="Y313" s="54"/>
      <c r="Z313" s="54"/>
      <c r="AA313" s="54"/>
      <c r="AB313" s="53">
        <v>0</v>
      </c>
      <c r="AC313" s="54"/>
      <c r="AD313" s="53">
        <v>0</v>
      </c>
      <c r="AE313" s="39"/>
      <c r="AF313" s="39"/>
      <c r="AG313" s="39"/>
    </row>
    <row r="314" spans="1:33" ht="20.100000000000001" customHeight="1" x14ac:dyDescent="0.2"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</row>
    <row r="315" spans="1:33" ht="20.100000000000001" customHeight="1" x14ac:dyDescent="0.2">
      <c r="C315" s="3" t="s">
        <v>154</v>
      </c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</row>
    <row r="316" spans="1:33" ht="20.100000000000001" customHeight="1" x14ac:dyDescent="0.2">
      <c r="D316" s="2" t="s">
        <v>96</v>
      </c>
      <c r="F316" s="39">
        <v>24</v>
      </c>
      <c r="G316" s="39"/>
      <c r="H316" s="39"/>
      <c r="I316" s="39"/>
      <c r="J316" s="39">
        <v>14</v>
      </c>
      <c r="K316" s="39">
        <v>1</v>
      </c>
      <c r="L316" s="39"/>
      <c r="M316" s="39">
        <v>15</v>
      </c>
      <c r="N316" s="39"/>
      <c r="O316" s="39"/>
      <c r="P316" s="39"/>
      <c r="Q316" s="39">
        <v>10</v>
      </c>
      <c r="R316" s="39">
        <v>15</v>
      </c>
      <c r="S316" s="39"/>
      <c r="T316" s="39">
        <v>25</v>
      </c>
      <c r="U316" s="39"/>
      <c r="V316" s="39"/>
      <c r="W316" s="39"/>
      <c r="X316" s="39">
        <v>14</v>
      </c>
      <c r="Y316" s="39"/>
      <c r="Z316" s="39"/>
      <c r="AA316" s="39"/>
      <c r="AB316" s="39">
        <v>0</v>
      </c>
      <c r="AC316" s="39"/>
      <c r="AD316" s="39">
        <v>0</v>
      </c>
      <c r="AE316" s="39"/>
      <c r="AF316" s="39"/>
      <c r="AG316" s="39"/>
    </row>
    <row r="317" spans="1:33" ht="19.5" customHeight="1" x14ac:dyDescent="0.2">
      <c r="D317" s="47" t="s">
        <v>135</v>
      </c>
      <c r="F317" s="48">
        <v>6</v>
      </c>
      <c r="G317" s="49"/>
      <c r="H317" s="49"/>
      <c r="I317" s="49"/>
      <c r="J317" s="48">
        <v>7</v>
      </c>
      <c r="K317" s="48">
        <v>0</v>
      </c>
      <c r="L317" s="49"/>
      <c r="M317" s="48">
        <v>7</v>
      </c>
      <c r="N317" s="49"/>
      <c r="O317" s="49"/>
      <c r="P317" s="49"/>
      <c r="Q317" s="48">
        <v>8</v>
      </c>
      <c r="R317" s="48">
        <v>0</v>
      </c>
      <c r="S317" s="49"/>
      <c r="T317" s="48">
        <v>8</v>
      </c>
      <c r="U317" s="49"/>
      <c r="V317" s="49"/>
      <c r="W317" s="49"/>
      <c r="X317" s="48">
        <v>5</v>
      </c>
      <c r="Y317" s="49"/>
      <c r="Z317" s="49"/>
      <c r="AA317" s="49"/>
      <c r="AB317" s="48">
        <v>0</v>
      </c>
      <c r="AC317" s="49"/>
      <c r="AD317" s="48">
        <v>0</v>
      </c>
      <c r="AE317" s="39"/>
      <c r="AF317" s="39"/>
      <c r="AG317" s="39"/>
    </row>
    <row r="318" spans="1:33" ht="20.100000000000001" customHeight="1" x14ac:dyDescent="0.2">
      <c r="D318" s="2" t="s">
        <v>113</v>
      </c>
      <c r="F318" s="39">
        <v>19</v>
      </c>
      <c r="G318" s="39"/>
      <c r="H318" s="39"/>
      <c r="I318" s="39"/>
      <c r="J318" s="39">
        <v>41</v>
      </c>
      <c r="K318" s="39">
        <v>1</v>
      </c>
      <c r="L318" s="39"/>
      <c r="M318" s="39">
        <v>42</v>
      </c>
      <c r="N318" s="39"/>
      <c r="O318" s="39"/>
      <c r="P318" s="39"/>
      <c r="Q318" s="39">
        <v>36</v>
      </c>
      <c r="R318" s="39">
        <v>6</v>
      </c>
      <c r="S318" s="39"/>
      <c r="T318" s="39">
        <v>42</v>
      </c>
      <c r="U318" s="39"/>
      <c r="V318" s="39"/>
      <c r="W318" s="39"/>
      <c r="X318" s="39">
        <v>19</v>
      </c>
      <c r="Y318" s="39"/>
      <c r="Z318" s="39"/>
      <c r="AA318" s="39"/>
      <c r="AB318" s="39">
        <v>0</v>
      </c>
      <c r="AC318" s="39"/>
      <c r="AD318" s="39">
        <v>0</v>
      </c>
      <c r="AE318" s="39"/>
      <c r="AF318" s="39"/>
      <c r="AG318" s="39"/>
    </row>
    <row r="319" spans="1:33" ht="19.5" customHeight="1" x14ac:dyDescent="0.2">
      <c r="D319" s="47" t="s">
        <v>99</v>
      </c>
      <c r="F319" s="48">
        <v>23</v>
      </c>
      <c r="G319" s="49"/>
      <c r="H319" s="49"/>
      <c r="I319" s="49"/>
      <c r="J319" s="48">
        <v>41</v>
      </c>
      <c r="K319" s="48">
        <v>4</v>
      </c>
      <c r="L319" s="49"/>
      <c r="M319" s="48">
        <v>45</v>
      </c>
      <c r="N319" s="49"/>
      <c r="O319" s="49"/>
      <c r="P319" s="49"/>
      <c r="Q319" s="48">
        <v>35</v>
      </c>
      <c r="R319" s="48">
        <v>11</v>
      </c>
      <c r="S319" s="49"/>
      <c r="T319" s="48">
        <v>46</v>
      </c>
      <c r="U319" s="49"/>
      <c r="V319" s="49"/>
      <c r="W319" s="49"/>
      <c r="X319" s="48">
        <v>22</v>
      </c>
      <c r="Y319" s="49"/>
      <c r="Z319" s="49"/>
      <c r="AA319" s="49"/>
      <c r="AB319" s="48">
        <v>0</v>
      </c>
      <c r="AC319" s="49"/>
      <c r="AD319" s="48">
        <v>0</v>
      </c>
      <c r="AE319" s="39"/>
      <c r="AF319" s="39"/>
      <c r="AG319" s="39"/>
    </row>
    <row r="320" spans="1:33" ht="20.100000000000001" customHeight="1" x14ac:dyDescent="0.2">
      <c r="D320" s="2" t="s">
        <v>114</v>
      </c>
      <c r="F320" s="39">
        <v>11</v>
      </c>
      <c r="G320" s="39"/>
      <c r="H320" s="39"/>
      <c r="I320" s="39"/>
      <c r="J320" s="39">
        <v>33</v>
      </c>
      <c r="K320" s="39">
        <v>2</v>
      </c>
      <c r="L320" s="39"/>
      <c r="M320" s="39">
        <v>35</v>
      </c>
      <c r="N320" s="39"/>
      <c r="O320" s="39"/>
      <c r="P320" s="39"/>
      <c r="Q320" s="39">
        <v>28</v>
      </c>
      <c r="R320" s="39">
        <v>9</v>
      </c>
      <c r="S320" s="39"/>
      <c r="T320" s="39">
        <v>37</v>
      </c>
      <c r="U320" s="39"/>
      <c r="V320" s="39"/>
      <c r="W320" s="39"/>
      <c r="X320" s="39">
        <v>9</v>
      </c>
      <c r="Y320" s="39"/>
      <c r="Z320" s="39"/>
      <c r="AA320" s="39"/>
      <c r="AB320" s="39">
        <v>0</v>
      </c>
      <c r="AC320" s="39"/>
      <c r="AD320" s="39">
        <v>0</v>
      </c>
      <c r="AE320" s="39"/>
      <c r="AF320" s="39"/>
      <c r="AG320" s="39"/>
    </row>
    <row r="321" spans="1:33" ht="19.5" customHeight="1" x14ac:dyDescent="0.2">
      <c r="D321" s="47" t="s">
        <v>115</v>
      </c>
      <c r="F321" s="48">
        <v>45</v>
      </c>
      <c r="G321" s="49"/>
      <c r="H321" s="49"/>
      <c r="I321" s="49"/>
      <c r="J321" s="48">
        <v>34</v>
      </c>
      <c r="K321" s="48">
        <v>2</v>
      </c>
      <c r="L321" s="49"/>
      <c r="M321" s="48">
        <v>36</v>
      </c>
      <c r="N321" s="49"/>
      <c r="O321" s="49"/>
      <c r="P321" s="49"/>
      <c r="Q321" s="48">
        <v>36</v>
      </c>
      <c r="R321" s="48">
        <v>20</v>
      </c>
      <c r="S321" s="49"/>
      <c r="T321" s="48">
        <v>56</v>
      </c>
      <c r="U321" s="49"/>
      <c r="V321" s="49"/>
      <c r="W321" s="49"/>
      <c r="X321" s="48">
        <v>25</v>
      </c>
      <c r="Y321" s="49"/>
      <c r="Z321" s="49"/>
      <c r="AA321" s="49"/>
      <c r="AB321" s="48">
        <v>0</v>
      </c>
      <c r="AC321" s="49"/>
      <c r="AD321" s="48">
        <v>0</v>
      </c>
      <c r="AE321" s="39"/>
      <c r="AF321" s="39"/>
      <c r="AG321" s="39"/>
    </row>
    <row r="322" spans="1:33" ht="20.100000000000001" customHeight="1" x14ac:dyDescent="0.2">
      <c r="D322" s="2" t="s">
        <v>116</v>
      </c>
      <c r="F322" s="39">
        <v>27</v>
      </c>
      <c r="G322" s="39"/>
      <c r="H322" s="39"/>
      <c r="I322" s="39"/>
      <c r="J322" s="39">
        <v>11</v>
      </c>
      <c r="K322" s="39">
        <v>4</v>
      </c>
      <c r="L322" s="39"/>
      <c r="M322" s="39">
        <v>15</v>
      </c>
      <c r="N322" s="39"/>
      <c r="O322" s="39"/>
      <c r="P322" s="39"/>
      <c r="Q322" s="39">
        <v>24</v>
      </c>
      <c r="R322" s="39">
        <v>9</v>
      </c>
      <c r="S322" s="39"/>
      <c r="T322" s="39">
        <v>33</v>
      </c>
      <c r="U322" s="39"/>
      <c r="V322" s="39"/>
      <c r="W322" s="39"/>
      <c r="X322" s="39">
        <v>9</v>
      </c>
      <c r="Y322" s="39"/>
      <c r="Z322" s="39"/>
      <c r="AA322" s="39"/>
      <c r="AB322" s="39">
        <v>0</v>
      </c>
      <c r="AC322" s="39"/>
      <c r="AD322" s="39">
        <v>0</v>
      </c>
      <c r="AE322" s="39"/>
      <c r="AF322" s="39"/>
      <c r="AG322" s="39"/>
    </row>
    <row r="323" spans="1:33" ht="19.5" customHeight="1" x14ac:dyDescent="0.2">
      <c r="D323" s="47" t="s">
        <v>103</v>
      </c>
      <c r="F323" s="48">
        <v>16</v>
      </c>
      <c r="G323" s="49"/>
      <c r="H323" s="49"/>
      <c r="I323" s="49"/>
      <c r="J323" s="48">
        <v>13</v>
      </c>
      <c r="K323" s="48">
        <v>1</v>
      </c>
      <c r="L323" s="49"/>
      <c r="M323" s="48">
        <v>14</v>
      </c>
      <c r="N323" s="49"/>
      <c r="O323" s="49"/>
      <c r="P323" s="49"/>
      <c r="Q323" s="48">
        <v>11</v>
      </c>
      <c r="R323" s="48">
        <v>7</v>
      </c>
      <c r="S323" s="49"/>
      <c r="T323" s="48">
        <v>18</v>
      </c>
      <c r="U323" s="49"/>
      <c r="V323" s="49"/>
      <c r="W323" s="49"/>
      <c r="X323" s="48">
        <v>12</v>
      </c>
      <c r="Y323" s="49"/>
      <c r="Z323" s="49"/>
      <c r="AA323" s="49"/>
      <c r="AB323" s="48">
        <v>0</v>
      </c>
      <c r="AC323" s="49"/>
      <c r="AD323" s="48">
        <v>0</v>
      </c>
      <c r="AE323" s="39"/>
      <c r="AF323" s="39"/>
      <c r="AG323" s="39"/>
    </row>
    <row r="324" spans="1:33" ht="20.100000000000001" customHeight="1" x14ac:dyDescent="0.2">
      <c r="D324" s="2" t="s">
        <v>197</v>
      </c>
      <c r="F324" s="39">
        <v>15</v>
      </c>
      <c r="G324" s="39"/>
      <c r="H324" s="39"/>
      <c r="I324" s="39"/>
      <c r="J324" s="39">
        <v>9</v>
      </c>
      <c r="K324" s="39">
        <v>1</v>
      </c>
      <c r="L324" s="39"/>
      <c r="M324" s="39">
        <v>10</v>
      </c>
      <c r="N324" s="39"/>
      <c r="O324" s="39"/>
      <c r="P324" s="39"/>
      <c r="Q324" s="39">
        <v>5</v>
      </c>
      <c r="R324" s="39">
        <v>6</v>
      </c>
      <c r="S324" s="39"/>
      <c r="T324" s="39">
        <v>11</v>
      </c>
      <c r="U324" s="39"/>
      <c r="V324" s="39"/>
      <c r="W324" s="39"/>
      <c r="X324" s="39">
        <v>14</v>
      </c>
      <c r="Y324" s="39"/>
      <c r="Z324" s="39"/>
      <c r="AA324" s="39"/>
      <c r="AB324" s="39">
        <v>0</v>
      </c>
      <c r="AC324" s="39"/>
      <c r="AD324" s="39">
        <v>0</v>
      </c>
      <c r="AE324" s="39"/>
      <c r="AF324" s="39"/>
      <c r="AG324" s="39"/>
    </row>
    <row r="325" spans="1:33" ht="19.5" customHeight="1" x14ac:dyDescent="0.2">
      <c r="D325" s="47" t="s">
        <v>198</v>
      </c>
      <c r="F325" s="48">
        <v>30</v>
      </c>
      <c r="G325" s="49"/>
      <c r="H325" s="49"/>
      <c r="I325" s="49"/>
      <c r="J325" s="48">
        <v>80</v>
      </c>
      <c r="K325" s="48">
        <v>1</v>
      </c>
      <c r="L325" s="49"/>
      <c r="M325" s="48">
        <v>81</v>
      </c>
      <c r="N325" s="49"/>
      <c r="O325" s="49"/>
      <c r="P325" s="49"/>
      <c r="Q325" s="48">
        <v>82</v>
      </c>
      <c r="R325" s="48">
        <v>16</v>
      </c>
      <c r="S325" s="49"/>
      <c r="T325" s="48">
        <v>98</v>
      </c>
      <c r="U325" s="49"/>
      <c r="V325" s="49"/>
      <c r="W325" s="49"/>
      <c r="X325" s="48">
        <v>13</v>
      </c>
      <c r="Y325" s="49"/>
      <c r="Z325" s="49"/>
      <c r="AA325" s="49"/>
      <c r="AB325" s="48">
        <v>0</v>
      </c>
      <c r="AC325" s="49"/>
      <c r="AD325" s="48">
        <v>0</v>
      </c>
      <c r="AE325" s="39"/>
      <c r="AF325" s="39"/>
      <c r="AG325" s="39"/>
    </row>
    <row r="326" spans="1:33" ht="20.100000000000001" customHeight="1" x14ac:dyDescent="0.2">
      <c r="D326" s="2" t="s">
        <v>199</v>
      </c>
      <c r="F326" s="39">
        <v>16</v>
      </c>
      <c r="G326" s="39"/>
      <c r="H326" s="39"/>
      <c r="I326" s="39"/>
      <c r="J326" s="39">
        <v>7</v>
      </c>
      <c r="K326" s="39">
        <v>2</v>
      </c>
      <c r="L326" s="39"/>
      <c r="M326" s="39">
        <v>9</v>
      </c>
      <c r="N326" s="39"/>
      <c r="O326" s="39"/>
      <c r="P326" s="39"/>
      <c r="Q326" s="39">
        <v>6</v>
      </c>
      <c r="R326" s="39">
        <v>6</v>
      </c>
      <c r="S326" s="39"/>
      <c r="T326" s="39">
        <v>12</v>
      </c>
      <c r="U326" s="39"/>
      <c r="V326" s="39"/>
      <c r="W326" s="39"/>
      <c r="X326" s="39">
        <v>13</v>
      </c>
      <c r="Y326" s="39"/>
      <c r="Z326" s="39"/>
      <c r="AA326" s="39"/>
      <c r="AB326" s="39">
        <v>0</v>
      </c>
      <c r="AC326" s="39"/>
      <c r="AD326" s="39">
        <v>0</v>
      </c>
      <c r="AE326" s="39"/>
      <c r="AF326" s="39"/>
      <c r="AG326" s="39"/>
    </row>
    <row r="327" spans="1:33" ht="19.5" customHeight="1" x14ac:dyDescent="0.2">
      <c r="D327" s="47" t="s">
        <v>123</v>
      </c>
      <c r="F327" s="48">
        <v>26</v>
      </c>
      <c r="G327" s="49"/>
      <c r="H327" s="49"/>
      <c r="I327" s="49"/>
      <c r="J327" s="48">
        <v>12</v>
      </c>
      <c r="K327" s="48">
        <v>3</v>
      </c>
      <c r="L327" s="49"/>
      <c r="M327" s="48">
        <v>15</v>
      </c>
      <c r="N327" s="49"/>
      <c r="O327" s="49"/>
      <c r="P327" s="49"/>
      <c r="Q327" s="48">
        <v>13</v>
      </c>
      <c r="R327" s="48">
        <v>10</v>
      </c>
      <c r="S327" s="49"/>
      <c r="T327" s="48">
        <v>23</v>
      </c>
      <c r="U327" s="49"/>
      <c r="V327" s="49"/>
      <c r="W327" s="49"/>
      <c r="X327" s="48">
        <v>18</v>
      </c>
      <c r="Y327" s="49"/>
      <c r="Z327" s="49"/>
      <c r="AA327" s="49"/>
      <c r="AB327" s="48">
        <v>0</v>
      </c>
      <c r="AC327" s="49"/>
      <c r="AD327" s="48">
        <v>0</v>
      </c>
      <c r="AE327" s="39"/>
      <c r="AF327" s="39"/>
      <c r="AG327" s="39"/>
    </row>
    <row r="328" spans="1:33" ht="20.100000000000001" customHeight="1" x14ac:dyDescent="0.2">
      <c r="D328" s="2" t="s">
        <v>118</v>
      </c>
      <c r="F328" s="39">
        <v>35</v>
      </c>
      <c r="G328" s="39"/>
      <c r="H328" s="39"/>
      <c r="I328" s="39"/>
      <c r="J328" s="39">
        <v>25</v>
      </c>
      <c r="K328" s="39">
        <v>3</v>
      </c>
      <c r="L328" s="39"/>
      <c r="M328" s="39">
        <v>28</v>
      </c>
      <c r="N328" s="39"/>
      <c r="O328" s="39"/>
      <c r="P328" s="39"/>
      <c r="Q328" s="39">
        <v>32</v>
      </c>
      <c r="R328" s="39">
        <v>16</v>
      </c>
      <c r="S328" s="39"/>
      <c r="T328" s="39">
        <v>48</v>
      </c>
      <c r="U328" s="39"/>
      <c r="V328" s="39"/>
      <c r="W328" s="39"/>
      <c r="X328" s="39">
        <v>15</v>
      </c>
      <c r="Y328" s="39"/>
      <c r="Z328" s="39"/>
      <c r="AA328" s="39"/>
      <c r="AB328" s="39">
        <v>0</v>
      </c>
      <c r="AC328" s="39"/>
      <c r="AD328" s="39">
        <v>0</v>
      </c>
      <c r="AE328" s="39"/>
      <c r="AF328" s="39"/>
      <c r="AG328" s="39"/>
    </row>
    <row r="329" spans="1:33" ht="19.5" customHeight="1" x14ac:dyDescent="0.2">
      <c r="D329" s="47" t="s">
        <v>200</v>
      </c>
      <c r="F329" s="48">
        <v>12</v>
      </c>
      <c r="G329" s="49"/>
      <c r="H329" s="49"/>
      <c r="I329" s="49"/>
      <c r="J329" s="48">
        <v>5</v>
      </c>
      <c r="K329" s="48">
        <v>1</v>
      </c>
      <c r="L329" s="49"/>
      <c r="M329" s="48">
        <v>6</v>
      </c>
      <c r="N329" s="49"/>
      <c r="O329" s="49"/>
      <c r="P329" s="49"/>
      <c r="Q329" s="48">
        <v>8</v>
      </c>
      <c r="R329" s="48">
        <v>5</v>
      </c>
      <c r="S329" s="49"/>
      <c r="T329" s="48">
        <v>13</v>
      </c>
      <c r="U329" s="49"/>
      <c r="V329" s="49"/>
      <c r="W329" s="49"/>
      <c r="X329" s="48">
        <v>5</v>
      </c>
      <c r="Y329" s="49"/>
      <c r="Z329" s="49"/>
      <c r="AA329" s="49"/>
      <c r="AB329" s="48">
        <v>0</v>
      </c>
      <c r="AC329" s="49"/>
      <c r="AD329" s="48">
        <v>0</v>
      </c>
      <c r="AE329" s="39"/>
      <c r="AF329" s="39"/>
      <c r="AG329" s="39"/>
    </row>
    <row r="330" spans="1:33" ht="19.5" customHeight="1" x14ac:dyDescent="0.2">
      <c r="D330" s="50" t="s">
        <v>119</v>
      </c>
      <c r="F330" s="49">
        <v>0</v>
      </c>
      <c r="G330" s="49"/>
      <c r="H330" s="49"/>
      <c r="I330" s="49"/>
      <c r="J330" s="49">
        <v>5</v>
      </c>
      <c r="K330" s="49">
        <v>3</v>
      </c>
      <c r="L330" s="49"/>
      <c r="M330" s="49">
        <v>8</v>
      </c>
      <c r="N330" s="49"/>
      <c r="O330" s="49"/>
      <c r="P330" s="49"/>
      <c r="Q330" s="49">
        <v>6</v>
      </c>
      <c r="R330" s="49">
        <v>2</v>
      </c>
      <c r="S330" s="49"/>
      <c r="T330" s="49">
        <v>8</v>
      </c>
      <c r="U330" s="49"/>
      <c r="V330" s="49"/>
      <c r="W330" s="49"/>
      <c r="X330" s="49">
        <v>0</v>
      </c>
      <c r="Y330" s="49"/>
      <c r="Z330" s="49"/>
      <c r="AA330" s="49"/>
      <c r="AB330" s="49">
        <v>0</v>
      </c>
      <c r="AC330" s="49"/>
      <c r="AD330" s="49">
        <v>0</v>
      </c>
      <c r="AE330" s="39"/>
      <c r="AF330" s="39"/>
      <c r="AG330" s="39"/>
    </row>
    <row r="331" spans="1:33" ht="20.100000000000001" customHeight="1" x14ac:dyDescent="0.2"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</row>
    <row r="332" spans="1:33" s="1" customFormat="1" ht="20.100000000000001" customHeight="1" x14ac:dyDescent="0.25">
      <c r="A332" s="3"/>
      <c r="B332" s="6"/>
      <c r="C332" s="51" t="s">
        <v>159</v>
      </c>
      <c r="D332" s="52"/>
      <c r="E332" s="5"/>
      <c r="F332" s="53">
        <v>305</v>
      </c>
      <c r="G332" s="54"/>
      <c r="H332" s="54"/>
      <c r="I332" s="54"/>
      <c r="J332" s="53">
        <v>337</v>
      </c>
      <c r="K332" s="53">
        <v>29</v>
      </c>
      <c r="L332" s="54"/>
      <c r="M332" s="53">
        <v>366</v>
      </c>
      <c r="N332" s="54"/>
      <c r="O332" s="54"/>
      <c r="P332" s="54"/>
      <c r="Q332" s="53">
        <v>340</v>
      </c>
      <c r="R332" s="53">
        <v>138</v>
      </c>
      <c r="S332" s="54"/>
      <c r="T332" s="53">
        <v>478</v>
      </c>
      <c r="U332" s="54"/>
      <c r="V332" s="54"/>
      <c r="W332" s="54"/>
      <c r="X332" s="53">
        <v>193</v>
      </c>
      <c r="Y332" s="54"/>
      <c r="Z332" s="54"/>
      <c r="AA332" s="54"/>
      <c r="AB332" s="53">
        <v>0</v>
      </c>
      <c r="AC332" s="54"/>
      <c r="AD332" s="53">
        <v>0</v>
      </c>
      <c r="AE332" s="39"/>
      <c r="AF332" s="39"/>
      <c r="AG332" s="39"/>
    </row>
    <row r="333" spans="1:33" s="1" customFormat="1" ht="20.100000000000001" customHeight="1" x14ac:dyDescent="0.2">
      <c r="A333" s="3"/>
      <c r="B333" s="6"/>
      <c r="C333" s="3"/>
      <c r="D333" s="3"/>
      <c r="E333" s="5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39"/>
      <c r="AF333" s="39"/>
      <c r="AG333" s="39"/>
    </row>
    <row r="334" spans="1:33" s="1" customFormat="1" ht="20.100000000000001" customHeight="1" x14ac:dyDescent="0.25">
      <c r="A334" s="3"/>
      <c r="B334" s="57" t="s">
        <v>201</v>
      </c>
      <c r="C334" s="58"/>
      <c r="D334" s="58"/>
      <c r="E334" s="5"/>
      <c r="F334" s="59">
        <v>341</v>
      </c>
      <c r="G334" s="54"/>
      <c r="H334" s="54"/>
      <c r="I334" s="54"/>
      <c r="J334" s="59">
        <v>337</v>
      </c>
      <c r="K334" s="59">
        <v>33</v>
      </c>
      <c r="L334" s="54"/>
      <c r="M334" s="59">
        <v>370</v>
      </c>
      <c r="N334" s="54"/>
      <c r="O334" s="54"/>
      <c r="P334" s="54"/>
      <c r="Q334" s="59">
        <v>343</v>
      </c>
      <c r="R334" s="59">
        <v>152</v>
      </c>
      <c r="S334" s="54"/>
      <c r="T334" s="59">
        <v>495</v>
      </c>
      <c r="U334" s="54"/>
      <c r="V334" s="54"/>
      <c r="W334" s="54"/>
      <c r="X334" s="59">
        <v>216</v>
      </c>
      <c r="Y334" s="54"/>
      <c r="Z334" s="54"/>
      <c r="AA334" s="54"/>
      <c r="AB334" s="59">
        <v>0</v>
      </c>
      <c r="AC334" s="54"/>
      <c r="AD334" s="59">
        <v>0</v>
      </c>
      <c r="AE334" s="39"/>
      <c r="AF334" s="39"/>
      <c r="AG334" s="39"/>
    </row>
    <row r="335" spans="1:33" ht="20.100000000000001" customHeight="1" x14ac:dyDescent="0.2"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</row>
    <row r="336" spans="1:33" ht="20.100000000000001" customHeight="1" x14ac:dyDescent="0.2">
      <c r="B336" s="6" t="s">
        <v>202</v>
      </c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</row>
    <row r="337" spans="1:33" ht="20.100000000000001" customHeight="1" x14ac:dyDescent="0.2">
      <c r="C337" s="3" t="s">
        <v>154</v>
      </c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</row>
    <row r="338" spans="1:33" ht="20.100000000000001" customHeight="1" x14ac:dyDescent="0.2">
      <c r="D338" s="2" t="s">
        <v>203</v>
      </c>
      <c r="F338" s="39">
        <v>38</v>
      </c>
      <c r="G338" s="39"/>
      <c r="H338" s="39"/>
      <c r="I338" s="39"/>
      <c r="J338" s="39">
        <v>14</v>
      </c>
      <c r="K338" s="39">
        <v>5</v>
      </c>
      <c r="L338" s="39"/>
      <c r="M338" s="39">
        <v>19</v>
      </c>
      <c r="N338" s="39"/>
      <c r="O338" s="39"/>
      <c r="P338" s="39"/>
      <c r="Q338" s="39">
        <v>19</v>
      </c>
      <c r="R338" s="39">
        <v>20</v>
      </c>
      <c r="S338" s="39"/>
      <c r="T338" s="39">
        <v>39</v>
      </c>
      <c r="U338" s="39"/>
      <c r="V338" s="39"/>
      <c r="W338" s="39"/>
      <c r="X338" s="39">
        <v>18</v>
      </c>
      <c r="Y338" s="39"/>
      <c r="Z338" s="39"/>
      <c r="AA338" s="39"/>
      <c r="AB338" s="39">
        <v>0</v>
      </c>
      <c r="AC338" s="39"/>
      <c r="AD338" s="39">
        <v>0</v>
      </c>
      <c r="AE338" s="39"/>
      <c r="AF338" s="39"/>
      <c r="AG338" s="39"/>
    </row>
    <row r="339" spans="1:33" ht="19.5" customHeight="1" x14ac:dyDescent="0.2">
      <c r="D339" s="47" t="s">
        <v>204</v>
      </c>
      <c r="F339" s="48">
        <v>23</v>
      </c>
      <c r="G339" s="49"/>
      <c r="H339" s="49"/>
      <c r="I339" s="49"/>
      <c r="J339" s="48">
        <v>12</v>
      </c>
      <c r="K339" s="48">
        <v>8</v>
      </c>
      <c r="L339" s="49"/>
      <c r="M339" s="48">
        <v>20</v>
      </c>
      <c r="N339" s="49"/>
      <c r="O339" s="49"/>
      <c r="P339" s="49"/>
      <c r="Q339" s="48">
        <v>11</v>
      </c>
      <c r="R339" s="48">
        <v>10</v>
      </c>
      <c r="S339" s="49"/>
      <c r="T339" s="48">
        <v>21</v>
      </c>
      <c r="U339" s="49"/>
      <c r="V339" s="49"/>
      <c r="W339" s="49"/>
      <c r="X339" s="48">
        <v>22</v>
      </c>
      <c r="Y339" s="49"/>
      <c r="Z339" s="49"/>
      <c r="AA339" s="49"/>
      <c r="AB339" s="48">
        <v>0</v>
      </c>
      <c r="AC339" s="49"/>
      <c r="AD339" s="48">
        <v>0</v>
      </c>
      <c r="AE339" s="39"/>
      <c r="AF339" s="39"/>
      <c r="AG339" s="39"/>
    </row>
    <row r="340" spans="1:33" ht="20.100000000000001" customHeight="1" x14ac:dyDescent="0.2">
      <c r="D340" s="2" t="s">
        <v>205</v>
      </c>
      <c r="F340" s="39">
        <v>41</v>
      </c>
      <c r="G340" s="39"/>
      <c r="H340" s="39"/>
      <c r="I340" s="39"/>
      <c r="J340" s="39">
        <v>4</v>
      </c>
      <c r="K340" s="39">
        <v>6</v>
      </c>
      <c r="L340" s="39"/>
      <c r="M340" s="39">
        <v>10</v>
      </c>
      <c r="N340" s="39"/>
      <c r="O340" s="39"/>
      <c r="P340" s="39"/>
      <c r="Q340" s="39">
        <v>10</v>
      </c>
      <c r="R340" s="39">
        <v>10</v>
      </c>
      <c r="S340" s="39"/>
      <c r="T340" s="39">
        <v>20</v>
      </c>
      <c r="U340" s="39"/>
      <c r="V340" s="39"/>
      <c r="W340" s="39"/>
      <c r="X340" s="39">
        <v>31</v>
      </c>
      <c r="Y340" s="39"/>
      <c r="Z340" s="39"/>
      <c r="AA340" s="39"/>
      <c r="AB340" s="39">
        <v>0</v>
      </c>
      <c r="AC340" s="39"/>
      <c r="AD340" s="39">
        <v>0</v>
      </c>
      <c r="AE340" s="39"/>
      <c r="AF340" s="39"/>
      <c r="AG340" s="39"/>
    </row>
    <row r="341" spans="1:33" ht="19.5" customHeight="1" x14ac:dyDescent="0.2">
      <c r="D341" s="47" t="s">
        <v>206</v>
      </c>
      <c r="F341" s="48">
        <v>45</v>
      </c>
      <c r="G341" s="49"/>
      <c r="H341" s="49"/>
      <c r="I341" s="49"/>
      <c r="J341" s="48">
        <v>11</v>
      </c>
      <c r="K341" s="48">
        <v>2</v>
      </c>
      <c r="L341" s="49"/>
      <c r="M341" s="48">
        <v>13</v>
      </c>
      <c r="N341" s="49"/>
      <c r="O341" s="49"/>
      <c r="P341" s="49"/>
      <c r="Q341" s="48">
        <v>7</v>
      </c>
      <c r="R341" s="48">
        <v>29</v>
      </c>
      <c r="S341" s="49"/>
      <c r="T341" s="48">
        <v>36</v>
      </c>
      <c r="U341" s="49"/>
      <c r="V341" s="49"/>
      <c r="W341" s="49"/>
      <c r="X341" s="48">
        <v>22</v>
      </c>
      <c r="Y341" s="49"/>
      <c r="Z341" s="49"/>
      <c r="AA341" s="49"/>
      <c r="AB341" s="48">
        <v>0</v>
      </c>
      <c r="AC341" s="49"/>
      <c r="AD341" s="48">
        <v>0</v>
      </c>
      <c r="AE341" s="39"/>
      <c r="AF341" s="39"/>
      <c r="AG341" s="39"/>
    </row>
    <row r="342" spans="1:33" ht="19.5" customHeight="1" x14ac:dyDescent="0.2">
      <c r="D342" s="50" t="s">
        <v>207</v>
      </c>
      <c r="F342" s="49">
        <v>2</v>
      </c>
      <c r="G342" s="49"/>
      <c r="H342" s="49"/>
      <c r="I342" s="49"/>
      <c r="J342" s="49">
        <v>8</v>
      </c>
      <c r="K342" s="49">
        <v>5</v>
      </c>
      <c r="L342" s="49"/>
      <c r="M342" s="49">
        <v>13</v>
      </c>
      <c r="N342" s="49"/>
      <c r="O342" s="49"/>
      <c r="P342" s="49"/>
      <c r="Q342" s="49">
        <v>12</v>
      </c>
      <c r="R342" s="49">
        <v>1</v>
      </c>
      <c r="S342" s="49"/>
      <c r="T342" s="49">
        <v>13</v>
      </c>
      <c r="U342" s="49"/>
      <c r="V342" s="49"/>
      <c r="W342" s="49"/>
      <c r="X342" s="49">
        <v>2</v>
      </c>
      <c r="Y342" s="49"/>
      <c r="Z342" s="49"/>
      <c r="AA342" s="49"/>
      <c r="AB342" s="49">
        <v>0</v>
      </c>
      <c r="AC342" s="49"/>
      <c r="AD342" s="49">
        <v>0</v>
      </c>
      <c r="AE342" s="39"/>
      <c r="AF342" s="39"/>
      <c r="AG342" s="39"/>
    </row>
    <row r="343" spans="1:33" ht="19.5" customHeight="1" x14ac:dyDescent="0.2">
      <c r="D343" s="47" t="s">
        <v>208</v>
      </c>
      <c r="F343" s="48">
        <v>0</v>
      </c>
      <c r="G343" s="49"/>
      <c r="H343" s="49"/>
      <c r="I343" s="49"/>
      <c r="J343" s="48">
        <v>4</v>
      </c>
      <c r="K343" s="48">
        <v>0</v>
      </c>
      <c r="L343" s="49"/>
      <c r="M343" s="48">
        <v>4</v>
      </c>
      <c r="N343" s="49"/>
      <c r="O343" s="49"/>
      <c r="P343" s="49"/>
      <c r="Q343" s="48">
        <v>3</v>
      </c>
      <c r="R343" s="48">
        <v>0</v>
      </c>
      <c r="S343" s="49"/>
      <c r="T343" s="48">
        <v>3</v>
      </c>
      <c r="U343" s="49"/>
      <c r="V343" s="49"/>
      <c r="W343" s="49"/>
      <c r="X343" s="48">
        <v>1</v>
      </c>
      <c r="Y343" s="49"/>
      <c r="Z343" s="49"/>
      <c r="AA343" s="49"/>
      <c r="AB343" s="48">
        <v>0</v>
      </c>
      <c r="AC343" s="49"/>
      <c r="AD343" s="48">
        <v>0</v>
      </c>
      <c r="AE343" s="39"/>
      <c r="AF343" s="39"/>
      <c r="AG343" s="39"/>
    </row>
    <row r="344" spans="1:33" ht="20.100000000000001" customHeight="1" x14ac:dyDescent="0.2">
      <c r="D344" s="2" t="s">
        <v>209</v>
      </c>
      <c r="F344" s="39">
        <v>113</v>
      </c>
      <c r="G344" s="39"/>
      <c r="H344" s="39"/>
      <c r="I344" s="39"/>
      <c r="J344" s="39">
        <v>3</v>
      </c>
      <c r="K344" s="39">
        <v>6</v>
      </c>
      <c r="L344" s="39"/>
      <c r="M344" s="39">
        <v>9</v>
      </c>
      <c r="N344" s="39"/>
      <c r="O344" s="39"/>
      <c r="P344" s="39"/>
      <c r="Q344" s="39">
        <v>9</v>
      </c>
      <c r="R344" s="39">
        <v>33</v>
      </c>
      <c r="S344" s="39"/>
      <c r="T344" s="39">
        <v>42</v>
      </c>
      <c r="U344" s="39"/>
      <c r="V344" s="39"/>
      <c r="W344" s="39"/>
      <c r="X344" s="39">
        <v>80</v>
      </c>
      <c r="Y344" s="39"/>
      <c r="Z344" s="39"/>
      <c r="AA344" s="39"/>
      <c r="AB344" s="39">
        <v>0</v>
      </c>
      <c r="AC344" s="39"/>
      <c r="AD344" s="39">
        <v>0</v>
      </c>
      <c r="AE344" s="39"/>
      <c r="AF344" s="39"/>
      <c r="AG344" s="39"/>
    </row>
    <row r="345" spans="1:33" ht="19.5" customHeight="1" x14ac:dyDescent="0.2">
      <c r="D345" s="47" t="s">
        <v>210</v>
      </c>
      <c r="F345" s="48">
        <v>101</v>
      </c>
      <c r="G345" s="49"/>
      <c r="H345" s="49"/>
      <c r="I345" s="49"/>
      <c r="J345" s="48">
        <v>11</v>
      </c>
      <c r="K345" s="48">
        <v>5</v>
      </c>
      <c r="L345" s="49"/>
      <c r="M345" s="48">
        <v>16</v>
      </c>
      <c r="N345" s="49"/>
      <c r="O345" s="49"/>
      <c r="P345" s="49"/>
      <c r="Q345" s="48">
        <v>14</v>
      </c>
      <c r="R345" s="48">
        <v>69</v>
      </c>
      <c r="S345" s="49"/>
      <c r="T345" s="48">
        <v>83</v>
      </c>
      <c r="U345" s="49"/>
      <c r="V345" s="49"/>
      <c r="W345" s="49"/>
      <c r="X345" s="48">
        <v>34</v>
      </c>
      <c r="Y345" s="49"/>
      <c r="Z345" s="49"/>
      <c r="AA345" s="49"/>
      <c r="AB345" s="48">
        <v>0</v>
      </c>
      <c r="AC345" s="49"/>
      <c r="AD345" s="48">
        <v>0</v>
      </c>
      <c r="AE345" s="39"/>
      <c r="AF345" s="39"/>
      <c r="AG345" s="39"/>
    </row>
    <row r="346" spans="1:33" ht="20.100000000000001" customHeight="1" x14ac:dyDescent="0.2">
      <c r="D346" s="2" t="s">
        <v>211</v>
      </c>
      <c r="F346" s="39">
        <v>179</v>
      </c>
      <c r="G346" s="39"/>
      <c r="H346" s="39"/>
      <c r="I346" s="39"/>
      <c r="J346" s="39">
        <v>15</v>
      </c>
      <c r="K346" s="39">
        <v>9</v>
      </c>
      <c r="L346" s="39"/>
      <c r="M346" s="39">
        <v>24</v>
      </c>
      <c r="N346" s="39"/>
      <c r="O346" s="39"/>
      <c r="P346" s="39"/>
      <c r="Q346" s="39">
        <v>17</v>
      </c>
      <c r="R346" s="39">
        <v>67</v>
      </c>
      <c r="S346" s="39"/>
      <c r="T346" s="39">
        <v>84</v>
      </c>
      <c r="U346" s="39"/>
      <c r="V346" s="39"/>
      <c r="W346" s="39"/>
      <c r="X346" s="39">
        <v>119</v>
      </c>
      <c r="Y346" s="39"/>
      <c r="Z346" s="39"/>
      <c r="AA346" s="39"/>
      <c r="AB346" s="39">
        <v>0</v>
      </c>
      <c r="AC346" s="39"/>
      <c r="AD346" s="39">
        <v>0</v>
      </c>
      <c r="AE346" s="39"/>
      <c r="AF346" s="39"/>
      <c r="AG346" s="39"/>
    </row>
    <row r="347" spans="1:33" ht="19.5" customHeight="1" x14ac:dyDescent="0.2">
      <c r="D347" s="47" t="s">
        <v>212</v>
      </c>
      <c r="F347" s="48">
        <v>26</v>
      </c>
      <c r="G347" s="49"/>
      <c r="H347" s="49"/>
      <c r="I347" s="49"/>
      <c r="J347" s="48">
        <v>5</v>
      </c>
      <c r="K347" s="48">
        <v>2</v>
      </c>
      <c r="L347" s="49"/>
      <c r="M347" s="48">
        <v>7</v>
      </c>
      <c r="N347" s="49"/>
      <c r="O347" s="49"/>
      <c r="P347" s="49"/>
      <c r="Q347" s="48">
        <v>5</v>
      </c>
      <c r="R347" s="48">
        <v>15</v>
      </c>
      <c r="S347" s="49"/>
      <c r="T347" s="48">
        <v>20</v>
      </c>
      <c r="U347" s="49"/>
      <c r="V347" s="49"/>
      <c r="W347" s="49"/>
      <c r="X347" s="48">
        <v>13</v>
      </c>
      <c r="Y347" s="49"/>
      <c r="Z347" s="49"/>
      <c r="AA347" s="49"/>
      <c r="AB347" s="48">
        <v>0</v>
      </c>
      <c r="AC347" s="49"/>
      <c r="AD347" s="48">
        <v>0</v>
      </c>
      <c r="AE347" s="39"/>
      <c r="AF347" s="39"/>
      <c r="AG347" s="39"/>
    </row>
    <row r="348" spans="1:33" ht="20.100000000000001" customHeight="1" x14ac:dyDescent="0.2">
      <c r="D348" s="50" t="s">
        <v>213</v>
      </c>
      <c r="F348" s="39">
        <v>33</v>
      </c>
      <c r="G348" s="39"/>
      <c r="H348" s="39"/>
      <c r="I348" s="39"/>
      <c r="J348" s="39">
        <v>4</v>
      </c>
      <c r="K348" s="39">
        <v>3</v>
      </c>
      <c r="L348" s="39"/>
      <c r="M348" s="39">
        <v>7</v>
      </c>
      <c r="N348" s="39"/>
      <c r="O348" s="39"/>
      <c r="P348" s="39"/>
      <c r="Q348" s="39">
        <v>10</v>
      </c>
      <c r="R348" s="39">
        <v>14</v>
      </c>
      <c r="S348" s="39"/>
      <c r="T348" s="39">
        <v>24</v>
      </c>
      <c r="U348" s="39"/>
      <c r="V348" s="39"/>
      <c r="W348" s="39"/>
      <c r="X348" s="39">
        <v>16</v>
      </c>
      <c r="Y348" s="39"/>
      <c r="Z348" s="39"/>
      <c r="AA348" s="39"/>
      <c r="AB348" s="39">
        <v>0</v>
      </c>
      <c r="AC348" s="39"/>
      <c r="AD348" s="39">
        <v>0</v>
      </c>
      <c r="AE348" s="39"/>
      <c r="AF348" s="39"/>
      <c r="AG348" s="39"/>
    </row>
    <row r="349" spans="1:33" ht="20.100000000000001" customHeight="1" x14ac:dyDescent="0.2"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</row>
    <row r="350" spans="1:33" s="1" customFormat="1" ht="20.100000000000001" customHeight="1" x14ac:dyDescent="0.25">
      <c r="A350" s="3"/>
      <c r="B350" s="6"/>
      <c r="C350" s="51" t="s">
        <v>159</v>
      </c>
      <c r="D350" s="52"/>
      <c r="E350" s="5"/>
      <c r="F350" s="53">
        <v>601</v>
      </c>
      <c r="G350" s="54"/>
      <c r="H350" s="54"/>
      <c r="I350" s="54"/>
      <c r="J350" s="53">
        <v>91</v>
      </c>
      <c r="K350" s="53">
        <v>51</v>
      </c>
      <c r="L350" s="54"/>
      <c r="M350" s="53">
        <v>142</v>
      </c>
      <c r="N350" s="54"/>
      <c r="O350" s="54"/>
      <c r="P350" s="54"/>
      <c r="Q350" s="53">
        <v>117</v>
      </c>
      <c r="R350" s="53">
        <v>268</v>
      </c>
      <c r="S350" s="54"/>
      <c r="T350" s="53">
        <v>385</v>
      </c>
      <c r="U350" s="54"/>
      <c r="V350" s="54"/>
      <c r="W350" s="54"/>
      <c r="X350" s="53">
        <v>358</v>
      </c>
      <c r="Y350" s="54"/>
      <c r="Z350" s="54"/>
      <c r="AA350" s="54"/>
      <c r="AB350" s="53">
        <v>0</v>
      </c>
      <c r="AC350" s="54"/>
      <c r="AD350" s="53">
        <v>0</v>
      </c>
      <c r="AE350" s="39"/>
      <c r="AF350" s="39"/>
      <c r="AG350" s="39"/>
    </row>
    <row r="351" spans="1:33" s="1" customFormat="1" ht="20.100000000000001" customHeight="1" x14ac:dyDescent="0.2">
      <c r="A351" s="3"/>
      <c r="B351" s="6"/>
      <c r="C351" s="3"/>
      <c r="D351" s="3"/>
      <c r="E351" s="5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39"/>
      <c r="AF351" s="39"/>
      <c r="AG351" s="39"/>
    </row>
    <row r="352" spans="1:33" s="1" customFormat="1" ht="20.100000000000001" customHeight="1" x14ac:dyDescent="0.25">
      <c r="A352" s="3"/>
      <c r="B352" s="57" t="s">
        <v>214</v>
      </c>
      <c r="C352" s="58"/>
      <c r="D352" s="58"/>
      <c r="E352" s="5"/>
      <c r="F352" s="59">
        <v>601</v>
      </c>
      <c r="G352" s="54"/>
      <c r="H352" s="54"/>
      <c r="I352" s="54"/>
      <c r="J352" s="59">
        <v>91</v>
      </c>
      <c r="K352" s="59">
        <v>51</v>
      </c>
      <c r="L352" s="54"/>
      <c r="M352" s="59">
        <v>142</v>
      </c>
      <c r="N352" s="54"/>
      <c r="O352" s="54"/>
      <c r="P352" s="54"/>
      <c r="Q352" s="59">
        <v>117</v>
      </c>
      <c r="R352" s="59">
        <v>268</v>
      </c>
      <c r="S352" s="54"/>
      <c r="T352" s="59">
        <v>385</v>
      </c>
      <c r="U352" s="54"/>
      <c r="V352" s="54"/>
      <c r="W352" s="54"/>
      <c r="X352" s="59">
        <v>358</v>
      </c>
      <c r="Y352" s="54"/>
      <c r="Z352" s="54"/>
      <c r="AA352" s="54"/>
      <c r="AB352" s="59">
        <v>0</v>
      </c>
      <c r="AC352" s="54"/>
      <c r="AD352" s="59">
        <v>0</v>
      </c>
      <c r="AE352" s="39"/>
      <c r="AF352" s="39"/>
      <c r="AG352" s="39"/>
    </row>
    <row r="353" spans="1:33" ht="20.100000000000001" customHeight="1" x14ac:dyDescent="0.2"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</row>
    <row r="354" spans="1:33" ht="20.100000000000001" customHeight="1" x14ac:dyDescent="0.2">
      <c r="B354" s="6" t="s">
        <v>215</v>
      </c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</row>
    <row r="355" spans="1:33" ht="20.100000000000001" customHeight="1" x14ac:dyDescent="0.2">
      <c r="C355" s="3" t="s">
        <v>154</v>
      </c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</row>
    <row r="356" spans="1:33" ht="20.100000000000001" customHeight="1" x14ac:dyDescent="0.2">
      <c r="D356" s="2" t="s">
        <v>216</v>
      </c>
      <c r="F356" s="39">
        <v>24</v>
      </c>
      <c r="G356" s="39"/>
      <c r="H356" s="39"/>
      <c r="I356" s="39"/>
      <c r="J356" s="39">
        <v>3</v>
      </c>
      <c r="K356" s="39">
        <v>1</v>
      </c>
      <c r="L356" s="39"/>
      <c r="M356" s="39">
        <v>4</v>
      </c>
      <c r="N356" s="39"/>
      <c r="O356" s="39"/>
      <c r="P356" s="39"/>
      <c r="Q356" s="39">
        <v>6</v>
      </c>
      <c r="R356" s="39">
        <v>10</v>
      </c>
      <c r="S356" s="39"/>
      <c r="T356" s="39">
        <v>16</v>
      </c>
      <c r="U356" s="39"/>
      <c r="V356" s="39"/>
      <c r="W356" s="39"/>
      <c r="X356" s="39">
        <v>12</v>
      </c>
      <c r="Y356" s="39"/>
      <c r="Z356" s="39"/>
      <c r="AA356" s="39"/>
      <c r="AB356" s="39">
        <v>0</v>
      </c>
      <c r="AC356" s="39"/>
      <c r="AD356" s="39">
        <v>0</v>
      </c>
      <c r="AE356" s="39"/>
      <c r="AF356" s="39"/>
      <c r="AG356" s="39"/>
    </row>
    <row r="357" spans="1:33" ht="19.5" customHeight="1" x14ac:dyDescent="0.2">
      <c r="D357" s="47" t="s">
        <v>217</v>
      </c>
      <c r="F357" s="48">
        <v>32</v>
      </c>
      <c r="G357" s="49"/>
      <c r="H357" s="49"/>
      <c r="I357" s="49"/>
      <c r="J357" s="48">
        <v>8</v>
      </c>
      <c r="K357" s="48">
        <v>2</v>
      </c>
      <c r="L357" s="49"/>
      <c r="M357" s="48">
        <v>10</v>
      </c>
      <c r="N357" s="49"/>
      <c r="O357" s="49"/>
      <c r="P357" s="49"/>
      <c r="Q357" s="48">
        <v>11</v>
      </c>
      <c r="R357" s="48">
        <v>20</v>
      </c>
      <c r="S357" s="49"/>
      <c r="T357" s="48">
        <v>31</v>
      </c>
      <c r="U357" s="49"/>
      <c r="V357" s="49"/>
      <c r="W357" s="49"/>
      <c r="X357" s="48">
        <v>11</v>
      </c>
      <c r="Y357" s="49"/>
      <c r="Z357" s="49"/>
      <c r="AA357" s="49"/>
      <c r="AB357" s="48">
        <v>0</v>
      </c>
      <c r="AC357" s="49"/>
      <c r="AD357" s="48">
        <v>0</v>
      </c>
      <c r="AE357" s="39"/>
      <c r="AF357" s="39"/>
      <c r="AG357" s="39"/>
    </row>
    <row r="358" spans="1:33" ht="20.100000000000001" customHeight="1" x14ac:dyDescent="0.2">
      <c r="D358" s="2" t="s">
        <v>218</v>
      </c>
      <c r="F358" s="39">
        <v>24</v>
      </c>
      <c r="G358" s="39"/>
      <c r="H358" s="39"/>
      <c r="I358" s="39"/>
      <c r="J358" s="39">
        <v>6</v>
      </c>
      <c r="K358" s="39">
        <v>4</v>
      </c>
      <c r="L358" s="39"/>
      <c r="M358" s="39">
        <v>10</v>
      </c>
      <c r="N358" s="39"/>
      <c r="O358" s="39"/>
      <c r="P358" s="39"/>
      <c r="Q358" s="39">
        <v>8</v>
      </c>
      <c r="R358" s="39">
        <v>17</v>
      </c>
      <c r="S358" s="39"/>
      <c r="T358" s="39">
        <v>25</v>
      </c>
      <c r="U358" s="39"/>
      <c r="V358" s="39"/>
      <c r="W358" s="39"/>
      <c r="X358" s="39">
        <v>9</v>
      </c>
      <c r="Y358" s="39"/>
      <c r="Z358" s="39"/>
      <c r="AA358" s="39"/>
      <c r="AB358" s="39">
        <v>0</v>
      </c>
      <c r="AC358" s="39"/>
      <c r="AD358" s="39">
        <v>0</v>
      </c>
      <c r="AE358" s="39"/>
      <c r="AF358" s="39"/>
      <c r="AG358" s="39"/>
    </row>
    <row r="359" spans="1:33" ht="19.5" customHeight="1" x14ac:dyDescent="0.2">
      <c r="D359" s="47" t="s">
        <v>219</v>
      </c>
      <c r="F359" s="48">
        <v>33</v>
      </c>
      <c r="G359" s="49"/>
      <c r="H359" s="49"/>
      <c r="I359" s="49"/>
      <c r="J359" s="48">
        <v>12</v>
      </c>
      <c r="K359" s="48">
        <v>12</v>
      </c>
      <c r="L359" s="49"/>
      <c r="M359" s="48">
        <v>24</v>
      </c>
      <c r="N359" s="49"/>
      <c r="O359" s="49"/>
      <c r="P359" s="49"/>
      <c r="Q359" s="48">
        <v>17</v>
      </c>
      <c r="R359" s="48">
        <v>23</v>
      </c>
      <c r="S359" s="49"/>
      <c r="T359" s="48">
        <v>40</v>
      </c>
      <c r="U359" s="49"/>
      <c r="V359" s="49"/>
      <c r="W359" s="49"/>
      <c r="X359" s="48">
        <v>17</v>
      </c>
      <c r="Y359" s="49"/>
      <c r="Z359" s="49"/>
      <c r="AA359" s="49"/>
      <c r="AB359" s="48">
        <v>0</v>
      </c>
      <c r="AC359" s="49"/>
      <c r="AD359" s="48">
        <v>0</v>
      </c>
      <c r="AE359" s="39"/>
      <c r="AF359" s="39"/>
      <c r="AG359" s="39"/>
    </row>
    <row r="360" spans="1:33" ht="20.100000000000001" customHeight="1" x14ac:dyDescent="0.2">
      <c r="D360" s="2" t="s">
        <v>114</v>
      </c>
      <c r="F360" s="39">
        <v>24</v>
      </c>
      <c r="G360" s="39"/>
      <c r="H360" s="39"/>
      <c r="I360" s="39"/>
      <c r="J360" s="39">
        <v>8</v>
      </c>
      <c r="K360" s="39">
        <v>1</v>
      </c>
      <c r="L360" s="39"/>
      <c r="M360" s="39">
        <v>9</v>
      </c>
      <c r="N360" s="39"/>
      <c r="O360" s="39"/>
      <c r="P360" s="39"/>
      <c r="Q360" s="39">
        <v>9</v>
      </c>
      <c r="R360" s="39">
        <v>11</v>
      </c>
      <c r="S360" s="39"/>
      <c r="T360" s="39">
        <v>20</v>
      </c>
      <c r="U360" s="39"/>
      <c r="V360" s="39"/>
      <c r="W360" s="39"/>
      <c r="X360" s="39">
        <v>13</v>
      </c>
      <c r="Y360" s="39"/>
      <c r="Z360" s="39"/>
      <c r="AA360" s="39"/>
      <c r="AB360" s="39">
        <v>0</v>
      </c>
      <c r="AC360" s="39"/>
      <c r="AD360" s="39">
        <v>0</v>
      </c>
      <c r="AE360" s="39"/>
      <c r="AF360" s="39"/>
      <c r="AG360" s="39"/>
    </row>
    <row r="361" spans="1:33" ht="19.5" customHeight="1" x14ac:dyDescent="0.2">
      <c r="D361" s="47" t="s">
        <v>220</v>
      </c>
      <c r="F361" s="48">
        <v>38</v>
      </c>
      <c r="G361" s="49"/>
      <c r="H361" s="49"/>
      <c r="I361" s="49"/>
      <c r="J361" s="48">
        <v>7</v>
      </c>
      <c r="K361" s="48">
        <v>0</v>
      </c>
      <c r="L361" s="49"/>
      <c r="M361" s="48">
        <v>7</v>
      </c>
      <c r="N361" s="49"/>
      <c r="O361" s="49"/>
      <c r="P361" s="49"/>
      <c r="Q361" s="48">
        <v>10</v>
      </c>
      <c r="R361" s="48">
        <v>12</v>
      </c>
      <c r="S361" s="49"/>
      <c r="T361" s="48">
        <v>22</v>
      </c>
      <c r="U361" s="49"/>
      <c r="V361" s="49"/>
      <c r="W361" s="49"/>
      <c r="X361" s="48">
        <v>23</v>
      </c>
      <c r="Y361" s="49"/>
      <c r="Z361" s="49"/>
      <c r="AA361" s="49"/>
      <c r="AB361" s="48">
        <v>0</v>
      </c>
      <c r="AC361" s="49"/>
      <c r="AD361" s="48">
        <v>0</v>
      </c>
      <c r="AE361" s="39"/>
      <c r="AF361" s="39"/>
      <c r="AG361" s="39"/>
    </row>
    <row r="362" spans="1:33" ht="20.100000000000001" customHeight="1" x14ac:dyDescent="0.2">
      <c r="D362" s="50" t="s">
        <v>116</v>
      </c>
      <c r="F362" s="49">
        <v>22</v>
      </c>
      <c r="G362" s="49"/>
      <c r="H362" s="49"/>
      <c r="I362" s="49"/>
      <c r="J362" s="49">
        <v>11</v>
      </c>
      <c r="K362" s="49">
        <v>10</v>
      </c>
      <c r="L362" s="49"/>
      <c r="M362" s="49">
        <v>21</v>
      </c>
      <c r="N362" s="49"/>
      <c r="O362" s="49"/>
      <c r="P362" s="49"/>
      <c r="Q362" s="49">
        <v>19</v>
      </c>
      <c r="R362" s="49">
        <v>10</v>
      </c>
      <c r="S362" s="49"/>
      <c r="T362" s="49">
        <v>29</v>
      </c>
      <c r="U362" s="49"/>
      <c r="V362" s="49"/>
      <c r="W362" s="49"/>
      <c r="X362" s="49">
        <v>14</v>
      </c>
      <c r="Y362" s="49"/>
      <c r="Z362" s="49"/>
      <c r="AA362" s="49"/>
      <c r="AB362" s="49">
        <v>0</v>
      </c>
      <c r="AC362" s="49"/>
      <c r="AD362" s="49">
        <v>0</v>
      </c>
      <c r="AE362" s="39"/>
      <c r="AF362" s="39"/>
      <c r="AG362" s="39"/>
    </row>
    <row r="363" spans="1:33" ht="20.100000000000001" customHeight="1" x14ac:dyDescent="0.2">
      <c r="D363" s="47" t="s">
        <v>221</v>
      </c>
      <c r="F363" s="48">
        <v>0</v>
      </c>
      <c r="G363" s="49"/>
      <c r="H363" s="49"/>
      <c r="I363" s="49"/>
      <c r="J363" s="48">
        <v>2</v>
      </c>
      <c r="K363" s="48">
        <v>0</v>
      </c>
      <c r="L363" s="49"/>
      <c r="M363" s="48">
        <v>2</v>
      </c>
      <c r="N363" s="49"/>
      <c r="O363" s="49"/>
      <c r="P363" s="49"/>
      <c r="Q363" s="48">
        <v>2</v>
      </c>
      <c r="R363" s="48">
        <v>0</v>
      </c>
      <c r="S363" s="49"/>
      <c r="T363" s="48">
        <v>2</v>
      </c>
      <c r="U363" s="49"/>
      <c r="V363" s="49"/>
      <c r="W363" s="49"/>
      <c r="X363" s="48">
        <v>0</v>
      </c>
      <c r="Y363" s="49"/>
      <c r="Z363" s="49"/>
      <c r="AA363" s="49"/>
      <c r="AB363" s="48">
        <v>0</v>
      </c>
      <c r="AC363" s="49"/>
      <c r="AD363" s="48">
        <v>0</v>
      </c>
      <c r="AE363" s="39"/>
      <c r="AF363" s="39"/>
      <c r="AG363" s="39"/>
    </row>
    <row r="364" spans="1:33" ht="20.100000000000001" customHeight="1" x14ac:dyDescent="0.2"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</row>
    <row r="365" spans="1:33" s="1" customFormat="1" ht="20.100000000000001" customHeight="1" x14ac:dyDescent="0.25">
      <c r="A365" s="3"/>
      <c r="B365" s="6"/>
      <c r="C365" s="51" t="s">
        <v>159</v>
      </c>
      <c r="D365" s="52"/>
      <c r="E365" s="5"/>
      <c r="F365" s="53">
        <v>197</v>
      </c>
      <c r="G365" s="54"/>
      <c r="H365" s="54"/>
      <c r="I365" s="54"/>
      <c r="J365" s="53">
        <v>57</v>
      </c>
      <c r="K365" s="53">
        <v>30</v>
      </c>
      <c r="L365" s="54"/>
      <c r="M365" s="53">
        <v>87</v>
      </c>
      <c r="N365" s="54"/>
      <c r="O365" s="54"/>
      <c r="P365" s="54"/>
      <c r="Q365" s="53">
        <v>82</v>
      </c>
      <c r="R365" s="53">
        <v>103</v>
      </c>
      <c r="S365" s="54"/>
      <c r="T365" s="53">
        <v>185</v>
      </c>
      <c r="U365" s="54"/>
      <c r="V365" s="54"/>
      <c r="W365" s="54"/>
      <c r="X365" s="53">
        <v>99</v>
      </c>
      <c r="Y365" s="54"/>
      <c r="Z365" s="54"/>
      <c r="AA365" s="54"/>
      <c r="AB365" s="53">
        <v>0</v>
      </c>
      <c r="AC365" s="54"/>
      <c r="AD365" s="53">
        <v>0</v>
      </c>
      <c r="AE365" s="39"/>
      <c r="AF365" s="39"/>
      <c r="AG365" s="39"/>
    </row>
    <row r="366" spans="1:33" s="1" customFormat="1" ht="20.100000000000001" customHeight="1" x14ac:dyDescent="0.2">
      <c r="A366" s="3"/>
      <c r="B366" s="6"/>
      <c r="C366" s="3"/>
      <c r="D366" s="3"/>
      <c r="E366" s="5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39"/>
      <c r="AF366" s="39"/>
      <c r="AG366" s="39"/>
    </row>
    <row r="367" spans="1:33" s="1" customFormat="1" ht="20.100000000000001" customHeight="1" x14ac:dyDescent="0.25">
      <c r="A367" s="3"/>
      <c r="B367" s="57" t="s">
        <v>222</v>
      </c>
      <c r="C367" s="58"/>
      <c r="D367" s="58"/>
      <c r="E367" s="5"/>
      <c r="F367" s="59">
        <v>197</v>
      </c>
      <c r="G367" s="54"/>
      <c r="H367" s="54"/>
      <c r="I367" s="54"/>
      <c r="J367" s="59">
        <v>57</v>
      </c>
      <c r="K367" s="59">
        <v>30</v>
      </c>
      <c r="L367" s="54"/>
      <c r="M367" s="59">
        <v>87</v>
      </c>
      <c r="N367" s="54"/>
      <c r="O367" s="54"/>
      <c r="P367" s="54"/>
      <c r="Q367" s="59">
        <v>82</v>
      </c>
      <c r="R367" s="59">
        <v>103</v>
      </c>
      <c r="S367" s="54"/>
      <c r="T367" s="59">
        <v>185</v>
      </c>
      <c r="U367" s="54"/>
      <c r="V367" s="54"/>
      <c r="W367" s="54"/>
      <c r="X367" s="59">
        <v>99</v>
      </c>
      <c r="Y367" s="54"/>
      <c r="Z367" s="54"/>
      <c r="AA367" s="54"/>
      <c r="AB367" s="59">
        <v>0</v>
      </c>
      <c r="AC367" s="54"/>
      <c r="AD367" s="59">
        <v>0</v>
      </c>
      <c r="AE367" s="39"/>
      <c r="AF367" s="39"/>
      <c r="AG367" s="39"/>
    </row>
    <row r="368" spans="1:33" ht="20.100000000000001" customHeight="1" x14ac:dyDescent="0.2"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</row>
    <row r="369" spans="1:33" ht="20.100000000000001" customHeight="1" x14ac:dyDescent="0.2">
      <c r="B369" s="6" t="s">
        <v>223</v>
      </c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</row>
    <row r="370" spans="1:33" ht="20.100000000000001" customHeight="1" x14ac:dyDescent="0.2">
      <c r="C370" s="3" t="s">
        <v>154</v>
      </c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</row>
    <row r="371" spans="1:33" ht="20.100000000000001" customHeight="1" x14ac:dyDescent="0.2">
      <c r="D371" s="2" t="s">
        <v>224</v>
      </c>
      <c r="F371" s="39">
        <v>13</v>
      </c>
      <c r="G371" s="39"/>
      <c r="H371" s="39"/>
      <c r="I371" s="39"/>
      <c r="J371" s="39">
        <v>17</v>
      </c>
      <c r="K371" s="39">
        <v>0</v>
      </c>
      <c r="L371" s="39"/>
      <c r="M371" s="39">
        <v>17</v>
      </c>
      <c r="N371" s="39"/>
      <c r="O371" s="39"/>
      <c r="P371" s="39"/>
      <c r="Q371" s="39">
        <v>16</v>
      </c>
      <c r="R371" s="39">
        <v>6</v>
      </c>
      <c r="S371" s="39"/>
      <c r="T371" s="39">
        <v>22</v>
      </c>
      <c r="U371" s="39"/>
      <c r="V371" s="39"/>
      <c r="W371" s="39"/>
      <c r="X371" s="39">
        <v>8</v>
      </c>
      <c r="Y371" s="39"/>
      <c r="Z371" s="39"/>
      <c r="AA371" s="39"/>
      <c r="AB371" s="39">
        <v>0</v>
      </c>
      <c r="AC371" s="39"/>
      <c r="AD371" s="39">
        <v>0</v>
      </c>
      <c r="AE371" s="39"/>
      <c r="AF371" s="39"/>
      <c r="AG371" s="39"/>
    </row>
    <row r="372" spans="1:33" ht="19.5" customHeight="1" x14ac:dyDescent="0.2">
      <c r="D372" s="47" t="s">
        <v>225</v>
      </c>
      <c r="F372" s="48">
        <v>14</v>
      </c>
      <c r="G372" s="49"/>
      <c r="H372" s="49"/>
      <c r="I372" s="49"/>
      <c r="J372" s="48">
        <v>28</v>
      </c>
      <c r="K372" s="48">
        <v>5</v>
      </c>
      <c r="L372" s="49"/>
      <c r="M372" s="48">
        <v>33</v>
      </c>
      <c r="N372" s="49"/>
      <c r="O372" s="49"/>
      <c r="P372" s="49"/>
      <c r="Q372" s="48">
        <v>23</v>
      </c>
      <c r="R372" s="48">
        <v>7</v>
      </c>
      <c r="S372" s="49"/>
      <c r="T372" s="48">
        <v>30</v>
      </c>
      <c r="U372" s="49"/>
      <c r="V372" s="49"/>
      <c r="W372" s="49"/>
      <c r="X372" s="48">
        <v>17</v>
      </c>
      <c r="Y372" s="49"/>
      <c r="Z372" s="49"/>
      <c r="AA372" s="49"/>
      <c r="AB372" s="48">
        <v>0</v>
      </c>
      <c r="AC372" s="49"/>
      <c r="AD372" s="48">
        <v>0</v>
      </c>
      <c r="AE372" s="39"/>
      <c r="AF372" s="39"/>
      <c r="AG372" s="39"/>
    </row>
    <row r="373" spans="1:33" ht="20.100000000000001" customHeight="1" x14ac:dyDescent="0.2">
      <c r="D373" s="2" t="s">
        <v>226</v>
      </c>
      <c r="F373" s="39">
        <v>11</v>
      </c>
      <c r="G373" s="39"/>
      <c r="H373" s="39"/>
      <c r="I373" s="39"/>
      <c r="J373" s="39">
        <v>22</v>
      </c>
      <c r="K373" s="39">
        <v>4</v>
      </c>
      <c r="L373" s="39"/>
      <c r="M373" s="39">
        <v>26</v>
      </c>
      <c r="N373" s="39"/>
      <c r="O373" s="39"/>
      <c r="P373" s="39"/>
      <c r="Q373" s="39">
        <v>27</v>
      </c>
      <c r="R373" s="39">
        <v>2</v>
      </c>
      <c r="S373" s="39"/>
      <c r="T373" s="39">
        <v>29</v>
      </c>
      <c r="U373" s="39"/>
      <c r="V373" s="39"/>
      <c r="W373" s="39"/>
      <c r="X373" s="39">
        <v>8</v>
      </c>
      <c r="Y373" s="39"/>
      <c r="Z373" s="39"/>
      <c r="AA373" s="39"/>
      <c r="AB373" s="39">
        <v>0</v>
      </c>
      <c r="AC373" s="39"/>
      <c r="AD373" s="39">
        <v>0</v>
      </c>
      <c r="AE373" s="39"/>
      <c r="AF373" s="39"/>
      <c r="AG373" s="39"/>
    </row>
    <row r="374" spans="1:33" ht="19.5" customHeight="1" x14ac:dyDescent="0.2">
      <c r="D374" s="47" t="s">
        <v>227</v>
      </c>
      <c r="F374" s="48">
        <v>22</v>
      </c>
      <c r="G374" s="49"/>
      <c r="H374" s="49"/>
      <c r="I374" s="49"/>
      <c r="J374" s="48">
        <v>15</v>
      </c>
      <c r="K374" s="48">
        <v>2</v>
      </c>
      <c r="L374" s="49"/>
      <c r="M374" s="48">
        <v>17</v>
      </c>
      <c r="N374" s="49"/>
      <c r="O374" s="49"/>
      <c r="P374" s="49"/>
      <c r="Q374" s="48">
        <v>16</v>
      </c>
      <c r="R374" s="48">
        <v>6</v>
      </c>
      <c r="S374" s="49"/>
      <c r="T374" s="48">
        <v>22</v>
      </c>
      <c r="U374" s="49"/>
      <c r="V374" s="49"/>
      <c r="W374" s="49"/>
      <c r="X374" s="48">
        <v>17</v>
      </c>
      <c r="Y374" s="49"/>
      <c r="Z374" s="49"/>
      <c r="AA374" s="49"/>
      <c r="AB374" s="48">
        <v>0</v>
      </c>
      <c r="AC374" s="49"/>
      <c r="AD374" s="48">
        <v>0</v>
      </c>
      <c r="AE374" s="39"/>
      <c r="AF374" s="39"/>
      <c r="AG374" s="39"/>
    </row>
    <row r="375" spans="1:33" ht="20.100000000000001" customHeight="1" x14ac:dyDescent="0.2">
      <c r="D375" s="50" t="s">
        <v>228</v>
      </c>
      <c r="F375" s="49">
        <v>5</v>
      </c>
      <c r="G375" s="49"/>
      <c r="H375" s="49"/>
      <c r="I375" s="49"/>
      <c r="J375" s="49">
        <v>14</v>
      </c>
      <c r="K375" s="49">
        <v>0</v>
      </c>
      <c r="L375" s="49"/>
      <c r="M375" s="49">
        <v>14</v>
      </c>
      <c r="N375" s="49"/>
      <c r="O375" s="49"/>
      <c r="P375" s="49"/>
      <c r="Q375" s="49">
        <v>12</v>
      </c>
      <c r="R375" s="49">
        <v>4</v>
      </c>
      <c r="S375" s="49"/>
      <c r="T375" s="49">
        <v>16</v>
      </c>
      <c r="U375" s="49"/>
      <c r="V375" s="49"/>
      <c r="W375" s="49"/>
      <c r="X375" s="49">
        <v>3</v>
      </c>
      <c r="Y375" s="49"/>
      <c r="Z375" s="49"/>
      <c r="AA375" s="49"/>
      <c r="AB375" s="49">
        <v>0</v>
      </c>
      <c r="AC375" s="49"/>
      <c r="AD375" s="49">
        <v>0</v>
      </c>
      <c r="AE375" s="39"/>
      <c r="AF375" s="39"/>
      <c r="AG375" s="39"/>
    </row>
    <row r="376" spans="1:33" ht="19.5" customHeight="1" x14ac:dyDescent="0.2">
      <c r="D376" s="47" t="s">
        <v>229</v>
      </c>
      <c r="F376" s="48">
        <v>10</v>
      </c>
      <c r="G376" s="49"/>
      <c r="H376" s="49"/>
      <c r="I376" s="49"/>
      <c r="J376" s="48">
        <v>9</v>
      </c>
      <c r="K376" s="48">
        <v>0</v>
      </c>
      <c r="L376" s="49"/>
      <c r="M376" s="48">
        <v>9</v>
      </c>
      <c r="N376" s="49"/>
      <c r="O376" s="49"/>
      <c r="P376" s="49"/>
      <c r="Q376" s="48">
        <v>9</v>
      </c>
      <c r="R376" s="48">
        <v>6</v>
      </c>
      <c r="S376" s="49"/>
      <c r="T376" s="48">
        <v>15</v>
      </c>
      <c r="U376" s="49"/>
      <c r="V376" s="49"/>
      <c r="W376" s="49"/>
      <c r="X376" s="48">
        <v>4</v>
      </c>
      <c r="Y376" s="49"/>
      <c r="Z376" s="49"/>
      <c r="AA376" s="49"/>
      <c r="AB376" s="48">
        <v>0</v>
      </c>
      <c r="AC376" s="49"/>
      <c r="AD376" s="48">
        <v>0</v>
      </c>
      <c r="AE376" s="39"/>
      <c r="AF376" s="39"/>
      <c r="AG376" s="39"/>
    </row>
    <row r="377" spans="1:33" ht="20.100000000000001" customHeight="1" x14ac:dyDescent="0.2">
      <c r="D377" s="2" t="s">
        <v>230</v>
      </c>
      <c r="F377" s="39">
        <v>21</v>
      </c>
      <c r="G377" s="39"/>
      <c r="H377" s="39"/>
      <c r="I377" s="39"/>
      <c r="J377" s="39">
        <v>92</v>
      </c>
      <c r="K377" s="39">
        <v>5</v>
      </c>
      <c r="L377" s="39"/>
      <c r="M377" s="39">
        <v>97</v>
      </c>
      <c r="N377" s="39"/>
      <c r="O377" s="39"/>
      <c r="P377" s="39"/>
      <c r="Q377" s="39">
        <v>96</v>
      </c>
      <c r="R377" s="39">
        <v>6</v>
      </c>
      <c r="S377" s="39"/>
      <c r="T377" s="39">
        <v>102</v>
      </c>
      <c r="U377" s="39"/>
      <c r="V377" s="39"/>
      <c r="W377" s="39"/>
      <c r="X377" s="39">
        <v>16</v>
      </c>
      <c r="Y377" s="39"/>
      <c r="Z377" s="39"/>
      <c r="AA377" s="39"/>
      <c r="AB377" s="39">
        <v>0</v>
      </c>
      <c r="AC377" s="39"/>
      <c r="AD377" s="39">
        <v>0</v>
      </c>
      <c r="AE377" s="39"/>
      <c r="AF377" s="39"/>
      <c r="AG377" s="39"/>
    </row>
    <row r="378" spans="1:33" ht="19.5" customHeight="1" x14ac:dyDescent="0.2">
      <c r="D378" s="47" t="s">
        <v>231</v>
      </c>
      <c r="F378" s="48">
        <v>22</v>
      </c>
      <c r="G378" s="49"/>
      <c r="H378" s="49"/>
      <c r="I378" s="49"/>
      <c r="J378" s="48">
        <v>83</v>
      </c>
      <c r="K378" s="48">
        <v>5</v>
      </c>
      <c r="L378" s="49"/>
      <c r="M378" s="48">
        <v>88</v>
      </c>
      <c r="N378" s="49"/>
      <c r="O378" s="49"/>
      <c r="P378" s="49"/>
      <c r="Q378" s="48">
        <v>88</v>
      </c>
      <c r="R378" s="48">
        <v>8</v>
      </c>
      <c r="S378" s="49"/>
      <c r="T378" s="48">
        <v>96</v>
      </c>
      <c r="U378" s="49"/>
      <c r="V378" s="49"/>
      <c r="W378" s="49"/>
      <c r="X378" s="48">
        <v>14</v>
      </c>
      <c r="Y378" s="49"/>
      <c r="Z378" s="49"/>
      <c r="AA378" s="49"/>
      <c r="AB378" s="48">
        <v>0</v>
      </c>
      <c r="AC378" s="49"/>
      <c r="AD378" s="48">
        <v>0</v>
      </c>
      <c r="AE378" s="39"/>
      <c r="AF378" s="39"/>
      <c r="AG378" s="39"/>
    </row>
    <row r="379" spans="1:33" ht="20.100000000000001" customHeight="1" x14ac:dyDescent="0.2">
      <c r="D379" s="2" t="s">
        <v>232</v>
      </c>
      <c r="F379" s="39">
        <v>44</v>
      </c>
      <c r="G379" s="39"/>
      <c r="H379" s="39"/>
      <c r="I379" s="39"/>
      <c r="J379" s="39">
        <v>93</v>
      </c>
      <c r="K379" s="39">
        <v>9</v>
      </c>
      <c r="L379" s="39"/>
      <c r="M379" s="39">
        <v>102</v>
      </c>
      <c r="N379" s="39"/>
      <c r="O379" s="39"/>
      <c r="P379" s="39"/>
      <c r="Q379" s="39">
        <v>102</v>
      </c>
      <c r="R379" s="39">
        <v>18</v>
      </c>
      <c r="S379" s="39"/>
      <c r="T379" s="39">
        <v>120</v>
      </c>
      <c r="U379" s="39"/>
      <c r="V379" s="39"/>
      <c r="W379" s="39"/>
      <c r="X379" s="39">
        <v>26</v>
      </c>
      <c r="Y379" s="39"/>
      <c r="Z379" s="39"/>
      <c r="AA379" s="39"/>
      <c r="AB379" s="39">
        <v>0</v>
      </c>
      <c r="AC379" s="39"/>
      <c r="AD379" s="39">
        <v>0</v>
      </c>
      <c r="AE379" s="39"/>
      <c r="AF379" s="39"/>
      <c r="AG379" s="39"/>
    </row>
    <row r="380" spans="1:33" ht="20.100000000000001" customHeight="1" x14ac:dyDescent="0.2"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</row>
    <row r="381" spans="1:33" s="1" customFormat="1" ht="20.100000000000001" customHeight="1" x14ac:dyDescent="0.25">
      <c r="A381" s="3"/>
      <c r="B381" s="6"/>
      <c r="C381" s="51" t="s">
        <v>159</v>
      </c>
      <c r="D381" s="52"/>
      <c r="E381" s="5"/>
      <c r="F381" s="53">
        <v>162</v>
      </c>
      <c r="G381" s="54"/>
      <c r="H381" s="54"/>
      <c r="I381" s="54"/>
      <c r="J381" s="53">
        <v>373</v>
      </c>
      <c r="K381" s="53">
        <v>30</v>
      </c>
      <c r="L381" s="54"/>
      <c r="M381" s="53">
        <v>403</v>
      </c>
      <c r="N381" s="54"/>
      <c r="O381" s="54"/>
      <c r="P381" s="54"/>
      <c r="Q381" s="53">
        <v>389</v>
      </c>
      <c r="R381" s="53">
        <v>63</v>
      </c>
      <c r="S381" s="54"/>
      <c r="T381" s="53">
        <v>452</v>
      </c>
      <c r="U381" s="54"/>
      <c r="V381" s="54"/>
      <c r="W381" s="54"/>
      <c r="X381" s="53">
        <v>113</v>
      </c>
      <c r="Y381" s="54"/>
      <c r="Z381" s="54"/>
      <c r="AA381" s="54"/>
      <c r="AB381" s="53">
        <v>0</v>
      </c>
      <c r="AC381" s="54"/>
      <c r="AD381" s="53">
        <v>0</v>
      </c>
      <c r="AE381" s="39"/>
      <c r="AF381" s="39"/>
      <c r="AG381" s="39"/>
    </row>
    <row r="382" spans="1:33" s="1" customFormat="1" ht="20.100000000000001" customHeight="1" x14ac:dyDescent="0.2">
      <c r="A382" s="3"/>
      <c r="B382" s="6"/>
      <c r="C382" s="3"/>
      <c r="D382" s="3"/>
      <c r="E382" s="5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39"/>
      <c r="AF382" s="39"/>
      <c r="AG382" s="39"/>
    </row>
    <row r="383" spans="1:33" s="1" customFormat="1" ht="20.100000000000001" customHeight="1" x14ac:dyDescent="0.25">
      <c r="A383" s="3"/>
      <c r="B383" s="57" t="s">
        <v>233</v>
      </c>
      <c r="C383" s="58"/>
      <c r="D383" s="58"/>
      <c r="E383" s="5"/>
      <c r="F383" s="59">
        <v>162</v>
      </c>
      <c r="G383" s="54"/>
      <c r="H383" s="54"/>
      <c r="I383" s="54"/>
      <c r="J383" s="59">
        <v>373</v>
      </c>
      <c r="K383" s="59">
        <v>30</v>
      </c>
      <c r="L383" s="54"/>
      <c r="M383" s="59">
        <v>403</v>
      </c>
      <c r="N383" s="54"/>
      <c r="O383" s="54"/>
      <c r="P383" s="54"/>
      <c r="Q383" s="59">
        <v>389</v>
      </c>
      <c r="R383" s="59">
        <v>63</v>
      </c>
      <c r="S383" s="54"/>
      <c r="T383" s="59">
        <v>452</v>
      </c>
      <c r="U383" s="54"/>
      <c r="V383" s="54"/>
      <c r="W383" s="54"/>
      <c r="X383" s="59">
        <v>113</v>
      </c>
      <c r="Y383" s="54"/>
      <c r="Z383" s="54"/>
      <c r="AA383" s="54"/>
      <c r="AB383" s="59">
        <v>0</v>
      </c>
      <c r="AC383" s="54"/>
      <c r="AD383" s="59">
        <v>0</v>
      </c>
      <c r="AE383" s="39"/>
      <c r="AF383" s="39"/>
      <c r="AG383" s="39"/>
    </row>
    <row r="384" spans="1:33" ht="20.100000000000001" customHeight="1" x14ac:dyDescent="0.2"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</row>
    <row r="385" spans="1:33" ht="20.100000000000001" customHeight="1" x14ac:dyDescent="0.2">
      <c r="B385" s="6" t="s">
        <v>234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</row>
    <row r="386" spans="1:33" ht="20.100000000000001" customHeight="1" x14ac:dyDescent="0.2">
      <c r="C386" s="3" t="s">
        <v>154</v>
      </c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</row>
    <row r="387" spans="1:33" ht="20.100000000000001" customHeight="1" x14ac:dyDescent="0.2">
      <c r="D387" s="2" t="s">
        <v>96</v>
      </c>
      <c r="F387" s="39">
        <v>134</v>
      </c>
      <c r="G387" s="39"/>
      <c r="H387" s="39"/>
      <c r="I387" s="39"/>
      <c r="J387" s="39">
        <v>40</v>
      </c>
      <c r="K387" s="39">
        <v>9</v>
      </c>
      <c r="L387" s="39"/>
      <c r="M387" s="39">
        <v>49</v>
      </c>
      <c r="N387" s="39"/>
      <c r="O387" s="39"/>
      <c r="P387" s="39"/>
      <c r="Q387" s="39">
        <v>38</v>
      </c>
      <c r="R387" s="39">
        <v>63</v>
      </c>
      <c r="S387" s="39"/>
      <c r="T387" s="39">
        <v>101</v>
      </c>
      <c r="U387" s="39"/>
      <c r="V387" s="39"/>
      <c r="W387" s="39"/>
      <c r="X387" s="39">
        <v>82</v>
      </c>
      <c r="Y387" s="39"/>
      <c r="Z387" s="39"/>
      <c r="AA387" s="39"/>
      <c r="AB387" s="39">
        <v>0</v>
      </c>
      <c r="AC387" s="39"/>
      <c r="AD387" s="39">
        <v>0</v>
      </c>
      <c r="AE387" s="39"/>
      <c r="AF387" s="39"/>
      <c r="AG387" s="39"/>
    </row>
    <row r="388" spans="1:33" ht="19.5" customHeight="1" x14ac:dyDescent="0.2">
      <c r="D388" s="47" t="s">
        <v>97</v>
      </c>
      <c r="F388" s="48">
        <v>87</v>
      </c>
      <c r="G388" s="49"/>
      <c r="H388" s="49"/>
      <c r="I388" s="49"/>
      <c r="J388" s="48">
        <v>35</v>
      </c>
      <c r="K388" s="48">
        <v>15</v>
      </c>
      <c r="L388" s="49"/>
      <c r="M388" s="48">
        <v>50</v>
      </c>
      <c r="N388" s="49"/>
      <c r="O388" s="49"/>
      <c r="P388" s="49"/>
      <c r="Q388" s="48">
        <v>37</v>
      </c>
      <c r="R388" s="48">
        <v>39</v>
      </c>
      <c r="S388" s="49"/>
      <c r="T388" s="48">
        <v>76</v>
      </c>
      <c r="U388" s="49"/>
      <c r="V388" s="49"/>
      <c r="W388" s="49"/>
      <c r="X388" s="48">
        <v>61</v>
      </c>
      <c r="Y388" s="49"/>
      <c r="Z388" s="49"/>
      <c r="AA388" s="49"/>
      <c r="AB388" s="48">
        <v>0</v>
      </c>
      <c r="AC388" s="49"/>
      <c r="AD388" s="48">
        <v>0</v>
      </c>
      <c r="AE388" s="39"/>
      <c r="AF388" s="39"/>
      <c r="AG388" s="39"/>
    </row>
    <row r="389" spans="1:33" ht="20.100000000000001" customHeight="1" x14ac:dyDescent="0.2">
      <c r="D389" s="2" t="s">
        <v>113</v>
      </c>
      <c r="F389" s="39">
        <v>70</v>
      </c>
      <c r="G389" s="39"/>
      <c r="H389" s="39"/>
      <c r="I389" s="39"/>
      <c r="J389" s="39">
        <v>47</v>
      </c>
      <c r="K389" s="39">
        <v>3</v>
      </c>
      <c r="L389" s="39"/>
      <c r="M389" s="39">
        <v>50</v>
      </c>
      <c r="N389" s="39"/>
      <c r="O389" s="39"/>
      <c r="P389" s="39"/>
      <c r="Q389" s="39">
        <v>44</v>
      </c>
      <c r="R389" s="39">
        <v>42</v>
      </c>
      <c r="S389" s="39"/>
      <c r="T389" s="39">
        <v>86</v>
      </c>
      <c r="U389" s="39"/>
      <c r="V389" s="39"/>
      <c r="W389" s="39"/>
      <c r="X389" s="39">
        <v>34</v>
      </c>
      <c r="Y389" s="39"/>
      <c r="Z389" s="39"/>
      <c r="AA389" s="39"/>
      <c r="AB389" s="39">
        <v>0</v>
      </c>
      <c r="AC389" s="39"/>
      <c r="AD389" s="39">
        <v>0</v>
      </c>
      <c r="AE389" s="39"/>
      <c r="AF389" s="39"/>
      <c r="AG389" s="39"/>
    </row>
    <row r="390" spans="1:33" ht="19.5" customHeight="1" x14ac:dyDescent="0.2">
      <c r="D390" s="47" t="s">
        <v>99</v>
      </c>
      <c r="F390" s="48">
        <v>123</v>
      </c>
      <c r="G390" s="49"/>
      <c r="H390" s="49"/>
      <c r="I390" s="49"/>
      <c r="J390" s="48">
        <v>38</v>
      </c>
      <c r="K390" s="48">
        <v>7</v>
      </c>
      <c r="L390" s="49"/>
      <c r="M390" s="48">
        <v>45</v>
      </c>
      <c r="N390" s="49"/>
      <c r="O390" s="49"/>
      <c r="P390" s="49"/>
      <c r="Q390" s="48">
        <v>39</v>
      </c>
      <c r="R390" s="48">
        <v>39</v>
      </c>
      <c r="S390" s="49"/>
      <c r="T390" s="48">
        <v>78</v>
      </c>
      <c r="U390" s="49"/>
      <c r="V390" s="49"/>
      <c r="W390" s="49"/>
      <c r="X390" s="48">
        <v>90</v>
      </c>
      <c r="Y390" s="49"/>
      <c r="Z390" s="49"/>
      <c r="AA390" s="49"/>
      <c r="AB390" s="48">
        <v>0</v>
      </c>
      <c r="AC390" s="49"/>
      <c r="AD390" s="48">
        <v>0</v>
      </c>
      <c r="AE390" s="39"/>
      <c r="AF390" s="39"/>
      <c r="AG390" s="39"/>
    </row>
    <row r="391" spans="1:33" ht="20.100000000000001" customHeight="1" x14ac:dyDescent="0.2">
      <c r="D391" s="2" t="s">
        <v>114</v>
      </c>
      <c r="F391" s="39">
        <v>193</v>
      </c>
      <c r="G391" s="39"/>
      <c r="H391" s="39"/>
      <c r="I391" s="39"/>
      <c r="J391" s="39">
        <v>70</v>
      </c>
      <c r="K391" s="39">
        <v>81</v>
      </c>
      <c r="L391" s="39"/>
      <c r="M391" s="39">
        <v>151</v>
      </c>
      <c r="N391" s="39"/>
      <c r="O391" s="39"/>
      <c r="P391" s="39"/>
      <c r="Q391" s="39">
        <v>136</v>
      </c>
      <c r="R391" s="39">
        <v>138</v>
      </c>
      <c r="S391" s="39"/>
      <c r="T391" s="39">
        <v>274</v>
      </c>
      <c r="U391" s="39"/>
      <c r="V391" s="39"/>
      <c r="W391" s="39"/>
      <c r="X391" s="39">
        <v>70</v>
      </c>
      <c r="Y391" s="39"/>
      <c r="Z391" s="39"/>
      <c r="AA391" s="39"/>
      <c r="AB391" s="39">
        <v>0</v>
      </c>
      <c r="AC391" s="39"/>
      <c r="AD391" s="39">
        <v>0</v>
      </c>
      <c r="AE391" s="39"/>
      <c r="AF391" s="39"/>
      <c r="AG391" s="39"/>
    </row>
    <row r="392" spans="1:33" ht="19.5" customHeight="1" x14ac:dyDescent="0.2">
      <c r="D392" s="47" t="s">
        <v>115</v>
      </c>
      <c r="F392" s="48">
        <v>152</v>
      </c>
      <c r="G392" s="49"/>
      <c r="H392" s="49"/>
      <c r="I392" s="49"/>
      <c r="J392" s="48">
        <v>33</v>
      </c>
      <c r="K392" s="48">
        <v>19</v>
      </c>
      <c r="L392" s="49"/>
      <c r="M392" s="48">
        <v>52</v>
      </c>
      <c r="N392" s="49"/>
      <c r="O392" s="49"/>
      <c r="P392" s="49"/>
      <c r="Q392" s="48">
        <v>42</v>
      </c>
      <c r="R392" s="48">
        <v>59</v>
      </c>
      <c r="S392" s="49"/>
      <c r="T392" s="48">
        <v>101</v>
      </c>
      <c r="U392" s="49"/>
      <c r="V392" s="49"/>
      <c r="W392" s="49"/>
      <c r="X392" s="48">
        <v>103</v>
      </c>
      <c r="Y392" s="49"/>
      <c r="Z392" s="49"/>
      <c r="AA392" s="49"/>
      <c r="AB392" s="48">
        <v>0</v>
      </c>
      <c r="AC392" s="49"/>
      <c r="AD392" s="48">
        <v>0</v>
      </c>
      <c r="AE392" s="39"/>
      <c r="AF392" s="39"/>
      <c r="AG392" s="39"/>
    </row>
    <row r="393" spans="1:33" ht="20.100000000000001" customHeight="1" x14ac:dyDescent="0.2">
      <c r="D393" s="2" t="s">
        <v>116</v>
      </c>
      <c r="F393" s="39">
        <v>105</v>
      </c>
      <c r="G393" s="39"/>
      <c r="H393" s="39"/>
      <c r="I393" s="39"/>
      <c r="J393" s="39">
        <v>42</v>
      </c>
      <c r="K393" s="39">
        <v>20</v>
      </c>
      <c r="L393" s="39"/>
      <c r="M393" s="39">
        <v>62</v>
      </c>
      <c r="N393" s="39"/>
      <c r="O393" s="39"/>
      <c r="P393" s="39"/>
      <c r="Q393" s="39">
        <v>39</v>
      </c>
      <c r="R393" s="39">
        <v>70</v>
      </c>
      <c r="S393" s="39"/>
      <c r="T393" s="39">
        <v>109</v>
      </c>
      <c r="U393" s="39"/>
      <c r="V393" s="39"/>
      <c r="W393" s="39"/>
      <c r="X393" s="39">
        <v>58</v>
      </c>
      <c r="Y393" s="39"/>
      <c r="Z393" s="39"/>
      <c r="AA393" s="39"/>
      <c r="AB393" s="39">
        <v>0</v>
      </c>
      <c r="AC393" s="39"/>
      <c r="AD393" s="39">
        <v>0</v>
      </c>
      <c r="AE393" s="39"/>
      <c r="AF393" s="39"/>
      <c r="AG393" s="39"/>
    </row>
    <row r="394" spans="1:33" ht="19.5" customHeight="1" x14ac:dyDescent="0.2">
      <c r="D394" s="47" t="s">
        <v>103</v>
      </c>
      <c r="F394" s="48">
        <v>192</v>
      </c>
      <c r="G394" s="49"/>
      <c r="H394" s="49"/>
      <c r="I394" s="49"/>
      <c r="J394" s="48">
        <v>27</v>
      </c>
      <c r="K394" s="48">
        <v>13</v>
      </c>
      <c r="L394" s="49"/>
      <c r="M394" s="48">
        <v>40</v>
      </c>
      <c r="N394" s="49"/>
      <c r="O394" s="49"/>
      <c r="P394" s="49"/>
      <c r="Q394" s="48">
        <v>33</v>
      </c>
      <c r="R394" s="48">
        <v>75</v>
      </c>
      <c r="S394" s="49"/>
      <c r="T394" s="48">
        <v>108</v>
      </c>
      <c r="U394" s="49"/>
      <c r="V394" s="49"/>
      <c r="W394" s="49"/>
      <c r="X394" s="48">
        <v>124</v>
      </c>
      <c r="Y394" s="49"/>
      <c r="Z394" s="49"/>
      <c r="AA394" s="49"/>
      <c r="AB394" s="48">
        <v>0</v>
      </c>
      <c r="AC394" s="49"/>
      <c r="AD394" s="48">
        <v>0</v>
      </c>
      <c r="AE394" s="39"/>
      <c r="AF394" s="39"/>
      <c r="AG394" s="39"/>
    </row>
    <row r="395" spans="1:33" ht="20.100000000000001" customHeight="1" x14ac:dyDescent="0.2">
      <c r="D395" s="2" t="s">
        <v>104</v>
      </c>
      <c r="F395" s="39">
        <v>142</v>
      </c>
      <c r="G395" s="39"/>
      <c r="H395" s="39"/>
      <c r="I395" s="39"/>
      <c r="J395" s="39">
        <v>31</v>
      </c>
      <c r="K395" s="39">
        <v>8</v>
      </c>
      <c r="L395" s="39"/>
      <c r="M395" s="39">
        <v>39</v>
      </c>
      <c r="N395" s="39"/>
      <c r="O395" s="39"/>
      <c r="P395" s="39"/>
      <c r="Q395" s="39">
        <v>42</v>
      </c>
      <c r="R395" s="39">
        <v>57</v>
      </c>
      <c r="S395" s="39"/>
      <c r="T395" s="39">
        <v>99</v>
      </c>
      <c r="U395" s="39"/>
      <c r="V395" s="39"/>
      <c r="W395" s="39"/>
      <c r="X395" s="39">
        <v>82</v>
      </c>
      <c r="Y395" s="39"/>
      <c r="Z395" s="39"/>
      <c r="AA395" s="39"/>
      <c r="AB395" s="39">
        <v>0</v>
      </c>
      <c r="AC395" s="39"/>
      <c r="AD395" s="39">
        <v>0</v>
      </c>
      <c r="AE395" s="39"/>
      <c r="AF395" s="39"/>
      <c r="AG395" s="39"/>
    </row>
    <row r="396" spans="1:33" ht="20.100000000000001" customHeight="1" x14ac:dyDescent="0.2"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</row>
    <row r="397" spans="1:33" s="1" customFormat="1" ht="20.100000000000001" customHeight="1" x14ac:dyDescent="0.25">
      <c r="A397" s="3"/>
      <c r="B397" s="6"/>
      <c r="C397" s="51" t="s">
        <v>159</v>
      </c>
      <c r="D397" s="52"/>
      <c r="E397" s="5"/>
      <c r="F397" s="53">
        <v>1198</v>
      </c>
      <c r="G397" s="54"/>
      <c r="H397" s="54"/>
      <c r="I397" s="54"/>
      <c r="J397" s="53">
        <v>363</v>
      </c>
      <c r="K397" s="53">
        <v>175</v>
      </c>
      <c r="L397" s="54"/>
      <c r="M397" s="53">
        <v>538</v>
      </c>
      <c r="N397" s="54"/>
      <c r="O397" s="54"/>
      <c r="P397" s="54"/>
      <c r="Q397" s="53">
        <v>450</v>
      </c>
      <c r="R397" s="53">
        <v>582</v>
      </c>
      <c r="S397" s="54"/>
      <c r="T397" s="53">
        <v>1032</v>
      </c>
      <c r="U397" s="54"/>
      <c r="V397" s="54"/>
      <c r="W397" s="54"/>
      <c r="X397" s="53">
        <v>704</v>
      </c>
      <c r="Y397" s="54"/>
      <c r="Z397" s="54"/>
      <c r="AA397" s="54"/>
      <c r="AB397" s="53">
        <v>0</v>
      </c>
      <c r="AC397" s="54"/>
      <c r="AD397" s="53">
        <v>0</v>
      </c>
      <c r="AE397" s="39"/>
      <c r="AF397" s="39"/>
      <c r="AG397" s="39"/>
    </row>
    <row r="398" spans="1:33" s="1" customFormat="1" ht="20.100000000000001" customHeight="1" x14ac:dyDescent="0.2">
      <c r="A398" s="3"/>
      <c r="B398" s="6"/>
      <c r="C398" s="3"/>
      <c r="D398" s="3"/>
      <c r="E398" s="5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39"/>
      <c r="AF398" s="39"/>
      <c r="AG398" s="39"/>
    </row>
    <row r="399" spans="1:33" s="1" customFormat="1" ht="20.100000000000001" customHeight="1" x14ac:dyDescent="0.25">
      <c r="A399" s="3"/>
      <c r="B399" s="57" t="s">
        <v>235</v>
      </c>
      <c r="C399" s="58"/>
      <c r="D399" s="58"/>
      <c r="E399" s="5"/>
      <c r="F399" s="59">
        <v>1198</v>
      </c>
      <c r="G399" s="54"/>
      <c r="H399" s="54"/>
      <c r="I399" s="54"/>
      <c r="J399" s="59">
        <v>363</v>
      </c>
      <c r="K399" s="59">
        <v>175</v>
      </c>
      <c r="L399" s="54"/>
      <c r="M399" s="59">
        <v>538</v>
      </c>
      <c r="N399" s="54"/>
      <c r="O399" s="54"/>
      <c r="P399" s="54"/>
      <c r="Q399" s="59">
        <v>450</v>
      </c>
      <c r="R399" s="59">
        <v>582</v>
      </c>
      <c r="S399" s="54"/>
      <c r="T399" s="59">
        <v>1032</v>
      </c>
      <c r="U399" s="54"/>
      <c r="V399" s="54"/>
      <c r="W399" s="54"/>
      <c r="X399" s="59">
        <v>704</v>
      </c>
      <c r="Y399" s="54"/>
      <c r="Z399" s="54"/>
      <c r="AA399" s="54"/>
      <c r="AB399" s="59">
        <v>0</v>
      </c>
      <c r="AC399" s="54"/>
      <c r="AD399" s="59">
        <v>0</v>
      </c>
      <c r="AE399" s="39"/>
      <c r="AF399" s="39"/>
      <c r="AG399" s="39"/>
    </row>
    <row r="400" spans="1:33" ht="20.100000000000001" customHeight="1" x14ac:dyDescent="0.2"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</row>
    <row r="401" spans="1:33" ht="20.100000000000001" customHeight="1" x14ac:dyDescent="0.2">
      <c r="B401" s="6" t="s">
        <v>236</v>
      </c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</row>
    <row r="402" spans="1:33" ht="20.100000000000001" customHeight="1" x14ac:dyDescent="0.2">
      <c r="C402" s="3" t="s">
        <v>154</v>
      </c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</row>
    <row r="403" spans="1:33" ht="20.100000000000001" customHeight="1" x14ac:dyDescent="0.2">
      <c r="D403" s="2" t="s">
        <v>96</v>
      </c>
      <c r="F403" s="39">
        <v>26</v>
      </c>
      <c r="G403" s="39"/>
      <c r="H403" s="39"/>
      <c r="I403" s="39"/>
      <c r="J403" s="39">
        <v>17</v>
      </c>
      <c r="K403" s="39">
        <v>14</v>
      </c>
      <c r="L403" s="39"/>
      <c r="M403" s="39">
        <v>31</v>
      </c>
      <c r="N403" s="39"/>
      <c r="O403" s="39"/>
      <c r="P403" s="39"/>
      <c r="Q403" s="39">
        <v>24</v>
      </c>
      <c r="R403" s="39">
        <v>16</v>
      </c>
      <c r="S403" s="39"/>
      <c r="T403" s="39">
        <v>40</v>
      </c>
      <c r="U403" s="39"/>
      <c r="V403" s="39"/>
      <c r="W403" s="39"/>
      <c r="X403" s="39">
        <v>17</v>
      </c>
      <c r="Y403" s="39"/>
      <c r="Z403" s="39"/>
      <c r="AA403" s="39"/>
      <c r="AB403" s="39">
        <v>0</v>
      </c>
      <c r="AC403" s="39"/>
      <c r="AD403" s="39">
        <v>0</v>
      </c>
      <c r="AE403" s="39"/>
      <c r="AF403" s="39"/>
      <c r="AG403" s="39"/>
    </row>
    <row r="404" spans="1:33" ht="19.5" customHeight="1" x14ac:dyDescent="0.2">
      <c r="D404" s="47" t="s">
        <v>97</v>
      </c>
      <c r="F404" s="48">
        <v>19</v>
      </c>
      <c r="G404" s="49"/>
      <c r="H404" s="49"/>
      <c r="I404" s="49"/>
      <c r="J404" s="48">
        <v>8</v>
      </c>
      <c r="K404" s="48">
        <v>9</v>
      </c>
      <c r="L404" s="49"/>
      <c r="M404" s="48">
        <v>17</v>
      </c>
      <c r="N404" s="49"/>
      <c r="O404" s="49"/>
      <c r="P404" s="49"/>
      <c r="Q404" s="48">
        <v>11</v>
      </c>
      <c r="R404" s="48">
        <v>16</v>
      </c>
      <c r="S404" s="49"/>
      <c r="T404" s="48">
        <v>27</v>
      </c>
      <c r="U404" s="49"/>
      <c r="V404" s="49"/>
      <c r="W404" s="49"/>
      <c r="X404" s="48">
        <v>9</v>
      </c>
      <c r="Y404" s="49"/>
      <c r="Z404" s="49"/>
      <c r="AA404" s="49"/>
      <c r="AB404" s="48">
        <v>0</v>
      </c>
      <c r="AC404" s="49"/>
      <c r="AD404" s="48">
        <v>0</v>
      </c>
      <c r="AE404" s="39"/>
      <c r="AF404" s="39"/>
      <c r="AG404" s="39"/>
    </row>
    <row r="405" spans="1:33" ht="20.100000000000001" customHeight="1" x14ac:dyDescent="0.2">
      <c r="D405" s="2" t="s">
        <v>113</v>
      </c>
      <c r="F405" s="39">
        <v>27</v>
      </c>
      <c r="G405" s="39"/>
      <c r="H405" s="39"/>
      <c r="I405" s="39"/>
      <c r="J405" s="39">
        <v>6</v>
      </c>
      <c r="K405" s="39">
        <v>3</v>
      </c>
      <c r="L405" s="39"/>
      <c r="M405" s="39">
        <v>9</v>
      </c>
      <c r="N405" s="39"/>
      <c r="O405" s="39"/>
      <c r="P405" s="39"/>
      <c r="Q405" s="39">
        <v>5</v>
      </c>
      <c r="R405" s="39">
        <v>14</v>
      </c>
      <c r="S405" s="39"/>
      <c r="T405" s="39">
        <v>19</v>
      </c>
      <c r="U405" s="39"/>
      <c r="V405" s="39"/>
      <c r="W405" s="39"/>
      <c r="X405" s="39">
        <v>17</v>
      </c>
      <c r="Y405" s="39"/>
      <c r="Z405" s="39"/>
      <c r="AA405" s="39"/>
      <c r="AB405" s="39">
        <v>0</v>
      </c>
      <c r="AC405" s="39"/>
      <c r="AD405" s="39">
        <v>0</v>
      </c>
      <c r="AE405" s="39"/>
      <c r="AF405" s="39"/>
      <c r="AG405" s="39"/>
    </row>
    <row r="406" spans="1:33" ht="19.5" customHeight="1" x14ac:dyDescent="0.2">
      <c r="D406" s="47" t="s">
        <v>99</v>
      </c>
      <c r="F406" s="48">
        <v>57</v>
      </c>
      <c r="G406" s="49"/>
      <c r="H406" s="49"/>
      <c r="I406" s="49"/>
      <c r="J406" s="48">
        <v>4</v>
      </c>
      <c r="K406" s="48">
        <v>4</v>
      </c>
      <c r="L406" s="49"/>
      <c r="M406" s="48">
        <v>8</v>
      </c>
      <c r="N406" s="49"/>
      <c r="O406" s="49"/>
      <c r="P406" s="49"/>
      <c r="Q406" s="48">
        <v>6</v>
      </c>
      <c r="R406" s="48">
        <v>32</v>
      </c>
      <c r="S406" s="49"/>
      <c r="T406" s="48">
        <v>38</v>
      </c>
      <c r="U406" s="49"/>
      <c r="V406" s="49"/>
      <c r="W406" s="49"/>
      <c r="X406" s="48">
        <v>27</v>
      </c>
      <c r="Y406" s="49"/>
      <c r="Z406" s="49"/>
      <c r="AA406" s="49"/>
      <c r="AB406" s="48">
        <v>0</v>
      </c>
      <c r="AC406" s="49"/>
      <c r="AD406" s="48">
        <v>0</v>
      </c>
      <c r="AE406" s="39"/>
      <c r="AF406" s="39"/>
      <c r="AG406" s="39"/>
    </row>
    <row r="407" spans="1:33" ht="20.100000000000001" customHeight="1" x14ac:dyDescent="0.2">
      <c r="D407" s="2" t="s">
        <v>114</v>
      </c>
      <c r="F407" s="39">
        <v>46</v>
      </c>
      <c r="G407" s="39"/>
      <c r="H407" s="39"/>
      <c r="I407" s="39"/>
      <c r="J407" s="39">
        <v>4</v>
      </c>
      <c r="K407" s="39">
        <v>11</v>
      </c>
      <c r="L407" s="39"/>
      <c r="M407" s="39">
        <v>15</v>
      </c>
      <c r="N407" s="39"/>
      <c r="O407" s="39"/>
      <c r="P407" s="39"/>
      <c r="Q407" s="39">
        <v>8</v>
      </c>
      <c r="R407" s="39">
        <v>34</v>
      </c>
      <c r="S407" s="39"/>
      <c r="T407" s="39">
        <v>42</v>
      </c>
      <c r="U407" s="39"/>
      <c r="V407" s="39"/>
      <c r="W407" s="39"/>
      <c r="X407" s="39">
        <v>19</v>
      </c>
      <c r="Y407" s="39"/>
      <c r="Z407" s="39"/>
      <c r="AA407" s="39"/>
      <c r="AB407" s="39">
        <v>0</v>
      </c>
      <c r="AC407" s="39"/>
      <c r="AD407" s="39">
        <v>0</v>
      </c>
      <c r="AE407" s="39"/>
      <c r="AF407" s="39"/>
      <c r="AG407" s="39"/>
    </row>
    <row r="408" spans="1:33" ht="19.5" customHeight="1" x14ac:dyDescent="0.2">
      <c r="D408" s="47" t="s">
        <v>115</v>
      </c>
      <c r="F408" s="48">
        <v>20</v>
      </c>
      <c r="G408" s="49"/>
      <c r="H408" s="49"/>
      <c r="I408" s="49"/>
      <c r="J408" s="48">
        <v>5</v>
      </c>
      <c r="K408" s="48">
        <v>3</v>
      </c>
      <c r="L408" s="49"/>
      <c r="M408" s="48">
        <v>8</v>
      </c>
      <c r="N408" s="49"/>
      <c r="O408" s="49"/>
      <c r="P408" s="49"/>
      <c r="Q408" s="48">
        <v>6</v>
      </c>
      <c r="R408" s="48">
        <v>9</v>
      </c>
      <c r="S408" s="49"/>
      <c r="T408" s="48">
        <v>15</v>
      </c>
      <c r="U408" s="49"/>
      <c r="V408" s="49"/>
      <c r="W408" s="49"/>
      <c r="X408" s="48">
        <v>13</v>
      </c>
      <c r="Y408" s="49"/>
      <c r="Z408" s="49"/>
      <c r="AA408" s="49"/>
      <c r="AB408" s="48">
        <v>0</v>
      </c>
      <c r="AC408" s="49"/>
      <c r="AD408" s="48">
        <v>0</v>
      </c>
      <c r="AE408" s="39"/>
      <c r="AF408" s="39"/>
      <c r="AG408" s="39"/>
    </row>
    <row r="409" spans="1:33" ht="20.100000000000001" customHeight="1" x14ac:dyDescent="0.2">
      <c r="D409" s="2" t="s">
        <v>116</v>
      </c>
      <c r="F409" s="39">
        <v>48</v>
      </c>
      <c r="G409" s="39"/>
      <c r="H409" s="39"/>
      <c r="I409" s="39"/>
      <c r="J409" s="39">
        <v>7</v>
      </c>
      <c r="K409" s="39">
        <v>13</v>
      </c>
      <c r="L409" s="39"/>
      <c r="M409" s="39">
        <v>20</v>
      </c>
      <c r="N409" s="39"/>
      <c r="O409" s="39"/>
      <c r="P409" s="39"/>
      <c r="Q409" s="39">
        <v>14</v>
      </c>
      <c r="R409" s="39">
        <v>35</v>
      </c>
      <c r="S409" s="39"/>
      <c r="T409" s="39">
        <v>49</v>
      </c>
      <c r="U409" s="39"/>
      <c r="V409" s="39"/>
      <c r="W409" s="39"/>
      <c r="X409" s="39">
        <v>19</v>
      </c>
      <c r="Y409" s="39"/>
      <c r="Z409" s="39"/>
      <c r="AA409" s="39"/>
      <c r="AB409" s="39">
        <v>0</v>
      </c>
      <c r="AC409" s="39"/>
      <c r="AD409" s="39">
        <v>0</v>
      </c>
      <c r="AE409" s="39"/>
      <c r="AF409" s="39"/>
      <c r="AG409" s="39"/>
    </row>
    <row r="410" spans="1:33" ht="19.5" customHeight="1" x14ac:dyDescent="0.2">
      <c r="D410" s="47" t="s">
        <v>103</v>
      </c>
      <c r="F410" s="48">
        <v>32</v>
      </c>
      <c r="G410" s="49"/>
      <c r="H410" s="49"/>
      <c r="I410" s="49"/>
      <c r="J410" s="48">
        <v>5</v>
      </c>
      <c r="K410" s="48">
        <v>5</v>
      </c>
      <c r="L410" s="49"/>
      <c r="M410" s="48">
        <v>10</v>
      </c>
      <c r="N410" s="49"/>
      <c r="O410" s="49"/>
      <c r="P410" s="49"/>
      <c r="Q410" s="48">
        <v>6</v>
      </c>
      <c r="R410" s="48">
        <v>15</v>
      </c>
      <c r="S410" s="49"/>
      <c r="T410" s="48">
        <v>21</v>
      </c>
      <c r="U410" s="49"/>
      <c r="V410" s="49"/>
      <c r="W410" s="49"/>
      <c r="X410" s="48">
        <v>21</v>
      </c>
      <c r="Y410" s="49"/>
      <c r="Z410" s="49"/>
      <c r="AA410" s="49"/>
      <c r="AB410" s="48">
        <v>0</v>
      </c>
      <c r="AC410" s="49"/>
      <c r="AD410" s="48">
        <v>0</v>
      </c>
      <c r="AE410" s="39"/>
      <c r="AF410" s="39"/>
      <c r="AG410" s="39"/>
    </row>
    <row r="411" spans="1:33" ht="20.100000000000001" customHeight="1" x14ac:dyDescent="0.2">
      <c r="D411" s="2" t="s">
        <v>104</v>
      </c>
      <c r="F411" s="39">
        <v>46</v>
      </c>
      <c r="G411" s="39"/>
      <c r="H411" s="39"/>
      <c r="I411" s="39"/>
      <c r="J411" s="39">
        <v>12</v>
      </c>
      <c r="K411" s="39">
        <v>6</v>
      </c>
      <c r="L411" s="39"/>
      <c r="M411" s="39">
        <v>18</v>
      </c>
      <c r="N411" s="39"/>
      <c r="O411" s="39"/>
      <c r="P411" s="39"/>
      <c r="Q411" s="39">
        <v>15</v>
      </c>
      <c r="R411" s="39">
        <v>23</v>
      </c>
      <c r="S411" s="39"/>
      <c r="T411" s="39">
        <v>38</v>
      </c>
      <c r="U411" s="39"/>
      <c r="V411" s="39"/>
      <c r="W411" s="39"/>
      <c r="X411" s="39">
        <v>26</v>
      </c>
      <c r="Y411" s="39"/>
      <c r="Z411" s="39"/>
      <c r="AA411" s="39"/>
      <c r="AB411" s="39">
        <v>0</v>
      </c>
      <c r="AC411" s="39"/>
      <c r="AD411" s="39">
        <v>0</v>
      </c>
      <c r="AE411" s="39"/>
      <c r="AF411" s="39"/>
      <c r="AG411" s="39"/>
    </row>
    <row r="412" spans="1:33" ht="19.5" customHeight="1" x14ac:dyDescent="0.2">
      <c r="D412" s="47" t="s">
        <v>117</v>
      </c>
      <c r="F412" s="48">
        <v>28</v>
      </c>
      <c r="G412" s="49"/>
      <c r="H412" s="49"/>
      <c r="I412" s="49"/>
      <c r="J412" s="48">
        <v>6</v>
      </c>
      <c r="K412" s="48">
        <v>6</v>
      </c>
      <c r="L412" s="49"/>
      <c r="M412" s="48">
        <v>12</v>
      </c>
      <c r="N412" s="49"/>
      <c r="O412" s="49"/>
      <c r="P412" s="49"/>
      <c r="Q412" s="48">
        <v>7</v>
      </c>
      <c r="R412" s="48">
        <v>12</v>
      </c>
      <c r="S412" s="49"/>
      <c r="T412" s="48">
        <v>19</v>
      </c>
      <c r="U412" s="49"/>
      <c r="V412" s="49"/>
      <c r="W412" s="49"/>
      <c r="X412" s="48">
        <v>21</v>
      </c>
      <c r="Y412" s="49"/>
      <c r="Z412" s="49"/>
      <c r="AA412" s="49"/>
      <c r="AB412" s="48">
        <v>0</v>
      </c>
      <c r="AC412" s="49"/>
      <c r="AD412" s="48">
        <v>0</v>
      </c>
      <c r="AE412" s="39"/>
      <c r="AF412" s="39"/>
      <c r="AG412" s="39"/>
    </row>
    <row r="413" spans="1:33" ht="20.100000000000001" customHeight="1" x14ac:dyDescent="0.2"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</row>
    <row r="414" spans="1:33" s="1" customFormat="1" ht="20.100000000000001" customHeight="1" x14ac:dyDescent="0.25">
      <c r="A414" s="3"/>
      <c r="B414" s="6"/>
      <c r="C414" s="51" t="s">
        <v>159</v>
      </c>
      <c r="D414" s="52"/>
      <c r="E414" s="5"/>
      <c r="F414" s="53">
        <v>349</v>
      </c>
      <c r="G414" s="54"/>
      <c r="H414" s="54"/>
      <c r="I414" s="54"/>
      <c r="J414" s="53">
        <v>74</v>
      </c>
      <c r="K414" s="53">
        <v>74</v>
      </c>
      <c r="L414" s="54"/>
      <c r="M414" s="53">
        <v>148</v>
      </c>
      <c r="N414" s="54"/>
      <c r="O414" s="54"/>
      <c r="P414" s="54"/>
      <c r="Q414" s="53">
        <v>102</v>
      </c>
      <c r="R414" s="53">
        <v>206</v>
      </c>
      <c r="S414" s="54"/>
      <c r="T414" s="53">
        <v>308</v>
      </c>
      <c r="U414" s="54"/>
      <c r="V414" s="54"/>
      <c r="W414" s="54"/>
      <c r="X414" s="53">
        <v>189</v>
      </c>
      <c r="Y414" s="54"/>
      <c r="Z414" s="54"/>
      <c r="AA414" s="54"/>
      <c r="AB414" s="53">
        <v>0</v>
      </c>
      <c r="AC414" s="54"/>
      <c r="AD414" s="53">
        <v>0</v>
      </c>
      <c r="AE414" s="39"/>
      <c r="AF414" s="39"/>
      <c r="AG414" s="39"/>
    </row>
    <row r="415" spans="1:33" ht="20.100000000000001" customHeight="1" x14ac:dyDescent="0.2"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</row>
    <row r="416" spans="1:33" ht="20.100000000000001" customHeight="1" x14ac:dyDescent="0.2">
      <c r="C416" s="3" t="s">
        <v>237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</row>
    <row r="417" spans="1:33" ht="20.100000000000001" customHeight="1" x14ac:dyDescent="0.2">
      <c r="D417" s="2" t="s">
        <v>238</v>
      </c>
      <c r="F417" s="39">
        <v>6</v>
      </c>
      <c r="G417" s="39"/>
      <c r="H417" s="39"/>
      <c r="I417" s="39"/>
      <c r="J417" s="39">
        <v>0</v>
      </c>
      <c r="K417" s="39">
        <v>0</v>
      </c>
      <c r="L417" s="39"/>
      <c r="M417" s="39">
        <v>0</v>
      </c>
      <c r="N417" s="39"/>
      <c r="O417" s="39"/>
      <c r="P417" s="39"/>
      <c r="Q417" s="39">
        <v>0</v>
      </c>
      <c r="R417" s="39">
        <v>2</v>
      </c>
      <c r="S417" s="39"/>
      <c r="T417" s="39">
        <v>2</v>
      </c>
      <c r="U417" s="39"/>
      <c r="V417" s="39"/>
      <c r="W417" s="39"/>
      <c r="X417" s="39">
        <v>4</v>
      </c>
      <c r="Y417" s="39"/>
      <c r="Z417" s="39"/>
      <c r="AA417" s="39"/>
      <c r="AB417" s="39">
        <v>0</v>
      </c>
      <c r="AC417" s="39"/>
      <c r="AD417" s="39">
        <v>0</v>
      </c>
      <c r="AE417" s="39"/>
      <c r="AF417" s="39"/>
      <c r="AG417" s="39"/>
    </row>
    <row r="418" spans="1:33" ht="20.100000000000001" customHeight="1" x14ac:dyDescent="0.2"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</row>
    <row r="419" spans="1:33" s="1" customFormat="1" ht="20.100000000000001" customHeight="1" x14ac:dyDescent="0.25">
      <c r="A419" s="3"/>
      <c r="B419" s="6"/>
      <c r="C419" s="51" t="s">
        <v>194</v>
      </c>
      <c r="D419" s="52"/>
      <c r="E419" s="5"/>
      <c r="F419" s="53">
        <v>6</v>
      </c>
      <c r="G419" s="54"/>
      <c r="H419" s="54"/>
      <c r="I419" s="54"/>
      <c r="J419" s="53">
        <v>0</v>
      </c>
      <c r="K419" s="53">
        <v>0</v>
      </c>
      <c r="L419" s="54"/>
      <c r="M419" s="53">
        <v>0</v>
      </c>
      <c r="N419" s="54"/>
      <c r="O419" s="54"/>
      <c r="P419" s="54"/>
      <c r="Q419" s="53">
        <v>0</v>
      </c>
      <c r="R419" s="53">
        <v>2</v>
      </c>
      <c r="S419" s="54"/>
      <c r="T419" s="53">
        <v>2</v>
      </c>
      <c r="U419" s="54"/>
      <c r="V419" s="54"/>
      <c r="W419" s="54"/>
      <c r="X419" s="53">
        <v>4</v>
      </c>
      <c r="Y419" s="54"/>
      <c r="Z419" s="54"/>
      <c r="AA419" s="54"/>
      <c r="AB419" s="53">
        <v>0</v>
      </c>
      <c r="AC419" s="54"/>
      <c r="AD419" s="53">
        <v>0</v>
      </c>
      <c r="AE419" s="39"/>
      <c r="AF419" s="39"/>
      <c r="AG419" s="39"/>
    </row>
    <row r="420" spans="1:33" ht="20.100000000000001" customHeight="1" x14ac:dyDescent="0.2"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</row>
    <row r="421" spans="1:33" s="1" customFormat="1" ht="20.100000000000001" customHeight="1" x14ac:dyDescent="0.25">
      <c r="A421" s="3"/>
      <c r="B421" s="57" t="s">
        <v>239</v>
      </c>
      <c r="C421" s="58"/>
      <c r="D421" s="58"/>
      <c r="E421" s="5"/>
      <c r="F421" s="59">
        <v>355</v>
      </c>
      <c r="G421" s="54"/>
      <c r="H421" s="54"/>
      <c r="I421" s="54"/>
      <c r="J421" s="59">
        <v>74</v>
      </c>
      <c r="K421" s="59">
        <v>74</v>
      </c>
      <c r="L421" s="54"/>
      <c r="M421" s="59">
        <v>148</v>
      </c>
      <c r="N421" s="54"/>
      <c r="O421" s="54"/>
      <c r="P421" s="54"/>
      <c r="Q421" s="59">
        <v>102</v>
      </c>
      <c r="R421" s="59">
        <v>208</v>
      </c>
      <c r="S421" s="54"/>
      <c r="T421" s="59">
        <v>310</v>
      </c>
      <c r="U421" s="54"/>
      <c r="V421" s="54"/>
      <c r="W421" s="54"/>
      <c r="X421" s="59">
        <v>193</v>
      </c>
      <c r="Y421" s="54"/>
      <c r="Z421" s="54"/>
      <c r="AA421" s="54"/>
      <c r="AB421" s="59">
        <v>0</v>
      </c>
      <c r="AC421" s="54"/>
      <c r="AD421" s="59">
        <v>0</v>
      </c>
      <c r="AE421" s="39"/>
      <c r="AF421" s="39"/>
      <c r="AG421" s="39"/>
    </row>
    <row r="422" spans="1:33" ht="20.100000000000001" customHeight="1" x14ac:dyDescent="0.2"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</row>
    <row r="423" spans="1:33" ht="20.100000000000001" customHeight="1" x14ac:dyDescent="0.2">
      <c r="B423" s="6" t="s">
        <v>240</v>
      </c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</row>
    <row r="424" spans="1:33" ht="20.100000000000001" customHeight="1" x14ac:dyDescent="0.2">
      <c r="C424" s="3" t="s">
        <v>154</v>
      </c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</row>
    <row r="425" spans="1:33" ht="20.100000000000001" customHeight="1" x14ac:dyDescent="0.2">
      <c r="D425" s="2" t="s">
        <v>96</v>
      </c>
      <c r="F425" s="39">
        <v>16</v>
      </c>
      <c r="G425" s="39"/>
      <c r="H425" s="39"/>
      <c r="I425" s="39"/>
      <c r="J425" s="39">
        <v>10</v>
      </c>
      <c r="K425" s="39">
        <v>9</v>
      </c>
      <c r="L425" s="39"/>
      <c r="M425" s="39">
        <v>19</v>
      </c>
      <c r="N425" s="39"/>
      <c r="O425" s="39"/>
      <c r="P425" s="39"/>
      <c r="Q425" s="39">
        <v>16</v>
      </c>
      <c r="R425" s="39">
        <v>8</v>
      </c>
      <c r="S425" s="39"/>
      <c r="T425" s="39">
        <v>24</v>
      </c>
      <c r="U425" s="39"/>
      <c r="V425" s="39"/>
      <c r="W425" s="39"/>
      <c r="X425" s="39">
        <v>11</v>
      </c>
      <c r="Y425" s="39"/>
      <c r="Z425" s="39"/>
      <c r="AA425" s="39"/>
      <c r="AB425" s="39">
        <v>0</v>
      </c>
      <c r="AC425" s="39"/>
      <c r="AD425" s="39">
        <v>0</v>
      </c>
      <c r="AE425" s="39"/>
      <c r="AF425" s="39"/>
      <c r="AG425" s="39"/>
    </row>
    <row r="426" spans="1:33" ht="19.5" customHeight="1" x14ac:dyDescent="0.2">
      <c r="D426" s="47" t="s">
        <v>241</v>
      </c>
      <c r="F426" s="48">
        <v>50</v>
      </c>
      <c r="G426" s="49"/>
      <c r="H426" s="49"/>
      <c r="I426" s="49"/>
      <c r="J426" s="48">
        <v>14</v>
      </c>
      <c r="K426" s="48">
        <v>13</v>
      </c>
      <c r="L426" s="49"/>
      <c r="M426" s="48">
        <v>27</v>
      </c>
      <c r="N426" s="49"/>
      <c r="O426" s="49"/>
      <c r="P426" s="49"/>
      <c r="Q426" s="48">
        <v>18</v>
      </c>
      <c r="R426" s="48">
        <v>19</v>
      </c>
      <c r="S426" s="49"/>
      <c r="T426" s="48">
        <v>37</v>
      </c>
      <c r="U426" s="49"/>
      <c r="V426" s="49"/>
      <c r="W426" s="49"/>
      <c r="X426" s="48">
        <v>40</v>
      </c>
      <c r="Y426" s="49"/>
      <c r="Z426" s="49"/>
      <c r="AA426" s="49"/>
      <c r="AB426" s="48">
        <v>0</v>
      </c>
      <c r="AC426" s="49"/>
      <c r="AD426" s="48">
        <v>0</v>
      </c>
      <c r="AE426" s="39"/>
      <c r="AF426" s="39"/>
      <c r="AG426" s="39"/>
    </row>
    <row r="427" spans="1:33" ht="20.100000000000001" customHeight="1" x14ac:dyDescent="0.2">
      <c r="D427" s="2" t="s">
        <v>242</v>
      </c>
      <c r="F427" s="39">
        <v>41</v>
      </c>
      <c r="G427" s="39"/>
      <c r="H427" s="39"/>
      <c r="I427" s="39"/>
      <c r="J427" s="39">
        <v>13</v>
      </c>
      <c r="K427" s="39">
        <v>4</v>
      </c>
      <c r="L427" s="39"/>
      <c r="M427" s="39">
        <v>17</v>
      </c>
      <c r="N427" s="39"/>
      <c r="O427" s="39"/>
      <c r="P427" s="39"/>
      <c r="Q427" s="39">
        <v>18</v>
      </c>
      <c r="R427" s="39">
        <v>8</v>
      </c>
      <c r="S427" s="39"/>
      <c r="T427" s="39">
        <v>26</v>
      </c>
      <c r="U427" s="39"/>
      <c r="V427" s="39"/>
      <c r="W427" s="39"/>
      <c r="X427" s="39">
        <v>32</v>
      </c>
      <c r="Y427" s="39"/>
      <c r="Z427" s="39"/>
      <c r="AA427" s="39"/>
      <c r="AB427" s="39">
        <v>0</v>
      </c>
      <c r="AC427" s="39"/>
      <c r="AD427" s="39">
        <v>0</v>
      </c>
      <c r="AE427" s="39"/>
      <c r="AF427" s="39"/>
      <c r="AG427" s="39"/>
    </row>
    <row r="428" spans="1:33" ht="19.5" customHeight="1" x14ac:dyDescent="0.2">
      <c r="D428" s="47" t="s">
        <v>243</v>
      </c>
      <c r="F428" s="48">
        <v>62</v>
      </c>
      <c r="G428" s="49"/>
      <c r="H428" s="49"/>
      <c r="I428" s="49"/>
      <c r="J428" s="48">
        <v>14</v>
      </c>
      <c r="K428" s="48">
        <v>8</v>
      </c>
      <c r="L428" s="49"/>
      <c r="M428" s="48">
        <v>22</v>
      </c>
      <c r="N428" s="49"/>
      <c r="O428" s="49"/>
      <c r="P428" s="49"/>
      <c r="Q428" s="48">
        <v>21</v>
      </c>
      <c r="R428" s="48">
        <v>27</v>
      </c>
      <c r="S428" s="49"/>
      <c r="T428" s="48">
        <v>48</v>
      </c>
      <c r="U428" s="49"/>
      <c r="V428" s="49"/>
      <c r="W428" s="49"/>
      <c r="X428" s="48">
        <v>36</v>
      </c>
      <c r="Y428" s="49"/>
      <c r="Z428" s="49"/>
      <c r="AA428" s="49"/>
      <c r="AB428" s="48">
        <v>0</v>
      </c>
      <c r="AC428" s="49"/>
      <c r="AD428" s="48">
        <v>0</v>
      </c>
      <c r="AE428" s="39"/>
      <c r="AF428" s="39"/>
      <c r="AG428" s="39"/>
    </row>
    <row r="429" spans="1:33" ht="20.100000000000001" customHeight="1" x14ac:dyDescent="0.2">
      <c r="D429" s="2" t="s">
        <v>244</v>
      </c>
      <c r="F429" s="39">
        <v>36</v>
      </c>
      <c r="G429" s="39"/>
      <c r="H429" s="39"/>
      <c r="I429" s="39"/>
      <c r="J429" s="39">
        <v>8</v>
      </c>
      <c r="K429" s="39">
        <v>6</v>
      </c>
      <c r="L429" s="39"/>
      <c r="M429" s="39">
        <v>14</v>
      </c>
      <c r="N429" s="39"/>
      <c r="O429" s="39"/>
      <c r="P429" s="39"/>
      <c r="Q429" s="39">
        <v>8</v>
      </c>
      <c r="R429" s="39">
        <v>20</v>
      </c>
      <c r="S429" s="39"/>
      <c r="T429" s="39">
        <v>28</v>
      </c>
      <c r="U429" s="39"/>
      <c r="V429" s="39"/>
      <c r="W429" s="39"/>
      <c r="X429" s="39">
        <v>22</v>
      </c>
      <c r="Y429" s="39"/>
      <c r="Z429" s="39"/>
      <c r="AA429" s="39"/>
      <c r="AB429" s="39">
        <v>0</v>
      </c>
      <c r="AC429" s="39"/>
      <c r="AD429" s="39">
        <v>0</v>
      </c>
      <c r="AE429" s="39"/>
      <c r="AF429" s="39"/>
      <c r="AG429" s="39"/>
    </row>
    <row r="430" spans="1:33" ht="19.5" customHeight="1" x14ac:dyDescent="0.2">
      <c r="D430" s="47" t="s">
        <v>115</v>
      </c>
      <c r="F430" s="48">
        <v>114</v>
      </c>
      <c r="G430" s="49"/>
      <c r="H430" s="49"/>
      <c r="I430" s="49"/>
      <c r="J430" s="48">
        <v>15</v>
      </c>
      <c r="K430" s="48">
        <v>3</v>
      </c>
      <c r="L430" s="49"/>
      <c r="M430" s="48">
        <v>18</v>
      </c>
      <c r="N430" s="49"/>
      <c r="O430" s="49"/>
      <c r="P430" s="49"/>
      <c r="Q430" s="48">
        <v>21</v>
      </c>
      <c r="R430" s="48">
        <v>36</v>
      </c>
      <c r="S430" s="49"/>
      <c r="T430" s="48">
        <v>57</v>
      </c>
      <c r="U430" s="49"/>
      <c r="V430" s="49"/>
      <c r="W430" s="49"/>
      <c r="X430" s="48">
        <v>75</v>
      </c>
      <c r="Y430" s="49"/>
      <c r="Z430" s="49"/>
      <c r="AA430" s="49"/>
      <c r="AB430" s="48">
        <v>0</v>
      </c>
      <c r="AC430" s="49"/>
      <c r="AD430" s="48">
        <v>0</v>
      </c>
      <c r="AE430" s="39"/>
      <c r="AF430" s="39"/>
      <c r="AG430" s="39"/>
    </row>
    <row r="431" spans="1:33" ht="20.100000000000001" customHeight="1" x14ac:dyDescent="0.2">
      <c r="D431" s="2" t="s">
        <v>116</v>
      </c>
      <c r="F431" s="39">
        <v>85</v>
      </c>
      <c r="G431" s="39"/>
      <c r="H431" s="39"/>
      <c r="I431" s="39"/>
      <c r="J431" s="39">
        <v>10</v>
      </c>
      <c r="K431" s="39">
        <v>7</v>
      </c>
      <c r="L431" s="39"/>
      <c r="M431" s="39">
        <v>17</v>
      </c>
      <c r="N431" s="39"/>
      <c r="O431" s="39"/>
      <c r="P431" s="39"/>
      <c r="Q431" s="39">
        <v>20</v>
      </c>
      <c r="R431" s="39">
        <v>21</v>
      </c>
      <c r="S431" s="39"/>
      <c r="T431" s="39">
        <v>41</v>
      </c>
      <c r="U431" s="39"/>
      <c r="V431" s="39"/>
      <c r="W431" s="39"/>
      <c r="X431" s="39">
        <v>61</v>
      </c>
      <c r="Y431" s="39"/>
      <c r="Z431" s="39"/>
      <c r="AA431" s="39"/>
      <c r="AB431" s="39">
        <v>0</v>
      </c>
      <c r="AC431" s="39"/>
      <c r="AD431" s="39">
        <v>0</v>
      </c>
      <c r="AE431" s="39"/>
      <c r="AF431" s="39"/>
      <c r="AG431" s="39"/>
    </row>
    <row r="432" spans="1:33" ht="19.5" customHeight="1" x14ac:dyDescent="0.2">
      <c r="D432" s="47" t="s">
        <v>103</v>
      </c>
      <c r="F432" s="48">
        <v>53</v>
      </c>
      <c r="G432" s="49"/>
      <c r="H432" s="49"/>
      <c r="I432" s="49"/>
      <c r="J432" s="48">
        <v>16</v>
      </c>
      <c r="K432" s="48">
        <v>12</v>
      </c>
      <c r="L432" s="49"/>
      <c r="M432" s="48">
        <v>28</v>
      </c>
      <c r="N432" s="49"/>
      <c r="O432" s="49"/>
      <c r="P432" s="49"/>
      <c r="Q432" s="48">
        <v>19</v>
      </c>
      <c r="R432" s="48">
        <v>23</v>
      </c>
      <c r="S432" s="49"/>
      <c r="T432" s="48">
        <v>42</v>
      </c>
      <c r="U432" s="49"/>
      <c r="V432" s="49"/>
      <c r="W432" s="49"/>
      <c r="X432" s="48">
        <v>39</v>
      </c>
      <c r="Y432" s="49"/>
      <c r="Z432" s="49"/>
      <c r="AA432" s="49"/>
      <c r="AB432" s="48">
        <v>0</v>
      </c>
      <c r="AC432" s="49"/>
      <c r="AD432" s="48">
        <v>0</v>
      </c>
      <c r="AE432" s="39"/>
      <c r="AF432" s="39"/>
      <c r="AG432" s="39"/>
    </row>
    <row r="433" spans="1:33" ht="19.5" customHeight="1" x14ac:dyDescent="0.2">
      <c r="D433" s="50" t="s">
        <v>104</v>
      </c>
      <c r="F433" s="49">
        <v>0</v>
      </c>
      <c r="G433" s="49"/>
      <c r="H433" s="49"/>
      <c r="I433" s="49"/>
      <c r="J433" s="49">
        <v>8</v>
      </c>
      <c r="K433" s="49">
        <v>5</v>
      </c>
      <c r="L433" s="49"/>
      <c r="M433" s="49">
        <v>13</v>
      </c>
      <c r="N433" s="49"/>
      <c r="O433" s="49"/>
      <c r="P433" s="49"/>
      <c r="Q433" s="49">
        <v>13</v>
      </c>
      <c r="R433" s="49">
        <v>0</v>
      </c>
      <c r="S433" s="49"/>
      <c r="T433" s="49">
        <v>13</v>
      </c>
      <c r="U433" s="49"/>
      <c r="V433" s="49"/>
      <c r="W433" s="49"/>
      <c r="X433" s="49">
        <v>0</v>
      </c>
      <c r="Y433" s="49"/>
      <c r="Z433" s="49"/>
      <c r="AA433" s="49"/>
      <c r="AB433" s="49">
        <v>0</v>
      </c>
      <c r="AC433" s="49"/>
      <c r="AD433" s="49">
        <v>0</v>
      </c>
      <c r="AE433" s="39"/>
      <c r="AF433" s="39"/>
      <c r="AG433" s="39"/>
    </row>
    <row r="434" spans="1:33" ht="19.5" customHeight="1" x14ac:dyDescent="0.2">
      <c r="D434" s="47" t="s">
        <v>105</v>
      </c>
      <c r="F434" s="48">
        <v>0</v>
      </c>
      <c r="G434" s="49"/>
      <c r="H434" s="49"/>
      <c r="I434" s="49"/>
      <c r="J434" s="48">
        <v>6</v>
      </c>
      <c r="K434" s="48">
        <v>5</v>
      </c>
      <c r="L434" s="49"/>
      <c r="M434" s="48">
        <v>11</v>
      </c>
      <c r="N434" s="49"/>
      <c r="O434" s="49"/>
      <c r="P434" s="49"/>
      <c r="Q434" s="48">
        <v>8</v>
      </c>
      <c r="R434" s="48">
        <v>0</v>
      </c>
      <c r="S434" s="49"/>
      <c r="T434" s="48">
        <v>8</v>
      </c>
      <c r="U434" s="49"/>
      <c r="V434" s="49"/>
      <c r="W434" s="49"/>
      <c r="X434" s="48">
        <v>3</v>
      </c>
      <c r="Y434" s="49"/>
      <c r="Z434" s="49"/>
      <c r="AA434" s="49"/>
      <c r="AB434" s="48">
        <v>0</v>
      </c>
      <c r="AC434" s="49"/>
      <c r="AD434" s="48">
        <v>0</v>
      </c>
      <c r="AE434" s="39"/>
      <c r="AF434" s="39"/>
      <c r="AG434" s="39"/>
    </row>
    <row r="435" spans="1:33" ht="19.5" customHeight="1" x14ac:dyDescent="0.2">
      <c r="D435" s="50" t="s">
        <v>106</v>
      </c>
      <c r="F435" s="49">
        <v>0</v>
      </c>
      <c r="G435" s="49"/>
      <c r="H435" s="49"/>
      <c r="I435" s="49"/>
      <c r="J435" s="49">
        <v>6</v>
      </c>
      <c r="K435" s="49">
        <v>2</v>
      </c>
      <c r="L435" s="49"/>
      <c r="M435" s="49">
        <v>8</v>
      </c>
      <c r="N435" s="49"/>
      <c r="O435" s="49"/>
      <c r="P435" s="49"/>
      <c r="Q435" s="49">
        <v>7</v>
      </c>
      <c r="R435" s="49">
        <v>0</v>
      </c>
      <c r="S435" s="49"/>
      <c r="T435" s="49">
        <v>7</v>
      </c>
      <c r="U435" s="49"/>
      <c r="V435" s="49"/>
      <c r="W435" s="49"/>
      <c r="X435" s="49">
        <v>1</v>
      </c>
      <c r="Y435" s="49"/>
      <c r="Z435" s="49"/>
      <c r="AA435" s="49"/>
      <c r="AB435" s="49">
        <v>0</v>
      </c>
      <c r="AC435" s="49"/>
      <c r="AD435" s="49">
        <v>0</v>
      </c>
      <c r="AE435" s="39"/>
      <c r="AF435" s="39"/>
      <c r="AG435" s="39"/>
    </row>
    <row r="436" spans="1:33" ht="20.100000000000001" customHeight="1" x14ac:dyDescent="0.2"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</row>
    <row r="437" spans="1:33" s="1" customFormat="1" ht="20.100000000000001" customHeight="1" x14ac:dyDescent="0.25">
      <c r="A437" s="3"/>
      <c r="B437" s="6"/>
      <c r="C437" s="51" t="s">
        <v>159</v>
      </c>
      <c r="D437" s="52"/>
      <c r="E437" s="5"/>
      <c r="F437" s="53">
        <v>457</v>
      </c>
      <c r="G437" s="54"/>
      <c r="H437" s="54"/>
      <c r="I437" s="54"/>
      <c r="J437" s="53">
        <v>120</v>
      </c>
      <c r="K437" s="53">
        <v>74</v>
      </c>
      <c r="L437" s="54"/>
      <c r="M437" s="53">
        <v>194</v>
      </c>
      <c r="N437" s="54"/>
      <c r="O437" s="54"/>
      <c r="P437" s="54"/>
      <c r="Q437" s="53">
        <v>169</v>
      </c>
      <c r="R437" s="53">
        <v>162</v>
      </c>
      <c r="S437" s="54"/>
      <c r="T437" s="53">
        <v>331</v>
      </c>
      <c r="U437" s="54"/>
      <c r="V437" s="54"/>
      <c r="W437" s="54"/>
      <c r="X437" s="53">
        <v>320</v>
      </c>
      <c r="Y437" s="54"/>
      <c r="Z437" s="54"/>
      <c r="AA437" s="54"/>
      <c r="AB437" s="53">
        <v>0</v>
      </c>
      <c r="AC437" s="54"/>
      <c r="AD437" s="53">
        <v>0</v>
      </c>
      <c r="AE437" s="39"/>
      <c r="AF437" s="39"/>
      <c r="AG437" s="39"/>
    </row>
    <row r="438" spans="1:33" s="1" customFormat="1" ht="20.100000000000001" customHeight="1" x14ac:dyDescent="0.2">
      <c r="A438" s="3"/>
      <c r="B438" s="6"/>
      <c r="C438" s="3"/>
      <c r="D438" s="3"/>
      <c r="E438" s="5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39"/>
      <c r="AF438" s="39"/>
      <c r="AG438" s="39"/>
    </row>
    <row r="439" spans="1:33" s="1" customFormat="1" ht="20.100000000000001" customHeight="1" x14ac:dyDescent="0.25">
      <c r="A439" s="3"/>
      <c r="B439" s="57" t="s">
        <v>245</v>
      </c>
      <c r="C439" s="58"/>
      <c r="D439" s="58"/>
      <c r="E439" s="5"/>
      <c r="F439" s="59">
        <v>457</v>
      </c>
      <c r="G439" s="54"/>
      <c r="H439" s="54"/>
      <c r="I439" s="54"/>
      <c r="J439" s="59">
        <v>120</v>
      </c>
      <c r="K439" s="59">
        <v>74</v>
      </c>
      <c r="L439" s="54"/>
      <c r="M439" s="59">
        <v>194</v>
      </c>
      <c r="N439" s="54"/>
      <c r="O439" s="54"/>
      <c r="P439" s="54"/>
      <c r="Q439" s="59">
        <v>169</v>
      </c>
      <c r="R439" s="59">
        <v>162</v>
      </c>
      <c r="S439" s="54"/>
      <c r="T439" s="59">
        <v>331</v>
      </c>
      <c r="U439" s="54"/>
      <c r="V439" s="54"/>
      <c r="W439" s="54"/>
      <c r="X439" s="59">
        <v>320</v>
      </c>
      <c r="Y439" s="54"/>
      <c r="Z439" s="54"/>
      <c r="AA439" s="54"/>
      <c r="AB439" s="59">
        <v>0</v>
      </c>
      <c r="AC439" s="54"/>
      <c r="AD439" s="59">
        <v>0</v>
      </c>
      <c r="AE439" s="39"/>
      <c r="AF439" s="39"/>
      <c r="AG439" s="39"/>
    </row>
    <row r="440" spans="1:33" ht="20.100000000000001" customHeight="1" x14ac:dyDescent="0.2"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</row>
    <row r="441" spans="1:33" ht="20.100000000000001" customHeight="1" x14ac:dyDescent="0.2">
      <c r="B441" s="6" t="s">
        <v>246</v>
      </c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</row>
    <row r="442" spans="1:33" ht="20.100000000000001" customHeight="1" x14ac:dyDescent="0.2">
      <c r="C442" s="3" t="s">
        <v>154</v>
      </c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</row>
    <row r="443" spans="1:33" ht="20.100000000000001" customHeight="1" x14ac:dyDescent="0.2">
      <c r="D443" s="2" t="s">
        <v>122</v>
      </c>
      <c r="F443" s="39">
        <v>13</v>
      </c>
      <c r="G443" s="39"/>
      <c r="H443" s="39"/>
      <c r="I443" s="39"/>
      <c r="J443" s="39">
        <v>17</v>
      </c>
      <c r="K443" s="39">
        <v>7</v>
      </c>
      <c r="L443" s="39"/>
      <c r="M443" s="39">
        <v>24</v>
      </c>
      <c r="N443" s="39"/>
      <c r="O443" s="39"/>
      <c r="P443" s="39"/>
      <c r="Q443" s="39">
        <v>18</v>
      </c>
      <c r="R443" s="39">
        <v>12</v>
      </c>
      <c r="S443" s="39"/>
      <c r="T443" s="39">
        <v>30</v>
      </c>
      <c r="U443" s="39"/>
      <c r="V443" s="39"/>
      <c r="W443" s="39"/>
      <c r="X443" s="39">
        <v>7</v>
      </c>
      <c r="Y443" s="39"/>
      <c r="Z443" s="39"/>
      <c r="AA443" s="39"/>
      <c r="AB443" s="39">
        <v>0</v>
      </c>
      <c r="AC443" s="39"/>
      <c r="AD443" s="39">
        <v>0</v>
      </c>
      <c r="AE443" s="39"/>
      <c r="AF443" s="39"/>
      <c r="AG443" s="39"/>
    </row>
    <row r="444" spans="1:33" ht="19.5" customHeight="1" x14ac:dyDescent="0.2">
      <c r="D444" s="47" t="s">
        <v>97</v>
      </c>
      <c r="F444" s="48">
        <v>9</v>
      </c>
      <c r="G444" s="49"/>
      <c r="H444" s="49"/>
      <c r="I444" s="49"/>
      <c r="J444" s="48">
        <v>14</v>
      </c>
      <c r="K444" s="48">
        <v>3</v>
      </c>
      <c r="L444" s="49"/>
      <c r="M444" s="48">
        <v>17</v>
      </c>
      <c r="N444" s="49"/>
      <c r="O444" s="49"/>
      <c r="P444" s="49"/>
      <c r="Q444" s="48">
        <v>14</v>
      </c>
      <c r="R444" s="48">
        <v>4</v>
      </c>
      <c r="S444" s="49"/>
      <c r="T444" s="48">
        <v>18</v>
      </c>
      <c r="U444" s="49"/>
      <c r="V444" s="49"/>
      <c r="W444" s="49"/>
      <c r="X444" s="48">
        <v>8</v>
      </c>
      <c r="Y444" s="49"/>
      <c r="Z444" s="49"/>
      <c r="AA444" s="49"/>
      <c r="AB444" s="48">
        <v>0</v>
      </c>
      <c r="AC444" s="49"/>
      <c r="AD444" s="48">
        <v>0</v>
      </c>
      <c r="AE444" s="39"/>
      <c r="AF444" s="39"/>
      <c r="AG444" s="39"/>
    </row>
    <row r="445" spans="1:33" ht="20.100000000000001" customHeight="1" x14ac:dyDescent="0.2">
      <c r="D445" s="2" t="s">
        <v>113</v>
      </c>
      <c r="F445" s="39">
        <v>6</v>
      </c>
      <c r="G445" s="39"/>
      <c r="H445" s="39"/>
      <c r="I445" s="39"/>
      <c r="J445" s="39">
        <v>20</v>
      </c>
      <c r="K445" s="39">
        <v>0</v>
      </c>
      <c r="L445" s="39"/>
      <c r="M445" s="39">
        <v>20</v>
      </c>
      <c r="N445" s="39"/>
      <c r="O445" s="39"/>
      <c r="P445" s="39"/>
      <c r="Q445" s="39">
        <v>13</v>
      </c>
      <c r="R445" s="39">
        <v>4</v>
      </c>
      <c r="S445" s="39"/>
      <c r="T445" s="39">
        <v>17</v>
      </c>
      <c r="U445" s="39"/>
      <c r="V445" s="39"/>
      <c r="W445" s="39"/>
      <c r="X445" s="39">
        <v>9</v>
      </c>
      <c r="Y445" s="39"/>
      <c r="Z445" s="39"/>
      <c r="AA445" s="39"/>
      <c r="AB445" s="39">
        <v>0</v>
      </c>
      <c r="AC445" s="39"/>
      <c r="AD445" s="39">
        <v>0</v>
      </c>
      <c r="AE445" s="39"/>
      <c r="AF445" s="39"/>
      <c r="AG445" s="39"/>
    </row>
    <row r="446" spans="1:33" ht="19.5" customHeight="1" x14ac:dyDescent="0.2">
      <c r="D446" s="47" t="s">
        <v>136</v>
      </c>
      <c r="F446" s="48">
        <v>23</v>
      </c>
      <c r="G446" s="49"/>
      <c r="H446" s="49"/>
      <c r="I446" s="49"/>
      <c r="J446" s="48">
        <v>21</v>
      </c>
      <c r="K446" s="48">
        <v>4</v>
      </c>
      <c r="L446" s="49"/>
      <c r="M446" s="48">
        <v>25</v>
      </c>
      <c r="N446" s="49"/>
      <c r="O446" s="49"/>
      <c r="P446" s="49"/>
      <c r="Q446" s="48">
        <v>19</v>
      </c>
      <c r="R446" s="48">
        <v>19</v>
      </c>
      <c r="S446" s="49"/>
      <c r="T446" s="48">
        <v>38</v>
      </c>
      <c r="U446" s="49"/>
      <c r="V446" s="49"/>
      <c r="W446" s="49"/>
      <c r="X446" s="48">
        <v>10</v>
      </c>
      <c r="Y446" s="49"/>
      <c r="Z446" s="49"/>
      <c r="AA446" s="49"/>
      <c r="AB446" s="48">
        <v>0</v>
      </c>
      <c r="AC446" s="49"/>
      <c r="AD446" s="48">
        <v>0</v>
      </c>
      <c r="AE446" s="39"/>
      <c r="AF446" s="39"/>
      <c r="AG446" s="39"/>
    </row>
    <row r="447" spans="1:33" ht="20.100000000000001" customHeight="1" x14ac:dyDescent="0.2">
      <c r="D447" s="2" t="s">
        <v>114</v>
      </c>
      <c r="F447" s="39">
        <v>8</v>
      </c>
      <c r="G447" s="39"/>
      <c r="H447" s="39"/>
      <c r="I447" s="39"/>
      <c r="J447" s="39">
        <v>14</v>
      </c>
      <c r="K447" s="39">
        <v>1</v>
      </c>
      <c r="L447" s="39"/>
      <c r="M447" s="39">
        <v>15</v>
      </c>
      <c r="N447" s="39"/>
      <c r="O447" s="39"/>
      <c r="P447" s="39"/>
      <c r="Q447" s="39">
        <v>9</v>
      </c>
      <c r="R447" s="39">
        <v>7</v>
      </c>
      <c r="S447" s="39"/>
      <c r="T447" s="39">
        <v>16</v>
      </c>
      <c r="U447" s="39"/>
      <c r="V447" s="39"/>
      <c r="W447" s="39"/>
      <c r="X447" s="39">
        <v>7</v>
      </c>
      <c r="Y447" s="39"/>
      <c r="Z447" s="39"/>
      <c r="AA447" s="39"/>
      <c r="AB447" s="39">
        <v>0</v>
      </c>
      <c r="AC447" s="39"/>
      <c r="AD447" s="39">
        <v>0</v>
      </c>
      <c r="AE447" s="39"/>
      <c r="AF447" s="39"/>
      <c r="AG447" s="39"/>
    </row>
    <row r="448" spans="1:33" ht="20.100000000000001" customHeight="1" x14ac:dyDescent="0.2"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</row>
    <row r="449" spans="1:33" s="1" customFormat="1" ht="20.100000000000001" customHeight="1" x14ac:dyDescent="0.25">
      <c r="A449" s="3"/>
      <c r="B449" s="6"/>
      <c r="C449" s="51" t="s">
        <v>159</v>
      </c>
      <c r="D449" s="52"/>
      <c r="E449" s="5"/>
      <c r="F449" s="53">
        <v>59</v>
      </c>
      <c r="G449" s="54"/>
      <c r="H449" s="54"/>
      <c r="I449" s="54"/>
      <c r="J449" s="53">
        <v>86</v>
      </c>
      <c r="K449" s="53">
        <v>15</v>
      </c>
      <c r="L449" s="54"/>
      <c r="M449" s="53">
        <v>101</v>
      </c>
      <c r="N449" s="54"/>
      <c r="O449" s="54"/>
      <c r="P449" s="54"/>
      <c r="Q449" s="53">
        <v>73</v>
      </c>
      <c r="R449" s="53">
        <v>46</v>
      </c>
      <c r="S449" s="54"/>
      <c r="T449" s="53">
        <v>119</v>
      </c>
      <c r="U449" s="54"/>
      <c r="V449" s="54"/>
      <c r="W449" s="54"/>
      <c r="X449" s="53">
        <v>41</v>
      </c>
      <c r="Y449" s="54"/>
      <c r="Z449" s="54"/>
      <c r="AA449" s="54"/>
      <c r="AB449" s="53">
        <v>0</v>
      </c>
      <c r="AC449" s="54"/>
      <c r="AD449" s="53">
        <v>0</v>
      </c>
      <c r="AE449" s="39"/>
      <c r="AF449" s="39"/>
      <c r="AG449" s="39"/>
    </row>
    <row r="450" spans="1:33" s="1" customFormat="1" ht="20.100000000000001" customHeight="1" x14ac:dyDescent="0.2">
      <c r="A450" s="3"/>
      <c r="B450" s="6"/>
      <c r="C450" s="3"/>
      <c r="D450" s="3"/>
      <c r="E450" s="5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39"/>
      <c r="AF450" s="39"/>
      <c r="AG450" s="39"/>
    </row>
    <row r="451" spans="1:33" s="1" customFormat="1" ht="20.100000000000001" customHeight="1" x14ac:dyDescent="0.25">
      <c r="A451" s="3"/>
      <c r="B451" s="57" t="s">
        <v>247</v>
      </c>
      <c r="C451" s="58"/>
      <c r="D451" s="58"/>
      <c r="E451" s="5"/>
      <c r="F451" s="59">
        <v>59</v>
      </c>
      <c r="G451" s="54"/>
      <c r="H451" s="54"/>
      <c r="I451" s="54"/>
      <c r="J451" s="59">
        <v>86</v>
      </c>
      <c r="K451" s="59">
        <v>15</v>
      </c>
      <c r="L451" s="54"/>
      <c r="M451" s="59">
        <v>101</v>
      </c>
      <c r="N451" s="54"/>
      <c r="O451" s="54"/>
      <c r="P451" s="54"/>
      <c r="Q451" s="59">
        <v>73</v>
      </c>
      <c r="R451" s="59">
        <v>46</v>
      </c>
      <c r="S451" s="54"/>
      <c r="T451" s="59">
        <v>119</v>
      </c>
      <c r="U451" s="54"/>
      <c r="V451" s="54"/>
      <c r="W451" s="54"/>
      <c r="X451" s="59">
        <v>41</v>
      </c>
      <c r="Y451" s="54"/>
      <c r="Z451" s="54"/>
      <c r="AA451" s="54"/>
      <c r="AB451" s="59">
        <v>0</v>
      </c>
      <c r="AC451" s="54"/>
      <c r="AD451" s="59">
        <v>0</v>
      </c>
      <c r="AE451" s="39"/>
      <c r="AF451" s="39"/>
      <c r="AG451" s="39"/>
    </row>
    <row r="452" spans="1:33" ht="20.100000000000001" customHeight="1" x14ac:dyDescent="0.2"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</row>
    <row r="453" spans="1:33" ht="20.100000000000001" customHeight="1" x14ac:dyDescent="0.2">
      <c r="B453" s="6" t="s">
        <v>248</v>
      </c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</row>
    <row r="454" spans="1:33" ht="20.100000000000001" customHeight="1" x14ac:dyDescent="0.2">
      <c r="C454" s="3" t="s">
        <v>0</v>
      </c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</row>
    <row r="455" spans="1:33" ht="20.100000000000001" customHeight="1" x14ac:dyDescent="0.2">
      <c r="D455" s="2" t="s">
        <v>122</v>
      </c>
      <c r="F455" s="39">
        <v>166</v>
      </c>
      <c r="G455" s="39"/>
      <c r="H455" s="39"/>
      <c r="I455" s="39"/>
      <c r="J455" s="39">
        <v>27</v>
      </c>
      <c r="K455" s="39">
        <v>28</v>
      </c>
      <c r="L455" s="39"/>
      <c r="M455" s="39">
        <v>55</v>
      </c>
      <c r="N455" s="39"/>
      <c r="O455" s="39"/>
      <c r="P455" s="39"/>
      <c r="Q455" s="39">
        <v>44</v>
      </c>
      <c r="R455" s="39">
        <v>97</v>
      </c>
      <c r="S455" s="39"/>
      <c r="T455" s="39">
        <v>141</v>
      </c>
      <c r="U455" s="39"/>
      <c r="V455" s="39"/>
      <c r="W455" s="39"/>
      <c r="X455" s="39">
        <v>80</v>
      </c>
      <c r="Y455" s="39"/>
      <c r="Z455" s="39"/>
      <c r="AA455" s="39"/>
      <c r="AB455" s="39">
        <v>0</v>
      </c>
      <c r="AC455" s="39"/>
      <c r="AD455" s="39">
        <v>0</v>
      </c>
      <c r="AE455" s="39"/>
      <c r="AF455" s="39"/>
      <c r="AG455" s="39"/>
    </row>
    <row r="456" spans="1:33" ht="19.5" customHeight="1" x14ac:dyDescent="0.2">
      <c r="D456" s="47" t="s">
        <v>97</v>
      </c>
      <c r="F456" s="48">
        <v>75</v>
      </c>
      <c r="G456" s="49"/>
      <c r="H456" s="49"/>
      <c r="I456" s="49"/>
      <c r="J456" s="48">
        <v>27</v>
      </c>
      <c r="K456" s="48">
        <v>23</v>
      </c>
      <c r="L456" s="49"/>
      <c r="M456" s="48">
        <v>50</v>
      </c>
      <c r="N456" s="49"/>
      <c r="O456" s="49"/>
      <c r="P456" s="49"/>
      <c r="Q456" s="48">
        <v>24</v>
      </c>
      <c r="R456" s="48">
        <v>51</v>
      </c>
      <c r="S456" s="49"/>
      <c r="T456" s="48">
        <v>75</v>
      </c>
      <c r="U456" s="49"/>
      <c r="V456" s="49"/>
      <c r="W456" s="49"/>
      <c r="X456" s="48">
        <v>50</v>
      </c>
      <c r="Y456" s="49"/>
      <c r="Z456" s="49"/>
      <c r="AA456" s="49"/>
      <c r="AB456" s="48">
        <v>0</v>
      </c>
      <c r="AC456" s="49"/>
      <c r="AD456" s="48">
        <v>0</v>
      </c>
      <c r="AE456" s="39"/>
      <c r="AF456" s="39"/>
      <c r="AG456" s="39"/>
    </row>
    <row r="457" spans="1:33" ht="20.100000000000001" customHeight="1" x14ac:dyDescent="0.2">
      <c r="B457" s="5"/>
      <c r="D457" s="2" t="s">
        <v>113</v>
      </c>
      <c r="F457" s="39">
        <v>214</v>
      </c>
      <c r="G457" s="39"/>
      <c r="H457" s="39"/>
      <c r="I457" s="39"/>
      <c r="J457" s="39">
        <v>27</v>
      </c>
      <c r="K457" s="39">
        <v>30</v>
      </c>
      <c r="L457" s="39"/>
      <c r="M457" s="39">
        <v>57</v>
      </c>
      <c r="N457" s="39"/>
      <c r="O457" s="39"/>
      <c r="P457" s="39"/>
      <c r="Q457" s="39">
        <v>33</v>
      </c>
      <c r="R457" s="39">
        <v>205</v>
      </c>
      <c r="S457" s="39"/>
      <c r="T457" s="39">
        <v>238</v>
      </c>
      <c r="U457" s="39"/>
      <c r="V457" s="39"/>
      <c r="W457" s="39"/>
      <c r="X457" s="39">
        <v>33</v>
      </c>
      <c r="Y457" s="39"/>
      <c r="Z457" s="39"/>
      <c r="AA457" s="39"/>
      <c r="AB457" s="39">
        <v>0</v>
      </c>
      <c r="AC457" s="39"/>
      <c r="AD457" s="39">
        <v>0</v>
      </c>
      <c r="AE457" s="39"/>
      <c r="AF457" s="39"/>
      <c r="AG457" s="39"/>
    </row>
    <row r="458" spans="1:33" ht="19.5" customHeight="1" x14ac:dyDescent="0.2">
      <c r="D458" s="47" t="s">
        <v>136</v>
      </c>
      <c r="F458" s="48">
        <v>126</v>
      </c>
      <c r="G458" s="49"/>
      <c r="H458" s="49"/>
      <c r="I458" s="49"/>
      <c r="J458" s="48">
        <v>25</v>
      </c>
      <c r="K458" s="48">
        <v>17</v>
      </c>
      <c r="L458" s="49"/>
      <c r="M458" s="48">
        <v>42</v>
      </c>
      <c r="N458" s="49"/>
      <c r="O458" s="49"/>
      <c r="P458" s="49"/>
      <c r="Q458" s="48">
        <v>33</v>
      </c>
      <c r="R458" s="48">
        <v>75</v>
      </c>
      <c r="S458" s="49"/>
      <c r="T458" s="48">
        <v>108</v>
      </c>
      <c r="U458" s="49"/>
      <c r="V458" s="49"/>
      <c r="W458" s="49"/>
      <c r="X458" s="48">
        <v>60</v>
      </c>
      <c r="Y458" s="49"/>
      <c r="Z458" s="49"/>
      <c r="AA458" s="49"/>
      <c r="AB458" s="48">
        <v>0</v>
      </c>
      <c r="AC458" s="49"/>
      <c r="AD458" s="48">
        <v>0</v>
      </c>
      <c r="AE458" s="39"/>
      <c r="AF458" s="39"/>
      <c r="AG458" s="39"/>
    </row>
    <row r="459" spans="1:33" ht="20.100000000000001" customHeight="1" x14ac:dyDescent="0.2">
      <c r="D459" s="2" t="s">
        <v>100</v>
      </c>
      <c r="F459" s="39">
        <v>92</v>
      </c>
      <c r="G459" s="39"/>
      <c r="H459" s="39"/>
      <c r="I459" s="39"/>
      <c r="J459" s="39">
        <v>24</v>
      </c>
      <c r="K459" s="39">
        <v>10</v>
      </c>
      <c r="L459" s="39"/>
      <c r="M459" s="39">
        <v>34</v>
      </c>
      <c r="N459" s="39"/>
      <c r="O459" s="39"/>
      <c r="P459" s="39"/>
      <c r="Q459" s="39">
        <v>20</v>
      </c>
      <c r="R459" s="39">
        <v>59</v>
      </c>
      <c r="S459" s="39"/>
      <c r="T459" s="39">
        <v>79</v>
      </c>
      <c r="U459" s="39"/>
      <c r="V459" s="39"/>
      <c r="W459" s="39"/>
      <c r="X459" s="39">
        <v>47</v>
      </c>
      <c r="Y459" s="39"/>
      <c r="Z459" s="39"/>
      <c r="AA459" s="39"/>
      <c r="AB459" s="39">
        <v>0</v>
      </c>
      <c r="AC459" s="39"/>
      <c r="AD459" s="39">
        <v>0</v>
      </c>
      <c r="AE459" s="39"/>
      <c r="AF459" s="39"/>
      <c r="AG459" s="39"/>
    </row>
    <row r="460" spans="1:33" ht="19.5" customHeight="1" x14ac:dyDescent="0.2">
      <c r="D460" s="47" t="s">
        <v>115</v>
      </c>
      <c r="F460" s="48">
        <v>108</v>
      </c>
      <c r="G460" s="49"/>
      <c r="H460" s="49"/>
      <c r="I460" s="49"/>
      <c r="J460" s="48">
        <v>25</v>
      </c>
      <c r="K460" s="48">
        <v>13</v>
      </c>
      <c r="L460" s="49"/>
      <c r="M460" s="48">
        <v>38</v>
      </c>
      <c r="N460" s="49"/>
      <c r="O460" s="49"/>
      <c r="P460" s="49"/>
      <c r="Q460" s="48">
        <v>34</v>
      </c>
      <c r="R460" s="48">
        <v>64</v>
      </c>
      <c r="S460" s="49"/>
      <c r="T460" s="48">
        <v>98</v>
      </c>
      <c r="U460" s="49"/>
      <c r="V460" s="49"/>
      <c r="W460" s="49"/>
      <c r="X460" s="48">
        <v>48</v>
      </c>
      <c r="Y460" s="49"/>
      <c r="Z460" s="49"/>
      <c r="AA460" s="49"/>
      <c r="AB460" s="48">
        <v>0</v>
      </c>
      <c r="AC460" s="49"/>
      <c r="AD460" s="48">
        <v>0</v>
      </c>
      <c r="AE460" s="39"/>
      <c r="AF460" s="39"/>
      <c r="AG460" s="39"/>
    </row>
    <row r="461" spans="1:33" ht="20.100000000000001" customHeight="1" x14ac:dyDescent="0.2">
      <c r="D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39"/>
      <c r="AF461" s="39"/>
      <c r="AG461" s="39"/>
    </row>
    <row r="462" spans="1:33" s="1" customFormat="1" ht="20.100000000000001" customHeight="1" x14ac:dyDescent="0.25">
      <c r="A462" s="3"/>
      <c r="B462" s="6"/>
      <c r="C462" s="51" t="s">
        <v>120</v>
      </c>
      <c r="D462" s="52"/>
      <c r="E462" s="5"/>
      <c r="F462" s="53">
        <v>781</v>
      </c>
      <c r="G462" s="54"/>
      <c r="H462" s="54"/>
      <c r="I462" s="54"/>
      <c r="J462" s="53">
        <v>155</v>
      </c>
      <c r="K462" s="53">
        <v>121</v>
      </c>
      <c r="L462" s="54"/>
      <c r="M462" s="53">
        <v>276</v>
      </c>
      <c r="N462" s="54"/>
      <c r="O462" s="54"/>
      <c r="P462" s="54"/>
      <c r="Q462" s="53">
        <v>188</v>
      </c>
      <c r="R462" s="53">
        <v>551</v>
      </c>
      <c r="S462" s="54"/>
      <c r="T462" s="53">
        <v>739</v>
      </c>
      <c r="U462" s="54"/>
      <c r="V462" s="54"/>
      <c r="W462" s="54"/>
      <c r="X462" s="53">
        <v>318</v>
      </c>
      <c r="Y462" s="54"/>
      <c r="Z462" s="54"/>
      <c r="AA462" s="54"/>
      <c r="AB462" s="53">
        <v>0</v>
      </c>
      <c r="AC462" s="54"/>
      <c r="AD462" s="53">
        <v>0</v>
      </c>
      <c r="AE462" s="39"/>
      <c r="AF462" s="39"/>
      <c r="AG462" s="39"/>
    </row>
    <row r="463" spans="1:33" ht="20.100000000000001" customHeight="1" x14ac:dyDescent="0.2">
      <c r="D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39"/>
      <c r="AF463" s="39"/>
      <c r="AG463" s="39"/>
    </row>
    <row r="464" spans="1:33" ht="20.100000000000001" customHeight="1" x14ac:dyDescent="0.2">
      <c r="C464" s="3" t="s">
        <v>249</v>
      </c>
      <c r="D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39"/>
      <c r="AF464" s="39"/>
      <c r="AG464" s="39"/>
    </row>
    <row r="465" spans="1:33" ht="20.100000000000001" customHeight="1" x14ac:dyDescent="0.2">
      <c r="D465" s="2" t="s">
        <v>122</v>
      </c>
      <c r="F465" s="39">
        <v>2</v>
      </c>
      <c r="G465" s="39"/>
      <c r="H465" s="39"/>
      <c r="I465" s="39"/>
      <c r="J465" s="39">
        <v>0</v>
      </c>
      <c r="K465" s="39">
        <v>1</v>
      </c>
      <c r="L465" s="39"/>
      <c r="M465" s="39">
        <v>1</v>
      </c>
      <c r="N465" s="39"/>
      <c r="O465" s="39"/>
      <c r="P465" s="39"/>
      <c r="Q465" s="39">
        <v>0</v>
      </c>
      <c r="R465" s="39">
        <v>3</v>
      </c>
      <c r="S465" s="39"/>
      <c r="T465" s="39">
        <v>3</v>
      </c>
      <c r="U465" s="39"/>
      <c r="V465" s="39"/>
      <c r="W465" s="39"/>
      <c r="X465" s="39">
        <v>0</v>
      </c>
      <c r="Y465" s="39"/>
      <c r="Z465" s="39"/>
      <c r="AA465" s="39"/>
      <c r="AB465" s="39">
        <v>0</v>
      </c>
      <c r="AC465" s="39"/>
      <c r="AD465" s="39">
        <v>0</v>
      </c>
      <c r="AE465" s="39"/>
      <c r="AF465" s="39"/>
      <c r="AG465" s="39"/>
    </row>
    <row r="466" spans="1:33" ht="19.5" customHeight="1" x14ac:dyDescent="0.2">
      <c r="D466" s="47" t="s">
        <v>135</v>
      </c>
      <c r="F466" s="48">
        <v>3</v>
      </c>
      <c r="G466" s="49"/>
      <c r="H466" s="49"/>
      <c r="I466" s="49"/>
      <c r="J466" s="48">
        <v>0</v>
      </c>
      <c r="K466" s="48">
        <v>0</v>
      </c>
      <c r="L466" s="49"/>
      <c r="M466" s="48">
        <v>0</v>
      </c>
      <c r="N466" s="49"/>
      <c r="O466" s="49"/>
      <c r="P466" s="49"/>
      <c r="Q466" s="48">
        <v>0</v>
      </c>
      <c r="R466" s="48">
        <v>0</v>
      </c>
      <c r="S466" s="49"/>
      <c r="T466" s="48">
        <v>0</v>
      </c>
      <c r="U466" s="49"/>
      <c r="V466" s="49"/>
      <c r="W466" s="49"/>
      <c r="X466" s="48">
        <v>3</v>
      </c>
      <c r="Y466" s="49"/>
      <c r="Z466" s="49"/>
      <c r="AA466" s="49"/>
      <c r="AB466" s="48">
        <v>0</v>
      </c>
      <c r="AC466" s="49"/>
      <c r="AD466" s="48">
        <v>0</v>
      </c>
      <c r="AE466" s="39"/>
      <c r="AF466" s="39"/>
      <c r="AG466" s="39"/>
    </row>
    <row r="467" spans="1:33" ht="20.100000000000001" customHeight="1" x14ac:dyDescent="0.2">
      <c r="B467" s="5"/>
      <c r="D467" s="2" t="s">
        <v>113</v>
      </c>
      <c r="F467" s="39">
        <v>0</v>
      </c>
      <c r="G467" s="39"/>
      <c r="H467" s="39"/>
      <c r="I467" s="39"/>
      <c r="J467" s="39">
        <v>0</v>
      </c>
      <c r="K467" s="39">
        <v>0</v>
      </c>
      <c r="L467" s="39"/>
      <c r="M467" s="39">
        <v>0</v>
      </c>
      <c r="N467" s="39"/>
      <c r="O467" s="39"/>
      <c r="P467" s="39"/>
      <c r="Q467" s="39">
        <v>0</v>
      </c>
      <c r="R467" s="39">
        <v>0</v>
      </c>
      <c r="S467" s="39"/>
      <c r="T467" s="39">
        <v>0</v>
      </c>
      <c r="U467" s="39"/>
      <c r="V467" s="39"/>
      <c r="W467" s="39"/>
      <c r="X467" s="39">
        <v>0</v>
      </c>
      <c r="Y467" s="39"/>
      <c r="Z467" s="39"/>
      <c r="AA467" s="39"/>
      <c r="AB467" s="39">
        <v>0</v>
      </c>
      <c r="AC467" s="39"/>
      <c r="AD467" s="39">
        <v>0</v>
      </c>
      <c r="AE467" s="39"/>
      <c r="AF467" s="39"/>
      <c r="AG467" s="39"/>
    </row>
    <row r="468" spans="1:33" ht="19.5" customHeight="1" x14ac:dyDescent="0.2">
      <c r="D468" s="47" t="s">
        <v>136</v>
      </c>
      <c r="F468" s="48">
        <v>0</v>
      </c>
      <c r="G468" s="49"/>
      <c r="H468" s="49"/>
      <c r="I468" s="49"/>
      <c r="J468" s="48">
        <v>0</v>
      </c>
      <c r="K468" s="48">
        <v>0</v>
      </c>
      <c r="L468" s="49"/>
      <c r="M468" s="48">
        <v>0</v>
      </c>
      <c r="N468" s="49"/>
      <c r="O468" s="49"/>
      <c r="P468" s="49"/>
      <c r="Q468" s="48">
        <v>0</v>
      </c>
      <c r="R468" s="48">
        <v>0</v>
      </c>
      <c r="S468" s="49"/>
      <c r="T468" s="48">
        <v>0</v>
      </c>
      <c r="U468" s="49"/>
      <c r="V468" s="49"/>
      <c r="W468" s="49"/>
      <c r="X468" s="48">
        <v>0</v>
      </c>
      <c r="Y468" s="49"/>
      <c r="Z468" s="49"/>
      <c r="AA468" s="49"/>
      <c r="AB468" s="48">
        <v>0</v>
      </c>
      <c r="AC468" s="49"/>
      <c r="AD468" s="48">
        <v>0</v>
      </c>
      <c r="AE468" s="39"/>
      <c r="AF468" s="39"/>
      <c r="AG468" s="39"/>
    </row>
    <row r="469" spans="1:33" ht="20.100000000000001" customHeight="1" x14ac:dyDescent="0.2">
      <c r="B469" s="5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</row>
    <row r="470" spans="1:33" s="1" customFormat="1" ht="20.100000000000001" customHeight="1" x14ac:dyDescent="0.25">
      <c r="A470" s="3"/>
      <c r="B470" s="6"/>
      <c r="C470" s="51" t="s">
        <v>250</v>
      </c>
      <c r="D470" s="52"/>
      <c r="E470" s="5"/>
      <c r="F470" s="53">
        <v>5</v>
      </c>
      <c r="G470" s="54"/>
      <c r="H470" s="54"/>
      <c r="I470" s="54"/>
      <c r="J470" s="53">
        <v>0</v>
      </c>
      <c r="K470" s="53">
        <v>1</v>
      </c>
      <c r="L470" s="54"/>
      <c r="M470" s="53">
        <v>1</v>
      </c>
      <c r="N470" s="54"/>
      <c r="O470" s="54"/>
      <c r="P470" s="54"/>
      <c r="Q470" s="53">
        <v>0</v>
      </c>
      <c r="R470" s="53">
        <v>3</v>
      </c>
      <c r="S470" s="54"/>
      <c r="T470" s="53">
        <v>3</v>
      </c>
      <c r="U470" s="54"/>
      <c r="V470" s="54"/>
      <c r="W470" s="54"/>
      <c r="X470" s="53">
        <v>3</v>
      </c>
      <c r="Y470" s="54"/>
      <c r="Z470" s="54"/>
      <c r="AA470" s="54"/>
      <c r="AB470" s="53">
        <v>0</v>
      </c>
      <c r="AC470" s="54"/>
      <c r="AD470" s="53">
        <v>0</v>
      </c>
      <c r="AE470" s="39"/>
      <c r="AF470" s="39"/>
      <c r="AG470" s="39"/>
    </row>
    <row r="471" spans="1:33" ht="20.100000000000001" customHeight="1" x14ac:dyDescent="0.2">
      <c r="B471" s="5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</row>
    <row r="472" spans="1:33" ht="20.100000000000001" customHeight="1" x14ac:dyDescent="0.2">
      <c r="B472" s="5"/>
      <c r="C472" s="3" t="s">
        <v>154</v>
      </c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</row>
    <row r="473" spans="1:33" ht="20.100000000000001" customHeight="1" x14ac:dyDescent="0.2">
      <c r="B473" s="5"/>
      <c r="D473" s="60" t="s">
        <v>251</v>
      </c>
      <c r="F473" s="39">
        <v>43</v>
      </c>
      <c r="G473" s="39"/>
      <c r="H473" s="39"/>
      <c r="I473" s="39"/>
      <c r="J473" s="39">
        <v>13</v>
      </c>
      <c r="K473" s="39">
        <v>6</v>
      </c>
      <c r="L473" s="39"/>
      <c r="M473" s="39">
        <v>19</v>
      </c>
      <c r="N473" s="39"/>
      <c r="O473" s="39"/>
      <c r="P473" s="39"/>
      <c r="Q473" s="39">
        <v>5</v>
      </c>
      <c r="R473" s="39">
        <v>42</v>
      </c>
      <c r="S473" s="39"/>
      <c r="T473" s="39">
        <v>47</v>
      </c>
      <c r="U473" s="39"/>
      <c r="V473" s="39"/>
      <c r="W473" s="39"/>
      <c r="X473" s="39">
        <v>15</v>
      </c>
      <c r="Y473" s="39"/>
      <c r="Z473" s="39"/>
      <c r="AA473" s="39"/>
      <c r="AB473" s="39">
        <v>0</v>
      </c>
      <c r="AC473" s="39"/>
      <c r="AD473" s="39">
        <v>0</v>
      </c>
      <c r="AE473" s="39"/>
      <c r="AF473" s="39"/>
      <c r="AG473" s="39"/>
    </row>
    <row r="474" spans="1:33" ht="19.5" customHeight="1" x14ac:dyDescent="0.2">
      <c r="D474" s="47" t="s">
        <v>252</v>
      </c>
      <c r="F474" s="48">
        <v>43</v>
      </c>
      <c r="G474" s="49"/>
      <c r="H474" s="49"/>
      <c r="I474" s="49"/>
      <c r="J474" s="48">
        <v>11</v>
      </c>
      <c r="K474" s="48">
        <v>7</v>
      </c>
      <c r="L474" s="49"/>
      <c r="M474" s="48">
        <v>18</v>
      </c>
      <c r="N474" s="49"/>
      <c r="O474" s="49"/>
      <c r="P474" s="49"/>
      <c r="Q474" s="48">
        <v>7</v>
      </c>
      <c r="R474" s="48">
        <v>36</v>
      </c>
      <c r="S474" s="49"/>
      <c r="T474" s="48">
        <v>43</v>
      </c>
      <c r="U474" s="49"/>
      <c r="V474" s="49"/>
      <c r="W474" s="49"/>
      <c r="X474" s="48">
        <v>18</v>
      </c>
      <c r="Y474" s="49"/>
      <c r="Z474" s="49"/>
      <c r="AA474" s="49"/>
      <c r="AB474" s="48">
        <v>0</v>
      </c>
      <c r="AC474" s="49"/>
      <c r="AD474" s="48">
        <v>0</v>
      </c>
      <c r="AE474" s="39"/>
      <c r="AF474" s="39"/>
      <c r="AG474" s="39"/>
    </row>
    <row r="475" spans="1:33" ht="20.100000000000001" customHeight="1" x14ac:dyDescent="0.2">
      <c r="B475" s="5"/>
      <c r="D475" s="60" t="s">
        <v>253</v>
      </c>
      <c r="F475" s="39">
        <v>51</v>
      </c>
      <c r="G475" s="39"/>
      <c r="H475" s="39"/>
      <c r="I475" s="39"/>
      <c r="J475" s="39">
        <v>16</v>
      </c>
      <c r="K475" s="39">
        <v>9</v>
      </c>
      <c r="L475" s="39"/>
      <c r="M475" s="39">
        <v>25</v>
      </c>
      <c r="N475" s="39"/>
      <c r="O475" s="39"/>
      <c r="P475" s="39"/>
      <c r="Q475" s="39">
        <v>8</v>
      </c>
      <c r="R475" s="39">
        <v>47</v>
      </c>
      <c r="S475" s="39"/>
      <c r="T475" s="39">
        <v>55</v>
      </c>
      <c r="U475" s="39"/>
      <c r="V475" s="39"/>
      <c r="W475" s="39"/>
      <c r="X475" s="39">
        <v>21</v>
      </c>
      <c r="Y475" s="39"/>
      <c r="Z475" s="39"/>
      <c r="AA475" s="39"/>
      <c r="AB475" s="39">
        <v>0</v>
      </c>
      <c r="AC475" s="39"/>
      <c r="AD475" s="39">
        <v>0</v>
      </c>
      <c r="AE475" s="39"/>
      <c r="AF475" s="39"/>
      <c r="AG475" s="39"/>
    </row>
    <row r="476" spans="1:33" ht="19.5" customHeight="1" x14ac:dyDescent="0.2">
      <c r="D476" s="47" t="s">
        <v>254</v>
      </c>
      <c r="F476" s="48">
        <v>50</v>
      </c>
      <c r="G476" s="49"/>
      <c r="H476" s="49"/>
      <c r="I476" s="49"/>
      <c r="J476" s="48">
        <v>17</v>
      </c>
      <c r="K476" s="48">
        <v>15</v>
      </c>
      <c r="L476" s="49"/>
      <c r="M476" s="48">
        <v>32</v>
      </c>
      <c r="N476" s="49"/>
      <c r="O476" s="49"/>
      <c r="P476" s="49"/>
      <c r="Q476" s="48">
        <v>14</v>
      </c>
      <c r="R476" s="48">
        <v>50</v>
      </c>
      <c r="S476" s="49"/>
      <c r="T476" s="48">
        <v>64</v>
      </c>
      <c r="U476" s="49"/>
      <c r="V476" s="49"/>
      <c r="W476" s="49"/>
      <c r="X476" s="48">
        <v>18</v>
      </c>
      <c r="Y476" s="49"/>
      <c r="Z476" s="49"/>
      <c r="AA476" s="49"/>
      <c r="AB476" s="48">
        <v>0</v>
      </c>
      <c r="AC476" s="49"/>
      <c r="AD476" s="48">
        <v>0</v>
      </c>
      <c r="AE476" s="39"/>
      <c r="AF476" s="39"/>
      <c r="AG476" s="39"/>
    </row>
    <row r="477" spans="1:33" ht="20.100000000000001" customHeight="1" x14ac:dyDescent="0.2">
      <c r="D477" s="60" t="s">
        <v>255</v>
      </c>
      <c r="F477" s="39">
        <v>44</v>
      </c>
      <c r="G477" s="39"/>
      <c r="H477" s="39"/>
      <c r="I477" s="39"/>
      <c r="J477" s="39">
        <v>9</v>
      </c>
      <c r="K477" s="39">
        <v>9</v>
      </c>
      <c r="L477" s="39"/>
      <c r="M477" s="39">
        <v>18</v>
      </c>
      <c r="N477" s="39"/>
      <c r="O477" s="39"/>
      <c r="P477" s="39"/>
      <c r="Q477" s="39">
        <v>16</v>
      </c>
      <c r="R477" s="39">
        <v>34</v>
      </c>
      <c r="S477" s="39"/>
      <c r="T477" s="39">
        <v>50</v>
      </c>
      <c r="U477" s="39"/>
      <c r="V477" s="39"/>
      <c r="W477" s="39"/>
      <c r="X477" s="39">
        <v>12</v>
      </c>
      <c r="Y477" s="39"/>
      <c r="Z477" s="39"/>
      <c r="AA477" s="39"/>
      <c r="AB477" s="39">
        <v>0</v>
      </c>
      <c r="AC477" s="39"/>
      <c r="AD477" s="39">
        <v>0</v>
      </c>
      <c r="AE477" s="39"/>
      <c r="AF477" s="39"/>
      <c r="AG477" s="39"/>
    </row>
    <row r="478" spans="1:33" ht="19.5" customHeight="1" x14ac:dyDescent="0.2">
      <c r="D478" s="47" t="s">
        <v>256</v>
      </c>
      <c r="F478" s="48">
        <v>16</v>
      </c>
      <c r="G478" s="49"/>
      <c r="H478" s="49"/>
      <c r="I478" s="49"/>
      <c r="J478" s="48">
        <v>16</v>
      </c>
      <c r="K478" s="48">
        <v>5</v>
      </c>
      <c r="L478" s="49"/>
      <c r="M478" s="48">
        <v>21</v>
      </c>
      <c r="N478" s="49"/>
      <c r="O478" s="49"/>
      <c r="P478" s="49"/>
      <c r="Q478" s="48">
        <v>5</v>
      </c>
      <c r="R478" s="48">
        <v>22</v>
      </c>
      <c r="S478" s="49"/>
      <c r="T478" s="48">
        <v>27</v>
      </c>
      <c r="U478" s="49"/>
      <c r="V478" s="49"/>
      <c r="W478" s="49"/>
      <c r="X478" s="48">
        <v>10</v>
      </c>
      <c r="Y478" s="49"/>
      <c r="Z478" s="49"/>
      <c r="AA478" s="49"/>
      <c r="AB478" s="48">
        <v>0</v>
      </c>
      <c r="AC478" s="49"/>
      <c r="AD478" s="48">
        <v>0</v>
      </c>
      <c r="AE478" s="39"/>
      <c r="AF478" s="39"/>
      <c r="AG478" s="39"/>
    </row>
    <row r="479" spans="1:33" ht="20.100000000000001" customHeight="1" x14ac:dyDescent="0.2">
      <c r="D479" s="60" t="s">
        <v>257</v>
      </c>
      <c r="F479" s="39">
        <v>80</v>
      </c>
      <c r="G479" s="39"/>
      <c r="H479" s="39"/>
      <c r="I479" s="39"/>
      <c r="J479" s="39">
        <v>18</v>
      </c>
      <c r="K479" s="39">
        <v>5</v>
      </c>
      <c r="L479" s="39"/>
      <c r="M479" s="39">
        <v>23</v>
      </c>
      <c r="N479" s="39"/>
      <c r="O479" s="39"/>
      <c r="P479" s="39"/>
      <c r="Q479" s="39">
        <v>16</v>
      </c>
      <c r="R479" s="39">
        <v>42</v>
      </c>
      <c r="S479" s="39"/>
      <c r="T479" s="39">
        <v>58</v>
      </c>
      <c r="U479" s="39"/>
      <c r="V479" s="39"/>
      <c r="W479" s="39"/>
      <c r="X479" s="39">
        <v>45</v>
      </c>
      <c r="Y479" s="39"/>
      <c r="Z479" s="39"/>
      <c r="AA479" s="39"/>
      <c r="AB479" s="39">
        <v>0</v>
      </c>
      <c r="AC479" s="39"/>
      <c r="AD479" s="39">
        <v>0</v>
      </c>
      <c r="AE479" s="39"/>
      <c r="AF479" s="39"/>
      <c r="AG479" s="39"/>
    </row>
    <row r="480" spans="1:33" ht="19.5" customHeight="1" x14ac:dyDescent="0.2">
      <c r="D480" s="47" t="s">
        <v>258</v>
      </c>
      <c r="F480" s="48">
        <v>56</v>
      </c>
      <c r="G480" s="49"/>
      <c r="H480" s="49"/>
      <c r="I480" s="49"/>
      <c r="J480" s="48">
        <v>15</v>
      </c>
      <c r="K480" s="48">
        <v>5</v>
      </c>
      <c r="L480" s="49"/>
      <c r="M480" s="48">
        <v>20</v>
      </c>
      <c r="N480" s="49"/>
      <c r="O480" s="49"/>
      <c r="P480" s="49"/>
      <c r="Q480" s="48">
        <v>15</v>
      </c>
      <c r="R480" s="48">
        <v>45</v>
      </c>
      <c r="S480" s="49"/>
      <c r="T480" s="48">
        <v>60</v>
      </c>
      <c r="U480" s="49"/>
      <c r="V480" s="49"/>
      <c r="W480" s="49"/>
      <c r="X480" s="48">
        <v>16</v>
      </c>
      <c r="Y480" s="49"/>
      <c r="Z480" s="49"/>
      <c r="AA480" s="49"/>
      <c r="AB480" s="48">
        <v>0</v>
      </c>
      <c r="AC480" s="49"/>
      <c r="AD480" s="48">
        <v>0</v>
      </c>
      <c r="AE480" s="39"/>
      <c r="AF480" s="39"/>
      <c r="AG480" s="39"/>
    </row>
    <row r="481" spans="1:33" ht="20.100000000000001" customHeight="1" x14ac:dyDescent="0.2">
      <c r="D481" s="60" t="s">
        <v>259</v>
      </c>
      <c r="F481" s="39">
        <v>45</v>
      </c>
      <c r="G481" s="39"/>
      <c r="H481" s="39"/>
      <c r="I481" s="39"/>
      <c r="J481" s="39">
        <v>15</v>
      </c>
      <c r="K481" s="39">
        <v>4</v>
      </c>
      <c r="L481" s="39"/>
      <c r="M481" s="39">
        <v>19</v>
      </c>
      <c r="N481" s="39"/>
      <c r="O481" s="39"/>
      <c r="P481" s="39"/>
      <c r="Q481" s="39">
        <v>13</v>
      </c>
      <c r="R481" s="39">
        <v>45</v>
      </c>
      <c r="S481" s="39"/>
      <c r="T481" s="39">
        <v>58</v>
      </c>
      <c r="U481" s="39"/>
      <c r="V481" s="39"/>
      <c r="W481" s="39"/>
      <c r="X481" s="39">
        <v>6</v>
      </c>
      <c r="Y481" s="39"/>
      <c r="Z481" s="39"/>
      <c r="AA481" s="39"/>
      <c r="AB481" s="39">
        <v>0</v>
      </c>
      <c r="AC481" s="39"/>
      <c r="AD481" s="39">
        <v>0</v>
      </c>
      <c r="AE481" s="39"/>
      <c r="AF481" s="39"/>
      <c r="AG481" s="39"/>
    </row>
    <row r="482" spans="1:33" ht="20.100000000000001" customHeight="1" x14ac:dyDescent="0.2"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</row>
    <row r="483" spans="1:33" s="1" customFormat="1" ht="20.100000000000001" customHeight="1" x14ac:dyDescent="0.25">
      <c r="A483" s="3"/>
      <c r="B483" s="6"/>
      <c r="C483" s="51" t="s">
        <v>159</v>
      </c>
      <c r="D483" s="52"/>
      <c r="E483" s="5"/>
      <c r="F483" s="53">
        <v>428</v>
      </c>
      <c r="G483" s="54"/>
      <c r="H483" s="54"/>
      <c r="I483" s="54"/>
      <c r="J483" s="53">
        <v>130</v>
      </c>
      <c r="K483" s="53">
        <v>65</v>
      </c>
      <c r="L483" s="54"/>
      <c r="M483" s="53">
        <v>195</v>
      </c>
      <c r="N483" s="54"/>
      <c r="O483" s="54"/>
      <c r="P483" s="54"/>
      <c r="Q483" s="53">
        <v>99</v>
      </c>
      <c r="R483" s="53">
        <v>363</v>
      </c>
      <c r="S483" s="54"/>
      <c r="T483" s="53">
        <v>462</v>
      </c>
      <c r="U483" s="54"/>
      <c r="V483" s="54"/>
      <c r="W483" s="54"/>
      <c r="X483" s="53">
        <v>161</v>
      </c>
      <c r="Y483" s="54"/>
      <c r="Z483" s="54"/>
      <c r="AA483" s="54"/>
      <c r="AB483" s="53">
        <v>0</v>
      </c>
      <c r="AC483" s="54"/>
      <c r="AD483" s="53">
        <v>0</v>
      </c>
      <c r="AE483" s="39"/>
      <c r="AF483" s="39"/>
      <c r="AG483" s="39"/>
    </row>
    <row r="484" spans="1:33" s="1" customFormat="1" ht="20.100000000000001" customHeight="1" x14ac:dyDescent="0.2">
      <c r="A484" s="3"/>
      <c r="B484" s="6"/>
      <c r="C484" s="3"/>
      <c r="D484" s="3"/>
      <c r="E484" s="5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39"/>
      <c r="AF484" s="39"/>
      <c r="AG484" s="39"/>
    </row>
    <row r="485" spans="1:33" s="1" customFormat="1" ht="20.100000000000001" customHeight="1" x14ac:dyDescent="0.25">
      <c r="A485" s="3"/>
      <c r="B485" s="57" t="s">
        <v>260</v>
      </c>
      <c r="C485" s="58"/>
      <c r="D485" s="58"/>
      <c r="E485" s="5"/>
      <c r="F485" s="59">
        <v>1214</v>
      </c>
      <c r="G485" s="54"/>
      <c r="H485" s="54"/>
      <c r="I485" s="54"/>
      <c r="J485" s="59">
        <v>285</v>
      </c>
      <c r="K485" s="59">
        <v>187</v>
      </c>
      <c r="L485" s="54"/>
      <c r="M485" s="59">
        <v>472</v>
      </c>
      <c r="N485" s="54"/>
      <c r="O485" s="54"/>
      <c r="P485" s="54"/>
      <c r="Q485" s="59">
        <v>287</v>
      </c>
      <c r="R485" s="59">
        <v>917</v>
      </c>
      <c r="S485" s="54"/>
      <c r="T485" s="59">
        <v>1204</v>
      </c>
      <c r="U485" s="54"/>
      <c r="V485" s="54"/>
      <c r="W485" s="54"/>
      <c r="X485" s="59">
        <v>482</v>
      </c>
      <c r="Y485" s="54"/>
      <c r="Z485" s="54"/>
      <c r="AA485" s="54"/>
      <c r="AB485" s="59">
        <v>0</v>
      </c>
      <c r="AC485" s="54"/>
      <c r="AD485" s="59">
        <v>0</v>
      </c>
      <c r="AE485" s="39"/>
      <c r="AF485" s="39"/>
      <c r="AG485" s="39"/>
    </row>
    <row r="486" spans="1:33" ht="20.100000000000001" customHeight="1" x14ac:dyDescent="0.2"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</row>
    <row r="487" spans="1:33" ht="20.100000000000001" customHeight="1" x14ac:dyDescent="0.2">
      <c r="B487" s="6" t="s">
        <v>261</v>
      </c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</row>
    <row r="488" spans="1:33" ht="20.100000000000001" customHeight="1" x14ac:dyDescent="0.2">
      <c r="C488" s="3" t="s">
        <v>154</v>
      </c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</row>
    <row r="489" spans="1:33" ht="20.100000000000001" customHeight="1" x14ac:dyDescent="0.2">
      <c r="D489" s="2" t="s">
        <v>96</v>
      </c>
      <c r="F489" s="39">
        <v>13</v>
      </c>
      <c r="G489" s="39"/>
      <c r="H489" s="39"/>
      <c r="I489" s="39"/>
      <c r="J489" s="39">
        <v>4</v>
      </c>
      <c r="K489" s="39">
        <v>5</v>
      </c>
      <c r="L489" s="39"/>
      <c r="M489" s="39">
        <v>9</v>
      </c>
      <c r="N489" s="39"/>
      <c r="O489" s="39"/>
      <c r="P489" s="39"/>
      <c r="Q489" s="39">
        <v>6</v>
      </c>
      <c r="R489" s="39">
        <v>7</v>
      </c>
      <c r="S489" s="39"/>
      <c r="T489" s="39">
        <v>13</v>
      </c>
      <c r="U489" s="39"/>
      <c r="V489" s="39"/>
      <c r="W489" s="39"/>
      <c r="X489" s="39">
        <v>9</v>
      </c>
      <c r="Y489" s="39"/>
      <c r="Z489" s="39"/>
      <c r="AA489" s="39"/>
      <c r="AB489" s="39">
        <v>0</v>
      </c>
      <c r="AC489" s="39"/>
      <c r="AD489" s="39">
        <v>0</v>
      </c>
      <c r="AE489" s="39"/>
      <c r="AF489" s="39"/>
      <c r="AG489" s="39"/>
    </row>
    <row r="490" spans="1:33" ht="19.5" customHeight="1" x14ac:dyDescent="0.2">
      <c r="D490" s="47" t="s">
        <v>97</v>
      </c>
      <c r="F490" s="48">
        <v>15</v>
      </c>
      <c r="G490" s="49"/>
      <c r="H490" s="49"/>
      <c r="I490" s="49"/>
      <c r="J490" s="48">
        <v>6</v>
      </c>
      <c r="K490" s="48">
        <v>12</v>
      </c>
      <c r="L490" s="49"/>
      <c r="M490" s="48">
        <v>18</v>
      </c>
      <c r="N490" s="49"/>
      <c r="O490" s="49"/>
      <c r="P490" s="49"/>
      <c r="Q490" s="48">
        <v>6</v>
      </c>
      <c r="R490" s="48">
        <v>12</v>
      </c>
      <c r="S490" s="49"/>
      <c r="T490" s="48">
        <v>18</v>
      </c>
      <c r="U490" s="49"/>
      <c r="V490" s="49"/>
      <c r="W490" s="49"/>
      <c r="X490" s="48">
        <v>15</v>
      </c>
      <c r="Y490" s="49"/>
      <c r="Z490" s="49"/>
      <c r="AA490" s="49"/>
      <c r="AB490" s="48">
        <v>0</v>
      </c>
      <c r="AC490" s="49"/>
      <c r="AD490" s="48">
        <v>0</v>
      </c>
      <c r="AE490" s="39"/>
      <c r="AF490" s="39"/>
      <c r="AG490" s="39"/>
    </row>
    <row r="491" spans="1:33" ht="20.100000000000001" customHeight="1" x14ac:dyDescent="0.2">
      <c r="B491" s="5"/>
      <c r="D491" s="2" t="s">
        <v>113</v>
      </c>
      <c r="F491" s="39">
        <v>36</v>
      </c>
      <c r="G491" s="39"/>
      <c r="H491" s="39"/>
      <c r="I491" s="39"/>
      <c r="J491" s="39">
        <v>6</v>
      </c>
      <c r="K491" s="39">
        <v>11</v>
      </c>
      <c r="L491" s="39"/>
      <c r="M491" s="39">
        <v>17</v>
      </c>
      <c r="N491" s="39"/>
      <c r="O491" s="39"/>
      <c r="P491" s="39"/>
      <c r="Q491" s="39">
        <v>9</v>
      </c>
      <c r="R491" s="39">
        <v>18</v>
      </c>
      <c r="S491" s="39"/>
      <c r="T491" s="39">
        <v>27</v>
      </c>
      <c r="U491" s="39"/>
      <c r="V491" s="39"/>
      <c r="W491" s="39"/>
      <c r="X491" s="39">
        <v>26</v>
      </c>
      <c r="Y491" s="39"/>
      <c r="Z491" s="39"/>
      <c r="AA491" s="39"/>
      <c r="AB491" s="39">
        <v>0</v>
      </c>
      <c r="AC491" s="39"/>
      <c r="AD491" s="39">
        <v>0</v>
      </c>
      <c r="AE491" s="39"/>
      <c r="AF491" s="39"/>
      <c r="AG491" s="39"/>
    </row>
    <row r="492" spans="1:33" ht="19.5" customHeight="1" x14ac:dyDescent="0.2">
      <c r="D492" s="47" t="s">
        <v>136</v>
      </c>
      <c r="F492" s="48">
        <v>42</v>
      </c>
      <c r="G492" s="49"/>
      <c r="H492" s="49"/>
      <c r="I492" s="49"/>
      <c r="J492" s="48">
        <v>14</v>
      </c>
      <c r="K492" s="48">
        <v>4</v>
      </c>
      <c r="L492" s="49"/>
      <c r="M492" s="48">
        <v>18</v>
      </c>
      <c r="N492" s="49"/>
      <c r="O492" s="49"/>
      <c r="P492" s="49"/>
      <c r="Q492" s="48">
        <v>9</v>
      </c>
      <c r="R492" s="48">
        <v>34</v>
      </c>
      <c r="S492" s="49"/>
      <c r="T492" s="48">
        <v>43</v>
      </c>
      <c r="U492" s="49"/>
      <c r="V492" s="49"/>
      <c r="W492" s="49"/>
      <c r="X492" s="48">
        <v>17</v>
      </c>
      <c r="Y492" s="49"/>
      <c r="Z492" s="49"/>
      <c r="AA492" s="49"/>
      <c r="AB492" s="48">
        <v>0</v>
      </c>
      <c r="AC492" s="49"/>
      <c r="AD492" s="48">
        <v>0</v>
      </c>
      <c r="AE492" s="39"/>
      <c r="AF492" s="39"/>
      <c r="AG492" s="39"/>
    </row>
    <row r="493" spans="1:33" ht="20.100000000000001" customHeight="1" x14ac:dyDescent="0.2">
      <c r="D493" s="2" t="s">
        <v>114</v>
      </c>
      <c r="F493" s="39">
        <v>5</v>
      </c>
      <c r="G493" s="39"/>
      <c r="H493" s="39"/>
      <c r="I493" s="39"/>
      <c r="J493" s="39">
        <v>6</v>
      </c>
      <c r="K493" s="39">
        <v>4</v>
      </c>
      <c r="L493" s="39"/>
      <c r="M493" s="39">
        <v>10</v>
      </c>
      <c r="N493" s="39"/>
      <c r="O493" s="39"/>
      <c r="P493" s="39"/>
      <c r="Q493" s="39">
        <v>7</v>
      </c>
      <c r="R493" s="39">
        <v>6</v>
      </c>
      <c r="S493" s="39"/>
      <c r="T493" s="39">
        <v>13</v>
      </c>
      <c r="U493" s="39"/>
      <c r="V493" s="39"/>
      <c r="W493" s="39"/>
      <c r="X493" s="39">
        <v>2</v>
      </c>
      <c r="Y493" s="39"/>
      <c r="Z493" s="39"/>
      <c r="AA493" s="39"/>
      <c r="AB493" s="39">
        <v>0</v>
      </c>
      <c r="AC493" s="39"/>
      <c r="AD493" s="39">
        <v>0</v>
      </c>
      <c r="AE493" s="39"/>
      <c r="AF493" s="39"/>
      <c r="AG493" s="39"/>
    </row>
    <row r="494" spans="1:33" ht="19.5" customHeight="1" x14ac:dyDescent="0.2">
      <c r="D494" s="47" t="s">
        <v>115</v>
      </c>
      <c r="F494" s="48">
        <v>12</v>
      </c>
      <c r="G494" s="49"/>
      <c r="H494" s="49"/>
      <c r="I494" s="49"/>
      <c r="J494" s="48">
        <v>13</v>
      </c>
      <c r="K494" s="48">
        <v>0</v>
      </c>
      <c r="L494" s="49"/>
      <c r="M494" s="48">
        <v>13</v>
      </c>
      <c r="N494" s="49"/>
      <c r="O494" s="49"/>
      <c r="P494" s="49"/>
      <c r="Q494" s="48">
        <v>10</v>
      </c>
      <c r="R494" s="48">
        <v>4</v>
      </c>
      <c r="S494" s="49"/>
      <c r="T494" s="48">
        <v>14</v>
      </c>
      <c r="U494" s="49"/>
      <c r="V494" s="49"/>
      <c r="W494" s="49"/>
      <c r="X494" s="48">
        <v>11</v>
      </c>
      <c r="Y494" s="49"/>
      <c r="Z494" s="49"/>
      <c r="AA494" s="49"/>
      <c r="AB494" s="48">
        <v>0</v>
      </c>
      <c r="AC494" s="49"/>
      <c r="AD494" s="48">
        <v>0</v>
      </c>
      <c r="AE494" s="39"/>
      <c r="AF494" s="39"/>
      <c r="AG494" s="39"/>
    </row>
    <row r="495" spans="1:33" ht="20.100000000000001" customHeight="1" x14ac:dyDescent="0.2">
      <c r="D495" s="2" t="s">
        <v>102</v>
      </c>
      <c r="F495" s="39">
        <v>19</v>
      </c>
      <c r="G495" s="39"/>
      <c r="H495" s="39"/>
      <c r="I495" s="39"/>
      <c r="J495" s="39">
        <v>2</v>
      </c>
      <c r="K495" s="39">
        <v>3</v>
      </c>
      <c r="L495" s="39"/>
      <c r="M495" s="39">
        <v>5</v>
      </c>
      <c r="N495" s="39"/>
      <c r="O495" s="39"/>
      <c r="P495" s="39"/>
      <c r="Q495" s="39">
        <v>3</v>
      </c>
      <c r="R495" s="39">
        <v>13</v>
      </c>
      <c r="S495" s="39"/>
      <c r="T495" s="39">
        <v>16</v>
      </c>
      <c r="U495" s="39"/>
      <c r="V495" s="39"/>
      <c r="W495" s="39"/>
      <c r="X495" s="39">
        <v>8</v>
      </c>
      <c r="Y495" s="39"/>
      <c r="Z495" s="39"/>
      <c r="AA495" s="39"/>
      <c r="AB495" s="39">
        <v>0</v>
      </c>
      <c r="AC495" s="39"/>
      <c r="AD495" s="39">
        <v>0</v>
      </c>
      <c r="AE495" s="39"/>
      <c r="AF495" s="39"/>
      <c r="AG495" s="39"/>
    </row>
    <row r="496" spans="1:33" ht="19.5" customHeight="1" x14ac:dyDescent="0.2">
      <c r="D496" s="47" t="s">
        <v>103</v>
      </c>
      <c r="F496" s="48">
        <v>13</v>
      </c>
      <c r="G496" s="49"/>
      <c r="H496" s="49"/>
      <c r="I496" s="49"/>
      <c r="J496" s="48">
        <v>11</v>
      </c>
      <c r="K496" s="48">
        <v>2</v>
      </c>
      <c r="L496" s="49"/>
      <c r="M496" s="48">
        <v>13</v>
      </c>
      <c r="N496" s="49"/>
      <c r="O496" s="49"/>
      <c r="P496" s="49"/>
      <c r="Q496" s="48">
        <v>7</v>
      </c>
      <c r="R496" s="48">
        <v>12</v>
      </c>
      <c r="S496" s="49"/>
      <c r="T496" s="48">
        <v>19</v>
      </c>
      <c r="U496" s="49"/>
      <c r="V496" s="49"/>
      <c r="W496" s="49"/>
      <c r="X496" s="48">
        <v>7</v>
      </c>
      <c r="Y496" s="49"/>
      <c r="Z496" s="49"/>
      <c r="AA496" s="49"/>
      <c r="AB496" s="48">
        <v>0</v>
      </c>
      <c r="AC496" s="49"/>
      <c r="AD496" s="48">
        <v>0</v>
      </c>
      <c r="AE496" s="39"/>
      <c r="AF496" s="39"/>
      <c r="AG496" s="39"/>
    </row>
    <row r="497" spans="1:33" ht="20.100000000000001" customHeight="1" x14ac:dyDescent="0.2">
      <c r="B497" s="5"/>
      <c r="D497" s="2" t="s">
        <v>104</v>
      </c>
      <c r="F497" s="39">
        <v>63</v>
      </c>
      <c r="G497" s="39"/>
      <c r="H497" s="39"/>
      <c r="I497" s="39"/>
      <c r="J497" s="39">
        <v>25</v>
      </c>
      <c r="K497" s="39">
        <v>13</v>
      </c>
      <c r="L497" s="39"/>
      <c r="M497" s="39">
        <v>38</v>
      </c>
      <c r="N497" s="39"/>
      <c r="O497" s="39"/>
      <c r="P497" s="39"/>
      <c r="Q497" s="39">
        <v>19</v>
      </c>
      <c r="R497" s="39">
        <v>42</v>
      </c>
      <c r="S497" s="39"/>
      <c r="T497" s="39">
        <v>61</v>
      </c>
      <c r="U497" s="39"/>
      <c r="V497" s="39"/>
      <c r="W497" s="39"/>
      <c r="X497" s="39">
        <v>40</v>
      </c>
      <c r="Y497" s="39"/>
      <c r="Z497" s="39"/>
      <c r="AA497" s="39"/>
      <c r="AB497" s="39">
        <v>0</v>
      </c>
      <c r="AC497" s="39"/>
      <c r="AD497" s="39">
        <v>0</v>
      </c>
      <c r="AE497" s="39"/>
      <c r="AF497" s="39"/>
      <c r="AG497" s="39"/>
    </row>
    <row r="498" spans="1:33" ht="19.5" customHeight="1" x14ac:dyDescent="0.2">
      <c r="D498" s="47" t="s">
        <v>117</v>
      </c>
      <c r="F498" s="48">
        <v>17</v>
      </c>
      <c r="G498" s="49"/>
      <c r="H498" s="49"/>
      <c r="I498" s="49"/>
      <c r="J498" s="48">
        <v>33</v>
      </c>
      <c r="K498" s="48">
        <v>9</v>
      </c>
      <c r="L498" s="49"/>
      <c r="M498" s="48">
        <v>42</v>
      </c>
      <c r="N498" s="49"/>
      <c r="O498" s="49"/>
      <c r="P498" s="49"/>
      <c r="Q498" s="48">
        <v>34</v>
      </c>
      <c r="R498" s="48">
        <v>17</v>
      </c>
      <c r="S498" s="49"/>
      <c r="T498" s="48">
        <v>51</v>
      </c>
      <c r="U498" s="49"/>
      <c r="V498" s="49"/>
      <c r="W498" s="49"/>
      <c r="X498" s="48">
        <v>8</v>
      </c>
      <c r="Y498" s="49"/>
      <c r="Z498" s="49"/>
      <c r="AA498" s="49"/>
      <c r="AB498" s="48">
        <v>0</v>
      </c>
      <c r="AC498" s="49"/>
      <c r="AD498" s="48">
        <v>0</v>
      </c>
      <c r="AE498" s="39"/>
      <c r="AF498" s="39"/>
      <c r="AG498" s="39"/>
    </row>
    <row r="499" spans="1:33" ht="20.100000000000001" customHeight="1" x14ac:dyDescent="0.2">
      <c r="B499" s="5"/>
      <c r="D499" s="2" t="s">
        <v>156</v>
      </c>
      <c r="F499" s="39">
        <v>11</v>
      </c>
      <c r="G499" s="39"/>
      <c r="H499" s="39"/>
      <c r="I499" s="39"/>
      <c r="J499" s="39">
        <v>10</v>
      </c>
      <c r="K499" s="39">
        <v>5</v>
      </c>
      <c r="L499" s="39"/>
      <c r="M499" s="39">
        <v>15</v>
      </c>
      <c r="N499" s="39"/>
      <c r="O499" s="39"/>
      <c r="P499" s="39"/>
      <c r="Q499" s="39">
        <v>8</v>
      </c>
      <c r="R499" s="39">
        <v>9</v>
      </c>
      <c r="S499" s="39"/>
      <c r="T499" s="39">
        <v>17</v>
      </c>
      <c r="U499" s="39"/>
      <c r="V499" s="39"/>
      <c r="W499" s="39"/>
      <c r="X499" s="39">
        <v>9</v>
      </c>
      <c r="Y499" s="39"/>
      <c r="Z499" s="39"/>
      <c r="AA499" s="39"/>
      <c r="AB499" s="39">
        <v>0</v>
      </c>
      <c r="AC499" s="39"/>
      <c r="AD499" s="39">
        <v>0</v>
      </c>
      <c r="AE499" s="39"/>
      <c r="AF499" s="39"/>
      <c r="AG499" s="39"/>
    </row>
    <row r="500" spans="1:33" ht="20.100000000000001" customHeight="1" x14ac:dyDescent="0.2">
      <c r="B500" s="5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</row>
    <row r="501" spans="1:33" s="1" customFormat="1" ht="20.100000000000001" customHeight="1" x14ac:dyDescent="0.25">
      <c r="A501" s="3"/>
      <c r="B501" s="6"/>
      <c r="C501" s="51" t="s">
        <v>159</v>
      </c>
      <c r="D501" s="52"/>
      <c r="E501" s="5"/>
      <c r="F501" s="53">
        <v>246</v>
      </c>
      <c r="G501" s="54"/>
      <c r="H501" s="54"/>
      <c r="I501" s="54"/>
      <c r="J501" s="53">
        <v>130</v>
      </c>
      <c r="K501" s="53">
        <v>68</v>
      </c>
      <c r="L501" s="54"/>
      <c r="M501" s="53">
        <v>198</v>
      </c>
      <c r="N501" s="54"/>
      <c r="O501" s="54"/>
      <c r="P501" s="54"/>
      <c r="Q501" s="53">
        <v>118</v>
      </c>
      <c r="R501" s="53">
        <v>174</v>
      </c>
      <c r="S501" s="54"/>
      <c r="T501" s="53">
        <v>292</v>
      </c>
      <c r="U501" s="54"/>
      <c r="V501" s="54"/>
      <c r="W501" s="54"/>
      <c r="X501" s="53">
        <v>152</v>
      </c>
      <c r="Y501" s="54"/>
      <c r="Z501" s="54"/>
      <c r="AA501" s="54"/>
      <c r="AB501" s="53">
        <v>0</v>
      </c>
      <c r="AC501" s="54"/>
      <c r="AD501" s="53">
        <v>0</v>
      </c>
      <c r="AE501" s="39"/>
      <c r="AF501" s="39"/>
      <c r="AG501" s="39"/>
    </row>
    <row r="502" spans="1:33" s="1" customFormat="1" ht="20.100000000000001" customHeight="1" x14ac:dyDescent="0.2">
      <c r="A502" s="3"/>
      <c r="B502" s="6"/>
      <c r="C502" s="3"/>
      <c r="D502" s="3"/>
      <c r="E502" s="5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39"/>
      <c r="AF502" s="39"/>
      <c r="AG502" s="39"/>
    </row>
    <row r="503" spans="1:33" s="1" customFormat="1" ht="20.100000000000001" customHeight="1" x14ac:dyDescent="0.25">
      <c r="A503" s="3"/>
      <c r="B503" s="57" t="s">
        <v>262</v>
      </c>
      <c r="C503" s="58"/>
      <c r="D503" s="58"/>
      <c r="E503" s="5"/>
      <c r="F503" s="59">
        <v>246</v>
      </c>
      <c r="G503" s="54"/>
      <c r="H503" s="54"/>
      <c r="I503" s="54"/>
      <c r="J503" s="59">
        <v>130</v>
      </c>
      <c r="K503" s="59">
        <v>68</v>
      </c>
      <c r="L503" s="54"/>
      <c r="M503" s="59">
        <v>198</v>
      </c>
      <c r="N503" s="54"/>
      <c r="O503" s="54"/>
      <c r="P503" s="54"/>
      <c r="Q503" s="59">
        <v>118</v>
      </c>
      <c r="R503" s="59">
        <v>174</v>
      </c>
      <c r="S503" s="54"/>
      <c r="T503" s="59">
        <v>292</v>
      </c>
      <c r="U503" s="54"/>
      <c r="V503" s="54"/>
      <c r="W503" s="54"/>
      <c r="X503" s="59">
        <v>152</v>
      </c>
      <c r="Y503" s="54"/>
      <c r="Z503" s="54"/>
      <c r="AA503" s="54"/>
      <c r="AB503" s="59">
        <v>0</v>
      </c>
      <c r="AC503" s="54"/>
      <c r="AD503" s="59">
        <v>0</v>
      </c>
      <c r="AE503" s="39"/>
      <c r="AF503" s="39"/>
      <c r="AG503" s="39"/>
    </row>
    <row r="504" spans="1:33" ht="20.100000000000001" customHeight="1" x14ac:dyDescent="0.2"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</row>
    <row r="505" spans="1:33" ht="20.100000000000001" customHeight="1" x14ac:dyDescent="0.2">
      <c r="B505" s="6" t="s">
        <v>263</v>
      </c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</row>
    <row r="506" spans="1:33" ht="20.100000000000001" customHeight="1" x14ac:dyDescent="0.2">
      <c r="C506" s="3" t="s">
        <v>154</v>
      </c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</row>
    <row r="507" spans="1:33" ht="20.100000000000001" customHeight="1" x14ac:dyDescent="0.2">
      <c r="D507" s="2" t="s">
        <v>122</v>
      </c>
      <c r="F507" s="39">
        <v>24</v>
      </c>
      <c r="G507" s="39"/>
      <c r="H507" s="39"/>
      <c r="I507" s="39"/>
      <c r="J507" s="39">
        <v>24</v>
      </c>
      <c r="K507" s="39">
        <v>2</v>
      </c>
      <c r="L507" s="39"/>
      <c r="M507" s="39">
        <v>26</v>
      </c>
      <c r="N507" s="39"/>
      <c r="O507" s="39"/>
      <c r="P507" s="39"/>
      <c r="Q507" s="39">
        <v>19</v>
      </c>
      <c r="R507" s="39">
        <v>12</v>
      </c>
      <c r="S507" s="39"/>
      <c r="T507" s="39">
        <v>31</v>
      </c>
      <c r="U507" s="39"/>
      <c r="V507" s="39"/>
      <c r="W507" s="39"/>
      <c r="X507" s="39">
        <v>19</v>
      </c>
      <c r="Y507" s="39"/>
      <c r="Z507" s="39"/>
      <c r="AA507" s="39"/>
      <c r="AB507" s="39">
        <v>0</v>
      </c>
      <c r="AC507" s="39"/>
      <c r="AD507" s="39">
        <v>0</v>
      </c>
      <c r="AE507" s="39"/>
      <c r="AF507" s="39"/>
      <c r="AG507" s="39"/>
    </row>
    <row r="508" spans="1:33" ht="19.5" customHeight="1" x14ac:dyDescent="0.2">
      <c r="D508" s="47" t="s">
        <v>97</v>
      </c>
      <c r="F508" s="48">
        <v>71</v>
      </c>
      <c r="G508" s="49"/>
      <c r="H508" s="49"/>
      <c r="I508" s="49"/>
      <c r="J508" s="48">
        <v>20</v>
      </c>
      <c r="K508" s="48">
        <v>4</v>
      </c>
      <c r="L508" s="49"/>
      <c r="M508" s="48">
        <v>24</v>
      </c>
      <c r="N508" s="49"/>
      <c r="O508" s="49"/>
      <c r="P508" s="49"/>
      <c r="Q508" s="48">
        <v>31</v>
      </c>
      <c r="R508" s="48">
        <v>30</v>
      </c>
      <c r="S508" s="49"/>
      <c r="T508" s="48">
        <v>61</v>
      </c>
      <c r="U508" s="49"/>
      <c r="V508" s="49"/>
      <c r="W508" s="49"/>
      <c r="X508" s="48">
        <v>34</v>
      </c>
      <c r="Y508" s="49"/>
      <c r="Z508" s="49"/>
      <c r="AA508" s="49"/>
      <c r="AB508" s="48">
        <v>0</v>
      </c>
      <c r="AC508" s="49"/>
      <c r="AD508" s="48">
        <v>0</v>
      </c>
      <c r="AE508" s="39"/>
      <c r="AF508" s="39"/>
      <c r="AG508" s="39"/>
    </row>
    <row r="509" spans="1:33" ht="20.100000000000001" customHeight="1" x14ac:dyDescent="0.2">
      <c r="D509" s="2" t="s">
        <v>98</v>
      </c>
      <c r="F509" s="39">
        <v>66</v>
      </c>
      <c r="G509" s="39"/>
      <c r="H509" s="39"/>
      <c r="I509" s="39"/>
      <c r="J509" s="39">
        <v>18</v>
      </c>
      <c r="K509" s="39">
        <v>6</v>
      </c>
      <c r="L509" s="39"/>
      <c r="M509" s="39">
        <v>24</v>
      </c>
      <c r="N509" s="39"/>
      <c r="O509" s="39"/>
      <c r="P509" s="39"/>
      <c r="Q509" s="39">
        <v>21</v>
      </c>
      <c r="R509" s="39">
        <v>38</v>
      </c>
      <c r="S509" s="39"/>
      <c r="T509" s="39">
        <v>59</v>
      </c>
      <c r="U509" s="39"/>
      <c r="V509" s="39"/>
      <c r="W509" s="39"/>
      <c r="X509" s="39">
        <v>31</v>
      </c>
      <c r="Y509" s="39"/>
      <c r="Z509" s="39"/>
      <c r="AA509" s="39"/>
      <c r="AB509" s="39">
        <v>0</v>
      </c>
      <c r="AC509" s="39"/>
      <c r="AD509" s="39">
        <v>0</v>
      </c>
      <c r="AE509" s="39"/>
      <c r="AF509" s="39"/>
      <c r="AG509" s="39"/>
    </row>
    <row r="510" spans="1:33" ht="19.5" customHeight="1" x14ac:dyDescent="0.2">
      <c r="D510" s="47" t="s">
        <v>99</v>
      </c>
      <c r="F510" s="48">
        <v>40</v>
      </c>
      <c r="G510" s="49"/>
      <c r="H510" s="49"/>
      <c r="I510" s="49"/>
      <c r="J510" s="48">
        <v>11</v>
      </c>
      <c r="K510" s="48">
        <v>9</v>
      </c>
      <c r="L510" s="49"/>
      <c r="M510" s="48">
        <v>20</v>
      </c>
      <c r="N510" s="49"/>
      <c r="O510" s="49"/>
      <c r="P510" s="49"/>
      <c r="Q510" s="48">
        <v>14</v>
      </c>
      <c r="R510" s="48">
        <v>25</v>
      </c>
      <c r="S510" s="49"/>
      <c r="T510" s="48">
        <v>39</v>
      </c>
      <c r="U510" s="49"/>
      <c r="V510" s="49"/>
      <c r="W510" s="49"/>
      <c r="X510" s="48">
        <v>21</v>
      </c>
      <c r="Y510" s="49"/>
      <c r="Z510" s="49"/>
      <c r="AA510" s="49"/>
      <c r="AB510" s="48">
        <v>0</v>
      </c>
      <c r="AC510" s="49"/>
      <c r="AD510" s="48">
        <v>0</v>
      </c>
      <c r="AE510" s="39"/>
      <c r="AF510" s="39"/>
      <c r="AG510" s="39"/>
    </row>
    <row r="511" spans="1:33" ht="20.100000000000001" customHeight="1" x14ac:dyDescent="0.2">
      <c r="D511" s="2" t="s">
        <v>114</v>
      </c>
      <c r="F511" s="39">
        <v>28</v>
      </c>
      <c r="G511" s="39"/>
      <c r="H511" s="39"/>
      <c r="I511" s="39"/>
      <c r="J511" s="39">
        <v>17</v>
      </c>
      <c r="K511" s="39">
        <v>4</v>
      </c>
      <c r="L511" s="39"/>
      <c r="M511" s="39">
        <v>21</v>
      </c>
      <c r="N511" s="39"/>
      <c r="O511" s="39"/>
      <c r="P511" s="39"/>
      <c r="Q511" s="39">
        <v>12</v>
      </c>
      <c r="R511" s="39">
        <v>28</v>
      </c>
      <c r="S511" s="39"/>
      <c r="T511" s="39">
        <v>40</v>
      </c>
      <c r="U511" s="39"/>
      <c r="V511" s="39"/>
      <c r="W511" s="39"/>
      <c r="X511" s="39">
        <v>9</v>
      </c>
      <c r="Y511" s="39"/>
      <c r="Z511" s="39"/>
      <c r="AA511" s="39"/>
      <c r="AB511" s="39">
        <v>0</v>
      </c>
      <c r="AC511" s="39"/>
      <c r="AD511" s="39">
        <v>0</v>
      </c>
      <c r="AE511" s="39"/>
      <c r="AF511" s="39"/>
      <c r="AG511" s="39"/>
    </row>
    <row r="512" spans="1:33" ht="19.5" customHeight="1" x14ac:dyDescent="0.2">
      <c r="D512" s="47" t="s">
        <v>115</v>
      </c>
      <c r="F512" s="48">
        <v>93</v>
      </c>
      <c r="G512" s="49"/>
      <c r="H512" s="49"/>
      <c r="I512" s="49"/>
      <c r="J512" s="48">
        <v>15</v>
      </c>
      <c r="K512" s="48">
        <v>9</v>
      </c>
      <c r="L512" s="49"/>
      <c r="M512" s="48">
        <v>24</v>
      </c>
      <c r="N512" s="49"/>
      <c r="O512" s="49"/>
      <c r="P512" s="49"/>
      <c r="Q512" s="48">
        <v>21</v>
      </c>
      <c r="R512" s="48">
        <v>36</v>
      </c>
      <c r="S512" s="49"/>
      <c r="T512" s="48">
        <v>57</v>
      </c>
      <c r="U512" s="49"/>
      <c r="V512" s="49"/>
      <c r="W512" s="49"/>
      <c r="X512" s="48">
        <v>60</v>
      </c>
      <c r="Y512" s="49"/>
      <c r="Z512" s="49"/>
      <c r="AA512" s="49"/>
      <c r="AB512" s="48">
        <v>0</v>
      </c>
      <c r="AC512" s="49"/>
      <c r="AD512" s="48">
        <v>0</v>
      </c>
      <c r="AE512" s="39"/>
      <c r="AF512" s="39"/>
      <c r="AG512" s="39"/>
    </row>
    <row r="513" spans="1:33" ht="20.100000000000001" customHeight="1" x14ac:dyDescent="0.2">
      <c r="D513" s="2" t="s">
        <v>116</v>
      </c>
      <c r="F513" s="39">
        <v>43</v>
      </c>
      <c r="G513" s="39"/>
      <c r="H513" s="39"/>
      <c r="I513" s="39"/>
      <c r="J513" s="39">
        <v>20</v>
      </c>
      <c r="K513" s="39">
        <v>4</v>
      </c>
      <c r="L513" s="39"/>
      <c r="M513" s="39">
        <v>24</v>
      </c>
      <c r="N513" s="39"/>
      <c r="O513" s="39"/>
      <c r="P513" s="39"/>
      <c r="Q513" s="39">
        <v>23</v>
      </c>
      <c r="R513" s="39">
        <v>30</v>
      </c>
      <c r="S513" s="39"/>
      <c r="T513" s="39">
        <v>53</v>
      </c>
      <c r="U513" s="39"/>
      <c r="V513" s="39"/>
      <c r="W513" s="39"/>
      <c r="X513" s="39">
        <v>14</v>
      </c>
      <c r="Y513" s="39"/>
      <c r="Z513" s="39"/>
      <c r="AA513" s="39"/>
      <c r="AB513" s="39">
        <v>0</v>
      </c>
      <c r="AC513" s="39"/>
      <c r="AD513" s="39">
        <v>0</v>
      </c>
      <c r="AE513" s="39"/>
      <c r="AF513" s="39"/>
      <c r="AG513" s="39"/>
    </row>
    <row r="514" spans="1:33" ht="19.5" customHeight="1" x14ac:dyDescent="0.2">
      <c r="D514" s="47" t="s">
        <v>103</v>
      </c>
      <c r="F514" s="48">
        <v>29</v>
      </c>
      <c r="G514" s="49"/>
      <c r="H514" s="49"/>
      <c r="I514" s="49"/>
      <c r="J514" s="48">
        <v>14</v>
      </c>
      <c r="K514" s="48">
        <v>6</v>
      </c>
      <c r="L514" s="49"/>
      <c r="M514" s="48">
        <v>20</v>
      </c>
      <c r="N514" s="49"/>
      <c r="O514" s="49"/>
      <c r="P514" s="49"/>
      <c r="Q514" s="48">
        <v>20</v>
      </c>
      <c r="R514" s="48">
        <v>15</v>
      </c>
      <c r="S514" s="49"/>
      <c r="T514" s="48">
        <v>35</v>
      </c>
      <c r="U514" s="49"/>
      <c r="V514" s="49"/>
      <c r="W514" s="49"/>
      <c r="X514" s="48">
        <v>14</v>
      </c>
      <c r="Y514" s="49"/>
      <c r="Z514" s="49"/>
      <c r="AA514" s="49"/>
      <c r="AB514" s="48">
        <v>0</v>
      </c>
      <c r="AC514" s="49"/>
      <c r="AD514" s="48">
        <v>0</v>
      </c>
      <c r="AE514" s="39"/>
      <c r="AF514" s="39"/>
      <c r="AG514" s="39"/>
    </row>
    <row r="515" spans="1:33" ht="20.100000000000001" customHeight="1" x14ac:dyDescent="0.2">
      <c r="D515" s="2" t="s">
        <v>104</v>
      </c>
      <c r="F515" s="39">
        <v>9</v>
      </c>
      <c r="G515" s="39"/>
      <c r="H515" s="39"/>
      <c r="I515" s="39"/>
      <c r="J515" s="39">
        <v>19</v>
      </c>
      <c r="K515" s="39">
        <v>4</v>
      </c>
      <c r="L515" s="39"/>
      <c r="M515" s="39">
        <v>23</v>
      </c>
      <c r="N515" s="39"/>
      <c r="O515" s="39"/>
      <c r="P515" s="39"/>
      <c r="Q515" s="39">
        <v>16</v>
      </c>
      <c r="R515" s="39">
        <v>12</v>
      </c>
      <c r="S515" s="39"/>
      <c r="T515" s="39">
        <v>28</v>
      </c>
      <c r="U515" s="39"/>
      <c r="V515" s="39"/>
      <c r="W515" s="39"/>
      <c r="X515" s="39">
        <v>4</v>
      </c>
      <c r="Y515" s="39"/>
      <c r="Z515" s="39"/>
      <c r="AA515" s="39"/>
      <c r="AB515" s="39">
        <v>0</v>
      </c>
      <c r="AC515" s="39"/>
      <c r="AD515" s="39">
        <v>0</v>
      </c>
      <c r="AE515" s="39"/>
      <c r="AF515" s="39"/>
      <c r="AG515" s="39"/>
    </row>
    <row r="516" spans="1:33" ht="19.5" customHeight="1" x14ac:dyDescent="0.2">
      <c r="D516" s="47" t="s">
        <v>117</v>
      </c>
      <c r="F516" s="48">
        <v>37</v>
      </c>
      <c r="G516" s="49"/>
      <c r="H516" s="49"/>
      <c r="I516" s="49"/>
      <c r="J516" s="48">
        <v>19</v>
      </c>
      <c r="K516" s="48">
        <v>2</v>
      </c>
      <c r="L516" s="49"/>
      <c r="M516" s="48">
        <v>21</v>
      </c>
      <c r="N516" s="49"/>
      <c r="O516" s="49"/>
      <c r="P516" s="49"/>
      <c r="Q516" s="48">
        <v>23</v>
      </c>
      <c r="R516" s="48">
        <v>17</v>
      </c>
      <c r="S516" s="49"/>
      <c r="T516" s="48">
        <v>40</v>
      </c>
      <c r="U516" s="49"/>
      <c r="V516" s="49"/>
      <c r="W516" s="49"/>
      <c r="X516" s="48">
        <v>18</v>
      </c>
      <c r="Y516" s="49"/>
      <c r="Z516" s="49"/>
      <c r="AA516" s="49"/>
      <c r="AB516" s="48">
        <v>0</v>
      </c>
      <c r="AC516" s="49"/>
      <c r="AD516" s="48">
        <v>0</v>
      </c>
      <c r="AE516" s="39"/>
      <c r="AF516" s="39"/>
      <c r="AG516" s="39"/>
    </row>
    <row r="517" spans="1:33" ht="20.100000000000001" customHeight="1" x14ac:dyDescent="0.2"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</row>
    <row r="518" spans="1:33" s="1" customFormat="1" ht="20.100000000000001" customHeight="1" x14ac:dyDescent="0.25">
      <c r="A518" s="3"/>
      <c r="B518" s="6"/>
      <c r="C518" s="51" t="s">
        <v>159</v>
      </c>
      <c r="D518" s="52"/>
      <c r="E518" s="5"/>
      <c r="F518" s="53">
        <v>440</v>
      </c>
      <c r="G518" s="54"/>
      <c r="H518" s="54"/>
      <c r="I518" s="54"/>
      <c r="J518" s="53">
        <v>177</v>
      </c>
      <c r="K518" s="53">
        <v>50</v>
      </c>
      <c r="L518" s="54"/>
      <c r="M518" s="53">
        <v>227</v>
      </c>
      <c r="N518" s="54"/>
      <c r="O518" s="54"/>
      <c r="P518" s="54"/>
      <c r="Q518" s="53">
        <v>200</v>
      </c>
      <c r="R518" s="53">
        <v>243</v>
      </c>
      <c r="S518" s="54"/>
      <c r="T518" s="53">
        <v>443</v>
      </c>
      <c r="U518" s="54"/>
      <c r="V518" s="54"/>
      <c r="W518" s="54"/>
      <c r="X518" s="53">
        <v>224</v>
      </c>
      <c r="Y518" s="54"/>
      <c r="Z518" s="54"/>
      <c r="AA518" s="54"/>
      <c r="AB518" s="53">
        <v>0</v>
      </c>
      <c r="AC518" s="54"/>
      <c r="AD518" s="53">
        <v>0</v>
      </c>
      <c r="AE518" s="39"/>
      <c r="AF518" s="39"/>
      <c r="AG518" s="39"/>
    </row>
    <row r="519" spans="1:33" s="1" customFormat="1" ht="20.100000000000001" customHeight="1" x14ac:dyDescent="0.2">
      <c r="A519" s="3"/>
      <c r="B519" s="6"/>
      <c r="C519" s="3"/>
      <c r="D519" s="3"/>
      <c r="E519" s="5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39"/>
      <c r="AF519" s="39"/>
      <c r="AG519" s="39"/>
    </row>
    <row r="520" spans="1:33" s="1" customFormat="1" ht="20.100000000000001" customHeight="1" x14ac:dyDescent="0.25">
      <c r="A520" s="3"/>
      <c r="B520" s="57" t="s">
        <v>264</v>
      </c>
      <c r="C520" s="58"/>
      <c r="D520" s="58"/>
      <c r="E520" s="5"/>
      <c r="F520" s="59">
        <v>440</v>
      </c>
      <c r="G520" s="54"/>
      <c r="H520" s="54"/>
      <c r="I520" s="54"/>
      <c r="J520" s="59">
        <v>177</v>
      </c>
      <c r="K520" s="59">
        <v>50</v>
      </c>
      <c r="L520" s="54"/>
      <c r="M520" s="59">
        <v>227</v>
      </c>
      <c r="N520" s="54"/>
      <c r="O520" s="54"/>
      <c r="P520" s="54"/>
      <c r="Q520" s="59">
        <v>200</v>
      </c>
      <c r="R520" s="59">
        <v>243</v>
      </c>
      <c r="S520" s="54"/>
      <c r="T520" s="59">
        <v>443</v>
      </c>
      <c r="U520" s="54"/>
      <c r="V520" s="54"/>
      <c r="W520" s="54"/>
      <c r="X520" s="59">
        <v>224</v>
      </c>
      <c r="Y520" s="54"/>
      <c r="Z520" s="54"/>
      <c r="AA520" s="54"/>
      <c r="AB520" s="59">
        <v>0</v>
      </c>
      <c r="AC520" s="54"/>
      <c r="AD520" s="59">
        <v>0</v>
      </c>
      <c r="AE520" s="39"/>
      <c r="AF520" s="39"/>
      <c r="AG520" s="39"/>
    </row>
    <row r="521" spans="1:33" ht="20.100000000000001" customHeight="1" x14ac:dyDescent="0.2"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</row>
    <row r="522" spans="1:33" ht="20.100000000000001" customHeight="1" x14ac:dyDescent="0.2">
      <c r="B522" s="6" t="s">
        <v>265</v>
      </c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</row>
    <row r="523" spans="1:33" ht="20.100000000000001" customHeight="1" x14ac:dyDescent="0.2">
      <c r="C523" s="3" t="s">
        <v>154</v>
      </c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</row>
    <row r="524" spans="1:33" ht="20.100000000000001" customHeight="1" x14ac:dyDescent="0.2">
      <c r="D524" s="2" t="s">
        <v>96</v>
      </c>
      <c r="F524" s="39">
        <v>47</v>
      </c>
      <c r="G524" s="39"/>
      <c r="H524" s="39"/>
      <c r="I524" s="39"/>
      <c r="J524" s="39">
        <v>16</v>
      </c>
      <c r="K524" s="39">
        <v>7</v>
      </c>
      <c r="L524" s="39"/>
      <c r="M524" s="39">
        <v>23</v>
      </c>
      <c r="N524" s="39"/>
      <c r="O524" s="39"/>
      <c r="P524" s="39"/>
      <c r="Q524" s="39">
        <v>19</v>
      </c>
      <c r="R524" s="39">
        <v>31</v>
      </c>
      <c r="S524" s="39"/>
      <c r="T524" s="39">
        <v>50</v>
      </c>
      <c r="U524" s="39"/>
      <c r="V524" s="39"/>
      <c r="W524" s="39"/>
      <c r="X524" s="39">
        <v>20</v>
      </c>
      <c r="Y524" s="39"/>
      <c r="Z524" s="39"/>
      <c r="AA524" s="39"/>
      <c r="AB524" s="39">
        <v>0</v>
      </c>
      <c r="AC524" s="39"/>
      <c r="AD524" s="39">
        <v>0</v>
      </c>
      <c r="AE524" s="39"/>
      <c r="AF524" s="39"/>
      <c r="AG524" s="39"/>
    </row>
    <row r="525" spans="1:33" ht="19.5" customHeight="1" x14ac:dyDescent="0.2">
      <c r="D525" s="47" t="s">
        <v>97</v>
      </c>
      <c r="F525" s="48">
        <v>82</v>
      </c>
      <c r="G525" s="49"/>
      <c r="H525" s="49"/>
      <c r="I525" s="49"/>
      <c r="J525" s="48">
        <v>14</v>
      </c>
      <c r="K525" s="48">
        <v>18</v>
      </c>
      <c r="L525" s="49"/>
      <c r="M525" s="48">
        <v>32</v>
      </c>
      <c r="N525" s="49"/>
      <c r="O525" s="49"/>
      <c r="P525" s="49"/>
      <c r="Q525" s="48">
        <v>20</v>
      </c>
      <c r="R525" s="48">
        <v>53</v>
      </c>
      <c r="S525" s="49"/>
      <c r="T525" s="48">
        <v>73</v>
      </c>
      <c r="U525" s="49"/>
      <c r="V525" s="49"/>
      <c r="W525" s="49"/>
      <c r="X525" s="48">
        <v>41</v>
      </c>
      <c r="Y525" s="49"/>
      <c r="Z525" s="49"/>
      <c r="AA525" s="49"/>
      <c r="AB525" s="48">
        <v>0</v>
      </c>
      <c r="AC525" s="49"/>
      <c r="AD525" s="48">
        <v>0</v>
      </c>
      <c r="AE525" s="39"/>
      <c r="AF525" s="39"/>
      <c r="AG525" s="39"/>
    </row>
    <row r="526" spans="1:33" ht="20.100000000000001" customHeight="1" x14ac:dyDescent="0.2">
      <c r="D526" s="2" t="s">
        <v>113</v>
      </c>
      <c r="F526" s="39">
        <v>49</v>
      </c>
      <c r="G526" s="39"/>
      <c r="H526" s="39"/>
      <c r="I526" s="39"/>
      <c r="J526" s="39">
        <v>11</v>
      </c>
      <c r="K526" s="39">
        <v>16</v>
      </c>
      <c r="L526" s="39"/>
      <c r="M526" s="39">
        <v>27</v>
      </c>
      <c r="N526" s="39"/>
      <c r="O526" s="39"/>
      <c r="P526" s="39"/>
      <c r="Q526" s="39">
        <v>15</v>
      </c>
      <c r="R526" s="39">
        <v>35</v>
      </c>
      <c r="S526" s="39"/>
      <c r="T526" s="39">
        <v>50</v>
      </c>
      <c r="U526" s="39"/>
      <c r="V526" s="39"/>
      <c r="W526" s="39"/>
      <c r="X526" s="39">
        <v>26</v>
      </c>
      <c r="Y526" s="39"/>
      <c r="Z526" s="39"/>
      <c r="AA526" s="39"/>
      <c r="AB526" s="39">
        <v>0</v>
      </c>
      <c r="AC526" s="39"/>
      <c r="AD526" s="39">
        <v>0</v>
      </c>
      <c r="AE526" s="39"/>
      <c r="AF526" s="39"/>
      <c r="AG526" s="39"/>
    </row>
    <row r="527" spans="1:33" ht="19.5" customHeight="1" x14ac:dyDescent="0.2">
      <c r="D527" s="47" t="s">
        <v>99</v>
      </c>
      <c r="F527" s="48">
        <v>55</v>
      </c>
      <c r="G527" s="49"/>
      <c r="H527" s="49"/>
      <c r="I527" s="49"/>
      <c r="J527" s="48">
        <v>7</v>
      </c>
      <c r="K527" s="48">
        <v>15</v>
      </c>
      <c r="L527" s="49"/>
      <c r="M527" s="48">
        <v>22</v>
      </c>
      <c r="N527" s="49"/>
      <c r="O527" s="49"/>
      <c r="P527" s="49"/>
      <c r="Q527" s="48">
        <v>9</v>
      </c>
      <c r="R527" s="48">
        <v>32</v>
      </c>
      <c r="S527" s="49"/>
      <c r="T527" s="48">
        <v>41</v>
      </c>
      <c r="U527" s="49"/>
      <c r="V527" s="49"/>
      <c r="W527" s="49"/>
      <c r="X527" s="48">
        <v>36</v>
      </c>
      <c r="Y527" s="49"/>
      <c r="Z527" s="49"/>
      <c r="AA527" s="49"/>
      <c r="AB527" s="48">
        <v>0</v>
      </c>
      <c r="AC527" s="49"/>
      <c r="AD527" s="48">
        <v>0</v>
      </c>
      <c r="AE527" s="39"/>
      <c r="AF527" s="39"/>
      <c r="AG527" s="39"/>
    </row>
    <row r="528" spans="1:33" ht="20.100000000000001" customHeight="1" x14ac:dyDescent="0.2">
      <c r="D528" s="2" t="s">
        <v>114</v>
      </c>
      <c r="F528" s="39">
        <v>39</v>
      </c>
      <c r="G528" s="39"/>
      <c r="H528" s="39"/>
      <c r="I528" s="39"/>
      <c r="J528" s="39">
        <v>18</v>
      </c>
      <c r="K528" s="39">
        <v>11</v>
      </c>
      <c r="L528" s="39"/>
      <c r="M528" s="39">
        <v>29</v>
      </c>
      <c r="N528" s="39"/>
      <c r="O528" s="39"/>
      <c r="P528" s="39"/>
      <c r="Q528" s="39">
        <v>13</v>
      </c>
      <c r="R528" s="39">
        <v>29</v>
      </c>
      <c r="S528" s="39"/>
      <c r="T528" s="39">
        <v>42</v>
      </c>
      <c r="U528" s="39"/>
      <c r="V528" s="39"/>
      <c r="W528" s="39"/>
      <c r="X528" s="39">
        <v>26</v>
      </c>
      <c r="Y528" s="39"/>
      <c r="Z528" s="39"/>
      <c r="AA528" s="39"/>
      <c r="AB528" s="39">
        <v>0</v>
      </c>
      <c r="AC528" s="39"/>
      <c r="AD528" s="39">
        <v>0</v>
      </c>
      <c r="AE528" s="39"/>
      <c r="AF528" s="39"/>
      <c r="AG528" s="39"/>
    </row>
    <row r="529" spans="1:33" ht="19.5" customHeight="1" x14ac:dyDescent="0.2">
      <c r="D529" s="47" t="s">
        <v>115</v>
      </c>
      <c r="F529" s="48">
        <v>18</v>
      </c>
      <c r="G529" s="49"/>
      <c r="H529" s="49"/>
      <c r="I529" s="49"/>
      <c r="J529" s="48">
        <v>20</v>
      </c>
      <c r="K529" s="48">
        <v>5</v>
      </c>
      <c r="L529" s="49"/>
      <c r="M529" s="48">
        <v>25</v>
      </c>
      <c r="N529" s="49"/>
      <c r="O529" s="49"/>
      <c r="P529" s="49"/>
      <c r="Q529" s="48">
        <v>15</v>
      </c>
      <c r="R529" s="48">
        <v>11</v>
      </c>
      <c r="S529" s="49"/>
      <c r="T529" s="48">
        <v>26</v>
      </c>
      <c r="U529" s="49"/>
      <c r="V529" s="49"/>
      <c r="W529" s="49"/>
      <c r="X529" s="48">
        <v>17</v>
      </c>
      <c r="Y529" s="49"/>
      <c r="Z529" s="49"/>
      <c r="AA529" s="49"/>
      <c r="AB529" s="48">
        <v>0</v>
      </c>
      <c r="AC529" s="49"/>
      <c r="AD529" s="48">
        <v>0</v>
      </c>
      <c r="AE529" s="39"/>
      <c r="AF529" s="39"/>
      <c r="AG529" s="39"/>
    </row>
    <row r="530" spans="1:33" ht="20.100000000000001" customHeight="1" x14ac:dyDescent="0.2">
      <c r="D530" s="2" t="s">
        <v>116</v>
      </c>
      <c r="F530" s="39">
        <v>44</v>
      </c>
      <c r="G530" s="39"/>
      <c r="H530" s="39"/>
      <c r="I530" s="39"/>
      <c r="J530" s="39">
        <v>20</v>
      </c>
      <c r="K530" s="39">
        <v>4</v>
      </c>
      <c r="L530" s="39"/>
      <c r="M530" s="39">
        <v>24</v>
      </c>
      <c r="N530" s="39"/>
      <c r="O530" s="39"/>
      <c r="P530" s="39"/>
      <c r="Q530" s="39">
        <v>20</v>
      </c>
      <c r="R530" s="39">
        <v>22</v>
      </c>
      <c r="S530" s="39"/>
      <c r="T530" s="39">
        <v>42</v>
      </c>
      <c r="U530" s="39"/>
      <c r="V530" s="39"/>
      <c r="W530" s="39"/>
      <c r="X530" s="39">
        <v>26</v>
      </c>
      <c r="Y530" s="39"/>
      <c r="Z530" s="39"/>
      <c r="AA530" s="39"/>
      <c r="AB530" s="39">
        <v>0</v>
      </c>
      <c r="AC530" s="39"/>
      <c r="AD530" s="39">
        <v>0</v>
      </c>
      <c r="AE530" s="39"/>
      <c r="AF530" s="39"/>
      <c r="AG530" s="39"/>
    </row>
    <row r="531" spans="1:33" ht="19.5" customHeight="1" x14ac:dyDescent="0.2">
      <c r="D531" s="47" t="s">
        <v>103</v>
      </c>
      <c r="F531" s="48">
        <v>18</v>
      </c>
      <c r="G531" s="49"/>
      <c r="H531" s="49"/>
      <c r="I531" s="49"/>
      <c r="J531" s="48">
        <v>14</v>
      </c>
      <c r="K531" s="48">
        <v>0</v>
      </c>
      <c r="L531" s="49"/>
      <c r="M531" s="48">
        <v>14</v>
      </c>
      <c r="N531" s="49"/>
      <c r="O531" s="49"/>
      <c r="P531" s="49"/>
      <c r="Q531" s="48">
        <v>14</v>
      </c>
      <c r="R531" s="48">
        <v>10</v>
      </c>
      <c r="S531" s="49"/>
      <c r="T531" s="48">
        <v>24</v>
      </c>
      <c r="U531" s="49"/>
      <c r="V531" s="49"/>
      <c r="W531" s="49"/>
      <c r="X531" s="48">
        <v>8</v>
      </c>
      <c r="Y531" s="49"/>
      <c r="Z531" s="49"/>
      <c r="AA531" s="49"/>
      <c r="AB531" s="48">
        <v>0</v>
      </c>
      <c r="AC531" s="49"/>
      <c r="AD531" s="48">
        <v>0</v>
      </c>
      <c r="AE531" s="39"/>
      <c r="AF531" s="39"/>
      <c r="AG531" s="39"/>
    </row>
    <row r="532" spans="1:33" ht="20.100000000000001" customHeight="1" x14ac:dyDescent="0.2"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</row>
    <row r="533" spans="1:33" s="1" customFormat="1" ht="20.100000000000001" customHeight="1" x14ac:dyDescent="0.25">
      <c r="A533" s="3"/>
      <c r="B533" s="6"/>
      <c r="C533" s="51" t="s">
        <v>159</v>
      </c>
      <c r="D533" s="52"/>
      <c r="E533" s="5"/>
      <c r="F533" s="53">
        <v>352</v>
      </c>
      <c r="G533" s="54"/>
      <c r="H533" s="54"/>
      <c r="I533" s="54"/>
      <c r="J533" s="53">
        <v>120</v>
      </c>
      <c r="K533" s="53">
        <v>76</v>
      </c>
      <c r="L533" s="54"/>
      <c r="M533" s="53">
        <v>196</v>
      </c>
      <c r="N533" s="54"/>
      <c r="O533" s="54"/>
      <c r="P533" s="54"/>
      <c r="Q533" s="53">
        <v>125</v>
      </c>
      <c r="R533" s="53">
        <v>223</v>
      </c>
      <c r="S533" s="54"/>
      <c r="T533" s="53">
        <v>348</v>
      </c>
      <c r="U533" s="54"/>
      <c r="V533" s="54"/>
      <c r="W533" s="54"/>
      <c r="X533" s="53">
        <v>200</v>
      </c>
      <c r="Y533" s="54"/>
      <c r="Z533" s="54"/>
      <c r="AA533" s="54"/>
      <c r="AB533" s="53">
        <v>0</v>
      </c>
      <c r="AC533" s="54"/>
      <c r="AD533" s="53">
        <v>0</v>
      </c>
      <c r="AE533" s="39"/>
      <c r="AF533" s="39"/>
      <c r="AG533" s="39"/>
    </row>
    <row r="534" spans="1:33" s="1" customFormat="1" ht="20.100000000000001" customHeight="1" x14ac:dyDescent="0.2">
      <c r="A534" s="3"/>
      <c r="B534" s="6"/>
      <c r="C534" s="3"/>
      <c r="D534" s="3"/>
      <c r="E534" s="5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39"/>
      <c r="AF534" s="39"/>
      <c r="AG534" s="39"/>
    </row>
    <row r="535" spans="1:33" s="1" customFormat="1" ht="20.100000000000001" customHeight="1" x14ac:dyDescent="0.25">
      <c r="A535" s="3"/>
      <c r="B535" s="57" t="s">
        <v>266</v>
      </c>
      <c r="C535" s="58"/>
      <c r="D535" s="58"/>
      <c r="E535" s="5"/>
      <c r="F535" s="59">
        <v>352</v>
      </c>
      <c r="G535" s="54"/>
      <c r="H535" s="54"/>
      <c r="I535" s="54"/>
      <c r="J535" s="59">
        <v>120</v>
      </c>
      <c r="K535" s="59">
        <v>76</v>
      </c>
      <c r="L535" s="54"/>
      <c r="M535" s="59">
        <v>196</v>
      </c>
      <c r="N535" s="54"/>
      <c r="O535" s="54"/>
      <c r="P535" s="54"/>
      <c r="Q535" s="59">
        <v>125</v>
      </c>
      <c r="R535" s="59">
        <v>223</v>
      </c>
      <c r="S535" s="54"/>
      <c r="T535" s="59">
        <v>348</v>
      </c>
      <c r="U535" s="54"/>
      <c r="V535" s="54"/>
      <c r="W535" s="54"/>
      <c r="X535" s="59">
        <v>200</v>
      </c>
      <c r="Y535" s="54"/>
      <c r="Z535" s="54"/>
      <c r="AA535" s="54"/>
      <c r="AB535" s="59">
        <v>0</v>
      </c>
      <c r="AC535" s="54"/>
      <c r="AD535" s="59">
        <v>0</v>
      </c>
      <c r="AE535" s="39"/>
      <c r="AF535" s="39"/>
      <c r="AG535" s="39"/>
    </row>
    <row r="536" spans="1:33" ht="20.100000000000001" customHeight="1" x14ac:dyDescent="0.2"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</row>
    <row r="537" spans="1:33" ht="20.100000000000001" customHeight="1" x14ac:dyDescent="0.2">
      <c r="B537" s="6" t="s">
        <v>267</v>
      </c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</row>
    <row r="538" spans="1:33" ht="20.100000000000001" customHeight="1" x14ac:dyDescent="0.2">
      <c r="C538" s="3" t="s">
        <v>154</v>
      </c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</row>
    <row r="539" spans="1:33" ht="20.100000000000001" customHeight="1" x14ac:dyDescent="0.2">
      <c r="D539" s="2" t="s">
        <v>96</v>
      </c>
      <c r="F539" s="39">
        <v>127</v>
      </c>
      <c r="G539" s="39"/>
      <c r="H539" s="39"/>
      <c r="I539" s="39"/>
      <c r="J539" s="39">
        <v>7</v>
      </c>
      <c r="K539" s="39">
        <v>12</v>
      </c>
      <c r="L539" s="39"/>
      <c r="M539" s="39">
        <v>19</v>
      </c>
      <c r="N539" s="39"/>
      <c r="O539" s="39"/>
      <c r="P539" s="39"/>
      <c r="Q539" s="39">
        <v>14</v>
      </c>
      <c r="R539" s="39">
        <v>53</v>
      </c>
      <c r="S539" s="39"/>
      <c r="T539" s="39">
        <v>67</v>
      </c>
      <c r="U539" s="39"/>
      <c r="V539" s="39"/>
      <c r="W539" s="39"/>
      <c r="X539" s="39">
        <v>79</v>
      </c>
      <c r="Y539" s="39"/>
      <c r="Z539" s="39"/>
      <c r="AA539" s="39"/>
      <c r="AB539" s="39">
        <v>0</v>
      </c>
      <c r="AC539" s="39"/>
      <c r="AD539" s="39">
        <v>0</v>
      </c>
      <c r="AE539" s="39"/>
      <c r="AF539" s="39"/>
      <c r="AG539" s="39"/>
    </row>
    <row r="540" spans="1:33" ht="19.5" customHeight="1" x14ac:dyDescent="0.2">
      <c r="D540" s="47" t="s">
        <v>97</v>
      </c>
      <c r="F540" s="48">
        <v>99</v>
      </c>
      <c r="G540" s="49"/>
      <c r="H540" s="49"/>
      <c r="I540" s="49"/>
      <c r="J540" s="48">
        <v>6</v>
      </c>
      <c r="K540" s="48">
        <v>24</v>
      </c>
      <c r="L540" s="49"/>
      <c r="M540" s="48">
        <v>30</v>
      </c>
      <c r="N540" s="49"/>
      <c r="O540" s="49"/>
      <c r="P540" s="49"/>
      <c r="Q540" s="48">
        <v>24</v>
      </c>
      <c r="R540" s="48">
        <v>41</v>
      </c>
      <c r="S540" s="49"/>
      <c r="T540" s="48">
        <v>65</v>
      </c>
      <c r="U540" s="49"/>
      <c r="V540" s="49"/>
      <c r="W540" s="49"/>
      <c r="X540" s="48">
        <v>64</v>
      </c>
      <c r="Y540" s="49"/>
      <c r="Z540" s="49"/>
      <c r="AA540" s="49"/>
      <c r="AB540" s="48">
        <v>0</v>
      </c>
      <c r="AC540" s="49"/>
      <c r="AD540" s="48">
        <v>0</v>
      </c>
      <c r="AE540" s="39"/>
      <c r="AF540" s="39"/>
      <c r="AG540" s="39"/>
    </row>
    <row r="541" spans="1:33" ht="20.100000000000001" customHeight="1" x14ac:dyDescent="0.2">
      <c r="D541" s="2" t="s">
        <v>113</v>
      </c>
      <c r="F541" s="39">
        <v>86</v>
      </c>
      <c r="G541" s="39"/>
      <c r="H541" s="39"/>
      <c r="I541" s="39"/>
      <c r="J541" s="39">
        <v>6</v>
      </c>
      <c r="K541" s="39">
        <v>1</v>
      </c>
      <c r="L541" s="39"/>
      <c r="M541" s="39">
        <v>7</v>
      </c>
      <c r="N541" s="39"/>
      <c r="O541" s="39"/>
      <c r="P541" s="39"/>
      <c r="Q541" s="39">
        <v>14</v>
      </c>
      <c r="R541" s="39">
        <v>26</v>
      </c>
      <c r="S541" s="39"/>
      <c r="T541" s="39">
        <v>40</v>
      </c>
      <c r="U541" s="39"/>
      <c r="V541" s="39"/>
      <c r="W541" s="39"/>
      <c r="X541" s="39">
        <v>53</v>
      </c>
      <c r="Y541" s="39"/>
      <c r="Z541" s="39"/>
      <c r="AA541" s="39"/>
      <c r="AB541" s="39">
        <v>0</v>
      </c>
      <c r="AC541" s="39"/>
      <c r="AD541" s="39">
        <v>0</v>
      </c>
      <c r="AE541" s="39"/>
      <c r="AF541" s="39"/>
      <c r="AG541" s="39"/>
    </row>
    <row r="542" spans="1:33" ht="19.5" customHeight="1" x14ac:dyDescent="0.2">
      <c r="D542" s="47" t="s">
        <v>99</v>
      </c>
      <c r="F542" s="48">
        <v>79</v>
      </c>
      <c r="G542" s="49"/>
      <c r="H542" s="49"/>
      <c r="I542" s="49"/>
      <c r="J542" s="48">
        <v>5</v>
      </c>
      <c r="K542" s="48">
        <v>8</v>
      </c>
      <c r="L542" s="49"/>
      <c r="M542" s="48">
        <v>13</v>
      </c>
      <c r="N542" s="49"/>
      <c r="O542" s="49"/>
      <c r="P542" s="49"/>
      <c r="Q542" s="48">
        <v>12</v>
      </c>
      <c r="R542" s="48">
        <v>28</v>
      </c>
      <c r="S542" s="49"/>
      <c r="T542" s="48">
        <v>40</v>
      </c>
      <c r="U542" s="49"/>
      <c r="V542" s="49"/>
      <c r="W542" s="49"/>
      <c r="X542" s="48">
        <v>52</v>
      </c>
      <c r="Y542" s="49"/>
      <c r="Z542" s="49"/>
      <c r="AA542" s="49"/>
      <c r="AB542" s="48">
        <v>0</v>
      </c>
      <c r="AC542" s="49"/>
      <c r="AD542" s="48">
        <v>0</v>
      </c>
      <c r="AE542" s="39"/>
      <c r="AF542" s="39"/>
      <c r="AG542" s="39"/>
    </row>
    <row r="543" spans="1:33" ht="20.100000000000001" customHeight="1" x14ac:dyDescent="0.2">
      <c r="D543" s="2" t="s">
        <v>116</v>
      </c>
      <c r="F543" s="39">
        <v>188</v>
      </c>
      <c r="G543" s="39"/>
      <c r="H543" s="39"/>
      <c r="I543" s="39"/>
      <c r="J543" s="39">
        <v>17</v>
      </c>
      <c r="K543" s="39">
        <v>16</v>
      </c>
      <c r="L543" s="39"/>
      <c r="M543" s="39">
        <v>33</v>
      </c>
      <c r="N543" s="39"/>
      <c r="O543" s="39"/>
      <c r="P543" s="39"/>
      <c r="Q543" s="39">
        <v>51</v>
      </c>
      <c r="R543" s="39">
        <v>74</v>
      </c>
      <c r="S543" s="39"/>
      <c r="T543" s="39">
        <v>125</v>
      </c>
      <c r="U543" s="39"/>
      <c r="V543" s="39"/>
      <c r="W543" s="39"/>
      <c r="X543" s="39">
        <v>96</v>
      </c>
      <c r="Y543" s="39"/>
      <c r="Z543" s="39"/>
      <c r="AA543" s="39"/>
      <c r="AB543" s="39">
        <v>0</v>
      </c>
      <c r="AC543" s="39"/>
      <c r="AD543" s="39">
        <v>0</v>
      </c>
      <c r="AE543" s="39"/>
      <c r="AF543" s="39"/>
      <c r="AG543" s="39"/>
    </row>
    <row r="544" spans="1:33" ht="19.5" customHeight="1" x14ac:dyDescent="0.2">
      <c r="D544" s="47" t="s">
        <v>103</v>
      </c>
      <c r="F544" s="48">
        <v>243</v>
      </c>
      <c r="G544" s="49"/>
      <c r="H544" s="49"/>
      <c r="I544" s="49"/>
      <c r="J544" s="48">
        <v>11</v>
      </c>
      <c r="K544" s="48">
        <v>15</v>
      </c>
      <c r="L544" s="49"/>
      <c r="M544" s="48">
        <v>26</v>
      </c>
      <c r="N544" s="49"/>
      <c r="O544" s="49"/>
      <c r="P544" s="49"/>
      <c r="Q544" s="48">
        <v>21</v>
      </c>
      <c r="R544" s="48">
        <v>110</v>
      </c>
      <c r="S544" s="49"/>
      <c r="T544" s="48">
        <v>131</v>
      </c>
      <c r="U544" s="49"/>
      <c r="V544" s="49"/>
      <c r="W544" s="49"/>
      <c r="X544" s="48">
        <v>138</v>
      </c>
      <c r="Y544" s="49"/>
      <c r="Z544" s="49"/>
      <c r="AA544" s="49"/>
      <c r="AB544" s="48">
        <v>0</v>
      </c>
      <c r="AC544" s="49"/>
      <c r="AD544" s="48">
        <v>0</v>
      </c>
      <c r="AE544" s="39"/>
      <c r="AF544" s="39"/>
      <c r="AG544" s="39"/>
    </row>
    <row r="545" spans="1:33" ht="20.100000000000001" customHeight="1" x14ac:dyDescent="0.2">
      <c r="D545" s="2" t="s">
        <v>104</v>
      </c>
      <c r="F545" s="39">
        <v>126</v>
      </c>
      <c r="G545" s="39"/>
      <c r="H545" s="39"/>
      <c r="I545" s="39"/>
      <c r="J545" s="39">
        <v>15</v>
      </c>
      <c r="K545" s="39">
        <v>5</v>
      </c>
      <c r="L545" s="39"/>
      <c r="M545" s="39">
        <v>20</v>
      </c>
      <c r="N545" s="39"/>
      <c r="O545" s="39"/>
      <c r="P545" s="39"/>
      <c r="Q545" s="39">
        <v>13</v>
      </c>
      <c r="R545" s="39">
        <v>37</v>
      </c>
      <c r="S545" s="39"/>
      <c r="T545" s="39">
        <v>50</v>
      </c>
      <c r="U545" s="39"/>
      <c r="V545" s="39"/>
      <c r="W545" s="39"/>
      <c r="X545" s="39">
        <v>96</v>
      </c>
      <c r="Y545" s="39"/>
      <c r="Z545" s="39"/>
      <c r="AA545" s="39"/>
      <c r="AB545" s="39">
        <v>0</v>
      </c>
      <c r="AC545" s="39"/>
      <c r="AD545" s="39">
        <v>0</v>
      </c>
      <c r="AE545" s="39"/>
      <c r="AF545" s="39"/>
      <c r="AG545" s="39"/>
    </row>
    <row r="546" spans="1:33" ht="19.5" customHeight="1" x14ac:dyDescent="0.2">
      <c r="D546" s="47" t="s">
        <v>117</v>
      </c>
      <c r="F546" s="48">
        <v>124</v>
      </c>
      <c r="G546" s="49"/>
      <c r="H546" s="49"/>
      <c r="I546" s="49"/>
      <c r="J546" s="48">
        <v>10</v>
      </c>
      <c r="K546" s="48">
        <v>13</v>
      </c>
      <c r="L546" s="49"/>
      <c r="M546" s="48">
        <v>23</v>
      </c>
      <c r="N546" s="49"/>
      <c r="O546" s="49"/>
      <c r="P546" s="49"/>
      <c r="Q546" s="48">
        <v>18</v>
      </c>
      <c r="R546" s="48">
        <v>37</v>
      </c>
      <c r="S546" s="49"/>
      <c r="T546" s="48">
        <v>55</v>
      </c>
      <c r="U546" s="49"/>
      <c r="V546" s="49"/>
      <c r="W546" s="49"/>
      <c r="X546" s="48">
        <v>92</v>
      </c>
      <c r="Y546" s="49"/>
      <c r="Z546" s="49"/>
      <c r="AA546" s="49"/>
      <c r="AB546" s="48">
        <v>0</v>
      </c>
      <c r="AC546" s="49"/>
      <c r="AD546" s="48">
        <v>0</v>
      </c>
      <c r="AE546" s="39"/>
      <c r="AF546" s="39"/>
      <c r="AG546" s="39"/>
    </row>
    <row r="547" spans="1:33" ht="20.100000000000001" customHeight="1" x14ac:dyDescent="0.2">
      <c r="D547" s="2" t="s">
        <v>106</v>
      </c>
      <c r="F547" s="39">
        <v>107</v>
      </c>
      <c r="G547" s="39"/>
      <c r="H547" s="39"/>
      <c r="I547" s="39"/>
      <c r="J547" s="39">
        <v>7</v>
      </c>
      <c r="K547" s="39">
        <v>15</v>
      </c>
      <c r="L547" s="39"/>
      <c r="M547" s="39">
        <v>22</v>
      </c>
      <c r="N547" s="39"/>
      <c r="O547" s="39"/>
      <c r="P547" s="39"/>
      <c r="Q547" s="39">
        <v>31</v>
      </c>
      <c r="R547" s="39">
        <v>24</v>
      </c>
      <c r="S547" s="39"/>
      <c r="T547" s="39">
        <v>55</v>
      </c>
      <c r="U547" s="39"/>
      <c r="V547" s="39"/>
      <c r="W547" s="39"/>
      <c r="X547" s="39">
        <v>74</v>
      </c>
      <c r="Y547" s="39"/>
      <c r="Z547" s="39"/>
      <c r="AA547" s="39"/>
      <c r="AB547" s="39">
        <v>0</v>
      </c>
      <c r="AC547" s="39"/>
      <c r="AD547" s="39">
        <v>0</v>
      </c>
      <c r="AE547" s="39"/>
      <c r="AF547" s="39"/>
      <c r="AG547" s="39"/>
    </row>
    <row r="548" spans="1:33" ht="19.5" customHeight="1" x14ac:dyDescent="0.2">
      <c r="D548" s="47" t="s">
        <v>185</v>
      </c>
      <c r="F548" s="48">
        <v>0</v>
      </c>
      <c r="G548" s="49"/>
      <c r="H548" s="49"/>
      <c r="I548" s="49"/>
      <c r="J548" s="48">
        <v>6</v>
      </c>
      <c r="K548" s="48">
        <v>2</v>
      </c>
      <c r="L548" s="49"/>
      <c r="M548" s="48">
        <v>8</v>
      </c>
      <c r="N548" s="49"/>
      <c r="O548" s="49"/>
      <c r="P548" s="49"/>
      <c r="Q548" s="48">
        <v>7</v>
      </c>
      <c r="R548" s="48">
        <v>0</v>
      </c>
      <c r="S548" s="49"/>
      <c r="T548" s="48">
        <v>7</v>
      </c>
      <c r="U548" s="49"/>
      <c r="V548" s="49"/>
      <c r="W548" s="49"/>
      <c r="X548" s="48">
        <v>1</v>
      </c>
      <c r="Y548" s="49"/>
      <c r="Z548" s="49"/>
      <c r="AA548" s="49"/>
      <c r="AB548" s="48">
        <v>0</v>
      </c>
      <c r="AC548" s="49"/>
      <c r="AD548" s="48">
        <v>0</v>
      </c>
      <c r="AE548" s="39"/>
      <c r="AF548" s="39"/>
      <c r="AG548" s="39"/>
    </row>
    <row r="549" spans="1:33" ht="20.100000000000001" customHeight="1" x14ac:dyDescent="0.2">
      <c r="D549" s="2" t="s">
        <v>108</v>
      </c>
      <c r="F549" s="39">
        <v>0</v>
      </c>
      <c r="G549" s="39"/>
      <c r="H549" s="39"/>
      <c r="I549" s="39"/>
      <c r="J549" s="39">
        <v>6</v>
      </c>
      <c r="K549" s="39">
        <v>1</v>
      </c>
      <c r="L549" s="39"/>
      <c r="M549" s="39">
        <v>7</v>
      </c>
      <c r="N549" s="39"/>
      <c r="O549" s="39"/>
      <c r="P549" s="39"/>
      <c r="Q549" s="39">
        <v>5</v>
      </c>
      <c r="R549" s="39">
        <v>0</v>
      </c>
      <c r="S549" s="39"/>
      <c r="T549" s="39">
        <v>5</v>
      </c>
      <c r="U549" s="39"/>
      <c r="V549" s="39"/>
      <c r="W549" s="39"/>
      <c r="X549" s="39">
        <v>2</v>
      </c>
      <c r="Y549" s="39"/>
      <c r="Z549" s="39"/>
      <c r="AA549" s="39"/>
      <c r="AB549" s="39">
        <v>0</v>
      </c>
      <c r="AC549" s="39"/>
      <c r="AD549" s="39">
        <v>0</v>
      </c>
      <c r="AE549" s="39"/>
      <c r="AF549" s="39"/>
      <c r="AG549" s="39"/>
    </row>
    <row r="550" spans="1:33" ht="20.100000000000001" customHeight="1" x14ac:dyDescent="0.2"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</row>
    <row r="551" spans="1:33" s="1" customFormat="1" ht="20.100000000000001" customHeight="1" x14ac:dyDescent="0.25">
      <c r="A551" s="3"/>
      <c r="B551" s="6"/>
      <c r="C551" s="51" t="s">
        <v>159</v>
      </c>
      <c r="D551" s="52"/>
      <c r="E551" s="5"/>
      <c r="F551" s="53">
        <v>1179</v>
      </c>
      <c r="G551" s="54"/>
      <c r="H551" s="54"/>
      <c r="I551" s="54"/>
      <c r="J551" s="53">
        <v>96</v>
      </c>
      <c r="K551" s="53">
        <v>112</v>
      </c>
      <c r="L551" s="54"/>
      <c r="M551" s="53">
        <v>208</v>
      </c>
      <c r="N551" s="54"/>
      <c r="O551" s="54"/>
      <c r="P551" s="54"/>
      <c r="Q551" s="53">
        <v>210</v>
      </c>
      <c r="R551" s="53">
        <v>430</v>
      </c>
      <c r="S551" s="54"/>
      <c r="T551" s="53">
        <v>640</v>
      </c>
      <c r="U551" s="54"/>
      <c r="V551" s="54"/>
      <c r="W551" s="54"/>
      <c r="X551" s="53">
        <v>747</v>
      </c>
      <c r="Y551" s="54"/>
      <c r="Z551" s="54"/>
      <c r="AA551" s="54"/>
      <c r="AB551" s="53">
        <v>0</v>
      </c>
      <c r="AC551" s="54"/>
      <c r="AD551" s="53">
        <v>0</v>
      </c>
      <c r="AE551" s="39"/>
      <c r="AF551" s="39"/>
      <c r="AG551" s="39"/>
    </row>
    <row r="552" spans="1:33" s="1" customFormat="1" ht="20.100000000000001" customHeight="1" x14ac:dyDescent="0.2">
      <c r="A552" s="3"/>
      <c r="B552" s="6"/>
      <c r="C552" s="3"/>
      <c r="D552" s="3"/>
      <c r="E552" s="5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39"/>
      <c r="AF552" s="39"/>
      <c r="AG552" s="39"/>
    </row>
    <row r="553" spans="1:33" s="1" customFormat="1" ht="20.100000000000001" customHeight="1" x14ac:dyDescent="0.2">
      <c r="A553" s="3"/>
      <c r="B553" s="6"/>
      <c r="C553" s="3" t="s">
        <v>146</v>
      </c>
      <c r="D553" s="3"/>
      <c r="E553" s="5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39"/>
      <c r="AF553" s="39"/>
      <c r="AG553" s="39"/>
    </row>
    <row r="554" spans="1:33" s="1" customFormat="1" ht="20.100000000000001" customHeight="1" x14ac:dyDescent="0.2">
      <c r="A554" s="3"/>
      <c r="B554" s="6"/>
      <c r="C554" s="3"/>
      <c r="D554" s="50" t="s">
        <v>96</v>
      </c>
      <c r="E554" s="5"/>
      <c r="F554" s="39">
        <v>0</v>
      </c>
      <c r="G554" s="39"/>
      <c r="H554" s="39"/>
      <c r="I554" s="39"/>
      <c r="J554" s="39">
        <v>0</v>
      </c>
      <c r="K554" s="39">
        <v>0</v>
      </c>
      <c r="L554" s="39"/>
      <c r="M554" s="39">
        <v>0</v>
      </c>
      <c r="N554" s="39"/>
      <c r="O554" s="39"/>
      <c r="P554" s="39"/>
      <c r="Q554" s="39">
        <v>0</v>
      </c>
      <c r="R554" s="39">
        <v>0</v>
      </c>
      <c r="S554" s="39"/>
      <c r="T554" s="39">
        <v>0</v>
      </c>
      <c r="U554" s="39"/>
      <c r="V554" s="39"/>
      <c r="W554" s="39"/>
      <c r="X554" s="39">
        <v>0</v>
      </c>
      <c r="Y554" s="39"/>
      <c r="Z554" s="39"/>
      <c r="AA554" s="39"/>
      <c r="AB554" s="39">
        <v>0</v>
      </c>
      <c r="AC554" s="39"/>
      <c r="AD554" s="39">
        <v>0</v>
      </c>
      <c r="AE554" s="39"/>
      <c r="AF554" s="39"/>
      <c r="AG554" s="39"/>
    </row>
    <row r="555" spans="1:33" s="1" customFormat="1" ht="20.100000000000001" customHeight="1" x14ac:dyDescent="0.2">
      <c r="A555" s="3"/>
      <c r="B555" s="6"/>
      <c r="C555" s="3"/>
      <c r="D555" s="3"/>
      <c r="E555" s="5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39"/>
      <c r="AF555" s="39"/>
      <c r="AG555" s="39"/>
    </row>
    <row r="556" spans="1:33" s="1" customFormat="1" ht="20.100000000000001" customHeight="1" x14ac:dyDescent="0.25">
      <c r="A556" s="3"/>
      <c r="B556" s="6"/>
      <c r="C556" s="51" t="s">
        <v>153</v>
      </c>
      <c r="D556" s="52"/>
      <c r="E556" s="5"/>
      <c r="F556" s="53">
        <v>0</v>
      </c>
      <c r="G556" s="54"/>
      <c r="H556" s="54"/>
      <c r="I556" s="54"/>
      <c r="J556" s="53">
        <v>0</v>
      </c>
      <c r="K556" s="53">
        <v>0</v>
      </c>
      <c r="L556" s="54"/>
      <c r="M556" s="53">
        <v>0</v>
      </c>
      <c r="N556" s="54"/>
      <c r="O556" s="54"/>
      <c r="P556" s="54"/>
      <c r="Q556" s="53">
        <v>0</v>
      </c>
      <c r="R556" s="53">
        <v>0</v>
      </c>
      <c r="S556" s="54"/>
      <c r="T556" s="53">
        <v>0</v>
      </c>
      <c r="U556" s="54"/>
      <c r="V556" s="54"/>
      <c r="W556" s="54"/>
      <c r="X556" s="53">
        <v>0</v>
      </c>
      <c r="Y556" s="54"/>
      <c r="Z556" s="54"/>
      <c r="AA556" s="54"/>
      <c r="AB556" s="53">
        <v>0</v>
      </c>
      <c r="AC556" s="54"/>
      <c r="AD556" s="53">
        <v>0</v>
      </c>
      <c r="AE556" s="39"/>
      <c r="AF556" s="39"/>
      <c r="AG556" s="39"/>
    </row>
    <row r="557" spans="1:33" s="1" customFormat="1" ht="20.100000000000001" customHeight="1" x14ac:dyDescent="0.2">
      <c r="A557" s="3"/>
      <c r="B557" s="6"/>
      <c r="C557" s="3"/>
      <c r="D557" s="3"/>
      <c r="E557" s="5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39"/>
      <c r="AF557" s="39"/>
      <c r="AG557" s="39"/>
    </row>
    <row r="558" spans="1:33" s="1" customFormat="1" ht="20.100000000000001" customHeight="1" x14ac:dyDescent="0.2">
      <c r="A558" s="3"/>
      <c r="B558" s="6"/>
      <c r="C558" s="3" t="s">
        <v>0</v>
      </c>
      <c r="D558" s="3"/>
      <c r="E558" s="5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39"/>
      <c r="AF558" s="39"/>
      <c r="AG558" s="39"/>
    </row>
    <row r="559" spans="1:33" s="1" customFormat="1" ht="20.100000000000001" customHeight="1" x14ac:dyDescent="0.2">
      <c r="A559" s="3"/>
      <c r="B559" s="6"/>
      <c r="C559" s="3"/>
      <c r="D559" s="2" t="s">
        <v>96</v>
      </c>
      <c r="E559" s="5"/>
      <c r="F559" s="39">
        <v>207</v>
      </c>
      <c r="G559" s="39"/>
      <c r="H559" s="39"/>
      <c r="I559" s="39"/>
      <c r="J559" s="39">
        <v>23</v>
      </c>
      <c r="K559" s="39">
        <v>29</v>
      </c>
      <c r="L559" s="39"/>
      <c r="M559" s="39">
        <v>52</v>
      </c>
      <c r="N559" s="39"/>
      <c r="O559" s="39"/>
      <c r="P559" s="39"/>
      <c r="Q559" s="39">
        <v>41</v>
      </c>
      <c r="R559" s="39">
        <v>58</v>
      </c>
      <c r="S559" s="39"/>
      <c r="T559" s="39">
        <v>99</v>
      </c>
      <c r="U559" s="39"/>
      <c r="V559" s="39"/>
      <c r="W559" s="39"/>
      <c r="X559" s="39">
        <v>160</v>
      </c>
      <c r="Y559" s="39"/>
      <c r="Z559" s="39"/>
      <c r="AA559" s="39"/>
      <c r="AB559" s="39">
        <v>0</v>
      </c>
      <c r="AC559" s="39"/>
      <c r="AD559" s="39">
        <v>0</v>
      </c>
      <c r="AE559" s="39"/>
      <c r="AF559" s="39"/>
      <c r="AG559" s="39"/>
    </row>
    <row r="560" spans="1:33" ht="19.5" customHeight="1" x14ac:dyDescent="0.2">
      <c r="D560" s="47" t="s">
        <v>97</v>
      </c>
      <c r="F560" s="48">
        <v>246</v>
      </c>
      <c r="G560" s="49"/>
      <c r="H560" s="49"/>
      <c r="I560" s="49"/>
      <c r="J560" s="48">
        <v>16</v>
      </c>
      <c r="K560" s="48">
        <v>15</v>
      </c>
      <c r="L560" s="49"/>
      <c r="M560" s="48">
        <v>31</v>
      </c>
      <c r="N560" s="49"/>
      <c r="O560" s="49"/>
      <c r="P560" s="49"/>
      <c r="Q560" s="48">
        <v>29</v>
      </c>
      <c r="R560" s="48">
        <v>16</v>
      </c>
      <c r="S560" s="49"/>
      <c r="T560" s="48">
        <v>45</v>
      </c>
      <c r="U560" s="49"/>
      <c r="V560" s="49"/>
      <c r="W560" s="49"/>
      <c r="X560" s="48">
        <v>232</v>
      </c>
      <c r="Y560" s="49"/>
      <c r="Z560" s="49"/>
      <c r="AA560" s="49"/>
      <c r="AB560" s="48">
        <v>0</v>
      </c>
      <c r="AC560" s="49"/>
      <c r="AD560" s="48">
        <v>0</v>
      </c>
      <c r="AE560" s="39"/>
      <c r="AF560" s="39"/>
      <c r="AG560" s="39"/>
    </row>
    <row r="561" spans="1:33" s="1" customFormat="1" ht="20.100000000000001" customHeight="1" x14ac:dyDescent="0.2">
      <c r="A561" s="3"/>
      <c r="B561" s="6"/>
      <c r="C561" s="3"/>
      <c r="D561" s="2" t="s">
        <v>98</v>
      </c>
      <c r="E561" s="5"/>
      <c r="F561" s="39">
        <v>49</v>
      </c>
      <c r="G561" s="39"/>
      <c r="H561" s="39"/>
      <c r="I561" s="39"/>
      <c r="J561" s="39">
        <v>14</v>
      </c>
      <c r="K561" s="39">
        <v>2</v>
      </c>
      <c r="L561" s="39"/>
      <c r="M561" s="39">
        <v>16</v>
      </c>
      <c r="N561" s="39"/>
      <c r="O561" s="39"/>
      <c r="P561" s="39"/>
      <c r="Q561" s="39">
        <v>28</v>
      </c>
      <c r="R561" s="39">
        <v>9</v>
      </c>
      <c r="S561" s="39"/>
      <c r="T561" s="39">
        <v>37</v>
      </c>
      <c r="U561" s="39"/>
      <c r="V561" s="39"/>
      <c r="W561" s="39"/>
      <c r="X561" s="39">
        <v>28</v>
      </c>
      <c r="Y561" s="39"/>
      <c r="Z561" s="39"/>
      <c r="AA561" s="39"/>
      <c r="AB561" s="39">
        <v>0</v>
      </c>
      <c r="AC561" s="39"/>
      <c r="AD561" s="39">
        <v>0</v>
      </c>
      <c r="AE561" s="39"/>
      <c r="AF561" s="39"/>
      <c r="AG561" s="39"/>
    </row>
    <row r="562" spans="1:33" s="1" customFormat="1" ht="20.100000000000001" customHeight="1" x14ac:dyDescent="0.2">
      <c r="A562" s="3"/>
      <c r="B562" s="6"/>
      <c r="C562" s="3"/>
      <c r="D562" s="3"/>
      <c r="E562" s="5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39"/>
      <c r="AF562" s="39"/>
      <c r="AG562" s="39"/>
    </row>
    <row r="563" spans="1:33" s="1" customFormat="1" ht="20.100000000000001" customHeight="1" x14ac:dyDescent="0.25">
      <c r="A563" s="3"/>
      <c r="B563" s="6"/>
      <c r="C563" s="51" t="s">
        <v>120</v>
      </c>
      <c r="D563" s="52"/>
      <c r="E563" s="5"/>
      <c r="F563" s="53">
        <v>502</v>
      </c>
      <c r="G563" s="54"/>
      <c r="H563" s="54"/>
      <c r="I563" s="54"/>
      <c r="J563" s="53">
        <v>53</v>
      </c>
      <c r="K563" s="53">
        <v>46</v>
      </c>
      <c r="L563" s="54"/>
      <c r="M563" s="53">
        <v>99</v>
      </c>
      <c r="N563" s="54"/>
      <c r="O563" s="54"/>
      <c r="P563" s="54"/>
      <c r="Q563" s="53">
        <v>98</v>
      </c>
      <c r="R563" s="53">
        <v>83</v>
      </c>
      <c r="S563" s="54"/>
      <c r="T563" s="53">
        <v>181</v>
      </c>
      <c r="U563" s="54"/>
      <c r="V563" s="54"/>
      <c r="W563" s="54"/>
      <c r="X563" s="53">
        <v>420</v>
      </c>
      <c r="Y563" s="54"/>
      <c r="Z563" s="54"/>
      <c r="AA563" s="54"/>
      <c r="AB563" s="53">
        <v>0</v>
      </c>
      <c r="AC563" s="54"/>
      <c r="AD563" s="53">
        <v>0</v>
      </c>
      <c r="AE563" s="39"/>
      <c r="AF563" s="39"/>
      <c r="AG563" s="39"/>
    </row>
    <row r="564" spans="1:33" s="1" customFormat="1" ht="20.100000000000001" customHeight="1" x14ac:dyDescent="0.2">
      <c r="A564" s="3"/>
      <c r="B564" s="6"/>
      <c r="C564" s="3"/>
      <c r="D564" s="3"/>
      <c r="E564" s="5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39"/>
      <c r="AF564" s="39"/>
      <c r="AG564" s="39"/>
    </row>
    <row r="565" spans="1:33" s="1" customFormat="1" ht="20.100000000000001" customHeight="1" x14ac:dyDescent="0.25">
      <c r="A565" s="3"/>
      <c r="B565" s="57" t="s">
        <v>268</v>
      </c>
      <c r="C565" s="58"/>
      <c r="D565" s="58"/>
      <c r="E565" s="5"/>
      <c r="F565" s="59">
        <v>1681</v>
      </c>
      <c r="G565" s="54"/>
      <c r="H565" s="54"/>
      <c r="I565" s="54"/>
      <c r="J565" s="59">
        <v>149</v>
      </c>
      <c r="K565" s="59">
        <v>158</v>
      </c>
      <c r="L565" s="54"/>
      <c r="M565" s="59">
        <v>307</v>
      </c>
      <c r="N565" s="54"/>
      <c r="O565" s="54"/>
      <c r="P565" s="54"/>
      <c r="Q565" s="59">
        <v>308</v>
      </c>
      <c r="R565" s="59">
        <v>513</v>
      </c>
      <c r="S565" s="54"/>
      <c r="T565" s="59">
        <v>821</v>
      </c>
      <c r="U565" s="54"/>
      <c r="V565" s="54"/>
      <c r="W565" s="54"/>
      <c r="X565" s="59">
        <v>1167</v>
      </c>
      <c r="Y565" s="54"/>
      <c r="Z565" s="54"/>
      <c r="AA565" s="54"/>
      <c r="AB565" s="59">
        <v>0</v>
      </c>
      <c r="AC565" s="54"/>
      <c r="AD565" s="59">
        <v>0</v>
      </c>
      <c r="AE565" s="39"/>
      <c r="AF565" s="39"/>
      <c r="AG565" s="39"/>
    </row>
    <row r="566" spans="1:33" ht="20.100000000000001" customHeight="1" x14ac:dyDescent="0.2"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</row>
    <row r="567" spans="1:33" ht="20.100000000000001" customHeight="1" x14ac:dyDescent="0.2">
      <c r="B567" s="6" t="s">
        <v>269</v>
      </c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</row>
    <row r="568" spans="1:33" ht="20.100000000000001" customHeight="1" x14ac:dyDescent="0.2">
      <c r="C568" s="3" t="s">
        <v>0</v>
      </c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</row>
    <row r="569" spans="1:33" ht="20.100000000000001" customHeight="1" x14ac:dyDescent="0.2">
      <c r="D569" s="2" t="s">
        <v>96</v>
      </c>
      <c r="F569" s="39">
        <v>18</v>
      </c>
      <c r="G569" s="39"/>
      <c r="H569" s="39"/>
      <c r="I569" s="39"/>
      <c r="J569" s="39">
        <v>67</v>
      </c>
      <c r="K569" s="39">
        <v>3</v>
      </c>
      <c r="L569" s="39"/>
      <c r="M569" s="39">
        <v>70</v>
      </c>
      <c r="N569" s="39"/>
      <c r="O569" s="39"/>
      <c r="P569" s="39"/>
      <c r="Q569" s="39">
        <v>64</v>
      </c>
      <c r="R569" s="39">
        <v>16</v>
      </c>
      <c r="S569" s="39"/>
      <c r="T569" s="39">
        <v>80</v>
      </c>
      <c r="U569" s="39"/>
      <c r="V569" s="39"/>
      <c r="W569" s="39"/>
      <c r="X569" s="39">
        <v>8</v>
      </c>
      <c r="Y569" s="39"/>
      <c r="Z569" s="39"/>
      <c r="AA569" s="39"/>
      <c r="AB569" s="39">
        <v>0</v>
      </c>
      <c r="AC569" s="39"/>
      <c r="AD569" s="39">
        <v>0</v>
      </c>
      <c r="AE569" s="39"/>
      <c r="AF569" s="39"/>
      <c r="AG569" s="39"/>
    </row>
    <row r="570" spans="1:33" ht="19.5" customHeight="1" x14ac:dyDescent="0.2">
      <c r="D570" s="47" t="s">
        <v>97</v>
      </c>
      <c r="F570" s="48">
        <v>59</v>
      </c>
      <c r="G570" s="49"/>
      <c r="H570" s="49"/>
      <c r="I570" s="49"/>
      <c r="J570" s="48">
        <v>68</v>
      </c>
      <c r="K570" s="48">
        <v>11</v>
      </c>
      <c r="L570" s="49"/>
      <c r="M570" s="48">
        <v>79</v>
      </c>
      <c r="N570" s="49"/>
      <c r="O570" s="49"/>
      <c r="P570" s="49"/>
      <c r="Q570" s="48">
        <v>54</v>
      </c>
      <c r="R570" s="48">
        <v>52</v>
      </c>
      <c r="S570" s="49"/>
      <c r="T570" s="48">
        <v>106</v>
      </c>
      <c r="U570" s="49"/>
      <c r="V570" s="49"/>
      <c r="W570" s="49"/>
      <c r="X570" s="48">
        <v>32</v>
      </c>
      <c r="Y570" s="49"/>
      <c r="Z570" s="49"/>
      <c r="AA570" s="49"/>
      <c r="AB570" s="48">
        <v>0</v>
      </c>
      <c r="AC570" s="49"/>
      <c r="AD570" s="48">
        <v>0</v>
      </c>
      <c r="AE570" s="39"/>
      <c r="AF570" s="39"/>
      <c r="AG570" s="39"/>
    </row>
    <row r="571" spans="1:33" ht="20.100000000000001" customHeight="1" x14ac:dyDescent="0.2"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</row>
    <row r="572" spans="1:33" s="1" customFormat="1" ht="20.100000000000001" customHeight="1" x14ac:dyDescent="0.25">
      <c r="A572" s="3"/>
      <c r="B572" s="6"/>
      <c r="C572" s="51" t="s">
        <v>120</v>
      </c>
      <c r="D572" s="52"/>
      <c r="E572" s="5"/>
      <c r="F572" s="53">
        <v>77</v>
      </c>
      <c r="G572" s="54"/>
      <c r="H572" s="54"/>
      <c r="I572" s="54"/>
      <c r="J572" s="53">
        <v>135</v>
      </c>
      <c r="K572" s="53">
        <v>14</v>
      </c>
      <c r="L572" s="54"/>
      <c r="M572" s="53">
        <v>149</v>
      </c>
      <c r="N572" s="54"/>
      <c r="O572" s="54"/>
      <c r="P572" s="54"/>
      <c r="Q572" s="53">
        <v>118</v>
      </c>
      <c r="R572" s="53">
        <v>68</v>
      </c>
      <c r="S572" s="54"/>
      <c r="T572" s="53">
        <v>186</v>
      </c>
      <c r="U572" s="54"/>
      <c r="V572" s="54"/>
      <c r="W572" s="54"/>
      <c r="X572" s="53">
        <v>40</v>
      </c>
      <c r="Y572" s="54"/>
      <c r="Z572" s="54"/>
      <c r="AA572" s="54"/>
      <c r="AB572" s="53">
        <v>0</v>
      </c>
      <c r="AC572" s="54"/>
      <c r="AD572" s="53">
        <v>0</v>
      </c>
      <c r="AE572" s="39"/>
      <c r="AF572" s="39"/>
      <c r="AG572" s="39"/>
    </row>
    <row r="573" spans="1:33" ht="20.100000000000001" customHeight="1" x14ac:dyDescent="0.2"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</row>
    <row r="574" spans="1:33" ht="20.100000000000001" customHeight="1" x14ac:dyDescent="0.2">
      <c r="C574" s="3" t="s">
        <v>249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</row>
    <row r="575" spans="1:33" ht="20.100000000000001" customHeight="1" x14ac:dyDescent="0.2">
      <c r="D575" s="2" t="s">
        <v>270</v>
      </c>
      <c r="F575" s="39">
        <v>0</v>
      </c>
      <c r="G575" s="39"/>
      <c r="H575" s="39"/>
      <c r="I575" s="39"/>
      <c r="J575" s="39">
        <v>0</v>
      </c>
      <c r="K575" s="39">
        <v>0</v>
      </c>
      <c r="L575" s="39"/>
      <c r="M575" s="39">
        <v>0</v>
      </c>
      <c r="N575" s="39"/>
      <c r="O575" s="39"/>
      <c r="P575" s="39"/>
      <c r="Q575" s="39">
        <v>0</v>
      </c>
      <c r="R575" s="39">
        <v>0</v>
      </c>
      <c r="S575" s="39"/>
      <c r="T575" s="39">
        <v>0</v>
      </c>
      <c r="U575" s="39"/>
      <c r="V575" s="39"/>
      <c r="W575" s="39"/>
      <c r="X575" s="39">
        <v>0</v>
      </c>
      <c r="Y575" s="39"/>
      <c r="Z575" s="39"/>
      <c r="AA575" s="39"/>
      <c r="AB575" s="39">
        <v>0</v>
      </c>
      <c r="AC575" s="39"/>
      <c r="AD575" s="39">
        <v>0</v>
      </c>
      <c r="AE575" s="39"/>
      <c r="AF575" s="39"/>
      <c r="AG575" s="39"/>
    </row>
    <row r="576" spans="1:33" ht="20.100000000000001" customHeight="1" x14ac:dyDescent="0.2">
      <c r="D576" s="47" t="s">
        <v>271</v>
      </c>
      <c r="F576" s="48">
        <v>2</v>
      </c>
      <c r="G576" s="49"/>
      <c r="H576" s="49"/>
      <c r="I576" s="49"/>
      <c r="J576" s="48">
        <v>0</v>
      </c>
      <c r="K576" s="48">
        <v>0</v>
      </c>
      <c r="L576" s="49"/>
      <c r="M576" s="48">
        <v>0</v>
      </c>
      <c r="N576" s="49"/>
      <c r="O576" s="49"/>
      <c r="P576" s="49"/>
      <c r="Q576" s="48">
        <v>1</v>
      </c>
      <c r="R576" s="48">
        <v>0</v>
      </c>
      <c r="S576" s="49"/>
      <c r="T576" s="48">
        <v>1</v>
      </c>
      <c r="U576" s="49"/>
      <c r="V576" s="49"/>
      <c r="W576" s="49"/>
      <c r="X576" s="48">
        <v>1</v>
      </c>
      <c r="Y576" s="49"/>
      <c r="Z576" s="49"/>
      <c r="AA576" s="49"/>
      <c r="AB576" s="48">
        <v>0</v>
      </c>
      <c r="AC576" s="49"/>
      <c r="AD576" s="48">
        <v>0</v>
      </c>
      <c r="AE576" s="39"/>
      <c r="AF576" s="39"/>
      <c r="AG576" s="39"/>
    </row>
    <row r="577" spans="1:33" ht="20.100000000000001" customHeight="1" x14ac:dyDescent="0.2">
      <c r="D577" s="2" t="s">
        <v>272</v>
      </c>
      <c r="F577" s="39">
        <v>1</v>
      </c>
      <c r="G577" s="39"/>
      <c r="H577" s="39"/>
      <c r="I577" s="39"/>
      <c r="J577" s="39">
        <v>0</v>
      </c>
      <c r="K577" s="39">
        <v>0</v>
      </c>
      <c r="L577" s="39"/>
      <c r="M577" s="39">
        <v>0</v>
      </c>
      <c r="N577" s="39"/>
      <c r="O577" s="39"/>
      <c r="P577" s="39"/>
      <c r="Q577" s="39">
        <v>1</v>
      </c>
      <c r="R577" s="39">
        <v>0</v>
      </c>
      <c r="S577" s="39"/>
      <c r="T577" s="39">
        <v>1</v>
      </c>
      <c r="U577" s="39"/>
      <c r="V577" s="39"/>
      <c r="W577" s="39"/>
      <c r="X577" s="39">
        <v>0</v>
      </c>
      <c r="Y577" s="39"/>
      <c r="Z577" s="39"/>
      <c r="AA577" s="39"/>
      <c r="AB577" s="39">
        <v>0</v>
      </c>
      <c r="AC577" s="39"/>
      <c r="AD577" s="39">
        <v>0</v>
      </c>
      <c r="AE577" s="39"/>
      <c r="AF577" s="39"/>
      <c r="AG577" s="39"/>
    </row>
    <row r="578" spans="1:33" ht="20.100000000000001" customHeight="1" x14ac:dyDescent="0.2">
      <c r="D578" s="47" t="s">
        <v>273</v>
      </c>
      <c r="F578" s="48">
        <v>0</v>
      </c>
      <c r="G578" s="49"/>
      <c r="H578" s="49"/>
      <c r="I578" s="49"/>
      <c r="J578" s="48">
        <v>0</v>
      </c>
      <c r="K578" s="48">
        <v>1</v>
      </c>
      <c r="L578" s="49"/>
      <c r="M578" s="48">
        <v>1</v>
      </c>
      <c r="N578" s="49"/>
      <c r="O578" s="49"/>
      <c r="P578" s="49"/>
      <c r="Q578" s="48">
        <v>0</v>
      </c>
      <c r="R578" s="48">
        <v>1</v>
      </c>
      <c r="S578" s="49"/>
      <c r="T578" s="48">
        <v>1</v>
      </c>
      <c r="U578" s="49"/>
      <c r="V578" s="49"/>
      <c r="W578" s="49"/>
      <c r="X578" s="48">
        <v>0</v>
      </c>
      <c r="Y578" s="49"/>
      <c r="Z578" s="49"/>
      <c r="AA578" s="49"/>
      <c r="AB578" s="48">
        <v>0</v>
      </c>
      <c r="AC578" s="49"/>
      <c r="AD578" s="48">
        <v>0</v>
      </c>
      <c r="AE578" s="39"/>
      <c r="AF578" s="39"/>
      <c r="AG578" s="39"/>
    </row>
    <row r="579" spans="1:33" ht="20.100000000000001" customHeight="1" x14ac:dyDescent="0.2">
      <c r="D579" s="2" t="s">
        <v>274</v>
      </c>
      <c r="F579" s="39">
        <v>0</v>
      </c>
      <c r="G579" s="39"/>
      <c r="H579" s="39"/>
      <c r="I579" s="39"/>
      <c r="J579" s="39">
        <v>0</v>
      </c>
      <c r="K579" s="39">
        <v>0</v>
      </c>
      <c r="L579" s="39"/>
      <c r="M579" s="39">
        <v>0</v>
      </c>
      <c r="N579" s="39"/>
      <c r="O579" s="39"/>
      <c r="P579" s="39"/>
      <c r="Q579" s="39">
        <v>0</v>
      </c>
      <c r="R579" s="39">
        <v>0</v>
      </c>
      <c r="S579" s="39"/>
      <c r="T579" s="39">
        <v>0</v>
      </c>
      <c r="U579" s="39"/>
      <c r="V579" s="39"/>
      <c r="W579" s="39"/>
      <c r="X579" s="39">
        <v>0</v>
      </c>
      <c r="Y579" s="39"/>
      <c r="Z579" s="39"/>
      <c r="AA579" s="39"/>
      <c r="AB579" s="39">
        <v>0</v>
      </c>
      <c r="AC579" s="39"/>
      <c r="AD579" s="39">
        <v>0</v>
      </c>
      <c r="AE579" s="39"/>
      <c r="AF579" s="39"/>
      <c r="AG579" s="39"/>
    </row>
    <row r="580" spans="1:33" ht="20.100000000000001" customHeight="1" x14ac:dyDescent="0.2">
      <c r="D580" s="47" t="s">
        <v>275</v>
      </c>
      <c r="F580" s="48">
        <v>0</v>
      </c>
      <c r="G580" s="49"/>
      <c r="H580" s="49"/>
      <c r="I580" s="49"/>
      <c r="J580" s="48">
        <v>0</v>
      </c>
      <c r="K580" s="48">
        <v>0</v>
      </c>
      <c r="L580" s="49"/>
      <c r="M580" s="48">
        <v>0</v>
      </c>
      <c r="N580" s="49"/>
      <c r="O580" s="49"/>
      <c r="P580" s="49"/>
      <c r="Q580" s="48">
        <v>0</v>
      </c>
      <c r="R580" s="48">
        <v>0</v>
      </c>
      <c r="S580" s="49"/>
      <c r="T580" s="48">
        <v>0</v>
      </c>
      <c r="U580" s="49"/>
      <c r="V580" s="49"/>
      <c r="W580" s="49"/>
      <c r="X580" s="48">
        <v>0</v>
      </c>
      <c r="Y580" s="49"/>
      <c r="Z580" s="49"/>
      <c r="AA580" s="49"/>
      <c r="AB580" s="48">
        <v>0</v>
      </c>
      <c r="AC580" s="49"/>
      <c r="AD580" s="48">
        <v>0</v>
      </c>
      <c r="AE580" s="39"/>
      <c r="AF580" s="39"/>
      <c r="AG580" s="39"/>
    </row>
    <row r="581" spans="1:33" ht="20.100000000000001" customHeight="1" x14ac:dyDescent="0.2">
      <c r="D581" s="2" t="s">
        <v>276</v>
      </c>
      <c r="F581" s="39">
        <v>0</v>
      </c>
      <c r="G581" s="39"/>
      <c r="H581" s="39"/>
      <c r="I581" s="39"/>
      <c r="J581" s="39">
        <v>0</v>
      </c>
      <c r="K581" s="39">
        <v>0</v>
      </c>
      <c r="L581" s="39"/>
      <c r="M581" s="39">
        <v>0</v>
      </c>
      <c r="N581" s="39"/>
      <c r="O581" s="39"/>
      <c r="P581" s="39"/>
      <c r="Q581" s="39">
        <v>0</v>
      </c>
      <c r="R581" s="39">
        <v>0</v>
      </c>
      <c r="S581" s="39"/>
      <c r="T581" s="39">
        <v>0</v>
      </c>
      <c r="U581" s="39"/>
      <c r="V581" s="39"/>
      <c r="W581" s="39"/>
      <c r="X581" s="39">
        <v>0</v>
      </c>
      <c r="Y581" s="39"/>
      <c r="Z581" s="39"/>
      <c r="AA581" s="39"/>
      <c r="AB581" s="39">
        <v>0</v>
      </c>
      <c r="AC581" s="39"/>
      <c r="AD581" s="39">
        <v>0</v>
      </c>
      <c r="AE581" s="39"/>
      <c r="AF581" s="39"/>
      <c r="AG581" s="39"/>
    </row>
    <row r="582" spans="1:33" ht="20.100000000000001" customHeight="1" x14ac:dyDescent="0.2"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</row>
    <row r="583" spans="1:33" s="1" customFormat="1" ht="20.100000000000001" customHeight="1" x14ac:dyDescent="0.25">
      <c r="A583" s="3"/>
      <c r="B583" s="6"/>
      <c r="C583" s="51" t="s">
        <v>250</v>
      </c>
      <c r="D583" s="52"/>
      <c r="E583" s="5"/>
      <c r="F583" s="53">
        <v>3</v>
      </c>
      <c r="G583" s="54"/>
      <c r="H583" s="54"/>
      <c r="I583" s="54"/>
      <c r="J583" s="53">
        <v>0</v>
      </c>
      <c r="K583" s="53">
        <v>1</v>
      </c>
      <c r="L583" s="54"/>
      <c r="M583" s="53">
        <v>1</v>
      </c>
      <c r="N583" s="54"/>
      <c r="O583" s="54"/>
      <c r="P583" s="54"/>
      <c r="Q583" s="53">
        <v>2</v>
      </c>
      <c r="R583" s="53">
        <v>1</v>
      </c>
      <c r="S583" s="54"/>
      <c r="T583" s="53">
        <v>3</v>
      </c>
      <c r="U583" s="54"/>
      <c r="V583" s="54"/>
      <c r="W583" s="54"/>
      <c r="X583" s="53">
        <v>1</v>
      </c>
      <c r="Y583" s="54"/>
      <c r="Z583" s="54"/>
      <c r="AA583" s="54"/>
      <c r="AB583" s="53">
        <v>0</v>
      </c>
      <c r="AC583" s="54"/>
      <c r="AD583" s="53">
        <v>0</v>
      </c>
      <c r="AE583" s="39"/>
      <c r="AF583" s="39"/>
      <c r="AG583" s="39"/>
    </row>
    <row r="584" spans="1:33" ht="20.100000000000001" customHeight="1" x14ac:dyDescent="0.2"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</row>
    <row r="585" spans="1:33" ht="20.100000000000001" customHeight="1" x14ac:dyDescent="0.2">
      <c r="C585" s="3" t="s">
        <v>154</v>
      </c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</row>
    <row r="586" spans="1:33" ht="19.5" customHeight="1" x14ac:dyDescent="0.2">
      <c r="D586" s="50" t="s">
        <v>96</v>
      </c>
      <c r="F586" s="49">
        <v>28</v>
      </c>
      <c r="G586" s="49"/>
      <c r="H586" s="49"/>
      <c r="I586" s="49"/>
      <c r="J586" s="49">
        <v>27</v>
      </c>
      <c r="K586" s="49">
        <v>1</v>
      </c>
      <c r="L586" s="49"/>
      <c r="M586" s="49">
        <v>28</v>
      </c>
      <c r="N586" s="49"/>
      <c r="O586" s="49"/>
      <c r="P586" s="49"/>
      <c r="Q586" s="49">
        <v>25</v>
      </c>
      <c r="R586" s="49">
        <v>13</v>
      </c>
      <c r="S586" s="49"/>
      <c r="T586" s="49">
        <v>38</v>
      </c>
      <c r="U586" s="49"/>
      <c r="V586" s="49"/>
      <c r="W586" s="49"/>
      <c r="X586" s="49">
        <v>18</v>
      </c>
      <c r="Y586" s="49"/>
      <c r="Z586" s="49"/>
      <c r="AA586" s="49"/>
      <c r="AB586" s="49">
        <v>0</v>
      </c>
      <c r="AC586" s="49"/>
      <c r="AD586" s="49">
        <v>0</v>
      </c>
      <c r="AE586" s="39"/>
      <c r="AF586" s="39"/>
      <c r="AG586" s="39"/>
    </row>
    <row r="587" spans="1:33" ht="19.5" customHeight="1" x14ac:dyDescent="0.2">
      <c r="D587" s="47" t="s">
        <v>97</v>
      </c>
      <c r="F587" s="48">
        <v>31</v>
      </c>
      <c r="G587" s="49"/>
      <c r="H587" s="49"/>
      <c r="I587" s="49"/>
      <c r="J587" s="48">
        <v>42</v>
      </c>
      <c r="K587" s="48">
        <v>7</v>
      </c>
      <c r="L587" s="49"/>
      <c r="M587" s="48">
        <v>49</v>
      </c>
      <c r="N587" s="49"/>
      <c r="O587" s="49"/>
      <c r="P587" s="49"/>
      <c r="Q587" s="48">
        <v>33</v>
      </c>
      <c r="R587" s="48">
        <v>19</v>
      </c>
      <c r="S587" s="49"/>
      <c r="T587" s="48">
        <v>52</v>
      </c>
      <c r="U587" s="49"/>
      <c r="V587" s="49"/>
      <c r="W587" s="49"/>
      <c r="X587" s="48">
        <v>28</v>
      </c>
      <c r="Y587" s="49"/>
      <c r="Z587" s="49"/>
      <c r="AA587" s="49"/>
      <c r="AB587" s="48">
        <v>0</v>
      </c>
      <c r="AC587" s="49"/>
      <c r="AD587" s="48">
        <v>0</v>
      </c>
      <c r="AE587" s="39"/>
      <c r="AF587" s="39"/>
      <c r="AG587" s="39"/>
    </row>
    <row r="588" spans="1:33" ht="20.100000000000001" customHeight="1" x14ac:dyDescent="0.2"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</row>
    <row r="589" spans="1:33" s="1" customFormat="1" ht="20.100000000000001" customHeight="1" x14ac:dyDescent="0.25">
      <c r="A589" s="3"/>
      <c r="B589" s="6"/>
      <c r="C589" s="51" t="s">
        <v>159</v>
      </c>
      <c r="D589" s="52"/>
      <c r="E589" s="5"/>
      <c r="F589" s="53">
        <v>59</v>
      </c>
      <c r="G589" s="54"/>
      <c r="H589" s="54"/>
      <c r="I589" s="54"/>
      <c r="J589" s="53">
        <v>69</v>
      </c>
      <c r="K589" s="53">
        <v>8</v>
      </c>
      <c r="L589" s="54"/>
      <c r="M589" s="53">
        <v>77</v>
      </c>
      <c r="N589" s="54"/>
      <c r="O589" s="54"/>
      <c r="P589" s="54"/>
      <c r="Q589" s="53">
        <v>58</v>
      </c>
      <c r="R589" s="53">
        <v>32</v>
      </c>
      <c r="S589" s="54"/>
      <c r="T589" s="53">
        <v>90</v>
      </c>
      <c r="U589" s="54"/>
      <c r="V589" s="54"/>
      <c r="W589" s="54"/>
      <c r="X589" s="53">
        <v>46</v>
      </c>
      <c r="Y589" s="54"/>
      <c r="Z589" s="54"/>
      <c r="AA589" s="54"/>
      <c r="AB589" s="53">
        <v>0</v>
      </c>
      <c r="AC589" s="54"/>
      <c r="AD589" s="53">
        <v>0</v>
      </c>
      <c r="AE589" s="39"/>
      <c r="AF589" s="39"/>
      <c r="AG589" s="39"/>
    </row>
    <row r="590" spans="1:33" s="1" customFormat="1" ht="20.100000000000001" customHeight="1" x14ac:dyDescent="0.2">
      <c r="A590" s="3"/>
      <c r="B590" s="6"/>
      <c r="C590" s="3"/>
      <c r="D590" s="3"/>
      <c r="E590" s="5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39"/>
      <c r="AF590" s="39"/>
      <c r="AG590" s="39"/>
    </row>
    <row r="591" spans="1:33" s="1" customFormat="1" ht="20.100000000000001" customHeight="1" x14ac:dyDescent="0.25">
      <c r="A591" s="3"/>
      <c r="B591" s="57" t="s">
        <v>277</v>
      </c>
      <c r="C591" s="58"/>
      <c r="D591" s="58"/>
      <c r="E591" s="5"/>
      <c r="F591" s="59">
        <v>139</v>
      </c>
      <c r="G591" s="54"/>
      <c r="H591" s="54"/>
      <c r="I591" s="54"/>
      <c r="J591" s="59">
        <v>204</v>
      </c>
      <c r="K591" s="59">
        <v>23</v>
      </c>
      <c r="L591" s="54"/>
      <c r="M591" s="59">
        <v>227</v>
      </c>
      <c r="N591" s="54"/>
      <c r="O591" s="54"/>
      <c r="P591" s="54"/>
      <c r="Q591" s="59">
        <v>178</v>
      </c>
      <c r="R591" s="59">
        <v>101</v>
      </c>
      <c r="S591" s="54"/>
      <c r="T591" s="59">
        <v>279</v>
      </c>
      <c r="U591" s="54"/>
      <c r="V591" s="54"/>
      <c r="W591" s="54"/>
      <c r="X591" s="59">
        <v>87</v>
      </c>
      <c r="Y591" s="54"/>
      <c r="Z591" s="54"/>
      <c r="AA591" s="54"/>
      <c r="AB591" s="59">
        <v>0</v>
      </c>
      <c r="AC591" s="54"/>
      <c r="AD591" s="59">
        <v>0</v>
      </c>
      <c r="AE591" s="39"/>
      <c r="AF591" s="39"/>
      <c r="AG591" s="39"/>
    </row>
    <row r="592" spans="1:33" ht="20.100000000000001" customHeight="1" x14ac:dyDescent="0.2"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</row>
    <row r="593" spans="1:33" ht="20.100000000000001" customHeight="1" x14ac:dyDescent="0.2">
      <c r="B593" s="6" t="s">
        <v>278</v>
      </c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</row>
    <row r="594" spans="1:33" ht="20.100000000000001" customHeight="1" x14ac:dyDescent="0.2">
      <c r="C594" s="3" t="s">
        <v>154</v>
      </c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</row>
    <row r="595" spans="1:33" ht="20.100000000000001" customHeight="1" x14ac:dyDescent="0.2">
      <c r="D595" s="2" t="s">
        <v>122</v>
      </c>
      <c r="F595" s="39">
        <v>38</v>
      </c>
      <c r="G595" s="39"/>
      <c r="H595" s="39"/>
      <c r="I595" s="39"/>
      <c r="J595" s="39">
        <v>4</v>
      </c>
      <c r="K595" s="39">
        <v>6</v>
      </c>
      <c r="L595" s="39"/>
      <c r="M595" s="39">
        <v>10</v>
      </c>
      <c r="N595" s="39"/>
      <c r="O595" s="39"/>
      <c r="P595" s="39"/>
      <c r="Q595" s="39">
        <v>2</v>
      </c>
      <c r="R595" s="39">
        <v>21</v>
      </c>
      <c r="S595" s="39"/>
      <c r="T595" s="39">
        <v>23</v>
      </c>
      <c r="U595" s="39"/>
      <c r="V595" s="39"/>
      <c r="W595" s="39"/>
      <c r="X595" s="39">
        <v>25</v>
      </c>
      <c r="Y595" s="39"/>
      <c r="Z595" s="39"/>
      <c r="AA595" s="39"/>
      <c r="AB595" s="39">
        <v>0</v>
      </c>
      <c r="AC595" s="39"/>
      <c r="AD595" s="39">
        <v>0</v>
      </c>
      <c r="AE595" s="39"/>
      <c r="AF595" s="39"/>
      <c r="AG595" s="39"/>
    </row>
    <row r="596" spans="1:33" ht="19.5" customHeight="1" x14ac:dyDescent="0.2">
      <c r="D596" s="47" t="s">
        <v>135</v>
      </c>
      <c r="F596" s="48">
        <v>58</v>
      </c>
      <c r="G596" s="49"/>
      <c r="H596" s="49"/>
      <c r="I596" s="49"/>
      <c r="J596" s="48">
        <v>7</v>
      </c>
      <c r="K596" s="48">
        <v>6</v>
      </c>
      <c r="L596" s="49"/>
      <c r="M596" s="48">
        <v>13</v>
      </c>
      <c r="N596" s="49"/>
      <c r="O596" s="49"/>
      <c r="P596" s="49"/>
      <c r="Q596" s="48">
        <v>15</v>
      </c>
      <c r="R596" s="48">
        <v>22</v>
      </c>
      <c r="S596" s="49"/>
      <c r="T596" s="48">
        <v>37</v>
      </c>
      <c r="U596" s="49"/>
      <c r="V596" s="49"/>
      <c r="W596" s="49"/>
      <c r="X596" s="48">
        <v>34</v>
      </c>
      <c r="Y596" s="49"/>
      <c r="Z596" s="49"/>
      <c r="AA596" s="49"/>
      <c r="AB596" s="48">
        <v>0</v>
      </c>
      <c r="AC596" s="49"/>
      <c r="AD596" s="48">
        <v>0</v>
      </c>
      <c r="AE596" s="39"/>
      <c r="AF596" s="39"/>
      <c r="AG596" s="39"/>
    </row>
    <row r="597" spans="1:33" ht="20.100000000000001" customHeight="1" x14ac:dyDescent="0.2">
      <c r="D597" s="2" t="s">
        <v>98</v>
      </c>
      <c r="F597" s="39">
        <v>51</v>
      </c>
      <c r="G597" s="39"/>
      <c r="H597" s="39"/>
      <c r="I597" s="39"/>
      <c r="J597" s="39">
        <v>5</v>
      </c>
      <c r="K597" s="39">
        <v>9</v>
      </c>
      <c r="L597" s="39"/>
      <c r="M597" s="39">
        <v>14</v>
      </c>
      <c r="N597" s="39"/>
      <c r="O597" s="39"/>
      <c r="P597" s="39"/>
      <c r="Q597" s="39">
        <v>7</v>
      </c>
      <c r="R597" s="39">
        <v>25</v>
      </c>
      <c r="S597" s="39"/>
      <c r="T597" s="39">
        <v>32</v>
      </c>
      <c r="U597" s="39"/>
      <c r="V597" s="39"/>
      <c r="W597" s="39"/>
      <c r="X597" s="39">
        <v>33</v>
      </c>
      <c r="Y597" s="39"/>
      <c r="Z597" s="39"/>
      <c r="AA597" s="39"/>
      <c r="AB597" s="39">
        <v>0</v>
      </c>
      <c r="AC597" s="39"/>
      <c r="AD597" s="39">
        <v>0</v>
      </c>
      <c r="AE597" s="39"/>
      <c r="AF597" s="39"/>
      <c r="AG597" s="39"/>
    </row>
    <row r="598" spans="1:33" ht="19.5" customHeight="1" x14ac:dyDescent="0.2">
      <c r="D598" s="47" t="s">
        <v>136</v>
      </c>
      <c r="F598" s="48">
        <v>74</v>
      </c>
      <c r="G598" s="49"/>
      <c r="H598" s="49"/>
      <c r="I598" s="49"/>
      <c r="J598" s="48">
        <v>4</v>
      </c>
      <c r="K598" s="48">
        <v>6</v>
      </c>
      <c r="L598" s="49"/>
      <c r="M598" s="48">
        <v>10</v>
      </c>
      <c r="N598" s="49"/>
      <c r="O598" s="49"/>
      <c r="P598" s="49"/>
      <c r="Q598" s="48">
        <v>10</v>
      </c>
      <c r="R598" s="48">
        <v>34</v>
      </c>
      <c r="S598" s="49"/>
      <c r="T598" s="48">
        <v>44</v>
      </c>
      <c r="U598" s="49"/>
      <c r="V598" s="49"/>
      <c r="W598" s="49"/>
      <c r="X598" s="48">
        <v>40</v>
      </c>
      <c r="Y598" s="49"/>
      <c r="Z598" s="49"/>
      <c r="AA598" s="49"/>
      <c r="AB598" s="48">
        <v>0</v>
      </c>
      <c r="AC598" s="49"/>
      <c r="AD598" s="48">
        <v>0</v>
      </c>
      <c r="AE598" s="39"/>
      <c r="AF598" s="39"/>
      <c r="AG598" s="39"/>
    </row>
    <row r="599" spans="1:33" ht="20.100000000000001" customHeight="1" x14ac:dyDescent="0.2">
      <c r="D599" s="2" t="s">
        <v>100</v>
      </c>
      <c r="F599" s="39">
        <v>78</v>
      </c>
      <c r="G599" s="39"/>
      <c r="H599" s="39"/>
      <c r="I599" s="39"/>
      <c r="J599" s="39">
        <v>11</v>
      </c>
      <c r="K599" s="39">
        <v>15</v>
      </c>
      <c r="L599" s="39"/>
      <c r="M599" s="39">
        <v>26</v>
      </c>
      <c r="N599" s="39"/>
      <c r="O599" s="39"/>
      <c r="P599" s="39"/>
      <c r="Q599" s="39">
        <v>21</v>
      </c>
      <c r="R599" s="39">
        <v>14</v>
      </c>
      <c r="S599" s="39"/>
      <c r="T599" s="39">
        <v>35</v>
      </c>
      <c r="U599" s="39"/>
      <c r="V599" s="39"/>
      <c r="W599" s="39"/>
      <c r="X599" s="39">
        <v>69</v>
      </c>
      <c r="Y599" s="39"/>
      <c r="Z599" s="39"/>
      <c r="AA599" s="39"/>
      <c r="AB599" s="39">
        <v>0</v>
      </c>
      <c r="AC599" s="39"/>
      <c r="AD599" s="39">
        <v>0</v>
      </c>
      <c r="AE599" s="39"/>
      <c r="AF599" s="39"/>
      <c r="AG599" s="39"/>
    </row>
    <row r="600" spans="1:33" ht="19.5" customHeight="1" x14ac:dyDescent="0.2">
      <c r="D600" s="47" t="s">
        <v>101</v>
      </c>
      <c r="F600" s="48">
        <v>38</v>
      </c>
      <c r="G600" s="49"/>
      <c r="H600" s="49"/>
      <c r="I600" s="49"/>
      <c r="J600" s="48">
        <v>7</v>
      </c>
      <c r="K600" s="48">
        <v>5</v>
      </c>
      <c r="L600" s="49"/>
      <c r="M600" s="48">
        <v>12</v>
      </c>
      <c r="N600" s="49"/>
      <c r="O600" s="49"/>
      <c r="P600" s="49"/>
      <c r="Q600" s="48">
        <v>9</v>
      </c>
      <c r="R600" s="48">
        <v>16</v>
      </c>
      <c r="S600" s="49"/>
      <c r="T600" s="48">
        <v>25</v>
      </c>
      <c r="U600" s="49"/>
      <c r="V600" s="49"/>
      <c r="W600" s="49"/>
      <c r="X600" s="48">
        <v>25</v>
      </c>
      <c r="Y600" s="49"/>
      <c r="Z600" s="49"/>
      <c r="AA600" s="49"/>
      <c r="AB600" s="48">
        <v>0</v>
      </c>
      <c r="AC600" s="49"/>
      <c r="AD600" s="48">
        <v>0</v>
      </c>
      <c r="AE600" s="39"/>
      <c r="AF600" s="39"/>
      <c r="AG600" s="39"/>
    </row>
    <row r="601" spans="1:33" ht="20.100000000000001" customHeight="1" x14ac:dyDescent="0.2">
      <c r="B601" s="5"/>
      <c r="D601" s="2" t="s">
        <v>102</v>
      </c>
      <c r="F601" s="39">
        <v>53</v>
      </c>
      <c r="G601" s="39"/>
      <c r="H601" s="39"/>
      <c r="I601" s="39"/>
      <c r="J601" s="39">
        <v>7</v>
      </c>
      <c r="K601" s="39">
        <v>8</v>
      </c>
      <c r="L601" s="39"/>
      <c r="M601" s="39">
        <v>15</v>
      </c>
      <c r="N601" s="39"/>
      <c r="O601" s="39"/>
      <c r="P601" s="39"/>
      <c r="Q601" s="39">
        <v>6</v>
      </c>
      <c r="R601" s="39">
        <v>22</v>
      </c>
      <c r="S601" s="39"/>
      <c r="T601" s="39">
        <v>28</v>
      </c>
      <c r="U601" s="39"/>
      <c r="V601" s="39"/>
      <c r="W601" s="39"/>
      <c r="X601" s="39">
        <v>40</v>
      </c>
      <c r="Y601" s="39"/>
      <c r="Z601" s="39"/>
      <c r="AA601" s="39"/>
      <c r="AB601" s="39">
        <v>0</v>
      </c>
      <c r="AC601" s="39"/>
      <c r="AD601" s="39">
        <v>0</v>
      </c>
      <c r="AE601" s="39"/>
      <c r="AF601" s="39"/>
      <c r="AG601" s="39"/>
    </row>
    <row r="602" spans="1:33" ht="19.5" customHeight="1" x14ac:dyDescent="0.2">
      <c r="D602" s="47" t="s">
        <v>103</v>
      </c>
      <c r="F602" s="48">
        <v>70</v>
      </c>
      <c r="G602" s="49"/>
      <c r="H602" s="49"/>
      <c r="I602" s="49"/>
      <c r="J602" s="48">
        <v>8</v>
      </c>
      <c r="K602" s="48">
        <v>6</v>
      </c>
      <c r="L602" s="49"/>
      <c r="M602" s="48">
        <v>14</v>
      </c>
      <c r="N602" s="49"/>
      <c r="O602" s="49"/>
      <c r="P602" s="49"/>
      <c r="Q602" s="48">
        <v>7</v>
      </c>
      <c r="R602" s="48">
        <v>28</v>
      </c>
      <c r="S602" s="49"/>
      <c r="T602" s="48">
        <v>35</v>
      </c>
      <c r="U602" s="49"/>
      <c r="V602" s="49"/>
      <c r="W602" s="49"/>
      <c r="X602" s="48">
        <v>49</v>
      </c>
      <c r="Y602" s="49"/>
      <c r="Z602" s="49"/>
      <c r="AA602" s="49"/>
      <c r="AB602" s="48">
        <v>0</v>
      </c>
      <c r="AC602" s="49"/>
      <c r="AD602" s="48">
        <v>0</v>
      </c>
      <c r="AE602" s="39"/>
      <c r="AF602" s="39"/>
      <c r="AG602" s="39"/>
    </row>
    <row r="603" spans="1:33" ht="20.100000000000001" customHeight="1" x14ac:dyDescent="0.2">
      <c r="B603" s="5"/>
      <c r="D603" s="50" t="s">
        <v>137</v>
      </c>
      <c r="F603" s="49">
        <v>88</v>
      </c>
      <c r="G603" s="49"/>
      <c r="H603" s="49"/>
      <c r="I603" s="49"/>
      <c r="J603" s="49">
        <v>14</v>
      </c>
      <c r="K603" s="49">
        <v>5</v>
      </c>
      <c r="L603" s="49"/>
      <c r="M603" s="49">
        <v>19</v>
      </c>
      <c r="N603" s="49"/>
      <c r="O603" s="49"/>
      <c r="P603" s="49"/>
      <c r="Q603" s="49">
        <v>19</v>
      </c>
      <c r="R603" s="49">
        <v>8</v>
      </c>
      <c r="S603" s="49"/>
      <c r="T603" s="49">
        <v>27</v>
      </c>
      <c r="U603" s="49"/>
      <c r="V603" s="49"/>
      <c r="W603" s="49"/>
      <c r="X603" s="49">
        <v>80</v>
      </c>
      <c r="Y603" s="49"/>
      <c r="Z603" s="49"/>
      <c r="AA603" s="49"/>
      <c r="AB603" s="49">
        <v>0</v>
      </c>
      <c r="AC603" s="49"/>
      <c r="AD603" s="49">
        <v>0</v>
      </c>
      <c r="AE603" s="39"/>
      <c r="AF603" s="39"/>
      <c r="AG603" s="39"/>
    </row>
    <row r="604" spans="1:33" ht="19.5" customHeight="1" x14ac:dyDescent="0.2">
      <c r="D604" s="47" t="s">
        <v>105</v>
      </c>
      <c r="F604" s="48">
        <v>29</v>
      </c>
      <c r="G604" s="49"/>
      <c r="H604" s="49"/>
      <c r="I604" s="49"/>
      <c r="J604" s="48">
        <v>4</v>
      </c>
      <c r="K604" s="48">
        <v>7</v>
      </c>
      <c r="L604" s="49"/>
      <c r="M604" s="48">
        <v>11</v>
      </c>
      <c r="N604" s="49"/>
      <c r="O604" s="49"/>
      <c r="P604" s="49"/>
      <c r="Q604" s="48">
        <v>4</v>
      </c>
      <c r="R604" s="48">
        <v>13</v>
      </c>
      <c r="S604" s="49"/>
      <c r="T604" s="48">
        <v>17</v>
      </c>
      <c r="U604" s="49"/>
      <c r="V604" s="49"/>
      <c r="W604" s="49"/>
      <c r="X604" s="48">
        <v>23</v>
      </c>
      <c r="Y604" s="49"/>
      <c r="Z604" s="49"/>
      <c r="AA604" s="49"/>
      <c r="AB604" s="48">
        <v>0</v>
      </c>
      <c r="AC604" s="49"/>
      <c r="AD604" s="48">
        <v>0</v>
      </c>
      <c r="AE604" s="39"/>
      <c r="AF604" s="39"/>
      <c r="AG604" s="39"/>
    </row>
    <row r="605" spans="1:33" ht="20.100000000000001" customHeight="1" x14ac:dyDescent="0.2">
      <c r="B605" s="5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</row>
    <row r="606" spans="1:33" s="1" customFormat="1" ht="20.100000000000001" customHeight="1" x14ac:dyDescent="0.25">
      <c r="A606" s="3"/>
      <c r="B606" s="6"/>
      <c r="C606" s="51" t="s">
        <v>159</v>
      </c>
      <c r="D606" s="52"/>
      <c r="E606" s="5"/>
      <c r="F606" s="53">
        <v>577</v>
      </c>
      <c r="G606" s="54"/>
      <c r="H606" s="54"/>
      <c r="I606" s="54"/>
      <c r="J606" s="53">
        <v>71</v>
      </c>
      <c r="K606" s="53">
        <v>73</v>
      </c>
      <c r="L606" s="54"/>
      <c r="M606" s="53">
        <v>144</v>
      </c>
      <c r="N606" s="54"/>
      <c r="O606" s="54"/>
      <c r="P606" s="54"/>
      <c r="Q606" s="53">
        <v>100</v>
      </c>
      <c r="R606" s="53">
        <v>203</v>
      </c>
      <c r="S606" s="54"/>
      <c r="T606" s="53">
        <v>303</v>
      </c>
      <c r="U606" s="54"/>
      <c r="V606" s="54"/>
      <c r="W606" s="54"/>
      <c r="X606" s="53">
        <v>418</v>
      </c>
      <c r="Y606" s="54"/>
      <c r="Z606" s="54"/>
      <c r="AA606" s="54"/>
      <c r="AB606" s="53">
        <v>0</v>
      </c>
      <c r="AC606" s="54"/>
      <c r="AD606" s="53">
        <v>0</v>
      </c>
      <c r="AE606" s="39"/>
      <c r="AF606" s="39"/>
      <c r="AG606" s="39"/>
    </row>
    <row r="607" spans="1:33" s="1" customFormat="1" ht="20.100000000000001" customHeight="1" x14ac:dyDescent="0.2">
      <c r="A607" s="3"/>
      <c r="B607" s="6"/>
      <c r="C607" s="3"/>
      <c r="D607" s="3"/>
      <c r="E607" s="5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39"/>
      <c r="AF607" s="39"/>
      <c r="AG607" s="39"/>
    </row>
    <row r="608" spans="1:33" s="1" customFormat="1" ht="20.100000000000001" customHeight="1" x14ac:dyDescent="0.25">
      <c r="A608" s="3"/>
      <c r="B608" s="57" t="s">
        <v>279</v>
      </c>
      <c r="C608" s="58"/>
      <c r="D608" s="58"/>
      <c r="E608" s="5"/>
      <c r="F608" s="59">
        <v>577</v>
      </c>
      <c r="G608" s="54"/>
      <c r="H608" s="54"/>
      <c r="I608" s="54"/>
      <c r="J608" s="59">
        <v>71</v>
      </c>
      <c r="K608" s="59">
        <v>73</v>
      </c>
      <c r="L608" s="54"/>
      <c r="M608" s="59">
        <v>144</v>
      </c>
      <c r="N608" s="54"/>
      <c r="O608" s="54"/>
      <c r="P608" s="54"/>
      <c r="Q608" s="59">
        <v>100</v>
      </c>
      <c r="R608" s="59">
        <v>203</v>
      </c>
      <c r="S608" s="54"/>
      <c r="T608" s="59">
        <v>303</v>
      </c>
      <c r="U608" s="54"/>
      <c r="V608" s="54"/>
      <c r="W608" s="54"/>
      <c r="X608" s="59">
        <v>418</v>
      </c>
      <c r="Y608" s="54"/>
      <c r="Z608" s="54"/>
      <c r="AA608" s="54"/>
      <c r="AB608" s="59">
        <v>0</v>
      </c>
      <c r="AC608" s="54"/>
      <c r="AD608" s="59">
        <v>0</v>
      </c>
      <c r="AE608" s="39"/>
      <c r="AF608" s="39"/>
      <c r="AG608" s="39"/>
    </row>
    <row r="609" spans="1:33" ht="20.100000000000001" customHeight="1" x14ac:dyDescent="0.2"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</row>
    <row r="610" spans="1:33" ht="20.100000000000001" customHeight="1" x14ac:dyDescent="0.2">
      <c r="B610" s="6" t="s">
        <v>280</v>
      </c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</row>
    <row r="611" spans="1:33" ht="20.100000000000001" customHeight="1" x14ac:dyDescent="0.2">
      <c r="C611" s="3" t="s">
        <v>0</v>
      </c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</row>
    <row r="612" spans="1:33" ht="20.100000000000001" customHeight="1" x14ac:dyDescent="0.2">
      <c r="D612" s="2" t="s">
        <v>122</v>
      </c>
      <c r="F612" s="39">
        <v>12</v>
      </c>
      <c r="G612" s="39"/>
      <c r="H612" s="39"/>
      <c r="I612" s="39"/>
      <c r="J612" s="39">
        <v>25</v>
      </c>
      <c r="K612" s="39">
        <v>8</v>
      </c>
      <c r="L612" s="39"/>
      <c r="M612" s="39">
        <v>33</v>
      </c>
      <c r="N612" s="39"/>
      <c r="O612" s="39"/>
      <c r="P612" s="39"/>
      <c r="Q612" s="39">
        <v>26</v>
      </c>
      <c r="R612" s="39">
        <v>12</v>
      </c>
      <c r="S612" s="39"/>
      <c r="T612" s="39">
        <v>38</v>
      </c>
      <c r="U612" s="39"/>
      <c r="V612" s="39"/>
      <c r="W612" s="39"/>
      <c r="X612" s="39">
        <v>7</v>
      </c>
      <c r="Y612" s="39"/>
      <c r="Z612" s="39"/>
      <c r="AA612" s="39"/>
      <c r="AB612" s="39">
        <v>0</v>
      </c>
      <c r="AC612" s="39"/>
      <c r="AD612" s="39">
        <v>0</v>
      </c>
      <c r="AE612" s="39"/>
      <c r="AF612" s="39"/>
      <c r="AG612" s="39"/>
    </row>
    <row r="613" spans="1:33" ht="19.5" customHeight="1" x14ac:dyDescent="0.2">
      <c r="D613" s="47" t="s">
        <v>135</v>
      </c>
      <c r="F613" s="48">
        <v>35</v>
      </c>
      <c r="G613" s="49"/>
      <c r="H613" s="49"/>
      <c r="I613" s="49"/>
      <c r="J613" s="48">
        <v>19</v>
      </c>
      <c r="K613" s="48">
        <v>10</v>
      </c>
      <c r="L613" s="49"/>
      <c r="M613" s="48">
        <v>29</v>
      </c>
      <c r="N613" s="49"/>
      <c r="O613" s="49"/>
      <c r="P613" s="49"/>
      <c r="Q613" s="48">
        <v>22</v>
      </c>
      <c r="R613" s="48">
        <v>24</v>
      </c>
      <c r="S613" s="49"/>
      <c r="T613" s="48">
        <v>46</v>
      </c>
      <c r="U613" s="49"/>
      <c r="V613" s="49"/>
      <c r="W613" s="49"/>
      <c r="X613" s="48">
        <v>18</v>
      </c>
      <c r="Y613" s="49"/>
      <c r="Z613" s="49"/>
      <c r="AA613" s="49"/>
      <c r="AB613" s="48">
        <v>0</v>
      </c>
      <c r="AC613" s="49"/>
      <c r="AD613" s="48">
        <v>0</v>
      </c>
      <c r="AE613" s="39"/>
      <c r="AF613" s="39"/>
      <c r="AG613" s="39"/>
    </row>
    <row r="614" spans="1:33" ht="20.100000000000001" customHeight="1" x14ac:dyDescent="0.2">
      <c r="D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39"/>
      <c r="AF614" s="39"/>
      <c r="AG614" s="39"/>
    </row>
    <row r="615" spans="1:33" s="1" customFormat="1" ht="20.100000000000001" customHeight="1" x14ac:dyDescent="0.25">
      <c r="A615" s="3"/>
      <c r="B615" s="6"/>
      <c r="C615" s="51" t="s">
        <v>120</v>
      </c>
      <c r="D615" s="52"/>
      <c r="E615" s="5"/>
      <c r="F615" s="53">
        <v>47</v>
      </c>
      <c r="G615" s="54"/>
      <c r="H615" s="54"/>
      <c r="I615" s="54"/>
      <c r="J615" s="53">
        <v>44</v>
      </c>
      <c r="K615" s="53">
        <v>18</v>
      </c>
      <c r="L615" s="54"/>
      <c r="M615" s="53">
        <v>62</v>
      </c>
      <c r="N615" s="54"/>
      <c r="O615" s="54"/>
      <c r="P615" s="54"/>
      <c r="Q615" s="53">
        <v>48</v>
      </c>
      <c r="R615" s="53">
        <v>36</v>
      </c>
      <c r="S615" s="54"/>
      <c r="T615" s="53">
        <v>84</v>
      </c>
      <c r="U615" s="54"/>
      <c r="V615" s="54"/>
      <c r="W615" s="54"/>
      <c r="X615" s="53">
        <v>25</v>
      </c>
      <c r="Y615" s="54"/>
      <c r="Z615" s="54"/>
      <c r="AA615" s="54"/>
      <c r="AB615" s="53">
        <v>0</v>
      </c>
      <c r="AC615" s="54"/>
      <c r="AD615" s="53">
        <v>0</v>
      </c>
      <c r="AE615" s="39"/>
      <c r="AF615" s="39"/>
      <c r="AG615" s="39"/>
    </row>
    <row r="616" spans="1:33" ht="20.100000000000001" customHeight="1" x14ac:dyDescent="0.2">
      <c r="D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39"/>
      <c r="AF616" s="39"/>
      <c r="AG616" s="39"/>
    </row>
    <row r="617" spans="1:33" ht="20.100000000000001" customHeight="1" x14ac:dyDescent="0.2">
      <c r="C617" s="3" t="s">
        <v>249</v>
      </c>
      <c r="D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39"/>
      <c r="AF617" s="39"/>
      <c r="AG617" s="39"/>
    </row>
    <row r="618" spans="1:33" ht="20.100000000000001" customHeight="1" x14ac:dyDescent="0.2">
      <c r="D618" s="2" t="s">
        <v>96</v>
      </c>
      <c r="F618" s="39">
        <v>0</v>
      </c>
      <c r="G618" s="39"/>
      <c r="H618" s="39"/>
      <c r="I618" s="39"/>
      <c r="J618" s="39">
        <v>2</v>
      </c>
      <c r="K618" s="39">
        <v>1</v>
      </c>
      <c r="L618" s="39"/>
      <c r="M618" s="39">
        <v>3</v>
      </c>
      <c r="N618" s="39"/>
      <c r="O618" s="39"/>
      <c r="P618" s="39"/>
      <c r="Q618" s="39">
        <v>0</v>
      </c>
      <c r="R618" s="39">
        <v>2</v>
      </c>
      <c r="S618" s="39"/>
      <c r="T618" s="39">
        <v>2</v>
      </c>
      <c r="U618" s="39"/>
      <c r="V618" s="39"/>
      <c r="W618" s="39"/>
      <c r="X618" s="39">
        <v>1</v>
      </c>
      <c r="Y618" s="39"/>
      <c r="Z618" s="39"/>
      <c r="AA618" s="39"/>
      <c r="AB618" s="39">
        <v>0</v>
      </c>
      <c r="AC618" s="39"/>
      <c r="AD618" s="39">
        <v>0</v>
      </c>
      <c r="AE618" s="39"/>
      <c r="AF618" s="39"/>
      <c r="AG618" s="39"/>
    </row>
    <row r="619" spans="1:33" ht="19.5" customHeight="1" x14ac:dyDescent="0.2">
      <c r="D619" s="47" t="s">
        <v>97</v>
      </c>
      <c r="F619" s="48">
        <v>0</v>
      </c>
      <c r="G619" s="49"/>
      <c r="H619" s="49"/>
      <c r="I619" s="49"/>
      <c r="J619" s="48">
        <v>0</v>
      </c>
      <c r="K619" s="48">
        <v>0</v>
      </c>
      <c r="L619" s="49"/>
      <c r="M619" s="48">
        <v>0</v>
      </c>
      <c r="N619" s="49"/>
      <c r="O619" s="49"/>
      <c r="P619" s="49"/>
      <c r="Q619" s="48">
        <v>0</v>
      </c>
      <c r="R619" s="48">
        <v>0</v>
      </c>
      <c r="S619" s="49"/>
      <c r="T619" s="48">
        <v>0</v>
      </c>
      <c r="U619" s="49"/>
      <c r="V619" s="49"/>
      <c r="W619" s="49"/>
      <c r="X619" s="48">
        <v>0</v>
      </c>
      <c r="Y619" s="49"/>
      <c r="Z619" s="49"/>
      <c r="AA619" s="49"/>
      <c r="AB619" s="48">
        <v>0</v>
      </c>
      <c r="AC619" s="49"/>
      <c r="AD619" s="48">
        <v>0</v>
      </c>
      <c r="AE619" s="39"/>
      <c r="AF619" s="39"/>
      <c r="AG619" s="39"/>
    </row>
    <row r="620" spans="1:33" ht="20.100000000000001" customHeight="1" x14ac:dyDescent="0.2">
      <c r="D620" s="50" t="s">
        <v>113</v>
      </c>
      <c r="F620" s="49">
        <v>0</v>
      </c>
      <c r="G620" s="49"/>
      <c r="H620" s="49"/>
      <c r="I620" s="49"/>
      <c r="J620" s="49">
        <v>0</v>
      </c>
      <c r="K620" s="49">
        <v>0</v>
      </c>
      <c r="L620" s="49"/>
      <c r="M620" s="49">
        <v>0</v>
      </c>
      <c r="N620" s="49"/>
      <c r="O620" s="49"/>
      <c r="P620" s="49"/>
      <c r="Q620" s="49">
        <v>0</v>
      </c>
      <c r="R620" s="49">
        <v>0</v>
      </c>
      <c r="S620" s="49"/>
      <c r="T620" s="49">
        <v>0</v>
      </c>
      <c r="U620" s="49"/>
      <c r="V620" s="49"/>
      <c r="W620" s="49"/>
      <c r="X620" s="49">
        <v>0</v>
      </c>
      <c r="Y620" s="49"/>
      <c r="Z620" s="49"/>
      <c r="AA620" s="49"/>
      <c r="AB620" s="49">
        <v>0</v>
      </c>
      <c r="AC620" s="49"/>
      <c r="AD620" s="49">
        <v>0</v>
      </c>
      <c r="AE620" s="39"/>
      <c r="AF620" s="39"/>
      <c r="AG620" s="39"/>
    </row>
    <row r="621" spans="1:33" ht="19.5" customHeight="1" x14ac:dyDescent="0.2">
      <c r="D621" s="47" t="s">
        <v>99</v>
      </c>
      <c r="F621" s="48">
        <v>0</v>
      </c>
      <c r="G621" s="49"/>
      <c r="H621" s="49"/>
      <c r="I621" s="49"/>
      <c r="J621" s="48">
        <v>0</v>
      </c>
      <c r="K621" s="48">
        <v>0</v>
      </c>
      <c r="L621" s="49"/>
      <c r="M621" s="48">
        <v>0</v>
      </c>
      <c r="N621" s="49"/>
      <c r="O621" s="49"/>
      <c r="P621" s="49"/>
      <c r="Q621" s="48">
        <v>0</v>
      </c>
      <c r="R621" s="48">
        <v>0</v>
      </c>
      <c r="S621" s="49"/>
      <c r="T621" s="48">
        <v>0</v>
      </c>
      <c r="U621" s="49"/>
      <c r="V621" s="49"/>
      <c r="W621" s="49"/>
      <c r="X621" s="48">
        <v>0</v>
      </c>
      <c r="Y621" s="49"/>
      <c r="Z621" s="49"/>
      <c r="AA621" s="49"/>
      <c r="AB621" s="48">
        <v>0</v>
      </c>
      <c r="AC621" s="49"/>
      <c r="AD621" s="48">
        <v>0</v>
      </c>
      <c r="AE621" s="39"/>
      <c r="AF621" s="39"/>
      <c r="AG621" s="39"/>
    </row>
    <row r="622" spans="1:33" ht="20.100000000000001" customHeight="1" x14ac:dyDescent="0.2">
      <c r="D622" s="50" t="s">
        <v>100</v>
      </c>
      <c r="F622" s="49">
        <v>0</v>
      </c>
      <c r="G622" s="49"/>
      <c r="H622" s="49"/>
      <c r="I622" s="49"/>
      <c r="J622" s="49">
        <v>0</v>
      </c>
      <c r="K622" s="49">
        <v>0</v>
      </c>
      <c r="L622" s="49"/>
      <c r="M622" s="49">
        <v>0</v>
      </c>
      <c r="N622" s="49"/>
      <c r="O622" s="49"/>
      <c r="P622" s="49"/>
      <c r="Q622" s="49">
        <v>0</v>
      </c>
      <c r="R622" s="49">
        <v>0</v>
      </c>
      <c r="S622" s="49"/>
      <c r="T622" s="49">
        <v>0</v>
      </c>
      <c r="U622" s="49"/>
      <c r="V622" s="49"/>
      <c r="W622" s="49"/>
      <c r="X622" s="49">
        <v>0</v>
      </c>
      <c r="Y622" s="49"/>
      <c r="Z622" s="49"/>
      <c r="AA622" s="49"/>
      <c r="AB622" s="49">
        <v>0</v>
      </c>
      <c r="AC622" s="49"/>
      <c r="AD622" s="49">
        <v>0</v>
      </c>
      <c r="AE622" s="39"/>
      <c r="AF622" s="39"/>
      <c r="AG622" s="39"/>
    </row>
    <row r="623" spans="1:33" ht="20.100000000000001" customHeight="1" x14ac:dyDescent="0.2">
      <c r="D623" s="47" t="s">
        <v>115</v>
      </c>
      <c r="F623" s="48">
        <v>0</v>
      </c>
      <c r="G623" s="49"/>
      <c r="H623" s="49"/>
      <c r="I623" s="49"/>
      <c r="J623" s="48">
        <v>0</v>
      </c>
      <c r="K623" s="48">
        <v>0</v>
      </c>
      <c r="L623" s="49"/>
      <c r="M623" s="48">
        <v>0</v>
      </c>
      <c r="N623" s="49"/>
      <c r="O623" s="49"/>
      <c r="P623" s="49"/>
      <c r="Q623" s="48">
        <v>0</v>
      </c>
      <c r="R623" s="48">
        <v>0</v>
      </c>
      <c r="S623" s="49"/>
      <c r="T623" s="48">
        <v>0</v>
      </c>
      <c r="U623" s="49"/>
      <c r="V623" s="49"/>
      <c r="W623" s="49"/>
      <c r="X623" s="48">
        <v>0</v>
      </c>
      <c r="Y623" s="49"/>
      <c r="Z623" s="49"/>
      <c r="AA623" s="49"/>
      <c r="AB623" s="48">
        <v>0</v>
      </c>
      <c r="AC623" s="49"/>
      <c r="AD623" s="48">
        <v>0</v>
      </c>
      <c r="AE623" s="39"/>
      <c r="AF623" s="39"/>
      <c r="AG623" s="39"/>
    </row>
    <row r="624" spans="1:33" ht="20.100000000000001" customHeight="1" x14ac:dyDescent="0.2">
      <c r="D624" s="50" t="s">
        <v>116</v>
      </c>
      <c r="F624" s="49">
        <v>0</v>
      </c>
      <c r="G624" s="49"/>
      <c r="H624" s="49"/>
      <c r="I624" s="49"/>
      <c r="J624" s="49">
        <v>0</v>
      </c>
      <c r="K624" s="49">
        <v>0</v>
      </c>
      <c r="L624" s="49"/>
      <c r="M624" s="49">
        <v>0</v>
      </c>
      <c r="N624" s="49"/>
      <c r="O624" s="49"/>
      <c r="P624" s="49"/>
      <c r="Q624" s="49">
        <v>0</v>
      </c>
      <c r="R624" s="49">
        <v>0</v>
      </c>
      <c r="S624" s="49"/>
      <c r="T624" s="49">
        <v>0</v>
      </c>
      <c r="U624" s="49"/>
      <c r="V624" s="49"/>
      <c r="W624" s="49"/>
      <c r="X624" s="49">
        <v>0</v>
      </c>
      <c r="Y624" s="49"/>
      <c r="Z624" s="49"/>
      <c r="AA624" s="49"/>
      <c r="AB624" s="49">
        <v>0</v>
      </c>
      <c r="AC624" s="49"/>
      <c r="AD624" s="49">
        <v>0</v>
      </c>
      <c r="AE624" s="39"/>
      <c r="AF624" s="39"/>
      <c r="AG624" s="39"/>
    </row>
    <row r="625" spans="1:33" ht="20.100000000000001" customHeight="1" x14ac:dyDescent="0.2"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</row>
    <row r="626" spans="1:33" s="1" customFormat="1" ht="20.100000000000001" customHeight="1" x14ac:dyDescent="0.25">
      <c r="A626" s="3"/>
      <c r="B626" s="6"/>
      <c r="C626" s="51" t="s">
        <v>250</v>
      </c>
      <c r="D626" s="52"/>
      <c r="E626" s="5"/>
      <c r="F626" s="53">
        <v>0</v>
      </c>
      <c r="G626" s="54"/>
      <c r="H626" s="54"/>
      <c r="I626" s="54"/>
      <c r="J626" s="53">
        <v>2</v>
      </c>
      <c r="K626" s="53">
        <v>1</v>
      </c>
      <c r="L626" s="54"/>
      <c r="M626" s="53">
        <v>3</v>
      </c>
      <c r="N626" s="54"/>
      <c r="O626" s="54"/>
      <c r="P626" s="54"/>
      <c r="Q626" s="53">
        <v>0</v>
      </c>
      <c r="R626" s="53">
        <v>2</v>
      </c>
      <c r="S626" s="54"/>
      <c r="T626" s="53">
        <v>2</v>
      </c>
      <c r="U626" s="54"/>
      <c r="V626" s="54"/>
      <c r="W626" s="54"/>
      <c r="X626" s="53">
        <v>1</v>
      </c>
      <c r="Y626" s="54"/>
      <c r="Z626" s="54"/>
      <c r="AA626" s="54"/>
      <c r="AB626" s="53">
        <v>0</v>
      </c>
      <c r="AC626" s="54"/>
      <c r="AD626" s="53">
        <v>0</v>
      </c>
      <c r="AE626" s="39"/>
      <c r="AF626" s="39"/>
      <c r="AG626" s="39"/>
    </row>
    <row r="627" spans="1:33" ht="20.100000000000001" customHeight="1" x14ac:dyDescent="0.2">
      <c r="C627" s="61"/>
      <c r="D627" s="61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39"/>
      <c r="AF627" s="39"/>
      <c r="AG627" s="39"/>
    </row>
    <row r="628" spans="1:33" s="1" customFormat="1" ht="20.100000000000001" customHeight="1" x14ac:dyDescent="0.25">
      <c r="A628" s="3"/>
      <c r="B628" s="57" t="s">
        <v>281</v>
      </c>
      <c r="C628" s="58"/>
      <c r="D628" s="58"/>
      <c r="E628" s="5"/>
      <c r="F628" s="59">
        <v>47</v>
      </c>
      <c r="G628" s="54"/>
      <c r="H628" s="54"/>
      <c r="I628" s="54"/>
      <c r="J628" s="59">
        <v>46</v>
      </c>
      <c r="K628" s="59">
        <v>19</v>
      </c>
      <c r="L628" s="54"/>
      <c r="M628" s="59">
        <v>65</v>
      </c>
      <c r="N628" s="54"/>
      <c r="O628" s="54"/>
      <c r="P628" s="54"/>
      <c r="Q628" s="59">
        <v>48</v>
      </c>
      <c r="R628" s="59">
        <v>38</v>
      </c>
      <c r="S628" s="54"/>
      <c r="T628" s="59">
        <v>86</v>
      </c>
      <c r="U628" s="54"/>
      <c r="V628" s="54"/>
      <c r="W628" s="54"/>
      <c r="X628" s="59">
        <v>26</v>
      </c>
      <c r="Y628" s="54"/>
      <c r="Z628" s="54"/>
      <c r="AA628" s="54"/>
      <c r="AB628" s="59">
        <v>0</v>
      </c>
      <c r="AC628" s="54"/>
      <c r="AD628" s="59">
        <v>0</v>
      </c>
      <c r="AE628" s="39"/>
      <c r="AF628" s="39"/>
      <c r="AG628" s="39"/>
    </row>
    <row r="629" spans="1:33" ht="20.100000000000001" customHeight="1" x14ac:dyDescent="0.2"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</row>
    <row r="630" spans="1:33" ht="20.100000000000001" customHeight="1" x14ac:dyDescent="0.2">
      <c r="B630" s="6" t="s">
        <v>282</v>
      </c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</row>
    <row r="631" spans="1:33" ht="20.100000000000001" customHeight="1" x14ac:dyDescent="0.2">
      <c r="C631" s="3" t="s">
        <v>154</v>
      </c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</row>
    <row r="632" spans="1:33" ht="20.100000000000001" customHeight="1" x14ac:dyDescent="0.2">
      <c r="D632" s="2" t="s">
        <v>96</v>
      </c>
      <c r="F632" s="39">
        <v>3</v>
      </c>
      <c r="G632" s="39"/>
      <c r="H632" s="39"/>
      <c r="I632" s="39"/>
      <c r="J632" s="39">
        <v>10</v>
      </c>
      <c r="K632" s="39">
        <v>0</v>
      </c>
      <c r="L632" s="39"/>
      <c r="M632" s="39">
        <v>10</v>
      </c>
      <c r="N632" s="39"/>
      <c r="O632" s="39"/>
      <c r="P632" s="39"/>
      <c r="Q632" s="39">
        <v>10</v>
      </c>
      <c r="R632" s="39">
        <v>2</v>
      </c>
      <c r="S632" s="39"/>
      <c r="T632" s="39">
        <v>12</v>
      </c>
      <c r="U632" s="39"/>
      <c r="V632" s="39"/>
      <c r="W632" s="39"/>
      <c r="X632" s="39">
        <v>1</v>
      </c>
      <c r="Y632" s="39"/>
      <c r="Z632" s="39"/>
      <c r="AA632" s="39"/>
      <c r="AB632" s="39">
        <v>0</v>
      </c>
      <c r="AC632" s="39"/>
      <c r="AD632" s="39">
        <v>0</v>
      </c>
      <c r="AE632" s="39"/>
      <c r="AF632" s="39"/>
      <c r="AG632" s="39"/>
    </row>
    <row r="633" spans="1:33" ht="19.5" customHeight="1" x14ac:dyDescent="0.2">
      <c r="D633" s="47" t="s">
        <v>97</v>
      </c>
      <c r="F633" s="48">
        <v>122</v>
      </c>
      <c r="G633" s="49"/>
      <c r="H633" s="49"/>
      <c r="I633" s="49"/>
      <c r="J633" s="48">
        <v>23</v>
      </c>
      <c r="K633" s="48">
        <v>12</v>
      </c>
      <c r="L633" s="49"/>
      <c r="M633" s="48">
        <v>35</v>
      </c>
      <c r="N633" s="49"/>
      <c r="O633" s="49"/>
      <c r="P633" s="49"/>
      <c r="Q633" s="48">
        <v>30</v>
      </c>
      <c r="R633" s="48">
        <v>54</v>
      </c>
      <c r="S633" s="49"/>
      <c r="T633" s="48">
        <v>84</v>
      </c>
      <c r="U633" s="49"/>
      <c r="V633" s="49"/>
      <c r="W633" s="49"/>
      <c r="X633" s="48">
        <v>73</v>
      </c>
      <c r="Y633" s="49"/>
      <c r="Z633" s="49"/>
      <c r="AA633" s="49"/>
      <c r="AB633" s="48">
        <v>0</v>
      </c>
      <c r="AC633" s="49"/>
      <c r="AD633" s="48">
        <v>0</v>
      </c>
      <c r="AE633" s="39"/>
      <c r="AF633" s="39"/>
      <c r="AG633" s="39"/>
    </row>
    <row r="634" spans="1:33" ht="20.100000000000001" customHeight="1" x14ac:dyDescent="0.2"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</row>
    <row r="635" spans="1:33" s="1" customFormat="1" ht="20.100000000000001" customHeight="1" x14ac:dyDescent="0.25">
      <c r="A635" s="3"/>
      <c r="B635" s="6"/>
      <c r="C635" s="51" t="s">
        <v>159</v>
      </c>
      <c r="D635" s="52"/>
      <c r="E635" s="5"/>
      <c r="F635" s="53">
        <v>125</v>
      </c>
      <c r="G635" s="54"/>
      <c r="H635" s="54"/>
      <c r="I635" s="54"/>
      <c r="J635" s="53">
        <v>33</v>
      </c>
      <c r="K635" s="53">
        <v>12</v>
      </c>
      <c r="L635" s="54"/>
      <c r="M635" s="53">
        <v>45</v>
      </c>
      <c r="N635" s="54"/>
      <c r="O635" s="54"/>
      <c r="P635" s="54"/>
      <c r="Q635" s="53">
        <v>40</v>
      </c>
      <c r="R635" s="53">
        <v>56</v>
      </c>
      <c r="S635" s="54"/>
      <c r="T635" s="53">
        <v>96</v>
      </c>
      <c r="U635" s="54"/>
      <c r="V635" s="54"/>
      <c r="W635" s="54"/>
      <c r="X635" s="53">
        <v>74</v>
      </c>
      <c r="Y635" s="54"/>
      <c r="Z635" s="54"/>
      <c r="AA635" s="54"/>
      <c r="AB635" s="53">
        <v>0</v>
      </c>
      <c r="AC635" s="54"/>
      <c r="AD635" s="53">
        <v>0</v>
      </c>
      <c r="AE635" s="39"/>
      <c r="AF635" s="39"/>
      <c r="AG635" s="39"/>
    </row>
    <row r="636" spans="1:33" s="1" customFormat="1" ht="20.100000000000001" customHeight="1" x14ac:dyDescent="0.2">
      <c r="A636" s="3"/>
      <c r="B636" s="6"/>
      <c r="C636" s="3"/>
      <c r="D636" s="3"/>
      <c r="E636" s="5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39"/>
      <c r="AF636" s="39"/>
      <c r="AG636" s="39"/>
    </row>
    <row r="637" spans="1:33" s="1" customFormat="1" ht="20.100000000000001" customHeight="1" x14ac:dyDescent="0.25">
      <c r="A637" s="3"/>
      <c r="B637" s="57" t="s">
        <v>283</v>
      </c>
      <c r="C637" s="58"/>
      <c r="D637" s="58"/>
      <c r="E637" s="5"/>
      <c r="F637" s="59">
        <v>125</v>
      </c>
      <c r="G637" s="54"/>
      <c r="H637" s="54"/>
      <c r="I637" s="54"/>
      <c r="J637" s="59">
        <v>33</v>
      </c>
      <c r="K637" s="59">
        <v>12</v>
      </c>
      <c r="L637" s="54"/>
      <c r="M637" s="59">
        <v>45</v>
      </c>
      <c r="N637" s="54"/>
      <c r="O637" s="54"/>
      <c r="P637" s="54"/>
      <c r="Q637" s="59">
        <v>40</v>
      </c>
      <c r="R637" s="59">
        <v>56</v>
      </c>
      <c r="S637" s="54"/>
      <c r="T637" s="59">
        <v>96</v>
      </c>
      <c r="U637" s="54"/>
      <c r="V637" s="54"/>
      <c r="W637" s="54"/>
      <c r="X637" s="59">
        <v>74</v>
      </c>
      <c r="Y637" s="54"/>
      <c r="Z637" s="54"/>
      <c r="AA637" s="54"/>
      <c r="AB637" s="59">
        <v>0</v>
      </c>
      <c r="AC637" s="54"/>
      <c r="AD637" s="59">
        <v>0</v>
      </c>
      <c r="AE637" s="39"/>
      <c r="AF637" s="39"/>
      <c r="AG637" s="39"/>
    </row>
    <row r="638" spans="1:33" ht="20.100000000000001" customHeight="1" x14ac:dyDescent="0.2"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</row>
    <row r="639" spans="1:33" ht="20.100000000000001" customHeight="1" x14ac:dyDescent="0.2">
      <c r="B639" s="6" t="s">
        <v>284</v>
      </c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</row>
    <row r="640" spans="1:33" ht="20.100000000000001" customHeight="1" x14ac:dyDescent="0.2">
      <c r="C640" s="3" t="s">
        <v>0</v>
      </c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</row>
    <row r="641" spans="1:33" ht="20.100000000000001" customHeight="1" x14ac:dyDescent="0.2">
      <c r="D641" s="2" t="s">
        <v>122</v>
      </c>
      <c r="F641" s="39">
        <v>81</v>
      </c>
      <c r="G641" s="39"/>
      <c r="H641" s="39"/>
      <c r="I641" s="39"/>
      <c r="J641" s="39">
        <v>16</v>
      </c>
      <c r="K641" s="39">
        <v>14</v>
      </c>
      <c r="L641" s="39"/>
      <c r="M641" s="39">
        <v>30</v>
      </c>
      <c r="N641" s="39"/>
      <c r="O641" s="39"/>
      <c r="P641" s="39"/>
      <c r="Q641" s="39">
        <v>25</v>
      </c>
      <c r="R641" s="39">
        <v>37</v>
      </c>
      <c r="S641" s="39"/>
      <c r="T641" s="39">
        <v>62</v>
      </c>
      <c r="U641" s="39"/>
      <c r="V641" s="39"/>
      <c r="W641" s="39"/>
      <c r="X641" s="39">
        <v>49</v>
      </c>
      <c r="Y641" s="39"/>
      <c r="Z641" s="39"/>
      <c r="AA641" s="39"/>
      <c r="AB641" s="39">
        <v>0</v>
      </c>
      <c r="AC641" s="39"/>
      <c r="AD641" s="39">
        <v>0</v>
      </c>
      <c r="AE641" s="39"/>
      <c r="AF641" s="39"/>
      <c r="AG641" s="39"/>
    </row>
    <row r="642" spans="1:33" ht="19.5" customHeight="1" x14ac:dyDescent="0.2">
      <c r="D642" s="47" t="s">
        <v>97</v>
      </c>
      <c r="F642" s="48">
        <v>119</v>
      </c>
      <c r="G642" s="49"/>
      <c r="H642" s="49"/>
      <c r="I642" s="49"/>
      <c r="J642" s="48">
        <v>10</v>
      </c>
      <c r="K642" s="48">
        <v>30</v>
      </c>
      <c r="L642" s="49"/>
      <c r="M642" s="48">
        <v>40</v>
      </c>
      <c r="N642" s="49"/>
      <c r="O642" s="49"/>
      <c r="P642" s="49"/>
      <c r="Q642" s="48">
        <v>31</v>
      </c>
      <c r="R642" s="48">
        <v>35</v>
      </c>
      <c r="S642" s="49"/>
      <c r="T642" s="48">
        <v>66</v>
      </c>
      <c r="U642" s="49"/>
      <c r="V642" s="49"/>
      <c r="W642" s="49"/>
      <c r="X642" s="48">
        <v>93</v>
      </c>
      <c r="Y642" s="49"/>
      <c r="Z642" s="49"/>
      <c r="AA642" s="49"/>
      <c r="AB642" s="48">
        <v>0</v>
      </c>
      <c r="AC642" s="49"/>
      <c r="AD642" s="48">
        <v>0</v>
      </c>
      <c r="AE642" s="39"/>
      <c r="AF642" s="39"/>
      <c r="AG642" s="39"/>
    </row>
    <row r="643" spans="1:33" ht="20.100000000000001" customHeight="1" x14ac:dyDescent="0.2"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</row>
    <row r="644" spans="1:33" s="1" customFormat="1" ht="20.100000000000001" customHeight="1" x14ac:dyDescent="0.25">
      <c r="A644" s="3"/>
      <c r="B644" s="6"/>
      <c r="C644" s="51" t="s">
        <v>120</v>
      </c>
      <c r="D644" s="52"/>
      <c r="E644" s="5"/>
      <c r="F644" s="53">
        <v>200</v>
      </c>
      <c r="G644" s="54"/>
      <c r="H644" s="54"/>
      <c r="I644" s="54"/>
      <c r="J644" s="53">
        <v>26</v>
      </c>
      <c r="K644" s="53">
        <v>44</v>
      </c>
      <c r="L644" s="54"/>
      <c r="M644" s="53">
        <v>70</v>
      </c>
      <c r="N644" s="54"/>
      <c r="O644" s="54"/>
      <c r="P644" s="54"/>
      <c r="Q644" s="53">
        <v>56</v>
      </c>
      <c r="R644" s="53">
        <v>72</v>
      </c>
      <c r="S644" s="54"/>
      <c r="T644" s="53">
        <v>128</v>
      </c>
      <c r="U644" s="54"/>
      <c r="V644" s="54"/>
      <c r="W644" s="54"/>
      <c r="X644" s="53">
        <v>142</v>
      </c>
      <c r="Y644" s="54"/>
      <c r="Z644" s="54"/>
      <c r="AA644" s="54"/>
      <c r="AB644" s="53">
        <v>0</v>
      </c>
      <c r="AC644" s="54"/>
      <c r="AD644" s="53">
        <v>0</v>
      </c>
      <c r="AE644" s="39"/>
      <c r="AF644" s="39"/>
      <c r="AG644" s="39"/>
    </row>
    <row r="645" spans="1:33" ht="20.100000000000001" customHeight="1" x14ac:dyDescent="0.2"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</row>
    <row r="646" spans="1:33" ht="20.100000000000001" customHeight="1" x14ac:dyDescent="0.2">
      <c r="C646" s="3" t="s">
        <v>95</v>
      </c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</row>
    <row r="647" spans="1:33" ht="20.100000000000001" customHeight="1" x14ac:dyDescent="0.2">
      <c r="D647" s="2" t="s">
        <v>96</v>
      </c>
      <c r="F647" s="39">
        <v>0</v>
      </c>
      <c r="G647" s="39"/>
      <c r="H647" s="39"/>
      <c r="I647" s="39"/>
      <c r="J647" s="39">
        <v>0</v>
      </c>
      <c r="K647" s="39">
        <v>0</v>
      </c>
      <c r="L647" s="39"/>
      <c r="M647" s="39">
        <v>0</v>
      </c>
      <c r="N647" s="39"/>
      <c r="O647" s="39"/>
      <c r="P647" s="39"/>
      <c r="Q647" s="39">
        <v>0</v>
      </c>
      <c r="R647" s="39">
        <v>0</v>
      </c>
      <c r="S647" s="39"/>
      <c r="T647" s="39">
        <v>0</v>
      </c>
      <c r="U647" s="39"/>
      <c r="V647" s="39"/>
      <c r="W647" s="39"/>
      <c r="X647" s="39">
        <v>0</v>
      </c>
      <c r="Y647" s="39"/>
      <c r="Z647" s="39"/>
      <c r="AA647" s="39"/>
      <c r="AB647" s="39">
        <v>0</v>
      </c>
      <c r="AC647" s="39"/>
      <c r="AD647" s="39">
        <v>0</v>
      </c>
      <c r="AE647" s="39"/>
      <c r="AF647" s="39"/>
      <c r="AG647" s="39"/>
    </row>
    <row r="648" spans="1:33" ht="19.5" customHeight="1" x14ac:dyDescent="0.2">
      <c r="D648" s="47" t="s">
        <v>97</v>
      </c>
      <c r="F648" s="48">
        <v>0</v>
      </c>
      <c r="G648" s="49"/>
      <c r="H648" s="49"/>
      <c r="I648" s="49"/>
      <c r="J648" s="48">
        <v>0</v>
      </c>
      <c r="K648" s="48">
        <v>0</v>
      </c>
      <c r="L648" s="49"/>
      <c r="M648" s="48">
        <v>0</v>
      </c>
      <c r="N648" s="49"/>
      <c r="O648" s="49"/>
      <c r="P648" s="49"/>
      <c r="Q648" s="48">
        <v>0</v>
      </c>
      <c r="R648" s="48">
        <v>0</v>
      </c>
      <c r="S648" s="49"/>
      <c r="T648" s="48">
        <v>0</v>
      </c>
      <c r="U648" s="49"/>
      <c r="V648" s="49"/>
      <c r="W648" s="49"/>
      <c r="X648" s="48">
        <v>0</v>
      </c>
      <c r="Y648" s="49"/>
      <c r="Z648" s="49"/>
      <c r="AA648" s="49"/>
      <c r="AB648" s="48">
        <v>0</v>
      </c>
      <c r="AC648" s="49"/>
      <c r="AD648" s="48">
        <v>0</v>
      </c>
      <c r="AE648" s="39"/>
      <c r="AF648" s="39"/>
      <c r="AG648" s="39"/>
    </row>
    <row r="649" spans="1:33" ht="20.100000000000001" customHeight="1" x14ac:dyDescent="0.2">
      <c r="D649" s="2" t="s">
        <v>113</v>
      </c>
      <c r="F649" s="39">
        <v>0</v>
      </c>
      <c r="G649" s="39"/>
      <c r="H649" s="39"/>
      <c r="I649" s="39"/>
      <c r="J649" s="39">
        <v>0</v>
      </c>
      <c r="K649" s="39">
        <v>0</v>
      </c>
      <c r="L649" s="39"/>
      <c r="M649" s="39">
        <v>0</v>
      </c>
      <c r="N649" s="39"/>
      <c r="O649" s="39"/>
      <c r="P649" s="39"/>
      <c r="Q649" s="39">
        <v>0</v>
      </c>
      <c r="R649" s="39">
        <v>0</v>
      </c>
      <c r="S649" s="39"/>
      <c r="T649" s="39">
        <v>0</v>
      </c>
      <c r="U649" s="39"/>
      <c r="V649" s="39"/>
      <c r="W649" s="39"/>
      <c r="X649" s="39">
        <v>0</v>
      </c>
      <c r="Y649" s="39"/>
      <c r="Z649" s="39"/>
      <c r="AA649" s="39"/>
      <c r="AB649" s="39">
        <v>0</v>
      </c>
      <c r="AC649" s="39"/>
      <c r="AD649" s="39">
        <v>0</v>
      </c>
      <c r="AE649" s="39"/>
      <c r="AF649" s="39"/>
      <c r="AG649" s="39"/>
    </row>
    <row r="650" spans="1:33" ht="20.100000000000001" customHeight="1" x14ac:dyDescent="0.2"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</row>
    <row r="651" spans="1:33" s="1" customFormat="1" ht="20.100000000000001" customHeight="1" x14ac:dyDescent="0.25">
      <c r="A651" s="3"/>
      <c r="B651" s="6"/>
      <c r="C651" s="51" t="s">
        <v>112</v>
      </c>
      <c r="D651" s="52"/>
      <c r="E651" s="5"/>
      <c r="F651" s="53">
        <v>0</v>
      </c>
      <c r="G651" s="54"/>
      <c r="H651" s="54"/>
      <c r="I651" s="54"/>
      <c r="J651" s="53">
        <v>0</v>
      </c>
      <c r="K651" s="53">
        <v>0</v>
      </c>
      <c r="L651" s="54"/>
      <c r="M651" s="53">
        <v>0</v>
      </c>
      <c r="N651" s="54"/>
      <c r="O651" s="54"/>
      <c r="P651" s="54"/>
      <c r="Q651" s="53">
        <v>0</v>
      </c>
      <c r="R651" s="53">
        <v>0</v>
      </c>
      <c r="S651" s="54"/>
      <c r="T651" s="53">
        <v>0</v>
      </c>
      <c r="U651" s="54"/>
      <c r="V651" s="54"/>
      <c r="W651" s="54"/>
      <c r="X651" s="53">
        <v>0</v>
      </c>
      <c r="Y651" s="54"/>
      <c r="Z651" s="54"/>
      <c r="AA651" s="54"/>
      <c r="AB651" s="53">
        <v>0</v>
      </c>
      <c r="AC651" s="54"/>
      <c r="AD651" s="53">
        <v>0</v>
      </c>
      <c r="AE651" s="39"/>
      <c r="AF651" s="39"/>
      <c r="AG651" s="39"/>
    </row>
    <row r="652" spans="1:33" ht="20.100000000000001" customHeight="1" x14ac:dyDescent="0.2"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</row>
    <row r="653" spans="1:33" ht="20.100000000000001" customHeight="1" x14ac:dyDescent="0.2">
      <c r="C653" s="3" t="s">
        <v>285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</row>
    <row r="654" spans="1:33" ht="20.100000000000001" customHeight="1" x14ac:dyDescent="0.2">
      <c r="D654" s="2" t="s">
        <v>96</v>
      </c>
      <c r="F654" s="39">
        <v>0</v>
      </c>
      <c r="G654" s="39"/>
      <c r="H654" s="39"/>
      <c r="I654" s="39"/>
      <c r="J654" s="39">
        <v>0</v>
      </c>
      <c r="K654" s="39">
        <v>0</v>
      </c>
      <c r="L654" s="39"/>
      <c r="M654" s="39">
        <v>0</v>
      </c>
      <c r="N654" s="39"/>
      <c r="O654" s="39"/>
      <c r="P654" s="39"/>
      <c r="Q654" s="39">
        <v>0</v>
      </c>
      <c r="R654" s="39">
        <v>0</v>
      </c>
      <c r="S654" s="39"/>
      <c r="T654" s="39">
        <v>0</v>
      </c>
      <c r="U654" s="39"/>
      <c r="V654" s="39"/>
      <c r="W654" s="39"/>
      <c r="X654" s="39">
        <v>0</v>
      </c>
      <c r="Y654" s="39"/>
      <c r="Z654" s="39"/>
      <c r="AA654" s="39"/>
      <c r="AB654" s="39">
        <v>0</v>
      </c>
      <c r="AC654" s="39"/>
      <c r="AD654" s="39">
        <v>0</v>
      </c>
      <c r="AE654" s="39"/>
      <c r="AF654" s="39"/>
      <c r="AG654" s="39"/>
    </row>
    <row r="655" spans="1:33" ht="19.5" customHeight="1" x14ac:dyDescent="0.2">
      <c r="D655" s="47" t="s">
        <v>97</v>
      </c>
      <c r="F655" s="48">
        <v>0</v>
      </c>
      <c r="G655" s="49"/>
      <c r="H655" s="49"/>
      <c r="I655" s="49"/>
      <c r="J655" s="48">
        <v>0</v>
      </c>
      <c r="K655" s="48">
        <v>0</v>
      </c>
      <c r="L655" s="49"/>
      <c r="M655" s="48">
        <v>0</v>
      </c>
      <c r="N655" s="49"/>
      <c r="O655" s="49"/>
      <c r="P655" s="49"/>
      <c r="Q655" s="48">
        <v>0</v>
      </c>
      <c r="R655" s="48">
        <v>0</v>
      </c>
      <c r="S655" s="49"/>
      <c r="T655" s="48">
        <v>0</v>
      </c>
      <c r="U655" s="49"/>
      <c r="V655" s="49"/>
      <c r="W655" s="49"/>
      <c r="X655" s="48">
        <v>0</v>
      </c>
      <c r="Y655" s="49"/>
      <c r="Z655" s="49"/>
      <c r="AA655" s="49"/>
      <c r="AB655" s="48">
        <v>0</v>
      </c>
      <c r="AC655" s="49"/>
      <c r="AD655" s="48">
        <v>0</v>
      </c>
      <c r="AE655" s="39"/>
      <c r="AF655" s="39"/>
      <c r="AG655" s="39"/>
    </row>
    <row r="656" spans="1:33" ht="20.100000000000001" customHeight="1" x14ac:dyDescent="0.2"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</row>
    <row r="657" spans="1:33" s="1" customFormat="1" ht="20.100000000000001" customHeight="1" x14ac:dyDescent="0.25">
      <c r="A657" s="3"/>
      <c r="B657" s="6"/>
      <c r="C657" s="51" t="s">
        <v>286</v>
      </c>
      <c r="D657" s="52"/>
      <c r="E657" s="5"/>
      <c r="F657" s="53">
        <v>0</v>
      </c>
      <c r="G657" s="54"/>
      <c r="H657" s="54"/>
      <c r="I657" s="54"/>
      <c r="J657" s="53">
        <v>0</v>
      </c>
      <c r="K657" s="53">
        <v>0</v>
      </c>
      <c r="L657" s="54"/>
      <c r="M657" s="53">
        <v>0</v>
      </c>
      <c r="N657" s="54"/>
      <c r="O657" s="54"/>
      <c r="P657" s="54"/>
      <c r="Q657" s="53">
        <v>0</v>
      </c>
      <c r="R657" s="53">
        <v>0</v>
      </c>
      <c r="S657" s="54"/>
      <c r="T657" s="53">
        <v>0</v>
      </c>
      <c r="U657" s="54"/>
      <c r="V657" s="54"/>
      <c r="W657" s="54"/>
      <c r="X657" s="53">
        <v>0</v>
      </c>
      <c r="Y657" s="54"/>
      <c r="Z657" s="54"/>
      <c r="AA657" s="54"/>
      <c r="AB657" s="53">
        <v>0</v>
      </c>
      <c r="AC657" s="54"/>
      <c r="AD657" s="53">
        <v>0</v>
      </c>
      <c r="AE657" s="39"/>
      <c r="AF657" s="39"/>
      <c r="AG657" s="39"/>
    </row>
    <row r="658" spans="1:33" ht="20.100000000000001" customHeight="1" x14ac:dyDescent="0.2"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39"/>
      <c r="AF658" s="39"/>
      <c r="AG658" s="39"/>
    </row>
    <row r="659" spans="1:33" s="1" customFormat="1" ht="20.100000000000001" customHeight="1" x14ac:dyDescent="0.25">
      <c r="A659" s="3"/>
      <c r="B659" s="57" t="s">
        <v>287</v>
      </c>
      <c r="C659" s="58"/>
      <c r="D659" s="58"/>
      <c r="E659" s="5"/>
      <c r="F659" s="59">
        <v>200</v>
      </c>
      <c r="G659" s="54"/>
      <c r="H659" s="54"/>
      <c r="I659" s="54"/>
      <c r="J659" s="59">
        <v>26</v>
      </c>
      <c r="K659" s="59">
        <v>44</v>
      </c>
      <c r="L659" s="54"/>
      <c r="M659" s="59">
        <v>70</v>
      </c>
      <c r="N659" s="54"/>
      <c r="O659" s="54"/>
      <c r="P659" s="54"/>
      <c r="Q659" s="59">
        <v>56</v>
      </c>
      <c r="R659" s="59">
        <v>72</v>
      </c>
      <c r="S659" s="54"/>
      <c r="T659" s="59">
        <v>128</v>
      </c>
      <c r="U659" s="54"/>
      <c r="V659" s="54"/>
      <c r="W659" s="54"/>
      <c r="X659" s="59">
        <v>142</v>
      </c>
      <c r="Y659" s="54"/>
      <c r="Z659" s="54"/>
      <c r="AA659" s="54"/>
      <c r="AB659" s="59">
        <v>0</v>
      </c>
      <c r="AC659" s="54"/>
      <c r="AD659" s="59">
        <v>0</v>
      </c>
      <c r="AE659" s="39"/>
      <c r="AF659" s="39"/>
      <c r="AG659" s="39"/>
    </row>
    <row r="660" spans="1:33" ht="20.100000000000001" customHeight="1" x14ac:dyDescent="0.2"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</row>
    <row r="661" spans="1:33" ht="20.100000000000001" customHeight="1" x14ac:dyDescent="0.2">
      <c r="B661" s="6" t="s">
        <v>288</v>
      </c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</row>
    <row r="662" spans="1:33" ht="20.100000000000001" customHeight="1" x14ac:dyDescent="0.2">
      <c r="C662" s="3" t="s">
        <v>154</v>
      </c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</row>
    <row r="663" spans="1:33" ht="20.100000000000001" customHeight="1" x14ac:dyDescent="0.2">
      <c r="B663" s="5"/>
      <c r="D663" s="2" t="s">
        <v>96</v>
      </c>
      <c r="F663" s="39">
        <v>36</v>
      </c>
      <c r="G663" s="39"/>
      <c r="H663" s="39"/>
      <c r="I663" s="39"/>
      <c r="J663" s="39">
        <v>17</v>
      </c>
      <c r="K663" s="39">
        <v>4</v>
      </c>
      <c r="L663" s="39"/>
      <c r="M663" s="39">
        <v>21</v>
      </c>
      <c r="N663" s="39"/>
      <c r="O663" s="39"/>
      <c r="P663" s="39"/>
      <c r="Q663" s="39">
        <v>12</v>
      </c>
      <c r="R663" s="39">
        <v>24</v>
      </c>
      <c r="S663" s="39"/>
      <c r="T663" s="39">
        <v>36</v>
      </c>
      <c r="U663" s="39"/>
      <c r="V663" s="39"/>
      <c r="W663" s="39"/>
      <c r="X663" s="39">
        <v>21</v>
      </c>
      <c r="Y663" s="39"/>
      <c r="Z663" s="39"/>
      <c r="AA663" s="39"/>
      <c r="AB663" s="39">
        <v>0</v>
      </c>
      <c r="AC663" s="39"/>
      <c r="AD663" s="39">
        <v>0</v>
      </c>
      <c r="AE663" s="39"/>
      <c r="AF663" s="39"/>
      <c r="AG663" s="39"/>
    </row>
    <row r="664" spans="1:33" ht="19.5" customHeight="1" x14ac:dyDescent="0.2">
      <c r="D664" s="47" t="s">
        <v>97</v>
      </c>
      <c r="F664" s="48">
        <v>8</v>
      </c>
      <c r="G664" s="49"/>
      <c r="H664" s="49"/>
      <c r="I664" s="49"/>
      <c r="J664" s="48">
        <v>16</v>
      </c>
      <c r="K664" s="48">
        <v>1</v>
      </c>
      <c r="L664" s="49"/>
      <c r="M664" s="48">
        <v>17</v>
      </c>
      <c r="N664" s="49"/>
      <c r="O664" s="49"/>
      <c r="P664" s="49"/>
      <c r="Q664" s="48">
        <v>13</v>
      </c>
      <c r="R664" s="48">
        <v>11</v>
      </c>
      <c r="S664" s="49"/>
      <c r="T664" s="48">
        <v>24</v>
      </c>
      <c r="U664" s="49"/>
      <c r="V664" s="49"/>
      <c r="W664" s="49"/>
      <c r="X664" s="48">
        <v>1</v>
      </c>
      <c r="Y664" s="49"/>
      <c r="Z664" s="49"/>
      <c r="AA664" s="49"/>
      <c r="AB664" s="48">
        <v>0</v>
      </c>
      <c r="AC664" s="49"/>
      <c r="AD664" s="48">
        <v>0</v>
      </c>
      <c r="AE664" s="39"/>
      <c r="AF664" s="39"/>
      <c r="AG664" s="39"/>
    </row>
    <row r="665" spans="1:33" ht="20.100000000000001" customHeight="1" x14ac:dyDescent="0.2">
      <c r="D665" s="2" t="s">
        <v>113</v>
      </c>
      <c r="F665" s="39">
        <v>50</v>
      </c>
      <c r="G665" s="39"/>
      <c r="H665" s="39"/>
      <c r="I665" s="39"/>
      <c r="J665" s="39">
        <v>16</v>
      </c>
      <c r="K665" s="39">
        <v>4</v>
      </c>
      <c r="L665" s="39"/>
      <c r="M665" s="39">
        <v>20</v>
      </c>
      <c r="N665" s="39"/>
      <c r="O665" s="39"/>
      <c r="P665" s="39"/>
      <c r="Q665" s="39">
        <v>17</v>
      </c>
      <c r="R665" s="39">
        <v>18</v>
      </c>
      <c r="S665" s="39"/>
      <c r="T665" s="39">
        <v>35</v>
      </c>
      <c r="U665" s="39"/>
      <c r="V665" s="39"/>
      <c r="W665" s="39"/>
      <c r="X665" s="39">
        <v>35</v>
      </c>
      <c r="Y665" s="39"/>
      <c r="Z665" s="39"/>
      <c r="AA665" s="39"/>
      <c r="AB665" s="39">
        <v>0</v>
      </c>
      <c r="AC665" s="39"/>
      <c r="AD665" s="39">
        <v>0</v>
      </c>
      <c r="AE665" s="39"/>
      <c r="AF665" s="39"/>
      <c r="AG665" s="39"/>
    </row>
    <row r="666" spans="1:33" ht="20.100000000000001" customHeight="1" x14ac:dyDescent="0.2"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</row>
    <row r="667" spans="1:33" s="1" customFormat="1" ht="20.100000000000001" customHeight="1" x14ac:dyDescent="0.25">
      <c r="A667" s="3"/>
      <c r="B667" s="6"/>
      <c r="C667" s="51" t="s">
        <v>159</v>
      </c>
      <c r="D667" s="52"/>
      <c r="E667" s="5"/>
      <c r="F667" s="53">
        <v>94</v>
      </c>
      <c r="G667" s="54"/>
      <c r="H667" s="54"/>
      <c r="I667" s="54"/>
      <c r="J667" s="53">
        <v>49</v>
      </c>
      <c r="K667" s="53">
        <v>9</v>
      </c>
      <c r="L667" s="54"/>
      <c r="M667" s="53">
        <v>58</v>
      </c>
      <c r="N667" s="54"/>
      <c r="O667" s="54"/>
      <c r="P667" s="54"/>
      <c r="Q667" s="53">
        <v>42</v>
      </c>
      <c r="R667" s="53">
        <v>53</v>
      </c>
      <c r="S667" s="54"/>
      <c r="T667" s="53">
        <v>95</v>
      </c>
      <c r="U667" s="54"/>
      <c r="V667" s="54"/>
      <c r="W667" s="54"/>
      <c r="X667" s="53">
        <v>57</v>
      </c>
      <c r="Y667" s="54"/>
      <c r="Z667" s="54"/>
      <c r="AA667" s="54"/>
      <c r="AB667" s="53">
        <v>0</v>
      </c>
      <c r="AC667" s="54"/>
      <c r="AD667" s="53">
        <v>0</v>
      </c>
      <c r="AE667" s="39"/>
      <c r="AF667" s="39"/>
      <c r="AG667" s="39"/>
    </row>
    <row r="668" spans="1:33" s="1" customFormat="1" ht="20.100000000000001" customHeight="1" x14ac:dyDescent="0.2">
      <c r="A668" s="3"/>
      <c r="B668" s="6"/>
      <c r="C668" s="3"/>
      <c r="D668" s="3"/>
      <c r="E668" s="5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39"/>
      <c r="AF668" s="39"/>
      <c r="AG668" s="39"/>
    </row>
    <row r="669" spans="1:33" s="1" customFormat="1" ht="20.100000000000001" customHeight="1" x14ac:dyDescent="0.25">
      <c r="A669" s="3"/>
      <c r="B669" s="57" t="s">
        <v>289</v>
      </c>
      <c r="C669" s="58"/>
      <c r="D669" s="58"/>
      <c r="E669" s="5"/>
      <c r="F669" s="59">
        <v>94</v>
      </c>
      <c r="G669" s="54"/>
      <c r="H669" s="54"/>
      <c r="I669" s="54"/>
      <c r="J669" s="59">
        <v>49</v>
      </c>
      <c r="K669" s="59">
        <v>9</v>
      </c>
      <c r="L669" s="54"/>
      <c r="M669" s="59">
        <v>58</v>
      </c>
      <c r="N669" s="54"/>
      <c r="O669" s="54"/>
      <c r="P669" s="54"/>
      <c r="Q669" s="59">
        <v>42</v>
      </c>
      <c r="R669" s="59">
        <v>53</v>
      </c>
      <c r="S669" s="54"/>
      <c r="T669" s="59">
        <v>95</v>
      </c>
      <c r="U669" s="54"/>
      <c r="V669" s="54"/>
      <c r="W669" s="54"/>
      <c r="X669" s="59">
        <v>57</v>
      </c>
      <c r="Y669" s="54"/>
      <c r="Z669" s="54"/>
      <c r="AA669" s="54"/>
      <c r="AB669" s="59">
        <v>0</v>
      </c>
      <c r="AC669" s="54"/>
      <c r="AD669" s="59">
        <v>0</v>
      </c>
      <c r="AE669" s="39"/>
      <c r="AF669" s="39"/>
      <c r="AG669" s="39"/>
    </row>
    <row r="670" spans="1:33" ht="20.100000000000001" customHeight="1" x14ac:dyDescent="0.2"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</row>
    <row r="671" spans="1:33" ht="20.100000000000001" customHeight="1" x14ac:dyDescent="0.2">
      <c r="B671" s="6" t="s">
        <v>290</v>
      </c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</row>
    <row r="672" spans="1:33" ht="20.100000000000001" customHeight="1" x14ac:dyDescent="0.2">
      <c r="C672" s="3" t="s">
        <v>154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</row>
    <row r="673" spans="1:33" ht="20.100000000000001" customHeight="1" x14ac:dyDescent="0.2">
      <c r="B673" s="5"/>
      <c r="D673" s="2" t="s">
        <v>96</v>
      </c>
      <c r="F673" s="39">
        <v>26</v>
      </c>
      <c r="G673" s="39"/>
      <c r="H673" s="39"/>
      <c r="I673" s="39"/>
      <c r="J673" s="39">
        <v>5</v>
      </c>
      <c r="K673" s="39">
        <v>4</v>
      </c>
      <c r="L673" s="39"/>
      <c r="M673" s="39">
        <v>9</v>
      </c>
      <c r="N673" s="39"/>
      <c r="O673" s="39"/>
      <c r="P673" s="39"/>
      <c r="Q673" s="39">
        <v>6</v>
      </c>
      <c r="R673" s="39">
        <v>16</v>
      </c>
      <c r="S673" s="39"/>
      <c r="T673" s="39">
        <v>22</v>
      </c>
      <c r="U673" s="39"/>
      <c r="V673" s="39"/>
      <c r="W673" s="39"/>
      <c r="X673" s="39">
        <v>13</v>
      </c>
      <c r="Y673" s="39"/>
      <c r="Z673" s="39"/>
      <c r="AA673" s="39"/>
      <c r="AB673" s="39">
        <v>0</v>
      </c>
      <c r="AC673" s="39"/>
      <c r="AD673" s="39">
        <v>0</v>
      </c>
      <c r="AE673" s="39"/>
      <c r="AF673" s="39"/>
      <c r="AG673" s="39"/>
    </row>
    <row r="674" spans="1:33" ht="19.5" customHeight="1" x14ac:dyDescent="0.2">
      <c r="D674" s="47" t="s">
        <v>97</v>
      </c>
      <c r="F674" s="48">
        <v>24</v>
      </c>
      <c r="G674" s="49"/>
      <c r="H674" s="49"/>
      <c r="I674" s="49"/>
      <c r="J674" s="48">
        <v>5</v>
      </c>
      <c r="K674" s="48">
        <v>1</v>
      </c>
      <c r="L674" s="49"/>
      <c r="M674" s="48">
        <v>6</v>
      </c>
      <c r="N674" s="49"/>
      <c r="O674" s="49"/>
      <c r="P674" s="49"/>
      <c r="Q674" s="48">
        <v>7</v>
      </c>
      <c r="R674" s="48">
        <v>12</v>
      </c>
      <c r="S674" s="49"/>
      <c r="T674" s="48">
        <v>19</v>
      </c>
      <c r="U674" s="49"/>
      <c r="V674" s="49"/>
      <c r="W674" s="49"/>
      <c r="X674" s="48">
        <v>11</v>
      </c>
      <c r="Y674" s="49"/>
      <c r="Z674" s="49"/>
      <c r="AA674" s="49"/>
      <c r="AB674" s="48">
        <v>0</v>
      </c>
      <c r="AC674" s="49"/>
      <c r="AD674" s="48">
        <v>0</v>
      </c>
      <c r="AE674" s="39"/>
      <c r="AF674" s="39"/>
      <c r="AG674" s="39"/>
    </row>
    <row r="675" spans="1:33" ht="20.100000000000001" customHeight="1" x14ac:dyDescent="0.2">
      <c r="D675" s="2" t="s">
        <v>98</v>
      </c>
      <c r="F675" s="39">
        <v>29</v>
      </c>
      <c r="G675" s="39"/>
      <c r="H675" s="39"/>
      <c r="I675" s="39"/>
      <c r="J675" s="39">
        <v>9</v>
      </c>
      <c r="K675" s="39">
        <v>2</v>
      </c>
      <c r="L675" s="39"/>
      <c r="M675" s="39">
        <v>11</v>
      </c>
      <c r="N675" s="39"/>
      <c r="O675" s="39"/>
      <c r="P675" s="39"/>
      <c r="Q675" s="39">
        <v>10</v>
      </c>
      <c r="R675" s="39">
        <v>14</v>
      </c>
      <c r="S675" s="39"/>
      <c r="T675" s="39">
        <v>24</v>
      </c>
      <c r="U675" s="39"/>
      <c r="V675" s="39"/>
      <c r="W675" s="39"/>
      <c r="X675" s="39">
        <v>16</v>
      </c>
      <c r="Y675" s="39"/>
      <c r="Z675" s="39"/>
      <c r="AA675" s="39"/>
      <c r="AB675" s="39">
        <v>0</v>
      </c>
      <c r="AC675" s="39"/>
      <c r="AD675" s="39">
        <v>0</v>
      </c>
      <c r="AE675" s="39"/>
      <c r="AF675" s="39"/>
      <c r="AG675" s="39"/>
    </row>
    <row r="676" spans="1:33" ht="20.100000000000001" customHeight="1" x14ac:dyDescent="0.2"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</row>
    <row r="677" spans="1:33" s="1" customFormat="1" ht="20.100000000000001" customHeight="1" x14ac:dyDescent="0.25">
      <c r="A677" s="3"/>
      <c r="B677" s="6"/>
      <c r="C677" s="51" t="s">
        <v>159</v>
      </c>
      <c r="D677" s="52"/>
      <c r="E677" s="5"/>
      <c r="F677" s="53">
        <v>79</v>
      </c>
      <c r="G677" s="54"/>
      <c r="H677" s="54"/>
      <c r="I677" s="54"/>
      <c r="J677" s="53">
        <v>19</v>
      </c>
      <c r="K677" s="53">
        <v>7</v>
      </c>
      <c r="L677" s="54"/>
      <c r="M677" s="53">
        <v>26</v>
      </c>
      <c r="N677" s="54"/>
      <c r="O677" s="54"/>
      <c r="P677" s="54"/>
      <c r="Q677" s="53">
        <v>23</v>
      </c>
      <c r="R677" s="53">
        <v>42</v>
      </c>
      <c r="S677" s="54"/>
      <c r="T677" s="53">
        <v>65</v>
      </c>
      <c r="U677" s="54"/>
      <c r="V677" s="54"/>
      <c r="W677" s="54"/>
      <c r="X677" s="53">
        <v>40</v>
      </c>
      <c r="Y677" s="54"/>
      <c r="Z677" s="54"/>
      <c r="AA677" s="54"/>
      <c r="AB677" s="53">
        <v>0</v>
      </c>
      <c r="AC677" s="54"/>
      <c r="AD677" s="53">
        <v>0</v>
      </c>
      <c r="AE677" s="39"/>
      <c r="AF677" s="39"/>
      <c r="AG677" s="39"/>
    </row>
    <row r="678" spans="1:33" s="1" customFormat="1" ht="20.100000000000001" customHeight="1" x14ac:dyDescent="0.2">
      <c r="A678" s="3"/>
      <c r="B678" s="6"/>
      <c r="C678" s="3"/>
      <c r="D678" s="3"/>
      <c r="E678" s="5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39"/>
      <c r="AF678" s="39"/>
      <c r="AG678" s="39"/>
    </row>
    <row r="679" spans="1:33" s="1" customFormat="1" ht="20.100000000000001" customHeight="1" x14ac:dyDescent="0.25">
      <c r="A679" s="3"/>
      <c r="B679" s="57" t="s">
        <v>291</v>
      </c>
      <c r="C679" s="58"/>
      <c r="D679" s="58"/>
      <c r="E679" s="5"/>
      <c r="F679" s="59">
        <v>79</v>
      </c>
      <c r="G679" s="54"/>
      <c r="H679" s="54"/>
      <c r="I679" s="54"/>
      <c r="J679" s="59">
        <v>19</v>
      </c>
      <c r="K679" s="59">
        <v>7</v>
      </c>
      <c r="L679" s="54"/>
      <c r="M679" s="59">
        <v>26</v>
      </c>
      <c r="N679" s="54"/>
      <c r="O679" s="54"/>
      <c r="P679" s="54"/>
      <c r="Q679" s="59">
        <v>23</v>
      </c>
      <c r="R679" s="59">
        <v>42</v>
      </c>
      <c r="S679" s="54"/>
      <c r="T679" s="59">
        <v>65</v>
      </c>
      <c r="U679" s="54"/>
      <c r="V679" s="54"/>
      <c r="W679" s="54"/>
      <c r="X679" s="59">
        <v>40</v>
      </c>
      <c r="Y679" s="54"/>
      <c r="Z679" s="54"/>
      <c r="AA679" s="54"/>
      <c r="AB679" s="59">
        <v>0</v>
      </c>
      <c r="AC679" s="54"/>
      <c r="AD679" s="59">
        <v>0</v>
      </c>
      <c r="AE679" s="39"/>
      <c r="AF679" s="39"/>
      <c r="AG679" s="39"/>
    </row>
    <row r="680" spans="1:33" ht="20.100000000000001" customHeight="1" x14ac:dyDescent="0.2"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</row>
    <row r="681" spans="1:33" ht="20.100000000000001" customHeight="1" x14ac:dyDescent="0.2">
      <c r="B681" s="6" t="s">
        <v>292</v>
      </c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</row>
    <row r="682" spans="1:33" ht="20.100000000000001" customHeight="1" x14ac:dyDescent="0.2">
      <c r="C682" s="3" t="s">
        <v>130</v>
      </c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</row>
    <row r="683" spans="1:33" ht="20.100000000000001" customHeight="1" x14ac:dyDescent="0.2">
      <c r="D683" s="2" t="s">
        <v>135</v>
      </c>
      <c r="F683" s="39">
        <v>0</v>
      </c>
      <c r="G683" s="39"/>
      <c r="H683" s="39"/>
      <c r="I683" s="39"/>
      <c r="J683" s="39">
        <v>0</v>
      </c>
      <c r="K683" s="39">
        <v>0</v>
      </c>
      <c r="L683" s="39"/>
      <c r="M683" s="39">
        <v>0</v>
      </c>
      <c r="N683" s="39"/>
      <c r="O683" s="39"/>
      <c r="P683" s="39"/>
      <c r="Q683" s="39">
        <v>0</v>
      </c>
      <c r="R683" s="39">
        <v>0</v>
      </c>
      <c r="S683" s="39"/>
      <c r="T683" s="39">
        <v>0</v>
      </c>
      <c r="U683" s="39"/>
      <c r="V683" s="39"/>
      <c r="W683" s="39"/>
      <c r="X683" s="39">
        <v>0</v>
      </c>
      <c r="Y683" s="39"/>
      <c r="Z683" s="39"/>
      <c r="AA683" s="39"/>
      <c r="AB683" s="39">
        <v>0</v>
      </c>
      <c r="AC683" s="39"/>
      <c r="AD683" s="39">
        <v>0</v>
      </c>
      <c r="AE683" s="39"/>
      <c r="AF683" s="39"/>
      <c r="AG683" s="39"/>
    </row>
    <row r="684" spans="1:33" ht="20.100000000000001" customHeight="1" x14ac:dyDescent="0.2"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</row>
    <row r="685" spans="1:33" s="1" customFormat="1" ht="20.100000000000001" customHeight="1" x14ac:dyDescent="0.25">
      <c r="A685" s="3"/>
      <c r="B685" s="6"/>
      <c r="C685" s="51" t="s">
        <v>133</v>
      </c>
      <c r="D685" s="52"/>
      <c r="E685" s="5"/>
      <c r="F685" s="53">
        <v>0</v>
      </c>
      <c r="G685" s="54"/>
      <c r="H685" s="54"/>
      <c r="I685" s="54"/>
      <c r="J685" s="53">
        <v>0</v>
      </c>
      <c r="K685" s="53">
        <v>0</v>
      </c>
      <c r="L685" s="54"/>
      <c r="M685" s="53">
        <v>0</v>
      </c>
      <c r="N685" s="54"/>
      <c r="O685" s="54"/>
      <c r="P685" s="54"/>
      <c r="Q685" s="53">
        <v>0</v>
      </c>
      <c r="R685" s="53">
        <v>0</v>
      </c>
      <c r="S685" s="54"/>
      <c r="T685" s="53">
        <v>0</v>
      </c>
      <c r="U685" s="54"/>
      <c r="V685" s="54"/>
      <c r="W685" s="54"/>
      <c r="X685" s="53">
        <v>0</v>
      </c>
      <c r="Y685" s="54"/>
      <c r="Z685" s="54"/>
      <c r="AA685" s="54"/>
      <c r="AB685" s="53">
        <v>0</v>
      </c>
      <c r="AC685" s="54"/>
      <c r="AD685" s="53">
        <v>0</v>
      </c>
      <c r="AE685" s="39"/>
      <c r="AF685" s="39"/>
      <c r="AG685" s="39"/>
    </row>
    <row r="686" spans="1:33" ht="20.100000000000001" customHeight="1" x14ac:dyDescent="0.2"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</row>
    <row r="687" spans="1:33" ht="20.100000000000001" customHeight="1" x14ac:dyDescent="0.2">
      <c r="C687" s="3" t="s">
        <v>154</v>
      </c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</row>
    <row r="688" spans="1:33" ht="20.100000000000001" customHeight="1" x14ac:dyDescent="0.2">
      <c r="D688" s="2" t="s">
        <v>122</v>
      </c>
      <c r="F688" s="39">
        <v>11</v>
      </c>
      <c r="G688" s="39"/>
      <c r="H688" s="39"/>
      <c r="I688" s="39"/>
      <c r="J688" s="39">
        <v>4</v>
      </c>
      <c r="K688" s="39">
        <v>3</v>
      </c>
      <c r="L688" s="39"/>
      <c r="M688" s="39">
        <v>7</v>
      </c>
      <c r="N688" s="39"/>
      <c r="O688" s="39"/>
      <c r="P688" s="39"/>
      <c r="Q688" s="39">
        <v>6</v>
      </c>
      <c r="R688" s="39">
        <v>6</v>
      </c>
      <c r="S688" s="39"/>
      <c r="T688" s="39">
        <v>12</v>
      </c>
      <c r="U688" s="39"/>
      <c r="V688" s="39"/>
      <c r="W688" s="39"/>
      <c r="X688" s="39">
        <v>6</v>
      </c>
      <c r="Y688" s="39"/>
      <c r="Z688" s="39"/>
      <c r="AA688" s="39"/>
      <c r="AB688" s="39">
        <v>0</v>
      </c>
      <c r="AC688" s="39"/>
      <c r="AD688" s="39">
        <v>0</v>
      </c>
      <c r="AE688" s="39"/>
      <c r="AF688" s="39"/>
      <c r="AG688" s="39"/>
    </row>
    <row r="689" spans="1:33" ht="19.5" customHeight="1" x14ac:dyDescent="0.2">
      <c r="D689" s="47" t="s">
        <v>135</v>
      </c>
      <c r="F689" s="48">
        <v>24</v>
      </c>
      <c r="G689" s="49"/>
      <c r="H689" s="49"/>
      <c r="I689" s="49"/>
      <c r="J689" s="48">
        <v>119</v>
      </c>
      <c r="K689" s="48">
        <v>5</v>
      </c>
      <c r="L689" s="49"/>
      <c r="M689" s="48">
        <v>124</v>
      </c>
      <c r="N689" s="49"/>
      <c r="O689" s="49"/>
      <c r="P689" s="49"/>
      <c r="Q689" s="48">
        <v>95</v>
      </c>
      <c r="R689" s="48">
        <v>34</v>
      </c>
      <c r="S689" s="49"/>
      <c r="T689" s="48">
        <v>129</v>
      </c>
      <c r="U689" s="49"/>
      <c r="V689" s="49"/>
      <c r="W689" s="49"/>
      <c r="X689" s="48">
        <v>19</v>
      </c>
      <c r="Y689" s="49"/>
      <c r="Z689" s="49"/>
      <c r="AA689" s="49"/>
      <c r="AB689" s="48">
        <v>0</v>
      </c>
      <c r="AC689" s="49"/>
      <c r="AD689" s="48">
        <v>0</v>
      </c>
      <c r="AE689" s="39"/>
      <c r="AF689" s="39"/>
      <c r="AG689" s="39"/>
    </row>
    <row r="690" spans="1:33" ht="20.100000000000001" customHeight="1" x14ac:dyDescent="0.2">
      <c r="B690" s="5"/>
      <c r="D690" s="2" t="s">
        <v>98</v>
      </c>
      <c r="F690" s="39">
        <v>24</v>
      </c>
      <c r="G690" s="39"/>
      <c r="H690" s="39"/>
      <c r="I690" s="39"/>
      <c r="J690" s="39">
        <v>122</v>
      </c>
      <c r="K690" s="39">
        <v>13</v>
      </c>
      <c r="L690" s="39"/>
      <c r="M690" s="39">
        <v>135</v>
      </c>
      <c r="N690" s="39"/>
      <c r="O690" s="39"/>
      <c r="P690" s="39"/>
      <c r="Q690" s="39">
        <v>108</v>
      </c>
      <c r="R690" s="39">
        <v>38</v>
      </c>
      <c r="S690" s="39"/>
      <c r="T690" s="39">
        <v>146</v>
      </c>
      <c r="U690" s="39"/>
      <c r="V690" s="39"/>
      <c r="W690" s="39"/>
      <c r="X690" s="39">
        <v>13</v>
      </c>
      <c r="Y690" s="39"/>
      <c r="Z690" s="39"/>
      <c r="AA690" s="39"/>
      <c r="AB690" s="39">
        <v>0</v>
      </c>
      <c r="AC690" s="39"/>
      <c r="AD690" s="39">
        <v>0</v>
      </c>
      <c r="AE690" s="39"/>
      <c r="AF690" s="39"/>
      <c r="AG690" s="39"/>
    </row>
    <row r="691" spans="1:33" ht="19.5" customHeight="1" x14ac:dyDescent="0.2">
      <c r="D691" s="47" t="s">
        <v>99</v>
      </c>
      <c r="F691" s="48">
        <v>50</v>
      </c>
      <c r="G691" s="49"/>
      <c r="H691" s="49"/>
      <c r="I691" s="49"/>
      <c r="J691" s="48">
        <v>114</v>
      </c>
      <c r="K691" s="48">
        <v>34</v>
      </c>
      <c r="L691" s="49"/>
      <c r="M691" s="48">
        <v>148</v>
      </c>
      <c r="N691" s="49"/>
      <c r="O691" s="49"/>
      <c r="P691" s="49"/>
      <c r="Q691" s="48">
        <v>130</v>
      </c>
      <c r="R691" s="48">
        <v>41</v>
      </c>
      <c r="S691" s="49"/>
      <c r="T691" s="48">
        <v>171</v>
      </c>
      <c r="U691" s="49"/>
      <c r="V691" s="49"/>
      <c r="W691" s="49"/>
      <c r="X691" s="48">
        <v>27</v>
      </c>
      <c r="Y691" s="49"/>
      <c r="Z691" s="49"/>
      <c r="AA691" s="49"/>
      <c r="AB691" s="48">
        <v>0</v>
      </c>
      <c r="AC691" s="49"/>
      <c r="AD691" s="48">
        <v>0</v>
      </c>
      <c r="AE691" s="39"/>
      <c r="AF691" s="39"/>
      <c r="AG691" s="39"/>
    </row>
    <row r="692" spans="1:33" ht="20.100000000000001" customHeight="1" x14ac:dyDescent="0.2">
      <c r="D692" s="2" t="s">
        <v>114</v>
      </c>
      <c r="F692" s="39">
        <v>16</v>
      </c>
      <c r="G692" s="39"/>
      <c r="H692" s="39"/>
      <c r="I692" s="39"/>
      <c r="J692" s="39">
        <v>121</v>
      </c>
      <c r="K692" s="39">
        <v>26</v>
      </c>
      <c r="L692" s="39"/>
      <c r="M692" s="39">
        <v>147</v>
      </c>
      <c r="N692" s="39"/>
      <c r="O692" s="39"/>
      <c r="P692" s="39"/>
      <c r="Q692" s="39">
        <v>127</v>
      </c>
      <c r="R692" s="39">
        <v>7</v>
      </c>
      <c r="S692" s="39"/>
      <c r="T692" s="39">
        <v>134</v>
      </c>
      <c r="U692" s="39"/>
      <c r="V692" s="39"/>
      <c r="W692" s="39"/>
      <c r="X692" s="39">
        <v>29</v>
      </c>
      <c r="Y692" s="39"/>
      <c r="Z692" s="39"/>
      <c r="AA692" s="39"/>
      <c r="AB692" s="39">
        <v>0</v>
      </c>
      <c r="AC692" s="39"/>
      <c r="AD692" s="39">
        <v>0</v>
      </c>
      <c r="AE692" s="39"/>
      <c r="AF692" s="39"/>
      <c r="AG692" s="39"/>
    </row>
    <row r="693" spans="1:33" ht="19.5" customHeight="1" x14ac:dyDescent="0.2">
      <c r="D693" s="47" t="s">
        <v>101</v>
      </c>
      <c r="F693" s="48">
        <v>17</v>
      </c>
      <c r="G693" s="49"/>
      <c r="H693" s="49"/>
      <c r="I693" s="49"/>
      <c r="J693" s="48">
        <v>6</v>
      </c>
      <c r="K693" s="48">
        <v>2</v>
      </c>
      <c r="L693" s="49"/>
      <c r="M693" s="48">
        <v>8</v>
      </c>
      <c r="N693" s="49"/>
      <c r="O693" s="49"/>
      <c r="P693" s="49"/>
      <c r="Q693" s="48">
        <v>9</v>
      </c>
      <c r="R693" s="48">
        <v>7</v>
      </c>
      <c r="S693" s="49"/>
      <c r="T693" s="48">
        <v>16</v>
      </c>
      <c r="U693" s="49"/>
      <c r="V693" s="49"/>
      <c r="W693" s="49"/>
      <c r="X693" s="48">
        <v>9</v>
      </c>
      <c r="Y693" s="49"/>
      <c r="Z693" s="49"/>
      <c r="AA693" s="49"/>
      <c r="AB693" s="48">
        <v>0</v>
      </c>
      <c r="AC693" s="49"/>
      <c r="AD693" s="48">
        <v>0</v>
      </c>
      <c r="AE693" s="39"/>
      <c r="AF693" s="39"/>
      <c r="AG693" s="39"/>
    </row>
    <row r="694" spans="1:33" ht="20.100000000000001" customHeight="1" x14ac:dyDescent="0.2">
      <c r="D694" s="2" t="s">
        <v>102</v>
      </c>
      <c r="F694" s="39">
        <v>13</v>
      </c>
      <c r="G694" s="39"/>
      <c r="H694" s="39"/>
      <c r="I694" s="39"/>
      <c r="J694" s="39">
        <v>110</v>
      </c>
      <c r="K694" s="39">
        <v>0</v>
      </c>
      <c r="L694" s="39"/>
      <c r="M694" s="39">
        <v>110</v>
      </c>
      <c r="N694" s="39"/>
      <c r="O694" s="39"/>
      <c r="P694" s="39"/>
      <c r="Q694" s="39">
        <v>93</v>
      </c>
      <c r="R694" s="39">
        <v>7</v>
      </c>
      <c r="S694" s="39"/>
      <c r="T694" s="39">
        <v>100</v>
      </c>
      <c r="U694" s="39"/>
      <c r="V694" s="39"/>
      <c r="W694" s="39"/>
      <c r="X694" s="39">
        <v>23</v>
      </c>
      <c r="Y694" s="39"/>
      <c r="Z694" s="39"/>
      <c r="AA694" s="39"/>
      <c r="AB694" s="39">
        <v>0</v>
      </c>
      <c r="AC694" s="39"/>
      <c r="AD694" s="39">
        <v>0</v>
      </c>
      <c r="AE694" s="39"/>
      <c r="AF694" s="39"/>
      <c r="AG694" s="39"/>
    </row>
    <row r="695" spans="1:33" ht="20.100000000000001" customHeight="1" x14ac:dyDescent="0.2"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</row>
    <row r="696" spans="1:33" s="1" customFormat="1" ht="20.100000000000001" customHeight="1" x14ac:dyDescent="0.25">
      <c r="A696" s="3"/>
      <c r="B696" s="6"/>
      <c r="C696" s="51" t="s">
        <v>159</v>
      </c>
      <c r="D696" s="52"/>
      <c r="E696" s="5"/>
      <c r="F696" s="53">
        <v>155</v>
      </c>
      <c r="G696" s="54"/>
      <c r="H696" s="54"/>
      <c r="I696" s="54"/>
      <c r="J696" s="53">
        <v>596</v>
      </c>
      <c r="K696" s="53">
        <v>83</v>
      </c>
      <c r="L696" s="54"/>
      <c r="M696" s="53">
        <v>679</v>
      </c>
      <c r="N696" s="54"/>
      <c r="O696" s="54"/>
      <c r="P696" s="54"/>
      <c r="Q696" s="53">
        <v>568</v>
      </c>
      <c r="R696" s="53">
        <v>140</v>
      </c>
      <c r="S696" s="54"/>
      <c r="T696" s="53">
        <v>708</v>
      </c>
      <c r="U696" s="54"/>
      <c r="V696" s="54"/>
      <c r="W696" s="54"/>
      <c r="X696" s="53">
        <v>126</v>
      </c>
      <c r="Y696" s="54"/>
      <c r="Z696" s="54"/>
      <c r="AA696" s="54"/>
      <c r="AB696" s="53">
        <v>0</v>
      </c>
      <c r="AC696" s="54"/>
      <c r="AD696" s="53">
        <v>0</v>
      </c>
      <c r="AE696" s="39"/>
      <c r="AF696" s="39"/>
      <c r="AG696" s="39"/>
    </row>
    <row r="697" spans="1:33" s="1" customFormat="1" ht="20.100000000000001" customHeight="1" x14ac:dyDescent="0.2">
      <c r="A697" s="3"/>
      <c r="B697" s="6"/>
      <c r="C697" s="3"/>
      <c r="D697" s="3"/>
      <c r="E697" s="5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39"/>
      <c r="AF697" s="39"/>
      <c r="AG697" s="39"/>
    </row>
    <row r="698" spans="1:33" s="1" customFormat="1" ht="20.100000000000001" customHeight="1" x14ac:dyDescent="0.25">
      <c r="A698" s="3"/>
      <c r="B698" s="57" t="s">
        <v>293</v>
      </c>
      <c r="C698" s="58"/>
      <c r="D698" s="58"/>
      <c r="E698" s="5"/>
      <c r="F698" s="59">
        <v>155</v>
      </c>
      <c r="G698" s="54"/>
      <c r="H698" s="54"/>
      <c r="I698" s="54"/>
      <c r="J698" s="59">
        <v>596</v>
      </c>
      <c r="K698" s="59">
        <v>83</v>
      </c>
      <c r="L698" s="54"/>
      <c r="M698" s="59">
        <v>679</v>
      </c>
      <c r="N698" s="54"/>
      <c r="O698" s="54"/>
      <c r="P698" s="54"/>
      <c r="Q698" s="59">
        <v>568</v>
      </c>
      <c r="R698" s="59">
        <v>140</v>
      </c>
      <c r="S698" s="54"/>
      <c r="T698" s="59">
        <v>708</v>
      </c>
      <c r="U698" s="54"/>
      <c r="V698" s="54"/>
      <c r="W698" s="54"/>
      <c r="X698" s="59">
        <v>126</v>
      </c>
      <c r="Y698" s="54"/>
      <c r="Z698" s="54"/>
      <c r="AA698" s="54"/>
      <c r="AB698" s="59">
        <v>0</v>
      </c>
      <c r="AC698" s="54"/>
      <c r="AD698" s="59">
        <v>0</v>
      </c>
      <c r="AE698" s="39"/>
      <c r="AF698" s="39"/>
      <c r="AG698" s="39"/>
    </row>
    <row r="699" spans="1:33" ht="20.100000000000001" customHeight="1" x14ac:dyDescent="0.2"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</row>
    <row r="700" spans="1:33" ht="20.100000000000001" customHeight="1" x14ac:dyDescent="0.2">
      <c r="B700" s="6" t="s">
        <v>294</v>
      </c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</row>
    <row r="701" spans="1:33" ht="20.100000000000001" customHeight="1" x14ac:dyDescent="0.2">
      <c r="C701" s="3" t="s">
        <v>154</v>
      </c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</row>
    <row r="702" spans="1:33" ht="20.100000000000001" customHeight="1" x14ac:dyDescent="0.2">
      <c r="D702" s="2" t="s">
        <v>96</v>
      </c>
      <c r="F702" s="39">
        <v>10</v>
      </c>
      <c r="G702" s="39"/>
      <c r="H702" s="39"/>
      <c r="I702" s="39"/>
      <c r="J702" s="39">
        <v>12</v>
      </c>
      <c r="K702" s="39">
        <v>7</v>
      </c>
      <c r="L702" s="39"/>
      <c r="M702" s="39">
        <v>19</v>
      </c>
      <c r="N702" s="39"/>
      <c r="O702" s="39"/>
      <c r="P702" s="39"/>
      <c r="Q702" s="39">
        <v>10</v>
      </c>
      <c r="R702" s="39">
        <v>11</v>
      </c>
      <c r="S702" s="39"/>
      <c r="T702" s="39">
        <v>21</v>
      </c>
      <c r="U702" s="39"/>
      <c r="V702" s="39"/>
      <c r="W702" s="39"/>
      <c r="X702" s="39">
        <v>8</v>
      </c>
      <c r="Y702" s="39"/>
      <c r="Z702" s="39"/>
      <c r="AA702" s="39"/>
      <c r="AB702" s="39">
        <v>0</v>
      </c>
      <c r="AC702" s="39"/>
      <c r="AD702" s="39">
        <v>0</v>
      </c>
      <c r="AE702" s="39"/>
      <c r="AF702" s="39"/>
      <c r="AG702" s="39"/>
    </row>
    <row r="703" spans="1:33" ht="19.5" customHeight="1" x14ac:dyDescent="0.2">
      <c r="D703" s="47" t="s">
        <v>97</v>
      </c>
      <c r="F703" s="48">
        <v>18</v>
      </c>
      <c r="G703" s="49"/>
      <c r="H703" s="49"/>
      <c r="I703" s="49"/>
      <c r="J703" s="48">
        <v>11</v>
      </c>
      <c r="K703" s="48">
        <v>4</v>
      </c>
      <c r="L703" s="49"/>
      <c r="M703" s="48">
        <v>15</v>
      </c>
      <c r="N703" s="49"/>
      <c r="O703" s="49"/>
      <c r="P703" s="49"/>
      <c r="Q703" s="48">
        <v>11</v>
      </c>
      <c r="R703" s="48">
        <v>12</v>
      </c>
      <c r="S703" s="49"/>
      <c r="T703" s="48">
        <v>23</v>
      </c>
      <c r="U703" s="49"/>
      <c r="V703" s="49"/>
      <c r="W703" s="49"/>
      <c r="X703" s="48">
        <v>10</v>
      </c>
      <c r="Y703" s="49"/>
      <c r="Z703" s="49"/>
      <c r="AA703" s="49"/>
      <c r="AB703" s="48">
        <v>0</v>
      </c>
      <c r="AC703" s="49"/>
      <c r="AD703" s="48">
        <v>0</v>
      </c>
      <c r="AE703" s="39"/>
      <c r="AF703" s="39"/>
      <c r="AG703" s="39"/>
    </row>
    <row r="704" spans="1:33" ht="20.100000000000001" customHeight="1" x14ac:dyDescent="0.2">
      <c r="D704" s="2" t="s">
        <v>98</v>
      </c>
      <c r="F704" s="49">
        <v>12</v>
      </c>
      <c r="G704" s="49"/>
      <c r="H704" s="49"/>
      <c r="I704" s="49"/>
      <c r="J704" s="49">
        <v>5</v>
      </c>
      <c r="K704" s="49">
        <v>12</v>
      </c>
      <c r="L704" s="49"/>
      <c r="M704" s="49">
        <v>17</v>
      </c>
      <c r="N704" s="49"/>
      <c r="O704" s="49"/>
      <c r="P704" s="49"/>
      <c r="Q704" s="49">
        <v>12</v>
      </c>
      <c r="R704" s="49">
        <v>11</v>
      </c>
      <c r="S704" s="49"/>
      <c r="T704" s="49">
        <v>23</v>
      </c>
      <c r="U704" s="49"/>
      <c r="V704" s="49"/>
      <c r="W704" s="49"/>
      <c r="X704" s="49">
        <v>6</v>
      </c>
      <c r="Y704" s="49"/>
      <c r="Z704" s="49"/>
      <c r="AA704" s="49"/>
      <c r="AB704" s="49">
        <v>0</v>
      </c>
      <c r="AC704" s="49"/>
      <c r="AD704" s="49">
        <v>0</v>
      </c>
      <c r="AE704" s="39"/>
      <c r="AF704" s="39"/>
      <c r="AG704" s="39"/>
    </row>
    <row r="705" spans="1:33" ht="20.100000000000001" customHeight="1" x14ac:dyDescent="0.2"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</row>
    <row r="706" spans="1:33" s="1" customFormat="1" ht="20.100000000000001" customHeight="1" x14ac:dyDescent="0.25">
      <c r="A706" s="3"/>
      <c r="B706" s="6"/>
      <c r="C706" s="51" t="s">
        <v>159</v>
      </c>
      <c r="D706" s="52"/>
      <c r="E706" s="5"/>
      <c r="F706" s="53">
        <v>40</v>
      </c>
      <c r="G706" s="54"/>
      <c r="H706" s="54"/>
      <c r="I706" s="54"/>
      <c r="J706" s="53">
        <v>28</v>
      </c>
      <c r="K706" s="53">
        <v>23</v>
      </c>
      <c r="L706" s="54"/>
      <c r="M706" s="53">
        <v>51</v>
      </c>
      <c r="N706" s="54"/>
      <c r="O706" s="54"/>
      <c r="P706" s="54"/>
      <c r="Q706" s="53">
        <v>33</v>
      </c>
      <c r="R706" s="53">
        <v>34</v>
      </c>
      <c r="S706" s="54"/>
      <c r="T706" s="53">
        <v>67</v>
      </c>
      <c r="U706" s="54"/>
      <c r="V706" s="54"/>
      <c r="W706" s="54"/>
      <c r="X706" s="53">
        <v>24</v>
      </c>
      <c r="Y706" s="54"/>
      <c r="Z706" s="54"/>
      <c r="AA706" s="54"/>
      <c r="AB706" s="53">
        <v>0</v>
      </c>
      <c r="AC706" s="54"/>
      <c r="AD706" s="53">
        <v>0</v>
      </c>
      <c r="AE706" s="39"/>
      <c r="AF706" s="39"/>
      <c r="AG706" s="39"/>
    </row>
    <row r="707" spans="1:33" s="1" customFormat="1" ht="20.100000000000001" customHeight="1" x14ac:dyDescent="0.2">
      <c r="A707" s="3"/>
      <c r="B707" s="6"/>
      <c r="C707" s="3"/>
      <c r="D707" s="3"/>
      <c r="E707" s="5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39"/>
      <c r="AF707" s="39"/>
      <c r="AG707" s="39"/>
    </row>
    <row r="708" spans="1:33" s="1" customFormat="1" ht="20.100000000000001" customHeight="1" x14ac:dyDescent="0.25">
      <c r="A708" s="3"/>
      <c r="B708" s="57" t="s">
        <v>295</v>
      </c>
      <c r="C708" s="58"/>
      <c r="D708" s="58"/>
      <c r="E708" s="5"/>
      <c r="F708" s="59">
        <v>40</v>
      </c>
      <c r="G708" s="54"/>
      <c r="H708" s="54"/>
      <c r="I708" s="54"/>
      <c r="J708" s="59">
        <v>28</v>
      </c>
      <c r="K708" s="59">
        <v>23</v>
      </c>
      <c r="L708" s="54"/>
      <c r="M708" s="59">
        <v>51</v>
      </c>
      <c r="N708" s="54"/>
      <c r="O708" s="54"/>
      <c r="P708" s="54"/>
      <c r="Q708" s="59">
        <v>33</v>
      </c>
      <c r="R708" s="59">
        <v>34</v>
      </c>
      <c r="S708" s="54"/>
      <c r="T708" s="59">
        <v>67</v>
      </c>
      <c r="U708" s="54"/>
      <c r="V708" s="54"/>
      <c r="W708" s="54"/>
      <c r="X708" s="59">
        <v>24</v>
      </c>
      <c r="Y708" s="54"/>
      <c r="Z708" s="54"/>
      <c r="AA708" s="54"/>
      <c r="AB708" s="59">
        <v>0</v>
      </c>
      <c r="AC708" s="54"/>
      <c r="AD708" s="59">
        <v>0</v>
      </c>
      <c r="AE708" s="39"/>
      <c r="AF708" s="39"/>
      <c r="AG708" s="39"/>
    </row>
    <row r="709" spans="1:33" ht="20.100000000000001" customHeight="1" x14ac:dyDescent="0.2"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</row>
    <row r="710" spans="1:33" ht="20.100000000000001" customHeight="1" x14ac:dyDescent="0.2">
      <c r="B710" s="6" t="s">
        <v>296</v>
      </c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</row>
    <row r="711" spans="1:33" ht="20.100000000000001" customHeight="1" x14ac:dyDescent="0.2">
      <c r="B711" s="5"/>
      <c r="C711" s="3" t="s">
        <v>154</v>
      </c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</row>
    <row r="712" spans="1:33" ht="20.100000000000001" customHeight="1" x14ac:dyDescent="0.2">
      <c r="B712" s="5"/>
      <c r="D712" s="2" t="s">
        <v>96</v>
      </c>
      <c r="F712" s="39">
        <v>29</v>
      </c>
      <c r="G712" s="39"/>
      <c r="H712" s="39"/>
      <c r="I712" s="39"/>
      <c r="J712" s="39">
        <v>26</v>
      </c>
      <c r="K712" s="39">
        <v>3</v>
      </c>
      <c r="L712" s="39"/>
      <c r="M712" s="39">
        <v>29</v>
      </c>
      <c r="N712" s="39"/>
      <c r="O712" s="39"/>
      <c r="P712" s="39"/>
      <c r="Q712" s="39">
        <v>27</v>
      </c>
      <c r="R712" s="39">
        <v>17</v>
      </c>
      <c r="S712" s="39"/>
      <c r="T712" s="39">
        <v>44</v>
      </c>
      <c r="U712" s="39"/>
      <c r="V712" s="39"/>
      <c r="W712" s="39"/>
      <c r="X712" s="39">
        <v>14</v>
      </c>
      <c r="Y712" s="39"/>
      <c r="Z712" s="39"/>
      <c r="AA712" s="39"/>
      <c r="AB712" s="39">
        <v>0</v>
      </c>
      <c r="AC712" s="39"/>
      <c r="AD712" s="39">
        <v>0</v>
      </c>
      <c r="AE712" s="39"/>
      <c r="AF712" s="39"/>
      <c r="AG712" s="39"/>
    </row>
    <row r="713" spans="1:33" ht="19.5" customHeight="1" x14ac:dyDescent="0.2">
      <c r="D713" s="47" t="s">
        <v>97</v>
      </c>
      <c r="F713" s="48">
        <v>51</v>
      </c>
      <c r="G713" s="49"/>
      <c r="H713" s="49"/>
      <c r="I713" s="49"/>
      <c r="J713" s="48">
        <v>25</v>
      </c>
      <c r="K713" s="48">
        <v>8</v>
      </c>
      <c r="L713" s="49"/>
      <c r="M713" s="48">
        <v>33</v>
      </c>
      <c r="N713" s="49"/>
      <c r="O713" s="49"/>
      <c r="P713" s="49"/>
      <c r="Q713" s="48">
        <v>33</v>
      </c>
      <c r="R713" s="48">
        <v>31</v>
      </c>
      <c r="S713" s="49"/>
      <c r="T713" s="48">
        <v>64</v>
      </c>
      <c r="U713" s="49"/>
      <c r="V713" s="49"/>
      <c r="W713" s="49"/>
      <c r="X713" s="48">
        <v>20</v>
      </c>
      <c r="Y713" s="49"/>
      <c r="Z713" s="49"/>
      <c r="AA713" s="49"/>
      <c r="AB713" s="48">
        <v>0</v>
      </c>
      <c r="AC713" s="49"/>
      <c r="AD713" s="48">
        <v>0</v>
      </c>
      <c r="AE713" s="39"/>
      <c r="AF713" s="39"/>
      <c r="AG713" s="39"/>
    </row>
    <row r="714" spans="1:33" ht="20.100000000000001" customHeight="1" x14ac:dyDescent="0.2">
      <c r="D714" s="2" t="s">
        <v>113</v>
      </c>
      <c r="F714" s="39">
        <v>30</v>
      </c>
      <c r="G714" s="39"/>
      <c r="H714" s="39"/>
      <c r="I714" s="39"/>
      <c r="J714" s="39">
        <v>21</v>
      </c>
      <c r="K714" s="39">
        <v>0</v>
      </c>
      <c r="L714" s="39"/>
      <c r="M714" s="39">
        <v>21</v>
      </c>
      <c r="N714" s="39"/>
      <c r="O714" s="39"/>
      <c r="P714" s="39"/>
      <c r="Q714" s="39">
        <v>18</v>
      </c>
      <c r="R714" s="39">
        <v>18</v>
      </c>
      <c r="S714" s="39"/>
      <c r="T714" s="39">
        <v>36</v>
      </c>
      <c r="U714" s="39"/>
      <c r="V714" s="39"/>
      <c r="W714" s="39"/>
      <c r="X714" s="39">
        <v>15</v>
      </c>
      <c r="Y714" s="39"/>
      <c r="Z714" s="39"/>
      <c r="AA714" s="39"/>
      <c r="AB714" s="39">
        <v>0</v>
      </c>
      <c r="AC714" s="39"/>
      <c r="AD714" s="39">
        <v>0</v>
      </c>
      <c r="AE714" s="39"/>
      <c r="AF714" s="39"/>
      <c r="AG714" s="39"/>
    </row>
    <row r="715" spans="1:33" ht="19.5" customHeight="1" x14ac:dyDescent="0.2">
      <c r="D715" s="47" t="s">
        <v>136</v>
      </c>
      <c r="F715" s="48">
        <v>43</v>
      </c>
      <c r="G715" s="49"/>
      <c r="H715" s="49"/>
      <c r="I715" s="49"/>
      <c r="J715" s="48">
        <v>26</v>
      </c>
      <c r="K715" s="48">
        <v>3</v>
      </c>
      <c r="L715" s="49"/>
      <c r="M715" s="48">
        <v>29</v>
      </c>
      <c r="N715" s="49"/>
      <c r="O715" s="49"/>
      <c r="P715" s="49"/>
      <c r="Q715" s="48">
        <v>27</v>
      </c>
      <c r="R715" s="48">
        <v>20</v>
      </c>
      <c r="S715" s="49"/>
      <c r="T715" s="48">
        <v>47</v>
      </c>
      <c r="U715" s="49"/>
      <c r="V715" s="49"/>
      <c r="W715" s="49"/>
      <c r="X715" s="48">
        <v>25</v>
      </c>
      <c r="Y715" s="49"/>
      <c r="Z715" s="49"/>
      <c r="AA715" s="49"/>
      <c r="AB715" s="48">
        <v>0</v>
      </c>
      <c r="AC715" s="49"/>
      <c r="AD715" s="48">
        <v>0</v>
      </c>
      <c r="AE715" s="39"/>
      <c r="AF715" s="39"/>
      <c r="AG715" s="39"/>
    </row>
    <row r="716" spans="1:33" ht="20.100000000000001" customHeight="1" x14ac:dyDescent="0.2"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</row>
    <row r="717" spans="1:33" s="1" customFormat="1" ht="20.100000000000001" customHeight="1" x14ac:dyDescent="0.25">
      <c r="A717" s="3"/>
      <c r="B717" s="6"/>
      <c r="C717" s="51" t="s">
        <v>159</v>
      </c>
      <c r="D717" s="52"/>
      <c r="E717" s="5"/>
      <c r="F717" s="53">
        <v>153</v>
      </c>
      <c r="G717" s="54"/>
      <c r="H717" s="54"/>
      <c r="I717" s="54"/>
      <c r="J717" s="53">
        <v>98</v>
      </c>
      <c r="K717" s="53">
        <v>14</v>
      </c>
      <c r="L717" s="54"/>
      <c r="M717" s="53">
        <v>112</v>
      </c>
      <c r="N717" s="54"/>
      <c r="O717" s="54"/>
      <c r="P717" s="54"/>
      <c r="Q717" s="53">
        <v>105</v>
      </c>
      <c r="R717" s="53">
        <v>86</v>
      </c>
      <c r="S717" s="54"/>
      <c r="T717" s="53">
        <v>191</v>
      </c>
      <c r="U717" s="54"/>
      <c r="V717" s="54"/>
      <c r="W717" s="54"/>
      <c r="X717" s="53">
        <v>74</v>
      </c>
      <c r="Y717" s="54"/>
      <c r="Z717" s="54"/>
      <c r="AA717" s="54"/>
      <c r="AB717" s="53">
        <v>0</v>
      </c>
      <c r="AC717" s="54"/>
      <c r="AD717" s="53">
        <v>0</v>
      </c>
      <c r="AE717" s="39"/>
      <c r="AF717" s="39"/>
      <c r="AG717" s="39"/>
    </row>
    <row r="718" spans="1:33" s="1" customFormat="1" ht="20.100000000000001" customHeight="1" x14ac:dyDescent="0.2">
      <c r="A718" s="3"/>
      <c r="B718" s="6"/>
      <c r="C718" s="3"/>
      <c r="D718" s="3"/>
      <c r="E718" s="5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39"/>
      <c r="AF718" s="39"/>
      <c r="AG718" s="39"/>
    </row>
    <row r="719" spans="1:33" s="1" customFormat="1" ht="20.100000000000001" customHeight="1" x14ac:dyDescent="0.25">
      <c r="A719" s="3"/>
      <c r="B719" s="57" t="s">
        <v>297</v>
      </c>
      <c r="C719" s="58"/>
      <c r="D719" s="58"/>
      <c r="E719" s="5"/>
      <c r="F719" s="59">
        <v>153</v>
      </c>
      <c r="G719" s="54"/>
      <c r="H719" s="54"/>
      <c r="I719" s="54"/>
      <c r="J719" s="59">
        <v>98</v>
      </c>
      <c r="K719" s="59">
        <v>14</v>
      </c>
      <c r="L719" s="54"/>
      <c r="M719" s="59">
        <v>112</v>
      </c>
      <c r="N719" s="54"/>
      <c r="O719" s="54"/>
      <c r="P719" s="54"/>
      <c r="Q719" s="59">
        <v>105</v>
      </c>
      <c r="R719" s="59">
        <v>86</v>
      </c>
      <c r="S719" s="54"/>
      <c r="T719" s="59">
        <v>191</v>
      </c>
      <c r="U719" s="54"/>
      <c r="V719" s="54"/>
      <c r="W719" s="54"/>
      <c r="X719" s="59">
        <v>74</v>
      </c>
      <c r="Y719" s="54"/>
      <c r="Z719" s="54"/>
      <c r="AA719" s="54"/>
      <c r="AB719" s="59">
        <v>0</v>
      </c>
      <c r="AC719" s="54"/>
      <c r="AD719" s="59">
        <v>0</v>
      </c>
      <c r="AE719" s="39"/>
      <c r="AF719" s="39"/>
      <c r="AG719" s="39"/>
    </row>
    <row r="720" spans="1:33" s="1" customFormat="1" ht="20.100000000000001" customHeight="1" x14ac:dyDescent="0.2">
      <c r="A720" s="3"/>
      <c r="B720" s="63"/>
      <c r="C720" s="63"/>
      <c r="D720" s="63"/>
      <c r="E720" s="5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39"/>
      <c r="AF720" s="39"/>
      <c r="AG720" s="39"/>
    </row>
    <row r="721" spans="1:33" s="1" customFormat="1" ht="20.100000000000001" customHeight="1" x14ac:dyDescent="0.2">
      <c r="A721" s="3"/>
      <c r="B721" s="6" t="s">
        <v>298</v>
      </c>
      <c r="C721" s="63"/>
      <c r="D721" s="63"/>
      <c r="E721" s="5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39"/>
      <c r="AF721" s="39"/>
      <c r="AG721" s="39"/>
    </row>
    <row r="722" spans="1:33" s="1" customFormat="1" ht="20.100000000000001" customHeight="1" x14ac:dyDescent="0.2">
      <c r="A722" s="3"/>
      <c r="B722" s="63"/>
      <c r="C722" s="3" t="s">
        <v>154</v>
      </c>
      <c r="D722" s="2"/>
      <c r="E722" s="5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39"/>
      <c r="AF722" s="39"/>
      <c r="AG722" s="39"/>
    </row>
    <row r="723" spans="1:33" s="1" customFormat="1" ht="20.100000000000001" customHeight="1" x14ac:dyDescent="0.2">
      <c r="A723" s="3"/>
      <c r="B723" s="63"/>
      <c r="C723" s="3"/>
      <c r="D723" s="2" t="s">
        <v>299</v>
      </c>
      <c r="E723" s="5"/>
      <c r="F723" s="39">
        <v>31</v>
      </c>
      <c r="G723" s="39"/>
      <c r="H723" s="39"/>
      <c r="I723" s="39"/>
      <c r="J723" s="39">
        <v>13</v>
      </c>
      <c r="K723" s="39">
        <v>2</v>
      </c>
      <c r="L723" s="39"/>
      <c r="M723" s="39">
        <v>15</v>
      </c>
      <c r="N723" s="39"/>
      <c r="O723" s="39"/>
      <c r="P723" s="39"/>
      <c r="Q723" s="39">
        <v>16</v>
      </c>
      <c r="R723" s="39">
        <v>18</v>
      </c>
      <c r="S723" s="39"/>
      <c r="T723" s="39">
        <v>34</v>
      </c>
      <c r="U723" s="39"/>
      <c r="V723" s="39"/>
      <c r="W723" s="39"/>
      <c r="X723" s="39">
        <v>12</v>
      </c>
      <c r="Y723" s="39"/>
      <c r="Z723" s="39"/>
      <c r="AA723" s="39"/>
      <c r="AB723" s="39">
        <v>0</v>
      </c>
      <c r="AC723" s="39"/>
      <c r="AD723" s="39">
        <v>0</v>
      </c>
      <c r="AE723" s="39"/>
      <c r="AF723" s="39"/>
      <c r="AG723" s="39"/>
    </row>
    <row r="724" spans="1:33" ht="19.5" customHeight="1" x14ac:dyDescent="0.2">
      <c r="D724" s="47" t="s">
        <v>300</v>
      </c>
      <c r="F724" s="48">
        <v>18</v>
      </c>
      <c r="G724" s="49"/>
      <c r="H724" s="49"/>
      <c r="I724" s="49"/>
      <c r="J724" s="48">
        <v>2</v>
      </c>
      <c r="K724" s="48">
        <v>2</v>
      </c>
      <c r="L724" s="49"/>
      <c r="M724" s="48">
        <v>4</v>
      </c>
      <c r="N724" s="49"/>
      <c r="O724" s="49"/>
      <c r="P724" s="49"/>
      <c r="Q724" s="48">
        <v>6</v>
      </c>
      <c r="R724" s="48">
        <v>8</v>
      </c>
      <c r="S724" s="49"/>
      <c r="T724" s="48">
        <v>14</v>
      </c>
      <c r="U724" s="49"/>
      <c r="V724" s="49"/>
      <c r="W724" s="49"/>
      <c r="X724" s="48">
        <v>8</v>
      </c>
      <c r="Y724" s="49"/>
      <c r="Z724" s="49"/>
      <c r="AA724" s="49"/>
      <c r="AB724" s="48">
        <v>0</v>
      </c>
      <c r="AC724" s="49"/>
      <c r="AD724" s="48">
        <v>0</v>
      </c>
      <c r="AE724" s="39"/>
      <c r="AF724" s="39"/>
      <c r="AG724" s="39"/>
    </row>
    <row r="725" spans="1:33" s="1" customFormat="1" ht="19.5" customHeight="1" x14ac:dyDescent="0.2">
      <c r="A725" s="3"/>
      <c r="B725" s="63"/>
      <c r="C725" s="3"/>
      <c r="D725" s="2" t="s">
        <v>301</v>
      </c>
      <c r="E725" s="5"/>
      <c r="F725" s="39">
        <v>25</v>
      </c>
      <c r="G725" s="39"/>
      <c r="H725" s="39"/>
      <c r="I725" s="39"/>
      <c r="J725" s="39">
        <v>7</v>
      </c>
      <c r="K725" s="39">
        <v>4</v>
      </c>
      <c r="L725" s="39"/>
      <c r="M725" s="39">
        <v>11</v>
      </c>
      <c r="N725" s="39"/>
      <c r="O725" s="39"/>
      <c r="P725" s="39"/>
      <c r="Q725" s="39">
        <v>12</v>
      </c>
      <c r="R725" s="39">
        <v>12</v>
      </c>
      <c r="S725" s="39"/>
      <c r="T725" s="39">
        <v>24</v>
      </c>
      <c r="U725" s="39"/>
      <c r="V725" s="39"/>
      <c r="W725" s="39"/>
      <c r="X725" s="39">
        <v>12</v>
      </c>
      <c r="Y725" s="39"/>
      <c r="Z725" s="39"/>
      <c r="AA725" s="39"/>
      <c r="AB725" s="39">
        <v>0</v>
      </c>
      <c r="AC725" s="39"/>
      <c r="AD725" s="39">
        <v>0</v>
      </c>
      <c r="AE725" s="39"/>
      <c r="AF725" s="39"/>
      <c r="AG725" s="39"/>
    </row>
    <row r="726" spans="1:33" s="1" customFormat="1" ht="19.5" customHeight="1" x14ac:dyDescent="0.2">
      <c r="A726" s="3"/>
      <c r="B726" s="63"/>
      <c r="C726" s="3"/>
      <c r="D726" s="47" t="s">
        <v>302</v>
      </c>
      <c r="E726" s="5"/>
      <c r="F726" s="48">
        <v>1</v>
      </c>
      <c r="G726" s="49"/>
      <c r="H726" s="49"/>
      <c r="I726" s="49"/>
      <c r="J726" s="48">
        <v>0</v>
      </c>
      <c r="K726" s="48">
        <v>0</v>
      </c>
      <c r="L726" s="49"/>
      <c r="M726" s="48">
        <v>0</v>
      </c>
      <c r="N726" s="49"/>
      <c r="O726" s="49"/>
      <c r="P726" s="49"/>
      <c r="Q726" s="48">
        <v>0</v>
      </c>
      <c r="R726" s="48">
        <v>0</v>
      </c>
      <c r="S726" s="49"/>
      <c r="T726" s="48">
        <v>0</v>
      </c>
      <c r="U726" s="49"/>
      <c r="V726" s="49"/>
      <c r="W726" s="49"/>
      <c r="X726" s="48">
        <v>1</v>
      </c>
      <c r="Y726" s="49"/>
      <c r="Z726" s="49"/>
      <c r="AA726" s="49"/>
      <c r="AB726" s="48">
        <v>0</v>
      </c>
      <c r="AC726" s="49"/>
      <c r="AD726" s="48">
        <v>0</v>
      </c>
      <c r="AE726" s="39"/>
      <c r="AF726" s="39"/>
      <c r="AG726" s="39"/>
    </row>
    <row r="727" spans="1:33" s="1" customFormat="1" ht="19.5" customHeight="1" x14ac:dyDescent="0.2">
      <c r="A727" s="3"/>
      <c r="B727" s="63"/>
      <c r="C727" s="3"/>
      <c r="D727" s="2" t="s">
        <v>303</v>
      </c>
      <c r="E727" s="5"/>
      <c r="F727" s="39">
        <v>3</v>
      </c>
      <c r="G727" s="39"/>
      <c r="H727" s="39"/>
      <c r="I727" s="39"/>
      <c r="J727" s="39">
        <v>1</v>
      </c>
      <c r="K727" s="39">
        <v>0</v>
      </c>
      <c r="L727" s="39"/>
      <c r="M727" s="39">
        <v>1</v>
      </c>
      <c r="N727" s="39"/>
      <c r="O727" s="39"/>
      <c r="P727" s="39"/>
      <c r="Q727" s="39">
        <v>2</v>
      </c>
      <c r="R727" s="39">
        <v>1</v>
      </c>
      <c r="S727" s="39"/>
      <c r="T727" s="39">
        <v>3</v>
      </c>
      <c r="U727" s="39"/>
      <c r="V727" s="39"/>
      <c r="W727" s="39"/>
      <c r="X727" s="39">
        <v>1</v>
      </c>
      <c r="Y727" s="39"/>
      <c r="Z727" s="39"/>
      <c r="AA727" s="39"/>
      <c r="AB727" s="39">
        <v>0</v>
      </c>
      <c r="AC727" s="39"/>
      <c r="AD727" s="39">
        <v>0</v>
      </c>
      <c r="AE727" s="39"/>
      <c r="AF727" s="39"/>
      <c r="AG727" s="39"/>
    </row>
    <row r="728" spans="1:33" s="1" customFormat="1" ht="19.5" customHeight="1" x14ac:dyDescent="0.2">
      <c r="A728" s="3"/>
      <c r="B728" s="63"/>
      <c r="C728" s="3"/>
      <c r="D728" s="47" t="s">
        <v>304</v>
      </c>
      <c r="E728" s="5"/>
      <c r="F728" s="48">
        <v>0</v>
      </c>
      <c r="G728" s="49"/>
      <c r="H728" s="49"/>
      <c r="I728" s="49"/>
      <c r="J728" s="48">
        <v>1</v>
      </c>
      <c r="K728" s="48">
        <v>0</v>
      </c>
      <c r="L728" s="49"/>
      <c r="M728" s="48">
        <v>1</v>
      </c>
      <c r="N728" s="49"/>
      <c r="O728" s="49"/>
      <c r="P728" s="49"/>
      <c r="Q728" s="48">
        <v>1</v>
      </c>
      <c r="R728" s="48">
        <v>0</v>
      </c>
      <c r="S728" s="49"/>
      <c r="T728" s="48">
        <v>1</v>
      </c>
      <c r="U728" s="49"/>
      <c r="V728" s="49"/>
      <c r="W728" s="49"/>
      <c r="X728" s="48">
        <v>0</v>
      </c>
      <c r="Y728" s="49"/>
      <c r="Z728" s="49"/>
      <c r="AA728" s="49"/>
      <c r="AB728" s="48">
        <v>0</v>
      </c>
      <c r="AC728" s="49"/>
      <c r="AD728" s="48">
        <v>0</v>
      </c>
      <c r="AE728" s="39"/>
      <c r="AF728" s="39"/>
      <c r="AG728" s="39"/>
    </row>
    <row r="729" spans="1:33" s="1" customFormat="1" ht="20.100000000000001" customHeight="1" x14ac:dyDescent="0.2">
      <c r="A729" s="3"/>
      <c r="B729" s="63"/>
      <c r="C729" s="3"/>
      <c r="D729" s="2"/>
      <c r="E729" s="5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39"/>
      <c r="AF729" s="39"/>
      <c r="AG729" s="39"/>
    </row>
    <row r="730" spans="1:33" s="1" customFormat="1" ht="20.100000000000001" customHeight="1" x14ac:dyDescent="0.25">
      <c r="A730" s="3"/>
      <c r="B730" s="6"/>
      <c r="C730" s="51" t="s">
        <v>159</v>
      </c>
      <c r="D730" s="52"/>
      <c r="E730" s="5"/>
      <c r="F730" s="53">
        <v>78</v>
      </c>
      <c r="G730" s="54"/>
      <c r="H730" s="54"/>
      <c r="I730" s="54"/>
      <c r="J730" s="53">
        <v>24</v>
      </c>
      <c r="K730" s="53">
        <v>8</v>
      </c>
      <c r="L730" s="54"/>
      <c r="M730" s="53">
        <v>32</v>
      </c>
      <c r="N730" s="54"/>
      <c r="O730" s="54"/>
      <c r="P730" s="54"/>
      <c r="Q730" s="53">
        <v>37</v>
      </c>
      <c r="R730" s="53">
        <v>39</v>
      </c>
      <c r="S730" s="54"/>
      <c r="T730" s="53">
        <v>76</v>
      </c>
      <c r="U730" s="54"/>
      <c r="V730" s="54"/>
      <c r="W730" s="54"/>
      <c r="X730" s="53">
        <v>34</v>
      </c>
      <c r="Y730" s="54"/>
      <c r="Z730" s="54"/>
      <c r="AA730" s="54"/>
      <c r="AB730" s="53">
        <v>0</v>
      </c>
      <c r="AC730" s="54"/>
      <c r="AD730" s="53">
        <v>0</v>
      </c>
      <c r="AE730" s="39"/>
      <c r="AF730" s="39"/>
      <c r="AG730" s="39"/>
    </row>
    <row r="731" spans="1:33" s="1" customFormat="1" ht="20.100000000000001" customHeight="1" x14ac:dyDescent="0.2">
      <c r="A731" s="3"/>
      <c r="B731" s="63"/>
      <c r="C731" s="63"/>
      <c r="D731" s="63"/>
      <c r="E731" s="5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39"/>
      <c r="AF731" s="39"/>
      <c r="AG731" s="39"/>
    </row>
    <row r="732" spans="1:33" s="1" customFormat="1" ht="20.100000000000001" customHeight="1" x14ac:dyDescent="0.25">
      <c r="A732" s="3"/>
      <c r="B732" s="57" t="s">
        <v>305</v>
      </c>
      <c r="C732" s="58"/>
      <c r="D732" s="58"/>
      <c r="E732" s="5"/>
      <c r="F732" s="59">
        <v>78</v>
      </c>
      <c r="G732" s="54"/>
      <c r="H732" s="54"/>
      <c r="I732" s="54"/>
      <c r="J732" s="59">
        <v>24</v>
      </c>
      <c r="K732" s="59">
        <v>8</v>
      </c>
      <c r="L732" s="54"/>
      <c r="M732" s="59">
        <v>32</v>
      </c>
      <c r="N732" s="54"/>
      <c r="O732" s="54"/>
      <c r="P732" s="54"/>
      <c r="Q732" s="59">
        <v>37</v>
      </c>
      <c r="R732" s="59">
        <v>39</v>
      </c>
      <c r="S732" s="54"/>
      <c r="T732" s="59">
        <v>76</v>
      </c>
      <c r="U732" s="54"/>
      <c r="V732" s="54"/>
      <c r="W732" s="54"/>
      <c r="X732" s="59">
        <v>34</v>
      </c>
      <c r="Y732" s="54"/>
      <c r="Z732" s="54"/>
      <c r="AA732" s="54"/>
      <c r="AB732" s="59">
        <v>0</v>
      </c>
      <c r="AC732" s="54"/>
      <c r="AD732" s="59">
        <v>0</v>
      </c>
      <c r="AE732" s="39"/>
      <c r="AF732" s="39"/>
      <c r="AG732" s="39"/>
    </row>
    <row r="733" spans="1:33" s="1" customFormat="1" ht="20.100000000000001" customHeight="1" x14ac:dyDescent="0.2">
      <c r="A733" s="3"/>
      <c r="B733" s="63"/>
      <c r="C733" s="63"/>
      <c r="D733" s="63"/>
      <c r="E733" s="5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39"/>
      <c r="AF733" s="39"/>
      <c r="AG733" s="39"/>
    </row>
    <row r="734" spans="1:33" s="1" customFormat="1" ht="20.100000000000001" customHeight="1" x14ac:dyDescent="0.2">
      <c r="A734" s="3"/>
      <c r="B734" s="6" t="s">
        <v>306</v>
      </c>
      <c r="C734" s="63"/>
      <c r="D734" s="63"/>
      <c r="E734" s="5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39"/>
      <c r="AF734" s="39"/>
      <c r="AG734" s="39"/>
    </row>
    <row r="735" spans="1:33" s="1" customFormat="1" ht="20.100000000000001" customHeight="1" x14ac:dyDescent="0.2">
      <c r="A735" s="3"/>
      <c r="B735" s="63"/>
      <c r="C735" s="3" t="s">
        <v>154</v>
      </c>
      <c r="D735" s="2"/>
      <c r="E735" s="5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39"/>
      <c r="AF735" s="39"/>
      <c r="AG735" s="39"/>
    </row>
    <row r="736" spans="1:33" s="1" customFormat="1" ht="20.100000000000001" customHeight="1" x14ac:dyDescent="0.2">
      <c r="A736" s="3"/>
      <c r="B736" s="63"/>
      <c r="C736" s="3"/>
      <c r="D736" s="2" t="s">
        <v>96</v>
      </c>
      <c r="E736" s="5"/>
      <c r="F736" s="39">
        <v>91</v>
      </c>
      <c r="G736" s="39"/>
      <c r="H736" s="39"/>
      <c r="I736" s="39"/>
      <c r="J736" s="39">
        <v>23</v>
      </c>
      <c r="K736" s="39">
        <v>6</v>
      </c>
      <c r="L736" s="39"/>
      <c r="M736" s="39">
        <v>29</v>
      </c>
      <c r="N736" s="39"/>
      <c r="O736" s="39"/>
      <c r="P736" s="39"/>
      <c r="Q736" s="39">
        <v>41</v>
      </c>
      <c r="R736" s="39">
        <v>22</v>
      </c>
      <c r="S736" s="39"/>
      <c r="T736" s="39">
        <v>63</v>
      </c>
      <c r="U736" s="39"/>
      <c r="V736" s="39"/>
      <c r="W736" s="39"/>
      <c r="X736" s="39">
        <v>57</v>
      </c>
      <c r="Y736" s="39"/>
      <c r="Z736" s="39"/>
      <c r="AA736" s="39"/>
      <c r="AB736" s="39">
        <v>0</v>
      </c>
      <c r="AC736" s="39"/>
      <c r="AD736" s="39">
        <v>0</v>
      </c>
      <c r="AE736" s="39"/>
      <c r="AF736" s="39"/>
      <c r="AG736" s="39"/>
    </row>
    <row r="737" spans="1:33" ht="19.5" customHeight="1" x14ac:dyDescent="0.2">
      <c r="D737" s="47" t="s">
        <v>97</v>
      </c>
      <c r="F737" s="48">
        <v>33</v>
      </c>
      <c r="G737" s="49"/>
      <c r="H737" s="49"/>
      <c r="I737" s="49"/>
      <c r="J737" s="48">
        <v>17</v>
      </c>
      <c r="K737" s="48">
        <v>4</v>
      </c>
      <c r="L737" s="49"/>
      <c r="M737" s="48">
        <v>21</v>
      </c>
      <c r="N737" s="49"/>
      <c r="O737" s="49"/>
      <c r="P737" s="49"/>
      <c r="Q737" s="48">
        <v>15</v>
      </c>
      <c r="R737" s="48">
        <v>19</v>
      </c>
      <c r="S737" s="49"/>
      <c r="T737" s="48">
        <v>34</v>
      </c>
      <c r="U737" s="49"/>
      <c r="V737" s="49"/>
      <c r="W737" s="49"/>
      <c r="X737" s="48">
        <v>20</v>
      </c>
      <c r="Y737" s="49"/>
      <c r="Z737" s="49"/>
      <c r="AA737" s="49"/>
      <c r="AB737" s="48">
        <v>0</v>
      </c>
      <c r="AC737" s="49"/>
      <c r="AD737" s="48">
        <v>0</v>
      </c>
      <c r="AE737" s="39"/>
      <c r="AF737" s="39"/>
      <c r="AG737" s="39"/>
    </row>
    <row r="738" spans="1:33" s="1" customFormat="1" ht="20.100000000000001" customHeight="1" x14ac:dyDescent="0.2">
      <c r="A738" s="3"/>
      <c r="B738" s="63"/>
      <c r="C738" s="3"/>
      <c r="D738" s="2"/>
      <c r="E738" s="5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39"/>
      <c r="AF738" s="39"/>
      <c r="AG738" s="39"/>
    </row>
    <row r="739" spans="1:33" s="1" customFormat="1" ht="20.100000000000001" customHeight="1" x14ac:dyDescent="0.25">
      <c r="A739" s="3"/>
      <c r="B739" s="6"/>
      <c r="C739" s="51" t="s">
        <v>159</v>
      </c>
      <c r="D739" s="52"/>
      <c r="E739" s="5"/>
      <c r="F739" s="53">
        <v>124</v>
      </c>
      <c r="G739" s="54"/>
      <c r="H739" s="54"/>
      <c r="I739" s="54"/>
      <c r="J739" s="53">
        <v>40</v>
      </c>
      <c r="K739" s="53">
        <v>10</v>
      </c>
      <c r="L739" s="54"/>
      <c r="M739" s="53">
        <v>50</v>
      </c>
      <c r="N739" s="54"/>
      <c r="O739" s="54"/>
      <c r="P739" s="54"/>
      <c r="Q739" s="53">
        <v>56</v>
      </c>
      <c r="R739" s="53">
        <v>41</v>
      </c>
      <c r="S739" s="54"/>
      <c r="T739" s="53">
        <v>97</v>
      </c>
      <c r="U739" s="54"/>
      <c r="V739" s="54"/>
      <c r="W739" s="54"/>
      <c r="X739" s="53">
        <v>77</v>
      </c>
      <c r="Y739" s="54"/>
      <c r="Z739" s="54"/>
      <c r="AA739" s="54"/>
      <c r="AB739" s="53">
        <v>0</v>
      </c>
      <c r="AC739" s="54"/>
      <c r="AD739" s="53">
        <v>0</v>
      </c>
      <c r="AE739" s="39"/>
      <c r="AF739" s="39"/>
      <c r="AG739" s="39"/>
    </row>
    <row r="740" spans="1:33" s="1" customFormat="1" ht="20.100000000000001" customHeight="1" x14ac:dyDescent="0.2">
      <c r="A740" s="3"/>
      <c r="B740" s="63"/>
      <c r="C740" s="63"/>
      <c r="D740" s="63"/>
      <c r="E740" s="5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39"/>
      <c r="AF740" s="39"/>
      <c r="AG740" s="39"/>
    </row>
    <row r="741" spans="1:33" s="1" customFormat="1" ht="20.100000000000001" customHeight="1" x14ac:dyDescent="0.25">
      <c r="A741" s="3"/>
      <c r="B741" s="57" t="s">
        <v>307</v>
      </c>
      <c r="C741" s="58"/>
      <c r="D741" s="58"/>
      <c r="E741" s="5"/>
      <c r="F741" s="59">
        <v>124</v>
      </c>
      <c r="G741" s="54"/>
      <c r="H741" s="54"/>
      <c r="I741" s="54"/>
      <c r="J741" s="59">
        <v>40</v>
      </c>
      <c r="K741" s="59">
        <v>10</v>
      </c>
      <c r="L741" s="54"/>
      <c r="M741" s="59">
        <v>50</v>
      </c>
      <c r="N741" s="54"/>
      <c r="O741" s="54"/>
      <c r="P741" s="54"/>
      <c r="Q741" s="59">
        <v>56</v>
      </c>
      <c r="R741" s="59">
        <v>41</v>
      </c>
      <c r="S741" s="54"/>
      <c r="T741" s="59">
        <v>97</v>
      </c>
      <c r="U741" s="54"/>
      <c r="V741" s="54"/>
      <c r="W741" s="54"/>
      <c r="X741" s="59">
        <v>77</v>
      </c>
      <c r="Y741" s="54"/>
      <c r="Z741" s="54"/>
      <c r="AA741" s="54"/>
      <c r="AB741" s="59">
        <v>0</v>
      </c>
      <c r="AC741" s="54"/>
      <c r="AD741" s="59">
        <v>0</v>
      </c>
      <c r="AE741" s="39"/>
      <c r="AF741" s="39"/>
      <c r="AG741" s="39"/>
    </row>
    <row r="742" spans="1:33" s="1" customFormat="1" ht="20.100000000000001" customHeight="1" x14ac:dyDescent="0.2">
      <c r="A742" s="3"/>
      <c r="B742" s="63"/>
      <c r="C742" s="63"/>
      <c r="D742" s="63"/>
      <c r="E742" s="5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39"/>
      <c r="AF742" s="39"/>
      <c r="AG742" s="39"/>
    </row>
    <row r="743" spans="1:33" s="1" customFormat="1" ht="20.100000000000001" customHeight="1" x14ac:dyDescent="0.2">
      <c r="A743" s="3"/>
      <c r="B743" s="6" t="s">
        <v>308</v>
      </c>
      <c r="C743" s="63"/>
      <c r="D743" s="63"/>
      <c r="E743" s="5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39"/>
      <c r="AF743" s="39"/>
      <c r="AG743" s="39"/>
    </row>
    <row r="744" spans="1:33" s="1" customFormat="1" ht="20.100000000000001" customHeight="1" x14ac:dyDescent="0.2">
      <c r="A744" s="3"/>
      <c r="B744" s="63"/>
      <c r="C744" s="3" t="s">
        <v>154</v>
      </c>
      <c r="D744" s="2"/>
      <c r="E744" s="5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39"/>
      <c r="AF744" s="39"/>
      <c r="AG744" s="39"/>
    </row>
    <row r="745" spans="1:33" s="1" customFormat="1" ht="20.100000000000001" customHeight="1" x14ac:dyDescent="0.2">
      <c r="A745" s="3"/>
      <c r="B745" s="63"/>
      <c r="C745" s="3"/>
      <c r="D745" s="2" t="s">
        <v>122</v>
      </c>
      <c r="E745" s="5"/>
      <c r="F745" s="39">
        <v>44</v>
      </c>
      <c r="G745" s="39"/>
      <c r="H745" s="39"/>
      <c r="I745" s="39"/>
      <c r="J745" s="39">
        <v>49</v>
      </c>
      <c r="K745" s="39">
        <v>8</v>
      </c>
      <c r="L745" s="39"/>
      <c r="M745" s="39">
        <v>57</v>
      </c>
      <c r="N745" s="39"/>
      <c r="O745" s="39"/>
      <c r="P745" s="39"/>
      <c r="Q745" s="39">
        <v>41</v>
      </c>
      <c r="R745" s="39">
        <v>32</v>
      </c>
      <c r="S745" s="39"/>
      <c r="T745" s="39">
        <v>73</v>
      </c>
      <c r="U745" s="39"/>
      <c r="V745" s="39"/>
      <c r="W745" s="39"/>
      <c r="X745" s="39">
        <v>28</v>
      </c>
      <c r="Y745" s="39"/>
      <c r="Z745" s="39"/>
      <c r="AA745" s="39"/>
      <c r="AB745" s="39">
        <v>0</v>
      </c>
      <c r="AC745" s="39"/>
      <c r="AD745" s="39">
        <v>0</v>
      </c>
      <c r="AE745" s="39"/>
      <c r="AF745" s="39"/>
      <c r="AG745" s="39"/>
    </row>
    <row r="746" spans="1:33" ht="19.5" customHeight="1" x14ac:dyDescent="0.2">
      <c r="D746" s="47" t="s">
        <v>97</v>
      </c>
      <c r="F746" s="48">
        <v>58</v>
      </c>
      <c r="G746" s="49"/>
      <c r="H746" s="49"/>
      <c r="I746" s="49"/>
      <c r="J746" s="48">
        <v>40</v>
      </c>
      <c r="K746" s="48">
        <v>7</v>
      </c>
      <c r="L746" s="49"/>
      <c r="M746" s="48">
        <v>47</v>
      </c>
      <c r="N746" s="49"/>
      <c r="O746" s="49"/>
      <c r="P746" s="49"/>
      <c r="Q746" s="48">
        <v>34</v>
      </c>
      <c r="R746" s="48">
        <v>44</v>
      </c>
      <c r="S746" s="49"/>
      <c r="T746" s="48">
        <v>78</v>
      </c>
      <c r="U746" s="49"/>
      <c r="V746" s="49"/>
      <c r="W746" s="49"/>
      <c r="X746" s="48">
        <v>27</v>
      </c>
      <c r="Y746" s="49"/>
      <c r="Z746" s="49"/>
      <c r="AA746" s="49"/>
      <c r="AB746" s="48">
        <v>0</v>
      </c>
      <c r="AC746" s="49"/>
      <c r="AD746" s="48">
        <v>0</v>
      </c>
      <c r="AE746" s="39"/>
      <c r="AF746" s="39"/>
      <c r="AG746" s="39"/>
    </row>
    <row r="747" spans="1:33" s="1" customFormat="1" ht="20.100000000000001" customHeight="1" x14ac:dyDescent="0.2">
      <c r="A747" s="3"/>
      <c r="B747" s="63"/>
      <c r="C747" s="3"/>
      <c r="D747" s="2"/>
      <c r="E747" s="5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39"/>
      <c r="AF747" s="39"/>
      <c r="AG747" s="39"/>
    </row>
    <row r="748" spans="1:33" s="1" customFormat="1" ht="20.100000000000001" customHeight="1" x14ac:dyDescent="0.25">
      <c r="A748" s="3"/>
      <c r="B748" s="6"/>
      <c r="C748" s="51" t="s">
        <v>159</v>
      </c>
      <c r="D748" s="52"/>
      <c r="E748" s="5"/>
      <c r="F748" s="53">
        <v>102</v>
      </c>
      <c r="G748" s="54"/>
      <c r="H748" s="54"/>
      <c r="I748" s="54"/>
      <c r="J748" s="53">
        <v>89</v>
      </c>
      <c r="K748" s="53">
        <v>15</v>
      </c>
      <c r="L748" s="54"/>
      <c r="M748" s="53">
        <v>104</v>
      </c>
      <c r="N748" s="54"/>
      <c r="O748" s="54"/>
      <c r="P748" s="54"/>
      <c r="Q748" s="53">
        <v>75</v>
      </c>
      <c r="R748" s="53">
        <v>76</v>
      </c>
      <c r="S748" s="54"/>
      <c r="T748" s="53">
        <v>151</v>
      </c>
      <c r="U748" s="54"/>
      <c r="V748" s="54"/>
      <c r="W748" s="54"/>
      <c r="X748" s="53">
        <v>55</v>
      </c>
      <c r="Y748" s="54"/>
      <c r="Z748" s="54"/>
      <c r="AA748" s="54"/>
      <c r="AB748" s="53">
        <v>0</v>
      </c>
      <c r="AC748" s="54"/>
      <c r="AD748" s="53">
        <v>0</v>
      </c>
      <c r="AE748" s="39"/>
      <c r="AF748" s="39"/>
      <c r="AG748" s="39"/>
    </row>
    <row r="749" spans="1:33" s="1" customFormat="1" ht="20.100000000000001" customHeight="1" x14ac:dyDescent="0.2">
      <c r="A749" s="3"/>
      <c r="B749" s="63"/>
      <c r="C749" s="63"/>
      <c r="D749" s="63"/>
      <c r="E749" s="5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39"/>
      <c r="AF749" s="39"/>
      <c r="AG749" s="39"/>
    </row>
    <row r="750" spans="1:33" s="1" customFormat="1" ht="20.100000000000001" customHeight="1" x14ac:dyDescent="0.25">
      <c r="A750" s="3"/>
      <c r="B750" s="57" t="s">
        <v>309</v>
      </c>
      <c r="C750" s="58"/>
      <c r="D750" s="58"/>
      <c r="E750" s="5"/>
      <c r="F750" s="59">
        <v>102</v>
      </c>
      <c r="G750" s="54"/>
      <c r="H750" s="54"/>
      <c r="I750" s="54"/>
      <c r="J750" s="59">
        <v>89</v>
      </c>
      <c r="K750" s="59">
        <v>15</v>
      </c>
      <c r="L750" s="54"/>
      <c r="M750" s="59">
        <v>104</v>
      </c>
      <c r="N750" s="54"/>
      <c r="O750" s="54"/>
      <c r="P750" s="54"/>
      <c r="Q750" s="59">
        <v>75</v>
      </c>
      <c r="R750" s="59">
        <v>76</v>
      </c>
      <c r="S750" s="54"/>
      <c r="T750" s="59">
        <v>151</v>
      </c>
      <c r="U750" s="54"/>
      <c r="V750" s="54"/>
      <c r="W750" s="54"/>
      <c r="X750" s="59">
        <v>55</v>
      </c>
      <c r="Y750" s="54"/>
      <c r="Z750" s="54"/>
      <c r="AA750" s="54"/>
      <c r="AB750" s="59">
        <v>0</v>
      </c>
      <c r="AC750" s="54"/>
      <c r="AD750" s="59">
        <v>0</v>
      </c>
      <c r="AE750" s="39"/>
      <c r="AF750" s="39"/>
      <c r="AG750" s="39"/>
    </row>
    <row r="751" spans="1:33" ht="20.100000000000001" customHeight="1" x14ac:dyDescent="0.2"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</row>
    <row r="752" spans="1:33" s="69" customFormat="1" ht="30" customHeight="1" x14ac:dyDescent="0.2">
      <c r="A752" s="65"/>
      <c r="B752" s="66" t="s">
        <v>310</v>
      </c>
      <c r="C752" s="67"/>
      <c r="D752" s="67"/>
      <c r="E752" s="5"/>
      <c r="F752" s="68">
        <v>13410</v>
      </c>
      <c r="G752" s="54"/>
      <c r="H752" s="54"/>
      <c r="I752" s="54"/>
      <c r="J752" s="68">
        <v>6573</v>
      </c>
      <c r="K752" s="68">
        <v>2249</v>
      </c>
      <c r="L752" s="54"/>
      <c r="M752" s="68">
        <v>8822</v>
      </c>
      <c r="N752" s="54"/>
      <c r="O752" s="54"/>
      <c r="P752" s="54"/>
      <c r="Q752" s="68">
        <v>6809</v>
      </c>
      <c r="R752" s="68">
        <v>7030</v>
      </c>
      <c r="S752" s="54"/>
      <c r="T752" s="68">
        <v>13839</v>
      </c>
      <c r="U752" s="54"/>
      <c r="V752" s="54"/>
      <c r="W752" s="54"/>
      <c r="X752" s="68">
        <v>8391</v>
      </c>
      <c r="Y752" s="54"/>
      <c r="Z752" s="54"/>
      <c r="AA752" s="54"/>
      <c r="AB752" s="68">
        <v>0</v>
      </c>
      <c r="AC752" s="54"/>
      <c r="AD752" s="68">
        <v>0</v>
      </c>
      <c r="AE752" s="39"/>
      <c r="AF752" s="39"/>
      <c r="AG752" s="39"/>
    </row>
  </sheetData>
  <mergeCells count="4">
    <mergeCell ref="A2:AD3"/>
    <mergeCell ref="A4:AD5"/>
    <mergeCell ref="F7:AD7"/>
    <mergeCell ref="A8:D8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2:AK752"/>
  <sheetViews>
    <sheetView view="pageBreakPreview" zoomScale="80" zoomScaleNormal="60" zoomScaleSheetLayoutView="80" workbookViewId="0">
      <pane ySplit="9" topLeftCell="A10" activePane="bottomLeft" state="frozen"/>
      <selection activeCell="A10" sqref="A10"/>
      <selection pane="bottomLeft" activeCell="A9" sqref="A9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34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18" width="12.7109375" style="4" customWidth="1"/>
    <col min="19" max="19" width="1.7109375" style="4" customWidth="1"/>
    <col min="20" max="20" width="12.7109375" style="4" customWidth="1"/>
    <col min="21" max="23" width="1.7109375" style="4" customWidth="1"/>
    <col min="24" max="24" width="12.7109375" style="4" customWidth="1"/>
    <col min="25" max="27" width="1.7109375" style="4" customWidth="1"/>
    <col min="28" max="28" width="12.7109375" style="4" customWidth="1"/>
    <col min="29" max="29" width="1.7109375" style="4" customWidth="1"/>
    <col min="30" max="30" width="12.7109375" style="4" customWidth="1"/>
    <col min="31" max="16384" width="11.42578125" style="7"/>
  </cols>
  <sheetData>
    <row r="2" spans="1:37" ht="12.75" x14ac:dyDescent="0.2">
      <c r="A2" s="82" t="s">
        <v>66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</row>
    <row r="3" spans="1:37" ht="12.75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</row>
    <row r="4" spans="1:37" ht="12.75" x14ac:dyDescent="0.2">
      <c r="A4" s="82" t="s">
        <v>93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</row>
    <row r="5" spans="1:37" ht="13.5" thickBot="1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</row>
    <row r="6" spans="1:37" ht="15" customHeight="1" x14ac:dyDescent="0.2">
      <c r="A6" s="12"/>
      <c r="B6" s="12"/>
      <c r="C6" s="12"/>
      <c r="D6" s="32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9"/>
      <c r="AC6" s="9"/>
      <c r="AD6" s="9"/>
    </row>
    <row r="7" spans="1:37" ht="30" customHeight="1" thickBot="1" x14ac:dyDescent="0.3">
      <c r="A7" s="13"/>
      <c r="B7" s="13"/>
      <c r="C7" s="13"/>
      <c r="D7" s="33"/>
      <c r="E7" s="14"/>
      <c r="F7" s="90" t="s">
        <v>71</v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</row>
    <row r="8" spans="1:37" ht="50.1" customHeight="1" thickBot="1" x14ac:dyDescent="0.25">
      <c r="A8" s="87" t="s">
        <v>3</v>
      </c>
      <c r="B8" s="87"/>
      <c r="C8" s="87"/>
      <c r="D8" s="87"/>
      <c r="E8" s="20"/>
      <c r="F8" s="15" t="s">
        <v>4</v>
      </c>
      <c r="G8" s="11"/>
      <c r="H8" s="11"/>
      <c r="I8" s="11"/>
      <c r="J8" s="15" t="s">
        <v>5</v>
      </c>
      <c r="K8" s="15" t="s">
        <v>68</v>
      </c>
      <c r="L8" s="11"/>
      <c r="M8" s="15" t="s">
        <v>7</v>
      </c>
      <c r="N8" s="11"/>
      <c r="O8" s="11"/>
      <c r="P8" s="11"/>
      <c r="Q8" s="15" t="s">
        <v>69</v>
      </c>
      <c r="R8" s="15" t="s">
        <v>70</v>
      </c>
      <c r="S8" s="11"/>
      <c r="T8" s="15" t="s">
        <v>15</v>
      </c>
      <c r="U8" s="11"/>
      <c r="V8" s="11"/>
      <c r="W8" s="11"/>
      <c r="X8" s="15" t="s">
        <v>16</v>
      </c>
      <c r="Y8" s="11"/>
      <c r="Z8" s="11"/>
      <c r="AA8" s="11"/>
      <c r="AB8" s="15" t="s">
        <v>17</v>
      </c>
      <c r="AC8" s="11"/>
      <c r="AD8" s="15" t="s">
        <v>18</v>
      </c>
    </row>
    <row r="9" spans="1:37" ht="20.100000000000001" customHeight="1" x14ac:dyDescent="0.2">
      <c r="AE9" s="4"/>
      <c r="AF9" s="4"/>
      <c r="AG9" s="27"/>
      <c r="AI9" s="39"/>
      <c r="AJ9" s="39"/>
      <c r="AK9" s="39"/>
    </row>
    <row r="10" spans="1:37" ht="20.100000000000001" customHeight="1" x14ac:dyDescent="0.2">
      <c r="A10" s="2"/>
      <c r="B10" s="6" t="s">
        <v>94</v>
      </c>
      <c r="D10" s="2"/>
      <c r="AE10"/>
      <c r="AF10"/>
      <c r="AG10"/>
      <c r="AH10"/>
      <c r="AI10"/>
      <c r="AJ10"/>
      <c r="AK10"/>
    </row>
    <row r="11" spans="1:37" ht="20.100000000000001" customHeight="1" x14ac:dyDescent="0.2">
      <c r="A11" s="45"/>
      <c r="B11" s="46"/>
      <c r="C11" s="3" t="s">
        <v>95</v>
      </c>
      <c r="D11" s="2"/>
      <c r="AE11"/>
      <c r="AF11"/>
      <c r="AG11"/>
      <c r="AH11"/>
      <c r="AI11"/>
      <c r="AJ11"/>
      <c r="AK11"/>
    </row>
    <row r="12" spans="1:37" ht="20.100000000000001" customHeight="1" x14ac:dyDescent="0.2">
      <c r="D12" s="2" t="s">
        <v>96</v>
      </c>
      <c r="F12" s="39">
        <v>0</v>
      </c>
      <c r="G12" s="39"/>
      <c r="H12" s="39"/>
      <c r="I12" s="39"/>
      <c r="J12" s="39">
        <v>0</v>
      </c>
      <c r="K12" s="39">
        <v>0</v>
      </c>
      <c r="L12" s="39"/>
      <c r="M12" s="39">
        <v>0</v>
      </c>
      <c r="N12" s="39"/>
      <c r="O12" s="39"/>
      <c r="P12" s="39"/>
      <c r="Q12" s="39">
        <v>0</v>
      </c>
      <c r="R12" s="39">
        <v>0</v>
      </c>
      <c r="S12" s="39"/>
      <c r="T12" s="39">
        <v>0</v>
      </c>
      <c r="U12" s="39"/>
      <c r="V12" s="39"/>
      <c r="W12" s="39"/>
      <c r="X12" s="39">
        <v>0</v>
      </c>
      <c r="Y12" s="39"/>
      <c r="Z12" s="39"/>
      <c r="AA12" s="39"/>
      <c r="AB12" s="39">
        <v>0</v>
      </c>
      <c r="AC12" s="39"/>
      <c r="AD12" s="39">
        <v>0</v>
      </c>
      <c r="AE12" s="73"/>
      <c r="AF12" s="73"/>
      <c r="AG12" s="73"/>
      <c r="AH12"/>
      <c r="AI12" s="39"/>
      <c r="AJ12" s="39"/>
      <c r="AK12" s="39"/>
    </row>
    <row r="13" spans="1:37" ht="20.100000000000001" customHeight="1" x14ac:dyDescent="0.2">
      <c r="D13" s="47" t="s">
        <v>97</v>
      </c>
      <c r="F13" s="48">
        <v>0</v>
      </c>
      <c r="G13" s="49"/>
      <c r="H13" s="49"/>
      <c r="I13" s="49"/>
      <c r="J13" s="48">
        <v>0</v>
      </c>
      <c r="K13" s="48">
        <v>0</v>
      </c>
      <c r="L13" s="49"/>
      <c r="M13" s="48">
        <v>0</v>
      </c>
      <c r="N13" s="49"/>
      <c r="O13" s="49"/>
      <c r="P13" s="49"/>
      <c r="Q13" s="48">
        <v>0</v>
      </c>
      <c r="R13" s="48">
        <v>0</v>
      </c>
      <c r="S13" s="49"/>
      <c r="T13" s="48">
        <v>0</v>
      </c>
      <c r="U13" s="49"/>
      <c r="V13" s="49"/>
      <c r="W13" s="49"/>
      <c r="X13" s="48">
        <v>0</v>
      </c>
      <c r="Y13" s="49"/>
      <c r="Z13" s="49"/>
      <c r="AA13" s="49"/>
      <c r="AB13" s="48">
        <v>0</v>
      </c>
      <c r="AC13" s="49"/>
      <c r="AD13" s="48">
        <v>0</v>
      </c>
      <c r="AE13" s="73"/>
      <c r="AF13" s="73"/>
      <c r="AG13" s="73"/>
      <c r="AH13"/>
      <c r="AI13"/>
      <c r="AJ13"/>
      <c r="AK13"/>
    </row>
    <row r="14" spans="1:37" ht="20.100000000000001" customHeight="1" x14ac:dyDescent="0.2">
      <c r="D14" s="2" t="s">
        <v>98</v>
      </c>
      <c r="F14" s="39">
        <v>0</v>
      </c>
      <c r="G14" s="39"/>
      <c r="H14" s="39"/>
      <c r="I14" s="39"/>
      <c r="J14" s="39">
        <v>0</v>
      </c>
      <c r="K14" s="39">
        <v>0</v>
      </c>
      <c r="L14" s="39"/>
      <c r="M14" s="39">
        <v>0</v>
      </c>
      <c r="N14" s="39"/>
      <c r="O14" s="39"/>
      <c r="P14" s="39"/>
      <c r="Q14" s="39">
        <v>0</v>
      </c>
      <c r="R14" s="39">
        <v>0</v>
      </c>
      <c r="S14" s="39"/>
      <c r="T14" s="39">
        <v>0</v>
      </c>
      <c r="U14" s="39"/>
      <c r="V14" s="39"/>
      <c r="W14" s="39"/>
      <c r="X14" s="39">
        <v>0</v>
      </c>
      <c r="Y14" s="39"/>
      <c r="Z14" s="39"/>
      <c r="AA14" s="39"/>
      <c r="AB14" s="39">
        <v>0</v>
      </c>
      <c r="AC14" s="39"/>
      <c r="AD14" s="39">
        <v>0</v>
      </c>
      <c r="AE14" s="73"/>
      <c r="AF14" s="73"/>
      <c r="AG14" s="73"/>
      <c r="AH14"/>
      <c r="AI14"/>
      <c r="AJ14"/>
      <c r="AK14"/>
    </row>
    <row r="15" spans="1:37" ht="20.100000000000001" customHeight="1" x14ac:dyDescent="0.2">
      <c r="D15" s="47" t="s">
        <v>99</v>
      </c>
      <c r="F15" s="48">
        <v>0</v>
      </c>
      <c r="G15" s="49"/>
      <c r="H15" s="49"/>
      <c r="I15" s="49"/>
      <c r="J15" s="48">
        <v>0</v>
      </c>
      <c r="K15" s="48">
        <v>0</v>
      </c>
      <c r="L15" s="49"/>
      <c r="M15" s="48">
        <v>0</v>
      </c>
      <c r="N15" s="49"/>
      <c r="O15" s="49"/>
      <c r="P15" s="49"/>
      <c r="Q15" s="48">
        <v>0</v>
      </c>
      <c r="R15" s="48">
        <v>0</v>
      </c>
      <c r="S15" s="49"/>
      <c r="T15" s="48">
        <v>0</v>
      </c>
      <c r="U15" s="49"/>
      <c r="V15" s="49"/>
      <c r="W15" s="49"/>
      <c r="X15" s="48">
        <v>0</v>
      </c>
      <c r="Y15" s="49"/>
      <c r="Z15" s="49"/>
      <c r="AA15" s="49"/>
      <c r="AB15" s="48">
        <v>0</v>
      </c>
      <c r="AC15" s="49"/>
      <c r="AD15" s="48">
        <v>0</v>
      </c>
      <c r="AE15" s="73"/>
      <c r="AF15" s="73"/>
      <c r="AG15" s="73"/>
      <c r="AH15"/>
      <c r="AI15"/>
      <c r="AJ15"/>
      <c r="AK15"/>
    </row>
    <row r="16" spans="1:37" ht="20.100000000000001" customHeight="1" x14ac:dyDescent="0.2">
      <c r="D16" s="2" t="s">
        <v>100</v>
      </c>
      <c r="F16" s="39">
        <v>0</v>
      </c>
      <c r="G16" s="39"/>
      <c r="H16" s="39"/>
      <c r="I16" s="39"/>
      <c r="J16" s="39">
        <v>0</v>
      </c>
      <c r="K16" s="39">
        <v>0</v>
      </c>
      <c r="L16" s="39"/>
      <c r="M16" s="39">
        <v>0</v>
      </c>
      <c r="N16" s="39"/>
      <c r="O16" s="39"/>
      <c r="P16" s="39"/>
      <c r="Q16" s="39">
        <v>0</v>
      </c>
      <c r="R16" s="39">
        <v>0</v>
      </c>
      <c r="S16" s="39"/>
      <c r="T16" s="39">
        <v>0</v>
      </c>
      <c r="U16" s="39"/>
      <c r="V16" s="39"/>
      <c r="W16" s="39"/>
      <c r="X16" s="39">
        <v>0</v>
      </c>
      <c r="Y16" s="39"/>
      <c r="Z16" s="39"/>
      <c r="AA16" s="39"/>
      <c r="AB16" s="39">
        <v>0</v>
      </c>
      <c r="AC16" s="39"/>
      <c r="AD16" s="39">
        <v>0</v>
      </c>
      <c r="AE16" s="73"/>
      <c r="AF16" s="73"/>
      <c r="AG16" s="73"/>
      <c r="AH16"/>
      <c r="AI16"/>
      <c r="AJ16"/>
      <c r="AK16"/>
    </row>
    <row r="17" spans="1:37" ht="20.100000000000001" customHeight="1" x14ac:dyDescent="0.2">
      <c r="D17" s="47" t="s">
        <v>101</v>
      </c>
      <c r="F17" s="48">
        <v>0</v>
      </c>
      <c r="G17" s="49"/>
      <c r="H17" s="49"/>
      <c r="I17" s="49"/>
      <c r="J17" s="48">
        <v>0</v>
      </c>
      <c r="K17" s="48">
        <v>0</v>
      </c>
      <c r="L17" s="49"/>
      <c r="M17" s="48">
        <v>0</v>
      </c>
      <c r="N17" s="49"/>
      <c r="O17" s="49"/>
      <c r="P17" s="49"/>
      <c r="Q17" s="48">
        <v>0</v>
      </c>
      <c r="R17" s="48">
        <v>0</v>
      </c>
      <c r="S17" s="49"/>
      <c r="T17" s="48">
        <v>0</v>
      </c>
      <c r="U17" s="49"/>
      <c r="V17" s="49"/>
      <c r="W17" s="49"/>
      <c r="X17" s="48">
        <v>0</v>
      </c>
      <c r="Y17" s="49"/>
      <c r="Z17" s="49"/>
      <c r="AA17" s="49"/>
      <c r="AB17" s="48">
        <v>0</v>
      </c>
      <c r="AC17" s="49"/>
      <c r="AD17" s="48">
        <v>0</v>
      </c>
      <c r="AE17" s="73"/>
      <c r="AF17" s="73"/>
      <c r="AG17" s="73"/>
      <c r="AH17"/>
      <c r="AI17"/>
      <c r="AJ17"/>
      <c r="AK17"/>
    </row>
    <row r="18" spans="1:37" ht="20.100000000000001" customHeight="1" x14ac:dyDescent="0.2">
      <c r="D18" s="2" t="s">
        <v>102</v>
      </c>
      <c r="F18" s="39">
        <v>0</v>
      </c>
      <c r="G18" s="39"/>
      <c r="H18" s="39"/>
      <c r="I18" s="39"/>
      <c r="J18" s="39">
        <v>0</v>
      </c>
      <c r="K18" s="39">
        <v>0</v>
      </c>
      <c r="L18" s="39"/>
      <c r="M18" s="39">
        <v>0</v>
      </c>
      <c r="N18" s="39"/>
      <c r="O18" s="39"/>
      <c r="P18" s="39"/>
      <c r="Q18" s="39">
        <v>0</v>
      </c>
      <c r="R18" s="39">
        <v>0</v>
      </c>
      <c r="S18" s="39"/>
      <c r="T18" s="39">
        <v>0</v>
      </c>
      <c r="U18" s="39"/>
      <c r="V18" s="39"/>
      <c r="W18" s="39"/>
      <c r="X18" s="39">
        <v>0</v>
      </c>
      <c r="Y18" s="39"/>
      <c r="Z18" s="39"/>
      <c r="AA18" s="39"/>
      <c r="AB18" s="39">
        <v>0</v>
      </c>
      <c r="AC18" s="39"/>
      <c r="AD18" s="39">
        <v>0</v>
      </c>
      <c r="AE18" s="73"/>
      <c r="AF18" s="73"/>
      <c r="AG18" s="73"/>
      <c r="AH18"/>
      <c r="AI18"/>
      <c r="AJ18"/>
      <c r="AK18"/>
    </row>
    <row r="19" spans="1:37" ht="20.100000000000001" customHeight="1" x14ac:dyDescent="0.2">
      <c r="D19" s="47" t="s">
        <v>103</v>
      </c>
      <c r="F19" s="48">
        <v>0</v>
      </c>
      <c r="G19" s="49"/>
      <c r="H19" s="49"/>
      <c r="I19" s="49"/>
      <c r="J19" s="48">
        <v>0</v>
      </c>
      <c r="K19" s="48">
        <v>0</v>
      </c>
      <c r="L19" s="49"/>
      <c r="M19" s="48">
        <v>0</v>
      </c>
      <c r="N19" s="49"/>
      <c r="O19" s="49"/>
      <c r="P19" s="49"/>
      <c r="Q19" s="48">
        <v>0</v>
      </c>
      <c r="R19" s="48">
        <v>0</v>
      </c>
      <c r="S19" s="49"/>
      <c r="T19" s="48">
        <v>0</v>
      </c>
      <c r="U19" s="49"/>
      <c r="V19" s="49"/>
      <c r="W19" s="49"/>
      <c r="X19" s="48">
        <v>0</v>
      </c>
      <c r="Y19" s="49"/>
      <c r="Z19" s="49"/>
      <c r="AA19" s="49"/>
      <c r="AB19" s="48">
        <v>0</v>
      </c>
      <c r="AC19" s="49"/>
      <c r="AD19" s="48">
        <v>0</v>
      </c>
      <c r="AE19" s="73"/>
      <c r="AF19" s="73"/>
      <c r="AG19" s="73"/>
      <c r="AH19"/>
      <c r="AI19"/>
      <c r="AJ19"/>
      <c r="AK19"/>
    </row>
    <row r="20" spans="1:37" ht="20.100000000000001" customHeight="1" x14ac:dyDescent="0.2">
      <c r="D20" s="2" t="s">
        <v>104</v>
      </c>
      <c r="F20" s="39">
        <v>0</v>
      </c>
      <c r="G20" s="39"/>
      <c r="H20" s="39"/>
      <c r="I20" s="39"/>
      <c r="J20" s="39">
        <v>0</v>
      </c>
      <c r="K20" s="39">
        <v>0</v>
      </c>
      <c r="L20" s="39"/>
      <c r="M20" s="39">
        <v>0</v>
      </c>
      <c r="N20" s="39"/>
      <c r="O20" s="39"/>
      <c r="P20" s="39"/>
      <c r="Q20" s="39">
        <v>0</v>
      </c>
      <c r="R20" s="39">
        <v>0</v>
      </c>
      <c r="S20" s="39"/>
      <c r="T20" s="39">
        <v>0</v>
      </c>
      <c r="U20" s="39"/>
      <c r="V20" s="39"/>
      <c r="W20" s="39"/>
      <c r="X20" s="39">
        <v>0</v>
      </c>
      <c r="Y20" s="39"/>
      <c r="Z20" s="39"/>
      <c r="AA20" s="39"/>
      <c r="AB20" s="39">
        <v>0</v>
      </c>
      <c r="AC20" s="39"/>
      <c r="AD20" s="39">
        <v>0</v>
      </c>
      <c r="AE20" s="73"/>
      <c r="AF20" s="73"/>
      <c r="AG20" s="73"/>
      <c r="AH20"/>
      <c r="AI20"/>
      <c r="AJ20"/>
      <c r="AK20"/>
    </row>
    <row r="21" spans="1:37" ht="20.100000000000001" customHeight="1" x14ac:dyDescent="0.2">
      <c r="D21" s="47" t="s">
        <v>105</v>
      </c>
      <c r="F21" s="48">
        <v>0</v>
      </c>
      <c r="G21" s="49"/>
      <c r="H21" s="49"/>
      <c r="I21" s="49"/>
      <c r="J21" s="48">
        <v>0</v>
      </c>
      <c r="K21" s="48">
        <v>0</v>
      </c>
      <c r="L21" s="49"/>
      <c r="M21" s="48">
        <v>0</v>
      </c>
      <c r="N21" s="49"/>
      <c r="O21" s="49"/>
      <c r="P21" s="49"/>
      <c r="Q21" s="48">
        <v>0</v>
      </c>
      <c r="R21" s="48">
        <v>0</v>
      </c>
      <c r="S21" s="49"/>
      <c r="T21" s="48">
        <v>0</v>
      </c>
      <c r="U21" s="49"/>
      <c r="V21" s="49"/>
      <c r="W21" s="49"/>
      <c r="X21" s="48">
        <v>0</v>
      </c>
      <c r="Y21" s="49"/>
      <c r="Z21" s="49"/>
      <c r="AA21" s="49"/>
      <c r="AB21" s="48">
        <v>0</v>
      </c>
      <c r="AC21" s="49"/>
      <c r="AD21" s="48">
        <v>0</v>
      </c>
      <c r="AE21" s="73"/>
      <c r="AF21" s="73"/>
      <c r="AG21" s="73"/>
      <c r="AH21"/>
      <c r="AI21"/>
      <c r="AJ21"/>
      <c r="AK21"/>
    </row>
    <row r="22" spans="1:37" ht="20.100000000000001" customHeight="1" x14ac:dyDescent="0.2">
      <c r="D22" s="2" t="s">
        <v>106</v>
      </c>
      <c r="F22" s="39">
        <v>0</v>
      </c>
      <c r="G22" s="39"/>
      <c r="H22" s="39"/>
      <c r="I22" s="39"/>
      <c r="J22" s="39">
        <v>0</v>
      </c>
      <c r="K22" s="39">
        <v>0</v>
      </c>
      <c r="L22" s="39"/>
      <c r="M22" s="39">
        <v>0</v>
      </c>
      <c r="N22" s="39"/>
      <c r="O22" s="39"/>
      <c r="P22" s="39"/>
      <c r="Q22" s="39">
        <v>0</v>
      </c>
      <c r="R22" s="39">
        <v>0</v>
      </c>
      <c r="S22" s="39"/>
      <c r="T22" s="39">
        <v>0</v>
      </c>
      <c r="U22" s="39"/>
      <c r="V22" s="39"/>
      <c r="W22" s="39"/>
      <c r="X22" s="39">
        <v>0</v>
      </c>
      <c r="Y22" s="39"/>
      <c r="Z22" s="39"/>
      <c r="AA22" s="39"/>
      <c r="AB22" s="39">
        <v>0</v>
      </c>
      <c r="AC22" s="39"/>
      <c r="AD22" s="39">
        <v>0</v>
      </c>
      <c r="AE22" s="73"/>
      <c r="AF22" s="73"/>
      <c r="AG22" s="73"/>
      <c r="AH22"/>
      <c r="AI22"/>
      <c r="AJ22"/>
      <c r="AK22"/>
    </row>
    <row r="23" spans="1:37" ht="20.100000000000001" customHeight="1" x14ac:dyDescent="0.2">
      <c r="D23" s="47" t="s">
        <v>107</v>
      </c>
      <c r="F23" s="48">
        <v>0</v>
      </c>
      <c r="G23" s="49"/>
      <c r="H23" s="49"/>
      <c r="I23" s="49"/>
      <c r="J23" s="48">
        <v>0</v>
      </c>
      <c r="K23" s="48">
        <v>0</v>
      </c>
      <c r="L23" s="49"/>
      <c r="M23" s="48">
        <v>0</v>
      </c>
      <c r="N23" s="49"/>
      <c r="O23" s="49"/>
      <c r="P23" s="49"/>
      <c r="Q23" s="48">
        <v>0</v>
      </c>
      <c r="R23" s="48">
        <v>0</v>
      </c>
      <c r="S23" s="49"/>
      <c r="T23" s="48">
        <v>0</v>
      </c>
      <c r="U23" s="49"/>
      <c r="V23" s="49"/>
      <c r="W23" s="49"/>
      <c r="X23" s="48">
        <v>0</v>
      </c>
      <c r="Y23" s="49"/>
      <c r="Z23" s="49"/>
      <c r="AA23" s="49"/>
      <c r="AB23" s="48">
        <v>0</v>
      </c>
      <c r="AC23" s="49"/>
      <c r="AD23" s="48">
        <v>0</v>
      </c>
      <c r="AE23" s="73"/>
      <c r="AF23" s="73"/>
      <c r="AG23" s="73"/>
      <c r="AH23"/>
      <c r="AI23"/>
      <c r="AJ23"/>
      <c r="AK23"/>
    </row>
    <row r="24" spans="1:37" ht="20.100000000000001" customHeight="1" x14ac:dyDescent="0.2">
      <c r="D24" s="2" t="s">
        <v>108</v>
      </c>
      <c r="F24" s="39">
        <v>0</v>
      </c>
      <c r="G24" s="39"/>
      <c r="H24" s="39"/>
      <c r="I24" s="39"/>
      <c r="J24" s="39">
        <v>0</v>
      </c>
      <c r="K24" s="39">
        <v>0</v>
      </c>
      <c r="L24" s="39"/>
      <c r="M24" s="39">
        <v>0</v>
      </c>
      <c r="N24" s="39"/>
      <c r="O24" s="39"/>
      <c r="P24" s="39"/>
      <c r="Q24" s="39">
        <v>0</v>
      </c>
      <c r="R24" s="39">
        <v>0</v>
      </c>
      <c r="S24" s="39"/>
      <c r="T24" s="39">
        <v>0</v>
      </c>
      <c r="U24" s="39"/>
      <c r="V24" s="39"/>
      <c r="W24" s="39"/>
      <c r="X24" s="39">
        <v>0</v>
      </c>
      <c r="Y24" s="39"/>
      <c r="Z24" s="39"/>
      <c r="AA24" s="39"/>
      <c r="AB24" s="39">
        <v>0</v>
      </c>
      <c r="AC24" s="39"/>
      <c r="AD24" s="39">
        <v>0</v>
      </c>
      <c r="AE24" s="73"/>
      <c r="AF24" s="73"/>
      <c r="AG24" s="73"/>
      <c r="AH24"/>
      <c r="AI24"/>
      <c r="AJ24"/>
      <c r="AK24"/>
    </row>
    <row r="25" spans="1:37" ht="20.100000000000001" customHeight="1" x14ac:dyDescent="0.2">
      <c r="D25" s="47" t="s">
        <v>109</v>
      </c>
      <c r="F25" s="48">
        <v>0</v>
      </c>
      <c r="G25" s="49"/>
      <c r="H25" s="49"/>
      <c r="I25" s="49"/>
      <c r="J25" s="48">
        <v>0</v>
      </c>
      <c r="K25" s="48">
        <v>0</v>
      </c>
      <c r="L25" s="49"/>
      <c r="M25" s="48">
        <v>0</v>
      </c>
      <c r="N25" s="49"/>
      <c r="O25" s="49"/>
      <c r="P25" s="49"/>
      <c r="Q25" s="48">
        <v>0</v>
      </c>
      <c r="R25" s="48">
        <v>0</v>
      </c>
      <c r="S25" s="49"/>
      <c r="T25" s="48">
        <v>0</v>
      </c>
      <c r="U25" s="49"/>
      <c r="V25" s="49"/>
      <c r="W25" s="49"/>
      <c r="X25" s="48">
        <v>0</v>
      </c>
      <c r="Y25" s="49"/>
      <c r="Z25" s="49"/>
      <c r="AA25" s="49"/>
      <c r="AB25" s="48">
        <v>0</v>
      </c>
      <c r="AC25" s="49"/>
      <c r="AD25" s="48">
        <v>0</v>
      </c>
      <c r="AE25" s="73"/>
      <c r="AF25" s="73"/>
      <c r="AG25" s="73"/>
      <c r="AH25"/>
      <c r="AI25"/>
      <c r="AJ25"/>
      <c r="AK25"/>
    </row>
    <row r="26" spans="1:37" ht="20.100000000000001" customHeight="1" x14ac:dyDescent="0.2">
      <c r="D26" s="50" t="s">
        <v>110</v>
      </c>
      <c r="F26" s="49">
        <v>0</v>
      </c>
      <c r="G26" s="49"/>
      <c r="H26" s="49"/>
      <c r="I26" s="49"/>
      <c r="J26" s="49">
        <v>0</v>
      </c>
      <c r="K26" s="49">
        <v>0</v>
      </c>
      <c r="L26" s="49"/>
      <c r="M26" s="49">
        <v>0</v>
      </c>
      <c r="N26" s="49"/>
      <c r="O26" s="49"/>
      <c r="P26" s="49"/>
      <c r="Q26" s="49">
        <v>0</v>
      </c>
      <c r="R26" s="49">
        <v>0</v>
      </c>
      <c r="S26" s="49"/>
      <c r="T26" s="49">
        <v>0</v>
      </c>
      <c r="U26" s="49"/>
      <c r="V26" s="49"/>
      <c r="W26" s="49"/>
      <c r="X26" s="49">
        <v>0</v>
      </c>
      <c r="Y26" s="49"/>
      <c r="Z26" s="49"/>
      <c r="AA26" s="49"/>
      <c r="AB26" s="49">
        <v>0</v>
      </c>
      <c r="AC26" s="49"/>
      <c r="AD26" s="49">
        <v>0</v>
      </c>
      <c r="AE26" s="73"/>
      <c r="AF26" s="73"/>
      <c r="AG26" s="73"/>
      <c r="AH26"/>
      <c r="AI26"/>
      <c r="AJ26"/>
      <c r="AK26"/>
    </row>
    <row r="27" spans="1:37" ht="20.100000000000001" customHeight="1" x14ac:dyDescent="0.2">
      <c r="D27" s="47" t="s">
        <v>111</v>
      </c>
      <c r="F27" s="48">
        <v>0</v>
      </c>
      <c r="G27" s="49"/>
      <c r="H27" s="49"/>
      <c r="I27" s="49"/>
      <c r="J27" s="48">
        <v>0</v>
      </c>
      <c r="K27" s="48">
        <v>0</v>
      </c>
      <c r="L27" s="49"/>
      <c r="M27" s="48">
        <v>0</v>
      </c>
      <c r="N27" s="49"/>
      <c r="O27" s="49"/>
      <c r="P27" s="49"/>
      <c r="Q27" s="48">
        <v>0</v>
      </c>
      <c r="R27" s="48">
        <v>0</v>
      </c>
      <c r="S27" s="49"/>
      <c r="T27" s="48">
        <v>0</v>
      </c>
      <c r="U27" s="49"/>
      <c r="V27" s="49"/>
      <c r="W27" s="49"/>
      <c r="X27" s="48">
        <v>0</v>
      </c>
      <c r="Y27" s="49"/>
      <c r="Z27" s="49"/>
      <c r="AA27" s="49"/>
      <c r="AB27" s="48">
        <v>0</v>
      </c>
      <c r="AC27" s="49"/>
      <c r="AD27" s="48">
        <v>0</v>
      </c>
      <c r="AE27" s="73"/>
      <c r="AF27" s="73"/>
      <c r="AG27" s="73"/>
      <c r="AH27"/>
      <c r="AI27"/>
      <c r="AJ27"/>
      <c r="AK27"/>
    </row>
    <row r="28" spans="1:37" ht="20.100000000000001" customHeight="1" x14ac:dyDescent="0.2">
      <c r="D28" s="2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73"/>
      <c r="AF28" s="73"/>
      <c r="AG28" s="73"/>
      <c r="AH28"/>
      <c r="AI28"/>
      <c r="AJ28"/>
      <c r="AK28"/>
    </row>
    <row r="29" spans="1:37" s="1" customFormat="1" ht="20.100000000000001" customHeight="1" x14ac:dyDescent="0.25">
      <c r="A29" s="3"/>
      <c r="B29" s="6"/>
      <c r="C29" s="51" t="s">
        <v>112</v>
      </c>
      <c r="D29" s="52"/>
      <c r="E29" s="5"/>
      <c r="F29" s="53">
        <v>0</v>
      </c>
      <c r="G29" s="54"/>
      <c r="H29" s="54"/>
      <c r="I29" s="54"/>
      <c r="J29" s="53">
        <v>0</v>
      </c>
      <c r="K29" s="53">
        <v>0</v>
      </c>
      <c r="L29" s="54"/>
      <c r="M29" s="53">
        <v>0</v>
      </c>
      <c r="N29" s="54"/>
      <c r="O29" s="54"/>
      <c r="P29" s="54"/>
      <c r="Q29" s="53">
        <v>0</v>
      </c>
      <c r="R29" s="53">
        <v>0</v>
      </c>
      <c r="S29" s="54"/>
      <c r="T29" s="53">
        <v>0</v>
      </c>
      <c r="U29" s="54"/>
      <c r="V29" s="54"/>
      <c r="W29" s="54"/>
      <c r="X29" s="53">
        <v>0</v>
      </c>
      <c r="Y29" s="54"/>
      <c r="Z29" s="54"/>
      <c r="AA29" s="54"/>
      <c r="AB29" s="53">
        <v>0</v>
      </c>
      <c r="AC29" s="54"/>
      <c r="AD29" s="53">
        <v>0</v>
      </c>
      <c r="AE29" s="73"/>
      <c r="AF29" s="73"/>
      <c r="AG29" s="73"/>
    </row>
    <row r="30" spans="1:37" ht="20.100000000000001" customHeight="1" x14ac:dyDescent="0.2">
      <c r="D30" s="2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73"/>
      <c r="AF30" s="73"/>
      <c r="AG30" s="73"/>
      <c r="AH30"/>
      <c r="AI30"/>
      <c r="AJ30"/>
      <c r="AK30"/>
    </row>
    <row r="31" spans="1:37" ht="20.100000000000001" customHeight="1" x14ac:dyDescent="0.2">
      <c r="C31" s="3" t="s">
        <v>0</v>
      </c>
      <c r="D31" s="2"/>
      <c r="F31" s="55"/>
      <c r="G31" s="55"/>
      <c r="H31" s="55"/>
      <c r="I31" s="55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73"/>
      <c r="AF31" s="73"/>
      <c r="AG31" s="73"/>
      <c r="AH31"/>
      <c r="AI31"/>
      <c r="AJ31"/>
      <c r="AK31"/>
    </row>
    <row r="32" spans="1:37" ht="20.100000000000001" customHeight="1" x14ac:dyDescent="0.2">
      <c r="D32" s="2" t="s">
        <v>96</v>
      </c>
      <c r="F32" s="39">
        <v>0</v>
      </c>
      <c r="G32" s="39"/>
      <c r="H32" s="39"/>
      <c r="I32" s="39"/>
      <c r="J32" s="39">
        <v>0</v>
      </c>
      <c r="K32" s="39">
        <v>0</v>
      </c>
      <c r="L32" s="39"/>
      <c r="M32" s="39">
        <v>0</v>
      </c>
      <c r="N32" s="39"/>
      <c r="O32" s="39"/>
      <c r="P32" s="39"/>
      <c r="Q32" s="39">
        <v>0</v>
      </c>
      <c r="R32" s="39">
        <v>0</v>
      </c>
      <c r="S32" s="39"/>
      <c r="T32" s="39">
        <v>0</v>
      </c>
      <c r="U32" s="39"/>
      <c r="V32" s="39"/>
      <c r="W32" s="39"/>
      <c r="X32" s="39">
        <v>0</v>
      </c>
      <c r="Y32" s="39"/>
      <c r="Z32" s="39"/>
      <c r="AA32" s="39"/>
      <c r="AB32" s="39">
        <v>0</v>
      </c>
      <c r="AC32" s="39"/>
      <c r="AD32" s="39">
        <v>0</v>
      </c>
      <c r="AE32" s="73"/>
      <c r="AF32" s="73"/>
      <c r="AG32" s="73"/>
      <c r="AH32"/>
      <c r="AI32"/>
      <c r="AJ32"/>
      <c r="AK32"/>
    </row>
    <row r="33" spans="1:37" ht="20.100000000000001" customHeight="1" x14ac:dyDescent="0.2">
      <c r="D33" s="47" t="s">
        <v>97</v>
      </c>
      <c r="F33" s="48">
        <v>0</v>
      </c>
      <c r="G33" s="49"/>
      <c r="H33" s="49"/>
      <c r="I33" s="49"/>
      <c r="J33" s="48">
        <v>0</v>
      </c>
      <c r="K33" s="48">
        <v>0</v>
      </c>
      <c r="L33" s="49"/>
      <c r="M33" s="48">
        <v>0</v>
      </c>
      <c r="N33" s="49"/>
      <c r="O33" s="49"/>
      <c r="P33" s="49"/>
      <c r="Q33" s="48">
        <v>0</v>
      </c>
      <c r="R33" s="48">
        <v>0</v>
      </c>
      <c r="S33" s="49"/>
      <c r="T33" s="48">
        <v>0</v>
      </c>
      <c r="U33" s="49"/>
      <c r="V33" s="49"/>
      <c r="W33" s="49"/>
      <c r="X33" s="48">
        <v>0</v>
      </c>
      <c r="Y33" s="49"/>
      <c r="Z33" s="49"/>
      <c r="AA33" s="49"/>
      <c r="AB33" s="48">
        <v>0</v>
      </c>
      <c r="AC33" s="49"/>
      <c r="AD33" s="48">
        <v>0</v>
      </c>
      <c r="AE33" s="73"/>
      <c r="AF33" s="73"/>
      <c r="AG33" s="73"/>
      <c r="AH33"/>
      <c r="AI33"/>
      <c r="AJ33"/>
      <c r="AK33"/>
    </row>
    <row r="34" spans="1:37" ht="20.100000000000001" customHeight="1" x14ac:dyDescent="0.2">
      <c r="D34" s="2" t="s">
        <v>113</v>
      </c>
      <c r="F34" s="39">
        <v>0</v>
      </c>
      <c r="G34" s="39"/>
      <c r="H34" s="39"/>
      <c r="I34" s="39"/>
      <c r="J34" s="39">
        <v>0</v>
      </c>
      <c r="K34" s="39">
        <v>0</v>
      </c>
      <c r="L34" s="39"/>
      <c r="M34" s="39">
        <v>0</v>
      </c>
      <c r="N34" s="39"/>
      <c r="O34" s="39"/>
      <c r="P34" s="39"/>
      <c r="Q34" s="39">
        <v>0</v>
      </c>
      <c r="R34" s="39">
        <v>0</v>
      </c>
      <c r="S34" s="39"/>
      <c r="T34" s="39">
        <v>0</v>
      </c>
      <c r="U34" s="39"/>
      <c r="V34" s="39"/>
      <c r="W34" s="39"/>
      <c r="X34" s="39">
        <v>0</v>
      </c>
      <c r="Y34" s="39"/>
      <c r="Z34" s="39"/>
      <c r="AA34" s="39"/>
      <c r="AB34" s="39">
        <v>0</v>
      </c>
      <c r="AC34" s="39"/>
      <c r="AD34" s="39">
        <v>0</v>
      </c>
      <c r="AE34" s="73"/>
      <c r="AF34" s="73"/>
      <c r="AG34" s="73"/>
      <c r="AH34"/>
      <c r="AI34"/>
      <c r="AJ34"/>
      <c r="AK34"/>
    </row>
    <row r="35" spans="1:37" ht="20.100000000000001" customHeight="1" x14ac:dyDescent="0.2">
      <c r="D35" s="47" t="s">
        <v>114</v>
      </c>
      <c r="F35" s="48">
        <v>0</v>
      </c>
      <c r="G35" s="49"/>
      <c r="H35" s="49"/>
      <c r="I35" s="49"/>
      <c r="J35" s="48">
        <v>0</v>
      </c>
      <c r="K35" s="48">
        <v>0</v>
      </c>
      <c r="L35" s="49"/>
      <c r="M35" s="48">
        <v>0</v>
      </c>
      <c r="N35" s="49"/>
      <c r="O35" s="49"/>
      <c r="P35" s="49"/>
      <c r="Q35" s="48">
        <v>0</v>
      </c>
      <c r="R35" s="48">
        <v>0</v>
      </c>
      <c r="S35" s="49"/>
      <c r="T35" s="48">
        <v>0</v>
      </c>
      <c r="U35" s="49"/>
      <c r="V35" s="49"/>
      <c r="W35" s="49"/>
      <c r="X35" s="48">
        <v>0</v>
      </c>
      <c r="Y35" s="49"/>
      <c r="Z35" s="49"/>
      <c r="AA35" s="49"/>
      <c r="AB35" s="48">
        <v>0</v>
      </c>
      <c r="AC35" s="49"/>
      <c r="AD35" s="48">
        <v>0</v>
      </c>
      <c r="AE35" s="73"/>
      <c r="AF35" s="73"/>
      <c r="AG35" s="73"/>
      <c r="AH35"/>
      <c r="AI35"/>
      <c r="AJ35"/>
      <c r="AK35"/>
    </row>
    <row r="36" spans="1:37" ht="20.100000000000001" customHeight="1" x14ac:dyDescent="0.2">
      <c r="D36" s="2" t="s">
        <v>115</v>
      </c>
      <c r="F36" s="39">
        <v>0</v>
      </c>
      <c r="G36" s="39"/>
      <c r="H36" s="39"/>
      <c r="I36" s="39"/>
      <c r="J36" s="39">
        <v>0</v>
      </c>
      <c r="K36" s="39">
        <v>0</v>
      </c>
      <c r="L36" s="39"/>
      <c r="M36" s="39">
        <v>0</v>
      </c>
      <c r="N36" s="39"/>
      <c r="O36" s="39"/>
      <c r="P36" s="39"/>
      <c r="Q36" s="39">
        <v>0</v>
      </c>
      <c r="R36" s="39">
        <v>0</v>
      </c>
      <c r="S36" s="39"/>
      <c r="T36" s="39">
        <v>0</v>
      </c>
      <c r="U36" s="39"/>
      <c r="V36" s="39"/>
      <c r="W36" s="39"/>
      <c r="X36" s="39">
        <v>0</v>
      </c>
      <c r="Y36" s="39"/>
      <c r="Z36" s="39"/>
      <c r="AA36" s="39"/>
      <c r="AB36" s="39">
        <v>0</v>
      </c>
      <c r="AC36" s="39"/>
      <c r="AD36" s="39">
        <v>0</v>
      </c>
      <c r="AE36" s="73"/>
      <c r="AF36" s="73"/>
      <c r="AG36" s="73"/>
      <c r="AH36"/>
      <c r="AI36"/>
      <c r="AJ36"/>
      <c r="AK36"/>
    </row>
    <row r="37" spans="1:37" ht="20.100000000000001" customHeight="1" x14ac:dyDescent="0.2">
      <c r="D37" s="47" t="s">
        <v>116</v>
      </c>
      <c r="F37" s="48">
        <v>0</v>
      </c>
      <c r="G37" s="49"/>
      <c r="H37" s="49"/>
      <c r="I37" s="49"/>
      <c r="J37" s="48">
        <v>0</v>
      </c>
      <c r="K37" s="48">
        <v>0</v>
      </c>
      <c r="L37" s="49"/>
      <c r="M37" s="48">
        <v>0</v>
      </c>
      <c r="N37" s="49"/>
      <c r="O37" s="49"/>
      <c r="P37" s="49"/>
      <c r="Q37" s="48">
        <v>0</v>
      </c>
      <c r="R37" s="48">
        <v>0</v>
      </c>
      <c r="S37" s="49"/>
      <c r="T37" s="48">
        <v>0</v>
      </c>
      <c r="U37" s="49"/>
      <c r="V37" s="49"/>
      <c r="W37" s="49"/>
      <c r="X37" s="48">
        <v>0</v>
      </c>
      <c r="Y37" s="49"/>
      <c r="Z37" s="49"/>
      <c r="AA37" s="49"/>
      <c r="AB37" s="48">
        <v>0</v>
      </c>
      <c r="AC37" s="49"/>
      <c r="AD37" s="48">
        <v>0</v>
      </c>
      <c r="AE37" s="73"/>
      <c r="AF37" s="73"/>
      <c r="AG37" s="73"/>
      <c r="AH37"/>
      <c r="AI37"/>
      <c r="AJ37"/>
      <c r="AK37"/>
    </row>
    <row r="38" spans="1:37" ht="20.100000000000001" customHeight="1" x14ac:dyDescent="0.2">
      <c r="D38" s="2" t="s">
        <v>103</v>
      </c>
      <c r="F38" s="39">
        <v>0</v>
      </c>
      <c r="G38" s="39"/>
      <c r="H38" s="39"/>
      <c r="I38" s="39"/>
      <c r="J38" s="39">
        <v>0</v>
      </c>
      <c r="K38" s="39">
        <v>0</v>
      </c>
      <c r="L38" s="39"/>
      <c r="M38" s="39">
        <v>0</v>
      </c>
      <c r="N38" s="39"/>
      <c r="O38" s="39"/>
      <c r="P38" s="39"/>
      <c r="Q38" s="39">
        <v>0</v>
      </c>
      <c r="R38" s="39">
        <v>0</v>
      </c>
      <c r="S38" s="39"/>
      <c r="T38" s="39">
        <v>0</v>
      </c>
      <c r="U38" s="39"/>
      <c r="V38" s="39"/>
      <c r="W38" s="39"/>
      <c r="X38" s="39">
        <v>0</v>
      </c>
      <c r="Y38" s="39"/>
      <c r="Z38" s="39"/>
      <c r="AA38" s="39"/>
      <c r="AB38" s="39">
        <v>0</v>
      </c>
      <c r="AC38" s="39"/>
      <c r="AD38" s="39">
        <v>0</v>
      </c>
      <c r="AE38" s="73"/>
      <c r="AF38" s="73"/>
      <c r="AG38" s="73"/>
      <c r="AH38"/>
      <c r="AI38"/>
      <c r="AJ38"/>
      <c r="AK38"/>
    </row>
    <row r="39" spans="1:37" ht="20.100000000000001" customHeight="1" x14ac:dyDescent="0.2">
      <c r="D39" s="47" t="s">
        <v>104</v>
      </c>
      <c r="F39" s="48">
        <v>0</v>
      </c>
      <c r="G39" s="49"/>
      <c r="H39" s="49"/>
      <c r="I39" s="49"/>
      <c r="J39" s="48">
        <v>0</v>
      </c>
      <c r="K39" s="48">
        <v>0</v>
      </c>
      <c r="L39" s="49"/>
      <c r="M39" s="48">
        <v>0</v>
      </c>
      <c r="N39" s="49"/>
      <c r="O39" s="49"/>
      <c r="P39" s="49"/>
      <c r="Q39" s="48">
        <v>0</v>
      </c>
      <c r="R39" s="48">
        <v>0</v>
      </c>
      <c r="S39" s="49"/>
      <c r="T39" s="48">
        <v>0</v>
      </c>
      <c r="U39" s="49"/>
      <c r="V39" s="49"/>
      <c r="W39" s="49"/>
      <c r="X39" s="48">
        <v>0</v>
      </c>
      <c r="Y39" s="49"/>
      <c r="Z39" s="49"/>
      <c r="AA39" s="49"/>
      <c r="AB39" s="48">
        <v>0</v>
      </c>
      <c r="AC39" s="49"/>
      <c r="AD39" s="48">
        <v>0</v>
      </c>
      <c r="AE39" s="73"/>
      <c r="AF39" s="73"/>
      <c r="AG39" s="73"/>
      <c r="AH39"/>
      <c r="AI39"/>
      <c r="AJ39"/>
      <c r="AK39"/>
    </row>
    <row r="40" spans="1:37" ht="20.100000000000001" customHeight="1" x14ac:dyDescent="0.2">
      <c r="D40" s="2" t="s">
        <v>117</v>
      </c>
      <c r="F40" s="39">
        <v>0</v>
      </c>
      <c r="G40" s="39"/>
      <c r="H40" s="39"/>
      <c r="I40" s="39"/>
      <c r="J40" s="39">
        <v>0</v>
      </c>
      <c r="K40" s="39">
        <v>0</v>
      </c>
      <c r="L40" s="39"/>
      <c r="M40" s="39">
        <v>0</v>
      </c>
      <c r="N40" s="39"/>
      <c r="O40" s="39"/>
      <c r="P40" s="39"/>
      <c r="Q40" s="39">
        <v>0</v>
      </c>
      <c r="R40" s="39">
        <v>0</v>
      </c>
      <c r="S40" s="39"/>
      <c r="T40" s="39">
        <v>0</v>
      </c>
      <c r="U40" s="39"/>
      <c r="V40" s="39"/>
      <c r="W40" s="39"/>
      <c r="X40" s="39">
        <v>0</v>
      </c>
      <c r="Y40" s="39"/>
      <c r="Z40" s="39"/>
      <c r="AA40" s="39"/>
      <c r="AB40" s="39">
        <v>0</v>
      </c>
      <c r="AC40" s="39"/>
      <c r="AD40" s="39">
        <v>0</v>
      </c>
      <c r="AE40" s="73"/>
      <c r="AF40" s="73"/>
      <c r="AG40" s="73"/>
      <c r="AH40"/>
      <c r="AI40"/>
      <c r="AJ40"/>
      <c r="AK40"/>
    </row>
    <row r="41" spans="1:37" ht="20.100000000000001" customHeight="1" x14ac:dyDescent="0.2">
      <c r="D41" s="47" t="s">
        <v>106</v>
      </c>
      <c r="F41" s="48">
        <v>0</v>
      </c>
      <c r="G41" s="49"/>
      <c r="H41" s="49"/>
      <c r="I41" s="49"/>
      <c r="J41" s="48">
        <v>0</v>
      </c>
      <c r="K41" s="48">
        <v>0</v>
      </c>
      <c r="L41" s="49"/>
      <c r="M41" s="48">
        <v>0</v>
      </c>
      <c r="N41" s="49"/>
      <c r="O41" s="49"/>
      <c r="P41" s="49"/>
      <c r="Q41" s="48">
        <v>0</v>
      </c>
      <c r="R41" s="48">
        <v>0</v>
      </c>
      <c r="S41" s="49"/>
      <c r="T41" s="48">
        <v>0</v>
      </c>
      <c r="U41" s="49"/>
      <c r="V41" s="49"/>
      <c r="W41" s="49"/>
      <c r="X41" s="48">
        <v>0</v>
      </c>
      <c r="Y41" s="49"/>
      <c r="Z41" s="49"/>
      <c r="AA41" s="49"/>
      <c r="AB41" s="48">
        <v>0</v>
      </c>
      <c r="AC41" s="49"/>
      <c r="AD41" s="48">
        <v>0</v>
      </c>
      <c r="AE41" s="73"/>
      <c r="AF41" s="73"/>
      <c r="AG41" s="73"/>
      <c r="AH41"/>
      <c r="AI41"/>
      <c r="AJ41"/>
      <c r="AK41"/>
    </row>
    <row r="42" spans="1:37" ht="20.100000000000001" customHeight="1" x14ac:dyDescent="0.2">
      <c r="D42" s="2" t="s">
        <v>107</v>
      </c>
      <c r="F42" s="39">
        <v>0</v>
      </c>
      <c r="G42" s="39"/>
      <c r="H42" s="39"/>
      <c r="I42" s="39"/>
      <c r="J42" s="39">
        <v>0</v>
      </c>
      <c r="K42" s="39">
        <v>0</v>
      </c>
      <c r="L42" s="39"/>
      <c r="M42" s="39">
        <v>0</v>
      </c>
      <c r="N42" s="39"/>
      <c r="O42" s="39"/>
      <c r="P42" s="39"/>
      <c r="Q42" s="39">
        <v>0</v>
      </c>
      <c r="R42" s="39">
        <v>0</v>
      </c>
      <c r="S42" s="39"/>
      <c r="T42" s="39">
        <v>0</v>
      </c>
      <c r="U42" s="39"/>
      <c r="V42" s="39"/>
      <c r="W42" s="39"/>
      <c r="X42" s="39">
        <v>0</v>
      </c>
      <c r="Y42" s="39"/>
      <c r="Z42" s="39"/>
      <c r="AA42" s="39"/>
      <c r="AB42" s="39">
        <v>0</v>
      </c>
      <c r="AC42" s="39"/>
      <c r="AD42" s="39">
        <v>0</v>
      </c>
      <c r="AE42" s="73"/>
      <c r="AF42" s="73"/>
      <c r="AG42" s="73"/>
      <c r="AH42"/>
      <c r="AI42"/>
      <c r="AJ42"/>
      <c r="AK42"/>
    </row>
    <row r="43" spans="1:37" ht="20.100000000000001" customHeight="1" x14ac:dyDescent="0.2">
      <c r="D43" s="47" t="s">
        <v>108</v>
      </c>
      <c r="F43" s="48">
        <v>0</v>
      </c>
      <c r="G43" s="49"/>
      <c r="H43" s="49"/>
      <c r="I43" s="49"/>
      <c r="J43" s="48">
        <v>0</v>
      </c>
      <c r="K43" s="48">
        <v>0</v>
      </c>
      <c r="L43" s="49"/>
      <c r="M43" s="48">
        <v>0</v>
      </c>
      <c r="N43" s="49"/>
      <c r="O43" s="49"/>
      <c r="P43" s="49"/>
      <c r="Q43" s="48">
        <v>0</v>
      </c>
      <c r="R43" s="48">
        <v>0</v>
      </c>
      <c r="S43" s="49"/>
      <c r="T43" s="48">
        <v>0</v>
      </c>
      <c r="U43" s="49"/>
      <c r="V43" s="49"/>
      <c r="W43" s="49"/>
      <c r="X43" s="48">
        <v>0</v>
      </c>
      <c r="Y43" s="49"/>
      <c r="Z43" s="49"/>
      <c r="AA43" s="49"/>
      <c r="AB43" s="48">
        <v>0</v>
      </c>
      <c r="AC43" s="49"/>
      <c r="AD43" s="48">
        <v>0</v>
      </c>
      <c r="AE43" s="73"/>
      <c r="AF43" s="73"/>
      <c r="AG43" s="73"/>
      <c r="AH43"/>
      <c r="AI43"/>
      <c r="AJ43"/>
      <c r="AK43"/>
    </row>
    <row r="44" spans="1:37" ht="20.100000000000001" customHeight="1" x14ac:dyDescent="0.2">
      <c r="D44" s="2" t="s">
        <v>109</v>
      </c>
      <c r="F44" s="39">
        <v>0</v>
      </c>
      <c r="G44" s="39"/>
      <c r="H44" s="39"/>
      <c r="I44" s="39"/>
      <c r="J44" s="39">
        <v>0</v>
      </c>
      <c r="K44" s="39">
        <v>0</v>
      </c>
      <c r="L44" s="39"/>
      <c r="M44" s="39">
        <v>0</v>
      </c>
      <c r="N44" s="39"/>
      <c r="O44" s="39"/>
      <c r="P44" s="39"/>
      <c r="Q44" s="39">
        <v>0</v>
      </c>
      <c r="R44" s="39">
        <v>0</v>
      </c>
      <c r="S44" s="39"/>
      <c r="T44" s="39">
        <v>0</v>
      </c>
      <c r="U44" s="39"/>
      <c r="V44" s="39"/>
      <c r="W44" s="39"/>
      <c r="X44" s="39">
        <v>0</v>
      </c>
      <c r="Y44" s="39"/>
      <c r="Z44" s="39"/>
      <c r="AA44" s="39"/>
      <c r="AB44" s="39">
        <v>0</v>
      </c>
      <c r="AC44" s="39"/>
      <c r="AD44" s="39">
        <v>0</v>
      </c>
      <c r="AE44" s="73"/>
      <c r="AF44" s="73"/>
      <c r="AG44" s="73"/>
      <c r="AH44"/>
      <c r="AI44"/>
      <c r="AJ44"/>
      <c r="AK44"/>
    </row>
    <row r="45" spans="1:37" ht="20.100000000000001" customHeight="1" x14ac:dyDescent="0.2">
      <c r="D45" s="47" t="s">
        <v>118</v>
      </c>
      <c r="F45" s="48">
        <v>0</v>
      </c>
      <c r="G45" s="49"/>
      <c r="H45" s="49"/>
      <c r="I45" s="49"/>
      <c r="J45" s="48">
        <v>0</v>
      </c>
      <c r="K45" s="48">
        <v>0</v>
      </c>
      <c r="L45" s="49"/>
      <c r="M45" s="48">
        <v>0</v>
      </c>
      <c r="N45" s="49"/>
      <c r="O45" s="49"/>
      <c r="P45" s="49"/>
      <c r="Q45" s="48">
        <v>0</v>
      </c>
      <c r="R45" s="48">
        <v>0</v>
      </c>
      <c r="S45" s="49"/>
      <c r="T45" s="48">
        <v>0</v>
      </c>
      <c r="U45" s="49"/>
      <c r="V45" s="49"/>
      <c r="W45" s="49"/>
      <c r="X45" s="48">
        <v>0</v>
      </c>
      <c r="Y45" s="49"/>
      <c r="Z45" s="49"/>
      <c r="AA45" s="49"/>
      <c r="AB45" s="48">
        <v>0</v>
      </c>
      <c r="AC45" s="49"/>
      <c r="AD45" s="48">
        <v>0</v>
      </c>
      <c r="AE45" s="73"/>
      <c r="AF45" s="73"/>
      <c r="AG45" s="73"/>
      <c r="AH45"/>
      <c r="AI45"/>
      <c r="AJ45"/>
      <c r="AK45"/>
    </row>
    <row r="46" spans="1:37" ht="20.100000000000001" customHeight="1" x14ac:dyDescent="0.2">
      <c r="D46" s="2" t="s">
        <v>119</v>
      </c>
      <c r="F46" s="39">
        <v>0</v>
      </c>
      <c r="G46" s="39"/>
      <c r="H46" s="39"/>
      <c r="I46" s="39"/>
      <c r="J46" s="39">
        <v>0</v>
      </c>
      <c r="K46" s="39">
        <v>0</v>
      </c>
      <c r="L46" s="39"/>
      <c r="M46" s="39">
        <v>0</v>
      </c>
      <c r="N46" s="39"/>
      <c r="O46" s="39"/>
      <c r="P46" s="39"/>
      <c r="Q46" s="39">
        <v>0</v>
      </c>
      <c r="R46" s="39">
        <v>0</v>
      </c>
      <c r="S46" s="39"/>
      <c r="T46" s="39">
        <v>0</v>
      </c>
      <c r="U46" s="39"/>
      <c r="V46" s="39"/>
      <c r="W46" s="39"/>
      <c r="X46" s="39">
        <v>0</v>
      </c>
      <c r="Y46" s="39"/>
      <c r="Z46" s="39"/>
      <c r="AA46" s="39"/>
      <c r="AB46" s="39">
        <v>0</v>
      </c>
      <c r="AC46" s="39"/>
      <c r="AD46" s="39">
        <v>0</v>
      </c>
      <c r="AE46" s="73"/>
      <c r="AF46" s="73"/>
      <c r="AG46" s="73"/>
      <c r="AH46"/>
      <c r="AI46"/>
      <c r="AJ46"/>
      <c r="AK46"/>
    </row>
    <row r="47" spans="1:37" ht="20.100000000000001" customHeight="1" x14ac:dyDescent="0.2">
      <c r="D47" s="2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73"/>
      <c r="AF47" s="73"/>
      <c r="AG47" s="73"/>
      <c r="AH47"/>
      <c r="AI47"/>
      <c r="AJ47"/>
      <c r="AK47"/>
    </row>
    <row r="48" spans="1:37" s="1" customFormat="1" ht="20.100000000000001" customHeight="1" x14ac:dyDescent="0.25">
      <c r="A48" s="3"/>
      <c r="B48" s="6"/>
      <c r="C48" s="51" t="s">
        <v>120</v>
      </c>
      <c r="D48" s="52"/>
      <c r="E48" s="5"/>
      <c r="F48" s="53">
        <v>0</v>
      </c>
      <c r="G48" s="54"/>
      <c r="H48" s="54"/>
      <c r="I48" s="54"/>
      <c r="J48" s="53">
        <v>0</v>
      </c>
      <c r="K48" s="53">
        <v>0</v>
      </c>
      <c r="L48" s="54"/>
      <c r="M48" s="53">
        <v>0</v>
      </c>
      <c r="N48" s="54"/>
      <c r="O48" s="54"/>
      <c r="P48" s="54"/>
      <c r="Q48" s="53">
        <v>0</v>
      </c>
      <c r="R48" s="53">
        <v>0</v>
      </c>
      <c r="S48" s="54"/>
      <c r="T48" s="53">
        <v>0</v>
      </c>
      <c r="U48" s="54"/>
      <c r="V48" s="54"/>
      <c r="W48" s="54"/>
      <c r="X48" s="53">
        <v>0</v>
      </c>
      <c r="Y48" s="54"/>
      <c r="Z48" s="54"/>
      <c r="AA48" s="54"/>
      <c r="AB48" s="53">
        <v>0</v>
      </c>
      <c r="AC48" s="54"/>
      <c r="AD48" s="53">
        <v>0</v>
      </c>
      <c r="AE48" s="73"/>
      <c r="AF48" s="73"/>
      <c r="AG48" s="73"/>
    </row>
    <row r="49" spans="3:37" ht="20.100000000000001" customHeight="1" x14ac:dyDescent="0.2">
      <c r="D49" s="2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73"/>
      <c r="AF49" s="73"/>
      <c r="AG49" s="73"/>
      <c r="AH49"/>
      <c r="AI49"/>
      <c r="AJ49"/>
      <c r="AK49"/>
    </row>
    <row r="50" spans="3:37" ht="20.100000000000001" customHeight="1" x14ac:dyDescent="0.2">
      <c r="C50" s="3" t="s">
        <v>121</v>
      </c>
      <c r="D50" s="2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73"/>
      <c r="AF50" s="73"/>
      <c r="AG50" s="73"/>
      <c r="AH50"/>
      <c r="AI50"/>
      <c r="AJ50"/>
      <c r="AK50"/>
    </row>
    <row r="51" spans="3:37" ht="20.100000000000001" customHeight="1" x14ac:dyDescent="0.2">
      <c r="D51" s="2" t="s">
        <v>122</v>
      </c>
      <c r="F51" s="39">
        <v>0</v>
      </c>
      <c r="G51" s="39"/>
      <c r="H51" s="39"/>
      <c r="I51" s="39"/>
      <c r="J51" s="39">
        <v>3</v>
      </c>
      <c r="K51" s="39">
        <v>1</v>
      </c>
      <c r="L51" s="39"/>
      <c r="M51" s="39">
        <v>4</v>
      </c>
      <c r="N51" s="39"/>
      <c r="O51" s="39"/>
      <c r="P51" s="39"/>
      <c r="Q51" s="39">
        <v>3</v>
      </c>
      <c r="R51" s="39">
        <v>0</v>
      </c>
      <c r="S51" s="39"/>
      <c r="T51" s="39">
        <v>3</v>
      </c>
      <c r="U51" s="39"/>
      <c r="V51" s="39"/>
      <c r="W51" s="39"/>
      <c r="X51" s="39">
        <v>1</v>
      </c>
      <c r="Y51" s="39"/>
      <c r="Z51" s="39"/>
      <c r="AA51" s="39"/>
      <c r="AB51" s="39">
        <v>0</v>
      </c>
      <c r="AC51" s="39"/>
      <c r="AD51" s="39">
        <v>0</v>
      </c>
      <c r="AE51" s="73"/>
      <c r="AF51" s="73"/>
      <c r="AG51" s="73"/>
      <c r="AH51"/>
      <c r="AI51"/>
      <c r="AJ51"/>
      <c r="AK51"/>
    </row>
    <row r="52" spans="3:37" ht="20.100000000000001" customHeight="1" x14ac:dyDescent="0.2">
      <c r="D52" s="47" t="s">
        <v>97</v>
      </c>
      <c r="F52" s="48">
        <v>0</v>
      </c>
      <c r="G52" s="49"/>
      <c r="H52" s="49"/>
      <c r="I52" s="49"/>
      <c r="J52" s="48">
        <v>3</v>
      </c>
      <c r="K52" s="48">
        <v>0</v>
      </c>
      <c r="L52" s="49"/>
      <c r="M52" s="48">
        <v>3</v>
      </c>
      <c r="N52" s="49"/>
      <c r="O52" s="49"/>
      <c r="P52" s="49"/>
      <c r="Q52" s="48">
        <v>3</v>
      </c>
      <c r="R52" s="48">
        <v>0</v>
      </c>
      <c r="S52" s="49"/>
      <c r="T52" s="48">
        <v>3</v>
      </c>
      <c r="U52" s="49"/>
      <c r="V52" s="49"/>
      <c r="W52" s="49"/>
      <c r="X52" s="48">
        <v>0</v>
      </c>
      <c r="Y52" s="49"/>
      <c r="Z52" s="49"/>
      <c r="AA52" s="49"/>
      <c r="AB52" s="48">
        <v>0</v>
      </c>
      <c r="AC52" s="49"/>
      <c r="AD52" s="48">
        <v>0</v>
      </c>
      <c r="AE52" s="73"/>
      <c r="AF52" s="73"/>
      <c r="AG52" s="73"/>
      <c r="AH52"/>
      <c r="AI52"/>
      <c r="AJ52"/>
      <c r="AK52"/>
    </row>
    <row r="53" spans="3:37" ht="20.100000000000001" customHeight="1" x14ac:dyDescent="0.2">
      <c r="D53" s="2" t="s">
        <v>113</v>
      </c>
      <c r="F53" s="39">
        <v>0</v>
      </c>
      <c r="G53" s="39"/>
      <c r="H53" s="39"/>
      <c r="I53" s="39"/>
      <c r="J53" s="39">
        <v>3</v>
      </c>
      <c r="K53" s="39">
        <v>0</v>
      </c>
      <c r="L53" s="39"/>
      <c r="M53" s="39">
        <v>3</v>
      </c>
      <c r="N53" s="39"/>
      <c r="O53" s="39"/>
      <c r="P53" s="39"/>
      <c r="Q53" s="39">
        <v>1</v>
      </c>
      <c r="R53" s="39">
        <v>0</v>
      </c>
      <c r="S53" s="39"/>
      <c r="T53" s="39">
        <v>1</v>
      </c>
      <c r="U53" s="39"/>
      <c r="V53" s="39"/>
      <c r="W53" s="39"/>
      <c r="X53" s="39">
        <v>2</v>
      </c>
      <c r="Y53" s="39"/>
      <c r="Z53" s="39"/>
      <c r="AA53" s="39"/>
      <c r="AB53" s="39">
        <v>0</v>
      </c>
      <c r="AC53" s="39"/>
      <c r="AD53" s="39">
        <v>0</v>
      </c>
      <c r="AE53" s="73"/>
      <c r="AF53" s="73"/>
      <c r="AG53" s="73"/>
      <c r="AH53"/>
      <c r="AI53"/>
      <c r="AJ53"/>
      <c r="AK53"/>
    </row>
    <row r="54" spans="3:37" ht="20.100000000000001" customHeight="1" x14ac:dyDescent="0.2">
      <c r="D54" s="47" t="s">
        <v>99</v>
      </c>
      <c r="F54" s="48">
        <v>28</v>
      </c>
      <c r="G54" s="49"/>
      <c r="H54" s="49"/>
      <c r="I54" s="49"/>
      <c r="J54" s="48">
        <v>3</v>
      </c>
      <c r="K54" s="48">
        <v>0</v>
      </c>
      <c r="L54" s="49"/>
      <c r="M54" s="48">
        <v>3</v>
      </c>
      <c r="N54" s="49"/>
      <c r="O54" s="49"/>
      <c r="P54" s="49"/>
      <c r="Q54" s="48">
        <v>3</v>
      </c>
      <c r="R54" s="48">
        <v>0</v>
      </c>
      <c r="S54" s="49"/>
      <c r="T54" s="48">
        <v>3</v>
      </c>
      <c r="U54" s="49"/>
      <c r="V54" s="49"/>
      <c r="W54" s="49"/>
      <c r="X54" s="48">
        <v>28</v>
      </c>
      <c r="Y54" s="49"/>
      <c r="Z54" s="49"/>
      <c r="AA54" s="49"/>
      <c r="AB54" s="48">
        <v>0</v>
      </c>
      <c r="AC54" s="49"/>
      <c r="AD54" s="48">
        <v>0</v>
      </c>
      <c r="AE54" s="73"/>
      <c r="AF54" s="73"/>
      <c r="AG54" s="73"/>
      <c r="AH54"/>
      <c r="AI54"/>
      <c r="AJ54"/>
      <c r="AK54"/>
    </row>
    <row r="55" spans="3:37" ht="20.100000000000001" customHeight="1" x14ac:dyDescent="0.2">
      <c r="D55" s="2" t="s">
        <v>114</v>
      </c>
      <c r="F55" s="39">
        <v>1</v>
      </c>
      <c r="G55" s="39"/>
      <c r="H55" s="39"/>
      <c r="I55" s="39"/>
      <c r="J55" s="39">
        <v>3</v>
      </c>
      <c r="K55" s="39">
        <v>0</v>
      </c>
      <c r="L55" s="39"/>
      <c r="M55" s="39">
        <v>3</v>
      </c>
      <c r="N55" s="39"/>
      <c r="O55" s="39"/>
      <c r="P55" s="39"/>
      <c r="Q55" s="39">
        <v>3</v>
      </c>
      <c r="R55" s="39">
        <v>0</v>
      </c>
      <c r="S55" s="39"/>
      <c r="T55" s="39">
        <v>3</v>
      </c>
      <c r="U55" s="39"/>
      <c r="V55" s="39"/>
      <c r="W55" s="39"/>
      <c r="X55" s="39">
        <v>1</v>
      </c>
      <c r="Y55" s="39"/>
      <c r="Z55" s="39"/>
      <c r="AA55" s="39"/>
      <c r="AB55" s="39">
        <v>0</v>
      </c>
      <c r="AC55" s="39"/>
      <c r="AD55" s="39">
        <v>0</v>
      </c>
      <c r="AE55" s="73"/>
      <c r="AF55" s="73"/>
      <c r="AG55" s="73"/>
      <c r="AH55"/>
      <c r="AI55"/>
      <c r="AJ55"/>
      <c r="AK55"/>
    </row>
    <row r="56" spans="3:37" ht="20.100000000000001" customHeight="1" x14ac:dyDescent="0.2">
      <c r="D56" s="47" t="s">
        <v>115</v>
      </c>
      <c r="F56" s="48">
        <v>1</v>
      </c>
      <c r="G56" s="49"/>
      <c r="H56" s="49"/>
      <c r="I56" s="49"/>
      <c r="J56" s="48">
        <v>2</v>
      </c>
      <c r="K56" s="48">
        <v>0</v>
      </c>
      <c r="L56" s="49"/>
      <c r="M56" s="48">
        <v>2</v>
      </c>
      <c r="N56" s="49"/>
      <c r="O56" s="49"/>
      <c r="P56" s="49"/>
      <c r="Q56" s="48">
        <v>2</v>
      </c>
      <c r="R56" s="48">
        <v>0</v>
      </c>
      <c r="S56" s="49"/>
      <c r="T56" s="48">
        <v>2</v>
      </c>
      <c r="U56" s="49"/>
      <c r="V56" s="49"/>
      <c r="W56" s="49"/>
      <c r="X56" s="48">
        <v>1</v>
      </c>
      <c r="Y56" s="49"/>
      <c r="Z56" s="49"/>
      <c r="AA56" s="49"/>
      <c r="AB56" s="48">
        <v>0</v>
      </c>
      <c r="AC56" s="49"/>
      <c r="AD56" s="48">
        <v>0</v>
      </c>
      <c r="AE56" s="73"/>
      <c r="AF56" s="73"/>
      <c r="AG56" s="73"/>
      <c r="AH56"/>
      <c r="AI56"/>
      <c r="AJ56"/>
      <c r="AK56"/>
    </row>
    <row r="57" spans="3:37" ht="20.100000000000001" customHeight="1" x14ac:dyDescent="0.2">
      <c r="D57" s="2" t="s">
        <v>102</v>
      </c>
      <c r="F57" s="39">
        <v>0</v>
      </c>
      <c r="G57" s="39"/>
      <c r="H57" s="39"/>
      <c r="I57" s="39"/>
      <c r="J57" s="39">
        <v>3</v>
      </c>
      <c r="K57" s="39">
        <v>1</v>
      </c>
      <c r="L57" s="39"/>
      <c r="M57" s="39">
        <v>4</v>
      </c>
      <c r="N57" s="39"/>
      <c r="O57" s="39"/>
      <c r="P57" s="39"/>
      <c r="Q57" s="39">
        <v>4</v>
      </c>
      <c r="R57" s="39">
        <v>0</v>
      </c>
      <c r="S57" s="39"/>
      <c r="T57" s="39">
        <v>4</v>
      </c>
      <c r="U57" s="39"/>
      <c r="V57" s="39"/>
      <c r="W57" s="39"/>
      <c r="X57" s="39">
        <v>0</v>
      </c>
      <c r="Y57" s="39"/>
      <c r="Z57" s="39"/>
      <c r="AA57" s="39"/>
      <c r="AB57" s="39">
        <v>0</v>
      </c>
      <c r="AC57" s="39"/>
      <c r="AD57" s="39">
        <v>0</v>
      </c>
      <c r="AE57" s="73"/>
      <c r="AF57" s="73"/>
      <c r="AG57" s="73"/>
      <c r="AH57"/>
      <c r="AI57"/>
      <c r="AJ57"/>
      <c r="AK57"/>
    </row>
    <row r="58" spans="3:37" ht="20.100000000000001" customHeight="1" x14ac:dyDescent="0.2">
      <c r="D58" s="47" t="s">
        <v>103</v>
      </c>
      <c r="F58" s="48">
        <v>0</v>
      </c>
      <c r="G58" s="49"/>
      <c r="H58" s="49"/>
      <c r="I58" s="49"/>
      <c r="J58" s="48">
        <v>3</v>
      </c>
      <c r="K58" s="48">
        <v>0</v>
      </c>
      <c r="L58" s="49"/>
      <c r="M58" s="48">
        <v>3</v>
      </c>
      <c r="N58" s="49"/>
      <c r="O58" s="49"/>
      <c r="P58" s="49"/>
      <c r="Q58" s="48">
        <v>3</v>
      </c>
      <c r="R58" s="48">
        <v>0</v>
      </c>
      <c r="S58" s="49"/>
      <c r="T58" s="48">
        <v>3</v>
      </c>
      <c r="U58" s="49"/>
      <c r="V58" s="49"/>
      <c r="W58" s="49"/>
      <c r="X58" s="48">
        <v>0</v>
      </c>
      <c r="Y58" s="49"/>
      <c r="Z58" s="49"/>
      <c r="AA58" s="49"/>
      <c r="AB58" s="48">
        <v>0</v>
      </c>
      <c r="AC58" s="49"/>
      <c r="AD58" s="48">
        <v>0</v>
      </c>
      <c r="AE58" s="73"/>
      <c r="AF58" s="73"/>
      <c r="AG58" s="73"/>
      <c r="AH58"/>
      <c r="AI58"/>
      <c r="AJ58"/>
      <c r="AK58"/>
    </row>
    <row r="59" spans="3:37" ht="20.100000000000001" customHeight="1" x14ac:dyDescent="0.2">
      <c r="D59" s="2" t="s">
        <v>104</v>
      </c>
      <c r="F59" s="39">
        <v>2</v>
      </c>
      <c r="G59" s="39"/>
      <c r="H59" s="39"/>
      <c r="I59" s="39"/>
      <c r="J59" s="39">
        <v>2</v>
      </c>
      <c r="K59" s="39">
        <v>0</v>
      </c>
      <c r="L59" s="39"/>
      <c r="M59" s="39">
        <v>2</v>
      </c>
      <c r="N59" s="39"/>
      <c r="O59" s="39"/>
      <c r="P59" s="39"/>
      <c r="Q59" s="39">
        <v>2</v>
      </c>
      <c r="R59" s="39">
        <v>0</v>
      </c>
      <c r="S59" s="39"/>
      <c r="T59" s="39">
        <v>2</v>
      </c>
      <c r="U59" s="39"/>
      <c r="V59" s="39"/>
      <c r="W59" s="39"/>
      <c r="X59" s="39">
        <v>2</v>
      </c>
      <c r="Y59" s="39"/>
      <c r="Z59" s="39"/>
      <c r="AA59" s="39"/>
      <c r="AB59" s="39">
        <v>0</v>
      </c>
      <c r="AC59" s="39"/>
      <c r="AD59" s="39">
        <v>0</v>
      </c>
      <c r="AE59" s="73"/>
      <c r="AF59" s="73"/>
      <c r="AG59" s="73"/>
      <c r="AH59"/>
      <c r="AI59"/>
      <c r="AJ59"/>
      <c r="AK59"/>
    </row>
    <row r="60" spans="3:37" ht="20.100000000000001" customHeight="1" x14ac:dyDescent="0.2">
      <c r="D60" s="47" t="s">
        <v>117</v>
      </c>
      <c r="F60" s="48">
        <v>0</v>
      </c>
      <c r="G60" s="49"/>
      <c r="H60" s="49"/>
      <c r="I60" s="49"/>
      <c r="J60" s="48">
        <v>2</v>
      </c>
      <c r="K60" s="48">
        <v>0</v>
      </c>
      <c r="L60" s="49"/>
      <c r="M60" s="48">
        <v>2</v>
      </c>
      <c r="N60" s="49"/>
      <c r="O60" s="49"/>
      <c r="P60" s="49"/>
      <c r="Q60" s="48">
        <v>2</v>
      </c>
      <c r="R60" s="48">
        <v>0</v>
      </c>
      <c r="S60" s="49"/>
      <c r="T60" s="48">
        <v>2</v>
      </c>
      <c r="U60" s="49"/>
      <c r="V60" s="49"/>
      <c r="W60" s="49"/>
      <c r="X60" s="48">
        <v>0</v>
      </c>
      <c r="Y60" s="49"/>
      <c r="Z60" s="49"/>
      <c r="AA60" s="49"/>
      <c r="AB60" s="48">
        <v>0</v>
      </c>
      <c r="AC60" s="49"/>
      <c r="AD60" s="48">
        <v>0</v>
      </c>
      <c r="AE60" s="73"/>
      <c r="AF60" s="73"/>
      <c r="AG60" s="73"/>
      <c r="AH60"/>
      <c r="AI60"/>
      <c r="AJ60"/>
      <c r="AK60"/>
    </row>
    <row r="61" spans="3:37" ht="20.100000000000001" customHeight="1" x14ac:dyDescent="0.2">
      <c r="D61" s="2" t="s">
        <v>106</v>
      </c>
      <c r="F61" s="39">
        <v>0</v>
      </c>
      <c r="G61" s="39"/>
      <c r="H61" s="39"/>
      <c r="I61" s="39"/>
      <c r="J61" s="39">
        <v>4</v>
      </c>
      <c r="K61" s="39">
        <v>0</v>
      </c>
      <c r="L61" s="39"/>
      <c r="M61" s="39">
        <v>4</v>
      </c>
      <c r="N61" s="39"/>
      <c r="O61" s="39"/>
      <c r="P61" s="39"/>
      <c r="Q61" s="39">
        <v>4</v>
      </c>
      <c r="R61" s="39">
        <v>0</v>
      </c>
      <c r="S61" s="39"/>
      <c r="T61" s="39">
        <v>4</v>
      </c>
      <c r="U61" s="39"/>
      <c r="V61" s="39"/>
      <c r="W61" s="39"/>
      <c r="X61" s="39">
        <v>0</v>
      </c>
      <c r="Y61" s="39"/>
      <c r="Z61" s="39"/>
      <c r="AA61" s="39"/>
      <c r="AB61" s="39">
        <v>0</v>
      </c>
      <c r="AC61" s="39"/>
      <c r="AD61" s="39">
        <v>0</v>
      </c>
      <c r="AE61" s="73"/>
      <c r="AF61" s="73"/>
      <c r="AG61" s="73"/>
      <c r="AH61"/>
      <c r="AI61"/>
      <c r="AJ61"/>
      <c r="AK61"/>
    </row>
    <row r="62" spans="3:37" ht="20.100000000000001" customHeight="1" x14ac:dyDescent="0.2">
      <c r="D62" s="47" t="s">
        <v>107</v>
      </c>
      <c r="F62" s="48">
        <v>1</v>
      </c>
      <c r="G62" s="49"/>
      <c r="H62" s="49"/>
      <c r="I62" s="49"/>
      <c r="J62" s="48">
        <v>2</v>
      </c>
      <c r="K62" s="48">
        <v>1</v>
      </c>
      <c r="L62" s="49"/>
      <c r="M62" s="48">
        <v>3</v>
      </c>
      <c r="N62" s="49"/>
      <c r="O62" s="49"/>
      <c r="P62" s="49"/>
      <c r="Q62" s="48">
        <v>2</v>
      </c>
      <c r="R62" s="48">
        <v>0</v>
      </c>
      <c r="S62" s="49"/>
      <c r="T62" s="48">
        <v>2</v>
      </c>
      <c r="U62" s="49"/>
      <c r="V62" s="49"/>
      <c r="W62" s="49"/>
      <c r="X62" s="48">
        <v>2</v>
      </c>
      <c r="Y62" s="49"/>
      <c r="Z62" s="49"/>
      <c r="AA62" s="49"/>
      <c r="AB62" s="48">
        <v>0</v>
      </c>
      <c r="AC62" s="49"/>
      <c r="AD62" s="48">
        <v>0</v>
      </c>
      <c r="AE62" s="73"/>
      <c r="AF62" s="73"/>
      <c r="AG62" s="73"/>
      <c r="AH62"/>
      <c r="AI62"/>
      <c r="AJ62"/>
      <c r="AK62"/>
    </row>
    <row r="63" spans="3:37" ht="20.100000000000001" customHeight="1" x14ac:dyDescent="0.2">
      <c r="D63" s="2" t="s">
        <v>108</v>
      </c>
      <c r="F63" s="39">
        <v>1</v>
      </c>
      <c r="G63" s="39"/>
      <c r="H63" s="39"/>
      <c r="I63" s="39"/>
      <c r="J63" s="39">
        <v>3</v>
      </c>
      <c r="K63" s="39">
        <v>1</v>
      </c>
      <c r="L63" s="39"/>
      <c r="M63" s="39">
        <v>4</v>
      </c>
      <c r="N63" s="39"/>
      <c r="O63" s="39"/>
      <c r="P63" s="39"/>
      <c r="Q63" s="39">
        <v>3</v>
      </c>
      <c r="R63" s="39">
        <v>0</v>
      </c>
      <c r="S63" s="39"/>
      <c r="T63" s="39">
        <v>3</v>
      </c>
      <c r="U63" s="39"/>
      <c r="V63" s="39"/>
      <c r="W63" s="39"/>
      <c r="X63" s="39">
        <v>2</v>
      </c>
      <c r="Y63" s="39"/>
      <c r="Z63" s="39"/>
      <c r="AA63" s="39"/>
      <c r="AB63" s="39">
        <v>0</v>
      </c>
      <c r="AC63" s="39"/>
      <c r="AD63" s="39">
        <v>0</v>
      </c>
      <c r="AE63" s="73"/>
      <c r="AF63" s="73"/>
      <c r="AG63" s="73"/>
      <c r="AH63"/>
      <c r="AI63"/>
      <c r="AJ63"/>
      <c r="AK63"/>
    </row>
    <row r="64" spans="3:37" ht="20.100000000000001" customHeight="1" x14ac:dyDescent="0.2">
      <c r="D64" s="47" t="s">
        <v>109</v>
      </c>
      <c r="F64" s="48">
        <v>3</v>
      </c>
      <c r="G64" s="49"/>
      <c r="H64" s="49"/>
      <c r="I64" s="49"/>
      <c r="J64" s="48">
        <v>2</v>
      </c>
      <c r="K64" s="48">
        <v>0</v>
      </c>
      <c r="L64" s="49"/>
      <c r="M64" s="48">
        <v>2</v>
      </c>
      <c r="N64" s="49"/>
      <c r="O64" s="49"/>
      <c r="P64" s="49"/>
      <c r="Q64" s="48">
        <v>1</v>
      </c>
      <c r="R64" s="48">
        <v>2</v>
      </c>
      <c r="S64" s="49"/>
      <c r="T64" s="48">
        <v>3</v>
      </c>
      <c r="U64" s="49"/>
      <c r="V64" s="49"/>
      <c r="W64" s="49"/>
      <c r="X64" s="48">
        <v>2</v>
      </c>
      <c r="Y64" s="49"/>
      <c r="Z64" s="49"/>
      <c r="AA64" s="49"/>
      <c r="AB64" s="48">
        <v>0</v>
      </c>
      <c r="AC64" s="49"/>
      <c r="AD64" s="48">
        <v>0</v>
      </c>
      <c r="AE64" s="73"/>
      <c r="AF64" s="73"/>
      <c r="AG64" s="73"/>
      <c r="AH64"/>
      <c r="AI64"/>
      <c r="AJ64"/>
      <c r="AK64"/>
    </row>
    <row r="65" spans="1:37" ht="20.100000000000001" customHeight="1" x14ac:dyDescent="0.2">
      <c r="D65" s="2" t="s">
        <v>123</v>
      </c>
      <c r="F65" s="39">
        <v>0</v>
      </c>
      <c r="G65" s="39"/>
      <c r="H65" s="39"/>
      <c r="I65" s="39"/>
      <c r="J65" s="39">
        <v>2</v>
      </c>
      <c r="K65" s="39">
        <v>0</v>
      </c>
      <c r="L65" s="39"/>
      <c r="M65" s="39">
        <v>2</v>
      </c>
      <c r="N65" s="39"/>
      <c r="O65" s="39"/>
      <c r="P65" s="39"/>
      <c r="Q65" s="39">
        <v>2</v>
      </c>
      <c r="R65" s="39">
        <v>0</v>
      </c>
      <c r="S65" s="39"/>
      <c r="T65" s="39">
        <v>2</v>
      </c>
      <c r="U65" s="39"/>
      <c r="V65" s="39"/>
      <c r="W65" s="39"/>
      <c r="X65" s="39">
        <v>0</v>
      </c>
      <c r="Y65" s="39"/>
      <c r="Z65" s="39"/>
      <c r="AA65" s="39"/>
      <c r="AB65" s="39">
        <v>0</v>
      </c>
      <c r="AC65" s="39"/>
      <c r="AD65" s="39">
        <v>0</v>
      </c>
      <c r="AE65" s="73"/>
      <c r="AF65" s="73"/>
      <c r="AG65" s="73"/>
      <c r="AH65"/>
      <c r="AI65"/>
      <c r="AJ65"/>
      <c r="AK65"/>
    </row>
    <row r="66" spans="1:37" ht="20.100000000000001" customHeight="1" x14ac:dyDescent="0.2">
      <c r="D66" s="47" t="s">
        <v>118</v>
      </c>
      <c r="F66" s="48">
        <v>0</v>
      </c>
      <c r="G66" s="49"/>
      <c r="H66" s="49"/>
      <c r="I66" s="49"/>
      <c r="J66" s="48">
        <v>2</v>
      </c>
      <c r="K66" s="48">
        <v>0</v>
      </c>
      <c r="L66" s="49"/>
      <c r="M66" s="48">
        <v>2</v>
      </c>
      <c r="N66" s="49"/>
      <c r="O66" s="49"/>
      <c r="P66" s="49"/>
      <c r="Q66" s="48">
        <v>2</v>
      </c>
      <c r="R66" s="48">
        <v>0</v>
      </c>
      <c r="S66" s="49"/>
      <c r="T66" s="48">
        <v>2</v>
      </c>
      <c r="U66" s="49"/>
      <c r="V66" s="49"/>
      <c r="W66" s="49"/>
      <c r="X66" s="48">
        <v>0</v>
      </c>
      <c r="Y66" s="49"/>
      <c r="Z66" s="49"/>
      <c r="AA66" s="49"/>
      <c r="AB66" s="48">
        <v>0</v>
      </c>
      <c r="AC66" s="49"/>
      <c r="AD66" s="48">
        <v>0</v>
      </c>
      <c r="AE66" s="73"/>
      <c r="AF66" s="73"/>
      <c r="AG66" s="73"/>
      <c r="AH66"/>
      <c r="AI66"/>
      <c r="AJ66"/>
      <c r="AK66"/>
    </row>
    <row r="67" spans="1:37" ht="20.100000000000001" customHeight="1" x14ac:dyDescent="0.2">
      <c r="D67" s="2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73"/>
      <c r="AF67" s="73"/>
      <c r="AG67" s="73"/>
      <c r="AH67"/>
      <c r="AI67"/>
      <c r="AJ67"/>
      <c r="AK67"/>
    </row>
    <row r="68" spans="1:37" s="1" customFormat="1" ht="20.100000000000001" customHeight="1" x14ac:dyDescent="0.25">
      <c r="A68" s="3"/>
      <c r="B68" s="6"/>
      <c r="C68" s="51" t="s">
        <v>124</v>
      </c>
      <c r="D68" s="52"/>
      <c r="E68" s="5"/>
      <c r="F68" s="53">
        <v>37</v>
      </c>
      <c r="G68" s="54"/>
      <c r="H68" s="54"/>
      <c r="I68" s="54"/>
      <c r="J68" s="53">
        <v>42</v>
      </c>
      <c r="K68" s="53">
        <v>4</v>
      </c>
      <c r="L68" s="54"/>
      <c r="M68" s="53">
        <v>46</v>
      </c>
      <c r="N68" s="54"/>
      <c r="O68" s="54"/>
      <c r="P68" s="54"/>
      <c r="Q68" s="53">
        <v>40</v>
      </c>
      <c r="R68" s="53">
        <v>2</v>
      </c>
      <c r="S68" s="54"/>
      <c r="T68" s="53">
        <v>42</v>
      </c>
      <c r="U68" s="54"/>
      <c r="V68" s="54"/>
      <c r="W68" s="54"/>
      <c r="X68" s="53">
        <v>41</v>
      </c>
      <c r="Y68" s="54"/>
      <c r="Z68" s="54"/>
      <c r="AA68" s="54"/>
      <c r="AB68" s="53">
        <v>0</v>
      </c>
      <c r="AC68" s="54"/>
      <c r="AD68" s="53">
        <v>0</v>
      </c>
      <c r="AE68" s="73"/>
      <c r="AF68" s="73"/>
      <c r="AG68" s="73"/>
    </row>
    <row r="69" spans="1:37" ht="20.100000000000001" customHeight="1" x14ac:dyDescent="0.2">
      <c r="D69" s="2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73"/>
      <c r="AF69" s="73"/>
      <c r="AG69" s="73"/>
      <c r="AH69"/>
      <c r="AI69"/>
      <c r="AJ69"/>
      <c r="AK69"/>
    </row>
    <row r="70" spans="1:37" ht="20.100000000000001" customHeight="1" x14ac:dyDescent="0.2">
      <c r="C70" s="1" t="s">
        <v>125</v>
      </c>
      <c r="D70" s="2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73"/>
      <c r="AF70" s="73"/>
      <c r="AG70" s="73"/>
      <c r="AH70"/>
      <c r="AI70"/>
      <c r="AJ70"/>
      <c r="AK70"/>
    </row>
    <row r="71" spans="1:37" ht="20.100000000000001" customHeight="1" x14ac:dyDescent="0.2">
      <c r="D71" s="2" t="s">
        <v>122</v>
      </c>
      <c r="F71" s="39">
        <v>0</v>
      </c>
      <c r="G71" s="39"/>
      <c r="H71" s="39"/>
      <c r="I71" s="39"/>
      <c r="J71" s="39">
        <v>4</v>
      </c>
      <c r="K71" s="39">
        <v>4</v>
      </c>
      <c r="L71" s="39"/>
      <c r="M71" s="39">
        <v>8</v>
      </c>
      <c r="N71" s="39"/>
      <c r="O71" s="39"/>
      <c r="P71" s="39"/>
      <c r="Q71" s="39">
        <v>6</v>
      </c>
      <c r="R71" s="39">
        <v>0</v>
      </c>
      <c r="S71" s="39"/>
      <c r="T71" s="39">
        <v>6</v>
      </c>
      <c r="U71" s="39"/>
      <c r="V71" s="39"/>
      <c r="W71" s="39"/>
      <c r="X71" s="39">
        <v>2</v>
      </c>
      <c r="Y71" s="39"/>
      <c r="Z71" s="39"/>
      <c r="AA71" s="39"/>
      <c r="AB71" s="39">
        <v>0</v>
      </c>
      <c r="AC71" s="39"/>
      <c r="AD71" s="39">
        <v>0</v>
      </c>
      <c r="AE71" s="73"/>
      <c r="AF71" s="73"/>
      <c r="AG71" s="73"/>
      <c r="AH71"/>
      <c r="AI71"/>
      <c r="AJ71"/>
      <c r="AK71"/>
    </row>
    <row r="72" spans="1:37" ht="20.100000000000001" customHeight="1" x14ac:dyDescent="0.2">
      <c r="D72" s="47" t="s">
        <v>97</v>
      </c>
      <c r="F72" s="48">
        <v>0</v>
      </c>
      <c r="G72" s="49"/>
      <c r="H72" s="49"/>
      <c r="I72" s="49"/>
      <c r="J72" s="48">
        <v>1</v>
      </c>
      <c r="K72" s="48">
        <v>0</v>
      </c>
      <c r="L72" s="49"/>
      <c r="M72" s="48">
        <v>1</v>
      </c>
      <c r="N72" s="49"/>
      <c r="O72" s="49"/>
      <c r="P72" s="49"/>
      <c r="Q72" s="48">
        <v>1</v>
      </c>
      <c r="R72" s="48">
        <v>0</v>
      </c>
      <c r="S72" s="49"/>
      <c r="T72" s="48">
        <v>1</v>
      </c>
      <c r="U72" s="49"/>
      <c r="V72" s="49"/>
      <c r="W72" s="49"/>
      <c r="X72" s="48">
        <v>0</v>
      </c>
      <c r="Y72" s="49"/>
      <c r="Z72" s="49"/>
      <c r="AA72" s="49"/>
      <c r="AB72" s="48">
        <v>0</v>
      </c>
      <c r="AC72" s="49"/>
      <c r="AD72" s="48">
        <v>0</v>
      </c>
      <c r="AE72" s="73"/>
      <c r="AF72" s="73"/>
      <c r="AG72" s="73"/>
      <c r="AH72"/>
      <c r="AI72"/>
      <c r="AJ72"/>
      <c r="AK72"/>
    </row>
    <row r="73" spans="1:37" ht="20.100000000000001" customHeight="1" x14ac:dyDescent="0.2">
      <c r="D73" s="50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73"/>
      <c r="AF73" s="73"/>
      <c r="AG73" s="73"/>
      <c r="AH73"/>
      <c r="AI73"/>
      <c r="AJ73"/>
      <c r="AK73"/>
    </row>
    <row r="74" spans="1:37" s="1" customFormat="1" ht="20.100000000000001" customHeight="1" x14ac:dyDescent="0.25">
      <c r="A74" s="3"/>
      <c r="B74" s="6"/>
      <c r="C74" s="51" t="s">
        <v>126</v>
      </c>
      <c r="D74" s="52"/>
      <c r="E74" s="5"/>
      <c r="F74" s="53">
        <v>0</v>
      </c>
      <c r="G74" s="54"/>
      <c r="H74" s="54"/>
      <c r="I74" s="54"/>
      <c r="J74" s="53">
        <v>5</v>
      </c>
      <c r="K74" s="53">
        <v>4</v>
      </c>
      <c r="L74" s="54"/>
      <c r="M74" s="53">
        <v>9</v>
      </c>
      <c r="N74" s="54"/>
      <c r="O74" s="54"/>
      <c r="P74" s="54"/>
      <c r="Q74" s="53">
        <v>7</v>
      </c>
      <c r="R74" s="53">
        <v>0</v>
      </c>
      <c r="S74" s="54"/>
      <c r="T74" s="53">
        <v>7</v>
      </c>
      <c r="U74" s="54"/>
      <c r="V74" s="54"/>
      <c r="W74" s="54"/>
      <c r="X74" s="53">
        <v>2</v>
      </c>
      <c r="Y74" s="54"/>
      <c r="Z74" s="54"/>
      <c r="AA74" s="54"/>
      <c r="AB74" s="53">
        <v>0</v>
      </c>
      <c r="AC74" s="54"/>
      <c r="AD74" s="53">
        <v>0</v>
      </c>
      <c r="AE74" s="73"/>
      <c r="AF74" s="73"/>
      <c r="AG74" s="73"/>
    </row>
    <row r="75" spans="1:37" ht="20.100000000000001" customHeight="1" x14ac:dyDescent="0.2">
      <c r="D75" s="2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73"/>
      <c r="AF75" s="73"/>
      <c r="AG75" s="73"/>
      <c r="AH75"/>
      <c r="AI75"/>
      <c r="AJ75"/>
      <c r="AK75"/>
    </row>
    <row r="76" spans="1:37" ht="20.100000000000001" customHeight="1" x14ac:dyDescent="0.2">
      <c r="C76" s="3" t="s">
        <v>127</v>
      </c>
      <c r="D76" s="2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73"/>
      <c r="AF76" s="73"/>
      <c r="AG76" s="73"/>
      <c r="AH76"/>
      <c r="AI76"/>
      <c r="AJ76"/>
      <c r="AK76"/>
    </row>
    <row r="77" spans="1:37" ht="20.100000000000001" customHeight="1" x14ac:dyDescent="0.2">
      <c r="D77" s="2" t="s">
        <v>96</v>
      </c>
      <c r="F77" s="39">
        <v>305</v>
      </c>
      <c r="G77" s="39"/>
      <c r="H77" s="39"/>
      <c r="I77" s="39"/>
      <c r="J77" s="39">
        <v>613</v>
      </c>
      <c r="K77" s="39">
        <v>25</v>
      </c>
      <c r="L77" s="39"/>
      <c r="M77" s="39">
        <v>638</v>
      </c>
      <c r="N77" s="39"/>
      <c r="O77" s="39"/>
      <c r="P77" s="39"/>
      <c r="Q77" s="39">
        <v>334</v>
      </c>
      <c r="R77" s="39">
        <v>290</v>
      </c>
      <c r="S77" s="39"/>
      <c r="T77" s="39">
        <v>624</v>
      </c>
      <c r="U77" s="39"/>
      <c r="V77" s="39"/>
      <c r="W77" s="39"/>
      <c r="X77" s="39">
        <v>319</v>
      </c>
      <c r="Y77" s="39"/>
      <c r="Z77" s="39"/>
      <c r="AA77" s="39"/>
      <c r="AB77" s="39">
        <v>0</v>
      </c>
      <c r="AC77" s="39"/>
      <c r="AD77" s="39">
        <v>0</v>
      </c>
      <c r="AE77" s="73"/>
      <c r="AF77" s="73"/>
      <c r="AG77" s="73"/>
      <c r="AH77"/>
      <c r="AI77"/>
      <c r="AJ77"/>
      <c r="AK77"/>
    </row>
    <row r="78" spans="1:37" ht="20.100000000000001" customHeight="1" x14ac:dyDescent="0.2">
      <c r="D78" s="47" t="s">
        <v>97</v>
      </c>
      <c r="F78" s="48">
        <v>253</v>
      </c>
      <c r="G78" s="49"/>
      <c r="H78" s="49"/>
      <c r="I78" s="49"/>
      <c r="J78" s="48">
        <v>616</v>
      </c>
      <c r="K78" s="48">
        <v>40</v>
      </c>
      <c r="L78" s="49"/>
      <c r="M78" s="48">
        <v>656</v>
      </c>
      <c r="N78" s="49"/>
      <c r="O78" s="49"/>
      <c r="P78" s="49"/>
      <c r="Q78" s="48">
        <v>371</v>
      </c>
      <c r="R78" s="48">
        <f xml:space="preserve"> 313 + 1</f>
        <v>314</v>
      </c>
      <c r="S78" s="49"/>
      <c r="T78" s="48">
        <v>685</v>
      </c>
      <c r="U78" s="49"/>
      <c r="V78" s="49"/>
      <c r="W78" s="49"/>
      <c r="X78" s="48">
        <v>224</v>
      </c>
      <c r="Y78" s="49"/>
      <c r="Z78" s="49"/>
      <c r="AA78" s="49"/>
      <c r="AB78" s="48">
        <v>0</v>
      </c>
      <c r="AC78" s="49"/>
      <c r="AD78" s="48">
        <v>0</v>
      </c>
      <c r="AE78" s="73"/>
      <c r="AF78" s="73"/>
      <c r="AG78" s="73"/>
      <c r="AH78"/>
      <c r="AI78"/>
      <c r="AJ78"/>
      <c r="AK78"/>
    </row>
    <row r="79" spans="1:37" ht="20.100000000000001" customHeight="1" x14ac:dyDescent="0.2">
      <c r="D79" s="2" t="s">
        <v>113</v>
      </c>
      <c r="F79" s="39">
        <v>180</v>
      </c>
      <c r="G79" s="39"/>
      <c r="H79" s="39"/>
      <c r="I79" s="39"/>
      <c r="J79" s="39">
        <v>613</v>
      </c>
      <c r="K79" s="39">
        <v>42</v>
      </c>
      <c r="L79" s="39"/>
      <c r="M79" s="39">
        <v>655</v>
      </c>
      <c r="N79" s="39"/>
      <c r="O79" s="39"/>
      <c r="P79" s="39"/>
      <c r="Q79" s="39">
        <v>417</v>
      </c>
      <c r="R79" s="39">
        <v>259</v>
      </c>
      <c r="S79" s="39"/>
      <c r="T79" s="39">
        <v>676</v>
      </c>
      <c r="U79" s="39"/>
      <c r="V79" s="39"/>
      <c r="W79" s="39"/>
      <c r="X79" s="39">
        <v>159</v>
      </c>
      <c r="Y79" s="39"/>
      <c r="Z79" s="39"/>
      <c r="AA79" s="39"/>
      <c r="AB79" s="39">
        <v>0</v>
      </c>
      <c r="AC79" s="39"/>
      <c r="AD79" s="39">
        <v>0</v>
      </c>
      <c r="AE79" s="73"/>
      <c r="AF79" s="73"/>
      <c r="AG79" s="73"/>
      <c r="AH79"/>
      <c r="AI79"/>
      <c r="AJ79"/>
      <c r="AK79"/>
    </row>
    <row r="80" spans="1:37" ht="20.100000000000001" customHeight="1" x14ac:dyDescent="0.2">
      <c r="D80" s="47" t="s">
        <v>99</v>
      </c>
      <c r="F80" s="48">
        <v>268</v>
      </c>
      <c r="G80" s="49"/>
      <c r="H80" s="49"/>
      <c r="I80" s="49"/>
      <c r="J80" s="48">
        <v>621</v>
      </c>
      <c r="K80" s="48">
        <v>30</v>
      </c>
      <c r="L80" s="49"/>
      <c r="M80" s="48">
        <v>651</v>
      </c>
      <c r="N80" s="49"/>
      <c r="O80" s="49"/>
      <c r="P80" s="49"/>
      <c r="Q80" s="48">
        <v>387</v>
      </c>
      <c r="R80" s="48">
        <v>318</v>
      </c>
      <c r="S80" s="49"/>
      <c r="T80" s="48">
        <v>705</v>
      </c>
      <c r="U80" s="49"/>
      <c r="V80" s="49"/>
      <c r="W80" s="49"/>
      <c r="X80" s="48">
        <v>214</v>
      </c>
      <c r="Y80" s="49"/>
      <c r="Z80" s="49"/>
      <c r="AA80" s="49"/>
      <c r="AB80" s="48">
        <v>0</v>
      </c>
      <c r="AC80" s="49"/>
      <c r="AD80" s="48">
        <v>0</v>
      </c>
      <c r="AE80" s="73"/>
      <c r="AF80" s="73"/>
      <c r="AG80" s="73"/>
      <c r="AH80"/>
      <c r="AI80"/>
      <c r="AJ80"/>
      <c r="AK80"/>
    </row>
    <row r="81" spans="1:37" ht="20.100000000000001" customHeight="1" x14ac:dyDescent="0.2">
      <c r="D81" s="2" t="s">
        <v>114</v>
      </c>
      <c r="F81" s="39">
        <v>424</v>
      </c>
      <c r="G81" s="39"/>
      <c r="H81" s="39"/>
      <c r="I81" s="39"/>
      <c r="J81" s="39">
        <v>608</v>
      </c>
      <c r="K81" s="39">
        <v>26</v>
      </c>
      <c r="L81" s="39"/>
      <c r="M81" s="39">
        <v>634</v>
      </c>
      <c r="N81" s="39"/>
      <c r="O81" s="39"/>
      <c r="P81" s="39"/>
      <c r="Q81" s="39">
        <v>395</v>
      </c>
      <c r="R81" s="39">
        <v>219</v>
      </c>
      <c r="S81" s="39"/>
      <c r="T81" s="39">
        <v>614</v>
      </c>
      <c r="U81" s="39"/>
      <c r="V81" s="39"/>
      <c r="W81" s="39"/>
      <c r="X81" s="39">
        <v>444</v>
      </c>
      <c r="Y81" s="39"/>
      <c r="Z81" s="39"/>
      <c r="AA81" s="39"/>
      <c r="AB81" s="39">
        <v>0</v>
      </c>
      <c r="AC81" s="39"/>
      <c r="AD81" s="39">
        <v>0</v>
      </c>
      <c r="AE81" s="73"/>
      <c r="AF81" s="73"/>
      <c r="AG81" s="73"/>
      <c r="AH81"/>
      <c r="AI81"/>
      <c r="AJ81"/>
      <c r="AK81"/>
    </row>
    <row r="82" spans="1:37" ht="20.100000000000001" customHeight="1" x14ac:dyDescent="0.2">
      <c r="D82" s="47" t="s">
        <v>115</v>
      </c>
      <c r="F82" s="48">
        <v>429</v>
      </c>
      <c r="G82" s="49"/>
      <c r="H82" s="49"/>
      <c r="I82" s="49"/>
      <c r="J82" s="48">
        <v>629</v>
      </c>
      <c r="K82" s="48">
        <v>51</v>
      </c>
      <c r="L82" s="49"/>
      <c r="M82" s="48">
        <v>680</v>
      </c>
      <c r="N82" s="49"/>
      <c r="O82" s="49"/>
      <c r="P82" s="49"/>
      <c r="Q82" s="48">
        <v>317</v>
      </c>
      <c r="R82" s="48">
        <v>427</v>
      </c>
      <c r="S82" s="49"/>
      <c r="T82" s="48">
        <v>744</v>
      </c>
      <c r="U82" s="49"/>
      <c r="V82" s="49"/>
      <c r="W82" s="49"/>
      <c r="X82" s="48">
        <v>365</v>
      </c>
      <c r="Y82" s="49"/>
      <c r="Z82" s="49"/>
      <c r="AA82" s="49"/>
      <c r="AB82" s="48">
        <v>0</v>
      </c>
      <c r="AC82" s="49"/>
      <c r="AD82" s="48">
        <v>0</v>
      </c>
      <c r="AE82" s="73"/>
      <c r="AF82" s="73"/>
      <c r="AG82" s="73"/>
      <c r="AH82"/>
      <c r="AI82"/>
      <c r="AJ82"/>
      <c r="AK82"/>
    </row>
    <row r="83" spans="1:37" ht="20.100000000000001" customHeight="1" x14ac:dyDescent="0.2">
      <c r="D83" s="2" t="s">
        <v>116</v>
      </c>
      <c r="F83" s="39">
        <v>394</v>
      </c>
      <c r="G83" s="39"/>
      <c r="H83" s="39"/>
      <c r="I83" s="39"/>
      <c r="J83" s="39">
        <v>613</v>
      </c>
      <c r="K83" s="39">
        <v>37</v>
      </c>
      <c r="L83" s="39"/>
      <c r="M83" s="39">
        <v>650</v>
      </c>
      <c r="N83" s="39"/>
      <c r="O83" s="39"/>
      <c r="P83" s="39"/>
      <c r="Q83" s="39">
        <v>307</v>
      </c>
      <c r="R83" s="39">
        <f xml:space="preserve"> 366 + 1</f>
        <v>367</v>
      </c>
      <c r="S83" s="39"/>
      <c r="T83" s="39">
        <v>674</v>
      </c>
      <c r="U83" s="39"/>
      <c r="V83" s="39"/>
      <c r="W83" s="39"/>
      <c r="X83" s="39">
        <v>370</v>
      </c>
      <c r="Y83" s="39"/>
      <c r="Z83" s="39"/>
      <c r="AA83" s="39"/>
      <c r="AB83" s="39">
        <v>0</v>
      </c>
      <c r="AC83" s="39"/>
      <c r="AD83" s="39">
        <v>0</v>
      </c>
      <c r="AE83" s="73"/>
      <c r="AF83" s="73"/>
      <c r="AG83" s="73"/>
      <c r="AH83"/>
      <c r="AI83"/>
      <c r="AJ83"/>
      <c r="AK83"/>
    </row>
    <row r="84" spans="1:37" ht="20.100000000000001" customHeight="1" x14ac:dyDescent="0.2">
      <c r="D84" s="47" t="s">
        <v>103</v>
      </c>
      <c r="F84" s="48">
        <v>226</v>
      </c>
      <c r="G84" s="49"/>
      <c r="H84" s="49"/>
      <c r="I84" s="49"/>
      <c r="J84" s="48">
        <v>619</v>
      </c>
      <c r="K84" s="48">
        <v>47</v>
      </c>
      <c r="L84" s="49"/>
      <c r="M84" s="48">
        <v>666</v>
      </c>
      <c r="N84" s="49"/>
      <c r="O84" s="49"/>
      <c r="P84" s="49"/>
      <c r="Q84" s="48">
        <v>376</v>
      </c>
      <c r="R84" s="48">
        <f xml:space="preserve"> 345 + 4</f>
        <v>349</v>
      </c>
      <c r="S84" s="49"/>
      <c r="T84" s="48">
        <v>725</v>
      </c>
      <c r="U84" s="49"/>
      <c r="V84" s="49"/>
      <c r="W84" s="49"/>
      <c r="X84" s="48">
        <v>167</v>
      </c>
      <c r="Y84" s="49"/>
      <c r="Z84" s="49"/>
      <c r="AA84" s="49"/>
      <c r="AB84" s="48">
        <v>0</v>
      </c>
      <c r="AC84" s="49"/>
      <c r="AD84" s="48">
        <v>0</v>
      </c>
      <c r="AE84" s="73"/>
      <c r="AF84" s="73"/>
      <c r="AG84" s="73"/>
      <c r="AH84"/>
      <c r="AI84"/>
      <c r="AJ84"/>
      <c r="AK84"/>
    </row>
    <row r="85" spans="1:37" ht="20.100000000000001" customHeight="1" x14ac:dyDescent="0.2">
      <c r="D85" s="2" t="s">
        <v>104</v>
      </c>
      <c r="F85" s="39">
        <v>218</v>
      </c>
      <c r="G85" s="39"/>
      <c r="H85" s="39"/>
      <c r="I85" s="39"/>
      <c r="J85" s="39">
        <v>608</v>
      </c>
      <c r="K85" s="39">
        <v>46</v>
      </c>
      <c r="L85" s="39"/>
      <c r="M85" s="39">
        <v>654</v>
      </c>
      <c r="N85" s="39"/>
      <c r="O85" s="39"/>
      <c r="P85" s="39"/>
      <c r="Q85" s="39">
        <v>483</v>
      </c>
      <c r="R85" s="39">
        <v>217</v>
      </c>
      <c r="S85" s="39"/>
      <c r="T85" s="39">
        <v>700</v>
      </c>
      <c r="U85" s="39"/>
      <c r="V85" s="39"/>
      <c r="W85" s="39"/>
      <c r="X85" s="39">
        <v>172</v>
      </c>
      <c r="Y85" s="39"/>
      <c r="Z85" s="39"/>
      <c r="AA85" s="39"/>
      <c r="AB85" s="39">
        <v>0</v>
      </c>
      <c r="AC85" s="39"/>
      <c r="AD85" s="39">
        <v>0</v>
      </c>
      <c r="AE85" s="73"/>
      <c r="AF85" s="73"/>
      <c r="AG85" s="73"/>
      <c r="AH85"/>
      <c r="AI85"/>
      <c r="AJ85"/>
      <c r="AK85"/>
    </row>
    <row r="86" spans="1:37" ht="20.100000000000001" customHeight="1" x14ac:dyDescent="0.2">
      <c r="D86" s="47" t="s">
        <v>117</v>
      </c>
      <c r="F86" s="48">
        <v>233</v>
      </c>
      <c r="G86" s="49"/>
      <c r="H86" s="49"/>
      <c r="I86" s="49"/>
      <c r="J86" s="48">
        <v>611</v>
      </c>
      <c r="K86" s="48">
        <v>39</v>
      </c>
      <c r="L86" s="49"/>
      <c r="M86" s="48">
        <v>650</v>
      </c>
      <c r="N86" s="49"/>
      <c r="O86" s="49"/>
      <c r="P86" s="49"/>
      <c r="Q86" s="48">
        <v>470</v>
      </c>
      <c r="R86" s="48">
        <v>229</v>
      </c>
      <c r="S86" s="49"/>
      <c r="T86" s="48">
        <v>699</v>
      </c>
      <c r="U86" s="49"/>
      <c r="V86" s="49"/>
      <c r="W86" s="49"/>
      <c r="X86" s="48">
        <v>184</v>
      </c>
      <c r="Y86" s="49"/>
      <c r="Z86" s="49"/>
      <c r="AA86" s="49"/>
      <c r="AB86" s="48">
        <v>0</v>
      </c>
      <c r="AC86" s="49"/>
      <c r="AD86" s="48">
        <v>0</v>
      </c>
      <c r="AE86" s="73"/>
      <c r="AF86" s="73"/>
      <c r="AG86" s="73"/>
      <c r="AH86"/>
      <c r="AI86"/>
      <c r="AJ86"/>
      <c r="AK86"/>
    </row>
    <row r="87" spans="1:37" ht="20.100000000000001" customHeight="1" x14ac:dyDescent="0.2">
      <c r="D87" s="2" t="s">
        <v>106</v>
      </c>
      <c r="F87" s="39">
        <v>259</v>
      </c>
      <c r="G87" s="39"/>
      <c r="H87" s="39"/>
      <c r="I87" s="39"/>
      <c r="J87" s="39">
        <v>612</v>
      </c>
      <c r="K87" s="39">
        <v>24</v>
      </c>
      <c r="L87" s="39"/>
      <c r="M87" s="39">
        <v>636</v>
      </c>
      <c r="N87" s="39"/>
      <c r="O87" s="39"/>
      <c r="P87" s="39"/>
      <c r="Q87" s="39">
        <v>366</v>
      </c>
      <c r="R87" s="39">
        <v>243</v>
      </c>
      <c r="S87" s="39"/>
      <c r="T87" s="39">
        <v>609</v>
      </c>
      <c r="U87" s="39"/>
      <c r="V87" s="39"/>
      <c r="W87" s="39"/>
      <c r="X87" s="39">
        <v>286</v>
      </c>
      <c r="Y87" s="39"/>
      <c r="Z87" s="39"/>
      <c r="AA87" s="39"/>
      <c r="AB87" s="39">
        <v>0</v>
      </c>
      <c r="AC87" s="39"/>
      <c r="AD87" s="39">
        <v>0</v>
      </c>
      <c r="AE87" s="73"/>
      <c r="AF87" s="73"/>
      <c r="AG87" s="73"/>
      <c r="AH87"/>
      <c r="AI87"/>
      <c r="AJ87"/>
      <c r="AK87"/>
    </row>
    <row r="88" spans="1:37" ht="20.100000000000001" customHeight="1" x14ac:dyDescent="0.2">
      <c r="D88" s="47" t="s">
        <v>107</v>
      </c>
      <c r="F88" s="48">
        <v>204</v>
      </c>
      <c r="G88" s="49"/>
      <c r="H88" s="49"/>
      <c r="I88" s="49"/>
      <c r="J88" s="48">
        <v>617</v>
      </c>
      <c r="K88" s="48">
        <v>23</v>
      </c>
      <c r="L88" s="49"/>
      <c r="M88" s="48">
        <v>640</v>
      </c>
      <c r="N88" s="49"/>
      <c r="O88" s="49"/>
      <c r="P88" s="49"/>
      <c r="Q88" s="48">
        <v>428</v>
      </c>
      <c r="R88" s="48">
        <v>230</v>
      </c>
      <c r="S88" s="49"/>
      <c r="T88" s="48">
        <v>658</v>
      </c>
      <c r="U88" s="49"/>
      <c r="V88" s="49"/>
      <c r="W88" s="49"/>
      <c r="X88" s="48">
        <v>186</v>
      </c>
      <c r="Y88" s="49"/>
      <c r="Z88" s="49"/>
      <c r="AA88" s="49"/>
      <c r="AB88" s="48">
        <v>0</v>
      </c>
      <c r="AC88" s="49"/>
      <c r="AD88" s="48">
        <v>0</v>
      </c>
      <c r="AE88" s="73"/>
      <c r="AF88" s="73"/>
      <c r="AG88" s="73"/>
      <c r="AH88"/>
      <c r="AI88"/>
      <c r="AJ88"/>
      <c r="AK88"/>
    </row>
    <row r="89" spans="1:37" ht="20.100000000000001" customHeight="1" x14ac:dyDescent="0.2">
      <c r="D89" s="2" t="s">
        <v>108</v>
      </c>
      <c r="F89" s="39">
        <v>372</v>
      </c>
      <c r="G89" s="39"/>
      <c r="H89" s="39"/>
      <c r="I89" s="39"/>
      <c r="J89" s="39">
        <v>610</v>
      </c>
      <c r="K89" s="39">
        <v>68</v>
      </c>
      <c r="L89" s="39"/>
      <c r="M89" s="39">
        <v>678</v>
      </c>
      <c r="N89" s="39"/>
      <c r="O89" s="39"/>
      <c r="P89" s="39"/>
      <c r="Q89" s="39">
        <v>442</v>
      </c>
      <c r="R89" s="39">
        <v>309</v>
      </c>
      <c r="S89" s="39"/>
      <c r="T89" s="39">
        <v>751</v>
      </c>
      <c r="U89" s="39"/>
      <c r="V89" s="39"/>
      <c r="W89" s="39"/>
      <c r="X89" s="39">
        <v>299</v>
      </c>
      <c r="Y89" s="39"/>
      <c r="Z89" s="39"/>
      <c r="AA89" s="39"/>
      <c r="AB89" s="39">
        <v>0</v>
      </c>
      <c r="AC89" s="39"/>
      <c r="AD89" s="39">
        <v>0</v>
      </c>
      <c r="AE89" s="73"/>
      <c r="AF89" s="73"/>
      <c r="AG89" s="73"/>
      <c r="AH89"/>
      <c r="AI89"/>
      <c r="AJ89"/>
      <c r="AK89"/>
    </row>
    <row r="90" spans="1:37" ht="20.100000000000001" customHeight="1" x14ac:dyDescent="0.2">
      <c r="D90" s="47" t="s">
        <v>128</v>
      </c>
      <c r="F90" s="48">
        <v>308</v>
      </c>
      <c r="G90" s="49"/>
      <c r="H90" s="49"/>
      <c r="I90" s="49"/>
      <c r="J90" s="48">
        <v>614</v>
      </c>
      <c r="K90" s="48">
        <v>20</v>
      </c>
      <c r="L90" s="49"/>
      <c r="M90" s="48">
        <v>634</v>
      </c>
      <c r="N90" s="49"/>
      <c r="O90" s="49"/>
      <c r="P90" s="49"/>
      <c r="Q90" s="48">
        <v>390</v>
      </c>
      <c r="R90" s="48">
        <f xml:space="preserve"> 312 + 1</f>
        <v>313</v>
      </c>
      <c r="S90" s="49"/>
      <c r="T90" s="48">
        <v>703</v>
      </c>
      <c r="U90" s="49"/>
      <c r="V90" s="49"/>
      <c r="W90" s="49"/>
      <c r="X90" s="48">
        <v>239</v>
      </c>
      <c r="Y90" s="49"/>
      <c r="Z90" s="49"/>
      <c r="AA90" s="49"/>
      <c r="AB90" s="48">
        <v>0</v>
      </c>
      <c r="AC90" s="49"/>
      <c r="AD90" s="48">
        <v>0</v>
      </c>
      <c r="AE90" s="73"/>
      <c r="AF90" s="73"/>
      <c r="AG90" s="73"/>
      <c r="AH90"/>
      <c r="AI90"/>
      <c r="AJ90"/>
      <c r="AK90"/>
    </row>
    <row r="91" spans="1:37" ht="20.100000000000001" customHeight="1" x14ac:dyDescent="0.2">
      <c r="D91" s="2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73"/>
      <c r="AF91" s="73"/>
      <c r="AG91" s="73"/>
      <c r="AH91"/>
      <c r="AI91"/>
      <c r="AJ91"/>
      <c r="AK91"/>
    </row>
    <row r="92" spans="1:37" s="1" customFormat="1" ht="20.100000000000001" customHeight="1" x14ac:dyDescent="0.25">
      <c r="A92" s="3"/>
      <c r="B92" s="6"/>
      <c r="C92" s="51" t="s">
        <v>129</v>
      </c>
      <c r="D92" s="52"/>
      <c r="E92" s="5"/>
      <c r="F92" s="53">
        <v>4073</v>
      </c>
      <c r="G92" s="54"/>
      <c r="H92" s="54"/>
      <c r="I92" s="54"/>
      <c r="J92" s="53">
        <v>8604</v>
      </c>
      <c r="K92" s="53">
        <v>518</v>
      </c>
      <c r="L92" s="54"/>
      <c r="M92" s="53">
        <v>9122</v>
      </c>
      <c r="N92" s="54"/>
      <c r="O92" s="54"/>
      <c r="P92" s="54"/>
      <c r="Q92" s="53">
        <v>5483</v>
      </c>
      <c r="R92" s="53">
        <f xml:space="preserve"> 4077 + 1 + 1 + 4 + 1</f>
        <v>4084</v>
      </c>
      <c r="S92" s="54"/>
      <c r="T92" s="53">
        <v>9567</v>
      </c>
      <c r="U92" s="54"/>
      <c r="V92" s="54"/>
      <c r="W92" s="54"/>
      <c r="X92" s="53">
        <v>3628</v>
      </c>
      <c r="Y92" s="54"/>
      <c r="Z92" s="54"/>
      <c r="AA92" s="54"/>
      <c r="AB92" s="53">
        <v>0</v>
      </c>
      <c r="AC92" s="54"/>
      <c r="AD92" s="53">
        <v>0</v>
      </c>
      <c r="AE92" s="73"/>
      <c r="AF92" s="73"/>
      <c r="AG92" s="73"/>
    </row>
    <row r="93" spans="1:37" ht="20.100000000000001" customHeight="1" x14ac:dyDescent="0.2">
      <c r="D93" s="2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73"/>
      <c r="AF93" s="73"/>
      <c r="AG93" s="73"/>
      <c r="AH93"/>
      <c r="AI93"/>
      <c r="AJ93"/>
      <c r="AK93"/>
    </row>
    <row r="94" spans="1:37" ht="20.100000000000001" customHeight="1" x14ac:dyDescent="0.2">
      <c r="C94" s="3" t="s">
        <v>130</v>
      </c>
      <c r="D94" s="2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73"/>
      <c r="AF94" s="73"/>
      <c r="AG94" s="73"/>
      <c r="AH94"/>
      <c r="AI94"/>
      <c r="AJ94"/>
      <c r="AK94"/>
    </row>
    <row r="95" spans="1:37" ht="20.100000000000001" customHeight="1" x14ac:dyDescent="0.2">
      <c r="D95" s="2" t="s">
        <v>131</v>
      </c>
      <c r="F95" s="39">
        <v>0</v>
      </c>
      <c r="G95" s="39"/>
      <c r="H95" s="39"/>
      <c r="I95" s="39"/>
      <c r="J95" s="39">
        <v>1968</v>
      </c>
      <c r="K95" s="39">
        <v>107</v>
      </c>
      <c r="L95" s="39"/>
      <c r="M95" s="39">
        <v>2075</v>
      </c>
      <c r="N95" s="39"/>
      <c r="O95" s="39"/>
      <c r="P95" s="39"/>
      <c r="Q95" s="39">
        <v>1209</v>
      </c>
      <c r="R95" s="39">
        <v>268</v>
      </c>
      <c r="S95" s="39"/>
      <c r="T95" s="39">
        <v>1477</v>
      </c>
      <c r="U95" s="39"/>
      <c r="V95" s="39"/>
      <c r="W95" s="39"/>
      <c r="X95" s="39">
        <v>598</v>
      </c>
      <c r="Y95" s="39"/>
      <c r="Z95" s="39"/>
      <c r="AA95" s="39"/>
      <c r="AB95" s="39">
        <v>0</v>
      </c>
      <c r="AC95" s="39"/>
      <c r="AD95" s="39">
        <v>0</v>
      </c>
      <c r="AE95" s="73"/>
      <c r="AF95" s="73"/>
      <c r="AG95" s="73"/>
      <c r="AH95"/>
      <c r="AI95"/>
      <c r="AJ95"/>
      <c r="AK95"/>
    </row>
    <row r="96" spans="1:37" ht="20.100000000000001" customHeight="1" x14ac:dyDescent="0.2">
      <c r="D96" s="47" t="s">
        <v>132</v>
      </c>
      <c r="F96" s="48">
        <v>0</v>
      </c>
      <c r="G96" s="49"/>
      <c r="H96" s="49"/>
      <c r="I96" s="49"/>
      <c r="J96" s="48">
        <v>1943</v>
      </c>
      <c r="K96" s="48">
        <v>77</v>
      </c>
      <c r="L96" s="49"/>
      <c r="M96" s="48">
        <v>2020</v>
      </c>
      <c r="N96" s="49"/>
      <c r="O96" s="49"/>
      <c r="P96" s="49"/>
      <c r="Q96" s="48">
        <v>1073</v>
      </c>
      <c r="R96" s="48">
        <v>458</v>
      </c>
      <c r="S96" s="49"/>
      <c r="T96" s="48">
        <v>1531</v>
      </c>
      <c r="U96" s="49"/>
      <c r="V96" s="49"/>
      <c r="W96" s="49"/>
      <c r="X96" s="48">
        <v>489</v>
      </c>
      <c r="Y96" s="49"/>
      <c r="Z96" s="49"/>
      <c r="AA96" s="49"/>
      <c r="AB96" s="48">
        <v>0</v>
      </c>
      <c r="AC96" s="49"/>
      <c r="AD96" s="48">
        <v>0</v>
      </c>
      <c r="AE96" s="73"/>
      <c r="AF96" s="73"/>
      <c r="AG96" s="73"/>
      <c r="AH96"/>
      <c r="AI96"/>
      <c r="AJ96"/>
      <c r="AK96"/>
    </row>
    <row r="97" spans="1:37" ht="20.100000000000001" customHeight="1" x14ac:dyDescent="0.2">
      <c r="D97" s="2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73"/>
      <c r="AF97" s="73"/>
      <c r="AG97" s="73"/>
      <c r="AH97"/>
      <c r="AI97"/>
      <c r="AJ97"/>
      <c r="AK97"/>
    </row>
    <row r="98" spans="1:37" ht="20.100000000000001" customHeight="1" x14ac:dyDescent="0.25">
      <c r="C98" s="51" t="s">
        <v>133</v>
      </c>
      <c r="D98" s="52"/>
      <c r="F98" s="53">
        <v>0</v>
      </c>
      <c r="G98" s="54"/>
      <c r="H98" s="54"/>
      <c r="I98" s="54"/>
      <c r="J98" s="53">
        <v>3911</v>
      </c>
      <c r="K98" s="53">
        <v>184</v>
      </c>
      <c r="L98" s="54"/>
      <c r="M98" s="53">
        <v>4095</v>
      </c>
      <c r="N98" s="54"/>
      <c r="O98" s="54"/>
      <c r="P98" s="54"/>
      <c r="Q98" s="53">
        <v>2282</v>
      </c>
      <c r="R98" s="53">
        <v>726</v>
      </c>
      <c r="S98" s="54"/>
      <c r="T98" s="53">
        <v>3008</v>
      </c>
      <c r="U98" s="54"/>
      <c r="V98" s="54"/>
      <c r="W98" s="54"/>
      <c r="X98" s="53">
        <v>1087</v>
      </c>
      <c r="Y98" s="54"/>
      <c r="Z98" s="54"/>
      <c r="AA98" s="54"/>
      <c r="AB98" s="53">
        <v>0</v>
      </c>
      <c r="AC98" s="54"/>
      <c r="AD98" s="53">
        <v>0</v>
      </c>
      <c r="AE98" s="73"/>
      <c r="AF98" s="73"/>
      <c r="AG98" s="73"/>
      <c r="AH98"/>
      <c r="AI98"/>
      <c r="AJ98"/>
      <c r="AK98"/>
    </row>
    <row r="99" spans="1:37" ht="20.100000000000001" customHeight="1" x14ac:dyDescent="0.2">
      <c r="D99" s="2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73"/>
      <c r="AF99" s="73"/>
      <c r="AG99" s="73"/>
      <c r="AH99"/>
      <c r="AI99"/>
      <c r="AJ99"/>
      <c r="AK99"/>
    </row>
    <row r="100" spans="1:37" ht="20.100000000000001" customHeight="1" x14ac:dyDescent="0.2">
      <c r="C100" s="3" t="s">
        <v>134</v>
      </c>
      <c r="D100" s="2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73"/>
      <c r="AF100" s="73"/>
      <c r="AG100" s="73"/>
      <c r="AH100"/>
      <c r="AI100"/>
      <c r="AJ100"/>
      <c r="AK100"/>
    </row>
    <row r="101" spans="1:37" ht="20.100000000000001" customHeight="1" x14ac:dyDescent="0.2">
      <c r="D101" s="2" t="s">
        <v>122</v>
      </c>
      <c r="F101" s="39">
        <v>0</v>
      </c>
      <c r="G101" s="39"/>
      <c r="H101" s="39"/>
      <c r="I101" s="39"/>
      <c r="J101" s="39">
        <v>0</v>
      </c>
      <c r="K101" s="39">
        <v>0</v>
      </c>
      <c r="L101" s="39"/>
      <c r="M101" s="39">
        <v>0</v>
      </c>
      <c r="N101" s="39"/>
      <c r="O101" s="39"/>
      <c r="P101" s="39"/>
      <c r="Q101" s="39">
        <v>0</v>
      </c>
      <c r="R101" s="39">
        <v>0</v>
      </c>
      <c r="S101" s="39"/>
      <c r="T101" s="39">
        <v>0</v>
      </c>
      <c r="U101" s="39"/>
      <c r="V101" s="39"/>
      <c r="W101" s="39"/>
      <c r="X101" s="39">
        <v>0</v>
      </c>
      <c r="Y101" s="39"/>
      <c r="Z101" s="39"/>
      <c r="AA101" s="39"/>
      <c r="AB101" s="39">
        <v>0</v>
      </c>
      <c r="AC101" s="39"/>
      <c r="AD101" s="39">
        <v>0</v>
      </c>
      <c r="AE101" s="73"/>
      <c r="AF101" s="73"/>
      <c r="AG101" s="73"/>
      <c r="AH101"/>
      <c r="AI101"/>
      <c r="AJ101"/>
      <c r="AK101"/>
    </row>
    <row r="102" spans="1:37" ht="20.100000000000001" customHeight="1" x14ac:dyDescent="0.2">
      <c r="D102" s="47" t="s">
        <v>135</v>
      </c>
      <c r="F102" s="48">
        <v>0</v>
      </c>
      <c r="G102" s="49"/>
      <c r="H102" s="49"/>
      <c r="I102" s="49"/>
      <c r="J102" s="48">
        <v>0</v>
      </c>
      <c r="K102" s="48">
        <v>0</v>
      </c>
      <c r="L102" s="49"/>
      <c r="M102" s="48">
        <v>0</v>
      </c>
      <c r="N102" s="49"/>
      <c r="O102" s="49"/>
      <c r="P102" s="49"/>
      <c r="Q102" s="48">
        <v>0</v>
      </c>
      <c r="R102" s="48">
        <v>0</v>
      </c>
      <c r="S102" s="49"/>
      <c r="T102" s="48">
        <v>0</v>
      </c>
      <c r="U102" s="49"/>
      <c r="V102" s="49"/>
      <c r="W102" s="49"/>
      <c r="X102" s="48">
        <v>0</v>
      </c>
      <c r="Y102" s="49"/>
      <c r="Z102" s="49"/>
      <c r="AA102" s="49"/>
      <c r="AB102" s="48">
        <v>0</v>
      </c>
      <c r="AC102" s="49"/>
      <c r="AD102" s="48">
        <v>0</v>
      </c>
      <c r="AE102" s="73"/>
      <c r="AF102" s="73"/>
      <c r="AG102" s="73"/>
      <c r="AH102"/>
      <c r="AI102"/>
      <c r="AJ102"/>
      <c r="AK102"/>
    </row>
    <row r="103" spans="1:37" ht="20.100000000000001" customHeight="1" x14ac:dyDescent="0.2">
      <c r="D103" s="2" t="s">
        <v>98</v>
      </c>
      <c r="F103" s="39">
        <v>0</v>
      </c>
      <c r="G103" s="39"/>
      <c r="H103" s="39"/>
      <c r="I103" s="39"/>
      <c r="J103" s="39">
        <v>0</v>
      </c>
      <c r="K103" s="39">
        <v>0</v>
      </c>
      <c r="L103" s="39"/>
      <c r="M103" s="39">
        <v>0</v>
      </c>
      <c r="N103" s="39"/>
      <c r="O103" s="39"/>
      <c r="P103" s="39"/>
      <c r="Q103" s="39">
        <v>0</v>
      </c>
      <c r="R103" s="39">
        <v>0</v>
      </c>
      <c r="S103" s="39"/>
      <c r="T103" s="39">
        <v>0</v>
      </c>
      <c r="U103" s="39"/>
      <c r="V103" s="39"/>
      <c r="W103" s="39"/>
      <c r="X103" s="39">
        <v>0</v>
      </c>
      <c r="Y103" s="39"/>
      <c r="Z103" s="39"/>
      <c r="AA103" s="39"/>
      <c r="AB103" s="39">
        <v>0</v>
      </c>
      <c r="AC103" s="39"/>
      <c r="AD103" s="39">
        <v>0</v>
      </c>
      <c r="AE103" s="73"/>
      <c r="AF103" s="73"/>
      <c r="AG103" s="73"/>
      <c r="AH103"/>
      <c r="AI103"/>
      <c r="AJ103"/>
      <c r="AK103"/>
    </row>
    <row r="104" spans="1:37" ht="20.100000000000001" customHeight="1" x14ac:dyDescent="0.2">
      <c r="D104" s="47" t="s">
        <v>136</v>
      </c>
      <c r="F104" s="48">
        <v>0</v>
      </c>
      <c r="G104" s="49"/>
      <c r="H104" s="49"/>
      <c r="I104" s="49"/>
      <c r="J104" s="48">
        <v>0</v>
      </c>
      <c r="K104" s="48">
        <v>0</v>
      </c>
      <c r="L104" s="49"/>
      <c r="M104" s="48">
        <v>0</v>
      </c>
      <c r="N104" s="49"/>
      <c r="O104" s="49"/>
      <c r="P104" s="49"/>
      <c r="Q104" s="48">
        <v>0</v>
      </c>
      <c r="R104" s="48">
        <v>0</v>
      </c>
      <c r="S104" s="49"/>
      <c r="T104" s="48">
        <v>0</v>
      </c>
      <c r="U104" s="49"/>
      <c r="V104" s="49"/>
      <c r="W104" s="49"/>
      <c r="X104" s="48">
        <v>0</v>
      </c>
      <c r="Y104" s="49"/>
      <c r="Z104" s="49"/>
      <c r="AA104" s="49"/>
      <c r="AB104" s="48">
        <v>0</v>
      </c>
      <c r="AC104" s="49"/>
      <c r="AD104" s="48">
        <v>0</v>
      </c>
      <c r="AE104" s="73"/>
      <c r="AF104" s="73"/>
      <c r="AG104" s="73"/>
      <c r="AH104"/>
      <c r="AI104"/>
      <c r="AJ104"/>
      <c r="AK104"/>
    </row>
    <row r="105" spans="1:37" ht="20.100000000000001" customHeight="1" x14ac:dyDescent="0.2">
      <c r="D105" s="2" t="s">
        <v>114</v>
      </c>
      <c r="F105" s="39">
        <v>0</v>
      </c>
      <c r="G105" s="39"/>
      <c r="H105" s="39"/>
      <c r="I105" s="39"/>
      <c r="J105" s="39">
        <v>0</v>
      </c>
      <c r="K105" s="39">
        <v>0</v>
      </c>
      <c r="L105" s="39"/>
      <c r="M105" s="39">
        <v>0</v>
      </c>
      <c r="N105" s="39"/>
      <c r="O105" s="39"/>
      <c r="P105" s="39"/>
      <c r="Q105" s="39">
        <v>0</v>
      </c>
      <c r="R105" s="39">
        <v>0</v>
      </c>
      <c r="S105" s="39"/>
      <c r="T105" s="39">
        <v>0</v>
      </c>
      <c r="U105" s="39"/>
      <c r="V105" s="39"/>
      <c r="W105" s="39"/>
      <c r="X105" s="39">
        <v>0</v>
      </c>
      <c r="Y105" s="39"/>
      <c r="Z105" s="39"/>
      <c r="AA105" s="39"/>
      <c r="AB105" s="39">
        <v>0</v>
      </c>
      <c r="AC105" s="39"/>
      <c r="AD105" s="39">
        <v>0</v>
      </c>
      <c r="AE105" s="73"/>
      <c r="AF105" s="73"/>
      <c r="AG105" s="73"/>
      <c r="AH105"/>
      <c r="AI105"/>
      <c r="AJ105"/>
      <c r="AK105"/>
    </row>
    <row r="106" spans="1:37" ht="20.100000000000001" customHeight="1" x14ac:dyDescent="0.2">
      <c r="D106" s="47" t="s">
        <v>101</v>
      </c>
      <c r="F106" s="48">
        <v>0</v>
      </c>
      <c r="G106" s="49"/>
      <c r="H106" s="49"/>
      <c r="I106" s="49"/>
      <c r="J106" s="48">
        <v>0</v>
      </c>
      <c r="K106" s="48">
        <v>0</v>
      </c>
      <c r="L106" s="49"/>
      <c r="M106" s="48">
        <v>0</v>
      </c>
      <c r="N106" s="49"/>
      <c r="O106" s="49"/>
      <c r="P106" s="49"/>
      <c r="Q106" s="48">
        <v>0</v>
      </c>
      <c r="R106" s="48">
        <v>0</v>
      </c>
      <c r="S106" s="49"/>
      <c r="T106" s="48">
        <v>0</v>
      </c>
      <c r="U106" s="49"/>
      <c r="V106" s="49"/>
      <c r="W106" s="49"/>
      <c r="X106" s="48">
        <v>0</v>
      </c>
      <c r="Y106" s="49"/>
      <c r="Z106" s="49"/>
      <c r="AA106" s="49"/>
      <c r="AB106" s="48">
        <v>0</v>
      </c>
      <c r="AC106" s="49"/>
      <c r="AD106" s="48">
        <v>0</v>
      </c>
      <c r="AE106" s="73"/>
      <c r="AF106" s="73"/>
      <c r="AG106" s="73"/>
      <c r="AH106"/>
      <c r="AI106"/>
      <c r="AJ106"/>
      <c r="AK106"/>
    </row>
    <row r="107" spans="1:37" ht="20.100000000000001" customHeight="1" x14ac:dyDescent="0.2">
      <c r="D107" s="50" t="s">
        <v>116</v>
      </c>
      <c r="F107" s="49">
        <v>0</v>
      </c>
      <c r="G107" s="49"/>
      <c r="H107" s="49"/>
      <c r="I107" s="49"/>
      <c r="J107" s="49">
        <v>0</v>
      </c>
      <c r="K107" s="49">
        <v>0</v>
      </c>
      <c r="L107" s="49"/>
      <c r="M107" s="49">
        <v>0</v>
      </c>
      <c r="N107" s="49"/>
      <c r="O107" s="49"/>
      <c r="P107" s="49"/>
      <c r="Q107" s="49">
        <v>0</v>
      </c>
      <c r="R107" s="49">
        <v>0</v>
      </c>
      <c r="S107" s="49"/>
      <c r="T107" s="49">
        <v>0</v>
      </c>
      <c r="U107" s="49"/>
      <c r="V107" s="49"/>
      <c r="W107" s="49"/>
      <c r="X107" s="49">
        <v>0</v>
      </c>
      <c r="Y107" s="49"/>
      <c r="Z107" s="49"/>
      <c r="AA107" s="49"/>
      <c r="AB107" s="49">
        <v>0</v>
      </c>
      <c r="AC107" s="49"/>
      <c r="AD107" s="49">
        <v>0</v>
      </c>
      <c r="AE107" s="73"/>
      <c r="AF107" s="73"/>
      <c r="AG107" s="73"/>
      <c r="AH107"/>
      <c r="AI107"/>
      <c r="AJ107"/>
      <c r="AK107"/>
    </row>
    <row r="108" spans="1:37" ht="20.100000000000001" customHeight="1" x14ac:dyDescent="0.2">
      <c r="D108" s="47" t="s">
        <v>103</v>
      </c>
      <c r="F108" s="48">
        <v>0</v>
      </c>
      <c r="G108" s="49"/>
      <c r="H108" s="49"/>
      <c r="I108" s="49"/>
      <c r="J108" s="48">
        <v>0</v>
      </c>
      <c r="K108" s="48">
        <v>0</v>
      </c>
      <c r="L108" s="49"/>
      <c r="M108" s="48">
        <v>0</v>
      </c>
      <c r="N108" s="49"/>
      <c r="O108" s="49"/>
      <c r="P108" s="49"/>
      <c r="Q108" s="48">
        <v>0</v>
      </c>
      <c r="R108" s="48">
        <v>0</v>
      </c>
      <c r="S108" s="49"/>
      <c r="T108" s="48">
        <v>0</v>
      </c>
      <c r="U108" s="49"/>
      <c r="V108" s="49"/>
      <c r="W108" s="49"/>
      <c r="X108" s="48">
        <v>0</v>
      </c>
      <c r="Y108" s="49"/>
      <c r="Z108" s="49"/>
      <c r="AA108" s="49"/>
      <c r="AB108" s="48">
        <v>0</v>
      </c>
      <c r="AC108" s="49"/>
      <c r="AD108" s="48">
        <v>0</v>
      </c>
      <c r="AE108" s="73"/>
      <c r="AF108" s="73"/>
      <c r="AG108" s="73"/>
      <c r="AH108"/>
      <c r="AI108"/>
      <c r="AJ108"/>
      <c r="AK108"/>
    </row>
    <row r="109" spans="1:37" ht="20.100000000000001" customHeight="1" x14ac:dyDescent="0.2">
      <c r="D109" s="50" t="s">
        <v>137</v>
      </c>
      <c r="F109" s="49">
        <v>0</v>
      </c>
      <c r="G109" s="49"/>
      <c r="H109" s="49"/>
      <c r="I109" s="49"/>
      <c r="J109" s="49">
        <v>0</v>
      </c>
      <c r="K109" s="49">
        <v>0</v>
      </c>
      <c r="L109" s="49"/>
      <c r="M109" s="49">
        <v>0</v>
      </c>
      <c r="N109" s="49"/>
      <c r="O109" s="49"/>
      <c r="P109" s="49"/>
      <c r="Q109" s="49">
        <v>0</v>
      </c>
      <c r="R109" s="49">
        <v>0</v>
      </c>
      <c r="S109" s="49"/>
      <c r="T109" s="49">
        <v>0</v>
      </c>
      <c r="U109" s="49"/>
      <c r="V109" s="49"/>
      <c r="W109" s="49"/>
      <c r="X109" s="49">
        <v>0</v>
      </c>
      <c r="Y109" s="49"/>
      <c r="Z109" s="49"/>
      <c r="AA109" s="49"/>
      <c r="AB109" s="49">
        <v>0</v>
      </c>
      <c r="AC109" s="49"/>
      <c r="AD109" s="49">
        <v>0</v>
      </c>
      <c r="AE109" s="73"/>
      <c r="AF109" s="73"/>
      <c r="AG109" s="73"/>
      <c r="AH109"/>
      <c r="AI109"/>
      <c r="AJ109"/>
      <c r="AK109"/>
    </row>
    <row r="110" spans="1:37" ht="20.100000000000001" customHeight="1" x14ac:dyDescent="0.2">
      <c r="D110" s="2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73"/>
      <c r="AF110" s="73"/>
      <c r="AG110" s="73"/>
      <c r="AH110"/>
      <c r="AI110"/>
      <c r="AJ110"/>
      <c r="AK110"/>
    </row>
    <row r="111" spans="1:37" s="1" customFormat="1" ht="20.100000000000001" customHeight="1" x14ac:dyDescent="0.25">
      <c r="A111" s="3"/>
      <c r="B111" s="6"/>
      <c r="C111" s="51" t="s">
        <v>138</v>
      </c>
      <c r="D111" s="52"/>
      <c r="E111" s="5"/>
      <c r="F111" s="53">
        <v>0</v>
      </c>
      <c r="G111" s="54"/>
      <c r="H111" s="54"/>
      <c r="I111" s="54"/>
      <c r="J111" s="53">
        <v>0</v>
      </c>
      <c r="K111" s="53">
        <v>0</v>
      </c>
      <c r="L111" s="54"/>
      <c r="M111" s="53">
        <v>0</v>
      </c>
      <c r="N111" s="54"/>
      <c r="O111" s="54"/>
      <c r="P111" s="54"/>
      <c r="Q111" s="53">
        <v>0</v>
      </c>
      <c r="R111" s="53">
        <v>0</v>
      </c>
      <c r="S111" s="54"/>
      <c r="T111" s="53">
        <v>0</v>
      </c>
      <c r="U111" s="54"/>
      <c r="V111" s="54"/>
      <c r="W111" s="54"/>
      <c r="X111" s="53">
        <v>0</v>
      </c>
      <c r="Y111" s="54"/>
      <c r="Z111" s="54"/>
      <c r="AA111" s="54"/>
      <c r="AB111" s="53">
        <v>0</v>
      </c>
      <c r="AC111" s="54"/>
      <c r="AD111" s="53">
        <v>0</v>
      </c>
      <c r="AE111" s="73"/>
      <c r="AF111" s="73"/>
      <c r="AG111" s="73"/>
    </row>
    <row r="112" spans="1:37" s="1" customFormat="1" ht="20.100000000000001" customHeight="1" x14ac:dyDescent="0.2">
      <c r="A112" s="3"/>
      <c r="B112" s="6"/>
      <c r="C112" s="3"/>
      <c r="D112" s="3"/>
      <c r="E112" s="5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73"/>
      <c r="AF112" s="73"/>
      <c r="AG112" s="73"/>
    </row>
    <row r="113" spans="1:37" s="1" customFormat="1" ht="20.100000000000001" customHeight="1" x14ac:dyDescent="0.2">
      <c r="A113" s="3"/>
      <c r="B113" s="6"/>
      <c r="C113" s="3" t="s">
        <v>139</v>
      </c>
      <c r="D113" s="3"/>
      <c r="E113" s="5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73"/>
      <c r="AF113" s="73"/>
      <c r="AG113" s="73"/>
    </row>
    <row r="114" spans="1:37" s="1" customFormat="1" ht="20.100000000000001" customHeight="1" x14ac:dyDescent="0.2">
      <c r="A114" s="3"/>
      <c r="B114" s="6"/>
      <c r="C114" s="3"/>
      <c r="D114" s="2" t="s">
        <v>140</v>
      </c>
      <c r="E114" s="5"/>
      <c r="F114" s="39">
        <v>0</v>
      </c>
      <c r="G114" s="39"/>
      <c r="H114" s="39"/>
      <c r="I114" s="39"/>
      <c r="J114" s="39">
        <v>0</v>
      </c>
      <c r="K114" s="39">
        <v>0</v>
      </c>
      <c r="L114" s="39"/>
      <c r="M114" s="39">
        <v>0</v>
      </c>
      <c r="N114" s="39"/>
      <c r="O114" s="39"/>
      <c r="P114" s="39"/>
      <c r="Q114" s="39">
        <v>0</v>
      </c>
      <c r="R114" s="39">
        <v>0</v>
      </c>
      <c r="S114" s="39"/>
      <c r="T114" s="39">
        <v>0</v>
      </c>
      <c r="U114" s="39"/>
      <c r="V114" s="39"/>
      <c r="W114" s="39"/>
      <c r="X114" s="39">
        <v>0</v>
      </c>
      <c r="Y114" s="39"/>
      <c r="Z114" s="39"/>
      <c r="AA114" s="39"/>
      <c r="AB114" s="39">
        <v>0</v>
      </c>
      <c r="AC114" s="39"/>
      <c r="AD114" s="39">
        <v>0</v>
      </c>
      <c r="AE114" s="73"/>
      <c r="AF114" s="73"/>
      <c r="AG114" s="73"/>
    </row>
    <row r="115" spans="1:37" ht="20.100000000000001" customHeight="1" x14ac:dyDescent="0.2">
      <c r="D115" s="47" t="s">
        <v>141</v>
      </c>
      <c r="F115" s="48">
        <v>0</v>
      </c>
      <c r="G115" s="49"/>
      <c r="H115" s="49"/>
      <c r="I115" s="49"/>
      <c r="J115" s="48">
        <v>0</v>
      </c>
      <c r="K115" s="48">
        <v>0</v>
      </c>
      <c r="L115" s="49"/>
      <c r="M115" s="48">
        <v>0</v>
      </c>
      <c r="N115" s="49"/>
      <c r="O115" s="49"/>
      <c r="P115" s="49"/>
      <c r="Q115" s="48">
        <v>0</v>
      </c>
      <c r="R115" s="48">
        <v>0</v>
      </c>
      <c r="S115" s="49"/>
      <c r="T115" s="48">
        <v>0</v>
      </c>
      <c r="U115" s="49"/>
      <c r="V115" s="49"/>
      <c r="W115" s="49"/>
      <c r="X115" s="48">
        <v>0</v>
      </c>
      <c r="Y115" s="49"/>
      <c r="Z115" s="49"/>
      <c r="AA115" s="49"/>
      <c r="AB115" s="48">
        <v>0</v>
      </c>
      <c r="AC115" s="49"/>
      <c r="AD115" s="48">
        <v>0</v>
      </c>
      <c r="AE115" s="73"/>
      <c r="AF115" s="73"/>
      <c r="AG115" s="73"/>
      <c r="AH115"/>
      <c r="AI115"/>
      <c r="AJ115"/>
      <c r="AK115"/>
    </row>
    <row r="116" spans="1:37" s="1" customFormat="1" ht="20.100000000000001" customHeight="1" x14ac:dyDescent="0.2">
      <c r="A116" s="3"/>
      <c r="B116" s="6"/>
      <c r="C116" s="3"/>
      <c r="D116" s="2" t="s">
        <v>142</v>
      </c>
      <c r="E116" s="5"/>
      <c r="F116" s="39">
        <v>0</v>
      </c>
      <c r="G116" s="39"/>
      <c r="H116" s="39"/>
      <c r="I116" s="39"/>
      <c r="J116" s="39">
        <v>0</v>
      </c>
      <c r="K116" s="39">
        <v>0</v>
      </c>
      <c r="L116" s="39"/>
      <c r="M116" s="39">
        <v>0</v>
      </c>
      <c r="N116" s="39"/>
      <c r="O116" s="39"/>
      <c r="P116" s="39"/>
      <c r="Q116" s="39">
        <v>0</v>
      </c>
      <c r="R116" s="39">
        <v>0</v>
      </c>
      <c r="S116" s="39"/>
      <c r="T116" s="39">
        <v>0</v>
      </c>
      <c r="U116" s="39"/>
      <c r="V116" s="39"/>
      <c r="W116" s="39"/>
      <c r="X116" s="39">
        <v>0</v>
      </c>
      <c r="Y116" s="39"/>
      <c r="Z116" s="39"/>
      <c r="AA116" s="39"/>
      <c r="AB116" s="39">
        <v>0</v>
      </c>
      <c r="AC116" s="39"/>
      <c r="AD116" s="39">
        <v>0</v>
      </c>
      <c r="AE116" s="73"/>
      <c r="AF116" s="73"/>
      <c r="AG116" s="73"/>
    </row>
    <row r="117" spans="1:37" s="1" customFormat="1" ht="20.100000000000001" customHeight="1" x14ac:dyDescent="0.2">
      <c r="A117" s="3"/>
      <c r="B117" s="6"/>
      <c r="C117" s="3"/>
      <c r="D117" s="2"/>
      <c r="E117" s="5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73"/>
      <c r="AF117" s="73"/>
      <c r="AG117" s="73"/>
    </row>
    <row r="118" spans="1:37" s="1" customFormat="1" ht="20.100000000000001" customHeight="1" x14ac:dyDescent="0.25">
      <c r="A118" s="3"/>
      <c r="B118" s="6"/>
      <c r="C118" s="51" t="s">
        <v>143</v>
      </c>
      <c r="D118" s="52"/>
      <c r="E118" s="5"/>
      <c r="F118" s="53">
        <v>0</v>
      </c>
      <c r="G118" s="54"/>
      <c r="H118" s="54"/>
      <c r="I118" s="54"/>
      <c r="J118" s="53">
        <v>0</v>
      </c>
      <c r="K118" s="53">
        <v>0</v>
      </c>
      <c r="L118" s="54"/>
      <c r="M118" s="53">
        <v>0</v>
      </c>
      <c r="N118" s="54"/>
      <c r="O118" s="54"/>
      <c r="P118" s="54"/>
      <c r="Q118" s="53">
        <v>0</v>
      </c>
      <c r="R118" s="53">
        <v>0</v>
      </c>
      <c r="S118" s="54"/>
      <c r="T118" s="53">
        <v>0</v>
      </c>
      <c r="U118" s="54"/>
      <c r="V118" s="54"/>
      <c r="W118" s="54"/>
      <c r="X118" s="53">
        <v>0</v>
      </c>
      <c r="Y118" s="54"/>
      <c r="Z118" s="54"/>
      <c r="AA118" s="54"/>
      <c r="AB118" s="53">
        <v>0</v>
      </c>
      <c r="AC118" s="54"/>
      <c r="AD118" s="53">
        <v>0</v>
      </c>
      <c r="AE118" s="73"/>
      <c r="AF118" s="73"/>
      <c r="AG118" s="73"/>
    </row>
    <row r="119" spans="1:37" s="1" customFormat="1" ht="20.100000000000001" customHeight="1" x14ac:dyDescent="0.2">
      <c r="A119" s="3"/>
      <c r="B119" s="6"/>
      <c r="C119" s="3"/>
      <c r="D119" s="3"/>
      <c r="E119" s="5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73"/>
      <c r="AF119" s="73"/>
      <c r="AG119" s="73"/>
    </row>
    <row r="120" spans="1:37" s="1" customFormat="1" ht="20.100000000000001" customHeight="1" x14ac:dyDescent="0.25">
      <c r="A120" s="3"/>
      <c r="B120" s="57" t="s">
        <v>144</v>
      </c>
      <c r="C120" s="58"/>
      <c r="D120" s="58"/>
      <c r="E120" s="5"/>
      <c r="F120" s="59">
        <v>4110</v>
      </c>
      <c r="G120" s="54"/>
      <c r="H120" s="54"/>
      <c r="I120" s="54"/>
      <c r="J120" s="59">
        <v>12562</v>
      </c>
      <c r="K120" s="59">
        <v>710</v>
      </c>
      <c r="L120" s="54"/>
      <c r="M120" s="59">
        <v>13272</v>
      </c>
      <c r="N120" s="54"/>
      <c r="O120" s="54"/>
      <c r="P120" s="54"/>
      <c r="Q120" s="59">
        <v>7812</v>
      </c>
      <c r="R120" s="59">
        <f xml:space="preserve"> 4805 + 1 + 1 + 4 + 1</f>
        <v>4812</v>
      </c>
      <c r="S120" s="54"/>
      <c r="T120" s="59">
        <v>12624</v>
      </c>
      <c r="U120" s="54"/>
      <c r="V120" s="54"/>
      <c r="W120" s="54"/>
      <c r="X120" s="59">
        <v>4758</v>
      </c>
      <c r="Y120" s="54"/>
      <c r="Z120" s="54"/>
      <c r="AA120" s="54"/>
      <c r="AB120" s="59">
        <v>0</v>
      </c>
      <c r="AC120" s="54"/>
      <c r="AD120" s="59">
        <v>0</v>
      </c>
      <c r="AE120" s="73"/>
      <c r="AF120" s="73"/>
      <c r="AG120" s="73"/>
    </row>
    <row r="121" spans="1:37" ht="20.100000000000001" customHeight="1" x14ac:dyDescent="0.2">
      <c r="D121" s="2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73"/>
      <c r="AF121" s="73"/>
      <c r="AG121" s="73"/>
      <c r="AH121"/>
      <c r="AI121"/>
      <c r="AJ121"/>
      <c r="AK121"/>
    </row>
    <row r="122" spans="1:37" ht="20.100000000000001" customHeight="1" x14ac:dyDescent="0.2">
      <c r="B122" s="6" t="s">
        <v>145</v>
      </c>
      <c r="D122" s="2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73"/>
      <c r="AF122" s="73"/>
      <c r="AG122" s="73"/>
      <c r="AH122"/>
      <c r="AI122"/>
      <c r="AJ122"/>
      <c r="AK122"/>
    </row>
    <row r="123" spans="1:37" ht="20.100000000000001" customHeight="1" x14ac:dyDescent="0.2">
      <c r="C123" s="3" t="s">
        <v>0</v>
      </c>
      <c r="D123" s="2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73"/>
      <c r="AF123" s="73"/>
      <c r="AG123" s="73"/>
      <c r="AH123"/>
      <c r="AI123"/>
      <c r="AJ123"/>
      <c r="AK123"/>
    </row>
    <row r="124" spans="1:37" ht="20.100000000000001" customHeight="1" x14ac:dyDescent="0.2">
      <c r="D124" s="2" t="s">
        <v>96</v>
      </c>
      <c r="F124" s="39">
        <v>0</v>
      </c>
      <c r="G124" s="39"/>
      <c r="H124" s="39"/>
      <c r="I124" s="39"/>
      <c r="J124" s="39">
        <v>0</v>
      </c>
      <c r="K124" s="39">
        <v>0</v>
      </c>
      <c r="L124" s="39"/>
      <c r="M124" s="39">
        <v>0</v>
      </c>
      <c r="N124" s="39"/>
      <c r="O124" s="39"/>
      <c r="P124" s="39"/>
      <c r="Q124" s="39">
        <v>0</v>
      </c>
      <c r="R124" s="39">
        <v>0</v>
      </c>
      <c r="S124" s="39"/>
      <c r="T124" s="39">
        <v>0</v>
      </c>
      <c r="U124" s="39"/>
      <c r="V124" s="39"/>
      <c r="W124" s="39"/>
      <c r="X124" s="39">
        <v>0</v>
      </c>
      <c r="Y124" s="39"/>
      <c r="Z124" s="39"/>
      <c r="AA124" s="39"/>
      <c r="AB124" s="39">
        <v>0</v>
      </c>
      <c r="AC124" s="39"/>
      <c r="AD124" s="39">
        <v>0</v>
      </c>
      <c r="AE124" s="73"/>
      <c r="AF124" s="73"/>
      <c r="AG124" s="73"/>
      <c r="AH124"/>
      <c r="AI124"/>
      <c r="AJ124"/>
      <c r="AK124"/>
    </row>
    <row r="125" spans="1:37" ht="20.100000000000001" customHeight="1" x14ac:dyDescent="0.2">
      <c r="D125" s="47" t="s">
        <v>97</v>
      </c>
      <c r="F125" s="48">
        <v>0</v>
      </c>
      <c r="G125" s="49"/>
      <c r="H125" s="49"/>
      <c r="I125" s="49"/>
      <c r="J125" s="48">
        <v>0</v>
      </c>
      <c r="K125" s="48">
        <v>0</v>
      </c>
      <c r="L125" s="49"/>
      <c r="M125" s="48">
        <v>0</v>
      </c>
      <c r="N125" s="49"/>
      <c r="O125" s="49"/>
      <c r="P125" s="49"/>
      <c r="Q125" s="48">
        <v>0</v>
      </c>
      <c r="R125" s="48">
        <v>0</v>
      </c>
      <c r="S125" s="49"/>
      <c r="T125" s="48">
        <v>0</v>
      </c>
      <c r="U125" s="49"/>
      <c r="V125" s="49"/>
      <c r="W125" s="49"/>
      <c r="X125" s="48">
        <v>0</v>
      </c>
      <c r="Y125" s="49"/>
      <c r="Z125" s="49"/>
      <c r="AA125" s="49"/>
      <c r="AB125" s="48">
        <v>0</v>
      </c>
      <c r="AC125" s="49"/>
      <c r="AD125" s="48">
        <v>0</v>
      </c>
      <c r="AE125" s="73"/>
      <c r="AF125" s="73"/>
      <c r="AG125" s="73"/>
      <c r="AH125"/>
      <c r="AI125"/>
      <c r="AJ125"/>
      <c r="AK125"/>
    </row>
    <row r="126" spans="1:37" ht="20.100000000000001" customHeight="1" x14ac:dyDescent="0.2">
      <c r="D126" s="2" t="s">
        <v>98</v>
      </c>
      <c r="F126" s="39">
        <v>0</v>
      </c>
      <c r="G126" s="39"/>
      <c r="H126" s="39"/>
      <c r="I126" s="39"/>
      <c r="J126" s="39">
        <v>0</v>
      </c>
      <c r="K126" s="39">
        <v>0</v>
      </c>
      <c r="L126" s="39"/>
      <c r="M126" s="39">
        <v>0</v>
      </c>
      <c r="N126" s="39"/>
      <c r="O126" s="39"/>
      <c r="P126" s="39"/>
      <c r="Q126" s="39">
        <v>0</v>
      </c>
      <c r="R126" s="39">
        <v>0</v>
      </c>
      <c r="S126" s="39"/>
      <c r="T126" s="39">
        <v>0</v>
      </c>
      <c r="U126" s="39"/>
      <c r="V126" s="39"/>
      <c r="W126" s="39"/>
      <c r="X126" s="39">
        <v>0</v>
      </c>
      <c r="Y126" s="39"/>
      <c r="Z126" s="39"/>
      <c r="AA126" s="39"/>
      <c r="AB126" s="39">
        <v>0</v>
      </c>
      <c r="AC126" s="39"/>
      <c r="AD126" s="39">
        <v>0</v>
      </c>
      <c r="AE126" s="73"/>
      <c r="AF126" s="73"/>
      <c r="AG126" s="73"/>
      <c r="AH126"/>
      <c r="AI126"/>
      <c r="AJ126"/>
      <c r="AK126"/>
    </row>
    <row r="127" spans="1:37" ht="20.100000000000001" customHeight="1" x14ac:dyDescent="0.2">
      <c r="D127" s="47" t="s">
        <v>136</v>
      </c>
      <c r="F127" s="48">
        <v>0</v>
      </c>
      <c r="G127" s="49"/>
      <c r="H127" s="49"/>
      <c r="I127" s="49"/>
      <c r="J127" s="48">
        <v>0</v>
      </c>
      <c r="K127" s="48">
        <v>0</v>
      </c>
      <c r="L127" s="49"/>
      <c r="M127" s="48">
        <v>0</v>
      </c>
      <c r="N127" s="49"/>
      <c r="O127" s="49"/>
      <c r="P127" s="49"/>
      <c r="Q127" s="48">
        <v>0</v>
      </c>
      <c r="R127" s="48">
        <v>0</v>
      </c>
      <c r="S127" s="49"/>
      <c r="T127" s="48">
        <v>0</v>
      </c>
      <c r="U127" s="49"/>
      <c r="V127" s="49"/>
      <c r="W127" s="49"/>
      <c r="X127" s="48">
        <v>0</v>
      </c>
      <c r="Y127" s="49"/>
      <c r="Z127" s="49"/>
      <c r="AA127" s="49"/>
      <c r="AB127" s="48">
        <v>0</v>
      </c>
      <c r="AC127" s="49"/>
      <c r="AD127" s="48">
        <v>0</v>
      </c>
      <c r="AE127" s="73"/>
      <c r="AF127" s="73"/>
      <c r="AG127" s="73"/>
      <c r="AH127"/>
      <c r="AI127"/>
      <c r="AJ127"/>
      <c r="AK127"/>
    </row>
    <row r="128" spans="1:37" ht="20.100000000000001" customHeight="1" x14ac:dyDescent="0.2">
      <c r="D128" s="2" t="s">
        <v>114</v>
      </c>
      <c r="F128" s="39">
        <v>0</v>
      </c>
      <c r="G128" s="39"/>
      <c r="H128" s="39"/>
      <c r="I128" s="39"/>
      <c r="J128" s="39">
        <v>0</v>
      </c>
      <c r="K128" s="39">
        <v>0</v>
      </c>
      <c r="L128" s="39"/>
      <c r="M128" s="39">
        <v>0</v>
      </c>
      <c r="N128" s="39"/>
      <c r="O128" s="39"/>
      <c r="P128" s="39"/>
      <c r="Q128" s="39">
        <v>0</v>
      </c>
      <c r="R128" s="39">
        <v>0</v>
      </c>
      <c r="S128" s="39"/>
      <c r="T128" s="39">
        <v>0</v>
      </c>
      <c r="U128" s="39"/>
      <c r="V128" s="39"/>
      <c r="W128" s="39"/>
      <c r="X128" s="39">
        <v>0</v>
      </c>
      <c r="Y128" s="39"/>
      <c r="Z128" s="39"/>
      <c r="AA128" s="39"/>
      <c r="AB128" s="39">
        <v>0</v>
      </c>
      <c r="AC128" s="39"/>
      <c r="AD128" s="39">
        <v>0</v>
      </c>
      <c r="AE128" s="73"/>
      <c r="AF128" s="73"/>
      <c r="AG128" s="73"/>
      <c r="AH128"/>
      <c r="AI128"/>
      <c r="AJ128"/>
      <c r="AK128"/>
    </row>
    <row r="129" spans="1:37" ht="20.100000000000001" customHeight="1" x14ac:dyDescent="0.2">
      <c r="D129" s="47" t="s">
        <v>115</v>
      </c>
      <c r="F129" s="48">
        <v>0</v>
      </c>
      <c r="G129" s="49"/>
      <c r="H129" s="49"/>
      <c r="I129" s="49"/>
      <c r="J129" s="48">
        <v>0</v>
      </c>
      <c r="K129" s="48">
        <v>0</v>
      </c>
      <c r="L129" s="49"/>
      <c r="M129" s="48">
        <v>0</v>
      </c>
      <c r="N129" s="49"/>
      <c r="O129" s="49"/>
      <c r="P129" s="49"/>
      <c r="Q129" s="48">
        <v>0</v>
      </c>
      <c r="R129" s="48">
        <v>0</v>
      </c>
      <c r="S129" s="49"/>
      <c r="T129" s="48">
        <v>0</v>
      </c>
      <c r="U129" s="49"/>
      <c r="V129" s="49"/>
      <c r="W129" s="49"/>
      <c r="X129" s="48">
        <v>0</v>
      </c>
      <c r="Y129" s="49"/>
      <c r="Z129" s="49"/>
      <c r="AA129" s="49"/>
      <c r="AB129" s="48">
        <v>0</v>
      </c>
      <c r="AC129" s="49"/>
      <c r="AD129" s="48">
        <v>0</v>
      </c>
      <c r="AE129" s="73"/>
      <c r="AF129" s="73"/>
      <c r="AG129" s="73"/>
      <c r="AH129"/>
      <c r="AI129"/>
      <c r="AJ129"/>
      <c r="AK129"/>
    </row>
    <row r="130" spans="1:37" ht="20.100000000000001" customHeight="1" x14ac:dyDescent="0.2">
      <c r="D130" s="50" t="s">
        <v>116</v>
      </c>
      <c r="F130" s="49">
        <v>0</v>
      </c>
      <c r="G130" s="49"/>
      <c r="H130" s="49"/>
      <c r="I130" s="49"/>
      <c r="J130" s="49">
        <v>0</v>
      </c>
      <c r="K130" s="49">
        <v>0</v>
      </c>
      <c r="L130" s="49"/>
      <c r="M130" s="49">
        <v>0</v>
      </c>
      <c r="N130" s="49"/>
      <c r="O130" s="49"/>
      <c r="P130" s="49"/>
      <c r="Q130" s="49">
        <v>0</v>
      </c>
      <c r="R130" s="49">
        <v>0</v>
      </c>
      <c r="S130" s="49"/>
      <c r="T130" s="49">
        <v>0</v>
      </c>
      <c r="U130" s="49"/>
      <c r="V130" s="49"/>
      <c r="W130" s="49"/>
      <c r="X130" s="49">
        <v>0</v>
      </c>
      <c r="Y130" s="49"/>
      <c r="Z130" s="49"/>
      <c r="AA130" s="49"/>
      <c r="AB130" s="49">
        <v>0</v>
      </c>
      <c r="AC130" s="49"/>
      <c r="AD130" s="49">
        <v>0</v>
      </c>
      <c r="AE130" s="73"/>
      <c r="AF130" s="73"/>
      <c r="AG130" s="73"/>
      <c r="AH130"/>
      <c r="AI130"/>
      <c r="AJ130"/>
      <c r="AK130"/>
    </row>
    <row r="131" spans="1:37" ht="20.100000000000001" customHeight="1" x14ac:dyDescent="0.2">
      <c r="D131" s="2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73"/>
      <c r="AF131" s="73"/>
      <c r="AG131" s="73"/>
      <c r="AH131"/>
      <c r="AI131"/>
      <c r="AJ131"/>
      <c r="AK131"/>
    </row>
    <row r="132" spans="1:37" s="1" customFormat="1" ht="20.100000000000001" customHeight="1" x14ac:dyDescent="0.25">
      <c r="A132" s="3"/>
      <c r="B132" s="6"/>
      <c r="C132" s="51" t="s">
        <v>120</v>
      </c>
      <c r="D132" s="52"/>
      <c r="E132" s="5"/>
      <c r="F132" s="53">
        <v>0</v>
      </c>
      <c r="G132" s="54"/>
      <c r="H132" s="54"/>
      <c r="I132" s="54"/>
      <c r="J132" s="53">
        <v>0</v>
      </c>
      <c r="K132" s="53">
        <v>0</v>
      </c>
      <c r="L132" s="54"/>
      <c r="M132" s="53">
        <v>0</v>
      </c>
      <c r="N132" s="54"/>
      <c r="O132" s="54"/>
      <c r="P132" s="54"/>
      <c r="Q132" s="53">
        <v>0</v>
      </c>
      <c r="R132" s="53">
        <v>0</v>
      </c>
      <c r="S132" s="54"/>
      <c r="T132" s="53">
        <v>0</v>
      </c>
      <c r="U132" s="54"/>
      <c r="V132" s="54"/>
      <c r="W132" s="54"/>
      <c r="X132" s="53">
        <v>0</v>
      </c>
      <c r="Y132" s="54"/>
      <c r="Z132" s="54"/>
      <c r="AA132" s="54"/>
      <c r="AB132" s="53">
        <v>0</v>
      </c>
      <c r="AC132" s="54"/>
      <c r="AD132" s="53">
        <v>0</v>
      </c>
      <c r="AE132" s="73"/>
      <c r="AF132" s="73"/>
      <c r="AG132" s="73"/>
    </row>
    <row r="133" spans="1:37" ht="20.100000000000001" customHeight="1" x14ac:dyDescent="0.2">
      <c r="D133" s="2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73"/>
      <c r="AF133" s="73"/>
      <c r="AG133" s="73"/>
      <c r="AH133"/>
      <c r="AI133"/>
      <c r="AJ133"/>
      <c r="AK133"/>
    </row>
    <row r="134" spans="1:37" ht="20.100000000000001" customHeight="1" x14ac:dyDescent="0.2">
      <c r="B134" s="5"/>
      <c r="C134" s="3" t="s">
        <v>146</v>
      </c>
      <c r="D134" s="2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73"/>
      <c r="AF134" s="73"/>
      <c r="AG134" s="73"/>
      <c r="AH134"/>
      <c r="AI134"/>
      <c r="AJ134"/>
      <c r="AK134"/>
    </row>
    <row r="135" spans="1:37" ht="20.100000000000001" customHeight="1" x14ac:dyDescent="0.2">
      <c r="D135" s="2" t="s">
        <v>147</v>
      </c>
      <c r="F135" s="39">
        <v>79</v>
      </c>
      <c r="G135" s="39"/>
      <c r="H135" s="39"/>
      <c r="I135" s="39"/>
      <c r="J135" s="39">
        <v>119</v>
      </c>
      <c r="K135" s="39">
        <v>4</v>
      </c>
      <c r="L135" s="39"/>
      <c r="M135" s="39">
        <v>123</v>
      </c>
      <c r="N135" s="39"/>
      <c r="O135" s="39"/>
      <c r="P135" s="39"/>
      <c r="Q135" s="39">
        <v>55</v>
      </c>
      <c r="R135" s="39">
        <v>95</v>
      </c>
      <c r="S135" s="39"/>
      <c r="T135" s="39">
        <v>150</v>
      </c>
      <c r="U135" s="39"/>
      <c r="V135" s="39"/>
      <c r="W135" s="39"/>
      <c r="X135" s="39">
        <v>52</v>
      </c>
      <c r="Y135" s="39"/>
      <c r="Z135" s="39"/>
      <c r="AA135" s="39"/>
      <c r="AB135" s="39">
        <v>0</v>
      </c>
      <c r="AC135" s="39"/>
      <c r="AD135" s="39">
        <v>0</v>
      </c>
      <c r="AE135" s="73"/>
      <c r="AF135" s="73"/>
      <c r="AG135" s="73"/>
      <c r="AH135"/>
      <c r="AI135"/>
      <c r="AJ135"/>
      <c r="AK135"/>
    </row>
    <row r="136" spans="1:37" ht="20.100000000000001" customHeight="1" x14ac:dyDescent="0.2">
      <c r="D136" s="47" t="s">
        <v>148</v>
      </c>
      <c r="F136" s="48">
        <v>30</v>
      </c>
      <c r="G136" s="49"/>
      <c r="H136" s="49"/>
      <c r="I136" s="49"/>
      <c r="J136" s="48">
        <v>122</v>
      </c>
      <c r="K136" s="48">
        <v>5</v>
      </c>
      <c r="L136" s="49"/>
      <c r="M136" s="48">
        <v>127</v>
      </c>
      <c r="N136" s="49"/>
      <c r="O136" s="49"/>
      <c r="P136" s="49"/>
      <c r="Q136" s="48">
        <v>99</v>
      </c>
      <c r="R136" s="48">
        <v>34</v>
      </c>
      <c r="S136" s="49"/>
      <c r="T136" s="48">
        <v>133</v>
      </c>
      <c r="U136" s="49"/>
      <c r="V136" s="49"/>
      <c r="W136" s="49"/>
      <c r="X136" s="48">
        <v>24</v>
      </c>
      <c r="Y136" s="49"/>
      <c r="Z136" s="49"/>
      <c r="AA136" s="49"/>
      <c r="AB136" s="48">
        <v>0</v>
      </c>
      <c r="AC136" s="49"/>
      <c r="AD136" s="48">
        <v>0</v>
      </c>
      <c r="AE136" s="73"/>
      <c r="AF136" s="73"/>
      <c r="AG136" s="73"/>
      <c r="AH136"/>
      <c r="AI136"/>
      <c r="AJ136"/>
      <c r="AK136"/>
    </row>
    <row r="137" spans="1:37" ht="20.100000000000001" customHeight="1" x14ac:dyDescent="0.2">
      <c r="D137" s="2" t="s">
        <v>149</v>
      </c>
      <c r="F137" s="39">
        <v>49</v>
      </c>
      <c r="G137" s="39"/>
      <c r="H137" s="39"/>
      <c r="I137" s="39"/>
      <c r="J137" s="39">
        <v>119</v>
      </c>
      <c r="K137" s="39">
        <v>5</v>
      </c>
      <c r="L137" s="39"/>
      <c r="M137" s="39">
        <v>124</v>
      </c>
      <c r="N137" s="39"/>
      <c r="O137" s="39"/>
      <c r="P137" s="39"/>
      <c r="Q137" s="39">
        <v>76</v>
      </c>
      <c r="R137" s="39">
        <v>58</v>
      </c>
      <c r="S137" s="39"/>
      <c r="T137" s="39">
        <v>134</v>
      </c>
      <c r="U137" s="39"/>
      <c r="V137" s="39"/>
      <c r="W137" s="39"/>
      <c r="X137" s="39">
        <v>39</v>
      </c>
      <c r="Y137" s="39"/>
      <c r="Z137" s="39"/>
      <c r="AA137" s="39"/>
      <c r="AB137" s="39">
        <v>0</v>
      </c>
      <c r="AC137" s="39"/>
      <c r="AD137" s="39">
        <v>0</v>
      </c>
      <c r="AE137" s="73"/>
      <c r="AF137" s="73"/>
      <c r="AG137" s="73"/>
      <c r="AH137"/>
      <c r="AI137"/>
      <c r="AJ137"/>
      <c r="AK137"/>
    </row>
    <row r="138" spans="1:37" ht="20.100000000000001" customHeight="1" x14ac:dyDescent="0.2">
      <c r="D138" s="47" t="s">
        <v>150</v>
      </c>
      <c r="F138" s="48">
        <v>47</v>
      </c>
      <c r="G138" s="49"/>
      <c r="H138" s="49"/>
      <c r="I138" s="49"/>
      <c r="J138" s="48">
        <v>116</v>
      </c>
      <c r="K138" s="48">
        <v>2</v>
      </c>
      <c r="L138" s="49"/>
      <c r="M138" s="48">
        <v>118</v>
      </c>
      <c r="N138" s="49"/>
      <c r="O138" s="49"/>
      <c r="P138" s="49"/>
      <c r="Q138" s="48">
        <v>56</v>
      </c>
      <c r="R138" s="48">
        <v>55</v>
      </c>
      <c r="S138" s="49"/>
      <c r="T138" s="48">
        <v>111</v>
      </c>
      <c r="U138" s="49"/>
      <c r="V138" s="49"/>
      <c r="W138" s="49"/>
      <c r="X138" s="48">
        <v>54</v>
      </c>
      <c r="Y138" s="49"/>
      <c r="Z138" s="49"/>
      <c r="AA138" s="49"/>
      <c r="AB138" s="48">
        <v>0</v>
      </c>
      <c r="AC138" s="49"/>
      <c r="AD138" s="48">
        <v>0</v>
      </c>
      <c r="AE138" s="73"/>
      <c r="AF138" s="73"/>
      <c r="AG138" s="73"/>
      <c r="AH138"/>
      <c r="AI138"/>
      <c r="AJ138"/>
      <c r="AK138"/>
    </row>
    <row r="139" spans="1:37" ht="20.100000000000001" customHeight="1" x14ac:dyDescent="0.2">
      <c r="D139" s="2" t="s">
        <v>151</v>
      </c>
      <c r="F139" s="39">
        <v>54</v>
      </c>
      <c r="G139" s="39"/>
      <c r="H139" s="39"/>
      <c r="I139" s="39"/>
      <c r="J139" s="39">
        <v>116</v>
      </c>
      <c r="K139" s="39">
        <v>6</v>
      </c>
      <c r="L139" s="39"/>
      <c r="M139" s="39">
        <v>122</v>
      </c>
      <c r="N139" s="39"/>
      <c r="O139" s="39"/>
      <c r="P139" s="39"/>
      <c r="Q139" s="39">
        <v>32</v>
      </c>
      <c r="R139" s="39">
        <v>76</v>
      </c>
      <c r="S139" s="39"/>
      <c r="T139" s="39">
        <v>108</v>
      </c>
      <c r="U139" s="39"/>
      <c r="V139" s="39"/>
      <c r="W139" s="39"/>
      <c r="X139" s="39">
        <v>68</v>
      </c>
      <c r="Y139" s="39"/>
      <c r="Z139" s="39"/>
      <c r="AA139" s="39"/>
      <c r="AB139" s="39">
        <v>0</v>
      </c>
      <c r="AC139" s="39"/>
      <c r="AD139" s="39">
        <v>0</v>
      </c>
      <c r="AE139" s="73"/>
      <c r="AF139" s="73"/>
      <c r="AG139" s="73"/>
      <c r="AH139"/>
      <c r="AI139"/>
      <c r="AJ139"/>
      <c r="AK139"/>
    </row>
    <row r="140" spans="1:37" ht="20.100000000000001" customHeight="1" x14ac:dyDescent="0.2">
      <c r="D140" s="47" t="s">
        <v>152</v>
      </c>
      <c r="F140" s="48">
        <v>0</v>
      </c>
      <c r="G140" s="49"/>
      <c r="H140" s="49"/>
      <c r="I140" s="49"/>
      <c r="J140" s="48">
        <v>33</v>
      </c>
      <c r="K140" s="48">
        <v>0</v>
      </c>
      <c r="L140" s="49"/>
      <c r="M140" s="48">
        <v>33</v>
      </c>
      <c r="N140" s="49"/>
      <c r="O140" s="49"/>
      <c r="P140" s="49"/>
      <c r="Q140" s="48">
        <v>24</v>
      </c>
      <c r="R140" s="48">
        <v>0</v>
      </c>
      <c r="S140" s="49"/>
      <c r="T140" s="48">
        <v>24</v>
      </c>
      <c r="U140" s="49"/>
      <c r="V140" s="49"/>
      <c r="W140" s="49"/>
      <c r="X140" s="48">
        <v>9</v>
      </c>
      <c r="Y140" s="49"/>
      <c r="Z140" s="49"/>
      <c r="AA140" s="49"/>
      <c r="AB140" s="48">
        <v>0</v>
      </c>
      <c r="AC140" s="49"/>
      <c r="AD140" s="48">
        <v>0</v>
      </c>
      <c r="AE140" s="73"/>
      <c r="AF140" s="73"/>
      <c r="AG140" s="73"/>
      <c r="AH140"/>
      <c r="AI140"/>
      <c r="AJ140"/>
      <c r="AK140"/>
    </row>
    <row r="141" spans="1:37" ht="20.100000000000001" customHeight="1" x14ac:dyDescent="0.2">
      <c r="D141" s="2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73"/>
      <c r="AF141" s="73"/>
      <c r="AG141" s="73"/>
      <c r="AH141"/>
      <c r="AI141"/>
      <c r="AJ141"/>
      <c r="AK141"/>
    </row>
    <row r="142" spans="1:37" s="1" customFormat="1" ht="20.100000000000001" customHeight="1" x14ac:dyDescent="0.25">
      <c r="A142" s="3"/>
      <c r="B142" s="6"/>
      <c r="C142" s="51" t="s">
        <v>153</v>
      </c>
      <c r="D142" s="52"/>
      <c r="E142" s="5"/>
      <c r="F142" s="53">
        <v>259</v>
      </c>
      <c r="G142" s="54"/>
      <c r="H142" s="54"/>
      <c r="I142" s="54"/>
      <c r="J142" s="53">
        <v>625</v>
      </c>
      <c r="K142" s="53">
        <v>22</v>
      </c>
      <c r="L142" s="54"/>
      <c r="M142" s="53">
        <v>647</v>
      </c>
      <c r="N142" s="54"/>
      <c r="O142" s="54"/>
      <c r="P142" s="54"/>
      <c r="Q142" s="53">
        <v>342</v>
      </c>
      <c r="R142" s="53">
        <v>318</v>
      </c>
      <c r="S142" s="54"/>
      <c r="T142" s="53">
        <v>660</v>
      </c>
      <c r="U142" s="54"/>
      <c r="V142" s="54"/>
      <c r="W142" s="54"/>
      <c r="X142" s="53">
        <v>246</v>
      </c>
      <c r="Y142" s="54"/>
      <c r="Z142" s="54"/>
      <c r="AA142" s="54"/>
      <c r="AB142" s="53">
        <v>0</v>
      </c>
      <c r="AC142" s="54"/>
      <c r="AD142" s="53">
        <v>0</v>
      </c>
      <c r="AE142" s="73"/>
      <c r="AF142" s="73"/>
      <c r="AG142" s="73"/>
    </row>
    <row r="143" spans="1:37" ht="20.100000000000001" customHeight="1" x14ac:dyDescent="0.2">
      <c r="D143" s="2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73"/>
      <c r="AF143" s="73"/>
      <c r="AG143" s="73"/>
      <c r="AH143"/>
      <c r="AI143"/>
      <c r="AJ143"/>
      <c r="AK143"/>
    </row>
    <row r="144" spans="1:37" ht="20.100000000000001" customHeight="1" x14ac:dyDescent="0.2">
      <c r="C144" s="3" t="s">
        <v>154</v>
      </c>
      <c r="D144" s="2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73"/>
      <c r="AF144" s="73"/>
      <c r="AG144" s="73"/>
      <c r="AH144"/>
      <c r="AI144"/>
      <c r="AJ144"/>
      <c r="AK144"/>
    </row>
    <row r="145" spans="1:37" ht="20.100000000000001" customHeight="1" x14ac:dyDescent="0.2">
      <c r="D145" s="2" t="s">
        <v>122</v>
      </c>
      <c r="F145" s="39">
        <v>67</v>
      </c>
      <c r="G145" s="39"/>
      <c r="H145" s="39"/>
      <c r="I145" s="39"/>
      <c r="J145" s="39">
        <v>166</v>
      </c>
      <c r="K145" s="39">
        <v>5</v>
      </c>
      <c r="L145" s="39"/>
      <c r="M145" s="39">
        <v>171</v>
      </c>
      <c r="N145" s="39"/>
      <c r="O145" s="39"/>
      <c r="P145" s="39"/>
      <c r="Q145" s="39">
        <v>50</v>
      </c>
      <c r="R145" s="39">
        <v>104</v>
      </c>
      <c r="S145" s="39"/>
      <c r="T145" s="39">
        <v>154</v>
      </c>
      <c r="U145" s="39"/>
      <c r="V145" s="39"/>
      <c r="W145" s="39"/>
      <c r="X145" s="39">
        <v>84</v>
      </c>
      <c r="Y145" s="39"/>
      <c r="Z145" s="39"/>
      <c r="AA145" s="39"/>
      <c r="AB145" s="39">
        <v>0</v>
      </c>
      <c r="AC145" s="39"/>
      <c r="AD145" s="39">
        <v>0</v>
      </c>
      <c r="AE145" s="73"/>
      <c r="AF145" s="73"/>
      <c r="AG145" s="73"/>
      <c r="AH145"/>
      <c r="AI145"/>
      <c r="AJ145"/>
      <c r="AK145"/>
    </row>
    <row r="146" spans="1:37" ht="20.100000000000001" customHeight="1" x14ac:dyDescent="0.2">
      <c r="D146" s="47" t="s">
        <v>135</v>
      </c>
      <c r="F146" s="48">
        <v>52</v>
      </c>
      <c r="G146" s="49"/>
      <c r="H146" s="49"/>
      <c r="I146" s="49"/>
      <c r="J146" s="48">
        <v>137</v>
      </c>
      <c r="K146" s="48">
        <v>3</v>
      </c>
      <c r="L146" s="49"/>
      <c r="M146" s="48">
        <v>140</v>
      </c>
      <c r="N146" s="49"/>
      <c r="O146" s="49"/>
      <c r="P146" s="49"/>
      <c r="Q146" s="48">
        <v>29</v>
      </c>
      <c r="R146" s="48">
        <v>78</v>
      </c>
      <c r="S146" s="49"/>
      <c r="T146" s="48">
        <v>107</v>
      </c>
      <c r="U146" s="49"/>
      <c r="V146" s="49"/>
      <c r="W146" s="49"/>
      <c r="X146" s="48">
        <v>85</v>
      </c>
      <c r="Y146" s="49"/>
      <c r="Z146" s="49"/>
      <c r="AA146" s="49"/>
      <c r="AB146" s="48">
        <v>0</v>
      </c>
      <c r="AC146" s="49"/>
      <c r="AD146" s="48">
        <v>0</v>
      </c>
      <c r="AE146" s="73"/>
      <c r="AF146" s="73"/>
      <c r="AG146" s="73"/>
      <c r="AH146"/>
      <c r="AI146"/>
      <c r="AJ146"/>
      <c r="AK146"/>
    </row>
    <row r="147" spans="1:37" ht="20.100000000000001" customHeight="1" x14ac:dyDescent="0.2">
      <c r="D147" s="2" t="s">
        <v>113</v>
      </c>
      <c r="F147" s="39">
        <v>6</v>
      </c>
      <c r="G147" s="39"/>
      <c r="H147" s="39"/>
      <c r="I147" s="39"/>
      <c r="J147" s="39">
        <v>145</v>
      </c>
      <c r="K147" s="39">
        <v>14</v>
      </c>
      <c r="L147" s="39"/>
      <c r="M147" s="39">
        <v>159</v>
      </c>
      <c r="N147" s="39"/>
      <c r="O147" s="39"/>
      <c r="P147" s="39"/>
      <c r="Q147" s="39">
        <v>149</v>
      </c>
      <c r="R147" s="39">
        <v>12</v>
      </c>
      <c r="S147" s="39"/>
      <c r="T147" s="39">
        <v>161</v>
      </c>
      <c r="U147" s="39"/>
      <c r="V147" s="39"/>
      <c r="W147" s="39"/>
      <c r="X147" s="39">
        <v>4</v>
      </c>
      <c r="Y147" s="39"/>
      <c r="Z147" s="39"/>
      <c r="AA147" s="39"/>
      <c r="AB147" s="39">
        <v>0</v>
      </c>
      <c r="AC147" s="39"/>
      <c r="AD147" s="39">
        <v>0</v>
      </c>
      <c r="AE147" s="73"/>
      <c r="AF147" s="73"/>
      <c r="AG147" s="73"/>
      <c r="AH147"/>
      <c r="AI147"/>
      <c r="AJ147"/>
      <c r="AK147"/>
    </row>
    <row r="148" spans="1:37" ht="20.100000000000001" customHeight="1" x14ac:dyDescent="0.2">
      <c r="D148" s="47" t="s">
        <v>136</v>
      </c>
      <c r="F148" s="48">
        <v>34</v>
      </c>
      <c r="G148" s="49"/>
      <c r="H148" s="49"/>
      <c r="I148" s="49"/>
      <c r="J148" s="48">
        <v>145</v>
      </c>
      <c r="K148" s="48">
        <v>8</v>
      </c>
      <c r="L148" s="49"/>
      <c r="M148" s="48">
        <v>153</v>
      </c>
      <c r="N148" s="49"/>
      <c r="O148" s="49"/>
      <c r="P148" s="49"/>
      <c r="Q148" s="48">
        <v>70</v>
      </c>
      <c r="R148" s="48">
        <v>51</v>
      </c>
      <c r="S148" s="49"/>
      <c r="T148" s="48">
        <v>121</v>
      </c>
      <c r="U148" s="49"/>
      <c r="V148" s="49"/>
      <c r="W148" s="49"/>
      <c r="X148" s="48">
        <v>66</v>
      </c>
      <c r="Y148" s="49"/>
      <c r="Z148" s="49"/>
      <c r="AA148" s="49"/>
      <c r="AB148" s="48">
        <v>0</v>
      </c>
      <c r="AC148" s="49"/>
      <c r="AD148" s="48">
        <v>0</v>
      </c>
      <c r="AE148" s="73"/>
      <c r="AF148" s="73"/>
      <c r="AG148" s="73"/>
      <c r="AH148"/>
      <c r="AI148"/>
      <c r="AJ148"/>
      <c r="AK148"/>
    </row>
    <row r="149" spans="1:37" ht="20.100000000000001" customHeight="1" x14ac:dyDescent="0.2">
      <c r="D149" s="2" t="s">
        <v>114</v>
      </c>
      <c r="F149" s="39">
        <v>33</v>
      </c>
      <c r="G149" s="39"/>
      <c r="H149" s="39"/>
      <c r="I149" s="39"/>
      <c r="J149" s="39">
        <v>158</v>
      </c>
      <c r="K149" s="39">
        <v>11</v>
      </c>
      <c r="L149" s="39"/>
      <c r="M149" s="39">
        <v>169</v>
      </c>
      <c r="N149" s="39"/>
      <c r="O149" s="39"/>
      <c r="P149" s="39"/>
      <c r="Q149" s="39">
        <v>150</v>
      </c>
      <c r="R149" s="39">
        <v>36</v>
      </c>
      <c r="S149" s="39"/>
      <c r="T149" s="39">
        <v>186</v>
      </c>
      <c r="U149" s="39"/>
      <c r="V149" s="39"/>
      <c r="W149" s="39"/>
      <c r="X149" s="39">
        <v>16</v>
      </c>
      <c r="Y149" s="39"/>
      <c r="Z149" s="39"/>
      <c r="AA149" s="39"/>
      <c r="AB149" s="39">
        <v>0</v>
      </c>
      <c r="AC149" s="39"/>
      <c r="AD149" s="39">
        <v>0</v>
      </c>
      <c r="AE149" s="73"/>
      <c r="AF149" s="73"/>
      <c r="AG149" s="73"/>
      <c r="AH149"/>
      <c r="AI149"/>
      <c r="AJ149"/>
      <c r="AK149"/>
    </row>
    <row r="150" spans="1:37" ht="20.100000000000001" customHeight="1" x14ac:dyDescent="0.2">
      <c r="D150" s="47" t="s">
        <v>115</v>
      </c>
      <c r="F150" s="48">
        <v>25</v>
      </c>
      <c r="G150" s="49"/>
      <c r="H150" s="49"/>
      <c r="I150" s="49"/>
      <c r="J150" s="48">
        <v>160</v>
      </c>
      <c r="K150" s="48">
        <v>8</v>
      </c>
      <c r="L150" s="49"/>
      <c r="M150" s="48">
        <v>168</v>
      </c>
      <c r="N150" s="49"/>
      <c r="O150" s="49"/>
      <c r="P150" s="49"/>
      <c r="Q150" s="48">
        <v>99</v>
      </c>
      <c r="R150" s="48">
        <v>28</v>
      </c>
      <c r="S150" s="49"/>
      <c r="T150" s="48">
        <v>127</v>
      </c>
      <c r="U150" s="49"/>
      <c r="V150" s="49"/>
      <c r="W150" s="49"/>
      <c r="X150" s="48">
        <v>66</v>
      </c>
      <c r="Y150" s="49"/>
      <c r="Z150" s="49"/>
      <c r="AA150" s="49"/>
      <c r="AB150" s="48">
        <v>0</v>
      </c>
      <c r="AC150" s="49"/>
      <c r="AD150" s="48">
        <v>0</v>
      </c>
      <c r="AE150" s="73"/>
      <c r="AF150" s="73"/>
      <c r="AG150" s="73"/>
      <c r="AH150"/>
      <c r="AI150"/>
      <c r="AJ150"/>
      <c r="AK150"/>
    </row>
    <row r="151" spans="1:37" ht="20.100000000000001" customHeight="1" x14ac:dyDescent="0.2">
      <c r="D151" s="2" t="s">
        <v>102</v>
      </c>
      <c r="F151" s="39">
        <v>50</v>
      </c>
      <c r="G151" s="39"/>
      <c r="H151" s="39"/>
      <c r="I151" s="39"/>
      <c r="J151" s="39">
        <v>151</v>
      </c>
      <c r="K151" s="39">
        <v>6</v>
      </c>
      <c r="L151" s="39"/>
      <c r="M151" s="39">
        <v>157</v>
      </c>
      <c r="N151" s="39"/>
      <c r="O151" s="39"/>
      <c r="P151" s="39"/>
      <c r="Q151" s="39">
        <v>54</v>
      </c>
      <c r="R151" s="39">
        <v>67</v>
      </c>
      <c r="S151" s="39"/>
      <c r="T151" s="39">
        <v>121</v>
      </c>
      <c r="U151" s="39"/>
      <c r="V151" s="39"/>
      <c r="W151" s="39"/>
      <c r="X151" s="39">
        <v>86</v>
      </c>
      <c r="Y151" s="39"/>
      <c r="Z151" s="39"/>
      <c r="AA151" s="39"/>
      <c r="AB151" s="39">
        <v>0</v>
      </c>
      <c r="AC151" s="39"/>
      <c r="AD151" s="39">
        <v>0</v>
      </c>
      <c r="AE151" s="73"/>
      <c r="AF151" s="73"/>
      <c r="AG151" s="73"/>
      <c r="AH151"/>
      <c r="AI151"/>
      <c r="AJ151"/>
      <c r="AK151"/>
    </row>
    <row r="152" spans="1:37" ht="20.100000000000001" customHeight="1" x14ac:dyDescent="0.2">
      <c r="D152" s="47" t="s">
        <v>155</v>
      </c>
      <c r="F152" s="48">
        <v>44</v>
      </c>
      <c r="G152" s="49"/>
      <c r="H152" s="49"/>
      <c r="I152" s="49"/>
      <c r="J152" s="48">
        <v>160</v>
      </c>
      <c r="K152" s="48">
        <v>16</v>
      </c>
      <c r="L152" s="49"/>
      <c r="M152" s="48">
        <v>176</v>
      </c>
      <c r="N152" s="49"/>
      <c r="O152" s="49"/>
      <c r="P152" s="49"/>
      <c r="Q152" s="48">
        <v>92</v>
      </c>
      <c r="R152" s="48">
        <v>63</v>
      </c>
      <c r="S152" s="49"/>
      <c r="T152" s="48">
        <v>155</v>
      </c>
      <c r="U152" s="49"/>
      <c r="V152" s="49"/>
      <c r="W152" s="49"/>
      <c r="X152" s="48">
        <v>65</v>
      </c>
      <c r="Y152" s="49"/>
      <c r="Z152" s="49"/>
      <c r="AA152" s="49"/>
      <c r="AB152" s="48">
        <v>0</v>
      </c>
      <c r="AC152" s="49"/>
      <c r="AD152" s="48">
        <v>0</v>
      </c>
      <c r="AE152" s="73"/>
      <c r="AF152" s="73"/>
      <c r="AG152" s="73"/>
      <c r="AH152"/>
      <c r="AI152"/>
      <c r="AJ152"/>
      <c r="AK152"/>
    </row>
    <row r="153" spans="1:37" ht="20.100000000000001" customHeight="1" x14ac:dyDescent="0.2">
      <c r="D153" s="2" t="s">
        <v>104</v>
      </c>
      <c r="F153" s="39">
        <v>69</v>
      </c>
      <c r="G153" s="39"/>
      <c r="H153" s="39"/>
      <c r="I153" s="39"/>
      <c r="J153" s="39">
        <v>158</v>
      </c>
      <c r="K153" s="39">
        <v>7</v>
      </c>
      <c r="L153" s="39"/>
      <c r="M153" s="39">
        <v>165</v>
      </c>
      <c r="N153" s="39"/>
      <c r="O153" s="39"/>
      <c r="P153" s="39"/>
      <c r="Q153" s="39">
        <v>132</v>
      </c>
      <c r="R153" s="39">
        <v>76</v>
      </c>
      <c r="S153" s="39"/>
      <c r="T153" s="39">
        <v>208</v>
      </c>
      <c r="U153" s="39"/>
      <c r="V153" s="39"/>
      <c r="W153" s="39"/>
      <c r="X153" s="39">
        <v>26</v>
      </c>
      <c r="Y153" s="39"/>
      <c r="Z153" s="39"/>
      <c r="AA153" s="39"/>
      <c r="AB153" s="39">
        <v>0</v>
      </c>
      <c r="AC153" s="39"/>
      <c r="AD153" s="39">
        <v>0</v>
      </c>
      <c r="AE153" s="73"/>
      <c r="AF153" s="73"/>
      <c r="AG153" s="73"/>
      <c r="AH153"/>
      <c r="AI153"/>
      <c r="AJ153"/>
      <c r="AK153"/>
    </row>
    <row r="154" spans="1:37" ht="20.100000000000001" customHeight="1" x14ac:dyDescent="0.2">
      <c r="D154" s="47" t="s">
        <v>105</v>
      </c>
      <c r="F154" s="48">
        <v>78</v>
      </c>
      <c r="G154" s="49"/>
      <c r="H154" s="49"/>
      <c r="I154" s="49"/>
      <c r="J154" s="48">
        <v>148</v>
      </c>
      <c r="K154" s="48">
        <v>6</v>
      </c>
      <c r="L154" s="49"/>
      <c r="M154" s="48">
        <v>154</v>
      </c>
      <c r="N154" s="49"/>
      <c r="O154" s="49"/>
      <c r="P154" s="49"/>
      <c r="Q154" s="48">
        <v>51</v>
      </c>
      <c r="R154" s="48">
        <v>84</v>
      </c>
      <c r="S154" s="49"/>
      <c r="T154" s="48">
        <v>135</v>
      </c>
      <c r="U154" s="49"/>
      <c r="V154" s="49"/>
      <c r="W154" s="49"/>
      <c r="X154" s="48">
        <v>97</v>
      </c>
      <c r="Y154" s="49"/>
      <c r="Z154" s="49"/>
      <c r="AA154" s="49"/>
      <c r="AB154" s="48">
        <v>0</v>
      </c>
      <c r="AC154" s="49"/>
      <c r="AD154" s="48">
        <v>0</v>
      </c>
      <c r="AE154" s="73"/>
      <c r="AF154" s="73"/>
      <c r="AG154" s="73"/>
      <c r="AH154"/>
      <c r="AI154"/>
      <c r="AJ154"/>
      <c r="AK154"/>
    </row>
    <row r="155" spans="1:37" ht="20.100000000000001" customHeight="1" x14ac:dyDescent="0.2">
      <c r="D155" s="2" t="s">
        <v>156</v>
      </c>
      <c r="F155" s="39">
        <v>47</v>
      </c>
      <c r="G155" s="39"/>
      <c r="H155" s="39"/>
      <c r="I155" s="39"/>
      <c r="J155" s="39">
        <v>149</v>
      </c>
      <c r="K155" s="39">
        <v>3</v>
      </c>
      <c r="L155" s="39"/>
      <c r="M155" s="39">
        <v>152</v>
      </c>
      <c r="N155" s="39"/>
      <c r="O155" s="39"/>
      <c r="P155" s="39"/>
      <c r="Q155" s="39">
        <v>49</v>
      </c>
      <c r="R155" s="39">
        <v>78</v>
      </c>
      <c r="S155" s="39"/>
      <c r="T155" s="39">
        <v>127</v>
      </c>
      <c r="U155" s="39"/>
      <c r="V155" s="39"/>
      <c r="W155" s="39"/>
      <c r="X155" s="39">
        <v>72</v>
      </c>
      <c r="Y155" s="39"/>
      <c r="Z155" s="39"/>
      <c r="AA155" s="39"/>
      <c r="AB155" s="39">
        <v>0</v>
      </c>
      <c r="AC155" s="39"/>
      <c r="AD155" s="39">
        <v>0</v>
      </c>
      <c r="AE155" s="73"/>
      <c r="AF155" s="73"/>
      <c r="AG155" s="73"/>
      <c r="AH155"/>
      <c r="AI155"/>
      <c r="AJ155"/>
      <c r="AK155"/>
    </row>
    <row r="156" spans="1:37" ht="20.100000000000001" customHeight="1" x14ac:dyDescent="0.2">
      <c r="D156" s="47" t="s">
        <v>157</v>
      </c>
      <c r="F156" s="48">
        <v>68</v>
      </c>
      <c r="G156" s="49"/>
      <c r="H156" s="49"/>
      <c r="I156" s="49"/>
      <c r="J156" s="48">
        <v>160</v>
      </c>
      <c r="K156" s="48">
        <v>12</v>
      </c>
      <c r="L156" s="49"/>
      <c r="M156" s="48">
        <v>172</v>
      </c>
      <c r="N156" s="49"/>
      <c r="O156" s="49"/>
      <c r="P156" s="49"/>
      <c r="Q156" s="48">
        <v>138</v>
      </c>
      <c r="R156" s="48">
        <v>78</v>
      </c>
      <c r="S156" s="49"/>
      <c r="T156" s="48">
        <v>216</v>
      </c>
      <c r="U156" s="49"/>
      <c r="V156" s="49"/>
      <c r="W156" s="49"/>
      <c r="X156" s="48">
        <v>24</v>
      </c>
      <c r="Y156" s="49"/>
      <c r="Z156" s="49"/>
      <c r="AA156" s="49"/>
      <c r="AB156" s="48">
        <v>0</v>
      </c>
      <c r="AC156" s="49"/>
      <c r="AD156" s="48">
        <v>0</v>
      </c>
      <c r="AE156" s="73"/>
      <c r="AF156" s="73"/>
      <c r="AG156" s="73"/>
      <c r="AH156"/>
      <c r="AI156"/>
      <c r="AJ156"/>
      <c r="AK156"/>
    </row>
    <row r="157" spans="1:37" ht="20.100000000000001" customHeight="1" x14ac:dyDescent="0.2">
      <c r="D157" s="2" t="s">
        <v>158</v>
      </c>
      <c r="F157" s="39">
        <v>45</v>
      </c>
      <c r="G157" s="39"/>
      <c r="H157" s="39"/>
      <c r="I157" s="39"/>
      <c r="J157" s="39">
        <v>155</v>
      </c>
      <c r="K157" s="39">
        <v>2</v>
      </c>
      <c r="L157" s="39"/>
      <c r="M157" s="39">
        <v>157</v>
      </c>
      <c r="N157" s="39"/>
      <c r="O157" s="39"/>
      <c r="P157" s="39"/>
      <c r="Q157" s="39">
        <v>54</v>
      </c>
      <c r="R157" s="39">
        <v>75</v>
      </c>
      <c r="S157" s="39"/>
      <c r="T157" s="39">
        <v>129</v>
      </c>
      <c r="U157" s="39"/>
      <c r="V157" s="39"/>
      <c r="W157" s="39"/>
      <c r="X157" s="39">
        <v>73</v>
      </c>
      <c r="Y157" s="39"/>
      <c r="Z157" s="39"/>
      <c r="AA157" s="39"/>
      <c r="AB157" s="39">
        <v>0</v>
      </c>
      <c r="AC157" s="39"/>
      <c r="AD157" s="39">
        <v>0</v>
      </c>
      <c r="AE157" s="73"/>
      <c r="AF157" s="73"/>
      <c r="AG157" s="73"/>
      <c r="AH157"/>
      <c r="AI157"/>
      <c r="AJ157"/>
      <c r="AK157"/>
    </row>
    <row r="158" spans="1:37" ht="20.100000000000001" customHeight="1" x14ac:dyDescent="0.2">
      <c r="D158" s="47" t="s">
        <v>128</v>
      </c>
      <c r="F158" s="48">
        <v>43</v>
      </c>
      <c r="G158" s="49"/>
      <c r="H158" s="49"/>
      <c r="I158" s="49"/>
      <c r="J158" s="48">
        <v>153</v>
      </c>
      <c r="K158" s="48">
        <v>7</v>
      </c>
      <c r="L158" s="49"/>
      <c r="M158" s="48">
        <v>160</v>
      </c>
      <c r="N158" s="49"/>
      <c r="O158" s="49"/>
      <c r="P158" s="49"/>
      <c r="Q158" s="48">
        <v>91</v>
      </c>
      <c r="R158" s="48">
        <v>51</v>
      </c>
      <c r="S158" s="49"/>
      <c r="T158" s="48">
        <v>142</v>
      </c>
      <c r="U158" s="49"/>
      <c r="V158" s="49"/>
      <c r="W158" s="49"/>
      <c r="X158" s="48">
        <v>61</v>
      </c>
      <c r="Y158" s="49"/>
      <c r="Z158" s="49"/>
      <c r="AA158" s="49"/>
      <c r="AB158" s="48">
        <v>0</v>
      </c>
      <c r="AC158" s="49"/>
      <c r="AD158" s="48">
        <v>0</v>
      </c>
      <c r="AE158" s="73"/>
      <c r="AF158" s="73"/>
      <c r="AG158" s="73"/>
      <c r="AH158"/>
      <c r="AI158"/>
      <c r="AJ158"/>
      <c r="AK158"/>
    </row>
    <row r="159" spans="1:37" ht="20.100000000000001" customHeight="1" x14ac:dyDescent="0.2">
      <c r="D159" s="2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73"/>
      <c r="AF159" s="73"/>
      <c r="AG159" s="73"/>
      <c r="AH159"/>
      <c r="AI159"/>
      <c r="AJ159"/>
      <c r="AK159"/>
    </row>
    <row r="160" spans="1:37" s="1" customFormat="1" ht="20.100000000000001" customHeight="1" x14ac:dyDescent="0.25">
      <c r="A160" s="3"/>
      <c r="B160" s="6"/>
      <c r="C160" s="51" t="s">
        <v>159</v>
      </c>
      <c r="D160" s="52"/>
      <c r="E160" s="5"/>
      <c r="F160" s="53">
        <v>661</v>
      </c>
      <c r="G160" s="54"/>
      <c r="H160" s="54"/>
      <c r="I160" s="54"/>
      <c r="J160" s="53">
        <v>2145</v>
      </c>
      <c r="K160" s="53">
        <v>108</v>
      </c>
      <c r="L160" s="54"/>
      <c r="M160" s="53">
        <v>2253</v>
      </c>
      <c r="N160" s="54"/>
      <c r="O160" s="54"/>
      <c r="P160" s="54"/>
      <c r="Q160" s="53">
        <v>1208</v>
      </c>
      <c r="R160" s="53">
        <v>881</v>
      </c>
      <c r="S160" s="54"/>
      <c r="T160" s="53">
        <v>2089</v>
      </c>
      <c r="U160" s="54"/>
      <c r="V160" s="54"/>
      <c r="W160" s="54"/>
      <c r="X160" s="53">
        <v>825</v>
      </c>
      <c r="Y160" s="54"/>
      <c r="Z160" s="54"/>
      <c r="AA160" s="54"/>
      <c r="AB160" s="53">
        <v>0</v>
      </c>
      <c r="AC160" s="54"/>
      <c r="AD160" s="53">
        <v>0</v>
      </c>
      <c r="AE160" s="73"/>
      <c r="AF160" s="73"/>
      <c r="AG160" s="73"/>
    </row>
    <row r="161" spans="1:37" ht="20.100000000000001" customHeight="1" x14ac:dyDescent="0.2">
      <c r="D161" s="2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73"/>
      <c r="AF161" s="73"/>
      <c r="AG161" s="73"/>
      <c r="AH161"/>
      <c r="AI161"/>
      <c r="AJ161"/>
      <c r="AK161"/>
    </row>
    <row r="162" spans="1:37" s="1" customFormat="1" ht="20.100000000000001" customHeight="1" x14ac:dyDescent="0.25">
      <c r="A162" s="3"/>
      <c r="B162" s="57" t="s">
        <v>160</v>
      </c>
      <c r="C162" s="58"/>
      <c r="D162" s="58"/>
      <c r="E162" s="5"/>
      <c r="F162" s="59">
        <v>920</v>
      </c>
      <c r="G162" s="54"/>
      <c r="H162" s="54"/>
      <c r="I162" s="54"/>
      <c r="J162" s="59">
        <v>2770</v>
      </c>
      <c r="K162" s="59">
        <v>130</v>
      </c>
      <c r="L162" s="54"/>
      <c r="M162" s="59">
        <v>2900</v>
      </c>
      <c r="N162" s="54"/>
      <c r="O162" s="54"/>
      <c r="P162" s="54"/>
      <c r="Q162" s="59">
        <v>1550</v>
      </c>
      <c r="R162" s="59">
        <v>1199</v>
      </c>
      <c r="S162" s="54"/>
      <c r="T162" s="59">
        <v>2749</v>
      </c>
      <c r="U162" s="54"/>
      <c r="V162" s="54"/>
      <c r="W162" s="54"/>
      <c r="X162" s="59">
        <v>1071</v>
      </c>
      <c r="Y162" s="54"/>
      <c r="Z162" s="54"/>
      <c r="AA162" s="54"/>
      <c r="AB162" s="59">
        <v>0</v>
      </c>
      <c r="AC162" s="54"/>
      <c r="AD162" s="59">
        <v>0</v>
      </c>
      <c r="AE162" s="73"/>
      <c r="AF162" s="73"/>
      <c r="AG162" s="73"/>
    </row>
    <row r="163" spans="1:37" ht="20.100000000000001" customHeight="1" x14ac:dyDescent="0.2">
      <c r="D163" s="2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73"/>
      <c r="AF163" s="73"/>
      <c r="AG163" s="73"/>
      <c r="AH163"/>
      <c r="AI163"/>
      <c r="AJ163"/>
      <c r="AK163"/>
    </row>
    <row r="164" spans="1:37" ht="20.100000000000001" customHeight="1" x14ac:dyDescent="0.2">
      <c r="B164" s="6" t="s">
        <v>161</v>
      </c>
      <c r="D164" s="2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73"/>
      <c r="AF164" s="73"/>
      <c r="AG164" s="73"/>
      <c r="AH164"/>
      <c r="AI164"/>
      <c r="AJ164"/>
      <c r="AK164"/>
    </row>
    <row r="165" spans="1:37" ht="20.100000000000001" customHeight="1" x14ac:dyDescent="0.2">
      <c r="C165" s="3" t="s">
        <v>95</v>
      </c>
      <c r="D165" s="2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73"/>
      <c r="AF165" s="73"/>
      <c r="AG165" s="73"/>
      <c r="AH165"/>
      <c r="AI165"/>
      <c r="AJ165"/>
      <c r="AK165"/>
    </row>
    <row r="166" spans="1:37" ht="20.100000000000001" customHeight="1" x14ac:dyDescent="0.2">
      <c r="D166" s="2" t="s">
        <v>122</v>
      </c>
      <c r="F166" s="39">
        <v>0</v>
      </c>
      <c r="G166" s="39"/>
      <c r="H166" s="39"/>
      <c r="I166" s="39"/>
      <c r="J166" s="39">
        <v>0</v>
      </c>
      <c r="K166" s="39">
        <v>0</v>
      </c>
      <c r="L166" s="39"/>
      <c r="M166" s="39">
        <v>0</v>
      </c>
      <c r="N166" s="39"/>
      <c r="O166" s="39"/>
      <c r="P166" s="39"/>
      <c r="Q166" s="39">
        <v>0</v>
      </c>
      <c r="R166" s="39">
        <v>0</v>
      </c>
      <c r="S166" s="39"/>
      <c r="T166" s="39">
        <v>0</v>
      </c>
      <c r="U166" s="39"/>
      <c r="V166" s="39"/>
      <c r="W166" s="39"/>
      <c r="X166" s="39">
        <v>0</v>
      </c>
      <c r="Y166" s="39"/>
      <c r="Z166" s="39"/>
      <c r="AA166" s="39"/>
      <c r="AB166" s="39">
        <v>0</v>
      </c>
      <c r="AC166" s="39"/>
      <c r="AD166" s="39">
        <v>0</v>
      </c>
      <c r="AE166" s="73"/>
      <c r="AF166" s="73"/>
      <c r="AG166" s="73"/>
      <c r="AH166"/>
      <c r="AI166"/>
      <c r="AJ166"/>
      <c r="AK166"/>
    </row>
    <row r="167" spans="1:37" ht="20.100000000000001" customHeight="1" x14ac:dyDescent="0.2">
      <c r="D167" s="47" t="s">
        <v>135</v>
      </c>
      <c r="F167" s="48">
        <v>0</v>
      </c>
      <c r="G167" s="49"/>
      <c r="H167" s="49"/>
      <c r="I167" s="49"/>
      <c r="J167" s="48">
        <v>0</v>
      </c>
      <c r="K167" s="48">
        <v>0</v>
      </c>
      <c r="L167" s="49"/>
      <c r="M167" s="48">
        <v>0</v>
      </c>
      <c r="N167" s="49"/>
      <c r="O167" s="49"/>
      <c r="P167" s="49"/>
      <c r="Q167" s="48">
        <v>0</v>
      </c>
      <c r="R167" s="48">
        <v>0</v>
      </c>
      <c r="S167" s="49"/>
      <c r="T167" s="48">
        <v>0</v>
      </c>
      <c r="U167" s="49"/>
      <c r="V167" s="49"/>
      <c r="W167" s="49"/>
      <c r="X167" s="48">
        <v>0</v>
      </c>
      <c r="Y167" s="49"/>
      <c r="Z167" s="49"/>
      <c r="AA167" s="49"/>
      <c r="AB167" s="48">
        <v>0</v>
      </c>
      <c r="AC167" s="49"/>
      <c r="AD167" s="48">
        <v>0</v>
      </c>
      <c r="AE167" s="73"/>
      <c r="AF167" s="73"/>
      <c r="AG167" s="73"/>
      <c r="AH167"/>
      <c r="AI167"/>
      <c r="AJ167"/>
      <c r="AK167"/>
    </row>
    <row r="168" spans="1:37" ht="20.100000000000001" customHeight="1" x14ac:dyDescent="0.2">
      <c r="D168" s="2" t="s">
        <v>113</v>
      </c>
      <c r="F168" s="39">
        <v>0</v>
      </c>
      <c r="G168" s="39"/>
      <c r="H168" s="39"/>
      <c r="I168" s="39"/>
      <c r="J168" s="39">
        <v>0</v>
      </c>
      <c r="K168" s="39">
        <v>0</v>
      </c>
      <c r="L168" s="39"/>
      <c r="M168" s="39">
        <v>0</v>
      </c>
      <c r="N168" s="39"/>
      <c r="O168" s="39"/>
      <c r="P168" s="39"/>
      <c r="Q168" s="39">
        <v>0</v>
      </c>
      <c r="R168" s="39">
        <v>0</v>
      </c>
      <c r="S168" s="39"/>
      <c r="T168" s="39">
        <v>0</v>
      </c>
      <c r="U168" s="39"/>
      <c r="V168" s="39"/>
      <c r="W168" s="39"/>
      <c r="X168" s="39">
        <v>0</v>
      </c>
      <c r="Y168" s="39"/>
      <c r="Z168" s="39"/>
      <c r="AA168" s="39"/>
      <c r="AB168" s="39">
        <v>0</v>
      </c>
      <c r="AC168" s="39"/>
      <c r="AD168" s="39">
        <v>0</v>
      </c>
      <c r="AE168" s="73"/>
      <c r="AF168" s="73"/>
      <c r="AG168" s="73"/>
      <c r="AH168"/>
      <c r="AI168"/>
      <c r="AJ168"/>
      <c r="AK168"/>
    </row>
    <row r="169" spans="1:37" ht="20.100000000000001" customHeight="1" x14ac:dyDescent="0.2">
      <c r="D169" s="47" t="s">
        <v>99</v>
      </c>
      <c r="F169" s="48">
        <v>0</v>
      </c>
      <c r="G169" s="49"/>
      <c r="H169" s="49"/>
      <c r="I169" s="49"/>
      <c r="J169" s="48">
        <v>0</v>
      </c>
      <c r="K169" s="48">
        <v>0</v>
      </c>
      <c r="L169" s="49"/>
      <c r="M169" s="48">
        <v>0</v>
      </c>
      <c r="N169" s="49"/>
      <c r="O169" s="49"/>
      <c r="P169" s="49"/>
      <c r="Q169" s="48">
        <v>0</v>
      </c>
      <c r="R169" s="48">
        <v>0</v>
      </c>
      <c r="S169" s="49"/>
      <c r="T169" s="48">
        <v>0</v>
      </c>
      <c r="U169" s="49"/>
      <c r="V169" s="49"/>
      <c r="W169" s="49"/>
      <c r="X169" s="48">
        <v>0</v>
      </c>
      <c r="Y169" s="49"/>
      <c r="Z169" s="49"/>
      <c r="AA169" s="49"/>
      <c r="AB169" s="48">
        <v>0</v>
      </c>
      <c r="AC169" s="49"/>
      <c r="AD169" s="48">
        <v>0</v>
      </c>
      <c r="AE169" s="73"/>
      <c r="AF169" s="73"/>
      <c r="AG169" s="73"/>
      <c r="AH169"/>
      <c r="AI169"/>
      <c r="AJ169"/>
      <c r="AK169"/>
    </row>
    <row r="170" spans="1:37" ht="20.100000000000001" customHeight="1" x14ac:dyDescent="0.2">
      <c r="D170" s="2" t="s">
        <v>114</v>
      </c>
      <c r="F170" s="39">
        <v>0</v>
      </c>
      <c r="G170" s="39"/>
      <c r="H170" s="39"/>
      <c r="I170" s="39"/>
      <c r="J170" s="39">
        <v>0</v>
      </c>
      <c r="K170" s="39">
        <v>0</v>
      </c>
      <c r="L170" s="39"/>
      <c r="M170" s="39">
        <v>0</v>
      </c>
      <c r="N170" s="39"/>
      <c r="O170" s="39"/>
      <c r="P170" s="39"/>
      <c r="Q170" s="39">
        <v>0</v>
      </c>
      <c r="R170" s="39">
        <v>0</v>
      </c>
      <c r="S170" s="39"/>
      <c r="T170" s="39">
        <v>0</v>
      </c>
      <c r="U170" s="39"/>
      <c r="V170" s="39"/>
      <c r="W170" s="39"/>
      <c r="X170" s="39">
        <v>0</v>
      </c>
      <c r="Y170" s="39"/>
      <c r="Z170" s="39"/>
      <c r="AA170" s="39"/>
      <c r="AB170" s="39">
        <v>0</v>
      </c>
      <c r="AC170" s="39"/>
      <c r="AD170" s="39">
        <v>0</v>
      </c>
      <c r="AE170" s="73"/>
      <c r="AF170" s="73"/>
      <c r="AG170" s="73"/>
      <c r="AH170"/>
      <c r="AI170"/>
      <c r="AJ170"/>
      <c r="AK170"/>
    </row>
    <row r="171" spans="1:37" ht="20.100000000000001" customHeight="1" x14ac:dyDescent="0.2">
      <c r="D171" s="47" t="s">
        <v>101</v>
      </c>
      <c r="F171" s="48">
        <v>0</v>
      </c>
      <c r="G171" s="49"/>
      <c r="H171" s="49"/>
      <c r="I171" s="49"/>
      <c r="J171" s="48">
        <v>0</v>
      </c>
      <c r="K171" s="48">
        <v>0</v>
      </c>
      <c r="L171" s="49"/>
      <c r="M171" s="48">
        <v>0</v>
      </c>
      <c r="N171" s="49"/>
      <c r="O171" s="49"/>
      <c r="P171" s="49"/>
      <c r="Q171" s="48">
        <v>0</v>
      </c>
      <c r="R171" s="48">
        <v>0</v>
      </c>
      <c r="S171" s="49"/>
      <c r="T171" s="48">
        <v>0</v>
      </c>
      <c r="U171" s="49"/>
      <c r="V171" s="49"/>
      <c r="W171" s="49"/>
      <c r="X171" s="48">
        <v>0</v>
      </c>
      <c r="Y171" s="49"/>
      <c r="Z171" s="49"/>
      <c r="AA171" s="49"/>
      <c r="AB171" s="48">
        <v>0</v>
      </c>
      <c r="AC171" s="49"/>
      <c r="AD171" s="48">
        <v>0</v>
      </c>
      <c r="AE171" s="73"/>
      <c r="AF171" s="73"/>
      <c r="AG171" s="73"/>
      <c r="AH171"/>
      <c r="AI171"/>
      <c r="AJ171"/>
      <c r="AK171"/>
    </row>
    <row r="172" spans="1:37" ht="20.100000000000001" customHeight="1" x14ac:dyDescent="0.2">
      <c r="D172" s="50" t="s">
        <v>102</v>
      </c>
      <c r="F172" s="49">
        <v>0</v>
      </c>
      <c r="G172" s="49"/>
      <c r="H172" s="49"/>
      <c r="I172" s="49"/>
      <c r="J172" s="49">
        <v>0</v>
      </c>
      <c r="K172" s="49">
        <v>0</v>
      </c>
      <c r="L172" s="49"/>
      <c r="M172" s="49">
        <v>0</v>
      </c>
      <c r="N172" s="49"/>
      <c r="O172" s="49"/>
      <c r="P172" s="49"/>
      <c r="Q172" s="49">
        <v>0</v>
      </c>
      <c r="R172" s="49">
        <v>0</v>
      </c>
      <c r="S172" s="49"/>
      <c r="T172" s="49">
        <v>0</v>
      </c>
      <c r="U172" s="49"/>
      <c r="V172" s="49"/>
      <c r="W172" s="49"/>
      <c r="X172" s="49">
        <v>0</v>
      </c>
      <c r="Y172" s="49"/>
      <c r="Z172" s="49"/>
      <c r="AA172" s="49"/>
      <c r="AB172" s="49">
        <v>0</v>
      </c>
      <c r="AC172" s="49"/>
      <c r="AD172" s="49">
        <v>0</v>
      </c>
      <c r="AE172" s="73"/>
      <c r="AF172" s="73"/>
      <c r="AG172" s="73"/>
      <c r="AH172"/>
      <c r="AI172"/>
      <c r="AJ172"/>
      <c r="AK172"/>
    </row>
    <row r="173" spans="1:37" ht="20.100000000000001" customHeight="1" x14ac:dyDescent="0.2">
      <c r="D173" s="50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73"/>
      <c r="AF173" s="73"/>
      <c r="AG173" s="73"/>
      <c r="AH173"/>
      <c r="AI173"/>
      <c r="AJ173"/>
      <c r="AK173"/>
    </row>
    <row r="174" spans="1:37" s="1" customFormat="1" ht="20.100000000000001" customHeight="1" x14ac:dyDescent="0.25">
      <c r="A174" s="3"/>
      <c r="B174" s="6"/>
      <c r="C174" s="51" t="s">
        <v>112</v>
      </c>
      <c r="D174" s="52"/>
      <c r="E174" s="5"/>
      <c r="F174" s="53">
        <v>0</v>
      </c>
      <c r="G174" s="54"/>
      <c r="H174" s="54"/>
      <c r="I174" s="54"/>
      <c r="J174" s="53">
        <v>0</v>
      </c>
      <c r="K174" s="53">
        <v>0</v>
      </c>
      <c r="L174" s="54"/>
      <c r="M174" s="53">
        <v>0</v>
      </c>
      <c r="N174" s="54"/>
      <c r="O174" s="54"/>
      <c r="P174" s="54"/>
      <c r="Q174" s="53">
        <v>0</v>
      </c>
      <c r="R174" s="53">
        <v>0</v>
      </c>
      <c r="S174" s="54"/>
      <c r="T174" s="53">
        <v>0</v>
      </c>
      <c r="U174" s="54"/>
      <c r="V174" s="54"/>
      <c r="W174" s="54"/>
      <c r="X174" s="53">
        <v>0</v>
      </c>
      <c r="Y174" s="54"/>
      <c r="Z174" s="54"/>
      <c r="AA174" s="54"/>
      <c r="AB174" s="53">
        <v>0</v>
      </c>
      <c r="AC174" s="54"/>
      <c r="AD174" s="53">
        <v>0</v>
      </c>
      <c r="AE174" s="73"/>
      <c r="AF174" s="73"/>
      <c r="AG174" s="73"/>
    </row>
    <row r="175" spans="1:37" ht="20.100000000000001" customHeight="1" x14ac:dyDescent="0.2">
      <c r="D175" s="50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73"/>
      <c r="AF175" s="73"/>
      <c r="AG175" s="73"/>
      <c r="AH175"/>
      <c r="AI175"/>
      <c r="AJ175"/>
      <c r="AK175"/>
    </row>
    <row r="176" spans="1:37" ht="20.100000000000001" customHeight="1" x14ac:dyDescent="0.2">
      <c r="C176" s="3" t="s">
        <v>0</v>
      </c>
      <c r="D176" s="50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73"/>
      <c r="AF176" s="73"/>
      <c r="AG176" s="73"/>
      <c r="AH176"/>
      <c r="AI176"/>
      <c r="AJ176"/>
      <c r="AK176"/>
    </row>
    <row r="177" spans="1:37" ht="20.100000000000001" customHeight="1" x14ac:dyDescent="0.2">
      <c r="D177" s="2" t="s">
        <v>122</v>
      </c>
      <c r="F177" s="39">
        <v>0</v>
      </c>
      <c r="G177" s="39"/>
      <c r="H177" s="39"/>
      <c r="I177" s="39"/>
      <c r="J177" s="39">
        <v>0</v>
      </c>
      <c r="K177" s="39">
        <v>0</v>
      </c>
      <c r="L177" s="39"/>
      <c r="M177" s="39">
        <v>0</v>
      </c>
      <c r="N177" s="39"/>
      <c r="O177" s="39"/>
      <c r="P177" s="39"/>
      <c r="Q177" s="39">
        <v>0</v>
      </c>
      <c r="R177" s="39">
        <v>0</v>
      </c>
      <c r="S177" s="39"/>
      <c r="T177" s="39">
        <v>0</v>
      </c>
      <c r="U177" s="39"/>
      <c r="V177" s="39"/>
      <c r="W177" s="39"/>
      <c r="X177" s="39">
        <v>0</v>
      </c>
      <c r="Y177" s="39"/>
      <c r="Z177" s="39"/>
      <c r="AA177" s="39"/>
      <c r="AB177" s="39">
        <v>0</v>
      </c>
      <c r="AC177" s="39"/>
      <c r="AD177" s="39">
        <v>0</v>
      </c>
      <c r="AE177" s="73"/>
      <c r="AF177" s="73"/>
      <c r="AG177" s="73"/>
      <c r="AH177"/>
      <c r="AI177"/>
      <c r="AJ177"/>
      <c r="AK177"/>
    </row>
    <row r="178" spans="1:37" ht="20.100000000000001" customHeight="1" x14ac:dyDescent="0.2">
      <c r="D178" s="47" t="s">
        <v>135</v>
      </c>
      <c r="F178" s="48">
        <v>0</v>
      </c>
      <c r="G178" s="49"/>
      <c r="H178" s="49"/>
      <c r="I178" s="49"/>
      <c r="J178" s="48">
        <v>0</v>
      </c>
      <c r="K178" s="48">
        <v>0</v>
      </c>
      <c r="L178" s="49"/>
      <c r="M178" s="48">
        <v>0</v>
      </c>
      <c r="N178" s="49"/>
      <c r="O178" s="49"/>
      <c r="P178" s="49"/>
      <c r="Q178" s="48">
        <v>0</v>
      </c>
      <c r="R178" s="48">
        <v>0</v>
      </c>
      <c r="S178" s="49"/>
      <c r="T178" s="48">
        <v>0</v>
      </c>
      <c r="U178" s="49"/>
      <c r="V178" s="49"/>
      <c r="W178" s="49"/>
      <c r="X178" s="48">
        <v>0</v>
      </c>
      <c r="Y178" s="49"/>
      <c r="Z178" s="49"/>
      <c r="AA178" s="49"/>
      <c r="AB178" s="48">
        <v>0</v>
      </c>
      <c r="AC178" s="49"/>
      <c r="AD178" s="48">
        <v>0</v>
      </c>
      <c r="AE178" s="73"/>
      <c r="AF178" s="73"/>
      <c r="AG178" s="73"/>
      <c r="AH178"/>
      <c r="AI178"/>
      <c r="AJ178"/>
      <c r="AK178"/>
    </row>
    <row r="179" spans="1:37" ht="20.100000000000001" customHeight="1" x14ac:dyDescent="0.2">
      <c r="D179" s="2" t="s">
        <v>113</v>
      </c>
      <c r="F179" s="39">
        <v>0</v>
      </c>
      <c r="G179" s="39"/>
      <c r="H179" s="39"/>
      <c r="I179" s="39"/>
      <c r="J179" s="39">
        <v>0</v>
      </c>
      <c r="K179" s="39">
        <v>0</v>
      </c>
      <c r="L179" s="39"/>
      <c r="M179" s="39">
        <v>0</v>
      </c>
      <c r="N179" s="39"/>
      <c r="O179" s="39"/>
      <c r="P179" s="39"/>
      <c r="Q179" s="39">
        <v>0</v>
      </c>
      <c r="R179" s="39">
        <v>0</v>
      </c>
      <c r="S179" s="39"/>
      <c r="T179" s="39">
        <v>0</v>
      </c>
      <c r="U179" s="39"/>
      <c r="V179" s="39"/>
      <c r="W179" s="39"/>
      <c r="X179" s="39">
        <v>0</v>
      </c>
      <c r="Y179" s="39"/>
      <c r="Z179" s="39"/>
      <c r="AA179" s="39"/>
      <c r="AB179" s="39">
        <v>0</v>
      </c>
      <c r="AC179" s="39"/>
      <c r="AD179" s="39">
        <v>0</v>
      </c>
      <c r="AE179" s="73"/>
      <c r="AF179" s="73"/>
      <c r="AG179" s="73"/>
      <c r="AH179"/>
      <c r="AI179"/>
      <c r="AJ179"/>
      <c r="AK179"/>
    </row>
    <row r="180" spans="1:37" ht="20.100000000000001" customHeight="1" x14ac:dyDescent="0.2">
      <c r="D180" s="47" t="s">
        <v>136</v>
      </c>
      <c r="F180" s="48">
        <v>0</v>
      </c>
      <c r="G180" s="49"/>
      <c r="H180" s="49"/>
      <c r="I180" s="49"/>
      <c r="J180" s="48">
        <v>0</v>
      </c>
      <c r="K180" s="48">
        <v>0</v>
      </c>
      <c r="L180" s="49"/>
      <c r="M180" s="48">
        <v>0</v>
      </c>
      <c r="N180" s="49"/>
      <c r="O180" s="49"/>
      <c r="P180" s="49"/>
      <c r="Q180" s="48">
        <v>0</v>
      </c>
      <c r="R180" s="48">
        <v>0</v>
      </c>
      <c r="S180" s="49"/>
      <c r="T180" s="48">
        <v>0</v>
      </c>
      <c r="U180" s="49"/>
      <c r="V180" s="49"/>
      <c r="W180" s="49"/>
      <c r="X180" s="48">
        <v>0</v>
      </c>
      <c r="Y180" s="49"/>
      <c r="Z180" s="49"/>
      <c r="AA180" s="49"/>
      <c r="AB180" s="48">
        <v>0</v>
      </c>
      <c r="AC180" s="49"/>
      <c r="AD180" s="48">
        <v>0</v>
      </c>
      <c r="AE180" s="73"/>
      <c r="AF180" s="73"/>
      <c r="AG180" s="73"/>
      <c r="AH180"/>
      <c r="AI180"/>
      <c r="AJ180"/>
      <c r="AK180"/>
    </row>
    <row r="181" spans="1:37" ht="20.100000000000001" customHeight="1" x14ac:dyDescent="0.2">
      <c r="D181" s="2" t="s">
        <v>114</v>
      </c>
      <c r="F181" s="39">
        <v>0</v>
      </c>
      <c r="G181" s="39"/>
      <c r="H181" s="39"/>
      <c r="I181" s="39"/>
      <c r="J181" s="39">
        <v>0</v>
      </c>
      <c r="K181" s="39">
        <v>0</v>
      </c>
      <c r="L181" s="39"/>
      <c r="M181" s="39">
        <v>0</v>
      </c>
      <c r="N181" s="39"/>
      <c r="O181" s="39"/>
      <c r="P181" s="39"/>
      <c r="Q181" s="39">
        <v>0</v>
      </c>
      <c r="R181" s="39">
        <v>0</v>
      </c>
      <c r="S181" s="39"/>
      <c r="T181" s="39">
        <v>0</v>
      </c>
      <c r="U181" s="39"/>
      <c r="V181" s="39"/>
      <c r="W181" s="39"/>
      <c r="X181" s="39">
        <v>0</v>
      </c>
      <c r="Y181" s="39"/>
      <c r="Z181" s="39"/>
      <c r="AA181" s="39"/>
      <c r="AB181" s="39">
        <v>0</v>
      </c>
      <c r="AC181" s="39"/>
      <c r="AD181" s="39">
        <v>0</v>
      </c>
      <c r="AE181" s="73"/>
      <c r="AF181" s="73"/>
      <c r="AG181" s="73"/>
      <c r="AH181"/>
      <c r="AI181"/>
      <c r="AJ181"/>
      <c r="AK181"/>
    </row>
    <row r="182" spans="1:37" ht="20.100000000000001" customHeight="1" x14ac:dyDescent="0.2">
      <c r="D182" s="47" t="s">
        <v>101</v>
      </c>
      <c r="F182" s="48">
        <v>0</v>
      </c>
      <c r="G182" s="49"/>
      <c r="H182" s="49"/>
      <c r="I182" s="49"/>
      <c r="J182" s="48">
        <v>0</v>
      </c>
      <c r="K182" s="48">
        <v>0</v>
      </c>
      <c r="L182" s="49"/>
      <c r="M182" s="48">
        <v>0</v>
      </c>
      <c r="N182" s="49"/>
      <c r="O182" s="49"/>
      <c r="P182" s="49"/>
      <c r="Q182" s="48">
        <v>0</v>
      </c>
      <c r="R182" s="48">
        <v>0</v>
      </c>
      <c r="S182" s="49"/>
      <c r="T182" s="48">
        <v>0</v>
      </c>
      <c r="U182" s="49"/>
      <c r="V182" s="49"/>
      <c r="W182" s="49"/>
      <c r="X182" s="48">
        <v>0</v>
      </c>
      <c r="Y182" s="49"/>
      <c r="Z182" s="49"/>
      <c r="AA182" s="49"/>
      <c r="AB182" s="48">
        <v>0</v>
      </c>
      <c r="AC182" s="49"/>
      <c r="AD182" s="48">
        <v>0</v>
      </c>
      <c r="AE182" s="73"/>
      <c r="AF182" s="73"/>
      <c r="AG182" s="73"/>
      <c r="AH182"/>
      <c r="AI182"/>
      <c r="AJ182"/>
      <c r="AK182"/>
    </row>
    <row r="183" spans="1:37" ht="19.5" customHeight="1" x14ac:dyDescent="0.2">
      <c r="D183" s="2" t="s">
        <v>116</v>
      </c>
      <c r="F183" s="39">
        <v>0</v>
      </c>
      <c r="G183" s="39"/>
      <c r="H183" s="39"/>
      <c r="I183" s="39"/>
      <c r="J183" s="39">
        <v>0</v>
      </c>
      <c r="K183" s="39">
        <v>0</v>
      </c>
      <c r="L183" s="39"/>
      <c r="M183" s="39">
        <v>0</v>
      </c>
      <c r="N183" s="39"/>
      <c r="O183" s="39"/>
      <c r="P183" s="39"/>
      <c r="Q183" s="39">
        <v>0</v>
      </c>
      <c r="R183" s="39">
        <v>0</v>
      </c>
      <c r="S183" s="39"/>
      <c r="T183" s="39">
        <v>0</v>
      </c>
      <c r="U183" s="39"/>
      <c r="V183" s="39"/>
      <c r="W183" s="39"/>
      <c r="X183" s="39">
        <v>0</v>
      </c>
      <c r="Y183" s="39"/>
      <c r="Z183" s="39"/>
      <c r="AA183" s="39"/>
      <c r="AB183" s="39">
        <v>0</v>
      </c>
      <c r="AC183" s="39"/>
      <c r="AD183" s="39">
        <v>0</v>
      </c>
      <c r="AE183" s="73"/>
      <c r="AF183" s="73"/>
      <c r="AG183" s="73"/>
      <c r="AH183"/>
      <c r="AI183"/>
      <c r="AJ183"/>
      <c r="AK183"/>
    </row>
    <row r="184" spans="1:37" ht="20.100000000000001" customHeight="1" x14ac:dyDescent="0.2">
      <c r="D184" s="47" t="s">
        <v>155</v>
      </c>
      <c r="F184" s="48">
        <v>0</v>
      </c>
      <c r="G184" s="49"/>
      <c r="H184" s="49"/>
      <c r="I184" s="49"/>
      <c r="J184" s="48">
        <v>0</v>
      </c>
      <c r="K184" s="48">
        <v>0</v>
      </c>
      <c r="L184" s="49"/>
      <c r="M184" s="48">
        <v>0</v>
      </c>
      <c r="N184" s="49"/>
      <c r="O184" s="49"/>
      <c r="P184" s="49"/>
      <c r="Q184" s="48">
        <v>0</v>
      </c>
      <c r="R184" s="48">
        <v>0</v>
      </c>
      <c r="S184" s="49"/>
      <c r="T184" s="48">
        <v>0</v>
      </c>
      <c r="U184" s="49"/>
      <c r="V184" s="49"/>
      <c r="W184" s="49"/>
      <c r="X184" s="48">
        <v>0</v>
      </c>
      <c r="Y184" s="49"/>
      <c r="Z184" s="49"/>
      <c r="AA184" s="49"/>
      <c r="AB184" s="48">
        <v>0</v>
      </c>
      <c r="AC184" s="49"/>
      <c r="AD184" s="48">
        <v>0</v>
      </c>
      <c r="AE184" s="73"/>
      <c r="AF184" s="73"/>
      <c r="AG184" s="73"/>
      <c r="AH184"/>
      <c r="AI184"/>
      <c r="AJ184"/>
      <c r="AK184"/>
    </row>
    <row r="185" spans="1:37" ht="20.100000000000001" customHeight="1" x14ac:dyDescent="0.2">
      <c r="D185" s="2" t="s">
        <v>137</v>
      </c>
      <c r="F185" s="39">
        <v>0</v>
      </c>
      <c r="G185" s="39"/>
      <c r="H185" s="39"/>
      <c r="I185" s="39"/>
      <c r="J185" s="39">
        <v>0</v>
      </c>
      <c r="K185" s="39">
        <v>0</v>
      </c>
      <c r="L185" s="39"/>
      <c r="M185" s="39">
        <v>0</v>
      </c>
      <c r="N185" s="39"/>
      <c r="O185" s="39"/>
      <c r="P185" s="39"/>
      <c r="Q185" s="39">
        <v>0</v>
      </c>
      <c r="R185" s="39">
        <v>0</v>
      </c>
      <c r="S185" s="39"/>
      <c r="T185" s="39">
        <v>0</v>
      </c>
      <c r="U185" s="39"/>
      <c r="V185" s="39"/>
      <c r="W185" s="39"/>
      <c r="X185" s="39">
        <v>0</v>
      </c>
      <c r="Y185" s="39"/>
      <c r="Z185" s="39"/>
      <c r="AA185" s="39"/>
      <c r="AB185" s="39">
        <v>0</v>
      </c>
      <c r="AC185" s="39"/>
      <c r="AD185" s="39">
        <v>0</v>
      </c>
      <c r="AE185" s="73"/>
      <c r="AF185" s="73"/>
      <c r="AG185" s="73"/>
      <c r="AH185"/>
      <c r="AI185"/>
      <c r="AJ185"/>
      <c r="AK185"/>
    </row>
    <row r="186" spans="1:37" ht="20.100000000000001" customHeight="1" x14ac:dyDescent="0.2">
      <c r="D186" s="2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73"/>
      <c r="AF186" s="73"/>
      <c r="AG186" s="73"/>
      <c r="AH186"/>
      <c r="AI186"/>
      <c r="AJ186"/>
      <c r="AK186"/>
    </row>
    <row r="187" spans="1:37" s="1" customFormat="1" ht="20.100000000000001" customHeight="1" x14ac:dyDescent="0.25">
      <c r="A187" s="3"/>
      <c r="B187" s="6"/>
      <c r="C187" s="51" t="s">
        <v>120</v>
      </c>
      <c r="D187" s="52"/>
      <c r="E187" s="5"/>
      <c r="F187" s="53">
        <v>0</v>
      </c>
      <c r="G187" s="54"/>
      <c r="H187" s="54"/>
      <c r="I187" s="54"/>
      <c r="J187" s="53">
        <v>0</v>
      </c>
      <c r="K187" s="53">
        <v>0</v>
      </c>
      <c r="L187" s="54"/>
      <c r="M187" s="53">
        <v>0</v>
      </c>
      <c r="N187" s="54"/>
      <c r="O187" s="54"/>
      <c r="P187" s="54"/>
      <c r="Q187" s="53">
        <v>0</v>
      </c>
      <c r="R187" s="53">
        <v>0</v>
      </c>
      <c r="S187" s="54"/>
      <c r="T187" s="53">
        <v>0</v>
      </c>
      <c r="U187" s="54"/>
      <c r="V187" s="54"/>
      <c r="W187" s="54"/>
      <c r="X187" s="53">
        <v>0</v>
      </c>
      <c r="Y187" s="54"/>
      <c r="Z187" s="54"/>
      <c r="AA187" s="54"/>
      <c r="AB187" s="53">
        <v>0</v>
      </c>
      <c r="AC187" s="54"/>
      <c r="AD187" s="53">
        <v>0</v>
      </c>
      <c r="AE187" s="73"/>
      <c r="AF187" s="73"/>
      <c r="AG187" s="73"/>
    </row>
    <row r="188" spans="1:37" ht="20.100000000000001" customHeight="1" x14ac:dyDescent="0.2">
      <c r="D188" s="2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73"/>
      <c r="AF188" s="73"/>
      <c r="AG188" s="73"/>
      <c r="AH188"/>
      <c r="AI188"/>
      <c r="AJ188"/>
      <c r="AK188"/>
    </row>
    <row r="189" spans="1:37" ht="20.100000000000001" customHeight="1" x14ac:dyDescent="0.2">
      <c r="C189" s="3" t="s">
        <v>162</v>
      </c>
      <c r="D189" s="2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73"/>
      <c r="AF189" s="73"/>
      <c r="AG189" s="73"/>
      <c r="AH189"/>
      <c r="AI189"/>
      <c r="AJ189"/>
      <c r="AK189"/>
    </row>
    <row r="190" spans="1:37" ht="20.100000000000001" customHeight="1" x14ac:dyDescent="0.2">
      <c r="D190" s="2" t="s">
        <v>163</v>
      </c>
      <c r="F190" s="39">
        <v>1</v>
      </c>
      <c r="G190" s="39"/>
      <c r="H190" s="39"/>
      <c r="I190" s="39"/>
      <c r="J190" s="39">
        <v>1</v>
      </c>
      <c r="K190" s="39">
        <v>1</v>
      </c>
      <c r="L190" s="39"/>
      <c r="M190" s="39">
        <v>2</v>
      </c>
      <c r="N190" s="39"/>
      <c r="O190" s="39"/>
      <c r="P190" s="39"/>
      <c r="Q190" s="39">
        <v>2</v>
      </c>
      <c r="R190" s="39">
        <v>1</v>
      </c>
      <c r="S190" s="39"/>
      <c r="T190" s="39">
        <v>3</v>
      </c>
      <c r="U190" s="39"/>
      <c r="V190" s="39"/>
      <c r="W190" s="39"/>
      <c r="X190" s="39">
        <v>0</v>
      </c>
      <c r="Y190" s="39"/>
      <c r="Z190" s="39"/>
      <c r="AA190" s="39"/>
      <c r="AB190" s="39">
        <v>0</v>
      </c>
      <c r="AC190" s="39"/>
      <c r="AD190" s="39">
        <v>0</v>
      </c>
      <c r="AE190" s="73"/>
      <c r="AF190" s="73"/>
      <c r="AG190" s="73"/>
      <c r="AH190"/>
      <c r="AI190"/>
      <c r="AJ190"/>
      <c r="AK190"/>
    </row>
    <row r="191" spans="1:37" ht="19.5" customHeight="1" x14ac:dyDescent="0.2">
      <c r="D191" s="47" t="s">
        <v>164</v>
      </c>
      <c r="F191" s="48">
        <v>2</v>
      </c>
      <c r="G191" s="49"/>
      <c r="H191" s="49"/>
      <c r="I191" s="49"/>
      <c r="J191" s="48">
        <v>2</v>
      </c>
      <c r="K191" s="48">
        <v>2</v>
      </c>
      <c r="L191" s="49"/>
      <c r="M191" s="48">
        <v>4</v>
      </c>
      <c r="N191" s="49"/>
      <c r="O191" s="49"/>
      <c r="P191" s="49"/>
      <c r="Q191" s="48">
        <v>3</v>
      </c>
      <c r="R191" s="48">
        <v>2</v>
      </c>
      <c r="S191" s="49"/>
      <c r="T191" s="48">
        <v>5</v>
      </c>
      <c r="U191" s="49"/>
      <c r="V191" s="49"/>
      <c r="W191" s="49"/>
      <c r="X191" s="48">
        <v>1</v>
      </c>
      <c r="Y191" s="49"/>
      <c r="Z191" s="49"/>
      <c r="AA191" s="49"/>
      <c r="AB191" s="48">
        <v>0</v>
      </c>
      <c r="AC191" s="49"/>
      <c r="AD191" s="48">
        <v>0</v>
      </c>
      <c r="AE191" s="73"/>
      <c r="AF191" s="73"/>
      <c r="AG191" s="73"/>
      <c r="AH191"/>
      <c r="AI191"/>
      <c r="AJ191"/>
      <c r="AK191"/>
    </row>
    <row r="192" spans="1:37" ht="20.100000000000001" customHeight="1" x14ac:dyDescent="0.2">
      <c r="D192" s="2" t="s">
        <v>165</v>
      </c>
      <c r="F192" s="39">
        <v>0</v>
      </c>
      <c r="G192" s="39"/>
      <c r="H192" s="39"/>
      <c r="I192" s="39"/>
      <c r="J192" s="39">
        <v>1</v>
      </c>
      <c r="K192" s="39">
        <v>0</v>
      </c>
      <c r="L192" s="39"/>
      <c r="M192" s="39">
        <v>1</v>
      </c>
      <c r="N192" s="39"/>
      <c r="O192" s="39"/>
      <c r="P192" s="39"/>
      <c r="Q192" s="39">
        <v>1</v>
      </c>
      <c r="R192" s="39">
        <v>0</v>
      </c>
      <c r="S192" s="39"/>
      <c r="T192" s="39">
        <v>1</v>
      </c>
      <c r="U192" s="39"/>
      <c r="V192" s="39"/>
      <c r="W192" s="39"/>
      <c r="X192" s="39">
        <v>0</v>
      </c>
      <c r="Y192" s="39"/>
      <c r="Z192" s="39"/>
      <c r="AA192" s="39"/>
      <c r="AB192" s="39">
        <v>0</v>
      </c>
      <c r="AC192" s="39"/>
      <c r="AD192" s="39">
        <v>0</v>
      </c>
      <c r="AE192" s="73"/>
      <c r="AF192" s="73"/>
      <c r="AG192" s="73"/>
      <c r="AH192"/>
      <c r="AI192"/>
      <c r="AJ192"/>
      <c r="AK192"/>
    </row>
    <row r="193" spans="1:37" ht="19.5" customHeight="1" x14ac:dyDescent="0.2">
      <c r="D193" s="47" t="s">
        <v>166</v>
      </c>
      <c r="F193" s="48">
        <v>0</v>
      </c>
      <c r="G193" s="49"/>
      <c r="H193" s="49"/>
      <c r="I193" s="49"/>
      <c r="J193" s="48">
        <v>0</v>
      </c>
      <c r="K193" s="48">
        <v>0</v>
      </c>
      <c r="L193" s="49"/>
      <c r="M193" s="48">
        <v>0</v>
      </c>
      <c r="N193" s="49"/>
      <c r="O193" s="49"/>
      <c r="P193" s="49"/>
      <c r="Q193" s="48">
        <v>0</v>
      </c>
      <c r="R193" s="48">
        <v>0</v>
      </c>
      <c r="S193" s="49"/>
      <c r="T193" s="48">
        <v>0</v>
      </c>
      <c r="U193" s="49"/>
      <c r="V193" s="49"/>
      <c r="W193" s="49"/>
      <c r="X193" s="48">
        <v>0</v>
      </c>
      <c r="Y193" s="49"/>
      <c r="Z193" s="49"/>
      <c r="AA193" s="49"/>
      <c r="AB193" s="48">
        <v>0</v>
      </c>
      <c r="AC193" s="49"/>
      <c r="AD193" s="48">
        <v>0</v>
      </c>
      <c r="AE193" s="73"/>
      <c r="AF193" s="73"/>
      <c r="AG193" s="73"/>
      <c r="AH193"/>
      <c r="AI193"/>
      <c r="AJ193"/>
      <c r="AK193"/>
    </row>
    <row r="194" spans="1:37" ht="20.100000000000001" customHeight="1" x14ac:dyDescent="0.2">
      <c r="D194" s="2" t="s">
        <v>167</v>
      </c>
      <c r="F194" s="39">
        <v>1</v>
      </c>
      <c r="G194" s="39"/>
      <c r="H194" s="39"/>
      <c r="I194" s="39"/>
      <c r="J194" s="39">
        <v>1</v>
      </c>
      <c r="K194" s="39">
        <v>0</v>
      </c>
      <c r="L194" s="39"/>
      <c r="M194" s="39">
        <v>1</v>
      </c>
      <c r="N194" s="39"/>
      <c r="O194" s="39"/>
      <c r="P194" s="39"/>
      <c r="Q194" s="39">
        <v>1</v>
      </c>
      <c r="R194" s="39">
        <v>0</v>
      </c>
      <c r="S194" s="39"/>
      <c r="T194" s="39">
        <v>1</v>
      </c>
      <c r="U194" s="39"/>
      <c r="V194" s="39"/>
      <c r="W194" s="39"/>
      <c r="X194" s="39">
        <v>1</v>
      </c>
      <c r="Y194" s="39"/>
      <c r="Z194" s="39"/>
      <c r="AA194" s="39"/>
      <c r="AB194" s="39">
        <v>0</v>
      </c>
      <c r="AC194" s="39"/>
      <c r="AD194" s="39">
        <v>0</v>
      </c>
      <c r="AE194" s="73"/>
      <c r="AF194" s="73"/>
      <c r="AG194" s="73"/>
      <c r="AH194"/>
      <c r="AI194"/>
      <c r="AJ194"/>
      <c r="AK194"/>
    </row>
    <row r="195" spans="1:37" ht="19.5" customHeight="1" x14ac:dyDescent="0.2">
      <c r="D195" s="47" t="s">
        <v>168</v>
      </c>
      <c r="F195" s="48">
        <v>0</v>
      </c>
      <c r="G195" s="49"/>
      <c r="H195" s="49"/>
      <c r="I195" s="49"/>
      <c r="J195" s="48">
        <v>0</v>
      </c>
      <c r="K195" s="48">
        <v>0</v>
      </c>
      <c r="L195" s="49"/>
      <c r="M195" s="48">
        <v>0</v>
      </c>
      <c r="N195" s="49"/>
      <c r="O195" s="49"/>
      <c r="P195" s="49"/>
      <c r="Q195" s="48">
        <v>0</v>
      </c>
      <c r="R195" s="48">
        <v>0</v>
      </c>
      <c r="S195" s="49"/>
      <c r="T195" s="48">
        <v>0</v>
      </c>
      <c r="U195" s="49"/>
      <c r="V195" s="49"/>
      <c r="W195" s="49"/>
      <c r="X195" s="48">
        <v>0</v>
      </c>
      <c r="Y195" s="49"/>
      <c r="Z195" s="49"/>
      <c r="AA195" s="49"/>
      <c r="AB195" s="48">
        <v>0</v>
      </c>
      <c r="AC195" s="49"/>
      <c r="AD195" s="48">
        <v>0</v>
      </c>
      <c r="AE195" s="73"/>
      <c r="AF195" s="73"/>
      <c r="AG195" s="73"/>
      <c r="AH195"/>
      <c r="AI195"/>
      <c r="AJ195"/>
      <c r="AK195"/>
    </row>
    <row r="196" spans="1:37" ht="20.100000000000001" customHeight="1" x14ac:dyDescent="0.2">
      <c r="D196" s="2" t="s">
        <v>169</v>
      </c>
      <c r="F196" s="39">
        <v>0</v>
      </c>
      <c r="G196" s="39"/>
      <c r="H196" s="39"/>
      <c r="I196" s="39"/>
      <c r="J196" s="39">
        <v>1</v>
      </c>
      <c r="K196" s="39">
        <v>1</v>
      </c>
      <c r="L196" s="39"/>
      <c r="M196" s="39">
        <v>2</v>
      </c>
      <c r="N196" s="39"/>
      <c r="O196" s="39"/>
      <c r="P196" s="39"/>
      <c r="Q196" s="39">
        <v>1</v>
      </c>
      <c r="R196" s="39">
        <v>0</v>
      </c>
      <c r="S196" s="39"/>
      <c r="T196" s="39">
        <v>1</v>
      </c>
      <c r="U196" s="39"/>
      <c r="V196" s="39"/>
      <c r="W196" s="39"/>
      <c r="X196" s="39">
        <v>1</v>
      </c>
      <c r="Y196" s="39"/>
      <c r="Z196" s="39"/>
      <c r="AA196" s="39"/>
      <c r="AB196" s="39">
        <v>0</v>
      </c>
      <c r="AC196" s="39"/>
      <c r="AD196" s="39">
        <v>0</v>
      </c>
      <c r="AE196" s="73"/>
      <c r="AF196" s="73"/>
      <c r="AG196" s="73"/>
      <c r="AH196"/>
      <c r="AI196"/>
      <c r="AJ196"/>
      <c r="AK196"/>
    </row>
    <row r="197" spans="1:37" ht="19.5" customHeight="1" x14ac:dyDescent="0.2">
      <c r="D197" s="47" t="s">
        <v>170</v>
      </c>
      <c r="F197" s="48">
        <v>0</v>
      </c>
      <c r="G197" s="49"/>
      <c r="H197" s="49"/>
      <c r="I197" s="49"/>
      <c r="J197" s="48">
        <v>1</v>
      </c>
      <c r="K197" s="48">
        <v>0</v>
      </c>
      <c r="L197" s="49"/>
      <c r="M197" s="48">
        <v>1</v>
      </c>
      <c r="N197" s="49"/>
      <c r="O197" s="49"/>
      <c r="P197" s="49"/>
      <c r="Q197" s="48">
        <v>1</v>
      </c>
      <c r="R197" s="48">
        <v>0</v>
      </c>
      <c r="S197" s="49"/>
      <c r="T197" s="48">
        <v>1</v>
      </c>
      <c r="U197" s="49"/>
      <c r="V197" s="49"/>
      <c r="W197" s="49"/>
      <c r="X197" s="48">
        <v>0</v>
      </c>
      <c r="Y197" s="49"/>
      <c r="Z197" s="49"/>
      <c r="AA197" s="49"/>
      <c r="AB197" s="48">
        <v>0</v>
      </c>
      <c r="AC197" s="49"/>
      <c r="AD197" s="48">
        <v>0</v>
      </c>
      <c r="AE197" s="73"/>
      <c r="AF197" s="73"/>
      <c r="AG197" s="73"/>
      <c r="AH197"/>
      <c r="AI197"/>
      <c r="AJ197"/>
      <c r="AK197"/>
    </row>
    <row r="198" spans="1:37" ht="19.5" customHeight="1" x14ac:dyDescent="0.2">
      <c r="D198" s="50" t="s">
        <v>171</v>
      </c>
      <c r="F198" s="49">
        <v>0</v>
      </c>
      <c r="G198" s="49"/>
      <c r="H198" s="49"/>
      <c r="I198" s="49"/>
      <c r="J198" s="49">
        <v>1</v>
      </c>
      <c r="K198" s="49">
        <v>0</v>
      </c>
      <c r="L198" s="49"/>
      <c r="M198" s="49">
        <v>1</v>
      </c>
      <c r="N198" s="49"/>
      <c r="O198" s="49"/>
      <c r="P198" s="49"/>
      <c r="Q198" s="49">
        <v>1</v>
      </c>
      <c r="R198" s="49">
        <v>0</v>
      </c>
      <c r="S198" s="49"/>
      <c r="T198" s="49">
        <v>1</v>
      </c>
      <c r="U198" s="49"/>
      <c r="V198" s="49"/>
      <c r="W198" s="49"/>
      <c r="X198" s="49">
        <v>0</v>
      </c>
      <c r="Y198" s="49"/>
      <c r="Z198" s="49"/>
      <c r="AA198" s="49"/>
      <c r="AB198" s="49">
        <v>0</v>
      </c>
      <c r="AC198" s="49"/>
      <c r="AD198" s="49">
        <v>0</v>
      </c>
      <c r="AE198" s="73"/>
      <c r="AF198" s="73"/>
      <c r="AG198" s="73"/>
      <c r="AH198"/>
      <c r="AI198"/>
      <c r="AJ198"/>
      <c r="AK198"/>
    </row>
    <row r="199" spans="1:37" ht="20.100000000000001" customHeight="1" x14ac:dyDescent="0.2">
      <c r="D199" s="50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73"/>
      <c r="AF199" s="73"/>
      <c r="AG199" s="73"/>
      <c r="AH199"/>
      <c r="AI199"/>
      <c r="AJ199"/>
      <c r="AK199"/>
    </row>
    <row r="200" spans="1:37" s="1" customFormat="1" ht="20.100000000000001" customHeight="1" x14ac:dyDescent="0.25">
      <c r="A200" s="3"/>
      <c r="B200" s="6"/>
      <c r="C200" s="51" t="s">
        <v>172</v>
      </c>
      <c r="D200" s="52"/>
      <c r="E200" s="5"/>
      <c r="F200" s="53">
        <v>4</v>
      </c>
      <c r="G200" s="54"/>
      <c r="H200" s="54"/>
      <c r="I200" s="54"/>
      <c r="J200" s="53">
        <v>8</v>
      </c>
      <c r="K200" s="53">
        <v>4</v>
      </c>
      <c r="L200" s="54"/>
      <c r="M200" s="53">
        <v>12</v>
      </c>
      <c r="N200" s="54"/>
      <c r="O200" s="54"/>
      <c r="P200" s="54"/>
      <c r="Q200" s="53">
        <v>10</v>
      </c>
      <c r="R200" s="53">
        <v>3</v>
      </c>
      <c r="S200" s="54"/>
      <c r="T200" s="53">
        <v>13</v>
      </c>
      <c r="U200" s="54"/>
      <c r="V200" s="54"/>
      <c r="W200" s="54"/>
      <c r="X200" s="53">
        <v>3</v>
      </c>
      <c r="Y200" s="54"/>
      <c r="Z200" s="54"/>
      <c r="AA200" s="54"/>
      <c r="AB200" s="53">
        <v>0</v>
      </c>
      <c r="AC200" s="54"/>
      <c r="AD200" s="53">
        <v>0</v>
      </c>
      <c r="AE200" s="73"/>
      <c r="AF200" s="73"/>
      <c r="AG200" s="73"/>
    </row>
    <row r="201" spans="1:37" ht="20.100000000000001" customHeight="1" x14ac:dyDescent="0.2">
      <c r="D201" s="2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73"/>
      <c r="AF201" s="73"/>
      <c r="AG201" s="73"/>
      <c r="AH201"/>
      <c r="AI201"/>
      <c r="AJ201"/>
      <c r="AK201"/>
    </row>
    <row r="202" spans="1:37" ht="20.100000000000001" customHeight="1" x14ac:dyDescent="0.2">
      <c r="C202" s="3" t="s">
        <v>127</v>
      </c>
      <c r="D202" s="2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73"/>
      <c r="AF202" s="73"/>
      <c r="AG202" s="73"/>
      <c r="AH202"/>
      <c r="AI202"/>
      <c r="AJ202"/>
      <c r="AK202"/>
    </row>
    <row r="203" spans="1:37" ht="20.100000000000001" customHeight="1" x14ac:dyDescent="0.2">
      <c r="D203" s="2" t="s">
        <v>122</v>
      </c>
      <c r="F203" s="39">
        <v>78</v>
      </c>
      <c r="G203" s="39"/>
      <c r="H203" s="39"/>
      <c r="I203" s="39"/>
      <c r="J203" s="39">
        <v>349</v>
      </c>
      <c r="K203" s="39">
        <v>83</v>
      </c>
      <c r="L203" s="39"/>
      <c r="M203" s="39">
        <v>432</v>
      </c>
      <c r="N203" s="39"/>
      <c r="O203" s="39"/>
      <c r="P203" s="39"/>
      <c r="Q203" s="39">
        <v>384</v>
      </c>
      <c r="R203" s="39">
        <v>65</v>
      </c>
      <c r="S203" s="39"/>
      <c r="T203" s="39">
        <v>449</v>
      </c>
      <c r="U203" s="39"/>
      <c r="V203" s="39"/>
      <c r="W203" s="39"/>
      <c r="X203" s="39">
        <v>61</v>
      </c>
      <c r="Y203" s="39"/>
      <c r="Z203" s="39"/>
      <c r="AA203" s="39"/>
      <c r="AB203" s="39">
        <v>0</v>
      </c>
      <c r="AC203" s="39"/>
      <c r="AD203" s="39">
        <v>0</v>
      </c>
      <c r="AE203" s="73"/>
      <c r="AF203" s="73"/>
      <c r="AG203" s="73"/>
      <c r="AH203"/>
      <c r="AI203"/>
      <c r="AJ203"/>
      <c r="AK203"/>
    </row>
    <row r="204" spans="1:37" ht="19.5" customHeight="1" x14ac:dyDescent="0.2">
      <c r="D204" s="47" t="s">
        <v>135</v>
      </c>
      <c r="F204" s="48">
        <v>283</v>
      </c>
      <c r="G204" s="49"/>
      <c r="H204" s="49"/>
      <c r="I204" s="49"/>
      <c r="J204" s="48">
        <v>351</v>
      </c>
      <c r="K204" s="48">
        <v>29</v>
      </c>
      <c r="L204" s="49"/>
      <c r="M204" s="48">
        <v>380</v>
      </c>
      <c r="N204" s="49"/>
      <c r="O204" s="49"/>
      <c r="P204" s="49"/>
      <c r="Q204" s="48">
        <v>253</v>
      </c>
      <c r="R204" s="48">
        <v>250</v>
      </c>
      <c r="S204" s="49"/>
      <c r="T204" s="48">
        <v>503</v>
      </c>
      <c r="U204" s="49"/>
      <c r="V204" s="49"/>
      <c r="W204" s="49"/>
      <c r="X204" s="48">
        <v>160</v>
      </c>
      <c r="Y204" s="49"/>
      <c r="Z204" s="49"/>
      <c r="AA204" s="49"/>
      <c r="AB204" s="48">
        <v>0</v>
      </c>
      <c r="AC204" s="49"/>
      <c r="AD204" s="48">
        <v>0</v>
      </c>
      <c r="AE204" s="73"/>
      <c r="AF204" s="73"/>
      <c r="AG204" s="73"/>
      <c r="AH204"/>
      <c r="AI204"/>
      <c r="AJ204"/>
      <c r="AK204"/>
    </row>
    <row r="205" spans="1:37" ht="20.100000000000001" customHeight="1" x14ac:dyDescent="0.2">
      <c r="D205" s="2" t="s">
        <v>98</v>
      </c>
      <c r="F205" s="39">
        <v>61</v>
      </c>
      <c r="G205" s="39"/>
      <c r="H205" s="39"/>
      <c r="I205" s="39"/>
      <c r="J205" s="39">
        <v>348</v>
      </c>
      <c r="K205" s="39">
        <v>78</v>
      </c>
      <c r="L205" s="39"/>
      <c r="M205" s="39">
        <v>426</v>
      </c>
      <c r="N205" s="39"/>
      <c r="O205" s="39"/>
      <c r="P205" s="39"/>
      <c r="Q205" s="39">
        <v>395</v>
      </c>
      <c r="R205" s="39">
        <v>50</v>
      </c>
      <c r="S205" s="39"/>
      <c r="T205" s="39">
        <v>445</v>
      </c>
      <c r="U205" s="39"/>
      <c r="V205" s="39"/>
      <c r="W205" s="39"/>
      <c r="X205" s="39">
        <v>42</v>
      </c>
      <c r="Y205" s="39"/>
      <c r="Z205" s="39"/>
      <c r="AA205" s="39"/>
      <c r="AB205" s="39">
        <v>0</v>
      </c>
      <c r="AC205" s="39"/>
      <c r="AD205" s="39">
        <v>0</v>
      </c>
      <c r="AE205" s="73"/>
      <c r="AF205" s="73"/>
      <c r="AG205" s="73"/>
      <c r="AH205"/>
      <c r="AI205"/>
      <c r="AJ205"/>
      <c r="AK205"/>
    </row>
    <row r="206" spans="1:37" ht="19.5" customHeight="1" x14ac:dyDescent="0.2">
      <c r="D206" s="47" t="s">
        <v>136</v>
      </c>
      <c r="F206" s="48">
        <v>192</v>
      </c>
      <c r="G206" s="49"/>
      <c r="H206" s="49"/>
      <c r="I206" s="49"/>
      <c r="J206" s="48">
        <v>346</v>
      </c>
      <c r="K206" s="48">
        <v>8</v>
      </c>
      <c r="L206" s="49"/>
      <c r="M206" s="48">
        <v>354</v>
      </c>
      <c r="N206" s="49"/>
      <c r="O206" s="49"/>
      <c r="P206" s="49"/>
      <c r="Q206" s="48">
        <v>216</v>
      </c>
      <c r="R206" s="48">
        <v>184</v>
      </c>
      <c r="S206" s="49"/>
      <c r="T206" s="48">
        <v>400</v>
      </c>
      <c r="U206" s="49"/>
      <c r="V206" s="49"/>
      <c r="W206" s="49"/>
      <c r="X206" s="48">
        <v>150</v>
      </c>
      <c r="Y206" s="49"/>
      <c r="Z206" s="49"/>
      <c r="AA206" s="49"/>
      <c r="AB206" s="48">
        <v>4</v>
      </c>
      <c r="AC206" s="49"/>
      <c r="AD206" s="48">
        <v>0</v>
      </c>
      <c r="AE206" s="73"/>
      <c r="AF206" s="73"/>
      <c r="AG206" s="73"/>
      <c r="AH206"/>
      <c r="AI206"/>
      <c r="AJ206"/>
      <c r="AK206"/>
    </row>
    <row r="207" spans="1:37" ht="20.100000000000001" customHeight="1" x14ac:dyDescent="0.2">
      <c r="D207" s="2" t="s">
        <v>114</v>
      </c>
      <c r="F207" s="39">
        <v>161</v>
      </c>
      <c r="G207" s="39"/>
      <c r="H207" s="39"/>
      <c r="I207" s="39"/>
      <c r="J207" s="39">
        <v>350</v>
      </c>
      <c r="K207" s="39">
        <v>34</v>
      </c>
      <c r="L207" s="39"/>
      <c r="M207" s="39">
        <v>384</v>
      </c>
      <c r="N207" s="39"/>
      <c r="O207" s="39"/>
      <c r="P207" s="39"/>
      <c r="Q207" s="39">
        <v>245</v>
      </c>
      <c r="R207" s="39">
        <v>147</v>
      </c>
      <c r="S207" s="39"/>
      <c r="T207" s="39">
        <v>392</v>
      </c>
      <c r="U207" s="39"/>
      <c r="V207" s="39"/>
      <c r="W207" s="39"/>
      <c r="X207" s="39">
        <v>153</v>
      </c>
      <c r="Y207" s="39"/>
      <c r="Z207" s="39"/>
      <c r="AA207" s="39"/>
      <c r="AB207" s="39">
        <v>0</v>
      </c>
      <c r="AC207" s="39"/>
      <c r="AD207" s="39">
        <v>0</v>
      </c>
      <c r="AE207" s="73"/>
      <c r="AF207" s="73"/>
      <c r="AG207" s="73"/>
      <c r="AH207"/>
      <c r="AI207"/>
      <c r="AJ207"/>
      <c r="AK207"/>
    </row>
    <row r="208" spans="1:37" ht="19.5" customHeight="1" x14ac:dyDescent="0.2">
      <c r="D208" s="47" t="s">
        <v>115</v>
      </c>
      <c r="F208" s="48">
        <v>46</v>
      </c>
      <c r="G208" s="49"/>
      <c r="H208" s="49"/>
      <c r="I208" s="49"/>
      <c r="J208" s="48">
        <v>350</v>
      </c>
      <c r="K208" s="48">
        <v>48</v>
      </c>
      <c r="L208" s="49"/>
      <c r="M208" s="48">
        <v>398</v>
      </c>
      <c r="N208" s="49"/>
      <c r="O208" s="49"/>
      <c r="P208" s="49"/>
      <c r="Q208" s="48">
        <v>370</v>
      </c>
      <c r="R208" s="48">
        <v>40</v>
      </c>
      <c r="S208" s="49"/>
      <c r="T208" s="48">
        <v>410</v>
      </c>
      <c r="U208" s="49"/>
      <c r="V208" s="49"/>
      <c r="W208" s="49"/>
      <c r="X208" s="48">
        <v>34</v>
      </c>
      <c r="Y208" s="49"/>
      <c r="Z208" s="49"/>
      <c r="AA208" s="49"/>
      <c r="AB208" s="48">
        <v>0</v>
      </c>
      <c r="AC208" s="49"/>
      <c r="AD208" s="48">
        <v>0</v>
      </c>
      <c r="AE208" s="73"/>
      <c r="AF208" s="73"/>
      <c r="AG208" s="73"/>
      <c r="AH208"/>
      <c r="AI208"/>
      <c r="AJ208"/>
      <c r="AK208"/>
    </row>
    <row r="209" spans="1:37" ht="20.100000000000001" customHeight="1" x14ac:dyDescent="0.2">
      <c r="D209" s="2" t="s">
        <v>102</v>
      </c>
      <c r="F209" s="39">
        <v>50</v>
      </c>
      <c r="G209" s="39"/>
      <c r="H209" s="39"/>
      <c r="I209" s="39"/>
      <c r="J209" s="39">
        <v>354</v>
      </c>
      <c r="K209" s="39">
        <v>44</v>
      </c>
      <c r="L209" s="39"/>
      <c r="M209" s="39">
        <v>398</v>
      </c>
      <c r="N209" s="39"/>
      <c r="O209" s="39"/>
      <c r="P209" s="39"/>
      <c r="Q209" s="39">
        <v>354</v>
      </c>
      <c r="R209" s="39">
        <v>51</v>
      </c>
      <c r="S209" s="39"/>
      <c r="T209" s="39">
        <v>405</v>
      </c>
      <c r="U209" s="39"/>
      <c r="V209" s="39"/>
      <c r="W209" s="39"/>
      <c r="X209" s="39">
        <v>43</v>
      </c>
      <c r="Y209" s="39"/>
      <c r="Z209" s="39"/>
      <c r="AA209" s="39"/>
      <c r="AB209" s="39">
        <v>0</v>
      </c>
      <c r="AC209" s="39"/>
      <c r="AD209" s="39">
        <v>0</v>
      </c>
      <c r="AE209" s="73"/>
      <c r="AF209" s="73"/>
      <c r="AG209" s="73"/>
      <c r="AH209"/>
      <c r="AI209"/>
      <c r="AJ209"/>
      <c r="AK209"/>
    </row>
    <row r="210" spans="1:37" ht="20.100000000000001" customHeight="1" x14ac:dyDescent="0.2">
      <c r="D210" s="50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73"/>
      <c r="AF210" s="73"/>
      <c r="AG210" s="73"/>
      <c r="AH210"/>
      <c r="AI210"/>
      <c r="AJ210"/>
      <c r="AK210"/>
    </row>
    <row r="211" spans="1:37" s="1" customFormat="1" ht="20.100000000000001" customHeight="1" x14ac:dyDescent="0.25">
      <c r="A211" s="3"/>
      <c r="B211" s="6"/>
      <c r="C211" s="51" t="s">
        <v>129</v>
      </c>
      <c r="D211" s="52"/>
      <c r="E211" s="5"/>
      <c r="F211" s="53">
        <v>871</v>
      </c>
      <c r="G211" s="54"/>
      <c r="H211" s="54"/>
      <c r="I211" s="54"/>
      <c r="J211" s="53">
        <v>2448</v>
      </c>
      <c r="K211" s="53">
        <v>324</v>
      </c>
      <c r="L211" s="54"/>
      <c r="M211" s="53">
        <v>2772</v>
      </c>
      <c r="N211" s="54"/>
      <c r="O211" s="54"/>
      <c r="P211" s="54"/>
      <c r="Q211" s="53">
        <v>2217</v>
      </c>
      <c r="R211" s="53">
        <v>787</v>
      </c>
      <c r="S211" s="54"/>
      <c r="T211" s="53">
        <v>3004</v>
      </c>
      <c r="U211" s="54"/>
      <c r="V211" s="54"/>
      <c r="W211" s="54"/>
      <c r="X211" s="53">
        <v>643</v>
      </c>
      <c r="Y211" s="54"/>
      <c r="Z211" s="54"/>
      <c r="AA211" s="54"/>
      <c r="AB211" s="53">
        <v>4</v>
      </c>
      <c r="AC211" s="54"/>
      <c r="AD211" s="53">
        <v>0</v>
      </c>
      <c r="AE211" s="73"/>
      <c r="AF211" s="73"/>
      <c r="AG211" s="73"/>
    </row>
    <row r="212" spans="1:37" s="1" customFormat="1" ht="20.100000000000001" customHeight="1" x14ac:dyDescent="0.2">
      <c r="A212" s="3"/>
      <c r="B212" s="6"/>
      <c r="C212" s="3"/>
      <c r="D212" s="3"/>
      <c r="E212" s="5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73"/>
      <c r="AF212" s="73"/>
      <c r="AG212" s="73"/>
    </row>
    <row r="213" spans="1:37" ht="20.100000000000001" customHeight="1" x14ac:dyDescent="0.2">
      <c r="C213" s="3" t="s">
        <v>130</v>
      </c>
      <c r="D213" s="2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73"/>
      <c r="AF213" s="73"/>
      <c r="AG213" s="73"/>
      <c r="AH213"/>
      <c r="AI213"/>
      <c r="AJ213"/>
      <c r="AK213"/>
    </row>
    <row r="214" spans="1:37" ht="19.5" customHeight="1" x14ac:dyDescent="0.2">
      <c r="D214" s="2" t="s">
        <v>113</v>
      </c>
      <c r="F214" s="39">
        <v>328</v>
      </c>
      <c r="G214" s="39"/>
      <c r="H214" s="39"/>
      <c r="I214" s="39"/>
      <c r="J214" s="39">
        <v>477</v>
      </c>
      <c r="K214" s="39">
        <v>12</v>
      </c>
      <c r="L214" s="39"/>
      <c r="M214" s="39">
        <v>489</v>
      </c>
      <c r="N214" s="39"/>
      <c r="O214" s="39"/>
      <c r="P214" s="39"/>
      <c r="Q214" s="39">
        <v>250</v>
      </c>
      <c r="R214" s="39">
        <v>315</v>
      </c>
      <c r="S214" s="39"/>
      <c r="T214" s="39">
        <v>565</v>
      </c>
      <c r="U214" s="39"/>
      <c r="V214" s="39"/>
      <c r="W214" s="39"/>
      <c r="X214" s="39">
        <v>252</v>
      </c>
      <c r="Y214" s="39"/>
      <c r="Z214" s="39"/>
      <c r="AA214" s="39"/>
      <c r="AB214" s="39">
        <v>0</v>
      </c>
      <c r="AC214" s="39"/>
      <c r="AD214" s="39">
        <v>0</v>
      </c>
      <c r="AE214" s="73"/>
      <c r="AF214" s="73"/>
      <c r="AG214" s="73"/>
      <c r="AH214"/>
      <c r="AI214"/>
      <c r="AJ214"/>
      <c r="AK214"/>
    </row>
    <row r="215" spans="1:37" s="1" customFormat="1" ht="20.100000000000001" customHeight="1" x14ac:dyDescent="0.2">
      <c r="A215" s="3"/>
      <c r="B215" s="6"/>
      <c r="C215" s="3"/>
      <c r="D215" s="3"/>
      <c r="E215" s="5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73"/>
      <c r="AF215" s="73"/>
      <c r="AG215" s="73"/>
    </row>
    <row r="216" spans="1:37" s="1" customFormat="1" ht="20.100000000000001" customHeight="1" x14ac:dyDescent="0.25">
      <c r="A216" s="3"/>
      <c r="B216" s="6"/>
      <c r="C216" s="51" t="s">
        <v>133</v>
      </c>
      <c r="D216" s="52"/>
      <c r="E216" s="5"/>
      <c r="F216" s="53">
        <v>328</v>
      </c>
      <c r="G216" s="54"/>
      <c r="H216" s="54"/>
      <c r="I216" s="54"/>
      <c r="J216" s="53">
        <v>477</v>
      </c>
      <c r="K216" s="53">
        <v>12</v>
      </c>
      <c r="L216" s="54"/>
      <c r="M216" s="53">
        <v>489</v>
      </c>
      <c r="N216" s="54"/>
      <c r="O216" s="54"/>
      <c r="P216" s="54"/>
      <c r="Q216" s="53">
        <v>250</v>
      </c>
      <c r="R216" s="53">
        <v>315</v>
      </c>
      <c r="S216" s="54"/>
      <c r="T216" s="53">
        <v>565</v>
      </c>
      <c r="U216" s="54"/>
      <c r="V216" s="54"/>
      <c r="W216" s="54"/>
      <c r="X216" s="53">
        <v>252</v>
      </c>
      <c r="Y216" s="54"/>
      <c r="Z216" s="54"/>
      <c r="AA216" s="54"/>
      <c r="AB216" s="53">
        <v>0</v>
      </c>
      <c r="AC216" s="54"/>
      <c r="AD216" s="53">
        <v>0</v>
      </c>
      <c r="AE216" s="73"/>
      <c r="AF216" s="73"/>
      <c r="AG216" s="73"/>
    </row>
    <row r="217" spans="1:37" s="1" customFormat="1" ht="20.100000000000001" customHeight="1" x14ac:dyDescent="0.2">
      <c r="A217" s="3"/>
      <c r="B217" s="6"/>
      <c r="C217" s="3"/>
      <c r="D217" s="3"/>
      <c r="E217" s="5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73"/>
      <c r="AF217" s="73"/>
      <c r="AG217" s="73"/>
    </row>
    <row r="218" spans="1:37" s="1" customFormat="1" ht="20.100000000000001" customHeight="1" x14ac:dyDescent="0.25">
      <c r="A218" s="3"/>
      <c r="B218" s="57" t="s">
        <v>173</v>
      </c>
      <c r="C218" s="58"/>
      <c r="D218" s="58"/>
      <c r="E218" s="5"/>
      <c r="F218" s="59">
        <v>1203</v>
      </c>
      <c r="G218" s="54"/>
      <c r="H218" s="54"/>
      <c r="I218" s="54"/>
      <c r="J218" s="59">
        <v>2933</v>
      </c>
      <c r="K218" s="59">
        <v>340</v>
      </c>
      <c r="L218" s="54"/>
      <c r="M218" s="59">
        <v>3273</v>
      </c>
      <c r="N218" s="54"/>
      <c r="O218" s="54"/>
      <c r="P218" s="54"/>
      <c r="Q218" s="59">
        <v>2477</v>
      </c>
      <c r="R218" s="59">
        <v>1105</v>
      </c>
      <c r="S218" s="54"/>
      <c r="T218" s="59">
        <v>3582</v>
      </c>
      <c r="U218" s="54"/>
      <c r="V218" s="54"/>
      <c r="W218" s="54"/>
      <c r="X218" s="59">
        <v>898</v>
      </c>
      <c r="Y218" s="54"/>
      <c r="Z218" s="54"/>
      <c r="AA218" s="54"/>
      <c r="AB218" s="59">
        <v>4</v>
      </c>
      <c r="AC218" s="54"/>
      <c r="AD218" s="59">
        <v>0</v>
      </c>
      <c r="AE218" s="73"/>
      <c r="AF218" s="73"/>
      <c r="AG218" s="73"/>
    </row>
    <row r="219" spans="1:37" ht="20.100000000000001" customHeight="1" x14ac:dyDescent="0.2">
      <c r="D219" s="2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73"/>
      <c r="AF219" s="73"/>
      <c r="AG219" s="73"/>
      <c r="AH219"/>
      <c r="AI219"/>
      <c r="AJ219"/>
      <c r="AK219"/>
    </row>
    <row r="220" spans="1:37" ht="20.100000000000001" customHeight="1" x14ac:dyDescent="0.2">
      <c r="B220" s="6" t="s">
        <v>174</v>
      </c>
      <c r="D220" s="2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73"/>
      <c r="AF220" s="73"/>
      <c r="AG220" s="73"/>
      <c r="AH220"/>
      <c r="AI220"/>
      <c r="AJ220"/>
      <c r="AK220"/>
    </row>
    <row r="221" spans="1:37" ht="20.100000000000001" customHeight="1" x14ac:dyDescent="0.2">
      <c r="C221" s="3" t="s">
        <v>175</v>
      </c>
      <c r="D221" s="2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73"/>
      <c r="AF221" s="73"/>
      <c r="AG221" s="73"/>
      <c r="AH221"/>
      <c r="AI221"/>
      <c r="AJ221"/>
      <c r="AK221"/>
    </row>
    <row r="222" spans="1:37" ht="20.100000000000001" customHeight="1" x14ac:dyDescent="0.2">
      <c r="D222" s="2" t="s">
        <v>176</v>
      </c>
      <c r="F222" s="39">
        <v>0</v>
      </c>
      <c r="G222" s="39"/>
      <c r="H222" s="39"/>
      <c r="I222" s="39"/>
      <c r="J222" s="39">
        <v>0</v>
      </c>
      <c r="K222" s="39">
        <v>0</v>
      </c>
      <c r="L222" s="39"/>
      <c r="M222" s="39">
        <v>0</v>
      </c>
      <c r="N222" s="39"/>
      <c r="O222" s="39"/>
      <c r="P222" s="39"/>
      <c r="Q222" s="39">
        <v>0</v>
      </c>
      <c r="R222" s="39">
        <v>0</v>
      </c>
      <c r="S222" s="39"/>
      <c r="T222" s="39">
        <v>0</v>
      </c>
      <c r="U222" s="39"/>
      <c r="V222" s="39"/>
      <c r="W222" s="39"/>
      <c r="X222" s="39">
        <v>0</v>
      </c>
      <c r="Y222" s="39"/>
      <c r="Z222" s="39"/>
      <c r="AA222" s="39"/>
      <c r="AB222" s="39">
        <v>0</v>
      </c>
      <c r="AC222" s="39"/>
      <c r="AD222" s="39">
        <v>0</v>
      </c>
      <c r="AE222" s="73"/>
      <c r="AF222" s="73"/>
      <c r="AG222" s="73"/>
      <c r="AH222"/>
      <c r="AI222"/>
      <c r="AJ222"/>
      <c r="AK222"/>
    </row>
    <row r="223" spans="1:37" ht="19.5" customHeight="1" x14ac:dyDescent="0.2">
      <c r="D223" s="47" t="s">
        <v>177</v>
      </c>
      <c r="F223" s="48">
        <v>0</v>
      </c>
      <c r="G223" s="49"/>
      <c r="H223" s="49"/>
      <c r="I223" s="49"/>
      <c r="J223" s="48">
        <v>0</v>
      </c>
      <c r="K223" s="48">
        <v>0</v>
      </c>
      <c r="L223" s="49"/>
      <c r="M223" s="48">
        <v>0</v>
      </c>
      <c r="N223" s="49"/>
      <c r="O223" s="49"/>
      <c r="P223" s="49"/>
      <c r="Q223" s="48">
        <v>0</v>
      </c>
      <c r="R223" s="48">
        <v>0</v>
      </c>
      <c r="S223" s="49"/>
      <c r="T223" s="48">
        <v>0</v>
      </c>
      <c r="U223" s="49"/>
      <c r="V223" s="49"/>
      <c r="W223" s="49"/>
      <c r="X223" s="48">
        <v>0</v>
      </c>
      <c r="Y223" s="49"/>
      <c r="Z223" s="49"/>
      <c r="AA223" s="49"/>
      <c r="AB223" s="48">
        <v>0</v>
      </c>
      <c r="AC223" s="49"/>
      <c r="AD223" s="48">
        <v>0</v>
      </c>
      <c r="AE223" s="73"/>
      <c r="AF223" s="73"/>
      <c r="AG223" s="73"/>
      <c r="AH223"/>
      <c r="AI223"/>
      <c r="AJ223"/>
      <c r="AK223"/>
    </row>
    <row r="224" spans="1:37" ht="20.100000000000001" customHeight="1" x14ac:dyDescent="0.2">
      <c r="D224" s="2" t="s">
        <v>178</v>
      </c>
      <c r="F224" s="39">
        <v>0</v>
      </c>
      <c r="G224" s="39"/>
      <c r="H224" s="39"/>
      <c r="I224" s="39"/>
      <c r="J224" s="39">
        <v>0</v>
      </c>
      <c r="K224" s="39">
        <v>0</v>
      </c>
      <c r="L224" s="39"/>
      <c r="M224" s="39">
        <v>0</v>
      </c>
      <c r="N224" s="39"/>
      <c r="O224" s="39"/>
      <c r="P224" s="39"/>
      <c r="Q224" s="39">
        <v>0</v>
      </c>
      <c r="R224" s="39">
        <v>0</v>
      </c>
      <c r="S224" s="39"/>
      <c r="T224" s="39">
        <v>0</v>
      </c>
      <c r="U224" s="39"/>
      <c r="V224" s="39"/>
      <c r="W224" s="39"/>
      <c r="X224" s="39">
        <v>0</v>
      </c>
      <c r="Y224" s="39"/>
      <c r="Z224" s="39"/>
      <c r="AA224" s="39"/>
      <c r="AB224" s="39">
        <v>0</v>
      </c>
      <c r="AC224" s="39"/>
      <c r="AD224" s="39">
        <v>0</v>
      </c>
      <c r="AE224" s="73"/>
      <c r="AF224" s="73"/>
      <c r="AG224" s="73"/>
      <c r="AH224"/>
      <c r="AI224"/>
      <c r="AJ224"/>
      <c r="AK224"/>
    </row>
    <row r="225" spans="1:37" ht="19.5" customHeight="1" x14ac:dyDescent="0.2">
      <c r="D225" s="47" t="s">
        <v>179</v>
      </c>
      <c r="F225" s="48">
        <v>0</v>
      </c>
      <c r="G225" s="49"/>
      <c r="H225" s="49"/>
      <c r="I225" s="49"/>
      <c r="J225" s="48">
        <v>0</v>
      </c>
      <c r="K225" s="48">
        <v>0</v>
      </c>
      <c r="L225" s="49"/>
      <c r="M225" s="48">
        <v>0</v>
      </c>
      <c r="N225" s="49"/>
      <c r="O225" s="49"/>
      <c r="P225" s="49"/>
      <c r="Q225" s="48">
        <v>0</v>
      </c>
      <c r="R225" s="48">
        <v>0</v>
      </c>
      <c r="S225" s="49"/>
      <c r="T225" s="48">
        <v>0</v>
      </c>
      <c r="U225" s="49"/>
      <c r="V225" s="49"/>
      <c r="W225" s="49"/>
      <c r="X225" s="48">
        <v>0</v>
      </c>
      <c r="Y225" s="49"/>
      <c r="Z225" s="49"/>
      <c r="AA225" s="49"/>
      <c r="AB225" s="48">
        <v>0</v>
      </c>
      <c r="AC225" s="49"/>
      <c r="AD225" s="48">
        <v>0</v>
      </c>
      <c r="AE225" s="73"/>
      <c r="AF225" s="73"/>
      <c r="AG225" s="73"/>
      <c r="AH225"/>
      <c r="AI225"/>
      <c r="AJ225"/>
      <c r="AK225"/>
    </row>
    <row r="226" spans="1:37" ht="20.100000000000001" customHeight="1" x14ac:dyDescent="0.2">
      <c r="D226" s="2" t="s">
        <v>114</v>
      </c>
      <c r="F226" s="39">
        <v>0</v>
      </c>
      <c r="G226" s="39"/>
      <c r="H226" s="39"/>
      <c r="I226" s="39"/>
      <c r="J226" s="39">
        <v>0</v>
      </c>
      <c r="K226" s="39">
        <v>0</v>
      </c>
      <c r="L226" s="39"/>
      <c r="M226" s="39">
        <v>0</v>
      </c>
      <c r="N226" s="39"/>
      <c r="O226" s="39"/>
      <c r="P226" s="39"/>
      <c r="Q226" s="39">
        <v>0</v>
      </c>
      <c r="R226" s="39">
        <v>0</v>
      </c>
      <c r="S226" s="39"/>
      <c r="T226" s="39">
        <v>0</v>
      </c>
      <c r="U226" s="39"/>
      <c r="V226" s="39"/>
      <c r="W226" s="39"/>
      <c r="X226" s="39">
        <v>0</v>
      </c>
      <c r="Y226" s="39"/>
      <c r="Z226" s="39"/>
      <c r="AA226" s="39"/>
      <c r="AB226" s="39">
        <v>0</v>
      </c>
      <c r="AC226" s="39"/>
      <c r="AD226" s="39">
        <v>0</v>
      </c>
      <c r="AE226" s="73"/>
      <c r="AF226" s="73"/>
      <c r="AG226" s="73"/>
      <c r="AH226"/>
      <c r="AI226"/>
      <c r="AJ226"/>
      <c r="AK226"/>
    </row>
    <row r="227" spans="1:37" ht="19.5" customHeight="1" x14ac:dyDescent="0.2">
      <c r="D227" s="47" t="s">
        <v>115</v>
      </c>
      <c r="F227" s="48">
        <v>0</v>
      </c>
      <c r="G227" s="49"/>
      <c r="H227" s="49"/>
      <c r="I227" s="49"/>
      <c r="J227" s="48">
        <v>0</v>
      </c>
      <c r="K227" s="48">
        <v>0</v>
      </c>
      <c r="L227" s="49"/>
      <c r="M227" s="48">
        <v>0</v>
      </c>
      <c r="N227" s="49"/>
      <c r="O227" s="49"/>
      <c r="P227" s="49"/>
      <c r="Q227" s="48">
        <v>0</v>
      </c>
      <c r="R227" s="48">
        <v>0</v>
      </c>
      <c r="S227" s="49"/>
      <c r="T227" s="48">
        <v>0</v>
      </c>
      <c r="U227" s="49"/>
      <c r="V227" s="49"/>
      <c r="W227" s="49"/>
      <c r="X227" s="48">
        <v>0</v>
      </c>
      <c r="Y227" s="49"/>
      <c r="Z227" s="49"/>
      <c r="AA227" s="49"/>
      <c r="AB227" s="48">
        <v>0</v>
      </c>
      <c r="AC227" s="49"/>
      <c r="AD227" s="48">
        <v>0</v>
      </c>
      <c r="AE227" s="73"/>
      <c r="AF227" s="73"/>
      <c r="AG227" s="73"/>
      <c r="AH227"/>
      <c r="AI227"/>
      <c r="AJ227"/>
      <c r="AK227"/>
    </row>
    <row r="228" spans="1:37" ht="20.100000000000001" customHeight="1" x14ac:dyDescent="0.2">
      <c r="D228" s="2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73"/>
      <c r="AF228" s="73"/>
      <c r="AG228" s="73"/>
      <c r="AH228"/>
      <c r="AI228"/>
      <c r="AJ228"/>
      <c r="AK228"/>
    </row>
    <row r="229" spans="1:37" s="1" customFormat="1" ht="20.100000000000001" customHeight="1" x14ac:dyDescent="0.25">
      <c r="A229" s="3"/>
      <c r="B229" s="6"/>
      <c r="C229" s="51" t="s">
        <v>180</v>
      </c>
      <c r="D229" s="52"/>
      <c r="E229" s="5"/>
      <c r="F229" s="53">
        <v>0</v>
      </c>
      <c r="G229" s="54"/>
      <c r="H229" s="54"/>
      <c r="I229" s="54"/>
      <c r="J229" s="53">
        <v>0</v>
      </c>
      <c r="K229" s="53">
        <v>0</v>
      </c>
      <c r="L229" s="54"/>
      <c r="M229" s="53">
        <v>0</v>
      </c>
      <c r="N229" s="54"/>
      <c r="O229" s="54"/>
      <c r="P229" s="54"/>
      <c r="Q229" s="53">
        <v>0</v>
      </c>
      <c r="R229" s="53">
        <v>0</v>
      </c>
      <c r="S229" s="54"/>
      <c r="T229" s="53">
        <v>0</v>
      </c>
      <c r="U229" s="54"/>
      <c r="V229" s="54"/>
      <c r="W229" s="54"/>
      <c r="X229" s="53">
        <v>0</v>
      </c>
      <c r="Y229" s="54"/>
      <c r="Z229" s="54"/>
      <c r="AA229" s="54"/>
      <c r="AB229" s="53">
        <v>0</v>
      </c>
      <c r="AC229" s="54"/>
      <c r="AD229" s="53">
        <v>0</v>
      </c>
      <c r="AE229" s="73"/>
      <c r="AF229" s="73"/>
      <c r="AG229" s="73"/>
    </row>
    <row r="230" spans="1:37" ht="20.100000000000001" customHeight="1" x14ac:dyDescent="0.2">
      <c r="D230" s="2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73"/>
      <c r="AF230" s="73"/>
      <c r="AG230" s="73"/>
      <c r="AH230"/>
      <c r="AI230"/>
      <c r="AJ230"/>
      <c r="AK230"/>
    </row>
    <row r="231" spans="1:37" ht="20.100000000000001" customHeight="1" x14ac:dyDescent="0.2">
      <c r="C231" s="3" t="s">
        <v>121</v>
      </c>
      <c r="D231" s="2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73"/>
      <c r="AF231" s="73"/>
      <c r="AG231" s="73"/>
      <c r="AH231"/>
      <c r="AI231"/>
      <c r="AJ231"/>
      <c r="AK231"/>
    </row>
    <row r="232" spans="1:37" ht="20.100000000000001" customHeight="1" x14ac:dyDescent="0.2">
      <c r="D232" s="2" t="s">
        <v>176</v>
      </c>
      <c r="F232" s="39">
        <v>0</v>
      </c>
      <c r="G232" s="39"/>
      <c r="H232" s="39"/>
      <c r="I232" s="39"/>
      <c r="J232" s="39">
        <v>0</v>
      </c>
      <c r="K232" s="39">
        <v>0</v>
      </c>
      <c r="L232" s="39"/>
      <c r="M232" s="39">
        <v>0</v>
      </c>
      <c r="N232" s="39"/>
      <c r="O232" s="39"/>
      <c r="P232" s="39"/>
      <c r="Q232" s="39">
        <v>0</v>
      </c>
      <c r="R232" s="39">
        <v>0</v>
      </c>
      <c r="S232" s="39"/>
      <c r="T232" s="39">
        <v>0</v>
      </c>
      <c r="U232" s="39"/>
      <c r="V232" s="39"/>
      <c r="W232" s="39"/>
      <c r="X232" s="39">
        <v>0</v>
      </c>
      <c r="Y232" s="39"/>
      <c r="Z232" s="39"/>
      <c r="AA232" s="39"/>
      <c r="AB232" s="39">
        <v>0</v>
      </c>
      <c r="AC232" s="39"/>
      <c r="AD232" s="39">
        <v>0</v>
      </c>
      <c r="AE232" s="73"/>
      <c r="AF232" s="73"/>
      <c r="AG232" s="73"/>
      <c r="AH232"/>
      <c r="AI232"/>
      <c r="AJ232"/>
      <c r="AK232"/>
    </row>
    <row r="233" spans="1:37" ht="19.5" customHeight="1" x14ac:dyDescent="0.2">
      <c r="D233" s="47" t="s">
        <v>97</v>
      </c>
      <c r="F233" s="48">
        <v>1</v>
      </c>
      <c r="G233" s="49"/>
      <c r="H233" s="49"/>
      <c r="I233" s="49"/>
      <c r="J233" s="48">
        <v>1</v>
      </c>
      <c r="K233" s="48">
        <v>1</v>
      </c>
      <c r="L233" s="49"/>
      <c r="M233" s="48">
        <v>2</v>
      </c>
      <c r="N233" s="49"/>
      <c r="O233" s="49"/>
      <c r="P233" s="49"/>
      <c r="Q233" s="48">
        <v>1</v>
      </c>
      <c r="R233" s="48">
        <v>0</v>
      </c>
      <c r="S233" s="49"/>
      <c r="T233" s="48">
        <v>1</v>
      </c>
      <c r="U233" s="49"/>
      <c r="V233" s="49"/>
      <c r="W233" s="49"/>
      <c r="X233" s="48">
        <v>2</v>
      </c>
      <c r="Y233" s="49"/>
      <c r="Z233" s="49"/>
      <c r="AA233" s="49"/>
      <c r="AB233" s="48">
        <v>0</v>
      </c>
      <c r="AC233" s="49"/>
      <c r="AD233" s="48">
        <v>0</v>
      </c>
      <c r="AE233" s="73"/>
      <c r="AF233" s="73"/>
      <c r="AG233" s="73"/>
      <c r="AH233"/>
      <c r="AI233"/>
      <c r="AJ233"/>
      <c r="AK233"/>
    </row>
    <row r="234" spans="1:37" ht="20.100000000000001" customHeight="1" x14ac:dyDescent="0.2">
      <c r="D234" s="2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73"/>
      <c r="AF234" s="73"/>
      <c r="AG234" s="73"/>
      <c r="AH234"/>
      <c r="AI234"/>
      <c r="AJ234"/>
      <c r="AK234"/>
    </row>
    <row r="235" spans="1:37" s="1" customFormat="1" ht="20.100000000000001" customHeight="1" x14ac:dyDescent="0.25">
      <c r="A235" s="3"/>
      <c r="B235" s="6"/>
      <c r="C235" s="51" t="s">
        <v>124</v>
      </c>
      <c r="D235" s="52"/>
      <c r="E235" s="5"/>
      <c r="F235" s="53">
        <v>1</v>
      </c>
      <c r="G235" s="54"/>
      <c r="H235" s="54"/>
      <c r="I235" s="54"/>
      <c r="J235" s="53">
        <v>1</v>
      </c>
      <c r="K235" s="53">
        <v>1</v>
      </c>
      <c r="L235" s="54"/>
      <c r="M235" s="53">
        <v>2</v>
      </c>
      <c r="N235" s="54"/>
      <c r="O235" s="54"/>
      <c r="P235" s="54"/>
      <c r="Q235" s="53">
        <v>1</v>
      </c>
      <c r="R235" s="53">
        <v>0</v>
      </c>
      <c r="S235" s="54"/>
      <c r="T235" s="53">
        <v>1</v>
      </c>
      <c r="U235" s="54"/>
      <c r="V235" s="54"/>
      <c r="W235" s="54"/>
      <c r="X235" s="53">
        <v>2</v>
      </c>
      <c r="Y235" s="54"/>
      <c r="Z235" s="54"/>
      <c r="AA235" s="54"/>
      <c r="AB235" s="53">
        <v>0</v>
      </c>
      <c r="AC235" s="54"/>
      <c r="AD235" s="53">
        <v>0</v>
      </c>
      <c r="AE235" s="73"/>
      <c r="AF235" s="73"/>
      <c r="AG235" s="73"/>
    </row>
    <row r="236" spans="1:37" ht="20.100000000000001" customHeight="1" x14ac:dyDescent="0.2">
      <c r="D236" s="2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73"/>
      <c r="AF236" s="73"/>
      <c r="AG236" s="73"/>
      <c r="AH236"/>
      <c r="AI236"/>
      <c r="AJ236"/>
      <c r="AK236"/>
    </row>
    <row r="237" spans="1:37" ht="20.100000000000001" customHeight="1" x14ac:dyDescent="0.2">
      <c r="C237" s="3" t="s">
        <v>181</v>
      </c>
      <c r="D237" s="2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73"/>
      <c r="AF237" s="73"/>
      <c r="AG237" s="73"/>
      <c r="AH237"/>
      <c r="AI237"/>
      <c r="AJ237"/>
      <c r="AK237"/>
    </row>
    <row r="238" spans="1:37" ht="20.100000000000001" customHeight="1" x14ac:dyDescent="0.2">
      <c r="D238" s="2" t="s">
        <v>96</v>
      </c>
      <c r="F238" s="39">
        <v>43</v>
      </c>
      <c r="G238" s="39"/>
      <c r="H238" s="39"/>
      <c r="I238" s="39"/>
      <c r="J238" s="39">
        <v>222</v>
      </c>
      <c r="K238" s="39">
        <v>3</v>
      </c>
      <c r="L238" s="39"/>
      <c r="M238" s="39">
        <v>225</v>
      </c>
      <c r="N238" s="39"/>
      <c r="O238" s="39"/>
      <c r="P238" s="39"/>
      <c r="Q238" s="39">
        <v>33</v>
      </c>
      <c r="R238" s="39">
        <v>123</v>
      </c>
      <c r="S238" s="39"/>
      <c r="T238" s="39">
        <v>156</v>
      </c>
      <c r="U238" s="39"/>
      <c r="V238" s="39"/>
      <c r="W238" s="39"/>
      <c r="X238" s="39">
        <v>112</v>
      </c>
      <c r="Y238" s="39"/>
      <c r="Z238" s="39"/>
      <c r="AA238" s="39"/>
      <c r="AB238" s="39">
        <v>0</v>
      </c>
      <c r="AC238" s="39"/>
      <c r="AD238" s="39">
        <v>0</v>
      </c>
      <c r="AE238" s="73"/>
      <c r="AF238" s="73"/>
      <c r="AG238" s="73"/>
      <c r="AH238"/>
      <c r="AI238"/>
      <c r="AJ238"/>
      <c r="AK238"/>
    </row>
    <row r="239" spans="1:37" ht="19.5" customHeight="1" x14ac:dyDescent="0.2">
      <c r="D239" s="47" t="s">
        <v>97</v>
      </c>
      <c r="F239" s="48">
        <v>31</v>
      </c>
      <c r="G239" s="49"/>
      <c r="H239" s="49"/>
      <c r="I239" s="49"/>
      <c r="J239" s="48">
        <v>225</v>
      </c>
      <c r="K239" s="48">
        <v>6</v>
      </c>
      <c r="L239" s="49"/>
      <c r="M239" s="48">
        <v>231</v>
      </c>
      <c r="N239" s="49"/>
      <c r="O239" s="49"/>
      <c r="P239" s="49"/>
      <c r="Q239" s="48">
        <v>66</v>
      </c>
      <c r="R239" s="48">
        <v>133</v>
      </c>
      <c r="S239" s="49"/>
      <c r="T239" s="48">
        <v>199</v>
      </c>
      <c r="U239" s="49"/>
      <c r="V239" s="49"/>
      <c r="W239" s="49"/>
      <c r="X239" s="48">
        <v>63</v>
      </c>
      <c r="Y239" s="49"/>
      <c r="Z239" s="49"/>
      <c r="AA239" s="49"/>
      <c r="AB239" s="48">
        <v>0</v>
      </c>
      <c r="AC239" s="49"/>
      <c r="AD239" s="48">
        <v>0</v>
      </c>
      <c r="AE239" s="73"/>
      <c r="AF239" s="73"/>
      <c r="AG239" s="73"/>
      <c r="AH239"/>
      <c r="AI239"/>
      <c r="AJ239"/>
      <c r="AK239"/>
    </row>
    <row r="240" spans="1:37" ht="20.100000000000001" customHeight="1" x14ac:dyDescent="0.2">
      <c r="D240" s="2" t="s">
        <v>113</v>
      </c>
      <c r="F240" s="39">
        <v>52</v>
      </c>
      <c r="G240" s="39"/>
      <c r="H240" s="39"/>
      <c r="I240" s="39"/>
      <c r="J240" s="39">
        <v>222</v>
      </c>
      <c r="K240" s="39">
        <v>2</v>
      </c>
      <c r="L240" s="39"/>
      <c r="M240" s="39">
        <v>224</v>
      </c>
      <c r="N240" s="39"/>
      <c r="O240" s="39"/>
      <c r="P240" s="39"/>
      <c r="Q240" s="39">
        <v>27</v>
      </c>
      <c r="R240" s="39">
        <v>157</v>
      </c>
      <c r="S240" s="39"/>
      <c r="T240" s="39">
        <v>184</v>
      </c>
      <c r="U240" s="39"/>
      <c r="V240" s="39"/>
      <c r="W240" s="39"/>
      <c r="X240" s="39">
        <v>92</v>
      </c>
      <c r="Y240" s="39"/>
      <c r="Z240" s="39"/>
      <c r="AA240" s="39"/>
      <c r="AB240" s="39">
        <v>0</v>
      </c>
      <c r="AC240" s="39"/>
      <c r="AD240" s="39">
        <v>0</v>
      </c>
      <c r="AE240" s="73"/>
      <c r="AF240" s="73"/>
      <c r="AG240" s="73"/>
      <c r="AH240"/>
      <c r="AI240"/>
      <c r="AJ240"/>
      <c r="AK240"/>
    </row>
    <row r="241" spans="1:37" ht="19.5" customHeight="1" x14ac:dyDescent="0.2">
      <c r="D241" s="47" t="s">
        <v>99</v>
      </c>
      <c r="F241" s="48">
        <v>26</v>
      </c>
      <c r="G241" s="49"/>
      <c r="H241" s="49"/>
      <c r="I241" s="49"/>
      <c r="J241" s="48">
        <v>224</v>
      </c>
      <c r="K241" s="48">
        <v>2</v>
      </c>
      <c r="L241" s="49"/>
      <c r="M241" s="48">
        <v>226</v>
      </c>
      <c r="N241" s="49"/>
      <c r="O241" s="49"/>
      <c r="P241" s="49"/>
      <c r="Q241" s="48">
        <v>53</v>
      </c>
      <c r="R241" s="48">
        <v>128</v>
      </c>
      <c r="S241" s="49"/>
      <c r="T241" s="48">
        <v>181</v>
      </c>
      <c r="U241" s="49"/>
      <c r="V241" s="49"/>
      <c r="W241" s="49"/>
      <c r="X241" s="48">
        <v>71</v>
      </c>
      <c r="Y241" s="49"/>
      <c r="Z241" s="49"/>
      <c r="AA241" s="49"/>
      <c r="AB241" s="48">
        <v>0</v>
      </c>
      <c r="AC241" s="49"/>
      <c r="AD241" s="48">
        <v>0</v>
      </c>
      <c r="AE241" s="73"/>
      <c r="AF241" s="73"/>
      <c r="AG241" s="73"/>
      <c r="AH241"/>
      <c r="AI241"/>
      <c r="AJ241"/>
      <c r="AK241"/>
    </row>
    <row r="242" spans="1:37" ht="20.100000000000001" customHeight="1" x14ac:dyDescent="0.2">
      <c r="D242" s="50" t="s">
        <v>114</v>
      </c>
      <c r="F242" s="49">
        <v>19</v>
      </c>
      <c r="G242" s="49"/>
      <c r="H242" s="49"/>
      <c r="I242" s="49"/>
      <c r="J242" s="49">
        <v>232</v>
      </c>
      <c r="K242" s="49">
        <v>74</v>
      </c>
      <c r="L242" s="49"/>
      <c r="M242" s="49">
        <v>306</v>
      </c>
      <c r="N242" s="49"/>
      <c r="O242" s="49"/>
      <c r="P242" s="49"/>
      <c r="Q242" s="49">
        <v>126</v>
      </c>
      <c r="R242" s="49">
        <v>74</v>
      </c>
      <c r="S242" s="49"/>
      <c r="T242" s="49">
        <v>200</v>
      </c>
      <c r="U242" s="49"/>
      <c r="V242" s="49"/>
      <c r="W242" s="49"/>
      <c r="X242" s="49">
        <v>125</v>
      </c>
      <c r="Y242" s="49"/>
      <c r="Z242" s="49"/>
      <c r="AA242" s="49"/>
      <c r="AB242" s="49">
        <v>0</v>
      </c>
      <c r="AC242" s="49"/>
      <c r="AD242" s="49">
        <v>0</v>
      </c>
      <c r="AE242" s="73"/>
      <c r="AF242" s="73"/>
      <c r="AG242" s="73"/>
      <c r="AH242"/>
      <c r="AI242"/>
      <c r="AJ242"/>
      <c r="AK242"/>
    </row>
    <row r="243" spans="1:37" ht="20.100000000000001" customHeight="1" x14ac:dyDescent="0.2">
      <c r="D243" s="2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73"/>
      <c r="AF243" s="73"/>
      <c r="AG243" s="73"/>
      <c r="AH243"/>
      <c r="AI243"/>
      <c r="AJ243"/>
      <c r="AK243"/>
    </row>
    <row r="244" spans="1:37" s="1" customFormat="1" ht="20.100000000000001" customHeight="1" x14ac:dyDescent="0.25">
      <c r="A244" s="3"/>
      <c r="B244" s="6"/>
      <c r="C244" s="51" t="s">
        <v>182</v>
      </c>
      <c r="D244" s="52"/>
      <c r="E244" s="5"/>
      <c r="F244" s="53">
        <v>171</v>
      </c>
      <c r="G244" s="54"/>
      <c r="H244" s="54"/>
      <c r="I244" s="54"/>
      <c r="J244" s="53">
        <v>1125</v>
      </c>
      <c r="K244" s="53">
        <v>87</v>
      </c>
      <c r="L244" s="54"/>
      <c r="M244" s="53">
        <v>1212</v>
      </c>
      <c r="N244" s="54"/>
      <c r="O244" s="54"/>
      <c r="P244" s="54"/>
      <c r="Q244" s="53">
        <v>305</v>
      </c>
      <c r="R244" s="53">
        <v>615</v>
      </c>
      <c r="S244" s="54"/>
      <c r="T244" s="53">
        <v>920</v>
      </c>
      <c r="U244" s="54"/>
      <c r="V244" s="54"/>
      <c r="W244" s="54"/>
      <c r="X244" s="53">
        <v>463</v>
      </c>
      <c r="Y244" s="54"/>
      <c r="Z244" s="54"/>
      <c r="AA244" s="54"/>
      <c r="AB244" s="53">
        <v>0</v>
      </c>
      <c r="AC244" s="54"/>
      <c r="AD244" s="53">
        <v>0</v>
      </c>
      <c r="AE244" s="73"/>
      <c r="AF244" s="73"/>
      <c r="AG244" s="73"/>
    </row>
    <row r="245" spans="1:37" ht="20.100000000000001" customHeight="1" x14ac:dyDescent="0.2">
      <c r="D245" s="2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73"/>
      <c r="AF245" s="73"/>
      <c r="AG245" s="73"/>
      <c r="AH245"/>
      <c r="AI245"/>
      <c r="AJ245"/>
      <c r="AK245"/>
    </row>
    <row r="246" spans="1:37" s="1" customFormat="1" ht="20.100000000000001" customHeight="1" x14ac:dyDescent="0.25">
      <c r="A246" s="3"/>
      <c r="B246" s="57" t="s">
        <v>183</v>
      </c>
      <c r="C246" s="58"/>
      <c r="D246" s="58"/>
      <c r="E246" s="5"/>
      <c r="F246" s="59">
        <v>172</v>
      </c>
      <c r="G246" s="54"/>
      <c r="H246" s="54"/>
      <c r="I246" s="54"/>
      <c r="J246" s="59">
        <v>1126</v>
      </c>
      <c r="K246" s="59">
        <v>88</v>
      </c>
      <c r="L246" s="54"/>
      <c r="M246" s="59">
        <v>1214</v>
      </c>
      <c r="N246" s="54"/>
      <c r="O246" s="54"/>
      <c r="P246" s="54"/>
      <c r="Q246" s="59">
        <v>306</v>
      </c>
      <c r="R246" s="59">
        <v>615</v>
      </c>
      <c r="S246" s="54"/>
      <c r="T246" s="59">
        <v>921</v>
      </c>
      <c r="U246" s="54"/>
      <c r="V246" s="54"/>
      <c r="W246" s="54"/>
      <c r="X246" s="59">
        <v>465</v>
      </c>
      <c r="Y246" s="54"/>
      <c r="Z246" s="54"/>
      <c r="AA246" s="54"/>
      <c r="AB246" s="59">
        <v>0</v>
      </c>
      <c r="AC246" s="54"/>
      <c r="AD246" s="59">
        <v>0</v>
      </c>
      <c r="AE246" s="73"/>
      <c r="AF246" s="73"/>
      <c r="AG246" s="73"/>
    </row>
    <row r="247" spans="1:37" ht="20.100000000000001" customHeight="1" x14ac:dyDescent="0.2">
      <c r="D247" s="2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73"/>
      <c r="AF247" s="73"/>
      <c r="AG247" s="73"/>
      <c r="AH247"/>
      <c r="AI247"/>
      <c r="AJ247"/>
      <c r="AK247"/>
    </row>
    <row r="248" spans="1:37" ht="20.100000000000001" customHeight="1" x14ac:dyDescent="0.2">
      <c r="B248" s="6" t="s">
        <v>184</v>
      </c>
      <c r="D248" s="2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73"/>
      <c r="AF248" s="73"/>
      <c r="AG248" s="73"/>
      <c r="AH248"/>
      <c r="AI248"/>
      <c r="AJ248"/>
      <c r="AK248"/>
    </row>
    <row r="249" spans="1:37" ht="20.100000000000001" customHeight="1" x14ac:dyDescent="0.2">
      <c r="C249" s="3" t="s">
        <v>154</v>
      </c>
      <c r="D249" s="2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73"/>
      <c r="AF249" s="73"/>
      <c r="AG249" s="73"/>
      <c r="AH249"/>
      <c r="AI249"/>
      <c r="AJ249"/>
      <c r="AK249"/>
    </row>
    <row r="250" spans="1:37" ht="20.100000000000001" customHeight="1" x14ac:dyDescent="0.2">
      <c r="D250" s="2" t="s">
        <v>96</v>
      </c>
      <c r="F250" s="39">
        <v>19</v>
      </c>
      <c r="G250" s="39"/>
      <c r="H250" s="39"/>
      <c r="I250" s="39"/>
      <c r="J250" s="39">
        <v>31</v>
      </c>
      <c r="K250" s="39">
        <v>1</v>
      </c>
      <c r="L250" s="39"/>
      <c r="M250" s="39">
        <v>32</v>
      </c>
      <c r="N250" s="39"/>
      <c r="O250" s="39"/>
      <c r="P250" s="39"/>
      <c r="Q250" s="39">
        <v>11</v>
      </c>
      <c r="R250" s="39">
        <v>24</v>
      </c>
      <c r="S250" s="39"/>
      <c r="T250" s="39">
        <v>35</v>
      </c>
      <c r="U250" s="39"/>
      <c r="V250" s="39"/>
      <c r="W250" s="39"/>
      <c r="X250" s="39">
        <v>16</v>
      </c>
      <c r="Y250" s="39"/>
      <c r="Z250" s="39"/>
      <c r="AA250" s="39"/>
      <c r="AB250" s="39">
        <v>0</v>
      </c>
      <c r="AC250" s="39"/>
      <c r="AD250" s="39">
        <v>0</v>
      </c>
      <c r="AE250" s="73"/>
      <c r="AF250" s="73"/>
      <c r="AG250" s="73"/>
      <c r="AH250"/>
      <c r="AI250"/>
      <c r="AJ250"/>
      <c r="AK250"/>
    </row>
    <row r="251" spans="1:37" ht="19.5" customHeight="1" x14ac:dyDescent="0.2">
      <c r="D251" s="47" t="s">
        <v>135</v>
      </c>
      <c r="F251" s="48">
        <v>16</v>
      </c>
      <c r="G251" s="49"/>
      <c r="H251" s="49"/>
      <c r="I251" s="49"/>
      <c r="J251" s="48">
        <v>34</v>
      </c>
      <c r="K251" s="48">
        <v>2</v>
      </c>
      <c r="L251" s="49"/>
      <c r="M251" s="48">
        <v>36</v>
      </c>
      <c r="N251" s="49"/>
      <c r="O251" s="49"/>
      <c r="P251" s="49"/>
      <c r="Q251" s="48">
        <v>11</v>
      </c>
      <c r="R251" s="48">
        <v>19</v>
      </c>
      <c r="S251" s="49"/>
      <c r="T251" s="48">
        <v>30</v>
      </c>
      <c r="U251" s="49"/>
      <c r="V251" s="49"/>
      <c r="W251" s="49"/>
      <c r="X251" s="48">
        <v>22</v>
      </c>
      <c r="Y251" s="49"/>
      <c r="Z251" s="49"/>
      <c r="AA251" s="49"/>
      <c r="AB251" s="48">
        <v>0</v>
      </c>
      <c r="AC251" s="49"/>
      <c r="AD251" s="48">
        <v>0</v>
      </c>
      <c r="AE251" s="73"/>
      <c r="AF251" s="73"/>
      <c r="AG251" s="73"/>
      <c r="AH251"/>
      <c r="AI251"/>
      <c r="AJ251"/>
      <c r="AK251"/>
    </row>
    <row r="252" spans="1:37" ht="20.100000000000001" customHeight="1" x14ac:dyDescent="0.2">
      <c r="D252" s="2" t="s">
        <v>98</v>
      </c>
      <c r="F252" s="39">
        <v>15</v>
      </c>
      <c r="G252" s="39"/>
      <c r="H252" s="39"/>
      <c r="I252" s="39"/>
      <c r="J252" s="39">
        <v>31</v>
      </c>
      <c r="K252" s="39">
        <v>2</v>
      </c>
      <c r="L252" s="39"/>
      <c r="M252" s="39">
        <v>33</v>
      </c>
      <c r="N252" s="39"/>
      <c r="O252" s="39"/>
      <c r="P252" s="39"/>
      <c r="Q252" s="39">
        <v>18</v>
      </c>
      <c r="R252" s="39">
        <v>18</v>
      </c>
      <c r="S252" s="39"/>
      <c r="T252" s="39">
        <v>36</v>
      </c>
      <c r="U252" s="39"/>
      <c r="V252" s="39"/>
      <c r="W252" s="39"/>
      <c r="X252" s="39">
        <v>12</v>
      </c>
      <c r="Y252" s="39"/>
      <c r="Z252" s="39"/>
      <c r="AA252" s="39"/>
      <c r="AB252" s="39">
        <v>0</v>
      </c>
      <c r="AC252" s="39"/>
      <c r="AD252" s="39">
        <v>0</v>
      </c>
      <c r="AE252" s="73"/>
      <c r="AF252" s="73"/>
      <c r="AG252" s="73"/>
      <c r="AH252"/>
      <c r="AI252"/>
      <c r="AJ252"/>
      <c r="AK252"/>
    </row>
    <row r="253" spans="1:37" ht="19.5" customHeight="1" x14ac:dyDescent="0.2">
      <c r="D253" s="47" t="s">
        <v>136</v>
      </c>
      <c r="F253" s="48">
        <v>3</v>
      </c>
      <c r="G253" s="49"/>
      <c r="H253" s="49"/>
      <c r="I253" s="49"/>
      <c r="J253" s="48">
        <v>11</v>
      </c>
      <c r="K253" s="48">
        <v>1</v>
      </c>
      <c r="L253" s="49"/>
      <c r="M253" s="48">
        <v>12</v>
      </c>
      <c r="N253" s="49"/>
      <c r="O253" s="49"/>
      <c r="P253" s="49"/>
      <c r="Q253" s="48">
        <v>9</v>
      </c>
      <c r="R253" s="48">
        <v>4</v>
      </c>
      <c r="S253" s="49"/>
      <c r="T253" s="48">
        <v>13</v>
      </c>
      <c r="U253" s="49"/>
      <c r="V253" s="49"/>
      <c r="W253" s="49"/>
      <c r="X253" s="48">
        <v>2</v>
      </c>
      <c r="Y253" s="49"/>
      <c r="Z253" s="49"/>
      <c r="AA253" s="49"/>
      <c r="AB253" s="48">
        <v>0</v>
      </c>
      <c r="AC253" s="49"/>
      <c r="AD253" s="48">
        <v>0</v>
      </c>
      <c r="AE253" s="73"/>
      <c r="AF253" s="73"/>
      <c r="AG253" s="73"/>
      <c r="AH253"/>
      <c r="AI253"/>
      <c r="AJ253"/>
      <c r="AK253"/>
    </row>
    <row r="254" spans="1:37" ht="20.100000000000001" customHeight="1" x14ac:dyDescent="0.2">
      <c r="D254" s="2" t="s">
        <v>100</v>
      </c>
      <c r="F254" s="39">
        <v>0</v>
      </c>
      <c r="G254" s="39"/>
      <c r="H254" s="39"/>
      <c r="I254" s="39"/>
      <c r="J254" s="39">
        <v>7</v>
      </c>
      <c r="K254" s="39">
        <v>0</v>
      </c>
      <c r="L254" s="39"/>
      <c r="M254" s="39">
        <v>7</v>
      </c>
      <c r="N254" s="39"/>
      <c r="O254" s="39"/>
      <c r="P254" s="39"/>
      <c r="Q254" s="39">
        <v>7</v>
      </c>
      <c r="R254" s="39">
        <v>0</v>
      </c>
      <c r="S254" s="39"/>
      <c r="T254" s="39">
        <v>7</v>
      </c>
      <c r="U254" s="39"/>
      <c r="V254" s="39"/>
      <c r="W254" s="39"/>
      <c r="X254" s="39">
        <v>0</v>
      </c>
      <c r="Y254" s="39"/>
      <c r="Z254" s="39"/>
      <c r="AA254" s="39"/>
      <c r="AB254" s="39">
        <v>0</v>
      </c>
      <c r="AC254" s="39"/>
      <c r="AD254" s="39">
        <v>0</v>
      </c>
      <c r="AE254" s="73"/>
      <c r="AF254" s="73"/>
      <c r="AG254" s="73"/>
      <c r="AH254"/>
      <c r="AI254"/>
      <c r="AJ254"/>
      <c r="AK254"/>
    </row>
    <row r="255" spans="1:37" ht="19.5" customHeight="1" x14ac:dyDescent="0.2">
      <c r="D255" s="47" t="s">
        <v>101</v>
      </c>
      <c r="F255" s="48">
        <v>3</v>
      </c>
      <c r="G255" s="49"/>
      <c r="H255" s="49"/>
      <c r="I255" s="49"/>
      <c r="J255" s="48">
        <v>12</v>
      </c>
      <c r="K255" s="48">
        <v>1</v>
      </c>
      <c r="L255" s="49"/>
      <c r="M255" s="48">
        <v>13</v>
      </c>
      <c r="N255" s="49"/>
      <c r="O255" s="49"/>
      <c r="P255" s="49"/>
      <c r="Q255" s="48">
        <v>8</v>
      </c>
      <c r="R255" s="48">
        <v>6</v>
      </c>
      <c r="S255" s="49"/>
      <c r="T255" s="48">
        <v>14</v>
      </c>
      <c r="U255" s="49"/>
      <c r="V255" s="49"/>
      <c r="W255" s="49"/>
      <c r="X255" s="48">
        <v>2</v>
      </c>
      <c r="Y255" s="49"/>
      <c r="Z255" s="49"/>
      <c r="AA255" s="49"/>
      <c r="AB255" s="48">
        <v>0</v>
      </c>
      <c r="AC255" s="49"/>
      <c r="AD255" s="48">
        <v>0</v>
      </c>
      <c r="AE255" s="73"/>
      <c r="AF255" s="73"/>
      <c r="AG255" s="73"/>
      <c r="AH255"/>
      <c r="AI255"/>
      <c r="AJ255"/>
      <c r="AK255"/>
    </row>
    <row r="256" spans="1:37" ht="20.100000000000001" customHeight="1" x14ac:dyDescent="0.2">
      <c r="D256" s="2" t="s">
        <v>116</v>
      </c>
      <c r="F256" s="39">
        <v>15</v>
      </c>
      <c r="G256" s="39"/>
      <c r="H256" s="39"/>
      <c r="I256" s="39"/>
      <c r="J256" s="39">
        <v>18</v>
      </c>
      <c r="K256" s="39">
        <v>1</v>
      </c>
      <c r="L256" s="39"/>
      <c r="M256" s="39">
        <v>19</v>
      </c>
      <c r="N256" s="39"/>
      <c r="O256" s="39"/>
      <c r="P256" s="39"/>
      <c r="Q256" s="39">
        <v>17</v>
      </c>
      <c r="R256" s="39">
        <v>6</v>
      </c>
      <c r="S256" s="39"/>
      <c r="T256" s="39">
        <v>23</v>
      </c>
      <c r="U256" s="39"/>
      <c r="V256" s="39"/>
      <c r="W256" s="39"/>
      <c r="X256" s="39">
        <v>11</v>
      </c>
      <c r="Y256" s="39"/>
      <c r="Z256" s="39"/>
      <c r="AA256" s="39"/>
      <c r="AB256" s="39">
        <v>0</v>
      </c>
      <c r="AC256" s="39"/>
      <c r="AD256" s="39">
        <v>0</v>
      </c>
      <c r="AE256" s="73"/>
      <c r="AF256" s="73"/>
      <c r="AG256" s="73"/>
      <c r="AH256"/>
      <c r="AI256"/>
      <c r="AJ256"/>
      <c r="AK256"/>
    </row>
    <row r="257" spans="1:37" ht="19.5" customHeight="1" x14ac:dyDescent="0.2">
      <c r="D257" s="47" t="s">
        <v>103</v>
      </c>
      <c r="F257" s="48">
        <v>10</v>
      </c>
      <c r="G257" s="49"/>
      <c r="H257" s="49"/>
      <c r="I257" s="49"/>
      <c r="J257" s="48">
        <v>18</v>
      </c>
      <c r="K257" s="48">
        <v>2</v>
      </c>
      <c r="L257" s="49"/>
      <c r="M257" s="48">
        <v>20</v>
      </c>
      <c r="N257" s="49"/>
      <c r="O257" s="49"/>
      <c r="P257" s="49"/>
      <c r="Q257" s="48">
        <v>11</v>
      </c>
      <c r="R257" s="48">
        <f xml:space="preserve"> 4 + 1</f>
        <v>5</v>
      </c>
      <c r="S257" s="49"/>
      <c r="T257" s="48">
        <v>16</v>
      </c>
      <c r="U257" s="49"/>
      <c r="V257" s="49"/>
      <c r="W257" s="49"/>
      <c r="X257" s="48">
        <v>14</v>
      </c>
      <c r="Y257" s="49"/>
      <c r="Z257" s="49"/>
      <c r="AA257" s="49"/>
      <c r="AB257" s="48">
        <v>0</v>
      </c>
      <c r="AC257" s="49"/>
      <c r="AD257" s="48">
        <v>0</v>
      </c>
      <c r="AE257" s="73"/>
      <c r="AF257" s="73"/>
      <c r="AG257" s="73"/>
      <c r="AH257"/>
      <c r="AI257"/>
      <c r="AJ257"/>
      <c r="AK257"/>
    </row>
    <row r="258" spans="1:37" ht="20.100000000000001" customHeight="1" x14ac:dyDescent="0.2">
      <c r="D258" s="2" t="s">
        <v>104</v>
      </c>
      <c r="F258" s="39">
        <v>2</v>
      </c>
      <c r="G258" s="39"/>
      <c r="H258" s="39"/>
      <c r="I258" s="39"/>
      <c r="J258" s="39">
        <v>8</v>
      </c>
      <c r="K258" s="39">
        <v>1</v>
      </c>
      <c r="L258" s="39"/>
      <c r="M258" s="39">
        <v>9</v>
      </c>
      <c r="N258" s="39"/>
      <c r="O258" s="39"/>
      <c r="P258" s="39"/>
      <c r="Q258" s="39">
        <v>5</v>
      </c>
      <c r="R258" s="39">
        <v>3</v>
      </c>
      <c r="S258" s="39"/>
      <c r="T258" s="39">
        <v>8</v>
      </c>
      <c r="U258" s="39"/>
      <c r="V258" s="39"/>
      <c r="W258" s="39"/>
      <c r="X258" s="39">
        <v>3</v>
      </c>
      <c r="Y258" s="39"/>
      <c r="Z258" s="39"/>
      <c r="AA258" s="39"/>
      <c r="AB258" s="39">
        <v>0</v>
      </c>
      <c r="AC258" s="39"/>
      <c r="AD258" s="39">
        <v>0</v>
      </c>
      <c r="AE258" s="73"/>
      <c r="AF258" s="73"/>
      <c r="AG258" s="73"/>
      <c r="AH258"/>
      <c r="AI258"/>
      <c r="AJ258"/>
      <c r="AK258"/>
    </row>
    <row r="259" spans="1:37" ht="19.5" customHeight="1" x14ac:dyDescent="0.2">
      <c r="D259" s="47" t="s">
        <v>117</v>
      </c>
      <c r="F259" s="48">
        <v>19</v>
      </c>
      <c r="G259" s="49"/>
      <c r="H259" s="49"/>
      <c r="I259" s="49"/>
      <c r="J259" s="48">
        <v>32</v>
      </c>
      <c r="K259" s="48">
        <v>3</v>
      </c>
      <c r="L259" s="49"/>
      <c r="M259" s="48">
        <v>35</v>
      </c>
      <c r="N259" s="49"/>
      <c r="O259" s="49"/>
      <c r="P259" s="49"/>
      <c r="Q259" s="48">
        <v>9</v>
      </c>
      <c r="R259" s="48">
        <f xml:space="preserve"> 24 + 1</f>
        <v>25</v>
      </c>
      <c r="S259" s="49"/>
      <c r="T259" s="48">
        <v>34</v>
      </c>
      <c r="U259" s="49"/>
      <c r="V259" s="49"/>
      <c r="W259" s="49"/>
      <c r="X259" s="48">
        <v>20</v>
      </c>
      <c r="Y259" s="49"/>
      <c r="Z259" s="49"/>
      <c r="AA259" s="49"/>
      <c r="AB259" s="48">
        <v>0</v>
      </c>
      <c r="AC259" s="49"/>
      <c r="AD259" s="48">
        <v>0</v>
      </c>
      <c r="AE259" s="73"/>
      <c r="AF259" s="73"/>
      <c r="AG259" s="73"/>
      <c r="AH259"/>
      <c r="AI259"/>
      <c r="AJ259"/>
      <c r="AK259"/>
    </row>
    <row r="260" spans="1:37" ht="20.100000000000001" customHeight="1" x14ac:dyDescent="0.2">
      <c r="D260" s="2" t="s">
        <v>156</v>
      </c>
      <c r="F260" s="39">
        <v>7</v>
      </c>
      <c r="G260" s="39"/>
      <c r="H260" s="39"/>
      <c r="I260" s="39"/>
      <c r="J260" s="39">
        <v>31</v>
      </c>
      <c r="K260" s="39">
        <v>1</v>
      </c>
      <c r="L260" s="39"/>
      <c r="M260" s="39">
        <v>32</v>
      </c>
      <c r="N260" s="39"/>
      <c r="O260" s="39"/>
      <c r="P260" s="39"/>
      <c r="Q260" s="39">
        <v>13</v>
      </c>
      <c r="R260" s="39">
        <v>19</v>
      </c>
      <c r="S260" s="39"/>
      <c r="T260" s="39">
        <v>32</v>
      </c>
      <c r="U260" s="39"/>
      <c r="V260" s="39"/>
      <c r="W260" s="39"/>
      <c r="X260" s="39">
        <v>7</v>
      </c>
      <c r="Y260" s="39"/>
      <c r="Z260" s="39"/>
      <c r="AA260" s="39"/>
      <c r="AB260" s="39">
        <v>0</v>
      </c>
      <c r="AC260" s="39"/>
      <c r="AD260" s="39">
        <v>0</v>
      </c>
      <c r="AE260" s="73"/>
      <c r="AF260" s="73"/>
      <c r="AG260" s="73"/>
      <c r="AH260"/>
      <c r="AI260"/>
      <c r="AJ260"/>
      <c r="AK260"/>
    </row>
    <row r="261" spans="1:37" ht="19.5" customHeight="1" x14ac:dyDescent="0.2">
      <c r="D261" s="47" t="s">
        <v>185</v>
      </c>
      <c r="F261" s="48">
        <v>4</v>
      </c>
      <c r="G261" s="49"/>
      <c r="H261" s="49"/>
      <c r="I261" s="49"/>
      <c r="J261" s="48">
        <v>31</v>
      </c>
      <c r="K261" s="48">
        <v>3</v>
      </c>
      <c r="L261" s="49"/>
      <c r="M261" s="48">
        <v>34</v>
      </c>
      <c r="N261" s="49"/>
      <c r="O261" s="49"/>
      <c r="P261" s="49"/>
      <c r="Q261" s="48">
        <v>25</v>
      </c>
      <c r="R261" s="48">
        <v>8</v>
      </c>
      <c r="S261" s="49"/>
      <c r="T261" s="48">
        <v>33</v>
      </c>
      <c r="U261" s="49"/>
      <c r="V261" s="49"/>
      <c r="W261" s="49"/>
      <c r="X261" s="48">
        <v>5</v>
      </c>
      <c r="Y261" s="49"/>
      <c r="Z261" s="49"/>
      <c r="AA261" s="49"/>
      <c r="AB261" s="48">
        <v>0</v>
      </c>
      <c r="AC261" s="49"/>
      <c r="AD261" s="48">
        <v>0</v>
      </c>
      <c r="AE261" s="73"/>
      <c r="AF261" s="73"/>
      <c r="AG261" s="73"/>
      <c r="AH261"/>
      <c r="AI261"/>
      <c r="AJ261"/>
      <c r="AK261"/>
    </row>
    <row r="262" spans="1:37" ht="20.100000000000001" customHeight="1" x14ac:dyDescent="0.2">
      <c r="D262" s="2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73"/>
      <c r="AF262" s="73"/>
      <c r="AG262" s="73"/>
      <c r="AH262"/>
      <c r="AI262"/>
      <c r="AJ262"/>
      <c r="AK262"/>
    </row>
    <row r="263" spans="1:37" s="1" customFormat="1" ht="20.100000000000001" customHeight="1" x14ac:dyDescent="0.25">
      <c r="A263" s="3"/>
      <c r="B263" s="6"/>
      <c r="C263" s="51" t="s">
        <v>159</v>
      </c>
      <c r="D263" s="52"/>
      <c r="E263" s="5"/>
      <c r="F263" s="53">
        <v>113</v>
      </c>
      <c r="G263" s="54"/>
      <c r="H263" s="54"/>
      <c r="I263" s="54"/>
      <c r="J263" s="53">
        <v>264</v>
      </c>
      <c r="K263" s="53">
        <v>18</v>
      </c>
      <c r="L263" s="54"/>
      <c r="M263" s="53">
        <v>282</v>
      </c>
      <c r="N263" s="54"/>
      <c r="O263" s="54"/>
      <c r="P263" s="54"/>
      <c r="Q263" s="53">
        <v>144</v>
      </c>
      <c r="R263" s="53">
        <f xml:space="preserve"> 135 + 1 + 1</f>
        <v>137</v>
      </c>
      <c r="S263" s="54"/>
      <c r="T263" s="53">
        <v>281</v>
      </c>
      <c r="U263" s="54"/>
      <c r="V263" s="54"/>
      <c r="W263" s="54"/>
      <c r="X263" s="53">
        <v>114</v>
      </c>
      <c r="Y263" s="54"/>
      <c r="Z263" s="54"/>
      <c r="AA263" s="54"/>
      <c r="AB263" s="53">
        <v>0</v>
      </c>
      <c r="AC263" s="54"/>
      <c r="AD263" s="53">
        <v>0</v>
      </c>
      <c r="AE263" s="73"/>
      <c r="AF263" s="73"/>
      <c r="AG263" s="73"/>
    </row>
    <row r="264" spans="1:37" s="1" customFormat="1" ht="20.100000000000001" customHeight="1" x14ac:dyDescent="0.2">
      <c r="A264" s="3"/>
      <c r="B264" s="6"/>
      <c r="C264" s="3"/>
      <c r="D264" s="3"/>
      <c r="E264" s="5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73"/>
      <c r="AF264" s="73"/>
      <c r="AG264" s="73"/>
    </row>
    <row r="265" spans="1:37" s="1" customFormat="1" ht="20.100000000000001" customHeight="1" x14ac:dyDescent="0.25">
      <c r="A265" s="3"/>
      <c r="B265" s="57" t="s">
        <v>186</v>
      </c>
      <c r="C265" s="58"/>
      <c r="D265" s="58"/>
      <c r="E265" s="5"/>
      <c r="F265" s="59">
        <v>113</v>
      </c>
      <c r="G265" s="54"/>
      <c r="H265" s="54"/>
      <c r="I265" s="54"/>
      <c r="J265" s="59">
        <v>264</v>
      </c>
      <c r="K265" s="59">
        <v>18</v>
      </c>
      <c r="L265" s="54"/>
      <c r="M265" s="59">
        <v>282</v>
      </c>
      <c r="N265" s="54"/>
      <c r="O265" s="54"/>
      <c r="P265" s="54"/>
      <c r="Q265" s="59">
        <v>144</v>
      </c>
      <c r="R265" s="59">
        <f xml:space="preserve"> 135 + 1 + 1</f>
        <v>137</v>
      </c>
      <c r="S265" s="54"/>
      <c r="T265" s="59">
        <v>281</v>
      </c>
      <c r="U265" s="54"/>
      <c r="V265" s="54"/>
      <c r="W265" s="54"/>
      <c r="X265" s="59">
        <v>114</v>
      </c>
      <c r="Y265" s="54"/>
      <c r="Z265" s="54"/>
      <c r="AA265" s="54"/>
      <c r="AB265" s="59">
        <v>0</v>
      </c>
      <c r="AC265" s="54"/>
      <c r="AD265" s="59">
        <v>0</v>
      </c>
      <c r="AE265" s="73"/>
      <c r="AF265" s="73"/>
      <c r="AG265" s="73"/>
    </row>
    <row r="266" spans="1:37" ht="20.100000000000001" customHeight="1" x14ac:dyDescent="0.2">
      <c r="D266" s="2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73"/>
      <c r="AF266" s="73"/>
      <c r="AG266" s="73"/>
      <c r="AH266"/>
      <c r="AI266"/>
      <c r="AJ266"/>
      <c r="AK266"/>
    </row>
    <row r="267" spans="1:37" ht="20.100000000000001" customHeight="1" x14ac:dyDescent="0.2">
      <c r="B267" s="6" t="s">
        <v>187</v>
      </c>
      <c r="D267" s="2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73"/>
      <c r="AF267" s="73"/>
      <c r="AG267" s="73"/>
      <c r="AH267"/>
      <c r="AI267"/>
      <c r="AJ267"/>
      <c r="AK267"/>
    </row>
    <row r="268" spans="1:37" ht="20.100000000000001" customHeight="1" x14ac:dyDescent="0.2">
      <c r="C268" s="3" t="s">
        <v>95</v>
      </c>
      <c r="D268" s="2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73"/>
      <c r="AF268" s="73"/>
      <c r="AG268" s="73"/>
      <c r="AH268"/>
      <c r="AI268"/>
      <c r="AJ268"/>
      <c r="AK268"/>
    </row>
    <row r="269" spans="1:37" ht="20.100000000000001" customHeight="1" x14ac:dyDescent="0.2">
      <c r="D269" s="2" t="s">
        <v>96</v>
      </c>
      <c r="F269" s="39">
        <v>1</v>
      </c>
      <c r="G269" s="39"/>
      <c r="H269" s="39"/>
      <c r="I269" s="39"/>
      <c r="J269" s="39">
        <v>0</v>
      </c>
      <c r="K269" s="39">
        <v>1</v>
      </c>
      <c r="L269" s="39"/>
      <c r="M269" s="39">
        <v>1</v>
      </c>
      <c r="N269" s="39"/>
      <c r="O269" s="39"/>
      <c r="P269" s="39"/>
      <c r="Q269" s="39">
        <v>0</v>
      </c>
      <c r="R269" s="39">
        <v>1</v>
      </c>
      <c r="S269" s="39"/>
      <c r="T269" s="39">
        <v>1</v>
      </c>
      <c r="U269" s="39"/>
      <c r="V269" s="39"/>
      <c r="W269" s="39"/>
      <c r="X269" s="39">
        <v>1</v>
      </c>
      <c r="Y269" s="39"/>
      <c r="Z269" s="39"/>
      <c r="AA269" s="39"/>
      <c r="AB269" s="39">
        <v>0</v>
      </c>
      <c r="AC269" s="39"/>
      <c r="AD269" s="39">
        <v>0</v>
      </c>
      <c r="AE269" s="73"/>
      <c r="AF269" s="73"/>
      <c r="AG269" s="73"/>
      <c r="AH269"/>
      <c r="AI269"/>
      <c r="AJ269"/>
      <c r="AK269"/>
    </row>
    <row r="270" spans="1:37" ht="19.5" customHeight="1" x14ac:dyDescent="0.2">
      <c r="D270" s="47" t="s">
        <v>97</v>
      </c>
      <c r="F270" s="48">
        <v>6</v>
      </c>
      <c r="G270" s="49"/>
      <c r="H270" s="49"/>
      <c r="I270" s="49"/>
      <c r="J270" s="48">
        <v>0</v>
      </c>
      <c r="K270" s="48">
        <v>0</v>
      </c>
      <c r="L270" s="49"/>
      <c r="M270" s="48">
        <v>0</v>
      </c>
      <c r="N270" s="49"/>
      <c r="O270" s="49"/>
      <c r="P270" s="49"/>
      <c r="Q270" s="48">
        <v>0</v>
      </c>
      <c r="R270" s="48">
        <v>2</v>
      </c>
      <c r="S270" s="49"/>
      <c r="T270" s="48">
        <v>2</v>
      </c>
      <c r="U270" s="49"/>
      <c r="V270" s="49"/>
      <c r="W270" s="49"/>
      <c r="X270" s="48">
        <v>4</v>
      </c>
      <c r="Y270" s="49"/>
      <c r="Z270" s="49"/>
      <c r="AA270" s="49"/>
      <c r="AB270" s="48">
        <v>0</v>
      </c>
      <c r="AC270" s="49"/>
      <c r="AD270" s="48">
        <v>0</v>
      </c>
      <c r="AE270" s="73"/>
      <c r="AF270" s="73"/>
      <c r="AG270" s="73"/>
      <c r="AH270"/>
      <c r="AI270"/>
      <c r="AJ270"/>
      <c r="AK270"/>
    </row>
    <row r="271" spans="1:37" ht="20.100000000000001" customHeight="1" x14ac:dyDescent="0.2">
      <c r="D271" s="2" t="s">
        <v>113</v>
      </c>
      <c r="F271" s="39">
        <v>8</v>
      </c>
      <c r="G271" s="39"/>
      <c r="H271" s="39"/>
      <c r="I271" s="39"/>
      <c r="J271" s="39">
        <v>0</v>
      </c>
      <c r="K271" s="39">
        <v>0</v>
      </c>
      <c r="L271" s="39"/>
      <c r="M271" s="39">
        <v>0</v>
      </c>
      <c r="N271" s="39"/>
      <c r="O271" s="39"/>
      <c r="P271" s="39"/>
      <c r="Q271" s="39">
        <v>0</v>
      </c>
      <c r="R271" s="39">
        <v>3</v>
      </c>
      <c r="S271" s="39"/>
      <c r="T271" s="39">
        <v>3</v>
      </c>
      <c r="U271" s="39"/>
      <c r="V271" s="39"/>
      <c r="W271" s="39"/>
      <c r="X271" s="39">
        <v>5</v>
      </c>
      <c r="Y271" s="39"/>
      <c r="Z271" s="39"/>
      <c r="AA271" s="39"/>
      <c r="AB271" s="39">
        <v>0</v>
      </c>
      <c r="AC271" s="39"/>
      <c r="AD271" s="39">
        <v>0</v>
      </c>
      <c r="AE271" s="73"/>
      <c r="AF271" s="73"/>
      <c r="AG271" s="73"/>
      <c r="AH271"/>
      <c r="AI271"/>
      <c r="AJ271"/>
      <c r="AK271"/>
    </row>
    <row r="272" spans="1:37" ht="19.5" customHeight="1" x14ac:dyDescent="0.2">
      <c r="D272" s="47" t="s">
        <v>99</v>
      </c>
      <c r="F272" s="48">
        <v>0</v>
      </c>
      <c r="G272" s="49"/>
      <c r="H272" s="49"/>
      <c r="I272" s="49"/>
      <c r="J272" s="48">
        <v>0</v>
      </c>
      <c r="K272" s="48">
        <v>0</v>
      </c>
      <c r="L272" s="49"/>
      <c r="M272" s="48">
        <v>0</v>
      </c>
      <c r="N272" s="49"/>
      <c r="O272" s="49"/>
      <c r="P272" s="49"/>
      <c r="Q272" s="48">
        <v>0</v>
      </c>
      <c r="R272" s="48">
        <v>0</v>
      </c>
      <c r="S272" s="49"/>
      <c r="T272" s="48">
        <v>0</v>
      </c>
      <c r="U272" s="49"/>
      <c r="V272" s="49"/>
      <c r="W272" s="49"/>
      <c r="X272" s="48">
        <v>0</v>
      </c>
      <c r="Y272" s="49"/>
      <c r="Z272" s="49"/>
      <c r="AA272" s="49"/>
      <c r="AB272" s="48">
        <v>0</v>
      </c>
      <c r="AC272" s="49"/>
      <c r="AD272" s="48">
        <v>0</v>
      </c>
      <c r="AE272" s="73"/>
      <c r="AF272" s="73"/>
      <c r="AG272" s="73"/>
      <c r="AH272"/>
      <c r="AI272"/>
      <c r="AJ272"/>
      <c r="AK272"/>
    </row>
    <row r="273" spans="1:37" ht="20.100000000000001" customHeight="1" x14ac:dyDescent="0.2">
      <c r="D273" s="2" t="s">
        <v>100</v>
      </c>
      <c r="F273" s="39">
        <v>0</v>
      </c>
      <c r="G273" s="39"/>
      <c r="H273" s="39"/>
      <c r="I273" s="39"/>
      <c r="J273" s="39">
        <v>0</v>
      </c>
      <c r="K273" s="39">
        <v>0</v>
      </c>
      <c r="L273" s="39"/>
      <c r="M273" s="39">
        <v>0</v>
      </c>
      <c r="N273" s="39"/>
      <c r="O273" s="39"/>
      <c r="P273" s="39"/>
      <c r="Q273" s="39">
        <v>0</v>
      </c>
      <c r="R273" s="39">
        <v>0</v>
      </c>
      <c r="S273" s="39"/>
      <c r="T273" s="39">
        <v>0</v>
      </c>
      <c r="U273" s="39"/>
      <c r="V273" s="39"/>
      <c r="W273" s="39"/>
      <c r="X273" s="39">
        <v>0</v>
      </c>
      <c r="Y273" s="39"/>
      <c r="Z273" s="39"/>
      <c r="AA273" s="39"/>
      <c r="AB273" s="39">
        <v>0</v>
      </c>
      <c r="AC273" s="39"/>
      <c r="AD273" s="39">
        <v>0</v>
      </c>
      <c r="AE273" s="73"/>
      <c r="AF273" s="73"/>
      <c r="AG273" s="73"/>
      <c r="AH273"/>
      <c r="AI273"/>
      <c r="AJ273"/>
      <c r="AK273"/>
    </row>
    <row r="274" spans="1:37" ht="20.100000000000001" customHeight="1" x14ac:dyDescent="0.2">
      <c r="D274" s="2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73"/>
      <c r="AF274" s="73"/>
      <c r="AG274" s="73"/>
      <c r="AH274"/>
      <c r="AI274"/>
      <c r="AJ274"/>
      <c r="AK274"/>
    </row>
    <row r="275" spans="1:37" s="1" customFormat="1" ht="20.100000000000001" customHeight="1" x14ac:dyDescent="0.25">
      <c r="A275" s="3"/>
      <c r="B275" s="6"/>
      <c r="C275" s="51" t="s">
        <v>112</v>
      </c>
      <c r="D275" s="52"/>
      <c r="E275" s="5"/>
      <c r="F275" s="53">
        <v>15</v>
      </c>
      <c r="G275" s="54"/>
      <c r="H275" s="54"/>
      <c r="I275" s="54"/>
      <c r="J275" s="53">
        <v>0</v>
      </c>
      <c r="K275" s="53">
        <v>1</v>
      </c>
      <c r="L275" s="54"/>
      <c r="M275" s="53">
        <v>1</v>
      </c>
      <c r="N275" s="54"/>
      <c r="O275" s="54"/>
      <c r="P275" s="54"/>
      <c r="Q275" s="53">
        <v>0</v>
      </c>
      <c r="R275" s="53">
        <v>6</v>
      </c>
      <c r="S275" s="54"/>
      <c r="T275" s="53">
        <v>6</v>
      </c>
      <c r="U275" s="54"/>
      <c r="V275" s="54"/>
      <c r="W275" s="54"/>
      <c r="X275" s="53">
        <v>10</v>
      </c>
      <c r="Y275" s="54"/>
      <c r="Z275" s="54"/>
      <c r="AA275" s="54"/>
      <c r="AB275" s="53">
        <v>0</v>
      </c>
      <c r="AC275" s="54"/>
      <c r="AD275" s="53">
        <v>0</v>
      </c>
      <c r="AE275" s="73"/>
      <c r="AF275" s="73"/>
      <c r="AG275" s="73"/>
    </row>
    <row r="276" spans="1:37" ht="20.100000000000001" customHeight="1" x14ac:dyDescent="0.2">
      <c r="D276" s="2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73"/>
      <c r="AF276" s="73"/>
      <c r="AG276" s="73"/>
      <c r="AH276"/>
      <c r="AI276"/>
      <c r="AJ276"/>
      <c r="AK276"/>
    </row>
    <row r="277" spans="1:37" ht="20.100000000000001" customHeight="1" x14ac:dyDescent="0.2">
      <c r="C277" s="3" t="s">
        <v>188</v>
      </c>
      <c r="D277" s="2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73"/>
      <c r="AF277" s="73"/>
      <c r="AG277" s="73"/>
      <c r="AH277"/>
      <c r="AI277"/>
      <c r="AJ277"/>
      <c r="AK277"/>
    </row>
    <row r="278" spans="1:37" ht="20.100000000000001" customHeight="1" x14ac:dyDescent="0.2">
      <c r="D278" s="2" t="s">
        <v>122</v>
      </c>
      <c r="F278" s="39">
        <v>52</v>
      </c>
      <c r="G278" s="39"/>
      <c r="H278" s="39"/>
      <c r="I278" s="39"/>
      <c r="J278" s="39">
        <v>375</v>
      </c>
      <c r="K278" s="39">
        <v>25</v>
      </c>
      <c r="L278" s="39"/>
      <c r="M278" s="39">
        <v>400</v>
      </c>
      <c r="N278" s="39"/>
      <c r="O278" s="39"/>
      <c r="P278" s="39"/>
      <c r="Q278" s="39">
        <v>205</v>
      </c>
      <c r="R278" s="39">
        <v>80</v>
      </c>
      <c r="S278" s="39"/>
      <c r="T278" s="39">
        <v>285</v>
      </c>
      <c r="U278" s="39"/>
      <c r="V278" s="39"/>
      <c r="W278" s="39"/>
      <c r="X278" s="39">
        <v>167</v>
      </c>
      <c r="Y278" s="39"/>
      <c r="Z278" s="39"/>
      <c r="AA278" s="39"/>
      <c r="AB278" s="39">
        <v>0</v>
      </c>
      <c r="AC278" s="39"/>
      <c r="AD278" s="39">
        <v>0</v>
      </c>
      <c r="AE278" s="73"/>
      <c r="AF278" s="73"/>
      <c r="AG278" s="73"/>
      <c r="AH278"/>
      <c r="AI278"/>
      <c r="AJ278"/>
      <c r="AK278"/>
    </row>
    <row r="279" spans="1:37" ht="19.5" customHeight="1" x14ac:dyDescent="0.2">
      <c r="D279" s="47" t="s">
        <v>97</v>
      </c>
      <c r="F279" s="48">
        <v>122</v>
      </c>
      <c r="G279" s="49"/>
      <c r="H279" s="49"/>
      <c r="I279" s="49"/>
      <c r="J279" s="48">
        <v>373</v>
      </c>
      <c r="K279" s="48">
        <v>17</v>
      </c>
      <c r="L279" s="49"/>
      <c r="M279" s="48">
        <v>390</v>
      </c>
      <c r="N279" s="49"/>
      <c r="O279" s="49"/>
      <c r="P279" s="49"/>
      <c r="Q279" s="48">
        <v>247</v>
      </c>
      <c r="R279" s="48">
        <v>128</v>
      </c>
      <c r="S279" s="49"/>
      <c r="T279" s="48">
        <v>375</v>
      </c>
      <c r="U279" s="49"/>
      <c r="V279" s="49"/>
      <c r="W279" s="49"/>
      <c r="X279" s="48">
        <v>137</v>
      </c>
      <c r="Y279" s="49"/>
      <c r="Z279" s="49"/>
      <c r="AA279" s="49"/>
      <c r="AB279" s="48">
        <v>0</v>
      </c>
      <c r="AC279" s="49"/>
      <c r="AD279" s="48">
        <v>0</v>
      </c>
      <c r="AE279" s="73"/>
      <c r="AF279" s="73"/>
      <c r="AG279" s="73"/>
      <c r="AH279"/>
      <c r="AI279"/>
      <c r="AJ279"/>
      <c r="AK279"/>
    </row>
    <row r="280" spans="1:37" ht="20.100000000000001" customHeight="1" x14ac:dyDescent="0.2">
      <c r="D280" s="2" t="s">
        <v>113</v>
      </c>
      <c r="F280" s="39">
        <v>157</v>
      </c>
      <c r="G280" s="39"/>
      <c r="H280" s="39"/>
      <c r="I280" s="39"/>
      <c r="J280" s="39">
        <v>375</v>
      </c>
      <c r="K280" s="39">
        <v>13</v>
      </c>
      <c r="L280" s="39"/>
      <c r="M280" s="39">
        <v>388</v>
      </c>
      <c r="N280" s="39"/>
      <c r="O280" s="39"/>
      <c r="P280" s="39"/>
      <c r="Q280" s="39">
        <v>238</v>
      </c>
      <c r="R280" s="39">
        <v>153</v>
      </c>
      <c r="S280" s="39"/>
      <c r="T280" s="39">
        <v>391</v>
      </c>
      <c r="U280" s="39"/>
      <c r="V280" s="39"/>
      <c r="W280" s="39"/>
      <c r="X280" s="39">
        <v>154</v>
      </c>
      <c r="Y280" s="39"/>
      <c r="Z280" s="39"/>
      <c r="AA280" s="39"/>
      <c r="AB280" s="39">
        <v>0</v>
      </c>
      <c r="AC280" s="39"/>
      <c r="AD280" s="39">
        <v>0</v>
      </c>
      <c r="AE280" s="73"/>
      <c r="AF280" s="73"/>
      <c r="AG280" s="73"/>
      <c r="AH280"/>
      <c r="AI280"/>
      <c r="AJ280"/>
      <c r="AK280"/>
    </row>
    <row r="281" spans="1:37" ht="19.5" customHeight="1" x14ac:dyDescent="0.2">
      <c r="D281" s="47" t="s">
        <v>99</v>
      </c>
      <c r="F281" s="48">
        <v>164</v>
      </c>
      <c r="G281" s="49"/>
      <c r="H281" s="49"/>
      <c r="I281" s="49"/>
      <c r="J281" s="48">
        <v>377</v>
      </c>
      <c r="K281" s="48">
        <v>12</v>
      </c>
      <c r="L281" s="49"/>
      <c r="M281" s="48">
        <v>389</v>
      </c>
      <c r="N281" s="49"/>
      <c r="O281" s="49"/>
      <c r="P281" s="49"/>
      <c r="Q281" s="48">
        <v>151</v>
      </c>
      <c r="R281" s="48">
        <v>205</v>
      </c>
      <c r="S281" s="49"/>
      <c r="T281" s="48">
        <v>356</v>
      </c>
      <c r="U281" s="49"/>
      <c r="V281" s="49"/>
      <c r="W281" s="49"/>
      <c r="X281" s="48">
        <v>197</v>
      </c>
      <c r="Y281" s="49"/>
      <c r="Z281" s="49"/>
      <c r="AA281" s="49"/>
      <c r="AB281" s="48">
        <v>0</v>
      </c>
      <c r="AC281" s="49"/>
      <c r="AD281" s="48">
        <v>0</v>
      </c>
      <c r="AE281" s="73"/>
      <c r="AF281" s="73"/>
      <c r="AG281" s="73"/>
      <c r="AH281"/>
      <c r="AI281"/>
      <c r="AJ281"/>
      <c r="AK281"/>
    </row>
    <row r="282" spans="1:37" ht="20.100000000000001" customHeight="1" x14ac:dyDescent="0.2">
      <c r="D282" s="2" t="s">
        <v>114</v>
      </c>
      <c r="F282" s="39">
        <v>66</v>
      </c>
      <c r="G282" s="39"/>
      <c r="H282" s="39"/>
      <c r="I282" s="39"/>
      <c r="J282" s="39">
        <v>376</v>
      </c>
      <c r="K282" s="39">
        <v>20</v>
      </c>
      <c r="L282" s="39"/>
      <c r="M282" s="39">
        <v>396</v>
      </c>
      <c r="N282" s="39"/>
      <c r="O282" s="39"/>
      <c r="P282" s="39"/>
      <c r="Q282" s="39">
        <v>333</v>
      </c>
      <c r="R282" s="39">
        <v>59</v>
      </c>
      <c r="S282" s="39"/>
      <c r="T282" s="39">
        <v>392</v>
      </c>
      <c r="U282" s="39"/>
      <c r="V282" s="39"/>
      <c r="W282" s="39"/>
      <c r="X282" s="39">
        <v>70</v>
      </c>
      <c r="Y282" s="39"/>
      <c r="Z282" s="39"/>
      <c r="AA282" s="39"/>
      <c r="AB282" s="39">
        <v>0</v>
      </c>
      <c r="AC282" s="39"/>
      <c r="AD282" s="39">
        <v>0</v>
      </c>
      <c r="AE282" s="73"/>
      <c r="AF282" s="73"/>
      <c r="AG282" s="73"/>
      <c r="AH282"/>
      <c r="AI282"/>
      <c r="AJ282"/>
      <c r="AK282"/>
    </row>
    <row r="283" spans="1:37" ht="19.5" customHeight="1" x14ac:dyDescent="0.2">
      <c r="D283" s="47" t="s">
        <v>101</v>
      </c>
      <c r="F283" s="48">
        <v>166</v>
      </c>
      <c r="G283" s="49"/>
      <c r="H283" s="49"/>
      <c r="I283" s="49"/>
      <c r="J283" s="48">
        <v>374</v>
      </c>
      <c r="K283" s="48">
        <v>12</v>
      </c>
      <c r="L283" s="49"/>
      <c r="M283" s="48">
        <v>386</v>
      </c>
      <c r="N283" s="49"/>
      <c r="O283" s="49"/>
      <c r="P283" s="49"/>
      <c r="Q283" s="48">
        <v>187</v>
      </c>
      <c r="R283" s="48">
        <v>190</v>
      </c>
      <c r="S283" s="49"/>
      <c r="T283" s="48">
        <v>377</v>
      </c>
      <c r="U283" s="49"/>
      <c r="V283" s="49"/>
      <c r="W283" s="49"/>
      <c r="X283" s="48">
        <v>175</v>
      </c>
      <c r="Y283" s="49"/>
      <c r="Z283" s="49"/>
      <c r="AA283" s="49"/>
      <c r="AB283" s="48">
        <v>0</v>
      </c>
      <c r="AC283" s="49"/>
      <c r="AD283" s="48">
        <v>0</v>
      </c>
      <c r="AE283" s="73"/>
      <c r="AF283" s="73"/>
      <c r="AG283" s="73"/>
      <c r="AH283"/>
      <c r="AI283"/>
      <c r="AJ283"/>
      <c r="AK283"/>
    </row>
    <row r="284" spans="1:37" ht="20.100000000000001" customHeight="1" x14ac:dyDescent="0.2">
      <c r="D284" s="2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73"/>
      <c r="AF284" s="73"/>
      <c r="AG284" s="73"/>
      <c r="AH284"/>
      <c r="AI284"/>
      <c r="AJ284"/>
      <c r="AK284"/>
    </row>
    <row r="285" spans="1:37" s="1" customFormat="1" ht="20.100000000000001" customHeight="1" x14ac:dyDescent="0.25">
      <c r="A285" s="3"/>
      <c r="B285" s="6"/>
      <c r="C285" s="51" t="s">
        <v>189</v>
      </c>
      <c r="D285" s="52"/>
      <c r="E285" s="5"/>
      <c r="F285" s="53">
        <v>727</v>
      </c>
      <c r="G285" s="54"/>
      <c r="H285" s="54"/>
      <c r="I285" s="54"/>
      <c r="J285" s="53">
        <v>2250</v>
      </c>
      <c r="K285" s="53">
        <v>99</v>
      </c>
      <c r="L285" s="54"/>
      <c r="M285" s="53">
        <v>2349</v>
      </c>
      <c r="N285" s="54"/>
      <c r="O285" s="54"/>
      <c r="P285" s="54"/>
      <c r="Q285" s="53">
        <v>1361</v>
      </c>
      <c r="R285" s="53">
        <v>815</v>
      </c>
      <c r="S285" s="54"/>
      <c r="T285" s="53">
        <v>2176</v>
      </c>
      <c r="U285" s="54"/>
      <c r="V285" s="54"/>
      <c r="W285" s="54"/>
      <c r="X285" s="53">
        <v>900</v>
      </c>
      <c r="Y285" s="54"/>
      <c r="Z285" s="54"/>
      <c r="AA285" s="54"/>
      <c r="AB285" s="53">
        <v>0</v>
      </c>
      <c r="AC285" s="54"/>
      <c r="AD285" s="53">
        <v>0</v>
      </c>
      <c r="AE285" s="73"/>
      <c r="AF285" s="73"/>
      <c r="AG285" s="73"/>
    </row>
    <row r="286" spans="1:37" ht="20.100000000000001" customHeight="1" x14ac:dyDescent="0.2">
      <c r="D286" s="2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73"/>
      <c r="AF286" s="73"/>
      <c r="AG286" s="73"/>
      <c r="AH286"/>
      <c r="AI286"/>
      <c r="AJ286"/>
      <c r="AK286"/>
    </row>
    <row r="287" spans="1:37" ht="20.100000000000001" customHeight="1" x14ac:dyDescent="0.2">
      <c r="C287" s="3" t="s">
        <v>130</v>
      </c>
      <c r="D287" s="2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73"/>
      <c r="AF287" s="73"/>
      <c r="AG287" s="73"/>
      <c r="AH287"/>
      <c r="AI287"/>
      <c r="AJ287"/>
      <c r="AK287"/>
    </row>
    <row r="288" spans="1:37" ht="20.100000000000001" customHeight="1" x14ac:dyDescent="0.2">
      <c r="D288" s="2" t="s">
        <v>122</v>
      </c>
      <c r="F288" s="39">
        <v>553</v>
      </c>
      <c r="G288" s="39"/>
      <c r="H288" s="39"/>
      <c r="I288" s="39"/>
      <c r="J288" s="39">
        <v>1493</v>
      </c>
      <c r="K288" s="39">
        <v>9</v>
      </c>
      <c r="L288" s="39"/>
      <c r="M288" s="39">
        <v>1502</v>
      </c>
      <c r="N288" s="39"/>
      <c r="O288" s="39"/>
      <c r="P288" s="39"/>
      <c r="Q288" s="39">
        <v>519</v>
      </c>
      <c r="R288" s="39">
        <v>816</v>
      </c>
      <c r="S288" s="39"/>
      <c r="T288" s="39">
        <v>1335</v>
      </c>
      <c r="U288" s="39"/>
      <c r="V288" s="39"/>
      <c r="W288" s="39"/>
      <c r="X288" s="39">
        <v>720</v>
      </c>
      <c r="Y288" s="39"/>
      <c r="Z288" s="39"/>
      <c r="AA288" s="39"/>
      <c r="AB288" s="39">
        <v>0</v>
      </c>
      <c r="AC288" s="39"/>
      <c r="AD288" s="39">
        <v>0</v>
      </c>
      <c r="AE288" s="73"/>
      <c r="AF288" s="73"/>
      <c r="AG288" s="73"/>
      <c r="AH288"/>
      <c r="AI288"/>
      <c r="AJ288"/>
      <c r="AK288"/>
    </row>
    <row r="289" spans="1:37" ht="20.100000000000001" customHeight="1" x14ac:dyDescent="0.2">
      <c r="D289" s="2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73"/>
      <c r="AF289" s="73"/>
      <c r="AG289" s="73"/>
      <c r="AH289"/>
      <c r="AI289"/>
      <c r="AJ289"/>
      <c r="AK289"/>
    </row>
    <row r="290" spans="1:37" s="1" customFormat="1" ht="20.100000000000001" customHeight="1" x14ac:dyDescent="0.25">
      <c r="A290" s="3"/>
      <c r="B290" s="6"/>
      <c r="C290" s="51" t="s">
        <v>133</v>
      </c>
      <c r="D290" s="52"/>
      <c r="E290" s="5"/>
      <c r="F290" s="53">
        <v>553</v>
      </c>
      <c r="G290" s="54"/>
      <c r="H290" s="54"/>
      <c r="I290" s="54"/>
      <c r="J290" s="53">
        <v>1493</v>
      </c>
      <c r="K290" s="53">
        <v>9</v>
      </c>
      <c r="L290" s="54"/>
      <c r="M290" s="53">
        <v>1502</v>
      </c>
      <c r="N290" s="54"/>
      <c r="O290" s="54"/>
      <c r="P290" s="54"/>
      <c r="Q290" s="53">
        <v>519</v>
      </c>
      <c r="R290" s="53">
        <v>816</v>
      </c>
      <c r="S290" s="54"/>
      <c r="T290" s="53">
        <v>1335</v>
      </c>
      <c r="U290" s="54"/>
      <c r="V290" s="54"/>
      <c r="W290" s="54"/>
      <c r="X290" s="53">
        <v>720</v>
      </c>
      <c r="Y290" s="54"/>
      <c r="Z290" s="54"/>
      <c r="AA290" s="54"/>
      <c r="AB290" s="53">
        <v>0</v>
      </c>
      <c r="AC290" s="54"/>
      <c r="AD290" s="53">
        <v>0</v>
      </c>
      <c r="AE290" s="73"/>
      <c r="AF290" s="73"/>
      <c r="AG290" s="73"/>
    </row>
    <row r="291" spans="1:37" ht="20.100000000000001" customHeight="1" x14ac:dyDescent="0.2">
      <c r="D291" s="2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73"/>
      <c r="AF291" s="73"/>
      <c r="AG291" s="73"/>
      <c r="AH291"/>
      <c r="AI291"/>
      <c r="AJ291"/>
      <c r="AK291"/>
    </row>
    <row r="292" spans="1:37" ht="20.100000000000001" customHeight="1" x14ac:dyDescent="0.2">
      <c r="C292" s="3" t="s">
        <v>0</v>
      </c>
      <c r="D292" s="2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73"/>
      <c r="AF292" s="73"/>
      <c r="AG292" s="73"/>
      <c r="AH292"/>
      <c r="AI292"/>
      <c r="AJ292"/>
      <c r="AK292"/>
    </row>
    <row r="293" spans="1:37" ht="20.100000000000001" customHeight="1" x14ac:dyDescent="0.2">
      <c r="D293" s="2" t="s">
        <v>96</v>
      </c>
      <c r="F293" s="39">
        <v>1</v>
      </c>
      <c r="G293" s="39"/>
      <c r="H293" s="39"/>
      <c r="I293" s="39"/>
      <c r="J293" s="39">
        <v>0</v>
      </c>
      <c r="K293" s="39">
        <v>0</v>
      </c>
      <c r="L293" s="39"/>
      <c r="M293" s="39">
        <v>0</v>
      </c>
      <c r="N293" s="39"/>
      <c r="O293" s="39"/>
      <c r="P293" s="39"/>
      <c r="Q293" s="39">
        <v>0</v>
      </c>
      <c r="R293" s="39">
        <v>0</v>
      </c>
      <c r="S293" s="39"/>
      <c r="T293" s="39">
        <v>0</v>
      </c>
      <c r="U293" s="39"/>
      <c r="V293" s="39"/>
      <c r="W293" s="39"/>
      <c r="X293" s="39">
        <v>1</v>
      </c>
      <c r="Y293" s="39"/>
      <c r="Z293" s="39"/>
      <c r="AA293" s="39"/>
      <c r="AB293" s="39">
        <v>0</v>
      </c>
      <c r="AC293" s="39"/>
      <c r="AD293" s="39">
        <v>0</v>
      </c>
      <c r="AE293" s="73"/>
      <c r="AF293" s="73"/>
      <c r="AG293" s="73"/>
      <c r="AH293"/>
      <c r="AI293"/>
      <c r="AJ293"/>
      <c r="AK293"/>
    </row>
    <row r="294" spans="1:37" ht="19.5" customHeight="1" x14ac:dyDescent="0.2">
      <c r="D294" s="47" t="s">
        <v>97</v>
      </c>
      <c r="F294" s="48">
        <v>1</v>
      </c>
      <c r="G294" s="49"/>
      <c r="H294" s="49"/>
      <c r="I294" s="49"/>
      <c r="J294" s="48">
        <v>0</v>
      </c>
      <c r="K294" s="48">
        <v>0</v>
      </c>
      <c r="L294" s="49"/>
      <c r="M294" s="48">
        <v>0</v>
      </c>
      <c r="N294" s="49"/>
      <c r="O294" s="49"/>
      <c r="P294" s="49"/>
      <c r="Q294" s="48">
        <v>0</v>
      </c>
      <c r="R294" s="48">
        <v>1</v>
      </c>
      <c r="S294" s="49"/>
      <c r="T294" s="48">
        <v>1</v>
      </c>
      <c r="U294" s="49"/>
      <c r="V294" s="49"/>
      <c r="W294" s="49"/>
      <c r="X294" s="48">
        <v>0</v>
      </c>
      <c r="Y294" s="49"/>
      <c r="Z294" s="49"/>
      <c r="AA294" s="49"/>
      <c r="AB294" s="48">
        <v>0</v>
      </c>
      <c r="AC294" s="49"/>
      <c r="AD294" s="48">
        <v>0</v>
      </c>
      <c r="AE294" s="73"/>
      <c r="AF294" s="73"/>
      <c r="AG294" s="73"/>
      <c r="AH294"/>
      <c r="AI294"/>
      <c r="AJ294"/>
      <c r="AK294"/>
    </row>
    <row r="295" spans="1:37" ht="20.100000000000001" customHeight="1" x14ac:dyDescent="0.2">
      <c r="D295" s="2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73"/>
      <c r="AF295" s="73"/>
      <c r="AG295" s="73"/>
      <c r="AH295"/>
      <c r="AI295"/>
      <c r="AJ295"/>
      <c r="AK295"/>
    </row>
    <row r="296" spans="1:37" s="1" customFormat="1" ht="20.100000000000001" customHeight="1" x14ac:dyDescent="0.25">
      <c r="A296" s="3"/>
      <c r="B296" s="6"/>
      <c r="C296" s="51" t="s">
        <v>120</v>
      </c>
      <c r="D296" s="52"/>
      <c r="E296" s="5"/>
      <c r="F296" s="53">
        <v>2</v>
      </c>
      <c r="G296" s="54"/>
      <c r="H296" s="54"/>
      <c r="I296" s="54"/>
      <c r="J296" s="53">
        <v>0</v>
      </c>
      <c r="K296" s="53">
        <v>0</v>
      </c>
      <c r="L296" s="54"/>
      <c r="M296" s="53">
        <v>0</v>
      </c>
      <c r="N296" s="54"/>
      <c r="O296" s="54"/>
      <c r="P296" s="54"/>
      <c r="Q296" s="53">
        <v>0</v>
      </c>
      <c r="R296" s="53">
        <v>1</v>
      </c>
      <c r="S296" s="54"/>
      <c r="T296" s="53">
        <v>1</v>
      </c>
      <c r="U296" s="54"/>
      <c r="V296" s="54"/>
      <c r="W296" s="54"/>
      <c r="X296" s="53">
        <v>1</v>
      </c>
      <c r="Y296" s="54"/>
      <c r="Z296" s="54"/>
      <c r="AA296" s="54"/>
      <c r="AB296" s="53">
        <v>0</v>
      </c>
      <c r="AC296" s="54"/>
      <c r="AD296" s="53">
        <v>0</v>
      </c>
      <c r="AE296" s="73"/>
      <c r="AF296" s="73"/>
      <c r="AG296" s="73"/>
    </row>
    <row r="297" spans="1:37" ht="20.100000000000001" customHeight="1" x14ac:dyDescent="0.2">
      <c r="D297" s="2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73"/>
      <c r="AF297" s="73"/>
      <c r="AG297" s="73"/>
      <c r="AH297"/>
      <c r="AI297"/>
      <c r="AJ297"/>
      <c r="AK297"/>
    </row>
    <row r="298" spans="1:37" s="1" customFormat="1" ht="20.100000000000001" customHeight="1" x14ac:dyDescent="0.2">
      <c r="A298" s="3"/>
      <c r="B298" s="6"/>
      <c r="C298" s="3" t="s">
        <v>139</v>
      </c>
      <c r="D298" s="3"/>
      <c r="E298" s="5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73"/>
      <c r="AF298" s="73"/>
      <c r="AG298" s="73"/>
    </row>
    <row r="299" spans="1:37" ht="20.100000000000001" customHeight="1" x14ac:dyDescent="0.2">
      <c r="D299" s="2" t="s">
        <v>190</v>
      </c>
      <c r="F299" s="39">
        <v>0</v>
      </c>
      <c r="G299" s="39"/>
      <c r="H299" s="39"/>
      <c r="I299" s="39"/>
      <c r="J299" s="39">
        <v>0</v>
      </c>
      <c r="K299" s="39">
        <v>0</v>
      </c>
      <c r="L299" s="39"/>
      <c r="M299" s="39">
        <v>0</v>
      </c>
      <c r="N299" s="39"/>
      <c r="O299" s="39"/>
      <c r="P299" s="39"/>
      <c r="Q299" s="39">
        <v>0</v>
      </c>
      <c r="R299" s="39">
        <v>0</v>
      </c>
      <c r="S299" s="39"/>
      <c r="T299" s="39">
        <v>0</v>
      </c>
      <c r="U299" s="39"/>
      <c r="V299" s="39"/>
      <c r="W299" s="39"/>
      <c r="X299" s="39">
        <v>0</v>
      </c>
      <c r="Y299" s="39"/>
      <c r="Z299" s="39"/>
      <c r="AA299" s="39"/>
      <c r="AB299" s="39">
        <v>0</v>
      </c>
      <c r="AC299" s="39"/>
      <c r="AD299" s="39">
        <v>0</v>
      </c>
      <c r="AE299" s="73"/>
      <c r="AF299" s="73"/>
      <c r="AG299" s="73"/>
      <c r="AH299"/>
      <c r="AI299"/>
      <c r="AJ299"/>
      <c r="AK299"/>
    </row>
    <row r="300" spans="1:37" ht="19.5" customHeight="1" x14ac:dyDescent="0.2">
      <c r="D300" s="47" t="s">
        <v>191</v>
      </c>
      <c r="F300" s="48">
        <v>0</v>
      </c>
      <c r="G300" s="49"/>
      <c r="H300" s="49"/>
      <c r="I300" s="49"/>
      <c r="J300" s="48">
        <v>0</v>
      </c>
      <c r="K300" s="48">
        <v>0</v>
      </c>
      <c r="L300" s="49"/>
      <c r="M300" s="48">
        <v>0</v>
      </c>
      <c r="N300" s="49"/>
      <c r="O300" s="49"/>
      <c r="P300" s="49"/>
      <c r="Q300" s="48">
        <v>0</v>
      </c>
      <c r="R300" s="48">
        <v>0</v>
      </c>
      <c r="S300" s="49"/>
      <c r="T300" s="48">
        <v>0</v>
      </c>
      <c r="U300" s="49"/>
      <c r="V300" s="49"/>
      <c r="W300" s="49"/>
      <c r="X300" s="48">
        <v>0</v>
      </c>
      <c r="Y300" s="49"/>
      <c r="Z300" s="49"/>
      <c r="AA300" s="49"/>
      <c r="AB300" s="48">
        <v>0</v>
      </c>
      <c r="AC300" s="49"/>
      <c r="AD300" s="48">
        <v>0</v>
      </c>
      <c r="AE300" s="73"/>
      <c r="AF300" s="73"/>
      <c r="AG300" s="73"/>
      <c r="AH300"/>
      <c r="AI300"/>
      <c r="AJ300"/>
      <c r="AK300"/>
    </row>
    <row r="301" spans="1:37" ht="20.100000000000001" customHeight="1" x14ac:dyDescent="0.2">
      <c r="D301" s="2" t="s">
        <v>192</v>
      </c>
      <c r="F301" s="39">
        <v>0</v>
      </c>
      <c r="G301" s="39"/>
      <c r="H301" s="39"/>
      <c r="I301" s="39"/>
      <c r="J301" s="39">
        <v>0</v>
      </c>
      <c r="K301" s="39">
        <v>0</v>
      </c>
      <c r="L301" s="39"/>
      <c r="M301" s="39">
        <v>0</v>
      </c>
      <c r="N301" s="39"/>
      <c r="O301" s="39"/>
      <c r="P301" s="39"/>
      <c r="Q301" s="39">
        <v>0</v>
      </c>
      <c r="R301" s="39">
        <v>0</v>
      </c>
      <c r="S301" s="39"/>
      <c r="T301" s="39">
        <v>0</v>
      </c>
      <c r="U301" s="39"/>
      <c r="V301" s="39"/>
      <c r="W301" s="39"/>
      <c r="X301" s="39">
        <v>0</v>
      </c>
      <c r="Y301" s="39"/>
      <c r="Z301" s="39"/>
      <c r="AA301" s="39"/>
      <c r="AB301" s="39">
        <v>0</v>
      </c>
      <c r="AC301" s="39"/>
      <c r="AD301" s="39">
        <v>0</v>
      </c>
      <c r="AE301" s="73"/>
      <c r="AF301" s="73"/>
      <c r="AG301" s="73"/>
      <c r="AH301"/>
      <c r="AI301"/>
      <c r="AJ301"/>
      <c r="AK301"/>
    </row>
    <row r="302" spans="1:37" ht="19.5" customHeight="1" x14ac:dyDescent="0.2">
      <c r="D302" s="47" t="s">
        <v>193</v>
      </c>
      <c r="F302" s="48">
        <v>0</v>
      </c>
      <c r="G302" s="49"/>
      <c r="H302" s="49"/>
      <c r="I302" s="49"/>
      <c r="J302" s="48">
        <v>0</v>
      </c>
      <c r="K302" s="48">
        <v>0</v>
      </c>
      <c r="L302" s="49"/>
      <c r="M302" s="48">
        <v>0</v>
      </c>
      <c r="N302" s="49"/>
      <c r="O302" s="49"/>
      <c r="P302" s="49"/>
      <c r="Q302" s="48">
        <v>0</v>
      </c>
      <c r="R302" s="48">
        <v>0</v>
      </c>
      <c r="S302" s="49"/>
      <c r="T302" s="48">
        <v>0</v>
      </c>
      <c r="U302" s="49"/>
      <c r="V302" s="49"/>
      <c r="W302" s="49"/>
      <c r="X302" s="48">
        <v>0</v>
      </c>
      <c r="Y302" s="49"/>
      <c r="Z302" s="49"/>
      <c r="AA302" s="49"/>
      <c r="AB302" s="48">
        <v>0</v>
      </c>
      <c r="AC302" s="49"/>
      <c r="AD302" s="48">
        <v>0</v>
      </c>
      <c r="AE302" s="73"/>
      <c r="AF302" s="73"/>
      <c r="AG302" s="73"/>
      <c r="AH302"/>
      <c r="AI302"/>
      <c r="AJ302"/>
      <c r="AK302"/>
    </row>
    <row r="303" spans="1:37" s="1" customFormat="1" ht="20.100000000000001" customHeight="1" x14ac:dyDescent="0.2">
      <c r="A303" s="3"/>
      <c r="B303" s="6"/>
      <c r="C303" s="3"/>
      <c r="D303" s="3"/>
      <c r="E303" s="5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73"/>
      <c r="AF303" s="73"/>
      <c r="AG303" s="73"/>
    </row>
    <row r="304" spans="1:37" s="1" customFormat="1" ht="20.100000000000001" customHeight="1" x14ac:dyDescent="0.25">
      <c r="A304" s="3"/>
      <c r="B304" s="6"/>
      <c r="C304" s="51" t="s">
        <v>194</v>
      </c>
      <c r="D304" s="52"/>
      <c r="E304" s="5"/>
      <c r="F304" s="53">
        <v>0</v>
      </c>
      <c r="G304" s="54"/>
      <c r="H304" s="54"/>
      <c r="I304" s="54"/>
      <c r="J304" s="53">
        <v>0</v>
      </c>
      <c r="K304" s="53">
        <v>0</v>
      </c>
      <c r="L304" s="54"/>
      <c r="M304" s="53">
        <v>0</v>
      </c>
      <c r="N304" s="54"/>
      <c r="O304" s="54"/>
      <c r="P304" s="54"/>
      <c r="Q304" s="53">
        <v>0</v>
      </c>
      <c r="R304" s="53">
        <v>0</v>
      </c>
      <c r="S304" s="54"/>
      <c r="T304" s="53">
        <v>0</v>
      </c>
      <c r="U304" s="54"/>
      <c r="V304" s="54"/>
      <c r="W304" s="54"/>
      <c r="X304" s="53">
        <v>0</v>
      </c>
      <c r="Y304" s="54"/>
      <c r="Z304" s="54"/>
      <c r="AA304" s="54"/>
      <c r="AB304" s="53">
        <v>0</v>
      </c>
      <c r="AC304" s="54"/>
      <c r="AD304" s="53">
        <v>0</v>
      </c>
      <c r="AE304" s="73"/>
      <c r="AF304" s="73"/>
      <c r="AG304" s="73"/>
    </row>
    <row r="305" spans="1:37" s="1" customFormat="1" ht="20.100000000000001" customHeight="1" x14ac:dyDescent="0.2">
      <c r="A305" s="3"/>
      <c r="B305" s="6"/>
      <c r="C305" s="3"/>
      <c r="D305" s="3"/>
      <c r="E305" s="5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73"/>
      <c r="AF305" s="73"/>
      <c r="AG305" s="73"/>
    </row>
    <row r="306" spans="1:37" s="1" customFormat="1" ht="20.100000000000001" customHeight="1" x14ac:dyDescent="0.25">
      <c r="A306" s="3"/>
      <c r="B306" s="57" t="s">
        <v>195</v>
      </c>
      <c r="C306" s="58"/>
      <c r="D306" s="58"/>
      <c r="E306" s="5"/>
      <c r="F306" s="59">
        <v>1297</v>
      </c>
      <c r="G306" s="54"/>
      <c r="H306" s="54"/>
      <c r="I306" s="54"/>
      <c r="J306" s="59">
        <v>3743</v>
      </c>
      <c r="K306" s="59">
        <v>109</v>
      </c>
      <c r="L306" s="54"/>
      <c r="M306" s="59">
        <v>3852</v>
      </c>
      <c r="N306" s="54"/>
      <c r="O306" s="54"/>
      <c r="P306" s="54"/>
      <c r="Q306" s="59">
        <v>1880</v>
      </c>
      <c r="R306" s="59">
        <v>1638</v>
      </c>
      <c r="S306" s="54"/>
      <c r="T306" s="59">
        <v>3518</v>
      </c>
      <c r="U306" s="54"/>
      <c r="V306" s="54"/>
      <c r="W306" s="54"/>
      <c r="X306" s="59">
        <v>1631</v>
      </c>
      <c r="Y306" s="54"/>
      <c r="Z306" s="54"/>
      <c r="AA306" s="54"/>
      <c r="AB306" s="59">
        <v>0</v>
      </c>
      <c r="AC306" s="54"/>
      <c r="AD306" s="59">
        <v>0</v>
      </c>
      <c r="AE306" s="73"/>
      <c r="AF306" s="73"/>
      <c r="AG306" s="73"/>
    </row>
    <row r="307" spans="1:37" ht="20.100000000000001" customHeight="1" x14ac:dyDescent="0.2">
      <c r="D307" s="2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73"/>
      <c r="AF307" s="73"/>
      <c r="AG307" s="73"/>
      <c r="AH307"/>
      <c r="AI307"/>
      <c r="AJ307"/>
      <c r="AK307"/>
    </row>
    <row r="308" spans="1:37" ht="20.100000000000001" customHeight="1" x14ac:dyDescent="0.2">
      <c r="B308" s="6" t="s">
        <v>196</v>
      </c>
      <c r="D308" s="2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73"/>
      <c r="AF308" s="73"/>
      <c r="AG308" s="73"/>
      <c r="AH308"/>
      <c r="AI308"/>
      <c r="AJ308"/>
      <c r="AK308"/>
    </row>
    <row r="309" spans="1:37" ht="20.100000000000001" customHeight="1" x14ac:dyDescent="0.2">
      <c r="C309" s="3" t="s">
        <v>0</v>
      </c>
      <c r="D309" s="2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73"/>
      <c r="AF309" s="73"/>
      <c r="AG309" s="73"/>
      <c r="AH309"/>
      <c r="AI309"/>
      <c r="AJ309"/>
      <c r="AK309"/>
    </row>
    <row r="310" spans="1:37" ht="20.100000000000001" customHeight="1" x14ac:dyDescent="0.2">
      <c r="D310" s="2" t="s">
        <v>122</v>
      </c>
      <c r="F310" s="39">
        <v>0</v>
      </c>
      <c r="G310" s="39"/>
      <c r="H310" s="39"/>
      <c r="I310" s="39"/>
      <c r="J310" s="39">
        <v>0</v>
      </c>
      <c r="K310" s="39">
        <v>0</v>
      </c>
      <c r="L310" s="39"/>
      <c r="M310" s="39">
        <v>0</v>
      </c>
      <c r="N310" s="39"/>
      <c r="O310" s="39"/>
      <c r="P310" s="39"/>
      <c r="Q310" s="39">
        <v>0</v>
      </c>
      <c r="R310" s="39">
        <v>0</v>
      </c>
      <c r="S310" s="39"/>
      <c r="T310" s="39">
        <v>0</v>
      </c>
      <c r="U310" s="39"/>
      <c r="V310" s="39"/>
      <c r="W310" s="39"/>
      <c r="X310" s="39">
        <v>0</v>
      </c>
      <c r="Y310" s="39"/>
      <c r="Z310" s="39"/>
      <c r="AA310" s="39"/>
      <c r="AB310" s="39">
        <v>0</v>
      </c>
      <c r="AC310" s="39"/>
      <c r="AD310" s="39">
        <v>0</v>
      </c>
      <c r="AE310" s="73"/>
      <c r="AF310" s="73"/>
      <c r="AG310" s="73"/>
      <c r="AH310"/>
      <c r="AI310"/>
      <c r="AJ310"/>
      <c r="AK310"/>
    </row>
    <row r="311" spans="1:37" ht="19.5" customHeight="1" x14ac:dyDescent="0.2">
      <c r="D311" s="47" t="s">
        <v>135</v>
      </c>
      <c r="F311" s="48">
        <v>0</v>
      </c>
      <c r="G311" s="49"/>
      <c r="H311" s="49"/>
      <c r="I311" s="49"/>
      <c r="J311" s="48">
        <v>0</v>
      </c>
      <c r="K311" s="48">
        <v>0</v>
      </c>
      <c r="L311" s="49"/>
      <c r="M311" s="48">
        <v>0</v>
      </c>
      <c r="N311" s="49"/>
      <c r="O311" s="49"/>
      <c r="P311" s="49"/>
      <c r="Q311" s="48">
        <v>0</v>
      </c>
      <c r="R311" s="48">
        <v>0</v>
      </c>
      <c r="S311" s="49"/>
      <c r="T311" s="48">
        <v>0</v>
      </c>
      <c r="U311" s="49"/>
      <c r="V311" s="49"/>
      <c r="W311" s="49"/>
      <c r="X311" s="48">
        <v>0</v>
      </c>
      <c r="Y311" s="49"/>
      <c r="Z311" s="49"/>
      <c r="AA311" s="49"/>
      <c r="AB311" s="48">
        <v>0</v>
      </c>
      <c r="AC311" s="49"/>
      <c r="AD311" s="48">
        <v>0</v>
      </c>
      <c r="AE311" s="73"/>
      <c r="AF311" s="73"/>
      <c r="AG311" s="73"/>
      <c r="AH311"/>
      <c r="AI311"/>
      <c r="AJ311"/>
      <c r="AK311"/>
    </row>
    <row r="312" spans="1:37" ht="20.100000000000001" customHeight="1" x14ac:dyDescent="0.2">
      <c r="D312" s="50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73"/>
      <c r="AF312" s="73"/>
      <c r="AG312" s="73"/>
      <c r="AH312"/>
      <c r="AI312"/>
      <c r="AJ312"/>
      <c r="AK312"/>
    </row>
    <row r="313" spans="1:37" s="1" customFormat="1" ht="20.100000000000001" customHeight="1" x14ac:dyDescent="0.25">
      <c r="A313" s="3"/>
      <c r="B313" s="6"/>
      <c r="C313" s="51" t="s">
        <v>120</v>
      </c>
      <c r="D313" s="52"/>
      <c r="E313" s="5"/>
      <c r="F313" s="53">
        <v>0</v>
      </c>
      <c r="G313" s="54"/>
      <c r="H313" s="54"/>
      <c r="I313" s="54"/>
      <c r="J313" s="53">
        <v>0</v>
      </c>
      <c r="K313" s="53">
        <v>0</v>
      </c>
      <c r="L313" s="54"/>
      <c r="M313" s="53">
        <v>0</v>
      </c>
      <c r="N313" s="54"/>
      <c r="O313" s="54"/>
      <c r="P313" s="54"/>
      <c r="Q313" s="53">
        <v>0</v>
      </c>
      <c r="R313" s="53">
        <v>0</v>
      </c>
      <c r="S313" s="54"/>
      <c r="T313" s="53">
        <v>0</v>
      </c>
      <c r="U313" s="54"/>
      <c r="V313" s="54"/>
      <c r="W313" s="54"/>
      <c r="X313" s="53">
        <v>0</v>
      </c>
      <c r="Y313" s="54"/>
      <c r="Z313" s="54"/>
      <c r="AA313" s="54"/>
      <c r="AB313" s="53">
        <v>0</v>
      </c>
      <c r="AC313" s="54"/>
      <c r="AD313" s="53">
        <v>0</v>
      </c>
      <c r="AE313" s="73"/>
      <c r="AF313" s="73"/>
      <c r="AG313" s="73"/>
    </row>
    <row r="314" spans="1:37" ht="20.100000000000001" customHeight="1" x14ac:dyDescent="0.2">
      <c r="D314" s="2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73"/>
      <c r="AF314" s="73"/>
      <c r="AG314" s="73"/>
      <c r="AH314"/>
      <c r="AI314"/>
      <c r="AJ314"/>
      <c r="AK314"/>
    </row>
    <row r="315" spans="1:37" ht="20.100000000000001" customHeight="1" x14ac:dyDescent="0.2">
      <c r="C315" s="3" t="s">
        <v>154</v>
      </c>
      <c r="D315" s="2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73"/>
      <c r="AF315" s="73"/>
      <c r="AG315" s="73"/>
      <c r="AH315"/>
      <c r="AI315"/>
      <c r="AJ315"/>
      <c r="AK315"/>
    </row>
    <row r="316" spans="1:37" ht="20.100000000000001" customHeight="1" x14ac:dyDescent="0.2">
      <c r="D316" s="2" t="s">
        <v>96</v>
      </c>
      <c r="F316" s="39">
        <v>59</v>
      </c>
      <c r="G316" s="39"/>
      <c r="H316" s="39"/>
      <c r="I316" s="39"/>
      <c r="J316" s="39">
        <v>119</v>
      </c>
      <c r="K316" s="39">
        <v>1</v>
      </c>
      <c r="L316" s="39"/>
      <c r="M316" s="39">
        <v>120</v>
      </c>
      <c r="N316" s="39"/>
      <c r="O316" s="39"/>
      <c r="P316" s="39"/>
      <c r="Q316" s="39">
        <v>56</v>
      </c>
      <c r="R316" s="39">
        <v>62</v>
      </c>
      <c r="S316" s="39"/>
      <c r="T316" s="39">
        <v>118</v>
      </c>
      <c r="U316" s="39"/>
      <c r="V316" s="39"/>
      <c r="W316" s="39"/>
      <c r="X316" s="39">
        <v>61</v>
      </c>
      <c r="Y316" s="39"/>
      <c r="Z316" s="39"/>
      <c r="AA316" s="39"/>
      <c r="AB316" s="39">
        <v>0</v>
      </c>
      <c r="AC316" s="39"/>
      <c r="AD316" s="39">
        <v>0</v>
      </c>
      <c r="AE316" s="73"/>
      <c r="AF316" s="73"/>
      <c r="AG316" s="73"/>
      <c r="AH316"/>
      <c r="AI316"/>
      <c r="AJ316"/>
      <c r="AK316"/>
    </row>
    <row r="317" spans="1:37" ht="19.5" customHeight="1" x14ac:dyDescent="0.2">
      <c r="D317" s="47" t="s">
        <v>135</v>
      </c>
      <c r="F317" s="48">
        <v>30</v>
      </c>
      <c r="G317" s="49"/>
      <c r="H317" s="49"/>
      <c r="I317" s="49"/>
      <c r="J317" s="48">
        <v>119</v>
      </c>
      <c r="K317" s="48">
        <v>8</v>
      </c>
      <c r="L317" s="49"/>
      <c r="M317" s="48">
        <v>127</v>
      </c>
      <c r="N317" s="49"/>
      <c r="O317" s="49"/>
      <c r="P317" s="49"/>
      <c r="Q317" s="48">
        <v>81</v>
      </c>
      <c r="R317" s="48">
        <v>33</v>
      </c>
      <c r="S317" s="49"/>
      <c r="T317" s="48">
        <v>114</v>
      </c>
      <c r="U317" s="49"/>
      <c r="V317" s="49"/>
      <c r="W317" s="49"/>
      <c r="X317" s="48">
        <v>43</v>
      </c>
      <c r="Y317" s="49"/>
      <c r="Z317" s="49"/>
      <c r="AA317" s="49"/>
      <c r="AB317" s="48">
        <v>0</v>
      </c>
      <c r="AC317" s="49"/>
      <c r="AD317" s="48">
        <v>0</v>
      </c>
      <c r="AE317" s="73"/>
      <c r="AF317" s="73"/>
      <c r="AG317" s="73"/>
      <c r="AH317"/>
      <c r="AI317"/>
      <c r="AJ317"/>
      <c r="AK317"/>
    </row>
    <row r="318" spans="1:37" ht="20.100000000000001" customHeight="1" x14ac:dyDescent="0.2">
      <c r="D318" s="2" t="s">
        <v>113</v>
      </c>
      <c r="F318" s="39">
        <v>70</v>
      </c>
      <c r="G318" s="39"/>
      <c r="H318" s="39"/>
      <c r="I318" s="39"/>
      <c r="J318" s="39">
        <v>177</v>
      </c>
      <c r="K318" s="39">
        <v>8</v>
      </c>
      <c r="L318" s="39"/>
      <c r="M318" s="39">
        <v>185</v>
      </c>
      <c r="N318" s="39"/>
      <c r="O318" s="39"/>
      <c r="P318" s="39"/>
      <c r="Q318" s="39">
        <v>121</v>
      </c>
      <c r="R318" s="39">
        <v>76</v>
      </c>
      <c r="S318" s="39"/>
      <c r="T318" s="39">
        <v>197</v>
      </c>
      <c r="U318" s="39"/>
      <c r="V318" s="39"/>
      <c r="W318" s="39"/>
      <c r="X318" s="39">
        <v>58</v>
      </c>
      <c r="Y318" s="39"/>
      <c r="Z318" s="39"/>
      <c r="AA318" s="39"/>
      <c r="AB318" s="39">
        <v>0</v>
      </c>
      <c r="AC318" s="39"/>
      <c r="AD318" s="39">
        <v>0</v>
      </c>
      <c r="AE318" s="73"/>
      <c r="AF318" s="73"/>
      <c r="AG318" s="73"/>
      <c r="AH318"/>
      <c r="AI318"/>
      <c r="AJ318"/>
      <c r="AK318"/>
    </row>
    <row r="319" spans="1:37" ht="19.5" customHeight="1" x14ac:dyDescent="0.2">
      <c r="D319" s="47" t="s">
        <v>99</v>
      </c>
      <c r="F319" s="48">
        <v>76</v>
      </c>
      <c r="G319" s="49"/>
      <c r="H319" s="49"/>
      <c r="I319" s="49"/>
      <c r="J319" s="48">
        <v>180</v>
      </c>
      <c r="K319" s="48">
        <v>4</v>
      </c>
      <c r="L319" s="49"/>
      <c r="M319" s="48">
        <v>184</v>
      </c>
      <c r="N319" s="49"/>
      <c r="O319" s="49"/>
      <c r="P319" s="49"/>
      <c r="Q319" s="48">
        <v>66</v>
      </c>
      <c r="R319" s="48">
        <v>104</v>
      </c>
      <c r="S319" s="49"/>
      <c r="T319" s="48">
        <v>170</v>
      </c>
      <c r="U319" s="49"/>
      <c r="V319" s="49"/>
      <c r="W319" s="49"/>
      <c r="X319" s="48">
        <v>90</v>
      </c>
      <c r="Y319" s="49"/>
      <c r="Z319" s="49"/>
      <c r="AA319" s="49"/>
      <c r="AB319" s="48">
        <v>0</v>
      </c>
      <c r="AC319" s="49"/>
      <c r="AD319" s="48">
        <v>0</v>
      </c>
      <c r="AE319" s="73"/>
      <c r="AF319" s="73"/>
      <c r="AG319" s="73"/>
      <c r="AH319"/>
      <c r="AI319"/>
      <c r="AJ319"/>
      <c r="AK319"/>
    </row>
    <row r="320" spans="1:37" ht="20.100000000000001" customHeight="1" x14ac:dyDescent="0.2">
      <c r="D320" s="2" t="s">
        <v>114</v>
      </c>
      <c r="F320" s="39">
        <v>20</v>
      </c>
      <c r="G320" s="39"/>
      <c r="H320" s="39"/>
      <c r="I320" s="39"/>
      <c r="J320" s="39">
        <v>182</v>
      </c>
      <c r="K320" s="39">
        <v>3</v>
      </c>
      <c r="L320" s="39"/>
      <c r="M320" s="39">
        <v>185</v>
      </c>
      <c r="N320" s="39"/>
      <c r="O320" s="39"/>
      <c r="P320" s="39"/>
      <c r="Q320" s="39">
        <v>166</v>
      </c>
      <c r="R320" s="39">
        <v>23</v>
      </c>
      <c r="S320" s="39"/>
      <c r="T320" s="39">
        <v>189</v>
      </c>
      <c r="U320" s="39"/>
      <c r="V320" s="39"/>
      <c r="W320" s="39"/>
      <c r="X320" s="39">
        <v>16</v>
      </c>
      <c r="Y320" s="39"/>
      <c r="Z320" s="39"/>
      <c r="AA320" s="39"/>
      <c r="AB320" s="39">
        <v>0</v>
      </c>
      <c r="AC320" s="39"/>
      <c r="AD320" s="39">
        <v>0</v>
      </c>
      <c r="AE320" s="73"/>
      <c r="AF320" s="73"/>
      <c r="AG320" s="73"/>
      <c r="AH320"/>
      <c r="AI320"/>
      <c r="AJ320"/>
      <c r="AK320"/>
    </row>
    <row r="321" spans="1:37" ht="19.5" customHeight="1" x14ac:dyDescent="0.2">
      <c r="D321" s="47" t="s">
        <v>115</v>
      </c>
      <c r="F321" s="48">
        <v>21</v>
      </c>
      <c r="G321" s="49"/>
      <c r="H321" s="49"/>
      <c r="I321" s="49"/>
      <c r="J321" s="48">
        <v>181</v>
      </c>
      <c r="K321" s="48">
        <v>14</v>
      </c>
      <c r="L321" s="49"/>
      <c r="M321" s="48">
        <v>195</v>
      </c>
      <c r="N321" s="49"/>
      <c r="O321" s="49"/>
      <c r="P321" s="49"/>
      <c r="Q321" s="48">
        <v>155</v>
      </c>
      <c r="R321" s="48">
        <v>37</v>
      </c>
      <c r="S321" s="49"/>
      <c r="T321" s="48">
        <v>192</v>
      </c>
      <c r="U321" s="49"/>
      <c r="V321" s="49"/>
      <c r="W321" s="49"/>
      <c r="X321" s="48">
        <v>24</v>
      </c>
      <c r="Y321" s="49"/>
      <c r="Z321" s="49"/>
      <c r="AA321" s="49"/>
      <c r="AB321" s="48">
        <v>0</v>
      </c>
      <c r="AC321" s="49"/>
      <c r="AD321" s="48">
        <v>0</v>
      </c>
      <c r="AE321" s="73"/>
      <c r="AF321" s="73"/>
      <c r="AG321" s="73"/>
      <c r="AH321"/>
      <c r="AI321"/>
      <c r="AJ321"/>
      <c r="AK321"/>
    </row>
    <row r="322" spans="1:37" ht="20.100000000000001" customHeight="1" x14ac:dyDescent="0.2">
      <c r="D322" s="2" t="s">
        <v>116</v>
      </c>
      <c r="F322" s="39">
        <v>63</v>
      </c>
      <c r="G322" s="39"/>
      <c r="H322" s="39"/>
      <c r="I322" s="39"/>
      <c r="J322" s="39">
        <v>80</v>
      </c>
      <c r="K322" s="39">
        <v>13</v>
      </c>
      <c r="L322" s="39"/>
      <c r="M322" s="39">
        <v>93</v>
      </c>
      <c r="N322" s="39"/>
      <c r="O322" s="39"/>
      <c r="P322" s="39"/>
      <c r="Q322" s="39">
        <v>60</v>
      </c>
      <c r="R322" s="39">
        <f xml:space="preserve"> 51 + 2</f>
        <v>53</v>
      </c>
      <c r="S322" s="39"/>
      <c r="T322" s="39">
        <v>113</v>
      </c>
      <c r="U322" s="39"/>
      <c r="V322" s="39"/>
      <c r="W322" s="39"/>
      <c r="X322" s="39">
        <v>43</v>
      </c>
      <c r="Y322" s="39"/>
      <c r="Z322" s="39"/>
      <c r="AA322" s="39"/>
      <c r="AB322" s="39">
        <v>0</v>
      </c>
      <c r="AC322" s="39"/>
      <c r="AD322" s="39">
        <v>0</v>
      </c>
      <c r="AE322" s="73"/>
      <c r="AF322" s="73"/>
      <c r="AG322" s="73"/>
      <c r="AH322"/>
      <c r="AI322"/>
      <c r="AJ322"/>
      <c r="AK322"/>
    </row>
    <row r="323" spans="1:37" ht="19.5" customHeight="1" x14ac:dyDescent="0.2">
      <c r="D323" s="47" t="s">
        <v>103</v>
      </c>
      <c r="F323" s="48">
        <v>61</v>
      </c>
      <c r="G323" s="49"/>
      <c r="H323" s="49"/>
      <c r="I323" s="49"/>
      <c r="J323" s="48">
        <v>83</v>
      </c>
      <c r="K323" s="48">
        <v>24</v>
      </c>
      <c r="L323" s="49"/>
      <c r="M323" s="48">
        <v>107</v>
      </c>
      <c r="N323" s="49"/>
      <c r="O323" s="49"/>
      <c r="P323" s="49"/>
      <c r="Q323" s="48">
        <v>53</v>
      </c>
      <c r="R323" s="48">
        <v>77</v>
      </c>
      <c r="S323" s="49"/>
      <c r="T323" s="48">
        <v>130</v>
      </c>
      <c r="U323" s="49"/>
      <c r="V323" s="49"/>
      <c r="W323" s="49"/>
      <c r="X323" s="48">
        <v>38</v>
      </c>
      <c r="Y323" s="49"/>
      <c r="Z323" s="49"/>
      <c r="AA323" s="49"/>
      <c r="AB323" s="48">
        <v>0</v>
      </c>
      <c r="AC323" s="49"/>
      <c r="AD323" s="48">
        <v>0</v>
      </c>
      <c r="AE323" s="73"/>
      <c r="AF323" s="73"/>
      <c r="AG323" s="73"/>
      <c r="AH323"/>
      <c r="AI323"/>
      <c r="AJ323"/>
      <c r="AK323"/>
    </row>
    <row r="324" spans="1:37" ht="20.100000000000001" customHeight="1" x14ac:dyDescent="0.2">
      <c r="D324" s="2" t="s">
        <v>197</v>
      </c>
      <c r="F324" s="39">
        <v>107</v>
      </c>
      <c r="G324" s="39"/>
      <c r="H324" s="39"/>
      <c r="I324" s="39"/>
      <c r="J324" s="39">
        <v>156</v>
      </c>
      <c r="K324" s="39">
        <v>5</v>
      </c>
      <c r="L324" s="39"/>
      <c r="M324" s="39">
        <v>161</v>
      </c>
      <c r="N324" s="39"/>
      <c r="O324" s="39"/>
      <c r="P324" s="39"/>
      <c r="Q324" s="39">
        <v>60</v>
      </c>
      <c r="R324" s="39">
        <v>89</v>
      </c>
      <c r="S324" s="39"/>
      <c r="T324" s="39">
        <v>149</v>
      </c>
      <c r="U324" s="39"/>
      <c r="V324" s="39"/>
      <c r="W324" s="39"/>
      <c r="X324" s="39">
        <v>119</v>
      </c>
      <c r="Y324" s="39"/>
      <c r="Z324" s="39"/>
      <c r="AA324" s="39"/>
      <c r="AB324" s="39">
        <v>0</v>
      </c>
      <c r="AC324" s="39"/>
      <c r="AD324" s="39">
        <v>0</v>
      </c>
      <c r="AE324" s="73"/>
      <c r="AF324" s="73"/>
      <c r="AG324" s="73"/>
      <c r="AH324"/>
      <c r="AI324"/>
      <c r="AJ324"/>
      <c r="AK324"/>
    </row>
    <row r="325" spans="1:37" ht="19.5" customHeight="1" x14ac:dyDescent="0.2">
      <c r="D325" s="47" t="s">
        <v>198</v>
      </c>
      <c r="F325" s="48">
        <v>24</v>
      </c>
      <c r="G325" s="49"/>
      <c r="H325" s="49"/>
      <c r="I325" s="49"/>
      <c r="J325" s="48">
        <v>72</v>
      </c>
      <c r="K325" s="48">
        <v>0</v>
      </c>
      <c r="L325" s="49"/>
      <c r="M325" s="48">
        <v>72</v>
      </c>
      <c r="N325" s="49"/>
      <c r="O325" s="49"/>
      <c r="P325" s="49"/>
      <c r="Q325" s="48">
        <v>58</v>
      </c>
      <c r="R325" s="48">
        <v>25</v>
      </c>
      <c r="S325" s="49"/>
      <c r="T325" s="48">
        <v>83</v>
      </c>
      <c r="U325" s="49"/>
      <c r="V325" s="49"/>
      <c r="W325" s="49"/>
      <c r="X325" s="48">
        <v>13</v>
      </c>
      <c r="Y325" s="49"/>
      <c r="Z325" s="49"/>
      <c r="AA325" s="49"/>
      <c r="AB325" s="48">
        <v>0</v>
      </c>
      <c r="AC325" s="49"/>
      <c r="AD325" s="48">
        <v>0</v>
      </c>
      <c r="AE325" s="73"/>
      <c r="AF325" s="73"/>
      <c r="AG325" s="73"/>
      <c r="AH325"/>
      <c r="AI325"/>
      <c r="AJ325"/>
      <c r="AK325"/>
    </row>
    <row r="326" spans="1:37" ht="20.100000000000001" customHeight="1" x14ac:dyDescent="0.2">
      <c r="D326" s="2" t="s">
        <v>199</v>
      </c>
      <c r="F326" s="39">
        <v>104</v>
      </c>
      <c r="G326" s="39"/>
      <c r="H326" s="39"/>
      <c r="I326" s="39"/>
      <c r="J326" s="39">
        <v>156</v>
      </c>
      <c r="K326" s="39">
        <v>4</v>
      </c>
      <c r="L326" s="39"/>
      <c r="M326" s="39">
        <v>160</v>
      </c>
      <c r="N326" s="39"/>
      <c r="O326" s="39"/>
      <c r="P326" s="39"/>
      <c r="Q326" s="39">
        <v>89</v>
      </c>
      <c r="R326" s="39">
        <v>108</v>
      </c>
      <c r="S326" s="39"/>
      <c r="T326" s="39">
        <v>197</v>
      </c>
      <c r="U326" s="39"/>
      <c r="V326" s="39"/>
      <c r="W326" s="39"/>
      <c r="X326" s="39">
        <v>67</v>
      </c>
      <c r="Y326" s="39"/>
      <c r="Z326" s="39"/>
      <c r="AA326" s="39"/>
      <c r="AB326" s="39">
        <v>0</v>
      </c>
      <c r="AC326" s="39"/>
      <c r="AD326" s="39">
        <v>0</v>
      </c>
      <c r="AE326" s="73"/>
      <c r="AF326" s="73"/>
      <c r="AG326" s="73"/>
      <c r="AH326"/>
      <c r="AI326"/>
      <c r="AJ326"/>
      <c r="AK326"/>
    </row>
    <row r="327" spans="1:37" ht="19.5" customHeight="1" x14ac:dyDescent="0.2">
      <c r="D327" s="47" t="s">
        <v>123</v>
      </c>
      <c r="F327" s="48">
        <v>71</v>
      </c>
      <c r="G327" s="49"/>
      <c r="H327" s="49"/>
      <c r="I327" s="49"/>
      <c r="J327" s="48">
        <v>119</v>
      </c>
      <c r="K327" s="48">
        <v>7</v>
      </c>
      <c r="L327" s="49"/>
      <c r="M327" s="48">
        <v>126</v>
      </c>
      <c r="N327" s="49"/>
      <c r="O327" s="49"/>
      <c r="P327" s="49"/>
      <c r="Q327" s="48">
        <v>81</v>
      </c>
      <c r="R327" s="48">
        <v>65</v>
      </c>
      <c r="S327" s="49"/>
      <c r="T327" s="48">
        <v>146</v>
      </c>
      <c r="U327" s="49"/>
      <c r="V327" s="49"/>
      <c r="W327" s="49"/>
      <c r="X327" s="48">
        <v>51</v>
      </c>
      <c r="Y327" s="49"/>
      <c r="Z327" s="49"/>
      <c r="AA327" s="49"/>
      <c r="AB327" s="48">
        <v>0</v>
      </c>
      <c r="AC327" s="49"/>
      <c r="AD327" s="48">
        <v>0</v>
      </c>
      <c r="AE327" s="73"/>
      <c r="AF327" s="73"/>
      <c r="AG327" s="73"/>
      <c r="AH327"/>
      <c r="AI327"/>
      <c r="AJ327"/>
      <c r="AK327"/>
    </row>
    <row r="328" spans="1:37" ht="20.100000000000001" customHeight="1" x14ac:dyDescent="0.2">
      <c r="D328" s="2" t="s">
        <v>118</v>
      </c>
      <c r="F328" s="39">
        <v>29</v>
      </c>
      <c r="G328" s="39"/>
      <c r="H328" s="39"/>
      <c r="I328" s="39"/>
      <c r="J328" s="39">
        <v>73</v>
      </c>
      <c r="K328" s="39">
        <v>3</v>
      </c>
      <c r="L328" s="39"/>
      <c r="M328" s="39">
        <v>76</v>
      </c>
      <c r="N328" s="39"/>
      <c r="O328" s="39"/>
      <c r="P328" s="39"/>
      <c r="Q328" s="39">
        <v>43</v>
      </c>
      <c r="R328" s="39">
        <v>34</v>
      </c>
      <c r="S328" s="39"/>
      <c r="T328" s="39">
        <v>77</v>
      </c>
      <c r="U328" s="39"/>
      <c r="V328" s="39"/>
      <c r="W328" s="39"/>
      <c r="X328" s="39">
        <v>28</v>
      </c>
      <c r="Y328" s="39"/>
      <c r="Z328" s="39"/>
      <c r="AA328" s="39"/>
      <c r="AB328" s="39">
        <v>0</v>
      </c>
      <c r="AC328" s="39"/>
      <c r="AD328" s="39">
        <v>0</v>
      </c>
      <c r="AE328" s="73"/>
      <c r="AF328" s="73"/>
      <c r="AG328" s="73"/>
      <c r="AH328"/>
      <c r="AI328"/>
      <c r="AJ328"/>
      <c r="AK328"/>
    </row>
    <row r="329" spans="1:37" ht="19.5" customHeight="1" x14ac:dyDescent="0.2">
      <c r="D329" s="47" t="s">
        <v>200</v>
      </c>
      <c r="F329" s="48">
        <v>24</v>
      </c>
      <c r="G329" s="49"/>
      <c r="H329" s="49"/>
      <c r="I329" s="49"/>
      <c r="J329" s="48">
        <v>112</v>
      </c>
      <c r="K329" s="48">
        <v>8</v>
      </c>
      <c r="L329" s="49"/>
      <c r="M329" s="48">
        <v>120</v>
      </c>
      <c r="N329" s="49"/>
      <c r="O329" s="49"/>
      <c r="P329" s="49"/>
      <c r="Q329" s="48">
        <v>86</v>
      </c>
      <c r="R329" s="48">
        <v>31</v>
      </c>
      <c r="S329" s="49"/>
      <c r="T329" s="48">
        <v>117</v>
      </c>
      <c r="U329" s="49"/>
      <c r="V329" s="49"/>
      <c r="W329" s="49"/>
      <c r="X329" s="48">
        <v>27</v>
      </c>
      <c r="Y329" s="49"/>
      <c r="Z329" s="49"/>
      <c r="AA329" s="49"/>
      <c r="AB329" s="48">
        <v>0</v>
      </c>
      <c r="AC329" s="49"/>
      <c r="AD329" s="48">
        <v>0</v>
      </c>
      <c r="AE329" s="73"/>
      <c r="AF329" s="73"/>
      <c r="AG329" s="73"/>
      <c r="AH329"/>
      <c r="AI329"/>
      <c r="AJ329"/>
      <c r="AK329"/>
    </row>
    <row r="330" spans="1:37" ht="19.5" customHeight="1" x14ac:dyDescent="0.2">
      <c r="D330" s="50" t="s">
        <v>119</v>
      </c>
      <c r="F330" s="49">
        <v>18</v>
      </c>
      <c r="G330" s="49"/>
      <c r="H330" s="49"/>
      <c r="I330" s="49"/>
      <c r="J330" s="49">
        <v>115</v>
      </c>
      <c r="K330" s="49">
        <v>1</v>
      </c>
      <c r="L330" s="49"/>
      <c r="M330" s="49">
        <v>116</v>
      </c>
      <c r="N330" s="49"/>
      <c r="O330" s="49"/>
      <c r="P330" s="49"/>
      <c r="Q330" s="49">
        <v>105</v>
      </c>
      <c r="R330" s="49">
        <v>13</v>
      </c>
      <c r="S330" s="49"/>
      <c r="T330" s="49">
        <v>118</v>
      </c>
      <c r="U330" s="49"/>
      <c r="V330" s="49"/>
      <c r="W330" s="49"/>
      <c r="X330" s="49">
        <v>16</v>
      </c>
      <c r="Y330" s="49"/>
      <c r="Z330" s="49"/>
      <c r="AA330" s="49"/>
      <c r="AB330" s="49">
        <v>0</v>
      </c>
      <c r="AC330" s="49"/>
      <c r="AD330" s="49">
        <v>0</v>
      </c>
      <c r="AE330" s="73"/>
      <c r="AF330" s="73"/>
      <c r="AG330" s="73"/>
      <c r="AH330"/>
      <c r="AI330"/>
      <c r="AJ330"/>
      <c r="AK330"/>
    </row>
    <row r="331" spans="1:37" ht="20.100000000000001" customHeight="1" x14ac:dyDescent="0.2">
      <c r="D331" s="2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73"/>
      <c r="AF331" s="73"/>
      <c r="AG331" s="73"/>
      <c r="AH331"/>
      <c r="AI331"/>
      <c r="AJ331"/>
      <c r="AK331"/>
    </row>
    <row r="332" spans="1:37" s="1" customFormat="1" ht="20.100000000000001" customHeight="1" x14ac:dyDescent="0.25">
      <c r="A332" s="3"/>
      <c r="B332" s="6"/>
      <c r="C332" s="51" t="s">
        <v>159</v>
      </c>
      <c r="D332" s="52"/>
      <c r="E332" s="5"/>
      <c r="F332" s="53">
        <v>777</v>
      </c>
      <c r="G332" s="54"/>
      <c r="H332" s="54"/>
      <c r="I332" s="54"/>
      <c r="J332" s="53">
        <v>1924</v>
      </c>
      <c r="K332" s="53">
        <v>103</v>
      </c>
      <c r="L332" s="54"/>
      <c r="M332" s="53">
        <v>2027</v>
      </c>
      <c r="N332" s="54"/>
      <c r="O332" s="54"/>
      <c r="P332" s="54"/>
      <c r="Q332" s="53">
        <v>1280</v>
      </c>
      <c r="R332" s="53">
        <f xml:space="preserve"> 828 + 2</f>
        <v>830</v>
      </c>
      <c r="S332" s="54"/>
      <c r="T332" s="53">
        <v>2110</v>
      </c>
      <c r="U332" s="54"/>
      <c r="V332" s="54"/>
      <c r="W332" s="54"/>
      <c r="X332" s="53">
        <v>694</v>
      </c>
      <c r="Y332" s="54"/>
      <c r="Z332" s="54"/>
      <c r="AA332" s="54"/>
      <c r="AB332" s="53">
        <v>0</v>
      </c>
      <c r="AC332" s="54"/>
      <c r="AD332" s="53">
        <v>0</v>
      </c>
      <c r="AE332" s="73"/>
      <c r="AF332" s="73"/>
      <c r="AG332" s="73"/>
    </row>
    <row r="333" spans="1:37" s="1" customFormat="1" ht="20.100000000000001" customHeight="1" x14ac:dyDescent="0.2">
      <c r="A333" s="3"/>
      <c r="B333" s="6"/>
      <c r="C333" s="3"/>
      <c r="D333" s="3"/>
      <c r="E333" s="5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73"/>
      <c r="AF333" s="73"/>
      <c r="AG333" s="73"/>
    </row>
    <row r="334" spans="1:37" s="1" customFormat="1" ht="20.100000000000001" customHeight="1" x14ac:dyDescent="0.25">
      <c r="A334" s="3"/>
      <c r="B334" s="57" t="s">
        <v>201</v>
      </c>
      <c r="C334" s="58"/>
      <c r="D334" s="58"/>
      <c r="E334" s="5"/>
      <c r="F334" s="59">
        <v>777</v>
      </c>
      <c r="G334" s="54"/>
      <c r="H334" s="54"/>
      <c r="I334" s="54"/>
      <c r="J334" s="59">
        <v>1924</v>
      </c>
      <c r="K334" s="59">
        <v>103</v>
      </c>
      <c r="L334" s="54"/>
      <c r="M334" s="59">
        <v>2027</v>
      </c>
      <c r="N334" s="54"/>
      <c r="O334" s="54"/>
      <c r="P334" s="54"/>
      <c r="Q334" s="59">
        <v>1280</v>
      </c>
      <c r="R334" s="59">
        <f xml:space="preserve"> 828 + 2</f>
        <v>830</v>
      </c>
      <c r="S334" s="54"/>
      <c r="T334" s="59">
        <v>2110</v>
      </c>
      <c r="U334" s="54"/>
      <c r="V334" s="54"/>
      <c r="W334" s="54"/>
      <c r="X334" s="59">
        <v>694</v>
      </c>
      <c r="Y334" s="54"/>
      <c r="Z334" s="54"/>
      <c r="AA334" s="54"/>
      <c r="AB334" s="59">
        <v>0</v>
      </c>
      <c r="AC334" s="54"/>
      <c r="AD334" s="59">
        <v>0</v>
      </c>
      <c r="AE334" s="73"/>
      <c r="AF334" s="73"/>
      <c r="AG334" s="73"/>
    </row>
    <row r="335" spans="1:37" ht="20.100000000000001" customHeight="1" x14ac:dyDescent="0.2">
      <c r="D335" s="2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73"/>
      <c r="AF335" s="73"/>
      <c r="AG335" s="73"/>
      <c r="AH335"/>
      <c r="AI335"/>
      <c r="AJ335"/>
      <c r="AK335"/>
    </row>
    <row r="336" spans="1:37" ht="20.100000000000001" customHeight="1" x14ac:dyDescent="0.2">
      <c r="B336" s="6" t="s">
        <v>202</v>
      </c>
      <c r="D336" s="2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73"/>
      <c r="AF336" s="73"/>
      <c r="AG336" s="73"/>
      <c r="AH336"/>
      <c r="AI336"/>
      <c r="AJ336"/>
      <c r="AK336"/>
    </row>
    <row r="337" spans="1:37" ht="20.100000000000001" customHeight="1" x14ac:dyDescent="0.2">
      <c r="C337" s="3" t="s">
        <v>154</v>
      </c>
      <c r="D337" s="2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73"/>
      <c r="AF337" s="73"/>
      <c r="AG337" s="73"/>
      <c r="AH337"/>
      <c r="AI337"/>
      <c r="AJ337"/>
      <c r="AK337"/>
    </row>
    <row r="338" spans="1:37" ht="20.100000000000001" customHeight="1" x14ac:dyDescent="0.2">
      <c r="D338" s="2" t="s">
        <v>203</v>
      </c>
      <c r="F338" s="39">
        <v>150</v>
      </c>
      <c r="G338" s="39"/>
      <c r="H338" s="39"/>
      <c r="I338" s="39"/>
      <c r="J338" s="39">
        <v>126</v>
      </c>
      <c r="K338" s="39">
        <v>2</v>
      </c>
      <c r="L338" s="39"/>
      <c r="M338" s="39">
        <v>128</v>
      </c>
      <c r="N338" s="39"/>
      <c r="O338" s="39"/>
      <c r="P338" s="39"/>
      <c r="Q338" s="39">
        <v>19</v>
      </c>
      <c r="R338" s="39">
        <f xml:space="preserve"> 139 + 1</f>
        <v>140</v>
      </c>
      <c r="S338" s="39"/>
      <c r="T338" s="39">
        <v>159</v>
      </c>
      <c r="U338" s="39"/>
      <c r="V338" s="39"/>
      <c r="W338" s="39"/>
      <c r="X338" s="39">
        <v>119</v>
      </c>
      <c r="Y338" s="39"/>
      <c r="Z338" s="39"/>
      <c r="AA338" s="39"/>
      <c r="AB338" s="39">
        <v>0</v>
      </c>
      <c r="AC338" s="39"/>
      <c r="AD338" s="39">
        <v>0</v>
      </c>
      <c r="AE338" s="73"/>
      <c r="AF338" s="73"/>
      <c r="AG338" s="73"/>
      <c r="AH338"/>
      <c r="AI338"/>
      <c r="AJ338"/>
      <c r="AK338"/>
    </row>
    <row r="339" spans="1:37" ht="19.5" customHeight="1" x14ac:dyDescent="0.2">
      <c r="D339" s="47" t="s">
        <v>204</v>
      </c>
      <c r="F339" s="48">
        <v>96</v>
      </c>
      <c r="G339" s="49"/>
      <c r="H339" s="49"/>
      <c r="I339" s="49"/>
      <c r="J339" s="48">
        <v>133</v>
      </c>
      <c r="K339" s="48">
        <v>6</v>
      </c>
      <c r="L339" s="49"/>
      <c r="M339" s="48">
        <v>139</v>
      </c>
      <c r="N339" s="49"/>
      <c r="O339" s="49"/>
      <c r="P339" s="49"/>
      <c r="Q339" s="48">
        <v>59</v>
      </c>
      <c r="R339" s="48">
        <v>95</v>
      </c>
      <c r="S339" s="49"/>
      <c r="T339" s="48">
        <v>154</v>
      </c>
      <c r="U339" s="49"/>
      <c r="V339" s="49"/>
      <c r="W339" s="49"/>
      <c r="X339" s="48">
        <v>81</v>
      </c>
      <c r="Y339" s="49"/>
      <c r="Z339" s="49"/>
      <c r="AA339" s="49"/>
      <c r="AB339" s="48">
        <v>0</v>
      </c>
      <c r="AC339" s="49"/>
      <c r="AD339" s="48">
        <v>0</v>
      </c>
      <c r="AE339" s="73"/>
      <c r="AF339" s="73"/>
      <c r="AG339" s="73"/>
      <c r="AH339"/>
      <c r="AI339"/>
      <c r="AJ339"/>
      <c r="AK339"/>
    </row>
    <row r="340" spans="1:37" ht="20.100000000000001" customHeight="1" x14ac:dyDescent="0.2">
      <c r="D340" s="2" t="s">
        <v>205</v>
      </c>
      <c r="F340" s="39">
        <v>81</v>
      </c>
      <c r="G340" s="39"/>
      <c r="H340" s="39"/>
      <c r="I340" s="39"/>
      <c r="J340" s="39">
        <v>135</v>
      </c>
      <c r="K340" s="39">
        <v>4</v>
      </c>
      <c r="L340" s="39"/>
      <c r="M340" s="39">
        <v>139</v>
      </c>
      <c r="N340" s="39"/>
      <c r="O340" s="39"/>
      <c r="P340" s="39"/>
      <c r="Q340" s="39">
        <v>64</v>
      </c>
      <c r="R340" s="39">
        <v>83</v>
      </c>
      <c r="S340" s="39"/>
      <c r="T340" s="39">
        <v>147</v>
      </c>
      <c r="U340" s="39"/>
      <c r="V340" s="39"/>
      <c r="W340" s="39"/>
      <c r="X340" s="39">
        <v>73</v>
      </c>
      <c r="Y340" s="39"/>
      <c r="Z340" s="39"/>
      <c r="AA340" s="39"/>
      <c r="AB340" s="39">
        <v>0</v>
      </c>
      <c r="AC340" s="39"/>
      <c r="AD340" s="39">
        <v>0</v>
      </c>
      <c r="AE340" s="73"/>
      <c r="AF340" s="73"/>
      <c r="AG340" s="73"/>
      <c r="AH340"/>
      <c r="AI340"/>
      <c r="AJ340"/>
      <c r="AK340"/>
    </row>
    <row r="341" spans="1:37" ht="19.5" customHeight="1" x14ac:dyDescent="0.2">
      <c r="D341" s="47" t="s">
        <v>206</v>
      </c>
      <c r="F341" s="48">
        <v>72</v>
      </c>
      <c r="G341" s="49"/>
      <c r="H341" s="49"/>
      <c r="I341" s="49"/>
      <c r="J341" s="48">
        <v>129</v>
      </c>
      <c r="K341" s="48">
        <v>10</v>
      </c>
      <c r="L341" s="49"/>
      <c r="M341" s="48">
        <v>139</v>
      </c>
      <c r="N341" s="49"/>
      <c r="O341" s="49"/>
      <c r="P341" s="49"/>
      <c r="Q341" s="48">
        <v>39</v>
      </c>
      <c r="R341" s="48">
        <v>88</v>
      </c>
      <c r="S341" s="49"/>
      <c r="T341" s="48">
        <v>127</v>
      </c>
      <c r="U341" s="49"/>
      <c r="V341" s="49"/>
      <c r="W341" s="49"/>
      <c r="X341" s="48">
        <v>84</v>
      </c>
      <c r="Y341" s="49"/>
      <c r="Z341" s="49"/>
      <c r="AA341" s="49"/>
      <c r="AB341" s="48">
        <v>0</v>
      </c>
      <c r="AC341" s="49"/>
      <c r="AD341" s="48">
        <v>0</v>
      </c>
      <c r="AE341" s="73"/>
      <c r="AF341" s="73"/>
      <c r="AG341" s="73"/>
      <c r="AH341"/>
      <c r="AI341"/>
      <c r="AJ341"/>
      <c r="AK341"/>
    </row>
    <row r="342" spans="1:37" ht="19.5" customHeight="1" x14ac:dyDescent="0.2">
      <c r="D342" s="50" t="s">
        <v>207</v>
      </c>
      <c r="F342" s="49">
        <v>39</v>
      </c>
      <c r="G342" s="49"/>
      <c r="H342" s="49"/>
      <c r="I342" s="49"/>
      <c r="J342" s="49">
        <v>127</v>
      </c>
      <c r="K342" s="49">
        <v>0</v>
      </c>
      <c r="L342" s="49"/>
      <c r="M342" s="49">
        <v>127</v>
      </c>
      <c r="N342" s="49"/>
      <c r="O342" s="49"/>
      <c r="P342" s="49"/>
      <c r="Q342" s="49">
        <v>56</v>
      </c>
      <c r="R342" s="49">
        <v>33</v>
      </c>
      <c r="S342" s="49"/>
      <c r="T342" s="49">
        <v>89</v>
      </c>
      <c r="U342" s="49"/>
      <c r="V342" s="49"/>
      <c r="W342" s="49"/>
      <c r="X342" s="49">
        <v>77</v>
      </c>
      <c r="Y342" s="49"/>
      <c r="Z342" s="49"/>
      <c r="AA342" s="49"/>
      <c r="AB342" s="49">
        <v>0</v>
      </c>
      <c r="AC342" s="49"/>
      <c r="AD342" s="49">
        <v>0</v>
      </c>
      <c r="AE342" s="73"/>
      <c r="AF342" s="73"/>
      <c r="AG342" s="73"/>
      <c r="AH342"/>
      <c r="AI342"/>
      <c r="AJ342"/>
      <c r="AK342"/>
    </row>
    <row r="343" spans="1:37" ht="19.5" customHeight="1" x14ac:dyDescent="0.2">
      <c r="D343" s="47" t="s">
        <v>208</v>
      </c>
      <c r="F343" s="48">
        <v>44</v>
      </c>
      <c r="G343" s="49"/>
      <c r="H343" s="49"/>
      <c r="I343" s="49"/>
      <c r="J343" s="48">
        <v>131</v>
      </c>
      <c r="K343" s="48">
        <v>3</v>
      </c>
      <c r="L343" s="49"/>
      <c r="M343" s="48">
        <v>134</v>
      </c>
      <c r="N343" s="49"/>
      <c r="O343" s="49"/>
      <c r="P343" s="49"/>
      <c r="Q343" s="48">
        <v>52</v>
      </c>
      <c r="R343" s="48">
        <v>70</v>
      </c>
      <c r="S343" s="49"/>
      <c r="T343" s="48">
        <v>122</v>
      </c>
      <c r="U343" s="49"/>
      <c r="V343" s="49"/>
      <c r="W343" s="49"/>
      <c r="X343" s="48">
        <v>56</v>
      </c>
      <c r="Y343" s="49"/>
      <c r="Z343" s="49"/>
      <c r="AA343" s="49"/>
      <c r="AB343" s="48">
        <v>0</v>
      </c>
      <c r="AC343" s="49"/>
      <c r="AD343" s="48">
        <v>0</v>
      </c>
      <c r="AE343" s="73"/>
      <c r="AF343" s="73"/>
      <c r="AG343" s="73"/>
      <c r="AH343"/>
      <c r="AI343"/>
      <c r="AJ343"/>
      <c r="AK343"/>
    </row>
    <row r="344" spans="1:37" ht="20.100000000000001" customHeight="1" x14ac:dyDescent="0.2">
      <c r="D344" s="2" t="s">
        <v>209</v>
      </c>
      <c r="F344" s="39">
        <v>11</v>
      </c>
      <c r="G344" s="39"/>
      <c r="H344" s="39"/>
      <c r="I344" s="39"/>
      <c r="J344" s="39">
        <v>69</v>
      </c>
      <c r="K344" s="39">
        <v>13</v>
      </c>
      <c r="L344" s="39"/>
      <c r="M344" s="39">
        <v>82</v>
      </c>
      <c r="N344" s="39"/>
      <c r="O344" s="39"/>
      <c r="P344" s="39"/>
      <c r="Q344" s="39">
        <v>68</v>
      </c>
      <c r="R344" s="39">
        <v>13</v>
      </c>
      <c r="S344" s="39"/>
      <c r="T344" s="39">
        <v>81</v>
      </c>
      <c r="U344" s="39"/>
      <c r="V344" s="39"/>
      <c r="W344" s="39"/>
      <c r="X344" s="39">
        <v>12</v>
      </c>
      <c r="Y344" s="39"/>
      <c r="Z344" s="39"/>
      <c r="AA344" s="39"/>
      <c r="AB344" s="39">
        <v>0</v>
      </c>
      <c r="AC344" s="39"/>
      <c r="AD344" s="39">
        <v>0</v>
      </c>
      <c r="AE344" s="73"/>
      <c r="AF344" s="73"/>
      <c r="AG344" s="73"/>
      <c r="AH344"/>
      <c r="AI344"/>
      <c r="AJ344"/>
      <c r="AK344"/>
    </row>
    <row r="345" spans="1:37" ht="19.5" customHeight="1" x14ac:dyDescent="0.2">
      <c r="D345" s="47" t="s">
        <v>210</v>
      </c>
      <c r="F345" s="48">
        <v>28</v>
      </c>
      <c r="G345" s="49"/>
      <c r="H345" s="49"/>
      <c r="I345" s="49"/>
      <c r="J345" s="48">
        <v>68</v>
      </c>
      <c r="K345" s="48">
        <v>4</v>
      </c>
      <c r="L345" s="49"/>
      <c r="M345" s="48">
        <v>72</v>
      </c>
      <c r="N345" s="49"/>
      <c r="O345" s="49"/>
      <c r="P345" s="49"/>
      <c r="Q345" s="48">
        <v>36</v>
      </c>
      <c r="R345" s="48">
        <v>31</v>
      </c>
      <c r="S345" s="49"/>
      <c r="T345" s="48">
        <v>67</v>
      </c>
      <c r="U345" s="49"/>
      <c r="V345" s="49"/>
      <c r="W345" s="49"/>
      <c r="X345" s="48">
        <v>33</v>
      </c>
      <c r="Y345" s="49"/>
      <c r="Z345" s="49"/>
      <c r="AA345" s="49"/>
      <c r="AB345" s="48">
        <v>0</v>
      </c>
      <c r="AC345" s="49"/>
      <c r="AD345" s="48">
        <v>0</v>
      </c>
      <c r="AE345" s="73"/>
      <c r="AF345" s="73"/>
      <c r="AG345" s="73"/>
      <c r="AH345"/>
      <c r="AI345"/>
      <c r="AJ345"/>
      <c r="AK345"/>
    </row>
    <row r="346" spans="1:37" ht="20.100000000000001" customHeight="1" x14ac:dyDescent="0.2">
      <c r="D346" s="2" t="s">
        <v>211</v>
      </c>
      <c r="F346" s="39">
        <v>8</v>
      </c>
      <c r="G346" s="39"/>
      <c r="H346" s="39"/>
      <c r="I346" s="39"/>
      <c r="J346" s="39">
        <v>8</v>
      </c>
      <c r="K346" s="39">
        <v>0</v>
      </c>
      <c r="L346" s="39"/>
      <c r="M346" s="39">
        <v>8</v>
      </c>
      <c r="N346" s="39"/>
      <c r="O346" s="39"/>
      <c r="P346" s="39"/>
      <c r="Q346" s="39">
        <v>7</v>
      </c>
      <c r="R346" s="39">
        <v>5</v>
      </c>
      <c r="S346" s="39"/>
      <c r="T346" s="39">
        <v>12</v>
      </c>
      <c r="U346" s="39"/>
      <c r="V346" s="39"/>
      <c r="W346" s="39"/>
      <c r="X346" s="39">
        <v>4</v>
      </c>
      <c r="Y346" s="39"/>
      <c r="Z346" s="39"/>
      <c r="AA346" s="39"/>
      <c r="AB346" s="39">
        <v>0</v>
      </c>
      <c r="AC346" s="39"/>
      <c r="AD346" s="39">
        <v>0</v>
      </c>
      <c r="AE346" s="73"/>
      <c r="AF346" s="73"/>
      <c r="AG346" s="73"/>
      <c r="AH346"/>
      <c r="AI346"/>
      <c r="AJ346"/>
      <c r="AK346"/>
    </row>
    <row r="347" spans="1:37" ht="19.5" customHeight="1" x14ac:dyDescent="0.2">
      <c r="D347" s="47" t="s">
        <v>212</v>
      </c>
      <c r="F347" s="48">
        <v>1</v>
      </c>
      <c r="G347" s="49"/>
      <c r="H347" s="49"/>
      <c r="I347" s="49"/>
      <c r="J347" s="48">
        <v>3</v>
      </c>
      <c r="K347" s="48">
        <v>1</v>
      </c>
      <c r="L347" s="49"/>
      <c r="M347" s="48">
        <v>4</v>
      </c>
      <c r="N347" s="49"/>
      <c r="O347" s="49"/>
      <c r="P347" s="49"/>
      <c r="Q347" s="48">
        <v>1</v>
      </c>
      <c r="R347" s="48">
        <v>1</v>
      </c>
      <c r="S347" s="49"/>
      <c r="T347" s="48">
        <v>2</v>
      </c>
      <c r="U347" s="49"/>
      <c r="V347" s="49"/>
      <c r="W347" s="49"/>
      <c r="X347" s="48">
        <v>3</v>
      </c>
      <c r="Y347" s="49"/>
      <c r="Z347" s="49"/>
      <c r="AA347" s="49"/>
      <c r="AB347" s="48">
        <v>0</v>
      </c>
      <c r="AC347" s="49"/>
      <c r="AD347" s="48">
        <v>0</v>
      </c>
      <c r="AE347" s="73"/>
      <c r="AF347" s="73"/>
      <c r="AG347" s="73"/>
      <c r="AH347"/>
      <c r="AI347"/>
      <c r="AJ347"/>
      <c r="AK347"/>
    </row>
    <row r="348" spans="1:37" ht="20.100000000000001" customHeight="1" x14ac:dyDescent="0.2">
      <c r="D348" s="50" t="s">
        <v>213</v>
      </c>
      <c r="F348" s="39">
        <v>3</v>
      </c>
      <c r="G348" s="39"/>
      <c r="H348" s="39"/>
      <c r="I348" s="39"/>
      <c r="J348" s="39">
        <v>2</v>
      </c>
      <c r="K348" s="39">
        <v>2</v>
      </c>
      <c r="L348" s="39"/>
      <c r="M348" s="39">
        <v>4</v>
      </c>
      <c r="N348" s="39"/>
      <c r="O348" s="39"/>
      <c r="P348" s="39"/>
      <c r="Q348" s="39">
        <v>3</v>
      </c>
      <c r="R348" s="39">
        <v>0</v>
      </c>
      <c r="S348" s="39"/>
      <c r="T348" s="39">
        <v>3</v>
      </c>
      <c r="U348" s="39"/>
      <c r="V348" s="39"/>
      <c r="W348" s="39"/>
      <c r="X348" s="39">
        <v>4</v>
      </c>
      <c r="Y348" s="39"/>
      <c r="Z348" s="39"/>
      <c r="AA348" s="39"/>
      <c r="AB348" s="39">
        <v>0</v>
      </c>
      <c r="AC348" s="39"/>
      <c r="AD348" s="39">
        <v>0</v>
      </c>
      <c r="AE348" s="73"/>
      <c r="AF348" s="73"/>
      <c r="AG348" s="73"/>
      <c r="AH348"/>
      <c r="AI348"/>
      <c r="AJ348"/>
      <c r="AK348"/>
    </row>
    <row r="349" spans="1:37" ht="20.100000000000001" customHeight="1" x14ac:dyDescent="0.2">
      <c r="D349" s="2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73"/>
      <c r="AF349" s="73"/>
      <c r="AG349" s="73"/>
      <c r="AH349"/>
      <c r="AI349"/>
      <c r="AJ349"/>
      <c r="AK349"/>
    </row>
    <row r="350" spans="1:37" s="1" customFormat="1" ht="20.100000000000001" customHeight="1" x14ac:dyDescent="0.25">
      <c r="A350" s="3"/>
      <c r="B350" s="6"/>
      <c r="C350" s="51" t="s">
        <v>159</v>
      </c>
      <c r="D350" s="52"/>
      <c r="E350" s="5"/>
      <c r="F350" s="53">
        <v>533</v>
      </c>
      <c r="G350" s="54"/>
      <c r="H350" s="54"/>
      <c r="I350" s="54"/>
      <c r="J350" s="53">
        <v>931</v>
      </c>
      <c r="K350" s="53">
        <v>45</v>
      </c>
      <c r="L350" s="54"/>
      <c r="M350" s="53">
        <v>976</v>
      </c>
      <c r="N350" s="54"/>
      <c r="O350" s="54"/>
      <c r="P350" s="54"/>
      <c r="Q350" s="53">
        <v>404</v>
      </c>
      <c r="R350" s="53">
        <f xml:space="preserve"> 558 + 1</f>
        <v>559</v>
      </c>
      <c r="S350" s="54"/>
      <c r="T350" s="53">
        <v>963</v>
      </c>
      <c r="U350" s="54"/>
      <c r="V350" s="54"/>
      <c r="W350" s="54"/>
      <c r="X350" s="53">
        <v>546</v>
      </c>
      <c r="Y350" s="54"/>
      <c r="Z350" s="54"/>
      <c r="AA350" s="54"/>
      <c r="AB350" s="53">
        <v>0</v>
      </c>
      <c r="AC350" s="54"/>
      <c r="AD350" s="53">
        <v>0</v>
      </c>
      <c r="AE350" s="73"/>
      <c r="AF350" s="73"/>
      <c r="AG350" s="73"/>
    </row>
    <row r="351" spans="1:37" s="1" customFormat="1" ht="20.100000000000001" customHeight="1" x14ac:dyDescent="0.2">
      <c r="A351" s="3"/>
      <c r="B351" s="6"/>
      <c r="C351" s="3"/>
      <c r="D351" s="3"/>
      <c r="E351" s="5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73"/>
      <c r="AF351" s="73"/>
      <c r="AG351" s="73"/>
    </row>
    <row r="352" spans="1:37" s="1" customFormat="1" ht="20.100000000000001" customHeight="1" x14ac:dyDescent="0.25">
      <c r="A352" s="3"/>
      <c r="B352" s="57" t="s">
        <v>214</v>
      </c>
      <c r="C352" s="58"/>
      <c r="D352" s="58"/>
      <c r="E352" s="5"/>
      <c r="F352" s="59">
        <v>533</v>
      </c>
      <c r="G352" s="54"/>
      <c r="H352" s="54"/>
      <c r="I352" s="54"/>
      <c r="J352" s="59">
        <v>931</v>
      </c>
      <c r="K352" s="59">
        <v>45</v>
      </c>
      <c r="L352" s="54"/>
      <c r="M352" s="59">
        <v>976</v>
      </c>
      <c r="N352" s="54"/>
      <c r="O352" s="54"/>
      <c r="P352" s="54"/>
      <c r="Q352" s="59">
        <v>404</v>
      </c>
      <c r="R352" s="59">
        <f xml:space="preserve"> 558 + 1</f>
        <v>559</v>
      </c>
      <c r="S352" s="54"/>
      <c r="T352" s="59">
        <v>963</v>
      </c>
      <c r="U352" s="54"/>
      <c r="V352" s="54"/>
      <c r="W352" s="54"/>
      <c r="X352" s="59">
        <v>546</v>
      </c>
      <c r="Y352" s="54"/>
      <c r="Z352" s="54"/>
      <c r="AA352" s="54"/>
      <c r="AB352" s="59">
        <v>0</v>
      </c>
      <c r="AC352" s="54"/>
      <c r="AD352" s="59">
        <v>0</v>
      </c>
      <c r="AE352" s="73"/>
      <c r="AF352" s="73"/>
      <c r="AG352" s="73"/>
    </row>
    <row r="353" spans="1:37" ht="20.100000000000001" customHeight="1" x14ac:dyDescent="0.2">
      <c r="D353" s="2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73"/>
      <c r="AF353" s="73"/>
      <c r="AG353" s="73"/>
      <c r="AH353"/>
      <c r="AI353"/>
      <c r="AJ353"/>
      <c r="AK353"/>
    </row>
    <row r="354" spans="1:37" ht="20.100000000000001" customHeight="1" x14ac:dyDescent="0.2">
      <c r="B354" s="6" t="s">
        <v>215</v>
      </c>
      <c r="D354" s="2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73"/>
      <c r="AF354" s="73"/>
      <c r="AG354" s="73"/>
      <c r="AH354"/>
      <c r="AI354"/>
      <c r="AJ354"/>
      <c r="AK354"/>
    </row>
    <row r="355" spans="1:37" ht="20.100000000000001" customHeight="1" x14ac:dyDescent="0.2">
      <c r="C355" s="3" t="s">
        <v>154</v>
      </c>
      <c r="D355" s="2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73"/>
      <c r="AF355" s="73"/>
      <c r="AG355" s="73"/>
      <c r="AH355"/>
      <c r="AI355"/>
      <c r="AJ355"/>
      <c r="AK355"/>
    </row>
    <row r="356" spans="1:37" ht="20.100000000000001" customHeight="1" x14ac:dyDescent="0.2">
      <c r="D356" s="2" t="s">
        <v>216</v>
      </c>
      <c r="F356" s="39">
        <v>58</v>
      </c>
      <c r="G356" s="39"/>
      <c r="H356" s="39"/>
      <c r="I356" s="39"/>
      <c r="J356" s="39">
        <v>130</v>
      </c>
      <c r="K356" s="39">
        <v>8</v>
      </c>
      <c r="L356" s="39"/>
      <c r="M356" s="39">
        <v>138</v>
      </c>
      <c r="N356" s="39"/>
      <c r="O356" s="39"/>
      <c r="P356" s="39"/>
      <c r="Q356" s="39">
        <v>56</v>
      </c>
      <c r="R356" s="39">
        <v>93</v>
      </c>
      <c r="S356" s="39"/>
      <c r="T356" s="39">
        <v>149</v>
      </c>
      <c r="U356" s="39"/>
      <c r="V356" s="39"/>
      <c r="W356" s="39"/>
      <c r="X356" s="39">
        <v>47</v>
      </c>
      <c r="Y356" s="39"/>
      <c r="Z356" s="39"/>
      <c r="AA356" s="39"/>
      <c r="AB356" s="39">
        <v>0</v>
      </c>
      <c r="AC356" s="39"/>
      <c r="AD356" s="39">
        <v>0</v>
      </c>
      <c r="AE356" s="73"/>
      <c r="AF356" s="73"/>
      <c r="AG356" s="73"/>
      <c r="AH356"/>
      <c r="AI356"/>
      <c r="AJ356"/>
      <c r="AK356"/>
    </row>
    <row r="357" spans="1:37" ht="19.5" customHeight="1" x14ac:dyDescent="0.2">
      <c r="D357" s="47" t="s">
        <v>217</v>
      </c>
      <c r="F357" s="48">
        <v>81</v>
      </c>
      <c r="G357" s="49"/>
      <c r="H357" s="49"/>
      <c r="I357" s="49"/>
      <c r="J357" s="48">
        <v>129</v>
      </c>
      <c r="K357" s="48">
        <v>13</v>
      </c>
      <c r="L357" s="49"/>
      <c r="M357" s="48">
        <v>142</v>
      </c>
      <c r="N357" s="49"/>
      <c r="O357" s="49"/>
      <c r="P357" s="49"/>
      <c r="Q357" s="48">
        <v>48</v>
      </c>
      <c r="R357" s="48">
        <v>113</v>
      </c>
      <c r="S357" s="49"/>
      <c r="T357" s="48">
        <v>161</v>
      </c>
      <c r="U357" s="49"/>
      <c r="V357" s="49"/>
      <c r="W357" s="49"/>
      <c r="X357" s="48">
        <v>62</v>
      </c>
      <c r="Y357" s="49"/>
      <c r="Z357" s="49"/>
      <c r="AA357" s="49"/>
      <c r="AB357" s="48">
        <v>0</v>
      </c>
      <c r="AC357" s="49"/>
      <c r="AD357" s="48">
        <v>0</v>
      </c>
      <c r="AE357" s="73"/>
      <c r="AF357" s="73"/>
      <c r="AG357" s="73"/>
      <c r="AH357"/>
      <c r="AI357"/>
      <c r="AJ357"/>
      <c r="AK357"/>
    </row>
    <row r="358" spans="1:37" ht="20.100000000000001" customHeight="1" x14ac:dyDescent="0.2">
      <c r="D358" s="2" t="s">
        <v>218</v>
      </c>
      <c r="F358" s="39">
        <v>56</v>
      </c>
      <c r="G358" s="39"/>
      <c r="H358" s="39"/>
      <c r="I358" s="39"/>
      <c r="J358" s="39">
        <v>132</v>
      </c>
      <c r="K358" s="39">
        <v>4</v>
      </c>
      <c r="L358" s="39"/>
      <c r="M358" s="39">
        <v>136</v>
      </c>
      <c r="N358" s="39"/>
      <c r="O358" s="39"/>
      <c r="P358" s="39"/>
      <c r="Q358" s="39">
        <v>37</v>
      </c>
      <c r="R358" s="39">
        <v>100</v>
      </c>
      <c r="S358" s="39"/>
      <c r="T358" s="39">
        <v>137</v>
      </c>
      <c r="U358" s="39"/>
      <c r="V358" s="39"/>
      <c r="W358" s="39"/>
      <c r="X358" s="39">
        <v>55</v>
      </c>
      <c r="Y358" s="39"/>
      <c r="Z358" s="39"/>
      <c r="AA358" s="39"/>
      <c r="AB358" s="39">
        <v>0</v>
      </c>
      <c r="AC358" s="39"/>
      <c r="AD358" s="39">
        <v>0</v>
      </c>
      <c r="AE358" s="73"/>
      <c r="AF358" s="73"/>
      <c r="AG358" s="73"/>
      <c r="AH358"/>
      <c r="AI358"/>
      <c r="AJ358"/>
      <c r="AK358"/>
    </row>
    <row r="359" spans="1:37" ht="19.5" customHeight="1" x14ac:dyDescent="0.2">
      <c r="D359" s="47" t="s">
        <v>219</v>
      </c>
      <c r="F359" s="48">
        <v>84</v>
      </c>
      <c r="G359" s="49"/>
      <c r="H359" s="49"/>
      <c r="I359" s="49"/>
      <c r="J359" s="48">
        <v>132</v>
      </c>
      <c r="K359" s="48">
        <v>10</v>
      </c>
      <c r="L359" s="49"/>
      <c r="M359" s="48">
        <v>142</v>
      </c>
      <c r="N359" s="49"/>
      <c r="O359" s="49"/>
      <c r="P359" s="49"/>
      <c r="Q359" s="48">
        <v>58</v>
      </c>
      <c r="R359" s="48">
        <v>100</v>
      </c>
      <c r="S359" s="49"/>
      <c r="T359" s="48">
        <v>158</v>
      </c>
      <c r="U359" s="49"/>
      <c r="V359" s="49"/>
      <c r="W359" s="49"/>
      <c r="X359" s="48">
        <v>68</v>
      </c>
      <c r="Y359" s="49"/>
      <c r="Z359" s="49"/>
      <c r="AA359" s="49"/>
      <c r="AB359" s="48">
        <v>0</v>
      </c>
      <c r="AC359" s="49"/>
      <c r="AD359" s="48">
        <v>0</v>
      </c>
      <c r="AE359" s="73"/>
      <c r="AF359" s="73"/>
      <c r="AG359" s="73"/>
      <c r="AH359"/>
      <c r="AI359"/>
      <c r="AJ359"/>
      <c r="AK359"/>
    </row>
    <row r="360" spans="1:37" ht="20.100000000000001" customHeight="1" x14ac:dyDescent="0.2">
      <c r="D360" s="2" t="s">
        <v>114</v>
      </c>
      <c r="F360" s="39">
        <v>35</v>
      </c>
      <c r="G360" s="39"/>
      <c r="H360" s="39"/>
      <c r="I360" s="39"/>
      <c r="J360" s="39">
        <v>44</v>
      </c>
      <c r="K360" s="39">
        <v>0</v>
      </c>
      <c r="L360" s="39"/>
      <c r="M360" s="39">
        <v>44</v>
      </c>
      <c r="N360" s="39"/>
      <c r="O360" s="39"/>
      <c r="P360" s="39"/>
      <c r="Q360" s="39">
        <v>22</v>
      </c>
      <c r="R360" s="39">
        <v>33</v>
      </c>
      <c r="S360" s="39"/>
      <c r="T360" s="39">
        <v>55</v>
      </c>
      <c r="U360" s="39"/>
      <c r="V360" s="39"/>
      <c r="W360" s="39"/>
      <c r="X360" s="39">
        <v>24</v>
      </c>
      <c r="Y360" s="39"/>
      <c r="Z360" s="39"/>
      <c r="AA360" s="39"/>
      <c r="AB360" s="39">
        <v>0</v>
      </c>
      <c r="AC360" s="39"/>
      <c r="AD360" s="39">
        <v>0</v>
      </c>
      <c r="AE360" s="73"/>
      <c r="AF360" s="73"/>
      <c r="AG360" s="73"/>
      <c r="AH360"/>
      <c r="AI360"/>
      <c r="AJ360"/>
      <c r="AK360"/>
    </row>
    <row r="361" spans="1:37" ht="19.5" customHeight="1" x14ac:dyDescent="0.2">
      <c r="D361" s="47" t="s">
        <v>220</v>
      </c>
      <c r="F361" s="48">
        <v>81</v>
      </c>
      <c r="G361" s="49"/>
      <c r="H361" s="49"/>
      <c r="I361" s="49"/>
      <c r="J361" s="48">
        <v>132</v>
      </c>
      <c r="K361" s="48">
        <v>2</v>
      </c>
      <c r="L361" s="49"/>
      <c r="M361" s="48">
        <v>134</v>
      </c>
      <c r="N361" s="49"/>
      <c r="O361" s="49"/>
      <c r="P361" s="49"/>
      <c r="Q361" s="48">
        <v>69</v>
      </c>
      <c r="R361" s="48">
        <v>101</v>
      </c>
      <c r="S361" s="49"/>
      <c r="T361" s="48">
        <v>170</v>
      </c>
      <c r="U361" s="49"/>
      <c r="V361" s="49"/>
      <c r="W361" s="49"/>
      <c r="X361" s="48">
        <v>45</v>
      </c>
      <c r="Y361" s="49"/>
      <c r="Z361" s="49"/>
      <c r="AA361" s="49"/>
      <c r="AB361" s="48">
        <v>0</v>
      </c>
      <c r="AC361" s="49"/>
      <c r="AD361" s="48">
        <v>0</v>
      </c>
      <c r="AE361" s="73"/>
      <c r="AF361" s="73"/>
      <c r="AG361" s="73"/>
      <c r="AH361"/>
      <c r="AI361"/>
      <c r="AJ361"/>
      <c r="AK361"/>
    </row>
    <row r="362" spans="1:37" ht="20.100000000000001" customHeight="1" x14ac:dyDescent="0.2">
      <c r="D362" s="50" t="s">
        <v>116</v>
      </c>
      <c r="F362" s="49">
        <v>28</v>
      </c>
      <c r="G362" s="49"/>
      <c r="H362" s="49"/>
      <c r="I362" s="49"/>
      <c r="J362" s="49">
        <v>43</v>
      </c>
      <c r="K362" s="49">
        <v>7</v>
      </c>
      <c r="L362" s="49"/>
      <c r="M362" s="49">
        <v>50</v>
      </c>
      <c r="N362" s="49"/>
      <c r="O362" s="49"/>
      <c r="P362" s="49"/>
      <c r="Q362" s="49">
        <v>32</v>
      </c>
      <c r="R362" s="49">
        <v>34</v>
      </c>
      <c r="S362" s="49"/>
      <c r="T362" s="49">
        <v>66</v>
      </c>
      <c r="U362" s="49"/>
      <c r="V362" s="49"/>
      <c r="W362" s="49"/>
      <c r="X362" s="49">
        <v>12</v>
      </c>
      <c r="Y362" s="49"/>
      <c r="Z362" s="49"/>
      <c r="AA362" s="49"/>
      <c r="AB362" s="49">
        <v>0</v>
      </c>
      <c r="AC362" s="49"/>
      <c r="AD362" s="49">
        <v>0</v>
      </c>
      <c r="AE362" s="73"/>
      <c r="AF362" s="73"/>
      <c r="AG362" s="73"/>
      <c r="AH362"/>
      <c r="AI362"/>
      <c r="AJ362"/>
      <c r="AK362"/>
    </row>
    <row r="363" spans="1:37" ht="20.100000000000001" customHeight="1" x14ac:dyDescent="0.2">
      <c r="D363" s="47" t="s">
        <v>221</v>
      </c>
      <c r="F363" s="48">
        <v>0</v>
      </c>
      <c r="G363" s="49"/>
      <c r="H363" s="49"/>
      <c r="I363" s="49"/>
      <c r="J363" s="48">
        <v>145</v>
      </c>
      <c r="K363" s="48">
        <v>5</v>
      </c>
      <c r="L363" s="49"/>
      <c r="M363" s="48">
        <v>150</v>
      </c>
      <c r="N363" s="49"/>
      <c r="O363" s="49"/>
      <c r="P363" s="49"/>
      <c r="Q363" s="48">
        <v>82</v>
      </c>
      <c r="R363" s="48">
        <v>33</v>
      </c>
      <c r="S363" s="49"/>
      <c r="T363" s="48">
        <v>115</v>
      </c>
      <c r="U363" s="49"/>
      <c r="V363" s="49"/>
      <c r="W363" s="49"/>
      <c r="X363" s="48">
        <v>35</v>
      </c>
      <c r="Y363" s="49"/>
      <c r="Z363" s="49"/>
      <c r="AA363" s="49"/>
      <c r="AB363" s="48">
        <v>0</v>
      </c>
      <c r="AC363" s="49"/>
      <c r="AD363" s="48">
        <v>0</v>
      </c>
      <c r="AE363" s="73"/>
      <c r="AF363" s="73"/>
      <c r="AG363" s="73"/>
      <c r="AH363"/>
      <c r="AI363"/>
      <c r="AJ363"/>
      <c r="AK363"/>
    </row>
    <row r="364" spans="1:37" ht="20.100000000000001" customHeight="1" x14ac:dyDescent="0.2">
      <c r="D364" s="2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73"/>
      <c r="AF364" s="73"/>
      <c r="AG364" s="73"/>
      <c r="AH364"/>
      <c r="AI364"/>
      <c r="AJ364"/>
      <c r="AK364"/>
    </row>
    <row r="365" spans="1:37" s="1" customFormat="1" ht="20.100000000000001" customHeight="1" x14ac:dyDescent="0.25">
      <c r="A365" s="3"/>
      <c r="B365" s="6"/>
      <c r="C365" s="51" t="s">
        <v>159</v>
      </c>
      <c r="D365" s="52"/>
      <c r="E365" s="5"/>
      <c r="F365" s="53">
        <v>423</v>
      </c>
      <c r="G365" s="54"/>
      <c r="H365" s="54"/>
      <c r="I365" s="54"/>
      <c r="J365" s="53">
        <v>887</v>
      </c>
      <c r="K365" s="53">
        <v>49</v>
      </c>
      <c r="L365" s="54"/>
      <c r="M365" s="53">
        <v>936</v>
      </c>
      <c r="N365" s="54"/>
      <c r="O365" s="54"/>
      <c r="P365" s="54"/>
      <c r="Q365" s="53">
        <v>404</v>
      </c>
      <c r="R365" s="53">
        <v>607</v>
      </c>
      <c r="S365" s="54"/>
      <c r="T365" s="53">
        <v>1011</v>
      </c>
      <c r="U365" s="54"/>
      <c r="V365" s="54"/>
      <c r="W365" s="54"/>
      <c r="X365" s="53">
        <v>348</v>
      </c>
      <c r="Y365" s="54"/>
      <c r="Z365" s="54"/>
      <c r="AA365" s="54"/>
      <c r="AB365" s="53">
        <v>0</v>
      </c>
      <c r="AC365" s="54"/>
      <c r="AD365" s="53">
        <v>0</v>
      </c>
      <c r="AE365" s="73"/>
      <c r="AF365" s="73"/>
      <c r="AG365" s="73"/>
    </row>
    <row r="366" spans="1:37" s="1" customFormat="1" ht="20.100000000000001" customHeight="1" x14ac:dyDescent="0.2">
      <c r="A366" s="3"/>
      <c r="B366" s="6"/>
      <c r="C366" s="3"/>
      <c r="D366" s="3"/>
      <c r="E366" s="5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73"/>
      <c r="AF366" s="73"/>
      <c r="AG366" s="73"/>
    </row>
    <row r="367" spans="1:37" s="1" customFormat="1" ht="20.100000000000001" customHeight="1" x14ac:dyDescent="0.25">
      <c r="A367" s="3"/>
      <c r="B367" s="57" t="s">
        <v>222</v>
      </c>
      <c r="C367" s="58"/>
      <c r="D367" s="58"/>
      <c r="E367" s="5"/>
      <c r="F367" s="59">
        <v>423</v>
      </c>
      <c r="G367" s="54"/>
      <c r="H367" s="54"/>
      <c r="I367" s="54"/>
      <c r="J367" s="59">
        <v>887</v>
      </c>
      <c r="K367" s="59">
        <v>49</v>
      </c>
      <c r="L367" s="54"/>
      <c r="M367" s="59">
        <v>936</v>
      </c>
      <c r="N367" s="54"/>
      <c r="O367" s="54"/>
      <c r="P367" s="54"/>
      <c r="Q367" s="59">
        <v>404</v>
      </c>
      <c r="R367" s="59">
        <v>607</v>
      </c>
      <c r="S367" s="54"/>
      <c r="T367" s="59">
        <v>1011</v>
      </c>
      <c r="U367" s="54"/>
      <c r="V367" s="54"/>
      <c r="W367" s="54"/>
      <c r="X367" s="59">
        <v>348</v>
      </c>
      <c r="Y367" s="54"/>
      <c r="Z367" s="54"/>
      <c r="AA367" s="54"/>
      <c r="AB367" s="59">
        <v>0</v>
      </c>
      <c r="AC367" s="54"/>
      <c r="AD367" s="59">
        <v>0</v>
      </c>
      <c r="AE367" s="73"/>
      <c r="AF367" s="73"/>
      <c r="AG367" s="73"/>
    </row>
    <row r="368" spans="1:37" ht="20.100000000000001" customHeight="1" x14ac:dyDescent="0.2">
      <c r="D368" s="2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73"/>
      <c r="AF368" s="73"/>
      <c r="AG368" s="73"/>
      <c r="AH368"/>
      <c r="AI368"/>
      <c r="AJ368"/>
      <c r="AK368"/>
    </row>
    <row r="369" spans="1:37" ht="20.100000000000001" customHeight="1" x14ac:dyDescent="0.2">
      <c r="B369" s="6" t="s">
        <v>223</v>
      </c>
      <c r="D369" s="2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73"/>
      <c r="AF369" s="73"/>
      <c r="AG369" s="73"/>
      <c r="AH369"/>
      <c r="AI369"/>
      <c r="AJ369"/>
      <c r="AK369"/>
    </row>
    <row r="370" spans="1:37" ht="20.100000000000001" customHeight="1" x14ac:dyDescent="0.2">
      <c r="C370" s="3" t="s">
        <v>154</v>
      </c>
      <c r="D370" s="2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73"/>
      <c r="AF370" s="73"/>
      <c r="AG370" s="73"/>
      <c r="AH370"/>
      <c r="AI370"/>
      <c r="AJ370"/>
      <c r="AK370"/>
    </row>
    <row r="371" spans="1:37" ht="20.100000000000001" customHeight="1" x14ac:dyDescent="0.2">
      <c r="D371" s="2" t="s">
        <v>224</v>
      </c>
      <c r="F371" s="39">
        <v>57</v>
      </c>
      <c r="G371" s="39"/>
      <c r="H371" s="39"/>
      <c r="I371" s="39"/>
      <c r="J371" s="39">
        <v>150</v>
      </c>
      <c r="K371" s="39">
        <v>5</v>
      </c>
      <c r="L371" s="39"/>
      <c r="M371" s="39">
        <v>155</v>
      </c>
      <c r="N371" s="39"/>
      <c r="O371" s="39"/>
      <c r="P371" s="39"/>
      <c r="Q371" s="39">
        <v>75</v>
      </c>
      <c r="R371" s="39">
        <v>86</v>
      </c>
      <c r="S371" s="39"/>
      <c r="T371" s="39">
        <v>161</v>
      </c>
      <c r="U371" s="39"/>
      <c r="V371" s="39"/>
      <c r="W371" s="39"/>
      <c r="X371" s="39">
        <v>51</v>
      </c>
      <c r="Y371" s="39"/>
      <c r="Z371" s="39"/>
      <c r="AA371" s="39"/>
      <c r="AB371" s="39">
        <v>0</v>
      </c>
      <c r="AC371" s="39"/>
      <c r="AD371" s="39">
        <v>0</v>
      </c>
      <c r="AE371" s="73"/>
      <c r="AF371" s="73"/>
      <c r="AG371" s="73"/>
      <c r="AH371"/>
      <c r="AI371"/>
      <c r="AJ371"/>
      <c r="AK371"/>
    </row>
    <row r="372" spans="1:37" ht="19.5" customHeight="1" x14ac:dyDescent="0.2">
      <c r="D372" s="47" t="s">
        <v>225</v>
      </c>
      <c r="F372" s="48">
        <v>41</v>
      </c>
      <c r="G372" s="49"/>
      <c r="H372" s="49"/>
      <c r="I372" s="49"/>
      <c r="J372" s="48">
        <v>154</v>
      </c>
      <c r="K372" s="48">
        <v>19</v>
      </c>
      <c r="L372" s="49"/>
      <c r="M372" s="48">
        <v>173</v>
      </c>
      <c r="N372" s="49"/>
      <c r="O372" s="49"/>
      <c r="P372" s="49"/>
      <c r="Q372" s="48">
        <v>94</v>
      </c>
      <c r="R372" s="48">
        <v>60</v>
      </c>
      <c r="S372" s="49"/>
      <c r="T372" s="48">
        <v>154</v>
      </c>
      <c r="U372" s="49"/>
      <c r="V372" s="49"/>
      <c r="W372" s="49"/>
      <c r="X372" s="48">
        <v>60</v>
      </c>
      <c r="Y372" s="49"/>
      <c r="Z372" s="49"/>
      <c r="AA372" s="49"/>
      <c r="AB372" s="48">
        <v>0</v>
      </c>
      <c r="AC372" s="49"/>
      <c r="AD372" s="48">
        <v>0</v>
      </c>
      <c r="AE372" s="73"/>
      <c r="AF372" s="73"/>
      <c r="AG372" s="73"/>
      <c r="AH372"/>
      <c r="AI372"/>
      <c r="AJ372"/>
      <c r="AK372"/>
    </row>
    <row r="373" spans="1:37" ht="20.100000000000001" customHeight="1" x14ac:dyDescent="0.2">
      <c r="D373" s="2" t="s">
        <v>226</v>
      </c>
      <c r="F373" s="39">
        <v>73</v>
      </c>
      <c r="G373" s="39"/>
      <c r="H373" s="39"/>
      <c r="I373" s="39"/>
      <c r="J373" s="39">
        <v>151</v>
      </c>
      <c r="K373" s="39">
        <v>7</v>
      </c>
      <c r="L373" s="39"/>
      <c r="M373" s="39">
        <v>158</v>
      </c>
      <c r="N373" s="39"/>
      <c r="O373" s="39"/>
      <c r="P373" s="39"/>
      <c r="Q373" s="39">
        <v>49</v>
      </c>
      <c r="R373" s="39">
        <v>108</v>
      </c>
      <c r="S373" s="39"/>
      <c r="T373" s="39">
        <v>157</v>
      </c>
      <c r="U373" s="39"/>
      <c r="V373" s="39"/>
      <c r="W373" s="39"/>
      <c r="X373" s="39">
        <v>74</v>
      </c>
      <c r="Y373" s="39"/>
      <c r="Z373" s="39"/>
      <c r="AA373" s="39"/>
      <c r="AB373" s="39">
        <v>0</v>
      </c>
      <c r="AC373" s="39"/>
      <c r="AD373" s="39">
        <v>0</v>
      </c>
      <c r="AE373" s="73"/>
      <c r="AF373" s="73"/>
      <c r="AG373" s="73"/>
      <c r="AH373"/>
      <c r="AI373"/>
      <c r="AJ373"/>
      <c r="AK373"/>
    </row>
    <row r="374" spans="1:37" ht="19.5" customHeight="1" x14ac:dyDescent="0.2">
      <c r="D374" s="47" t="s">
        <v>227</v>
      </c>
      <c r="F374" s="48">
        <v>76</v>
      </c>
      <c r="G374" s="49"/>
      <c r="H374" s="49"/>
      <c r="I374" s="49"/>
      <c r="J374" s="48">
        <v>153</v>
      </c>
      <c r="K374" s="48">
        <v>8</v>
      </c>
      <c r="L374" s="49"/>
      <c r="M374" s="48">
        <v>161</v>
      </c>
      <c r="N374" s="49"/>
      <c r="O374" s="49"/>
      <c r="P374" s="49"/>
      <c r="Q374" s="48">
        <v>41</v>
      </c>
      <c r="R374" s="48">
        <v>116</v>
      </c>
      <c r="S374" s="49"/>
      <c r="T374" s="48">
        <v>157</v>
      </c>
      <c r="U374" s="49"/>
      <c r="V374" s="49"/>
      <c r="W374" s="49"/>
      <c r="X374" s="48">
        <v>80</v>
      </c>
      <c r="Y374" s="49"/>
      <c r="Z374" s="49"/>
      <c r="AA374" s="49"/>
      <c r="AB374" s="48">
        <v>0</v>
      </c>
      <c r="AC374" s="49"/>
      <c r="AD374" s="48">
        <v>0</v>
      </c>
      <c r="AE374" s="73"/>
      <c r="AF374" s="73"/>
      <c r="AG374" s="73"/>
      <c r="AH374"/>
      <c r="AI374"/>
      <c r="AJ374"/>
      <c r="AK374"/>
    </row>
    <row r="375" spans="1:37" ht="20.100000000000001" customHeight="1" x14ac:dyDescent="0.2">
      <c r="D375" s="50" t="s">
        <v>228</v>
      </c>
      <c r="F375" s="49">
        <v>50</v>
      </c>
      <c r="G375" s="49"/>
      <c r="H375" s="49"/>
      <c r="I375" s="49"/>
      <c r="J375" s="49">
        <v>153</v>
      </c>
      <c r="K375" s="49">
        <v>4</v>
      </c>
      <c r="L375" s="49"/>
      <c r="M375" s="49">
        <v>157</v>
      </c>
      <c r="N375" s="49"/>
      <c r="O375" s="49"/>
      <c r="P375" s="49"/>
      <c r="Q375" s="49">
        <v>61</v>
      </c>
      <c r="R375" s="49">
        <v>76</v>
      </c>
      <c r="S375" s="49"/>
      <c r="T375" s="49">
        <v>137</v>
      </c>
      <c r="U375" s="49"/>
      <c r="V375" s="49"/>
      <c r="W375" s="49"/>
      <c r="X375" s="49">
        <v>70</v>
      </c>
      <c r="Y375" s="49"/>
      <c r="Z375" s="49"/>
      <c r="AA375" s="49"/>
      <c r="AB375" s="49">
        <v>0</v>
      </c>
      <c r="AC375" s="49"/>
      <c r="AD375" s="49">
        <v>0</v>
      </c>
      <c r="AE375" s="73"/>
      <c r="AF375" s="73"/>
      <c r="AG375" s="73"/>
      <c r="AH375"/>
      <c r="AI375"/>
      <c r="AJ375"/>
      <c r="AK375"/>
    </row>
    <row r="376" spans="1:37" ht="19.5" customHeight="1" x14ac:dyDescent="0.2">
      <c r="D376" s="47" t="s">
        <v>229</v>
      </c>
      <c r="F376" s="48">
        <v>57</v>
      </c>
      <c r="G376" s="49"/>
      <c r="H376" s="49"/>
      <c r="I376" s="49"/>
      <c r="J376" s="48">
        <v>150</v>
      </c>
      <c r="K376" s="48">
        <v>8</v>
      </c>
      <c r="L376" s="49"/>
      <c r="M376" s="48">
        <v>158</v>
      </c>
      <c r="N376" s="49"/>
      <c r="O376" s="49"/>
      <c r="P376" s="49"/>
      <c r="Q376" s="48">
        <v>95</v>
      </c>
      <c r="R376" s="48">
        <v>68</v>
      </c>
      <c r="S376" s="49"/>
      <c r="T376" s="48">
        <v>163</v>
      </c>
      <c r="U376" s="49"/>
      <c r="V376" s="49"/>
      <c r="W376" s="49"/>
      <c r="X376" s="48">
        <v>52</v>
      </c>
      <c r="Y376" s="49"/>
      <c r="Z376" s="49"/>
      <c r="AA376" s="49"/>
      <c r="AB376" s="48">
        <v>0</v>
      </c>
      <c r="AC376" s="49"/>
      <c r="AD376" s="48">
        <v>0</v>
      </c>
      <c r="AE376" s="73"/>
      <c r="AF376" s="73"/>
      <c r="AG376" s="73"/>
      <c r="AH376"/>
      <c r="AI376"/>
      <c r="AJ376"/>
      <c r="AK376"/>
    </row>
    <row r="377" spans="1:37" ht="20.100000000000001" customHeight="1" x14ac:dyDescent="0.2">
      <c r="D377" s="2" t="s">
        <v>230</v>
      </c>
      <c r="F377" s="39">
        <v>178</v>
      </c>
      <c r="G377" s="39"/>
      <c r="H377" s="39"/>
      <c r="I377" s="39"/>
      <c r="J377" s="39">
        <v>336</v>
      </c>
      <c r="K377" s="39">
        <v>20</v>
      </c>
      <c r="L377" s="39"/>
      <c r="M377" s="39">
        <v>356</v>
      </c>
      <c r="N377" s="39"/>
      <c r="O377" s="39"/>
      <c r="P377" s="39"/>
      <c r="Q377" s="39">
        <v>177</v>
      </c>
      <c r="R377" s="39">
        <v>169</v>
      </c>
      <c r="S377" s="39"/>
      <c r="T377" s="39">
        <v>346</v>
      </c>
      <c r="U377" s="39"/>
      <c r="V377" s="39"/>
      <c r="W377" s="39"/>
      <c r="X377" s="39">
        <v>188</v>
      </c>
      <c r="Y377" s="39"/>
      <c r="Z377" s="39"/>
      <c r="AA377" s="39"/>
      <c r="AB377" s="39">
        <v>0</v>
      </c>
      <c r="AC377" s="39"/>
      <c r="AD377" s="39">
        <v>0</v>
      </c>
      <c r="AE377" s="73"/>
      <c r="AF377" s="73"/>
      <c r="AG377" s="73"/>
      <c r="AH377"/>
      <c r="AI377"/>
      <c r="AJ377"/>
      <c r="AK377"/>
    </row>
    <row r="378" spans="1:37" ht="19.5" customHeight="1" x14ac:dyDescent="0.2">
      <c r="D378" s="47" t="s">
        <v>231</v>
      </c>
      <c r="F378" s="48">
        <v>194</v>
      </c>
      <c r="G378" s="49"/>
      <c r="H378" s="49"/>
      <c r="I378" s="49"/>
      <c r="J378" s="48">
        <v>318</v>
      </c>
      <c r="K378" s="48">
        <v>5</v>
      </c>
      <c r="L378" s="49"/>
      <c r="M378" s="48">
        <v>323</v>
      </c>
      <c r="N378" s="49"/>
      <c r="O378" s="49"/>
      <c r="P378" s="49"/>
      <c r="Q378" s="48">
        <v>93</v>
      </c>
      <c r="R378" s="48">
        <v>204</v>
      </c>
      <c r="S378" s="49"/>
      <c r="T378" s="48">
        <v>297</v>
      </c>
      <c r="U378" s="49"/>
      <c r="V378" s="49"/>
      <c r="W378" s="49"/>
      <c r="X378" s="48">
        <v>245</v>
      </c>
      <c r="Y378" s="49"/>
      <c r="Z378" s="49"/>
      <c r="AA378" s="49"/>
      <c r="AB378" s="48">
        <v>25</v>
      </c>
      <c r="AC378" s="49"/>
      <c r="AD378" s="48">
        <v>0</v>
      </c>
      <c r="AE378" s="73"/>
      <c r="AF378" s="73"/>
      <c r="AG378" s="73"/>
      <c r="AH378"/>
      <c r="AI378"/>
      <c r="AJ378"/>
      <c r="AK378"/>
    </row>
    <row r="379" spans="1:37" ht="20.100000000000001" customHeight="1" x14ac:dyDescent="0.2">
      <c r="D379" s="2" t="s">
        <v>232</v>
      </c>
      <c r="F379" s="39">
        <v>169</v>
      </c>
      <c r="G379" s="39"/>
      <c r="H379" s="39"/>
      <c r="I379" s="39"/>
      <c r="J379" s="39">
        <v>332</v>
      </c>
      <c r="K379" s="39">
        <v>8</v>
      </c>
      <c r="L379" s="39"/>
      <c r="M379" s="39">
        <v>340</v>
      </c>
      <c r="N379" s="39"/>
      <c r="O379" s="39"/>
      <c r="P379" s="39"/>
      <c r="Q379" s="39">
        <v>117</v>
      </c>
      <c r="R379" s="39">
        <v>165</v>
      </c>
      <c r="S379" s="39"/>
      <c r="T379" s="39">
        <v>282</v>
      </c>
      <c r="U379" s="39"/>
      <c r="V379" s="39"/>
      <c r="W379" s="39"/>
      <c r="X379" s="39">
        <v>227</v>
      </c>
      <c r="Y379" s="39"/>
      <c r="Z379" s="39"/>
      <c r="AA379" s="39"/>
      <c r="AB379" s="39">
        <v>0</v>
      </c>
      <c r="AC379" s="39"/>
      <c r="AD379" s="39">
        <v>0</v>
      </c>
      <c r="AE379" s="73"/>
      <c r="AF379" s="73"/>
      <c r="AG379" s="73"/>
      <c r="AH379"/>
      <c r="AI379"/>
      <c r="AJ379"/>
      <c r="AK379"/>
    </row>
    <row r="380" spans="1:37" ht="20.100000000000001" customHeight="1" x14ac:dyDescent="0.2">
      <c r="D380" s="2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73"/>
      <c r="AF380" s="73"/>
      <c r="AG380" s="73"/>
      <c r="AH380"/>
      <c r="AI380"/>
      <c r="AJ380"/>
      <c r="AK380"/>
    </row>
    <row r="381" spans="1:37" s="1" customFormat="1" ht="20.100000000000001" customHeight="1" x14ac:dyDescent="0.25">
      <c r="A381" s="3"/>
      <c r="B381" s="6"/>
      <c r="C381" s="51" t="s">
        <v>159</v>
      </c>
      <c r="D381" s="52"/>
      <c r="E381" s="5"/>
      <c r="F381" s="53">
        <v>895</v>
      </c>
      <c r="G381" s="54"/>
      <c r="H381" s="54"/>
      <c r="I381" s="54"/>
      <c r="J381" s="53">
        <v>1897</v>
      </c>
      <c r="K381" s="53">
        <v>84</v>
      </c>
      <c r="L381" s="54"/>
      <c r="M381" s="53">
        <v>1981</v>
      </c>
      <c r="N381" s="54"/>
      <c r="O381" s="54"/>
      <c r="P381" s="54"/>
      <c r="Q381" s="53">
        <v>802</v>
      </c>
      <c r="R381" s="53">
        <v>1052</v>
      </c>
      <c r="S381" s="54"/>
      <c r="T381" s="53">
        <v>1854</v>
      </c>
      <c r="U381" s="54"/>
      <c r="V381" s="54"/>
      <c r="W381" s="54"/>
      <c r="X381" s="53">
        <v>1047</v>
      </c>
      <c r="Y381" s="54"/>
      <c r="Z381" s="54"/>
      <c r="AA381" s="54"/>
      <c r="AB381" s="53">
        <v>25</v>
      </c>
      <c r="AC381" s="54"/>
      <c r="AD381" s="53">
        <v>0</v>
      </c>
      <c r="AE381" s="73"/>
      <c r="AF381" s="73"/>
      <c r="AG381" s="73"/>
    </row>
    <row r="382" spans="1:37" s="1" customFormat="1" ht="20.100000000000001" customHeight="1" x14ac:dyDescent="0.2">
      <c r="A382" s="3"/>
      <c r="B382" s="6"/>
      <c r="C382" s="3"/>
      <c r="D382" s="3"/>
      <c r="E382" s="5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73"/>
      <c r="AF382" s="73"/>
      <c r="AG382" s="73"/>
    </row>
    <row r="383" spans="1:37" s="1" customFormat="1" ht="20.100000000000001" customHeight="1" x14ac:dyDescent="0.25">
      <c r="A383" s="3"/>
      <c r="B383" s="57" t="s">
        <v>233</v>
      </c>
      <c r="C383" s="58"/>
      <c r="D383" s="58"/>
      <c r="E383" s="5"/>
      <c r="F383" s="59">
        <v>895</v>
      </c>
      <c r="G383" s="54"/>
      <c r="H383" s="54"/>
      <c r="I383" s="54"/>
      <c r="J383" s="59">
        <v>1897</v>
      </c>
      <c r="K383" s="59">
        <v>84</v>
      </c>
      <c r="L383" s="54"/>
      <c r="M383" s="59">
        <v>1981</v>
      </c>
      <c r="N383" s="54"/>
      <c r="O383" s="54"/>
      <c r="P383" s="54"/>
      <c r="Q383" s="59">
        <v>802</v>
      </c>
      <c r="R383" s="59">
        <v>1052</v>
      </c>
      <c r="S383" s="54"/>
      <c r="T383" s="59">
        <v>1854</v>
      </c>
      <c r="U383" s="54"/>
      <c r="V383" s="54"/>
      <c r="W383" s="54"/>
      <c r="X383" s="59">
        <v>1047</v>
      </c>
      <c r="Y383" s="54"/>
      <c r="Z383" s="54"/>
      <c r="AA383" s="54"/>
      <c r="AB383" s="59">
        <v>25</v>
      </c>
      <c r="AC383" s="54"/>
      <c r="AD383" s="59">
        <v>0</v>
      </c>
      <c r="AE383" s="73"/>
      <c r="AF383" s="73"/>
      <c r="AG383" s="73"/>
    </row>
    <row r="384" spans="1:37" ht="20.100000000000001" customHeight="1" x14ac:dyDescent="0.2">
      <c r="D384" s="2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73"/>
      <c r="AF384" s="73"/>
      <c r="AG384" s="73"/>
      <c r="AH384"/>
      <c r="AI384"/>
      <c r="AJ384"/>
      <c r="AK384"/>
    </row>
    <row r="385" spans="1:37" ht="20.100000000000001" customHeight="1" x14ac:dyDescent="0.2">
      <c r="B385" s="6" t="s">
        <v>234</v>
      </c>
      <c r="D385" s="2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73"/>
      <c r="AF385" s="73"/>
      <c r="AG385" s="73"/>
      <c r="AH385"/>
      <c r="AI385"/>
      <c r="AJ385"/>
      <c r="AK385"/>
    </row>
    <row r="386" spans="1:37" ht="20.100000000000001" customHeight="1" x14ac:dyDescent="0.2">
      <c r="C386" s="3" t="s">
        <v>154</v>
      </c>
      <c r="D386" s="2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73"/>
      <c r="AF386" s="73"/>
      <c r="AG386" s="73"/>
      <c r="AH386"/>
      <c r="AI386"/>
      <c r="AJ386"/>
      <c r="AK386"/>
    </row>
    <row r="387" spans="1:37" ht="20.100000000000001" customHeight="1" x14ac:dyDescent="0.2">
      <c r="D387" s="2" t="s">
        <v>96</v>
      </c>
      <c r="F387" s="39">
        <v>51</v>
      </c>
      <c r="G387" s="39"/>
      <c r="H387" s="39"/>
      <c r="I387" s="39"/>
      <c r="J387" s="39">
        <v>82</v>
      </c>
      <c r="K387" s="39">
        <v>1</v>
      </c>
      <c r="L387" s="39"/>
      <c r="M387" s="39">
        <v>83</v>
      </c>
      <c r="N387" s="39"/>
      <c r="O387" s="39"/>
      <c r="P387" s="39"/>
      <c r="Q387" s="39">
        <v>25</v>
      </c>
      <c r="R387" s="39">
        <v>48</v>
      </c>
      <c r="S387" s="39"/>
      <c r="T387" s="39">
        <v>73</v>
      </c>
      <c r="U387" s="39"/>
      <c r="V387" s="39"/>
      <c r="W387" s="39"/>
      <c r="X387" s="39">
        <v>61</v>
      </c>
      <c r="Y387" s="39"/>
      <c r="Z387" s="39"/>
      <c r="AA387" s="39"/>
      <c r="AB387" s="39">
        <v>0</v>
      </c>
      <c r="AC387" s="39"/>
      <c r="AD387" s="39">
        <v>0</v>
      </c>
      <c r="AE387" s="73"/>
      <c r="AF387" s="73"/>
      <c r="AG387" s="73"/>
      <c r="AH387"/>
      <c r="AI387"/>
      <c r="AJ387"/>
      <c r="AK387"/>
    </row>
    <row r="388" spans="1:37" ht="19.5" customHeight="1" x14ac:dyDescent="0.2">
      <c r="D388" s="47" t="s">
        <v>97</v>
      </c>
      <c r="F388" s="48">
        <v>58</v>
      </c>
      <c r="G388" s="49"/>
      <c r="H388" s="49"/>
      <c r="I388" s="49"/>
      <c r="J388" s="48">
        <v>82</v>
      </c>
      <c r="K388" s="48">
        <v>5</v>
      </c>
      <c r="L388" s="49"/>
      <c r="M388" s="48">
        <v>87</v>
      </c>
      <c r="N388" s="49"/>
      <c r="O388" s="49"/>
      <c r="P388" s="49"/>
      <c r="Q388" s="48">
        <v>29</v>
      </c>
      <c r="R388" s="48">
        <v>51</v>
      </c>
      <c r="S388" s="49"/>
      <c r="T388" s="48">
        <v>80</v>
      </c>
      <c r="U388" s="49"/>
      <c r="V388" s="49"/>
      <c r="W388" s="49"/>
      <c r="X388" s="48">
        <v>65</v>
      </c>
      <c r="Y388" s="49"/>
      <c r="Z388" s="49"/>
      <c r="AA388" s="49"/>
      <c r="AB388" s="48">
        <v>0</v>
      </c>
      <c r="AC388" s="49"/>
      <c r="AD388" s="48">
        <v>0</v>
      </c>
      <c r="AE388" s="73"/>
      <c r="AF388" s="73"/>
      <c r="AG388" s="73"/>
      <c r="AH388"/>
      <c r="AI388"/>
      <c r="AJ388"/>
      <c r="AK388"/>
    </row>
    <row r="389" spans="1:37" ht="20.100000000000001" customHeight="1" x14ac:dyDescent="0.2">
      <c r="D389" s="2" t="s">
        <v>113</v>
      </c>
      <c r="F389" s="39">
        <v>54</v>
      </c>
      <c r="G389" s="39"/>
      <c r="H389" s="39"/>
      <c r="I389" s="39"/>
      <c r="J389" s="39">
        <v>82</v>
      </c>
      <c r="K389" s="39">
        <v>4</v>
      </c>
      <c r="L389" s="39"/>
      <c r="M389" s="39">
        <v>86</v>
      </c>
      <c r="N389" s="39"/>
      <c r="O389" s="39"/>
      <c r="P389" s="39"/>
      <c r="Q389" s="39">
        <v>39</v>
      </c>
      <c r="R389" s="39">
        <v>59</v>
      </c>
      <c r="S389" s="39"/>
      <c r="T389" s="39">
        <v>98</v>
      </c>
      <c r="U389" s="39"/>
      <c r="V389" s="39"/>
      <c r="W389" s="39"/>
      <c r="X389" s="39">
        <v>42</v>
      </c>
      <c r="Y389" s="39"/>
      <c r="Z389" s="39"/>
      <c r="AA389" s="39"/>
      <c r="AB389" s="39">
        <v>0</v>
      </c>
      <c r="AC389" s="39"/>
      <c r="AD389" s="39">
        <v>0</v>
      </c>
      <c r="AE389" s="73"/>
      <c r="AF389" s="73"/>
      <c r="AG389" s="73"/>
      <c r="AH389"/>
      <c r="AI389"/>
      <c r="AJ389"/>
      <c r="AK389"/>
    </row>
    <row r="390" spans="1:37" ht="19.5" customHeight="1" x14ac:dyDescent="0.2">
      <c r="D390" s="47" t="s">
        <v>99</v>
      </c>
      <c r="F390" s="48">
        <v>41</v>
      </c>
      <c r="G390" s="49"/>
      <c r="H390" s="49"/>
      <c r="I390" s="49"/>
      <c r="J390" s="48">
        <v>81</v>
      </c>
      <c r="K390" s="48">
        <v>4</v>
      </c>
      <c r="L390" s="49"/>
      <c r="M390" s="48">
        <v>85</v>
      </c>
      <c r="N390" s="49"/>
      <c r="O390" s="49"/>
      <c r="P390" s="49"/>
      <c r="Q390" s="48">
        <v>42</v>
      </c>
      <c r="R390" s="48">
        <v>49</v>
      </c>
      <c r="S390" s="49"/>
      <c r="T390" s="48">
        <v>91</v>
      </c>
      <c r="U390" s="49"/>
      <c r="V390" s="49"/>
      <c r="W390" s="49"/>
      <c r="X390" s="48">
        <v>35</v>
      </c>
      <c r="Y390" s="49"/>
      <c r="Z390" s="49"/>
      <c r="AA390" s="49"/>
      <c r="AB390" s="48">
        <v>0</v>
      </c>
      <c r="AC390" s="49"/>
      <c r="AD390" s="48">
        <v>0</v>
      </c>
      <c r="AE390" s="73"/>
      <c r="AF390" s="73"/>
      <c r="AG390" s="73"/>
      <c r="AH390"/>
      <c r="AI390"/>
      <c r="AJ390"/>
      <c r="AK390"/>
    </row>
    <row r="391" spans="1:37" ht="20.100000000000001" customHeight="1" x14ac:dyDescent="0.2">
      <c r="D391" s="2" t="s">
        <v>114</v>
      </c>
      <c r="F391" s="39">
        <v>146</v>
      </c>
      <c r="G391" s="39"/>
      <c r="H391" s="39"/>
      <c r="I391" s="39"/>
      <c r="J391" s="39">
        <v>88</v>
      </c>
      <c r="K391" s="39">
        <v>0</v>
      </c>
      <c r="L391" s="39"/>
      <c r="M391" s="39">
        <v>88</v>
      </c>
      <c r="N391" s="39"/>
      <c r="O391" s="39"/>
      <c r="P391" s="39"/>
      <c r="Q391" s="39">
        <v>38</v>
      </c>
      <c r="R391" s="39">
        <v>149</v>
      </c>
      <c r="S391" s="39"/>
      <c r="T391" s="39">
        <v>187</v>
      </c>
      <c r="U391" s="39"/>
      <c r="V391" s="39"/>
      <c r="W391" s="39"/>
      <c r="X391" s="39">
        <v>47</v>
      </c>
      <c r="Y391" s="39"/>
      <c r="Z391" s="39"/>
      <c r="AA391" s="39"/>
      <c r="AB391" s="39">
        <v>0</v>
      </c>
      <c r="AC391" s="39"/>
      <c r="AD391" s="39">
        <v>0</v>
      </c>
      <c r="AE391" s="73"/>
      <c r="AF391" s="73"/>
      <c r="AG391" s="73"/>
      <c r="AH391"/>
      <c r="AI391"/>
      <c r="AJ391"/>
      <c r="AK391"/>
    </row>
    <row r="392" spans="1:37" ht="19.5" customHeight="1" x14ac:dyDescent="0.2">
      <c r="D392" s="47" t="s">
        <v>115</v>
      </c>
      <c r="F392" s="48">
        <v>109</v>
      </c>
      <c r="G392" s="49"/>
      <c r="H392" s="49"/>
      <c r="I392" s="49"/>
      <c r="J392" s="48">
        <v>88</v>
      </c>
      <c r="K392" s="48">
        <v>3</v>
      </c>
      <c r="L392" s="49"/>
      <c r="M392" s="48">
        <v>91</v>
      </c>
      <c r="N392" s="49"/>
      <c r="O392" s="49"/>
      <c r="P392" s="49"/>
      <c r="Q392" s="48">
        <v>39</v>
      </c>
      <c r="R392" s="48">
        <v>108</v>
      </c>
      <c r="S392" s="49"/>
      <c r="T392" s="48">
        <v>147</v>
      </c>
      <c r="U392" s="49"/>
      <c r="V392" s="49"/>
      <c r="W392" s="49"/>
      <c r="X392" s="48">
        <v>53</v>
      </c>
      <c r="Y392" s="49"/>
      <c r="Z392" s="49"/>
      <c r="AA392" s="49"/>
      <c r="AB392" s="48">
        <v>0</v>
      </c>
      <c r="AC392" s="49"/>
      <c r="AD392" s="48">
        <v>0</v>
      </c>
      <c r="AE392" s="73"/>
      <c r="AF392" s="73"/>
      <c r="AG392" s="73"/>
      <c r="AH392"/>
      <c r="AI392"/>
      <c r="AJ392"/>
      <c r="AK392"/>
    </row>
    <row r="393" spans="1:37" ht="20.100000000000001" customHeight="1" x14ac:dyDescent="0.2">
      <c r="D393" s="2" t="s">
        <v>116</v>
      </c>
      <c r="F393" s="39">
        <v>43</v>
      </c>
      <c r="G393" s="39"/>
      <c r="H393" s="39"/>
      <c r="I393" s="39"/>
      <c r="J393" s="39">
        <v>83</v>
      </c>
      <c r="K393" s="39">
        <v>2</v>
      </c>
      <c r="L393" s="39"/>
      <c r="M393" s="39">
        <v>85</v>
      </c>
      <c r="N393" s="39"/>
      <c r="O393" s="39"/>
      <c r="P393" s="39"/>
      <c r="Q393" s="39">
        <v>27</v>
      </c>
      <c r="R393" s="39">
        <v>52</v>
      </c>
      <c r="S393" s="39"/>
      <c r="T393" s="39">
        <v>79</v>
      </c>
      <c r="U393" s="39"/>
      <c r="V393" s="39"/>
      <c r="W393" s="39"/>
      <c r="X393" s="39">
        <v>49</v>
      </c>
      <c r="Y393" s="39"/>
      <c r="Z393" s="39"/>
      <c r="AA393" s="39"/>
      <c r="AB393" s="39">
        <v>0</v>
      </c>
      <c r="AC393" s="39"/>
      <c r="AD393" s="39">
        <v>0</v>
      </c>
      <c r="AE393" s="73"/>
      <c r="AF393" s="73"/>
      <c r="AG393" s="73"/>
      <c r="AH393"/>
      <c r="AI393"/>
      <c r="AJ393"/>
      <c r="AK393"/>
    </row>
    <row r="394" spans="1:37" ht="19.5" customHeight="1" x14ac:dyDescent="0.2">
      <c r="D394" s="47" t="s">
        <v>103</v>
      </c>
      <c r="F394" s="48">
        <v>146</v>
      </c>
      <c r="G394" s="49"/>
      <c r="H394" s="49"/>
      <c r="I394" s="49"/>
      <c r="J394" s="48">
        <v>90</v>
      </c>
      <c r="K394" s="48">
        <v>0</v>
      </c>
      <c r="L394" s="49"/>
      <c r="M394" s="48">
        <v>90</v>
      </c>
      <c r="N394" s="49"/>
      <c r="O394" s="49"/>
      <c r="P394" s="49"/>
      <c r="Q394" s="48">
        <v>16</v>
      </c>
      <c r="R394" s="48">
        <v>145</v>
      </c>
      <c r="S394" s="49"/>
      <c r="T394" s="48">
        <v>161</v>
      </c>
      <c r="U394" s="49"/>
      <c r="V394" s="49"/>
      <c r="W394" s="49"/>
      <c r="X394" s="48">
        <v>75</v>
      </c>
      <c r="Y394" s="49"/>
      <c r="Z394" s="49"/>
      <c r="AA394" s="49"/>
      <c r="AB394" s="48">
        <v>0</v>
      </c>
      <c r="AC394" s="49"/>
      <c r="AD394" s="48">
        <v>0</v>
      </c>
      <c r="AE394" s="73"/>
      <c r="AF394" s="73"/>
      <c r="AG394" s="73"/>
      <c r="AH394"/>
      <c r="AI394"/>
      <c r="AJ394"/>
      <c r="AK394"/>
    </row>
    <row r="395" spans="1:37" ht="20.100000000000001" customHeight="1" x14ac:dyDescent="0.2">
      <c r="D395" s="2" t="s">
        <v>104</v>
      </c>
      <c r="F395" s="39">
        <v>56</v>
      </c>
      <c r="G395" s="39"/>
      <c r="H395" s="39"/>
      <c r="I395" s="39"/>
      <c r="J395" s="39">
        <v>82</v>
      </c>
      <c r="K395" s="39">
        <v>1</v>
      </c>
      <c r="L395" s="39"/>
      <c r="M395" s="39">
        <v>83</v>
      </c>
      <c r="N395" s="39"/>
      <c r="O395" s="39"/>
      <c r="P395" s="39"/>
      <c r="Q395" s="39">
        <v>30</v>
      </c>
      <c r="R395" s="39">
        <v>66</v>
      </c>
      <c r="S395" s="39"/>
      <c r="T395" s="39">
        <v>96</v>
      </c>
      <c r="U395" s="39"/>
      <c r="V395" s="39"/>
      <c r="W395" s="39"/>
      <c r="X395" s="39">
        <v>43</v>
      </c>
      <c r="Y395" s="39"/>
      <c r="Z395" s="39"/>
      <c r="AA395" s="39"/>
      <c r="AB395" s="39">
        <v>0</v>
      </c>
      <c r="AC395" s="39"/>
      <c r="AD395" s="39">
        <v>0</v>
      </c>
      <c r="AE395" s="73"/>
      <c r="AF395" s="73"/>
      <c r="AG395" s="73"/>
      <c r="AH395"/>
      <c r="AI395"/>
      <c r="AJ395"/>
      <c r="AK395"/>
    </row>
    <row r="396" spans="1:37" ht="20.100000000000001" customHeight="1" x14ac:dyDescent="0.2">
      <c r="D396" s="2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73"/>
      <c r="AF396" s="73"/>
      <c r="AG396" s="73"/>
      <c r="AH396"/>
      <c r="AI396"/>
      <c r="AJ396"/>
      <c r="AK396"/>
    </row>
    <row r="397" spans="1:37" s="1" customFormat="1" ht="20.100000000000001" customHeight="1" x14ac:dyDescent="0.25">
      <c r="A397" s="3"/>
      <c r="B397" s="6"/>
      <c r="C397" s="51" t="s">
        <v>159</v>
      </c>
      <c r="D397" s="52"/>
      <c r="E397" s="5"/>
      <c r="F397" s="53">
        <v>704</v>
      </c>
      <c r="G397" s="54"/>
      <c r="H397" s="54"/>
      <c r="I397" s="54"/>
      <c r="J397" s="53">
        <v>758</v>
      </c>
      <c r="K397" s="53">
        <v>20</v>
      </c>
      <c r="L397" s="54"/>
      <c r="M397" s="53">
        <v>778</v>
      </c>
      <c r="N397" s="54"/>
      <c r="O397" s="54"/>
      <c r="P397" s="54"/>
      <c r="Q397" s="53">
        <v>285</v>
      </c>
      <c r="R397" s="53">
        <v>727</v>
      </c>
      <c r="S397" s="54"/>
      <c r="T397" s="53">
        <v>1012</v>
      </c>
      <c r="U397" s="54"/>
      <c r="V397" s="54"/>
      <c r="W397" s="54"/>
      <c r="X397" s="53">
        <v>470</v>
      </c>
      <c r="Y397" s="54"/>
      <c r="Z397" s="54"/>
      <c r="AA397" s="54"/>
      <c r="AB397" s="53">
        <v>0</v>
      </c>
      <c r="AC397" s="54"/>
      <c r="AD397" s="53">
        <v>0</v>
      </c>
      <c r="AE397" s="73"/>
      <c r="AF397" s="73"/>
      <c r="AG397" s="73"/>
    </row>
    <row r="398" spans="1:37" s="1" customFormat="1" ht="20.100000000000001" customHeight="1" x14ac:dyDescent="0.2">
      <c r="A398" s="3"/>
      <c r="B398" s="6"/>
      <c r="C398" s="3"/>
      <c r="D398" s="3"/>
      <c r="E398" s="5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73"/>
      <c r="AF398" s="73"/>
      <c r="AG398" s="73"/>
    </row>
    <row r="399" spans="1:37" s="1" customFormat="1" ht="20.100000000000001" customHeight="1" x14ac:dyDescent="0.25">
      <c r="A399" s="3"/>
      <c r="B399" s="57" t="s">
        <v>235</v>
      </c>
      <c r="C399" s="58"/>
      <c r="D399" s="58"/>
      <c r="E399" s="5"/>
      <c r="F399" s="59">
        <v>704</v>
      </c>
      <c r="G399" s="54"/>
      <c r="H399" s="54"/>
      <c r="I399" s="54"/>
      <c r="J399" s="59">
        <v>758</v>
      </c>
      <c r="K399" s="59">
        <v>20</v>
      </c>
      <c r="L399" s="54"/>
      <c r="M399" s="59">
        <v>778</v>
      </c>
      <c r="N399" s="54"/>
      <c r="O399" s="54"/>
      <c r="P399" s="54"/>
      <c r="Q399" s="59">
        <v>285</v>
      </c>
      <c r="R399" s="59">
        <v>727</v>
      </c>
      <c r="S399" s="54"/>
      <c r="T399" s="59">
        <v>1012</v>
      </c>
      <c r="U399" s="54"/>
      <c r="V399" s="54"/>
      <c r="W399" s="54"/>
      <c r="X399" s="59">
        <v>470</v>
      </c>
      <c r="Y399" s="54"/>
      <c r="Z399" s="54"/>
      <c r="AA399" s="54"/>
      <c r="AB399" s="59">
        <v>0</v>
      </c>
      <c r="AC399" s="54"/>
      <c r="AD399" s="59">
        <v>0</v>
      </c>
      <c r="AE399" s="73"/>
      <c r="AF399" s="73"/>
      <c r="AG399" s="73"/>
    </row>
    <row r="400" spans="1:37" ht="20.100000000000001" customHeight="1" x14ac:dyDescent="0.2">
      <c r="D400" s="2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73"/>
      <c r="AF400" s="73"/>
      <c r="AG400" s="73"/>
      <c r="AH400"/>
      <c r="AI400"/>
      <c r="AJ400"/>
      <c r="AK400"/>
    </row>
    <row r="401" spans="1:37" ht="20.100000000000001" customHeight="1" x14ac:dyDescent="0.2">
      <c r="B401" s="6" t="s">
        <v>236</v>
      </c>
      <c r="D401" s="2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73"/>
      <c r="AF401" s="73"/>
      <c r="AG401" s="73"/>
      <c r="AH401"/>
      <c r="AI401"/>
      <c r="AJ401"/>
      <c r="AK401"/>
    </row>
    <row r="402" spans="1:37" ht="20.100000000000001" customHeight="1" x14ac:dyDescent="0.2">
      <c r="C402" s="3" t="s">
        <v>154</v>
      </c>
      <c r="D402" s="2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73"/>
      <c r="AF402" s="73"/>
      <c r="AG402" s="73"/>
      <c r="AH402"/>
      <c r="AI402"/>
      <c r="AJ402"/>
      <c r="AK402"/>
    </row>
    <row r="403" spans="1:37" ht="20.100000000000001" customHeight="1" x14ac:dyDescent="0.2">
      <c r="D403" s="2" t="s">
        <v>96</v>
      </c>
      <c r="F403" s="39">
        <v>28</v>
      </c>
      <c r="G403" s="39"/>
      <c r="H403" s="39"/>
      <c r="I403" s="39"/>
      <c r="J403" s="39">
        <v>58</v>
      </c>
      <c r="K403" s="39">
        <v>2</v>
      </c>
      <c r="L403" s="39"/>
      <c r="M403" s="39">
        <v>60</v>
      </c>
      <c r="N403" s="39"/>
      <c r="O403" s="39"/>
      <c r="P403" s="39"/>
      <c r="Q403" s="39">
        <v>23</v>
      </c>
      <c r="R403" s="39">
        <v>42</v>
      </c>
      <c r="S403" s="39"/>
      <c r="T403" s="39">
        <v>65</v>
      </c>
      <c r="U403" s="39"/>
      <c r="V403" s="39"/>
      <c r="W403" s="39"/>
      <c r="X403" s="39">
        <v>23</v>
      </c>
      <c r="Y403" s="39"/>
      <c r="Z403" s="39"/>
      <c r="AA403" s="39"/>
      <c r="AB403" s="39">
        <v>0</v>
      </c>
      <c r="AC403" s="39"/>
      <c r="AD403" s="39">
        <v>0</v>
      </c>
      <c r="AE403" s="73"/>
      <c r="AF403" s="73"/>
      <c r="AG403" s="73"/>
      <c r="AH403"/>
      <c r="AI403"/>
      <c r="AJ403"/>
      <c r="AK403"/>
    </row>
    <row r="404" spans="1:37" ht="19.5" customHeight="1" x14ac:dyDescent="0.2">
      <c r="D404" s="47" t="s">
        <v>97</v>
      </c>
      <c r="F404" s="48">
        <v>22</v>
      </c>
      <c r="G404" s="49"/>
      <c r="H404" s="49"/>
      <c r="I404" s="49"/>
      <c r="J404" s="48">
        <v>62</v>
      </c>
      <c r="K404" s="48">
        <v>1</v>
      </c>
      <c r="L404" s="49"/>
      <c r="M404" s="48">
        <v>63</v>
      </c>
      <c r="N404" s="49"/>
      <c r="O404" s="49"/>
      <c r="P404" s="49"/>
      <c r="Q404" s="48">
        <v>23</v>
      </c>
      <c r="R404" s="48">
        <v>45</v>
      </c>
      <c r="S404" s="49"/>
      <c r="T404" s="48">
        <v>68</v>
      </c>
      <c r="U404" s="49"/>
      <c r="V404" s="49"/>
      <c r="W404" s="49"/>
      <c r="X404" s="48">
        <v>17</v>
      </c>
      <c r="Y404" s="49"/>
      <c r="Z404" s="49"/>
      <c r="AA404" s="49"/>
      <c r="AB404" s="48">
        <v>0</v>
      </c>
      <c r="AC404" s="49"/>
      <c r="AD404" s="48">
        <v>0</v>
      </c>
      <c r="AE404" s="73"/>
      <c r="AF404" s="73"/>
      <c r="AG404" s="73"/>
      <c r="AH404"/>
      <c r="AI404"/>
      <c r="AJ404"/>
      <c r="AK404"/>
    </row>
    <row r="405" spans="1:37" ht="20.100000000000001" customHeight="1" x14ac:dyDescent="0.2">
      <c r="D405" s="2" t="s">
        <v>113</v>
      </c>
      <c r="F405" s="39">
        <v>25</v>
      </c>
      <c r="G405" s="39"/>
      <c r="H405" s="39"/>
      <c r="I405" s="39"/>
      <c r="J405" s="39">
        <v>60</v>
      </c>
      <c r="K405" s="39">
        <v>6</v>
      </c>
      <c r="L405" s="39"/>
      <c r="M405" s="39">
        <v>66</v>
      </c>
      <c r="N405" s="39"/>
      <c r="O405" s="39"/>
      <c r="P405" s="39"/>
      <c r="Q405" s="39">
        <v>16</v>
      </c>
      <c r="R405" s="39">
        <v>50</v>
      </c>
      <c r="S405" s="39"/>
      <c r="T405" s="39">
        <v>66</v>
      </c>
      <c r="U405" s="39"/>
      <c r="V405" s="39"/>
      <c r="W405" s="39"/>
      <c r="X405" s="39">
        <v>25</v>
      </c>
      <c r="Y405" s="39"/>
      <c r="Z405" s="39"/>
      <c r="AA405" s="39"/>
      <c r="AB405" s="39">
        <v>0</v>
      </c>
      <c r="AC405" s="39"/>
      <c r="AD405" s="39">
        <v>0</v>
      </c>
      <c r="AE405" s="73"/>
      <c r="AF405" s="73"/>
      <c r="AG405" s="73"/>
      <c r="AH405"/>
      <c r="AI405"/>
      <c r="AJ405"/>
      <c r="AK405"/>
    </row>
    <row r="406" spans="1:37" ht="19.5" customHeight="1" x14ac:dyDescent="0.2">
      <c r="D406" s="47" t="s">
        <v>99</v>
      </c>
      <c r="F406" s="48">
        <v>30</v>
      </c>
      <c r="G406" s="49"/>
      <c r="H406" s="49"/>
      <c r="I406" s="49"/>
      <c r="J406" s="48">
        <v>64</v>
      </c>
      <c r="K406" s="48">
        <v>1</v>
      </c>
      <c r="L406" s="49"/>
      <c r="M406" s="48">
        <v>65</v>
      </c>
      <c r="N406" s="49"/>
      <c r="O406" s="49"/>
      <c r="P406" s="49"/>
      <c r="Q406" s="48">
        <v>23</v>
      </c>
      <c r="R406" s="48">
        <v>48</v>
      </c>
      <c r="S406" s="49"/>
      <c r="T406" s="48">
        <v>71</v>
      </c>
      <c r="U406" s="49"/>
      <c r="V406" s="49"/>
      <c r="W406" s="49"/>
      <c r="X406" s="48">
        <v>24</v>
      </c>
      <c r="Y406" s="49"/>
      <c r="Z406" s="49"/>
      <c r="AA406" s="49"/>
      <c r="AB406" s="48">
        <v>0</v>
      </c>
      <c r="AC406" s="49"/>
      <c r="AD406" s="48">
        <v>0</v>
      </c>
      <c r="AE406" s="73"/>
      <c r="AF406" s="73"/>
      <c r="AG406" s="73"/>
      <c r="AH406"/>
      <c r="AI406"/>
      <c r="AJ406"/>
      <c r="AK406"/>
    </row>
    <row r="407" spans="1:37" ht="20.100000000000001" customHeight="1" x14ac:dyDescent="0.2">
      <c r="D407" s="2" t="s">
        <v>114</v>
      </c>
      <c r="F407" s="39">
        <v>12</v>
      </c>
      <c r="G407" s="39"/>
      <c r="H407" s="39"/>
      <c r="I407" s="39"/>
      <c r="J407" s="39">
        <v>59</v>
      </c>
      <c r="K407" s="39">
        <v>2</v>
      </c>
      <c r="L407" s="39"/>
      <c r="M407" s="39">
        <v>61</v>
      </c>
      <c r="N407" s="39"/>
      <c r="O407" s="39"/>
      <c r="P407" s="39"/>
      <c r="Q407" s="39">
        <v>38</v>
      </c>
      <c r="R407" s="39">
        <v>22</v>
      </c>
      <c r="S407" s="39"/>
      <c r="T407" s="39">
        <v>60</v>
      </c>
      <c r="U407" s="39"/>
      <c r="V407" s="39"/>
      <c r="W407" s="39"/>
      <c r="X407" s="39">
        <v>13</v>
      </c>
      <c r="Y407" s="39"/>
      <c r="Z407" s="39"/>
      <c r="AA407" s="39"/>
      <c r="AB407" s="39">
        <v>0</v>
      </c>
      <c r="AC407" s="39"/>
      <c r="AD407" s="39">
        <v>0</v>
      </c>
      <c r="AE407" s="73"/>
      <c r="AF407" s="73"/>
      <c r="AG407" s="73"/>
      <c r="AH407"/>
      <c r="AI407"/>
      <c r="AJ407"/>
      <c r="AK407"/>
    </row>
    <row r="408" spans="1:37" ht="19.5" customHeight="1" x14ac:dyDescent="0.2">
      <c r="D408" s="47" t="s">
        <v>115</v>
      </c>
      <c r="F408" s="48">
        <v>12</v>
      </c>
      <c r="G408" s="49"/>
      <c r="H408" s="49"/>
      <c r="I408" s="49"/>
      <c r="J408" s="48">
        <v>53</v>
      </c>
      <c r="K408" s="48">
        <v>3</v>
      </c>
      <c r="L408" s="49"/>
      <c r="M408" s="48">
        <v>56</v>
      </c>
      <c r="N408" s="49"/>
      <c r="O408" s="49"/>
      <c r="P408" s="49"/>
      <c r="Q408" s="48">
        <v>22</v>
      </c>
      <c r="R408" s="48">
        <v>26</v>
      </c>
      <c r="S408" s="49"/>
      <c r="T408" s="48">
        <v>48</v>
      </c>
      <c r="U408" s="49"/>
      <c r="V408" s="49"/>
      <c r="W408" s="49"/>
      <c r="X408" s="48">
        <v>20</v>
      </c>
      <c r="Y408" s="49"/>
      <c r="Z408" s="49"/>
      <c r="AA408" s="49"/>
      <c r="AB408" s="48">
        <v>0</v>
      </c>
      <c r="AC408" s="49"/>
      <c r="AD408" s="48">
        <v>0</v>
      </c>
      <c r="AE408" s="73"/>
      <c r="AF408" s="73"/>
      <c r="AG408" s="73"/>
      <c r="AH408"/>
      <c r="AI408"/>
      <c r="AJ408"/>
      <c r="AK408"/>
    </row>
    <row r="409" spans="1:37" ht="20.100000000000001" customHeight="1" x14ac:dyDescent="0.2">
      <c r="D409" s="2" t="s">
        <v>116</v>
      </c>
      <c r="F409" s="39">
        <v>27</v>
      </c>
      <c r="G409" s="39"/>
      <c r="H409" s="39"/>
      <c r="I409" s="39"/>
      <c r="J409" s="39">
        <v>53</v>
      </c>
      <c r="K409" s="39">
        <v>15</v>
      </c>
      <c r="L409" s="39"/>
      <c r="M409" s="39">
        <v>68</v>
      </c>
      <c r="N409" s="39"/>
      <c r="O409" s="39"/>
      <c r="P409" s="39"/>
      <c r="Q409" s="39">
        <v>5</v>
      </c>
      <c r="R409" s="39">
        <v>45</v>
      </c>
      <c r="S409" s="39"/>
      <c r="T409" s="39">
        <v>50</v>
      </c>
      <c r="U409" s="39"/>
      <c r="V409" s="39"/>
      <c r="W409" s="39"/>
      <c r="X409" s="39">
        <v>45</v>
      </c>
      <c r="Y409" s="39"/>
      <c r="Z409" s="39"/>
      <c r="AA409" s="39"/>
      <c r="AB409" s="39">
        <v>0</v>
      </c>
      <c r="AC409" s="39"/>
      <c r="AD409" s="39">
        <v>0</v>
      </c>
      <c r="AE409" s="73"/>
      <c r="AF409" s="73"/>
      <c r="AG409" s="73"/>
      <c r="AH409"/>
      <c r="AI409"/>
      <c r="AJ409"/>
      <c r="AK409"/>
    </row>
    <row r="410" spans="1:37" ht="19.5" customHeight="1" x14ac:dyDescent="0.2">
      <c r="D410" s="47" t="s">
        <v>103</v>
      </c>
      <c r="F410" s="48">
        <v>71</v>
      </c>
      <c r="G410" s="49"/>
      <c r="H410" s="49"/>
      <c r="I410" s="49"/>
      <c r="J410" s="48">
        <v>109</v>
      </c>
      <c r="K410" s="48">
        <v>8</v>
      </c>
      <c r="L410" s="49"/>
      <c r="M410" s="48">
        <v>117</v>
      </c>
      <c r="N410" s="49"/>
      <c r="O410" s="49"/>
      <c r="P410" s="49"/>
      <c r="Q410" s="48">
        <v>53</v>
      </c>
      <c r="R410" s="48">
        <v>65</v>
      </c>
      <c r="S410" s="49"/>
      <c r="T410" s="48">
        <v>118</v>
      </c>
      <c r="U410" s="49"/>
      <c r="V410" s="49"/>
      <c r="W410" s="49"/>
      <c r="X410" s="48">
        <v>70</v>
      </c>
      <c r="Y410" s="49"/>
      <c r="Z410" s="49"/>
      <c r="AA410" s="49"/>
      <c r="AB410" s="48">
        <v>0</v>
      </c>
      <c r="AC410" s="49"/>
      <c r="AD410" s="48">
        <v>0</v>
      </c>
      <c r="AE410" s="73"/>
      <c r="AF410" s="73"/>
      <c r="AG410" s="73"/>
      <c r="AH410"/>
      <c r="AI410"/>
      <c r="AJ410"/>
      <c r="AK410"/>
    </row>
    <row r="411" spans="1:37" ht="20.100000000000001" customHeight="1" x14ac:dyDescent="0.2">
      <c r="D411" s="2" t="s">
        <v>104</v>
      </c>
      <c r="F411" s="39">
        <v>86</v>
      </c>
      <c r="G411" s="39"/>
      <c r="H411" s="39"/>
      <c r="I411" s="39"/>
      <c r="J411" s="39">
        <v>106</v>
      </c>
      <c r="K411" s="39">
        <v>13</v>
      </c>
      <c r="L411" s="39"/>
      <c r="M411" s="39">
        <v>119</v>
      </c>
      <c r="N411" s="39"/>
      <c r="O411" s="39"/>
      <c r="P411" s="39"/>
      <c r="Q411" s="39">
        <v>36</v>
      </c>
      <c r="R411" s="39">
        <v>101</v>
      </c>
      <c r="S411" s="39"/>
      <c r="T411" s="39">
        <v>137</v>
      </c>
      <c r="U411" s="39"/>
      <c r="V411" s="39"/>
      <c r="W411" s="39"/>
      <c r="X411" s="39">
        <v>68</v>
      </c>
      <c r="Y411" s="39"/>
      <c r="Z411" s="39"/>
      <c r="AA411" s="39"/>
      <c r="AB411" s="39">
        <v>0</v>
      </c>
      <c r="AC411" s="39"/>
      <c r="AD411" s="39">
        <v>0</v>
      </c>
      <c r="AE411" s="73"/>
      <c r="AF411" s="73"/>
      <c r="AG411" s="73"/>
      <c r="AH411"/>
      <c r="AI411"/>
      <c r="AJ411"/>
      <c r="AK411"/>
    </row>
    <row r="412" spans="1:37" ht="19.5" customHeight="1" x14ac:dyDescent="0.2">
      <c r="D412" s="47" t="s">
        <v>117</v>
      </c>
      <c r="F412" s="48">
        <v>36</v>
      </c>
      <c r="G412" s="49"/>
      <c r="H412" s="49"/>
      <c r="I412" s="49"/>
      <c r="J412" s="48">
        <v>111</v>
      </c>
      <c r="K412" s="48">
        <v>5</v>
      </c>
      <c r="L412" s="49"/>
      <c r="M412" s="48">
        <v>116</v>
      </c>
      <c r="N412" s="49"/>
      <c r="O412" s="49"/>
      <c r="P412" s="49"/>
      <c r="Q412" s="48">
        <v>99</v>
      </c>
      <c r="R412" s="48">
        <v>28</v>
      </c>
      <c r="S412" s="49"/>
      <c r="T412" s="48">
        <v>127</v>
      </c>
      <c r="U412" s="49"/>
      <c r="V412" s="49"/>
      <c r="W412" s="49"/>
      <c r="X412" s="48">
        <v>25</v>
      </c>
      <c r="Y412" s="49"/>
      <c r="Z412" s="49"/>
      <c r="AA412" s="49"/>
      <c r="AB412" s="48">
        <v>0</v>
      </c>
      <c r="AC412" s="49"/>
      <c r="AD412" s="48">
        <v>0</v>
      </c>
      <c r="AE412" s="73"/>
      <c r="AF412" s="73"/>
      <c r="AG412" s="73"/>
      <c r="AH412"/>
      <c r="AI412"/>
      <c r="AJ412"/>
      <c r="AK412"/>
    </row>
    <row r="413" spans="1:37" ht="20.100000000000001" customHeight="1" x14ac:dyDescent="0.2">
      <c r="D413" s="2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73"/>
      <c r="AF413" s="73"/>
      <c r="AG413" s="73"/>
      <c r="AH413"/>
      <c r="AI413"/>
      <c r="AJ413"/>
      <c r="AK413"/>
    </row>
    <row r="414" spans="1:37" s="1" customFormat="1" ht="20.100000000000001" customHeight="1" x14ac:dyDescent="0.25">
      <c r="A414" s="3"/>
      <c r="B414" s="6"/>
      <c r="C414" s="51" t="s">
        <v>159</v>
      </c>
      <c r="D414" s="52"/>
      <c r="E414" s="5"/>
      <c r="F414" s="53">
        <v>349</v>
      </c>
      <c r="G414" s="54"/>
      <c r="H414" s="54"/>
      <c r="I414" s="54"/>
      <c r="J414" s="53">
        <v>735</v>
      </c>
      <c r="K414" s="53">
        <v>56</v>
      </c>
      <c r="L414" s="54"/>
      <c r="M414" s="53">
        <v>791</v>
      </c>
      <c r="N414" s="54"/>
      <c r="O414" s="54"/>
      <c r="P414" s="54"/>
      <c r="Q414" s="53">
        <v>338</v>
      </c>
      <c r="R414" s="53">
        <v>472</v>
      </c>
      <c r="S414" s="54"/>
      <c r="T414" s="53">
        <v>810</v>
      </c>
      <c r="U414" s="54"/>
      <c r="V414" s="54"/>
      <c r="W414" s="54"/>
      <c r="X414" s="53">
        <v>330</v>
      </c>
      <c r="Y414" s="54"/>
      <c r="Z414" s="54"/>
      <c r="AA414" s="54"/>
      <c r="AB414" s="53">
        <v>0</v>
      </c>
      <c r="AC414" s="54"/>
      <c r="AD414" s="53">
        <v>0</v>
      </c>
      <c r="AE414" s="73"/>
      <c r="AF414" s="73"/>
      <c r="AG414" s="73"/>
    </row>
    <row r="415" spans="1:37" ht="20.100000000000001" customHeight="1" x14ac:dyDescent="0.2">
      <c r="D415" s="2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73"/>
      <c r="AF415" s="73"/>
      <c r="AG415" s="73"/>
      <c r="AH415"/>
      <c r="AI415"/>
      <c r="AJ415"/>
      <c r="AK415"/>
    </row>
    <row r="416" spans="1:37" ht="20.100000000000001" customHeight="1" x14ac:dyDescent="0.2">
      <c r="C416" s="3" t="s">
        <v>237</v>
      </c>
      <c r="D416" s="2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73"/>
      <c r="AF416" s="73"/>
      <c r="AG416" s="73"/>
      <c r="AH416"/>
      <c r="AI416"/>
      <c r="AJ416"/>
      <c r="AK416"/>
    </row>
    <row r="417" spans="1:37" ht="20.100000000000001" customHeight="1" x14ac:dyDescent="0.2">
      <c r="D417" s="2" t="s">
        <v>238</v>
      </c>
      <c r="F417" s="39">
        <v>0</v>
      </c>
      <c r="G417" s="39"/>
      <c r="H417" s="39"/>
      <c r="I417" s="39"/>
      <c r="J417" s="39">
        <v>0</v>
      </c>
      <c r="K417" s="39">
        <v>0</v>
      </c>
      <c r="L417" s="39"/>
      <c r="M417" s="39">
        <v>0</v>
      </c>
      <c r="N417" s="39"/>
      <c r="O417" s="39"/>
      <c r="P417" s="39"/>
      <c r="Q417" s="39">
        <v>0</v>
      </c>
      <c r="R417" s="39">
        <v>0</v>
      </c>
      <c r="S417" s="39"/>
      <c r="T417" s="39">
        <v>0</v>
      </c>
      <c r="U417" s="39"/>
      <c r="V417" s="39"/>
      <c r="W417" s="39"/>
      <c r="X417" s="39">
        <v>0</v>
      </c>
      <c r="Y417" s="39"/>
      <c r="Z417" s="39"/>
      <c r="AA417" s="39"/>
      <c r="AB417" s="39">
        <v>0</v>
      </c>
      <c r="AC417" s="39"/>
      <c r="AD417" s="39">
        <v>0</v>
      </c>
      <c r="AE417" s="73"/>
      <c r="AF417" s="73"/>
      <c r="AG417" s="73"/>
      <c r="AH417"/>
      <c r="AI417"/>
      <c r="AJ417"/>
      <c r="AK417"/>
    </row>
    <row r="418" spans="1:37" ht="20.100000000000001" customHeight="1" x14ac:dyDescent="0.2">
      <c r="D418" s="2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73"/>
      <c r="AF418" s="73"/>
      <c r="AG418" s="73"/>
      <c r="AH418"/>
      <c r="AI418"/>
      <c r="AJ418"/>
      <c r="AK418"/>
    </row>
    <row r="419" spans="1:37" s="1" customFormat="1" ht="20.100000000000001" customHeight="1" x14ac:dyDescent="0.25">
      <c r="A419" s="3"/>
      <c r="B419" s="6"/>
      <c r="C419" s="51" t="s">
        <v>194</v>
      </c>
      <c r="D419" s="52"/>
      <c r="E419" s="5"/>
      <c r="F419" s="53">
        <v>0</v>
      </c>
      <c r="G419" s="54"/>
      <c r="H419" s="54"/>
      <c r="I419" s="54"/>
      <c r="J419" s="53">
        <v>0</v>
      </c>
      <c r="K419" s="53">
        <v>0</v>
      </c>
      <c r="L419" s="54"/>
      <c r="M419" s="53">
        <v>0</v>
      </c>
      <c r="N419" s="54"/>
      <c r="O419" s="54"/>
      <c r="P419" s="54"/>
      <c r="Q419" s="53">
        <v>0</v>
      </c>
      <c r="R419" s="53">
        <v>0</v>
      </c>
      <c r="S419" s="54"/>
      <c r="T419" s="53">
        <v>0</v>
      </c>
      <c r="U419" s="54"/>
      <c r="V419" s="54"/>
      <c r="W419" s="54"/>
      <c r="X419" s="53">
        <v>0</v>
      </c>
      <c r="Y419" s="54"/>
      <c r="Z419" s="54"/>
      <c r="AA419" s="54"/>
      <c r="AB419" s="53">
        <v>0</v>
      </c>
      <c r="AC419" s="54"/>
      <c r="AD419" s="53">
        <v>0</v>
      </c>
      <c r="AE419" s="73"/>
      <c r="AF419" s="73"/>
      <c r="AG419" s="73"/>
    </row>
    <row r="420" spans="1:37" ht="20.100000000000001" customHeight="1" x14ac:dyDescent="0.2">
      <c r="D420" s="2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73"/>
      <c r="AF420" s="73"/>
      <c r="AG420" s="73"/>
      <c r="AH420"/>
      <c r="AI420"/>
      <c r="AJ420"/>
      <c r="AK420"/>
    </row>
    <row r="421" spans="1:37" s="1" customFormat="1" ht="20.100000000000001" customHeight="1" x14ac:dyDescent="0.25">
      <c r="A421" s="3"/>
      <c r="B421" s="57" t="s">
        <v>239</v>
      </c>
      <c r="C421" s="58"/>
      <c r="D421" s="58"/>
      <c r="E421" s="5"/>
      <c r="F421" s="59">
        <v>349</v>
      </c>
      <c r="G421" s="54"/>
      <c r="H421" s="54"/>
      <c r="I421" s="54"/>
      <c r="J421" s="59">
        <v>735</v>
      </c>
      <c r="K421" s="59">
        <v>56</v>
      </c>
      <c r="L421" s="54"/>
      <c r="M421" s="59">
        <v>791</v>
      </c>
      <c r="N421" s="54"/>
      <c r="O421" s="54"/>
      <c r="P421" s="54"/>
      <c r="Q421" s="59">
        <v>338</v>
      </c>
      <c r="R421" s="59">
        <v>472</v>
      </c>
      <c r="S421" s="54"/>
      <c r="T421" s="59">
        <v>810</v>
      </c>
      <c r="U421" s="54"/>
      <c r="V421" s="54"/>
      <c r="W421" s="54"/>
      <c r="X421" s="59">
        <v>330</v>
      </c>
      <c r="Y421" s="54"/>
      <c r="Z421" s="54"/>
      <c r="AA421" s="54"/>
      <c r="AB421" s="59">
        <v>0</v>
      </c>
      <c r="AC421" s="54"/>
      <c r="AD421" s="59">
        <v>0</v>
      </c>
      <c r="AE421" s="73"/>
      <c r="AF421" s="73"/>
      <c r="AG421" s="73"/>
    </row>
    <row r="422" spans="1:37" ht="20.100000000000001" customHeight="1" x14ac:dyDescent="0.2">
      <c r="D422" s="2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73"/>
      <c r="AF422" s="73"/>
      <c r="AG422" s="73"/>
      <c r="AH422"/>
      <c r="AI422"/>
      <c r="AJ422"/>
      <c r="AK422"/>
    </row>
    <row r="423" spans="1:37" ht="20.100000000000001" customHeight="1" x14ac:dyDescent="0.2">
      <c r="B423" s="6" t="s">
        <v>240</v>
      </c>
      <c r="D423" s="2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73"/>
      <c r="AF423" s="73"/>
      <c r="AG423" s="73"/>
      <c r="AH423"/>
      <c r="AI423"/>
      <c r="AJ423"/>
      <c r="AK423"/>
    </row>
    <row r="424" spans="1:37" ht="20.100000000000001" customHeight="1" x14ac:dyDescent="0.2">
      <c r="C424" s="3" t="s">
        <v>154</v>
      </c>
      <c r="D424" s="2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73"/>
      <c r="AF424" s="73"/>
      <c r="AG424" s="73"/>
      <c r="AH424"/>
      <c r="AI424"/>
      <c r="AJ424"/>
      <c r="AK424"/>
    </row>
    <row r="425" spans="1:37" ht="20.100000000000001" customHeight="1" x14ac:dyDescent="0.2">
      <c r="D425" s="2" t="s">
        <v>96</v>
      </c>
      <c r="F425" s="39">
        <v>53</v>
      </c>
      <c r="G425" s="39"/>
      <c r="H425" s="39"/>
      <c r="I425" s="39"/>
      <c r="J425" s="39">
        <v>78</v>
      </c>
      <c r="K425" s="39">
        <v>1</v>
      </c>
      <c r="L425" s="39"/>
      <c r="M425" s="39">
        <v>79</v>
      </c>
      <c r="N425" s="39"/>
      <c r="O425" s="39"/>
      <c r="P425" s="39"/>
      <c r="Q425" s="39">
        <v>57</v>
      </c>
      <c r="R425" s="39">
        <v>49</v>
      </c>
      <c r="S425" s="39"/>
      <c r="T425" s="39">
        <v>106</v>
      </c>
      <c r="U425" s="39"/>
      <c r="V425" s="39"/>
      <c r="W425" s="39"/>
      <c r="X425" s="39">
        <v>26</v>
      </c>
      <c r="Y425" s="39"/>
      <c r="Z425" s="39"/>
      <c r="AA425" s="39"/>
      <c r="AB425" s="39">
        <v>0</v>
      </c>
      <c r="AC425" s="39"/>
      <c r="AD425" s="39">
        <v>0</v>
      </c>
      <c r="AE425" s="73"/>
      <c r="AF425" s="73"/>
      <c r="AG425" s="73"/>
      <c r="AH425"/>
      <c r="AI425"/>
      <c r="AJ425"/>
      <c r="AK425"/>
    </row>
    <row r="426" spans="1:37" ht="19.5" customHeight="1" x14ac:dyDescent="0.2">
      <c r="D426" s="47" t="s">
        <v>241</v>
      </c>
      <c r="F426" s="48">
        <v>56</v>
      </c>
      <c r="G426" s="49"/>
      <c r="H426" s="49"/>
      <c r="I426" s="49"/>
      <c r="J426" s="48">
        <v>68</v>
      </c>
      <c r="K426" s="48">
        <v>20</v>
      </c>
      <c r="L426" s="49"/>
      <c r="M426" s="48">
        <v>88</v>
      </c>
      <c r="N426" s="49"/>
      <c r="O426" s="49"/>
      <c r="P426" s="49"/>
      <c r="Q426" s="48">
        <v>34</v>
      </c>
      <c r="R426" s="48">
        <v>73</v>
      </c>
      <c r="S426" s="49"/>
      <c r="T426" s="48">
        <v>107</v>
      </c>
      <c r="U426" s="49"/>
      <c r="V426" s="49"/>
      <c r="W426" s="49"/>
      <c r="X426" s="48">
        <v>37</v>
      </c>
      <c r="Y426" s="49"/>
      <c r="Z426" s="49"/>
      <c r="AA426" s="49"/>
      <c r="AB426" s="48">
        <v>0</v>
      </c>
      <c r="AC426" s="49"/>
      <c r="AD426" s="48">
        <v>0</v>
      </c>
      <c r="AE426" s="73"/>
      <c r="AF426" s="73"/>
      <c r="AG426" s="73"/>
      <c r="AH426"/>
      <c r="AI426"/>
      <c r="AJ426"/>
      <c r="AK426"/>
    </row>
    <row r="427" spans="1:37" ht="20.100000000000001" customHeight="1" x14ac:dyDescent="0.2">
      <c r="D427" s="2" t="s">
        <v>242</v>
      </c>
      <c r="F427" s="39">
        <v>80</v>
      </c>
      <c r="G427" s="39"/>
      <c r="H427" s="39"/>
      <c r="I427" s="39"/>
      <c r="J427" s="39">
        <v>71</v>
      </c>
      <c r="K427" s="39">
        <v>2</v>
      </c>
      <c r="L427" s="39"/>
      <c r="M427" s="39">
        <v>73</v>
      </c>
      <c r="N427" s="39"/>
      <c r="O427" s="39"/>
      <c r="P427" s="39"/>
      <c r="Q427" s="39">
        <v>22</v>
      </c>
      <c r="R427" s="39">
        <v>54</v>
      </c>
      <c r="S427" s="39"/>
      <c r="T427" s="39">
        <v>76</v>
      </c>
      <c r="U427" s="39"/>
      <c r="V427" s="39"/>
      <c r="W427" s="39"/>
      <c r="X427" s="39">
        <v>77</v>
      </c>
      <c r="Y427" s="39"/>
      <c r="Z427" s="39"/>
      <c r="AA427" s="39"/>
      <c r="AB427" s="39">
        <v>0</v>
      </c>
      <c r="AC427" s="39"/>
      <c r="AD427" s="39">
        <v>0</v>
      </c>
      <c r="AE427" s="73"/>
      <c r="AF427" s="73"/>
      <c r="AG427" s="73"/>
      <c r="AH427"/>
      <c r="AI427"/>
      <c r="AJ427"/>
      <c r="AK427"/>
    </row>
    <row r="428" spans="1:37" ht="19.5" customHeight="1" x14ac:dyDescent="0.2">
      <c r="D428" s="47" t="s">
        <v>243</v>
      </c>
      <c r="F428" s="48">
        <v>81</v>
      </c>
      <c r="G428" s="49"/>
      <c r="H428" s="49"/>
      <c r="I428" s="49"/>
      <c r="J428" s="48">
        <v>71</v>
      </c>
      <c r="K428" s="48">
        <v>7</v>
      </c>
      <c r="L428" s="49"/>
      <c r="M428" s="48">
        <v>78</v>
      </c>
      <c r="N428" s="49"/>
      <c r="O428" s="49"/>
      <c r="P428" s="49"/>
      <c r="Q428" s="48">
        <v>16</v>
      </c>
      <c r="R428" s="48">
        <v>79</v>
      </c>
      <c r="S428" s="49"/>
      <c r="T428" s="48">
        <v>95</v>
      </c>
      <c r="U428" s="49"/>
      <c r="V428" s="49"/>
      <c r="W428" s="49"/>
      <c r="X428" s="48">
        <v>64</v>
      </c>
      <c r="Y428" s="49"/>
      <c r="Z428" s="49"/>
      <c r="AA428" s="49"/>
      <c r="AB428" s="48">
        <v>0</v>
      </c>
      <c r="AC428" s="49"/>
      <c r="AD428" s="48">
        <v>0</v>
      </c>
      <c r="AE428" s="73"/>
      <c r="AF428" s="73"/>
      <c r="AG428" s="73"/>
      <c r="AH428"/>
      <c r="AI428"/>
      <c r="AJ428"/>
      <c r="AK428"/>
    </row>
    <row r="429" spans="1:37" ht="20.100000000000001" customHeight="1" x14ac:dyDescent="0.2">
      <c r="D429" s="2" t="s">
        <v>244</v>
      </c>
      <c r="F429" s="39">
        <v>68</v>
      </c>
      <c r="G429" s="39"/>
      <c r="H429" s="39"/>
      <c r="I429" s="39"/>
      <c r="J429" s="39">
        <v>70</v>
      </c>
      <c r="K429" s="39">
        <v>3</v>
      </c>
      <c r="L429" s="39"/>
      <c r="M429" s="39">
        <v>73</v>
      </c>
      <c r="N429" s="39"/>
      <c r="O429" s="39"/>
      <c r="P429" s="39"/>
      <c r="Q429" s="39">
        <v>7</v>
      </c>
      <c r="R429" s="39">
        <v>47</v>
      </c>
      <c r="S429" s="39"/>
      <c r="T429" s="39">
        <v>54</v>
      </c>
      <c r="U429" s="39"/>
      <c r="V429" s="39"/>
      <c r="W429" s="39"/>
      <c r="X429" s="39">
        <v>87</v>
      </c>
      <c r="Y429" s="39"/>
      <c r="Z429" s="39"/>
      <c r="AA429" s="39"/>
      <c r="AB429" s="39">
        <v>0</v>
      </c>
      <c r="AC429" s="39"/>
      <c r="AD429" s="39">
        <v>0</v>
      </c>
      <c r="AE429" s="73"/>
      <c r="AF429" s="73"/>
      <c r="AG429" s="73"/>
      <c r="AH429"/>
      <c r="AI429"/>
      <c r="AJ429"/>
      <c r="AK429"/>
    </row>
    <row r="430" spans="1:37" ht="19.5" customHeight="1" x14ac:dyDescent="0.2">
      <c r="D430" s="47" t="s">
        <v>115</v>
      </c>
      <c r="F430" s="48">
        <v>25</v>
      </c>
      <c r="G430" s="49"/>
      <c r="H430" s="49"/>
      <c r="I430" s="49"/>
      <c r="J430" s="48">
        <v>53</v>
      </c>
      <c r="K430" s="48">
        <v>0</v>
      </c>
      <c r="L430" s="49"/>
      <c r="M430" s="48">
        <v>53</v>
      </c>
      <c r="N430" s="49"/>
      <c r="O430" s="49"/>
      <c r="P430" s="49"/>
      <c r="Q430" s="48">
        <v>29</v>
      </c>
      <c r="R430" s="48">
        <v>29</v>
      </c>
      <c r="S430" s="49"/>
      <c r="T430" s="48">
        <v>58</v>
      </c>
      <c r="U430" s="49"/>
      <c r="V430" s="49"/>
      <c r="W430" s="49"/>
      <c r="X430" s="48">
        <v>20</v>
      </c>
      <c r="Y430" s="49"/>
      <c r="Z430" s="49"/>
      <c r="AA430" s="49"/>
      <c r="AB430" s="48">
        <v>0</v>
      </c>
      <c r="AC430" s="49"/>
      <c r="AD430" s="48">
        <v>0</v>
      </c>
      <c r="AE430" s="73"/>
      <c r="AF430" s="73"/>
      <c r="AG430" s="73"/>
      <c r="AH430"/>
      <c r="AI430"/>
      <c r="AJ430"/>
      <c r="AK430"/>
    </row>
    <row r="431" spans="1:37" ht="20.100000000000001" customHeight="1" x14ac:dyDescent="0.2">
      <c r="D431" s="2" t="s">
        <v>116</v>
      </c>
      <c r="F431" s="39">
        <v>35</v>
      </c>
      <c r="G431" s="39"/>
      <c r="H431" s="39"/>
      <c r="I431" s="39"/>
      <c r="J431" s="39">
        <v>56</v>
      </c>
      <c r="K431" s="39">
        <v>3</v>
      </c>
      <c r="L431" s="39"/>
      <c r="M431" s="39">
        <v>59</v>
      </c>
      <c r="N431" s="39"/>
      <c r="O431" s="39"/>
      <c r="P431" s="39"/>
      <c r="Q431" s="39">
        <v>22</v>
      </c>
      <c r="R431" s="39">
        <v>52</v>
      </c>
      <c r="S431" s="39"/>
      <c r="T431" s="39">
        <v>74</v>
      </c>
      <c r="U431" s="39"/>
      <c r="V431" s="39"/>
      <c r="W431" s="39"/>
      <c r="X431" s="39">
        <v>20</v>
      </c>
      <c r="Y431" s="39"/>
      <c r="Z431" s="39"/>
      <c r="AA431" s="39"/>
      <c r="AB431" s="39">
        <v>0</v>
      </c>
      <c r="AC431" s="39"/>
      <c r="AD431" s="39">
        <v>0</v>
      </c>
      <c r="AE431" s="73"/>
      <c r="AF431" s="73"/>
      <c r="AG431" s="73"/>
      <c r="AH431"/>
      <c r="AI431"/>
      <c r="AJ431"/>
      <c r="AK431"/>
    </row>
    <row r="432" spans="1:37" ht="19.5" customHeight="1" x14ac:dyDescent="0.2">
      <c r="D432" s="47" t="s">
        <v>103</v>
      </c>
      <c r="F432" s="48">
        <v>58</v>
      </c>
      <c r="G432" s="49"/>
      <c r="H432" s="49"/>
      <c r="I432" s="49"/>
      <c r="J432" s="48">
        <v>81</v>
      </c>
      <c r="K432" s="48">
        <v>2</v>
      </c>
      <c r="L432" s="49"/>
      <c r="M432" s="48">
        <v>83</v>
      </c>
      <c r="N432" s="49"/>
      <c r="O432" s="49"/>
      <c r="P432" s="49"/>
      <c r="Q432" s="48">
        <v>33</v>
      </c>
      <c r="R432" s="48">
        <v>44</v>
      </c>
      <c r="S432" s="49"/>
      <c r="T432" s="48">
        <v>77</v>
      </c>
      <c r="U432" s="49"/>
      <c r="V432" s="49"/>
      <c r="W432" s="49"/>
      <c r="X432" s="48">
        <v>64</v>
      </c>
      <c r="Y432" s="49"/>
      <c r="Z432" s="49"/>
      <c r="AA432" s="49"/>
      <c r="AB432" s="48">
        <v>0</v>
      </c>
      <c r="AC432" s="49"/>
      <c r="AD432" s="48">
        <v>0</v>
      </c>
      <c r="AE432" s="73"/>
      <c r="AF432" s="73"/>
      <c r="AG432" s="73"/>
      <c r="AH432"/>
      <c r="AI432"/>
      <c r="AJ432"/>
      <c r="AK432"/>
    </row>
    <row r="433" spans="1:37" ht="19.5" customHeight="1" x14ac:dyDescent="0.2">
      <c r="D433" s="50" t="s">
        <v>104</v>
      </c>
      <c r="F433" s="49">
        <v>11</v>
      </c>
      <c r="G433" s="49"/>
      <c r="H433" s="49"/>
      <c r="I433" s="49"/>
      <c r="J433" s="49">
        <v>78</v>
      </c>
      <c r="K433" s="49">
        <v>3</v>
      </c>
      <c r="L433" s="49"/>
      <c r="M433" s="49">
        <v>81</v>
      </c>
      <c r="N433" s="49"/>
      <c r="O433" s="49"/>
      <c r="P433" s="49"/>
      <c r="Q433" s="49">
        <v>74</v>
      </c>
      <c r="R433" s="49">
        <v>7</v>
      </c>
      <c r="S433" s="49"/>
      <c r="T433" s="49">
        <v>81</v>
      </c>
      <c r="U433" s="49"/>
      <c r="V433" s="49"/>
      <c r="W433" s="49"/>
      <c r="X433" s="49">
        <v>11</v>
      </c>
      <c r="Y433" s="49"/>
      <c r="Z433" s="49"/>
      <c r="AA433" s="49"/>
      <c r="AB433" s="49">
        <v>0</v>
      </c>
      <c r="AC433" s="49"/>
      <c r="AD433" s="49">
        <v>0</v>
      </c>
      <c r="AE433" s="73"/>
      <c r="AF433" s="73"/>
      <c r="AG433" s="73"/>
      <c r="AH433"/>
      <c r="AI433"/>
      <c r="AJ433"/>
      <c r="AK433"/>
    </row>
    <row r="434" spans="1:37" ht="19.5" customHeight="1" x14ac:dyDescent="0.2">
      <c r="D434" s="47" t="s">
        <v>105</v>
      </c>
      <c r="F434" s="48">
        <v>18</v>
      </c>
      <c r="G434" s="49"/>
      <c r="H434" s="49"/>
      <c r="I434" s="49"/>
      <c r="J434" s="48">
        <v>77</v>
      </c>
      <c r="K434" s="48">
        <v>4</v>
      </c>
      <c r="L434" s="49"/>
      <c r="M434" s="48">
        <v>81</v>
      </c>
      <c r="N434" s="49"/>
      <c r="O434" s="49"/>
      <c r="P434" s="49"/>
      <c r="Q434" s="48">
        <v>47</v>
      </c>
      <c r="R434" s="48">
        <v>26</v>
      </c>
      <c r="S434" s="49"/>
      <c r="T434" s="48">
        <v>73</v>
      </c>
      <c r="U434" s="49"/>
      <c r="V434" s="49"/>
      <c r="W434" s="49"/>
      <c r="X434" s="48">
        <v>26</v>
      </c>
      <c r="Y434" s="49"/>
      <c r="Z434" s="49"/>
      <c r="AA434" s="49"/>
      <c r="AB434" s="48">
        <v>0</v>
      </c>
      <c r="AC434" s="49"/>
      <c r="AD434" s="48">
        <v>0</v>
      </c>
      <c r="AE434" s="73"/>
      <c r="AF434" s="73"/>
      <c r="AG434" s="73"/>
      <c r="AH434"/>
      <c r="AI434"/>
      <c r="AJ434"/>
      <c r="AK434"/>
    </row>
    <row r="435" spans="1:37" ht="19.5" customHeight="1" x14ac:dyDescent="0.2">
      <c r="D435" s="50" t="s">
        <v>106</v>
      </c>
      <c r="F435" s="49">
        <v>28</v>
      </c>
      <c r="G435" s="49"/>
      <c r="H435" s="49"/>
      <c r="I435" s="49"/>
      <c r="J435" s="49">
        <v>77</v>
      </c>
      <c r="K435" s="49">
        <v>0</v>
      </c>
      <c r="L435" s="49"/>
      <c r="M435" s="49">
        <v>77</v>
      </c>
      <c r="N435" s="49"/>
      <c r="O435" s="49"/>
      <c r="P435" s="49"/>
      <c r="Q435" s="49">
        <v>20</v>
      </c>
      <c r="R435" s="49">
        <v>43</v>
      </c>
      <c r="S435" s="49"/>
      <c r="T435" s="49">
        <v>63</v>
      </c>
      <c r="U435" s="49"/>
      <c r="V435" s="49"/>
      <c r="W435" s="49"/>
      <c r="X435" s="49">
        <v>42</v>
      </c>
      <c r="Y435" s="49"/>
      <c r="Z435" s="49"/>
      <c r="AA435" s="49"/>
      <c r="AB435" s="49">
        <v>0</v>
      </c>
      <c r="AC435" s="49"/>
      <c r="AD435" s="49">
        <v>0</v>
      </c>
      <c r="AE435" s="73"/>
      <c r="AF435" s="73"/>
      <c r="AG435" s="73"/>
      <c r="AH435"/>
      <c r="AI435"/>
      <c r="AJ435"/>
      <c r="AK435"/>
    </row>
    <row r="436" spans="1:37" ht="20.100000000000001" customHeight="1" x14ac:dyDescent="0.2">
      <c r="D436" s="2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73"/>
      <c r="AF436" s="73"/>
      <c r="AG436" s="73"/>
      <c r="AH436"/>
      <c r="AI436"/>
      <c r="AJ436"/>
      <c r="AK436"/>
    </row>
    <row r="437" spans="1:37" s="1" customFormat="1" ht="20.100000000000001" customHeight="1" x14ac:dyDescent="0.25">
      <c r="A437" s="3"/>
      <c r="B437" s="6"/>
      <c r="C437" s="51" t="s">
        <v>159</v>
      </c>
      <c r="D437" s="52"/>
      <c r="E437" s="5"/>
      <c r="F437" s="53">
        <v>513</v>
      </c>
      <c r="G437" s="54"/>
      <c r="H437" s="54"/>
      <c r="I437" s="54"/>
      <c r="J437" s="53">
        <v>780</v>
      </c>
      <c r="K437" s="53">
        <v>45</v>
      </c>
      <c r="L437" s="54"/>
      <c r="M437" s="53">
        <v>825</v>
      </c>
      <c r="N437" s="54"/>
      <c r="O437" s="54"/>
      <c r="P437" s="54"/>
      <c r="Q437" s="53">
        <v>361</v>
      </c>
      <c r="R437" s="53">
        <v>503</v>
      </c>
      <c r="S437" s="54"/>
      <c r="T437" s="53">
        <v>864</v>
      </c>
      <c r="U437" s="54"/>
      <c r="V437" s="54"/>
      <c r="W437" s="54"/>
      <c r="X437" s="53">
        <v>474</v>
      </c>
      <c r="Y437" s="54"/>
      <c r="Z437" s="54"/>
      <c r="AA437" s="54"/>
      <c r="AB437" s="53">
        <v>0</v>
      </c>
      <c r="AC437" s="54"/>
      <c r="AD437" s="53">
        <v>0</v>
      </c>
      <c r="AE437" s="73"/>
      <c r="AF437" s="73"/>
      <c r="AG437" s="73"/>
    </row>
    <row r="438" spans="1:37" s="1" customFormat="1" ht="20.100000000000001" customHeight="1" x14ac:dyDescent="0.2">
      <c r="A438" s="3"/>
      <c r="B438" s="6"/>
      <c r="C438" s="3"/>
      <c r="D438" s="3"/>
      <c r="E438" s="5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73"/>
      <c r="AF438" s="73"/>
      <c r="AG438" s="73"/>
    </row>
    <row r="439" spans="1:37" s="1" customFormat="1" ht="20.100000000000001" customHeight="1" x14ac:dyDescent="0.25">
      <c r="A439" s="3"/>
      <c r="B439" s="57" t="s">
        <v>245</v>
      </c>
      <c r="C439" s="58"/>
      <c r="D439" s="58"/>
      <c r="E439" s="5"/>
      <c r="F439" s="59">
        <v>513</v>
      </c>
      <c r="G439" s="54"/>
      <c r="H439" s="54"/>
      <c r="I439" s="54"/>
      <c r="J439" s="59">
        <v>780</v>
      </c>
      <c r="K439" s="59">
        <v>45</v>
      </c>
      <c r="L439" s="54"/>
      <c r="M439" s="59">
        <v>825</v>
      </c>
      <c r="N439" s="54"/>
      <c r="O439" s="54"/>
      <c r="P439" s="54"/>
      <c r="Q439" s="59">
        <v>361</v>
      </c>
      <c r="R439" s="59">
        <v>503</v>
      </c>
      <c r="S439" s="54"/>
      <c r="T439" s="59">
        <v>864</v>
      </c>
      <c r="U439" s="54"/>
      <c r="V439" s="54"/>
      <c r="W439" s="54"/>
      <c r="X439" s="59">
        <v>474</v>
      </c>
      <c r="Y439" s="54"/>
      <c r="Z439" s="54"/>
      <c r="AA439" s="54"/>
      <c r="AB439" s="59">
        <v>0</v>
      </c>
      <c r="AC439" s="54"/>
      <c r="AD439" s="59">
        <v>0</v>
      </c>
      <c r="AE439" s="73"/>
      <c r="AF439" s="73"/>
      <c r="AG439" s="73"/>
    </row>
    <row r="440" spans="1:37" ht="20.100000000000001" customHeight="1" x14ac:dyDescent="0.2">
      <c r="D440" s="2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73"/>
      <c r="AF440" s="73"/>
      <c r="AG440" s="73"/>
      <c r="AH440"/>
      <c r="AI440"/>
      <c r="AJ440"/>
      <c r="AK440"/>
    </row>
    <row r="441" spans="1:37" ht="20.100000000000001" customHeight="1" x14ac:dyDescent="0.2">
      <c r="B441" s="6" t="s">
        <v>246</v>
      </c>
      <c r="D441" s="2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73"/>
      <c r="AF441" s="73"/>
      <c r="AG441" s="73"/>
      <c r="AH441"/>
      <c r="AI441"/>
      <c r="AJ441"/>
      <c r="AK441"/>
    </row>
    <row r="442" spans="1:37" ht="20.100000000000001" customHeight="1" x14ac:dyDescent="0.2">
      <c r="C442" s="3" t="s">
        <v>154</v>
      </c>
      <c r="D442" s="2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73"/>
      <c r="AF442" s="73"/>
      <c r="AG442" s="73"/>
      <c r="AH442"/>
      <c r="AI442"/>
      <c r="AJ442"/>
      <c r="AK442"/>
    </row>
    <row r="443" spans="1:37" ht="20.100000000000001" customHeight="1" x14ac:dyDescent="0.2">
      <c r="D443" s="2" t="s">
        <v>122</v>
      </c>
      <c r="F443" s="39">
        <v>117</v>
      </c>
      <c r="G443" s="39"/>
      <c r="H443" s="39"/>
      <c r="I443" s="39"/>
      <c r="J443" s="39">
        <v>246</v>
      </c>
      <c r="K443" s="39">
        <v>14</v>
      </c>
      <c r="L443" s="39"/>
      <c r="M443" s="39">
        <v>260</v>
      </c>
      <c r="N443" s="39"/>
      <c r="O443" s="39"/>
      <c r="P443" s="39"/>
      <c r="Q443" s="39">
        <v>109</v>
      </c>
      <c r="R443" s="39">
        <v>142</v>
      </c>
      <c r="S443" s="39"/>
      <c r="T443" s="39">
        <v>251</v>
      </c>
      <c r="U443" s="39"/>
      <c r="V443" s="39"/>
      <c r="W443" s="39"/>
      <c r="X443" s="39">
        <v>126</v>
      </c>
      <c r="Y443" s="39"/>
      <c r="Z443" s="39"/>
      <c r="AA443" s="39"/>
      <c r="AB443" s="39">
        <v>0</v>
      </c>
      <c r="AC443" s="39"/>
      <c r="AD443" s="39">
        <v>0</v>
      </c>
      <c r="AE443" s="73"/>
      <c r="AF443" s="73"/>
      <c r="AG443" s="73"/>
      <c r="AH443"/>
      <c r="AI443"/>
      <c r="AJ443"/>
      <c r="AK443"/>
    </row>
    <row r="444" spans="1:37" ht="19.5" customHeight="1" x14ac:dyDescent="0.2">
      <c r="D444" s="47" t="s">
        <v>97</v>
      </c>
      <c r="F444" s="48">
        <v>93</v>
      </c>
      <c r="G444" s="49"/>
      <c r="H444" s="49"/>
      <c r="I444" s="49"/>
      <c r="J444" s="48">
        <v>245</v>
      </c>
      <c r="K444" s="48">
        <v>1</v>
      </c>
      <c r="L444" s="49"/>
      <c r="M444" s="48">
        <v>246</v>
      </c>
      <c r="N444" s="49"/>
      <c r="O444" s="49"/>
      <c r="P444" s="49"/>
      <c r="Q444" s="48">
        <v>93</v>
      </c>
      <c r="R444" s="48">
        <v>120</v>
      </c>
      <c r="S444" s="49"/>
      <c r="T444" s="48">
        <v>213</v>
      </c>
      <c r="U444" s="49"/>
      <c r="V444" s="49"/>
      <c r="W444" s="49"/>
      <c r="X444" s="48">
        <v>126</v>
      </c>
      <c r="Y444" s="49"/>
      <c r="Z444" s="49"/>
      <c r="AA444" s="49"/>
      <c r="AB444" s="48">
        <v>0</v>
      </c>
      <c r="AC444" s="49"/>
      <c r="AD444" s="48">
        <v>0</v>
      </c>
      <c r="AE444" s="73"/>
      <c r="AF444" s="73"/>
      <c r="AG444" s="73"/>
      <c r="AH444"/>
      <c r="AI444"/>
      <c r="AJ444"/>
      <c r="AK444"/>
    </row>
    <row r="445" spans="1:37" ht="20.100000000000001" customHeight="1" x14ac:dyDescent="0.2">
      <c r="D445" s="2" t="s">
        <v>113</v>
      </c>
      <c r="F445" s="39">
        <v>118</v>
      </c>
      <c r="G445" s="39"/>
      <c r="H445" s="39"/>
      <c r="I445" s="39"/>
      <c r="J445" s="39">
        <v>246</v>
      </c>
      <c r="K445" s="39">
        <v>14</v>
      </c>
      <c r="L445" s="39"/>
      <c r="M445" s="39">
        <v>260</v>
      </c>
      <c r="N445" s="39"/>
      <c r="O445" s="39"/>
      <c r="P445" s="39"/>
      <c r="Q445" s="39">
        <v>139</v>
      </c>
      <c r="R445" s="39">
        <f xml:space="preserve"> 129 + 1</f>
        <v>130</v>
      </c>
      <c r="S445" s="39"/>
      <c r="T445" s="39">
        <v>269</v>
      </c>
      <c r="U445" s="39"/>
      <c r="V445" s="39"/>
      <c r="W445" s="39"/>
      <c r="X445" s="39">
        <v>109</v>
      </c>
      <c r="Y445" s="39"/>
      <c r="Z445" s="39"/>
      <c r="AA445" s="39"/>
      <c r="AB445" s="39">
        <v>0</v>
      </c>
      <c r="AC445" s="39"/>
      <c r="AD445" s="39">
        <v>0</v>
      </c>
      <c r="AE445" s="73"/>
      <c r="AF445" s="73"/>
      <c r="AG445" s="73"/>
      <c r="AH445"/>
      <c r="AI445"/>
      <c r="AJ445"/>
      <c r="AK445"/>
    </row>
    <row r="446" spans="1:37" ht="19.5" customHeight="1" x14ac:dyDescent="0.2">
      <c r="D446" s="47" t="s">
        <v>136</v>
      </c>
      <c r="F446" s="48">
        <v>159</v>
      </c>
      <c r="G446" s="49"/>
      <c r="H446" s="49"/>
      <c r="I446" s="49"/>
      <c r="J446" s="48">
        <v>249</v>
      </c>
      <c r="K446" s="48">
        <v>19</v>
      </c>
      <c r="L446" s="49"/>
      <c r="M446" s="48">
        <v>268</v>
      </c>
      <c r="N446" s="49"/>
      <c r="O446" s="49"/>
      <c r="P446" s="49"/>
      <c r="Q446" s="48">
        <v>103</v>
      </c>
      <c r="R446" s="48">
        <f xml:space="preserve"> 166 + 1</f>
        <v>167</v>
      </c>
      <c r="S446" s="49"/>
      <c r="T446" s="48">
        <v>270</v>
      </c>
      <c r="U446" s="49"/>
      <c r="V446" s="49"/>
      <c r="W446" s="49"/>
      <c r="X446" s="48">
        <v>157</v>
      </c>
      <c r="Y446" s="49"/>
      <c r="Z446" s="49"/>
      <c r="AA446" s="49"/>
      <c r="AB446" s="48">
        <v>0</v>
      </c>
      <c r="AC446" s="49"/>
      <c r="AD446" s="48">
        <v>0</v>
      </c>
      <c r="AE446" s="73"/>
      <c r="AF446" s="73"/>
      <c r="AG446" s="73"/>
      <c r="AH446"/>
      <c r="AI446"/>
      <c r="AJ446"/>
      <c r="AK446"/>
    </row>
    <row r="447" spans="1:37" ht="20.100000000000001" customHeight="1" x14ac:dyDescent="0.2">
      <c r="D447" s="2" t="s">
        <v>114</v>
      </c>
      <c r="F447" s="39">
        <v>101</v>
      </c>
      <c r="G447" s="39"/>
      <c r="H447" s="39"/>
      <c r="I447" s="39"/>
      <c r="J447" s="39">
        <v>245</v>
      </c>
      <c r="K447" s="39">
        <v>4</v>
      </c>
      <c r="L447" s="39"/>
      <c r="M447" s="39">
        <v>249</v>
      </c>
      <c r="N447" s="39"/>
      <c r="O447" s="39"/>
      <c r="P447" s="39"/>
      <c r="Q447" s="39">
        <v>129</v>
      </c>
      <c r="R447" s="39">
        <v>64</v>
      </c>
      <c r="S447" s="39"/>
      <c r="T447" s="39">
        <v>193</v>
      </c>
      <c r="U447" s="39"/>
      <c r="V447" s="39"/>
      <c r="W447" s="39"/>
      <c r="X447" s="39">
        <v>157</v>
      </c>
      <c r="Y447" s="39"/>
      <c r="Z447" s="39"/>
      <c r="AA447" s="39"/>
      <c r="AB447" s="39">
        <v>0</v>
      </c>
      <c r="AC447" s="39"/>
      <c r="AD447" s="39">
        <v>0</v>
      </c>
      <c r="AE447" s="73"/>
      <c r="AF447" s="73"/>
      <c r="AG447" s="73"/>
      <c r="AH447"/>
      <c r="AI447"/>
      <c r="AJ447"/>
      <c r="AK447"/>
    </row>
    <row r="448" spans="1:37" ht="20.100000000000001" customHeight="1" x14ac:dyDescent="0.2">
      <c r="D448" s="2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73"/>
      <c r="AF448" s="73"/>
      <c r="AG448" s="73"/>
      <c r="AH448"/>
      <c r="AI448"/>
      <c r="AJ448"/>
      <c r="AK448"/>
    </row>
    <row r="449" spans="1:37" s="1" customFormat="1" ht="20.100000000000001" customHeight="1" x14ac:dyDescent="0.25">
      <c r="A449" s="3"/>
      <c r="B449" s="6"/>
      <c r="C449" s="51" t="s">
        <v>159</v>
      </c>
      <c r="D449" s="52"/>
      <c r="E449" s="5"/>
      <c r="F449" s="53">
        <v>588</v>
      </c>
      <c r="G449" s="54"/>
      <c r="H449" s="54"/>
      <c r="I449" s="54"/>
      <c r="J449" s="53">
        <v>1231</v>
      </c>
      <c r="K449" s="53">
        <v>52</v>
      </c>
      <c r="L449" s="54"/>
      <c r="M449" s="53">
        <v>1283</v>
      </c>
      <c r="N449" s="54"/>
      <c r="O449" s="54"/>
      <c r="P449" s="54"/>
      <c r="Q449" s="53">
        <v>573</v>
      </c>
      <c r="R449" s="53">
        <f xml:space="preserve"> 621 + 1 + 1</f>
        <v>623</v>
      </c>
      <c r="S449" s="54"/>
      <c r="T449" s="53">
        <v>1196</v>
      </c>
      <c r="U449" s="54"/>
      <c r="V449" s="54"/>
      <c r="W449" s="54"/>
      <c r="X449" s="53">
        <v>675</v>
      </c>
      <c r="Y449" s="54"/>
      <c r="Z449" s="54"/>
      <c r="AA449" s="54"/>
      <c r="AB449" s="53">
        <v>0</v>
      </c>
      <c r="AC449" s="54"/>
      <c r="AD449" s="53">
        <v>0</v>
      </c>
      <c r="AE449" s="73"/>
      <c r="AF449" s="73"/>
      <c r="AG449" s="73"/>
    </row>
    <row r="450" spans="1:37" s="1" customFormat="1" ht="20.100000000000001" customHeight="1" x14ac:dyDescent="0.2">
      <c r="A450" s="3"/>
      <c r="B450" s="6"/>
      <c r="C450" s="3"/>
      <c r="D450" s="3"/>
      <c r="E450" s="5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73"/>
      <c r="AF450" s="73"/>
      <c r="AG450" s="73"/>
    </row>
    <row r="451" spans="1:37" s="1" customFormat="1" ht="20.100000000000001" customHeight="1" x14ac:dyDescent="0.25">
      <c r="A451" s="3"/>
      <c r="B451" s="57" t="s">
        <v>247</v>
      </c>
      <c r="C451" s="58"/>
      <c r="D451" s="58"/>
      <c r="E451" s="5"/>
      <c r="F451" s="59">
        <v>588</v>
      </c>
      <c r="G451" s="54"/>
      <c r="H451" s="54"/>
      <c r="I451" s="54"/>
      <c r="J451" s="59">
        <v>1231</v>
      </c>
      <c r="K451" s="59">
        <v>52</v>
      </c>
      <c r="L451" s="54"/>
      <c r="M451" s="59">
        <v>1283</v>
      </c>
      <c r="N451" s="54"/>
      <c r="O451" s="54"/>
      <c r="P451" s="54"/>
      <c r="Q451" s="59">
        <v>573</v>
      </c>
      <c r="R451" s="59">
        <f xml:space="preserve"> 621 + 1 + 1</f>
        <v>623</v>
      </c>
      <c r="S451" s="54"/>
      <c r="T451" s="59">
        <v>1196</v>
      </c>
      <c r="U451" s="54"/>
      <c r="V451" s="54"/>
      <c r="W451" s="54"/>
      <c r="X451" s="59">
        <v>675</v>
      </c>
      <c r="Y451" s="54"/>
      <c r="Z451" s="54"/>
      <c r="AA451" s="54"/>
      <c r="AB451" s="59">
        <v>0</v>
      </c>
      <c r="AC451" s="54"/>
      <c r="AD451" s="59">
        <v>0</v>
      </c>
      <c r="AE451" s="73"/>
      <c r="AF451" s="73"/>
      <c r="AG451" s="73"/>
    </row>
    <row r="452" spans="1:37" ht="20.100000000000001" customHeight="1" x14ac:dyDescent="0.2">
      <c r="D452" s="2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73"/>
      <c r="AF452" s="73"/>
      <c r="AG452" s="73"/>
      <c r="AH452"/>
      <c r="AI452"/>
      <c r="AJ452"/>
      <c r="AK452"/>
    </row>
    <row r="453" spans="1:37" ht="20.100000000000001" customHeight="1" x14ac:dyDescent="0.2">
      <c r="B453" s="6" t="s">
        <v>248</v>
      </c>
      <c r="D453" s="2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73"/>
      <c r="AF453" s="73"/>
      <c r="AG453" s="73"/>
      <c r="AH453"/>
      <c r="AI453"/>
      <c r="AJ453"/>
      <c r="AK453"/>
    </row>
    <row r="454" spans="1:37" ht="20.100000000000001" customHeight="1" x14ac:dyDescent="0.2">
      <c r="C454" s="3" t="s">
        <v>0</v>
      </c>
      <c r="D454" s="2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73"/>
      <c r="AF454" s="73"/>
      <c r="AG454" s="73"/>
      <c r="AH454"/>
      <c r="AI454"/>
      <c r="AJ454"/>
      <c r="AK454"/>
    </row>
    <row r="455" spans="1:37" ht="20.100000000000001" customHeight="1" x14ac:dyDescent="0.2">
      <c r="D455" s="2" t="s">
        <v>122</v>
      </c>
      <c r="F455" s="39">
        <v>0</v>
      </c>
      <c r="G455" s="39"/>
      <c r="H455" s="39"/>
      <c r="I455" s="39"/>
      <c r="J455" s="39">
        <v>0</v>
      </c>
      <c r="K455" s="39">
        <v>0</v>
      </c>
      <c r="L455" s="39"/>
      <c r="M455" s="39">
        <v>0</v>
      </c>
      <c r="N455" s="39"/>
      <c r="O455" s="39"/>
      <c r="P455" s="39"/>
      <c r="Q455" s="39">
        <v>0</v>
      </c>
      <c r="R455" s="39">
        <v>0</v>
      </c>
      <c r="S455" s="39"/>
      <c r="T455" s="39">
        <v>0</v>
      </c>
      <c r="U455" s="39"/>
      <c r="V455" s="39"/>
      <c r="W455" s="39"/>
      <c r="X455" s="39">
        <v>0</v>
      </c>
      <c r="Y455" s="39"/>
      <c r="Z455" s="39"/>
      <c r="AA455" s="39"/>
      <c r="AB455" s="39">
        <v>0</v>
      </c>
      <c r="AC455" s="39"/>
      <c r="AD455" s="39">
        <v>0</v>
      </c>
      <c r="AE455" s="73"/>
      <c r="AF455" s="73"/>
      <c r="AG455" s="73"/>
      <c r="AH455"/>
      <c r="AI455"/>
      <c r="AJ455"/>
      <c r="AK455"/>
    </row>
    <row r="456" spans="1:37" ht="19.5" customHeight="1" x14ac:dyDescent="0.2">
      <c r="D456" s="47" t="s">
        <v>97</v>
      </c>
      <c r="F456" s="48">
        <v>0</v>
      </c>
      <c r="G456" s="49"/>
      <c r="H456" s="49"/>
      <c r="I456" s="49"/>
      <c r="J456" s="48">
        <v>0</v>
      </c>
      <c r="K456" s="48">
        <v>0</v>
      </c>
      <c r="L456" s="49"/>
      <c r="M456" s="48">
        <v>0</v>
      </c>
      <c r="N456" s="49"/>
      <c r="O456" s="49"/>
      <c r="P456" s="49"/>
      <c r="Q456" s="48">
        <v>0</v>
      </c>
      <c r="R456" s="48">
        <v>0</v>
      </c>
      <c r="S456" s="49"/>
      <c r="T456" s="48">
        <v>0</v>
      </c>
      <c r="U456" s="49"/>
      <c r="V456" s="49"/>
      <c r="W456" s="49"/>
      <c r="X456" s="48">
        <v>0</v>
      </c>
      <c r="Y456" s="49"/>
      <c r="Z456" s="49"/>
      <c r="AA456" s="49"/>
      <c r="AB456" s="48">
        <v>0</v>
      </c>
      <c r="AC456" s="49"/>
      <c r="AD456" s="48">
        <v>0</v>
      </c>
      <c r="AE456" s="73"/>
      <c r="AF456" s="73"/>
      <c r="AG456" s="73"/>
      <c r="AH456"/>
      <c r="AI456"/>
      <c r="AJ456"/>
      <c r="AK456"/>
    </row>
    <row r="457" spans="1:37" ht="20.100000000000001" customHeight="1" x14ac:dyDescent="0.2">
      <c r="B457" s="5"/>
      <c r="D457" s="2" t="s">
        <v>113</v>
      </c>
      <c r="F457" s="39">
        <v>0</v>
      </c>
      <c r="G457" s="39"/>
      <c r="H457" s="39"/>
      <c r="I457" s="39"/>
      <c r="J457" s="39">
        <v>0</v>
      </c>
      <c r="K457" s="39">
        <v>0</v>
      </c>
      <c r="L457" s="39"/>
      <c r="M457" s="39">
        <v>0</v>
      </c>
      <c r="N457" s="39"/>
      <c r="O457" s="39"/>
      <c r="P457" s="39"/>
      <c r="Q457" s="39">
        <v>0</v>
      </c>
      <c r="R457" s="39">
        <v>0</v>
      </c>
      <c r="S457" s="39"/>
      <c r="T457" s="39">
        <v>0</v>
      </c>
      <c r="U457" s="39"/>
      <c r="V457" s="39"/>
      <c r="W457" s="39"/>
      <c r="X457" s="39">
        <v>0</v>
      </c>
      <c r="Y457" s="39"/>
      <c r="Z457" s="39"/>
      <c r="AA457" s="39"/>
      <c r="AB457" s="39">
        <v>0</v>
      </c>
      <c r="AC457" s="39"/>
      <c r="AD457" s="39">
        <v>0</v>
      </c>
      <c r="AE457" s="73"/>
      <c r="AF457" s="73"/>
      <c r="AG457" s="73"/>
      <c r="AH457"/>
      <c r="AI457"/>
      <c r="AJ457"/>
      <c r="AK457"/>
    </row>
    <row r="458" spans="1:37" ht="19.5" customHeight="1" x14ac:dyDescent="0.2">
      <c r="D458" s="47" t="s">
        <v>136</v>
      </c>
      <c r="F458" s="48">
        <v>0</v>
      </c>
      <c r="G458" s="49"/>
      <c r="H458" s="49"/>
      <c r="I458" s="49"/>
      <c r="J458" s="48">
        <v>0</v>
      </c>
      <c r="K458" s="48">
        <v>1</v>
      </c>
      <c r="L458" s="49"/>
      <c r="M458" s="48">
        <v>1</v>
      </c>
      <c r="N458" s="49"/>
      <c r="O458" s="49"/>
      <c r="P458" s="49"/>
      <c r="Q458" s="48">
        <v>0</v>
      </c>
      <c r="R458" s="48">
        <v>1</v>
      </c>
      <c r="S458" s="49"/>
      <c r="T458" s="48">
        <v>1</v>
      </c>
      <c r="U458" s="49"/>
      <c r="V458" s="49"/>
      <c r="W458" s="49"/>
      <c r="X458" s="48">
        <v>0</v>
      </c>
      <c r="Y458" s="49"/>
      <c r="Z458" s="49"/>
      <c r="AA458" s="49"/>
      <c r="AB458" s="48">
        <v>0</v>
      </c>
      <c r="AC458" s="49"/>
      <c r="AD458" s="48">
        <v>0</v>
      </c>
      <c r="AE458" s="73"/>
      <c r="AF458" s="73"/>
      <c r="AG458" s="73"/>
      <c r="AH458"/>
      <c r="AI458"/>
      <c r="AJ458"/>
      <c r="AK458"/>
    </row>
    <row r="459" spans="1:37" ht="20.100000000000001" customHeight="1" x14ac:dyDescent="0.2">
      <c r="D459" s="2" t="s">
        <v>100</v>
      </c>
      <c r="F459" s="39">
        <v>0</v>
      </c>
      <c r="G459" s="39"/>
      <c r="H459" s="39"/>
      <c r="I459" s="39"/>
      <c r="J459" s="39">
        <v>0</v>
      </c>
      <c r="K459" s="39">
        <v>0</v>
      </c>
      <c r="L459" s="39"/>
      <c r="M459" s="39">
        <v>0</v>
      </c>
      <c r="N459" s="39"/>
      <c r="O459" s="39"/>
      <c r="P459" s="39"/>
      <c r="Q459" s="39">
        <v>0</v>
      </c>
      <c r="R459" s="39">
        <v>0</v>
      </c>
      <c r="S459" s="39"/>
      <c r="T459" s="39">
        <v>0</v>
      </c>
      <c r="U459" s="39"/>
      <c r="V459" s="39"/>
      <c r="W459" s="39"/>
      <c r="X459" s="39">
        <v>0</v>
      </c>
      <c r="Y459" s="39"/>
      <c r="Z459" s="39"/>
      <c r="AA459" s="39"/>
      <c r="AB459" s="39">
        <v>0</v>
      </c>
      <c r="AC459" s="39"/>
      <c r="AD459" s="39">
        <v>0</v>
      </c>
      <c r="AE459" s="73"/>
      <c r="AF459" s="73"/>
      <c r="AG459" s="73"/>
      <c r="AH459"/>
      <c r="AI459"/>
      <c r="AJ459"/>
      <c r="AK459"/>
    </row>
    <row r="460" spans="1:37" ht="19.5" customHeight="1" x14ac:dyDescent="0.2">
      <c r="D460" s="47" t="s">
        <v>115</v>
      </c>
      <c r="F460" s="48">
        <v>0</v>
      </c>
      <c r="G460" s="49"/>
      <c r="H460" s="49"/>
      <c r="I460" s="49"/>
      <c r="J460" s="48">
        <v>0</v>
      </c>
      <c r="K460" s="48">
        <v>0</v>
      </c>
      <c r="L460" s="49"/>
      <c r="M460" s="48">
        <v>0</v>
      </c>
      <c r="N460" s="49"/>
      <c r="O460" s="49"/>
      <c r="P460" s="49"/>
      <c r="Q460" s="48">
        <v>0</v>
      </c>
      <c r="R460" s="48">
        <v>0</v>
      </c>
      <c r="S460" s="49"/>
      <c r="T460" s="48">
        <v>0</v>
      </c>
      <c r="U460" s="49"/>
      <c r="V460" s="49"/>
      <c r="W460" s="49"/>
      <c r="X460" s="48">
        <v>0</v>
      </c>
      <c r="Y460" s="49"/>
      <c r="Z460" s="49"/>
      <c r="AA460" s="49"/>
      <c r="AB460" s="48">
        <v>0</v>
      </c>
      <c r="AC460" s="49"/>
      <c r="AD460" s="48">
        <v>0</v>
      </c>
      <c r="AE460" s="73"/>
      <c r="AF460" s="73"/>
      <c r="AG460" s="73"/>
      <c r="AH460"/>
      <c r="AI460"/>
      <c r="AJ460"/>
      <c r="AK460"/>
    </row>
    <row r="461" spans="1:37" ht="20.100000000000001" customHeight="1" x14ac:dyDescent="0.2">
      <c r="D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73"/>
      <c r="AF461" s="73"/>
      <c r="AG461" s="73"/>
      <c r="AH461"/>
      <c r="AI461"/>
      <c r="AJ461"/>
      <c r="AK461"/>
    </row>
    <row r="462" spans="1:37" s="1" customFormat="1" ht="20.100000000000001" customHeight="1" x14ac:dyDescent="0.25">
      <c r="A462" s="3"/>
      <c r="B462" s="6"/>
      <c r="C462" s="51" t="s">
        <v>120</v>
      </c>
      <c r="D462" s="52"/>
      <c r="E462" s="5"/>
      <c r="F462" s="53">
        <v>0</v>
      </c>
      <c r="G462" s="54"/>
      <c r="H462" s="54"/>
      <c r="I462" s="54"/>
      <c r="J462" s="53">
        <v>0</v>
      </c>
      <c r="K462" s="53">
        <v>1</v>
      </c>
      <c r="L462" s="54"/>
      <c r="M462" s="53">
        <v>1</v>
      </c>
      <c r="N462" s="54"/>
      <c r="O462" s="54"/>
      <c r="P462" s="54"/>
      <c r="Q462" s="53">
        <v>0</v>
      </c>
      <c r="R462" s="53">
        <v>1</v>
      </c>
      <c r="S462" s="54"/>
      <c r="T462" s="53">
        <v>1</v>
      </c>
      <c r="U462" s="54"/>
      <c r="V462" s="54"/>
      <c r="W462" s="54"/>
      <c r="X462" s="53">
        <v>0</v>
      </c>
      <c r="Y462" s="54"/>
      <c r="Z462" s="54"/>
      <c r="AA462" s="54"/>
      <c r="AB462" s="53">
        <v>0</v>
      </c>
      <c r="AC462" s="54"/>
      <c r="AD462" s="53">
        <v>0</v>
      </c>
      <c r="AE462" s="73"/>
      <c r="AF462" s="73"/>
      <c r="AG462" s="73"/>
    </row>
    <row r="463" spans="1:37" ht="20.100000000000001" customHeight="1" x14ac:dyDescent="0.2">
      <c r="D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73"/>
      <c r="AF463" s="73"/>
      <c r="AG463" s="73"/>
      <c r="AH463"/>
      <c r="AI463"/>
      <c r="AJ463"/>
      <c r="AK463"/>
    </row>
    <row r="464" spans="1:37" ht="20.100000000000001" customHeight="1" x14ac:dyDescent="0.2">
      <c r="C464" s="3" t="s">
        <v>249</v>
      </c>
      <c r="D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73"/>
      <c r="AF464" s="73"/>
      <c r="AG464" s="73"/>
      <c r="AH464"/>
      <c r="AI464"/>
      <c r="AJ464"/>
      <c r="AK464"/>
    </row>
    <row r="465" spans="1:37" ht="20.100000000000001" customHeight="1" x14ac:dyDescent="0.2">
      <c r="D465" s="2" t="s">
        <v>122</v>
      </c>
      <c r="F465" s="39">
        <v>45</v>
      </c>
      <c r="G465" s="39"/>
      <c r="H465" s="39"/>
      <c r="I465" s="39"/>
      <c r="J465" s="39">
        <v>62</v>
      </c>
      <c r="K465" s="39">
        <v>1</v>
      </c>
      <c r="L465" s="39"/>
      <c r="M465" s="39">
        <v>63</v>
      </c>
      <c r="N465" s="39"/>
      <c r="O465" s="39"/>
      <c r="P465" s="39"/>
      <c r="Q465" s="39">
        <v>43</v>
      </c>
      <c r="R465" s="39">
        <v>36</v>
      </c>
      <c r="S465" s="39"/>
      <c r="T465" s="39">
        <v>79</v>
      </c>
      <c r="U465" s="39"/>
      <c r="V465" s="39"/>
      <c r="W465" s="39"/>
      <c r="X465" s="39">
        <v>29</v>
      </c>
      <c r="Y465" s="39"/>
      <c r="Z465" s="39"/>
      <c r="AA465" s="39"/>
      <c r="AB465" s="39">
        <v>0</v>
      </c>
      <c r="AC465" s="39"/>
      <c r="AD465" s="39">
        <v>0</v>
      </c>
      <c r="AE465" s="73"/>
      <c r="AF465" s="73"/>
      <c r="AG465" s="73"/>
      <c r="AH465"/>
      <c r="AI465"/>
      <c r="AJ465"/>
      <c r="AK465"/>
    </row>
    <row r="466" spans="1:37" ht="19.5" customHeight="1" x14ac:dyDescent="0.2">
      <c r="D466" s="47" t="s">
        <v>135</v>
      </c>
      <c r="F466" s="48">
        <v>28</v>
      </c>
      <c r="G466" s="49"/>
      <c r="H466" s="49"/>
      <c r="I466" s="49"/>
      <c r="J466" s="48">
        <v>66</v>
      </c>
      <c r="K466" s="48">
        <v>3</v>
      </c>
      <c r="L466" s="49"/>
      <c r="M466" s="48">
        <v>69</v>
      </c>
      <c r="N466" s="49"/>
      <c r="O466" s="49"/>
      <c r="P466" s="49"/>
      <c r="Q466" s="48">
        <v>38</v>
      </c>
      <c r="R466" s="48">
        <v>29</v>
      </c>
      <c r="S466" s="49"/>
      <c r="T466" s="48">
        <v>67</v>
      </c>
      <c r="U466" s="49"/>
      <c r="V466" s="49"/>
      <c r="W466" s="49"/>
      <c r="X466" s="48">
        <v>30</v>
      </c>
      <c r="Y466" s="49"/>
      <c r="Z466" s="49"/>
      <c r="AA466" s="49"/>
      <c r="AB466" s="48">
        <v>0</v>
      </c>
      <c r="AC466" s="49"/>
      <c r="AD466" s="48">
        <v>0</v>
      </c>
      <c r="AE466" s="73"/>
      <c r="AF466" s="73"/>
      <c r="AG466" s="73"/>
      <c r="AH466"/>
      <c r="AI466"/>
      <c r="AJ466"/>
      <c r="AK466"/>
    </row>
    <row r="467" spans="1:37" ht="20.100000000000001" customHeight="1" x14ac:dyDescent="0.2">
      <c r="B467" s="5"/>
      <c r="D467" s="2" t="s">
        <v>113</v>
      </c>
      <c r="F467" s="39">
        <v>42</v>
      </c>
      <c r="G467" s="39"/>
      <c r="H467" s="39"/>
      <c r="I467" s="39"/>
      <c r="J467" s="39">
        <v>64</v>
      </c>
      <c r="K467" s="39">
        <v>8</v>
      </c>
      <c r="L467" s="39"/>
      <c r="M467" s="39">
        <v>72</v>
      </c>
      <c r="N467" s="39"/>
      <c r="O467" s="39"/>
      <c r="P467" s="39"/>
      <c r="Q467" s="39">
        <v>32</v>
      </c>
      <c r="R467" s="39">
        <v>45</v>
      </c>
      <c r="S467" s="39"/>
      <c r="T467" s="39">
        <v>77</v>
      </c>
      <c r="U467" s="39"/>
      <c r="V467" s="39"/>
      <c r="W467" s="39"/>
      <c r="X467" s="39">
        <v>37</v>
      </c>
      <c r="Y467" s="39"/>
      <c r="Z467" s="39"/>
      <c r="AA467" s="39"/>
      <c r="AB467" s="39">
        <v>0</v>
      </c>
      <c r="AC467" s="39"/>
      <c r="AD467" s="39">
        <v>0</v>
      </c>
      <c r="AE467" s="73"/>
      <c r="AF467" s="73"/>
      <c r="AG467" s="73"/>
      <c r="AH467"/>
      <c r="AI467"/>
      <c r="AJ467"/>
      <c r="AK467"/>
    </row>
    <row r="468" spans="1:37" ht="19.5" customHeight="1" x14ac:dyDescent="0.2">
      <c r="D468" s="47" t="s">
        <v>136</v>
      </c>
      <c r="F468" s="48">
        <v>36</v>
      </c>
      <c r="G468" s="49"/>
      <c r="H468" s="49"/>
      <c r="I468" s="49"/>
      <c r="J468" s="48">
        <v>64</v>
      </c>
      <c r="K468" s="48">
        <v>2</v>
      </c>
      <c r="L468" s="49"/>
      <c r="M468" s="48">
        <v>66</v>
      </c>
      <c r="N468" s="49"/>
      <c r="O468" s="49"/>
      <c r="P468" s="49"/>
      <c r="Q468" s="48">
        <v>37</v>
      </c>
      <c r="R468" s="48">
        <v>28</v>
      </c>
      <c r="S468" s="49"/>
      <c r="T468" s="48">
        <v>65</v>
      </c>
      <c r="U468" s="49"/>
      <c r="V468" s="49"/>
      <c r="W468" s="49"/>
      <c r="X468" s="48">
        <v>37</v>
      </c>
      <c r="Y468" s="49"/>
      <c r="Z468" s="49"/>
      <c r="AA468" s="49"/>
      <c r="AB468" s="48">
        <v>0</v>
      </c>
      <c r="AC468" s="49"/>
      <c r="AD468" s="48">
        <v>0</v>
      </c>
      <c r="AE468" s="73"/>
      <c r="AF468" s="73"/>
      <c r="AG468" s="73"/>
      <c r="AH468"/>
      <c r="AI468"/>
      <c r="AJ468"/>
      <c r="AK468"/>
    </row>
    <row r="469" spans="1:37" ht="20.100000000000001" customHeight="1" x14ac:dyDescent="0.2">
      <c r="B469" s="5"/>
      <c r="D469" s="2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73"/>
      <c r="AF469" s="73"/>
      <c r="AG469" s="73"/>
      <c r="AH469"/>
      <c r="AI469"/>
      <c r="AJ469"/>
      <c r="AK469"/>
    </row>
    <row r="470" spans="1:37" s="1" customFormat="1" ht="20.100000000000001" customHeight="1" x14ac:dyDescent="0.25">
      <c r="A470" s="3"/>
      <c r="B470" s="6"/>
      <c r="C470" s="51" t="s">
        <v>250</v>
      </c>
      <c r="D470" s="52"/>
      <c r="E470" s="5"/>
      <c r="F470" s="53">
        <v>151</v>
      </c>
      <c r="G470" s="54"/>
      <c r="H470" s="54"/>
      <c r="I470" s="54"/>
      <c r="J470" s="53">
        <v>256</v>
      </c>
      <c r="K470" s="53">
        <v>14</v>
      </c>
      <c r="L470" s="54"/>
      <c r="M470" s="53">
        <v>270</v>
      </c>
      <c r="N470" s="54"/>
      <c r="O470" s="54"/>
      <c r="P470" s="54"/>
      <c r="Q470" s="53">
        <v>150</v>
      </c>
      <c r="R470" s="53">
        <v>138</v>
      </c>
      <c r="S470" s="54"/>
      <c r="T470" s="53">
        <v>288</v>
      </c>
      <c r="U470" s="54"/>
      <c r="V470" s="54"/>
      <c r="W470" s="54"/>
      <c r="X470" s="53">
        <v>133</v>
      </c>
      <c r="Y470" s="54"/>
      <c r="Z470" s="54"/>
      <c r="AA470" s="54"/>
      <c r="AB470" s="53">
        <v>0</v>
      </c>
      <c r="AC470" s="54"/>
      <c r="AD470" s="53">
        <v>0</v>
      </c>
      <c r="AE470" s="73"/>
      <c r="AF470" s="73"/>
      <c r="AG470" s="73"/>
    </row>
    <row r="471" spans="1:37" ht="20.100000000000001" customHeight="1" x14ac:dyDescent="0.2">
      <c r="B471" s="5"/>
      <c r="D471" s="2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73"/>
      <c r="AF471" s="73"/>
      <c r="AG471" s="73"/>
      <c r="AH471"/>
      <c r="AI471"/>
      <c r="AJ471"/>
      <c r="AK471"/>
    </row>
    <row r="472" spans="1:37" ht="20.100000000000001" customHeight="1" x14ac:dyDescent="0.2">
      <c r="B472" s="5"/>
      <c r="C472" s="3" t="s">
        <v>154</v>
      </c>
      <c r="D472" s="2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73"/>
      <c r="AF472" s="73"/>
      <c r="AG472" s="73"/>
      <c r="AH472"/>
      <c r="AI472"/>
      <c r="AJ472"/>
      <c r="AK472"/>
    </row>
    <row r="473" spans="1:37" ht="20.100000000000001" customHeight="1" x14ac:dyDescent="0.2">
      <c r="B473" s="5"/>
      <c r="D473" s="60" t="s">
        <v>251</v>
      </c>
      <c r="F473" s="39">
        <v>46</v>
      </c>
      <c r="G473" s="39"/>
      <c r="H473" s="39"/>
      <c r="I473" s="39"/>
      <c r="J473" s="39">
        <v>86</v>
      </c>
      <c r="K473" s="39">
        <v>4</v>
      </c>
      <c r="L473" s="39"/>
      <c r="M473" s="39">
        <v>90</v>
      </c>
      <c r="N473" s="39"/>
      <c r="O473" s="39"/>
      <c r="P473" s="39"/>
      <c r="Q473" s="39">
        <v>12</v>
      </c>
      <c r="R473" s="39">
        <v>62</v>
      </c>
      <c r="S473" s="39"/>
      <c r="T473" s="39">
        <v>74</v>
      </c>
      <c r="U473" s="39"/>
      <c r="V473" s="39"/>
      <c r="W473" s="39"/>
      <c r="X473" s="39">
        <v>62</v>
      </c>
      <c r="Y473" s="39"/>
      <c r="Z473" s="39"/>
      <c r="AA473" s="39"/>
      <c r="AB473" s="39">
        <v>0</v>
      </c>
      <c r="AC473" s="39"/>
      <c r="AD473" s="39">
        <v>0</v>
      </c>
      <c r="AE473" s="73"/>
      <c r="AF473" s="73"/>
      <c r="AG473" s="73"/>
      <c r="AH473"/>
      <c r="AI473"/>
      <c r="AJ473"/>
      <c r="AK473"/>
    </row>
    <row r="474" spans="1:37" ht="19.5" customHeight="1" x14ac:dyDescent="0.2">
      <c r="D474" s="47" t="s">
        <v>252</v>
      </c>
      <c r="F474" s="48">
        <v>23</v>
      </c>
      <c r="G474" s="49"/>
      <c r="H474" s="49"/>
      <c r="I474" s="49"/>
      <c r="J474" s="48">
        <v>84</v>
      </c>
      <c r="K474" s="48">
        <v>2</v>
      </c>
      <c r="L474" s="49"/>
      <c r="M474" s="48">
        <v>86</v>
      </c>
      <c r="N474" s="49"/>
      <c r="O474" s="49"/>
      <c r="P474" s="49"/>
      <c r="Q474" s="48">
        <v>67</v>
      </c>
      <c r="R474" s="48">
        <v>25</v>
      </c>
      <c r="S474" s="49"/>
      <c r="T474" s="48">
        <v>92</v>
      </c>
      <c r="U474" s="49"/>
      <c r="V474" s="49"/>
      <c r="W474" s="49"/>
      <c r="X474" s="48">
        <v>17</v>
      </c>
      <c r="Y474" s="49"/>
      <c r="Z474" s="49"/>
      <c r="AA474" s="49"/>
      <c r="AB474" s="48">
        <v>0</v>
      </c>
      <c r="AC474" s="49"/>
      <c r="AD474" s="48">
        <v>0</v>
      </c>
      <c r="AE474" s="73"/>
      <c r="AF474" s="73"/>
      <c r="AG474" s="73"/>
      <c r="AH474"/>
      <c r="AI474"/>
      <c r="AJ474"/>
      <c r="AK474"/>
    </row>
    <row r="475" spans="1:37" ht="20.100000000000001" customHeight="1" x14ac:dyDescent="0.2">
      <c r="B475" s="5"/>
      <c r="D475" s="60" t="s">
        <v>253</v>
      </c>
      <c r="F475" s="39">
        <v>10</v>
      </c>
      <c r="G475" s="39"/>
      <c r="H475" s="39"/>
      <c r="I475" s="39"/>
      <c r="J475" s="39">
        <v>87</v>
      </c>
      <c r="K475" s="39">
        <v>4</v>
      </c>
      <c r="L475" s="39"/>
      <c r="M475" s="39">
        <v>91</v>
      </c>
      <c r="N475" s="39"/>
      <c r="O475" s="39"/>
      <c r="P475" s="39"/>
      <c r="Q475" s="39">
        <v>34</v>
      </c>
      <c r="R475" s="39">
        <v>25</v>
      </c>
      <c r="S475" s="39"/>
      <c r="T475" s="39">
        <v>59</v>
      </c>
      <c r="U475" s="39"/>
      <c r="V475" s="39"/>
      <c r="W475" s="39"/>
      <c r="X475" s="39">
        <v>42</v>
      </c>
      <c r="Y475" s="39"/>
      <c r="Z475" s="39"/>
      <c r="AA475" s="39"/>
      <c r="AB475" s="39">
        <v>0</v>
      </c>
      <c r="AC475" s="39"/>
      <c r="AD475" s="39">
        <v>0</v>
      </c>
      <c r="AE475" s="73"/>
      <c r="AF475" s="73"/>
      <c r="AG475" s="73"/>
      <c r="AH475"/>
      <c r="AI475"/>
      <c r="AJ475"/>
      <c r="AK475"/>
    </row>
    <row r="476" spans="1:37" ht="19.5" customHeight="1" x14ac:dyDescent="0.2">
      <c r="D476" s="47" t="s">
        <v>254</v>
      </c>
      <c r="F476" s="48">
        <v>35</v>
      </c>
      <c r="G476" s="49"/>
      <c r="H476" s="49"/>
      <c r="I476" s="49"/>
      <c r="J476" s="48">
        <v>86</v>
      </c>
      <c r="K476" s="48">
        <v>2</v>
      </c>
      <c r="L476" s="49"/>
      <c r="M476" s="48">
        <v>88</v>
      </c>
      <c r="N476" s="49"/>
      <c r="O476" s="49"/>
      <c r="P476" s="49"/>
      <c r="Q476" s="48">
        <v>39</v>
      </c>
      <c r="R476" s="48">
        <v>32</v>
      </c>
      <c r="S476" s="49"/>
      <c r="T476" s="48">
        <v>71</v>
      </c>
      <c r="U476" s="49"/>
      <c r="V476" s="49"/>
      <c r="W476" s="49"/>
      <c r="X476" s="48">
        <v>52</v>
      </c>
      <c r="Y476" s="49"/>
      <c r="Z476" s="49"/>
      <c r="AA476" s="49"/>
      <c r="AB476" s="48">
        <v>0</v>
      </c>
      <c r="AC476" s="49"/>
      <c r="AD476" s="48">
        <v>0</v>
      </c>
      <c r="AE476" s="73"/>
      <c r="AF476" s="73"/>
      <c r="AG476" s="73"/>
      <c r="AH476"/>
      <c r="AI476"/>
      <c r="AJ476"/>
      <c r="AK476"/>
    </row>
    <row r="477" spans="1:37" ht="20.100000000000001" customHeight="1" x14ac:dyDescent="0.2">
      <c r="D477" s="60" t="s">
        <v>255</v>
      </c>
      <c r="F477" s="39">
        <v>25</v>
      </c>
      <c r="G477" s="39"/>
      <c r="H477" s="39"/>
      <c r="I477" s="39"/>
      <c r="J477" s="39">
        <v>84</v>
      </c>
      <c r="K477" s="39">
        <v>1</v>
      </c>
      <c r="L477" s="39"/>
      <c r="M477" s="39">
        <v>85</v>
      </c>
      <c r="N477" s="39"/>
      <c r="O477" s="39"/>
      <c r="P477" s="39"/>
      <c r="Q477" s="39">
        <v>15</v>
      </c>
      <c r="R477" s="39">
        <v>50</v>
      </c>
      <c r="S477" s="39"/>
      <c r="T477" s="39">
        <v>65</v>
      </c>
      <c r="U477" s="39"/>
      <c r="V477" s="39"/>
      <c r="W477" s="39"/>
      <c r="X477" s="39">
        <v>45</v>
      </c>
      <c r="Y477" s="39"/>
      <c r="Z477" s="39"/>
      <c r="AA477" s="39"/>
      <c r="AB477" s="39">
        <v>0</v>
      </c>
      <c r="AC477" s="39"/>
      <c r="AD477" s="39">
        <v>0</v>
      </c>
      <c r="AE477" s="73"/>
      <c r="AF477" s="73"/>
      <c r="AG477" s="73"/>
      <c r="AH477"/>
      <c r="AI477"/>
      <c r="AJ477"/>
      <c r="AK477"/>
    </row>
    <row r="478" spans="1:37" ht="19.5" customHeight="1" x14ac:dyDescent="0.2">
      <c r="D478" s="47" t="s">
        <v>256</v>
      </c>
      <c r="F478" s="48">
        <v>32</v>
      </c>
      <c r="G478" s="49"/>
      <c r="H478" s="49"/>
      <c r="I478" s="49"/>
      <c r="J478" s="48">
        <v>83</v>
      </c>
      <c r="K478" s="48">
        <v>1</v>
      </c>
      <c r="L478" s="49"/>
      <c r="M478" s="48">
        <v>84</v>
      </c>
      <c r="N478" s="49"/>
      <c r="O478" s="49"/>
      <c r="P478" s="49"/>
      <c r="Q478" s="48">
        <v>39</v>
      </c>
      <c r="R478" s="48">
        <v>32</v>
      </c>
      <c r="S478" s="49"/>
      <c r="T478" s="48">
        <v>71</v>
      </c>
      <c r="U478" s="49"/>
      <c r="V478" s="49"/>
      <c r="W478" s="49"/>
      <c r="X478" s="48">
        <v>45</v>
      </c>
      <c r="Y478" s="49"/>
      <c r="Z478" s="49"/>
      <c r="AA478" s="49"/>
      <c r="AB478" s="48">
        <v>0</v>
      </c>
      <c r="AC478" s="49"/>
      <c r="AD478" s="48">
        <v>0</v>
      </c>
      <c r="AE478" s="73"/>
      <c r="AF478" s="73"/>
      <c r="AG478" s="73"/>
      <c r="AH478"/>
      <c r="AI478"/>
      <c r="AJ478"/>
      <c r="AK478"/>
    </row>
    <row r="479" spans="1:37" ht="20.100000000000001" customHeight="1" x14ac:dyDescent="0.2">
      <c r="D479" s="60" t="s">
        <v>257</v>
      </c>
      <c r="F479" s="39">
        <v>18</v>
      </c>
      <c r="G479" s="39"/>
      <c r="H479" s="39"/>
      <c r="I479" s="39"/>
      <c r="J479" s="39">
        <v>30</v>
      </c>
      <c r="K479" s="39">
        <v>6</v>
      </c>
      <c r="L479" s="39"/>
      <c r="M479" s="39">
        <v>36</v>
      </c>
      <c r="N479" s="39"/>
      <c r="O479" s="39"/>
      <c r="P479" s="39"/>
      <c r="Q479" s="39">
        <v>16</v>
      </c>
      <c r="R479" s="39">
        <v>30</v>
      </c>
      <c r="S479" s="39"/>
      <c r="T479" s="39">
        <v>46</v>
      </c>
      <c r="U479" s="39"/>
      <c r="V479" s="39"/>
      <c r="W479" s="39"/>
      <c r="X479" s="39">
        <v>8</v>
      </c>
      <c r="Y479" s="39"/>
      <c r="Z479" s="39"/>
      <c r="AA479" s="39"/>
      <c r="AB479" s="39">
        <v>0</v>
      </c>
      <c r="AC479" s="39"/>
      <c r="AD479" s="39">
        <v>0</v>
      </c>
      <c r="AE479" s="73"/>
      <c r="AF479" s="73"/>
      <c r="AG479" s="73"/>
      <c r="AH479"/>
      <c r="AI479"/>
      <c r="AJ479"/>
      <c r="AK479"/>
    </row>
    <row r="480" spans="1:37" ht="19.5" customHeight="1" x14ac:dyDescent="0.2">
      <c r="D480" s="47" t="s">
        <v>258</v>
      </c>
      <c r="F480" s="48">
        <v>14</v>
      </c>
      <c r="G480" s="49"/>
      <c r="H480" s="49"/>
      <c r="I480" s="49"/>
      <c r="J480" s="48">
        <v>32</v>
      </c>
      <c r="K480" s="48">
        <v>3</v>
      </c>
      <c r="L480" s="49"/>
      <c r="M480" s="48">
        <v>35</v>
      </c>
      <c r="N480" s="49"/>
      <c r="O480" s="49"/>
      <c r="P480" s="49"/>
      <c r="Q480" s="48">
        <v>16</v>
      </c>
      <c r="R480" s="48">
        <v>16</v>
      </c>
      <c r="S480" s="49"/>
      <c r="T480" s="48">
        <v>32</v>
      </c>
      <c r="U480" s="49"/>
      <c r="V480" s="49"/>
      <c r="W480" s="49"/>
      <c r="X480" s="48">
        <v>17</v>
      </c>
      <c r="Y480" s="49"/>
      <c r="Z480" s="49"/>
      <c r="AA480" s="49"/>
      <c r="AB480" s="48">
        <v>0</v>
      </c>
      <c r="AC480" s="49"/>
      <c r="AD480" s="48">
        <v>0</v>
      </c>
      <c r="AE480" s="73"/>
      <c r="AF480" s="73"/>
      <c r="AG480" s="73"/>
      <c r="AH480"/>
      <c r="AI480"/>
      <c r="AJ480"/>
      <c r="AK480"/>
    </row>
    <row r="481" spans="1:37" ht="20.100000000000001" customHeight="1" x14ac:dyDescent="0.2">
      <c r="D481" s="60" t="s">
        <v>259</v>
      </c>
      <c r="F481" s="39">
        <v>20</v>
      </c>
      <c r="G481" s="39"/>
      <c r="H481" s="39"/>
      <c r="I481" s="39"/>
      <c r="J481" s="39">
        <v>29</v>
      </c>
      <c r="K481" s="39">
        <v>0</v>
      </c>
      <c r="L481" s="39"/>
      <c r="M481" s="39">
        <v>29</v>
      </c>
      <c r="N481" s="39"/>
      <c r="O481" s="39"/>
      <c r="P481" s="39"/>
      <c r="Q481" s="39">
        <v>7</v>
      </c>
      <c r="R481" s="39">
        <v>31</v>
      </c>
      <c r="S481" s="39"/>
      <c r="T481" s="39">
        <v>38</v>
      </c>
      <c r="U481" s="39"/>
      <c r="V481" s="39"/>
      <c r="W481" s="39"/>
      <c r="X481" s="39">
        <v>11</v>
      </c>
      <c r="Y481" s="39"/>
      <c r="Z481" s="39"/>
      <c r="AA481" s="39"/>
      <c r="AB481" s="39">
        <v>0</v>
      </c>
      <c r="AC481" s="39"/>
      <c r="AD481" s="39">
        <v>0</v>
      </c>
      <c r="AE481" s="73"/>
      <c r="AF481" s="73"/>
      <c r="AG481" s="73"/>
      <c r="AH481"/>
      <c r="AI481"/>
      <c r="AJ481"/>
      <c r="AK481"/>
    </row>
    <row r="482" spans="1:37" ht="20.100000000000001" customHeight="1" x14ac:dyDescent="0.2">
      <c r="D482" s="2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73"/>
      <c r="AF482" s="73"/>
      <c r="AG482" s="73"/>
      <c r="AH482"/>
      <c r="AI482"/>
      <c r="AJ482"/>
      <c r="AK482"/>
    </row>
    <row r="483" spans="1:37" s="1" customFormat="1" ht="20.100000000000001" customHeight="1" x14ac:dyDescent="0.25">
      <c r="A483" s="3"/>
      <c r="B483" s="6"/>
      <c r="C483" s="51" t="s">
        <v>159</v>
      </c>
      <c r="D483" s="52"/>
      <c r="E483" s="5"/>
      <c r="F483" s="53">
        <v>223</v>
      </c>
      <c r="G483" s="54"/>
      <c r="H483" s="54"/>
      <c r="I483" s="54"/>
      <c r="J483" s="53">
        <v>601</v>
      </c>
      <c r="K483" s="53">
        <v>23</v>
      </c>
      <c r="L483" s="54"/>
      <c r="M483" s="53">
        <v>624</v>
      </c>
      <c r="N483" s="54"/>
      <c r="O483" s="54"/>
      <c r="P483" s="54"/>
      <c r="Q483" s="53">
        <v>245</v>
      </c>
      <c r="R483" s="53">
        <v>303</v>
      </c>
      <c r="S483" s="54"/>
      <c r="T483" s="53">
        <v>548</v>
      </c>
      <c r="U483" s="54"/>
      <c r="V483" s="54"/>
      <c r="W483" s="54"/>
      <c r="X483" s="53">
        <v>299</v>
      </c>
      <c r="Y483" s="54"/>
      <c r="Z483" s="54"/>
      <c r="AA483" s="54"/>
      <c r="AB483" s="53">
        <v>0</v>
      </c>
      <c r="AC483" s="54"/>
      <c r="AD483" s="53">
        <v>0</v>
      </c>
      <c r="AE483" s="73"/>
      <c r="AF483" s="73"/>
      <c r="AG483" s="73"/>
    </row>
    <row r="484" spans="1:37" s="1" customFormat="1" ht="20.100000000000001" customHeight="1" x14ac:dyDescent="0.2">
      <c r="A484" s="3"/>
      <c r="B484" s="6"/>
      <c r="C484" s="3"/>
      <c r="D484" s="3"/>
      <c r="E484" s="5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73"/>
      <c r="AF484" s="73"/>
      <c r="AG484" s="73"/>
    </row>
    <row r="485" spans="1:37" s="1" customFormat="1" ht="20.100000000000001" customHeight="1" x14ac:dyDescent="0.25">
      <c r="A485" s="3"/>
      <c r="B485" s="57" t="s">
        <v>260</v>
      </c>
      <c r="C485" s="58"/>
      <c r="D485" s="58"/>
      <c r="E485" s="5"/>
      <c r="F485" s="59">
        <v>374</v>
      </c>
      <c r="G485" s="54"/>
      <c r="H485" s="54"/>
      <c r="I485" s="54"/>
      <c r="J485" s="59">
        <v>857</v>
      </c>
      <c r="K485" s="59">
        <v>38</v>
      </c>
      <c r="L485" s="54"/>
      <c r="M485" s="59">
        <v>895</v>
      </c>
      <c r="N485" s="54"/>
      <c r="O485" s="54"/>
      <c r="P485" s="54"/>
      <c r="Q485" s="59">
        <v>395</v>
      </c>
      <c r="R485" s="59">
        <v>442</v>
      </c>
      <c r="S485" s="54"/>
      <c r="T485" s="59">
        <v>837</v>
      </c>
      <c r="U485" s="54"/>
      <c r="V485" s="54"/>
      <c r="W485" s="54"/>
      <c r="X485" s="59">
        <v>432</v>
      </c>
      <c r="Y485" s="54"/>
      <c r="Z485" s="54"/>
      <c r="AA485" s="54"/>
      <c r="AB485" s="59">
        <v>0</v>
      </c>
      <c r="AC485" s="54"/>
      <c r="AD485" s="59">
        <v>0</v>
      </c>
      <c r="AE485" s="73"/>
      <c r="AF485" s="73"/>
      <c r="AG485" s="73"/>
    </row>
    <row r="486" spans="1:37" ht="20.100000000000001" customHeight="1" x14ac:dyDescent="0.2">
      <c r="D486" s="2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73"/>
      <c r="AF486" s="73"/>
      <c r="AG486" s="73"/>
      <c r="AH486"/>
      <c r="AI486"/>
      <c r="AJ486"/>
      <c r="AK486"/>
    </row>
    <row r="487" spans="1:37" ht="20.100000000000001" customHeight="1" x14ac:dyDescent="0.2">
      <c r="B487" s="6" t="s">
        <v>261</v>
      </c>
      <c r="D487" s="2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73"/>
      <c r="AF487" s="73"/>
      <c r="AG487" s="73"/>
      <c r="AH487"/>
      <c r="AI487"/>
      <c r="AJ487"/>
      <c r="AK487"/>
    </row>
    <row r="488" spans="1:37" ht="20.100000000000001" customHeight="1" x14ac:dyDescent="0.2">
      <c r="C488" s="3" t="s">
        <v>154</v>
      </c>
      <c r="D488" s="2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73"/>
      <c r="AF488" s="73"/>
      <c r="AG488" s="73"/>
      <c r="AH488"/>
      <c r="AI488"/>
      <c r="AJ488"/>
      <c r="AK488"/>
    </row>
    <row r="489" spans="1:37" ht="20.100000000000001" customHeight="1" x14ac:dyDescent="0.2">
      <c r="D489" s="2" t="s">
        <v>96</v>
      </c>
      <c r="F489" s="39">
        <v>10</v>
      </c>
      <c r="G489" s="39"/>
      <c r="H489" s="39"/>
      <c r="I489" s="39"/>
      <c r="J489" s="39">
        <v>27</v>
      </c>
      <c r="K489" s="39">
        <v>2</v>
      </c>
      <c r="L489" s="39"/>
      <c r="M489" s="39">
        <v>29</v>
      </c>
      <c r="N489" s="39"/>
      <c r="O489" s="39"/>
      <c r="P489" s="39"/>
      <c r="Q489" s="39">
        <v>26</v>
      </c>
      <c r="R489" s="39">
        <v>9</v>
      </c>
      <c r="S489" s="39"/>
      <c r="T489" s="39">
        <v>35</v>
      </c>
      <c r="U489" s="39"/>
      <c r="V489" s="39"/>
      <c r="W489" s="39"/>
      <c r="X489" s="39">
        <v>4</v>
      </c>
      <c r="Y489" s="39"/>
      <c r="Z489" s="39"/>
      <c r="AA489" s="39"/>
      <c r="AB489" s="39">
        <v>0</v>
      </c>
      <c r="AC489" s="39"/>
      <c r="AD489" s="39">
        <v>0</v>
      </c>
      <c r="AE489" s="73"/>
      <c r="AF489" s="73"/>
      <c r="AG489" s="73"/>
      <c r="AH489"/>
      <c r="AI489"/>
      <c r="AJ489"/>
      <c r="AK489"/>
    </row>
    <row r="490" spans="1:37" ht="19.5" customHeight="1" x14ac:dyDescent="0.2">
      <c r="D490" s="47" t="s">
        <v>97</v>
      </c>
      <c r="F490" s="48">
        <v>9</v>
      </c>
      <c r="G490" s="49"/>
      <c r="H490" s="49"/>
      <c r="I490" s="49"/>
      <c r="J490" s="48">
        <v>32</v>
      </c>
      <c r="K490" s="48">
        <v>0</v>
      </c>
      <c r="L490" s="49"/>
      <c r="M490" s="48">
        <v>32</v>
      </c>
      <c r="N490" s="49"/>
      <c r="O490" s="49"/>
      <c r="P490" s="49"/>
      <c r="Q490" s="48">
        <v>24</v>
      </c>
      <c r="R490" s="48">
        <v>11</v>
      </c>
      <c r="S490" s="49"/>
      <c r="T490" s="48">
        <v>35</v>
      </c>
      <c r="U490" s="49"/>
      <c r="V490" s="49"/>
      <c r="W490" s="49"/>
      <c r="X490" s="48">
        <v>6</v>
      </c>
      <c r="Y490" s="49"/>
      <c r="Z490" s="49"/>
      <c r="AA490" s="49"/>
      <c r="AB490" s="48">
        <v>0</v>
      </c>
      <c r="AC490" s="49"/>
      <c r="AD490" s="48">
        <v>0</v>
      </c>
      <c r="AE490" s="73"/>
      <c r="AF490" s="73"/>
      <c r="AG490" s="73"/>
      <c r="AH490"/>
      <c r="AI490"/>
      <c r="AJ490"/>
      <c r="AK490"/>
    </row>
    <row r="491" spans="1:37" ht="20.100000000000001" customHeight="1" x14ac:dyDescent="0.2">
      <c r="B491" s="5"/>
      <c r="D491" s="2" t="s">
        <v>113</v>
      </c>
      <c r="F491" s="39">
        <v>12</v>
      </c>
      <c r="G491" s="39"/>
      <c r="H491" s="39"/>
      <c r="I491" s="39"/>
      <c r="J491" s="39">
        <v>33</v>
      </c>
      <c r="K491" s="39">
        <v>2</v>
      </c>
      <c r="L491" s="39"/>
      <c r="M491" s="39">
        <v>35</v>
      </c>
      <c r="N491" s="39"/>
      <c r="O491" s="39"/>
      <c r="P491" s="39"/>
      <c r="Q491" s="39">
        <v>22</v>
      </c>
      <c r="R491" s="39">
        <v>16</v>
      </c>
      <c r="S491" s="39"/>
      <c r="T491" s="39">
        <v>38</v>
      </c>
      <c r="U491" s="39"/>
      <c r="V491" s="39"/>
      <c r="W491" s="39"/>
      <c r="X491" s="39">
        <v>9</v>
      </c>
      <c r="Y491" s="39"/>
      <c r="Z491" s="39"/>
      <c r="AA491" s="39"/>
      <c r="AB491" s="39">
        <v>0</v>
      </c>
      <c r="AC491" s="39"/>
      <c r="AD491" s="39">
        <v>0</v>
      </c>
      <c r="AE491" s="73"/>
      <c r="AF491" s="73"/>
      <c r="AG491" s="73"/>
      <c r="AH491"/>
      <c r="AI491"/>
      <c r="AJ491"/>
      <c r="AK491"/>
    </row>
    <row r="492" spans="1:37" ht="19.5" customHeight="1" x14ac:dyDescent="0.2">
      <c r="D492" s="47" t="s">
        <v>136</v>
      </c>
      <c r="F492" s="48">
        <v>13</v>
      </c>
      <c r="G492" s="49"/>
      <c r="H492" s="49"/>
      <c r="I492" s="49"/>
      <c r="J492" s="48">
        <v>29</v>
      </c>
      <c r="K492" s="48">
        <v>2</v>
      </c>
      <c r="L492" s="49"/>
      <c r="M492" s="48">
        <v>31</v>
      </c>
      <c r="N492" s="49"/>
      <c r="O492" s="49"/>
      <c r="P492" s="49"/>
      <c r="Q492" s="48">
        <v>18</v>
      </c>
      <c r="R492" s="48">
        <v>10</v>
      </c>
      <c r="S492" s="49"/>
      <c r="T492" s="48">
        <v>28</v>
      </c>
      <c r="U492" s="49"/>
      <c r="V492" s="49"/>
      <c r="W492" s="49"/>
      <c r="X492" s="48">
        <v>16</v>
      </c>
      <c r="Y492" s="49"/>
      <c r="Z492" s="49"/>
      <c r="AA492" s="49"/>
      <c r="AB492" s="48">
        <v>0</v>
      </c>
      <c r="AC492" s="49"/>
      <c r="AD492" s="48">
        <v>0</v>
      </c>
      <c r="AE492" s="73"/>
      <c r="AF492" s="73"/>
      <c r="AG492" s="73"/>
      <c r="AH492"/>
      <c r="AI492"/>
      <c r="AJ492"/>
      <c r="AK492"/>
    </row>
    <row r="493" spans="1:37" ht="20.100000000000001" customHeight="1" x14ac:dyDescent="0.2">
      <c r="D493" s="2" t="s">
        <v>114</v>
      </c>
      <c r="F493" s="39">
        <v>5</v>
      </c>
      <c r="G493" s="39"/>
      <c r="H493" s="39"/>
      <c r="I493" s="39"/>
      <c r="J493" s="39">
        <v>22</v>
      </c>
      <c r="K493" s="39">
        <v>1</v>
      </c>
      <c r="L493" s="39"/>
      <c r="M493" s="39">
        <v>23</v>
      </c>
      <c r="N493" s="39"/>
      <c r="O493" s="39"/>
      <c r="P493" s="39"/>
      <c r="Q493" s="39">
        <v>23</v>
      </c>
      <c r="R493" s="39">
        <v>4</v>
      </c>
      <c r="S493" s="39"/>
      <c r="T493" s="39">
        <v>27</v>
      </c>
      <c r="U493" s="39"/>
      <c r="V493" s="39"/>
      <c r="W493" s="39"/>
      <c r="X493" s="39">
        <v>1</v>
      </c>
      <c r="Y493" s="39"/>
      <c r="Z493" s="39"/>
      <c r="AA493" s="39"/>
      <c r="AB493" s="39">
        <v>0</v>
      </c>
      <c r="AC493" s="39"/>
      <c r="AD493" s="39">
        <v>0</v>
      </c>
      <c r="AE493" s="73"/>
      <c r="AF493" s="73"/>
      <c r="AG493" s="73"/>
      <c r="AH493"/>
      <c r="AI493"/>
      <c r="AJ493"/>
      <c r="AK493"/>
    </row>
    <row r="494" spans="1:37" ht="19.5" customHeight="1" x14ac:dyDescent="0.2">
      <c r="D494" s="47" t="s">
        <v>115</v>
      </c>
      <c r="F494" s="48">
        <v>3</v>
      </c>
      <c r="G494" s="49"/>
      <c r="H494" s="49"/>
      <c r="I494" s="49"/>
      <c r="J494" s="48">
        <v>22</v>
      </c>
      <c r="K494" s="48">
        <v>0</v>
      </c>
      <c r="L494" s="49"/>
      <c r="M494" s="48">
        <v>22</v>
      </c>
      <c r="N494" s="49"/>
      <c r="O494" s="49"/>
      <c r="P494" s="49"/>
      <c r="Q494" s="48">
        <v>17</v>
      </c>
      <c r="R494" s="48">
        <v>5</v>
      </c>
      <c r="S494" s="49"/>
      <c r="T494" s="48">
        <v>22</v>
      </c>
      <c r="U494" s="49"/>
      <c r="V494" s="49"/>
      <c r="W494" s="49"/>
      <c r="X494" s="48">
        <v>3</v>
      </c>
      <c r="Y494" s="49"/>
      <c r="Z494" s="49"/>
      <c r="AA494" s="49"/>
      <c r="AB494" s="48">
        <v>0</v>
      </c>
      <c r="AC494" s="49"/>
      <c r="AD494" s="48">
        <v>0</v>
      </c>
      <c r="AE494" s="73"/>
      <c r="AF494" s="73"/>
      <c r="AG494" s="73"/>
      <c r="AH494"/>
      <c r="AI494"/>
      <c r="AJ494"/>
      <c r="AK494"/>
    </row>
    <row r="495" spans="1:37" ht="20.100000000000001" customHeight="1" x14ac:dyDescent="0.2">
      <c r="D495" s="2" t="s">
        <v>102</v>
      </c>
      <c r="F495" s="39">
        <v>7</v>
      </c>
      <c r="G495" s="39"/>
      <c r="H495" s="39"/>
      <c r="I495" s="39"/>
      <c r="J495" s="39">
        <v>30</v>
      </c>
      <c r="K495" s="39">
        <v>2</v>
      </c>
      <c r="L495" s="39"/>
      <c r="M495" s="39">
        <v>32</v>
      </c>
      <c r="N495" s="39"/>
      <c r="O495" s="39"/>
      <c r="P495" s="39"/>
      <c r="Q495" s="39">
        <v>22</v>
      </c>
      <c r="R495" s="39">
        <v>5</v>
      </c>
      <c r="S495" s="39"/>
      <c r="T495" s="39">
        <v>27</v>
      </c>
      <c r="U495" s="39"/>
      <c r="V495" s="39"/>
      <c r="W495" s="39"/>
      <c r="X495" s="39">
        <v>12</v>
      </c>
      <c r="Y495" s="39"/>
      <c r="Z495" s="39"/>
      <c r="AA495" s="39"/>
      <c r="AB495" s="39">
        <v>0</v>
      </c>
      <c r="AC495" s="39"/>
      <c r="AD495" s="39">
        <v>0</v>
      </c>
      <c r="AE495" s="73"/>
      <c r="AF495" s="73"/>
      <c r="AG495" s="73"/>
      <c r="AH495"/>
      <c r="AI495"/>
      <c r="AJ495"/>
      <c r="AK495"/>
    </row>
    <row r="496" spans="1:37" ht="19.5" customHeight="1" x14ac:dyDescent="0.2">
      <c r="D496" s="47" t="s">
        <v>103</v>
      </c>
      <c r="F496" s="48">
        <v>2</v>
      </c>
      <c r="G496" s="49"/>
      <c r="H496" s="49"/>
      <c r="I496" s="49"/>
      <c r="J496" s="48">
        <v>20</v>
      </c>
      <c r="K496" s="48">
        <v>1</v>
      </c>
      <c r="L496" s="49"/>
      <c r="M496" s="48">
        <v>21</v>
      </c>
      <c r="N496" s="49"/>
      <c r="O496" s="49"/>
      <c r="P496" s="49"/>
      <c r="Q496" s="48">
        <v>20</v>
      </c>
      <c r="R496" s="48">
        <v>3</v>
      </c>
      <c r="S496" s="49"/>
      <c r="T496" s="48">
        <v>23</v>
      </c>
      <c r="U496" s="49"/>
      <c r="V496" s="49"/>
      <c r="W496" s="49"/>
      <c r="X496" s="48">
        <v>0</v>
      </c>
      <c r="Y496" s="49"/>
      <c r="Z496" s="49"/>
      <c r="AA496" s="49"/>
      <c r="AB496" s="48">
        <v>0</v>
      </c>
      <c r="AC496" s="49"/>
      <c r="AD496" s="48">
        <v>0</v>
      </c>
      <c r="AE496" s="73"/>
      <c r="AF496" s="73"/>
      <c r="AG496" s="73"/>
      <c r="AH496"/>
      <c r="AI496"/>
      <c r="AJ496"/>
      <c r="AK496"/>
    </row>
    <row r="497" spans="1:37" ht="20.100000000000001" customHeight="1" x14ac:dyDescent="0.2">
      <c r="B497" s="5"/>
      <c r="D497" s="2" t="s">
        <v>104</v>
      </c>
      <c r="F497" s="39">
        <v>19</v>
      </c>
      <c r="G497" s="39"/>
      <c r="H497" s="39"/>
      <c r="I497" s="39"/>
      <c r="J497" s="39">
        <v>33</v>
      </c>
      <c r="K497" s="39">
        <v>0</v>
      </c>
      <c r="L497" s="39"/>
      <c r="M497" s="39">
        <v>33</v>
      </c>
      <c r="N497" s="39"/>
      <c r="O497" s="39"/>
      <c r="P497" s="39"/>
      <c r="Q497" s="39">
        <v>11</v>
      </c>
      <c r="R497" s="39">
        <v>14</v>
      </c>
      <c r="S497" s="39"/>
      <c r="T497" s="39">
        <v>25</v>
      </c>
      <c r="U497" s="39"/>
      <c r="V497" s="39"/>
      <c r="W497" s="39"/>
      <c r="X497" s="39">
        <v>27</v>
      </c>
      <c r="Y497" s="39"/>
      <c r="Z497" s="39"/>
      <c r="AA497" s="39"/>
      <c r="AB497" s="39">
        <v>0</v>
      </c>
      <c r="AC497" s="39"/>
      <c r="AD497" s="39">
        <v>0</v>
      </c>
      <c r="AE497" s="73"/>
      <c r="AF497" s="73"/>
      <c r="AG497" s="73"/>
      <c r="AH497"/>
      <c r="AI497"/>
      <c r="AJ497"/>
      <c r="AK497"/>
    </row>
    <row r="498" spans="1:37" ht="19.5" customHeight="1" x14ac:dyDescent="0.2">
      <c r="D498" s="47" t="s">
        <v>117</v>
      </c>
      <c r="F498" s="48">
        <v>14</v>
      </c>
      <c r="G498" s="49"/>
      <c r="H498" s="49"/>
      <c r="I498" s="49"/>
      <c r="J498" s="48">
        <v>35</v>
      </c>
      <c r="K498" s="48">
        <v>1</v>
      </c>
      <c r="L498" s="49"/>
      <c r="M498" s="48">
        <v>36</v>
      </c>
      <c r="N498" s="49"/>
      <c r="O498" s="49"/>
      <c r="P498" s="49"/>
      <c r="Q498" s="48">
        <v>17</v>
      </c>
      <c r="R498" s="48">
        <v>15</v>
      </c>
      <c r="S498" s="49"/>
      <c r="T498" s="48">
        <v>32</v>
      </c>
      <c r="U498" s="49"/>
      <c r="V498" s="49"/>
      <c r="W498" s="49"/>
      <c r="X498" s="48">
        <v>18</v>
      </c>
      <c r="Y498" s="49"/>
      <c r="Z498" s="49"/>
      <c r="AA498" s="49"/>
      <c r="AB498" s="48">
        <v>0</v>
      </c>
      <c r="AC498" s="49"/>
      <c r="AD498" s="48">
        <v>0</v>
      </c>
      <c r="AE498" s="73"/>
      <c r="AF498" s="73"/>
      <c r="AG498" s="73"/>
      <c r="AH498"/>
      <c r="AI498"/>
      <c r="AJ498"/>
      <c r="AK498"/>
    </row>
    <row r="499" spans="1:37" ht="20.100000000000001" customHeight="1" x14ac:dyDescent="0.2">
      <c r="B499" s="5"/>
      <c r="D499" s="2" t="s">
        <v>156</v>
      </c>
      <c r="F499" s="39">
        <v>6</v>
      </c>
      <c r="G499" s="39"/>
      <c r="H499" s="39"/>
      <c r="I499" s="39"/>
      <c r="J499" s="39">
        <v>41</v>
      </c>
      <c r="K499" s="39">
        <v>2</v>
      </c>
      <c r="L499" s="39"/>
      <c r="M499" s="39">
        <v>43</v>
      </c>
      <c r="N499" s="39"/>
      <c r="O499" s="39"/>
      <c r="P499" s="39"/>
      <c r="Q499" s="39">
        <v>25</v>
      </c>
      <c r="R499" s="39">
        <v>8</v>
      </c>
      <c r="S499" s="39"/>
      <c r="T499" s="39">
        <v>33</v>
      </c>
      <c r="U499" s="39"/>
      <c r="V499" s="39"/>
      <c r="W499" s="39"/>
      <c r="X499" s="39">
        <v>16</v>
      </c>
      <c r="Y499" s="39"/>
      <c r="Z499" s="39"/>
      <c r="AA499" s="39"/>
      <c r="AB499" s="39">
        <v>0</v>
      </c>
      <c r="AC499" s="39"/>
      <c r="AD499" s="39">
        <v>0</v>
      </c>
      <c r="AE499" s="73"/>
      <c r="AF499" s="73"/>
      <c r="AG499" s="73"/>
      <c r="AH499"/>
      <c r="AI499"/>
      <c r="AJ499"/>
      <c r="AK499"/>
    </row>
    <row r="500" spans="1:37" ht="20.100000000000001" customHeight="1" x14ac:dyDescent="0.2">
      <c r="B500" s="5"/>
      <c r="D500" s="2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73"/>
      <c r="AF500" s="73"/>
      <c r="AG500" s="73"/>
      <c r="AH500"/>
      <c r="AI500"/>
      <c r="AJ500"/>
      <c r="AK500"/>
    </row>
    <row r="501" spans="1:37" s="1" customFormat="1" ht="20.100000000000001" customHeight="1" x14ac:dyDescent="0.25">
      <c r="A501" s="3"/>
      <c r="B501" s="6"/>
      <c r="C501" s="51" t="s">
        <v>159</v>
      </c>
      <c r="D501" s="52"/>
      <c r="E501" s="5"/>
      <c r="F501" s="53">
        <v>100</v>
      </c>
      <c r="G501" s="54"/>
      <c r="H501" s="54"/>
      <c r="I501" s="54"/>
      <c r="J501" s="53">
        <v>324</v>
      </c>
      <c r="K501" s="53">
        <v>13</v>
      </c>
      <c r="L501" s="54"/>
      <c r="M501" s="53">
        <v>337</v>
      </c>
      <c r="N501" s="54"/>
      <c r="O501" s="54"/>
      <c r="P501" s="54"/>
      <c r="Q501" s="53">
        <v>225</v>
      </c>
      <c r="R501" s="53">
        <v>100</v>
      </c>
      <c r="S501" s="54"/>
      <c r="T501" s="53">
        <v>325</v>
      </c>
      <c r="U501" s="54"/>
      <c r="V501" s="54"/>
      <c r="W501" s="54"/>
      <c r="X501" s="53">
        <v>112</v>
      </c>
      <c r="Y501" s="54"/>
      <c r="Z501" s="54"/>
      <c r="AA501" s="54"/>
      <c r="AB501" s="53">
        <v>0</v>
      </c>
      <c r="AC501" s="54"/>
      <c r="AD501" s="53">
        <v>0</v>
      </c>
      <c r="AE501" s="73"/>
      <c r="AF501" s="73"/>
      <c r="AG501" s="73"/>
    </row>
    <row r="502" spans="1:37" s="1" customFormat="1" ht="20.100000000000001" customHeight="1" x14ac:dyDescent="0.2">
      <c r="A502" s="3"/>
      <c r="B502" s="6"/>
      <c r="C502" s="3"/>
      <c r="D502" s="3"/>
      <c r="E502" s="5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73"/>
      <c r="AF502" s="73"/>
      <c r="AG502" s="73"/>
    </row>
    <row r="503" spans="1:37" s="1" customFormat="1" ht="20.100000000000001" customHeight="1" x14ac:dyDescent="0.25">
      <c r="A503" s="3"/>
      <c r="B503" s="57" t="s">
        <v>262</v>
      </c>
      <c r="C503" s="58"/>
      <c r="D503" s="58"/>
      <c r="E503" s="5"/>
      <c r="F503" s="59">
        <v>100</v>
      </c>
      <c r="G503" s="54"/>
      <c r="H503" s="54"/>
      <c r="I503" s="54"/>
      <c r="J503" s="59">
        <v>324</v>
      </c>
      <c r="K503" s="59">
        <v>13</v>
      </c>
      <c r="L503" s="54"/>
      <c r="M503" s="59">
        <v>337</v>
      </c>
      <c r="N503" s="54"/>
      <c r="O503" s="54"/>
      <c r="P503" s="54"/>
      <c r="Q503" s="59">
        <v>225</v>
      </c>
      <c r="R503" s="59">
        <v>100</v>
      </c>
      <c r="S503" s="54"/>
      <c r="T503" s="59">
        <v>325</v>
      </c>
      <c r="U503" s="54"/>
      <c r="V503" s="54"/>
      <c r="W503" s="54"/>
      <c r="X503" s="59">
        <v>112</v>
      </c>
      <c r="Y503" s="54"/>
      <c r="Z503" s="54"/>
      <c r="AA503" s="54"/>
      <c r="AB503" s="59">
        <v>0</v>
      </c>
      <c r="AC503" s="54"/>
      <c r="AD503" s="59">
        <v>0</v>
      </c>
      <c r="AE503" s="73"/>
      <c r="AF503" s="73"/>
      <c r="AG503" s="73"/>
    </row>
    <row r="504" spans="1:37" ht="20.100000000000001" customHeight="1" x14ac:dyDescent="0.2">
      <c r="D504" s="2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73"/>
      <c r="AF504" s="73"/>
      <c r="AG504" s="73"/>
      <c r="AH504"/>
      <c r="AI504"/>
      <c r="AJ504"/>
      <c r="AK504"/>
    </row>
    <row r="505" spans="1:37" ht="20.100000000000001" customHeight="1" x14ac:dyDescent="0.2">
      <c r="B505" s="6" t="s">
        <v>263</v>
      </c>
      <c r="D505" s="2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73"/>
      <c r="AF505" s="73"/>
      <c r="AG505" s="73"/>
      <c r="AH505"/>
      <c r="AI505"/>
      <c r="AJ505"/>
      <c r="AK505"/>
    </row>
    <row r="506" spans="1:37" ht="20.100000000000001" customHeight="1" x14ac:dyDescent="0.2">
      <c r="C506" s="3" t="s">
        <v>154</v>
      </c>
      <c r="D506" s="2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73"/>
      <c r="AF506" s="73"/>
      <c r="AG506" s="73"/>
      <c r="AH506"/>
      <c r="AI506"/>
      <c r="AJ506"/>
      <c r="AK506"/>
    </row>
    <row r="507" spans="1:37" ht="20.100000000000001" customHeight="1" x14ac:dyDescent="0.2">
      <c r="D507" s="2" t="s">
        <v>122</v>
      </c>
      <c r="F507" s="39">
        <v>77</v>
      </c>
      <c r="G507" s="39"/>
      <c r="H507" s="39"/>
      <c r="I507" s="39"/>
      <c r="J507" s="39">
        <v>87</v>
      </c>
      <c r="K507" s="39">
        <v>9</v>
      </c>
      <c r="L507" s="39"/>
      <c r="M507" s="39">
        <v>96</v>
      </c>
      <c r="N507" s="39"/>
      <c r="O507" s="39"/>
      <c r="P507" s="39"/>
      <c r="Q507" s="39">
        <v>23</v>
      </c>
      <c r="R507" s="39">
        <v>102</v>
      </c>
      <c r="S507" s="39"/>
      <c r="T507" s="39">
        <v>125</v>
      </c>
      <c r="U507" s="39"/>
      <c r="V507" s="39"/>
      <c r="W507" s="39"/>
      <c r="X507" s="39">
        <v>48</v>
      </c>
      <c r="Y507" s="39"/>
      <c r="Z507" s="39"/>
      <c r="AA507" s="39"/>
      <c r="AB507" s="39">
        <v>0</v>
      </c>
      <c r="AC507" s="39"/>
      <c r="AD507" s="39">
        <v>0</v>
      </c>
      <c r="AE507" s="73"/>
      <c r="AF507" s="73"/>
      <c r="AG507" s="73"/>
      <c r="AH507"/>
      <c r="AI507"/>
      <c r="AJ507"/>
      <c r="AK507"/>
    </row>
    <row r="508" spans="1:37" ht="19.5" customHeight="1" x14ac:dyDescent="0.2">
      <c r="D508" s="47" t="s">
        <v>97</v>
      </c>
      <c r="F508" s="48">
        <v>44</v>
      </c>
      <c r="G508" s="49"/>
      <c r="H508" s="49"/>
      <c r="I508" s="49"/>
      <c r="J508" s="48">
        <v>87</v>
      </c>
      <c r="K508" s="48">
        <v>6</v>
      </c>
      <c r="L508" s="49"/>
      <c r="M508" s="48">
        <v>93</v>
      </c>
      <c r="N508" s="49"/>
      <c r="O508" s="49"/>
      <c r="P508" s="49"/>
      <c r="Q508" s="48">
        <v>34</v>
      </c>
      <c r="R508" s="48">
        <v>63</v>
      </c>
      <c r="S508" s="49"/>
      <c r="T508" s="48">
        <v>97</v>
      </c>
      <c r="U508" s="49"/>
      <c r="V508" s="49"/>
      <c r="W508" s="49"/>
      <c r="X508" s="48">
        <v>40</v>
      </c>
      <c r="Y508" s="49"/>
      <c r="Z508" s="49"/>
      <c r="AA508" s="49"/>
      <c r="AB508" s="48">
        <v>0</v>
      </c>
      <c r="AC508" s="49"/>
      <c r="AD508" s="48">
        <v>0</v>
      </c>
      <c r="AE508" s="73"/>
      <c r="AF508" s="73"/>
      <c r="AG508" s="73"/>
      <c r="AH508"/>
      <c r="AI508"/>
      <c r="AJ508"/>
      <c r="AK508"/>
    </row>
    <row r="509" spans="1:37" ht="20.100000000000001" customHeight="1" x14ac:dyDescent="0.2">
      <c r="D509" s="2" t="s">
        <v>98</v>
      </c>
      <c r="F509" s="39">
        <v>53</v>
      </c>
      <c r="G509" s="39"/>
      <c r="H509" s="39"/>
      <c r="I509" s="39"/>
      <c r="J509" s="39">
        <v>91</v>
      </c>
      <c r="K509" s="39">
        <v>5</v>
      </c>
      <c r="L509" s="39"/>
      <c r="M509" s="39">
        <v>96</v>
      </c>
      <c r="N509" s="39"/>
      <c r="O509" s="39"/>
      <c r="P509" s="39"/>
      <c r="Q509" s="39">
        <v>18</v>
      </c>
      <c r="R509" s="39">
        <v>68</v>
      </c>
      <c r="S509" s="39"/>
      <c r="T509" s="39">
        <v>86</v>
      </c>
      <c r="U509" s="39"/>
      <c r="V509" s="39"/>
      <c r="W509" s="39"/>
      <c r="X509" s="39">
        <v>63</v>
      </c>
      <c r="Y509" s="39"/>
      <c r="Z509" s="39"/>
      <c r="AA509" s="39"/>
      <c r="AB509" s="39">
        <v>0</v>
      </c>
      <c r="AC509" s="39"/>
      <c r="AD509" s="39">
        <v>0</v>
      </c>
      <c r="AE509" s="73"/>
      <c r="AF509" s="73"/>
      <c r="AG509" s="73"/>
      <c r="AH509"/>
      <c r="AI509"/>
      <c r="AJ509"/>
      <c r="AK509"/>
    </row>
    <row r="510" spans="1:37" ht="19.5" customHeight="1" x14ac:dyDescent="0.2">
      <c r="D510" s="47" t="s">
        <v>99</v>
      </c>
      <c r="F510" s="48">
        <v>22</v>
      </c>
      <c r="G510" s="49"/>
      <c r="H510" s="49"/>
      <c r="I510" s="49"/>
      <c r="J510" s="48">
        <v>60</v>
      </c>
      <c r="K510" s="48">
        <v>0</v>
      </c>
      <c r="L510" s="49"/>
      <c r="M510" s="48">
        <v>60</v>
      </c>
      <c r="N510" s="49"/>
      <c r="O510" s="49"/>
      <c r="P510" s="49"/>
      <c r="Q510" s="48">
        <v>22</v>
      </c>
      <c r="R510" s="48">
        <v>27</v>
      </c>
      <c r="S510" s="49"/>
      <c r="T510" s="48">
        <v>49</v>
      </c>
      <c r="U510" s="49"/>
      <c r="V510" s="49"/>
      <c r="W510" s="49"/>
      <c r="X510" s="48">
        <v>33</v>
      </c>
      <c r="Y510" s="49"/>
      <c r="Z510" s="49"/>
      <c r="AA510" s="49"/>
      <c r="AB510" s="48">
        <v>0</v>
      </c>
      <c r="AC510" s="49"/>
      <c r="AD510" s="48">
        <v>0</v>
      </c>
      <c r="AE510" s="73"/>
      <c r="AF510" s="73"/>
      <c r="AG510" s="73"/>
      <c r="AH510"/>
      <c r="AI510"/>
      <c r="AJ510"/>
      <c r="AK510"/>
    </row>
    <row r="511" spans="1:37" ht="20.100000000000001" customHeight="1" x14ac:dyDescent="0.2">
      <c r="D511" s="2" t="s">
        <v>114</v>
      </c>
      <c r="F511" s="39">
        <v>24</v>
      </c>
      <c r="G511" s="39"/>
      <c r="H511" s="39"/>
      <c r="I511" s="39"/>
      <c r="J511" s="39">
        <v>50</v>
      </c>
      <c r="K511" s="39">
        <v>2</v>
      </c>
      <c r="L511" s="39"/>
      <c r="M511" s="39">
        <v>52</v>
      </c>
      <c r="N511" s="39"/>
      <c r="O511" s="39"/>
      <c r="P511" s="39"/>
      <c r="Q511" s="39">
        <v>52</v>
      </c>
      <c r="R511" s="39">
        <v>12</v>
      </c>
      <c r="S511" s="39"/>
      <c r="T511" s="39">
        <v>64</v>
      </c>
      <c r="U511" s="39"/>
      <c r="V511" s="39"/>
      <c r="W511" s="39"/>
      <c r="X511" s="39">
        <v>12</v>
      </c>
      <c r="Y511" s="39"/>
      <c r="Z511" s="39"/>
      <c r="AA511" s="39"/>
      <c r="AB511" s="39">
        <v>0</v>
      </c>
      <c r="AC511" s="39"/>
      <c r="AD511" s="39">
        <v>0</v>
      </c>
      <c r="AE511" s="73"/>
      <c r="AF511" s="73"/>
      <c r="AG511" s="73"/>
      <c r="AH511"/>
      <c r="AI511"/>
      <c r="AJ511"/>
      <c r="AK511"/>
    </row>
    <row r="512" spans="1:37" ht="19.5" customHeight="1" x14ac:dyDescent="0.2">
      <c r="D512" s="47" t="s">
        <v>115</v>
      </c>
      <c r="F512" s="48">
        <v>32</v>
      </c>
      <c r="G512" s="49"/>
      <c r="H512" s="49"/>
      <c r="I512" s="49"/>
      <c r="J512" s="48">
        <v>60</v>
      </c>
      <c r="K512" s="48">
        <v>3</v>
      </c>
      <c r="L512" s="49"/>
      <c r="M512" s="48">
        <v>63</v>
      </c>
      <c r="N512" s="49"/>
      <c r="O512" s="49"/>
      <c r="P512" s="49"/>
      <c r="Q512" s="48">
        <v>22</v>
      </c>
      <c r="R512" s="48">
        <v>30</v>
      </c>
      <c r="S512" s="49"/>
      <c r="T512" s="48">
        <v>52</v>
      </c>
      <c r="U512" s="49"/>
      <c r="V512" s="49"/>
      <c r="W512" s="49"/>
      <c r="X512" s="48">
        <v>43</v>
      </c>
      <c r="Y512" s="49"/>
      <c r="Z512" s="49"/>
      <c r="AA512" s="49"/>
      <c r="AB512" s="48">
        <v>0</v>
      </c>
      <c r="AC512" s="49"/>
      <c r="AD512" s="48">
        <v>0</v>
      </c>
      <c r="AE512" s="73"/>
      <c r="AF512" s="73"/>
      <c r="AG512" s="73"/>
      <c r="AH512"/>
      <c r="AI512"/>
      <c r="AJ512"/>
      <c r="AK512"/>
    </row>
    <row r="513" spans="1:37" ht="20.100000000000001" customHeight="1" x14ac:dyDescent="0.2">
      <c r="D513" s="2" t="s">
        <v>116</v>
      </c>
      <c r="F513" s="39">
        <v>21</v>
      </c>
      <c r="G513" s="39"/>
      <c r="H513" s="39"/>
      <c r="I513" s="39"/>
      <c r="J513" s="39">
        <v>56</v>
      </c>
      <c r="K513" s="39">
        <v>0</v>
      </c>
      <c r="L513" s="39"/>
      <c r="M513" s="39">
        <v>56</v>
      </c>
      <c r="N513" s="39"/>
      <c r="O513" s="39"/>
      <c r="P513" s="39"/>
      <c r="Q513" s="39">
        <v>11</v>
      </c>
      <c r="R513" s="39">
        <v>26</v>
      </c>
      <c r="S513" s="39"/>
      <c r="T513" s="39">
        <v>37</v>
      </c>
      <c r="U513" s="39"/>
      <c r="V513" s="39"/>
      <c r="W513" s="39"/>
      <c r="X513" s="39">
        <v>40</v>
      </c>
      <c r="Y513" s="39"/>
      <c r="Z513" s="39"/>
      <c r="AA513" s="39"/>
      <c r="AB513" s="39">
        <v>0</v>
      </c>
      <c r="AC513" s="39"/>
      <c r="AD513" s="39">
        <v>0</v>
      </c>
      <c r="AE513" s="73"/>
      <c r="AF513" s="73"/>
      <c r="AG513" s="73"/>
      <c r="AH513"/>
      <c r="AI513"/>
      <c r="AJ513"/>
      <c r="AK513"/>
    </row>
    <row r="514" spans="1:37" ht="19.5" customHeight="1" x14ac:dyDescent="0.2">
      <c r="D514" s="47" t="s">
        <v>103</v>
      </c>
      <c r="F514" s="48">
        <v>38</v>
      </c>
      <c r="G514" s="49"/>
      <c r="H514" s="49"/>
      <c r="I514" s="49"/>
      <c r="J514" s="48">
        <v>89</v>
      </c>
      <c r="K514" s="48">
        <v>5</v>
      </c>
      <c r="L514" s="49"/>
      <c r="M514" s="48">
        <v>94</v>
      </c>
      <c r="N514" s="49"/>
      <c r="O514" s="49"/>
      <c r="P514" s="49"/>
      <c r="Q514" s="48">
        <v>23</v>
      </c>
      <c r="R514" s="48">
        <v>54</v>
      </c>
      <c r="S514" s="49"/>
      <c r="T514" s="48">
        <v>77</v>
      </c>
      <c r="U514" s="49"/>
      <c r="V514" s="49"/>
      <c r="W514" s="49"/>
      <c r="X514" s="48">
        <v>55</v>
      </c>
      <c r="Y514" s="49"/>
      <c r="Z514" s="49"/>
      <c r="AA514" s="49"/>
      <c r="AB514" s="48">
        <v>0</v>
      </c>
      <c r="AC514" s="49"/>
      <c r="AD514" s="48">
        <v>0</v>
      </c>
      <c r="AE514" s="73"/>
      <c r="AF514" s="73"/>
      <c r="AG514" s="73"/>
      <c r="AH514"/>
      <c r="AI514"/>
      <c r="AJ514"/>
      <c r="AK514"/>
    </row>
    <row r="515" spans="1:37" ht="20.100000000000001" customHeight="1" x14ac:dyDescent="0.2">
      <c r="D515" s="2" t="s">
        <v>104</v>
      </c>
      <c r="F515" s="39">
        <v>26</v>
      </c>
      <c r="G515" s="39"/>
      <c r="H515" s="39"/>
      <c r="I515" s="39"/>
      <c r="J515" s="39">
        <v>50</v>
      </c>
      <c r="K515" s="39">
        <v>2</v>
      </c>
      <c r="L515" s="39"/>
      <c r="M515" s="39">
        <v>52</v>
      </c>
      <c r="N515" s="39"/>
      <c r="O515" s="39"/>
      <c r="P515" s="39"/>
      <c r="Q515" s="39">
        <v>19</v>
      </c>
      <c r="R515" s="39">
        <v>27</v>
      </c>
      <c r="S515" s="39"/>
      <c r="T515" s="39">
        <v>46</v>
      </c>
      <c r="U515" s="39"/>
      <c r="V515" s="39"/>
      <c r="W515" s="39"/>
      <c r="X515" s="39">
        <v>32</v>
      </c>
      <c r="Y515" s="39"/>
      <c r="Z515" s="39"/>
      <c r="AA515" s="39"/>
      <c r="AB515" s="39">
        <v>0</v>
      </c>
      <c r="AC515" s="39"/>
      <c r="AD515" s="39">
        <v>0</v>
      </c>
      <c r="AE515" s="73"/>
      <c r="AF515" s="73"/>
      <c r="AG515" s="73"/>
      <c r="AH515"/>
      <c r="AI515"/>
      <c r="AJ515"/>
      <c r="AK515"/>
    </row>
    <row r="516" spans="1:37" ht="19.5" customHeight="1" x14ac:dyDescent="0.2">
      <c r="D516" s="47" t="s">
        <v>117</v>
      </c>
      <c r="F516" s="48">
        <v>36</v>
      </c>
      <c r="G516" s="49"/>
      <c r="H516" s="49"/>
      <c r="I516" s="49"/>
      <c r="J516" s="48">
        <v>90</v>
      </c>
      <c r="K516" s="48">
        <v>0</v>
      </c>
      <c r="L516" s="49"/>
      <c r="M516" s="48">
        <v>90</v>
      </c>
      <c r="N516" s="49"/>
      <c r="O516" s="49"/>
      <c r="P516" s="49"/>
      <c r="Q516" s="48">
        <v>19</v>
      </c>
      <c r="R516" s="48">
        <v>46</v>
      </c>
      <c r="S516" s="49"/>
      <c r="T516" s="48">
        <v>65</v>
      </c>
      <c r="U516" s="49"/>
      <c r="V516" s="49"/>
      <c r="W516" s="49"/>
      <c r="X516" s="48">
        <v>61</v>
      </c>
      <c r="Y516" s="49"/>
      <c r="Z516" s="49"/>
      <c r="AA516" s="49"/>
      <c r="AB516" s="48">
        <v>0</v>
      </c>
      <c r="AC516" s="49"/>
      <c r="AD516" s="48">
        <v>0</v>
      </c>
      <c r="AE516" s="73"/>
      <c r="AF516" s="73"/>
      <c r="AG516" s="73"/>
      <c r="AH516"/>
      <c r="AI516"/>
      <c r="AJ516"/>
      <c r="AK516"/>
    </row>
    <row r="517" spans="1:37" ht="20.100000000000001" customHeight="1" x14ac:dyDescent="0.2">
      <c r="D517" s="2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73"/>
      <c r="AF517" s="73"/>
      <c r="AG517" s="73"/>
      <c r="AH517"/>
      <c r="AI517"/>
      <c r="AJ517"/>
      <c r="AK517"/>
    </row>
    <row r="518" spans="1:37" s="1" customFormat="1" ht="20.100000000000001" customHeight="1" x14ac:dyDescent="0.25">
      <c r="A518" s="3"/>
      <c r="B518" s="6"/>
      <c r="C518" s="51" t="s">
        <v>159</v>
      </c>
      <c r="D518" s="52"/>
      <c r="E518" s="5"/>
      <c r="F518" s="53">
        <v>373</v>
      </c>
      <c r="G518" s="54"/>
      <c r="H518" s="54"/>
      <c r="I518" s="54"/>
      <c r="J518" s="53">
        <v>720</v>
      </c>
      <c r="K518" s="53">
        <v>32</v>
      </c>
      <c r="L518" s="54"/>
      <c r="M518" s="53">
        <v>752</v>
      </c>
      <c r="N518" s="54"/>
      <c r="O518" s="54"/>
      <c r="P518" s="54"/>
      <c r="Q518" s="53">
        <v>243</v>
      </c>
      <c r="R518" s="53">
        <v>455</v>
      </c>
      <c r="S518" s="54"/>
      <c r="T518" s="53">
        <v>698</v>
      </c>
      <c r="U518" s="54"/>
      <c r="V518" s="54"/>
      <c r="W518" s="54"/>
      <c r="X518" s="53">
        <v>427</v>
      </c>
      <c r="Y518" s="54"/>
      <c r="Z518" s="54"/>
      <c r="AA518" s="54"/>
      <c r="AB518" s="53">
        <v>0</v>
      </c>
      <c r="AC518" s="54"/>
      <c r="AD518" s="53">
        <v>0</v>
      </c>
      <c r="AE518" s="73"/>
      <c r="AF518" s="73"/>
      <c r="AG518" s="73"/>
    </row>
    <row r="519" spans="1:37" s="1" customFormat="1" ht="20.100000000000001" customHeight="1" x14ac:dyDescent="0.2">
      <c r="A519" s="3"/>
      <c r="B519" s="6"/>
      <c r="C519" s="3"/>
      <c r="D519" s="3"/>
      <c r="E519" s="5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73"/>
      <c r="AF519" s="73"/>
      <c r="AG519" s="73"/>
    </row>
    <row r="520" spans="1:37" s="1" customFormat="1" ht="20.100000000000001" customHeight="1" x14ac:dyDescent="0.25">
      <c r="A520" s="3"/>
      <c r="B520" s="57" t="s">
        <v>264</v>
      </c>
      <c r="C520" s="58"/>
      <c r="D520" s="58"/>
      <c r="E520" s="5"/>
      <c r="F520" s="59">
        <v>373</v>
      </c>
      <c r="G520" s="54"/>
      <c r="H520" s="54"/>
      <c r="I520" s="54"/>
      <c r="J520" s="59">
        <v>720</v>
      </c>
      <c r="K520" s="59">
        <v>32</v>
      </c>
      <c r="L520" s="54"/>
      <c r="M520" s="59">
        <v>752</v>
      </c>
      <c r="N520" s="54"/>
      <c r="O520" s="54"/>
      <c r="P520" s="54"/>
      <c r="Q520" s="59">
        <v>243</v>
      </c>
      <c r="R520" s="59">
        <v>455</v>
      </c>
      <c r="S520" s="54"/>
      <c r="T520" s="59">
        <v>698</v>
      </c>
      <c r="U520" s="54"/>
      <c r="V520" s="54"/>
      <c r="W520" s="54"/>
      <c r="X520" s="59">
        <v>427</v>
      </c>
      <c r="Y520" s="54"/>
      <c r="Z520" s="54"/>
      <c r="AA520" s="54"/>
      <c r="AB520" s="59">
        <v>0</v>
      </c>
      <c r="AC520" s="54"/>
      <c r="AD520" s="59">
        <v>0</v>
      </c>
      <c r="AE520" s="73"/>
      <c r="AF520" s="73"/>
      <c r="AG520" s="73"/>
    </row>
    <row r="521" spans="1:37" ht="20.100000000000001" customHeight="1" x14ac:dyDescent="0.2">
      <c r="D521" s="2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73"/>
      <c r="AF521" s="73"/>
      <c r="AG521" s="73"/>
      <c r="AH521"/>
      <c r="AI521"/>
      <c r="AJ521"/>
      <c r="AK521"/>
    </row>
    <row r="522" spans="1:37" ht="20.100000000000001" customHeight="1" x14ac:dyDescent="0.2">
      <c r="B522" s="6" t="s">
        <v>265</v>
      </c>
      <c r="D522" s="2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73"/>
      <c r="AF522" s="73"/>
      <c r="AG522" s="73"/>
      <c r="AH522"/>
      <c r="AI522"/>
      <c r="AJ522"/>
      <c r="AK522"/>
    </row>
    <row r="523" spans="1:37" ht="20.100000000000001" customHeight="1" x14ac:dyDescent="0.2">
      <c r="C523" s="3" t="s">
        <v>154</v>
      </c>
      <c r="D523" s="2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73"/>
      <c r="AF523" s="73"/>
      <c r="AG523" s="73"/>
      <c r="AH523"/>
      <c r="AI523"/>
      <c r="AJ523"/>
      <c r="AK523"/>
    </row>
    <row r="524" spans="1:37" ht="20.100000000000001" customHeight="1" x14ac:dyDescent="0.2">
      <c r="D524" s="2" t="s">
        <v>96</v>
      </c>
      <c r="F524" s="39">
        <v>29</v>
      </c>
      <c r="G524" s="39"/>
      <c r="H524" s="39"/>
      <c r="I524" s="39"/>
      <c r="J524" s="39">
        <v>46</v>
      </c>
      <c r="K524" s="39">
        <v>5</v>
      </c>
      <c r="L524" s="39"/>
      <c r="M524" s="39">
        <v>51</v>
      </c>
      <c r="N524" s="39"/>
      <c r="O524" s="39"/>
      <c r="P524" s="39"/>
      <c r="Q524" s="39">
        <v>14</v>
      </c>
      <c r="R524" s="39">
        <v>38</v>
      </c>
      <c r="S524" s="39"/>
      <c r="T524" s="39">
        <v>52</v>
      </c>
      <c r="U524" s="39"/>
      <c r="V524" s="39"/>
      <c r="W524" s="39"/>
      <c r="X524" s="39">
        <v>28</v>
      </c>
      <c r="Y524" s="39"/>
      <c r="Z524" s="39"/>
      <c r="AA524" s="39"/>
      <c r="AB524" s="39">
        <v>0</v>
      </c>
      <c r="AC524" s="39"/>
      <c r="AD524" s="39">
        <v>0</v>
      </c>
      <c r="AE524" s="73"/>
      <c r="AF524" s="73"/>
      <c r="AG524" s="73"/>
      <c r="AH524"/>
      <c r="AI524"/>
      <c r="AJ524"/>
      <c r="AK524"/>
    </row>
    <row r="525" spans="1:37" ht="19.5" customHeight="1" x14ac:dyDescent="0.2">
      <c r="D525" s="47" t="s">
        <v>97</v>
      </c>
      <c r="F525" s="48">
        <v>13</v>
      </c>
      <c r="G525" s="49"/>
      <c r="H525" s="49"/>
      <c r="I525" s="49"/>
      <c r="J525" s="48">
        <v>47</v>
      </c>
      <c r="K525" s="48">
        <v>1</v>
      </c>
      <c r="L525" s="49"/>
      <c r="M525" s="48">
        <v>48</v>
      </c>
      <c r="N525" s="49"/>
      <c r="O525" s="49"/>
      <c r="P525" s="49"/>
      <c r="Q525" s="48">
        <v>38</v>
      </c>
      <c r="R525" s="48">
        <v>10</v>
      </c>
      <c r="S525" s="49"/>
      <c r="T525" s="48">
        <v>48</v>
      </c>
      <c r="U525" s="49"/>
      <c r="V525" s="49"/>
      <c r="W525" s="49"/>
      <c r="X525" s="48">
        <v>13</v>
      </c>
      <c r="Y525" s="49"/>
      <c r="Z525" s="49"/>
      <c r="AA525" s="49"/>
      <c r="AB525" s="48">
        <v>0</v>
      </c>
      <c r="AC525" s="49"/>
      <c r="AD525" s="48">
        <v>0</v>
      </c>
      <c r="AE525" s="73"/>
      <c r="AF525" s="73"/>
      <c r="AG525" s="73"/>
      <c r="AH525"/>
      <c r="AI525"/>
      <c r="AJ525"/>
      <c r="AK525"/>
    </row>
    <row r="526" spans="1:37" ht="20.100000000000001" customHeight="1" x14ac:dyDescent="0.2">
      <c r="D526" s="2" t="s">
        <v>113</v>
      </c>
      <c r="F526" s="39">
        <v>22</v>
      </c>
      <c r="G526" s="39"/>
      <c r="H526" s="39"/>
      <c r="I526" s="39"/>
      <c r="J526" s="39">
        <v>44</v>
      </c>
      <c r="K526" s="39">
        <v>0</v>
      </c>
      <c r="L526" s="39"/>
      <c r="M526" s="39">
        <v>44</v>
      </c>
      <c r="N526" s="39"/>
      <c r="O526" s="39"/>
      <c r="P526" s="39"/>
      <c r="Q526" s="39">
        <v>31</v>
      </c>
      <c r="R526" s="39">
        <v>20</v>
      </c>
      <c r="S526" s="39"/>
      <c r="T526" s="39">
        <v>51</v>
      </c>
      <c r="U526" s="39"/>
      <c r="V526" s="39"/>
      <c r="W526" s="39"/>
      <c r="X526" s="39">
        <v>15</v>
      </c>
      <c r="Y526" s="39"/>
      <c r="Z526" s="39"/>
      <c r="AA526" s="39"/>
      <c r="AB526" s="39">
        <v>0</v>
      </c>
      <c r="AC526" s="39"/>
      <c r="AD526" s="39">
        <v>0</v>
      </c>
      <c r="AE526" s="73"/>
      <c r="AF526" s="73"/>
      <c r="AG526" s="73"/>
      <c r="AH526"/>
      <c r="AI526"/>
      <c r="AJ526"/>
      <c r="AK526"/>
    </row>
    <row r="527" spans="1:37" ht="19.5" customHeight="1" x14ac:dyDescent="0.2">
      <c r="D527" s="47" t="s">
        <v>99</v>
      </c>
      <c r="F527" s="48">
        <v>21</v>
      </c>
      <c r="G527" s="49"/>
      <c r="H527" s="49"/>
      <c r="I527" s="49"/>
      <c r="J527" s="48">
        <v>47</v>
      </c>
      <c r="K527" s="48">
        <v>1</v>
      </c>
      <c r="L527" s="49"/>
      <c r="M527" s="48">
        <v>48</v>
      </c>
      <c r="N527" s="49"/>
      <c r="O527" s="49"/>
      <c r="P527" s="49"/>
      <c r="Q527" s="48">
        <v>23</v>
      </c>
      <c r="R527" s="48">
        <v>16</v>
      </c>
      <c r="S527" s="49"/>
      <c r="T527" s="48">
        <v>39</v>
      </c>
      <c r="U527" s="49"/>
      <c r="V527" s="49"/>
      <c r="W527" s="49"/>
      <c r="X527" s="48">
        <v>30</v>
      </c>
      <c r="Y527" s="49"/>
      <c r="Z527" s="49"/>
      <c r="AA527" s="49"/>
      <c r="AB527" s="48">
        <v>0</v>
      </c>
      <c r="AC527" s="49"/>
      <c r="AD527" s="48">
        <v>0</v>
      </c>
      <c r="AE527" s="73"/>
      <c r="AF527" s="73"/>
      <c r="AG527" s="73"/>
      <c r="AH527"/>
      <c r="AI527"/>
      <c r="AJ527"/>
      <c r="AK527"/>
    </row>
    <row r="528" spans="1:37" ht="20.100000000000001" customHeight="1" x14ac:dyDescent="0.2">
      <c r="D528" s="2" t="s">
        <v>114</v>
      </c>
      <c r="F528" s="39">
        <v>12</v>
      </c>
      <c r="G528" s="39"/>
      <c r="H528" s="39"/>
      <c r="I528" s="39"/>
      <c r="J528" s="39">
        <v>46</v>
      </c>
      <c r="K528" s="39">
        <v>1</v>
      </c>
      <c r="L528" s="39"/>
      <c r="M528" s="39">
        <v>47</v>
      </c>
      <c r="N528" s="39"/>
      <c r="O528" s="39"/>
      <c r="P528" s="39"/>
      <c r="Q528" s="39">
        <v>42</v>
      </c>
      <c r="R528" s="39">
        <v>9</v>
      </c>
      <c r="S528" s="39"/>
      <c r="T528" s="39">
        <v>51</v>
      </c>
      <c r="U528" s="39"/>
      <c r="V528" s="39"/>
      <c r="W528" s="39"/>
      <c r="X528" s="39">
        <v>8</v>
      </c>
      <c r="Y528" s="39"/>
      <c r="Z528" s="39"/>
      <c r="AA528" s="39"/>
      <c r="AB528" s="39">
        <v>0</v>
      </c>
      <c r="AC528" s="39"/>
      <c r="AD528" s="39">
        <v>0</v>
      </c>
      <c r="AE528" s="73"/>
      <c r="AF528" s="73"/>
      <c r="AG528" s="73"/>
      <c r="AH528"/>
      <c r="AI528"/>
      <c r="AJ528"/>
      <c r="AK528"/>
    </row>
    <row r="529" spans="1:37" ht="19.5" customHeight="1" x14ac:dyDescent="0.2">
      <c r="D529" s="47" t="s">
        <v>115</v>
      </c>
      <c r="F529" s="48">
        <v>11</v>
      </c>
      <c r="G529" s="49"/>
      <c r="H529" s="49"/>
      <c r="I529" s="49"/>
      <c r="J529" s="48">
        <v>46</v>
      </c>
      <c r="K529" s="48">
        <v>4</v>
      </c>
      <c r="L529" s="49"/>
      <c r="M529" s="48">
        <v>50</v>
      </c>
      <c r="N529" s="49"/>
      <c r="O529" s="49"/>
      <c r="P529" s="49"/>
      <c r="Q529" s="48">
        <v>24</v>
      </c>
      <c r="R529" s="48">
        <v>16</v>
      </c>
      <c r="S529" s="49"/>
      <c r="T529" s="48">
        <v>40</v>
      </c>
      <c r="U529" s="49"/>
      <c r="V529" s="49"/>
      <c r="W529" s="49"/>
      <c r="X529" s="48">
        <v>21</v>
      </c>
      <c r="Y529" s="49"/>
      <c r="Z529" s="49"/>
      <c r="AA529" s="49"/>
      <c r="AB529" s="48">
        <v>0</v>
      </c>
      <c r="AC529" s="49"/>
      <c r="AD529" s="48">
        <v>0</v>
      </c>
      <c r="AE529" s="73"/>
      <c r="AF529" s="73"/>
      <c r="AG529" s="73"/>
      <c r="AH529"/>
      <c r="AI529"/>
      <c r="AJ529"/>
      <c r="AK529"/>
    </row>
    <row r="530" spans="1:37" ht="20.100000000000001" customHeight="1" x14ac:dyDescent="0.2">
      <c r="D530" s="2" t="s">
        <v>116</v>
      </c>
      <c r="F530" s="39">
        <v>28</v>
      </c>
      <c r="G530" s="39"/>
      <c r="H530" s="39"/>
      <c r="I530" s="39"/>
      <c r="J530" s="39">
        <v>47</v>
      </c>
      <c r="K530" s="39">
        <v>5</v>
      </c>
      <c r="L530" s="39"/>
      <c r="M530" s="39">
        <v>52</v>
      </c>
      <c r="N530" s="39"/>
      <c r="O530" s="39"/>
      <c r="P530" s="39"/>
      <c r="Q530" s="39">
        <v>21</v>
      </c>
      <c r="R530" s="39">
        <v>30</v>
      </c>
      <c r="S530" s="39"/>
      <c r="T530" s="39">
        <v>51</v>
      </c>
      <c r="U530" s="39"/>
      <c r="V530" s="39"/>
      <c r="W530" s="39"/>
      <c r="X530" s="39">
        <v>29</v>
      </c>
      <c r="Y530" s="39"/>
      <c r="Z530" s="39"/>
      <c r="AA530" s="39"/>
      <c r="AB530" s="39">
        <v>0</v>
      </c>
      <c r="AC530" s="39"/>
      <c r="AD530" s="39">
        <v>0</v>
      </c>
      <c r="AE530" s="73"/>
      <c r="AF530" s="73"/>
      <c r="AG530" s="73"/>
      <c r="AH530"/>
      <c r="AI530"/>
      <c r="AJ530"/>
      <c r="AK530"/>
    </row>
    <row r="531" spans="1:37" ht="19.5" customHeight="1" x14ac:dyDescent="0.2">
      <c r="D531" s="47" t="s">
        <v>103</v>
      </c>
      <c r="F531" s="48">
        <v>4</v>
      </c>
      <c r="G531" s="49"/>
      <c r="H531" s="49"/>
      <c r="I531" s="49"/>
      <c r="J531" s="48">
        <v>45</v>
      </c>
      <c r="K531" s="48">
        <v>1</v>
      </c>
      <c r="L531" s="49"/>
      <c r="M531" s="48">
        <v>46</v>
      </c>
      <c r="N531" s="49"/>
      <c r="O531" s="49"/>
      <c r="P531" s="49"/>
      <c r="Q531" s="48">
        <v>39</v>
      </c>
      <c r="R531" s="48">
        <v>5</v>
      </c>
      <c r="S531" s="49"/>
      <c r="T531" s="48">
        <v>44</v>
      </c>
      <c r="U531" s="49"/>
      <c r="V531" s="49"/>
      <c r="W531" s="49"/>
      <c r="X531" s="48">
        <v>6</v>
      </c>
      <c r="Y531" s="49"/>
      <c r="Z531" s="49"/>
      <c r="AA531" s="49"/>
      <c r="AB531" s="48">
        <v>0</v>
      </c>
      <c r="AC531" s="49"/>
      <c r="AD531" s="48">
        <v>0</v>
      </c>
      <c r="AE531" s="73"/>
      <c r="AF531" s="73"/>
      <c r="AG531" s="73"/>
      <c r="AH531"/>
      <c r="AI531"/>
      <c r="AJ531"/>
      <c r="AK531"/>
    </row>
    <row r="532" spans="1:37" ht="20.100000000000001" customHeight="1" x14ac:dyDescent="0.2">
      <c r="D532" s="2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73"/>
      <c r="AF532" s="73"/>
      <c r="AG532" s="73"/>
      <c r="AH532"/>
      <c r="AI532"/>
      <c r="AJ532"/>
      <c r="AK532"/>
    </row>
    <row r="533" spans="1:37" s="1" customFormat="1" ht="20.100000000000001" customHeight="1" x14ac:dyDescent="0.25">
      <c r="A533" s="3"/>
      <c r="B533" s="6"/>
      <c r="C533" s="51" t="s">
        <v>159</v>
      </c>
      <c r="D533" s="52"/>
      <c r="E533" s="5"/>
      <c r="F533" s="53">
        <v>140</v>
      </c>
      <c r="G533" s="54"/>
      <c r="H533" s="54"/>
      <c r="I533" s="54"/>
      <c r="J533" s="53">
        <v>368</v>
      </c>
      <c r="K533" s="53">
        <v>18</v>
      </c>
      <c r="L533" s="54"/>
      <c r="M533" s="53">
        <v>386</v>
      </c>
      <c r="N533" s="54"/>
      <c r="O533" s="54"/>
      <c r="P533" s="54"/>
      <c r="Q533" s="53">
        <v>232</v>
      </c>
      <c r="R533" s="53">
        <v>144</v>
      </c>
      <c r="S533" s="54"/>
      <c r="T533" s="53">
        <v>376</v>
      </c>
      <c r="U533" s="54"/>
      <c r="V533" s="54"/>
      <c r="W533" s="54"/>
      <c r="X533" s="53">
        <v>150</v>
      </c>
      <c r="Y533" s="54"/>
      <c r="Z533" s="54"/>
      <c r="AA533" s="54"/>
      <c r="AB533" s="53">
        <v>0</v>
      </c>
      <c r="AC533" s="54"/>
      <c r="AD533" s="53">
        <v>0</v>
      </c>
      <c r="AE533" s="73"/>
      <c r="AF533" s="73"/>
      <c r="AG533" s="73"/>
    </row>
    <row r="534" spans="1:37" s="1" customFormat="1" ht="20.100000000000001" customHeight="1" x14ac:dyDescent="0.2">
      <c r="A534" s="3"/>
      <c r="B534" s="6"/>
      <c r="C534" s="3"/>
      <c r="D534" s="3"/>
      <c r="E534" s="5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73"/>
      <c r="AF534" s="73"/>
      <c r="AG534" s="73"/>
    </row>
    <row r="535" spans="1:37" s="1" customFormat="1" ht="20.100000000000001" customHeight="1" x14ac:dyDescent="0.25">
      <c r="A535" s="3"/>
      <c r="B535" s="57" t="s">
        <v>266</v>
      </c>
      <c r="C535" s="58"/>
      <c r="D535" s="58"/>
      <c r="E535" s="5"/>
      <c r="F535" s="59">
        <v>140</v>
      </c>
      <c r="G535" s="54"/>
      <c r="H535" s="54"/>
      <c r="I535" s="54"/>
      <c r="J535" s="59">
        <v>368</v>
      </c>
      <c r="K535" s="59">
        <v>18</v>
      </c>
      <c r="L535" s="54"/>
      <c r="M535" s="59">
        <v>386</v>
      </c>
      <c r="N535" s="54"/>
      <c r="O535" s="54"/>
      <c r="P535" s="54"/>
      <c r="Q535" s="59">
        <v>232</v>
      </c>
      <c r="R535" s="59">
        <v>144</v>
      </c>
      <c r="S535" s="54"/>
      <c r="T535" s="59">
        <v>376</v>
      </c>
      <c r="U535" s="54"/>
      <c r="V535" s="54"/>
      <c r="W535" s="54"/>
      <c r="X535" s="59">
        <v>150</v>
      </c>
      <c r="Y535" s="54"/>
      <c r="Z535" s="54"/>
      <c r="AA535" s="54"/>
      <c r="AB535" s="59">
        <v>0</v>
      </c>
      <c r="AC535" s="54"/>
      <c r="AD535" s="59">
        <v>0</v>
      </c>
      <c r="AE535" s="73"/>
      <c r="AF535" s="73"/>
      <c r="AG535" s="73"/>
    </row>
    <row r="536" spans="1:37" ht="20.100000000000001" customHeight="1" x14ac:dyDescent="0.2">
      <c r="D536" s="2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73"/>
      <c r="AF536" s="73"/>
      <c r="AG536" s="73"/>
      <c r="AH536"/>
      <c r="AI536"/>
      <c r="AJ536"/>
      <c r="AK536"/>
    </row>
    <row r="537" spans="1:37" ht="20.100000000000001" customHeight="1" x14ac:dyDescent="0.2">
      <c r="B537" s="6" t="s">
        <v>267</v>
      </c>
      <c r="D537" s="2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73"/>
      <c r="AF537" s="73"/>
      <c r="AG537" s="73"/>
      <c r="AH537"/>
      <c r="AI537"/>
      <c r="AJ537"/>
      <c r="AK537"/>
    </row>
    <row r="538" spans="1:37" ht="20.100000000000001" customHeight="1" x14ac:dyDescent="0.2">
      <c r="C538" s="3" t="s">
        <v>154</v>
      </c>
      <c r="D538" s="2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73"/>
      <c r="AF538" s="73"/>
      <c r="AG538" s="73"/>
      <c r="AH538"/>
      <c r="AI538"/>
      <c r="AJ538"/>
      <c r="AK538"/>
    </row>
    <row r="539" spans="1:37" ht="20.100000000000001" customHeight="1" x14ac:dyDescent="0.2">
      <c r="D539" s="2" t="s">
        <v>96</v>
      </c>
      <c r="F539" s="39">
        <v>8</v>
      </c>
      <c r="G539" s="39"/>
      <c r="H539" s="39"/>
      <c r="I539" s="39"/>
      <c r="J539" s="39">
        <v>17</v>
      </c>
      <c r="K539" s="39">
        <v>0</v>
      </c>
      <c r="L539" s="39"/>
      <c r="M539" s="39">
        <v>17</v>
      </c>
      <c r="N539" s="39"/>
      <c r="O539" s="39"/>
      <c r="P539" s="39"/>
      <c r="Q539" s="39">
        <v>12</v>
      </c>
      <c r="R539" s="39">
        <v>3</v>
      </c>
      <c r="S539" s="39"/>
      <c r="T539" s="39">
        <v>15</v>
      </c>
      <c r="U539" s="39"/>
      <c r="V539" s="39"/>
      <c r="W539" s="39"/>
      <c r="X539" s="39">
        <v>10</v>
      </c>
      <c r="Y539" s="39"/>
      <c r="Z539" s="39"/>
      <c r="AA539" s="39"/>
      <c r="AB539" s="39">
        <v>0</v>
      </c>
      <c r="AC539" s="39"/>
      <c r="AD539" s="39">
        <v>0</v>
      </c>
      <c r="AE539" s="73"/>
      <c r="AF539" s="73"/>
      <c r="AG539" s="73"/>
      <c r="AH539"/>
      <c r="AI539"/>
      <c r="AJ539"/>
      <c r="AK539"/>
    </row>
    <row r="540" spans="1:37" ht="19.5" customHeight="1" x14ac:dyDescent="0.2">
      <c r="D540" s="47" t="s">
        <v>97</v>
      </c>
      <c r="F540" s="48">
        <v>3</v>
      </c>
      <c r="G540" s="49"/>
      <c r="H540" s="49"/>
      <c r="I540" s="49"/>
      <c r="J540" s="48">
        <v>19</v>
      </c>
      <c r="K540" s="48">
        <v>1</v>
      </c>
      <c r="L540" s="49"/>
      <c r="M540" s="48">
        <v>20</v>
      </c>
      <c r="N540" s="49"/>
      <c r="O540" s="49"/>
      <c r="P540" s="49"/>
      <c r="Q540" s="48">
        <v>12</v>
      </c>
      <c r="R540" s="48">
        <v>4</v>
      </c>
      <c r="S540" s="49"/>
      <c r="T540" s="48">
        <v>16</v>
      </c>
      <c r="U540" s="49"/>
      <c r="V540" s="49"/>
      <c r="W540" s="49"/>
      <c r="X540" s="48">
        <v>7</v>
      </c>
      <c r="Y540" s="49"/>
      <c r="Z540" s="49"/>
      <c r="AA540" s="49"/>
      <c r="AB540" s="48">
        <v>0</v>
      </c>
      <c r="AC540" s="49"/>
      <c r="AD540" s="48">
        <v>0</v>
      </c>
      <c r="AE540" s="73"/>
      <c r="AF540" s="73"/>
      <c r="AG540" s="73"/>
      <c r="AH540"/>
      <c r="AI540"/>
      <c r="AJ540"/>
      <c r="AK540"/>
    </row>
    <row r="541" spans="1:37" ht="20.100000000000001" customHeight="1" x14ac:dyDescent="0.2">
      <c r="D541" s="2" t="s">
        <v>113</v>
      </c>
      <c r="F541" s="39">
        <v>1</v>
      </c>
      <c r="G541" s="39"/>
      <c r="H541" s="39"/>
      <c r="I541" s="39"/>
      <c r="J541" s="39">
        <v>21</v>
      </c>
      <c r="K541" s="39">
        <v>1</v>
      </c>
      <c r="L541" s="39"/>
      <c r="M541" s="39">
        <v>22</v>
      </c>
      <c r="N541" s="39"/>
      <c r="O541" s="39"/>
      <c r="P541" s="39"/>
      <c r="Q541" s="39">
        <v>12</v>
      </c>
      <c r="R541" s="39">
        <v>3</v>
      </c>
      <c r="S541" s="39"/>
      <c r="T541" s="39">
        <v>15</v>
      </c>
      <c r="U541" s="39"/>
      <c r="V541" s="39"/>
      <c r="W541" s="39"/>
      <c r="X541" s="39">
        <v>8</v>
      </c>
      <c r="Y541" s="39"/>
      <c r="Z541" s="39"/>
      <c r="AA541" s="39"/>
      <c r="AB541" s="39">
        <v>0</v>
      </c>
      <c r="AC541" s="39"/>
      <c r="AD541" s="39">
        <v>0</v>
      </c>
      <c r="AE541" s="73"/>
      <c r="AF541" s="73"/>
      <c r="AG541" s="73"/>
      <c r="AH541"/>
      <c r="AI541"/>
      <c r="AJ541"/>
      <c r="AK541"/>
    </row>
    <row r="542" spans="1:37" ht="19.5" customHeight="1" x14ac:dyDescent="0.2">
      <c r="D542" s="47" t="s">
        <v>99</v>
      </c>
      <c r="F542" s="48">
        <v>2</v>
      </c>
      <c r="G542" s="49"/>
      <c r="H542" s="49"/>
      <c r="I542" s="49"/>
      <c r="J542" s="48">
        <v>19</v>
      </c>
      <c r="K542" s="48">
        <v>0</v>
      </c>
      <c r="L542" s="49"/>
      <c r="M542" s="48">
        <v>19</v>
      </c>
      <c r="N542" s="49"/>
      <c r="O542" s="49"/>
      <c r="P542" s="49"/>
      <c r="Q542" s="48">
        <v>11</v>
      </c>
      <c r="R542" s="48">
        <v>3</v>
      </c>
      <c r="S542" s="49"/>
      <c r="T542" s="48">
        <v>14</v>
      </c>
      <c r="U542" s="49"/>
      <c r="V542" s="49"/>
      <c r="W542" s="49"/>
      <c r="X542" s="48">
        <v>7</v>
      </c>
      <c r="Y542" s="49"/>
      <c r="Z542" s="49"/>
      <c r="AA542" s="49"/>
      <c r="AB542" s="48">
        <v>0</v>
      </c>
      <c r="AC542" s="49"/>
      <c r="AD542" s="48">
        <v>0</v>
      </c>
      <c r="AE542" s="73"/>
      <c r="AF542" s="73"/>
      <c r="AG542" s="73"/>
      <c r="AH542"/>
      <c r="AI542"/>
      <c r="AJ542"/>
      <c r="AK542"/>
    </row>
    <row r="543" spans="1:37" ht="20.100000000000001" customHeight="1" x14ac:dyDescent="0.2">
      <c r="D543" s="2" t="s">
        <v>116</v>
      </c>
      <c r="F543" s="39">
        <v>12</v>
      </c>
      <c r="G543" s="39"/>
      <c r="H543" s="39"/>
      <c r="I543" s="39"/>
      <c r="J543" s="39">
        <v>13</v>
      </c>
      <c r="K543" s="39">
        <v>1</v>
      </c>
      <c r="L543" s="39"/>
      <c r="M543" s="39">
        <v>14</v>
      </c>
      <c r="N543" s="39"/>
      <c r="O543" s="39"/>
      <c r="P543" s="39"/>
      <c r="Q543" s="39">
        <v>6</v>
      </c>
      <c r="R543" s="39">
        <v>11</v>
      </c>
      <c r="S543" s="39"/>
      <c r="T543" s="39">
        <v>17</v>
      </c>
      <c r="U543" s="39"/>
      <c r="V543" s="39"/>
      <c r="W543" s="39"/>
      <c r="X543" s="39">
        <v>9</v>
      </c>
      <c r="Y543" s="39"/>
      <c r="Z543" s="39"/>
      <c r="AA543" s="39"/>
      <c r="AB543" s="39">
        <v>0</v>
      </c>
      <c r="AC543" s="39"/>
      <c r="AD543" s="39">
        <v>0</v>
      </c>
      <c r="AE543" s="73"/>
      <c r="AF543" s="73"/>
      <c r="AG543" s="73"/>
      <c r="AH543"/>
      <c r="AI543"/>
      <c r="AJ543"/>
      <c r="AK543"/>
    </row>
    <row r="544" spans="1:37" ht="19.5" customHeight="1" x14ac:dyDescent="0.2">
      <c r="D544" s="47" t="s">
        <v>103</v>
      </c>
      <c r="F544" s="48">
        <v>16</v>
      </c>
      <c r="G544" s="49"/>
      <c r="H544" s="49"/>
      <c r="I544" s="49"/>
      <c r="J544" s="48">
        <v>13</v>
      </c>
      <c r="K544" s="48">
        <v>1</v>
      </c>
      <c r="L544" s="49"/>
      <c r="M544" s="48">
        <v>14</v>
      </c>
      <c r="N544" s="49"/>
      <c r="O544" s="49"/>
      <c r="P544" s="49"/>
      <c r="Q544" s="48">
        <v>3</v>
      </c>
      <c r="R544" s="48">
        <v>9</v>
      </c>
      <c r="S544" s="49"/>
      <c r="T544" s="48">
        <v>12</v>
      </c>
      <c r="U544" s="49"/>
      <c r="V544" s="49"/>
      <c r="W544" s="49"/>
      <c r="X544" s="48">
        <v>18</v>
      </c>
      <c r="Y544" s="49"/>
      <c r="Z544" s="49"/>
      <c r="AA544" s="49"/>
      <c r="AB544" s="48">
        <v>0</v>
      </c>
      <c r="AC544" s="49"/>
      <c r="AD544" s="48">
        <v>0</v>
      </c>
      <c r="AE544" s="73"/>
      <c r="AF544" s="73"/>
      <c r="AG544" s="73"/>
      <c r="AH544"/>
      <c r="AI544"/>
      <c r="AJ544"/>
      <c r="AK544"/>
    </row>
    <row r="545" spans="1:37" ht="20.100000000000001" customHeight="1" x14ac:dyDescent="0.2">
      <c r="D545" s="2" t="s">
        <v>104</v>
      </c>
      <c r="F545" s="39">
        <v>65</v>
      </c>
      <c r="G545" s="39"/>
      <c r="H545" s="39"/>
      <c r="I545" s="39"/>
      <c r="J545" s="39">
        <v>85</v>
      </c>
      <c r="K545" s="39">
        <v>4</v>
      </c>
      <c r="L545" s="39"/>
      <c r="M545" s="39">
        <v>89</v>
      </c>
      <c r="N545" s="39"/>
      <c r="O545" s="39"/>
      <c r="P545" s="39"/>
      <c r="Q545" s="39">
        <v>35</v>
      </c>
      <c r="R545" s="39">
        <v>79</v>
      </c>
      <c r="S545" s="39"/>
      <c r="T545" s="39">
        <v>114</v>
      </c>
      <c r="U545" s="39"/>
      <c r="V545" s="39"/>
      <c r="W545" s="39"/>
      <c r="X545" s="39">
        <v>40</v>
      </c>
      <c r="Y545" s="39"/>
      <c r="Z545" s="39"/>
      <c r="AA545" s="39"/>
      <c r="AB545" s="39">
        <v>0</v>
      </c>
      <c r="AC545" s="39"/>
      <c r="AD545" s="39">
        <v>0</v>
      </c>
      <c r="AE545" s="73"/>
      <c r="AF545" s="73"/>
      <c r="AG545" s="73"/>
      <c r="AH545"/>
      <c r="AI545"/>
      <c r="AJ545"/>
      <c r="AK545"/>
    </row>
    <row r="546" spans="1:37" ht="19.5" customHeight="1" x14ac:dyDescent="0.2">
      <c r="D546" s="47" t="s">
        <v>117</v>
      </c>
      <c r="F546" s="48">
        <v>72</v>
      </c>
      <c r="G546" s="49"/>
      <c r="H546" s="49"/>
      <c r="I546" s="49"/>
      <c r="J546" s="48">
        <v>93</v>
      </c>
      <c r="K546" s="48">
        <v>1</v>
      </c>
      <c r="L546" s="49"/>
      <c r="M546" s="48">
        <v>94</v>
      </c>
      <c r="N546" s="49"/>
      <c r="O546" s="49"/>
      <c r="P546" s="49"/>
      <c r="Q546" s="48">
        <v>20</v>
      </c>
      <c r="R546" s="48">
        <v>47</v>
      </c>
      <c r="S546" s="49"/>
      <c r="T546" s="48">
        <v>67</v>
      </c>
      <c r="U546" s="49"/>
      <c r="V546" s="49"/>
      <c r="W546" s="49"/>
      <c r="X546" s="48">
        <v>99</v>
      </c>
      <c r="Y546" s="49"/>
      <c r="Z546" s="49"/>
      <c r="AA546" s="49"/>
      <c r="AB546" s="48">
        <v>0</v>
      </c>
      <c r="AC546" s="49"/>
      <c r="AD546" s="48">
        <v>0</v>
      </c>
      <c r="AE546" s="73"/>
      <c r="AF546" s="73"/>
      <c r="AG546" s="73"/>
      <c r="AH546"/>
      <c r="AI546"/>
      <c r="AJ546"/>
      <c r="AK546"/>
    </row>
    <row r="547" spans="1:37" ht="20.100000000000001" customHeight="1" x14ac:dyDescent="0.2">
      <c r="D547" s="2" t="s">
        <v>106</v>
      </c>
      <c r="F547" s="39">
        <v>12</v>
      </c>
      <c r="G547" s="39"/>
      <c r="H547" s="39"/>
      <c r="I547" s="39"/>
      <c r="J547" s="39">
        <v>16</v>
      </c>
      <c r="K547" s="39">
        <v>1</v>
      </c>
      <c r="L547" s="39"/>
      <c r="M547" s="39">
        <v>17</v>
      </c>
      <c r="N547" s="39"/>
      <c r="O547" s="39"/>
      <c r="P547" s="39"/>
      <c r="Q547" s="39">
        <v>7</v>
      </c>
      <c r="R547" s="39">
        <v>10</v>
      </c>
      <c r="S547" s="39"/>
      <c r="T547" s="39">
        <v>17</v>
      </c>
      <c r="U547" s="39"/>
      <c r="V547" s="39"/>
      <c r="W547" s="39"/>
      <c r="X547" s="39">
        <v>12</v>
      </c>
      <c r="Y547" s="39"/>
      <c r="Z547" s="39"/>
      <c r="AA547" s="39"/>
      <c r="AB547" s="39">
        <v>0</v>
      </c>
      <c r="AC547" s="39"/>
      <c r="AD547" s="39">
        <v>0</v>
      </c>
      <c r="AE547" s="73"/>
      <c r="AF547" s="73"/>
      <c r="AG547" s="73"/>
      <c r="AH547"/>
      <c r="AI547"/>
      <c r="AJ547"/>
      <c r="AK547"/>
    </row>
    <row r="548" spans="1:37" ht="19.5" customHeight="1" x14ac:dyDescent="0.2">
      <c r="D548" s="47" t="s">
        <v>185</v>
      </c>
      <c r="F548" s="48">
        <v>4</v>
      </c>
      <c r="G548" s="49"/>
      <c r="H548" s="49"/>
      <c r="I548" s="49"/>
      <c r="J548" s="48">
        <v>17</v>
      </c>
      <c r="K548" s="48">
        <v>1</v>
      </c>
      <c r="L548" s="49"/>
      <c r="M548" s="48">
        <v>18</v>
      </c>
      <c r="N548" s="49"/>
      <c r="O548" s="49"/>
      <c r="P548" s="49"/>
      <c r="Q548" s="48">
        <v>12</v>
      </c>
      <c r="R548" s="48">
        <v>3</v>
      </c>
      <c r="S548" s="49"/>
      <c r="T548" s="48">
        <v>15</v>
      </c>
      <c r="U548" s="49"/>
      <c r="V548" s="49"/>
      <c r="W548" s="49"/>
      <c r="X548" s="48">
        <v>7</v>
      </c>
      <c r="Y548" s="49"/>
      <c r="Z548" s="49"/>
      <c r="AA548" s="49"/>
      <c r="AB548" s="48">
        <v>0</v>
      </c>
      <c r="AC548" s="49"/>
      <c r="AD548" s="48">
        <v>0</v>
      </c>
      <c r="AE548" s="73"/>
      <c r="AF548" s="73"/>
      <c r="AG548" s="73"/>
      <c r="AH548"/>
      <c r="AI548"/>
      <c r="AJ548"/>
      <c r="AK548"/>
    </row>
    <row r="549" spans="1:37" ht="20.100000000000001" customHeight="1" x14ac:dyDescent="0.2">
      <c r="D549" s="2" t="s">
        <v>108</v>
      </c>
      <c r="F549" s="39">
        <v>31</v>
      </c>
      <c r="G549" s="39"/>
      <c r="H549" s="39"/>
      <c r="I549" s="39"/>
      <c r="J549" s="39">
        <v>87</v>
      </c>
      <c r="K549" s="39">
        <v>0</v>
      </c>
      <c r="L549" s="39"/>
      <c r="M549" s="39">
        <v>87</v>
      </c>
      <c r="N549" s="39"/>
      <c r="O549" s="39"/>
      <c r="P549" s="39"/>
      <c r="Q549" s="39">
        <v>37</v>
      </c>
      <c r="R549" s="39">
        <v>58</v>
      </c>
      <c r="S549" s="39"/>
      <c r="T549" s="39">
        <v>95</v>
      </c>
      <c r="U549" s="39"/>
      <c r="V549" s="39"/>
      <c r="W549" s="39"/>
      <c r="X549" s="39">
        <v>23</v>
      </c>
      <c r="Y549" s="39"/>
      <c r="Z549" s="39"/>
      <c r="AA549" s="39"/>
      <c r="AB549" s="39">
        <v>0</v>
      </c>
      <c r="AC549" s="39"/>
      <c r="AD549" s="39">
        <v>0</v>
      </c>
      <c r="AE549" s="73"/>
      <c r="AF549" s="73"/>
      <c r="AG549" s="73"/>
      <c r="AH549"/>
      <c r="AI549"/>
      <c r="AJ549"/>
      <c r="AK549"/>
    </row>
    <row r="550" spans="1:37" ht="20.100000000000001" customHeight="1" x14ac:dyDescent="0.2">
      <c r="D550" s="2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73"/>
      <c r="AF550" s="73"/>
      <c r="AG550" s="73"/>
      <c r="AH550"/>
      <c r="AI550"/>
      <c r="AJ550"/>
      <c r="AK550"/>
    </row>
    <row r="551" spans="1:37" s="1" customFormat="1" ht="20.100000000000001" customHeight="1" x14ac:dyDescent="0.25">
      <c r="A551" s="3"/>
      <c r="B551" s="6"/>
      <c r="C551" s="51" t="s">
        <v>159</v>
      </c>
      <c r="D551" s="52"/>
      <c r="E551" s="5"/>
      <c r="F551" s="53">
        <v>226</v>
      </c>
      <c r="G551" s="54"/>
      <c r="H551" s="54"/>
      <c r="I551" s="54"/>
      <c r="J551" s="53">
        <v>400</v>
      </c>
      <c r="K551" s="53">
        <v>11</v>
      </c>
      <c r="L551" s="54"/>
      <c r="M551" s="53">
        <v>411</v>
      </c>
      <c r="N551" s="54"/>
      <c r="O551" s="54"/>
      <c r="P551" s="54"/>
      <c r="Q551" s="53">
        <v>167</v>
      </c>
      <c r="R551" s="53">
        <v>230</v>
      </c>
      <c r="S551" s="54"/>
      <c r="T551" s="53">
        <v>397</v>
      </c>
      <c r="U551" s="54"/>
      <c r="V551" s="54"/>
      <c r="W551" s="54"/>
      <c r="X551" s="53">
        <v>240</v>
      </c>
      <c r="Y551" s="54"/>
      <c r="Z551" s="54"/>
      <c r="AA551" s="54"/>
      <c r="AB551" s="53">
        <v>0</v>
      </c>
      <c r="AC551" s="54"/>
      <c r="AD551" s="53">
        <v>0</v>
      </c>
      <c r="AE551" s="73"/>
      <c r="AF551" s="73"/>
      <c r="AG551" s="73"/>
    </row>
    <row r="552" spans="1:37" s="1" customFormat="1" ht="20.100000000000001" customHeight="1" x14ac:dyDescent="0.2">
      <c r="A552" s="3"/>
      <c r="B552" s="6"/>
      <c r="C552" s="3"/>
      <c r="D552" s="3"/>
      <c r="E552" s="5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73"/>
      <c r="AF552" s="73"/>
      <c r="AG552" s="73"/>
    </row>
    <row r="553" spans="1:37" s="1" customFormat="1" ht="20.100000000000001" customHeight="1" x14ac:dyDescent="0.2">
      <c r="A553" s="3"/>
      <c r="B553" s="6"/>
      <c r="C553" s="3" t="s">
        <v>146</v>
      </c>
      <c r="D553" s="3"/>
      <c r="E553" s="5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73"/>
      <c r="AF553" s="73"/>
      <c r="AG553" s="73"/>
    </row>
    <row r="554" spans="1:37" s="1" customFormat="1" ht="20.100000000000001" customHeight="1" x14ac:dyDescent="0.2">
      <c r="A554" s="3"/>
      <c r="B554" s="6"/>
      <c r="C554" s="3"/>
      <c r="D554" s="50" t="s">
        <v>96</v>
      </c>
      <c r="E554" s="5"/>
      <c r="F554" s="39">
        <v>10</v>
      </c>
      <c r="G554" s="39"/>
      <c r="H554" s="39"/>
      <c r="I554" s="39"/>
      <c r="J554" s="39">
        <v>16</v>
      </c>
      <c r="K554" s="39">
        <v>0</v>
      </c>
      <c r="L554" s="39"/>
      <c r="M554" s="39">
        <v>16</v>
      </c>
      <c r="N554" s="39"/>
      <c r="O554" s="39"/>
      <c r="P554" s="39"/>
      <c r="Q554" s="39">
        <v>3</v>
      </c>
      <c r="R554" s="39">
        <v>11</v>
      </c>
      <c r="S554" s="39"/>
      <c r="T554" s="39">
        <v>14</v>
      </c>
      <c r="U554" s="39"/>
      <c r="V554" s="39"/>
      <c r="W554" s="39"/>
      <c r="X554" s="39">
        <v>12</v>
      </c>
      <c r="Y554" s="39"/>
      <c r="Z554" s="39"/>
      <c r="AA554" s="39"/>
      <c r="AB554" s="39">
        <v>0</v>
      </c>
      <c r="AC554" s="39"/>
      <c r="AD554" s="39">
        <v>0</v>
      </c>
      <c r="AE554" s="73"/>
      <c r="AF554" s="73"/>
      <c r="AG554" s="73"/>
    </row>
    <row r="555" spans="1:37" s="1" customFormat="1" ht="20.100000000000001" customHeight="1" x14ac:dyDescent="0.2">
      <c r="A555" s="3"/>
      <c r="B555" s="6"/>
      <c r="C555" s="3"/>
      <c r="D555" s="3"/>
      <c r="E555" s="5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73"/>
      <c r="AF555" s="73"/>
      <c r="AG555" s="73"/>
    </row>
    <row r="556" spans="1:37" s="1" customFormat="1" ht="20.100000000000001" customHeight="1" x14ac:dyDescent="0.25">
      <c r="A556" s="3"/>
      <c r="B556" s="6"/>
      <c r="C556" s="51" t="s">
        <v>153</v>
      </c>
      <c r="D556" s="52"/>
      <c r="E556" s="5"/>
      <c r="F556" s="53">
        <v>10</v>
      </c>
      <c r="G556" s="54"/>
      <c r="H556" s="54"/>
      <c r="I556" s="54"/>
      <c r="J556" s="53">
        <v>16</v>
      </c>
      <c r="K556" s="53">
        <v>0</v>
      </c>
      <c r="L556" s="54"/>
      <c r="M556" s="53">
        <v>16</v>
      </c>
      <c r="N556" s="54"/>
      <c r="O556" s="54"/>
      <c r="P556" s="54"/>
      <c r="Q556" s="53">
        <v>3</v>
      </c>
      <c r="R556" s="53">
        <v>11</v>
      </c>
      <c r="S556" s="54"/>
      <c r="T556" s="53">
        <v>14</v>
      </c>
      <c r="U556" s="54"/>
      <c r="V556" s="54"/>
      <c r="W556" s="54"/>
      <c r="X556" s="53">
        <v>12</v>
      </c>
      <c r="Y556" s="54"/>
      <c r="Z556" s="54"/>
      <c r="AA556" s="54"/>
      <c r="AB556" s="53">
        <v>0</v>
      </c>
      <c r="AC556" s="54"/>
      <c r="AD556" s="53">
        <v>0</v>
      </c>
      <c r="AE556" s="73"/>
      <c r="AF556" s="73"/>
      <c r="AG556" s="73"/>
    </row>
    <row r="557" spans="1:37" s="1" customFormat="1" ht="20.100000000000001" customHeight="1" x14ac:dyDescent="0.2">
      <c r="A557" s="3"/>
      <c r="B557" s="6"/>
      <c r="C557" s="3"/>
      <c r="D557" s="3"/>
      <c r="E557" s="5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73"/>
      <c r="AF557" s="73"/>
      <c r="AG557" s="73"/>
    </row>
    <row r="558" spans="1:37" s="1" customFormat="1" ht="20.100000000000001" customHeight="1" x14ac:dyDescent="0.2">
      <c r="A558" s="3"/>
      <c r="B558" s="6"/>
      <c r="C558" s="3" t="s">
        <v>0</v>
      </c>
      <c r="D558" s="3"/>
      <c r="E558" s="5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73"/>
      <c r="AF558" s="73"/>
      <c r="AG558" s="73"/>
    </row>
    <row r="559" spans="1:37" s="1" customFormat="1" ht="20.100000000000001" customHeight="1" x14ac:dyDescent="0.2">
      <c r="A559" s="3"/>
      <c r="B559" s="6"/>
      <c r="C559" s="3"/>
      <c r="D559" s="2" t="s">
        <v>96</v>
      </c>
      <c r="E559" s="5"/>
      <c r="F559" s="39">
        <v>0</v>
      </c>
      <c r="G559" s="39"/>
      <c r="H559" s="39"/>
      <c r="I559" s="39"/>
      <c r="J559" s="39">
        <v>0</v>
      </c>
      <c r="K559" s="39">
        <v>0</v>
      </c>
      <c r="L559" s="39"/>
      <c r="M559" s="39">
        <v>0</v>
      </c>
      <c r="N559" s="39"/>
      <c r="O559" s="39"/>
      <c r="P559" s="39"/>
      <c r="Q559" s="39">
        <v>0</v>
      </c>
      <c r="R559" s="39">
        <v>0</v>
      </c>
      <c r="S559" s="39"/>
      <c r="T559" s="39">
        <v>0</v>
      </c>
      <c r="U559" s="39"/>
      <c r="V559" s="39"/>
      <c r="W559" s="39"/>
      <c r="X559" s="39">
        <v>0</v>
      </c>
      <c r="Y559" s="39"/>
      <c r="Z559" s="39"/>
      <c r="AA559" s="39"/>
      <c r="AB559" s="39">
        <v>0</v>
      </c>
      <c r="AC559" s="39"/>
      <c r="AD559" s="39">
        <v>0</v>
      </c>
      <c r="AE559" s="73"/>
      <c r="AF559" s="73"/>
      <c r="AG559" s="73"/>
    </row>
    <row r="560" spans="1:37" ht="19.5" customHeight="1" x14ac:dyDescent="0.2">
      <c r="D560" s="47" t="s">
        <v>97</v>
      </c>
      <c r="F560" s="48">
        <v>0</v>
      </c>
      <c r="G560" s="49"/>
      <c r="H560" s="49"/>
      <c r="I560" s="49"/>
      <c r="J560" s="48">
        <v>0</v>
      </c>
      <c r="K560" s="48">
        <v>0</v>
      </c>
      <c r="L560" s="49"/>
      <c r="M560" s="48">
        <v>0</v>
      </c>
      <c r="N560" s="49"/>
      <c r="O560" s="49"/>
      <c r="P560" s="49"/>
      <c r="Q560" s="48">
        <v>0</v>
      </c>
      <c r="R560" s="48">
        <v>0</v>
      </c>
      <c r="S560" s="49"/>
      <c r="T560" s="48">
        <v>0</v>
      </c>
      <c r="U560" s="49"/>
      <c r="V560" s="49"/>
      <c r="W560" s="49"/>
      <c r="X560" s="48">
        <v>0</v>
      </c>
      <c r="Y560" s="49"/>
      <c r="Z560" s="49"/>
      <c r="AA560" s="49"/>
      <c r="AB560" s="48">
        <v>0</v>
      </c>
      <c r="AC560" s="49"/>
      <c r="AD560" s="48">
        <v>0</v>
      </c>
      <c r="AE560" s="73"/>
      <c r="AF560" s="73"/>
      <c r="AG560" s="73"/>
      <c r="AH560"/>
      <c r="AI560"/>
      <c r="AJ560"/>
      <c r="AK560"/>
    </row>
    <row r="561" spans="1:37" s="1" customFormat="1" ht="20.100000000000001" customHeight="1" x14ac:dyDescent="0.2">
      <c r="A561" s="3"/>
      <c r="B561" s="6"/>
      <c r="C561" s="3"/>
      <c r="D561" s="2" t="s">
        <v>98</v>
      </c>
      <c r="E561" s="5"/>
      <c r="F561" s="39">
        <v>0</v>
      </c>
      <c r="G561" s="39"/>
      <c r="H561" s="39"/>
      <c r="I561" s="39"/>
      <c r="J561" s="39">
        <v>0</v>
      </c>
      <c r="K561" s="39">
        <v>0</v>
      </c>
      <c r="L561" s="39"/>
      <c r="M561" s="39">
        <v>0</v>
      </c>
      <c r="N561" s="39"/>
      <c r="O561" s="39"/>
      <c r="P561" s="39"/>
      <c r="Q561" s="39">
        <v>0</v>
      </c>
      <c r="R561" s="39">
        <v>0</v>
      </c>
      <c r="S561" s="39"/>
      <c r="T561" s="39">
        <v>0</v>
      </c>
      <c r="U561" s="39"/>
      <c r="V561" s="39"/>
      <c r="W561" s="39"/>
      <c r="X561" s="39">
        <v>0</v>
      </c>
      <c r="Y561" s="39"/>
      <c r="Z561" s="39"/>
      <c r="AA561" s="39"/>
      <c r="AB561" s="39">
        <v>0</v>
      </c>
      <c r="AC561" s="39"/>
      <c r="AD561" s="39">
        <v>0</v>
      </c>
      <c r="AE561" s="73"/>
      <c r="AF561" s="73"/>
      <c r="AG561" s="73"/>
    </row>
    <row r="562" spans="1:37" s="1" customFormat="1" ht="20.100000000000001" customHeight="1" x14ac:dyDescent="0.2">
      <c r="A562" s="3"/>
      <c r="B562" s="6"/>
      <c r="C562" s="3"/>
      <c r="D562" s="3"/>
      <c r="E562" s="5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73"/>
      <c r="AF562" s="73"/>
      <c r="AG562" s="73"/>
    </row>
    <row r="563" spans="1:37" s="1" customFormat="1" ht="20.100000000000001" customHeight="1" x14ac:dyDescent="0.25">
      <c r="A563" s="3"/>
      <c r="B563" s="6"/>
      <c r="C563" s="51" t="s">
        <v>120</v>
      </c>
      <c r="D563" s="52"/>
      <c r="E563" s="5"/>
      <c r="F563" s="53">
        <v>0</v>
      </c>
      <c r="G563" s="54"/>
      <c r="H563" s="54"/>
      <c r="I563" s="54"/>
      <c r="J563" s="53">
        <v>0</v>
      </c>
      <c r="K563" s="53">
        <v>0</v>
      </c>
      <c r="L563" s="54"/>
      <c r="M563" s="53">
        <v>0</v>
      </c>
      <c r="N563" s="54"/>
      <c r="O563" s="54"/>
      <c r="P563" s="54"/>
      <c r="Q563" s="53">
        <v>0</v>
      </c>
      <c r="R563" s="53">
        <v>0</v>
      </c>
      <c r="S563" s="54"/>
      <c r="T563" s="53">
        <v>0</v>
      </c>
      <c r="U563" s="54"/>
      <c r="V563" s="54"/>
      <c r="W563" s="54"/>
      <c r="X563" s="53">
        <v>0</v>
      </c>
      <c r="Y563" s="54"/>
      <c r="Z563" s="54"/>
      <c r="AA563" s="54"/>
      <c r="AB563" s="53">
        <v>0</v>
      </c>
      <c r="AC563" s="54"/>
      <c r="AD563" s="53">
        <v>0</v>
      </c>
      <c r="AE563" s="73"/>
      <c r="AF563" s="73"/>
      <c r="AG563" s="73"/>
    </row>
    <row r="564" spans="1:37" s="1" customFormat="1" ht="20.100000000000001" customHeight="1" x14ac:dyDescent="0.2">
      <c r="A564" s="3"/>
      <c r="B564" s="6"/>
      <c r="C564" s="3"/>
      <c r="D564" s="3"/>
      <c r="E564" s="5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73"/>
      <c r="AF564" s="73"/>
      <c r="AG564" s="73"/>
    </row>
    <row r="565" spans="1:37" s="1" customFormat="1" ht="20.100000000000001" customHeight="1" x14ac:dyDescent="0.25">
      <c r="A565" s="3"/>
      <c r="B565" s="57" t="s">
        <v>268</v>
      </c>
      <c r="C565" s="58"/>
      <c r="D565" s="58"/>
      <c r="E565" s="5"/>
      <c r="F565" s="59">
        <v>236</v>
      </c>
      <c r="G565" s="54"/>
      <c r="H565" s="54"/>
      <c r="I565" s="54"/>
      <c r="J565" s="59">
        <v>416</v>
      </c>
      <c r="K565" s="59">
        <v>11</v>
      </c>
      <c r="L565" s="54"/>
      <c r="M565" s="59">
        <v>427</v>
      </c>
      <c r="N565" s="54"/>
      <c r="O565" s="54"/>
      <c r="P565" s="54"/>
      <c r="Q565" s="59">
        <v>170</v>
      </c>
      <c r="R565" s="59">
        <v>241</v>
      </c>
      <c r="S565" s="54"/>
      <c r="T565" s="59">
        <v>411</v>
      </c>
      <c r="U565" s="54"/>
      <c r="V565" s="54"/>
      <c r="W565" s="54"/>
      <c r="X565" s="59">
        <v>252</v>
      </c>
      <c r="Y565" s="54"/>
      <c r="Z565" s="54"/>
      <c r="AA565" s="54"/>
      <c r="AB565" s="59">
        <v>0</v>
      </c>
      <c r="AC565" s="54"/>
      <c r="AD565" s="59">
        <v>0</v>
      </c>
      <c r="AE565" s="73"/>
      <c r="AF565" s="73"/>
      <c r="AG565" s="73"/>
    </row>
    <row r="566" spans="1:37" ht="20.100000000000001" customHeight="1" x14ac:dyDescent="0.2">
      <c r="D566" s="2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73"/>
      <c r="AF566" s="73"/>
      <c r="AG566" s="73"/>
      <c r="AH566"/>
      <c r="AI566"/>
      <c r="AJ566"/>
      <c r="AK566"/>
    </row>
    <row r="567" spans="1:37" ht="20.100000000000001" customHeight="1" x14ac:dyDescent="0.2">
      <c r="B567" s="6" t="s">
        <v>269</v>
      </c>
      <c r="D567" s="2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73"/>
      <c r="AF567" s="73"/>
      <c r="AG567" s="73"/>
      <c r="AH567"/>
      <c r="AI567"/>
      <c r="AJ567"/>
      <c r="AK567"/>
    </row>
    <row r="568" spans="1:37" ht="20.100000000000001" customHeight="1" x14ac:dyDescent="0.2">
      <c r="C568" s="3" t="s">
        <v>0</v>
      </c>
      <c r="D568" s="2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73"/>
      <c r="AF568" s="73"/>
      <c r="AG568" s="73"/>
      <c r="AH568"/>
      <c r="AI568"/>
      <c r="AJ568"/>
      <c r="AK568"/>
    </row>
    <row r="569" spans="1:37" ht="20.100000000000001" customHeight="1" x14ac:dyDescent="0.2">
      <c r="D569" s="2" t="s">
        <v>96</v>
      </c>
      <c r="F569" s="39">
        <v>0</v>
      </c>
      <c r="G569" s="39"/>
      <c r="H569" s="39"/>
      <c r="I569" s="39"/>
      <c r="J569" s="39">
        <v>0</v>
      </c>
      <c r="K569" s="39">
        <v>0</v>
      </c>
      <c r="L569" s="39"/>
      <c r="M569" s="39">
        <v>0</v>
      </c>
      <c r="N569" s="39"/>
      <c r="O569" s="39"/>
      <c r="P569" s="39"/>
      <c r="Q569" s="39">
        <v>0</v>
      </c>
      <c r="R569" s="39">
        <v>0</v>
      </c>
      <c r="S569" s="39"/>
      <c r="T569" s="39">
        <v>0</v>
      </c>
      <c r="U569" s="39"/>
      <c r="V569" s="39"/>
      <c r="W569" s="39"/>
      <c r="X569" s="39">
        <v>0</v>
      </c>
      <c r="Y569" s="39"/>
      <c r="Z569" s="39"/>
      <c r="AA569" s="39"/>
      <c r="AB569" s="39">
        <v>0</v>
      </c>
      <c r="AC569" s="39"/>
      <c r="AD569" s="39">
        <v>0</v>
      </c>
      <c r="AE569" s="73"/>
      <c r="AF569" s="73"/>
      <c r="AG569" s="73"/>
      <c r="AH569"/>
      <c r="AI569"/>
      <c r="AJ569"/>
      <c r="AK569"/>
    </row>
    <row r="570" spans="1:37" ht="19.5" customHeight="1" x14ac:dyDescent="0.2">
      <c r="D570" s="47" t="s">
        <v>97</v>
      </c>
      <c r="F570" s="48">
        <v>0</v>
      </c>
      <c r="G570" s="49"/>
      <c r="H570" s="49"/>
      <c r="I570" s="49"/>
      <c r="J570" s="48">
        <v>0</v>
      </c>
      <c r="K570" s="48">
        <v>0</v>
      </c>
      <c r="L570" s="49"/>
      <c r="M570" s="48">
        <v>0</v>
      </c>
      <c r="N570" s="49"/>
      <c r="O570" s="49"/>
      <c r="P570" s="49"/>
      <c r="Q570" s="48">
        <v>0</v>
      </c>
      <c r="R570" s="48">
        <v>0</v>
      </c>
      <c r="S570" s="49"/>
      <c r="T570" s="48">
        <v>0</v>
      </c>
      <c r="U570" s="49"/>
      <c r="V570" s="49"/>
      <c r="W570" s="49"/>
      <c r="X570" s="48">
        <v>0</v>
      </c>
      <c r="Y570" s="49"/>
      <c r="Z570" s="49"/>
      <c r="AA570" s="49"/>
      <c r="AB570" s="48">
        <v>0</v>
      </c>
      <c r="AC570" s="49"/>
      <c r="AD570" s="48">
        <v>0</v>
      </c>
      <c r="AE570" s="73"/>
      <c r="AF570" s="73"/>
      <c r="AG570" s="73"/>
      <c r="AH570"/>
      <c r="AI570"/>
      <c r="AJ570"/>
      <c r="AK570"/>
    </row>
    <row r="571" spans="1:37" ht="20.100000000000001" customHeight="1" x14ac:dyDescent="0.2">
      <c r="D571" s="2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73"/>
      <c r="AF571" s="73"/>
      <c r="AG571" s="73"/>
      <c r="AH571"/>
      <c r="AI571"/>
      <c r="AJ571"/>
      <c r="AK571"/>
    </row>
    <row r="572" spans="1:37" s="1" customFormat="1" ht="20.100000000000001" customHeight="1" x14ac:dyDescent="0.25">
      <c r="A572" s="3"/>
      <c r="B572" s="6"/>
      <c r="C572" s="51" t="s">
        <v>120</v>
      </c>
      <c r="D572" s="52"/>
      <c r="E572" s="5"/>
      <c r="F572" s="53">
        <v>0</v>
      </c>
      <c r="G572" s="54"/>
      <c r="H572" s="54"/>
      <c r="I572" s="54"/>
      <c r="J572" s="53">
        <v>0</v>
      </c>
      <c r="K572" s="53">
        <v>0</v>
      </c>
      <c r="L572" s="54"/>
      <c r="M572" s="53">
        <v>0</v>
      </c>
      <c r="N572" s="54"/>
      <c r="O572" s="54"/>
      <c r="P572" s="54"/>
      <c r="Q572" s="53">
        <v>0</v>
      </c>
      <c r="R572" s="53">
        <v>0</v>
      </c>
      <c r="S572" s="54"/>
      <c r="T572" s="53">
        <v>0</v>
      </c>
      <c r="U572" s="54"/>
      <c r="V572" s="54"/>
      <c r="W572" s="54"/>
      <c r="X572" s="53">
        <v>0</v>
      </c>
      <c r="Y572" s="54"/>
      <c r="Z572" s="54"/>
      <c r="AA572" s="54"/>
      <c r="AB572" s="53">
        <v>0</v>
      </c>
      <c r="AC572" s="54"/>
      <c r="AD572" s="53">
        <v>0</v>
      </c>
      <c r="AE572" s="73"/>
      <c r="AF572" s="73"/>
      <c r="AG572" s="73"/>
    </row>
    <row r="573" spans="1:37" ht="20.100000000000001" customHeight="1" x14ac:dyDescent="0.2">
      <c r="D573" s="2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73"/>
      <c r="AF573" s="73"/>
      <c r="AG573" s="73"/>
      <c r="AH573"/>
      <c r="AI573"/>
      <c r="AJ573"/>
      <c r="AK573"/>
    </row>
    <row r="574" spans="1:37" ht="20.100000000000001" customHeight="1" x14ac:dyDescent="0.2">
      <c r="C574" s="3" t="s">
        <v>249</v>
      </c>
      <c r="D574" s="2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73"/>
      <c r="AF574" s="73"/>
      <c r="AG574" s="73"/>
      <c r="AH574"/>
      <c r="AI574"/>
      <c r="AJ574"/>
      <c r="AK574"/>
    </row>
    <row r="575" spans="1:37" ht="20.100000000000001" customHeight="1" x14ac:dyDescent="0.2">
      <c r="D575" s="2" t="s">
        <v>270</v>
      </c>
      <c r="F575" s="39">
        <v>70</v>
      </c>
      <c r="G575" s="39"/>
      <c r="H575" s="39"/>
      <c r="I575" s="39"/>
      <c r="J575" s="39">
        <v>115</v>
      </c>
      <c r="K575" s="39">
        <v>4</v>
      </c>
      <c r="L575" s="39"/>
      <c r="M575" s="39">
        <v>119</v>
      </c>
      <c r="N575" s="39"/>
      <c r="O575" s="39"/>
      <c r="P575" s="39"/>
      <c r="Q575" s="39">
        <v>86</v>
      </c>
      <c r="R575" s="39">
        <v>70</v>
      </c>
      <c r="S575" s="39"/>
      <c r="T575" s="39">
        <v>156</v>
      </c>
      <c r="U575" s="39"/>
      <c r="V575" s="39"/>
      <c r="W575" s="39"/>
      <c r="X575" s="39">
        <v>33</v>
      </c>
      <c r="Y575" s="39"/>
      <c r="Z575" s="39"/>
      <c r="AA575" s="39"/>
      <c r="AB575" s="39">
        <v>0</v>
      </c>
      <c r="AC575" s="39"/>
      <c r="AD575" s="39">
        <v>0</v>
      </c>
      <c r="AE575" s="73"/>
      <c r="AF575" s="73"/>
      <c r="AG575" s="73"/>
      <c r="AH575"/>
      <c r="AI575"/>
      <c r="AJ575"/>
      <c r="AK575"/>
    </row>
    <row r="576" spans="1:37" ht="20.100000000000001" customHeight="1" x14ac:dyDescent="0.2">
      <c r="D576" s="47" t="s">
        <v>271</v>
      </c>
      <c r="F576" s="48">
        <v>107</v>
      </c>
      <c r="G576" s="49"/>
      <c r="H576" s="49"/>
      <c r="I576" s="49"/>
      <c r="J576" s="48">
        <v>117</v>
      </c>
      <c r="K576" s="48">
        <v>6</v>
      </c>
      <c r="L576" s="49"/>
      <c r="M576" s="48">
        <v>123</v>
      </c>
      <c r="N576" s="49"/>
      <c r="O576" s="49"/>
      <c r="P576" s="49"/>
      <c r="Q576" s="48">
        <v>46</v>
      </c>
      <c r="R576" s="48">
        <v>111</v>
      </c>
      <c r="S576" s="49"/>
      <c r="T576" s="48">
        <v>157</v>
      </c>
      <c r="U576" s="49"/>
      <c r="V576" s="49"/>
      <c r="W576" s="49"/>
      <c r="X576" s="48">
        <v>73</v>
      </c>
      <c r="Y576" s="49"/>
      <c r="Z576" s="49"/>
      <c r="AA576" s="49"/>
      <c r="AB576" s="48">
        <v>0</v>
      </c>
      <c r="AC576" s="49"/>
      <c r="AD576" s="48">
        <v>0</v>
      </c>
      <c r="AE576" s="73"/>
      <c r="AF576" s="73"/>
      <c r="AG576" s="73"/>
      <c r="AH576"/>
      <c r="AI576"/>
      <c r="AJ576"/>
      <c r="AK576"/>
    </row>
    <row r="577" spans="1:37" ht="20.100000000000001" customHeight="1" x14ac:dyDescent="0.2">
      <c r="D577" s="2" t="s">
        <v>272</v>
      </c>
      <c r="F577" s="39">
        <v>62</v>
      </c>
      <c r="G577" s="39"/>
      <c r="H577" s="39"/>
      <c r="I577" s="39"/>
      <c r="J577" s="39">
        <v>114</v>
      </c>
      <c r="K577" s="39">
        <v>7</v>
      </c>
      <c r="L577" s="39"/>
      <c r="M577" s="39">
        <v>121</v>
      </c>
      <c r="N577" s="39"/>
      <c r="O577" s="39"/>
      <c r="P577" s="39"/>
      <c r="Q577" s="39">
        <v>66</v>
      </c>
      <c r="R577" s="39">
        <v>75</v>
      </c>
      <c r="S577" s="39"/>
      <c r="T577" s="39">
        <v>141</v>
      </c>
      <c r="U577" s="39"/>
      <c r="V577" s="39"/>
      <c r="W577" s="39"/>
      <c r="X577" s="39">
        <v>42</v>
      </c>
      <c r="Y577" s="39"/>
      <c r="Z577" s="39"/>
      <c r="AA577" s="39"/>
      <c r="AB577" s="39">
        <v>0</v>
      </c>
      <c r="AC577" s="39"/>
      <c r="AD577" s="39">
        <v>0</v>
      </c>
      <c r="AE577" s="73"/>
      <c r="AF577" s="73"/>
      <c r="AG577" s="73"/>
      <c r="AH577"/>
      <c r="AI577"/>
      <c r="AJ577"/>
      <c r="AK577"/>
    </row>
    <row r="578" spans="1:37" ht="20.100000000000001" customHeight="1" x14ac:dyDescent="0.2">
      <c r="D578" s="47" t="s">
        <v>273</v>
      </c>
      <c r="F578" s="48">
        <v>107</v>
      </c>
      <c r="G578" s="49"/>
      <c r="H578" s="49"/>
      <c r="I578" s="49"/>
      <c r="J578" s="48">
        <v>113</v>
      </c>
      <c r="K578" s="48">
        <v>5</v>
      </c>
      <c r="L578" s="49"/>
      <c r="M578" s="48">
        <v>118</v>
      </c>
      <c r="N578" s="49"/>
      <c r="O578" s="49"/>
      <c r="P578" s="49"/>
      <c r="Q578" s="48">
        <v>33</v>
      </c>
      <c r="R578" s="48">
        <v>124</v>
      </c>
      <c r="S578" s="49"/>
      <c r="T578" s="48">
        <v>157</v>
      </c>
      <c r="U578" s="49"/>
      <c r="V578" s="49"/>
      <c r="W578" s="49"/>
      <c r="X578" s="48">
        <v>68</v>
      </c>
      <c r="Y578" s="49"/>
      <c r="Z578" s="49"/>
      <c r="AA578" s="49"/>
      <c r="AB578" s="48">
        <v>0</v>
      </c>
      <c r="AC578" s="49"/>
      <c r="AD578" s="48">
        <v>0</v>
      </c>
      <c r="AE578" s="73"/>
      <c r="AF578" s="73"/>
      <c r="AG578" s="73"/>
      <c r="AH578"/>
      <c r="AI578"/>
      <c r="AJ578"/>
      <c r="AK578"/>
    </row>
    <row r="579" spans="1:37" ht="20.100000000000001" customHeight="1" x14ac:dyDescent="0.2">
      <c r="D579" s="2" t="s">
        <v>274</v>
      </c>
      <c r="F579" s="39">
        <v>66</v>
      </c>
      <c r="G579" s="39"/>
      <c r="H579" s="39"/>
      <c r="I579" s="39"/>
      <c r="J579" s="39">
        <v>115</v>
      </c>
      <c r="K579" s="39">
        <v>5</v>
      </c>
      <c r="L579" s="39"/>
      <c r="M579" s="39">
        <v>120</v>
      </c>
      <c r="N579" s="39"/>
      <c r="O579" s="39"/>
      <c r="P579" s="39"/>
      <c r="Q579" s="39">
        <v>67</v>
      </c>
      <c r="R579" s="39">
        <v>82</v>
      </c>
      <c r="S579" s="39"/>
      <c r="T579" s="39">
        <v>149</v>
      </c>
      <c r="U579" s="39"/>
      <c r="V579" s="39"/>
      <c r="W579" s="39"/>
      <c r="X579" s="39">
        <v>37</v>
      </c>
      <c r="Y579" s="39"/>
      <c r="Z579" s="39"/>
      <c r="AA579" s="39"/>
      <c r="AB579" s="39">
        <v>0</v>
      </c>
      <c r="AC579" s="39"/>
      <c r="AD579" s="39">
        <v>0</v>
      </c>
      <c r="AE579" s="73"/>
      <c r="AF579" s="73"/>
      <c r="AG579" s="73"/>
      <c r="AH579"/>
      <c r="AI579"/>
      <c r="AJ579"/>
      <c r="AK579"/>
    </row>
    <row r="580" spans="1:37" ht="20.100000000000001" customHeight="1" x14ac:dyDescent="0.2">
      <c r="D580" s="47" t="s">
        <v>275</v>
      </c>
      <c r="F580" s="48">
        <v>0</v>
      </c>
      <c r="G580" s="49"/>
      <c r="H580" s="49"/>
      <c r="I580" s="49"/>
      <c r="J580" s="48">
        <v>136</v>
      </c>
      <c r="K580" s="48">
        <v>2</v>
      </c>
      <c r="L580" s="49"/>
      <c r="M580" s="48">
        <v>138</v>
      </c>
      <c r="N580" s="49"/>
      <c r="O580" s="49"/>
      <c r="P580" s="49"/>
      <c r="Q580" s="48">
        <v>77</v>
      </c>
      <c r="R580" s="48">
        <v>20</v>
      </c>
      <c r="S580" s="49"/>
      <c r="T580" s="48">
        <v>97</v>
      </c>
      <c r="U580" s="49"/>
      <c r="V580" s="49"/>
      <c r="W580" s="49"/>
      <c r="X580" s="48">
        <v>41</v>
      </c>
      <c r="Y580" s="49"/>
      <c r="Z580" s="49"/>
      <c r="AA580" s="49"/>
      <c r="AB580" s="48">
        <v>0</v>
      </c>
      <c r="AC580" s="49"/>
      <c r="AD580" s="48">
        <v>0</v>
      </c>
      <c r="AE580" s="73"/>
      <c r="AF580" s="73"/>
      <c r="AG580" s="73"/>
      <c r="AH580"/>
      <c r="AI580"/>
      <c r="AJ580"/>
      <c r="AK580"/>
    </row>
    <row r="581" spans="1:37" ht="20.100000000000001" customHeight="1" x14ac:dyDescent="0.2">
      <c r="D581" s="2" t="s">
        <v>276</v>
      </c>
      <c r="F581" s="39">
        <v>0</v>
      </c>
      <c r="G581" s="39"/>
      <c r="H581" s="39"/>
      <c r="I581" s="39"/>
      <c r="J581" s="39">
        <v>135</v>
      </c>
      <c r="K581" s="39">
        <v>3</v>
      </c>
      <c r="L581" s="39"/>
      <c r="M581" s="39">
        <v>138</v>
      </c>
      <c r="N581" s="39"/>
      <c r="O581" s="39"/>
      <c r="P581" s="39"/>
      <c r="Q581" s="39">
        <v>84</v>
      </c>
      <c r="R581" s="39">
        <v>25</v>
      </c>
      <c r="S581" s="39"/>
      <c r="T581" s="39">
        <v>109</v>
      </c>
      <c r="U581" s="39"/>
      <c r="V581" s="39"/>
      <c r="W581" s="39"/>
      <c r="X581" s="39">
        <v>29</v>
      </c>
      <c r="Y581" s="39"/>
      <c r="Z581" s="39"/>
      <c r="AA581" s="39"/>
      <c r="AB581" s="39">
        <v>0</v>
      </c>
      <c r="AC581" s="39"/>
      <c r="AD581" s="39">
        <v>0</v>
      </c>
      <c r="AE581" s="73"/>
      <c r="AF581" s="73"/>
      <c r="AG581" s="73"/>
      <c r="AH581"/>
      <c r="AI581"/>
      <c r="AJ581"/>
      <c r="AK581"/>
    </row>
    <row r="582" spans="1:37" ht="20.100000000000001" customHeight="1" x14ac:dyDescent="0.2">
      <c r="D582" s="2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73"/>
      <c r="AF582" s="73"/>
      <c r="AG582" s="73"/>
      <c r="AH582"/>
      <c r="AI582"/>
      <c r="AJ582"/>
      <c r="AK582"/>
    </row>
    <row r="583" spans="1:37" s="1" customFormat="1" ht="20.100000000000001" customHeight="1" x14ac:dyDescent="0.25">
      <c r="A583" s="3"/>
      <c r="B583" s="6"/>
      <c r="C583" s="51" t="s">
        <v>250</v>
      </c>
      <c r="D583" s="52"/>
      <c r="E583" s="5"/>
      <c r="F583" s="53">
        <v>412</v>
      </c>
      <c r="G583" s="54"/>
      <c r="H583" s="54"/>
      <c r="I583" s="54"/>
      <c r="J583" s="53">
        <v>845</v>
      </c>
      <c r="K583" s="53">
        <v>32</v>
      </c>
      <c r="L583" s="54"/>
      <c r="M583" s="53">
        <v>877</v>
      </c>
      <c r="N583" s="54"/>
      <c r="O583" s="54"/>
      <c r="P583" s="54"/>
      <c r="Q583" s="53">
        <v>459</v>
      </c>
      <c r="R583" s="53">
        <v>507</v>
      </c>
      <c r="S583" s="54"/>
      <c r="T583" s="53">
        <v>966</v>
      </c>
      <c r="U583" s="54"/>
      <c r="V583" s="54"/>
      <c r="W583" s="54"/>
      <c r="X583" s="53">
        <v>323</v>
      </c>
      <c r="Y583" s="54"/>
      <c r="Z583" s="54"/>
      <c r="AA583" s="54"/>
      <c r="AB583" s="53">
        <v>0</v>
      </c>
      <c r="AC583" s="54"/>
      <c r="AD583" s="53">
        <v>0</v>
      </c>
      <c r="AE583" s="73"/>
      <c r="AF583" s="73"/>
      <c r="AG583" s="73"/>
    </row>
    <row r="584" spans="1:37" ht="20.100000000000001" customHeight="1" x14ac:dyDescent="0.2">
      <c r="D584" s="2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73"/>
      <c r="AF584" s="73"/>
      <c r="AG584" s="73"/>
      <c r="AH584"/>
      <c r="AI584"/>
      <c r="AJ584"/>
      <c r="AK584"/>
    </row>
    <row r="585" spans="1:37" ht="20.100000000000001" customHeight="1" x14ac:dyDescent="0.2">
      <c r="C585" s="3" t="s">
        <v>154</v>
      </c>
      <c r="D585" s="2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73"/>
      <c r="AF585" s="73"/>
      <c r="AG585" s="73"/>
      <c r="AH585"/>
      <c r="AI585"/>
      <c r="AJ585"/>
      <c r="AK585"/>
    </row>
    <row r="586" spans="1:37" ht="19.5" customHeight="1" x14ac:dyDescent="0.2">
      <c r="D586" s="50" t="s">
        <v>96</v>
      </c>
      <c r="F586" s="49">
        <v>30</v>
      </c>
      <c r="G586" s="49"/>
      <c r="H586" s="49"/>
      <c r="I586" s="49"/>
      <c r="J586" s="49">
        <v>44</v>
      </c>
      <c r="K586" s="49">
        <v>0</v>
      </c>
      <c r="L586" s="49"/>
      <c r="M586" s="49">
        <v>44</v>
      </c>
      <c r="N586" s="49"/>
      <c r="O586" s="49"/>
      <c r="P586" s="49"/>
      <c r="Q586" s="49">
        <v>27</v>
      </c>
      <c r="R586" s="49">
        <v>19</v>
      </c>
      <c r="S586" s="49"/>
      <c r="T586" s="49">
        <v>46</v>
      </c>
      <c r="U586" s="49"/>
      <c r="V586" s="49"/>
      <c r="W586" s="49"/>
      <c r="X586" s="49">
        <v>28</v>
      </c>
      <c r="Y586" s="49"/>
      <c r="Z586" s="49"/>
      <c r="AA586" s="49"/>
      <c r="AB586" s="49">
        <v>0</v>
      </c>
      <c r="AC586" s="49"/>
      <c r="AD586" s="49">
        <v>0</v>
      </c>
      <c r="AE586" s="73"/>
      <c r="AF586" s="73"/>
      <c r="AG586" s="73"/>
      <c r="AH586"/>
      <c r="AI586"/>
      <c r="AJ586"/>
      <c r="AK586"/>
    </row>
    <row r="587" spans="1:37" ht="19.5" customHeight="1" x14ac:dyDescent="0.2">
      <c r="D587" s="47" t="s">
        <v>97</v>
      </c>
      <c r="F587" s="48">
        <v>41</v>
      </c>
      <c r="G587" s="49"/>
      <c r="H587" s="49"/>
      <c r="I587" s="49"/>
      <c r="J587" s="48">
        <v>46</v>
      </c>
      <c r="K587" s="48">
        <v>1</v>
      </c>
      <c r="L587" s="49"/>
      <c r="M587" s="48">
        <v>47</v>
      </c>
      <c r="N587" s="49"/>
      <c r="O587" s="49"/>
      <c r="P587" s="49"/>
      <c r="Q587" s="48">
        <v>21</v>
      </c>
      <c r="R587" s="48">
        <v>26</v>
      </c>
      <c r="S587" s="49"/>
      <c r="T587" s="48">
        <v>47</v>
      </c>
      <c r="U587" s="49"/>
      <c r="V587" s="49"/>
      <c r="W587" s="49"/>
      <c r="X587" s="48">
        <v>41</v>
      </c>
      <c r="Y587" s="49"/>
      <c r="Z587" s="49"/>
      <c r="AA587" s="49"/>
      <c r="AB587" s="48">
        <v>0</v>
      </c>
      <c r="AC587" s="49"/>
      <c r="AD587" s="48">
        <v>0</v>
      </c>
      <c r="AE587" s="73"/>
      <c r="AF587" s="73"/>
      <c r="AG587" s="73"/>
      <c r="AH587"/>
      <c r="AI587"/>
      <c r="AJ587"/>
      <c r="AK587"/>
    </row>
    <row r="588" spans="1:37" ht="20.100000000000001" customHeight="1" x14ac:dyDescent="0.2">
      <c r="D588" s="2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73"/>
      <c r="AF588" s="73"/>
      <c r="AG588" s="73"/>
      <c r="AH588"/>
      <c r="AI588"/>
      <c r="AJ588"/>
      <c r="AK588"/>
    </row>
    <row r="589" spans="1:37" s="1" customFormat="1" ht="20.100000000000001" customHeight="1" x14ac:dyDescent="0.25">
      <c r="A589" s="3"/>
      <c r="B589" s="6"/>
      <c r="C589" s="51" t="s">
        <v>159</v>
      </c>
      <c r="D589" s="52"/>
      <c r="E589" s="5"/>
      <c r="F589" s="53">
        <v>71</v>
      </c>
      <c r="G589" s="54"/>
      <c r="H589" s="54"/>
      <c r="I589" s="54"/>
      <c r="J589" s="53">
        <v>90</v>
      </c>
      <c r="K589" s="53">
        <v>1</v>
      </c>
      <c r="L589" s="54"/>
      <c r="M589" s="53">
        <v>91</v>
      </c>
      <c r="N589" s="54"/>
      <c r="O589" s="54"/>
      <c r="P589" s="54"/>
      <c r="Q589" s="53">
        <v>48</v>
      </c>
      <c r="R589" s="53">
        <v>45</v>
      </c>
      <c r="S589" s="54"/>
      <c r="T589" s="53">
        <v>93</v>
      </c>
      <c r="U589" s="54"/>
      <c r="V589" s="54"/>
      <c r="W589" s="54"/>
      <c r="X589" s="53">
        <v>69</v>
      </c>
      <c r="Y589" s="54"/>
      <c r="Z589" s="54"/>
      <c r="AA589" s="54"/>
      <c r="AB589" s="53">
        <v>0</v>
      </c>
      <c r="AC589" s="54"/>
      <c r="AD589" s="53">
        <v>0</v>
      </c>
      <c r="AE589" s="73"/>
      <c r="AF589" s="73"/>
      <c r="AG589" s="73"/>
    </row>
    <row r="590" spans="1:37" s="1" customFormat="1" ht="20.100000000000001" customHeight="1" x14ac:dyDescent="0.2">
      <c r="A590" s="3"/>
      <c r="B590" s="6"/>
      <c r="C590" s="3"/>
      <c r="D590" s="3"/>
      <c r="E590" s="5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73"/>
      <c r="AF590" s="73"/>
      <c r="AG590" s="73"/>
    </row>
    <row r="591" spans="1:37" s="1" customFormat="1" ht="20.100000000000001" customHeight="1" x14ac:dyDescent="0.25">
      <c r="A591" s="3"/>
      <c r="B591" s="57" t="s">
        <v>277</v>
      </c>
      <c r="C591" s="58"/>
      <c r="D591" s="58"/>
      <c r="E591" s="5"/>
      <c r="F591" s="59">
        <v>483</v>
      </c>
      <c r="G591" s="54"/>
      <c r="H591" s="54"/>
      <c r="I591" s="54"/>
      <c r="J591" s="59">
        <v>935</v>
      </c>
      <c r="K591" s="59">
        <v>33</v>
      </c>
      <c r="L591" s="54"/>
      <c r="M591" s="59">
        <v>968</v>
      </c>
      <c r="N591" s="54"/>
      <c r="O591" s="54"/>
      <c r="P591" s="54"/>
      <c r="Q591" s="59">
        <v>507</v>
      </c>
      <c r="R591" s="59">
        <v>552</v>
      </c>
      <c r="S591" s="54"/>
      <c r="T591" s="59">
        <v>1059</v>
      </c>
      <c r="U591" s="54"/>
      <c r="V591" s="54"/>
      <c r="W591" s="54"/>
      <c r="X591" s="59">
        <v>392</v>
      </c>
      <c r="Y591" s="54"/>
      <c r="Z591" s="54"/>
      <c r="AA591" s="54"/>
      <c r="AB591" s="59">
        <v>0</v>
      </c>
      <c r="AC591" s="54"/>
      <c r="AD591" s="59">
        <v>0</v>
      </c>
      <c r="AE591" s="73"/>
      <c r="AF591" s="73"/>
      <c r="AG591" s="73"/>
    </row>
    <row r="592" spans="1:37" ht="20.100000000000001" customHeight="1" x14ac:dyDescent="0.2">
      <c r="D592" s="2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73"/>
      <c r="AF592" s="73"/>
      <c r="AG592" s="73"/>
      <c r="AH592"/>
      <c r="AI592"/>
      <c r="AJ592"/>
      <c r="AK592"/>
    </row>
    <row r="593" spans="1:37" ht="20.100000000000001" customHeight="1" x14ac:dyDescent="0.2">
      <c r="B593" s="6" t="s">
        <v>278</v>
      </c>
      <c r="D593" s="2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73"/>
      <c r="AF593" s="73"/>
      <c r="AG593" s="73"/>
      <c r="AH593"/>
      <c r="AI593"/>
      <c r="AJ593"/>
      <c r="AK593"/>
    </row>
    <row r="594" spans="1:37" ht="20.100000000000001" customHeight="1" x14ac:dyDescent="0.2">
      <c r="C594" s="3" t="s">
        <v>154</v>
      </c>
      <c r="D594" s="2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73"/>
      <c r="AF594" s="73"/>
      <c r="AG594" s="73"/>
      <c r="AH594"/>
      <c r="AI594"/>
      <c r="AJ594"/>
      <c r="AK594"/>
    </row>
    <row r="595" spans="1:37" ht="20.100000000000001" customHeight="1" x14ac:dyDescent="0.2">
      <c r="D595" s="2" t="s">
        <v>122</v>
      </c>
      <c r="F595" s="39">
        <v>30</v>
      </c>
      <c r="G595" s="39"/>
      <c r="H595" s="39"/>
      <c r="I595" s="39"/>
      <c r="J595" s="39">
        <v>52</v>
      </c>
      <c r="K595" s="39">
        <v>2</v>
      </c>
      <c r="L595" s="39"/>
      <c r="M595" s="39">
        <v>54</v>
      </c>
      <c r="N595" s="39"/>
      <c r="O595" s="39"/>
      <c r="P595" s="39"/>
      <c r="Q595" s="39">
        <v>35</v>
      </c>
      <c r="R595" s="39">
        <v>26</v>
      </c>
      <c r="S595" s="39"/>
      <c r="T595" s="39">
        <v>61</v>
      </c>
      <c r="U595" s="39"/>
      <c r="V595" s="39"/>
      <c r="W595" s="39"/>
      <c r="X595" s="39">
        <v>23</v>
      </c>
      <c r="Y595" s="39"/>
      <c r="Z595" s="39"/>
      <c r="AA595" s="39"/>
      <c r="AB595" s="39">
        <v>0</v>
      </c>
      <c r="AC595" s="39"/>
      <c r="AD595" s="39">
        <v>0</v>
      </c>
      <c r="AE595" s="73"/>
      <c r="AF595" s="73"/>
      <c r="AG595" s="73"/>
      <c r="AH595"/>
      <c r="AI595"/>
      <c r="AJ595"/>
      <c r="AK595"/>
    </row>
    <row r="596" spans="1:37" ht="19.5" customHeight="1" x14ac:dyDescent="0.2">
      <c r="D596" s="47" t="s">
        <v>135</v>
      </c>
      <c r="F596" s="48">
        <v>33</v>
      </c>
      <c r="G596" s="49"/>
      <c r="H596" s="49"/>
      <c r="I596" s="49"/>
      <c r="J596" s="48">
        <v>99</v>
      </c>
      <c r="K596" s="48">
        <v>1</v>
      </c>
      <c r="L596" s="49"/>
      <c r="M596" s="48">
        <v>100</v>
      </c>
      <c r="N596" s="49"/>
      <c r="O596" s="49"/>
      <c r="P596" s="49"/>
      <c r="Q596" s="48">
        <v>62</v>
      </c>
      <c r="R596" s="48">
        <v>41</v>
      </c>
      <c r="S596" s="49"/>
      <c r="T596" s="48">
        <v>103</v>
      </c>
      <c r="U596" s="49"/>
      <c r="V596" s="49"/>
      <c r="W596" s="49"/>
      <c r="X596" s="48">
        <v>30</v>
      </c>
      <c r="Y596" s="49"/>
      <c r="Z596" s="49"/>
      <c r="AA596" s="49"/>
      <c r="AB596" s="48">
        <v>0</v>
      </c>
      <c r="AC596" s="49"/>
      <c r="AD596" s="48">
        <v>0</v>
      </c>
      <c r="AE596" s="73"/>
      <c r="AF596" s="73"/>
      <c r="AG596" s="73"/>
      <c r="AH596"/>
      <c r="AI596"/>
      <c r="AJ596"/>
      <c r="AK596"/>
    </row>
    <row r="597" spans="1:37" ht="20.100000000000001" customHeight="1" x14ac:dyDescent="0.2">
      <c r="D597" s="2" t="s">
        <v>98</v>
      </c>
      <c r="F597" s="39">
        <v>42</v>
      </c>
      <c r="G597" s="39"/>
      <c r="H597" s="39"/>
      <c r="I597" s="39"/>
      <c r="J597" s="39">
        <v>100</v>
      </c>
      <c r="K597" s="39">
        <v>4</v>
      </c>
      <c r="L597" s="39"/>
      <c r="M597" s="39">
        <v>104</v>
      </c>
      <c r="N597" s="39"/>
      <c r="O597" s="39"/>
      <c r="P597" s="39"/>
      <c r="Q597" s="39">
        <v>59</v>
      </c>
      <c r="R597" s="39">
        <v>49</v>
      </c>
      <c r="S597" s="39"/>
      <c r="T597" s="39">
        <v>108</v>
      </c>
      <c r="U597" s="39"/>
      <c r="V597" s="39"/>
      <c r="W597" s="39"/>
      <c r="X597" s="39">
        <v>38</v>
      </c>
      <c r="Y597" s="39"/>
      <c r="Z597" s="39"/>
      <c r="AA597" s="39"/>
      <c r="AB597" s="39">
        <v>0</v>
      </c>
      <c r="AC597" s="39"/>
      <c r="AD597" s="39">
        <v>0</v>
      </c>
      <c r="AE597" s="73"/>
      <c r="AF597" s="73"/>
      <c r="AG597" s="73"/>
      <c r="AH597"/>
      <c r="AI597"/>
      <c r="AJ597"/>
      <c r="AK597"/>
    </row>
    <row r="598" spans="1:37" ht="19.5" customHeight="1" x14ac:dyDescent="0.2">
      <c r="D598" s="47" t="s">
        <v>136</v>
      </c>
      <c r="F598" s="48">
        <v>26</v>
      </c>
      <c r="G598" s="49"/>
      <c r="H598" s="49"/>
      <c r="I598" s="49"/>
      <c r="J598" s="48">
        <v>99</v>
      </c>
      <c r="K598" s="48">
        <v>5</v>
      </c>
      <c r="L598" s="49"/>
      <c r="M598" s="48">
        <v>104</v>
      </c>
      <c r="N598" s="49"/>
      <c r="O598" s="49"/>
      <c r="P598" s="49"/>
      <c r="Q598" s="48">
        <v>84</v>
      </c>
      <c r="R598" s="48">
        <v>23</v>
      </c>
      <c r="S598" s="49"/>
      <c r="T598" s="48">
        <v>107</v>
      </c>
      <c r="U598" s="49"/>
      <c r="V598" s="49"/>
      <c r="W598" s="49"/>
      <c r="X598" s="48">
        <v>23</v>
      </c>
      <c r="Y598" s="49"/>
      <c r="Z598" s="49"/>
      <c r="AA598" s="49"/>
      <c r="AB598" s="48">
        <v>0</v>
      </c>
      <c r="AC598" s="49"/>
      <c r="AD598" s="48">
        <v>0</v>
      </c>
      <c r="AE598" s="73"/>
      <c r="AF598" s="73"/>
      <c r="AG598" s="73"/>
      <c r="AH598"/>
      <c r="AI598"/>
      <c r="AJ598"/>
      <c r="AK598"/>
    </row>
    <row r="599" spans="1:37" ht="20.100000000000001" customHeight="1" x14ac:dyDescent="0.2">
      <c r="D599" s="2" t="s">
        <v>100</v>
      </c>
      <c r="F599" s="39">
        <v>19</v>
      </c>
      <c r="G599" s="39"/>
      <c r="H599" s="39"/>
      <c r="I599" s="39"/>
      <c r="J599" s="39">
        <v>15</v>
      </c>
      <c r="K599" s="39">
        <v>0</v>
      </c>
      <c r="L599" s="39"/>
      <c r="M599" s="39">
        <v>15</v>
      </c>
      <c r="N599" s="39"/>
      <c r="O599" s="39"/>
      <c r="P599" s="39"/>
      <c r="Q599" s="39">
        <v>4</v>
      </c>
      <c r="R599" s="39">
        <v>16</v>
      </c>
      <c r="S599" s="39"/>
      <c r="T599" s="39">
        <v>20</v>
      </c>
      <c r="U599" s="39"/>
      <c r="V599" s="39"/>
      <c r="W599" s="39"/>
      <c r="X599" s="39">
        <v>14</v>
      </c>
      <c r="Y599" s="39"/>
      <c r="Z599" s="39"/>
      <c r="AA599" s="39"/>
      <c r="AB599" s="39">
        <v>0</v>
      </c>
      <c r="AC599" s="39"/>
      <c r="AD599" s="39">
        <v>0</v>
      </c>
      <c r="AE599" s="73"/>
      <c r="AF599" s="73"/>
      <c r="AG599" s="73"/>
      <c r="AH599"/>
      <c r="AI599"/>
      <c r="AJ599"/>
      <c r="AK599"/>
    </row>
    <row r="600" spans="1:37" ht="19.5" customHeight="1" x14ac:dyDescent="0.2">
      <c r="D600" s="47" t="s">
        <v>101</v>
      </c>
      <c r="F600" s="48">
        <v>29</v>
      </c>
      <c r="G600" s="49"/>
      <c r="H600" s="49"/>
      <c r="I600" s="49"/>
      <c r="J600" s="48">
        <v>100</v>
      </c>
      <c r="K600" s="48">
        <v>5</v>
      </c>
      <c r="L600" s="49"/>
      <c r="M600" s="48">
        <v>105</v>
      </c>
      <c r="N600" s="49"/>
      <c r="O600" s="49"/>
      <c r="P600" s="49"/>
      <c r="Q600" s="48">
        <v>56</v>
      </c>
      <c r="R600" s="48">
        <v>44</v>
      </c>
      <c r="S600" s="49"/>
      <c r="T600" s="48">
        <v>100</v>
      </c>
      <c r="U600" s="49"/>
      <c r="V600" s="49"/>
      <c r="W600" s="49"/>
      <c r="X600" s="48">
        <v>34</v>
      </c>
      <c r="Y600" s="49"/>
      <c r="Z600" s="49"/>
      <c r="AA600" s="49"/>
      <c r="AB600" s="48">
        <v>0</v>
      </c>
      <c r="AC600" s="49"/>
      <c r="AD600" s="48">
        <v>0</v>
      </c>
      <c r="AE600" s="73"/>
      <c r="AF600" s="73"/>
      <c r="AG600" s="73"/>
      <c r="AH600"/>
      <c r="AI600"/>
      <c r="AJ600"/>
      <c r="AK600"/>
    </row>
    <row r="601" spans="1:37" ht="20.100000000000001" customHeight="1" x14ac:dyDescent="0.2">
      <c r="B601" s="5"/>
      <c r="D601" s="2" t="s">
        <v>102</v>
      </c>
      <c r="F601" s="39">
        <v>35</v>
      </c>
      <c r="G601" s="39"/>
      <c r="H601" s="39"/>
      <c r="I601" s="39"/>
      <c r="J601" s="39">
        <v>54</v>
      </c>
      <c r="K601" s="39">
        <v>3</v>
      </c>
      <c r="L601" s="39"/>
      <c r="M601" s="39">
        <v>57</v>
      </c>
      <c r="N601" s="39"/>
      <c r="O601" s="39"/>
      <c r="P601" s="39"/>
      <c r="Q601" s="39">
        <v>19</v>
      </c>
      <c r="R601" s="39">
        <v>31</v>
      </c>
      <c r="S601" s="39"/>
      <c r="T601" s="39">
        <v>50</v>
      </c>
      <c r="U601" s="39"/>
      <c r="V601" s="39"/>
      <c r="W601" s="39"/>
      <c r="X601" s="39">
        <v>42</v>
      </c>
      <c r="Y601" s="39"/>
      <c r="Z601" s="39"/>
      <c r="AA601" s="39"/>
      <c r="AB601" s="39">
        <v>0</v>
      </c>
      <c r="AC601" s="39"/>
      <c r="AD601" s="39">
        <v>0</v>
      </c>
      <c r="AE601" s="73"/>
      <c r="AF601" s="73"/>
      <c r="AG601" s="73"/>
      <c r="AH601"/>
      <c r="AI601"/>
      <c r="AJ601"/>
      <c r="AK601"/>
    </row>
    <row r="602" spans="1:37" ht="19.5" customHeight="1" x14ac:dyDescent="0.2">
      <c r="D602" s="47" t="s">
        <v>103</v>
      </c>
      <c r="F602" s="48">
        <v>26</v>
      </c>
      <c r="G602" s="49"/>
      <c r="H602" s="49"/>
      <c r="I602" s="49"/>
      <c r="J602" s="48">
        <v>99</v>
      </c>
      <c r="K602" s="48">
        <v>0</v>
      </c>
      <c r="L602" s="49"/>
      <c r="M602" s="48">
        <v>99</v>
      </c>
      <c r="N602" s="49"/>
      <c r="O602" s="49"/>
      <c r="P602" s="49"/>
      <c r="Q602" s="48">
        <v>76</v>
      </c>
      <c r="R602" s="48">
        <v>26</v>
      </c>
      <c r="S602" s="49"/>
      <c r="T602" s="48">
        <v>102</v>
      </c>
      <c r="U602" s="49"/>
      <c r="V602" s="49"/>
      <c r="W602" s="49"/>
      <c r="X602" s="48">
        <v>23</v>
      </c>
      <c r="Y602" s="49"/>
      <c r="Z602" s="49"/>
      <c r="AA602" s="49"/>
      <c r="AB602" s="48">
        <v>0</v>
      </c>
      <c r="AC602" s="49"/>
      <c r="AD602" s="48">
        <v>0</v>
      </c>
      <c r="AE602" s="73"/>
      <c r="AF602" s="73"/>
      <c r="AG602" s="73"/>
      <c r="AH602"/>
      <c r="AI602"/>
      <c r="AJ602"/>
      <c r="AK602"/>
    </row>
    <row r="603" spans="1:37" ht="20.100000000000001" customHeight="1" x14ac:dyDescent="0.2">
      <c r="B603" s="5"/>
      <c r="D603" s="50" t="s">
        <v>137</v>
      </c>
      <c r="F603" s="49">
        <v>25</v>
      </c>
      <c r="G603" s="49"/>
      <c r="H603" s="49"/>
      <c r="I603" s="49"/>
      <c r="J603" s="49">
        <v>18</v>
      </c>
      <c r="K603" s="49">
        <v>0</v>
      </c>
      <c r="L603" s="49"/>
      <c r="M603" s="49">
        <v>18</v>
      </c>
      <c r="N603" s="49"/>
      <c r="O603" s="49"/>
      <c r="P603" s="49"/>
      <c r="Q603" s="49">
        <v>6</v>
      </c>
      <c r="R603" s="49">
        <v>20</v>
      </c>
      <c r="S603" s="49"/>
      <c r="T603" s="49">
        <v>26</v>
      </c>
      <c r="U603" s="49"/>
      <c r="V603" s="49"/>
      <c r="W603" s="49"/>
      <c r="X603" s="49">
        <v>17</v>
      </c>
      <c r="Y603" s="49"/>
      <c r="Z603" s="49"/>
      <c r="AA603" s="49"/>
      <c r="AB603" s="49">
        <v>0</v>
      </c>
      <c r="AC603" s="49"/>
      <c r="AD603" s="49">
        <v>0</v>
      </c>
      <c r="AE603" s="73"/>
      <c r="AF603" s="73"/>
      <c r="AG603" s="73"/>
      <c r="AH603"/>
      <c r="AI603"/>
      <c r="AJ603"/>
      <c r="AK603"/>
    </row>
    <row r="604" spans="1:37" ht="19.5" customHeight="1" x14ac:dyDescent="0.2">
      <c r="D604" s="47" t="s">
        <v>105</v>
      </c>
      <c r="F604" s="48">
        <v>22</v>
      </c>
      <c r="G604" s="49"/>
      <c r="H604" s="49"/>
      <c r="I604" s="49"/>
      <c r="J604" s="48">
        <v>48</v>
      </c>
      <c r="K604" s="48">
        <v>3</v>
      </c>
      <c r="L604" s="49"/>
      <c r="M604" s="48">
        <v>51</v>
      </c>
      <c r="N604" s="49"/>
      <c r="O604" s="49"/>
      <c r="P604" s="49"/>
      <c r="Q604" s="48">
        <v>25</v>
      </c>
      <c r="R604" s="48">
        <v>28</v>
      </c>
      <c r="S604" s="49"/>
      <c r="T604" s="48">
        <v>53</v>
      </c>
      <c r="U604" s="49"/>
      <c r="V604" s="49"/>
      <c r="W604" s="49"/>
      <c r="X604" s="48">
        <v>20</v>
      </c>
      <c r="Y604" s="49"/>
      <c r="Z604" s="49"/>
      <c r="AA604" s="49"/>
      <c r="AB604" s="48">
        <v>0</v>
      </c>
      <c r="AC604" s="49"/>
      <c r="AD604" s="48">
        <v>0</v>
      </c>
      <c r="AE604" s="73"/>
      <c r="AF604" s="73"/>
      <c r="AG604" s="73"/>
      <c r="AH604"/>
      <c r="AI604"/>
      <c r="AJ604"/>
      <c r="AK604"/>
    </row>
    <row r="605" spans="1:37" ht="20.100000000000001" customHeight="1" x14ac:dyDescent="0.2">
      <c r="B605" s="5"/>
      <c r="D605" s="2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73"/>
      <c r="AF605" s="73"/>
      <c r="AG605" s="73"/>
      <c r="AH605"/>
      <c r="AI605"/>
      <c r="AJ605"/>
      <c r="AK605"/>
    </row>
    <row r="606" spans="1:37" s="1" customFormat="1" ht="20.100000000000001" customHeight="1" x14ac:dyDescent="0.25">
      <c r="A606" s="3"/>
      <c r="B606" s="6"/>
      <c r="C606" s="51" t="s">
        <v>159</v>
      </c>
      <c r="D606" s="52"/>
      <c r="E606" s="5"/>
      <c r="F606" s="53">
        <v>287</v>
      </c>
      <c r="G606" s="54"/>
      <c r="H606" s="54"/>
      <c r="I606" s="54"/>
      <c r="J606" s="53">
        <v>684</v>
      </c>
      <c r="K606" s="53">
        <v>23</v>
      </c>
      <c r="L606" s="54"/>
      <c r="M606" s="53">
        <v>707</v>
      </c>
      <c r="N606" s="54"/>
      <c r="O606" s="54"/>
      <c r="P606" s="54"/>
      <c r="Q606" s="53">
        <v>426</v>
      </c>
      <c r="R606" s="53">
        <v>304</v>
      </c>
      <c r="S606" s="54"/>
      <c r="T606" s="53">
        <v>730</v>
      </c>
      <c r="U606" s="54"/>
      <c r="V606" s="54"/>
      <c r="W606" s="54"/>
      <c r="X606" s="53">
        <v>264</v>
      </c>
      <c r="Y606" s="54"/>
      <c r="Z606" s="54"/>
      <c r="AA606" s="54"/>
      <c r="AB606" s="53">
        <v>0</v>
      </c>
      <c r="AC606" s="54"/>
      <c r="AD606" s="53">
        <v>0</v>
      </c>
      <c r="AE606" s="73"/>
      <c r="AF606" s="73"/>
      <c r="AG606" s="73"/>
    </row>
    <row r="607" spans="1:37" s="1" customFormat="1" ht="20.100000000000001" customHeight="1" x14ac:dyDescent="0.2">
      <c r="A607" s="3"/>
      <c r="B607" s="6"/>
      <c r="C607" s="3"/>
      <c r="D607" s="3"/>
      <c r="E607" s="5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73"/>
      <c r="AF607" s="73"/>
      <c r="AG607" s="73"/>
    </row>
    <row r="608" spans="1:37" s="1" customFormat="1" ht="20.100000000000001" customHeight="1" x14ac:dyDescent="0.25">
      <c r="A608" s="3"/>
      <c r="B608" s="57" t="s">
        <v>279</v>
      </c>
      <c r="C608" s="58"/>
      <c r="D608" s="58"/>
      <c r="E608" s="5"/>
      <c r="F608" s="59">
        <v>287</v>
      </c>
      <c r="G608" s="54"/>
      <c r="H608" s="54"/>
      <c r="I608" s="54"/>
      <c r="J608" s="59">
        <v>684</v>
      </c>
      <c r="K608" s="59">
        <v>23</v>
      </c>
      <c r="L608" s="54"/>
      <c r="M608" s="59">
        <v>707</v>
      </c>
      <c r="N608" s="54"/>
      <c r="O608" s="54"/>
      <c r="P608" s="54"/>
      <c r="Q608" s="59">
        <v>426</v>
      </c>
      <c r="R608" s="59">
        <v>304</v>
      </c>
      <c r="S608" s="54"/>
      <c r="T608" s="59">
        <v>730</v>
      </c>
      <c r="U608" s="54"/>
      <c r="V608" s="54"/>
      <c r="W608" s="54"/>
      <c r="X608" s="59">
        <v>264</v>
      </c>
      <c r="Y608" s="54"/>
      <c r="Z608" s="54"/>
      <c r="AA608" s="54"/>
      <c r="AB608" s="59">
        <v>0</v>
      </c>
      <c r="AC608" s="54"/>
      <c r="AD608" s="59">
        <v>0</v>
      </c>
      <c r="AE608" s="73"/>
      <c r="AF608" s="73"/>
      <c r="AG608" s="73"/>
    </row>
    <row r="609" spans="1:37" ht="20.100000000000001" customHeight="1" x14ac:dyDescent="0.2">
      <c r="D609" s="2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73"/>
      <c r="AF609" s="73"/>
      <c r="AG609" s="73"/>
      <c r="AH609"/>
      <c r="AI609"/>
      <c r="AJ609"/>
      <c r="AK609"/>
    </row>
    <row r="610" spans="1:37" ht="20.100000000000001" customHeight="1" x14ac:dyDescent="0.2">
      <c r="B610" s="6" t="s">
        <v>280</v>
      </c>
      <c r="D610" s="2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73"/>
      <c r="AF610" s="73"/>
      <c r="AG610" s="73"/>
      <c r="AH610"/>
      <c r="AI610"/>
      <c r="AJ610"/>
      <c r="AK610"/>
    </row>
    <row r="611" spans="1:37" ht="20.100000000000001" customHeight="1" x14ac:dyDescent="0.2">
      <c r="C611" s="3" t="s">
        <v>0</v>
      </c>
      <c r="D611" s="2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73"/>
      <c r="AF611" s="73"/>
      <c r="AG611" s="73"/>
      <c r="AH611"/>
      <c r="AI611"/>
      <c r="AJ611"/>
      <c r="AK611"/>
    </row>
    <row r="612" spans="1:37" ht="20.100000000000001" customHeight="1" x14ac:dyDescent="0.2">
      <c r="D612" s="2" t="s">
        <v>122</v>
      </c>
      <c r="F612" s="39">
        <v>0</v>
      </c>
      <c r="G612" s="39"/>
      <c r="H612" s="39"/>
      <c r="I612" s="39"/>
      <c r="J612" s="39">
        <v>0</v>
      </c>
      <c r="K612" s="39">
        <v>0</v>
      </c>
      <c r="L612" s="39"/>
      <c r="M612" s="39">
        <v>0</v>
      </c>
      <c r="N612" s="39"/>
      <c r="O612" s="39"/>
      <c r="P612" s="39"/>
      <c r="Q612" s="39">
        <v>0</v>
      </c>
      <c r="R612" s="39">
        <v>0</v>
      </c>
      <c r="S612" s="39"/>
      <c r="T612" s="39">
        <v>0</v>
      </c>
      <c r="U612" s="39"/>
      <c r="V612" s="39"/>
      <c r="W612" s="39"/>
      <c r="X612" s="39">
        <v>0</v>
      </c>
      <c r="Y612" s="39"/>
      <c r="Z612" s="39"/>
      <c r="AA612" s="39"/>
      <c r="AB612" s="39">
        <v>0</v>
      </c>
      <c r="AC612" s="39"/>
      <c r="AD612" s="39">
        <v>0</v>
      </c>
      <c r="AE612" s="73"/>
      <c r="AF612" s="73"/>
      <c r="AG612" s="73"/>
      <c r="AH612"/>
      <c r="AI612"/>
      <c r="AJ612"/>
      <c r="AK612"/>
    </row>
    <row r="613" spans="1:37" ht="19.5" customHeight="1" x14ac:dyDescent="0.2">
      <c r="D613" s="47" t="s">
        <v>135</v>
      </c>
      <c r="F613" s="48">
        <v>0</v>
      </c>
      <c r="G613" s="49"/>
      <c r="H613" s="49"/>
      <c r="I613" s="49"/>
      <c r="J613" s="48">
        <v>0</v>
      </c>
      <c r="K613" s="48">
        <v>0</v>
      </c>
      <c r="L613" s="49"/>
      <c r="M613" s="48">
        <v>0</v>
      </c>
      <c r="N613" s="49"/>
      <c r="O613" s="49"/>
      <c r="P613" s="49"/>
      <c r="Q613" s="48">
        <v>0</v>
      </c>
      <c r="R613" s="48">
        <v>0</v>
      </c>
      <c r="S613" s="49"/>
      <c r="T613" s="48">
        <v>0</v>
      </c>
      <c r="U613" s="49"/>
      <c r="V613" s="49"/>
      <c r="W613" s="49"/>
      <c r="X613" s="48">
        <v>0</v>
      </c>
      <c r="Y613" s="49"/>
      <c r="Z613" s="49"/>
      <c r="AA613" s="49"/>
      <c r="AB613" s="48">
        <v>0</v>
      </c>
      <c r="AC613" s="49"/>
      <c r="AD613" s="48">
        <v>0</v>
      </c>
      <c r="AE613" s="73"/>
      <c r="AF613" s="73"/>
      <c r="AG613" s="73"/>
      <c r="AH613"/>
      <c r="AI613"/>
      <c r="AJ613"/>
      <c r="AK613"/>
    </row>
    <row r="614" spans="1:37" ht="20.100000000000001" customHeight="1" x14ac:dyDescent="0.2">
      <c r="D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73"/>
      <c r="AF614" s="73"/>
      <c r="AG614" s="73"/>
      <c r="AH614"/>
      <c r="AI614"/>
      <c r="AJ614"/>
      <c r="AK614"/>
    </row>
    <row r="615" spans="1:37" s="1" customFormat="1" ht="20.100000000000001" customHeight="1" x14ac:dyDescent="0.25">
      <c r="A615" s="3"/>
      <c r="B615" s="6"/>
      <c r="C615" s="51" t="s">
        <v>120</v>
      </c>
      <c r="D615" s="52"/>
      <c r="E615" s="5"/>
      <c r="F615" s="53">
        <v>0</v>
      </c>
      <c r="G615" s="54"/>
      <c r="H615" s="54"/>
      <c r="I615" s="54"/>
      <c r="J615" s="53">
        <v>0</v>
      </c>
      <c r="K615" s="53">
        <v>0</v>
      </c>
      <c r="L615" s="54"/>
      <c r="M615" s="53">
        <v>0</v>
      </c>
      <c r="N615" s="54"/>
      <c r="O615" s="54"/>
      <c r="P615" s="54"/>
      <c r="Q615" s="53">
        <v>0</v>
      </c>
      <c r="R615" s="53">
        <v>0</v>
      </c>
      <c r="S615" s="54"/>
      <c r="T615" s="53">
        <v>0</v>
      </c>
      <c r="U615" s="54"/>
      <c r="V615" s="54"/>
      <c r="W615" s="54"/>
      <c r="X615" s="53">
        <v>0</v>
      </c>
      <c r="Y615" s="54"/>
      <c r="Z615" s="54"/>
      <c r="AA615" s="54"/>
      <c r="AB615" s="53">
        <v>0</v>
      </c>
      <c r="AC615" s="54"/>
      <c r="AD615" s="53">
        <v>0</v>
      </c>
      <c r="AE615" s="73"/>
      <c r="AF615" s="73"/>
      <c r="AG615" s="73"/>
    </row>
    <row r="616" spans="1:37" ht="20.100000000000001" customHeight="1" x14ac:dyDescent="0.2">
      <c r="D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73"/>
      <c r="AF616" s="73"/>
      <c r="AG616" s="73"/>
      <c r="AH616"/>
      <c r="AI616"/>
      <c r="AJ616"/>
      <c r="AK616"/>
    </row>
    <row r="617" spans="1:37" ht="20.100000000000001" customHeight="1" x14ac:dyDescent="0.2">
      <c r="C617" s="3" t="s">
        <v>249</v>
      </c>
      <c r="D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73"/>
      <c r="AF617" s="73"/>
      <c r="AG617" s="73"/>
      <c r="AH617"/>
      <c r="AI617"/>
      <c r="AJ617"/>
      <c r="AK617"/>
    </row>
    <row r="618" spans="1:37" ht="20.100000000000001" customHeight="1" x14ac:dyDescent="0.2">
      <c r="D618" s="2" t="s">
        <v>96</v>
      </c>
      <c r="F618" s="39">
        <v>24</v>
      </c>
      <c r="G618" s="39"/>
      <c r="H618" s="39"/>
      <c r="I618" s="39"/>
      <c r="J618" s="39">
        <v>72</v>
      </c>
      <c r="K618" s="39">
        <v>4</v>
      </c>
      <c r="L618" s="39"/>
      <c r="M618" s="39">
        <v>76</v>
      </c>
      <c r="N618" s="39"/>
      <c r="O618" s="39"/>
      <c r="P618" s="39"/>
      <c r="Q618" s="39">
        <v>42</v>
      </c>
      <c r="R618" s="39">
        <v>43</v>
      </c>
      <c r="S618" s="39"/>
      <c r="T618" s="39">
        <v>85</v>
      </c>
      <c r="U618" s="39"/>
      <c r="V618" s="39"/>
      <c r="W618" s="39"/>
      <c r="X618" s="39">
        <v>15</v>
      </c>
      <c r="Y618" s="39"/>
      <c r="Z618" s="39"/>
      <c r="AA618" s="39"/>
      <c r="AB618" s="39">
        <v>0</v>
      </c>
      <c r="AC618" s="39"/>
      <c r="AD618" s="39">
        <v>0</v>
      </c>
      <c r="AE618" s="73"/>
      <c r="AF618" s="73"/>
      <c r="AG618" s="73"/>
      <c r="AH618"/>
      <c r="AI618"/>
      <c r="AJ618"/>
      <c r="AK618"/>
    </row>
    <row r="619" spans="1:37" ht="19.5" customHeight="1" x14ac:dyDescent="0.2">
      <c r="D619" s="47" t="s">
        <v>97</v>
      </c>
      <c r="F619" s="48">
        <v>24</v>
      </c>
      <c r="G619" s="49"/>
      <c r="H619" s="49"/>
      <c r="I619" s="49"/>
      <c r="J619" s="48">
        <v>71</v>
      </c>
      <c r="K619" s="48">
        <v>6</v>
      </c>
      <c r="L619" s="49"/>
      <c r="M619" s="48">
        <v>77</v>
      </c>
      <c r="N619" s="49"/>
      <c r="O619" s="49"/>
      <c r="P619" s="49"/>
      <c r="Q619" s="48">
        <v>44</v>
      </c>
      <c r="R619" s="48">
        <v>38</v>
      </c>
      <c r="S619" s="49"/>
      <c r="T619" s="48">
        <v>82</v>
      </c>
      <c r="U619" s="49"/>
      <c r="V619" s="49"/>
      <c r="W619" s="49"/>
      <c r="X619" s="48">
        <v>19</v>
      </c>
      <c r="Y619" s="49"/>
      <c r="Z619" s="49"/>
      <c r="AA619" s="49"/>
      <c r="AB619" s="48">
        <v>0</v>
      </c>
      <c r="AC619" s="49"/>
      <c r="AD619" s="48">
        <v>0</v>
      </c>
      <c r="AE619" s="73"/>
      <c r="AF619" s="73"/>
      <c r="AG619" s="73"/>
      <c r="AH619"/>
      <c r="AI619"/>
      <c r="AJ619"/>
      <c r="AK619"/>
    </row>
    <row r="620" spans="1:37" ht="20.100000000000001" customHeight="1" x14ac:dyDescent="0.2">
      <c r="D620" s="50" t="s">
        <v>113</v>
      </c>
      <c r="F620" s="49">
        <v>20</v>
      </c>
      <c r="G620" s="49"/>
      <c r="H620" s="49"/>
      <c r="I620" s="49"/>
      <c r="J620" s="49">
        <v>71</v>
      </c>
      <c r="K620" s="49">
        <v>2</v>
      </c>
      <c r="L620" s="49"/>
      <c r="M620" s="49">
        <v>73</v>
      </c>
      <c r="N620" s="49"/>
      <c r="O620" s="49"/>
      <c r="P620" s="49"/>
      <c r="Q620" s="49">
        <v>37</v>
      </c>
      <c r="R620" s="49">
        <v>37</v>
      </c>
      <c r="S620" s="49"/>
      <c r="T620" s="49">
        <v>74</v>
      </c>
      <c r="U620" s="49"/>
      <c r="V620" s="49"/>
      <c r="W620" s="49"/>
      <c r="X620" s="49">
        <v>19</v>
      </c>
      <c r="Y620" s="49"/>
      <c r="Z620" s="49"/>
      <c r="AA620" s="49"/>
      <c r="AB620" s="49">
        <v>0</v>
      </c>
      <c r="AC620" s="49"/>
      <c r="AD620" s="49">
        <v>0</v>
      </c>
      <c r="AE620" s="73"/>
      <c r="AF620" s="73"/>
      <c r="AG620" s="73"/>
      <c r="AH620"/>
      <c r="AI620"/>
      <c r="AJ620"/>
      <c r="AK620"/>
    </row>
    <row r="621" spans="1:37" ht="19.5" customHeight="1" x14ac:dyDescent="0.2">
      <c r="D621" s="47" t="s">
        <v>99</v>
      </c>
      <c r="F621" s="48">
        <v>8</v>
      </c>
      <c r="G621" s="49"/>
      <c r="H621" s="49"/>
      <c r="I621" s="49"/>
      <c r="J621" s="48">
        <v>72</v>
      </c>
      <c r="K621" s="48">
        <v>6</v>
      </c>
      <c r="L621" s="49"/>
      <c r="M621" s="48">
        <v>78</v>
      </c>
      <c r="N621" s="49"/>
      <c r="O621" s="49"/>
      <c r="P621" s="49"/>
      <c r="Q621" s="48">
        <v>52</v>
      </c>
      <c r="R621" s="48">
        <v>22</v>
      </c>
      <c r="S621" s="49"/>
      <c r="T621" s="48">
        <v>74</v>
      </c>
      <c r="U621" s="49"/>
      <c r="V621" s="49"/>
      <c r="W621" s="49"/>
      <c r="X621" s="48">
        <v>12</v>
      </c>
      <c r="Y621" s="49"/>
      <c r="Z621" s="49"/>
      <c r="AA621" s="49"/>
      <c r="AB621" s="48">
        <v>0</v>
      </c>
      <c r="AC621" s="49"/>
      <c r="AD621" s="48">
        <v>0</v>
      </c>
      <c r="AE621" s="73"/>
      <c r="AF621" s="73"/>
      <c r="AG621" s="73"/>
      <c r="AH621"/>
      <c r="AI621"/>
      <c r="AJ621"/>
      <c r="AK621"/>
    </row>
    <row r="622" spans="1:37" ht="20.100000000000001" customHeight="1" x14ac:dyDescent="0.2">
      <c r="D622" s="50" t="s">
        <v>100</v>
      </c>
      <c r="F622" s="49">
        <v>10</v>
      </c>
      <c r="G622" s="49"/>
      <c r="H622" s="49"/>
      <c r="I622" s="49"/>
      <c r="J622" s="49">
        <v>74</v>
      </c>
      <c r="K622" s="49">
        <v>2</v>
      </c>
      <c r="L622" s="49"/>
      <c r="M622" s="49">
        <v>76</v>
      </c>
      <c r="N622" s="49"/>
      <c r="O622" s="49"/>
      <c r="P622" s="49"/>
      <c r="Q622" s="49">
        <v>38</v>
      </c>
      <c r="R622" s="49">
        <v>25</v>
      </c>
      <c r="S622" s="49"/>
      <c r="T622" s="49">
        <v>63</v>
      </c>
      <c r="U622" s="49"/>
      <c r="V622" s="49"/>
      <c r="W622" s="49"/>
      <c r="X622" s="49">
        <v>23</v>
      </c>
      <c r="Y622" s="49"/>
      <c r="Z622" s="49"/>
      <c r="AA622" s="49"/>
      <c r="AB622" s="49">
        <v>0</v>
      </c>
      <c r="AC622" s="49"/>
      <c r="AD622" s="49">
        <v>0</v>
      </c>
      <c r="AE622" s="73"/>
      <c r="AF622" s="73"/>
      <c r="AG622" s="73"/>
      <c r="AH622"/>
      <c r="AI622"/>
      <c r="AJ622"/>
      <c r="AK622"/>
    </row>
    <row r="623" spans="1:37" ht="20.100000000000001" customHeight="1" x14ac:dyDescent="0.2">
      <c r="D623" s="47" t="s">
        <v>115</v>
      </c>
      <c r="F623" s="48">
        <v>7</v>
      </c>
      <c r="G623" s="49"/>
      <c r="H623" s="49"/>
      <c r="I623" s="49"/>
      <c r="J623" s="48">
        <v>71</v>
      </c>
      <c r="K623" s="48">
        <v>0</v>
      </c>
      <c r="L623" s="49"/>
      <c r="M623" s="48">
        <v>71</v>
      </c>
      <c r="N623" s="49"/>
      <c r="O623" s="49"/>
      <c r="P623" s="49"/>
      <c r="Q623" s="48">
        <v>57</v>
      </c>
      <c r="R623" s="48">
        <v>17</v>
      </c>
      <c r="S623" s="49"/>
      <c r="T623" s="48">
        <v>74</v>
      </c>
      <c r="U623" s="49"/>
      <c r="V623" s="49"/>
      <c r="W623" s="49"/>
      <c r="X623" s="48">
        <v>4</v>
      </c>
      <c r="Y623" s="49"/>
      <c r="Z623" s="49"/>
      <c r="AA623" s="49"/>
      <c r="AB623" s="48">
        <v>0</v>
      </c>
      <c r="AC623" s="49"/>
      <c r="AD623" s="48">
        <v>0</v>
      </c>
      <c r="AE623" s="73"/>
      <c r="AF623" s="73"/>
      <c r="AG623" s="73"/>
      <c r="AH623"/>
      <c r="AI623"/>
      <c r="AJ623"/>
      <c r="AK623"/>
    </row>
    <row r="624" spans="1:37" ht="20.100000000000001" customHeight="1" x14ac:dyDescent="0.2">
      <c r="D624" s="50" t="s">
        <v>116</v>
      </c>
      <c r="F624" s="49">
        <v>14</v>
      </c>
      <c r="G624" s="49"/>
      <c r="H624" s="49"/>
      <c r="I624" s="49"/>
      <c r="J624" s="49">
        <v>71</v>
      </c>
      <c r="K624" s="49">
        <v>1</v>
      </c>
      <c r="L624" s="49"/>
      <c r="M624" s="49">
        <v>72</v>
      </c>
      <c r="N624" s="49"/>
      <c r="O624" s="49"/>
      <c r="P624" s="49"/>
      <c r="Q624" s="49">
        <v>41</v>
      </c>
      <c r="R624" s="49">
        <v>25</v>
      </c>
      <c r="S624" s="49"/>
      <c r="T624" s="49">
        <v>66</v>
      </c>
      <c r="U624" s="49"/>
      <c r="V624" s="49"/>
      <c r="W624" s="49"/>
      <c r="X624" s="49">
        <v>20</v>
      </c>
      <c r="Y624" s="49"/>
      <c r="Z624" s="49"/>
      <c r="AA624" s="49"/>
      <c r="AB624" s="49">
        <v>0</v>
      </c>
      <c r="AC624" s="49"/>
      <c r="AD624" s="49">
        <v>0</v>
      </c>
      <c r="AE624" s="73"/>
      <c r="AF624" s="73"/>
      <c r="AG624" s="73"/>
      <c r="AH624"/>
      <c r="AI624"/>
      <c r="AJ624"/>
      <c r="AK624"/>
    </row>
    <row r="625" spans="1:37" ht="20.100000000000001" customHeight="1" x14ac:dyDescent="0.2">
      <c r="D625" s="2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73"/>
      <c r="AF625" s="73"/>
      <c r="AG625" s="73"/>
      <c r="AH625"/>
      <c r="AI625"/>
      <c r="AJ625"/>
      <c r="AK625"/>
    </row>
    <row r="626" spans="1:37" s="1" customFormat="1" ht="20.100000000000001" customHeight="1" x14ac:dyDescent="0.25">
      <c r="A626" s="3"/>
      <c r="B626" s="6"/>
      <c r="C626" s="51" t="s">
        <v>250</v>
      </c>
      <c r="D626" s="52"/>
      <c r="E626" s="5"/>
      <c r="F626" s="53">
        <v>107</v>
      </c>
      <c r="G626" s="54"/>
      <c r="H626" s="54"/>
      <c r="I626" s="54"/>
      <c r="J626" s="53">
        <v>502</v>
      </c>
      <c r="K626" s="53">
        <v>21</v>
      </c>
      <c r="L626" s="54"/>
      <c r="M626" s="53">
        <v>523</v>
      </c>
      <c r="N626" s="54"/>
      <c r="O626" s="54"/>
      <c r="P626" s="54"/>
      <c r="Q626" s="53">
        <v>311</v>
      </c>
      <c r="R626" s="53">
        <v>207</v>
      </c>
      <c r="S626" s="54"/>
      <c r="T626" s="53">
        <v>518</v>
      </c>
      <c r="U626" s="54"/>
      <c r="V626" s="54"/>
      <c r="W626" s="54"/>
      <c r="X626" s="53">
        <v>112</v>
      </c>
      <c r="Y626" s="54"/>
      <c r="Z626" s="54"/>
      <c r="AA626" s="54"/>
      <c r="AB626" s="53">
        <v>0</v>
      </c>
      <c r="AC626" s="54"/>
      <c r="AD626" s="53">
        <v>0</v>
      </c>
      <c r="AE626" s="73"/>
      <c r="AF626" s="73"/>
      <c r="AG626" s="73"/>
    </row>
    <row r="627" spans="1:37" ht="20.100000000000001" customHeight="1" x14ac:dyDescent="0.2">
      <c r="C627" s="61"/>
      <c r="D627" s="61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73"/>
      <c r="AF627" s="73"/>
      <c r="AG627" s="73"/>
      <c r="AH627"/>
      <c r="AI627"/>
      <c r="AJ627"/>
      <c r="AK627"/>
    </row>
    <row r="628" spans="1:37" s="1" customFormat="1" ht="20.100000000000001" customHeight="1" x14ac:dyDescent="0.25">
      <c r="A628" s="3"/>
      <c r="B628" s="57" t="s">
        <v>281</v>
      </c>
      <c r="C628" s="58"/>
      <c r="D628" s="58"/>
      <c r="E628" s="5"/>
      <c r="F628" s="59">
        <v>107</v>
      </c>
      <c r="G628" s="54"/>
      <c r="H628" s="54"/>
      <c r="I628" s="54"/>
      <c r="J628" s="59">
        <v>502</v>
      </c>
      <c r="K628" s="59">
        <v>21</v>
      </c>
      <c r="L628" s="54"/>
      <c r="M628" s="59">
        <v>523</v>
      </c>
      <c r="N628" s="54"/>
      <c r="O628" s="54"/>
      <c r="P628" s="54"/>
      <c r="Q628" s="59">
        <v>311</v>
      </c>
      <c r="R628" s="59">
        <v>207</v>
      </c>
      <c r="S628" s="54"/>
      <c r="T628" s="59">
        <v>518</v>
      </c>
      <c r="U628" s="54"/>
      <c r="V628" s="54"/>
      <c r="W628" s="54"/>
      <c r="X628" s="59">
        <v>112</v>
      </c>
      <c r="Y628" s="54"/>
      <c r="Z628" s="54"/>
      <c r="AA628" s="54"/>
      <c r="AB628" s="59">
        <v>0</v>
      </c>
      <c r="AC628" s="54"/>
      <c r="AD628" s="59">
        <v>0</v>
      </c>
      <c r="AE628" s="73"/>
      <c r="AF628" s="73"/>
      <c r="AG628" s="73"/>
    </row>
    <row r="629" spans="1:37" ht="20.100000000000001" customHeight="1" x14ac:dyDescent="0.2">
      <c r="D629" s="2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73"/>
      <c r="AF629" s="73"/>
      <c r="AG629" s="73"/>
      <c r="AH629"/>
      <c r="AI629"/>
      <c r="AJ629"/>
      <c r="AK629"/>
    </row>
    <row r="630" spans="1:37" ht="20.100000000000001" customHeight="1" x14ac:dyDescent="0.2">
      <c r="B630" s="6" t="s">
        <v>282</v>
      </c>
      <c r="D630" s="2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73"/>
      <c r="AF630" s="73"/>
      <c r="AG630" s="73"/>
      <c r="AH630"/>
      <c r="AI630"/>
      <c r="AJ630"/>
      <c r="AK630"/>
    </row>
    <row r="631" spans="1:37" ht="20.100000000000001" customHeight="1" x14ac:dyDescent="0.2">
      <c r="C631" s="3" t="s">
        <v>154</v>
      </c>
      <c r="D631" s="2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73"/>
      <c r="AF631" s="73"/>
      <c r="AG631" s="73"/>
      <c r="AH631"/>
      <c r="AI631"/>
      <c r="AJ631"/>
      <c r="AK631"/>
    </row>
    <row r="632" spans="1:37" ht="20.100000000000001" customHeight="1" x14ac:dyDescent="0.2">
      <c r="D632" s="2" t="s">
        <v>96</v>
      </c>
      <c r="F632" s="39">
        <v>49</v>
      </c>
      <c r="G632" s="39"/>
      <c r="H632" s="39"/>
      <c r="I632" s="39"/>
      <c r="J632" s="39">
        <v>103</v>
      </c>
      <c r="K632" s="39">
        <v>1</v>
      </c>
      <c r="L632" s="39"/>
      <c r="M632" s="39">
        <v>104</v>
      </c>
      <c r="N632" s="39"/>
      <c r="O632" s="39"/>
      <c r="P632" s="39"/>
      <c r="Q632" s="39">
        <v>16</v>
      </c>
      <c r="R632" s="39">
        <v>72</v>
      </c>
      <c r="S632" s="39"/>
      <c r="T632" s="39">
        <v>88</v>
      </c>
      <c r="U632" s="39"/>
      <c r="V632" s="39"/>
      <c r="W632" s="39"/>
      <c r="X632" s="39">
        <v>65</v>
      </c>
      <c r="Y632" s="39"/>
      <c r="Z632" s="39"/>
      <c r="AA632" s="39"/>
      <c r="AB632" s="39">
        <v>0</v>
      </c>
      <c r="AC632" s="39"/>
      <c r="AD632" s="39">
        <v>0</v>
      </c>
      <c r="AE632" s="73"/>
      <c r="AF632" s="73"/>
      <c r="AG632" s="73"/>
      <c r="AH632"/>
      <c r="AI632"/>
      <c r="AJ632"/>
      <c r="AK632"/>
    </row>
    <row r="633" spans="1:37" ht="19.5" customHeight="1" x14ac:dyDescent="0.2">
      <c r="D633" s="47" t="s">
        <v>97</v>
      </c>
      <c r="F633" s="48">
        <v>17</v>
      </c>
      <c r="G633" s="49"/>
      <c r="H633" s="49"/>
      <c r="I633" s="49"/>
      <c r="J633" s="48">
        <v>104</v>
      </c>
      <c r="K633" s="48">
        <v>3</v>
      </c>
      <c r="L633" s="49"/>
      <c r="M633" s="48">
        <v>107</v>
      </c>
      <c r="N633" s="49"/>
      <c r="O633" s="49"/>
      <c r="P633" s="49"/>
      <c r="Q633" s="48">
        <v>15</v>
      </c>
      <c r="R633" s="48">
        <v>58</v>
      </c>
      <c r="S633" s="49"/>
      <c r="T633" s="48">
        <v>73</v>
      </c>
      <c r="U633" s="49"/>
      <c r="V633" s="49"/>
      <c r="W633" s="49"/>
      <c r="X633" s="48">
        <v>51</v>
      </c>
      <c r="Y633" s="49"/>
      <c r="Z633" s="49"/>
      <c r="AA633" s="49"/>
      <c r="AB633" s="48">
        <v>0</v>
      </c>
      <c r="AC633" s="49"/>
      <c r="AD633" s="48">
        <v>0</v>
      </c>
      <c r="AE633" s="73"/>
      <c r="AF633" s="73"/>
      <c r="AG633" s="73"/>
      <c r="AH633"/>
      <c r="AI633"/>
      <c r="AJ633"/>
      <c r="AK633"/>
    </row>
    <row r="634" spans="1:37" ht="20.100000000000001" customHeight="1" x14ac:dyDescent="0.2">
      <c r="D634" s="2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73"/>
      <c r="AF634" s="73"/>
      <c r="AG634" s="73"/>
      <c r="AH634"/>
      <c r="AI634"/>
      <c r="AJ634"/>
      <c r="AK634"/>
    </row>
    <row r="635" spans="1:37" s="1" customFormat="1" ht="20.100000000000001" customHeight="1" x14ac:dyDescent="0.25">
      <c r="A635" s="3"/>
      <c r="B635" s="6"/>
      <c r="C635" s="51" t="s">
        <v>159</v>
      </c>
      <c r="D635" s="52"/>
      <c r="E635" s="5"/>
      <c r="F635" s="53">
        <v>66</v>
      </c>
      <c r="G635" s="54"/>
      <c r="H635" s="54"/>
      <c r="I635" s="54"/>
      <c r="J635" s="53">
        <v>207</v>
      </c>
      <c r="K635" s="53">
        <v>4</v>
      </c>
      <c r="L635" s="54"/>
      <c r="M635" s="53">
        <v>211</v>
      </c>
      <c r="N635" s="54"/>
      <c r="O635" s="54"/>
      <c r="P635" s="54"/>
      <c r="Q635" s="53">
        <v>31</v>
      </c>
      <c r="R635" s="53">
        <v>130</v>
      </c>
      <c r="S635" s="54"/>
      <c r="T635" s="53">
        <v>161</v>
      </c>
      <c r="U635" s="54"/>
      <c r="V635" s="54"/>
      <c r="W635" s="54"/>
      <c r="X635" s="53">
        <v>116</v>
      </c>
      <c r="Y635" s="54"/>
      <c r="Z635" s="54"/>
      <c r="AA635" s="54"/>
      <c r="AB635" s="53">
        <v>0</v>
      </c>
      <c r="AC635" s="54"/>
      <c r="AD635" s="53">
        <v>0</v>
      </c>
      <c r="AE635" s="73"/>
      <c r="AF635" s="73"/>
      <c r="AG635" s="73"/>
    </row>
    <row r="636" spans="1:37" s="1" customFormat="1" ht="20.100000000000001" customHeight="1" x14ac:dyDescent="0.2">
      <c r="A636" s="3"/>
      <c r="B636" s="6"/>
      <c r="C636" s="3"/>
      <c r="D636" s="3"/>
      <c r="E636" s="5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73"/>
      <c r="AF636" s="73"/>
      <c r="AG636" s="73"/>
    </row>
    <row r="637" spans="1:37" s="1" customFormat="1" ht="20.100000000000001" customHeight="1" x14ac:dyDescent="0.25">
      <c r="A637" s="3"/>
      <c r="B637" s="57" t="s">
        <v>283</v>
      </c>
      <c r="C637" s="58"/>
      <c r="D637" s="58"/>
      <c r="E637" s="5"/>
      <c r="F637" s="59">
        <v>66</v>
      </c>
      <c r="G637" s="54"/>
      <c r="H637" s="54"/>
      <c r="I637" s="54"/>
      <c r="J637" s="59">
        <v>207</v>
      </c>
      <c r="K637" s="59">
        <v>4</v>
      </c>
      <c r="L637" s="54"/>
      <c r="M637" s="59">
        <v>211</v>
      </c>
      <c r="N637" s="54"/>
      <c r="O637" s="54"/>
      <c r="P637" s="54"/>
      <c r="Q637" s="59">
        <v>31</v>
      </c>
      <c r="R637" s="59">
        <v>130</v>
      </c>
      <c r="S637" s="54"/>
      <c r="T637" s="59">
        <v>161</v>
      </c>
      <c r="U637" s="54"/>
      <c r="V637" s="54"/>
      <c r="W637" s="54"/>
      <c r="X637" s="59">
        <v>116</v>
      </c>
      <c r="Y637" s="54"/>
      <c r="Z637" s="54"/>
      <c r="AA637" s="54"/>
      <c r="AB637" s="59">
        <v>0</v>
      </c>
      <c r="AC637" s="54"/>
      <c r="AD637" s="59">
        <v>0</v>
      </c>
      <c r="AE637" s="73"/>
      <c r="AF637" s="73"/>
      <c r="AG637" s="73"/>
    </row>
    <row r="638" spans="1:37" ht="20.100000000000001" customHeight="1" x14ac:dyDescent="0.2">
      <c r="D638" s="2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73"/>
      <c r="AF638" s="73"/>
      <c r="AG638" s="73"/>
      <c r="AH638"/>
      <c r="AI638"/>
      <c r="AJ638"/>
      <c r="AK638"/>
    </row>
    <row r="639" spans="1:37" ht="20.100000000000001" customHeight="1" x14ac:dyDescent="0.2">
      <c r="B639" s="6" t="s">
        <v>284</v>
      </c>
      <c r="D639" s="2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73"/>
      <c r="AF639" s="73"/>
      <c r="AG639" s="73"/>
      <c r="AH639"/>
      <c r="AI639"/>
      <c r="AJ639"/>
      <c r="AK639"/>
    </row>
    <row r="640" spans="1:37" ht="20.100000000000001" customHeight="1" x14ac:dyDescent="0.2">
      <c r="C640" s="3" t="s">
        <v>0</v>
      </c>
      <c r="D640" s="2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73"/>
      <c r="AF640" s="73"/>
      <c r="AG640" s="73"/>
      <c r="AH640"/>
      <c r="AI640"/>
      <c r="AJ640"/>
      <c r="AK640"/>
    </row>
    <row r="641" spans="1:37" ht="20.100000000000001" customHeight="1" x14ac:dyDescent="0.2">
      <c r="D641" s="2" t="s">
        <v>122</v>
      </c>
      <c r="F641" s="39">
        <v>0</v>
      </c>
      <c r="G641" s="39"/>
      <c r="H641" s="39"/>
      <c r="I641" s="39"/>
      <c r="J641" s="39">
        <v>0</v>
      </c>
      <c r="K641" s="39">
        <v>0</v>
      </c>
      <c r="L641" s="39"/>
      <c r="M641" s="39">
        <v>0</v>
      </c>
      <c r="N641" s="39"/>
      <c r="O641" s="39"/>
      <c r="P641" s="39"/>
      <c r="Q641" s="39">
        <v>0</v>
      </c>
      <c r="R641" s="39">
        <v>0</v>
      </c>
      <c r="S641" s="39"/>
      <c r="T641" s="39">
        <v>0</v>
      </c>
      <c r="U641" s="39"/>
      <c r="V641" s="39"/>
      <c r="W641" s="39"/>
      <c r="X641" s="39">
        <v>0</v>
      </c>
      <c r="Y641" s="39"/>
      <c r="Z641" s="39"/>
      <c r="AA641" s="39"/>
      <c r="AB641" s="39">
        <v>0</v>
      </c>
      <c r="AC641" s="39"/>
      <c r="AD641" s="39">
        <v>0</v>
      </c>
      <c r="AE641" s="73"/>
      <c r="AF641" s="73"/>
      <c r="AG641" s="73"/>
      <c r="AH641"/>
      <c r="AI641"/>
      <c r="AJ641"/>
      <c r="AK641"/>
    </row>
    <row r="642" spans="1:37" ht="19.5" customHeight="1" x14ac:dyDescent="0.2">
      <c r="D642" s="47" t="s">
        <v>97</v>
      </c>
      <c r="F642" s="48">
        <v>0</v>
      </c>
      <c r="G642" s="49"/>
      <c r="H642" s="49"/>
      <c r="I642" s="49"/>
      <c r="J642" s="48">
        <v>0</v>
      </c>
      <c r="K642" s="48">
        <v>0</v>
      </c>
      <c r="L642" s="49"/>
      <c r="M642" s="48">
        <v>0</v>
      </c>
      <c r="N642" s="49"/>
      <c r="O642" s="49"/>
      <c r="P642" s="49"/>
      <c r="Q642" s="48">
        <v>0</v>
      </c>
      <c r="R642" s="48">
        <v>0</v>
      </c>
      <c r="S642" s="49"/>
      <c r="T642" s="48">
        <v>0</v>
      </c>
      <c r="U642" s="49"/>
      <c r="V642" s="49"/>
      <c r="W642" s="49"/>
      <c r="X642" s="48">
        <v>0</v>
      </c>
      <c r="Y642" s="49"/>
      <c r="Z642" s="49"/>
      <c r="AA642" s="49"/>
      <c r="AB642" s="48">
        <v>0</v>
      </c>
      <c r="AC642" s="49"/>
      <c r="AD642" s="48">
        <v>0</v>
      </c>
      <c r="AE642" s="73"/>
      <c r="AF642" s="73"/>
      <c r="AG642" s="73"/>
      <c r="AH642"/>
      <c r="AI642"/>
      <c r="AJ642"/>
      <c r="AK642"/>
    </row>
    <row r="643" spans="1:37" ht="20.100000000000001" customHeight="1" x14ac:dyDescent="0.2">
      <c r="D643" s="2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73"/>
      <c r="AF643" s="73"/>
      <c r="AG643" s="73"/>
      <c r="AH643"/>
      <c r="AI643"/>
      <c r="AJ643"/>
      <c r="AK643"/>
    </row>
    <row r="644" spans="1:37" s="1" customFormat="1" ht="20.100000000000001" customHeight="1" x14ac:dyDescent="0.25">
      <c r="A644" s="3"/>
      <c r="B644" s="6"/>
      <c r="C644" s="51" t="s">
        <v>120</v>
      </c>
      <c r="D644" s="52"/>
      <c r="E644" s="5"/>
      <c r="F644" s="53">
        <v>0</v>
      </c>
      <c r="G644" s="54"/>
      <c r="H644" s="54"/>
      <c r="I644" s="54"/>
      <c r="J644" s="53">
        <v>0</v>
      </c>
      <c r="K644" s="53">
        <v>0</v>
      </c>
      <c r="L644" s="54"/>
      <c r="M644" s="53">
        <v>0</v>
      </c>
      <c r="N644" s="54"/>
      <c r="O644" s="54"/>
      <c r="P644" s="54"/>
      <c r="Q644" s="53">
        <v>0</v>
      </c>
      <c r="R644" s="53">
        <v>0</v>
      </c>
      <c r="S644" s="54"/>
      <c r="T644" s="53">
        <v>0</v>
      </c>
      <c r="U644" s="54"/>
      <c r="V644" s="54"/>
      <c r="W644" s="54"/>
      <c r="X644" s="53">
        <v>0</v>
      </c>
      <c r="Y644" s="54"/>
      <c r="Z644" s="54"/>
      <c r="AA644" s="54"/>
      <c r="AB644" s="53">
        <v>0</v>
      </c>
      <c r="AC644" s="54"/>
      <c r="AD644" s="53">
        <v>0</v>
      </c>
      <c r="AE644" s="73"/>
      <c r="AF644" s="73"/>
      <c r="AG644" s="73"/>
    </row>
    <row r="645" spans="1:37" ht="20.100000000000001" customHeight="1" x14ac:dyDescent="0.2">
      <c r="D645" s="2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73"/>
      <c r="AF645" s="73"/>
      <c r="AG645" s="73"/>
      <c r="AH645"/>
      <c r="AI645"/>
      <c r="AJ645"/>
      <c r="AK645"/>
    </row>
    <row r="646" spans="1:37" ht="20.100000000000001" customHeight="1" x14ac:dyDescent="0.2">
      <c r="C646" s="3" t="s">
        <v>95</v>
      </c>
      <c r="D646" s="2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73"/>
      <c r="AF646" s="73"/>
      <c r="AG646" s="73"/>
      <c r="AH646"/>
      <c r="AI646"/>
      <c r="AJ646"/>
      <c r="AK646"/>
    </row>
    <row r="647" spans="1:37" ht="20.100000000000001" customHeight="1" x14ac:dyDescent="0.2">
      <c r="D647" s="2" t="s">
        <v>96</v>
      </c>
      <c r="F647" s="39">
        <v>0</v>
      </c>
      <c r="G647" s="39"/>
      <c r="H647" s="39"/>
      <c r="I647" s="39"/>
      <c r="J647" s="39">
        <v>0</v>
      </c>
      <c r="K647" s="39">
        <v>0</v>
      </c>
      <c r="L647" s="39"/>
      <c r="M647" s="39">
        <v>0</v>
      </c>
      <c r="N647" s="39"/>
      <c r="O647" s="39"/>
      <c r="P647" s="39"/>
      <c r="Q647" s="39">
        <v>0</v>
      </c>
      <c r="R647" s="39">
        <v>0</v>
      </c>
      <c r="S647" s="39"/>
      <c r="T647" s="39">
        <v>0</v>
      </c>
      <c r="U647" s="39"/>
      <c r="V647" s="39"/>
      <c r="W647" s="39"/>
      <c r="X647" s="39">
        <v>0</v>
      </c>
      <c r="Y647" s="39"/>
      <c r="Z647" s="39"/>
      <c r="AA647" s="39"/>
      <c r="AB647" s="39">
        <v>0</v>
      </c>
      <c r="AC647" s="39"/>
      <c r="AD647" s="39">
        <v>0</v>
      </c>
      <c r="AE647" s="73"/>
      <c r="AF647" s="73"/>
      <c r="AG647" s="73"/>
      <c r="AH647"/>
      <c r="AI647"/>
      <c r="AJ647"/>
      <c r="AK647"/>
    </row>
    <row r="648" spans="1:37" ht="19.5" customHeight="1" x14ac:dyDescent="0.2">
      <c r="D648" s="47" t="s">
        <v>97</v>
      </c>
      <c r="F648" s="48">
        <v>0</v>
      </c>
      <c r="G648" s="49"/>
      <c r="H648" s="49"/>
      <c r="I648" s="49"/>
      <c r="J648" s="48">
        <v>0</v>
      </c>
      <c r="K648" s="48">
        <v>0</v>
      </c>
      <c r="L648" s="49"/>
      <c r="M648" s="48">
        <v>0</v>
      </c>
      <c r="N648" s="49"/>
      <c r="O648" s="49"/>
      <c r="P648" s="49"/>
      <c r="Q648" s="48">
        <v>0</v>
      </c>
      <c r="R648" s="48">
        <v>0</v>
      </c>
      <c r="S648" s="49"/>
      <c r="T648" s="48">
        <v>0</v>
      </c>
      <c r="U648" s="49"/>
      <c r="V648" s="49"/>
      <c r="W648" s="49"/>
      <c r="X648" s="48">
        <v>0</v>
      </c>
      <c r="Y648" s="49"/>
      <c r="Z648" s="49"/>
      <c r="AA648" s="49"/>
      <c r="AB648" s="48">
        <v>0</v>
      </c>
      <c r="AC648" s="49"/>
      <c r="AD648" s="48">
        <v>0</v>
      </c>
      <c r="AE648" s="73"/>
      <c r="AF648" s="73"/>
      <c r="AG648" s="73"/>
      <c r="AH648"/>
      <c r="AI648"/>
      <c r="AJ648"/>
      <c r="AK648"/>
    </row>
    <row r="649" spans="1:37" ht="20.100000000000001" customHeight="1" x14ac:dyDescent="0.2">
      <c r="D649" s="2" t="s">
        <v>113</v>
      </c>
      <c r="F649" s="39">
        <v>0</v>
      </c>
      <c r="G649" s="39"/>
      <c r="H649" s="39"/>
      <c r="I649" s="39"/>
      <c r="J649" s="39">
        <v>0</v>
      </c>
      <c r="K649" s="39">
        <v>0</v>
      </c>
      <c r="L649" s="39"/>
      <c r="M649" s="39">
        <v>0</v>
      </c>
      <c r="N649" s="39"/>
      <c r="O649" s="39"/>
      <c r="P649" s="39"/>
      <c r="Q649" s="39">
        <v>0</v>
      </c>
      <c r="R649" s="39">
        <v>0</v>
      </c>
      <c r="S649" s="39"/>
      <c r="T649" s="39">
        <v>0</v>
      </c>
      <c r="U649" s="39"/>
      <c r="V649" s="39"/>
      <c r="W649" s="39"/>
      <c r="X649" s="39">
        <v>0</v>
      </c>
      <c r="Y649" s="39"/>
      <c r="Z649" s="39"/>
      <c r="AA649" s="39"/>
      <c r="AB649" s="39">
        <v>0</v>
      </c>
      <c r="AC649" s="39"/>
      <c r="AD649" s="39">
        <v>0</v>
      </c>
      <c r="AE649" s="73"/>
      <c r="AF649" s="73"/>
      <c r="AG649" s="73"/>
      <c r="AH649"/>
      <c r="AI649"/>
      <c r="AJ649"/>
      <c r="AK649"/>
    </row>
    <row r="650" spans="1:37" ht="20.100000000000001" customHeight="1" x14ac:dyDescent="0.2">
      <c r="D650" s="2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73"/>
      <c r="AF650" s="73"/>
      <c r="AG650" s="73"/>
      <c r="AH650"/>
      <c r="AI650"/>
      <c r="AJ650"/>
      <c r="AK650"/>
    </row>
    <row r="651" spans="1:37" s="1" customFormat="1" ht="20.100000000000001" customHeight="1" x14ac:dyDescent="0.25">
      <c r="A651" s="3"/>
      <c r="B651" s="6"/>
      <c r="C651" s="51" t="s">
        <v>112</v>
      </c>
      <c r="D651" s="52"/>
      <c r="E651" s="5"/>
      <c r="F651" s="53">
        <v>0</v>
      </c>
      <c r="G651" s="54"/>
      <c r="H651" s="54"/>
      <c r="I651" s="54"/>
      <c r="J651" s="53">
        <v>0</v>
      </c>
      <c r="K651" s="53">
        <v>0</v>
      </c>
      <c r="L651" s="54"/>
      <c r="M651" s="53">
        <v>0</v>
      </c>
      <c r="N651" s="54"/>
      <c r="O651" s="54"/>
      <c r="P651" s="54"/>
      <c r="Q651" s="53">
        <v>0</v>
      </c>
      <c r="R651" s="53">
        <v>0</v>
      </c>
      <c r="S651" s="54"/>
      <c r="T651" s="53">
        <v>0</v>
      </c>
      <c r="U651" s="54"/>
      <c r="V651" s="54"/>
      <c r="W651" s="54"/>
      <c r="X651" s="53">
        <v>0</v>
      </c>
      <c r="Y651" s="54"/>
      <c r="Z651" s="54"/>
      <c r="AA651" s="54"/>
      <c r="AB651" s="53">
        <v>0</v>
      </c>
      <c r="AC651" s="54"/>
      <c r="AD651" s="53">
        <v>0</v>
      </c>
      <c r="AE651" s="73"/>
      <c r="AF651" s="73"/>
      <c r="AG651" s="73"/>
    </row>
    <row r="652" spans="1:37" ht="20.100000000000001" customHeight="1" x14ac:dyDescent="0.2">
      <c r="D652" s="2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73"/>
      <c r="AF652" s="73"/>
      <c r="AG652" s="73"/>
      <c r="AH652"/>
      <c r="AI652"/>
      <c r="AJ652"/>
      <c r="AK652"/>
    </row>
    <row r="653" spans="1:37" ht="20.100000000000001" customHeight="1" x14ac:dyDescent="0.2">
      <c r="C653" s="3" t="s">
        <v>285</v>
      </c>
      <c r="D653" s="2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73"/>
      <c r="AF653" s="73"/>
      <c r="AG653" s="73"/>
      <c r="AH653"/>
      <c r="AI653"/>
      <c r="AJ653"/>
      <c r="AK653"/>
    </row>
    <row r="654" spans="1:37" ht="20.100000000000001" customHeight="1" x14ac:dyDescent="0.2">
      <c r="D654" s="2" t="s">
        <v>96</v>
      </c>
      <c r="F654" s="39">
        <v>147</v>
      </c>
      <c r="G654" s="39"/>
      <c r="H654" s="39"/>
      <c r="I654" s="39"/>
      <c r="J654" s="39">
        <v>257</v>
      </c>
      <c r="K654" s="39">
        <v>1</v>
      </c>
      <c r="L654" s="39"/>
      <c r="M654" s="39">
        <v>258</v>
      </c>
      <c r="N654" s="39"/>
      <c r="O654" s="39"/>
      <c r="P654" s="39"/>
      <c r="Q654" s="39">
        <v>60</v>
      </c>
      <c r="R654" s="39">
        <v>135</v>
      </c>
      <c r="S654" s="39"/>
      <c r="T654" s="39">
        <v>195</v>
      </c>
      <c r="U654" s="39"/>
      <c r="V654" s="39"/>
      <c r="W654" s="39"/>
      <c r="X654" s="39">
        <v>210</v>
      </c>
      <c r="Y654" s="39"/>
      <c r="Z654" s="39"/>
      <c r="AA654" s="39"/>
      <c r="AB654" s="39">
        <v>0</v>
      </c>
      <c r="AC654" s="39"/>
      <c r="AD654" s="39">
        <v>0</v>
      </c>
      <c r="AE654" s="73"/>
      <c r="AF654" s="73"/>
      <c r="AG654" s="73"/>
      <c r="AH654"/>
      <c r="AI654"/>
      <c r="AJ654"/>
      <c r="AK654"/>
    </row>
    <row r="655" spans="1:37" ht="19.5" customHeight="1" x14ac:dyDescent="0.2">
      <c r="D655" s="47" t="s">
        <v>97</v>
      </c>
      <c r="F655" s="48">
        <v>167</v>
      </c>
      <c r="G655" s="49"/>
      <c r="H655" s="49"/>
      <c r="I655" s="49"/>
      <c r="J655" s="48">
        <v>251</v>
      </c>
      <c r="K655" s="48">
        <v>10</v>
      </c>
      <c r="L655" s="49"/>
      <c r="M655" s="48">
        <v>261</v>
      </c>
      <c r="N655" s="49"/>
      <c r="O655" s="49"/>
      <c r="P655" s="49"/>
      <c r="Q655" s="48">
        <v>78</v>
      </c>
      <c r="R655" s="48">
        <v>144</v>
      </c>
      <c r="S655" s="49"/>
      <c r="T655" s="48">
        <v>222</v>
      </c>
      <c r="U655" s="49"/>
      <c r="V655" s="49"/>
      <c r="W655" s="49"/>
      <c r="X655" s="48">
        <v>206</v>
      </c>
      <c r="Y655" s="49"/>
      <c r="Z655" s="49"/>
      <c r="AA655" s="49"/>
      <c r="AB655" s="48">
        <v>0</v>
      </c>
      <c r="AC655" s="49"/>
      <c r="AD655" s="48">
        <v>0</v>
      </c>
      <c r="AE655" s="73"/>
      <c r="AF655" s="73"/>
      <c r="AG655" s="73"/>
      <c r="AH655"/>
      <c r="AI655"/>
      <c r="AJ655"/>
      <c r="AK655"/>
    </row>
    <row r="656" spans="1:37" ht="20.100000000000001" customHeight="1" x14ac:dyDescent="0.2">
      <c r="D656" s="2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73"/>
      <c r="AF656" s="73"/>
      <c r="AG656" s="73"/>
      <c r="AH656"/>
      <c r="AI656"/>
      <c r="AJ656"/>
      <c r="AK656"/>
    </row>
    <row r="657" spans="1:37" s="1" customFormat="1" ht="20.100000000000001" customHeight="1" x14ac:dyDescent="0.25">
      <c r="A657" s="3"/>
      <c r="B657" s="6"/>
      <c r="C657" s="51" t="s">
        <v>286</v>
      </c>
      <c r="D657" s="52"/>
      <c r="E657" s="5"/>
      <c r="F657" s="53">
        <v>314</v>
      </c>
      <c r="G657" s="54"/>
      <c r="H657" s="54"/>
      <c r="I657" s="54"/>
      <c r="J657" s="53">
        <v>508</v>
      </c>
      <c r="K657" s="53">
        <v>11</v>
      </c>
      <c r="L657" s="54"/>
      <c r="M657" s="53">
        <v>519</v>
      </c>
      <c r="N657" s="54"/>
      <c r="O657" s="54"/>
      <c r="P657" s="54"/>
      <c r="Q657" s="53">
        <v>138</v>
      </c>
      <c r="R657" s="53">
        <v>279</v>
      </c>
      <c r="S657" s="54"/>
      <c r="T657" s="53">
        <v>417</v>
      </c>
      <c r="U657" s="54"/>
      <c r="V657" s="54"/>
      <c r="W657" s="54"/>
      <c r="X657" s="53">
        <v>416</v>
      </c>
      <c r="Y657" s="54"/>
      <c r="Z657" s="54"/>
      <c r="AA657" s="54"/>
      <c r="AB657" s="53">
        <v>0</v>
      </c>
      <c r="AC657" s="54"/>
      <c r="AD657" s="53">
        <v>0</v>
      </c>
      <c r="AE657" s="73"/>
      <c r="AF657" s="73"/>
      <c r="AG657" s="73"/>
    </row>
    <row r="658" spans="1:37" ht="20.100000000000001" customHeight="1" x14ac:dyDescent="0.2">
      <c r="D658" s="2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73"/>
      <c r="AF658" s="73"/>
      <c r="AG658" s="73"/>
      <c r="AH658"/>
      <c r="AI658"/>
      <c r="AJ658"/>
      <c r="AK658"/>
    </row>
    <row r="659" spans="1:37" s="1" customFormat="1" ht="20.100000000000001" customHeight="1" x14ac:dyDescent="0.25">
      <c r="A659" s="3"/>
      <c r="B659" s="57" t="s">
        <v>287</v>
      </c>
      <c r="C659" s="58"/>
      <c r="D659" s="58"/>
      <c r="E659" s="5"/>
      <c r="F659" s="59">
        <v>314</v>
      </c>
      <c r="G659" s="54"/>
      <c r="H659" s="54"/>
      <c r="I659" s="54"/>
      <c r="J659" s="59">
        <v>508</v>
      </c>
      <c r="K659" s="59">
        <v>11</v>
      </c>
      <c r="L659" s="54"/>
      <c r="M659" s="59">
        <v>519</v>
      </c>
      <c r="N659" s="54"/>
      <c r="O659" s="54"/>
      <c r="P659" s="54"/>
      <c r="Q659" s="59">
        <v>138</v>
      </c>
      <c r="R659" s="59">
        <v>279</v>
      </c>
      <c r="S659" s="54"/>
      <c r="T659" s="59">
        <v>417</v>
      </c>
      <c r="U659" s="54"/>
      <c r="V659" s="54"/>
      <c r="W659" s="54"/>
      <c r="X659" s="59">
        <v>416</v>
      </c>
      <c r="Y659" s="54"/>
      <c r="Z659" s="54"/>
      <c r="AA659" s="54"/>
      <c r="AB659" s="59">
        <v>0</v>
      </c>
      <c r="AC659" s="54"/>
      <c r="AD659" s="59">
        <v>0</v>
      </c>
      <c r="AE659" s="73"/>
      <c r="AF659" s="73"/>
      <c r="AG659" s="73"/>
    </row>
    <row r="660" spans="1:37" ht="20.100000000000001" customHeight="1" x14ac:dyDescent="0.2">
      <c r="D660" s="2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73"/>
      <c r="AF660" s="73"/>
      <c r="AG660" s="73"/>
      <c r="AH660"/>
      <c r="AI660"/>
      <c r="AJ660"/>
      <c r="AK660"/>
    </row>
    <row r="661" spans="1:37" ht="20.100000000000001" customHeight="1" x14ac:dyDescent="0.2">
      <c r="B661" s="6" t="s">
        <v>288</v>
      </c>
      <c r="D661" s="2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73"/>
      <c r="AF661" s="73"/>
      <c r="AG661" s="73"/>
      <c r="AH661"/>
      <c r="AI661"/>
      <c r="AJ661"/>
      <c r="AK661"/>
    </row>
    <row r="662" spans="1:37" ht="20.100000000000001" customHeight="1" x14ac:dyDescent="0.2">
      <c r="C662" s="3" t="s">
        <v>154</v>
      </c>
      <c r="D662" s="2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73"/>
      <c r="AF662" s="73"/>
      <c r="AG662" s="73"/>
      <c r="AH662"/>
      <c r="AI662"/>
      <c r="AJ662"/>
      <c r="AK662"/>
    </row>
    <row r="663" spans="1:37" ht="20.100000000000001" customHeight="1" x14ac:dyDescent="0.2">
      <c r="B663" s="5"/>
      <c r="D663" s="2" t="s">
        <v>96</v>
      </c>
      <c r="F663" s="39">
        <v>18</v>
      </c>
      <c r="G663" s="39"/>
      <c r="H663" s="39"/>
      <c r="I663" s="39"/>
      <c r="J663" s="39">
        <v>35</v>
      </c>
      <c r="K663" s="39">
        <v>1</v>
      </c>
      <c r="L663" s="39"/>
      <c r="M663" s="39">
        <v>36</v>
      </c>
      <c r="N663" s="39"/>
      <c r="O663" s="39"/>
      <c r="P663" s="39"/>
      <c r="Q663" s="39">
        <v>18</v>
      </c>
      <c r="R663" s="39">
        <v>14</v>
      </c>
      <c r="S663" s="39"/>
      <c r="T663" s="39">
        <v>32</v>
      </c>
      <c r="U663" s="39"/>
      <c r="V663" s="39"/>
      <c r="W663" s="39"/>
      <c r="X663" s="39">
        <v>22</v>
      </c>
      <c r="Y663" s="39"/>
      <c r="Z663" s="39"/>
      <c r="AA663" s="39"/>
      <c r="AB663" s="39">
        <v>0</v>
      </c>
      <c r="AC663" s="39"/>
      <c r="AD663" s="39">
        <v>0</v>
      </c>
      <c r="AE663" s="73"/>
      <c r="AF663" s="73"/>
      <c r="AG663" s="73"/>
      <c r="AH663"/>
      <c r="AI663"/>
      <c r="AJ663"/>
      <c r="AK663"/>
    </row>
    <row r="664" spans="1:37" ht="19.5" customHeight="1" x14ac:dyDescent="0.2">
      <c r="D664" s="47" t="s">
        <v>97</v>
      </c>
      <c r="F664" s="48">
        <v>14</v>
      </c>
      <c r="G664" s="49"/>
      <c r="H664" s="49"/>
      <c r="I664" s="49"/>
      <c r="J664" s="48">
        <v>32</v>
      </c>
      <c r="K664" s="48">
        <v>0</v>
      </c>
      <c r="L664" s="49"/>
      <c r="M664" s="48">
        <v>32</v>
      </c>
      <c r="N664" s="49"/>
      <c r="O664" s="49"/>
      <c r="P664" s="49"/>
      <c r="Q664" s="48">
        <v>15</v>
      </c>
      <c r="R664" s="48">
        <v>11</v>
      </c>
      <c r="S664" s="49"/>
      <c r="T664" s="48">
        <v>26</v>
      </c>
      <c r="U664" s="49"/>
      <c r="V664" s="49"/>
      <c r="W664" s="49"/>
      <c r="X664" s="48">
        <v>20</v>
      </c>
      <c r="Y664" s="49"/>
      <c r="Z664" s="49"/>
      <c r="AA664" s="49"/>
      <c r="AB664" s="48">
        <v>0</v>
      </c>
      <c r="AC664" s="49"/>
      <c r="AD664" s="48">
        <v>0</v>
      </c>
      <c r="AE664" s="73"/>
      <c r="AF664" s="73"/>
      <c r="AG664" s="73"/>
      <c r="AH664"/>
      <c r="AI664"/>
      <c r="AJ664"/>
      <c r="AK664"/>
    </row>
    <row r="665" spans="1:37" ht="20.100000000000001" customHeight="1" x14ac:dyDescent="0.2">
      <c r="D665" s="2" t="s">
        <v>113</v>
      </c>
      <c r="F665" s="39">
        <v>23</v>
      </c>
      <c r="G665" s="39"/>
      <c r="H665" s="39"/>
      <c r="I665" s="39"/>
      <c r="J665" s="39">
        <v>35</v>
      </c>
      <c r="K665" s="39">
        <v>0</v>
      </c>
      <c r="L665" s="39"/>
      <c r="M665" s="39">
        <v>35</v>
      </c>
      <c r="N665" s="39"/>
      <c r="O665" s="39"/>
      <c r="P665" s="39"/>
      <c r="Q665" s="39">
        <v>20</v>
      </c>
      <c r="R665" s="39">
        <v>19</v>
      </c>
      <c r="S665" s="39"/>
      <c r="T665" s="39">
        <v>39</v>
      </c>
      <c r="U665" s="39"/>
      <c r="V665" s="39"/>
      <c r="W665" s="39"/>
      <c r="X665" s="39">
        <v>19</v>
      </c>
      <c r="Y665" s="39"/>
      <c r="Z665" s="39"/>
      <c r="AA665" s="39"/>
      <c r="AB665" s="39">
        <v>0</v>
      </c>
      <c r="AC665" s="39"/>
      <c r="AD665" s="39">
        <v>0</v>
      </c>
      <c r="AE665" s="73"/>
      <c r="AF665" s="73"/>
      <c r="AG665" s="73"/>
      <c r="AH665"/>
      <c r="AI665"/>
      <c r="AJ665"/>
      <c r="AK665"/>
    </row>
    <row r="666" spans="1:37" ht="20.100000000000001" customHeight="1" x14ac:dyDescent="0.2">
      <c r="D666" s="2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73"/>
      <c r="AF666" s="73"/>
      <c r="AG666" s="73"/>
      <c r="AH666"/>
      <c r="AI666"/>
      <c r="AJ666"/>
      <c r="AK666"/>
    </row>
    <row r="667" spans="1:37" s="1" customFormat="1" ht="20.100000000000001" customHeight="1" x14ac:dyDescent="0.25">
      <c r="A667" s="3"/>
      <c r="B667" s="6"/>
      <c r="C667" s="51" t="s">
        <v>159</v>
      </c>
      <c r="D667" s="52"/>
      <c r="E667" s="5"/>
      <c r="F667" s="53">
        <v>55</v>
      </c>
      <c r="G667" s="54"/>
      <c r="H667" s="54"/>
      <c r="I667" s="54"/>
      <c r="J667" s="53">
        <v>102</v>
      </c>
      <c r="K667" s="53">
        <v>1</v>
      </c>
      <c r="L667" s="54"/>
      <c r="M667" s="53">
        <v>103</v>
      </c>
      <c r="N667" s="54"/>
      <c r="O667" s="54"/>
      <c r="P667" s="54"/>
      <c r="Q667" s="53">
        <v>53</v>
      </c>
      <c r="R667" s="53">
        <v>44</v>
      </c>
      <c r="S667" s="54"/>
      <c r="T667" s="53">
        <v>97</v>
      </c>
      <c r="U667" s="54"/>
      <c r="V667" s="54"/>
      <c r="W667" s="54"/>
      <c r="X667" s="53">
        <v>61</v>
      </c>
      <c r="Y667" s="54"/>
      <c r="Z667" s="54"/>
      <c r="AA667" s="54"/>
      <c r="AB667" s="53">
        <v>0</v>
      </c>
      <c r="AC667" s="54"/>
      <c r="AD667" s="53">
        <v>0</v>
      </c>
      <c r="AE667" s="73"/>
      <c r="AF667" s="73"/>
      <c r="AG667" s="73"/>
    </row>
    <row r="668" spans="1:37" s="1" customFormat="1" ht="20.100000000000001" customHeight="1" x14ac:dyDescent="0.2">
      <c r="A668" s="3"/>
      <c r="B668" s="6"/>
      <c r="C668" s="3"/>
      <c r="D668" s="3"/>
      <c r="E668" s="5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73"/>
      <c r="AF668" s="73"/>
      <c r="AG668" s="73"/>
    </row>
    <row r="669" spans="1:37" s="1" customFormat="1" ht="20.100000000000001" customHeight="1" x14ac:dyDescent="0.25">
      <c r="A669" s="3"/>
      <c r="B669" s="57" t="s">
        <v>289</v>
      </c>
      <c r="C669" s="58"/>
      <c r="D669" s="58"/>
      <c r="E669" s="5"/>
      <c r="F669" s="59">
        <v>55</v>
      </c>
      <c r="G669" s="54"/>
      <c r="H669" s="54"/>
      <c r="I669" s="54"/>
      <c r="J669" s="59">
        <v>102</v>
      </c>
      <c r="K669" s="59">
        <v>1</v>
      </c>
      <c r="L669" s="54"/>
      <c r="M669" s="59">
        <v>103</v>
      </c>
      <c r="N669" s="54"/>
      <c r="O669" s="54"/>
      <c r="P669" s="54"/>
      <c r="Q669" s="59">
        <v>53</v>
      </c>
      <c r="R669" s="59">
        <v>44</v>
      </c>
      <c r="S669" s="54"/>
      <c r="T669" s="59">
        <v>97</v>
      </c>
      <c r="U669" s="54"/>
      <c r="V669" s="54"/>
      <c r="W669" s="54"/>
      <c r="X669" s="59">
        <v>61</v>
      </c>
      <c r="Y669" s="54"/>
      <c r="Z669" s="54"/>
      <c r="AA669" s="54"/>
      <c r="AB669" s="59">
        <v>0</v>
      </c>
      <c r="AC669" s="54"/>
      <c r="AD669" s="59">
        <v>0</v>
      </c>
      <c r="AE669" s="73"/>
      <c r="AF669" s="73"/>
      <c r="AG669" s="73"/>
    </row>
    <row r="670" spans="1:37" ht="20.100000000000001" customHeight="1" x14ac:dyDescent="0.2">
      <c r="D670" s="2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73"/>
      <c r="AF670" s="73"/>
      <c r="AG670" s="73"/>
      <c r="AH670"/>
      <c r="AI670"/>
      <c r="AJ670"/>
      <c r="AK670"/>
    </row>
    <row r="671" spans="1:37" ht="20.100000000000001" customHeight="1" x14ac:dyDescent="0.2">
      <c r="B671" s="6" t="s">
        <v>290</v>
      </c>
      <c r="D671" s="2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73"/>
      <c r="AF671" s="73"/>
      <c r="AG671" s="73"/>
      <c r="AH671"/>
      <c r="AI671"/>
      <c r="AJ671"/>
      <c r="AK671"/>
    </row>
    <row r="672" spans="1:37" ht="20.100000000000001" customHeight="1" x14ac:dyDescent="0.2">
      <c r="C672" s="3" t="s">
        <v>154</v>
      </c>
      <c r="D672" s="2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73"/>
      <c r="AF672" s="73"/>
      <c r="AG672" s="73"/>
      <c r="AH672"/>
      <c r="AI672"/>
      <c r="AJ672"/>
      <c r="AK672"/>
    </row>
    <row r="673" spans="1:37" ht="20.100000000000001" customHeight="1" x14ac:dyDescent="0.2">
      <c r="B673" s="5"/>
      <c r="D673" s="2" t="s">
        <v>96</v>
      </c>
      <c r="F673" s="39">
        <v>57</v>
      </c>
      <c r="G673" s="39"/>
      <c r="H673" s="39"/>
      <c r="I673" s="39"/>
      <c r="J673" s="39">
        <v>73</v>
      </c>
      <c r="K673" s="39">
        <v>5</v>
      </c>
      <c r="L673" s="39"/>
      <c r="M673" s="39">
        <v>78</v>
      </c>
      <c r="N673" s="39"/>
      <c r="O673" s="39"/>
      <c r="P673" s="39"/>
      <c r="Q673" s="39">
        <v>22</v>
      </c>
      <c r="R673" s="39">
        <v>66</v>
      </c>
      <c r="S673" s="39"/>
      <c r="T673" s="39">
        <v>88</v>
      </c>
      <c r="U673" s="39"/>
      <c r="V673" s="39"/>
      <c r="W673" s="39"/>
      <c r="X673" s="39">
        <v>47</v>
      </c>
      <c r="Y673" s="39"/>
      <c r="Z673" s="39"/>
      <c r="AA673" s="39"/>
      <c r="AB673" s="39">
        <v>0</v>
      </c>
      <c r="AC673" s="39"/>
      <c r="AD673" s="39">
        <v>0</v>
      </c>
      <c r="AE673" s="73"/>
      <c r="AF673" s="73"/>
      <c r="AG673" s="73"/>
      <c r="AH673"/>
      <c r="AI673"/>
      <c r="AJ673"/>
      <c r="AK673"/>
    </row>
    <row r="674" spans="1:37" ht="19.5" customHeight="1" x14ac:dyDescent="0.2">
      <c r="D674" s="47" t="s">
        <v>97</v>
      </c>
      <c r="F674" s="48">
        <v>67</v>
      </c>
      <c r="G674" s="49"/>
      <c r="H674" s="49"/>
      <c r="I674" s="49"/>
      <c r="J674" s="48">
        <v>75</v>
      </c>
      <c r="K674" s="48">
        <v>7</v>
      </c>
      <c r="L674" s="49"/>
      <c r="M674" s="48">
        <v>82</v>
      </c>
      <c r="N674" s="49"/>
      <c r="O674" s="49"/>
      <c r="P674" s="49"/>
      <c r="Q674" s="48">
        <v>30</v>
      </c>
      <c r="R674" s="48">
        <v>68</v>
      </c>
      <c r="S674" s="49"/>
      <c r="T674" s="48">
        <v>98</v>
      </c>
      <c r="U674" s="49"/>
      <c r="V674" s="49"/>
      <c r="W674" s="49"/>
      <c r="X674" s="48">
        <v>51</v>
      </c>
      <c r="Y674" s="49"/>
      <c r="Z674" s="49"/>
      <c r="AA674" s="49"/>
      <c r="AB674" s="48">
        <v>0</v>
      </c>
      <c r="AC674" s="49"/>
      <c r="AD674" s="48">
        <v>0</v>
      </c>
      <c r="AE674" s="73"/>
      <c r="AF674" s="73"/>
      <c r="AG674" s="73"/>
      <c r="AH674"/>
      <c r="AI674"/>
      <c r="AJ674"/>
      <c r="AK674"/>
    </row>
    <row r="675" spans="1:37" ht="20.100000000000001" customHeight="1" x14ac:dyDescent="0.2">
      <c r="D675" s="2" t="s">
        <v>98</v>
      </c>
      <c r="F675" s="39">
        <v>30</v>
      </c>
      <c r="G675" s="39"/>
      <c r="H675" s="39"/>
      <c r="I675" s="39"/>
      <c r="J675" s="39">
        <v>70</v>
      </c>
      <c r="K675" s="39">
        <v>4</v>
      </c>
      <c r="L675" s="39"/>
      <c r="M675" s="39">
        <v>74</v>
      </c>
      <c r="N675" s="39"/>
      <c r="O675" s="39"/>
      <c r="P675" s="39"/>
      <c r="Q675" s="39">
        <v>26</v>
      </c>
      <c r="R675" s="39">
        <v>47</v>
      </c>
      <c r="S675" s="39"/>
      <c r="T675" s="39">
        <v>73</v>
      </c>
      <c r="U675" s="39"/>
      <c r="V675" s="39"/>
      <c r="W675" s="39"/>
      <c r="X675" s="39">
        <v>31</v>
      </c>
      <c r="Y675" s="39"/>
      <c r="Z675" s="39"/>
      <c r="AA675" s="39"/>
      <c r="AB675" s="39">
        <v>0</v>
      </c>
      <c r="AC675" s="39"/>
      <c r="AD675" s="39">
        <v>0</v>
      </c>
      <c r="AE675" s="73"/>
      <c r="AF675" s="73"/>
      <c r="AG675" s="73"/>
      <c r="AH675"/>
      <c r="AI675"/>
      <c r="AJ675"/>
      <c r="AK675"/>
    </row>
    <row r="676" spans="1:37" ht="20.100000000000001" customHeight="1" x14ac:dyDescent="0.2">
      <c r="D676" s="2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73"/>
      <c r="AF676" s="73"/>
      <c r="AG676" s="73"/>
      <c r="AH676"/>
      <c r="AI676"/>
      <c r="AJ676"/>
      <c r="AK676"/>
    </row>
    <row r="677" spans="1:37" s="1" customFormat="1" ht="20.100000000000001" customHeight="1" x14ac:dyDescent="0.25">
      <c r="A677" s="3"/>
      <c r="B677" s="6"/>
      <c r="C677" s="51" t="s">
        <v>159</v>
      </c>
      <c r="D677" s="52"/>
      <c r="E677" s="5"/>
      <c r="F677" s="53">
        <v>154</v>
      </c>
      <c r="G677" s="54"/>
      <c r="H677" s="54"/>
      <c r="I677" s="54"/>
      <c r="J677" s="53">
        <v>218</v>
      </c>
      <c r="K677" s="53">
        <v>16</v>
      </c>
      <c r="L677" s="54"/>
      <c r="M677" s="53">
        <v>234</v>
      </c>
      <c r="N677" s="54"/>
      <c r="O677" s="54"/>
      <c r="P677" s="54"/>
      <c r="Q677" s="53">
        <v>78</v>
      </c>
      <c r="R677" s="53">
        <v>181</v>
      </c>
      <c r="S677" s="54"/>
      <c r="T677" s="53">
        <v>259</v>
      </c>
      <c r="U677" s="54"/>
      <c r="V677" s="54"/>
      <c r="W677" s="54"/>
      <c r="X677" s="53">
        <v>129</v>
      </c>
      <c r="Y677" s="54"/>
      <c r="Z677" s="54"/>
      <c r="AA677" s="54"/>
      <c r="AB677" s="53">
        <v>0</v>
      </c>
      <c r="AC677" s="54"/>
      <c r="AD677" s="53">
        <v>0</v>
      </c>
      <c r="AE677" s="73"/>
      <c r="AF677" s="73"/>
      <c r="AG677" s="73"/>
    </row>
    <row r="678" spans="1:37" s="1" customFormat="1" ht="20.100000000000001" customHeight="1" x14ac:dyDescent="0.2">
      <c r="A678" s="3"/>
      <c r="B678" s="6"/>
      <c r="C678" s="3"/>
      <c r="D678" s="3"/>
      <c r="E678" s="5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73"/>
      <c r="AF678" s="73"/>
      <c r="AG678" s="73"/>
    </row>
    <row r="679" spans="1:37" s="1" customFormat="1" ht="20.100000000000001" customHeight="1" x14ac:dyDescent="0.25">
      <c r="A679" s="3"/>
      <c r="B679" s="57" t="s">
        <v>291</v>
      </c>
      <c r="C679" s="58"/>
      <c r="D679" s="58"/>
      <c r="E679" s="5"/>
      <c r="F679" s="59">
        <v>154</v>
      </c>
      <c r="G679" s="54"/>
      <c r="H679" s="54"/>
      <c r="I679" s="54"/>
      <c r="J679" s="59">
        <v>218</v>
      </c>
      <c r="K679" s="59">
        <v>16</v>
      </c>
      <c r="L679" s="54"/>
      <c r="M679" s="59">
        <v>234</v>
      </c>
      <c r="N679" s="54"/>
      <c r="O679" s="54"/>
      <c r="P679" s="54"/>
      <c r="Q679" s="59">
        <v>78</v>
      </c>
      <c r="R679" s="59">
        <v>181</v>
      </c>
      <c r="S679" s="54"/>
      <c r="T679" s="59">
        <v>259</v>
      </c>
      <c r="U679" s="54"/>
      <c r="V679" s="54"/>
      <c r="W679" s="54"/>
      <c r="X679" s="59">
        <v>129</v>
      </c>
      <c r="Y679" s="54"/>
      <c r="Z679" s="54"/>
      <c r="AA679" s="54"/>
      <c r="AB679" s="59">
        <v>0</v>
      </c>
      <c r="AC679" s="54"/>
      <c r="AD679" s="59">
        <v>0</v>
      </c>
      <c r="AE679" s="73"/>
      <c r="AF679" s="73"/>
      <c r="AG679" s="73"/>
    </row>
    <row r="680" spans="1:37" ht="20.100000000000001" customHeight="1" x14ac:dyDescent="0.2">
      <c r="D680" s="2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73"/>
      <c r="AF680" s="73"/>
      <c r="AG680" s="73"/>
      <c r="AH680"/>
      <c r="AI680"/>
      <c r="AJ680"/>
      <c r="AK680"/>
    </row>
    <row r="681" spans="1:37" ht="20.100000000000001" customHeight="1" x14ac:dyDescent="0.2">
      <c r="B681" s="6" t="s">
        <v>292</v>
      </c>
      <c r="D681" s="2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73"/>
      <c r="AF681" s="73"/>
      <c r="AG681" s="73"/>
      <c r="AH681"/>
      <c r="AI681"/>
      <c r="AJ681"/>
      <c r="AK681"/>
    </row>
    <row r="682" spans="1:37" ht="20.100000000000001" customHeight="1" x14ac:dyDescent="0.2">
      <c r="C682" s="3" t="s">
        <v>130</v>
      </c>
      <c r="D682" s="2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73"/>
      <c r="AF682" s="73"/>
      <c r="AG682" s="73"/>
      <c r="AH682"/>
      <c r="AI682"/>
      <c r="AJ682"/>
      <c r="AK682"/>
    </row>
    <row r="683" spans="1:37" ht="20.100000000000001" customHeight="1" x14ac:dyDescent="0.2">
      <c r="D683" s="2" t="s">
        <v>135</v>
      </c>
      <c r="F683" s="39">
        <v>429</v>
      </c>
      <c r="G683" s="39"/>
      <c r="H683" s="39"/>
      <c r="I683" s="39"/>
      <c r="J683" s="39">
        <v>1079</v>
      </c>
      <c r="K683" s="39">
        <v>25</v>
      </c>
      <c r="L683" s="39"/>
      <c r="M683" s="39">
        <v>1104</v>
      </c>
      <c r="N683" s="39"/>
      <c r="O683" s="39"/>
      <c r="P683" s="39"/>
      <c r="Q683" s="39">
        <v>174</v>
      </c>
      <c r="R683" s="39">
        <v>894</v>
      </c>
      <c r="S683" s="39"/>
      <c r="T683" s="39">
        <v>1068</v>
      </c>
      <c r="U683" s="39"/>
      <c r="V683" s="39"/>
      <c r="W683" s="39"/>
      <c r="X683" s="39">
        <v>465</v>
      </c>
      <c r="Y683" s="39"/>
      <c r="Z683" s="39"/>
      <c r="AA683" s="39"/>
      <c r="AB683" s="39">
        <v>0</v>
      </c>
      <c r="AC683" s="39"/>
      <c r="AD683" s="39">
        <v>0</v>
      </c>
      <c r="AE683" s="73"/>
      <c r="AF683" s="73"/>
      <c r="AG683" s="73"/>
      <c r="AH683"/>
      <c r="AI683"/>
      <c r="AJ683"/>
      <c r="AK683"/>
    </row>
    <row r="684" spans="1:37" ht="20.100000000000001" customHeight="1" x14ac:dyDescent="0.2">
      <c r="D684" s="2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73"/>
      <c r="AF684" s="73"/>
      <c r="AG684" s="73"/>
      <c r="AH684"/>
      <c r="AI684"/>
      <c r="AJ684"/>
      <c r="AK684"/>
    </row>
    <row r="685" spans="1:37" s="1" customFormat="1" ht="20.100000000000001" customHeight="1" x14ac:dyDescent="0.25">
      <c r="A685" s="3"/>
      <c r="B685" s="6"/>
      <c r="C685" s="51" t="s">
        <v>133</v>
      </c>
      <c r="D685" s="52"/>
      <c r="E685" s="5"/>
      <c r="F685" s="53">
        <v>429</v>
      </c>
      <c r="G685" s="54"/>
      <c r="H685" s="54"/>
      <c r="I685" s="54"/>
      <c r="J685" s="53">
        <v>1079</v>
      </c>
      <c r="K685" s="53">
        <v>25</v>
      </c>
      <c r="L685" s="54"/>
      <c r="M685" s="53">
        <v>1104</v>
      </c>
      <c r="N685" s="54"/>
      <c r="O685" s="54"/>
      <c r="P685" s="54"/>
      <c r="Q685" s="53">
        <v>174</v>
      </c>
      <c r="R685" s="53">
        <v>894</v>
      </c>
      <c r="S685" s="54"/>
      <c r="T685" s="53">
        <v>1068</v>
      </c>
      <c r="U685" s="54"/>
      <c r="V685" s="54"/>
      <c r="W685" s="54"/>
      <c r="X685" s="53">
        <v>465</v>
      </c>
      <c r="Y685" s="54"/>
      <c r="Z685" s="54"/>
      <c r="AA685" s="54"/>
      <c r="AB685" s="53">
        <v>0</v>
      </c>
      <c r="AC685" s="54"/>
      <c r="AD685" s="53">
        <v>0</v>
      </c>
      <c r="AE685" s="73"/>
      <c r="AF685" s="73"/>
      <c r="AG685" s="73"/>
    </row>
    <row r="686" spans="1:37" ht="20.100000000000001" customHeight="1" x14ac:dyDescent="0.2">
      <c r="D686" s="2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73"/>
      <c r="AF686" s="73"/>
      <c r="AG686" s="73"/>
      <c r="AH686"/>
      <c r="AI686"/>
      <c r="AJ686"/>
      <c r="AK686"/>
    </row>
    <row r="687" spans="1:37" ht="20.100000000000001" customHeight="1" x14ac:dyDescent="0.2">
      <c r="C687" s="3" t="s">
        <v>154</v>
      </c>
      <c r="D687" s="2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73"/>
      <c r="AF687" s="73"/>
      <c r="AG687" s="73"/>
      <c r="AH687"/>
      <c r="AI687"/>
      <c r="AJ687"/>
      <c r="AK687"/>
    </row>
    <row r="688" spans="1:37" ht="20.100000000000001" customHeight="1" x14ac:dyDescent="0.2">
      <c r="D688" s="2" t="s">
        <v>122</v>
      </c>
      <c r="F688" s="39">
        <v>104</v>
      </c>
      <c r="G688" s="39"/>
      <c r="H688" s="39"/>
      <c r="I688" s="39"/>
      <c r="J688" s="39">
        <v>140</v>
      </c>
      <c r="K688" s="39">
        <v>1</v>
      </c>
      <c r="L688" s="39"/>
      <c r="M688" s="39">
        <v>141</v>
      </c>
      <c r="N688" s="39"/>
      <c r="O688" s="39"/>
      <c r="P688" s="39"/>
      <c r="Q688" s="39">
        <v>59</v>
      </c>
      <c r="R688" s="39">
        <v>97</v>
      </c>
      <c r="S688" s="39"/>
      <c r="T688" s="39">
        <v>156</v>
      </c>
      <c r="U688" s="39"/>
      <c r="V688" s="39"/>
      <c r="W688" s="39"/>
      <c r="X688" s="39">
        <v>89</v>
      </c>
      <c r="Y688" s="39"/>
      <c r="Z688" s="39"/>
      <c r="AA688" s="39"/>
      <c r="AB688" s="39">
        <v>0</v>
      </c>
      <c r="AC688" s="39"/>
      <c r="AD688" s="39">
        <v>0</v>
      </c>
      <c r="AE688" s="73"/>
      <c r="AF688" s="73"/>
      <c r="AG688" s="73"/>
      <c r="AH688"/>
      <c r="AI688"/>
      <c r="AJ688"/>
      <c r="AK688"/>
    </row>
    <row r="689" spans="1:37" ht="19.5" customHeight="1" x14ac:dyDescent="0.2">
      <c r="D689" s="47" t="s">
        <v>135</v>
      </c>
      <c r="F689" s="48">
        <v>141</v>
      </c>
      <c r="G689" s="49"/>
      <c r="H689" s="49"/>
      <c r="I689" s="49"/>
      <c r="J689" s="48">
        <v>242</v>
      </c>
      <c r="K689" s="48">
        <v>9</v>
      </c>
      <c r="L689" s="49"/>
      <c r="M689" s="48">
        <v>251</v>
      </c>
      <c r="N689" s="49"/>
      <c r="O689" s="49"/>
      <c r="P689" s="49"/>
      <c r="Q689" s="48">
        <v>104</v>
      </c>
      <c r="R689" s="48">
        <v>154</v>
      </c>
      <c r="S689" s="49"/>
      <c r="T689" s="48">
        <v>258</v>
      </c>
      <c r="U689" s="49"/>
      <c r="V689" s="49"/>
      <c r="W689" s="49"/>
      <c r="X689" s="48">
        <v>134</v>
      </c>
      <c r="Y689" s="49"/>
      <c r="Z689" s="49"/>
      <c r="AA689" s="49"/>
      <c r="AB689" s="48">
        <v>0</v>
      </c>
      <c r="AC689" s="49"/>
      <c r="AD689" s="48">
        <v>0</v>
      </c>
      <c r="AE689" s="73"/>
      <c r="AF689" s="73"/>
      <c r="AG689" s="73"/>
      <c r="AH689"/>
      <c r="AI689"/>
      <c r="AJ689"/>
      <c r="AK689"/>
    </row>
    <row r="690" spans="1:37" ht="20.100000000000001" customHeight="1" x14ac:dyDescent="0.2">
      <c r="B690" s="5"/>
      <c r="D690" s="2" t="s">
        <v>98</v>
      </c>
      <c r="F690" s="39">
        <v>62</v>
      </c>
      <c r="G690" s="39"/>
      <c r="H690" s="39"/>
      <c r="I690" s="39"/>
      <c r="J690" s="39">
        <v>242</v>
      </c>
      <c r="K690" s="39">
        <v>6</v>
      </c>
      <c r="L690" s="39"/>
      <c r="M690" s="39">
        <v>248</v>
      </c>
      <c r="N690" s="39"/>
      <c r="O690" s="39"/>
      <c r="P690" s="39"/>
      <c r="Q690" s="39">
        <v>175</v>
      </c>
      <c r="R690" s="39">
        <v>74</v>
      </c>
      <c r="S690" s="39"/>
      <c r="T690" s="39">
        <v>249</v>
      </c>
      <c r="U690" s="39"/>
      <c r="V690" s="39"/>
      <c r="W690" s="39"/>
      <c r="X690" s="39">
        <v>61</v>
      </c>
      <c r="Y690" s="39"/>
      <c r="Z690" s="39"/>
      <c r="AA690" s="39"/>
      <c r="AB690" s="39">
        <v>0</v>
      </c>
      <c r="AC690" s="39"/>
      <c r="AD690" s="39">
        <v>0</v>
      </c>
      <c r="AE690" s="73"/>
      <c r="AF690" s="73"/>
      <c r="AG690" s="73"/>
      <c r="AH690"/>
      <c r="AI690"/>
      <c r="AJ690"/>
      <c r="AK690"/>
    </row>
    <row r="691" spans="1:37" ht="19.5" customHeight="1" x14ac:dyDescent="0.2">
      <c r="D691" s="47" t="s">
        <v>99</v>
      </c>
      <c r="F691" s="48">
        <v>147</v>
      </c>
      <c r="G691" s="49"/>
      <c r="H691" s="49"/>
      <c r="I691" s="49"/>
      <c r="J691" s="48">
        <v>242</v>
      </c>
      <c r="K691" s="48">
        <v>8</v>
      </c>
      <c r="L691" s="49"/>
      <c r="M691" s="48">
        <v>250</v>
      </c>
      <c r="N691" s="49"/>
      <c r="O691" s="49"/>
      <c r="P691" s="49"/>
      <c r="Q691" s="48">
        <v>108</v>
      </c>
      <c r="R691" s="48">
        <v>152</v>
      </c>
      <c r="S691" s="49"/>
      <c r="T691" s="48">
        <v>260</v>
      </c>
      <c r="U691" s="49"/>
      <c r="V691" s="49"/>
      <c r="W691" s="49"/>
      <c r="X691" s="48">
        <v>137</v>
      </c>
      <c r="Y691" s="49"/>
      <c r="Z691" s="49"/>
      <c r="AA691" s="49"/>
      <c r="AB691" s="48">
        <v>0</v>
      </c>
      <c r="AC691" s="49"/>
      <c r="AD691" s="48">
        <v>0</v>
      </c>
      <c r="AE691" s="73"/>
      <c r="AF691" s="73"/>
      <c r="AG691" s="73"/>
      <c r="AH691"/>
      <c r="AI691"/>
      <c r="AJ691"/>
      <c r="AK691"/>
    </row>
    <row r="692" spans="1:37" ht="20.100000000000001" customHeight="1" x14ac:dyDescent="0.2">
      <c r="D692" s="2" t="s">
        <v>114</v>
      </c>
      <c r="F692" s="39">
        <v>105</v>
      </c>
      <c r="G692" s="39"/>
      <c r="H692" s="39"/>
      <c r="I692" s="39"/>
      <c r="J692" s="39">
        <v>242</v>
      </c>
      <c r="K692" s="39">
        <v>5</v>
      </c>
      <c r="L692" s="39"/>
      <c r="M692" s="39">
        <v>247</v>
      </c>
      <c r="N692" s="39"/>
      <c r="O692" s="39"/>
      <c r="P692" s="39"/>
      <c r="Q692" s="39">
        <v>152</v>
      </c>
      <c r="R692" s="39">
        <v>113</v>
      </c>
      <c r="S692" s="39"/>
      <c r="T692" s="39">
        <v>265</v>
      </c>
      <c r="U692" s="39"/>
      <c r="V692" s="39"/>
      <c r="W692" s="39"/>
      <c r="X692" s="39">
        <v>87</v>
      </c>
      <c r="Y692" s="39"/>
      <c r="Z692" s="39"/>
      <c r="AA692" s="39"/>
      <c r="AB692" s="39">
        <v>0</v>
      </c>
      <c r="AC692" s="39"/>
      <c r="AD692" s="39">
        <v>0</v>
      </c>
      <c r="AE692" s="73"/>
      <c r="AF692" s="73"/>
      <c r="AG692" s="73"/>
      <c r="AH692"/>
      <c r="AI692"/>
      <c r="AJ692"/>
      <c r="AK692"/>
    </row>
    <row r="693" spans="1:37" ht="19.5" customHeight="1" x14ac:dyDescent="0.2">
      <c r="D693" s="47" t="s">
        <v>101</v>
      </c>
      <c r="F693" s="48">
        <v>75</v>
      </c>
      <c r="G693" s="49"/>
      <c r="H693" s="49"/>
      <c r="I693" s="49"/>
      <c r="J693" s="48">
        <v>137</v>
      </c>
      <c r="K693" s="48">
        <v>4</v>
      </c>
      <c r="L693" s="49"/>
      <c r="M693" s="48">
        <v>141</v>
      </c>
      <c r="N693" s="49"/>
      <c r="O693" s="49"/>
      <c r="P693" s="49"/>
      <c r="Q693" s="48">
        <v>54</v>
      </c>
      <c r="R693" s="48">
        <v>89</v>
      </c>
      <c r="S693" s="49"/>
      <c r="T693" s="48">
        <v>143</v>
      </c>
      <c r="U693" s="49"/>
      <c r="V693" s="49"/>
      <c r="W693" s="49"/>
      <c r="X693" s="48">
        <v>73</v>
      </c>
      <c r="Y693" s="49"/>
      <c r="Z693" s="49"/>
      <c r="AA693" s="49"/>
      <c r="AB693" s="48">
        <v>0</v>
      </c>
      <c r="AC693" s="49"/>
      <c r="AD693" s="48">
        <v>0</v>
      </c>
      <c r="AE693" s="73"/>
      <c r="AF693" s="73"/>
      <c r="AG693" s="73"/>
      <c r="AH693"/>
      <c r="AI693"/>
      <c r="AJ693"/>
      <c r="AK693"/>
    </row>
    <row r="694" spans="1:37" ht="20.100000000000001" customHeight="1" x14ac:dyDescent="0.2">
      <c r="D694" s="2" t="s">
        <v>102</v>
      </c>
      <c r="F694" s="39">
        <v>86</v>
      </c>
      <c r="G694" s="39"/>
      <c r="H694" s="39"/>
      <c r="I694" s="39"/>
      <c r="J694" s="39">
        <v>245</v>
      </c>
      <c r="K694" s="39">
        <v>4</v>
      </c>
      <c r="L694" s="39"/>
      <c r="M694" s="39">
        <v>249</v>
      </c>
      <c r="N694" s="39"/>
      <c r="O694" s="39"/>
      <c r="P694" s="39"/>
      <c r="Q694" s="39">
        <v>158</v>
      </c>
      <c r="R694" s="39">
        <v>89</v>
      </c>
      <c r="S694" s="39"/>
      <c r="T694" s="39">
        <v>247</v>
      </c>
      <c r="U694" s="39"/>
      <c r="V694" s="39"/>
      <c r="W694" s="39"/>
      <c r="X694" s="39">
        <v>88</v>
      </c>
      <c r="Y694" s="39"/>
      <c r="Z694" s="39"/>
      <c r="AA694" s="39"/>
      <c r="AB694" s="39">
        <v>0</v>
      </c>
      <c r="AC694" s="39"/>
      <c r="AD694" s="39">
        <v>0</v>
      </c>
      <c r="AE694" s="73"/>
      <c r="AF694" s="73"/>
      <c r="AG694" s="73"/>
      <c r="AH694"/>
      <c r="AI694"/>
      <c r="AJ694"/>
      <c r="AK694"/>
    </row>
    <row r="695" spans="1:37" ht="20.100000000000001" customHeight="1" x14ac:dyDescent="0.2">
      <c r="D695" s="2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73"/>
      <c r="AF695" s="73"/>
      <c r="AG695" s="73"/>
      <c r="AH695"/>
      <c r="AI695"/>
      <c r="AJ695"/>
      <c r="AK695"/>
    </row>
    <row r="696" spans="1:37" s="1" customFormat="1" ht="20.100000000000001" customHeight="1" x14ac:dyDescent="0.25">
      <c r="A696" s="3"/>
      <c r="B696" s="6"/>
      <c r="C696" s="51" t="s">
        <v>159</v>
      </c>
      <c r="D696" s="52"/>
      <c r="E696" s="5"/>
      <c r="F696" s="53">
        <v>720</v>
      </c>
      <c r="G696" s="54"/>
      <c r="H696" s="54"/>
      <c r="I696" s="54"/>
      <c r="J696" s="53">
        <v>1490</v>
      </c>
      <c r="K696" s="53">
        <v>37</v>
      </c>
      <c r="L696" s="54"/>
      <c r="M696" s="53">
        <v>1527</v>
      </c>
      <c r="N696" s="54"/>
      <c r="O696" s="54"/>
      <c r="P696" s="54"/>
      <c r="Q696" s="53">
        <v>810</v>
      </c>
      <c r="R696" s="53">
        <v>768</v>
      </c>
      <c r="S696" s="54"/>
      <c r="T696" s="53">
        <v>1578</v>
      </c>
      <c r="U696" s="54"/>
      <c r="V696" s="54"/>
      <c r="W696" s="54"/>
      <c r="X696" s="53">
        <v>669</v>
      </c>
      <c r="Y696" s="54"/>
      <c r="Z696" s="54"/>
      <c r="AA696" s="54"/>
      <c r="AB696" s="53">
        <v>0</v>
      </c>
      <c r="AC696" s="54"/>
      <c r="AD696" s="53">
        <v>0</v>
      </c>
      <c r="AE696" s="73"/>
      <c r="AF696" s="73"/>
      <c r="AG696" s="73"/>
    </row>
    <row r="697" spans="1:37" s="1" customFormat="1" ht="20.100000000000001" customHeight="1" x14ac:dyDescent="0.2">
      <c r="A697" s="3"/>
      <c r="B697" s="6"/>
      <c r="C697" s="3"/>
      <c r="D697" s="3"/>
      <c r="E697" s="5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73"/>
      <c r="AF697" s="73"/>
      <c r="AG697" s="73"/>
    </row>
    <row r="698" spans="1:37" s="1" customFormat="1" ht="20.100000000000001" customHeight="1" x14ac:dyDescent="0.25">
      <c r="A698" s="3"/>
      <c r="B698" s="57" t="s">
        <v>293</v>
      </c>
      <c r="C698" s="58"/>
      <c r="D698" s="58"/>
      <c r="E698" s="5"/>
      <c r="F698" s="59">
        <v>1149</v>
      </c>
      <c r="G698" s="54"/>
      <c r="H698" s="54"/>
      <c r="I698" s="54"/>
      <c r="J698" s="59">
        <v>2569</v>
      </c>
      <c r="K698" s="59">
        <v>62</v>
      </c>
      <c r="L698" s="54"/>
      <c r="M698" s="59">
        <v>2631</v>
      </c>
      <c r="N698" s="54"/>
      <c r="O698" s="54"/>
      <c r="P698" s="54"/>
      <c r="Q698" s="59">
        <v>984</v>
      </c>
      <c r="R698" s="59">
        <v>1662</v>
      </c>
      <c r="S698" s="54"/>
      <c r="T698" s="59">
        <v>2646</v>
      </c>
      <c r="U698" s="54"/>
      <c r="V698" s="54"/>
      <c r="W698" s="54"/>
      <c r="X698" s="59">
        <v>1134</v>
      </c>
      <c r="Y698" s="54"/>
      <c r="Z698" s="54"/>
      <c r="AA698" s="54"/>
      <c r="AB698" s="59">
        <v>0</v>
      </c>
      <c r="AC698" s="54"/>
      <c r="AD698" s="59">
        <v>0</v>
      </c>
      <c r="AE698" s="73"/>
      <c r="AF698" s="73"/>
      <c r="AG698" s="73"/>
    </row>
    <row r="699" spans="1:37" ht="20.100000000000001" customHeight="1" x14ac:dyDescent="0.2">
      <c r="D699" s="2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73"/>
      <c r="AF699" s="73"/>
      <c r="AG699" s="73"/>
      <c r="AH699"/>
      <c r="AI699"/>
      <c r="AJ699"/>
      <c r="AK699"/>
    </row>
    <row r="700" spans="1:37" ht="20.100000000000001" customHeight="1" x14ac:dyDescent="0.2">
      <c r="B700" s="6" t="s">
        <v>294</v>
      </c>
      <c r="D700" s="2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73"/>
      <c r="AF700" s="73"/>
      <c r="AG700" s="73"/>
      <c r="AH700"/>
      <c r="AI700"/>
      <c r="AJ700"/>
      <c r="AK700"/>
    </row>
    <row r="701" spans="1:37" ht="20.100000000000001" customHeight="1" x14ac:dyDescent="0.2">
      <c r="C701" s="3" t="s">
        <v>154</v>
      </c>
      <c r="D701" s="2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73"/>
      <c r="AF701" s="73"/>
      <c r="AG701" s="73"/>
      <c r="AH701"/>
      <c r="AI701"/>
      <c r="AJ701"/>
      <c r="AK701"/>
    </row>
    <row r="702" spans="1:37" ht="20.100000000000001" customHeight="1" x14ac:dyDescent="0.2">
      <c r="D702" s="2" t="s">
        <v>96</v>
      </c>
      <c r="F702" s="39">
        <v>218</v>
      </c>
      <c r="G702" s="39"/>
      <c r="H702" s="39"/>
      <c r="I702" s="39"/>
      <c r="J702" s="39">
        <v>215</v>
      </c>
      <c r="K702" s="39">
        <v>5</v>
      </c>
      <c r="L702" s="39"/>
      <c r="M702" s="39">
        <v>220</v>
      </c>
      <c r="N702" s="39"/>
      <c r="O702" s="39"/>
      <c r="P702" s="39"/>
      <c r="Q702" s="39">
        <v>71</v>
      </c>
      <c r="R702" s="39">
        <v>186</v>
      </c>
      <c r="S702" s="39"/>
      <c r="T702" s="39">
        <v>257</v>
      </c>
      <c r="U702" s="39"/>
      <c r="V702" s="39"/>
      <c r="W702" s="39"/>
      <c r="X702" s="39">
        <v>181</v>
      </c>
      <c r="Y702" s="39"/>
      <c r="Z702" s="39"/>
      <c r="AA702" s="39"/>
      <c r="AB702" s="39">
        <v>0</v>
      </c>
      <c r="AC702" s="39"/>
      <c r="AD702" s="39">
        <v>0</v>
      </c>
      <c r="AE702" s="73"/>
      <c r="AF702" s="73"/>
      <c r="AG702" s="73"/>
      <c r="AH702"/>
      <c r="AI702"/>
      <c r="AJ702"/>
      <c r="AK702"/>
    </row>
    <row r="703" spans="1:37" ht="19.5" customHeight="1" x14ac:dyDescent="0.2">
      <c r="D703" s="47" t="s">
        <v>97</v>
      </c>
      <c r="F703" s="48">
        <v>125</v>
      </c>
      <c r="G703" s="49"/>
      <c r="H703" s="49"/>
      <c r="I703" s="49"/>
      <c r="J703" s="48">
        <v>215</v>
      </c>
      <c r="K703" s="48">
        <v>4</v>
      </c>
      <c r="L703" s="49"/>
      <c r="M703" s="48">
        <v>219</v>
      </c>
      <c r="N703" s="49"/>
      <c r="O703" s="49"/>
      <c r="P703" s="49"/>
      <c r="Q703" s="48">
        <v>100</v>
      </c>
      <c r="R703" s="48">
        <v>139</v>
      </c>
      <c r="S703" s="49"/>
      <c r="T703" s="48">
        <v>239</v>
      </c>
      <c r="U703" s="49"/>
      <c r="V703" s="49"/>
      <c r="W703" s="49"/>
      <c r="X703" s="48">
        <v>105</v>
      </c>
      <c r="Y703" s="49"/>
      <c r="Z703" s="49"/>
      <c r="AA703" s="49"/>
      <c r="AB703" s="48">
        <v>0</v>
      </c>
      <c r="AC703" s="49"/>
      <c r="AD703" s="48">
        <v>0</v>
      </c>
      <c r="AE703" s="73"/>
      <c r="AF703" s="73"/>
      <c r="AG703" s="73"/>
      <c r="AH703"/>
      <c r="AI703"/>
      <c r="AJ703"/>
      <c r="AK703"/>
    </row>
    <row r="704" spans="1:37" ht="20.100000000000001" customHeight="1" x14ac:dyDescent="0.2">
      <c r="D704" s="2" t="s">
        <v>98</v>
      </c>
      <c r="F704" s="49">
        <v>112</v>
      </c>
      <c r="G704" s="49"/>
      <c r="H704" s="49"/>
      <c r="I704" s="49"/>
      <c r="J704" s="49">
        <v>215</v>
      </c>
      <c r="K704" s="49">
        <v>1</v>
      </c>
      <c r="L704" s="49"/>
      <c r="M704" s="49">
        <v>216</v>
      </c>
      <c r="N704" s="49"/>
      <c r="O704" s="49"/>
      <c r="P704" s="49"/>
      <c r="Q704" s="49">
        <v>105</v>
      </c>
      <c r="R704" s="49">
        <v>117</v>
      </c>
      <c r="S704" s="49"/>
      <c r="T704" s="49">
        <v>222</v>
      </c>
      <c r="U704" s="49"/>
      <c r="V704" s="49"/>
      <c r="W704" s="49"/>
      <c r="X704" s="49">
        <v>106</v>
      </c>
      <c r="Y704" s="49"/>
      <c r="Z704" s="49"/>
      <c r="AA704" s="49"/>
      <c r="AB704" s="49">
        <v>0</v>
      </c>
      <c r="AC704" s="49"/>
      <c r="AD704" s="49">
        <v>0</v>
      </c>
      <c r="AE704" s="73"/>
      <c r="AF704" s="73"/>
      <c r="AG704" s="73"/>
      <c r="AH704"/>
      <c r="AI704"/>
      <c r="AJ704"/>
      <c r="AK704"/>
    </row>
    <row r="705" spans="1:37" ht="20.100000000000001" customHeight="1" x14ac:dyDescent="0.2">
      <c r="D705" s="2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73"/>
      <c r="AF705" s="73"/>
      <c r="AG705" s="73"/>
      <c r="AH705"/>
      <c r="AI705"/>
      <c r="AJ705"/>
      <c r="AK705"/>
    </row>
    <row r="706" spans="1:37" s="1" customFormat="1" ht="20.100000000000001" customHeight="1" x14ac:dyDescent="0.25">
      <c r="A706" s="3"/>
      <c r="B706" s="6"/>
      <c r="C706" s="51" t="s">
        <v>159</v>
      </c>
      <c r="D706" s="52"/>
      <c r="E706" s="5"/>
      <c r="F706" s="53">
        <v>455</v>
      </c>
      <c r="G706" s="54"/>
      <c r="H706" s="54"/>
      <c r="I706" s="54"/>
      <c r="J706" s="53">
        <v>645</v>
      </c>
      <c r="K706" s="53">
        <v>10</v>
      </c>
      <c r="L706" s="54"/>
      <c r="M706" s="53">
        <v>655</v>
      </c>
      <c r="N706" s="54"/>
      <c r="O706" s="54"/>
      <c r="P706" s="54"/>
      <c r="Q706" s="53">
        <v>276</v>
      </c>
      <c r="R706" s="53">
        <v>442</v>
      </c>
      <c r="S706" s="54"/>
      <c r="T706" s="53">
        <v>718</v>
      </c>
      <c r="U706" s="54"/>
      <c r="V706" s="54"/>
      <c r="W706" s="54"/>
      <c r="X706" s="53">
        <v>392</v>
      </c>
      <c r="Y706" s="54"/>
      <c r="Z706" s="54"/>
      <c r="AA706" s="54"/>
      <c r="AB706" s="53">
        <v>0</v>
      </c>
      <c r="AC706" s="54"/>
      <c r="AD706" s="53">
        <v>0</v>
      </c>
      <c r="AE706" s="73"/>
      <c r="AF706" s="73"/>
      <c r="AG706" s="73"/>
    </row>
    <row r="707" spans="1:37" s="1" customFormat="1" ht="20.100000000000001" customHeight="1" x14ac:dyDescent="0.2">
      <c r="A707" s="3"/>
      <c r="B707" s="6"/>
      <c r="C707" s="3"/>
      <c r="D707" s="3"/>
      <c r="E707" s="5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73"/>
      <c r="AF707" s="73"/>
      <c r="AG707" s="73"/>
    </row>
    <row r="708" spans="1:37" s="1" customFormat="1" ht="20.100000000000001" customHeight="1" x14ac:dyDescent="0.25">
      <c r="A708" s="3"/>
      <c r="B708" s="57" t="s">
        <v>295</v>
      </c>
      <c r="C708" s="58"/>
      <c r="D708" s="58"/>
      <c r="E708" s="5"/>
      <c r="F708" s="59">
        <v>455</v>
      </c>
      <c r="G708" s="54"/>
      <c r="H708" s="54"/>
      <c r="I708" s="54"/>
      <c r="J708" s="59">
        <v>645</v>
      </c>
      <c r="K708" s="59">
        <v>10</v>
      </c>
      <c r="L708" s="54"/>
      <c r="M708" s="59">
        <v>655</v>
      </c>
      <c r="N708" s="54"/>
      <c r="O708" s="54"/>
      <c r="P708" s="54"/>
      <c r="Q708" s="59">
        <v>276</v>
      </c>
      <c r="R708" s="59">
        <v>442</v>
      </c>
      <c r="S708" s="54"/>
      <c r="T708" s="59">
        <v>718</v>
      </c>
      <c r="U708" s="54"/>
      <c r="V708" s="54"/>
      <c r="W708" s="54"/>
      <c r="X708" s="59">
        <v>392</v>
      </c>
      <c r="Y708" s="54"/>
      <c r="Z708" s="54"/>
      <c r="AA708" s="54"/>
      <c r="AB708" s="59">
        <v>0</v>
      </c>
      <c r="AC708" s="54"/>
      <c r="AD708" s="59">
        <v>0</v>
      </c>
      <c r="AE708" s="73"/>
      <c r="AF708" s="73"/>
      <c r="AG708" s="73"/>
    </row>
    <row r="709" spans="1:37" ht="20.100000000000001" customHeight="1" x14ac:dyDescent="0.2">
      <c r="D709" s="2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73"/>
      <c r="AF709" s="73"/>
      <c r="AG709" s="73"/>
      <c r="AH709"/>
      <c r="AI709"/>
      <c r="AJ709"/>
      <c r="AK709"/>
    </row>
    <row r="710" spans="1:37" ht="20.100000000000001" customHeight="1" x14ac:dyDescent="0.2">
      <c r="B710" s="6" t="s">
        <v>296</v>
      </c>
      <c r="D710" s="2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73"/>
      <c r="AF710" s="73"/>
      <c r="AG710" s="73"/>
      <c r="AH710"/>
      <c r="AI710"/>
      <c r="AJ710"/>
      <c r="AK710"/>
    </row>
    <row r="711" spans="1:37" ht="20.100000000000001" customHeight="1" x14ac:dyDescent="0.2">
      <c r="B711" s="5"/>
      <c r="C711" s="3" t="s">
        <v>154</v>
      </c>
      <c r="D711" s="2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73"/>
      <c r="AF711" s="73"/>
      <c r="AG711" s="73"/>
      <c r="AH711"/>
      <c r="AI711"/>
      <c r="AJ711"/>
      <c r="AK711"/>
    </row>
    <row r="712" spans="1:37" ht="20.100000000000001" customHeight="1" x14ac:dyDescent="0.2">
      <c r="B712" s="5"/>
      <c r="D712" s="2" t="s">
        <v>96</v>
      </c>
      <c r="F712" s="39">
        <v>128</v>
      </c>
      <c r="G712" s="39"/>
      <c r="H712" s="39"/>
      <c r="I712" s="39"/>
      <c r="J712" s="39">
        <v>234</v>
      </c>
      <c r="K712" s="39">
        <v>4</v>
      </c>
      <c r="L712" s="39"/>
      <c r="M712" s="39">
        <v>238</v>
      </c>
      <c r="N712" s="39"/>
      <c r="O712" s="39"/>
      <c r="P712" s="39"/>
      <c r="Q712" s="39">
        <v>92</v>
      </c>
      <c r="R712" s="39">
        <v>165</v>
      </c>
      <c r="S712" s="39"/>
      <c r="T712" s="39">
        <v>257</v>
      </c>
      <c r="U712" s="39"/>
      <c r="V712" s="39"/>
      <c r="W712" s="39"/>
      <c r="X712" s="39">
        <v>109</v>
      </c>
      <c r="Y712" s="39"/>
      <c r="Z712" s="39"/>
      <c r="AA712" s="39"/>
      <c r="AB712" s="39">
        <v>0</v>
      </c>
      <c r="AC712" s="39"/>
      <c r="AD712" s="39">
        <v>0</v>
      </c>
      <c r="AE712" s="73"/>
      <c r="AF712" s="73"/>
      <c r="AG712" s="73"/>
      <c r="AH712"/>
      <c r="AI712"/>
      <c r="AJ712"/>
      <c r="AK712"/>
    </row>
    <row r="713" spans="1:37" ht="19.5" customHeight="1" x14ac:dyDescent="0.2">
      <c r="D713" s="47" t="s">
        <v>97</v>
      </c>
      <c r="F713" s="48">
        <v>112</v>
      </c>
      <c r="G713" s="49"/>
      <c r="H713" s="49"/>
      <c r="I713" s="49"/>
      <c r="J713" s="48">
        <v>233</v>
      </c>
      <c r="K713" s="48">
        <v>7</v>
      </c>
      <c r="L713" s="49"/>
      <c r="M713" s="48">
        <v>240</v>
      </c>
      <c r="N713" s="49"/>
      <c r="O713" s="49"/>
      <c r="P713" s="49"/>
      <c r="Q713" s="48">
        <v>159</v>
      </c>
      <c r="R713" s="48">
        <v>155</v>
      </c>
      <c r="S713" s="49"/>
      <c r="T713" s="48">
        <v>314</v>
      </c>
      <c r="U713" s="49"/>
      <c r="V713" s="49"/>
      <c r="W713" s="49"/>
      <c r="X713" s="48">
        <v>38</v>
      </c>
      <c r="Y713" s="49"/>
      <c r="Z713" s="49"/>
      <c r="AA713" s="49"/>
      <c r="AB713" s="48">
        <v>0</v>
      </c>
      <c r="AC713" s="49"/>
      <c r="AD713" s="48">
        <v>0</v>
      </c>
      <c r="AE713" s="73"/>
      <c r="AF713" s="73"/>
      <c r="AG713" s="73"/>
      <c r="AH713"/>
      <c r="AI713"/>
      <c r="AJ713"/>
      <c r="AK713"/>
    </row>
    <row r="714" spans="1:37" ht="20.100000000000001" customHeight="1" x14ac:dyDescent="0.2">
      <c r="D714" s="2" t="s">
        <v>113</v>
      </c>
      <c r="F714" s="39">
        <v>147</v>
      </c>
      <c r="G714" s="39"/>
      <c r="H714" s="39"/>
      <c r="I714" s="39"/>
      <c r="J714" s="39">
        <v>234</v>
      </c>
      <c r="K714" s="39">
        <v>7</v>
      </c>
      <c r="L714" s="39"/>
      <c r="M714" s="39">
        <v>241</v>
      </c>
      <c r="N714" s="39"/>
      <c r="O714" s="39"/>
      <c r="P714" s="39"/>
      <c r="Q714" s="39">
        <v>78</v>
      </c>
      <c r="R714" s="39">
        <v>201</v>
      </c>
      <c r="S714" s="39"/>
      <c r="T714" s="39">
        <v>279</v>
      </c>
      <c r="U714" s="39"/>
      <c r="V714" s="39"/>
      <c r="W714" s="39"/>
      <c r="X714" s="39">
        <v>109</v>
      </c>
      <c r="Y714" s="39"/>
      <c r="Z714" s="39"/>
      <c r="AA714" s="39"/>
      <c r="AB714" s="39">
        <v>0</v>
      </c>
      <c r="AC714" s="39"/>
      <c r="AD714" s="39">
        <v>0</v>
      </c>
      <c r="AE714" s="73"/>
      <c r="AF714" s="73"/>
      <c r="AG714" s="73"/>
      <c r="AH714"/>
      <c r="AI714"/>
      <c r="AJ714"/>
      <c r="AK714"/>
    </row>
    <row r="715" spans="1:37" ht="19.5" customHeight="1" x14ac:dyDescent="0.2">
      <c r="D715" s="47" t="s">
        <v>136</v>
      </c>
      <c r="F715" s="48">
        <v>105</v>
      </c>
      <c r="G715" s="49"/>
      <c r="H715" s="49"/>
      <c r="I715" s="49"/>
      <c r="J715" s="48">
        <v>234</v>
      </c>
      <c r="K715" s="48">
        <v>3</v>
      </c>
      <c r="L715" s="49"/>
      <c r="M715" s="48">
        <v>237</v>
      </c>
      <c r="N715" s="49"/>
      <c r="O715" s="49"/>
      <c r="P715" s="49"/>
      <c r="Q715" s="48">
        <v>75</v>
      </c>
      <c r="R715" s="48">
        <v>162</v>
      </c>
      <c r="S715" s="49"/>
      <c r="T715" s="48">
        <v>237</v>
      </c>
      <c r="U715" s="49"/>
      <c r="V715" s="49"/>
      <c r="W715" s="49"/>
      <c r="X715" s="48">
        <v>105</v>
      </c>
      <c r="Y715" s="49"/>
      <c r="Z715" s="49"/>
      <c r="AA715" s="49"/>
      <c r="AB715" s="48">
        <v>0</v>
      </c>
      <c r="AC715" s="49"/>
      <c r="AD715" s="48">
        <v>0</v>
      </c>
      <c r="AE715" s="73"/>
      <c r="AF715" s="73"/>
      <c r="AG715" s="73"/>
      <c r="AH715"/>
      <c r="AI715"/>
      <c r="AJ715"/>
      <c r="AK715"/>
    </row>
    <row r="716" spans="1:37" ht="20.100000000000001" customHeight="1" x14ac:dyDescent="0.2">
      <c r="D716" s="2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73"/>
      <c r="AF716" s="73"/>
      <c r="AG716" s="73"/>
      <c r="AH716"/>
      <c r="AI716"/>
      <c r="AJ716"/>
      <c r="AK716"/>
    </row>
    <row r="717" spans="1:37" s="1" customFormat="1" ht="20.100000000000001" customHeight="1" x14ac:dyDescent="0.25">
      <c r="A717" s="3"/>
      <c r="B717" s="6"/>
      <c r="C717" s="51" t="s">
        <v>159</v>
      </c>
      <c r="D717" s="52"/>
      <c r="E717" s="5"/>
      <c r="F717" s="53">
        <v>492</v>
      </c>
      <c r="G717" s="54"/>
      <c r="H717" s="54"/>
      <c r="I717" s="54"/>
      <c r="J717" s="53">
        <v>935</v>
      </c>
      <c r="K717" s="53">
        <v>21</v>
      </c>
      <c r="L717" s="54"/>
      <c r="M717" s="53">
        <v>956</v>
      </c>
      <c r="N717" s="54"/>
      <c r="O717" s="54"/>
      <c r="P717" s="54"/>
      <c r="Q717" s="53">
        <v>404</v>
      </c>
      <c r="R717" s="53">
        <v>683</v>
      </c>
      <c r="S717" s="54"/>
      <c r="T717" s="53">
        <v>1087</v>
      </c>
      <c r="U717" s="54"/>
      <c r="V717" s="54"/>
      <c r="W717" s="54"/>
      <c r="X717" s="53">
        <v>361</v>
      </c>
      <c r="Y717" s="54"/>
      <c r="Z717" s="54"/>
      <c r="AA717" s="54"/>
      <c r="AB717" s="53">
        <v>0</v>
      </c>
      <c r="AC717" s="54"/>
      <c r="AD717" s="53">
        <v>0</v>
      </c>
      <c r="AE717" s="73"/>
      <c r="AF717" s="73"/>
      <c r="AG717" s="73"/>
    </row>
    <row r="718" spans="1:37" s="1" customFormat="1" ht="20.100000000000001" customHeight="1" x14ac:dyDescent="0.2">
      <c r="A718" s="3"/>
      <c r="B718" s="6"/>
      <c r="C718" s="3"/>
      <c r="D718" s="3"/>
      <c r="E718" s="5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73"/>
      <c r="AF718" s="73"/>
      <c r="AG718" s="73"/>
    </row>
    <row r="719" spans="1:37" s="1" customFormat="1" ht="20.100000000000001" customHeight="1" x14ac:dyDescent="0.25">
      <c r="A719" s="3"/>
      <c r="B719" s="57" t="s">
        <v>297</v>
      </c>
      <c r="C719" s="58"/>
      <c r="D719" s="58"/>
      <c r="E719" s="5"/>
      <c r="F719" s="59">
        <v>492</v>
      </c>
      <c r="G719" s="54"/>
      <c r="H719" s="54"/>
      <c r="I719" s="54"/>
      <c r="J719" s="59">
        <v>935</v>
      </c>
      <c r="K719" s="59">
        <v>21</v>
      </c>
      <c r="L719" s="54"/>
      <c r="M719" s="59">
        <v>956</v>
      </c>
      <c r="N719" s="54"/>
      <c r="O719" s="54"/>
      <c r="P719" s="54"/>
      <c r="Q719" s="59">
        <v>404</v>
      </c>
      <c r="R719" s="59">
        <v>683</v>
      </c>
      <c r="S719" s="54"/>
      <c r="T719" s="59">
        <v>1087</v>
      </c>
      <c r="U719" s="54"/>
      <c r="V719" s="54"/>
      <c r="W719" s="54"/>
      <c r="X719" s="59">
        <v>361</v>
      </c>
      <c r="Y719" s="54"/>
      <c r="Z719" s="54"/>
      <c r="AA719" s="54"/>
      <c r="AB719" s="59">
        <v>0</v>
      </c>
      <c r="AC719" s="54"/>
      <c r="AD719" s="59">
        <v>0</v>
      </c>
      <c r="AE719" s="73"/>
      <c r="AF719" s="73"/>
      <c r="AG719" s="73"/>
    </row>
    <row r="720" spans="1:37" s="1" customFormat="1" ht="20.100000000000001" customHeight="1" x14ac:dyDescent="0.2">
      <c r="A720" s="3"/>
      <c r="B720" s="63"/>
      <c r="C720" s="63"/>
      <c r="D720" s="63"/>
      <c r="E720" s="5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73"/>
      <c r="AF720" s="73"/>
      <c r="AG720" s="73"/>
    </row>
    <row r="721" spans="1:37" s="1" customFormat="1" ht="20.100000000000001" customHeight="1" x14ac:dyDescent="0.2">
      <c r="A721" s="3"/>
      <c r="B721" s="6" t="s">
        <v>298</v>
      </c>
      <c r="C721" s="63"/>
      <c r="D721" s="63"/>
      <c r="E721" s="5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73"/>
      <c r="AF721" s="73"/>
      <c r="AG721" s="73"/>
    </row>
    <row r="722" spans="1:37" s="1" customFormat="1" ht="20.100000000000001" customHeight="1" x14ac:dyDescent="0.2">
      <c r="A722" s="3"/>
      <c r="B722" s="63"/>
      <c r="C722" s="3" t="s">
        <v>154</v>
      </c>
      <c r="D722" s="2"/>
      <c r="E722" s="5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73"/>
      <c r="AF722" s="73"/>
      <c r="AG722" s="73"/>
    </row>
    <row r="723" spans="1:37" s="1" customFormat="1" ht="20.100000000000001" customHeight="1" x14ac:dyDescent="0.2">
      <c r="A723" s="3"/>
      <c r="B723" s="63"/>
      <c r="C723" s="3"/>
      <c r="D723" s="2" t="s">
        <v>299</v>
      </c>
      <c r="E723" s="5"/>
      <c r="F723" s="39">
        <v>16</v>
      </c>
      <c r="G723" s="39"/>
      <c r="H723" s="39"/>
      <c r="I723" s="39"/>
      <c r="J723" s="39">
        <v>48</v>
      </c>
      <c r="K723" s="39">
        <v>3</v>
      </c>
      <c r="L723" s="39"/>
      <c r="M723" s="39">
        <v>51</v>
      </c>
      <c r="N723" s="39"/>
      <c r="O723" s="39"/>
      <c r="P723" s="39"/>
      <c r="Q723" s="39">
        <v>13</v>
      </c>
      <c r="R723" s="39">
        <v>30</v>
      </c>
      <c r="S723" s="39"/>
      <c r="T723" s="39">
        <v>43</v>
      </c>
      <c r="U723" s="39"/>
      <c r="V723" s="39"/>
      <c r="W723" s="39"/>
      <c r="X723" s="39">
        <v>24</v>
      </c>
      <c r="Y723" s="39"/>
      <c r="Z723" s="39"/>
      <c r="AA723" s="39"/>
      <c r="AB723" s="39">
        <v>0</v>
      </c>
      <c r="AC723" s="39"/>
      <c r="AD723" s="39">
        <v>0</v>
      </c>
      <c r="AE723" s="73"/>
      <c r="AF723" s="73"/>
      <c r="AG723" s="73"/>
    </row>
    <row r="724" spans="1:37" ht="19.5" customHeight="1" x14ac:dyDescent="0.2">
      <c r="D724" s="47" t="s">
        <v>300</v>
      </c>
      <c r="F724" s="48">
        <v>12</v>
      </c>
      <c r="G724" s="49"/>
      <c r="H724" s="49"/>
      <c r="I724" s="49"/>
      <c r="J724" s="48">
        <v>47</v>
      </c>
      <c r="K724" s="48">
        <v>3</v>
      </c>
      <c r="L724" s="49"/>
      <c r="M724" s="48">
        <v>50</v>
      </c>
      <c r="N724" s="49"/>
      <c r="O724" s="49"/>
      <c r="P724" s="49"/>
      <c r="Q724" s="48">
        <v>29</v>
      </c>
      <c r="R724" s="48">
        <v>21</v>
      </c>
      <c r="S724" s="49"/>
      <c r="T724" s="48">
        <v>50</v>
      </c>
      <c r="U724" s="49"/>
      <c r="V724" s="49"/>
      <c r="W724" s="49"/>
      <c r="X724" s="48">
        <v>12</v>
      </c>
      <c r="Y724" s="49"/>
      <c r="Z724" s="49"/>
      <c r="AA724" s="49"/>
      <c r="AB724" s="48">
        <v>0</v>
      </c>
      <c r="AC724" s="49"/>
      <c r="AD724" s="48">
        <v>0</v>
      </c>
      <c r="AE724" s="73"/>
      <c r="AF724" s="73"/>
      <c r="AG724" s="73"/>
      <c r="AH724"/>
      <c r="AI724"/>
      <c r="AJ724"/>
      <c r="AK724"/>
    </row>
    <row r="725" spans="1:37" s="1" customFormat="1" ht="19.5" customHeight="1" x14ac:dyDescent="0.2">
      <c r="A725" s="3"/>
      <c r="B725" s="63"/>
      <c r="C725" s="3"/>
      <c r="D725" s="2" t="s">
        <v>301</v>
      </c>
      <c r="E725" s="5"/>
      <c r="F725" s="39">
        <v>16</v>
      </c>
      <c r="G725" s="39"/>
      <c r="H725" s="39"/>
      <c r="I725" s="39"/>
      <c r="J725" s="39">
        <v>49</v>
      </c>
      <c r="K725" s="39">
        <v>4</v>
      </c>
      <c r="L725" s="39"/>
      <c r="M725" s="39">
        <v>53</v>
      </c>
      <c r="N725" s="39"/>
      <c r="O725" s="39"/>
      <c r="P725" s="39"/>
      <c r="Q725" s="39">
        <v>19</v>
      </c>
      <c r="R725" s="39">
        <v>32</v>
      </c>
      <c r="S725" s="39"/>
      <c r="T725" s="39">
        <v>51</v>
      </c>
      <c r="U725" s="39"/>
      <c r="V725" s="39"/>
      <c r="W725" s="39"/>
      <c r="X725" s="39">
        <v>18</v>
      </c>
      <c r="Y725" s="39"/>
      <c r="Z725" s="39"/>
      <c r="AA725" s="39"/>
      <c r="AB725" s="39">
        <v>0</v>
      </c>
      <c r="AC725" s="39"/>
      <c r="AD725" s="39">
        <v>0</v>
      </c>
      <c r="AE725" s="73"/>
      <c r="AF725" s="73"/>
      <c r="AG725" s="73"/>
    </row>
    <row r="726" spans="1:37" s="1" customFormat="1" ht="19.5" customHeight="1" x14ac:dyDescent="0.2">
      <c r="A726" s="3"/>
      <c r="B726" s="63"/>
      <c r="C726" s="3"/>
      <c r="D726" s="47" t="s">
        <v>302</v>
      </c>
      <c r="E726" s="5"/>
      <c r="F726" s="48">
        <v>7</v>
      </c>
      <c r="G726" s="49"/>
      <c r="H726" s="49"/>
      <c r="I726" s="49"/>
      <c r="J726" s="48">
        <v>45</v>
      </c>
      <c r="K726" s="48">
        <v>6</v>
      </c>
      <c r="L726" s="49"/>
      <c r="M726" s="48">
        <v>51</v>
      </c>
      <c r="N726" s="49"/>
      <c r="O726" s="49"/>
      <c r="P726" s="49"/>
      <c r="Q726" s="48">
        <v>27</v>
      </c>
      <c r="R726" s="48">
        <v>18</v>
      </c>
      <c r="S726" s="49"/>
      <c r="T726" s="48">
        <v>45</v>
      </c>
      <c r="U726" s="49"/>
      <c r="V726" s="49"/>
      <c r="W726" s="49"/>
      <c r="X726" s="48">
        <v>13</v>
      </c>
      <c r="Y726" s="49"/>
      <c r="Z726" s="49"/>
      <c r="AA726" s="49"/>
      <c r="AB726" s="48">
        <v>0</v>
      </c>
      <c r="AC726" s="49"/>
      <c r="AD726" s="48">
        <v>0</v>
      </c>
      <c r="AE726" s="73"/>
      <c r="AF726" s="73"/>
      <c r="AG726" s="73"/>
    </row>
    <row r="727" spans="1:37" s="1" customFormat="1" ht="19.5" customHeight="1" x14ac:dyDescent="0.2">
      <c r="A727" s="3"/>
      <c r="B727" s="63"/>
      <c r="C727" s="3"/>
      <c r="D727" s="2" t="s">
        <v>303</v>
      </c>
      <c r="E727" s="5"/>
      <c r="F727" s="39">
        <v>9</v>
      </c>
      <c r="G727" s="39"/>
      <c r="H727" s="39"/>
      <c r="I727" s="39"/>
      <c r="J727" s="39">
        <v>49</v>
      </c>
      <c r="K727" s="39">
        <v>1</v>
      </c>
      <c r="L727" s="39"/>
      <c r="M727" s="39">
        <v>50</v>
      </c>
      <c r="N727" s="39"/>
      <c r="O727" s="39"/>
      <c r="P727" s="39"/>
      <c r="Q727" s="39">
        <v>19</v>
      </c>
      <c r="R727" s="39">
        <v>29</v>
      </c>
      <c r="S727" s="39"/>
      <c r="T727" s="39">
        <v>48</v>
      </c>
      <c r="U727" s="39"/>
      <c r="V727" s="39"/>
      <c r="W727" s="39"/>
      <c r="X727" s="39">
        <v>11</v>
      </c>
      <c r="Y727" s="39"/>
      <c r="Z727" s="39"/>
      <c r="AA727" s="39"/>
      <c r="AB727" s="39">
        <v>0</v>
      </c>
      <c r="AC727" s="39"/>
      <c r="AD727" s="39">
        <v>0</v>
      </c>
      <c r="AE727" s="73"/>
      <c r="AF727" s="73"/>
      <c r="AG727" s="73"/>
    </row>
    <row r="728" spans="1:37" s="1" customFormat="1" ht="19.5" customHeight="1" x14ac:dyDescent="0.2">
      <c r="A728" s="3"/>
      <c r="B728" s="63"/>
      <c r="C728" s="3"/>
      <c r="D728" s="47" t="s">
        <v>304</v>
      </c>
      <c r="E728" s="5"/>
      <c r="F728" s="48">
        <v>0</v>
      </c>
      <c r="G728" s="49"/>
      <c r="H728" s="49"/>
      <c r="I728" s="49"/>
      <c r="J728" s="48">
        <v>24</v>
      </c>
      <c r="K728" s="48">
        <v>0</v>
      </c>
      <c r="L728" s="49"/>
      <c r="M728" s="48">
        <v>24</v>
      </c>
      <c r="N728" s="49"/>
      <c r="O728" s="49"/>
      <c r="P728" s="49"/>
      <c r="Q728" s="48">
        <v>13</v>
      </c>
      <c r="R728" s="48">
        <v>0</v>
      </c>
      <c r="S728" s="49"/>
      <c r="T728" s="48">
        <v>13</v>
      </c>
      <c r="U728" s="49"/>
      <c r="V728" s="49"/>
      <c r="W728" s="49"/>
      <c r="X728" s="48">
        <v>11</v>
      </c>
      <c r="Y728" s="49"/>
      <c r="Z728" s="49"/>
      <c r="AA728" s="49"/>
      <c r="AB728" s="48">
        <v>0</v>
      </c>
      <c r="AC728" s="49"/>
      <c r="AD728" s="48">
        <v>0</v>
      </c>
      <c r="AE728" s="73"/>
      <c r="AF728" s="73"/>
      <c r="AG728" s="73"/>
    </row>
    <row r="729" spans="1:37" s="1" customFormat="1" ht="20.100000000000001" customHeight="1" x14ac:dyDescent="0.2">
      <c r="A729" s="3"/>
      <c r="B729" s="63"/>
      <c r="C729" s="3"/>
      <c r="D729" s="2"/>
      <c r="E729" s="5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73"/>
      <c r="AF729" s="73"/>
      <c r="AG729" s="73"/>
    </row>
    <row r="730" spans="1:37" s="1" customFormat="1" ht="20.100000000000001" customHeight="1" x14ac:dyDescent="0.25">
      <c r="A730" s="3"/>
      <c r="B730" s="6"/>
      <c r="C730" s="51" t="s">
        <v>159</v>
      </c>
      <c r="D730" s="52"/>
      <c r="E730" s="5"/>
      <c r="F730" s="53">
        <v>60</v>
      </c>
      <c r="G730" s="54"/>
      <c r="H730" s="54"/>
      <c r="I730" s="54"/>
      <c r="J730" s="53">
        <v>262</v>
      </c>
      <c r="K730" s="53">
        <v>17</v>
      </c>
      <c r="L730" s="54"/>
      <c r="M730" s="53">
        <v>279</v>
      </c>
      <c r="N730" s="54"/>
      <c r="O730" s="54"/>
      <c r="P730" s="54"/>
      <c r="Q730" s="53">
        <v>120</v>
      </c>
      <c r="R730" s="53">
        <v>130</v>
      </c>
      <c r="S730" s="54"/>
      <c r="T730" s="53">
        <v>250</v>
      </c>
      <c r="U730" s="54"/>
      <c r="V730" s="54"/>
      <c r="W730" s="54"/>
      <c r="X730" s="53">
        <v>89</v>
      </c>
      <c r="Y730" s="54"/>
      <c r="Z730" s="54"/>
      <c r="AA730" s="54"/>
      <c r="AB730" s="53">
        <v>0</v>
      </c>
      <c r="AC730" s="54"/>
      <c r="AD730" s="53">
        <v>0</v>
      </c>
      <c r="AE730" s="73"/>
      <c r="AF730" s="73"/>
      <c r="AG730" s="73"/>
    </row>
    <row r="731" spans="1:37" s="1" customFormat="1" ht="20.100000000000001" customHeight="1" x14ac:dyDescent="0.2">
      <c r="A731" s="3"/>
      <c r="B731" s="63"/>
      <c r="C731" s="63"/>
      <c r="D731" s="63"/>
      <c r="E731" s="5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73"/>
      <c r="AF731" s="73"/>
      <c r="AG731" s="73"/>
    </row>
    <row r="732" spans="1:37" s="1" customFormat="1" ht="20.100000000000001" customHeight="1" x14ac:dyDescent="0.25">
      <c r="A732" s="3"/>
      <c r="B732" s="57" t="s">
        <v>305</v>
      </c>
      <c r="C732" s="58"/>
      <c r="D732" s="58"/>
      <c r="E732" s="5"/>
      <c r="F732" s="59">
        <v>60</v>
      </c>
      <c r="G732" s="54"/>
      <c r="H732" s="54"/>
      <c r="I732" s="54"/>
      <c r="J732" s="59">
        <v>262</v>
      </c>
      <c r="K732" s="59">
        <v>17</v>
      </c>
      <c r="L732" s="54"/>
      <c r="M732" s="59">
        <v>279</v>
      </c>
      <c r="N732" s="54"/>
      <c r="O732" s="54"/>
      <c r="P732" s="54"/>
      <c r="Q732" s="59">
        <v>120</v>
      </c>
      <c r="R732" s="59">
        <v>130</v>
      </c>
      <c r="S732" s="54"/>
      <c r="T732" s="59">
        <v>250</v>
      </c>
      <c r="U732" s="54"/>
      <c r="V732" s="54"/>
      <c r="W732" s="54"/>
      <c r="X732" s="59">
        <v>89</v>
      </c>
      <c r="Y732" s="54"/>
      <c r="Z732" s="54"/>
      <c r="AA732" s="54"/>
      <c r="AB732" s="59">
        <v>0</v>
      </c>
      <c r="AC732" s="54"/>
      <c r="AD732" s="59">
        <v>0</v>
      </c>
      <c r="AE732" s="73"/>
      <c r="AF732" s="73"/>
      <c r="AG732" s="73"/>
    </row>
    <row r="733" spans="1:37" s="1" customFormat="1" ht="20.100000000000001" customHeight="1" x14ac:dyDescent="0.2">
      <c r="A733" s="3"/>
      <c r="B733" s="63"/>
      <c r="C733" s="63"/>
      <c r="D733" s="63"/>
      <c r="E733" s="5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73"/>
      <c r="AF733" s="73"/>
      <c r="AG733" s="73"/>
    </row>
    <row r="734" spans="1:37" s="1" customFormat="1" ht="20.100000000000001" customHeight="1" x14ac:dyDescent="0.2">
      <c r="A734" s="3"/>
      <c r="B734" s="6" t="s">
        <v>306</v>
      </c>
      <c r="C734" s="63"/>
      <c r="D734" s="63"/>
      <c r="E734" s="5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73"/>
      <c r="AF734" s="73"/>
      <c r="AG734" s="73"/>
    </row>
    <row r="735" spans="1:37" s="1" customFormat="1" ht="20.100000000000001" customHeight="1" x14ac:dyDescent="0.2">
      <c r="A735" s="3"/>
      <c r="B735" s="63"/>
      <c r="C735" s="3" t="s">
        <v>154</v>
      </c>
      <c r="D735" s="2"/>
      <c r="E735" s="5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73"/>
      <c r="AF735" s="73"/>
      <c r="AG735" s="73"/>
    </row>
    <row r="736" spans="1:37" s="1" customFormat="1" ht="20.100000000000001" customHeight="1" x14ac:dyDescent="0.2">
      <c r="A736" s="3"/>
      <c r="B736" s="63"/>
      <c r="C736" s="3"/>
      <c r="D736" s="2" t="s">
        <v>96</v>
      </c>
      <c r="E736" s="5"/>
      <c r="F736" s="39">
        <v>74</v>
      </c>
      <c r="G736" s="39"/>
      <c r="H736" s="39"/>
      <c r="I736" s="39"/>
      <c r="J736" s="39">
        <v>158</v>
      </c>
      <c r="K736" s="39">
        <v>8</v>
      </c>
      <c r="L736" s="39"/>
      <c r="M736" s="39">
        <v>166</v>
      </c>
      <c r="N736" s="39"/>
      <c r="O736" s="39"/>
      <c r="P736" s="39"/>
      <c r="Q736" s="39">
        <v>60</v>
      </c>
      <c r="R736" s="39">
        <v>51</v>
      </c>
      <c r="S736" s="39"/>
      <c r="T736" s="39">
        <v>111</v>
      </c>
      <c r="U736" s="39"/>
      <c r="V736" s="39"/>
      <c r="W736" s="39"/>
      <c r="X736" s="39">
        <v>129</v>
      </c>
      <c r="Y736" s="39"/>
      <c r="Z736" s="39"/>
      <c r="AA736" s="39"/>
      <c r="AB736" s="39">
        <v>0</v>
      </c>
      <c r="AC736" s="39"/>
      <c r="AD736" s="39">
        <v>0</v>
      </c>
      <c r="AE736" s="73"/>
      <c r="AF736" s="73"/>
      <c r="AG736" s="73"/>
    </row>
    <row r="737" spans="1:37" ht="19.5" customHeight="1" x14ac:dyDescent="0.2">
      <c r="D737" s="47" t="s">
        <v>97</v>
      </c>
      <c r="F737" s="48">
        <v>70</v>
      </c>
      <c r="G737" s="49"/>
      <c r="H737" s="49"/>
      <c r="I737" s="49"/>
      <c r="J737" s="48">
        <v>152</v>
      </c>
      <c r="K737" s="48">
        <v>0</v>
      </c>
      <c r="L737" s="49"/>
      <c r="M737" s="48">
        <v>152</v>
      </c>
      <c r="N737" s="49"/>
      <c r="O737" s="49"/>
      <c r="P737" s="49"/>
      <c r="Q737" s="48">
        <v>41</v>
      </c>
      <c r="R737" s="48">
        <v>55</v>
      </c>
      <c r="S737" s="49"/>
      <c r="T737" s="48">
        <v>96</v>
      </c>
      <c r="U737" s="49"/>
      <c r="V737" s="49"/>
      <c r="W737" s="49"/>
      <c r="X737" s="48">
        <v>126</v>
      </c>
      <c r="Y737" s="49"/>
      <c r="Z737" s="49"/>
      <c r="AA737" s="49"/>
      <c r="AB737" s="48">
        <v>0</v>
      </c>
      <c r="AC737" s="49"/>
      <c r="AD737" s="48">
        <v>0</v>
      </c>
      <c r="AE737" s="73"/>
      <c r="AF737" s="73"/>
      <c r="AG737" s="73"/>
      <c r="AH737"/>
      <c r="AI737"/>
      <c r="AJ737"/>
      <c r="AK737"/>
    </row>
    <row r="738" spans="1:37" s="1" customFormat="1" ht="20.100000000000001" customHeight="1" x14ac:dyDescent="0.2">
      <c r="A738" s="3"/>
      <c r="B738" s="63"/>
      <c r="C738" s="3"/>
      <c r="D738" s="2"/>
      <c r="E738" s="5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73"/>
      <c r="AF738" s="73"/>
      <c r="AG738" s="73"/>
    </row>
    <row r="739" spans="1:37" s="1" customFormat="1" ht="20.100000000000001" customHeight="1" x14ac:dyDescent="0.25">
      <c r="A739" s="3"/>
      <c r="B739" s="6"/>
      <c r="C739" s="51" t="s">
        <v>159</v>
      </c>
      <c r="D739" s="52"/>
      <c r="E739" s="5"/>
      <c r="F739" s="53">
        <v>144</v>
      </c>
      <c r="G739" s="54"/>
      <c r="H739" s="54"/>
      <c r="I739" s="54"/>
      <c r="J739" s="53">
        <v>310</v>
      </c>
      <c r="K739" s="53">
        <v>8</v>
      </c>
      <c r="L739" s="54"/>
      <c r="M739" s="53">
        <v>318</v>
      </c>
      <c r="N739" s="54"/>
      <c r="O739" s="54"/>
      <c r="P739" s="54"/>
      <c r="Q739" s="53">
        <v>101</v>
      </c>
      <c r="R739" s="53">
        <v>106</v>
      </c>
      <c r="S739" s="54"/>
      <c r="T739" s="53">
        <v>207</v>
      </c>
      <c r="U739" s="54"/>
      <c r="V739" s="54"/>
      <c r="W739" s="54"/>
      <c r="X739" s="53">
        <v>255</v>
      </c>
      <c r="Y739" s="54"/>
      <c r="Z739" s="54"/>
      <c r="AA739" s="54"/>
      <c r="AB739" s="53">
        <v>0</v>
      </c>
      <c r="AC739" s="54"/>
      <c r="AD739" s="53">
        <v>0</v>
      </c>
      <c r="AE739" s="73"/>
      <c r="AF739" s="73"/>
      <c r="AG739" s="73"/>
    </row>
    <row r="740" spans="1:37" s="1" customFormat="1" ht="20.100000000000001" customHeight="1" x14ac:dyDescent="0.2">
      <c r="A740" s="3"/>
      <c r="B740" s="63"/>
      <c r="C740" s="63"/>
      <c r="D740" s="63"/>
      <c r="E740" s="5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73"/>
      <c r="AF740" s="73"/>
      <c r="AG740" s="73"/>
    </row>
    <row r="741" spans="1:37" s="1" customFormat="1" ht="20.100000000000001" customHeight="1" x14ac:dyDescent="0.25">
      <c r="A741" s="3"/>
      <c r="B741" s="57" t="s">
        <v>307</v>
      </c>
      <c r="C741" s="58"/>
      <c r="D741" s="58"/>
      <c r="E741" s="5"/>
      <c r="F741" s="59">
        <v>144</v>
      </c>
      <c r="G741" s="54"/>
      <c r="H741" s="54"/>
      <c r="I741" s="54"/>
      <c r="J741" s="59">
        <v>310</v>
      </c>
      <c r="K741" s="59">
        <v>8</v>
      </c>
      <c r="L741" s="54"/>
      <c r="M741" s="59">
        <v>318</v>
      </c>
      <c r="N741" s="54"/>
      <c r="O741" s="54"/>
      <c r="P741" s="54"/>
      <c r="Q741" s="59">
        <v>101</v>
      </c>
      <c r="R741" s="59">
        <v>106</v>
      </c>
      <c r="S741" s="54"/>
      <c r="T741" s="59">
        <v>207</v>
      </c>
      <c r="U741" s="54"/>
      <c r="V741" s="54"/>
      <c r="W741" s="54"/>
      <c r="X741" s="59">
        <v>255</v>
      </c>
      <c r="Y741" s="54"/>
      <c r="Z741" s="54"/>
      <c r="AA741" s="54"/>
      <c r="AB741" s="59">
        <v>0</v>
      </c>
      <c r="AC741" s="54"/>
      <c r="AD741" s="59">
        <v>0</v>
      </c>
      <c r="AE741" s="73"/>
      <c r="AF741" s="73"/>
      <c r="AG741" s="73"/>
    </row>
    <row r="742" spans="1:37" s="1" customFormat="1" ht="20.100000000000001" customHeight="1" x14ac:dyDescent="0.2">
      <c r="A742" s="3"/>
      <c r="B742" s="63"/>
      <c r="C742" s="63"/>
      <c r="D742" s="63"/>
      <c r="E742" s="5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73"/>
      <c r="AF742" s="73"/>
      <c r="AG742" s="73"/>
    </row>
    <row r="743" spans="1:37" s="1" customFormat="1" ht="20.100000000000001" customHeight="1" x14ac:dyDescent="0.2">
      <c r="A743" s="3"/>
      <c r="B743" s="6" t="s">
        <v>308</v>
      </c>
      <c r="C743" s="63"/>
      <c r="D743" s="63"/>
      <c r="E743" s="5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73"/>
      <c r="AF743" s="73"/>
      <c r="AG743" s="73"/>
    </row>
    <row r="744" spans="1:37" s="1" customFormat="1" ht="20.100000000000001" customHeight="1" x14ac:dyDescent="0.2">
      <c r="A744" s="3"/>
      <c r="B744" s="63"/>
      <c r="C744" s="3" t="s">
        <v>154</v>
      </c>
      <c r="D744" s="2"/>
      <c r="E744" s="5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73"/>
      <c r="AF744" s="73"/>
      <c r="AG744" s="73"/>
    </row>
    <row r="745" spans="1:37" s="1" customFormat="1" ht="20.100000000000001" customHeight="1" x14ac:dyDescent="0.2">
      <c r="A745" s="3"/>
      <c r="B745" s="63"/>
      <c r="C745" s="3"/>
      <c r="D745" s="2" t="s">
        <v>122</v>
      </c>
      <c r="E745" s="5"/>
      <c r="F745" s="39">
        <v>73</v>
      </c>
      <c r="G745" s="39"/>
      <c r="H745" s="39"/>
      <c r="I745" s="39"/>
      <c r="J745" s="39">
        <v>128</v>
      </c>
      <c r="K745" s="39">
        <v>5</v>
      </c>
      <c r="L745" s="39"/>
      <c r="M745" s="39">
        <v>133</v>
      </c>
      <c r="N745" s="39"/>
      <c r="O745" s="39"/>
      <c r="P745" s="39"/>
      <c r="Q745" s="39">
        <v>36</v>
      </c>
      <c r="R745" s="39">
        <v>106</v>
      </c>
      <c r="S745" s="39"/>
      <c r="T745" s="39">
        <v>142</v>
      </c>
      <c r="U745" s="39"/>
      <c r="V745" s="39"/>
      <c r="W745" s="39"/>
      <c r="X745" s="39">
        <v>64</v>
      </c>
      <c r="Y745" s="39"/>
      <c r="Z745" s="39"/>
      <c r="AA745" s="39"/>
      <c r="AB745" s="39">
        <v>0</v>
      </c>
      <c r="AC745" s="39"/>
      <c r="AD745" s="39">
        <v>0</v>
      </c>
      <c r="AE745" s="73"/>
      <c r="AF745" s="73"/>
      <c r="AG745" s="73"/>
    </row>
    <row r="746" spans="1:37" ht="19.5" customHeight="1" x14ac:dyDescent="0.2">
      <c r="D746" s="47" t="s">
        <v>97</v>
      </c>
      <c r="F746" s="48">
        <v>24</v>
      </c>
      <c r="G746" s="49"/>
      <c r="H746" s="49"/>
      <c r="I746" s="49"/>
      <c r="J746" s="48">
        <v>123</v>
      </c>
      <c r="K746" s="48">
        <v>10</v>
      </c>
      <c r="L746" s="49"/>
      <c r="M746" s="48">
        <v>133</v>
      </c>
      <c r="N746" s="49"/>
      <c r="O746" s="49"/>
      <c r="P746" s="49"/>
      <c r="Q746" s="48">
        <v>71</v>
      </c>
      <c r="R746" s="48">
        <v>48</v>
      </c>
      <c r="S746" s="49"/>
      <c r="T746" s="48">
        <v>119</v>
      </c>
      <c r="U746" s="49"/>
      <c r="V746" s="49"/>
      <c r="W746" s="49"/>
      <c r="X746" s="48">
        <v>38</v>
      </c>
      <c r="Y746" s="49"/>
      <c r="Z746" s="49"/>
      <c r="AA746" s="49"/>
      <c r="AB746" s="48">
        <v>0</v>
      </c>
      <c r="AC746" s="49"/>
      <c r="AD746" s="48">
        <v>0</v>
      </c>
      <c r="AE746" s="73"/>
      <c r="AF746" s="73"/>
      <c r="AG746" s="73"/>
      <c r="AH746"/>
      <c r="AI746"/>
      <c r="AJ746"/>
      <c r="AK746"/>
    </row>
    <row r="747" spans="1:37" s="1" customFormat="1" ht="20.100000000000001" customHeight="1" x14ac:dyDescent="0.2">
      <c r="A747" s="3"/>
      <c r="B747" s="63"/>
      <c r="C747" s="3"/>
      <c r="D747" s="2"/>
      <c r="E747" s="5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73"/>
      <c r="AF747" s="73"/>
      <c r="AG747" s="73"/>
    </row>
    <row r="748" spans="1:37" s="1" customFormat="1" ht="20.100000000000001" customHeight="1" x14ac:dyDescent="0.25">
      <c r="A748" s="3"/>
      <c r="B748" s="6"/>
      <c r="C748" s="51" t="s">
        <v>159</v>
      </c>
      <c r="D748" s="52"/>
      <c r="E748" s="5"/>
      <c r="F748" s="53">
        <v>97</v>
      </c>
      <c r="G748" s="54"/>
      <c r="H748" s="54"/>
      <c r="I748" s="54"/>
      <c r="J748" s="53">
        <v>251</v>
      </c>
      <c r="K748" s="53">
        <v>15</v>
      </c>
      <c r="L748" s="54"/>
      <c r="M748" s="53">
        <v>266</v>
      </c>
      <c r="N748" s="54"/>
      <c r="O748" s="54"/>
      <c r="P748" s="54"/>
      <c r="Q748" s="53">
        <v>107</v>
      </c>
      <c r="R748" s="53">
        <v>154</v>
      </c>
      <c r="S748" s="54"/>
      <c r="T748" s="53">
        <v>261</v>
      </c>
      <c r="U748" s="54"/>
      <c r="V748" s="54"/>
      <c r="W748" s="54"/>
      <c r="X748" s="53">
        <v>102</v>
      </c>
      <c r="Y748" s="54"/>
      <c r="Z748" s="54"/>
      <c r="AA748" s="54"/>
      <c r="AB748" s="53">
        <v>0</v>
      </c>
      <c r="AC748" s="54"/>
      <c r="AD748" s="53">
        <v>0</v>
      </c>
      <c r="AE748" s="73"/>
      <c r="AF748" s="73"/>
      <c r="AG748" s="73"/>
    </row>
    <row r="749" spans="1:37" s="1" customFormat="1" ht="20.100000000000001" customHeight="1" x14ac:dyDescent="0.2">
      <c r="A749" s="3"/>
      <c r="B749" s="63"/>
      <c r="C749" s="63"/>
      <c r="D749" s="63"/>
      <c r="E749" s="5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73"/>
      <c r="AF749" s="73"/>
      <c r="AG749" s="73"/>
    </row>
    <row r="750" spans="1:37" s="1" customFormat="1" ht="20.100000000000001" customHeight="1" x14ac:dyDescent="0.25">
      <c r="A750" s="3"/>
      <c r="B750" s="57" t="s">
        <v>309</v>
      </c>
      <c r="C750" s="58"/>
      <c r="D750" s="58"/>
      <c r="E750" s="5"/>
      <c r="F750" s="59">
        <v>97</v>
      </c>
      <c r="G750" s="54"/>
      <c r="H750" s="54"/>
      <c r="I750" s="54"/>
      <c r="J750" s="59">
        <v>251</v>
      </c>
      <c r="K750" s="59">
        <v>15</v>
      </c>
      <c r="L750" s="54"/>
      <c r="M750" s="59">
        <v>266</v>
      </c>
      <c r="N750" s="54"/>
      <c r="O750" s="54"/>
      <c r="P750" s="54"/>
      <c r="Q750" s="59">
        <v>107</v>
      </c>
      <c r="R750" s="59">
        <v>154</v>
      </c>
      <c r="S750" s="54"/>
      <c r="T750" s="59">
        <v>261</v>
      </c>
      <c r="U750" s="54"/>
      <c r="V750" s="54"/>
      <c r="W750" s="54"/>
      <c r="X750" s="59">
        <v>102</v>
      </c>
      <c r="Y750" s="54"/>
      <c r="Z750" s="54"/>
      <c r="AA750" s="54"/>
      <c r="AB750" s="59">
        <v>0</v>
      </c>
      <c r="AC750" s="54"/>
      <c r="AD750" s="59">
        <v>0</v>
      </c>
      <c r="AE750" s="73"/>
      <c r="AF750" s="73"/>
      <c r="AG750" s="73"/>
    </row>
    <row r="751" spans="1:37" ht="20.100000000000001" customHeight="1" x14ac:dyDescent="0.2">
      <c r="D751" s="2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73"/>
      <c r="AF751" s="73"/>
      <c r="AG751" s="73"/>
      <c r="AH751"/>
      <c r="AI751"/>
      <c r="AJ751"/>
      <c r="AK751"/>
    </row>
    <row r="752" spans="1:37" s="69" customFormat="1" ht="30" customHeight="1" x14ac:dyDescent="0.2">
      <c r="A752" s="65"/>
      <c r="B752" s="66" t="s">
        <v>310</v>
      </c>
      <c r="C752" s="67"/>
      <c r="D752" s="67"/>
      <c r="E752" s="5"/>
      <c r="F752" s="68">
        <v>17683</v>
      </c>
      <c r="G752" s="54"/>
      <c r="H752" s="54"/>
      <c r="I752" s="54"/>
      <c r="J752" s="68">
        <v>43354</v>
      </c>
      <c r="K752" s="68">
        <v>2203</v>
      </c>
      <c r="L752" s="54"/>
      <c r="M752" s="68">
        <v>45557</v>
      </c>
      <c r="N752" s="54"/>
      <c r="O752" s="54"/>
      <c r="P752" s="54"/>
      <c r="Q752" s="68">
        <v>23417</v>
      </c>
      <c r="R752" s="68">
        <f xml:space="preserve"> 21121 + 1 + 1 + 4 + 1 + 1 + 1 + 2 + 1 + 1 + 1</f>
        <v>21135</v>
      </c>
      <c r="S752" s="54"/>
      <c r="T752" s="68">
        <v>44552</v>
      </c>
      <c r="U752" s="54"/>
      <c r="V752" s="54"/>
      <c r="W752" s="54"/>
      <c r="X752" s="68">
        <v>18717</v>
      </c>
      <c r="Y752" s="54"/>
      <c r="Z752" s="54"/>
      <c r="AA752" s="54"/>
      <c r="AB752" s="68">
        <v>29</v>
      </c>
      <c r="AC752" s="54"/>
      <c r="AD752" s="68">
        <v>0</v>
      </c>
      <c r="AE752" s="73"/>
      <c r="AF752" s="73"/>
      <c r="AG752" s="73"/>
    </row>
  </sheetData>
  <mergeCells count="4">
    <mergeCell ref="A2:AD3"/>
    <mergeCell ref="A4:AD5"/>
    <mergeCell ref="F7:AD7"/>
    <mergeCell ref="A8:D8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BX752"/>
  <sheetViews>
    <sheetView view="pageBreakPreview" zoomScale="80" zoomScaleNormal="60" zoomScaleSheetLayoutView="80" workbookViewId="0">
      <pane ySplit="9" topLeftCell="A10" activePane="bottomLeft" state="frozen"/>
      <selection activeCell="A10" sqref="A10"/>
      <selection pane="bottomLeft" activeCell="A9" sqref="A9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18" width="12.7109375" style="4" customWidth="1"/>
    <col min="19" max="19" width="1.7109375" style="4" customWidth="1"/>
    <col min="20" max="20" width="12.7109375" style="4" customWidth="1"/>
    <col min="21" max="23" width="1.7109375" style="4" customWidth="1"/>
    <col min="24" max="24" width="12.7109375" style="4" customWidth="1"/>
    <col min="25" max="27" width="1.7109375" style="4" customWidth="1"/>
    <col min="28" max="28" width="12.7109375" style="4" customWidth="1"/>
    <col min="29" max="29" width="1.7109375" style="4" customWidth="1"/>
    <col min="30" max="30" width="12.7109375" style="4" customWidth="1"/>
    <col min="31" max="33" width="1.7109375" style="4" customWidth="1"/>
    <col min="34" max="34" width="12.7109375" style="4" customWidth="1"/>
    <col min="35" max="41" width="1.7109375" style="4" customWidth="1"/>
    <col min="42" max="42" width="12.7109375" style="4" customWidth="1"/>
    <col min="43" max="45" width="1.7109375" style="4" customWidth="1"/>
    <col min="46" max="47" width="12.7109375" style="4" customWidth="1"/>
    <col min="48" max="48" width="1.7109375" style="4" customWidth="1"/>
    <col min="49" max="49" width="12.7109375" style="4" customWidth="1"/>
    <col min="50" max="52" width="1.7109375" style="4" customWidth="1"/>
    <col min="53" max="54" width="12.7109375" style="4" customWidth="1"/>
    <col min="55" max="55" width="1.7109375" style="4" customWidth="1"/>
    <col min="56" max="56" width="12.7109375" style="4" customWidth="1"/>
    <col min="57" max="59" width="1.7109375" style="4" customWidth="1"/>
    <col min="60" max="60" width="12.7109375" style="4" customWidth="1"/>
    <col min="61" max="63" width="1.7109375" style="4" customWidth="1"/>
    <col min="64" max="64" width="12.7109375" style="4" customWidth="1"/>
    <col min="65" max="65" width="1.7109375" style="4" customWidth="1"/>
    <col min="66" max="66" width="12.7109375" style="4" customWidth="1"/>
    <col min="67" max="69" width="1.7109375" style="4" customWidth="1"/>
    <col min="70" max="73" width="12.7109375" style="4" customWidth="1"/>
    <col min="74" max="16384" width="11.42578125" style="7"/>
  </cols>
  <sheetData>
    <row r="1" spans="1:76" ht="16.5" thickBot="1" x14ac:dyDescent="0.25">
      <c r="D1" s="6"/>
      <c r="E1" s="3"/>
      <c r="F1" s="6"/>
      <c r="G1" s="3"/>
      <c r="H1" s="6"/>
      <c r="I1" s="3"/>
      <c r="J1" s="6"/>
      <c r="K1" s="3"/>
      <c r="L1" s="6"/>
      <c r="M1" s="3"/>
      <c r="N1" s="6"/>
      <c r="O1" s="3"/>
      <c r="P1" s="6"/>
      <c r="Q1" s="3"/>
      <c r="R1" s="6"/>
      <c r="S1" s="3"/>
      <c r="T1" s="6"/>
      <c r="U1" s="3"/>
      <c r="V1" s="6"/>
      <c r="W1" s="3"/>
      <c r="X1" s="6"/>
      <c r="Y1" s="3"/>
      <c r="Z1" s="6"/>
      <c r="AA1" s="3"/>
      <c r="AB1" s="6"/>
      <c r="AC1" s="3"/>
      <c r="AD1" s="6"/>
      <c r="AE1" s="3"/>
      <c r="AF1" s="6"/>
      <c r="AG1" s="3"/>
      <c r="AH1" s="6"/>
      <c r="AI1" s="3"/>
      <c r="AJ1" s="6"/>
      <c r="AK1" s="3"/>
      <c r="AL1" s="6"/>
      <c r="AM1" s="3"/>
      <c r="AN1" s="6"/>
      <c r="AO1" s="3"/>
      <c r="AP1" s="6"/>
      <c r="AQ1" s="3"/>
      <c r="AR1" s="6"/>
      <c r="AS1" s="3"/>
      <c r="AT1" s="6"/>
      <c r="AU1" s="3"/>
      <c r="AV1" s="6"/>
      <c r="AW1" s="3"/>
      <c r="AX1" s="6"/>
      <c r="AY1" s="3"/>
      <c r="AZ1" s="6"/>
      <c r="BA1" s="3"/>
      <c r="BB1" s="6"/>
      <c r="BC1" s="3"/>
      <c r="BD1" s="6"/>
      <c r="BE1" s="3"/>
      <c r="BF1" s="6"/>
      <c r="BG1" s="3"/>
      <c r="BH1" s="6"/>
      <c r="BI1" s="3"/>
      <c r="BJ1" s="6"/>
      <c r="BK1" s="3"/>
      <c r="BL1" s="6"/>
      <c r="BM1" s="3"/>
      <c r="BN1" s="6"/>
      <c r="BO1" s="3"/>
      <c r="BP1" s="6"/>
      <c r="BQ1" s="3"/>
      <c r="BR1" s="6"/>
      <c r="BS1" s="6"/>
      <c r="BT1" s="6"/>
      <c r="BU1" s="6"/>
    </row>
    <row r="2" spans="1:76" ht="18" x14ac:dyDescent="0.2">
      <c r="A2" s="91" t="s">
        <v>72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30"/>
      <c r="BT2" s="37"/>
      <c r="BU2" s="30"/>
    </row>
    <row r="3" spans="1:76" ht="18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30"/>
      <c r="BT3" s="37"/>
      <c r="BU3" s="30"/>
    </row>
    <row r="4" spans="1:76" ht="18" x14ac:dyDescent="0.2">
      <c r="A4" s="82" t="s">
        <v>93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30"/>
      <c r="BT4" s="37"/>
      <c r="BU4" s="30"/>
    </row>
    <row r="5" spans="1:76" ht="18.75" thickBot="1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30"/>
      <c r="BT5" s="37"/>
      <c r="BU5" s="30"/>
    </row>
    <row r="6" spans="1:76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</row>
    <row r="7" spans="1:76" ht="30" customHeight="1" thickBot="1" x14ac:dyDescent="0.3">
      <c r="A7" s="13"/>
      <c r="B7" s="13"/>
      <c r="C7" s="13"/>
      <c r="D7" s="14"/>
      <c r="E7" s="14"/>
      <c r="F7" s="86" t="s">
        <v>37</v>
      </c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13"/>
      <c r="AJ7" s="13"/>
      <c r="AK7" s="13"/>
      <c r="AL7" s="13"/>
      <c r="AM7" s="13"/>
      <c r="AN7" s="13"/>
      <c r="AO7" s="13"/>
      <c r="AP7" s="86" t="s">
        <v>36</v>
      </c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31"/>
      <c r="BT7" s="38"/>
      <c r="BU7" s="31"/>
    </row>
    <row r="8" spans="1:76" ht="50.1" customHeight="1" thickBot="1" x14ac:dyDescent="0.25">
      <c r="A8" s="87" t="s">
        <v>3</v>
      </c>
      <c r="B8" s="87"/>
      <c r="C8" s="87"/>
      <c r="D8" s="87"/>
      <c r="E8" s="20"/>
      <c r="F8" s="10" t="s">
        <v>4</v>
      </c>
      <c r="G8" s="16"/>
      <c r="H8" s="16"/>
      <c r="I8" s="16"/>
      <c r="J8" s="10" t="s">
        <v>5</v>
      </c>
      <c r="K8" s="10" t="s">
        <v>68</v>
      </c>
      <c r="L8" s="16"/>
      <c r="M8" s="10" t="s">
        <v>7</v>
      </c>
      <c r="N8" s="16"/>
      <c r="O8" s="16"/>
      <c r="P8" s="16"/>
      <c r="Q8" s="10" t="s">
        <v>69</v>
      </c>
      <c r="R8" s="10" t="s">
        <v>70</v>
      </c>
      <c r="S8" s="16"/>
      <c r="T8" s="10" t="s">
        <v>15</v>
      </c>
      <c r="U8" s="16"/>
      <c r="V8" s="16"/>
      <c r="W8" s="16"/>
      <c r="X8" s="10" t="s">
        <v>16</v>
      </c>
      <c r="Y8" s="16"/>
      <c r="Z8" s="16"/>
      <c r="AA8" s="16"/>
      <c r="AB8" s="10" t="s">
        <v>17</v>
      </c>
      <c r="AC8" s="16"/>
      <c r="AD8" s="10" t="s">
        <v>18</v>
      </c>
      <c r="AE8" s="16"/>
      <c r="AF8" s="16"/>
      <c r="AG8" s="16"/>
      <c r="AH8" s="10" t="s">
        <v>33</v>
      </c>
      <c r="AI8" s="8"/>
      <c r="AJ8" s="8"/>
      <c r="AK8" s="8"/>
      <c r="AL8" s="8"/>
      <c r="AM8" s="8"/>
      <c r="AN8" s="8"/>
      <c r="AO8" s="8"/>
      <c r="AP8" s="10" t="s">
        <v>4</v>
      </c>
      <c r="AQ8" s="16"/>
      <c r="AR8" s="16"/>
      <c r="AS8" s="16"/>
      <c r="AT8" s="10" t="s">
        <v>5</v>
      </c>
      <c r="AU8" s="10" t="s">
        <v>68</v>
      </c>
      <c r="AV8" s="16"/>
      <c r="AW8" s="10" t="s">
        <v>7</v>
      </c>
      <c r="AX8" s="16"/>
      <c r="AY8" s="16"/>
      <c r="AZ8" s="16"/>
      <c r="BA8" s="10" t="s">
        <v>69</v>
      </c>
      <c r="BB8" s="10" t="s">
        <v>70</v>
      </c>
      <c r="BC8" s="16"/>
      <c r="BD8" s="10" t="s">
        <v>15</v>
      </c>
      <c r="BE8" s="16"/>
      <c r="BF8" s="16"/>
      <c r="BG8" s="16"/>
      <c r="BH8" s="10" t="s">
        <v>16</v>
      </c>
      <c r="BI8" s="16"/>
      <c r="BJ8" s="16"/>
      <c r="BK8" s="16"/>
      <c r="BL8" s="10" t="s">
        <v>17</v>
      </c>
      <c r="BM8" s="16"/>
      <c r="BN8" s="10" t="s">
        <v>18</v>
      </c>
      <c r="BO8" s="16"/>
      <c r="BP8" s="16"/>
      <c r="BQ8" s="16"/>
      <c r="BR8" s="10" t="s">
        <v>33</v>
      </c>
      <c r="BS8" s="11"/>
      <c r="BT8" s="11"/>
      <c r="BU8" s="11"/>
    </row>
    <row r="9" spans="1:76" ht="20.100000000000001" customHeight="1" x14ac:dyDescent="0.2">
      <c r="BS9" s="39"/>
      <c r="BT9" s="39"/>
      <c r="BU9" s="39"/>
      <c r="BV9" s="39"/>
      <c r="BW9" s="39"/>
      <c r="BX9" s="39"/>
    </row>
    <row r="10" spans="1:76" ht="20.100000000000001" customHeight="1" x14ac:dyDescent="0.2">
      <c r="A10" s="2"/>
      <c r="B10" s="6" t="s">
        <v>94</v>
      </c>
      <c r="BS10" s="7"/>
      <c r="BT10" s="7"/>
      <c r="BU10" s="7"/>
    </row>
    <row r="11" spans="1:76" ht="20.100000000000001" customHeight="1" x14ac:dyDescent="0.2">
      <c r="A11" s="45"/>
      <c r="B11" s="46"/>
      <c r="C11" s="3" t="s">
        <v>95</v>
      </c>
      <c r="BS11" s="7"/>
      <c r="BT11" s="7"/>
      <c r="BU11" s="7"/>
    </row>
    <row r="12" spans="1:76" ht="20.100000000000001" customHeight="1" x14ac:dyDescent="0.2">
      <c r="D12" s="2" t="s">
        <v>96</v>
      </c>
      <c r="F12" s="39">
        <v>123</v>
      </c>
      <c r="G12" s="39"/>
      <c r="H12" s="39"/>
      <c r="I12" s="39"/>
      <c r="J12" s="39">
        <v>1097</v>
      </c>
      <c r="K12" s="39">
        <v>62</v>
      </c>
      <c r="L12" s="39"/>
      <c r="M12" s="39">
        <v>1159</v>
      </c>
      <c r="N12" s="39"/>
      <c r="O12" s="39"/>
      <c r="P12" s="39"/>
      <c r="Q12" s="39">
        <v>367</v>
      </c>
      <c r="R12" s="39">
        <v>779</v>
      </c>
      <c r="S12" s="39"/>
      <c r="T12" s="39">
        <v>1146</v>
      </c>
      <c r="U12" s="39"/>
      <c r="V12" s="39"/>
      <c r="W12" s="39"/>
      <c r="X12" s="39">
        <v>136</v>
      </c>
      <c r="Y12" s="39"/>
      <c r="Z12" s="39"/>
      <c r="AA12" s="39"/>
      <c r="AB12" s="39">
        <v>0</v>
      </c>
      <c r="AC12" s="39"/>
      <c r="AD12" s="39">
        <v>0</v>
      </c>
      <c r="AE12" s="39"/>
      <c r="AF12" s="39"/>
      <c r="AG12" s="39"/>
      <c r="AH12" s="39">
        <v>0</v>
      </c>
      <c r="AI12" s="39"/>
      <c r="AJ12" s="39"/>
      <c r="AK12" s="39"/>
      <c r="AL12" s="39"/>
      <c r="AM12" s="39"/>
      <c r="AN12" s="39"/>
      <c r="AO12" s="39"/>
      <c r="AP12" s="39">
        <v>0</v>
      </c>
      <c r="AQ12" s="39"/>
      <c r="AR12" s="39"/>
      <c r="AS12" s="39"/>
      <c r="AT12" s="39">
        <v>0</v>
      </c>
      <c r="AU12" s="39">
        <v>0</v>
      </c>
      <c r="AV12" s="39"/>
      <c r="AW12" s="39">
        <v>0</v>
      </c>
      <c r="AX12" s="39"/>
      <c r="AY12" s="39"/>
      <c r="AZ12" s="39"/>
      <c r="BA12" s="39">
        <v>0</v>
      </c>
      <c r="BB12" s="39">
        <v>0</v>
      </c>
      <c r="BC12" s="39"/>
      <c r="BD12" s="39">
        <v>0</v>
      </c>
      <c r="BE12" s="39"/>
      <c r="BF12" s="39"/>
      <c r="BG12" s="39"/>
      <c r="BH12" s="39">
        <v>0</v>
      </c>
      <c r="BI12" s="39"/>
      <c r="BJ12" s="39"/>
      <c r="BK12" s="39"/>
      <c r="BL12" s="39">
        <v>0</v>
      </c>
      <c r="BM12" s="39"/>
      <c r="BN12" s="39">
        <v>0</v>
      </c>
      <c r="BO12" s="39"/>
      <c r="BP12" s="39"/>
      <c r="BQ12" s="39"/>
      <c r="BR12" s="39">
        <v>0</v>
      </c>
      <c r="BS12" s="39"/>
      <c r="BT12" s="39"/>
      <c r="BU12" s="39"/>
      <c r="BV12" s="39"/>
      <c r="BW12" s="39"/>
      <c r="BX12" s="39"/>
    </row>
    <row r="13" spans="1:76" ht="20.100000000000001" customHeight="1" x14ac:dyDescent="0.2">
      <c r="D13" s="47" t="s">
        <v>97</v>
      </c>
      <c r="F13" s="48">
        <v>133</v>
      </c>
      <c r="G13" s="49"/>
      <c r="H13" s="49"/>
      <c r="I13" s="49"/>
      <c r="J13" s="48">
        <v>1097</v>
      </c>
      <c r="K13" s="48">
        <v>45</v>
      </c>
      <c r="L13" s="49"/>
      <c r="M13" s="48">
        <v>1142</v>
      </c>
      <c r="N13" s="49"/>
      <c r="O13" s="49"/>
      <c r="P13" s="49"/>
      <c r="Q13" s="48">
        <v>281</v>
      </c>
      <c r="R13" s="48">
        <v>854</v>
      </c>
      <c r="S13" s="49"/>
      <c r="T13" s="48">
        <v>1135</v>
      </c>
      <c r="U13" s="49"/>
      <c r="V13" s="49"/>
      <c r="W13" s="49"/>
      <c r="X13" s="48">
        <v>140</v>
      </c>
      <c r="Y13" s="49"/>
      <c r="Z13" s="49"/>
      <c r="AA13" s="49"/>
      <c r="AB13" s="48">
        <v>0</v>
      </c>
      <c r="AC13" s="49"/>
      <c r="AD13" s="48">
        <v>0</v>
      </c>
      <c r="AE13" s="49"/>
      <c r="AF13" s="49"/>
      <c r="AG13" s="49"/>
      <c r="AH13" s="48">
        <v>0</v>
      </c>
      <c r="AI13" s="49"/>
      <c r="AJ13" s="49"/>
      <c r="AK13" s="49"/>
      <c r="AL13" s="49"/>
      <c r="AM13" s="49"/>
      <c r="AN13" s="49"/>
      <c r="AO13" s="49"/>
      <c r="AP13" s="48">
        <v>0</v>
      </c>
      <c r="AQ13" s="49"/>
      <c r="AR13" s="49"/>
      <c r="AS13" s="49"/>
      <c r="AT13" s="48">
        <v>0</v>
      </c>
      <c r="AU13" s="48">
        <v>0</v>
      </c>
      <c r="AV13" s="49"/>
      <c r="AW13" s="48">
        <v>0</v>
      </c>
      <c r="AX13" s="49"/>
      <c r="AY13" s="49"/>
      <c r="AZ13" s="49"/>
      <c r="BA13" s="48">
        <v>0</v>
      </c>
      <c r="BB13" s="48">
        <v>0</v>
      </c>
      <c r="BC13" s="49"/>
      <c r="BD13" s="48">
        <v>0</v>
      </c>
      <c r="BE13" s="49"/>
      <c r="BF13" s="49"/>
      <c r="BG13" s="49"/>
      <c r="BH13" s="48">
        <v>0</v>
      </c>
      <c r="BI13" s="49"/>
      <c r="BJ13" s="49"/>
      <c r="BK13" s="49"/>
      <c r="BL13" s="48">
        <v>0</v>
      </c>
      <c r="BM13" s="49"/>
      <c r="BN13" s="48">
        <v>0</v>
      </c>
      <c r="BO13" s="49"/>
      <c r="BP13" s="49"/>
      <c r="BQ13" s="49"/>
      <c r="BR13" s="48">
        <v>0</v>
      </c>
      <c r="BS13" s="39"/>
      <c r="BT13" s="39"/>
      <c r="BU13" s="39"/>
      <c r="BV13" s="39"/>
      <c r="BW13" s="39"/>
      <c r="BX13" s="39"/>
    </row>
    <row r="14" spans="1:76" ht="20.100000000000001" customHeight="1" x14ac:dyDescent="0.2">
      <c r="D14" s="2" t="s">
        <v>98</v>
      </c>
      <c r="F14" s="39">
        <v>192</v>
      </c>
      <c r="G14" s="39"/>
      <c r="H14" s="39"/>
      <c r="I14" s="39"/>
      <c r="J14" s="39">
        <v>1118</v>
      </c>
      <c r="K14" s="39">
        <v>26</v>
      </c>
      <c r="L14" s="39"/>
      <c r="M14" s="39">
        <v>1144</v>
      </c>
      <c r="N14" s="39"/>
      <c r="O14" s="39"/>
      <c r="P14" s="39"/>
      <c r="Q14" s="39">
        <v>318</v>
      </c>
      <c r="R14" s="39">
        <v>869</v>
      </c>
      <c r="S14" s="39"/>
      <c r="T14" s="39">
        <v>1187</v>
      </c>
      <c r="U14" s="39"/>
      <c r="V14" s="39"/>
      <c r="W14" s="39"/>
      <c r="X14" s="39">
        <v>149</v>
      </c>
      <c r="Y14" s="39"/>
      <c r="Z14" s="39"/>
      <c r="AA14" s="39"/>
      <c r="AB14" s="39">
        <v>0</v>
      </c>
      <c r="AC14" s="39"/>
      <c r="AD14" s="39">
        <v>0</v>
      </c>
      <c r="AE14" s="39"/>
      <c r="AF14" s="39"/>
      <c r="AG14" s="39"/>
      <c r="AH14" s="39">
        <v>0</v>
      </c>
      <c r="AI14" s="39"/>
      <c r="AJ14" s="39"/>
      <c r="AK14" s="39"/>
      <c r="AL14" s="39"/>
      <c r="AM14" s="39"/>
      <c r="AN14" s="39"/>
      <c r="AO14" s="39"/>
      <c r="AP14" s="39">
        <v>0</v>
      </c>
      <c r="AQ14" s="39"/>
      <c r="AR14" s="39"/>
      <c r="AS14" s="39"/>
      <c r="AT14" s="39">
        <v>0</v>
      </c>
      <c r="AU14" s="39">
        <v>0</v>
      </c>
      <c r="AV14" s="39"/>
      <c r="AW14" s="39">
        <v>0</v>
      </c>
      <c r="AX14" s="39"/>
      <c r="AY14" s="39"/>
      <c r="AZ14" s="39"/>
      <c r="BA14" s="39">
        <v>0</v>
      </c>
      <c r="BB14" s="39">
        <v>0</v>
      </c>
      <c r="BC14" s="39"/>
      <c r="BD14" s="39">
        <v>0</v>
      </c>
      <c r="BE14" s="39"/>
      <c r="BF14" s="39"/>
      <c r="BG14" s="39"/>
      <c r="BH14" s="39">
        <v>0</v>
      </c>
      <c r="BI14" s="39"/>
      <c r="BJ14" s="39"/>
      <c r="BK14" s="39"/>
      <c r="BL14" s="39">
        <v>0</v>
      </c>
      <c r="BM14" s="39"/>
      <c r="BN14" s="39">
        <v>0</v>
      </c>
      <c r="BO14" s="39"/>
      <c r="BP14" s="39"/>
      <c r="BQ14" s="39"/>
      <c r="BR14" s="39">
        <v>0</v>
      </c>
      <c r="BS14" s="39"/>
      <c r="BT14" s="39"/>
      <c r="BU14" s="39"/>
      <c r="BV14" s="39"/>
      <c r="BW14" s="39"/>
      <c r="BX14" s="39"/>
    </row>
    <row r="15" spans="1:76" ht="20.100000000000001" customHeight="1" x14ac:dyDescent="0.2">
      <c r="D15" s="47" t="s">
        <v>99</v>
      </c>
      <c r="F15" s="48">
        <v>152</v>
      </c>
      <c r="G15" s="49"/>
      <c r="H15" s="49"/>
      <c r="I15" s="49"/>
      <c r="J15" s="48">
        <v>1108</v>
      </c>
      <c r="K15" s="48">
        <v>56</v>
      </c>
      <c r="L15" s="49"/>
      <c r="M15" s="48">
        <v>1164</v>
      </c>
      <c r="N15" s="49"/>
      <c r="O15" s="49"/>
      <c r="P15" s="49"/>
      <c r="Q15" s="48">
        <v>353</v>
      </c>
      <c r="R15" s="48">
        <v>852</v>
      </c>
      <c r="S15" s="49"/>
      <c r="T15" s="48">
        <v>1205</v>
      </c>
      <c r="U15" s="49"/>
      <c r="V15" s="49"/>
      <c r="W15" s="49"/>
      <c r="X15" s="48">
        <v>111</v>
      </c>
      <c r="Y15" s="49"/>
      <c r="Z15" s="49"/>
      <c r="AA15" s="49"/>
      <c r="AB15" s="48">
        <v>0</v>
      </c>
      <c r="AC15" s="49"/>
      <c r="AD15" s="48">
        <v>0</v>
      </c>
      <c r="AE15" s="49"/>
      <c r="AF15" s="49"/>
      <c r="AG15" s="49"/>
      <c r="AH15" s="48">
        <v>0</v>
      </c>
      <c r="AI15" s="49"/>
      <c r="AJ15" s="49"/>
      <c r="AK15" s="49"/>
      <c r="AL15" s="49"/>
      <c r="AM15" s="49"/>
      <c r="AN15" s="49"/>
      <c r="AO15" s="49"/>
      <c r="AP15" s="48">
        <v>0</v>
      </c>
      <c r="AQ15" s="49"/>
      <c r="AR15" s="49"/>
      <c r="AS15" s="49"/>
      <c r="AT15" s="48">
        <v>12</v>
      </c>
      <c r="AU15" s="48">
        <v>0</v>
      </c>
      <c r="AV15" s="49"/>
      <c r="AW15" s="48">
        <v>12</v>
      </c>
      <c r="AX15" s="49"/>
      <c r="AY15" s="49"/>
      <c r="AZ15" s="49"/>
      <c r="BA15" s="48">
        <v>11</v>
      </c>
      <c r="BB15" s="48">
        <v>1</v>
      </c>
      <c r="BC15" s="49"/>
      <c r="BD15" s="48">
        <v>12</v>
      </c>
      <c r="BE15" s="49"/>
      <c r="BF15" s="49"/>
      <c r="BG15" s="49"/>
      <c r="BH15" s="48">
        <v>0</v>
      </c>
      <c r="BI15" s="49"/>
      <c r="BJ15" s="49"/>
      <c r="BK15" s="49"/>
      <c r="BL15" s="48">
        <v>0</v>
      </c>
      <c r="BM15" s="49"/>
      <c r="BN15" s="48">
        <v>0</v>
      </c>
      <c r="BO15" s="49"/>
      <c r="BP15" s="49"/>
      <c r="BQ15" s="49"/>
      <c r="BR15" s="48">
        <v>0</v>
      </c>
      <c r="BS15" s="39"/>
      <c r="BT15" s="39"/>
      <c r="BU15" s="39"/>
      <c r="BV15" s="39"/>
      <c r="BW15" s="39"/>
      <c r="BX15" s="39"/>
    </row>
    <row r="16" spans="1:76" ht="20.100000000000001" customHeight="1" x14ac:dyDescent="0.2">
      <c r="D16" s="2" t="s">
        <v>100</v>
      </c>
      <c r="F16" s="39">
        <v>220</v>
      </c>
      <c r="G16" s="39"/>
      <c r="H16" s="39"/>
      <c r="I16" s="39"/>
      <c r="J16" s="39">
        <v>1084</v>
      </c>
      <c r="K16" s="39">
        <v>22</v>
      </c>
      <c r="L16" s="39"/>
      <c r="M16" s="39">
        <v>1106</v>
      </c>
      <c r="N16" s="39"/>
      <c r="O16" s="39"/>
      <c r="P16" s="39"/>
      <c r="Q16" s="39">
        <v>237</v>
      </c>
      <c r="R16" s="39">
        <v>911</v>
      </c>
      <c r="S16" s="39"/>
      <c r="T16" s="39">
        <v>1148</v>
      </c>
      <c r="U16" s="39"/>
      <c r="V16" s="39"/>
      <c r="W16" s="39"/>
      <c r="X16" s="39">
        <v>178</v>
      </c>
      <c r="Y16" s="39"/>
      <c r="Z16" s="39"/>
      <c r="AA16" s="39"/>
      <c r="AB16" s="39">
        <v>0</v>
      </c>
      <c r="AC16" s="39"/>
      <c r="AD16" s="39">
        <v>0</v>
      </c>
      <c r="AE16" s="39"/>
      <c r="AF16" s="39"/>
      <c r="AG16" s="39"/>
      <c r="AH16" s="39">
        <v>0</v>
      </c>
      <c r="AI16" s="39"/>
      <c r="AJ16" s="39"/>
      <c r="AK16" s="39"/>
      <c r="AL16" s="39"/>
      <c r="AM16" s="39"/>
      <c r="AN16" s="39"/>
      <c r="AO16" s="39"/>
      <c r="AP16" s="39">
        <v>0</v>
      </c>
      <c r="AQ16" s="39"/>
      <c r="AR16" s="39"/>
      <c r="AS16" s="39"/>
      <c r="AT16" s="39">
        <v>0</v>
      </c>
      <c r="AU16" s="39">
        <v>0</v>
      </c>
      <c r="AV16" s="39"/>
      <c r="AW16" s="39">
        <v>0</v>
      </c>
      <c r="AX16" s="39"/>
      <c r="AY16" s="39"/>
      <c r="AZ16" s="39"/>
      <c r="BA16" s="39">
        <v>0</v>
      </c>
      <c r="BB16" s="39">
        <v>0</v>
      </c>
      <c r="BC16" s="39"/>
      <c r="BD16" s="39">
        <v>0</v>
      </c>
      <c r="BE16" s="39"/>
      <c r="BF16" s="39"/>
      <c r="BG16" s="39"/>
      <c r="BH16" s="39">
        <v>0</v>
      </c>
      <c r="BI16" s="39"/>
      <c r="BJ16" s="39"/>
      <c r="BK16" s="39"/>
      <c r="BL16" s="39">
        <v>0</v>
      </c>
      <c r="BM16" s="39"/>
      <c r="BN16" s="39">
        <v>0</v>
      </c>
      <c r="BO16" s="39"/>
      <c r="BP16" s="39"/>
      <c r="BQ16" s="39"/>
      <c r="BR16" s="39">
        <v>0</v>
      </c>
      <c r="BS16" s="39"/>
      <c r="BT16" s="39"/>
      <c r="BU16" s="39"/>
      <c r="BV16" s="39"/>
      <c r="BW16" s="39"/>
      <c r="BX16" s="39"/>
    </row>
    <row r="17" spans="1:76" ht="20.100000000000001" customHeight="1" x14ac:dyDescent="0.2">
      <c r="D17" s="47" t="s">
        <v>101</v>
      </c>
      <c r="F17" s="48">
        <v>255</v>
      </c>
      <c r="G17" s="49"/>
      <c r="H17" s="49"/>
      <c r="I17" s="49"/>
      <c r="J17" s="48">
        <v>1120</v>
      </c>
      <c r="K17" s="48">
        <v>72</v>
      </c>
      <c r="L17" s="49"/>
      <c r="M17" s="48">
        <v>1192</v>
      </c>
      <c r="N17" s="49"/>
      <c r="O17" s="49"/>
      <c r="P17" s="49"/>
      <c r="Q17" s="48">
        <v>356</v>
      </c>
      <c r="R17" s="48">
        <v>934</v>
      </c>
      <c r="S17" s="49"/>
      <c r="T17" s="48">
        <v>1290</v>
      </c>
      <c r="U17" s="49"/>
      <c r="V17" s="49"/>
      <c r="W17" s="49"/>
      <c r="X17" s="48">
        <v>157</v>
      </c>
      <c r="Y17" s="49"/>
      <c r="Z17" s="49"/>
      <c r="AA17" s="49"/>
      <c r="AB17" s="48">
        <v>0</v>
      </c>
      <c r="AC17" s="49"/>
      <c r="AD17" s="48">
        <v>0</v>
      </c>
      <c r="AE17" s="49"/>
      <c r="AF17" s="49"/>
      <c r="AG17" s="49"/>
      <c r="AH17" s="48">
        <v>0</v>
      </c>
      <c r="AI17" s="49"/>
      <c r="AJ17" s="49"/>
      <c r="AK17" s="49"/>
      <c r="AL17" s="49"/>
      <c r="AM17" s="49"/>
      <c r="AN17" s="49"/>
      <c r="AO17" s="49"/>
      <c r="AP17" s="48">
        <v>0</v>
      </c>
      <c r="AQ17" s="49"/>
      <c r="AR17" s="49"/>
      <c r="AS17" s="49"/>
      <c r="AT17" s="48">
        <v>0</v>
      </c>
      <c r="AU17" s="48">
        <v>0</v>
      </c>
      <c r="AV17" s="49"/>
      <c r="AW17" s="48">
        <v>0</v>
      </c>
      <c r="AX17" s="49"/>
      <c r="AY17" s="49"/>
      <c r="AZ17" s="49"/>
      <c r="BA17" s="48">
        <v>0</v>
      </c>
      <c r="BB17" s="48">
        <v>0</v>
      </c>
      <c r="BC17" s="49"/>
      <c r="BD17" s="48">
        <v>0</v>
      </c>
      <c r="BE17" s="49"/>
      <c r="BF17" s="49"/>
      <c r="BG17" s="49"/>
      <c r="BH17" s="48">
        <v>0</v>
      </c>
      <c r="BI17" s="49"/>
      <c r="BJ17" s="49"/>
      <c r="BK17" s="49"/>
      <c r="BL17" s="48">
        <v>0</v>
      </c>
      <c r="BM17" s="49"/>
      <c r="BN17" s="48">
        <v>0</v>
      </c>
      <c r="BO17" s="49"/>
      <c r="BP17" s="49"/>
      <c r="BQ17" s="49"/>
      <c r="BR17" s="48">
        <v>0</v>
      </c>
      <c r="BS17" s="39"/>
      <c r="BT17" s="39"/>
      <c r="BU17" s="39"/>
      <c r="BV17" s="39"/>
      <c r="BW17" s="39"/>
      <c r="BX17" s="39"/>
    </row>
    <row r="18" spans="1:76" ht="20.100000000000001" customHeight="1" x14ac:dyDescent="0.2">
      <c r="D18" s="2" t="s">
        <v>102</v>
      </c>
      <c r="F18" s="39">
        <v>106</v>
      </c>
      <c r="G18" s="39"/>
      <c r="H18" s="39"/>
      <c r="I18" s="39"/>
      <c r="J18" s="39">
        <v>1138</v>
      </c>
      <c r="K18" s="39">
        <v>42</v>
      </c>
      <c r="L18" s="39"/>
      <c r="M18" s="39">
        <v>1180</v>
      </c>
      <c r="N18" s="39"/>
      <c r="O18" s="39"/>
      <c r="P18" s="39"/>
      <c r="Q18" s="39">
        <v>343</v>
      </c>
      <c r="R18" s="39">
        <v>756</v>
      </c>
      <c r="S18" s="39"/>
      <c r="T18" s="39">
        <v>1099</v>
      </c>
      <c r="U18" s="39"/>
      <c r="V18" s="39"/>
      <c r="W18" s="39"/>
      <c r="X18" s="39">
        <v>187</v>
      </c>
      <c r="Y18" s="39"/>
      <c r="Z18" s="39"/>
      <c r="AA18" s="39"/>
      <c r="AB18" s="39">
        <v>0</v>
      </c>
      <c r="AC18" s="39"/>
      <c r="AD18" s="39">
        <v>0</v>
      </c>
      <c r="AE18" s="39"/>
      <c r="AF18" s="39"/>
      <c r="AG18" s="39"/>
      <c r="AH18" s="39">
        <v>0</v>
      </c>
      <c r="AI18" s="39"/>
      <c r="AJ18" s="39"/>
      <c r="AK18" s="39"/>
      <c r="AL18" s="39"/>
      <c r="AM18" s="39"/>
      <c r="AN18" s="39"/>
      <c r="AO18" s="39"/>
      <c r="AP18" s="39">
        <v>0</v>
      </c>
      <c r="AQ18" s="39"/>
      <c r="AR18" s="39"/>
      <c r="AS18" s="39"/>
      <c r="AT18" s="39">
        <v>0</v>
      </c>
      <c r="AU18" s="39">
        <v>0</v>
      </c>
      <c r="AV18" s="39"/>
      <c r="AW18" s="39">
        <v>0</v>
      </c>
      <c r="AX18" s="39"/>
      <c r="AY18" s="39"/>
      <c r="AZ18" s="39"/>
      <c r="BA18" s="39">
        <v>0</v>
      </c>
      <c r="BB18" s="39">
        <v>0</v>
      </c>
      <c r="BC18" s="39"/>
      <c r="BD18" s="39">
        <v>0</v>
      </c>
      <c r="BE18" s="39"/>
      <c r="BF18" s="39"/>
      <c r="BG18" s="39"/>
      <c r="BH18" s="39">
        <v>0</v>
      </c>
      <c r="BI18" s="39"/>
      <c r="BJ18" s="39"/>
      <c r="BK18" s="39"/>
      <c r="BL18" s="39">
        <v>0</v>
      </c>
      <c r="BM18" s="39"/>
      <c r="BN18" s="39">
        <v>0</v>
      </c>
      <c r="BO18" s="39"/>
      <c r="BP18" s="39"/>
      <c r="BQ18" s="39"/>
      <c r="BR18" s="39">
        <v>0</v>
      </c>
      <c r="BS18" s="39"/>
      <c r="BT18" s="39"/>
      <c r="BU18" s="39"/>
      <c r="BV18" s="39"/>
      <c r="BW18" s="39"/>
      <c r="BX18" s="39"/>
    </row>
    <row r="19" spans="1:76" ht="20.100000000000001" customHeight="1" x14ac:dyDescent="0.2">
      <c r="D19" s="47" t="s">
        <v>103</v>
      </c>
      <c r="F19" s="48">
        <v>199</v>
      </c>
      <c r="G19" s="49"/>
      <c r="H19" s="49"/>
      <c r="I19" s="49"/>
      <c r="J19" s="48">
        <v>1132</v>
      </c>
      <c r="K19" s="48">
        <v>57</v>
      </c>
      <c r="L19" s="49"/>
      <c r="M19" s="48">
        <v>1189</v>
      </c>
      <c r="N19" s="49"/>
      <c r="O19" s="49"/>
      <c r="P19" s="49"/>
      <c r="Q19" s="48">
        <v>505</v>
      </c>
      <c r="R19" s="48">
        <v>711</v>
      </c>
      <c r="S19" s="49"/>
      <c r="T19" s="48">
        <v>1216</v>
      </c>
      <c r="U19" s="49"/>
      <c r="V19" s="49"/>
      <c r="W19" s="49"/>
      <c r="X19" s="48">
        <v>172</v>
      </c>
      <c r="Y19" s="49"/>
      <c r="Z19" s="49"/>
      <c r="AA19" s="49"/>
      <c r="AB19" s="48">
        <v>0</v>
      </c>
      <c r="AC19" s="49"/>
      <c r="AD19" s="48">
        <v>0</v>
      </c>
      <c r="AE19" s="49"/>
      <c r="AF19" s="49"/>
      <c r="AG19" s="49"/>
      <c r="AH19" s="48">
        <v>0</v>
      </c>
      <c r="AI19" s="49"/>
      <c r="AJ19" s="49"/>
      <c r="AK19" s="49"/>
      <c r="AL19" s="49"/>
      <c r="AM19" s="49"/>
      <c r="AN19" s="49"/>
      <c r="AO19" s="49"/>
      <c r="AP19" s="48">
        <v>0</v>
      </c>
      <c r="AQ19" s="49"/>
      <c r="AR19" s="49"/>
      <c r="AS19" s="49"/>
      <c r="AT19" s="48">
        <v>3</v>
      </c>
      <c r="AU19" s="48">
        <v>0</v>
      </c>
      <c r="AV19" s="49"/>
      <c r="AW19" s="48">
        <v>3</v>
      </c>
      <c r="AX19" s="49"/>
      <c r="AY19" s="49"/>
      <c r="AZ19" s="49"/>
      <c r="BA19" s="48">
        <v>3</v>
      </c>
      <c r="BB19" s="48">
        <v>0</v>
      </c>
      <c r="BC19" s="49"/>
      <c r="BD19" s="48">
        <v>3</v>
      </c>
      <c r="BE19" s="49"/>
      <c r="BF19" s="49"/>
      <c r="BG19" s="49"/>
      <c r="BH19" s="48">
        <v>0</v>
      </c>
      <c r="BI19" s="49"/>
      <c r="BJ19" s="49"/>
      <c r="BK19" s="49"/>
      <c r="BL19" s="48">
        <v>0</v>
      </c>
      <c r="BM19" s="49"/>
      <c r="BN19" s="48">
        <v>0</v>
      </c>
      <c r="BO19" s="49"/>
      <c r="BP19" s="49"/>
      <c r="BQ19" s="49"/>
      <c r="BR19" s="48">
        <v>0</v>
      </c>
      <c r="BS19" s="39"/>
      <c r="BT19" s="39"/>
      <c r="BU19" s="39"/>
      <c r="BV19" s="39"/>
      <c r="BW19" s="39"/>
      <c r="BX19" s="39"/>
    </row>
    <row r="20" spans="1:76" ht="20.100000000000001" customHeight="1" x14ac:dyDescent="0.2">
      <c r="D20" s="2" t="s">
        <v>104</v>
      </c>
      <c r="F20" s="39">
        <v>162</v>
      </c>
      <c r="G20" s="39"/>
      <c r="H20" s="39"/>
      <c r="I20" s="39"/>
      <c r="J20" s="39">
        <v>1168</v>
      </c>
      <c r="K20" s="39">
        <v>39</v>
      </c>
      <c r="L20" s="39"/>
      <c r="M20" s="39">
        <v>1207</v>
      </c>
      <c r="N20" s="39"/>
      <c r="O20" s="39"/>
      <c r="P20" s="39"/>
      <c r="Q20" s="39">
        <v>468</v>
      </c>
      <c r="R20" s="39">
        <v>706</v>
      </c>
      <c r="S20" s="39"/>
      <c r="T20" s="39">
        <v>1174</v>
      </c>
      <c r="U20" s="39"/>
      <c r="V20" s="39"/>
      <c r="W20" s="39"/>
      <c r="X20" s="39">
        <v>195</v>
      </c>
      <c r="Y20" s="39"/>
      <c r="Z20" s="39"/>
      <c r="AA20" s="39"/>
      <c r="AB20" s="39">
        <v>0</v>
      </c>
      <c r="AC20" s="39"/>
      <c r="AD20" s="39">
        <v>0</v>
      </c>
      <c r="AE20" s="39"/>
      <c r="AF20" s="39"/>
      <c r="AG20" s="39"/>
      <c r="AH20" s="39">
        <v>0</v>
      </c>
      <c r="AI20" s="39"/>
      <c r="AJ20" s="39"/>
      <c r="AK20" s="39"/>
      <c r="AL20" s="39"/>
      <c r="AM20" s="39"/>
      <c r="AN20" s="39"/>
      <c r="AO20" s="39"/>
      <c r="AP20" s="39">
        <v>0</v>
      </c>
      <c r="AQ20" s="39"/>
      <c r="AR20" s="39"/>
      <c r="AS20" s="39"/>
      <c r="AT20" s="39">
        <v>0</v>
      </c>
      <c r="AU20" s="39">
        <v>0</v>
      </c>
      <c r="AV20" s="39"/>
      <c r="AW20" s="39">
        <v>0</v>
      </c>
      <c r="AX20" s="39"/>
      <c r="AY20" s="39"/>
      <c r="AZ20" s="39"/>
      <c r="BA20" s="39">
        <v>0</v>
      </c>
      <c r="BB20" s="39">
        <v>0</v>
      </c>
      <c r="BC20" s="39"/>
      <c r="BD20" s="39">
        <v>0</v>
      </c>
      <c r="BE20" s="39"/>
      <c r="BF20" s="39"/>
      <c r="BG20" s="39"/>
      <c r="BH20" s="39">
        <v>0</v>
      </c>
      <c r="BI20" s="39"/>
      <c r="BJ20" s="39"/>
      <c r="BK20" s="39"/>
      <c r="BL20" s="39">
        <v>0</v>
      </c>
      <c r="BM20" s="39"/>
      <c r="BN20" s="39">
        <v>0</v>
      </c>
      <c r="BO20" s="39"/>
      <c r="BP20" s="39"/>
      <c r="BQ20" s="39"/>
      <c r="BR20" s="39">
        <v>0</v>
      </c>
      <c r="BS20" s="39"/>
      <c r="BT20" s="39"/>
      <c r="BU20" s="39"/>
      <c r="BV20" s="39"/>
      <c r="BW20" s="39"/>
      <c r="BX20" s="39"/>
    </row>
    <row r="21" spans="1:76" ht="20.100000000000001" customHeight="1" x14ac:dyDescent="0.2">
      <c r="D21" s="47" t="s">
        <v>105</v>
      </c>
      <c r="F21" s="48">
        <v>189</v>
      </c>
      <c r="G21" s="49"/>
      <c r="H21" s="49"/>
      <c r="I21" s="49"/>
      <c r="J21" s="48">
        <v>1104</v>
      </c>
      <c r="K21" s="48">
        <v>37</v>
      </c>
      <c r="L21" s="49"/>
      <c r="M21" s="48">
        <v>1141</v>
      </c>
      <c r="N21" s="49"/>
      <c r="O21" s="49"/>
      <c r="P21" s="49"/>
      <c r="Q21" s="48">
        <v>233</v>
      </c>
      <c r="R21" s="48">
        <v>904</v>
      </c>
      <c r="S21" s="49"/>
      <c r="T21" s="48">
        <v>1137</v>
      </c>
      <c r="U21" s="49"/>
      <c r="V21" s="49"/>
      <c r="W21" s="49"/>
      <c r="X21" s="48">
        <v>193</v>
      </c>
      <c r="Y21" s="49"/>
      <c r="Z21" s="49"/>
      <c r="AA21" s="49"/>
      <c r="AB21" s="48">
        <v>0</v>
      </c>
      <c r="AC21" s="49"/>
      <c r="AD21" s="48">
        <v>0</v>
      </c>
      <c r="AE21" s="49"/>
      <c r="AF21" s="49"/>
      <c r="AG21" s="49"/>
      <c r="AH21" s="48">
        <v>0</v>
      </c>
      <c r="AI21" s="49"/>
      <c r="AJ21" s="49"/>
      <c r="AK21" s="49"/>
      <c r="AL21" s="49"/>
      <c r="AM21" s="49"/>
      <c r="AN21" s="49"/>
      <c r="AO21" s="49"/>
      <c r="AP21" s="48">
        <v>0</v>
      </c>
      <c r="AQ21" s="49"/>
      <c r="AR21" s="49"/>
      <c r="AS21" s="49"/>
      <c r="AT21" s="48">
        <v>3</v>
      </c>
      <c r="AU21" s="48">
        <v>0</v>
      </c>
      <c r="AV21" s="49"/>
      <c r="AW21" s="48">
        <v>3</v>
      </c>
      <c r="AX21" s="49"/>
      <c r="AY21" s="49"/>
      <c r="AZ21" s="49"/>
      <c r="BA21" s="48">
        <v>3</v>
      </c>
      <c r="BB21" s="48">
        <v>0</v>
      </c>
      <c r="BC21" s="49"/>
      <c r="BD21" s="48">
        <v>3</v>
      </c>
      <c r="BE21" s="49"/>
      <c r="BF21" s="49"/>
      <c r="BG21" s="49"/>
      <c r="BH21" s="48">
        <v>0</v>
      </c>
      <c r="BI21" s="49"/>
      <c r="BJ21" s="49"/>
      <c r="BK21" s="49"/>
      <c r="BL21" s="48">
        <v>0</v>
      </c>
      <c r="BM21" s="49"/>
      <c r="BN21" s="48">
        <v>0</v>
      </c>
      <c r="BO21" s="49"/>
      <c r="BP21" s="49"/>
      <c r="BQ21" s="49"/>
      <c r="BR21" s="48">
        <v>0</v>
      </c>
      <c r="BS21" s="39"/>
      <c r="BT21" s="39"/>
      <c r="BU21" s="39"/>
      <c r="BV21" s="39"/>
      <c r="BW21" s="39"/>
      <c r="BX21" s="39"/>
    </row>
    <row r="22" spans="1:76" ht="20.100000000000001" customHeight="1" x14ac:dyDescent="0.2">
      <c r="D22" s="2" t="s">
        <v>106</v>
      </c>
      <c r="F22" s="39">
        <v>119</v>
      </c>
      <c r="G22" s="39"/>
      <c r="H22" s="39"/>
      <c r="I22" s="39"/>
      <c r="J22" s="39">
        <v>1117</v>
      </c>
      <c r="K22" s="39">
        <v>46</v>
      </c>
      <c r="L22" s="39"/>
      <c r="M22" s="39">
        <v>1163</v>
      </c>
      <c r="N22" s="39"/>
      <c r="O22" s="39"/>
      <c r="P22" s="39"/>
      <c r="Q22" s="39">
        <v>237</v>
      </c>
      <c r="R22" s="39">
        <v>912</v>
      </c>
      <c r="S22" s="39"/>
      <c r="T22" s="39">
        <v>1149</v>
      </c>
      <c r="U22" s="39"/>
      <c r="V22" s="39"/>
      <c r="W22" s="39"/>
      <c r="X22" s="39">
        <v>133</v>
      </c>
      <c r="Y22" s="39"/>
      <c r="Z22" s="39"/>
      <c r="AA22" s="39"/>
      <c r="AB22" s="39">
        <v>0</v>
      </c>
      <c r="AC22" s="39"/>
      <c r="AD22" s="39">
        <v>0</v>
      </c>
      <c r="AE22" s="39"/>
      <c r="AF22" s="39"/>
      <c r="AG22" s="39"/>
      <c r="AH22" s="39">
        <v>0</v>
      </c>
      <c r="AI22" s="39"/>
      <c r="AJ22" s="39"/>
      <c r="AK22" s="39"/>
      <c r="AL22" s="39"/>
      <c r="AM22" s="39"/>
      <c r="AN22" s="39"/>
      <c r="AO22" s="39"/>
      <c r="AP22" s="39">
        <v>0</v>
      </c>
      <c r="AQ22" s="39"/>
      <c r="AR22" s="39"/>
      <c r="AS22" s="39"/>
      <c r="AT22" s="39">
        <v>0</v>
      </c>
      <c r="AU22" s="39">
        <v>0</v>
      </c>
      <c r="AV22" s="39"/>
      <c r="AW22" s="39">
        <v>0</v>
      </c>
      <c r="AX22" s="39"/>
      <c r="AY22" s="39"/>
      <c r="AZ22" s="39"/>
      <c r="BA22" s="39">
        <v>0</v>
      </c>
      <c r="BB22" s="39">
        <v>0</v>
      </c>
      <c r="BC22" s="39"/>
      <c r="BD22" s="39">
        <v>0</v>
      </c>
      <c r="BE22" s="39"/>
      <c r="BF22" s="39"/>
      <c r="BG22" s="39"/>
      <c r="BH22" s="39">
        <v>0</v>
      </c>
      <c r="BI22" s="39"/>
      <c r="BJ22" s="39"/>
      <c r="BK22" s="39"/>
      <c r="BL22" s="39">
        <v>0</v>
      </c>
      <c r="BM22" s="39"/>
      <c r="BN22" s="39">
        <v>0</v>
      </c>
      <c r="BO22" s="39"/>
      <c r="BP22" s="39"/>
      <c r="BQ22" s="39"/>
      <c r="BR22" s="39">
        <v>0</v>
      </c>
      <c r="BS22" s="39"/>
      <c r="BT22" s="39"/>
      <c r="BU22" s="39"/>
      <c r="BV22" s="39"/>
      <c r="BW22" s="39"/>
      <c r="BX22" s="39"/>
    </row>
    <row r="23" spans="1:76" ht="20.100000000000001" customHeight="1" x14ac:dyDescent="0.2">
      <c r="D23" s="47" t="s">
        <v>107</v>
      </c>
      <c r="F23" s="48">
        <v>314</v>
      </c>
      <c r="G23" s="49"/>
      <c r="H23" s="49"/>
      <c r="I23" s="49"/>
      <c r="J23" s="48">
        <v>1097</v>
      </c>
      <c r="K23" s="48">
        <v>40</v>
      </c>
      <c r="L23" s="49"/>
      <c r="M23" s="48">
        <v>1137</v>
      </c>
      <c r="N23" s="49"/>
      <c r="O23" s="49"/>
      <c r="P23" s="49"/>
      <c r="Q23" s="48">
        <v>277</v>
      </c>
      <c r="R23" s="48">
        <v>980</v>
      </c>
      <c r="S23" s="49"/>
      <c r="T23" s="48">
        <v>1257</v>
      </c>
      <c r="U23" s="49"/>
      <c r="V23" s="49"/>
      <c r="W23" s="49"/>
      <c r="X23" s="48">
        <v>194</v>
      </c>
      <c r="Y23" s="49"/>
      <c r="Z23" s="49"/>
      <c r="AA23" s="49"/>
      <c r="AB23" s="48">
        <v>0</v>
      </c>
      <c r="AC23" s="49"/>
      <c r="AD23" s="48">
        <v>0</v>
      </c>
      <c r="AE23" s="49"/>
      <c r="AF23" s="49"/>
      <c r="AG23" s="49"/>
      <c r="AH23" s="48">
        <v>121</v>
      </c>
      <c r="AI23" s="49"/>
      <c r="AJ23" s="49"/>
      <c r="AK23" s="49"/>
      <c r="AL23" s="49"/>
      <c r="AM23" s="49"/>
      <c r="AN23" s="49"/>
      <c r="AO23" s="49"/>
      <c r="AP23" s="48">
        <v>0</v>
      </c>
      <c r="AQ23" s="49"/>
      <c r="AR23" s="49"/>
      <c r="AS23" s="49"/>
      <c r="AT23" s="48">
        <v>0</v>
      </c>
      <c r="AU23" s="48">
        <v>0</v>
      </c>
      <c r="AV23" s="49"/>
      <c r="AW23" s="48">
        <v>0</v>
      </c>
      <c r="AX23" s="49"/>
      <c r="AY23" s="49"/>
      <c r="AZ23" s="49"/>
      <c r="BA23" s="48">
        <v>0</v>
      </c>
      <c r="BB23" s="48">
        <v>0</v>
      </c>
      <c r="BC23" s="49"/>
      <c r="BD23" s="48">
        <v>0</v>
      </c>
      <c r="BE23" s="49"/>
      <c r="BF23" s="49"/>
      <c r="BG23" s="49"/>
      <c r="BH23" s="48">
        <v>0</v>
      </c>
      <c r="BI23" s="49"/>
      <c r="BJ23" s="49"/>
      <c r="BK23" s="49"/>
      <c r="BL23" s="48">
        <v>0</v>
      </c>
      <c r="BM23" s="49"/>
      <c r="BN23" s="48">
        <v>0</v>
      </c>
      <c r="BO23" s="49"/>
      <c r="BP23" s="49"/>
      <c r="BQ23" s="49"/>
      <c r="BR23" s="48">
        <v>0</v>
      </c>
      <c r="BS23" s="39"/>
      <c r="BT23" s="39"/>
      <c r="BU23" s="39"/>
      <c r="BV23" s="39"/>
      <c r="BW23" s="39"/>
      <c r="BX23" s="39"/>
    </row>
    <row r="24" spans="1:76" ht="20.100000000000001" customHeight="1" x14ac:dyDescent="0.2">
      <c r="D24" s="2" t="s">
        <v>108</v>
      </c>
      <c r="F24" s="39">
        <v>152</v>
      </c>
      <c r="G24" s="39"/>
      <c r="H24" s="39"/>
      <c r="I24" s="39"/>
      <c r="J24" s="39">
        <v>1081</v>
      </c>
      <c r="K24" s="39">
        <v>39</v>
      </c>
      <c r="L24" s="39"/>
      <c r="M24" s="39">
        <v>1120</v>
      </c>
      <c r="N24" s="39"/>
      <c r="O24" s="39"/>
      <c r="P24" s="39"/>
      <c r="Q24" s="39">
        <v>340</v>
      </c>
      <c r="R24" s="39">
        <v>792</v>
      </c>
      <c r="S24" s="39"/>
      <c r="T24" s="39">
        <v>1132</v>
      </c>
      <c r="U24" s="39"/>
      <c r="V24" s="39"/>
      <c r="W24" s="39"/>
      <c r="X24" s="39">
        <v>140</v>
      </c>
      <c r="Y24" s="39"/>
      <c r="Z24" s="39"/>
      <c r="AA24" s="39"/>
      <c r="AB24" s="39">
        <v>0</v>
      </c>
      <c r="AC24" s="39"/>
      <c r="AD24" s="39">
        <v>0</v>
      </c>
      <c r="AE24" s="39"/>
      <c r="AF24" s="39"/>
      <c r="AG24" s="39"/>
      <c r="AH24" s="39">
        <v>0</v>
      </c>
      <c r="AI24" s="39"/>
      <c r="AJ24" s="39"/>
      <c r="AK24" s="39"/>
      <c r="AL24" s="39"/>
      <c r="AM24" s="39"/>
      <c r="AN24" s="39"/>
      <c r="AO24" s="39"/>
      <c r="AP24" s="39">
        <v>0</v>
      </c>
      <c r="AQ24" s="39"/>
      <c r="AR24" s="39"/>
      <c r="AS24" s="39"/>
      <c r="AT24" s="39">
        <v>0</v>
      </c>
      <c r="AU24" s="39">
        <v>0</v>
      </c>
      <c r="AV24" s="39"/>
      <c r="AW24" s="39">
        <v>0</v>
      </c>
      <c r="AX24" s="39"/>
      <c r="AY24" s="39"/>
      <c r="AZ24" s="39"/>
      <c r="BA24" s="39">
        <v>0</v>
      </c>
      <c r="BB24" s="39">
        <v>0</v>
      </c>
      <c r="BC24" s="39"/>
      <c r="BD24" s="39">
        <v>0</v>
      </c>
      <c r="BE24" s="39"/>
      <c r="BF24" s="39"/>
      <c r="BG24" s="39"/>
      <c r="BH24" s="39">
        <v>0</v>
      </c>
      <c r="BI24" s="39"/>
      <c r="BJ24" s="39"/>
      <c r="BK24" s="39"/>
      <c r="BL24" s="39">
        <v>0</v>
      </c>
      <c r="BM24" s="39"/>
      <c r="BN24" s="39">
        <v>0</v>
      </c>
      <c r="BO24" s="39"/>
      <c r="BP24" s="39"/>
      <c r="BQ24" s="39"/>
      <c r="BR24" s="39">
        <v>0</v>
      </c>
      <c r="BS24" s="39"/>
      <c r="BT24" s="39"/>
      <c r="BU24" s="39"/>
      <c r="BV24" s="39"/>
      <c r="BW24" s="39"/>
      <c r="BX24" s="39"/>
    </row>
    <row r="25" spans="1:76" ht="20.100000000000001" customHeight="1" x14ac:dyDescent="0.2">
      <c r="D25" s="47" t="s">
        <v>109</v>
      </c>
      <c r="F25" s="48">
        <v>113</v>
      </c>
      <c r="G25" s="49"/>
      <c r="H25" s="49"/>
      <c r="I25" s="49"/>
      <c r="J25" s="48">
        <v>1110</v>
      </c>
      <c r="K25" s="48">
        <v>52</v>
      </c>
      <c r="L25" s="49"/>
      <c r="M25" s="48">
        <v>1162</v>
      </c>
      <c r="N25" s="49"/>
      <c r="O25" s="49"/>
      <c r="P25" s="49"/>
      <c r="Q25" s="48">
        <v>167</v>
      </c>
      <c r="R25" s="48">
        <v>930</v>
      </c>
      <c r="S25" s="49"/>
      <c r="T25" s="48">
        <v>1097</v>
      </c>
      <c r="U25" s="49"/>
      <c r="V25" s="49"/>
      <c r="W25" s="49"/>
      <c r="X25" s="48">
        <v>178</v>
      </c>
      <c r="Y25" s="49"/>
      <c r="Z25" s="49"/>
      <c r="AA25" s="49"/>
      <c r="AB25" s="48">
        <v>0</v>
      </c>
      <c r="AC25" s="49"/>
      <c r="AD25" s="48">
        <v>0</v>
      </c>
      <c r="AE25" s="49"/>
      <c r="AF25" s="49"/>
      <c r="AG25" s="49"/>
      <c r="AH25" s="48">
        <v>0</v>
      </c>
      <c r="AI25" s="49"/>
      <c r="AJ25" s="49"/>
      <c r="AK25" s="49"/>
      <c r="AL25" s="49"/>
      <c r="AM25" s="49"/>
      <c r="AN25" s="49"/>
      <c r="AO25" s="49"/>
      <c r="AP25" s="48">
        <v>0</v>
      </c>
      <c r="AQ25" s="49"/>
      <c r="AR25" s="49"/>
      <c r="AS25" s="49"/>
      <c r="AT25" s="48">
        <v>0</v>
      </c>
      <c r="AU25" s="48">
        <v>0</v>
      </c>
      <c r="AV25" s="49"/>
      <c r="AW25" s="48">
        <v>0</v>
      </c>
      <c r="AX25" s="49"/>
      <c r="AY25" s="49"/>
      <c r="AZ25" s="49"/>
      <c r="BA25" s="48">
        <v>0</v>
      </c>
      <c r="BB25" s="48">
        <v>0</v>
      </c>
      <c r="BC25" s="49"/>
      <c r="BD25" s="48">
        <v>0</v>
      </c>
      <c r="BE25" s="49"/>
      <c r="BF25" s="49"/>
      <c r="BG25" s="49"/>
      <c r="BH25" s="48">
        <v>0</v>
      </c>
      <c r="BI25" s="49"/>
      <c r="BJ25" s="49"/>
      <c r="BK25" s="49"/>
      <c r="BL25" s="48">
        <v>0</v>
      </c>
      <c r="BM25" s="49"/>
      <c r="BN25" s="48">
        <v>0</v>
      </c>
      <c r="BO25" s="49"/>
      <c r="BP25" s="49"/>
      <c r="BQ25" s="49"/>
      <c r="BR25" s="48">
        <v>0</v>
      </c>
      <c r="BS25" s="39"/>
      <c r="BT25" s="39"/>
      <c r="BU25" s="39"/>
      <c r="BV25" s="39"/>
      <c r="BW25" s="39"/>
      <c r="BX25" s="39"/>
    </row>
    <row r="26" spans="1:76" ht="20.100000000000001" customHeight="1" x14ac:dyDescent="0.2">
      <c r="D26" s="50" t="s">
        <v>110</v>
      </c>
      <c r="F26" s="49">
        <v>196</v>
      </c>
      <c r="G26" s="49"/>
      <c r="H26" s="49"/>
      <c r="I26" s="49"/>
      <c r="J26" s="49">
        <v>1170</v>
      </c>
      <c r="K26" s="49">
        <v>32</v>
      </c>
      <c r="L26" s="49"/>
      <c r="M26" s="49">
        <v>1202</v>
      </c>
      <c r="N26" s="49"/>
      <c r="O26" s="49"/>
      <c r="P26" s="49"/>
      <c r="Q26" s="49">
        <v>306</v>
      </c>
      <c r="R26" s="49">
        <v>948</v>
      </c>
      <c r="S26" s="49"/>
      <c r="T26" s="49">
        <v>1254</v>
      </c>
      <c r="U26" s="49"/>
      <c r="V26" s="49"/>
      <c r="W26" s="49"/>
      <c r="X26" s="49">
        <v>144</v>
      </c>
      <c r="Y26" s="49"/>
      <c r="Z26" s="49"/>
      <c r="AA26" s="49"/>
      <c r="AB26" s="49">
        <v>0</v>
      </c>
      <c r="AC26" s="49"/>
      <c r="AD26" s="49">
        <v>0</v>
      </c>
      <c r="AE26" s="49"/>
      <c r="AF26" s="49"/>
      <c r="AG26" s="49"/>
      <c r="AH26" s="49">
        <v>0</v>
      </c>
      <c r="AI26" s="49"/>
      <c r="AJ26" s="49"/>
      <c r="AK26" s="49"/>
      <c r="AL26" s="49"/>
      <c r="AM26" s="49"/>
      <c r="AN26" s="49"/>
      <c r="AO26" s="49"/>
      <c r="AP26" s="49">
        <v>0</v>
      </c>
      <c r="AQ26" s="49"/>
      <c r="AR26" s="49"/>
      <c r="AS26" s="49"/>
      <c r="AT26" s="49">
        <v>0</v>
      </c>
      <c r="AU26" s="49">
        <v>0</v>
      </c>
      <c r="AV26" s="49"/>
      <c r="AW26" s="49">
        <v>0</v>
      </c>
      <c r="AX26" s="49"/>
      <c r="AY26" s="49"/>
      <c r="AZ26" s="49"/>
      <c r="BA26" s="49">
        <v>0</v>
      </c>
      <c r="BB26" s="49">
        <v>0</v>
      </c>
      <c r="BC26" s="49"/>
      <c r="BD26" s="49">
        <v>0</v>
      </c>
      <c r="BE26" s="49"/>
      <c r="BF26" s="49"/>
      <c r="BG26" s="49"/>
      <c r="BH26" s="49">
        <v>0</v>
      </c>
      <c r="BI26" s="49"/>
      <c r="BJ26" s="49"/>
      <c r="BK26" s="49"/>
      <c r="BL26" s="49">
        <v>0</v>
      </c>
      <c r="BM26" s="49"/>
      <c r="BN26" s="49">
        <v>0</v>
      </c>
      <c r="BO26" s="49"/>
      <c r="BP26" s="49"/>
      <c r="BQ26" s="49"/>
      <c r="BR26" s="49">
        <v>0</v>
      </c>
      <c r="BS26" s="39"/>
      <c r="BT26" s="39"/>
      <c r="BU26" s="39"/>
      <c r="BV26" s="39"/>
      <c r="BW26" s="39"/>
      <c r="BX26" s="39"/>
    </row>
    <row r="27" spans="1:76" ht="20.100000000000001" customHeight="1" x14ac:dyDescent="0.2">
      <c r="D27" s="47" t="s">
        <v>111</v>
      </c>
      <c r="F27" s="48">
        <v>144</v>
      </c>
      <c r="G27" s="49"/>
      <c r="H27" s="49"/>
      <c r="I27" s="49"/>
      <c r="J27" s="48">
        <v>1081</v>
      </c>
      <c r="K27" s="48">
        <v>34</v>
      </c>
      <c r="L27" s="49"/>
      <c r="M27" s="48">
        <v>1115</v>
      </c>
      <c r="N27" s="49"/>
      <c r="O27" s="49"/>
      <c r="P27" s="49"/>
      <c r="Q27" s="48">
        <v>260</v>
      </c>
      <c r="R27" s="48">
        <v>857</v>
      </c>
      <c r="S27" s="49"/>
      <c r="T27" s="48">
        <v>1117</v>
      </c>
      <c r="U27" s="49"/>
      <c r="V27" s="49"/>
      <c r="W27" s="49"/>
      <c r="X27" s="48">
        <v>142</v>
      </c>
      <c r="Y27" s="49"/>
      <c r="Z27" s="49"/>
      <c r="AA27" s="49"/>
      <c r="AB27" s="48">
        <v>0</v>
      </c>
      <c r="AC27" s="49"/>
      <c r="AD27" s="48">
        <v>0</v>
      </c>
      <c r="AE27" s="49"/>
      <c r="AF27" s="49"/>
      <c r="AG27" s="49"/>
      <c r="AH27" s="48">
        <v>0</v>
      </c>
      <c r="AI27" s="49"/>
      <c r="AJ27" s="49"/>
      <c r="AK27" s="49"/>
      <c r="AL27" s="49"/>
      <c r="AM27" s="49"/>
      <c r="AN27" s="49"/>
      <c r="AO27" s="49"/>
      <c r="AP27" s="48">
        <v>0</v>
      </c>
      <c r="AQ27" s="49"/>
      <c r="AR27" s="49"/>
      <c r="AS27" s="49"/>
      <c r="AT27" s="48">
        <v>0</v>
      </c>
      <c r="AU27" s="48">
        <v>0</v>
      </c>
      <c r="AV27" s="49"/>
      <c r="AW27" s="48">
        <v>0</v>
      </c>
      <c r="AX27" s="49"/>
      <c r="AY27" s="49"/>
      <c r="AZ27" s="49"/>
      <c r="BA27" s="48">
        <v>0</v>
      </c>
      <c r="BB27" s="48">
        <v>0</v>
      </c>
      <c r="BC27" s="49"/>
      <c r="BD27" s="48">
        <v>0</v>
      </c>
      <c r="BE27" s="49"/>
      <c r="BF27" s="49"/>
      <c r="BG27" s="49"/>
      <c r="BH27" s="48">
        <v>0</v>
      </c>
      <c r="BI27" s="49"/>
      <c r="BJ27" s="49"/>
      <c r="BK27" s="49"/>
      <c r="BL27" s="48">
        <v>0</v>
      </c>
      <c r="BM27" s="49"/>
      <c r="BN27" s="48">
        <v>0</v>
      </c>
      <c r="BO27" s="49"/>
      <c r="BP27" s="49"/>
      <c r="BQ27" s="49"/>
      <c r="BR27" s="48">
        <v>0</v>
      </c>
      <c r="BS27" s="39"/>
      <c r="BT27" s="39"/>
      <c r="BU27" s="39"/>
      <c r="BV27" s="39"/>
      <c r="BW27" s="39"/>
      <c r="BX27" s="39"/>
    </row>
    <row r="28" spans="1:76" ht="20.100000000000001" customHeight="1" x14ac:dyDescent="0.2"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</row>
    <row r="29" spans="1:76" s="1" customFormat="1" ht="20.100000000000001" customHeight="1" x14ac:dyDescent="0.25">
      <c r="A29" s="3"/>
      <c r="B29" s="6"/>
      <c r="C29" s="51" t="s">
        <v>112</v>
      </c>
      <c r="D29" s="52"/>
      <c r="E29" s="5"/>
      <c r="F29" s="53">
        <v>2769</v>
      </c>
      <c r="G29" s="54"/>
      <c r="H29" s="54"/>
      <c r="I29" s="54"/>
      <c r="J29" s="53">
        <v>17822</v>
      </c>
      <c r="K29" s="53">
        <v>701</v>
      </c>
      <c r="L29" s="54"/>
      <c r="M29" s="53">
        <v>18523</v>
      </c>
      <c r="N29" s="54"/>
      <c r="O29" s="54"/>
      <c r="P29" s="54"/>
      <c r="Q29" s="53">
        <v>5048</v>
      </c>
      <c r="R29" s="53">
        <v>13695</v>
      </c>
      <c r="S29" s="54"/>
      <c r="T29" s="53">
        <v>18743</v>
      </c>
      <c r="U29" s="54"/>
      <c r="V29" s="54"/>
      <c r="W29" s="54"/>
      <c r="X29" s="53">
        <v>2549</v>
      </c>
      <c r="Y29" s="54"/>
      <c r="Z29" s="54"/>
      <c r="AA29" s="54"/>
      <c r="AB29" s="53">
        <v>0</v>
      </c>
      <c r="AC29" s="54"/>
      <c r="AD29" s="53">
        <v>0</v>
      </c>
      <c r="AE29" s="54"/>
      <c r="AF29" s="54"/>
      <c r="AG29" s="54"/>
      <c r="AH29" s="53">
        <v>121</v>
      </c>
      <c r="AI29" s="54"/>
      <c r="AJ29" s="54"/>
      <c r="AK29" s="54"/>
      <c r="AL29" s="54"/>
      <c r="AM29" s="54"/>
      <c r="AN29" s="54"/>
      <c r="AO29" s="54"/>
      <c r="AP29" s="53">
        <v>0</v>
      </c>
      <c r="AQ29" s="54"/>
      <c r="AR29" s="54"/>
      <c r="AS29" s="54"/>
      <c r="AT29" s="53">
        <v>18</v>
      </c>
      <c r="AU29" s="53">
        <v>0</v>
      </c>
      <c r="AV29" s="54"/>
      <c r="AW29" s="53">
        <v>18</v>
      </c>
      <c r="AX29" s="54"/>
      <c r="AY29" s="54"/>
      <c r="AZ29" s="54"/>
      <c r="BA29" s="53">
        <v>17</v>
      </c>
      <c r="BB29" s="53">
        <v>1</v>
      </c>
      <c r="BC29" s="54"/>
      <c r="BD29" s="53">
        <v>18</v>
      </c>
      <c r="BE29" s="54"/>
      <c r="BF29" s="54"/>
      <c r="BG29" s="54"/>
      <c r="BH29" s="53">
        <v>0</v>
      </c>
      <c r="BI29" s="54"/>
      <c r="BJ29" s="54"/>
      <c r="BK29" s="54"/>
      <c r="BL29" s="53">
        <v>0</v>
      </c>
      <c r="BM29" s="54"/>
      <c r="BN29" s="53">
        <v>0</v>
      </c>
      <c r="BO29" s="54"/>
      <c r="BP29" s="54"/>
      <c r="BQ29" s="54"/>
      <c r="BR29" s="53">
        <v>0</v>
      </c>
      <c r="BS29" s="39"/>
      <c r="BT29" s="39"/>
      <c r="BU29" s="39"/>
      <c r="BV29" s="39"/>
      <c r="BW29" s="39"/>
      <c r="BX29" s="39"/>
    </row>
    <row r="30" spans="1:76" ht="20.100000000000001" customHeight="1" x14ac:dyDescent="0.2"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</row>
    <row r="31" spans="1:76" ht="20.100000000000001" customHeight="1" x14ac:dyDescent="0.2">
      <c r="C31" s="3" t="s">
        <v>0</v>
      </c>
      <c r="F31" s="55"/>
      <c r="G31" s="55"/>
      <c r="H31" s="55"/>
      <c r="I31" s="55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</row>
    <row r="32" spans="1:76" ht="20.100000000000001" customHeight="1" x14ac:dyDescent="0.2">
      <c r="D32" s="2" t="s">
        <v>96</v>
      </c>
      <c r="F32" s="39">
        <v>60</v>
      </c>
      <c r="G32" s="39"/>
      <c r="H32" s="39"/>
      <c r="I32" s="39"/>
      <c r="J32" s="39">
        <v>70</v>
      </c>
      <c r="K32" s="39">
        <v>11</v>
      </c>
      <c r="L32" s="39"/>
      <c r="M32" s="39">
        <v>81</v>
      </c>
      <c r="N32" s="39"/>
      <c r="O32" s="39"/>
      <c r="P32" s="39"/>
      <c r="Q32" s="39">
        <v>64</v>
      </c>
      <c r="R32" s="39">
        <v>34</v>
      </c>
      <c r="S32" s="39"/>
      <c r="T32" s="39">
        <v>98</v>
      </c>
      <c r="U32" s="39"/>
      <c r="V32" s="39"/>
      <c r="W32" s="39"/>
      <c r="X32" s="39">
        <v>43</v>
      </c>
      <c r="Y32" s="39"/>
      <c r="Z32" s="39"/>
      <c r="AA32" s="39"/>
      <c r="AB32" s="39">
        <v>0</v>
      </c>
      <c r="AC32" s="39"/>
      <c r="AD32" s="39">
        <v>0</v>
      </c>
      <c r="AE32" s="39"/>
      <c r="AF32" s="39"/>
      <c r="AG32" s="39"/>
      <c r="AH32" s="39">
        <v>0</v>
      </c>
      <c r="AI32" s="39"/>
      <c r="AJ32" s="39"/>
      <c r="AK32" s="39"/>
      <c r="AL32" s="39"/>
      <c r="AM32" s="39"/>
      <c r="AN32" s="39"/>
      <c r="AO32" s="39"/>
      <c r="AP32" s="39">
        <v>0</v>
      </c>
      <c r="AQ32" s="39"/>
      <c r="AR32" s="39"/>
      <c r="AS32" s="39"/>
      <c r="AT32" s="39">
        <v>0</v>
      </c>
      <c r="AU32" s="39">
        <v>0</v>
      </c>
      <c r="AV32" s="39"/>
      <c r="AW32" s="39">
        <v>0</v>
      </c>
      <c r="AX32" s="39"/>
      <c r="AY32" s="39"/>
      <c r="AZ32" s="39"/>
      <c r="BA32" s="39">
        <v>0</v>
      </c>
      <c r="BB32" s="39">
        <v>0</v>
      </c>
      <c r="BC32" s="39"/>
      <c r="BD32" s="39">
        <v>0</v>
      </c>
      <c r="BE32" s="39"/>
      <c r="BF32" s="39"/>
      <c r="BG32" s="39"/>
      <c r="BH32" s="39">
        <v>0</v>
      </c>
      <c r="BI32" s="39"/>
      <c r="BJ32" s="39"/>
      <c r="BK32" s="39"/>
      <c r="BL32" s="39">
        <v>0</v>
      </c>
      <c r="BM32" s="39"/>
      <c r="BN32" s="39">
        <v>0</v>
      </c>
      <c r="BO32" s="39"/>
      <c r="BP32" s="39"/>
      <c r="BQ32" s="39"/>
      <c r="BR32" s="39">
        <v>0</v>
      </c>
      <c r="BS32" s="39"/>
      <c r="BT32" s="39"/>
      <c r="BU32" s="39"/>
      <c r="BV32" s="39"/>
      <c r="BW32" s="39"/>
      <c r="BX32" s="39"/>
    </row>
    <row r="33" spans="1:76" ht="20.100000000000001" customHeight="1" x14ac:dyDescent="0.2">
      <c r="D33" s="47" t="s">
        <v>97</v>
      </c>
      <c r="F33" s="48">
        <v>46</v>
      </c>
      <c r="G33" s="49"/>
      <c r="H33" s="49"/>
      <c r="I33" s="49"/>
      <c r="J33" s="48">
        <v>76</v>
      </c>
      <c r="K33" s="48">
        <v>12</v>
      </c>
      <c r="L33" s="49"/>
      <c r="M33" s="48">
        <v>88</v>
      </c>
      <c r="N33" s="49"/>
      <c r="O33" s="49"/>
      <c r="P33" s="49"/>
      <c r="Q33" s="48">
        <v>65</v>
      </c>
      <c r="R33" s="48">
        <v>36</v>
      </c>
      <c r="S33" s="49"/>
      <c r="T33" s="48">
        <v>101</v>
      </c>
      <c r="U33" s="49"/>
      <c r="V33" s="49"/>
      <c r="W33" s="49"/>
      <c r="X33" s="48">
        <v>33</v>
      </c>
      <c r="Y33" s="49"/>
      <c r="Z33" s="49"/>
      <c r="AA33" s="49"/>
      <c r="AB33" s="48">
        <v>0</v>
      </c>
      <c r="AC33" s="49"/>
      <c r="AD33" s="48">
        <v>0</v>
      </c>
      <c r="AE33" s="49"/>
      <c r="AF33" s="49"/>
      <c r="AG33" s="49"/>
      <c r="AH33" s="48">
        <v>0</v>
      </c>
      <c r="AI33" s="49"/>
      <c r="AJ33" s="49"/>
      <c r="AK33" s="49"/>
      <c r="AL33" s="49"/>
      <c r="AM33" s="49"/>
      <c r="AN33" s="49"/>
      <c r="AO33" s="49"/>
      <c r="AP33" s="48">
        <v>0</v>
      </c>
      <c r="AQ33" s="49"/>
      <c r="AR33" s="49"/>
      <c r="AS33" s="49"/>
      <c r="AT33" s="48">
        <v>0</v>
      </c>
      <c r="AU33" s="48">
        <v>0</v>
      </c>
      <c r="AV33" s="49"/>
      <c r="AW33" s="48">
        <v>0</v>
      </c>
      <c r="AX33" s="49"/>
      <c r="AY33" s="49"/>
      <c r="AZ33" s="49"/>
      <c r="BA33" s="48">
        <v>0</v>
      </c>
      <c r="BB33" s="48">
        <v>0</v>
      </c>
      <c r="BC33" s="49"/>
      <c r="BD33" s="48">
        <v>0</v>
      </c>
      <c r="BE33" s="49"/>
      <c r="BF33" s="49"/>
      <c r="BG33" s="49"/>
      <c r="BH33" s="48">
        <v>0</v>
      </c>
      <c r="BI33" s="49"/>
      <c r="BJ33" s="49"/>
      <c r="BK33" s="49"/>
      <c r="BL33" s="48">
        <v>0</v>
      </c>
      <c r="BM33" s="49"/>
      <c r="BN33" s="48">
        <v>0</v>
      </c>
      <c r="BO33" s="49"/>
      <c r="BP33" s="49"/>
      <c r="BQ33" s="49"/>
      <c r="BR33" s="48">
        <v>0</v>
      </c>
      <c r="BS33" s="39"/>
      <c r="BT33" s="39"/>
      <c r="BU33" s="39"/>
      <c r="BV33" s="39"/>
      <c r="BW33" s="39"/>
      <c r="BX33" s="39"/>
    </row>
    <row r="34" spans="1:76" ht="20.100000000000001" customHeight="1" x14ac:dyDescent="0.2">
      <c r="D34" s="2" t="s">
        <v>113</v>
      </c>
      <c r="F34" s="39">
        <v>55</v>
      </c>
      <c r="G34" s="39"/>
      <c r="H34" s="39"/>
      <c r="I34" s="39"/>
      <c r="J34" s="39">
        <v>77</v>
      </c>
      <c r="K34" s="39">
        <v>13</v>
      </c>
      <c r="L34" s="39"/>
      <c r="M34" s="39">
        <v>90</v>
      </c>
      <c r="N34" s="39"/>
      <c r="O34" s="39"/>
      <c r="P34" s="39"/>
      <c r="Q34" s="39">
        <v>79</v>
      </c>
      <c r="R34" s="39">
        <v>35</v>
      </c>
      <c r="S34" s="39"/>
      <c r="T34" s="39">
        <v>114</v>
      </c>
      <c r="U34" s="39"/>
      <c r="V34" s="39"/>
      <c r="W34" s="39"/>
      <c r="X34" s="39">
        <v>31</v>
      </c>
      <c r="Y34" s="39"/>
      <c r="Z34" s="39"/>
      <c r="AA34" s="39"/>
      <c r="AB34" s="39">
        <v>0</v>
      </c>
      <c r="AC34" s="39"/>
      <c r="AD34" s="39">
        <v>0</v>
      </c>
      <c r="AE34" s="39"/>
      <c r="AF34" s="39"/>
      <c r="AG34" s="39"/>
      <c r="AH34" s="39">
        <v>0</v>
      </c>
      <c r="AI34" s="39"/>
      <c r="AJ34" s="39"/>
      <c r="AK34" s="39"/>
      <c r="AL34" s="39"/>
      <c r="AM34" s="39"/>
      <c r="AN34" s="39"/>
      <c r="AO34" s="39"/>
      <c r="AP34" s="39">
        <v>0</v>
      </c>
      <c r="AQ34" s="39"/>
      <c r="AR34" s="39"/>
      <c r="AS34" s="39"/>
      <c r="AT34" s="39">
        <v>0</v>
      </c>
      <c r="AU34" s="39">
        <v>0</v>
      </c>
      <c r="AV34" s="39"/>
      <c r="AW34" s="39">
        <v>0</v>
      </c>
      <c r="AX34" s="39"/>
      <c r="AY34" s="39"/>
      <c r="AZ34" s="39"/>
      <c r="BA34" s="39">
        <v>0</v>
      </c>
      <c r="BB34" s="39">
        <v>0</v>
      </c>
      <c r="BC34" s="39"/>
      <c r="BD34" s="39">
        <v>0</v>
      </c>
      <c r="BE34" s="39"/>
      <c r="BF34" s="39"/>
      <c r="BG34" s="39"/>
      <c r="BH34" s="39">
        <v>0</v>
      </c>
      <c r="BI34" s="39"/>
      <c r="BJ34" s="39"/>
      <c r="BK34" s="39"/>
      <c r="BL34" s="39">
        <v>0</v>
      </c>
      <c r="BM34" s="39"/>
      <c r="BN34" s="39">
        <v>0</v>
      </c>
      <c r="BO34" s="39"/>
      <c r="BP34" s="39"/>
      <c r="BQ34" s="39"/>
      <c r="BR34" s="39">
        <v>0</v>
      </c>
      <c r="BS34" s="39"/>
      <c r="BT34" s="39"/>
      <c r="BU34" s="39"/>
      <c r="BV34" s="39"/>
      <c r="BW34" s="39"/>
      <c r="BX34" s="39"/>
    </row>
    <row r="35" spans="1:76" ht="20.100000000000001" customHeight="1" x14ac:dyDescent="0.2">
      <c r="D35" s="47" t="s">
        <v>114</v>
      </c>
      <c r="F35" s="48">
        <v>40</v>
      </c>
      <c r="G35" s="49"/>
      <c r="H35" s="49"/>
      <c r="I35" s="49"/>
      <c r="J35" s="48">
        <v>68</v>
      </c>
      <c r="K35" s="48">
        <v>11</v>
      </c>
      <c r="L35" s="49"/>
      <c r="M35" s="48">
        <v>79</v>
      </c>
      <c r="N35" s="49"/>
      <c r="O35" s="49"/>
      <c r="P35" s="49"/>
      <c r="Q35" s="48">
        <v>64</v>
      </c>
      <c r="R35" s="48">
        <v>24</v>
      </c>
      <c r="S35" s="49"/>
      <c r="T35" s="48">
        <v>88</v>
      </c>
      <c r="U35" s="49"/>
      <c r="V35" s="49"/>
      <c r="W35" s="49"/>
      <c r="X35" s="48">
        <v>31</v>
      </c>
      <c r="Y35" s="49"/>
      <c r="Z35" s="49"/>
      <c r="AA35" s="49"/>
      <c r="AB35" s="48">
        <v>0</v>
      </c>
      <c r="AC35" s="49"/>
      <c r="AD35" s="48">
        <v>0</v>
      </c>
      <c r="AE35" s="49"/>
      <c r="AF35" s="49"/>
      <c r="AG35" s="49"/>
      <c r="AH35" s="48">
        <v>0</v>
      </c>
      <c r="AI35" s="49"/>
      <c r="AJ35" s="49"/>
      <c r="AK35" s="49"/>
      <c r="AL35" s="49"/>
      <c r="AM35" s="49"/>
      <c r="AN35" s="49"/>
      <c r="AO35" s="49"/>
      <c r="AP35" s="48">
        <v>0</v>
      </c>
      <c r="AQ35" s="49"/>
      <c r="AR35" s="49"/>
      <c r="AS35" s="49"/>
      <c r="AT35" s="48">
        <v>0</v>
      </c>
      <c r="AU35" s="48">
        <v>0</v>
      </c>
      <c r="AV35" s="49"/>
      <c r="AW35" s="48">
        <v>0</v>
      </c>
      <c r="AX35" s="49"/>
      <c r="AY35" s="49"/>
      <c r="AZ35" s="49"/>
      <c r="BA35" s="48">
        <v>0</v>
      </c>
      <c r="BB35" s="48">
        <v>0</v>
      </c>
      <c r="BC35" s="49"/>
      <c r="BD35" s="48">
        <v>0</v>
      </c>
      <c r="BE35" s="49"/>
      <c r="BF35" s="49"/>
      <c r="BG35" s="49"/>
      <c r="BH35" s="48">
        <v>0</v>
      </c>
      <c r="BI35" s="49"/>
      <c r="BJ35" s="49"/>
      <c r="BK35" s="49"/>
      <c r="BL35" s="48">
        <v>0</v>
      </c>
      <c r="BM35" s="49"/>
      <c r="BN35" s="48">
        <v>0</v>
      </c>
      <c r="BO35" s="49"/>
      <c r="BP35" s="49"/>
      <c r="BQ35" s="49"/>
      <c r="BR35" s="48">
        <v>0</v>
      </c>
      <c r="BS35" s="39"/>
      <c r="BT35" s="39"/>
      <c r="BU35" s="39"/>
      <c r="BV35" s="39"/>
      <c r="BW35" s="39"/>
      <c r="BX35" s="39"/>
    </row>
    <row r="36" spans="1:76" ht="20.100000000000001" customHeight="1" x14ac:dyDescent="0.2">
      <c r="D36" s="2" t="s">
        <v>115</v>
      </c>
      <c r="F36" s="39">
        <v>49</v>
      </c>
      <c r="G36" s="39"/>
      <c r="H36" s="39"/>
      <c r="I36" s="39"/>
      <c r="J36" s="39">
        <v>72</v>
      </c>
      <c r="K36" s="39">
        <v>12</v>
      </c>
      <c r="L36" s="39"/>
      <c r="M36" s="39">
        <v>84</v>
      </c>
      <c r="N36" s="39"/>
      <c r="O36" s="39"/>
      <c r="P36" s="39"/>
      <c r="Q36" s="39">
        <v>57</v>
      </c>
      <c r="R36" s="39">
        <v>26</v>
      </c>
      <c r="S36" s="39"/>
      <c r="T36" s="39">
        <v>83</v>
      </c>
      <c r="U36" s="39"/>
      <c r="V36" s="39"/>
      <c r="W36" s="39"/>
      <c r="X36" s="39">
        <v>50</v>
      </c>
      <c r="Y36" s="39"/>
      <c r="Z36" s="39"/>
      <c r="AA36" s="39"/>
      <c r="AB36" s="39">
        <v>0</v>
      </c>
      <c r="AC36" s="39"/>
      <c r="AD36" s="39">
        <v>0</v>
      </c>
      <c r="AE36" s="39"/>
      <c r="AF36" s="39"/>
      <c r="AG36" s="39"/>
      <c r="AH36" s="39">
        <v>0</v>
      </c>
      <c r="AI36" s="39"/>
      <c r="AJ36" s="39"/>
      <c r="AK36" s="39"/>
      <c r="AL36" s="39"/>
      <c r="AM36" s="39"/>
      <c r="AN36" s="39"/>
      <c r="AO36" s="39"/>
      <c r="AP36" s="39">
        <v>0</v>
      </c>
      <c r="AQ36" s="39"/>
      <c r="AR36" s="39"/>
      <c r="AS36" s="39"/>
      <c r="AT36" s="39">
        <v>0</v>
      </c>
      <c r="AU36" s="39">
        <v>0</v>
      </c>
      <c r="AV36" s="39"/>
      <c r="AW36" s="39">
        <v>0</v>
      </c>
      <c r="AX36" s="39"/>
      <c r="AY36" s="39"/>
      <c r="AZ36" s="39"/>
      <c r="BA36" s="39">
        <v>0</v>
      </c>
      <c r="BB36" s="39">
        <v>0</v>
      </c>
      <c r="BC36" s="39"/>
      <c r="BD36" s="39">
        <v>0</v>
      </c>
      <c r="BE36" s="39"/>
      <c r="BF36" s="39"/>
      <c r="BG36" s="39"/>
      <c r="BH36" s="39">
        <v>0</v>
      </c>
      <c r="BI36" s="39"/>
      <c r="BJ36" s="39"/>
      <c r="BK36" s="39"/>
      <c r="BL36" s="39">
        <v>0</v>
      </c>
      <c r="BM36" s="39"/>
      <c r="BN36" s="39">
        <v>0</v>
      </c>
      <c r="BO36" s="39"/>
      <c r="BP36" s="39"/>
      <c r="BQ36" s="39"/>
      <c r="BR36" s="39">
        <v>0</v>
      </c>
      <c r="BS36" s="39"/>
      <c r="BT36" s="39"/>
      <c r="BU36" s="39"/>
      <c r="BV36" s="39"/>
      <c r="BW36" s="39"/>
      <c r="BX36" s="39"/>
    </row>
    <row r="37" spans="1:76" ht="20.100000000000001" customHeight="1" x14ac:dyDescent="0.2">
      <c r="D37" s="47" t="s">
        <v>116</v>
      </c>
      <c r="F37" s="48">
        <v>54</v>
      </c>
      <c r="G37" s="49"/>
      <c r="H37" s="49"/>
      <c r="I37" s="49"/>
      <c r="J37" s="48">
        <v>47</v>
      </c>
      <c r="K37" s="48">
        <v>15</v>
      </c>
      <c r="L37" s="49"/>
      <c r="M37" s="48">
        <v>62</v>
      </c>
      <c r="N37" s="49"/>
      <c r="O37" s="49"/>
      <c r="P37" s="49"/>
      <c r="Q37" s="48">
        <v>43</v>
      </c>
      <c r="R37" s="48">
        <v>38</v>
      </c>
      <c r="S37" s="49"/>
      <c r="T37" s="48">
        <v>81</v>
      </c>
      <c r="U37" s="49"/>
      <c r="V37" s="49"/>
      <c r="W37" s="49"/>
      <c r="X37" s="48">
        <v>35</v>
      </c>
      <c r="Y37" s="49"/>
      <c r="Z37" s="49"/>
      <c r="AA37" s="49"/>
      <c r="AB37" s="48">
        <v>0</v>
      </c>
      <c r="AC37" s="49"/>
      <c r="AD37" s="48">
        <v>0</v>
      </c>
      <c r="AE37" s="49"/>
      <c r="AF37" s="49"/>
      <c r="AG37" s="49"/>
      <c r="AH37" s="48">
        <v>0</v>
      </c>
      <c r="AI37" s="49"/>
      <c r="AJ37" s="49"/>
      <c r="AK37" s="49"/>
      <c r="AL37" s="49"/>
      <c r="AM37" s="49"/>
      <c r="AN37" s="49"/>
      <c r="AO37" s="49"/>
      <c r="AP37" s="48">
        <v>0</v>
      </c>
      <c r="AQ37" s="49"/>
      <c r="AR37" s="49"/>
      <c r="AS37" s="49"/>
      <c r="AT37" s="48">
        <v>0</v>
      </c>
      <c r="AU37" s="48">
        <v>0</v>
      </c>
      <c r="AV37" s="49"/>
      <c r="AW37" s="48">
        <v>0</v>
      </c>
      <c r="AX37" s="49"/>
      <c r="AY37" s="49"/>
      <c r="AZ37" s="49"/>
      <c r="BA37" s="48">
        <v>0</v>
      </c>
      <c r="BB37" s="48">
        <v>0</v>
      </c>
      <c r="BC37" s="49"/>
      <c r="BD37" s="48">
        <v>0</v>
      </c>
      <c r="BE37" s="49"/>
      <c r="BF37" s="49"/>
      <c r="BG37" s="49"/>
      <c r="BH37" s="48">
        <v>0</v>
      </c>
      <c r="BI37" s="49"/>
      <c r="BJ37" s="49"/>
      <c r="BK37" s="49"/>
      <c r="BL37" s="48">
        <v>0</v>
      </c>
      <c r="BM37" s="49"/>
      <c r="BN37" s="48">
        <v>0</v>
      </c>
      <c r="BO37" s="49"/>
      <c r="BP37" s="49"/>
      <c r="BQ37" s="49"/>
      <c r="BR37" s="48">
        <v>0</v>
      </c>
      <c r="BS37" s="39"/>
      <c r="BT37" s="39"/>
      <c r="BU37" s="39"/>
      <c r="BV37" s="39"/>
      <c r="BW37" s="39"/>
      <c r="BX37" s="39"/>
    </row>
    <row r="38" spans="1:76" ht="20.100000000000001" customHeight="1" x14ac:dyDescent="0.2">
      <c r="D38" s="2" t="s">
        <v>103</v>
      </c>
      <c r="F38" s="39">
        <v>41</v>
      </c>
      <c r="G38" s="39"/>
      <c r="H38" s="39"/>
      <c r="I38" s="39"/>
      <c r="J38" s="39">
        <v>50</v>
      </c>
      <c r="K38" s="39">
        <v>13</v>
      </c>
      <c r="L38" s="39"/>
      <c r="M38" s="39">
        <v>63</v>
      </c>
      <c r="N38" s="39"/>
      <c r="O38" s="39"/>
      <c r="P38" s="39"/>
      <c r="Q38" s="39">
        <v>53</v>
      </c>
      <c r="R38" s="39">
        <v>25</v>
      </c>
      <c r="S38" s="39"/>
      <c r="T38" s="39">
        <v>78</v>
      </c>
      <c r="U38" s="39"/>
      <c r="V38" s="39"/>
      <c r="W38" s="39"/>
      <c r="X38" s="39">
        <v>26</v>
      </c>
      <c r="Y38" s="39"/>
      <c r="Z38" s="39"/>
      <c r="AA38" s="39"/>
      <c r="AB38" s="39">
        <v>0</v>
      </c>
      <c r="AC38" s="39"/>
      <c r="AD38" s="39">
        <v>0</v>
      </c>
      <c r="AE38" s="39"/>
      <c r="AF38" s="39"/>
      <c r="AG38" s="39"/>
      <c r="AH38" s="39">
        <v>0</v>
      </c>
      <c r="AI38" s="39"/>
      <c r="AJ38" s="39"/>
      <c r="AK38" s="39"/>
      <c r="AL38" s="39"/>
      <c r="AM38" s="39"/>
      <c r="AN38" s="39"/>
      <c r="AO38" s="39"/>
      <c r="AP38" s="39">
        <v>0</v>
      </c>
      <c r="AQ38" s="39"/>
      <c r="AR38" s="39"/>
      <c r="AS38" s="39"/>
      <c r="AT38" s="39">
        <v>0</v>
      </c>
      <c r="AU38" s="39">
        <v>0</v>
      </c>
      <c r="AV38" s="39"/>
      <c r="AW38" s="39">
        <v>0</v>
      </c>
      <c r="AX38" s="39"/>
      <c r="AY38" s="39"/>
      <c r="AZ38" s="39"/>
      <c r="BA38" s="39">
        <v>0</v>
      </c>
      <c r="BB38" s="39">
        <v>0</v>
      </c>
      <c r="BC38" s="39"/>
      <c r="BD38" s="39">
        <v>0</v>
      </c>
      <c r="BE38" s="39"/>
      <c r="BF38" s="39"/>
      <c r="BG38" s="39"/>
      <c r="BH38" s="39">
        <v>0</v>
      </c>
      <c r="BI38" s="39"/>
      <c r="BJ38" s="39"/>
      <c r="BK38" s="39"/>
      <c r="BL38" s="39">
        <v>0</v>
      </c>
      <c r="BM38" s="39"/>
      <c r="BN38" s="39">
        <v>0</v>
      </c>
      <c r="BO38" s="39"/>
      <c r="BP38" s="39"/>
      <c r="BQ38" s="39"/>
      <c r="BR38" s="39">
        <v>0</v>
      </c>
      <c r="BS38" s="39"/>
      <c r="BT38" s="39"/>
      <c r="BU38" s="39"/>
      <c r="BV38" s="39"/>
      <c r="BW38" s="39"/>
      <c r="BX38" s="39"/>
    </row>
    <row r="39" spans="1:76" ht="20.100000000000001" customHeight="1" x14ac:dyDescent="0.2">
      <c r="D39" s="47" t="s">
        <v>104</v>
      </c>
      <c r="F39" s="48">
        <v>59</v>
      </c>
      <c r="G39" s="49"/>
      <c r="H39" s="49"/>
      <c r="I39" s="49"/>
      <c r="J39" s="48">
        <v>44</v>
      </c>
      <c r="K39" s="48">
        <v>3</v>
      </c>
      <c r="L39" s="49"/>
      <c r="M39" s="48">
        <v>47</v>
      </c>
      <c r="N39" s="49"/>
      <c r="O39" s="49"/>
      <c r="P39" s="49"/>
      <c r="Q39" s="48">
        <v>37</v>
      </c>
      <c r="R39" s="48">
        <v>29</v>
      </c>
      <c r="S39" s="49"/>
      <c r="T39" s="48">
        <v>66</v>
      </c>
      <c r="U39" s="49"/>
      <c r="V39" s="49"/>
      <c r="W39" s="49"/>
      <c r="X39" s="48">
        <v>40</v>
      </c>
      <c r="Y39" s="49"/>
      <c r="Z39" s="49"/>
      <c r="AA39" s="49"/>
      <c r="AB39" s="48">
        <v>0</v>
      </c>
      <c r="AC39" s="49"/>
      <c r="AD39" s="48">
        <v>0</v>
      </c>
      <c r="AE39" s="49"/>
      <c r="AF39" s="49"/>
      <c r="AG39" s="49"/>
      <c r="AH39" s="48">
        <v>0</v>
      </c>
      <c r="AI39" s="49"/>
      <c r="AJ39" s="49"/>
      <c r="AK39" s="49"/>
      <c r="AL39" s="49"/>
      <c r="AM39" s="49"/>
      <c r="AN39" s="49"/>
      <c r="AO39" s="49"/>
      <c r="AP39" s="48">
        <v>0</v>
      </c>
      <c r="AQ39" s="49"/>
      <c r="AR39" s="49"/>
      <c r="AS39" s="49"/>
      <c r="AT39" s="48">
        <v>0</v>
      </c>
      <c r="AU39" s="48">
        <v>0</v>
      </c>
      <c r="AV39" s="49"/>
      <c r="AW39" s="48">
        <v>0</v>
      </c>
      <c r="AX39" s="49"/>
      <c r="AY39" s="49"/>
      <c r="AZ39" s="49"/>
      <c r="BA39" s="48">
        <v>0</v>
      </c>
      <c r="BB39" s="48">
        <v>0</v>
      </c>
      <c r="BC39" s="49"/>
      <c r="BD39" s="48">
        <v>0</v>
      </c>
      <c r="BE39" s="49"/>
      <c r="BF39" s="49"/>
      <c r="BG39" s="49"/>
      <c r="BH39" s="48">
        <v>0</v>
      </c>
      <c r="BI39" s="49"/>
      <c r="BJ39" s="49"/>
      <c r="BK39" s="49"/>
      <c r="BL39" s="48">
        <v>0</v>
      </c>
      <c r="BM39" s="49"/>
      <c r="BN39" s="48">
        <v>0</v>
      </c>
      <c r="BO39" s="49"/>
      <c r="BP39" s="49"/>
      <c r="BQ39" s="49"/>
      <c r="BR39" s="48">
        <v>0</v>
      </c>
      <c r="BS39" s="39"/>
      <c r="BT39" s="39"/>
      <c r="BU39" s="39"/>
      <c r="BV39" s="39"/>
      <c r="BW39" s="39"/>
      <c r="BX39" s="39"/>
    </row>
    <row r="40" spans="1:76" ht="20.100000000000001" customHeight="1" x14ac:dyDescent="0.2">
      <c r="D40" s="2" t="s">
        <v>117</v>
      </c>
      <c r="F40" s="39">
        <v>45</v>
      </c>
      <c r="G40" s="39"/>
      <c r="H40" s="39"/>
      <c r="I40" s="39"/>
      <c r="J40" s="39">
        <v>74</v>
      </c>
      <c r="K40" s="39">
        <v>12</v>
      </c>
      <c r="L40" s="39"/>
      <c r="M40" s="39">
        <v>86</v>
      </c>
      <c r="N40" s="39"/>
      <c r="O40" s="39"/>
      <c r="P40" s="39"/>
      <c r="Q40" s="39">
        <v>76</v>
      </c>
      <c r="R40" s="39">
        <v>22</v>
      </c>
      <c r="S40" s="39"/>
      <c r="T40" s="39">
        <v>98</v>
      </c>
      <c r="U40" s="39"/>
      <c r="V40" s="39"/>
      <c r="W40" s="39"/>
      <c r="X40" s="39">
        <v>33</v>
      </c>
      <c r="Y40" s="39"/>
      <c r="Z40" s="39"/>
      <c r="AA40" s="39"/>
      <c r="AB40" s="39">
        <v>0</v>
      </c>
      <c r="AC40" s="39"/>
      <c r="AD40" s="39">
        <v>0</v>
      </c>
      <c r="AE40" s="39"/>
      <c r="AF40" s="39"/>
      <c r="AG40" s="39"/>
      <c r="AH40" s="39">
        <v>0</v>
      </c>
      <c r="AI40" s="39"/>
      <c r="AJ40" s="39"/>
      <c r="AK40" s="39"/>
      <c r="AL40" s="39"/>
      <c r="AM40" s="39"/>
      <c r="AN40" s="39"/>
      <c r="AO40" s="39"/>
      <c r="AP40" s="39">
        <v>0</v>
      </c>
      <c r="AQ40" s="39"/>
      <c r="AR40" s="39"/>
      <c r="AS40" s="39"/>
      <c r="AT40" s="39">
        <v>0</v>
      </c>
      <c r="AU40" s="39">
        <v>0</v>
      </c>
      <c r="AV40" s="39"/>
      <c r="AW40" s="39">
        <v>0</v>
      </c>
      <c r="AX40" s="39"/>
      <c r="AY40" s="39"/>
      <c r="AZ40" s="39"/>
      <c r="BA40" s="39">
        <v>0</v>
      </c>
      <c r="BB40" s="39">
        <v>0</v>
      </c>
      <c r="BC40" s="39"/>
      <c r="BD40" s="39">
        <v>0</v>
      </c>
      <c r="BE40" s="39"/>
      <c r="BF40" s="39"/>
      <c r="BG40" s="39"/>
      <c r="BH40" s="39">
        <v>0</v>
      </c>
      <c r="BI40" s="39"/>
      <c r="BJ40" s="39"/>
      <c r="BK40" s="39"/>
      <c r="BL40" s="39">
        <v>0</v>
      </c>
      <c r="BM40" s="39"/>
      <c r="BN40" s="39">
        <v>0</v>
      </c>
      <c r="BO40" s="39"/>
      <c r="BP40" s="39"/>
      <c r="BQ40" s="39"/>
      <c r="BR40" s="39">
        <v>0</v>
      </c>
      <c r="BS40" s="39"/>
      <c r="BT40" s="39"/>
      <c r="BU40" s="39"/>
      <c r="BV40" s="39"/>
      <c r="BW40" s="39"/>
      <c r="BX40" s="39"/>
    </row>
    <row r="41" spans="1:76" ht="20.100000000000001" customHeight="1" x14ac:dyDescent="0.2">
      <c r="D41" s="47" t="s">
        <v>106</v>
      </c>
      <c r="F41" s="48">
        <v>40</v>
      </c>
      <c r="G41" s="49"/>
      <c r="H41" s="49"/>
      <c r="I41" s="49"/>
      <c r="J41" s="48">
        <v>96</v>
      </c>
      <c r="K41" s="48">
        <v>6</v>
      </c>
      <c r="L41" s="49"/>
      <c r="M41" s="48">
        <v>102</v>
      </c>
      <c r="N41" s="49"/>
      <c r="O41" s="49"/>
      <c r="P41" s="49"/>
      <c r="Q41" s="48">
        <v>81</v>
      </c>
      <c r="R41" s="48">
        <v>39</v>
      </c>
      <c r="S41" s="49"/>
      <c r="T41" s="48">
        <v>120</v>
      </c>
      <c r="U41" s="49"/>
      <c r="V41" s="49"/>
      <c r="W41" s="49"/>
      <c r="X41" s="48">
        <v>22</v>
      </c>
      <c r="Y41" s="49"/>
      <c r="Z41" s="49"/>
      <c r="AA41" s="49"/>
      <c r="AB41" s="48">
        <v>0</v>
      </c>
      <c r="AC41" s="49"/>
      <c r="AD41" s="48">
        <v>0</v>
      </c>
      <c r="AE41" s="49"/>
      <c r="AF41" s="49"/>
      <c r="AG41" s="49"/>
      <c r="AH41" s="48">
        <v>0</v>
      </c>
      <c r="AI41" s="49"/>
      <c r="AJ41" s="49"/>
      <c r="AK41" s="49"/>
      <c r="AL41" s="49"/>
      <c r="AM41" s="49"/>
      <c r="AN41" s="49"/>
      <c r="AO41" s="49"/>
      <c r="AP41" s="48">
        <v>0</v>
      </c>
      <c r="AQ41" s="49"/>
      <c r="AR41" s="49"/>
      <c r="AS41" s="49"/>
      <c r="AT41" s="48">
        <v>0</v>
      </c>
      <c r="AU41" s="48">
        <v>0</v>
      </c>
      <c r="AV41" s="49"/>
      <c r="AW41" s="48">
        <v>0</v>
      </c>
      <c r="AX41" s="49"/>
      <c r="AY41" s="49"/>
      <c r="AZ41" s="49"/>
      <c r="BA41" s="48">
        <v>0</v>
      </c>
      <c r="BB41" s="48">
        <v>0</v>
      </c>
      <c r="BC41" s="49"/>
      <c r="BD41" s="48">
        <v>0</v>
      </c>
      <c r="BE41" s="49"/>
      <c r="BF41" s="49"/>
      <c r="BG41" s="49"/>
      <c r="BH41" s="48">
        <v>0</v>
      </c>
      <c r="BI41" s="49"/>
      <c r="BJ41" s="49"/>
      <c r="BK41" s="49"/>
      <c r="BL41" s="48">
        <v>0</v>
      </c>
      <c r="BM41" s="49"/>
      <c r="BN41" s="48">
        <v>0</v>
      </c>
      <c r="BO41" s="49"/>
      <c r="BP41" s="49"/>
      <c r="BQ41" s="49"/>
      <c r="BR41" s="48">
        <v>0</v>
      </c>
      <c r="BS41" s="39"/>
      <c r="BT41" s="39"/>
      <c r="BU41" s="39"/>
      <c r="BV41" s="39"/>
      <c r="BW41" s="39"/>
      <c r="BX41" s="39"/>
    </row>
    <row r="42" spans="1:76" ht="20.100000000000001" customHeight="1" x14ac:dyDescent="0.2">
      <c r="D42" s="2" t="s">
        <v>107</v>
      </c>
      <c r="F42" s="39">
        <v>54</v>
      </c>
      <c r="G42" s="39"/>
      <c r="H42" s="39"/>
      <c r="I42" s="39"/>
      <c r="J42" s="39">
        <v>76</v>
      </c>
      <c r="K42" s="39">
        <v>15</v>
      </c>
      <c r="L42" s="39"/>
      <c r="M42" s="39">
        <v>91</v>
      </c>
      <c r="N42" s="39"/>
      <c r="O42" s="39"/>
      <c r="P42" s="39"/>
      <c r="Q42" s="39">
        <v>66</v>
      </c>
      <c r="R42" s="39">
        <v>27</v>
      </c>
      <c r="S42" s="39"/>
      <c r="T42" s="39">
        <v>93</v>
      </c>
      <c r="U42" s="39"/>
      <c r="V42" s="39"/>
      <c r="W42" s="39"/>
      <c r="X42" s="39">
        <v>52</v>
      </c>
      <c r="Y42" s="39"/>
      <c r="Z42" s="39"/>
      <c r="AA42" s="39"/>
      <c r="AB42" s="39">
        <v>0</v>
      </c>
      <c r="AC42" s="39"/>
      <c r="AD42" s="39">
        <v>0</v>
      </c>
      <c r="AE42" s="39"/>
      <c r="AF42" s="39"/>
      <c r="AG42" s="39"/>
      <c r="AH42" s="39">
        <v>0</v>
      </c>
      <c r="AI42" s="39"/>
      <c r="AJ42" s="39"/>
      <c r="AK42" s="39"/>
      <c r="AL42" s="39"/>
      <c r="AM42" s="39"/>
      <c r="AN42" s="39"/>
      <c r="AO42" s="39"/>
      <c r="AP42" s="39">
        <v>0</v>
      </c>
      <c r="AQ42" s="39"/>
      <c r="AR42" s="39"/>
      <c r="AS42" s="39"/>
      <c r="AT42" s="39">
        <v>0</v>
      </c>
      <c r="AU42" s="39">
        <v>0</v>
      </c>
      <c r="AV42" s="39"/>
      <c r="AW42" s="39">
        <v>0</v>
      </c>
      <c r="AX42" s="39"/>
      <c r="AY42" s="39"/>
      <c r="AZ42" s="39"/>
      <c r="BA42" s="39">
        <v>0</v>
      </c>
      <c r="BB42" s="39">
        <v>0</v>
      </c>
      <c r="BC42" s="39"/>
      <c r="BD42" s="39">
        <v>0</v>
      </c>
      <c r="BE42" s="39"/>
      <c r="BF42" s="39"/>
      <c r="BG42" s="39"/>
      <c r="BH42" s="39">
        <v>0</v>
      </c>
      <c r="BI42" s="39"/>
      <c r="BJ42" s="39"/>
      <c r="BK42" s="39"/>
      <c r="BL42" s="39">
        <v>0</v>
      </c>
      <c r="BM42" s="39"/>
      <c r="BN42" s="39">
        <v>0</v>
      </c>
      <c r="BO42" s="39"/>
      <c r="BP42" s="39"/>
      <c r="BQ42" s="39"/>
      <c r="BR42" s="39">
        <v>0</v>
      </c>
      <c r="BS42" s="39"/>
      <c r="BT42" s="39"/>
      <c r="BU42" s="39"/>
      <c r="BV42" s="39"/>
      <c r="BW42" s="39"/>
      <c r="BX42" s="39"/>
    </row>
    <row r="43" spans="1:76" ht="20.100000000000001" customHeight="1" x14ac:dyDescent="0.2">
      <c r="D43" s="47" t="s">
        <v>108</v>
      </c>
      <c r="F43" s="48">
        <v>39</v>
      </c>
      <c r="G43" s="49"/>
      <c r="H43" s="49"/>
      <c r="I43" s="49"/>
      <c r="J43" s="48">
        <v>74</v>
      </c>
      <c r="K43" s="48">
        <v>14</v>
      </c>
      <c r="L43" s="49"/>
      <c r="M43" s="48">
        <v>88</v>
      </c>
      <c r="N43" s="49"/>
      <c r="O43" s="49"/>
      <c r="P43" s="49"/>
      <c r="Q43" s="48">
        <v>60</v>
      </c>
      <c r="R43" s="48">
        <v>41</v>
      </c>
      <c r="S43" s="49"/>
      <c r="T43" s="48">
        <v>101</v>
      </c>
      <c r="U43" s="49"/>
      <c r="V43" s="49"/>
      <c r="W43" s="49"/>
      <c r="X43" s="48">
        <v>26</v>
      </c>
      <c r="Y43" s="49"/>
      <c r="Z43" s="49"/>
      <c r="AA43" s="49"/>
      <c r="AB43" s="48">
        <v>0</v>
      </c>
      <c r="AC43" s="49"/>
      <c r="AD43" s="48">
        <v>0</v>
      </c>
      <c r="AE43" s="49"/>
      <c r="AF43" s="49"/>
      <c r="AG43" s="49"/>
      <c r="AH43" s="48">
        <v>0</v>
      </c>
      <c r="AI43" s="49"/>
      <c r="AJ43" s="49"/>
      <c r="AK43" s="49"/>
      <c r="AL43" s="49"/>
      <c r="AM43" s="49"/>
      <c r="AN43" s="49"/>
      <c r="AO43" s="49"/>
      <c r="AP43" s="48">
        <v>0</v>
      </c>
      <c r="AQ43" s="49"/>
      <c r="AR43" s="49"/>
      <c r="AS43" s="49"/>
      <c r="AT43" s="48">
        <v>0</v>
      </c>
      <c r="AU43" s="48">
        <v>0</v>
      </c>
      <c r="AV43" s="49"/>
      <c r="AW43" s="48">
        <v>0</v>
      </c>
      <c r="AX43" s="49"/>
      <c r="AY43" s="49"/>
      <c r="AZ43" s="49"/>
      <c r="BA43" s="48">
        <v>0</v>
      </c>
      <c r="BB43" s="48">
        <v>0</v>
      </c>
      <c r="BC43" s="49"/>
      <c r="BD43" s="48">
        <v>0</v>
      </c>
      <c r="BE43" s="49"/>
      <c r="BF43" s="49"/>
      <c r="BG43" s="49"/>
      <c r="BH43" s="48">
        <v>0</v>
      </c>
      <c r="BI43" s="49"/>
      <c r="BJ43" s="49"/>
      <c r="BK43" s="49"/>
      <c r="BL43" s="48">
        <v>0</v>
      </c>
      <c r="BM43" s="49"/>
      <c r="BN43" s="48">
        <v>0</v>
      </c>
      <c r="BO43" s="49"/>
      <c r="BP43" s="49"/>
      <c r="BQ43" s="49"/>
      <c r="BR43" s="48">
        <v>0</v>
      </c>
      <c r="BS43" s="39"/>
      <c r="BT43" s="39"/>
      <c r="BU43" s="39"/>
      <c r="BV43" s="39"/>
      <c r="BW43" s="39"/>
      <c r="BX43" s="39"/>
    </row>
    <row r="44" spans="1:76" ht="20.100000000000001" customHeight="1" x14ac:dyDescent="0.2">
      <c r="D44" s="2" t="s">
        <v>109</v>
      </c>
      <c r="F44" s="39">
        <v>58</v>
      </c>
      <c r="G44" s="39"/>
      <c r="H44" s="39"/>
      <c r="I44" s="39"/>
      <c r="J44" s="39">
        <v>71</v>
      </c>
      <c r="K44" s="39">
        <v>6</v>
      </c>
      <c r="L44" s="39"/>
      <c r="M44" s="39">
        <v>77</v>
      </c>
      <c r="N44" s="39"/>
      <c r="O44" s="39"/>
      <c r="P44" s="39"/>
      <c r="Q44" s="39">
        <v>55</v>
      </c>
      <c r="R44" s="39">
        <v>41</v>
      </c>
      <c r="S44" s="39"/>
      <c r="T44" s="39">
        <v>96</v>
      </c>
      <c r="U44" s="39"/>
      <c r="V44" s="39"/>
      <c r="W44" s="39"/>
      <c r="X44" s="39">
        <v>39</v>
      </c>
      <c r="Y44" s="39"/>
      <c r="Z44" s="39"/>
      <c r="AA44" s="39"/>
      <c r="AB44" s="39">
        <v>0</v>
      </c>
      <c r="AC44" s="39"/>
      <c r="AD44" s="39">
        <v>0</v>
      </c>
      <c r="AE44" s="39"/>
      <c r="AF44" s="39"/>
      <c r="AG44" s="39"/>
      <c r="AH44" s="39">
        <v>0</v>
      </c>
      <c r="AI44" s="39"/>
      <c r="AJ44" s="39"/>
      <c r="AK44" s="39"/>
      <c r="AL44" s="39"/>
      <c r="AM44" s="39"/>
      <c r="AN44" s="39"/>
      <c r="AO44" s="39"/>
      <c r="AP44" s="39">
        <v>0</v>
      </c>
      <c r="AQ44" s="39"/>
      <c r="AR44" s="39"/>
      <c r="AS44" s="39"/>
      <c r="AT44" s="39">
        <v>0</v>
      </c>
      <c r="AU44" s="39">
        <v>0</v>
      </c>
      <c r="AV44" s="39"/>
      <c r="AW44" s="39">
        <v>0</v>
      </c>
      <c r="AX44" s="39"/>
      <c r="AY44" s="39"/>
      <c r="AZ44" s="39"/>
      <c r="BA44" s="39">
        <v>0</v>
      </c>
      <c r="BB44" s="39">
        <v>0</v>
      </c>
      <c r="BC44" s="39"/>
      <c r="BD44" s="39">
        <v>0</v>
      </c>
      <c r="BE44" s="39"/>
      <c r="BF44" s="39"/>
      <c r="BG44" s="39"/>
      <c r="BH44" s="39">
        <v>0</v>
      </c>
      <c r="BI44" s="39"/>
      <c r="BJ44" s="39"/>
      <c r="BK44" s="39"/>
      <c r="BL44" s="39">
        <v>0</v>
      </c>
      <c r="BM44" s="39"/>
      <c r="BN44" s="39">
        <v>0</v>
      </c>
      <c r="BO44" s="39"/>
      <c r="BP44" s="39"/>
      <c r="BQ44" s="39"/>
      <c r="BR44" s="39">
        <v>0</v>
      </c>
      <c r="BS44" s="39"/>
      <c r="BT44" s="39"/>
      <c r="BU44" s="39"/>
      <c r="BV44" s="39"/>
      <c r="BW44" s="39"/>
      <c r="BX44" s="39"/>
    </row>
    <row r="45" spans="1:76" ht="20.100000000000001" customHeight="1" x14ac:dyDescent="0.2">
      <c r="D45" s="47" t="s">
        <v>118</v>
      </c>
      <c r="F45" s="48">
        <v>55</v>
      </c>
      <c r="G45" s="49"/>
      <c r="H45" s="49"/>
      <c r="I45" s="49"/>
      <c r="J45" s="48">
        <v>64</v>
      </c>
      <c r="K45" s="48">
        <v>14</v>
      </c>
      <c r="L45" s="49"/>
      <c r="M45" s="48">
        <v>78</v>
      </c>
      <c r="N45" s="49"/>
      <c r="O45" s="49"/>
      <c r="P45" s="49"/>
      <c r="Q45" s="48">
        <v>62</v>
      </c>
      <c r="R45" s="48">
        <v>44</v>
      </c>
      <c r="S45" s="49"/>
      <c r="T45" s="48">
        <v>106</v>
      </c>
      <c r="U45" s="49"/>
      <c r="V45" s="49"/>
      <c r="W45" s="49"/>
      <c r="X45" s="48">
        <v>27</v>
      </c>
      <c r="Y45" s="49"/>
      <c r="Z45" s="49"/>
      <c r="AA45" s="49"/>
      <c r="AB45" s="48">
        <v>0</v>
      </c>
      <c r="AC45" s="49"/>
      <c r="AD45" s="48">
        <v>0</v>
      </c>
      <c r="AE45" s="49"/>
      <c r="AF45" s="49"/>
      <c r="AG45" s="49"/>
      <c r="AH45" s="48">
        <v>0</v>
      </c>
      <c r="AI45" s="49"/>
      <c r="AJ45" s="49"/>
      <c r="AK45" s="49"/>
      <c r="AL45" s="49"/>
      <c r="AM45" s="49"/>
      <c r="AN45" s="49"/>
      <c r="AO45" s="49"/>
      <c r="AP45" s="48">
        <v>0</v>
      </c>
      <c r="AQ45" s="49"/>
      <c r="AR45" s="49"/>
      <c r="AS45" s="49"/>
      <c r="AT45" s="48">
        <v>0</v>
      </c>
      <c r="AU45" s="48">
        <v>0</v>
      </c>
      <c r="AV45" s="49"/>
      <c r="AW45" s="48">
        <v>0</v>
      </c>
      <c r="AX45" s="49"/>
      <c r="AY45" s="49"/>
      <c r="AZ45" s="49"/>
      <c r="BA45" s="48">
        <v>0</v>
      </c>
      <c r="BB45" s="48">
        <v>0</v>
      </c>
      <c r="BC45" s="49"/>
      <c r="BD45" s="48">
        <v>0</v>
      </c>
      <c r="BE45" s="49"/>
      <c r="BF45" s="49"/>
      <c r="BG45" s="49"/>
      <c r="BH45" s="48">
        <v>0</v>
      </c>
      <c r="BI45" s="49"/>
      <c r="BJ45" s="49"/>
      <c r="BK45" s="49"/>
      <c r="BL45" s="48">
        <v>0</v>
      </c>
      <c r="BM45" s="49"/>
      <c r="BN45" s="48">
        <v>0</v>
      </c>
      <c r="BO45" s="49"/>
      <c r="BP45" s="49"/>
      <c r="BQ45" s="49"/>
      <c r="BR45" s="48">
        <v>0</v>
      </c>
      <c r="BS45" s="39"/>
      <c r="BT45" s="39"/>
      <c r="BU45" s="39"/>
      <c r="BV45" s="39"/>
      <c r="BW45" s="39"/>
      <c r="BX45" s="39"/>
    </row>
    <row r="46" spans="1:76" ht="20.100000000000001" customHeight="1" x14ac:dyDescent="0.2">
      <c r="D46" s="2" t="s">
        <v>119</v>
      </c>
      <c r="F46" s="39">
        <v>60</v>
      </c>
      <c r="G46" s="39"/>
      <c r="H46" s="39"/>
      <c r="I46" s="39"/>
      <c r="J46" s="39">
        <v>86</v>
      </c>
      <c r="K46" s="39">
        <v>10</v>
      </c>
      <c r="L46" s="39"/>
      <c r="M46" s="39">
        <v>96</v>
      </c>
      <c r="N46" s="39"/>
      <c r="O46" s="39"/>
      <c r="P46" s="39"/>
      <c r="Q46" s="39">
        <v>70</v>
      </c>
      <c r="R46" s="39">
        <v>39</v>
      </c>
      <c r="S46" s="39"/>
      <c r="T46" s="39">
        <v>109</v>
      </c>
      <c r="U46" s="39"/>
      <c r="V46" s="39"/>
      <c r="W46" s="39"/>
      <c r="X46" s="39">
        <v>47</v>
      </c>
      <c r="Y46" s="39"/>
      <c r="Z46" s="39"/>
      <c r="AA46" s="39"/>
      <c r="AB46" s="39">
        <v>0</v>
      </c>
      <c r="AC46" s="39"/>
      <c r="AD46" s="39">
        <v>0</v>
      </c>
      <c r="AE46" s="39"/>
      <c r="AF46" s="39"/>
      <c r="AG46" s="39"/>
      <c r="AH46" s="39">
        <v>0</v>
      </c>
      <c r="AI46" s="39"/>
      <c r="AJ46" s="39"/>
      <c r="AK46" s="39"/>
      <c r="AL46" s="39"/>
      <c r="AM46" s="39"/>
      <c r="AN46" s="39"/>
      <c r="AO46" s="39"/>
      <c r="AP46" s="39">
        <v>0</v>
      </c>
      <c r="AQ46" s="39"/>
      <c r="AR46" s="39"/>
      <c r="AS46" s="39"/>
      <c r="AT46" s="39">
        <v>0</v>
      </c>
      <c r="AU46" s="39">
        <v>0</v>
      </c>
      <c r="AV46" s="39"/>
      <c r="AW46" s="39">
        <v>0</v>
      </c>
      <c r="AX46" s="39"/>
      <c r="AY46" s="39"/>
      <c r="AZ46" s="39"/>
      <c r="BA46" s="39">
        <v>0</v>
      </c>
      <c r="BB46" s="39">
        <v>0</v>
      </c>
      <c r="BC46" s="39"/>
      <c r="BD46" s="39">
        <v>0</v>
      </c>
      <c r="BE46" s="39"/>
      <c r="BF46" s="39"/>
      <c r="BG46" s="39"/>
      <c r="BH46" s="39">
        <v>0</v>
      </c>
      <c r="BI46" s="39"/>
      <c r="BJ46" s="39"/>
      <c r="BK46" s="39"/>
      <c r="BL46" s="39">
        <v>0</v>
      </c>
      <c r="BM46" s="39"/>
      <c r="BN46" s="39">
        <v>0</v>
      </c>
      <c r="BO46" s="39"/>
      <c r="BP46" s="39"/>
      <c r="BQ46" s="39"/>
      <c r="BR46" s="39">
        <v>0</v>
      </c>
      <c r="BS46" s="39"/>
      <c r="BT46" s="39"/>
      <c r="BU46" s="39"/>
      <c r="BV46" s="39"/>
      <c r="BW46" s="39"/>
      <c r="BX46" s="39"/>
    </row>
    <row r="47" spans="1:76" ht="20.100000000000001" customHeight="1" x14ac:dyDescent="0.2"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</row>
    <row r="48" spans="1:76" s="1" customFormat="1" ht="20.100000000000001" customHeight="1" x14ac:dyDescent="0.25">
      <c r="A48" s="3"/>
      <c r="B48" s="6"/>
      <c r="C48" s="51" t="s">
        <v>120</v>
      </c>
      <c r="D48" s="52"/>
      <c r="E48" s="5"/>
      <c r="F48" s="53">
        <v>755</v>
      </c>
      <c r="G48" s="54"/>
      <c r="H48" s="54"/>
      <c r="I48" s="54"/>
      <c r="J48" s="53">
        <v>1045</v>
      </c>
      <c r="K48" s="53">
        <v>167</v>
      </c>
      <c r="L48" s="54"/>
      <c r="M48" s="53">
        <v>1212</v>
      </c>
      <c r="N48" s="54"/>
      <c r="O48" s="54"/>
      <c r="P48" s="54"/>
      <c r="Q48" s="53">
        <v>932</v>
      </c>
      <c r="R48" s="53">
        <v>500</v>
      </c>
      <c r="S48" s="54"/>
      <c r="T48" s="53">
        <v>1432</v>
      </c>
      <c r="U48" s="54"/>
      <c r="V48" s="54"/>
      <c r="W48" s="54"/>
      <c r="X48" s="53">
        <v>535</v>
      </c>
      <c r="Y48" s="54"/>
      <c r="Z48" s="54"/>
      <c r="AA48" s="54"/>
      <c r="AB48" s="53">
        <v>0</v>
      </c>
      <c r="AC48" s="54"/>
      <c r="AD48" s="53">
        <v>0</v>
      </c>
      <c r="AE48" s="54"/>
      <c r="AF48" s="54"/>
      <c r="AG48" s="54"/>
      <c r="AH48" s="53">
        <v>0</v>
      </c>
      <c r="AI48" s="54"/>
      <c r="AJ48" s="54"/>
      <c r="AK48" s="54"/>
      <c r="AL48" s="54"/>
      <c r="AM48" s="54"/>
      <c r="AN48" s="54"/>
      <c r="AO48" s="54"/>
      <c r="AP48" s="53">
        <v>0</v>
      </c>
      <c r="AQ48" s="54"/>
      <c r="AR48" s="54"/>
      <c r="AS48" s="54"/>
      <c r="AT48" s="53">
        <v>0</v>
      </c>
      <c r="AU48" s="53">
        <v>0</v>
      </c>
      <c r="AV48" s="54"/>
      <c r="AW48" s="53">
        <v>0</v>
      </c>
      <c r="AX48" s="54"/>
      <c r="AY48" s="54"/>
      <c r="AZ48" s="54"/>
      <c r="BA48" s="53">
        <v>0</v>
      </c>
      <c r="BB48" s="53">
        <v>0</v>
      </c>
      <c r="BC48" s="54"/>
      <c r="BD48" s="53">
        <v>0</v>
      </c>
      <c r="BE48" s="54"/>
      <c r="BF48" s="54"/>
      <c r="BG48" s="54"/>
      <c r="BH48" s="53">
        <v>0</v>
      </c>
      <c r="BI48" s="54"/>
      <c r="BJ48" s="54"/>
      <c r="BK48" s="54"/>
      <c r="BL48" s="53">
        <v>0</v>
      </c>
      <c r="BM48" s="54"/>
      <c r="BN48" s="53">
        <v>0</v>
      </c>
      <c r="BO48" s="54"/>
      <c r="BP48" s="54"/>
      <c r="BQ48" s="54"/>
      <c r="BR48" s="53">
        <v>0</v>
      </c>
      <c r="BS48" s="39"/>
      <c r="BT48" s="39"/>
      <c r="BU48" s="39"/>
      <c r="BV48" s="39"/>
      <c r="BW48" s="39"/>
      <c r="BX48" s="39"/>
    </row>
    <row r="49" spans="3:76" ht="20.100000000000001" customHeight="1" x14ac:dyDescent="0.2"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</row>
    <row r="50" spans="3:76" ht="20.100000000000001" customHeight="1" x14ac:dyDescent="0.2">
      <c r="C50" s="3" t="s">
        <v>121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</row>
    <row r="51" spans="3:76" ht="20.100000000000001" customHeight="1" x14ac:dyDescent="0.2">
      <c r="D51" s="2" t="s">
        <v>122</v>
      </c>
      <c r="F51" s="39">
        <v>0</v>
      </c>
      <c r="G51" s="39"/>
      <c r="H51" s="39"/>
      <c r="I51" s="39"/>
      <c r="J51" s="39">
        <v>0</v>
      </c>
      <c r="K51" s="39">
        <v>0</v>
      </c>
      <c r="L51" s="39"/>
      <c r="M51" s="39">
        <v>0</v>
      </c>
      <c r="N51" s="39"/>
      <c r="O51" s="39"/>
      <c r="P51" s="39"/>
      <c r="Q51" s="39">
        <v>0</v>
      </c>
      <c r="R51" s="39">
        <v>0</v>
      </c>
      <c r="S51" s="39"/>
      <c r="T51" s="39">
        <v>0</v>
      </c>
      <c r="U51" s="39"/>
      <c r="V51" s="39"/>
      <c r="W51" s="39"/>
      <c r="X51" s="39">
        <v>0</v>
      </c>
      <c r="Y51" s="39"/>
      <c r="Z51" s="39"/>
      <c r="AA51" s="39"/>
      <c r="AB51" s="39">
        <v>0</v>
      </c>
      <c r="AC51" s="39"/>
      <c r="AD51" s="39">
        <v>0</v>
      </c>
      <c r="AE51" s="39"/>
      <c r="AF51" s="39"/>
      <c r="AG51" s="39"/>
      <c r="AH51" s="39">
        <v>0</v>
      </c>
      <c r="AI51" s="39"/>
      <c r="AJ51" s="39"/>
      <c r="AK51" s="39"/>
      <c r="AL51" s="39"/>
      <c r="AM51" s="39"/>
      <c r="AN51" s="39"/>
      <c r="AO51" s="39"/>
      <c r="AP51" s="39">
        <v>214</v>
      </c>
      <c r="AQ51" s="39"/>
      <c r="AR51" s="39"/>
      <c r="AS51" s="39"/>
      <c r="AT51" s="39">
        <v>1865</v>
      </c>
      <c r="AU51" s="39">
        <v>48</v>
      </c>
      <c r="AV51" s="39"/>
      <c r="AW51" s="39">
        <v>1913</v>
      </c>
      <c r="AX51" s="39"/>
      <c r="AY51" s="39"/>
      <c r="AZ51" s="39"/>
      <c r="BA51" s="39">
        <v>913</v>
      </c>
      <c r="BB51" s="39">
        <v>1003</v>
      </c>
      <c r="BC51" s="39"/>
      <c r="BD51" s="39">
        <v>1916</v>
      </c>
      <c r="BE51" s="39"/>
      <c r="BF51" s="39"/>
      <c r="BG51" s="39"/>
      <c r="BH51" s="39">
        <v>199</v>
      </c>
      <c r="BI51" s="39"/>
      <c r="BJ51" s="39"/>
      <c r="BK51" s="39"/>
      <c r="BL51" s="39">
        <v>0</v>
      </c>
      <c r="BM51" s="39"/>
      <c r="BN51" s="39">
        <v>12</v>
      </c>
      <c r="BO51" s="39"/>
      <c r="BP51" s="39"/>
      <c r="BQ51" s="39"/>
      <c r="BR51" s="39">
        <v>0</v>
      </c>
      <c r="BS51" s="39"/>
      <c r="BT51" s="39"/>
      <c r="BU51" s="39"/>
      <c r="BV51" s="39"/>
      <c r="BW51" s="39"/>
      <c r="BX51" s="39"/>
    </row>
    <row r="52" spans="3:76" ht="20.100000000000001" customHeight="1" x14ac:dyDescent="0.2">
      <c r="D52" s="47" t="s">
        <v>97</v>
      </c>
      <c r="F52" s="48">
        <v>0</v>
      </c>
      <c r="G52" s="49"/>
      <c r="H52" s="49"/>
      <c r="I52" s="49"/>
      <c r="J52" s="48">
        <v>0</v>
      </c>
      <c r="K52" s="48">
        <v>0</v>
      </c>
      <c r="L52" s="49"/>
      <c r="M52" s="48">
        <v>0</v>
      </c>
      <c r="N52" s="49"/>
      <c r="O52" s="49"/>
      <c r="P52" s="49"/>
      <c r="Q52" s="48">
        <v>0</v>
      </c>
      <c r="R52" s="48">
        <v>0</v>
      </c>
      <c r="S52" s="49"/>
      <c r="T52" s="48">
        <v>0</v>
      </c>
      <c r="U52" s="49"/>
      <c r="V52" s="49"/>
      <c r="W52" s="49"/>
      <c r="X52" s="48">
        <v>0</v>
      </c>
      <c r="Y52" s="49"/>
      <c r="Z52" s="49"/>
      <c r="AA52" s="49"/>
      <c r="AB52" s="48">
        <v>0</v>
      </c>
      <c r="AC52" s="49"/>
      <c r="AD52" s="48">
        <v>0</v>
      </c>
      <c r="AE52" s="49"/>
      <c r="AF52" s="49"/>
      <c r="AG52" s="49"/>
      <c r="AH52" s="48">
        <v>0</v>
      </c>
      <c r="AI52" s="49"/>
      <c r="AJ52" s="49"/>
      <c r="AK52" s="49"/>
      <c r="AL52" s="49"/>
      <c r="AM52" s="49"/>
      <c r="AN52" s="49"/>
      <c r="AO52" s="49"/>
      <c r="AP52" s="48">
        <v>231</v>
      </c>
      <c r="AQ52" s="49"/>
      <c r="AR52" s="49"/>
      <c r="AS52" s="49"/>
      <c r="AT52" s="48">
        <v>1846</v>
      </c>
      <c r="AU52" s="48">
        <v>68</v>
      </c>
      <c r="AV52" s="49"/>
      <c r="AW52" s="48">
        <v>1914</v>
      </c>
      <c r="AX52" s="49"/>
      <c r="AY52" s="49"/>
      <c r="AZ52" s="49"/>
      <c r="BA52" s="48">
        <v>862</v>
      </c>
      <c r="BB52" s="48">
        <v>963</v>
      </c>
      <c r="BC52" s="49"/>
      <c r="BD52" s="48">
        <v>1825</v>
      </c>
      <c r="BE52" s="49"/>
      <c r="BF52" s="49"/>
      <c r="BG52" s="49"/>
      <c r="BH52" s="48">
        <v>318</v>
      </c>
      <c r="BI52" s="49"/>
      <c r="BJ52" s="49"/>
      <c r="BK52" s="49"/>
      <c r="BL52" s="48">
        <v>0</v>
      </c>
      <c r="BM52" s="49"/>
      <c r="BN52" s="48">
        <v>2</v>
      </c>
      <c r="BO52" s="49"/>
      <c r="BP52" s="49"/>
      <c r="BQ52" s="49"/>
      <c r="BR52" s="48">
        <v>0</v>
      </c>
      <c r="BS52" s="39"/>
      <c r="BT52" s="39"/>
      <c r="BU52" s="39"/>
      <c r="BV52" s="39"/>
      <c r="BW52" s="39"/>
      <c r="BX52" s="39"/>
    </row>
    <row r="53" spans="3:76" ht="20.100000000000001" customHeight="1" x14ac:dyDescent="0.2">
      <c r="D53" s="2" t="s">
        <v>113</v>
      </c>
      <c r="F53" s="39">
        <v>0</v>
      </c>
      <c r="G53" s="39"/>
      <c r="H53" s="39"/>
      <c r="I53" s="39"/>
      <c r="J53" s="39">
        <v>0</v>
      </c>
      <c r="K53" s="39">
        <v>0</v>
      </c>
      <c r="L53" s="39"/>
      <c r="M53" s="39">
        <v>0</v>
      </c>
      <c r="N53" s="39"/>
      <c r="O53" s="39"/>
      <c r="P53" s="39"/>
      <c r="Q53" s="39">
        <v>0</v>
      </c>
      <c r="R53" s="39">
        <v>0</v>
      </c>
      <c r="S53" s="39"/>
      <c r="T53" s="39">
        <v>0</v>
      </c>
      <c r="U53" s="39"/>
      <c r="V53" s="39"/>
      <c r="W53" s="39"/>
      <c r="X53" s="39">
        <v>0</v>
      </c>
      <c r="Y53" s="39"/>
      <c r="Z53" s="39"/>
      <c r="AA53" s="39"/>
      <c r="AB53" s="39">
        <v>0</v>
      </c>
      <c r="AC53" s="39"/>
      <c r="AD53" s="39">
        <v>0</v>
      </c>
      <c r="AE53" s="39"/>
      <c r="AF53" s="39"/>
      <c r="AG53" s="39"/>
      <c r="AH53" s="39">
        <v>0</v>
      </c>
      <c r="AI53" s="39"/>
      <c r="AJ53" s="39"/>
      <c r="AK53" s="39"/>
      <c r="AL53" s="39"/>
      <c r="AM53" s="39"/>
      <c r="AN53" s="39"/>
      <c r="AO53" s="39"/>
      <c r="AP53" s="39">
        <v>418</v>
      </c>
      <c r="AQ53" s="39"/>
      <c r="AR53" s="39"/>
      <c r="AS53" s="39"/>
      <c r="AT53" s="39">
        <v>1879</v>
      </c>
      <c r="AU53" s="39">
        <v>68</v>
      </c>
      <c r="AV53" s="39"/>
      <c r="AW53" s="39">
        <v>1947</v>
      </c>
      <c r="AX53" s="39"/>
      <c r="AY53" s="39"/>
      <c r="AZ53" s="39"/>
      <c r="BA53" s="39">
        <v>890</v>
      </c>
      <c r="BB53" s="39">
        <v>1057</v>
      </c>
      <c r="BC53" s="39"/>
      <c r="BD53" s="39">
        <v>1947</v>
      </c>
      <c r="BE53" s="39"/>
      <c r="BF53" s="39"/>
      <c r="BG53" s="39"/>
      <c r="BH53" s="39">
        <v>404</v>
      </c>
      <c r="BI53" s="39"/>
      <c r="BJ53" s="39"/>
      <c r="BK53" s="39"/>
      <c r="BL53" s="39">
        <v>0</v>
      </c>
      <c r="BM53" s="39"/>
      <c r="BN53" s="39">
        <v>14</v>
      </c>
      <c r="BO53" s="39"/>
      <c r="BP53" s="39"/>
      <c r="BQ53" s="39"/>
      <c r="BR53" s="39">
        <v>0</v>
      </c>
      <c r="BS53" s="39"/>
      <c r="BT53" s="39"/>
      <c r="BU53" s="39"/>
      <c r="BV53" s="39"/>
      <c r="BW53" s="39"/>
      <c r="BX53" s="39"/>
    </row>
    <row r="54" spans="3:76" ht="20.100000000000001" customHeight="1" x14ac:dyDescent="0.2">
      <c r="D54" s="47" t="s">
        <v>99</v>
      </c>
      <c r="F54" s="48">
        <v>0</v>
      </c>
      <c r="G54" s="49"/>
      <c r="H54" s="49"/>
      <c r="I54" s="49"/>
      <c r="J54" s="48">
        <v>0</v>
      </c>
      <c r="K54" s="48">
        <v>0</v>
      </c>
      <c r="L54" s="49"/>
      <c r="M54" s="48">
        <v>0</v>
      </c>
      <c r="N54" s="49"/>
      <c r="O54" s="49"/>
      <c r="P54" s="49"/>
      <c r="Q54" s="48">
        <v>0</v>
      </c>
      <c r="R54" s="48">
        <v>0</v>
      </c>
      <c r="S54" s="49"/>
      <c r="T54" s="48">
        <v>0</v>
      </c>
      <c r="U54" s="49"/>
      <c r="V54" s="49"/>
      <c r="W54" s="49"/>
      <c r="X54" s="48">
        <v>0</v>
      </c>
      <c r="Y54" s="49"/>
      <c r="Z54" s="49"/>
      <c r="AA54" s="49"/>
      <c r="AB54" s="48">
        <v>0</v>
      </c>
      <c r="AC54" s="49"/>
      <c r="AD54" s="48">
        <v>0</v>
      </c>
      <c r="AE54" s="49"/>
      <c r="AF54" s="49"/>
      <c r="AG54" s="49"/>
      <c r="AH54" s="48">
        <v>0</v>
      </c>
      <c r="AI54" s="49"/>
      <c r="AJ54" s="49"/>
      <c r="AK54" s="49"/>
      <c r="AL54" s="49"/>
      <c r="AM54" s="49"/>
      <c r="AN54" s="49"/>
      <c r="AO54" s="49"/>
      <c r="AP54" s="48">
        <v>458</v>
      </c>
      <c r="AQ54" s="49"/>
      <c r="AR54" s="49"/>
      <c r="AS54" s="49"/>
      <c r="AT54" s="48">
        <v>1806</v>
      </c>
      <c r="AU54" s="48">
        <v>133</v>
      </c>
      <c r="AV54" s="49"/>
      <c r="AW54" s="48">
        <v>1939</v>
      </c>
      <c r="AX54" s="49"/>
      <c r="AY54" s="49"/>
      <c r="AZ54" s="49"/>
      <c r="BA54" s="48">
        <v>1173</v>
      </c>
      <c r="BB54" s="48">
        <v>968</v>
      </c>
      <c r="BC54" s="49"/>
      <c r="BD54" s="48">
        <v>2141</v>
      </c>
      <c r="BE54" s="49"/>
      <c r="BF54" s="49"/>
      <c r="BG54" s="49"/>
      <c r="BH54" s="48">
        <v>221</v>
      </c>
      <c r="BI54" s="49"/>
      <c r="BJ54" s="49"/>
      <c r="BK54" s="49"/>
      <c r="BL54" s="48">
        <v>0</v>
      </c>
      <c r="BM54" s="49"/>
      <c r="BN54" s="48">
        <v>35</v>
      </c>
      <c r="BO54" s="49"/>
      <c r="BP54" s="49"/>
      <c r="BQ54" s="49"/>
      <c r="BR54" s="48">
        <v>37</v>
      </c>
      <c r="BS54" s="39"/>
      <c r="BT54" s="39"/>
      <c r="BU54" s="39"/>
      <c r="BV54" s="39"/>
      <c r="BW54" s="39"/>
      <c r="BX54" s="39"/>
    </row>
    <row r="55" spans="3:76" ht="20.100000000000001" customHeight="1" x14ac:dyDescent="0.2">
      <c r="D55" s="2" t="s">
        <v>114</v>
      </c>
      <c r="F55" s="39">
        <v>0</v>
      </c>
      <c r="G55" s="39"/>
      <c r="H55" s="39"/>
      <c r="I55" s="39"/>
      <c r="J55" s="39">
        <v>0</v>
      </c>
      <c r="K55" s="39">
        <v>0</v>
      </c>
      <c r="L55" s="39"/>
      <c r="M55" s="39">
        <v>0</v>
      </c>
      <c r="N55" s="39"/>
      <c r="O55" s="39"/>
      <c r="P55" s="39"/>
      <c r="Q55" s="39">
        <v>0</v>
      </c>
      <c r="R55" s="39">
        <v>0</v>
      </c>
      <c r="S55" s="39"/>
      <c r="T55" s="39">
        <v>0</v>
      </c>
      <c r="U55" s="39"/>
      <c r="V55" s="39"/>
      <c r="W55" s="39"/>
      <c r="X55" s="39">
        <v>0</v>
      </c>
      <c r="Y55" s="39"/>
      <c r="Z55" s="39"/>
      <c r="AA55" s="39"/>
      <c r="AB55" s="39">
        <v>0</v>
      </c>
      <c r="AC55" s="39"/>
      <c r="AD55" s="39">
        <v>0</v>
      </c>
      <c r="AE55" s="39"/>
      <c r="AF55" s="39"/>
      <c r="AG55" s="39"/>
      <c r="AH55" s="39">
        <v>0</v>
      </c>
      <c r="AI55" s="39"/>
      <c r="AJ55" s="39"/>
      <c r="AK55" s="39"/>
      <c r="AL55" s="39"/>
      <c r="AM55" s="39"/>
      <c r="AN55" s="39"/>
      <c r="AO55" s="39"/>
      <c r="AP55" s="39">
        <v>193</v>
      </c>
      <c r="AQ55" s="39"/>
      <c r="AR55" s="39"/>
      <c r="AS55" s="39"/>
      <c r="AT55" s="39">
        <v>1717</v>
      </c>
      <c r="AU55" s="39">
        <v>127</v>
      </c>
      <c r="AV55" s="39"/>
      <c r="AW55" s="39">
        <v>1844</v>
      </c>
      <c r="AX55" s="39"/>
      <c r="AY55" s="39"/>
      <c r="AZ55" s="39"/>
      <c r="BA55" s="39">
        <v>1047</v>
      </c>
      <c r="BB55" s="39">
        <v>770</v>
      </c>
      <c r="BC55" s="39"/>
      <c r="BD55" s="39">
        <v>1817</v>
      </c>
      <c r="BE55" s="39"/>
      <c r="BF55" s="39"/>
      <c r="BG55" s="39"/>
      <c r="BH55" s="39">
        <v>219</v>
      </c>
      <c r="BI55" s="39"/>
      <c r="BJ55" s="39"/>
      <c r="BK55" s="39"/>
      <c r="BL55" s="39">
        <v>0</v>
      </c>
      <c r="BM55" s="39"/>
      <c r="BN55" s="39">
        <v>1</v>
      </c>
      <c r="BO55" s="39"/>
      <c r="BP55" s="39"/>
      <c r="BQ55" s="39"/>
      <c r="BR55" s="39">
        <v>0</v>
      </c>
      <c r="BS55" s="39"/>
      <c r="BT55" s="39"/>
      <c r="BU55" s="39"/>
      <c r="BV55" s="39"/>
      <c r="BW55" s="39"/>
      <c r="BX55" s="39"/>
    </row>
    <row r="56" spans="3:76" ht="20.100000000000001" customHeight="1" x14ac:dyDescent="0.2">
      <c r="D56" s="47" t="s">
        <v>115</v>
      </c>
      <c r="F56" s="48">
        <v>0</v>
      </c>
      <c r="G56" s="49"/>
      <c r="H56" s="49"/>
      <c r="I56" s="49"/>
      <c r="J56" s="48">
        <v>0</v>
      </c>
      <c r="K56" s="48">
        <v>0</v>
      </c>
      <c r="L56" s="49"/>
      <c r="M56" s="48">
        <v>0</v>
      </c>
      <c r="N56" s="49"/>
      <c r="O56" s="49"/>
      <c r="P56" s="49"/>
      <c r="Q56" s="48">
        <v>0</v>
      </c>
      <c r="R56" s="48">
        <v>0</v>
      </c>
      <c r="S56" s="49"/>
      <c r="T56" s="48">
        <v>0</v>
      </c>
      <c r="U56" s="49"/>
      <c r="V56" s="49"/>
      <c r="W56" s="49"/>
      <c r="X56" s="48">
        <v>0</v>
      </c>
      <c r="Y56" s="49"/>
      <c r="Z56" s="49"/>
      <c r="AA56" s="49"/>
      <c r="AB56" s="48">
        <v>0</v>
      </c>
      <c r="AC56" s="49"/>
      <c r="AD56" s="48">
        <v>0</v>
      </c>
      <c r="AE56" s="49"/>
      <c r="AF56" s="49"/>
      <c r="AG56" s="49"/>
      <c r="AH56" s="48">
        <v>0</v>
      </c>
      <c r="AI56" s="49"/>
      <c r="AJ56" s="49"/>
      <c r="AK56" s="49"/>
      <c r="AL56" s="49"/>
      <c r="AM56" s="49"/>
      <c r="AN56" s="49"/>
      <c r="AO56" s="49"/>
      <c r="AP56" s="48">
        <v>427</v>
      </c>
      <c r="AQ56" s="49"/>
      <c r="AR56" s="49"/>
      <c r="AS56" s="49"/>
      <c r="AT56" s="48">
        <v>1657</v>
      </c>
      <c r="AU56" s="48">
        <v>87</v>
      </c>
      <c r="AV56" s="49"/>
      <c r="AW56" s="48">
        <v>1744</v>
      </c>
      <c r="AX56" s="49"/>
      <c r="AY56" s="49"/>
      <c r="AZ56" s="49"/>
      <c r="BA56" s="48">
        <v>814</v>
      </c>
      <c r="BB56" s="48">
        <v>976</v>
      </c>
      <c r="BC56" s="49"/>
      <c r="BD56" s="48">
        <v>1790</v>
      </c>
      <c r="BE56" s="49"/>
      <c r="BF56" s="49"/>
      <c r="BG56" s="49"/>
      <c r="BH56" s="48">
        <v>378</v>
      </c>
      <c r="BI56" s="49"/>
      <c r="BJ56" s="49"/>
      <c r="BK56" s="49"/>
      <c r="BL56" s="48">
        <v>0</v>
      </c>
      <c r="BM56" s="49"/>
      <c r="BN56" s="48">
        <v>3</v>
      </c>
      <c r="BO56" s="49"/>
      <c r="BP56" s="49"/>
      <c r="BQ56" s="49"/>
      <c r="BR56" s="48">
        <v>0</v>
      </c>
      <c r="BS56" s="39"/>
      <c r="BT56" s="39"/>
      <c r="BU56" s="39"/>
      <c r="BV56" s="39"/>
      <c r="BW56" s="39"/>
      <c r="BX56" s="39"/>
    </row>
    <row r="57" spans="3:76" ht="20.100000000000001" customHeight="1" x14ac:dyDescent="0.2">
      <c r="D57" s="2" t="s">
        <v>102</v>
      </c>
      <c r="F57" s="39">
        <v>0</v>
      </c>
      <c r="G57" s="39"/>
      <c r="H57" s="39"/>
      <c r="I57" s="39"/>
      <c r="J57" s="39">
        <v>0</v>
      </c>
      <c r="K57" s="39">
        <v>0</v>
      </c>
      <c r="L57" s="39"/>
      <c r="M57" s="39">
        <v>0</v>
      </c>
      <c r="N57" s="39"/>
      <c r="O57" s="39"/>
      <c r="P57" s="39"/>
      <c r="Q57" s="39">
        <v>0</v>
      </c>
      <c r="R57" s="39">
        <v>0</v>
      </c>
      <c r="S57" s="39"/>
      <c r="T57" s="39">
        <v>0</v>
      </c>
      <c r="U57" s="39"/>
      <c r="V57" s="39"/>
      <c r="W57" s="39"/>
      <c r="X57" s="39">
        <v>0</v>
      </c>
      <c r="Y57" s="39"/>
      <c r="Z57" s="39"/>
      <c r="AA57" s="39"/>
      <c r="AB57" s="39">
        <v>0</v>
      </c>
      <c r="AC57" s="39"/>
      <c r="AD57" s="39">
        <v>0</v>
      </c>
      <c r="AE57" s="39"/>
      <c r="AF57" s="39"/>
      <c r="AG57" s="39"/>
      <c r="AH57" s="39">
        <v>0</v>
      </c>
      <c r="AI57" s="39"/>
      <c r="AJ57" s="39"/>
      <c r="AK57" s="39"/>
      <c r="AL57" s="39"/>
      <c r="AM57" s="39"/>
      <c r="AN57" s="39"/>
      <c r="AO57" s="39"/>
      <c r="AP57" s="39">
        <v>263</v>
      </c>
      <c r="AQ57" s="39"/>
      <c r="AR57" s="39"/>
      <c r="AS57" s="39"/>
      <c r="AT57" s="39">
        <v>1712</v>
      </c>
      <c r="AU57" s="39">
        <v>92</v>
      </c>
      <c r="AV57" s="39"/>
      <c r="AW57" s="39">
        <v>1804</v>
      </c>
      <c r="AX57" s="39"/>
      <c r="AY57" s="39"/>
      <c r="AZ57" s="39"/>
      <c r="BA57" s="39">
        <v>816</v>
      </c>
      <c r="BB57" s="39">
        <v>970</v>
      </c>
      <c r="BC57" s="39"/>
      <c r="BD57" s="39">
        <v>1786</v>
      </c>
      <c r="BE57" s="39"/>
      <c r="BF57" s="39"/>
      <c r="BG57" s="39"/>
      <c r="BH57" s="39">
        <v>277</v>
      </c>
      <c r="BI57" s="39"/>
      <c r="BJ57" s="39"/>
      <c r="BK57" s="39"/>
      <c r="BL57" s="39">
        <v>0</v>
      </c>
      <c r="BM57" s="39"/>
      <c r="BN57" s="39">
        <v>4</v>
      </c>
      <c r="BO57" s="39"/>
      <c r="BP57" s="39"/>
      <c r="BQ57" s="39"/>
      <c r="BR57" s="39">
        <v>0</v>
      </c>
      <c r="BS57" s="39"/>
      <c r="BT57" s="39"/>
      <c r="BU57" s="39"/>
      <c r="BV57" s="39"/>
      <c r="BW57" s="39"/>
      <c r="BX57" s="39"/>
    </row>
    <row r="58" spans="3:76" ht="20.100000000000001" customHeight="1" x14ac:dyDescent="0.2">
      <c r="D58" s="47" t="s">
        <v>103</v>
      </c>
      <c r="F58" s="48">
        <v>0</v>
      </c>
      <c r="G58" s="49"/>
      <c r="H58" s="49"/>
      <c r="I58" s="49"/>
      <c r="J58" s="48">
        <v>0</v>
      </c>
      <c r="K58" s="48">
        <v>0</v>
      </c>
      <c r="L58" s="49"/>
      <c r="M58" s="48">
        <v>0</v>
      </c>
      <c r="N58" s="49"/>
      <c r="O58" s="49"/>
      <c r="P58" s="49"/>
      <c r="Q58" s="48">
        <v>0</v>
      </c>
      <c r="R58" s="48">
        <v>0</v>
      </c>
      <c r="S58" s="49"/>
      <c r="T58" s="48">
        <v>0</v>
      </c>
      <c r="U58" s="49"/>
      <c r="V58" s="49"/>
      <c r="W58" s="49"/>
      <c r="X58" s="48">
        <v>0</v>
      </c>
      <c r="Y58" s="49"/>
      <c r="Z58" s="49"/>
      <c r="AA58" s="49"/>
      <c r="AB58" s="48">
        <v>0</v>
      </c>
      <c r="AC58" s="49"/>
      <c r="AD58" s="48">
        <v>0</v>
      </c>
      <c r="AE58" s="49"/>
      <c r="AF58" s="49"/>
      <c r="AG58" s="49"/>
      <c r="AH58" s="48">
        <v>0</v>
      </c>
      <c r="AI58" s="49"/>
      <c r="AJ58" s="49"/>
      <c r="AK58" s="49"/>
      <c r="AL58" s="49"/>
      <c r="AM58" s="49"/>
      <c r="AN58" s="49"/>
      <c r="AO58" s="49"/>
      <c r="AP58" s="48">
        <v>360</v>
      </c>
      <c r="AQ58" s="49"/>
      <c r="AR58" s="49"/>
      <c r="AS58" s="49"/>
      <c r="AT58" s="48">
        <v>1734</v>
      </c>
      <c r="AU58" s="48">
        <v>138</v>
      </c>
      <c r="AV58" s="49"/>
      <c r="AW58" s="48">
        <v>1872</v>
      </c>
      <c r="AX58" s="49"/>
      <c r="AY58" s="49"/>
      <c r="AZ58" s="49"/>
      <c r="BA58" s="48">
        <v>916</v>
      </c>
      <c r="BB58" s="48">
        <v>1014</v>
      </c>
      <c r="BC58" s="49"/>
      <c r="BD58" s="48">
        <v>1930</v>
      </c>
      <c r="BE58" s="49"/>
      <c r="BF58" s="49"/>
      <c r="BG58" s="49"/>
      <c r="BH58" s="48">
        <v>300</v>
      </c>
      <c r="BI58" s="49"/>
      <c r="BJ58" s="49"/>
      <c r="BK58" s="49"/>
      <c r="BL58" s="48">
        <v>0</v>
      </c>
      <c r="BM58" s="49"/>
      <c r="BN58" s="48">
        <v>2</v>
      </c>
      <c r="BO58" s="49"/>
      <c r="BP58" s="49"/>
      <c r="BQ58" s="49"/>
      <c r="BR58" s="48">
        <v>154</v>
      </c>
      <c r="BS58" s="39"/>
      <c r="BT58" s="39"/>
      <c r="BU58" s="39"/>
      <c r="BV58" s="39"/>
      <c r="BW58" s="39"/>
      <c r="BX58" s="39"/>
    </row>
    <row r="59" spans="3:76" ht="20.100000000000001" customHeight="1" x14ac:dyDescent="0.2">
      <c r="D59" s="2" t="s">
        <v>104</v>
      </c>
      <c r="F59" s="39">
        <v>0</v>
      </c>
      <c r="G59" s="39"/>
      <c r="H59" s="39"/>
      <c r="I59" s="39"/>
      <c r="J59" s="39">
        <v>0</v>
      </c>
      <c r="K59" s="39">
        <v>0</v>
      </c>
      <c r="L59" s="39"/>
      <c r="M59" s="39">
        <v>0</v>
      </c>
      <c r="N59" s="39"/>
      <c r="O59" s="39"/>
      <c r="P59" s="39"/>
      <c r="Q59" s="39">
        <v>0</v>
      </c>
      <c r="R59" s="39">
        <v>0</v>
      </c>
      <c r="S59" s="39"/>
      <c r="T59" s="39">
        <v>0</v>
      </c>
      <c r="U59" s="39"/>
      <c r="V59" s="39"/>
      <c r="W59" s="39"/>
      <c r="X59" s="39">
        <v>0</v>
      </c>
      <c r="Y59" s="39"/>
      <c r="Z59" s="39"/>
      <c r="AA59" s="39"/>
      <c r="AB59" s="39">
        <v>0</v>
      </c>
      <c r="AC59" s="39"/>
      <c r="AD59" s="39">
        <v>0</v>
      </c>
      <c r="AE59" s="39"/>
      <c r="AF59" s="39"/>
      <c r="AG59" s="39"/>
      <c r="AH59" s="39">
        <v>0</v>
      </c>
      <c r="AI59" s="39"/>
      <c r="AJ59" s="39"/>
      <c r="AK59" s="39"/>
      <c r="AL59" s="39"/>
      <c r="AM59" s="39"/>
      <c r="AN59" s="39"/>
      <c r="AO59" s="39"/>
      <c r="AP59" s="39">
        <v>431</v>
      </c>
      <c r="AQ59" s="39"/>
      <c r="AR59" s="39"/>
      <c r="AS59" s="39"/>
      <c r="AT59" s="39">
        <v>1728</v>
      </c>
      <c r="AU59" s="39">
        <v>125</v>
      </c>
      <c r="AV59" s="39"/>
      <c r="AW59" s="39">
        <v>1853</v>
      </c>
      <c r="AX59" s="39"/>
      <c r="AY59" s="39"/>
      <c r="AZ59" s="39"/>
      <c r="BA59" s="39">
        <v>937</v>
      </c>
      <c r="BB59" s="39">
        <v>960</v>
      </c>
      <c r="BC59" s="39"/>
      <c r="BD59" s="39">
        <v>1897</v>
      </c>
      <c r="BE59" s="39"/>
      <c r="BF59" s="39"/>
      <c r="BG59" s="39"/>
      <c r="BH59" s="39">
        <v>384</v>
      </c>
      <c r="BI59" s="39"/>
      <c r="BJ59" s="39"/>
      <c r="BK59" s="39"/>
      <c r="BL59" s="39">
        <v>0</v>
      </c>
      <c r="BM59" s="39"/>
      <c r="BN59" s="39">
        <v>3</v>
      </c>
      <c r="BO59" s="39"/>
      <c r="BP59" s="39"/>
      <c r="BQ59" s="39"/>
      <c r="BR59" s="39">
        <v>0</v>
      </c>
      <c r="BS59" s="39"/>
      <c r="BT59" s="39"/>
      <c r="BU59" s="39"/>
      <c r="BV59" s="39"/>
      <c r="BW59" s="39"/>
      <c r="BX59" s="39"/>
    </row>
    <row r="60" spans="3:76" ht="20.100000000000001" customHeight="1" x14ac:dyDescent="0.2">
      <c r="D60" s="47" t="s">
        <v>117</v>
      </c>
      <c r="F60" s="48">
        <v>0</v>
      </c>
      <c r="G60" s="49"/>
      <c r="H60" s="49"/>
      <c r="I60" s="49"/>
      <c r="J60" s="48">
        <v>13</v>
      </c>
      <c r="K60" s="48">
        <v>0</v>
      </c>
      <c r="L60" s="49"/>
      <c r="M60" s="48">
        <v>13</v>
      </c>
      <c r="N60" s="49"/>
      <c r="O60" s="49"/>
      <c r="P60" s="49"/>
      <c r="Q60" s="48">
        <v>13</v>
      </c>
      <c r="R60" s="48">
        <v>0</v>
      </c>
      <c r="S60" s="49"/>
      <c r="T60" s="48">
        <v>13</v>
      </c>
      <c r="U60" s="49"/>
      <c r="V60" s="49"/>
      <c r="W60" s="49"/>
      <c r="X60" s="48">
        <v>0</v>
      </c>
      <c r="Y60" s="49"/>
      <c r="Z60" s="49"/>
      <c r="AA60" s="49"/>
      <c r="AB60" s="48">
        <v>0</v>
      </c>
      <c r="AC60" s="49"/>
      <c r="AD60" s="48">
        <v>0</v>
      </c>
      <c r="AE60" s="49"/>
      <c r="AF60" s="49"/>
      <c r="AG60" s="49"/>
      <c r="AH60" s="48">
        <v>0</v>
      </c>
      <c r="AI60" s="49"/>
      <c r="AJ60" s="49"/>
      <c r="AK60" s="49"/>
      <c r="AL60" s="49"/>
      <c r="AM60" s="49"/>
      <c r="AN60" s="49"/>
      <c r="AO60" s="49"/>
      <c r="AP60" s="48">
        <v>324</v>
      </c>
      <c r="AQ60" s="49"/>
      <c r="AR60" s="49"/>
      <c r="AS60" s="49"/>
      <c r="AT60" s="48">
        <v>1677</v>
      </c>
      <c r="AU60" s="48">
        <v>128</v>
      </c>
      <c r="AV60" s="49"/>
      <c r="AW60" s="48">
        <v>1805</v>
      </c>
      <c r="AX60" s="49"/>
      <c r="AY60" s="49"/>
      <c r="AZ60" s="49"/>
      <c r="BA60" s="48">
        <v>1046</v>
      </c>
      <c r="BB60" s="48">
        <v>810</v>
      </c>
      <c r="BC60" s="49"/>
      <c r="BD60" s="48">
        <v>1856</v>
      </c>
      <c r="BE60" s="49"/>
      <c r="BF60" s="49"/>
      <c r="BG60" s="49"/>
      <c r="BH60" s="48">
        <v>271</v>
      </c>
      <c r="BI60" s="49"/>
      <c r="BJ60" s="49"/>
      <c r="BK60" s="49"/>
      <c r="BL60" s="48">
        <v>0</v>
      </c>
      <c r="BM60" s="49"/>
      <c r="BN60" s="48">
        <v>2</v>
      </c>
      <c r="BO60" s="49"/>
      <c r="BP60" s="49"/>
      <c r="BQ60" s="49"/>
      <c r="BR60" s="48">
        <v>0</v>
      </c>
      <c r="BS60" s="39"/>
      <c r="BT60" s="39"/>
      <c r="BU60" s="39"/>
      <c r="BV60" s="39"/>
      <c r="BW60" s="39"/>
      <c r="BX60" s="39"/>
    </row>
    <row r="61" spans="3:76" ht="20.100000000000001" customHeight="1" x14ac:dyDescent="0.2">
      <c r="D61" s="2" t="s">
        <v>106</v>
      </c>
      <c r="F61" s="39">
        <v>0</v>
      </c>
      <c r="G61" s="39"/>
      <c r="H61" s="39"/>
      <c r="I61" s="39"/>
      <c r="J61" s="39">
        <v>0</v>
      </c>
      <c r="K61" s="39">
        <v>0</v>
      </c>
      <c r="L61" s="39"/>
      <c r="M61" s="39">
        <v>0</v>
      </c>
      <c r="N61" s="39"/>
      <c r="O61" s="39"/>
      <c r="P61" s="39"/>
      <c r="Q61" s="39">
        <v>0</v>
      </c>
      <c r="R61" s="39">
        <v>0</v>
      </c>
      <c r="S61" s="39"/>
      <c r="T61" s="39">
        <v>0</v>
      </c>
      <c r="U61" s="39"/>
      <c r="V61" s="39"/>
      <c r="W61" s="39"/>
      <c r="X61" s="39">
        <v>0</v>
      </c>
      <c r="Y61" s="39"/>
      <c r="Z61" s="39"/>
      <c r="AA61" s="39"/>
      <c r="AB61" s="39">
        <v>0</v>
      </c>
      <c r="AC61" s="39"/>
      <c r="AD61" s="39">
        <v>0</v>
      </c>
      <c r="AE61" s="39"/>
      <c r="AF61" s="39"/>
      <c r="AG61" s="39"/>
      <c r="AH61" s="39">
        <v>0</v>
      </c>
      <c r="AI61" s="39"/>
      <c r="AJ61" s="39"/>
      <c r="AK61" s="39"/>
      <c r="AL61" s="39"/>
      <c r="AM61" s="39"/>
      <c r="AN61" s="39"/>
      <c r="AO61" s="39"/>
      <c r="AP61" s="39">
        <v>420</v>
      </c>
      <c r="AQ61" s="39"/>
      <c r="AR61" s="39"/>
      <c r="AS61" s="39"/>
      <c r="AT61" s="39">
        <v>1610</v>
      </c>
      <c r="AU61" s="39">
        <v>58</v>
      </c>
      <c r="AV61" s="39"/>
      <c r="AW61" s="39">
        <v>1668</v>
      </c>
      <c r="AX61" s="39"/>
      <c r="AY61" s="39"/>
      <c r="AZ61" s="39"/>
      <c r="BA61" s="39">
        <v>670</v>
      </c>
      <c r="BB61" s="39">
        <v>1031</v>
      </c>
      <c r="BC61" s="39"/>
      <c r="BD61" s="39">
        <v>1701</v>
      </c>
      <c r="BE61" s="39"/>
      <c r="BF61" s="39"/>
      <c r="BG61" s="39"/>
      <c r="BH61" s="39">
        <v>383</v>
      </c>
      <c r="BI61" s="39"/>
      <c r="BJ61" s="39"/>
      <c r="BK61" s="39"/>
      <c r="BL61" s="39">
        <v>0</v>
      </c>
      <c r="BM61" s="39"/>
      <c r="BN61" s="39">
        <v>4</v>
      </c>
      <c r="BO61" s="39"/>
      <c r="BP61" s="39"/>
      <c r="BQ61" s="39"/>
      <c r="BR61" s="39">
        <v>0</v>
      </c>
      <c r="BS61" s="39"/>
      <c r="BT61" s="39"/>
      <c r="BU61" s="39"/>
      <c r="BV61" s="39"/>
      <c r="BW61" s="39"/>
      <c r="BX61" s="39"/>
    </row>
    <row r="62" spans="3:76" ht="20.100000000000001" customHeight="1" x14ac:dyDescent="0.2">
      <c r="D62" s="47" t="s">
        <v>107</v>
      </c>
      <c r="F62" s="48">
        <v>0</v>
      </c>
      <c r="G62" s="49"/>
      <c r="H62" s="49"/>
      <c r="I62" s="49"/>
      <c r="J62" s="48">
        <v>0</v>
      </c>
      <c r="K62" s="48">
        <v>0</v>
      </c>
      <c r="L62" s="49"/>
      <c r="M62" s="48">
        <v>0</v>
      </c>
      <c r="N62" s="49"/>
      <c r="O62" s="49"/>
      <c r="P62" s="49"/>
      <c r="Q62" s="48">
        <v>0</v>
      </c>
      <c r="R62" s="48">
        <v>0</v>
      </c>
      <c r="S62" s="49"/>
      <c r="T62" s="48">
        <v>0</v>
      </c>
      <c r="U62" s="49"/>
      <c r="V62" s="49"/>
      <c r="W62" s="49"/>
      <c r="X62" s="48">
        <v>0</v>
      </c>
      <c r="Y62" s="49"/>
      <c r="Z62" s="49"/>
      <c r="AA62" s="49"/>
      <c r="AB62" s="48">
        <v>0</v>
      </c>
      <c r="AC62" s="49"/>
      <c r="AD62" s="48">
        <v>0</v>
      </c>
      <c r="AE62" s="49"/>
      <c r="AF62" s="49"/>
      <c r="AG62" s="49"/>
      <c r="AH62" s="48">
        <v>0</v>
      </c>
      <c r="AI62" s="49"/>
      <c r="AJ62" s="49"/>
      <c r="AK62" s="49"/>
      <c r="AL62" s="49"/>
      <c r="AM62" s="49"/>
      <c r="AN62" s="49"/>
      <c r="AO62" s="49"/>
      <c r="AP62" s="48">
        <v>444</v>
      </c>
      <c r="AQ62" s="49"/>
      <c r="AR62" s="49"/>
      <c r="AS62" s="49"/>
      <c r="AT62" s="48">
        <v>1643</v>
      </c>
      <c r="AU62" s="48">
        <v>128</v>
      </c>
      <c r="AV62" s="49"/>
      <c r="AW62" s="48">
        <v>1771</v>
      </c>
      <c r="AX62" s="49"/>
      <c r="AY62" s="49"/>
      <c r="AZ62" s="49"/>
      <c r="BA62" s="48">
        <v>925</v>
      </c>
      <c r="BB62" s="48">
        <v>1011</v>
      </c>
      <c r="BC62" s="49"/>
      <c r="BD62" s="48">
        <v>1936</v>
      </c>
      <c r="BE62" s="49"/>
      <c r="BF62" s="49"/>
      <c r="BG62" s="49"/>
      <c r="BH62" s="48">
        <v>273</v>
      </c>
      <c r="BI62" s="49"/>
      <c r="BJ62" s="49"/>
      <c r="BK62" s="49"/>
      <c r="BL62" s="48">
        <v>0</v>
      </c>
      <c r="BM62" s="49"/>
      <c r="BN62" s="48">
        <v>6</v>
      </c>
      <c r="BO62" s="49"/>
      <c r="BP62" s="49"/>
      <c r="BQ62" s="49"/>
      <c r="BR62" s="48">
        <v>0</v>
      </c>
      <c r="BS62" s="39"/>
      <c r="BT62" s="39"/>
      <c r="BU62" s="39"/>
      <c r="BV62" s="39"/>
      <c r="BW62" s="39"/>
      <c r="BX62" s="39"/>
    </row>
    <row r="63" spans="3:76" ht="20.100000000000001" customHeight="1" x14ac:dyDescent="0.2">
      <c r="D63" s="2" t="s">
        <v>108</v>
      </c>
      <c r="F63" s="39">
        <v>0</v>
      </c>
      <c r="G63" s="39"/>
      <c r="H63" s="39"/>
      <c r="I63" s="39"/>
      <c r="J63" s="39">
        <v>0</v>
      </c>
      <c r="K63" s="39">
        <v>0</v>
      </c>
      <c r="L63" s="39"/>
      <c r="M63" s="39">
        <v>0</v>
      </c>
      <c r="N63" s="39"/>
      <c r="O63" s="39"/>
      <c r="P63" s="39"/>
      <c r="Q63" s="39">
        <v>0</v>
      </c>
      <c r="R63" s="39">
        <v>0</v>
      </c>
      <c r="S63" s="39"/>
      <c r="T63" s="39">
        <v>0</v>
      </c>
      <c r="U63" s="39"/>
      <c r="V63" s="39"/>
      <c r="W63" s="39"/>
      <c r="X63" s="39">
        <v>0</v>
      </c>
      <c r="Y63" s="39"/>
      <c r="Z63" s="39"/>
      <c r="AA63" s="39"/>
      <c r="AB63" s="39">
        <v>0</v>
      </c>
      <c r="AC63" s="39"/>
      <c r="AD63" s="39">
        <v>0</v>
      </c>
      <c r="AE63" s="39"/>
      <c r="AF63" s="39"/>
      <c r="AG63" s="39"/>
      <c r="AH63" s="39">
        <v>0</v>
      </c>
      <c r="AI63" s="39"/>
      <c r="AJ63" s="39"/>
      <c r="AK63" s="39"/>
      <c r="AL63" s="39"/>
      <c r="AM63" s="39"/>
      <c r="AN63" s="39"/>
      <c r="AO63" s="39"/>
      <c r="AP63" s="39">
        <v>480</v>
      </c>
      <c r="AQ63" s="39"/>
      <c r="AR63" s="39"/>
      <c r="AS63" s="39"/>
      <c r="AT63" s="39">
        <v>1687</v>
      </c>
      <c r="AU63" s="39">
        <v>96</v>
      </c>
      <c r="AV63" s="39"/>
      <c r="AW63" s="39">
        <v>1783</v>
      </c>
      <c r="AX63" s="39"/>
      <c r="AY63" s="39"/>
      <c r="AZ63" s="39"/>
      <c r="BA63" s="39">
        <v>795</v>
      </c>
      <c r="BB63" s="39">
        <v>1092</v>
      </c>
      <c r="BC63" s="39"/>
      <c r="BD63" s="39">
        <v>1887</v>
      </c>
      <c r="BE63" s="39"/>
      <c r="BF63" s="39"/>
      <c r="BG63" s="39"/>
      <c r="BH63" s="39">
        <v>356</v>
      </c>
      <c r="BI63" s="39"/>
      <c r="BJ63" s="39"/>
      <c r="BK63" s="39"/>
      <c r="BL63" s="39">
        <v>0</v>
      </c>
      <c r="BM63" s="39"/>
      <c r="BN63" s="39">
        <v>20</v>
      </c>
      <c r="BO63" s="39"/>
      <c r="BP63" s="39"/>
      <c r="BQ63" s="39"/>
      <c r="BR63" s="39">
        <v>0</v>
      </c>
      <c r="BS63" s="39"/>
      <c r="BT63" s="39"/>
      <c r="BU63" s="39"/>
      <c r="BV63" s="39"/>
      <c r="BW63" s="39"/>
      <c r="BX63" s="39"/>
    </row>
    <row r="64" spans="3:76" ht="20.100000000000001" customHeight="1" x14ac:dyDescent="0.2">
      <c r="D64" s="47" t="s">
        <v>109</v>
      </c>
      <c r="F64" s="48">
        <v>0</v>
      </c>
      <c r="G64" s="49"/>
      <c r="H64" s="49"/>
      <c r="I64" s="49"/>
      <c r="J64" s="48">
        <v>1</v>
      </c>
      <c r="K64" s="48">
        <v>0</v>
      </c>
      <c r="L64" s="49"/>
      <c r="M64" s="48">
        <v>1</v>
      </c>
      <c r="N64" s="49"/>
      <c r="O64" s="49"/>
      <c r="P64" s="49"/>
      <c r="Q64" s="48">
        <v>1</v>
      </c>
      <c r="R64" s="48">
        <v>0</v>
      </c>
      <c r="S64" s="49"/>
      <c r="T64" s="48">
        <v>1</v>
      </c>
      <c r="U64" s="49"/>
      <c r="V64" s="49"/>
      <c r="W64" s="49"/>
      <c r="X64" s="48">
        <v>0</v>
      </c>
      <c r="Y64" s="49"/>
      <c r="Z64" s="49"/>
      <c r="AA64" s="49"/>
      <c r="AB64" s="48">
        <v>0</v>
      </c>
      <c r="AC64" s="49"/>
      <c r="AD64" s="48">
        <v>0</v>
      </c>
      <c r="AE64" s="49"/>
      <c r="AF64" s="49"/>
      <c r="AG64" s="49"/>
      <c r="AH64" s="48">
        <v>0</v>
      </c>
      <c r="AI64" s="49"/>
      <c r="AJ64" s="49"/>
      <c r="AK64" s="49"/>
      <c r="AL64" s="49"/>
      <c r="AM64" s="49"/>
      <c r="AN64" s="49"/>
      <c r="AO64" s="49"/>
      <c r="AP64" s="48">
        <v>410</v>
      </c>
      <c r="AQ64" s="49"/>
      <c r="AR64" s="49"/>
      <c r="AS64" s="49"/>
      <c r="AT64" s="48">
        <v>1710</v>
      </c>
      <c r="AU64" s="48">
        <v>70</v>
      </c>
      <c r="AV64" s="49"/>
      <c r="AW64" s="48">
        <v>1780</v>
      </c>
      <c r="AX64" s="49"/>
      <c r="AY64" s="49"/>
      <c r="AZ64" s="49"/>
      <c r="BA64" s="48">
        <v>885</v>
      </c>
      <c r="BB64" s="48">
        <v>965</v>
      </c>
      <c r="BC64" s="49"/>
      <c r="BD64" s="48">
        <v>1850</v>
      </c>
      <c r="BE64" s="49"/>
      <c r="BF64" s="49"/>
      <c r="BG64" s="49"/>
      <c r="BH64" s="48">
        <v>340</v>
      </c>
      <c r="BI64" s="49"/>
      <c r="BJ64" s="49"/>
      <c r="BK64" s="49"/>
      <c r="BL64" s="48">
        <v>0</v>
      </c>
      <c r="BM64" s="49"/>
      <c r="BN64" s="48">
        <v>0</v>
      </c>
      <c r="BO64" s="49"/>
      <c r="BP64" s="49"/>
      <c r="BQ64" s="49"/>
      <c r="BR64" s="48">
        <v>0</v>
      </c>
      <c r="BS64" s="39"/>
      <c r="BT64" s="39"/>
      <c r="BU64" s="39"/>
      <c r="BV64" s="39"/>
      <c r="BW64" s="39"/>
      <c r="BX64" s="39"/>
    </row>
    <row r="65" spans="1:76" ht="20.100000000000001" customHeight="1" x14ac:dyDescent="0.2">
      <c r="D65" s="2" t="s">
        <v>123</v>
      </c>
      <c r="F65" s="39">
        <v>0</v>
      </c>
      <c r="G65" s="39"/>
      <c r="H65" s="39"/>
      <c r="I65" s="39"/>
      <c r="J65" s="39">
        <v>0</v>
      </c>
      <c r="K65" s="39">
        <v>0</v>
      </c>
      <c r="L65" s="39"/>
      <c r="M65" s="39">
        <v>0</v>
      </c>
      <c r="N65" s="39"/>
      <c r="O65" s="39"/>
      <c r="P65" s="39"/>
      <c r="Q65" s="39">
        <v>0</v>
      </c>
      <c r="R65" s="39">
        <v>0</v>
      </c>
      <c r="S65" s="39"/>
      <c r="T65" s="39">
        <v>0</v>
      </c>
      <c r="U65" s="39"/>
      <c r="V65" s="39"/>
      <c r="W65" s="39"/>
      <c r="X65" s="39">
        <v>0</v>
      </c>
      <c r="Y65" s="39"/>
      <c r="Z65" s="39"/>
      <c r="AA65" s="39"/>
      <c r="AB65" s="39">
        <v>0</v>
      </c>
      <c r="AC65" s="39"/>
      <c r="AD65" s="39">
        <v>0</v>
      </c>
      <c r="AE65" s="39"/>
      <c r="AF65" s="39"/>
      <c r="AG65" s="39"/>
      <c r="AH65" s="39">
        <v>0</v>
      </c>
      <c r="AI65" s="39"/>
      <c r="AJ65" s="39"/>
      <c r="AK65" s="39"/>
      <c r="AL65" s="39"/>
      <c r="AM65" s="39"/>
      <c r="AN65" s="39"/>
      <c r="AO65" s="39"/>
      <c r="AP65" s="39">
        <v>271</v>
      </c>
      <c r="AQ65" s="39"/>
      <c r="AR65" s="39"/>
      <c r="AS65" s="39"/>
      <c r="AT65" s="39">
        <v>1870</v>
      </c>
      <c r="AU65" s="39">
        <v>94</v>
      </c>
      <c r="AV65" s="39"/>
      <c r="AW65" s="39">
        <v>1964</v>
      </c>
      <c r="AX65" s="39"/>
      <c r="AY65" s="39"/>
      <c r="AZ65" s="39"/>
      <c r="BA65" s="39">
        <v>1065</v>
      </c>
      <c r="BB65" s="39">
        <v>849</v>
      </c>
      <c r="BC65" s="39"/>
      <c r="BD65" s="39">
        <v>1914</v>
      </c>
      <c r="BE65" s="39"/>
      <c r="BF65" s="39"/>
      <c r="BG65" s="39"/>
      <c r="BH65" s="39">
        <v>319</v>
      </c>
      <c r="BI65" s="39"/>
      <c r="BJ65" s="39"/>
      <c r="BK65" s="39"/>
      <c r="BL65" s="39">
        <v>0</v>
      </c>
      <c r="BM65" s="39"/>
      <c r="BN65" s="39">
        <v>2</v>
      </c>
      <c r="BO65" s="39"/>
      <c r="BP65" s="39"/>
      <c r="BQ65" s="39"/>
      <c r="BR65" s="39">
        <v>0</v>
      </c>
      <c r="BS65" s="39"/>
      <c r="BT65" s="39"/>
      <c r="BU65" s="39"/>
      <c r="BV65" s="39"/>
      <c r="BW65" s="39"/>
      <c r="BX65" s="39"/>
    </row>
    <row r="66" spans="1:76" ht="20.100000000000001" customHeight="1" x14ac:dyDescent="0.2">
      <c r="D66" s="47" t="s">
        <v>118</v>
      </c>
      <c r="F66" s="48">
        <v>0</v>
      </c>
      <c r="G66" s="49"/>
      <c r="H66" s="49"/>
      <c r="I66" s="49"/>
      <c r="J66" s="48">
        <v>0</v>
      </c>
      <c r="K66" s="48">
        <v>0</v>
      </c>
      <c r="L66" s="49"/>
      <c r="M66" s="48">
        <v>0</v>
      </c>
      <c r="N66" s="49"/>
      <c r="O66" s="49"/>
      <c r="P66" s="49"/>
      <c r="Q66" s="48">
        <v>0</v>
      </c>
      <c r="R66" s="48">
        <v>0</v>
      </c>
      <c r="S66" s="49"/>
      <c r="T66" s="48">
        <v>0</v>
      </c>
      <c r="U66" s="49"/>
      <c r="V66" s="49"/>
      <c r="W66" s="49"/>
      <c r="X66" s="48">
        <v>0</v>
      </c>
      <c r="Y66" s="49"/>
      <c r="Z66" s="49"/>
      <c r="AA66" s="49"/>
      <c r="AB66" s="48">
        <v>0</v>
      </c>
      <c r="AC66" s="49"/>
      <c r="AD66" s="48">
        <v>0</v>
      </c>
      <c r="AE66" s="49"/>
      <c r="AF66" s="49"/>
      <c r="AG66" s="49"/>
      <c r="AH66" s="48">
        <v>0</v>
      </c>
      <c r="AI66" s="49"/>
      <c r="AJ66" s="49"/>
      <c r="AK66" s="49"/>
      <c r="AL66" s="49"/>
      <c r="AM66" s="49"/>
      <c r="AN66" s="49"/>
      <c r="AO66" s="49"/>
      <c r="AP66" s="48">
        <v>217</v>
      </c>
      <c r="AQ66" s="49"/>
      <c r="AR66" s="49"/>
      <c r="AS66" s="49"/>
      <c r="AT66" s="48">
        <v>1938</v>
      </c>
      <c r="AU66" s="48">
        <v>141</v>
      </c>
      <c r="AV66" s="49"/>
      <c r="AW66" s="48">
        <v>2079</v>
      </c>
      <c r="AX66" s="49"/>
      <c r="AY66" s="49"/>
      <c r="AZ66" s="49"/>
      <c r="BA66" s="48">
        <v>1089</v>
      </c>
      <c r="BB66" s="48">
        <v>983</v>
      </c>
      <c r="BC66" s="49"/>
      <c r="BD66" s="48">
        <v>2072</v>
      </c>
      <c r="BE66" s="49"/>
      <c r="BF66" s="49"/>
      <c r="BG66" s="49"/>
      <c r="BH66" s="48">
        <v>217</v>
      </c>
      <c r="BI66" s="49"/>
      <c r="BJ66" s="49"/>
      <c r="BK66" s="49"/>
      <c r="BL66" s="48">
        <v>0</v>
      </c>
      <c r="BM66" s="49"/>
      <c r="BN66" s="48">
        <v>7</v>
      </c>
      <c r="BO66" s="49"/>
      <c r="BP66" s="49"/>
      <c r="BQ66" s="49"/>
      <c r="BR66" s="48">
        <v>0</v>
      </c>
      <c r="BS66" s="39"/>
      <c r="BT66" s="39"/>
      <c r="BU66" s="39"/>
      <c r="BV66" s="39"/>
      <c r="BW66" s="39"/>
      <c r="BX66" s="39"/>
    </row>
    <row r="67" spans="1:76" ht="20.100000000000001" customHeight="1" x14ac:dyDescent="0.2"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</row>
    <row r="68" spans="1:76" s="1" customFormat="1" ht="20.100000000000001" customHeight="1" x14ac:dyDescent="0.25">
      <c r="A68" s="3"/>
      <c r="B68" s="6"/>
      <c r="C68" s="51" t="s">
        <v>124</v>
      </c>
      <c r="D68" s="52"/>
      <c r="E68" s="5"/>
      <c r="F68" s="53">
        <v>0</v>
      </c>
      <c r="G68" s="54"/>
      <c r="H68" s="54"/>
      <c r="I68" s="54"/>
      <c r="J68" s="53">
        <v>14</v>
      </c>
      <c r="K68" s="53">
        <v>0</v>
      </c>
      <c r="L68" s="54"/>
      <c r="M68" s="53">
        <v>14</v>
      </c>
      <c r="N68" s="54"/>
      <c r="O68" s="54"/>
      <c r="P68" s="54"/>
      <c r="Q68" s="53">
        <v>14</v>
      </c>
      <c r="R68" s="53">
        <v>0</v>
      </c>
      <c r="S68" s="54"/>
      <c r="T68" s="53">
        <v>14</v>
      </c>
      <c r="U68" s="54"/>
      <c r="V68" s="54"/>
      <c r="W68" s="54"/>
      <c r="X68" s="53">
        <v>0</v>
      </c>
      <c r="Y68" s="54"/>
      <c r="Z68" s="54"/>
      <c r="AA68" s="54"/>
      <c r="AB68" s="53">
        <v>0</v>
      </c>
      <c r="AC68" s="54"/>
      <c r="AD68" s="53">
        <v>0</v>
      </c>
      <c r="AE68" s="54"/>
      <c r="AF68" s="54"/>
      <c r="AG68" s="54"/>
      <c r="AH68" s="53">
        <v>0</v>
      </c>
      <c r="AI68" s="54"/>
      <c r="AJ68" s="54"/>
      <c r="AK68" s="54"/>
      <c r="AL68" s="54"/>
      <c r="AM68" s="54"/>
      <c r="AN68" s="54"/>
      <c r="AO68" s="54"/>
      <c r="AP68" s="53">
        <v>5561</v>
      </c>
      <c r="AQ68" s="54"/>
      <c r="AR68" s="54"/>
      <c r="AS68" s="54"/>
      <c r="AT68" s="53">
        <v>28079</v>
      </c>
      <c r="AU68" s="53">
        <v>1601</v>
      </c>
      <c r="AV68" s="54"/>
      <c r="AW68" s="53">
        <v>29680</v>
      </c>
      <c r="AX68" s="54"/>
      <c r="AY68" s="54"/>
      <c r="AZ68" s="54"/>
      <c r="BA68" s="53">
        <v>14843</v>
      </c>
      <c r="BB68" s="53">
        <v>15422</v>
      </c>
      <c r="BC68" s="54"/>
      <c r="BD68" s="53">
        <v>30265</v>
      </c>
      <c r="BE68" s="54"/>
      <c r="BF68" s="54"/>
      <c r="BG68" s="54"/>
      <c r="BH68" s="53">
        <v>4859</v>
      </c>
      <c r="BI68" s="54"/>
      <c r="BJ68" s="54"/>
      <c r="BK68" s="54"/>
      <c r="BL68" s="53">
        <v>0</v>
      </c>
      <c r="BM68" s="54"/>
      <c r="BN68" s="53">
        <v>117</v>
      </c>
      <c r="BO68" s="54"/>
      <c r="BP68" s="54"/>
      <c r="BQ68" s="54"/>
      <c r="BR68" s="53">
        <v>191</v>
      </c>
      <c r="BS68" s="39"/>
      <c r="BT68" s="39"/>
      <c r="BU68" s="39"/>
      <c r="BV68" s="39"/>
      <c r="BW68" s="39"/>
      <c r="BX68" s="39"/>
    </row>
    <row r="69" spans="1:76" ht="20.100000000000001" customHeight="1" x14ac:dyDescent="0.2"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</row>
    <row r="70" spans="1:76" ht="20.100000000000001" customHeight="1" x14ac:dyDescent="0.2">
      <c r="C70" s="1" t="s">
        <v>125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</row>
    <row r="71" spans="1:76" ht="20.100000000000001" customHeight="1" x14ac:dyDescent="0.2">
      <c r="D71" s="2" t="s">
        <v>122</v>
      </c>
      <c r="F71" s="39">
        <v>0</v>
      </c>
      <c r="G71" s="39"/>
      <c r="H71" s="39"/>
      <c r="I71" s="39"/>
      <c r="J71" s="39">
        <v>0</v>
      </c>
      <c r="K71" s="39">
        <v>0</v>
      </c>
      <c r="L71" s="39"/>
      <c r="M71" s="39">
        <v>0</v>
      </c>
      <c r="N71" s="39"/>
      <c r="O71" s="39"/>
      <c r="P71" s="39"/>
      <c r="Q71" s="39">
        <v>0</v>
      </c>
      <c r="R71" s="39">
        <v>0</v>
      </c>
      <c r="S71" s="39"/>
      <c r="T71" s="39">
        <v>0</v>
      </c>
      <c r="U71" s="39"/>
      <c r="V71" s="39"/>
      <c r="W71" s="39"/>
      <c r="X71" s="39">
        <v>0</v>
      </c>
      <c r="Y71" s="39"/>
      <c r="Z71" s="39"/>
      <c r="AA71" s="39"/>
      <c r="AB71" s="39">
        <v>0</v>
      </c>
      <c r="AC71" s="39"/>
      <c r="AD71" s="39">
        <v>0</v>
      </c>
      <c r="AE71" s="39"/>
      <c r="AF71" s="39"/>
      <c r="AG71" s="39"/>
      <c r="AH71" s="39">
        <v>0</v>
      </c>
      <c r="AI71" s="39"/>
      <c r="AJ71" s="39"/>
      <c r="AK71" s="39"/>
      <c r="AL71" s="39"/>
      <c r="AM71" s="39"/>
      <c r="AN71" s="39"/>
      <c r="AO71" s="39"/>
      <c r="AP71" s="39">
        <v>82</v>
      </c>
      <c r="AQ71" s="39"/>
      <c r="AR71" s="39"/>
      <c r="AS71" s="39"/>
      <c r="AT71" s="39">
        <v>1116</v>
      </c>
      <c r="AU71" s="39">
        <v>89</v>
      </c>
      <c r="AV71" s="39"/>
      <c r="AW71" s="39">
        <f xml:space="preserve"> 1582 - 377</f>
        <v>1205</v>
      </c>
      <c r="AX71" s="39"/>
      <c r="AY71" s="39"/>
      <c r="AZ71" s="39"/>
      <c r="BA71" s="39">
        <v>998</v>
      </c>
      <c r="BB71" s="39">
        <v>189</v>
      </c>
      <c r="BC71" s="39"/>
      <c r="BD71" s="39">
        <v>1187</v>
      </c>
      <c r="BE71" s="39"/>
      <c r="BF71" s="39"/>
      <c r="BG71" s="39"/>
      <c r="BH71" s="39">
        <v>128</v>
      </c>
      <c r="BI71" s="39"/>
      <c r="BJ71" s="39"/>
      <c r="BK71" s="39"/>
      <c r="BL71" s="39">
        <v>377</v>
      </c>
      <c r="BM71" s="39"/>
      <c r="BN71" s="39">
        <v>349</v>
      </c>
      <c r="BO71" s="39"/>
      <c r="BP71" s="39"/>
      <c r="BQ71" s="39"/>
      <c r="BR71" s="39">
        <v>0</v>
      </c>
      <c r="BS71" s="39"/>
      <c r="BT71" s="39"/>
      <c r="BU71" s="39"/>
      <c r="BV71" s="39"/>
      <c r="BW71" s="39"/>
      <c r="BX71" s="39"/>
    </row>
    <row r="72" spans="1:76" ht="20.100000000000001" customHeight="1" x14ac:dyDescent="0.2">
      <c r="D72" s="47" t="s">
        <v>97</v>
      </c>
      <c r="F72" s="48">
        <v>0</v>
      </c>
      <c r="G72" s="49"/>
      <c r="H72" s="49"/>
      <c r="I72" s="49"/>
      <c r="J72" s="48">
        <v>0</v>
      </c>
      <c r="K72" s="48">
        <v>0</v>
      </c>
      <c r="L72" s="49"/>
      <c r="M72" s="48">
        <v>0</v>
      </c>
      <c r="N72" s="49"/>
      <c r="O72" s="49"/>
      <c r="P72" s="49"/>
      <c r="Q72" s="48">
        <v>0</v>
      </c>
      <c r="R72" s="48">
        <v>0</v>
      </c>
      <c r="S72" s="49"/>
      <c r="T72" s="48">
        <v>0</v>
      </c>
      <c r="U72" s="49"/>
      <c r="V72" s="49"/>
      <c r="W72" s="49"/>
      <c r="X72" s="48">
        <v>0</v>
      </c>
      <c r="Y72" s="49"/>
      <c r="Z72" s="49"/>
      <c r="AA72" s="49"/>
      <c r="AB72" s="48">
        <v>0</v>
      </c>
      <c r="AC72" s="49"/>
      <c r="AD72" s="48">
        <v>0</v>
      </c>
      <c r="AE72" s="49"/>
      <c r="AF72" s="49"/>
      <c r="AG72" s="49"/>
      <c r="AH72" s="48">
        <v>0</v>
      </c>
      <c r="AI72" s="49"/>
      <c r="AJ72" s="49"/>
      <c r="AK72" s="49"/>
      <c r="AL72" s="49"/>
      <c r="AM72" s="49"/>
      <c r="AN72" s="49"/>
      <c r="AO72" s="49"/>
      <c r="AP72" s="48">
        <v>54</v>
      </c>
      <c r="AQ72" s="49"/>
      <c r="AR72" s="49"/>
      <c r="AS72" s="49"/>
      <c r="AT72" s="48">
        <v>1439</v>
      </c>
      <c r="AU72" s="48">
        <v>31</v>
      </c>
      <c r="AV72" s="49"/>
      <c r="AW72" s="48">
        <v>1470</v>
      </c>
      <c r="AX72" s="49"/>
      <c r="AY72" s="49"/>
      <c r="AZ72" s="49"/>
      <c r="BA72" s="48">
        <v>549</v>
      </c>
      <c r="BB72" s="48">
        <v>211</v>
      </c>
      <c r="BC72" s="49"/>
      <c r="BD72" s="48">
        <v>760</v>
      </c>
      <c r="BE72" s="49"/>
      <c r="BF72" s="49"/>
      <c r="BG72" s="49"/>
      <c r="BH72" s="48">
        <v>105</v>
      </c>
      <c r="BI72" s="49"/>
      <c r="BJ72" s="49"/>
      <c r="BK72" s="49"/>
      <c r="BL72" s="48">
        <v>0</v>
      </c>
      <c r="BM72" s="49"/>
      <c r="BN72" s="48">
        <v>659</v>
      </c>
      <c r="BO72" s="49"/>
      <c r="BP72" s="49"/>
      <c r="BQ72" s="49"/>
      <c r="BR72" s="48">
        <v>0</v>
      </c>
      <c r="BS72" s="39"/>
      <c r="BT72" s="39"/>
      <c r="BU72" s="39"/>
      <c r="BV72" s="39"/>
      <c r="BW72" s="39"/>
      <c r="BX72" s="39"/>
    </row>
    <row r="73" spans="1:76" ht="20.100000000000001" customHeight="1" x14ac:dyDescent="0.2">
      <c r="D73" s="50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39"/>
      <c r="BT73" s="39"/>
      <c r="BU73" s="39"/>
      <c r="BV73" s="39"/>
      <c r="BW73" s="39"/>
      <c r="BX73" s="39"/>
    </row>
    <row r="74" spans="1:76" s="1" customFormat="1" ht="20.100000000000001" customHeight="1" x14ac:dyDescent="0.25">
      <c r="A74" s="3"/>
      <c r="B74" s="6"/>
      <c r="C74" s="51" t="s">
        <v>126</v>
      </c>
      <c r="D74" s="52"/>
      <c r="E74" s="5"/>
      <c r="F74" s="53">
        <v>0</v>
      </c>
      <c r="G74" s="54"/>
      <c r="H74" s="54"/>
      <c r="I74" s="54"/>
      <c r="J74" s="53">
        <v>0</v>
      </c>
      <c r="K74" s="53">
        <v>0</v>
      </c>
      <c r="L74" s="54"/>
      <c r="M74" s="53">
        <v>0</v>
      </c>
      <c r="N74" s="54"/>
      <c r="O74" s="54"/>
      <c r="P74" s="54"/>
      <c r="Q74" s="53">
        <v>0</v>
      </c>
      <c r="R74" s="53">
        <v>0</v>
      </c>
      <c r="S74" s="54"/>
      <c r="T74" s="53">
        <v>0</v>
      </c>
      <c r="U74" s="54"/>
      <c r="V74" s="54"/>
      <c r="W74" s="54"/>
      <c r="X74" s="53">
        <v>0</v>
      </c>
      <c r="Y74" s="54"/>
      <c r="Z74" s="54"/>
      <c r="AA74" s="54"/>
      <c r="AB74" s="53">
        <v>0</v>
      </c>
      <c r="AC74" s="54"/>
      <c r="AD74" s="53">
        <v>0</v>
      </c>
      <c r="AE74" s="54"/>
      <c r="AF74" s="54"/>
      <c r="AG74" s="54"/>
      <c r="AH74" s="53">
        <v>0</v>
      </c>
      <c r="AI74" s="54"/>
      <c r="AJ74" s="54"/>
      <c r="AK74" s="54"/>
      <c r="AL74" s="54"/>
      <c r="AM74" s="54"/>
      <c r="AN74" s="54"/>
      <c r="AO74" s="54"/>
      <c r="AP74" s="53">
        <v>136</v>
      </c>
      <c r="AQ74" s="54"/>
      <c r="AR74" s="54"/>
      <c r="AS74" s="54"/>
      <c r="AT74" s="53">
        <v>2555</v>
      </c>
      <c r="AU74" s="53">
        <v>120</v>
      </c>
      <c r="AV74" s="54"/>
      <c r="AW74" s="53">
        <f xml:space="preserve"> 3052 - 377</f>
        <v>2675</v>
      </c>
      <c r="AX74" s="54"/>
      <c r="AY74" s="54"/>
      <c r="AZ74" s="54"/>
      <c r="BA74" s="53">
        <v>1547</v>
      </c>
      <c r="BB74" s="53">
        <v>400</v>
      </c>
      <c r="BC74" s="54"/>
      <c r="BD74" s="53">
        <v>1947</v>
      </c>
      <c r="BE74" s="54"/>
      <c r="BF74" s="54"/>
      <c r="BG74" s="54"/>
      <c r="BH74" s="53">
        <v>233</v>
      </c>
      <c r="BI74" s="54"/>
      <c r="BJ74" s="54"/>
      <c r="BK74" s="54"/>
      <c r="BL74" s="53">
        <v>377</v>
      </c>
      <c r="BM74" s="54"/>
      <c r="BN74" s="53">
        <v>1008</v>
      </c>
      <c r="BO74" s="54"/>
      <c r="BP74" s="54"/>
      <c r="BQ74" s="54"/>
      <c r="BR74" s="53">
        <v>0</v>
      </c>
      <c r="BS74" s="39"/>
      <c r="BT74" s="39"/>
      <c r="BU74" s="39"/>
      <c r="BV74" s="39"/>
      <c r="BW74" s="39"/>
      <c r="BX74" s="39"/>
    </row>
    <row r="75" spans="1:76" ht="20.100000000000001" customHeight="1" x14ac:dyDescent="0.2"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</row>
    <row r="76" spans="1:76" ht="20.100000000000001" customHeight="1" x14ac:dyDescent="0.2">
      <c r="C76" s="3" t="s">
        <v>127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</row>
    <row r="77" spans="1:76" ht="20.100000000000001" customHeight="1" x14ac:dyDescent="0.2">
      <c r="D77" s="2" t="s">
        <v>96</v>
      </c>
      <c r="F77" s="39">
        <v>0</v>
      </c>
      <c r="G77" s="39"/>
      <c r="H77" s="39"/>
      <c r="I77" s="39"/>
      <c r="J77" s="39">
        <v>4</v>
      </c>
      <c r="K77" s="39">
        <v>0</v>
      </c>
      <c r="L77" s="39"/>
      <c r="M77" s="39">
        <v>4</v>
      </c>
      <c r="N77" s="39"/>
      <c r="O77" s="39"/>
      <c r="P77" s="39"/>
      <c r="Q77" s="39">
        <v>4</v>
      </c>
      <c r="R77" s="39">
        <v>0</v>
      </c>
      <c r="S77" s="39"/>
      <c r="T77" s="39">
        <v>4</v>
      </c>
      <c r="U77" s="39"/>
      <c r="V77" s="39"/>
      <c r="W77" s="39"/>
      <c r="X77" s="39">
        <v>0</v>
      </c>
      <c r="Y77" s="39"/>
      <c r="Z77" s="39"/>
      <c r="AA77" s="39"/>
      <c r="AB77" s="39">
        <v>0</v>
      </c>
      <c r="AC77" s="39"/>
      <c r="AD77" s="39">
        <v>0</v>
      </c>
      <c r="AE77" s="39"/>
      <c r="AF77" s="39"/>
      <c r="AG77" s="39"/>
      <c r="AH77" s="39">
        <v>0</v>
      </c>
      <c r="AI77" s="39"/>
      <c r="AJ77" s="39"/>
      <c r="AK77" s="39"/>
      <c r="AL77" s="39"/>
      <c r="AM77" s="39"/>
      <c r="AN77" s="39"/>
      <c r="AO77" s="39"/>
      <c r="AP77" s="39">
        <v>0</v>
      </c>
      <c r="AQ77" s="39"/>
      <c r="AR77" s="39"/>
      <c r="AS77" s="39"/>
      <c r="AT77" s="39">
        <v>8</v>
      </c>
      <c r="AU77" s="39">
        <v>1</v>
      </c>
      <c r="AV77" s="39"/>
      <c r="AW77" s="39">
        <v>9</v>
      </c>
      <c r="AX77" s="39"/>
      <c r="AY77" s="39"/>
      <c r="AZ77" s="39"/>
      <c r="BA77" s="39">
        <v>8</v>
      </c>
      <c r="BB77" s="39">
        <v>1</v>
      </c>
      <c r="BC77" s="39"/>
      <c r="BD77" s="39">
        <v>9</v>
      </c>
      <c r="BE77" s="39"/>
      <c r="BF77" s="39"/>
      <c r="BG77" s="39"/>
      <c r="BH77" s="39">
        <v>0</v>
      </c>
      <c r="BI77" s="39"/>
      <c r="BJ77" s="39"/>
      <c r="BK77" s="39"/>
      <c r="BL77" s="39">
        <v>0</v>
      </c>
      <c r="BM77" s="39"/>
      <c r="BN77" s="39">
        <v>0</v>
      </c>
      <c r="BO77" s="39"/>
      <c r="BP77" s="39"/>
      <c r="BQ77" s="39"/>
      <c r="BR77" s="39">
        <v>1</v>
      </c>
      <c r="BS77" s="39"/>
      <c r="BT77" s="39"/>
      <c r="BU77" s="39"/>
      <c r="BV77" s="39"/>
      <c r="BW77" s="39"/>
      <c r="BX77" s="39"/>
    </row>
    <row r="78" spans="1:76" ht="20.100000000000001" customHeight="1" x14ac:dyDescent="0.2">
      <c r="D78" s="47" t="s">
        <v>97</v>
      </c>
      <c r="F78" s="48">
        <v>0</v>
      </c>
      <c r="G78" s="49"/>
      <c r="H78" s="49"/>
      <c r="I78" s="49"/>
      <c r="J78" s="48">
        <v>3</v>
      </c>
      <c r="K78" s="48">
        <v>0</v>
      </c>
      <c r="L78" s="49"/>
      <c r="M78" s="48">
        <v>3</v>
      </c>
      <c r="N78" s="49"/>
      <c r="O78" s="49"/>
      <c r="P78" s="49"/>
      <c r="Q78" s="48">
        <v>3</v>
      </c>
      <c r="R78" s="48">
        <v>0</v>
      </c>
      <c r="S78" s="49"/>
      <c r="T78" s="48">
        <v>3</v>
      </c>
      <c r="U78" s="49"/>
      <c r="V78" s="49"/>
      <c r="W78" s="49"/>
      <c r="X78" s="48">
        <v>0</v>
      </c>
      <c r="Y78" s="49"/>
      <c r="Z78" s="49"/>
      <c r="AA78" s="49"/>
      <c r="AB78" s="48">
        <v>0</v>
      </c>
      <c r="AC78" s="49"/>
      <c r="AD78" s="48">
        <v>0</v>
      </c>
      <c r="AE78" s="49"/>
      <c r="AF78" s="49"/>
      <c r="AG78" s="49"/>
      <c r="AH78" s="48">
        <v>0</v>
      </c>
      <c r="AI78" s="49"/>
      <c r="AJ78" s="49"/>
      <c r="AK78" s="49"/>
      <c r="AL78" s="49"/>
      <c r="AM78" s="49"/>
      <c r="AN78" s="49"/>
      <c r="AO78" s="49"/>
      <c r="AP78" s="48">
        <v>0</v>
      </c>
      <c r="AQ78" s="49"/>
      <c r="AR78" s="49"/>
      <c r="AS78" s="49"/>
      <c r="AT78" s="48">
        <v>7</v>
      </c>
      <c r="AU78" s="48">
        <v>1</v>
      </c>
      <c r="AV78" s="49"/>
      <c r="AW78" s="48">
        <v>8</v>
      </c>
      <c r="AX78" s="49"/>
      <c r="AY78" s="49"/>
      <c r="AZ78" s="49"/>
      <c r="BA78" s="48">
        <v>7</v>
      </c>
      <c r="BB78" s="48">
        <v>0</v>
      </c>
      <c r="BC78" s="49"/>
      <c r="BD78" s="48">
        <v>7</v>
      </c>
      <c r="BE78" s="49"/>
      <c r="BF78" s="49"/>
      <c r="BG78" s="49"/>
      <c r="BH78" s="48">
        <v>1</v>
      </c>
      <c r="BI78" s="49"/>
      <c r="BJ78" s="49"/>
      <c r="BK78" s="49"/>
      <c r="BL78" s="48">
        <v>0</v>
      </c>
      <c r="BM78" s="49"/>
      <c r="BN78" s="48">
        <v>0</v>
      </c>
      <c r="BO78" s="49"/>
      <c r="BP78" s="49"/>
      <c r="BQ78" s="49"/>
      <c r="BR78" s="48">
        <v>0</v>
      </c>
      <c r="BS78" s="39"/>
      <c r="BT78" s="39"/>
      <c r="BU78" s="39"/>
      <c r="BV78" s="39"/>
      <c r="BW78" s="39"/>
      <c r="BX78" s="39"/>
    </row>
    <row r="79" spans="1:76" ht="20.100000000000001" customHeight="1" x14ac:dyDescent="0.2">
      <c r="D79" s="2" t="s">
        <v>113</v>
      </c>
      <c r="F79" s="39">
        <v>0</v>
      </c>
      <c r="G79" s="39"/>
      <c r="H79" s="39"/>
      <c r="I79" s="39"/>
      <c r="J79" s="39">
        <v>0</v>
      </c>
      <c r="K79" s="39">
        <v>0</v>
      </c>
      <c r="L79" s="39"/>
      <c r="M79" s="39">
        <v>0</v>
      </c>
      <c r="N79" s="39"/>
      <c r="O79" s="39"/>
      <c r="P79" s="39"/>
      <c r="Q79" s="39">
        <v>0</v>
      </c>
      <c r="R79" s="39">
        <v>0</v>
      </c>
      <c r="S79" s="39"/>
      <c r="T79" s="39">
        <v>0</v>
      </c>
      <c r="U79" s="39"/>
      <c r="V79" s="39"/>
      <c r="W79" s="39"/>
      <c r="X79" s="39">
        <v>0</v>
      </c>
      <c r="Y79" s="39"/>
      <c r="Z79" s="39"/>
      <c r="AA79" s="39"/>
      <c r="AB79" s="39">
        <v>0</v>
      </c>
      <c r="AC79" s="39"/>
      <c r="AD79" s="39">
        <v>0</v>
      </c>
      <c r="AE79" s="39"/>
      <c r="AF79" s="39"/>
      <c r="AG79" s="39"/>
      <c r="AH79" s="39">
        <v>0</v>
      </c>
      <c r="AI79" s="39"/>
      <c r="AJ79" s="39"/>
      <c r="AK79" s="39"/>
      <c r="AL79" s="39"/>
      <c r="AM79" s="39"/>
      <c r="AN79" s="39"/>
      <c r="AO79" s="39"/>
      <c r="AP79" s="39">
        <v>0</v>
      </c>
      <c r="AQ79" s="39"/>
      <c r="AR79" s="39"/>
      <c r="AS79" s="39"/>
      <c r="AT79" s="39">
        <v>0</v>
      </c>
      <c r="AU79" s="39">
        <v>0</v>
      </c>
      <c r="AV79" s="39"/>
      <c r="AW79" s="39">
        <v>0</v>
      </c>
      <c r="AX79" s="39"/>
      <c r="AY79" s="39"/>
      <c r="AZ79" s="39"/>
      <c r="BA79" s="39">
        <v>0</v>
      </c>
      <c r="BB79" s="39">
        <v>0</v>
      </c>
      <c r="BC79" s="39"/>
      <c r="BD79" s="39">
        <v>0</v>
      </c>
      <c r="BE79" s="39"/>
      <c r="BF79" s="39"/>
      <c r="BG79" s="39"/>
      <c r="BH79" s="39">
        <v>0</v>
      </c>
      <c r="BI79" s="39"/>
      <c r="BJ79" s="39"/>
      <c r="BK79" s="39"/>
      <c r="BL79" s="39">
        <v>0</v>
      </c>
      <c r="BM79" s="39"/>
      <c r="BN79" s="39">
        <v>0</v>
      </c>
      <c r="BO79" s="39"/>
      <c r="BP79" s="39"/>
      <c r="BQ79" s="39"/>
      <c r="BR79" s="39">
        <v>0</v>
      </c>
      <c r="BS79" s="39"/>
      <c r="BT79" s="39"/>
      <c r="BU79" s="39"/>
      <c r="BV79" s="39"/>
      <c r="BW79" s="39"/>
      <c r="BX79" s="39"/>
    </row>
    <row r="80" spans="1:76" ht="20.100000000000001" customHeight="1" x14ac:dyDescent="0.2">
      <c r="D80" s="47" t="s">
        <v>99</v>
      </c>
      <c r="F80" s="48">
        <v>0</v>
      </c>
      <c r="G80" s="49"/>
      <c r="H80" s="49"/>
      <c r="I80" s="49"/>
      <c r="J80" s="48">
        <v>0</v>
      </c>
      <c r="K80" s="48">
        <v>0</v>
      </c>
      <c r="L80" s="49"/>
      <c r="M80" s="48">
        <v>0</v>
      </c>
      <c r="N80" s="49"/>
      <c r="O80" s="49"/>
      <c r="P80" s="49"/>
      <c r="Q80" s="48">
        <v>0</v>
      </c>
      <c r="R80" s="48">
        <v>0</v>
      </c>
      <c r="S80" s="49"/>
      <c r="T80" s="48">
        <v>0</v>
      </c>
      <c r="U80" s="49"/>
      <c r="V80" s="49"/>
      <c r="W80" s="49"/>
      <c r="X80" s="48">
        <v>0</v>
      </c>
      <c r="Y80" s="49"/>
      <c r="Z80" s="49"/>
      <c r="AA80" s="49"/>
      <c r="AB80" s="48">
        <v>0</v>
      </c>
      <c r="AC80" s="49"/>
      <c r="AD80" s="48">
        <v>0</v>
      </c>
      <c r="AE80" s="49"/>
      <c r="AF80" s="49"/>
      <c r="AG80" s="49"/>
      <c r="AH80" s="48">
        <v>0</v>
      </c>
      <c r="AI80" s="49"/>
      <c r="AJ80" s="49"/>
      <c r="AK80" s="49"/>
      <c r="AL80" s="49"/>
      <c r="AM80" s="49"/>
      <c r="AN80" s="49"/>
      <c r="AO80" s="49"/>
      <c r="AP80" s="48">
        <v>0</v>
      </c>
      <c r="AQ80" s="49"/>
      <c r="AR80" s="49"/>
      <c r="AS80" s="49"/>
      <c r="AT80" s="48">
        <v>0</v>
      </c>
      <c r="AU80" s="48">
        <v>0</v>
      </c>
      <c r="AV80" s="49"/>
      <c r="AW80" s="48">
        <v>0</v>
      </c>
      <c r="AX80" s="49"/>
      <c r="AY80" s="49"/>
      <c r="AZ80" s="49"/>
      <c r="BA80" s="48">
        <v>0</v>
      </c>
      <c r="BB80" s="48">
        <v>0</v>
      </c>
      <c r="BC80" s="49"/>
      <c r="BD80" s="48">
        <v>0</v>
      </c>
      <c r="BE80" s="49"/>
      <c r="BF80" s="49"/>
      <c r="BG80" s="49"/>
      <c r="BH80" s="48">
        <v>0</v>
      </c>
      <c r="BI80" s="49"/>
      <c r="BJ80" s="49"/>
      <c r="BK80" s="49"/>
      <c r="BL80" s="48">
        <v>0</v>
      </c>
      <c r="BM80" s="49"/>
      <c r="BN80" s="48">
        <v>0</v>
      </c>
      <c r="BO80" s="49"/>
      <c r="BP80" s="49"/>
      <c r="BQ80" s="49"/>
      <c r="BR80" s="48">
        <v>0</v>
      </c>
      <c r="BS80" s="39"/>
      <c r="BT80" s="39"/>
      <c r="BU80" s="39"/>
      <c r="BV80" s="39"/>
      <c r="BW80" s="39"/>
      <c r="BX80" s="39"/>
    </row>
    <row r="81" spans="1:76" ht="20.100000000000001" customHeight="1" x14ac:dyDescent="0.2">
      <c r="D81" s="2" t="s">
        <v>114</v>
      </c>
      <c r="F81" s="39">
        <v>0</v>
      </c>
      <c r="G81" s="39"/>
      <c r="H81" s="39"/>
      <c r="I81" s="39"/>
      <c r="J81" s="39">
        <v>0</v>
      </c>
      <c r="K81" s="39">
        <v>0</v>
      </c>
      <c r="L81" s="39"/>
      <c r="M81" s="39">
        <v>0</v>
      </c>
      <c r="N81" s="39"/>
      <c r="O81" s="39"/>
      <c r="P81" s="39"/>
      <c r="Q81" s="39">
        <v>0</v>
      </c>
      <c r="R81" s="39">
        <v>0</v>
      </c>
      <c r="S81" s="39"/>
      <c r="T81" s="39">
        <v>0</v>
      </c>
      <c r="U81" s="39"/>
      <c r="V81" s="39"/>
      <c r="W81" s="39"/>
      <c r="X81" s="39">
        <v>0</v>
      </c>
      <c r="Y81" s="39"/>
      <c r="Z81" s="39"/>
      <c r="AA81" s="39"/>
      <c r="AB81" s="39">
        <v>0</v>
      </c>
      <c r="AC81" s="39"/>
      <c r="AD81" s="39">
        <v>0</v>
      </c>
      <c r="AE81" s="39"/>
      <c r="AF81" s="39"/>
      <c r="AG81" s="39"/>
      <c r="AH81" s="39">
        <v>0</v>
      </c>
      <c r="AI81" s="39"/>
      <c r="AJ81" s="39"/>
      <c r="AK81" s="39"/>
      <c r="AL81" s="39"/>
      <c r="AM81" s="39"/>
      <c r="AN81" s="39"/>
      <c r="AO81" s="39"/>
      <c r="AP81" s="39">
        <v>0</v>
      </c>
      <c r="AQ81" s="39"/>
      <c r="AR81" s="39"/>
      <c r="AS81" s="39"/>
      <c r="AT81" s="39">
        <v>0</v>
      </c>
      <c r="AU81" s="39">
        <v>0</v>
      </c>
      <c r="AV81" s="39"/>
      <c r="AW81" s="39">
        <v>0</v>
      </c>
      <c r="AX81" s="39"/>
      <c r="AY81" s="39"/>
      <c r="AZ81" s="39"/>
      <c r="BA81" s="39">
        <v>0</v>
      </c>
      <c r="BB81" s="39">
        <v>0</v>
      </c>
      <c r="BC81" s="39"/>
      <c r="BD81" s="39">
        <v>0</v>
      </c>
      <c r="BE81" s="39"/>
      <c r="BF81" s="39"/>
      <c r="BG81" s="39"/>
      <c r="BH81" s="39">
        <v>0</v>
      </c>
      <c r="BI81" s="39"/>
      <c r="BJ81" s="39"/>
      <c r="BK81" s="39"/>
      <c r="BL81" s="39">
        <v>0</v>
      </c>
      <c r="BM81" s="39"/>
      <c r="BN81" s="39">
        <v>0</v>
      </c>
      <c r="BO81" s="39"/>
      <c r="BP81" s="39"/>
      <c r="BQ81" s="39"/>
      <c r="BR81" s="39">
        <v>0</v>
      </c>
      <c r="BS81" s="39"/>
      <c r="BT81" s="39"/>
      <c r="BU81" s="39"/>
      <c r="BV81" s="39"/>
      <c r="BW81" s="39"/>
      <c r="BX81" s="39"/>
    </row>
    <row r="82" spans="1:76" ht="20.100000000000001" customHeight="1" x14ac:dyDescent="0.2">
      <c r="D82" s="47" t="s">
        <v>115</v>
      </c>
      <c r="F82" s="48">
        <v>0</v>
      </c>
      <c r="G82" s="49"/>
      <c r="H82" s="49"/>
      <c r="I82" s="49"/>
      <c r="J82" s="48">
        <v>1</v>
      </c>
      <c r="K82" s="48">
        <v>0</v>
      </c>
      <c r="L82" s="49"/>
      <c r="M82" s="48">
        <v>1</v>
      </c>
      <c r="N82" s="49"/>
      <c r="O82" s="49"/>
      <c r="P82" s="49"/>
      <c r="Q82" s="48">
        <v>1</v>
      </c>
      <c r="R82" s="48">
        <v>0</v>
      </c>
      <c r="S82" s="49"/>
      <c r="T82" s="48">
        <v>1</v>
      </c>
      <c r="U82" s="49"/>
      <c r="V82" s="49"/>
      <c r="W82" s="49"/>
      <c r="X82" s="48">
        <v>0</v>
      </c>
      <c r="Y82" s="49"/>
      <c r="Z82" s="49"/>
      <c r="AA82" s="49"/>
      <c r="AB82" s="48">
        <v>0</v>
      </c>
      <c r="AC82" s="49"/>
      <c r="AD82" s="48">
        <v>0</v>
      </c>
      <c r="AE82" s="49"/>
      <c r="AF82" s="49"/>
      <c r="AG82" s="49"/>
      <c r="AH82" s="48">
        <v>0</v>
      </c>
      <c r="AI82" s="49"/>
      <c r="AJ82" s="49"/>
      <c r="AK82" s="49"/>
      <c r="AL82" s="49"/>
      <c r="AM82" s="49"/>
      <c r="AN82" s="49"/>
      <c r="AO82" s="49"/>
      <c r="AP82" s="48">
        <v>0</v>
      </c>
      <c r="AQ82" s="49"/>
      <c r="AR82" s="49"/>
      <c r="AS82" s="49"/>
      <c r="AT82" s="48">
        <v>1</v>
      </c>
      <c r="AU82" s="48">
        <v>1</v>
      </c>
      <c r="AV82" s="49"/>
      <c r="AW82" s="48">
        <v>2</v>
      </c>
      <c r="AX82" s="49"/>
      <c r="AY82" s="49"/>
      <c r="AZ82" s="49"/>
      <c r="BA82" s="48">
        <v>2</v>
      </c>
      <c r="BB82" s="48">
        <v>0</v>
      </c>
      <c r="BC82" s="49"/>
      <c r="BD82" s="48">
        <v>2</v>
      </c>
      <c r="BE82" s="49"/>
      <c r="BF82" s="49"/>
      <c r="BG82" s="49"/>
      <c r="BH82" s="48">
        <v>0</v>
      </c>
      <c r="BI82" s="49"/>
      <c r="BJ82" s="49"/>
      <c r="BK82" s="49"/>
      <c r="BL82" s="48">
        <v>0</v>
      </c>
      <c r="BM82" s="49"/>
      <c r="BN82" s="48">
        <v>0</v>
      </c>
      <c r="BO82" s="49"/>
      <c r="BP82" s="49"/>
      <c r="BQ82" s="49"/>
      <c r="BR82" s="48">
        <v>0</v>
      </c>
      <c r="BS82" s="39"/>
      <c r="BT82" s="39"/>
      <c r="BU82" s="39"/>
      <c r="BV82" s="39"/>
      <c r="BW82" s="39"/>
      <c r="BX82" s="39"/>
    </row>
    <row r="83" spans="1:76" ht="20.100000000000001" customHeight="1" x14ac:dyDescent="0.2">
      <c r="D83" s="2" t="s">
        <v>116</v>
      </c>
      <c r="F83" s="39">
        <v>0</v>
      </c>
      <c r="G83" s="39"/>
      <c r="H83" s="39"/>
      <c r="I83" s="39"/>
      <c r="J83" s="39">
        <v>0</v>
      </c>
      <c r="K83" s="39">
        <v>0</v>
      </c>
      <c r="L83" s="39"/>
      <c r="M83" s="39">
        <v>0</v>
      </c>
      <c r="N83" s="39"/>
      <c r="O83" s="39"/>
      <c r="P83" s="39"/>
      <c r="Q83" s="39">
        <v>0</v>
      </c>
      <c r="R83" s="39">
        <v>0</v>
      </c>
      <c r="S83" s="39"/>
      <c r="T83" s="39">
        <v>0</v>
      </c>
      <c r="U83" s="39"/>
      <c r="V83" s="39"/>
      <c r="W83" s="39"/>
      <c r="X83" s="39">
        <v>0</v>
      </c>
      <c r="Y83" s="39"/>
      <c r="Z83" s="39"/>
      <c r="AA83" s="39"/>
      <c r="AB83" s="39">
        <v>0</v>
      </c>
      <c r="AC83" s="39"/>
      <c r="AD83" s="39">
        <v>0</v>
      </c>
      <c r="AE83" s="39"/>
      <c r="AF83" s="39"/>
      <c r="AG83" s="39"/>
      <c r="AH83" s="39">
        <v>0</v>
      </c>
      <c r="AI83" s="39"/>
      <c r="AJ83" s="39"/>
      <c r="AK83" s="39"/>
      <c r="AL83" s="39"/>
      <c r="AM83" s="39"/>
      <c r="AN83" s="39"/>
      <c r="AO83" s="39"/>
      <c r="AP83" s="39">
        <v>0</v>
      </c>
      <c r="AQ83" s="39"/>
      <c r="AR83" s="39"/>
      <c r="AS83" s="39"/>
      <c r="AT83" s="39">
        <v>0</v>
      </c>
      <c r="AU83" s="39">
        <v>0</v>
      </c>
      <c r="AV83" s="39"/>
      <c r="AW83" s="39">
        <v>0</v>
      </c>
      <c r="AX83" s="39"/>
      <c r="AY83" s="39"/>
      <c r="AZ83" s="39"/>
      <c r="BA83" s="39">
        <v>0</v>
      </c>
      <c r="BB83" s="39">
        <v>0</v>
      </c>
      <c r="BC83" s="39"/>
      <c r="BD83" s="39">
        <v>0</v>
      </c>
      <c r="BE83" s="39"/>
      <c r="BF83" s="39"/>
      <c r="BG83" s="39"/>
      <c r="BH83" s="39">
        <v>0</v>
      </c>
      <c r="BI83" s="39"/>
      <c r="BJ83" s="39"/>
      <c r="BK83" s="39"/>
      <c r="BL83" s="39">
        <v>0</v>
      </c>
      <c r="BM83" s="39"/>
      <c r="BN83" s="39">
        <v>0</v>
      </c>
      <c r="BO83" s="39"/>
      <c r="BP83" s="39"/>
      <c r="BQ83" s="39"/>
      <c r="BR83" s="39">
        <v>0</v>
      </c>
      <c r="BS83" s="39"/>
      <c r="BT83" s="39"/>
      <c r="BU83" s="39"/>
      <c r="BV83" s="39"/>
      <c r="BW83" s="39"/>
      <c r="BX83" s="39"/>
    </row>
    <row r="84" spans="1:76" ht="20.100000000000001" customHeight="1" x14ac:dyDescent="0.2">
      <c r="D84" s="47" t="s">
        <v>103</v>
      </c>
      <c r="F84" s="48">
        <v>0</v>
      </c>
      <c r="G84" s="49"/>
      <c r="H84" s="49"/>
      <c r="I84" s="49"/>
      <c r="J84" s="48">
        <v>0</v>
      </c>
      <c r="K84" s="48">
        <v>0</v>
      </c>
      <c r="L84" s="49"/>
      <c r="M84" s="48">
        <v>0</v>
      </c>
      <c r="N84" s="49"/>
      <c r="O84" s="49"/>
      <c r="P84" s="49"/>
      <c r="Q84" s="48">
        <v>0</v>
      </c>
      <c r="R84" s="48">
        <v>0</v>
      </c>
      <c r="S84" s="49"/>
      <c r="T84" s="48">
        <v>0</v>
      </c>
      <c r="U84" s="49"/>
      <c r="V84" s="49"/>
      <c r="W84" s="49"/>
      <c r="X84" s="48">
        <v>0</v>
      </c>
      <c r="Y84" s="49"/>
      <c r="Z84" s="49"/>
      <c r="AA84" s="49"/>
      <c r="AB84" s="48">
        <v>0</v>
      </c>
      <c r="AC84" s="49"/>
      <c r="AD84" s="48">
        <v>0</v>
      </c>
      <c r="AE84" s="49"/>
      <c r="AF84" s="49"/>
      <c r="AG84" s="49"/>
      <c r="AH84" s="48">
        <v>0</v>
      </c>
      <c r="AI84" s="49"/>
      <c r="AJ84" s="49"/>
      <c r="AK84" s="49"/>
      <c r="AL84" s="49"/>
      <c r="AM84" s="49"/>
      <c r="AN84" s="49"/>
      <c r="AO84" s="49"/>
      <c r="AP84" s="48">
        <v>0</v>
      </c>
      <c r="AQ84" s="49"/>
      <c r="AR84" s="49"/>
      <c r="AS84" s="49"/>
      <c r="AT84" s="48">
        <v>0</v>
      </c>
      <c r="AU84" s="48">
        <v>0</v>
      </c>
      <c r="AV84" s="49"/>
      <c r="AW84" s="48">
        <v>0</v>
      </c>
      <c r="AX84" s="49"/>
      <c r="AY84" s="49"/>
      <c r="AZ84" s="49"/>
      <c r="BA84" s="48">
        <v>0</v>
      </c>
      <c r="BB84" s="48">
        <v>0</v>
      </c>
      <c r="BC84" s="49"/>
      <c r="BD84" s="48">
        <v>0</v>
      </c>
      <c r="BE84" s="49"/>
      <c r="BF84" s="49"/>
      <c r="BG84" s="49"/>
      <c r="BH84" s="48">
        <v>0</v>
      </c>
      <c r="BI84" s="49"/>
      <c r="BJ84" s="49"/>
      <c r="BK84" s="49"/>
      <c r="BL84" s="48">
        <v>0</v>
      </c>
      <c r="BM84" s="49"/>
      <c r="BN84" s="48">
        <v>0</v>
      </c>
      <c r="BO84" s="49"/>
      <c r="BP84" s="49"/>
      <c r="BQ84" s="49"/>
      <c r="BR84" s="48">
        <v>0</v>
      </c>
      <c r="BS84" s="39"/>
      <c r="BT84" s="39"/>
      <c r="BU84" s="39"/>
      <c r="BV84" s="39"/>
      <c r="BW84" s="39"/>
      <c r="BX84" s="39"/>
    </row>
    <row r="85" spans="1:76" ht="20.100000000000001" customHeight="1" x14ac:dyDescent="0.2">
      <c r="D85" s="2" t="s">
        <v>104</v>
      </c>
      <c r="F85" s="39">
        <v>0</v>
      </c>
      <c r="G85" s="39"/>
      <c r="H85" s="39"/>
      <c r="I85" s="39"/>
      <c r="J85" s="39">
        <v>0</v>
      </c>
      <c r="K85" s="39">
        <v>0</v>
      </c>
      <c r="L85" s="39"/>
      <c r="M85" s="39">
        <v>0</v>
      </c>
      <c r="N85" s="39"/>
      <c r="O85" s="39"/>
      <c r="P85" s="39"/>
      <c r="Q85" s="39">
        <v>0</v>
      </c>
      <c r="R85" s="39">
        <v>0</v>
      </c>
      <c r="S85" s="39"/>
      <c r="T85" s="39">
        <v>0</v>
      </c>
      <c r="U85" s="39"/>
      <c r="V85" s="39"/>
      <c r="W85" s="39"/>
      <c r="X85" s="39">
        <v>0</v>
      </c>
      <c r="Y85" s="39"/>
      <c r="Z85" s="39"/>
      <c r="AA85" s="39"/>
      <c r="AB85" s="39">
        <v>0</v>
      </c>
      <c r="AC85" s="39"/>
      <c r="AD85" s="39">
        <v>0</v>
      </c>
      <c r="AE85" s="39"/>
      <c r="AF85" s="39"/>
      <c r="AG85" s="39"/>
      <c r="AH85" s="39">
        <v>0</v>
      </c>
      <c r="AI85" s="39"/>
      <c r="AJ85" s="39"/>
      <c r="AK85" s="39"/>
      <c r="AL85" s="39"/>
      <c r="AM85" s="39"/>
      <c r="AN85" s="39"/>
      <c r="AO85" s="39"/>
      <c r="AP85" s="39">
        <v>0</v>
      </c>
      <c r="AQ85" s="39"/>
      <c r="AR85" s="39"/>
      <c r="AS85" s="39"/>
      <c r="AT85" s="39">
        <v>0</v>
      </c>
      <c r="AU85" s="39">
        <v>0</v>
      </c>
      <c r="AV85" s="39"/>
      <c r="AW85" s="39">
        <v>0</v>
      </c>
      <c r="AX85" s="39"/>
      <c r="AY85" s="39"/>
      <c r="AZ85" s="39"/>
      <c r="BA85" s="39">
        <v>0</v>
      </c>
      <c r="BB85" s="39">
        <v>0</v>
      </c>
      <c r="BC85" s="39"/>
      <c r="BD85" s="39">
        <v>0</v>
      </c>
      <c r="BE85" s="39"/>
      <c r="BF85" s="39"/>
      <c r="BG85" s="39"/>
      <c r="BH85" s="39">
        <v>0</v>
      </c>
      <c r="BI85" s="39"/>
      <c r="BJ85" s="39"/>
      <c r="BK85" s="39"/>
      <c r="BL85" s="39">
        <v>0</v>
      </c>
      <c r="BM85" s="39"/>
      <c r="BN85" s="39">
        <v>0</v>
      </c>
      <c r="BO85" s="39"/>
      <c r="BP85" s="39"/>
      <c r="BQ85" s="39"/>
      <c r="BR85" s="39">
        <v>0</v>
      </c>
      <c r="BS85" s="39"/>
      <c r="BT85" s="39"/>
      <c r="BU85" s="39"/>
      <c r="BV85" s="39"/>
      <c r="BW85" s="39"/>
      <c r="BX85" s="39"/>
    </row>
    <row r="86" spans="1:76" ht="20.100000000000001" customHeight="1" x14ac:dyDescent="0.2">
      <c r="D86" s="47" t="s">
        <v>117</v>
      </c>
      <c r="F86" s="48">
        <v>0</v>
      </c>
      <c r="G86" s="49"/>
      <c r="H86" s="49"/>
      <c r="I86" s="49"/>
      <c r="J86" s="48">
        <v>0</v>
      </c>
      <c r="K86" s="48">
        <v>0</v>
      </c>
      <c r="L86" s="49"/>
      <c r="M86" s="48">
        <v>0</v>
      </c>
      <c r="N86" s="49"/>
      <c r="O86" s="49"/>
      <c r="P86" s="49"/>
      <c r="Q86" s="48">
        <v>0</v>
      </c>
      <c r="R86" s="48">
        <v>0</v>
      </c>
      <c r="S86" s="49"/>
      <c r="T86" s="48">
        <v>0</v>
      </c>
      <c r="U86" s="49"/>
      <c r="V86" s="49"/>
      <c r="W86" s="49"/>
      <c r="X86" s="48">
        <v>0</v>
      </c>
      <c r="Y86" s="49"/>
      <c r="Z86" s="49"/>
      <c r="AA86" s="49"/>
      <c r="AB86" s="48">
        <v>0</v>
      </c>
      <c r="AC86" s="49"/>
      <c r="AD86" s="48">
        <v>0</v>
      </c>
      <c r="AE86" s="49"/>
      <c r="AF86" s="49"/>
      <c r="AG86" s="49"/>
      <c r="AH86" s="48">
        <v>0</v>
      </c>
      <c r="AI86" s="49"/>
      <c r="AJ86" s="49"/>
      <c r="AK86" s="49"/>
      <c r="AL86" s="49"/>
      <c r="AM86" s="49"/>
      <c r="AN86" s="49"/>
      <c r="AO86" s="49"/>
      <c r="AP86" s="48">
        <v>0</v>
      </c>
      <c r="AQ86" s="49"/>
      <c r="AR86" s="49"/>
      <c r="AS86" s="49"/>
      <c r="AT86" s="48">
        <v>0</v>
      </c>
      <c r="AU86" s="48">
        <v>0</v>
      </c>
      <c r="AV86" s="49"/>
      <c r="AW86" s="48">
        <v>0</v>
      </c>
      <c r="AX86" s="49"/>
      <c r="AY86" s="49"/>
      <c r="AZ86" s="49"/>
      <c r="BA86" s="48">
        <v>0</v>
      </c>
      <c r="BB86" s="48">
        <v>0</v>
      </c>
      <c r="BC86" s="49"/>
      <c r="BD86" s="48">
        <v>0</v>
      </c>
      <c r="BE86" s="49"/>
      <c r="BF86" s="49"/>
      <c r="BG86" s="49"/>
      <c r="BH86" s="48">
        <v>0</v>
      </c>
      <c r="BI86" s="49"/>
      <c r="BJ86" s="49"/>
      <c r="BK86" s="49"/>
      <c r="BL86" s="48">
        <v>0</v>
      </c>
      <c r="BM86" s="49"/>
      <c r="BN86" s="48">
        <v>0</v>
      </c>
      <c r="BO86" s="49"/>
      <c r="BP86" s="49"/>
      <c r="BQ86" s="49"/>
      <c r="BR86" s="48">
        <v>0</v>
      </c>
      <c r="BS86" s="39"/>
      <c r="BT86" s="39"/>
      <c r="BU86" s="39"/>
      <c r="BV86" s="39"/>
      <c r="BW86" s="39"/>
      <c r="BX86" s="39"/>
    </row>
    <row r="87" spans="1:76" ht="20.100000000000001" customHeight="1" x14ac:dyDescent="0.2">
      <c r="D87" s="2" t="s">
        <v>106</v>
      </c>
      <c r="F87" s="39">
        <v>0</v>
      </c>
      <c r="G87" s="39"/>
      <c r="H87" s="39"/>
      <c r="I87" s="39"/>
      <c r="J87" s="39">
        <v>0</v>
      </c>
      <c r="K87" s="39">
        <v>0</v>
      </c>
      <c r="L87" s="39"/>
      <c r="M87" s="39">
        <v>0</v>
      </c>
      <c r="N87" s="39"/>
      <c r="O87" s="39"/>
      <c r="P87" s="39"/>
      <c r="Q87" s="39">
        <v>0</v>
      </c>
      <c r="R87" s="39">
        <v>0</v>
      </c>
      <c r="S87" s="39"/>
      <c r="T87" s="39">
        <v>0</v>
      </c>
      <c r="U87" s="39"/>
      <c r="V87" s="39"/>
      <c r="W87" s="39"/>
      <c r="X87" s="39">
        <v>0</v>
      </c>
      <c r="Y87" s="39"/>
      <c r="Z87" s="39"/>
      <c r="AA87" s="39"/>
      <c r="AB87" s="39">
        <v>0</v>
      </c>
      <c r="AC87" s="39"/>
      <c r="AD87" s="39">
        <v>0</v>
      </c>
      <c r="AE87" s="39"/>
      <c r="AF87" s="39"/>
      <c r="AG87" s="39"/>
      <c r="AH87" s="39">
        <v>0</v>
      </c>
      <c r="AI87" s="39"/>
      <c r="AJ87" s="39"/>
      <c r="AK87" s="39"/>
      <c r="AL87" s="39"/>
      <c r="AM87" s="39"/>
      <c r="AN87" s="39"/>
      <c r="AO87" s="39"/>
      <c r="AP87" s="39">
        <v>0</v>
      </c>
      <c r="AQ87" s="39"/>
      <c r="AR87" s="39"/>
      <c r="AS87" s="39"/>
      <c r="AT87" s="39">
        <v>0</v>
      </c>
      <c r="AU87" s="39">
        <v>0</v>
      </c>
      <c r="AV87" s="39"/>
      <c r="AW87" s="39">
        <v>0</v>
      </c>
      <c r="AX87" s="39"/>
      <c r="AY87" s="39"/>
      <c r="AZ87" s="39"/>
      <c r="BA87" s="39">
        <v>0</v>
      </c>
      <c r="BB87" s="39">
        <v>0</v>
      </c>
      <c r="BC87" s="39"/>
      <c r="BD87" s="39">
        <v>0</v>
      </c>
      <c r="BE87" s="39"/>
      <c r="BF87" s="39"/>
      <c r="BG87" s="39"/>
      <c r="BH87" s="39">
        <v>0</v>
      </c>
      <c r="BI87" s="39"/>
      <c r="BJ87" s="39"/>
      <c r="BK87" s="39"/>
      <c r="BL87" s="39">
        <v>0</v>
      </c>
      <c r="BM87" s="39"/>
      <c r="BN87" s="39">
        <v>0</v>
      </c>
      <c r="BO87" s="39"/>
      <c r="BP87" s="39"/>
      <c r="BQ87" s="39"/>
      <c r="BR87" s="39">
        <v>0</v>
      </c>
      <c r="BS87" s="39"/>
      <c r="BT87" s="39"/>
      <c r="BU87" s="39"/>
      <c r="BV87" s="39"/>
      <c r="BW87" s="39"/>
      <c r="BX87" s="39"/>
    </row>
    <row r="88" spans="1:76" ht="20.100000000000001" customHeight="1" x14ac:dyDescent="0.2">
      <c r="D88" s="47" t="s">
        <v>107</v>
      </c>
      <c r="F88" s="48">
        <v>0</v>
      </c>
      <c r="G88" s="49"/>
      <c r="H88" s="49"/>
      <c r="I88" s="49"/>
      <c r="J88" s="48">
        <v>0</v>
      </c>
      <c r="K88" s="48">
        <v>0</v>
      </c>
      <c r="L88" s="49"/>
      <c r="M88" s="48">
        <v>0</v>
      </c>
      <c r="N88" s="49"/>
      <c r="O88" s="49"/>
      <c r="P88" s="49"/>
      <c r="Q88" s="48">
        <v>0</v>
      </c>
      <c r="R88" s="48">
        <v>0</v>
      </c>
      <c r="S88" s="49"/>
      <c r="T88" s="48">
        <v>0</v>
      </c>
      <c r="U88" s="49"/>
      <c r="V88" s="49"/>
      <c r="W88" s="49"/>
      <c r="X88" s="48">
        <v>0</v>
      </c>
      <c r="Y88" s="49"/>
      <c r="Z88" s="49"/>
      <c r="AA88" s="49"/>
      <c r="AB88" s="48">
        <v>0</v>
      </c>
      <c r="AC88" s="49"/>
      <c r="AD88" s="48">
        <v>0</v>
      </c>
      <c r="AE88" s="49"/>
      <c r="AF88" s="49"/>
      <c r="AG88" s="49"/>
      <c r="AH88" s="48">
        <v>0</v>
      </c>
      <c r="AI88" s="49"/>
      <c r="AJ88" s="49"/>
      <c r="AK88" s="49"/>
      <c r="AL88" s="49"/>
      <c r="AM88" s="49"/>
      <c r="AN88" s="49"/>
      <c r="AO88" s="49"/>
      <c r="AP88" s="48">
        <v>0</v>
      </c>
      <c r="AQ88" s="49"/>
      <c r="AR88" s="49"/>
      <c r="AS88" s="49"/>
      <c r="AT88" s="48">
        <v>0</v>
      </c>
      <c r="AU88" s="48">
        <v>0</v>
      </c>
      <c r="AV88" s="49"/>
      <c r="AW88" s="48">
        <v>0</v>
      </c>
      <c r="AX88" s="49"/>
      <c r="AY88" s="49"/>
      <c r="AZ88" s="49"/>
      <c r="BA88" s="48">
        <v>0</v>
      </c>
      <c r="BB88" s="48">
        <v>0</v>
      </c>
      <c r="BC88" s="49"/>
      <c r="BD88" s="48">
        <v>0</v>
      </c>
      <c r="BE88" s="49"/>
      <c r="BF88" s="49"/>
      <c r="BG88" s="49"/>
      <c r="BH88" s="48">
        <v>0</v>
      </c>
      <c r="BI88" s="49"/>
      <c r="BJ88" s="49"/>
      <c r="BK88" s="49"/>
      <c r="BL88" s="48">
        <v>0</v>
      </c>
      <c r="BM88" s="49"/>
      <c r="BN88" s="48">
        <v>0</v>
      </c>
      <c r="BO88" s="49"/>
      <c r="BP88" s="49"/>
      <c r="BQ88" s="49"/>
      <c r="BR88" s="48">
        <v>0</v>
      </c>
      <c r="BS88" s="39"/>
      <c r="BT88" s="39"/>
      <c r="BU88" s="39"/>
      <c r="BV88" s="39"/>
      <c r="BW88" s="39"/>
      <c r="BX88" s="39"/>
    </row>
    <row r="89" spans="1:76" ht="20.100000000000001" customHeight="1" x14ac:dyDescent="0.2">
      <c r="D89" s="2" t="s">
        <v>108</v>
      </c>
      <c r="F89" s="39">
        <v>0</v>
      </c>
      <c r="G89" s="39"/>
      <c r="H89" s="39"/>
      <c r="I89" s="39"/>
      <c r="J89" s="39">
        <v>0</v>
      </c>
      <c r="K89" s="39">
        <v>0</v>
      </c>
      <c r="L89" s="39"/>
      <c r="M89" s="39">
        <v>0</v>
      </c>
      <c r="N89" s="39"/>
      <c r="O89" s="39"/>
      <c r="P89" s="39"/>
      <c r="Q89" s="39">
        <v>0</v>
      </c>
      <c r="R89" s="39">
        <v>0</v>
      </c>
      <c r="S89" s="39"/>
      <c r="T89" s="39">
        <v>0</v>
      </c>
      <c r="U89" s="39"/>
      <c r="V89" s="39"/>
      <c r="W89" s="39"/>
      <c r="X89" s="39">
        <v>0</v>
      </c>
      <c r="Y89" s="39"/>
      <c r="Z89" s="39"/>
      <c r="AA89" s="39"/>
      <c r="AB89" s="39">
        <v>0</v>
      </c>
      <c r="AC89" s="39"/>
      <c r="AD89" s="39">
        <v>0</v>
      </c>
      <c r="AE89" s="39"/>
      <c r="AF89" s="39"/>
      <c r="AG89" s="39"/>
      <c r="AH89" s="39">
        <v>0</v>
      </c>
      <c r="AI89" s="39"/>
      <c r="AJ89" s="39"/>
      <c r="AK89" s="39"/>
      <c r="AL89" s="39"/>
      <c r="AM89" s="39"/>
      <c r="AN89" s="39"/>
      <c r="AO89" s="39"/>
      <c r="AP89" s="39">
        <v>1</v>
      </c>
      <c r="AQ89" s="39"/>
      <c r="AR89" s="39"/>
      <c r="AS89" s="39"/>
      <c r="AT89" s="39">
        <v>0</v>
      </c>
      <c r="AU89" s="39">
        <v>0</v>
      </c>
      <c r="AV89" s="39"/>
      <c r="AW89" s="39">
        <v>0</v>
      </c>
      <c r="AX89" s="39"/>
      <c r="AY89" s="39"/>
      <c r="AZ89" s="39"/>
      <c r="BA89" s="39">
        <v>0</v>
      </c>
      <c r="BB89" s="39">
        <v>0</v>
      </c>
      <c r="BC89" s="39"/>
      <c r="BD89" s="39">
        <v>0</v>
      </c>
      <c r="BE89" s="39"/>
      <c r="BF89" s="39"/>
      <c r="BG89" s="39"/>
      <c r="BH89" s="39">
        <v>1</v>
      </c>
      <c r="BI89" s="39"/>
      <c r="BJ89" s="39"/>
      <c r="BK89" s="39"/>
      <c r="BL89" s="39">
        <v>0</v>
      </c>
      <c r="BM89" s="39"/>
      <c r="BN89" s="39">
        <v>0</v>
      </c>
      <c r="BO89" s="39"/>
      <c r="BP89" s="39"/>
      <c r="BQ89" s="39"/>
      <c r="BR89" s="39">
        <v>0</v>
      </c>
      <c r="BS89" s="39"/>
      <c r="BT89" s="39"/>
      <c r="BU89" s="39"/>
      <c r="BV89" s="39"/>
      <c r="BW89" s="39"/>
      <c r="BX89" s="39"/>
    </row>
    <row r="90" spans="1:76" ht="20.100000000000001" customHeight="1" x14ac:dyDescent="0.2">
      <c r="D90" s="47" t="s">
        <v>128</v>
      </c>
      <c r="F90" s="48">
        <v>0</v>
      </c>
      <c r="G90" s="49"/>
      <c r="H90" s="49"/>
      <c r="I90" s="49"/>
      <c r="J90" s="48">
        <v>1</v>
      </c>
      <c r="K90" s="48">
        <v>0</v>
      </c>
      <c r="L90" s="49"/>
      <c r="M90" s="48">
        <v>1</v>
      </c>
      <c r="N90" s="49"/>
      <c r="O90" s="49"/>
      <c r="P90" s="49"/>
      <c r="Q90" s="48">
        <v>1</v>
      </c>
      <c r="R90" s="48">
        <v>0</v>
      </c>
      <c r="S90" s="49"/>
      <c r="T90" s="48">
        <v>1</v>
      </c>
      <c r="U90" s="49"/>
      <c r="V90" s="49"/>
      <c r="W90" s="49"/>
      <c r="X90" s="48">
        <v>0</v>
      </c>
      <c r="Y90" s="49"/>
      <c r="Z90" s="49"/>
      <c r="AA90" s="49"/>
      <c r="AB90" s="48">
        <v>0</v>
      </c>
      <c r="AC90" s="49"/>
      <c r="AD90" s="48">
        <v>0</v>
      </c>
      <c r="AE90" s="49"/>
      <c r="AF90" s="49"/>
      <c r="AG90" s="49"/>
      <c r="AH90" s="48">
        <v>0</v>
      </c>
      <c r="AI90" s="49"/>
      <c r="AJ90" s="49"/>
      <c r="AK90" s="49"/>
      <c r="AL90" s="49"/>
      <c r="AM90" s="49"/>
      <c r="AN90" s="49"/>
      <c r="AO90" s="49"/>
      <c r="AP90" s="48">
        <v>0</v>
      </c>
      <c r="AQ90" s="49"/>
      <c r="AR90" s="49"/>
      <c r="AS90" s="49"/>
      <c r="AT90" s="48">
        <v>1</v>
      </c>
      <c r="AU90" s="48">
        <v>1</v>
      </c>
      <c r="AV90" s="49"/>
      <c r="AW90" s="48">
        <v>2</v>
      </c>
      <c r="AX90" s="49"/>
      <c r="AY90" s="49"/>
      <c r="AZ90" s="49"/>
      <c r="BA90" s="48">
        <v>2</v>
      </c>
      <c r="BB90" s="48">
        <v>0</v>
      </c>
      <c r="BC90" s="49"/>
      <c r="BD90" s="48">
        <v>2</v>
      </c>
      <c r="BE90" s="49"/>
      <c r="BF90" s="49"/>
      <c r="BG90" s="49"/>
      <c r="BH90" s="48">
        <v>0</v>
      </c>
      <c r="BI90" s="49"/>
      <c r="BJ90" s="49"/>
      <c r="BK90" s="49"/>
      <c r="BL90" s="48">
        <v>0</v>
      </c>
      <c r="BM90" s="49"/>
      <c r="BN90" s="48">
        <v>0</v>
      </c>
      <c r="BO90" s="49"/>
      <c r="BP90" s="49"/>
      <c r="BQ90" s="49"/>
      <c r="BR90" s="48">
        <v>0</v>
      </c>
      <c r="BS90" s="39"/>
      <c r="BT90" s="39"/>
      <c r="BU90" s="39"/>
      <c r="BV90" s="39"/>
      <c r="BW90" s="39"/>
      <c r="BX90" s="39"/>
    </row>
    <row r="91" spans="1:76" ht="20.100000000000001" customHeight="1" x14ac:dyDescent="0.2"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</row>
    <row r="92" spans="1:76" s="1" customFormat="1" ht="20.100000000000001" customHeight="1" x14ac:dyDescent="0.25">
      <c r="A92" s="3"/>
      <c r="B92" s="6"/>
      <c r="C92" s="51" t="s">
        <v>129</v>
      </c>
      <c r="D92" s="52"/>
      <c r="E92" s="5"/>
      <c r="F92" s="53">
        <v>0</v>
      </c>
      <c r="G92" s="54"/>
      <c r="H92" s="54"/>
      <c r="I92" s="54"/>
      <c r="J92" s="53">
        <v>9</v>
      </c>
      <c r="K92" s="53">
        <v>0</v>
      </c>
      <c r="L92" s="54"/>
      <c r="M92" s="53">
        <v>9</v>
      </c>
      <c r="N92" s="54"/>
      <c r="O92" s="54"/>
      <c r="P92" s="54"/>
      <c r="Q92" s="53">
        <v>9</v>
      </c>
      <c r="R92" s="53">
        <v>0</v>
      </c>
      <c r="S92" s="54"/>
      <c r="T92" s="53">
        <v>9</v>
      </c>
      <c r="U92" s="54"/>
      <c r="V92" s="54"/>
      <c r="W92" s="54"/>
      <c r="X92" s="53">
        <v>0</v>
      </c>
      <c r="Y92" s="54"/>
      <c r="Z92" s="54"/>
      <c r="AA92" s="54"/>
      <c r="AB92" s="53">
        <v>0</v>
      </c>
      <c r="AC92" s="54"/>
      <c r="AD92" s="53">
        <v>0</v>
      </c>
      <c r="AE92" s="54"/>
      <c r="AF92" s="54"/>
      <c r="AG92" s="54"/>
      <c r="AH92" s="53">
        <v>0</v>
      </c>
      <c r="AI92" s="54"/>
      <c r="AJ92" s="54"/>
      <c r="AK92" s="54"/>
      <c r="AL92" s="54"/>
      <c r="AM92" s="54"/>
      <c r="AN92" s="54"/>
      <c r="AO92" s="54"/>
      <c r="AP92" s="53">
        <v>1</v>
      </c>
      <c r="AQ92" s="54"/>
      <c r="AR92" s="54"/>
      <c r="AS92" s="54"/>
      <c r="AT92" s="53">
        <v>17</v>
      </c>
      <c r="AU92" s="53">
        <v>4</v>
      </c>
      <c r="AV92" s="54"/>
      <c r="AW92" s="53">
        <v>21</v>
      </c>
      <c r="AX92" s="54"/>
      <c r="AY92" s="54"/>
      <c r="AZ92" s="54"/>
      <c r="BA92" s="53">
        <v>19</v>
      </c>
      <c r="BB92" s="53">
        <v>1</v>
      </c>
      <c r="BC92" s="54"/>
      <c r="BD92" s="53">
        <v>20</v>
      </c>
      <c r="BE92" s="54"/>
      <c r="BF92" s="54"/>
      <c r="BG92" s="54"/>
      <c r="BH92" s="53">
        <v>2</v>
      </c>
      <c r="BI92" s="54"/>
      <c r="BJ92" s="54"/>
      <c r="BK92" s="54"/>
      <c r="BL92" s="53">
        <v>0</v>
      </c>
      <c r="BM92" s="54"/>
      <c r="BN92" s="53">
        <v>0</v>
      </c>
      <c r="BO92" s="54"/>
      <c r="BP92" s="54"/>
      <c r="BQ92" s="54"/>
      <c r="BR92" s="53">
        <v>1</v>
      </c>
      <c r="BS92" s="39"/>
      <c r="BT92" s="39"/>
      <c r="BU92" s="39"/>
      <c r="BV92" s="39"/>
      <c r="BW92" s="39"/>
      <c r="BX92" s="39"/>
    </row>
    <row r="93" spans="1:76" ht="20.100000000000001" customHeight="1" x14ac:dyDescent="0.2"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</row>
    <row r="94" spans="1:76" ht="20.100000000000001" customHeight="1" x14ac:dyDescent="0.2">
      <c r="C94" s="3" t="s">
        <v>130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</row>
    <row r="95" spans="1:76" ht="20.100000000000001" customHeight="1" x14ac:dyDescent="0.2">
      <c r="D95" s="2" t="s">
        <v>131</v>
      </c>
      <c r="F95" s="39">
        <v>0</v>
      </c>
      <c r="G95" s="39"/>
      <c r="H95" s="39"/>
      <c r="I95" s="39"/>
      <c r="J95" s="39">
        <v>0</v>
      </c>
      <c r="K95" s="39">
        <v>0</v>
      </c>
      <c r="L95" s="39"/>
      <c r="M95" s="39">
        <v>0</v>
      </c>
      <c r="N95" s="39"/>
      <c r="O95" s="39"/>
      <c r="P95" s="39"/>
      <c r="Q95" s="39">
        <v>0</v>
      </c>
      <c r="R95" s="39">
        <v>0</v>
      </c>
      <c r="S95" s="39"/>
      <c r="T95" s="39">
        <v>0</v>
      </c>
      <c r="U95" s="39"/>
      <c r="V95" s="39"/>
      <c r="W95" s="39"/>
      <c r="X95" s="39">
        <v>0</v>
      </c>
      <c r="Y95" s="39"/>
      <c r="Z95" s="39"/>
      <c r="AA95" s="39"/>
      <c r="AB95" s="39">
        <v>0</v>
      </c>
      <c r="AC95" s="39"/>
      <c r="AD95" s="39">
        <v>0</v>
      </c>
      <c r="AE95" s="39"/>
      <c r="AF95" s="39"/>
      <c r="AG95" s="39"/>
      <c r="AH95" s="39">
        <v>0</v>
      </c>
      <c r="AI95" s="39"/>
      <c r="AJ95" s="39"/>
      <c r="AK95" s="39"/>
      <c r="AL95" s="39"/>
      <c r="AM95" s="39"/>
      <c r="AN95" s="39"/>
      <c r="AO95" s="39"/>
      <c r="AP95" s="39">
        <v>0</v>
      </c>
      <c r="AQ95" s="39"/>
      <c r="AR95" s="39"/>
      <c r="AS95" s="39"/>
      <c r="AT95" s="39">
        <v>0</v>
      </c>
      <c r="AU95" s="39">
        <v>0</v>
      </c>
      <c r="AV95" s="39"/>
      <c r="AW95" s="39">
        <v>0</v>
      </c>
      <c r="AX95" s="39"/>
      <c r="AY95" s="39"/>
      <c r="AZ95" s="39"/>
      <c r="BA95" s="39">
        <v>0</v>
      </c>
      <c r="BB95" s="39">
        <v>0</v>
      </c>
      <c r="BC95" s="39"/>
      <c r="BD95" s="39">
        <v>0</v>
      </c>
      <c r="BE95" s="39"/>
      <c r="BF95" s="39"/>
      <c r="BG95" s="39"/>
      <c r="BH95" s="39">
        <v>0</v>
      </c>
      <c r="BI95" s="39"/>
      <c r="BJ95" s="39"/>
      <c r="BK95" s="39"/>
      <c r="BL95" s="39">
        <v>0</v>
      </c>
      <c r="BM95" s="39"/>
      <c r="BN95" s="39">
        <v>0</v>
      </c>
      <c r="BO95" s="39"/>
      <c r="BP95" s="39"/>
      <c r="BQ95" s="39"/>
      <c r="BR95" s="39">
        <v>0</v>
      </c>
      <c r="BS95" s="39"/>
      <c r="BT95" s="39"/>
      <c r="BU95" s="39"/>
      <c r="BV95" s="39"/>
      <c r="BW95" s="39"/>
      <c r="BX95" s="39"/>
    </row>
    <row r="96" spans="1:76" ht="20.100000000000001" customHeight="1" x14ac:dyDescent="0.2">
      <c r="D96" s="47" t="s">
        <v>132</v>
      </c>
      <c r="F96" s="48">
        <v>0</v>
      </c>
      <c r="G96" s="49"/>
      <c r="H96" s="49"/>
      <c r="I96" s="49"/>
      <c r="J96" s="48">
        <v>0</v>
      </c>
      <c r="K96" s="48">
        <v>0</v>
      </c>
      <c r="L96" s="49"/>
      <c r="M96" s="48">
        <v>0</v>
      </c>
      <c r="N96" s="49"/>
      <c r="O96" s="49"/>
      <c r="P96" s="49"/>
      <c r="Q96" s="48">
        <v>0</v>
      </c>
      <c r="R96" s="48">
        <v>0</v>
      </c>
      <c r="S96" s="49"/>
      <c r="T96" s="48">
        <v>0</v>
      </c>
      <c r="U96" s="49"/>
      <c r="V96" s="49"/>
      <c r="W96" s="49"/>
      <c r="X96" s="48">
        <v>0</v>
      </c>
      <c r="Y96" s="49"/>
      <c r="Z96" s="49"/>
      <c r="AA96" s="49"/>
      <c r="AB96" s="48">
        <v>0</v>
      </c>
      <c r="AC96" s="49"/>
      <c r="AD96" s="48">
        <v>0</v>
      </c>
      <c r="AE96" s="49"/>
      <c r="AF96" s="49"/>
      <c r="AG96" s="49"/>
      <c r="AH96" s="48">
        <v>0</v>
      </c>
      <c r="AI96" s="49"/>
      <c r="AJ96" s="49"/>
      <c r="AK96" s="49"/>
      <c r="AL96" s="49"/>
      <c r="AM96" s="49"/>
      <c r="AN96" s="49"/>
      <c r="AO96" s="49"/>
      <c r="AP96" s="48">
        <v>0</v>
      </c>
      <c r="AQ96" s="49"/>
      <c r="AR96" s="49"/>
      <c r="AS96" s="49"/>
      <c r="AT96" s="48">
        <v>0</v>
      </c>
      <c r="AU96" s="48">
        <v>0</v>
      </c>
      <c r="AV96" s="49"/>
      <c r="AW96" s="48">
        <v>0</v>
      </c>
      <c r="AX96" s="49"/>
      <c r="AY96" s="49"/>
      <c r="AZ96" s="49"/>
      <c r="BA96" s="48">
        <v>0</v>
      </c>
      <c r="BB96" s="48">
        <v>0</v>
      </c>
      <c r="BC96" s="49"/>
      <c r="BD96" s="48">
        <v>0</v>
      </c>
      <c r="BE96" s="49"/>
      <c r="BF96" s="49"/>
      <c r="BG96" s="49"/>
      <c r="BH96" s="48">
        <v>0</v>
      </c>
      <c r="BI96" s="49"/>
      <c r="BJ96" s="49"/>
      <c r="BK96" s="49"/>
      <c r="BL96" s="48">
        <v>0</v>
      </c>
      <c r="BM96" s="49"/>
      <c r="BN96" s="48">
        <v>0</v>
      </c>
      <c r="BO96" s="49"/>
      <c r="BP96" s="49"/>
      <c r="BQ96" s="49"/>
      <c r="BR96" s="48">
        <v>0</v>
      </c>
      <c r="BS96" s="39"/>
      <c r="BT96" s="39"/>
      <c r="BU96" s="39"/>
      <c r="BV96" s="39"/>
      <c r="BW96" s="39"/>
      <c r="BX96" s="39"/>
    </row>
    <row r="97" spans="1:76" ht="20.100000000000001" customHeight="1" x14ac:dyDescent="0.2"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</row>
    <row r="98" spans="1:76" ht="20.100000000000001" customHeight="1" x14ac:dyDescent="0.25">
      <c r="C98" s="51" t="s">
        <v>133</v>
      </c>
      <c r="D98" s="52"/>
      <c r="F98" s="53">
        <v>0</v>
      </c>
      <c r="G98" s="54"/>
      <c r="H98" s="54"/>
      <c r="I98" s="54"/>
      <c r="J98" s="53">
        <v>0</v>
      </c>
      <c r="K98" s="53">
        <v>0</v>
      </c>
      <c r="L98" s="54"/>
      <c r="M98" s="53">
        <v>0</v>
      </c>
      <c r="N98" s="54"/>
      <c r="O98" s="54"/>
      <c r="P98" s="54"/>
      <c r="Q98" s="53">
        <v>0</v>
      </c>
      <c r="R98" s="53">
        <v>0</v>
      </c>
      <c r="S98" s="54"/>
      <c r="T98" s="53">
        <v>0</v>
      </c>
      <c r="U98" s="54"/>
      <c r="V98" s="54"/>
      <c r="W98" s="54"/>
      <c r="X98" s="53">
        <v>0</v>
      </c>
      <c r="Y98" s="54"/>
      <c r="Z98" s="54"/>
      <c r="AA98" s="54"/>
      <c r="AB98" s="53">
        <v>0</v>
      </c>
      <c r="AC98" s="54"/>
      <c r="AD98" s="53">
        <v>0</v>
      </c>
      <c r="AE98" s="54"/>
      <c r="AF98" s="54"/>
      <c r="AG98" s="54"/>
      <c r="AH98" s="53">
        <v>0</v>
      </c>
      <c r="AI98" s="54"/>
      <c r="AJ98" s="54"/>
      <c r="AK98" s="54"/>
      <c r="AL98" s="54"/>
      <c r="AM98" s="54"/>
      <c r="AN98" s="54"/>
      <c r="AO98" s="54"/>
      <c r="AP98" s="53">
        <v>0</v>
      </c>
      <c r="AQ98" s="54"/>
      <c r="AR98" s="54"/>
      <c r="AS98" s="54"/>
      <c r="AT98" s="53">
        <v>0</v>
      </c>
      <c r="AU98" s="53">
        <v>0</v>
      </c>
      <c r="AV98" s="54"/>
      <c r="AW98" s="53">
        <v>0</v>
      </c>
      <c r="AX98" s="54"/>
      <c r="AY98" s="54"/>
      <c r="AZ98" s="54"/>
      <c r="BA98" s="53">
        <v>0</v>
      </c>
      <c r="BB98" s="53">
        <v>0</v>
      </c>
      <c r="BC98" s="54"/>
      <c r="BD98" s="53">
        <v>0</v>
      </c>
      <c r="BE98" s="54"/>
      <c r="BF98" s="54"/>
      <c r="BG98" s="54"/>
      <c r="BH98" s="53">
        <v>0</v>
      </c>
      <c r="BI98" s="54"/>
      <c r="BJ98" s="54"/>
      <c r="BK98" s="54"/>
      <c r="BL98" s="53">
        <v>0</v>
      </c>
      <c r="BM98" s="54"/>
      <c r="BN98" s="53">
        <v>0</v>
      </c>
      <c r="BO98" s="54"/>
      <c r="BP98" s="54"/>
      <c r="BQ98" s="54"/>
      <c r="BR98" s="53">
        <v>0</v>
      </c>
      <c r="BS98" s="39"/>
      <c r="BT98" s="39"/>
      <c r="BU98" s="39"/>
      <c r="BV98" s="39"/>
      <c r="BW98" s="39"/>
      <c r="BX98" s="39"/>
    </row>
    <row r="99" spans="1:76" ht="20.100000000000001" customHeight="1" x14ac:dyDescent="0.2"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</row>
    <row r="100" spans="1:76" ht="20.100000000000001" customHeight="1" x14ac:dyDescent="0.2">
      <c r="C100" s="3" t="s">
        <v>134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</row>
    <row r="101" spans="1:76" ht="20.100000000000001" customHeight="1" x14ac:dyDescent="0.2">
      <c r="D101" s="2" t="s">
        <v>122</v>
      </c>
      <c r="F101" s="39">
        <v>0</v>
      </c>
      <c r="G101" s="39"/>
      <c r="H101" s="39"/>
      <c r="I101" s="39"/>
      <c r="J101" s="39">
        <v>0</v>
      </c>
      <c r="K101" s="39">
        <v>0</v>
      </c>
      <c r="L101" s="39"/>
      <c r="M101" s="39">
        <v>0</v>
      </c>
      <c r="N101" s="39"/>
      <c r="O101" s="39"/>
      <c r="P101" s="39"/>
      <c r="Q101" s="39">
        <v>0</v>
      </c>
      <c r="R101" s="39">
        <v>0</v>
      </c>
      <c r="S101" s="39"/>
      <c r="T101" s="39">
        <v>0</v>
      </c>
      <c r="U101" s="39"/>
      <c r="V101" s="39"/>
      <c r="W101" s="39"/>
      <c r="X101" s="39">
        <v>0</v>
      </c>
      <c r="Y101" s="39"/>
      <c r="Z101" s="39"/>
      <c r="AA101" s="39"/>
      <c r="AB101" s="39">
        <v>0</v>
      </c>
      <c r="AC101" s="39"/>
      <c r="AD101" s="39">
        <v>0</v>
      </c>
      <c r="AE101" s="39"/>
      <c r="AF101" s="39"/>
      <c r="AG101" s="39"/>
      <c r="AH101" s="39">
        <v>0</v>
      </c>
      <c r="AI101" s="39"/>
      <c r="AJ101" s="39"/>
      <c r="AK101" s="39"/>
      <c r="AL101" s="39"/>
      <c r="AM101" s="39"/>
      <c r="AN101" s="39"/>
      <c r="AO101" s="39"/>
      <c r="AP101" s="39">
        <v>0</v>
      </c>
      <c r="AQ101" s="39"/>
      <c r="AR101" s="39"/>
      <c r="AS101" s="39"/>
      <c r="AT101" s="39">
        <v>0</v>
      </c>
      <c r="AU101" s="39">
        <v>0</v>
      </c>
      <c r="AV101" s="39"/>
      <c r="AW101" s="39">
        <v>0</v>
      </c>
      <c r="AX101" s="39"/>
      <c r="AY101" s="39"/>
      <c r="AZ101" s="39"/>
      <c r="BA101" s="39">
        <v>0</v>
      </c>
      <c r="BB101" s="39">
        <v>0</v>
      </c>
      <c r="BC101" s="39"/>
      <c r="BD101" s="39">
        <v>0</v>
      </c>
      <c r="BE101" s="39"/>
      <c r="BF101" s="39"/>
      <c r="BG101" s="39"/>
      <c r="BH101" s="39">
        <v>0</v>
      </c>
      <c r="BI101" s="39"/>
      <c r="BJ101" s="39"/>
      <c r="BK101" s="39"/>
      <c r="BL101" s="39">
        <v>0</v>
      </c>
      <c r="BM101" s="39"/>
      <c r="BN101" s="39">
        <v>0</v>
      </c>
      <c r="BO101" s="39"/>
      <c r="BP101" s="39"/>
      <c r="BQ101" s="39"/>
      <c r="BR101" s="39">
        <v>0</v>
      </c>
      <c r="BS101" s="39"/>
      <c r="BT101" s="39"/>
      <c r="BU101" s="39"/>
      <c r="BV101" s="39"/>
      <c r="BW101" s="39"/>
      <c r="BX101" s="39"/>
    </row>
    <row r="102" spans="1:76" ht="20.100000000000001" customHeight="1" x14ac:dyDescent="0.2">
      <c r="D102" s="47" t="s">
        <v>135</v>
      </c>
      <c r="F102" s="48">
        <v>0</v>
      </c>
      <c r="G102" s="49"/>
      <c r="H102" s="49"/>
      <c r="I102" s="49"/>
      <c r="J102" s="48">
        <v>0</v>
      </c>
      <c r="K102" s="48">
        <v>0</v>
      </c>
      <c r="L102" s="49"/>
      <c r="M102" s="48">
        <v>0</v>
      </c>
      <c r="N102" s="49"/>
      <c r="O102" s="49"/>
      <c r="P102" s="49"/>
      <c r="Q102" s="48">
        <v>0</v>
      </c>
      <c r="R102" s="48">
        <v>0</v>
      </c>
      <c r="S102" s="49"/>
      <c r="T102" s="48">
        <v>0</v>
      </c>
      <c r="U102" s="49"/>
      <c r="V102" s="49"/>
      <c r="W102" s="49"/>
      <c r="X102" s="48">
        <v>0</v>
      </c>
      <c r="Y102" s="49"/>
      <c r="Z102" s="49"/>
      <c r="AA102" s="49"/>
      <c r="AB102" s="48">
        <v>0</v>
      </c>
      <c r="AC102" s="49"/>
      <c r="AD102" s="48">
        <v>0</v>
      </c>
      <c r="AE102" s="49"/>
      <c r="AF102" s="49"/>
      <c r="AG102" s="49"/>
      <c r="AH102" s="48">
        <v>0</v>
      </c>
      <c r="AI102" s="49"/>
      <c r="AJ102" s="49"/>
      <c r="AK102" s="49"/>
      <c r="AL102" s="49"/>
      <c r="AM102" s="49"/>
      <c r="AN102" s="49"/>
      <c r="AO102" s="49"/>
      <c r="AP102" s="48">
        <v>0</v>
      </c>
      <c r="AQ102" s="49"/>
      <c r="AR102" s="49"/>
      <c r="AS102" s="49"/>
      <c r="AT102" s="48">
        <v>0</v>
      </c>
      <c r="AU102" s="48">
        <v>0</v>
      </c>
      <c r="AV102" s="49"/>
      <c r="AW102" s="48">
        <v>0</v>
      </c>
      <c r="AX102" s="49"/>
      <c r="AY102" s="49"/>
      <c r="AZ102" s="49"/>
      <c r="BA102" s="48">
        <v>0</v>
      </c>
      <c r="BB102" s="48">
        <v>0</v>
      </c>
      <c r="BC102" s="49"/>
      <c r="BD102" s="48">
        <v>0</v>
      </c>
      <c r="BE102" s="49"/>
      <c r="BF102" s="49"/>
      <c r="BG102" s="49"/>
      <c r="BH102" s="48">
        <v>0</v>
      </c>
      <c r="BI102" s="49"/>
      <c r="BJ102" s="49"/>
      <c r="BK102" s="49"/>
      <c r="BL102" s="48">
        <v>0</v>
      </c>
      <c r="BM102" s="49"/>
      <c r="BN102" s="48">
        <v>0</v>
      </c>
      <c r="BO102" s="49"/>
      <c r="BP102" s="49"/>
      <c r="BQ102" s="49"/>
      <c r="BR102" s="48">
        <v>0</v>
      </c>
      <c r="BS102" s="39"/>
      <c r="BT102" s="39"/>
      <c r="BU102" s="39"/>
      <c r="BV102" s="39"/>
      <c r="BW102" s="39"/>
      <c r="BX102" s="39"/>
    </row>
    <row r="103" spans="1:76" ht="20.100000000000001" customHeight="1" x14ac:dyDescent="0.2">
      <c r="D103" s="2" t="s">
        <v>98</v>
      </c>
      <c r="F103" s="39">
        <v>0</v>
      </c>
      <c r="G103" s="39"/>
      <c r="H103" s="39"/>
      <c r="I103" s="39"/>
      <c r="J103" s="39">
        <v>0</v>
      </c>
      <c r="K103" s="39">
        <v>0</v>
      </c>
      <c r="L103" s="39"/>
      <c r="M103" s="39">
        <v>0</v>
      </c>
      <c r="N103" s="39"/>
      <c r="O103" s="39"/>
      <c r="P103" s="39"/>
      <c r="Q103" s="39">
        <v>0</v>
      </c>
      <c r="R103" s="39">
        <v>0</v>
      </c>
      <c r="S103" s="39"/>
      <c r="T103" s="39">
        <v>0</v>
      </c>
      <c r="U103" s="39"/>
      <c r="V103" s="39"/>
      <c r="W103" s="39"/>
      <c r="X103" s="39">
        <v>0</v>
      </c>
      <c r="Y103" s="39"/>
      <c r="Z103" s="39"/>
      <c r="AA103" s="39"/>
      <c r="AB103" s="39">
        <v>0</v>
      </c>
      <c r="AC103" s="39"/>
      <c r="AD103" s="39">
        <v>0</v>
      </c>
      <c r="AE103" s="39"/>
      <c r="AF103" s="39"/>
      <c r="AG103" s="39"/>
      <c r="AH103" s="39">
        <v>0</v>
      </c>
      <c r="AI103" s="39"/>
      <c r="AJ103" s="39"/>
      <c r="AK103" s="39"/>
      <c r="AL103" s="39"/>
      <c r="AM103" s="39"/>
      <c r="AN103" s="39"/>
      <c r="AO103" s="39"/>
      <c r="AP103" s="39">
        <v>0</v>
      </c>
      <c r="AQ103" s="39"/>
      <c r="AR103" s="39"/>
      <c r="AS103" s="39"/>
      <c r="AT103" s="39">
        <v>0</v>
      </c>
      <c r="AU103" s="39">
        <v>0</v>
      </c>
      <c r="AV103" s="39"/>
      <c r="AW103" s="39">
        <v>0</v>
      </c>
      <c r="AX103" s="39"/>
      <c r="AY103" s="39"/>
      <c r="AZ103" s="39"/>
      <c r="BA103" s="39">
        <v>0</v>
      </c>
      <c r="BB103" s="39">
        <v>0</v>
      </c>
      <c r="BC103" s="39"/>
      <c r="BD103" s="39">
        <v>0</v>
      </c>
      <c r="BE103" s="39"/>
      <c r="BF103" s="39"/>
      <c r="BG103" s="39"/>
      <c r="BH103" s="39">
        <v>0</v>
      </c>
      <c r="BI103" s="39"/>
      <c r="BJ103" s="39"/>
      <c r="BK103" s="39"/>
      <c r="BL103" s="39">
        <v>0</v>
      </c>
      <c r="BM103" s="39"/>
      <c r="BN103" s="39">
        <v>0</v>
      </c>
      <c r="BO103" s="39"/>
      <c r="BP103" s="39"/>
      <c r="BQ103" s="39"/>
      <c r="BR103" s="39">
        <v>0</v>
      </c>
      <c r="BS103" s="39"/>
      <c r="BT103" s="39"/>
      <c r="BU103" s="39"/>
      <c r="BV103" s="39"/>
      <c r="BW103" s="39"/>
      <c r="BX103" s="39"/>
    </row>
    <row r="104" spans="1:76" ht="20.100000000000001" customHeight="1" x14ac:dyDescent="0.2">
      <c r="D104" s="47" t="s">
        <v>136</v>
      </c>
      <c r="F104" s="48">
        <v>0</v>
      </c>
      <c r="G104" s="49"/>
      <c r="H104" s="49"/>
      <c r="I104" s="49"/>
      <c r="J104" s="48">
        <v>0</v>
      </c>
      <c r="K104" s="48">
        <v>0</v>
      </c>
      <c r="L104" s="49"/>
      <c r="M104" s="48">
        <v>0</v>
      </c>
      <c r="N104" s="49"/>
      <c r="O104" s="49"/>
      <c r="P104" s="49"/>
      <c r="Q104" s="48">
        <v>0</v>
      </c>
      <c r="R104" s="48">
        <v>0</v>
      </c>
      <c r="S104" s="49"/>
      <c r="T104" s="48">
        <v>0</v>
      </c>
      <c r="U104" s="49"/>
      <c r="V104" s="49"/>
      <c r="W104" s="49"/>
      <c r="X104" s="48">
        <v>0</v>
      </c>
      <c r="Y104" s="49"/>
      <c r="Z104" s="49"/>
      <c r="AA104" s="49"/>
      <c r="AB104" s="48">
        <v>0</v>
      </c>
      <c r="AC104" s="49"/>
      <c r="AD104" s="48">
        <v>0</v>
      </c>
      <c r="AE104" s="49"/>
      <c r="AF104" s="49"/>
      <c r="AG104" s="49"/>
      <c r="AH104" s="48">
        <v>0</v>
      </c>
      <c r="AI104" s="49"/>
      <c r="AJ104" s="49"/>
      <c r="AK104" s="49"/>
      <c r="AL104" s="49"/>
      <c r="AM104" s="49"/>
      <c r="AN104" s="49"/>
      <c r="AO104" s="49"/>
      <c r="AP104" s="48">
        <v>0</v>
      </c>
      <c r="AQ104" s="49"/>
      <c r="AR104" s="49"/>
      <c r="AS104" s="49"/>
      <c r="AT104" s="48">
        <v>0</v>
      </c>
      <c r="AU104" s="48">
        <v>0</v>
      </c>
      <c r="AV104" s="49"/>
      <c r="AW104" s="48">
        <v>0</v>
      </c>
      <c r="AX104" s="49"/>
      <c r="AY104" s="49"/>
      <c r="AZ104" s="49"/>
      <c r="BA104" s="48">
        <v>0</v>
      </c>
      <c r="BB104" s="48">
        <v>0</v>
      </c>
      <c r="BC104" s="49"/>
      <c r="BD104" s="48">
        <v>0</v>
      </c>
      <c r="BE104" s="49"/>
      <c r="BF104" s="49"/>
      <c r="BG104" s="49"/>
      <c r="BH104" s="48">
        <v>0</v>
      </c>
      <c r="BI104" s="49"/>
      <c r="BJ104" s="49"/>
      <c r="BK104" s="49"/>
      <c r="BL104" s="48">
        <v>0</v>
      </c>
      <c r="BM104" s="49"/>
      <c r="BN104" s="48">
        <v>0</v>
      </c>
      <c r="BO104" s="49"/>
      <c r="BP104" s="49"/>
      <c r="BQ104" s="49"/>
      <c r="BR104" s="48">
        <v>0</v>
      </c>
      <c r="BS104" s="39"/>
      <c r="BT104" s="39"/>
      <c r="BU104" s="39"/>
      <c r="BV104" s="39"/>
      <c r="BW104" s="39"/>
      <c r="BX104" s="39"/>
    </row>
    <row r="105" spans="1:76" ht="20.100000000000001" customHeight="1" x14ac:dyDescent="0.2">
      <c r="D105" s="2" t="s">
        <v>114</v>
      </c>
      <c r="F105" s="39">
        <v>0</v>
      </c>
      <c r="G105" s="39"/>
      <c r="H105" s="39"/>
      <c r="I105" s="39"/>
      <c r="J105" s="39">
        <v>0</v>
      </c>
      <c r="K105" s="39">
        <v>0</v>
      </c>
      <c r="L105" s="39"/>
      <c r="M105" s="39">
        <v>0</v>
      </c>
      <c r="N105" s="39"/>
      <c r="O105" s="39"/>
      <c r="P105" s="39"/>
      <c r="Q105" s="39">
        <v>0</v>
      </c>
      <c r="R105" s="39">
        <v>0</v>
      </c>
      <c r="S105" s="39"/>
      <c r="T105" s="39">
        <v>0</v>
      </c>
      <c r="U105" s="39"/>
      <c r="V105" s="39"/>
      <c r="W105" s="39"/>
      <c r="X105" s="39">
        <v>0</v>
      </c>
      <c r="Y105" s="39"/>
      <c r="Z105" s="39"/>
      <c r="AA105" s="39"/>
      <c r="AB105" s="39">
        <v>0</v>
      </c>
      <c r="AC105" s="39"/>
      <c r="AD105" s="39">
        <v>0</v>
      </c>
      <c r="AE105" s="39"/>
      <c r="AF105" s="39"/>
      <c r="AG105" s="39"/>
      <c r="AH105" s="39">
        <v>0</v>
      </c>
      <c r="AI105" s="39"/>
      <c r="AJ105" s="39"/>
      <c r="AK105" s="39"/>
      <c r="AL105" s="39"/>
      <c r="AM105" s="39"/>
      <c r="AN105" s="39"/>
      <c r="AO105" s="39"/>
      <c r="AP105" s="39">
        <v>0</v>
      </c>
      <c r="AQ105" s="39"/>
      <c r="AR105" s="39"/>
      <c r="AS105" s="39"/>
      <c r="AT105" s="39">
        <v>0</v>
      </c>
      <c r="AU105" s="39">
        <v>0</v>
      </c>
      <c r="AV105" s="39"/>
      <c r="AW105" s="39">
        <v>0</v>
      </c>
      <c r="AX105" s="39"/>
      <c r="AY105" s="39"/>
      <c r="AZ105" s="39"/>
      <c r="BA105" s="39">
        <v>0</v>
      </c>
      <c r="BB105" s="39">
        <v>0</v>
      </c>
      <c r="BC105" s="39"/>
      <c r="BD105" s="39">
        <v>0</v>
      </c>
      <c r="BE105" s="39"/>
      <c r="BF105" s="39"/>
      <c r="BG105" s="39"/>
      <c r="BH105" s="39">
        <v>0</v>
      </c>
      <c r="BI105" s="39"/>
      <c r="BJ105" s="39"/>
      <c r="BK105" s="39"/>
      <c r="BL105" s="39">
        <v>0</v>
      </c>
      <c r="BM105" s="39"/>
      <c r="BN105" s="39">
        <v>0</v>
      </c>
      <c r="BO105" s="39"/>
      <c r="BP105" s="39"/>
      <c r="BQ105" s="39"/>
      <c r="BR105" s="39">
        <v>0</v>
      </c>
      <c r="BS105" s="39"/>
      <c r="BT105" s="39"/>
      <c r="BU105" s="39"/>
      <c r="BV105" s="39"/>
      <c r="BW105" s="39"/>
      <c r="BX105" s="39"/>
    </row>
    <row r="106" spans="1:76" ht="20.100000000000001" customHeight="1" x14ac:dyDescent="0.2">
      <c r="D106" s="47" t="s">
        <v>101</v>
      </c>
      <c r="F106" s="48">
        <v>0</v>
      </c>
      <c r="G106" s="49"/>
      <c r="H106" s="49"/>
      <c r="I106" s="49"/>
      <c r="J106" s="48">
        <v>0</v>
      </c>
      <c r="K106" s="48">
        <v>0</v>
      </c>
      <c r="L106" s="49"/>
      <c r="M106" s="48">
        <v>0</v>
      </c>
      <c r="N106" s="49"/>
      <c r="O106" s="49"/>
      <c r="P106" s="49"/>
      <c r="Q106" s="48">
        <v>0</v>
      </c>
      <c r="R106" s="48">
        <v>0</v>
      </c>
      <c r="S106" s="49"/>
      <c r="T106" s="48">
        <v>0</v>
      </c>
      <c r="U106" s="49"/>
      <c r="V106" s="49"/>
      <c r="W106" s="49"/>
      <c r="X106" s="48">
        <v>0</v>
      </c>
      <c r="Y106" s="49"/>
      <c r="Z106" s="49"/>
      <c r="AA106" s="49"/>
      <c r="AB106" s="48">
        <v>0</v>
      </c>
      <c r="AC106" s="49"/>
      <c r="AD106" s="48">
        <v>0</v>
      </c>
      <c r="AE106" s="49"/>
      <c r="AF106" s="49"/>
      <c r="AG106" s="49"/>
      <c r="AH106" s="48">
        <v>0</v>
      </c>
      <c r="AI106" s="49"/>
      <c r="AJ106" s="49"/>
      <c r="AK106" s="49"/>
      <c r="AL106" s="49"/>
      <c r="AM106" s="49"/>
      <c r="AN106" s="49"/>
      <c r="AO106" s="49"/>
      <c r="AP106" s="48">
        <v>0</v>
      </c>
      <c r="AQ106" s="49"/>
      <c r="AR106" s="49"/>
      <c r="AS106" s="49"/>
      <c r="AT106" s="48">
        <v>0</v>
      </c>
      <c r="AU106" s="48">
        <v>0</v>
      </c>
      <c r="AV106" s="49"/>
      <c r="AW106" s="48">
        <v>0</v>
      </c>
      <c r="AX106" s="49"/>
      <c r="AY106" s="49"/>
      <c r="AZ106" s="49"/>
      <c r="BA106" s="48">
        <v>0</v>
      </c>
      <c r="BB106" s="48">
        <v>0</v>
      </c>
      <c r="BC106" s="49"/>
      <c r="BD106" s="48">
        <v>0</v>
      </c>
      <c r="BE106" s="49"/>
      <c r="BF106" s="49"/>
      <c r="BG106" s="49"/>
      <c r="BH106" s="48">
        <v>0</v>
      </c>
      <c r="BI106" s="49"/>
      <c r="BJ106" s="49"/>
      <c r="BK106" s="49"/>
      <c r="BL106" s="48">
        <v>0</v>
      </c>
      <c r="BM106" s="49"/>
      <c r="BN106" s="48">
        <v>0</v>
      </c>
      <c r="BO106" s="49"/>
      <c r="BP106" s="49"/>
      <c r="BQ106" s="49"/>
      <c r="BR106" s="48">
        <v>0</v>
      </c>
      <c r="BS106" s="39"/>
      <c r="BT106" s="39"/>
      <c r="BU106" s="39"/>
      <c r="BV106" s="39"/>
      <c r="BW106" s="39"/>
      <c r="BX106" s="39"/>
    </row>
    <row r="107" spans="1:76" ht="20.100000000000001" customHeight="1" x14ac:dyDescent="0.2">
      <c r="D107" s="50" t="s">
        <v>116</v>
      </c>
      <c r="F107" s="49">
        <v>0</v>
      </c>
      <c r="G107" s="49"/>
      <c r="H107" s="49"/>
      <c r="I107" s="49"/>
      <c r="J107" s="49">
        <v>0</v>
      </c>
      <c r="K107" s="49">
        <v>0</v>
      </c>
      <c r="L107" s="49"/>
      <c r="M107" s="49">
        <v>0</v>
      </c>
      <c r="N107" s="49"/>
      <c r="O107" s="49"/>
      <c r="P107" s="49"/>
      <c r="Q107" s="49">
        <v>0</v>
      </c>
      <c r="R107" s="49">
        <v>0</v>
      </c>
      <c r="S107" s="49"/>
      <c r="T107" s="49">
        <v>0</v>
      </c>
      <c r="U107" s="49"/>
      <c r="V107" s="49"/>
      <c r="W107" s="49"/>
      <c r="X107" s="49">
        <v>0</v>
      </c>
      <c r="Y107" s="49"/>
      <c r="Z107" s="49"/>
      <c r="AA107" s="49"/>
      <c r="AB107" s="49">
        <v>0</v>
      </c>
      <c r="AC107" s="49"/>
      <c r="AD107" s="49">
        <v>0</v>
      </c>
      <c r="AE107" s="49"/>
      <c r="AF107" s="49"/>
      <c r="AG107" s="49"/>
      <c r="AH107" s="49">
        <v>0</v>
      </c>
      <c r="AI107" s="49"/>
      <c r="AJ107" s="49"/>
      <c r="AK107" s="49"/>
      <c r="AL107" s="49"/>
      <c r="AM107" s="49"/>
      <c r="AN107" s="49"/>
      <c r="AO107" s="49"/>
      <c r="AP107" s="49">
        <v>0</v>
      </c>
      <c r="AQ107" s="49"/>
      <c r="AR107" s="49"/>
      <c r="AS107" s="49"/>
      <c r="AT107" s="49">
        <v>0</v>
      </c>
      <c r="AU107" s="49">
        <v>0</v>
      </c>
      <c r="AV107" s="49"/>
      <c r="AW107" s="49">
        <v>0</v>
      </c>
      <c r="AX107" s="49"/>
      <c r="AY107" s="49"/>
      <c r="AZ107" s="49"/>
      <c r="BA107" s="49">
        <v>0</v>
      </c>
      <c r="BB107" s="49">
        <v>0</v>
      </c>
      <c r="BC107" s="49"/>
      <c r="BD107" s="49">
        <v>0</v>
      </c>
      <c r="BE107" s="49"/>
      <c r="BF107" s="49"/>
      <c r="BG107" s="49"/>
      <c r="BH107" s="49">
        <v>0</v>
      </c>
      <c r="BI107" s="49"/>
      <c r="BJ107" s="49"/>
      <c r="BK107" s="49"/>
      <c r="BL107" s="49">
        <v>0</v>
      </c>
      <c r="BM107" s="49"/>
      <c r="BN107" s="49">
        <v>0</v>
      </c>
      <c r="BO107" s="49"/>
      <c r="BP107" s="49"/>
      <c r="BQ107" s="49"/>
      <c r="BR107" s="49">
        <v>0</v>
      </c>
      <c r="BS107" s="39"/>
      <c r="BT107" s="39"/>
      <c r="BU107" s="39"/>
      <c r="BV107" s="39"/>
      <c r="BW107" s="39"/>
      <c r="BX107" s="39"/>
    </row>
    <row r="108" spans="1:76" ht="20.100000000000001" customHeight="1" x14ac:dyDescent="0.2">
      <c r="D108" s="47" t="s">
        <v>103</v>
      </c>
      <c r="F108" s="48">
        <v>0</v>
      </c>
      <c r="G108" s="49"/>
      <c r="H108" s="49"/>
      <c r="I108" s="49"/>
      <c r="J108" s="48">
        <v>0</v>
      </c>
      <c r="K108" s="48">
        <v>0</v>
      </c>
      <c r="L108" s="49"/>
      <c r="M108" s="48">
        <v>0</v>
      </c>
      <c r="N108" s="49"/>
      <c r="O108" s="49"/>
      <c r="P108" s="49"/>
      <c r="Q108" s="48">
        <v>0</v>
      </c>
      <c r="R108" s="48">
        <v>0</v>
      </c>
      <c r="S108" s="49"/>
      <c r="T108" s="48">
        <v>0</v>
      </c>
      <c r="U108" s="49"/>
      <c r="V108" s="49"/>
      <c r="W108" s="49"/>
      <c r="X108" s="48">
        <v>0</v>
      </c>
      <c r="Y108" s="49"/>
      <c r="Z108" s="49"/>
      <c r="AA108" s="49"/>
      <c r="AB108" s="48">
        <v>0</v>
      </c>
      <c r="AC108" s="49"/>
      <c r="AD108" s="48">
        <v>0</v>
      </c>
      <c r="AE108" s="49"/>
      <c r="AF108" s="49"/>
      <c r="AG108" s="49"/>
      <c r="AH108" s="48">
        <v>0</v>
      </c>
      <c r="AI108" s="49"/>
      <c r="AJ108" s="49"/>
      <c r="AK108" s="49"/>
      <c r="AL108" s="49"/>
      <c r="AM108" s="49"/>
      <c r="AN108" s="49"/>
      <c r="AO108" s="49"/>
      <c r="AP108" s="48">
        <v>0</v>
      </c>
      <c r="AQ108" s="49"/>
      <c r="AR108" s="49"/>
      <c r="AS108" s="49"/>
      <c r="AT108" s="48">
        <v>0</v>
      </c>
      <c r="AU108" s="48">
        <v>0</v>
      </c>
      <c r="AV108" s="49"/>
      <c r="AW108" s="48">
        <v>0</v>
      </c>
      <c r="AX108" s="49"/>
      <c r="AY108" s="49"/>
      <c r="AZ108" s="49"/>
      <c r="BA108" s="48">
        <v>0</v>
      </c>
      <c r="BB108" s="48">
        <v>0</v>
      </c>
      <c r="BC108" s="49"/>
      <c r="BD108" s="48">
        <v>0</v>
      </c>
      <c r="BE108" s="49"/>
      <c r="BF108" s="49"/>
      <c r="BG108" s="49"/>
      <c r="BH108" s="48">
        <v>0</v>
      </c>
      <c r="BI108" s="49"/>
      <c r="BJ108" s="49"/>
      <c r="BK108" s="49"/>
      <c r="BL108" s="48">
        <v>0</v>
      </c>
      <c r="BM108" s="49"/>
      <c r="BN108" s="48">
        <v>0</v>
      </c>
      <c r="BO108" s="49"/>
      <c r="BP108" s="49"/>
      <c r="BQ108" s="49"/>
      <c r="BR108" s="48">
        <v>0</v>
      </c>
      <c r="BS108" s="39"/>
      <c r="BT108" s="39"/>
      <c r="BU108" s="39"/>
      <c r="BV108" s="39"/>
      <c r="BW108" s="39"/>
      <c r="BX108" s="39"/>
    </row>
    <row r="109" spans="1:76" ht="20.100000000000001" customHeight="1" x14ac:dyDescent="0.2">
      <c r="D109" s="50" t="s">
        <v>137</v>
      </c>
      <c r="F109" s="49">
        <v>0</v>
      </c>
      <c r="G109" s="49"/>
      <c r="H109" s="49"/>
      <c r="I109" s="49"/>
      <c r="J109" s="49">
        <v>0</v>
      </c>
      <c r="K109" s="49">
        <v>0</v>
      </c>
      <c r="L109" s="49"/>
      <c r="M109" s="49">
        <v>0</v>
      </c>
      <c r="N109" s="49"/>
      <c r="O109" s="49"/>
      <c r="P109" s="49"/>
      <c r="Q109" s="49">
        <v>0</v>
      </c>
      <c r="R109" s="49">
        <v>0</v>
      </c>
      <c r="S109" s="49"/>
      <c r="T109" s="49">
        <v>0</v>
      </c>
      <c r="U109" s="49"/>
      <c r="V109" s="49"/>
      <c r="W109" s="49"/>
      <c r="X109" s="49">
        <v>0</v>
      </c>
      <c r="Y109" s="49"/>
      <c r="Z109" s="49"/>
      <c r="AA109" s="49"/>
      <c r="AB109" s="49">
        <v>0</v>
      </c>
      <c r="AC109" s="49"/>
      <c r="AD109" s="49">
        <v>0</v>
      </c>
      <c r="AE109" s="49"/>
      <c r="AF109" s="49"/>
      <c r="AG109" s="49"/>
      <c r="AH109" s="49">
        <v>0</v>
      </c>
      <c r="AI109" s="49"/>
      <c r="AJ109" s="49"/>
      <c r="AK109" s="49"/>
      <c r="AL109" s="49"/>
      <c r="AM109" s="49"/>
      <c r="AN109" s="49"/>
      <c r="AO109" s="49"/>
      <c r="AP109" s="49">
        <v>0</v>
      </c>
      <c r="AQ109" s="49"/>
      <c r="AR109" s="49"/>
      <c r="AS109" s="49"/>
      <c r="AT109" s="49">
        <v>0</v>
      </c>
      <c r="AU109" s="49">
        <v>0</v>
      </c>
      <c r="AV109" s="49"/>
      <c r="AW109" s="49">
        <v>0</v>
      </c>
      <c r="AX109" s="49"/>
      <c r="AY109" s="49"/>
      <c r="AZ109" s="49"/>
      <c r="BA109" s="49">
        <v>0</v>
      </c>
      <c r="BB109" s="49">
        <v>0</v>
      </c>
      <c r="BC109" s="49"/>
      <c r="BD109" s="49">
        <v>0</v>
      </c>
      <c r="BE109" s="49"/>
      <c r="BF109" s="49"/>
      <c r="BG109" s="49"/>
      <c r="BH109" s="49">
        <v>0</v>
      </c>
      <c r="BI109" s="49"/>
      <c r="BJ109" s="49"/>
      <c r="BK109" s="49"/>
      <c r="BL109" s="49">
        <v>0</v>
      </c>
      <c r="BM109" s="49"/>
      <c r="BN109" s="49">
        <v>0</v>
      </c>
      <c r="BO109" s="49"/>
      <c r="BP109" s="49"/>
      <c r="BQ109" s="49"/>
      <c r="BR109" s="49">
        <v>0</v>
      </c>
      <c r="BS109" s="39"/>
      <c r="BT109" s="39"/>
      <c r="BU109" s="39"/>
      <c r="BV109" s="39"/>
      <c r="BW109" s="39"/>
      <c r="BX109" s="39"/>
    </row>
    <row r="110" spans="1:76" ht="20.100000000000001" customHeight="1" x14ac:dyDescent="0.2"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</row>
    <row r="111" spans="1:76" s="1" customFormat="1" ht="20.100000000000001" customHeight="1" x14ac:dyDescent="0.25">
      <c r="A111" s="3"/>
      <c r="B111" s="6"/>
      <c r="C111" s="51" t="s">
        <v>138</v>
      </c>
      <c r="D111" s="52"/>
      <c r="E111" s="5"/>
      <c r="F111" s="53">
        <v>0</v>
      </c>
      <c r="G111" s="54"/>
      <c r="H111" s="54"/>
      <c r="I111" s="54"/>
      <c r="J111" s="53">
        <v>0</v>
      </c>
      <c r="K111" s="53">
        <v>0</v>
      </c>
      <c r="L111" s="54"/>
      <c r="M111" s="53">
        <v>0</v>
      </c>
      <c r="N111" s="54"/>
      <c r="O111" s="54"/>
      <c r="P111" s="54"/>
      <c r="Q111" s="53">
        <v>0</v>
      </c>
      <c r="R111" s="53">
        <v>0</v>
      </c>
      <c r="S111" s="54"/>
      <c r="T111" s="53">
        <v>0</v>
      </c>
      <c r="U111" s="54"/>
      <c r="V111" s="54"/>
      <c r="W111" s="54"/>
      <c r="X111" s="53">
        <v>0</v>
      </c>
      <c r="Y111" s="54"/>
      <c r="Z111" s="54"/>
      <c r="AA111" s="54"/>
      <c r="AB111" s="53">
        <v>0</v>
      </c>
      <c r="AC111" s="54"/>
      <c r="AD111" s="53">
        <v>0</v>
      </c>
      <c r="AE111" s="54"/>
      <c r="AF111" s="54"/>
      <c r="AG111" s="54"/>
      <c r="AH111" s="53">
        <v>0</v>
      </c>
      <c r="AI111" s="54"/>
      <c r="AJ111" s="54"/>
      <c r="AK111" s="54"/>
      <c r="AL111" s="54"/>
      <c r="AM111" s="54"/>
      <c r="AN111" s="54"/>
      <c r="AO111" s="54"/>
      <c r="AP111" s="53">
        <v>0</v>
      </c>
      <c r="AQ111" s="54"/>
      <c r="AR111" s="54"/>
      <c r="AS111" s="54"/>
      <c r="AT111" s="53">
        <v>0</v>
      </c>
      <c r="AU111" s="53">
        <v>0</v>
      </c>
      <c r="AV111" s="54"/>
      <c r="AW111" s="53">
        <v>0</v>
      </c>
      <c r="AX111" s="54"/>
      <c r="AY111" s="54"/>
      <c r="AZ111" s="54"/>
      <c r="BA111" s="53">
        <v>0</v>
      </c>
      <c r="BB111" s="53">
        <v>0</v>
      </c>
      <c r="BC111" s="54"/>
      <c r="BD111" s="53">
        <v>0</v>
      </c>
      <c r="BE111" s="54"/>
      <c r="BF111" s="54"/>
      <c r="BG111" s="54"/>
      <c r="BH111" s="53">
        <v>0</v>
      </c>
      <c r="BI111" s="54"/>
      <c r="BJ111" s="54"/>
      <c r="BK111" s="54"/>
      <c r="BL111" s="53">
        <v>0</v>
      </c>
      <c r="BM111" s="54"/>
      <c r="BN111" s="53">
        <v>0</v>
      </c>
      <c r="BO111" s="54"/>
      <c r="BP111" s="54"/>
      <c r="BQ111" s="54"/>
      <c r="BR111" s="53">
        <v>0</v>
      </c>
      <c r="BS111" s="39"/>
      <c r="BT111" s="39"/>
      <c r="BU111" s="39"/>
      <c r="BV111" s="39"/>
      <c r="BW111" s="39"/>
      <c r="BX111" s="39"/>
    </row>
    <row r="112" spans="1:76" s="1" customFormat="1" ht="20.100000000000001" customHeight="1" x14ac:dyDescent="0.2">
      <c r="A112" s="3"/>
      <c r="B112" s="6"/>
      <c r="C112" s="3"/>
      <c r="D112" s="3"/>
      <c r="E112" s="5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39"/>
      <c r="BT112" s="39"/>
      <c r="BU112" s="39"/>
      <c r="BV112" s="39"/>
      <c r="BW112" s="39"/>
      <c r="BX112" s="39"/>
    </row>
    <row r="113" spans="1:76" s="1" customFormat="1" ht="20.100000000000001" customHeight="1" x14ac:dyDescent="0.2">
      <c r="A113" s="3"/>
      <c r="B113" s="6"/>
      <c r="C113" s="3" t="s">
        <v>139</v>
      </c>
      <c r="D113" s="3"/>
      <c r="E113" s="5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39"/>
      <c r="BT113" s="39"/>
      <c r="BU113" s="39"/>
      <c r="BV113" s="39"/>
      <c r="BW113" s="39"/>
      <c r="BX113" s="39"/>
    </row>
    <row r="114" spans="1:76" s="1" customFormat="1" ht="20.100000000000001" customHeight="1" x14ac:dyDescent="0.2">
      <c r="A114" s="3"/>
      <c r="B114" s="6"/>
      <c r="C114" s="3"/>
      <c r="D114" s="2" t="s">
        <v>140</v>
      </c>
      <c r="E114" s="5"/>
      <c r="F114" s="39">
        <v>0</v>
      </c>
      <c r="G114" s="39"/>
      <c r="H114" s="39"/>
      <c r="I114" s="39"/>
      <c r="J114" s="39">
        <v>0</v>
      </c>
      <c r="K114" s="39">
        <v>0</v>
      </c>
      <c r="L114" s="39"/>
      <c r="M114" s="39">
        <v>0</v>
      </c>
      <c r="N114" s="39"/>
      <c r="O114" s="39"/>
      <c r="P114" s="39"/>
      <c r="Q114" s="39">
        <v>0</v>
      </c>
      <c r="R114" s="39">
        <v>0</v>
      </c>
      <c r="S114" s="39"/>
      <c r="T114" s="39">
        <v>0</v>
      </c>
      <c r="U114" s="39"/>
      <c r="V114" s="39"/>
      <c r="W114" s="39"/>
      <c r="X114" s="39">
        <v>0</v>
      </c>
      <c r="Y114" s="39"/>
      <c r="Z114" s="39"/>
      <c r="AA114" s="39"/>
      <c r="AB114" s="39">
        <v>0</v>
      </c>
      <c r="AC114" s="39"/>
      <c r="AD114" s="39">
        <v>0</v>
      </c>
      <c r="AE114" s="39"/>
      <c r="AF114" s="39"/>
      <c r="AG114" s="39"/>
      <c r="AH114" s="39">
        <v>0</v>
      </c>
      <c r="AI114" s="39"/>
      <c r="AJ114" s="39"/>
      <c r="AK114" s="39"/>
      <c r="AL114" s="39"/>
      <c r="AM114" s="39"/>
      <c r="AN114" s="39"/>
      <c r="AO114" s="39"/>
      <c r="AP114" s="39">
        <v>12099</v>
      </c>
      <c r="AQ114" s="39"/>
      <c r="AR114" s="39"/>
      <c r="AS114" s="39"/>
      <c r="AT114" s="39">
        <v>2</v>
      </c>
      <c r="AU114" s="39">
        <v>80</v>
      </c>
      <c r="AV114" s="39"/>
      <c r="AW114" s="39">
        <f xml:space="preserve"> 176 - 94</f>
        <v>82</v>
      </c>
      <c r="AX114" s="39"/>
      <c r="AY114" s="39"/>
      <c r="AZ114" s="39"/>
      <c r="BA114" s="39">
        <v>368</v>
      </c>
      <c r="BB114" s="39">
        <v>12968</v>
      </c>
      <c r="BC114" s="39"/>
      <c r="BD114" s="39">
        <v>13336</v>
      </c>
      <c r="BE114" s="39"/>
      <c r="BF114" s="39"/>
      <c r="BG114" s="39"/>
      <c r="BH114" s="39">
        <v>1181</v>
      </c>
      <c r="BI114" s="39"/>
      <c r="BJ114" s="39"/>
      <c r="BK114" s="39"/>
      <c r="BL114" s="39">
        <v>2336</v>
      </c>
      <c r="BM114" s="39"/>
      <c r="BN114" s="39">
        <v>0</v>
      </c>
      <c r="BO114" s="39"/>
      <c r="BP114" s="39"/>
      <c r="BQ114" s="39"/>
      <c r="BR114" s="39">
        <v>0</v>
      </c>
      <c r="BS114" s="39"/>
      <c r="BT114" s="39"/>
      <c r="BU114" s="39"/>
      <c r="BV114" s="39"/>
      <c r="BW114" s="39"/>
      <c r="BX114" s="39"/>
    </row>
    <row r="115" spans="1:76" ht="20.100000000000001" customHeight="1" x14ac:dyDescent="0.2">
      <c r="D115" s="47" t="s">
        <v>141</v>
      </c>
      <c r="F115" s="48">
        <v>0</v>
      </c>
      <c r="G115" s="49"/>
      <c r="H115" s="49"/>
      <c r="I115" s="49"/>
      <c r="J115" s="48">
        <v>0</v>
      </c>
      <c r="K115" s="48">
        <v>0</v>
      </c>
      <c r="L115" s="49"/>
      <c r="M115" s="48">
        <v>0</v>
      </c>
      <c r="N115" s="49"/>
      <c r="O115" s="49"/>
      <c r="P115" s="49"/>
      <c r="Q115" s="48">
        <v>0</v>
      </c>
      <c r="R115" s="48">
        <v>0</v>
      </c>
      <c r="S115" s="49"/>
      <c r="T115" s="48">
        <v>0</v>
      </c>
      <c r="U115" s="49"/>
      <c r="V115" s="49"/>
      <c r="W115" s="49"/>
      <c r="X115" s="48">
        <v>0</v>
      </c>
      <c r="Y115" s="49"/>
      <c r="Z115" s="49"/>
      <c r="AA115" s="49"/>
      <c r="AB115" s="48">
        <v>0</v>
      </c>
      <c r="AC115" s="49"/>
      <c r="AD115" s="48">
        <v>0</v>
      </c>
      <c r="AE115" s="49"/>
      <c r="AF115" s="49"/>
      <c r="AG115" s="49"/>
      <c r="AH115" s="48">
        <v>0</v>
      </c>
      <c r="AI115" s="49"/>
      <c r="AJ115" s="49"/>
      <c r="AK115" s="49"/>
      <c r="AL115" s="49"/>
      <c r="AM115" s="49"/>
      <c r="AN115" s="49"/>
      <c r="AO115" s="49"/>
      <c r="AP115" s="48">
        <v>8995</v>
      </c>
      <c r="AQ115" s="49"/>
      <c r="AR115" s="49"/>
      <c r="AS115" s="49"/>
      <c r="AT115" s="48">
        <v>127</v>
      </c>
      <c r="AU115" s="48">
        <v>121</v>
      </c>
      <c r="AV115" s="49"/>
      <c r="AW115" s="48">
        <v>248</v>
      </c>
      <c r="AX115" s="49"/>
      <c r="AY115" s="49"/>
      <c r="AZ115" s="49"/>
      <c r="BA115" s="48">
        <v>441</v>
      </c>
      <c r="BB115" s="48">
        <v>10110</v>
      </c>
      <c r="BC115" s="49"/>
      <c r="BD115" s="48">
        <v>10551</v>
      </c>
      <c r="BE115" s="49"/>
      <c r="BF115" s="49"/>
      <c r="BG115" s="49"/>
      <c r="BH115" s="48">
        <v>882</v>
      </c>
      <c r="BI115" s="49"/>
      <c r="BJ115" s="49"/>
      <c r="BK115" s="49"/>
      <c r="BL115" s="48">
        <v>2190</v>
      </c>
      <c r="BM115" s="49"/>
      <c r="BN115" s="48">
        <v>0</v>
      </c>
      <c r="BO115" s="49"/>
      <c r="BP115" s="49"/>
      <c r="BQ115" s="49"/>
      <c r="BR115" s="48">
        <v>0</v>
      </c>
      <c r="BS115" s="39"/>
      <c r="BT115" s="39"/>
      <c r="BU115" s="39"/>
      <c r="BV115" s="39"/>
      <c r="BW115" s="39"/>
      <c r="BX115" s="39"/>
    </row>
    <row r="116" spans="1:76" s="1" customFormat="1" ht="20.100000000000001" customHeight="1" x14ac:dyDescent="0.2">
      <c r="A116" s="3"/>
      <c r="B116" s="6"/>
      <c r="C116" s="3"/>
      <c r="D116" s="2" t="s">
        <v>142</v>
      </c>
      <c r="E116" s="5"/>
      <c r="F116" s="39">
        <v>0</v>
      </c>
      <c r="G116" s="39"/>
      <c r="H116" s="39"/>
      <c r="I116" s="39"/>
      <c r="J116" s="39">
        <v>4</v>
      </c>
      <c r="K116" s="39">
        <v>0</v>
      </c>
      <c r="L116" s="39"/>
      <c r="M116" s="39">
        <v>4</v>
      </c>
      <c r="N116" s="39"/>
      <c r="O116" s="39"/>
      <c r="P116" s="39"/>
      <c r="Q116" s="39">
        <v>4</v>
      </c>
      <c r="R116" s="39">
        <v>0</v>
      </c>
      <c r="S116" s="39"/>
      <c r="T116" s="39">
        <v>4</v>
      </c>
      <c r="U116" s="39"/>
      <c r="V116" s="39"/>
      <c r="W116" s="39"/>
      <c r="X116" s="39">
        <v>0</v>
      </c>
      <c r="Y116" s="39"/>
      <c r="Z116" s="39"/>
      <c r="AA116" s="39"/>
      <c r="AB116" s="39">
        <v>0</v>
      </c>
      <c r="AC116" s="39"/>
      <c r="AD116" s="39">
        <v>0</v>
      </c>
      <c r="AE116" s="39"/>
      <c r="AF116" s="39"/>
      <c r="AG116" s="39"/>
      <c r="AH116" s="39">
        <v>0</v>
      </c>
      <c r="AI116" s="39"/>
      <c r="AJ116" s="39"/>
      <c r="AK116" s="39"/>
      <c r="AL116" s="39"/>
      <c r="AM116" s="39"/>
      <c r="AN116" s="39"/>
      <c r="AO116" s="39"/>
      <c r="AP116" s="39">
        <v>5</v>
      </c>
      <c r="AQ116" s="39"/>
      <c r="AR116" s="39"/>
      <c r="AS116" s="39"/>
      <c r="AT116" s="39">
        <v>0</v>
      </c>
      <c r="AU116" s="39">
        <v>0</v>
      </c>
      <c r="AV116" s="39"/>
      <c r="AW116" s="39">
        <v>0</v>
      </c>
      <c r="AX116" s="39"/>
      <c r="AY116" s="39"/>
      <c r="AZ116" s="39"/>
      <c r="BA116" s="39">
        <v>2</v>
      </c>
      <c r="BB116" s="39">
        <v>3</v>
      </c>
      <c r="BC116" s="39"/>
      <c r="BD116" s="39">
        <v>5</v>
      </c>
      <c r="BE116" s="39"/>
      <c r="BF116" s="39"/>
      <c r="BG116" s="39"/>
      <c r="BH116" s="39">
        <v>0</v>
      </c>
      <c r="BI116" s="39"/>
      <c r="BJ116" s="39"/>
      <c r="BK116" s="39"/>
      <c r="BL116" s="39">
        <v>0</v>
      </c>
      <c r="BM116" s="39"/>
      <c r="BN116" s="39">
        <v>0</v>
      </c>
      <c r="BO116" s="39"/>
      <c r="BP116" s="39"/>
      <c r="BQ116" s="39"/>
      <c r="BR116" s="39">
        <v>0</v>
      </c>
      <c r="BS116" s="39"/>
      <c r="BT116" s="39"/>
      <c r="BU116" s="39"/>
      <c r="BV116" s="39"/>
      <c r="BW116" s="39"/>
      <c r="BX116" s="39"/>
    </row>
    <row r="117" spans="1:76" s="1" customFormat="1" ht="20.100000000000001" customHeight="1" x14ac:dyDescent="0.2">
      <c r="A117" s="3"/>
      <c r="B117" s="6"/>
      <c r="C117" s="3"/>
      <c r="D117" s="2"/>
      <c r="E117" s="5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39"/>
      <c r="BT117" s="39"/>
      <c r="BU117" s="39"/>
      <c r="BV117" s="39"/>
      <c r="BW117" s="39"/>
      <c r="BX117" s="39"/>
    </row>
    <row r="118" spans="1:76" s="1" customFormat="1" ht="20.100000000000001" customHeight="1" x14ac:dyDescent="0.25">
      <c r="A118" s="3"/>
      <c r="B118" s="6"/>
      <c r="C118" s="51" t="s">
        <v>143</v>
      </c>
      <c r="D118" s="52"/>
      <c r="E118" s="5"/>
      <c r="F118" s="53">
        <v>0</v>
      </c>
      <c r="G118" s="54"/>
      <c r="H118" s="54"/>
      <c r="I118" s="54"/>
      <c r="J118" s="53">
        <v>4</v>
      </c>
      <c r="K118" s="53">
        <v>0</v>
      </c>
      <c r="L118" s="54"/>
      <c r="M118" s="53">
        <v>4</v>
      </c>
      <c r="N118" s="54"/>
      <c r="O118" s="54"/>
      <c r="P118" s="54"/>
      <c r="Q118" s="53">
        <v>4</v>
      </c>
      <c r="R118" s="53">
        <v>0</v>
      </c>
      <c r="S118" s="54"/>
      <c r="T118" s="53">
        <v>4</v>
      </c>
      <c r="U118" s="54"/>
      <c r="V118" s="54"/>
      <c r="W118" s="54"/>
      <c r="X118" s="53">
        <v>0</v>
      </c>
      <c r="Y118" s="54"/>
      <c r="Z118" s="54"/>
      <c r="AA118" s="54"/>
      <c r="AB118" s="53">
        <v>0</v>
      </c>
      <c r="AC118" s="54"/>
      <c r="AD118" s="53">
        <v>0</v>
      </c>
      <c r="AE118" s="54"/>
      <c r="AF118" s="54"/>
      <c r="AG118" s="54"/>
      <c r="AH118" s="53">
        <v>0</v>
      </c>
      <c r="AI118" s="54"/>
      <c r="AJ118" s="54"/>
      <c r="AK118" s="54"/>
      <c r="AL118" s="54"/>
      <c r="AM118" s="54"/>
      <c r="AN118" s="54"/>
      <c r="AO118" s="54"/>
      <c r="AP118" s="53">
        <v>21099</v>
      </c>
      <c r="AQ118" s="54"/>
      <c r="AR118" s="54"/>
      <c r="AS118" s="54"/>
      <c r="AT118" s="53">
        <v>129</v>
      </c>
      <c r="AU118" s="53">
        <v>201</v>
      </c>
      <c r="AV118" s="54"/>
      <c r="AW118" s="53">
        <f xml:space="preserve"> 424 - 94</f>
        <v>330</v>
      </c>
      <c r="AX118" s="54"/>
      <c r="AY118" s="54"/>
      <c r="AZ118" s="54"/>
      <c r="BA118" s="53">
        <v>811</v>
      </c>
      <c r="BB118" s="53">
        <v>23081</v>
      </c>
      <c r="BC118" s="54"/>
      <c r="BD118" s="53">
        <v>23892</v>
      </c>
      <c r="BE118" s="54"/>
      <c r="BF118" s="54"/>
      <c r="BG118" s="54"/>
      <c r="BH118" s="53">
        <v>2063</v>
      </c>
      <c r="BI118" s="54"/>
      <c r="BJ118" s="54"/>
      <c r="BK118" s="54"/>
      <c r="BL118" s="53">
        <v>4526</v>
      </c>
      <c r="BM118" s="54"/>
      <c r="BN118" s="53">
        <v>0</v>
      </c>
      <c r="BO118" s="54"/>
      <c r="BP118" s="54"/>
      <c r="BQ118" s="54"/>
      <c r="BR118" s="53">
        <v>0</v>
      </c>
      <c r="BS118" s="39"/>
      <c r="BT118" s="39"/>
      <c r="BU118" s="39"/>
      <c r="BV118" s="39"/>
      <c r="BW118" s="39"/>
      <c r="BX118" s="39"/>
    </row>
    <row r="119" spans="1:76" s="1" customFormat="1" ht="20.100000000000001" customHeight="1" x14ac:dyDescent="0.2">
      <c r="A119" s="3"/>
      <c r="B119" s="6"/>
      <c r="C119" s="3"/>
      <c r="D119" s="3"/>
      <c r="E119" s="5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39"/>
      <c r="BT119" s="39"/>
      <c r="BU119" s="39"/>
      <c r="BV119" s="39"/>
      <c r="BW119" s="39"/>
      <c r="BX119" s="39"/>
    </row>
    <row r="120" spans="1:76" s="1" customFormat="1" ht="20.100000000000001" customHeight="1" x14ac:dyDescent="0.25">
      <c r="A120" s="3"/>
      <c r="B120" s="57" t="s">
        <v>144</v>
      </c>
      <c r="C120" s="58"/>
      <c r="D120" s="58"/>
      <c r="E120" s="5"/>
      <c r="F120" s="59">
        <v>3524</v>
      </c>
      <c r="G120" s="54"/>
      <c r="H120" s="54"/>
      <c r="I120" s="54"/>
      <c r="J120" s="59">
        <v>18894</v>
      </c>
      <c r="K120" s="59">
        <v>868</v>
      </c>
      <c r="L120" s="54"/>
      <c r="M120" s="59">
        <v>19762</v>
      </c>
      <c r="N120" s="54"/>
      <c r="O120" s="54"/>
      <c r="P120" s="54"/>
      <c r="Q120" s="59">
        <v>6007</v>
      </c>
      <c r="R120" s="59">
        <v>14195</v>
      </c>
      <c r="S120" s="54"/>
      <c r="T120" s="59">
        <v>20202</v>
      </c>
      <c r="U120" s="54"/>
      <c r="V120" s="54"/>
      <c r="W120" s="54"/>
      <c r="X120" s="59">
        <v>3084</v>
      </c>
      <c r="Y120" s="54"/>
      <c r="Z120" s="54"/>
      <c r="AA120" s="54"/>
      <c r="AB120" s="59">
        <v>0</v>
      </c>
      <c r="AC120" s="54"/>
      <c r="AD120" s="59">
        <v>0</v>
      </c>
      <c r="AE120" s="54"/>
      <c r="AF120" s="54"/>
      <c r="AG120" s="54"/>
      <c r="AH120" s="59">
        <v>121</v>
      </c>
      <c r="AI120" s="54"/>
      <c r="AJ120" s="54"/>
      <c r="AK120" s="54"/>
      <c r="AL120" s="54"/>
      <c r="AM120" s="54"/>
      <c r="AN120" s="54"/>
      <c r="AO120" s="54"/>
      <c r="AP120" s="59">
        <v>26797</v>
      </c>
      <c r="AQ120" s="54"/>
      <c r="AR120" s="54"/>
      <c r="AS120" s="54"/>
      <c r="AT120" s="59">
        <v>30798</v>
      </c>
      <c r="AU120" s="59">
        <v>1926</v>
      </c>
      <c r="AV120" s="54"/>
      <c r="AW120" s="59">
        <f xml:space="preserve"> 33195 - 377 - 94</f>
        <v>32724</v>
      </c>
      <c r="AX120" s="54"/>
      <c r="AY120" s="54"/>
      <c r="AZ120" s="54"/>
      <c r="BA120" s="59">
        <v>17237</v>
      </c>
      <c r="BB120" s="59">
        <v>38905</v>
      </c>
      <c r="BC120" s="54"/>
      <c r="BD120" s="59">
        <v>56142</v>
      </c>
      <c r="BE120" s="54"/>
      <c r="BF120" s="54"/>
      <c r="BG120" s="54"/>
      <c r="BH120" s="59">
        <v>7157</v>
      </c>
      <c r="BI120" s="54"/>
      <c r="BJ120" s="54"/>
      <c r="BK120" s="54"/>
      <c r="BL120" s="59">
        <v>4903</v>
      </c>
      <c r="BM120" s="54"/>
      <c r="BN120" s="59">
        <v>1125</v>
      </c>
      <c r="BO120" s="54"/>
      <c r="BP120" s="54"/>
      <c r="BQ120" s="54"/>
      <c r="BR120" s="59">
        <v>192</v>
      </c>
      <c r="BS120" s="39"/>
      <c r="BT120" s="39"/>
      <c r="BU120" s="39"/>
      <c r="BV120" s="39"/>
      <c r="BW120" s="39"/>
      <c r="BX120" s="39"/>
    </row>
    <row r="121" spans="1:76" ht="20.100000000000001" customHeight="1" x14ac:dyDescent="0.2"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</row>
    <row r="122" spans="1:76" ht="20.100000000000001" customHeight="1" x14ac:dyDescent="0.2">
      <c r="B122" s="6" t="s">
        <v>145</v>
      </c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</row>
    <row r="123" spans="1:76" ht="20.100000000000001" customHeight="1" x14ac:dyDescent="0.2">
      <c r="C123" s="3" t="s">
        <v>0</v>
      </c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</row>
    <row r="124" spans="1:76" ht="20.100000000000001" customHeight="1" x14ac:dyDescent="0.2">
      <c r="D124" s="2" t="s">
        <v>96</v>
      </c>
      <c r="F124" s="39">
        <v>94</v>
      </c>
      <c r="G124" s="39"/>
      <c r="H124" s="39"/>
      <c r="I124" s="39"/>
      <c r="J124" s="39">
        <v>23</v>
      </c>
      <c r="K124" s="39">
        <v>13</v>
      </c>
      <c r="L124" s="39"/>
      <c r="M124" s="39">
        <v>36</v>
      </c>
      <c r="N124" s="39"/>
      <c r="O124" s="39"/>
      <c r="P124" s="39"/>
      <c r="Q124" s="39">
        <v>23</v>
      </c>
      <c r="R124" s="39">
        <v>21</v>
      </c>
      <c r="S124" s="39"/>
      <c r="T124" s="39">
        <v>44</v>
      </c>
      <c r="U124" s="39"/>
      <c r="V124" s="39"/>
      <c r="W124" s="39"/>
      <c r="X124" s="39">
        <v>86</v>
      </c>
      <c r="Y124" s="39"/>
      <c r="Z124" s="39"/>
      <c r="AA124" s="39"/>
      <c r="AB124" s="39">
        <v>0</v>
      </c>
      <c r="AC124" s="39"/>
      <c r="AD124" s="39">
        <v>0</v>
      </c>
      <c r="AE124" s="39"/>
      <c r="AF124" s="39"/>
      <c r="AG124" s="39"/>
      <c r="AH124" s="39">
        <v>0</v>
      </c>
      <c r="AI124" s="39"/>
      <c r="AJ124" s="39"/>
      <c r="AK124" s="39"/>
      <c r="AL124" s="39"/>
      <c r="AM124" s="39"/>
      <c r="AN124" s="39"/>
      <c r="AO124" s="39"/>
      <c r="AP124" s="39">
        <v>0</v>
      </c>
      <c r="AQ124" s="39"/>
      <c r="AR124" s="39"/>
      <c r="AS124" s="39"/>
      <c r="AT124" s="39">
        <v>0</v>
      </c>
      <c r="AU124" s="39">
        <v>0</v>
      </c>
      <c r="AV124" s="39"/>
      <c r="AW124" s="39">
        <v>0</v>
      </c>
      <c r="AX124" s="39"/>
      <c r="AY124" s="39"/>
      <c r="AZ124" s="39"/>
      <c r="BA124" s="39">
        <v>0</v>
      </c>
      <c r="BB124" s="39">
        <v>0</v>
      </c>
      <c r="BC124" s="39"/>
      <c r="BD124" s="39">
        <v>0</v>
      </c>
      <c r="BE124" s="39"/>
      <c r="BF124" s="39"/>
      <c r="BG124" s="39"/>
      <c r="BH124" s="39">
        <v>0</v>
      </c>
      <c r="BI124" s="39"/>
      <c r="BJ124" s="39"/>
      <c r="BK124" s="39"/>
      <c r="BL124" s="39">
        <v>0</v>
      </c>
      <c r="BM124" s="39"/>
      <c r="BN124" s="39">
        <v>0</v>
      </c>
      <c r="BO124" s="39"/>
      <c r="BP124" s="39"/>
      <c r="BQ124" s="39"/>
      <c r="BR124" s="39">
        <v>0</v>
      </c>
      <c r="BS124" s="39"/>
      <c r="BT124" s="39"/>
      <c r="BU124" s="39"/>
      <c r="BV124" s="39"/>
      <c r="BW124" s="39"/>
      <c r="BX124" s="39"/>
    </row>
    <row r="125" spans="1:76" ht="20.100000000000001" customHeight="1" x14ac:dyDescent="0.2">
      <c r="D125" s="47" t="s">
        <v>97</v>
      </c>
      <c r="F125" s="48">
        <v>85</v>
      </c>
      <c r="G125" s="49"/>
      <c r="H125" s="49"/>
      <c r="I125" s="49"/>
      <c r="J125" s="48">
        <v>42</v>
      </c>
      <c r="K125" s="48">
        <v>8</v>
      </c>
      <c r="L125" s="49"/>
      <c r="M125" s="48">
        <v>50</v>
      </c>
      <c r="N125" s="49"/>
      <c r="O125" s="49"/>
      <c r="P125" s="49"/>
      <c r="Q125" s="48">
        <v>36</v>
      </c>
      <c r="R125" s="48">
        <v>18</v>
      </c>
      <c r="S125" s="49"/>
      <c r="T125" s="48">
        <v>54</v>
      </c>
      <c r="U125" s="49"/>
      <c r="V125" s="49"/>
      <c r="W125" s="49"/>
      <c r="X125" s="48">
        <v>81</v>
      </c>
      <c r="Y125" s="49"/>
      <c r="Z125" s="49"/>
      <c r="AA125" s="49"/>
      <c r="AB125" s="48">
        <v>0</v>
      </c>
      <c r="AC125" s="49"/>
      <c r="AD125" s="48">
        <v>0</v>
      </c>
      <c r="AE125" s="49"/>
      <c r="AF125" s="49"/>
      <c r="AG125" s="49"/>
      <c r="AH125" s="48">
        <v>0</v>
      </c>
      <c r="AI125" s="49"/>
      <c r="AJ125" s="49"/>
      <c r="AK125" s="49"/>
      <c r="AL125" s="49"/>
      <c r="AM125" s="49"/>
      <c r="AN125" s="49"/>
      <c r="AO125" s="49"/>
      <c r="AP125" s="48">
        <v>0</v>
      </c>
      <c r="AQ125" s="49"/>
      <c r="AR125" s="49"/>
      <c r="AS125" s="49"/>
      <c r="AT125" s="48">
        <v>0</v>
      </c>
      <c r="AU125" s="48">
        <v>0</v>
      </c>
      <c r="AV125" s="49"/>
      <c r="AW125" s="48">
        <v>0</v>
      </c>
      <c r="AX125" s="49"/>
      <c r="AY125" s="49"/>
      <c r="AZ125" s="49"/>
      <c r="BA125" s="48">
        <v>0</v>
      </c>
      <c r="BB125" s="48">
        <v>0</v>
      </c>
      <c r="BC125" s="49"/>
      <c r="BD125" s="48">
        <v>0</v>
      </c>
      <c r="BE125" s="49"/>
      <c r="BF125" s="49"/>
      <c r="BG125" s="49"/>
      <c r="BH125" s="48">
        <v>0</v>
      </c>
      <c r="BI125" s="49"/>
      <c r="BJ125" s="49"/>
      <c r="BK125" s="49"/>
      <c r="BL125" s="48">
        <v>0</v>
      </c>
      <c r="BM125" s="49"/>
      <c r="BN125" s="48">
        <v>0</v>
      </c>
      <c r="BO125" s="49"/>
      <c r="BP125" s="49"/>
      <c r="BQ125" s="49"/>
      <c r="BR125" s="48">
        <v>0</v>
      </c>
      <c r="BS125" s="39"/>
      <c r="BT125" s="39"/>
      <c r="BU125" s="39"/>
      <c r="BV125" s="39"/>
      <c r="BW125" s="39"/>
      <c r="BX125" s="39"/>
    </row>
    <row r="126" spans="1:76" ht="20.100000000000001" customHeight="1" x14ac:dyDescent="0.2">
      <c r="D126" s="2" t="s">
        <v>98</v>
      </c>
      <c r="F126" s="39">
        <v>105</v>
      </c>
      <c r="G126" s="39"/>
      <c r="H126" s="39"/>
      <c r="I126" s="39"/>
      <c r="J126" s="39">
        <v>26</v>
      </c>
      <c r="K126" s="39">
        <v>13</v>
      </c>
      <c r="L126" s="39"/>
      <c r="M126" s="39">
        <v>39</v>
      </c>
      <c r="N126" s="39"/>
      <c r="O126" s="39"/>
      <c r="P126" s="39"/>
      <c r="Q126" s="39">
        <v>31</v>
      </c>
      <c r="R126" s="39">
        <v>19</v>
      </c>
      <c r="S126" s="39"/>
      <c r="T126" s="39">
        <v>50</v>
      </c>
      <c r="U126" s="39"/>
      <c r="V126" s="39"/>
      <c r="W126" s="39"/>
      <c r="X126" s="39">
        <v>94</v>
      </c>
      <c r="Y126" s="39"/>
      <c r="Z126" s="39"/>
      <c r="AA126" s="39"/>
      <c r="AB126" s="39">
        <v>0</v>
      </c>
      <c r="AC126" s="39"/>
      <c r="AD126" s="39">
        <v>0</v>
      </c>
      <c r="AE126" s="39"/>
      <c r="AF126" s="39"/>
      <c r="AG126" s="39"/>
      <c r="AH126" s="39">
        <v>0</v>
      </c>
      <c r="AI126" s="39"/>
      <c r="AJ126" s="39"/>
      <c r="AK126" s="39"/>
      <c r="AL126" s="39"/>
      <c r="AM126" s="39"/>
      <c r="AN126" s="39"/>
      <c r="AO126" s="39"/>
      <c r="AP126" s="39">
        <v>0</v>
      </c>
      <c r="AQ126" s="39"/>
      <c r="AR126" s="39"/>
      <c r="AS126" s="39"/>
      <c r="AT126" s="39">
        <v>0</v>
      </c>
      <c r="AU126" s="39">
        <v>0</v>
      </c>
      <c r="AV126" s="39"/>
      <c r="AW126" s="39">
        <v>0</v>
      </c>
      <c r="AX126" s="39"/>
      <c r="AY126" s="39"/>
      <c r="AZ126" s="39"/>
      <c r="BA126" s="39">
        <v>0</v>
      </c>
      <c r="BB126" s="39">
        <v>0</v>
      </c>
      <c r="BC126" s="39"/>
      <c r="BD126" s="39">
        <v>0</v>
      </c>
      <c r="BE126" s="39"/>
      <c r="BF126" s="39"/>
      <c r="BG126" s="39"/>
      <c r="BH126" s="39">
        <v>0</v>
      </c>
      <c r="BI126" s="39"/>
      <c r="BJ126" s="39"/>
      <c r="BK126" s="39"/>
      <c r="BL126" s="39">
        <v>0</v>
      </c>
      <c r="BM126" s="39"/>
      <c r="BN126" s="39">
        <v>0</v>
      </c>
      <c r="BO126" s="39"/>
      <c r="BP126" s="39"/>
      <c r="BQ126" s="39"/>
      <c r="BR126" s="39">
        <v>0</v>
      </c>
      <c r="BS126" s="39"/>
      <c r="BT126" s="39"/>
      <c r="BU126" s="39"/>
      <c r="BV126" s="39"/>
      <c r="BW126" s="39"/>
      <c r="BX126" s="39"/>
    </row>
    <row r="127" spans="1:76" ht="20.100000000000001" customHeight="1" x14ac:dyDescent="0.2">
      <c r="D127" s="47" t="s">
        <v>136</v>
      </c>
      <c r="F127" s="48">
        <v>103</v>
      </c>
      <c r="G127" s="49"/>
      <c r="H127" s="49"/>
      <c r="I127" s="49"/>
      <c r="J127" s="48">
        <v>27</v>
      </c>
      <c r="K127" s="48">
        <v>10</v>
      </c>
      <c r="L127" s="49"/>
      <c r="M127" s="48">
        <v>37</v>
      </c>
      <c r="N127" s="49"/>
      <c r="O127" s="49"/>
      <c r="P127" s="49"/>
      <c r="Q127" s="48">
        <v>27</v>
      </c>
      <c r="R127" s="48">
        <v>34</v>
      </c>
      <c r="S127" s="49"/>
      <c r="T127" s="48">
        <v>61</v>
      </c>
      <c r="U127" s="49"/>
      <c r="V127" s="49"/>
      <c r="W127" s="49"/>
      <c r="X127" s="48">
        <v>79</v>
      </c>
      <c r="Y127" s="49"/>
      <c r="Z127" s="49"/>
      <c r="AA127" s="49"/>
      <c r="AB127" s="48">
        <v>0</v>
      </c>
      <c r="AC127" s="49"/>
      <c r="AD127" s="48">
        <v>0</v>
      </c>
      <c r="AE127" s="49"/>
      <c r="AF127" s="49"/>
      <c r="AG127" s="49"/>
      <c r="AH127" s="48">
        <v>0</v>
      </c>
      <c r="AI127" s="49"/>
      <c r="AJ127" s="49"/>
      <c r="AK127" s="49"/>
      <c r="AL127" s="49"/>
      <c r="AM127" s="49"/>
      <c r="AN127" s="49"/>
      <c r="AO127" s="49"/>
      <c r="AP127" s="48">
        <v>0</v>
      </c>
      <c r="AQ127" s="49"/>
      <c r="AR127" s="49"/>
      <c r="AS127" s="49"/>
      <c r="AT127" s="48">
        <v>0</v>
      </c>
      <c r="AU127" s="48">
        <v>0</v>
      </c>
      <c r="AV127" s="49"/>
      <c r="AW127" s="48">
        <v>0</v>
      </c>
      <c r="AX127" s="49"/>
      <c r="AY127" s="49"/>
      <c r="AZ127" s="49"/>
      <c r="BA127" s="48">
        <v>0</v>
      </c>
      <c r="BB127" s="48">
        <v>0</v>
      </c>
      <c r="BC127" s="49"/>
      <c r="BD127" s="48">
        <v>0</v>
      </c>
      <c r="BE127" s="49"/>
      <c r="BF127" s="49"/>
      <c r="BG127" s="49"/>
      <c r="BH127" s="48">
        <v>0</v>
      </c>
      <c r="BI127" s="49"/>
      <c r="BJ127" s="49"/>
      <c r="BK127" s="49"/>
      <c r="BL127" s="48">
        <v>0</v>
      </c>
      <c r="BM127" s="49"/>
      <c r="BN127" s="48">
        <v>0</v>
      </c>
      <c r="BO127" s="49"/>
      <c r="BP127" s="49"/>
      <c r="BQ127" s="49"/>
      <c r="BR127" s="48">
        <v>0</v>
      </c>
      <c r="BS127" s="39"/>
      <c r="BT127" s="39"/>
      <c r="BU127" s="39"/>
      <c r="BV127" s="39"/>
      <c r="BW127" s="39"/>
      <c r="BX127" s="39"/>
    </row>
    <row r="128" spans="1:76" ht="20.100000000000001" customHeight="1" x14ac:dyDescent="0.2">
      <c r="D128" s="2" t="s">
        <v>114</v>
      </c>
      <c r="F128" s="39">
        <v>115</v>
      </c>
      <c r="G128" s="39"/>
      <c r="H128" s="39"/>
      <c r="I128" s="39"/>
      <c r="J128" s="39">
        <v>25</v>
      </c>
      <c r="K128" s="39">
        <v>12</v>
      </c>
      <c r="L128" s="39"/>
      <c r="M128" s="39">
        <v>37</v>
      </c>
      <c r="N128" s="39"/>
      <c r="O128" s="39"/>
      <c r="P128" s="39"/>
      <c r="Q128" s="39">
        <v>25</v>
      </c>
      <c r="R128" s="39">
        <v>40</v>
      </c>
      <c r="S128" s="39"/>
      <c r="T128" s="39">
        <v>65</v>
      </c>
      <c r="U128" s="39"/>
      <c r="V128" s="39"/>
      <c r="W128" s="39"/>
      <c r="X128" s="39">
        <v>87</v>
      </c>
      <c r="Y128" s="39"/>
      <c r="Z128" s="39"/>
      <c r="AA128" s="39"/>
      <c r="AB128" s="39">
        <v>0</v>
      </c>
      <c r="AC128" s="39"/>
      <c r="AD128" s="39">
        <v>0</v>
      </c>
      <c r="AE128" s="39"/>
      <c r="AF128" s="39"/>
      <c r="AG128" s="39"/>
      <c r="AH128" s="39">
        <v>0</v>
      </c>
      <c r="AI128" s="39"/>
      <c r="AJ128" s="39"/>
      <c r="AK128" s="39"/>
      <c r="AL128" s="39"/>
      <c r="AM128" s="39"/>
      <c r="AN128" s="39"/>
      <c r="AO128" s="39"/>
      <c r="AP128" s="39">
        <v>0</v>
      </c>
      <c r="AQ128" s="39"/>
      <c r="AR128" s="39"/>
      <c r="AS128" s="39"/>
      <c r="AT128" s="39">
        <v>0</v>
      </c>
      <c r="AU128" s="39">
        <v>0</v>
      </c>
      <c r="AV128" s="39"/>
      <c r="AW128" s="39">
        <v>0</v>
      </c>
      <c r="AX128" s="39"/>
      <c r="AY128" s="39"/>
      <c r="AZ128" s="39"/>
      <c r="BA128" s="39">
        <v>0</v>
      </c>
      <c r="BB128" s="39">
        <v>0</v>
      </c>
      <c r="BC128" s="39"/>
      <c r="BD128" s="39">
        <v>0</v>
      </c>
      <c r="BE128" s="39"/>
      <c r="BF128" s="39"/>
      <c r="BG128" s="39"/>
      <c r="BH128" s="39">
        <v>0</v>
      </c>
      <c r="BI128" s="39"/>
      <c r="BJ128" s="39"/>
      <c r="BK128" s="39"/>
      <c r="BL128" s="39">
        <v>0</v>
      </c>
      <c r="BM128" s="39"/>
      <c r="BN128" s="39">
        <v>0</v>
      </c>
      <c r="BO128" s="39"/>
      <c r="BP128" s="39"/>
      <c r="BQ128" s="39"/>
      <c r="BR128" s="39">
        <v>0</v>
      </c>
      <c r="BS128" s="39"/>
      <c r="BT128" s="39"/>
      <c r="BU128" s="39"/>
      <c r="BV128" s="39"/>
      <c r="BW128" s="39"/>
      <c r="BX128" s="39"/>
    </row>
    <row r="129" spans="1:76" ht="20.100000000000001" customHeight="1" x14ac:dyDescent="0.2">
      <c r="D129" s="47" t="s">
        <v>115</v>
      </c>
      <c r="F129" s="48">
        <v>129</v>
      </c>
      <c r="G129" s="49"/>
      <c r="H129" s="49"/>
      <c r="I129" s="49"/>
      <c r="J129" s="48">
        <v>35</v>
      </c>
      <c r="K129" s="48">
        <v>10</v>
      </c>
      <c r="L129" s="49"/>
      <c r="M129" s="48">
        <v>45</v>
      </c>
      <c r="N129" s="49"/>
      <c r="O129" s="49"/>
      <c r="P129" s="49"/>
      <c r="Q129" s="48">
        <v>29</v>
      </c>
      <c r="R129" s="48">
        <v>24</v>
      </c>
      <c r="S129" s="49"/>
      <c r="T129" s="48">
        <v>53</v>
      </c>
      <c r="U129" s="49"/>
      <c r="V129" s="49"/>
      <c r="W129" s="49"/>
      <c r="X129" s="48">
        <v>121</v>
      </c>
      <c r="Y129" s="49"/>
      <c r="Z129" s="49"/>
      <c r="AA129" s="49"/>
      <c r="AB129" s="48">
        <v>0</v>
      </c>
      <c r="AC129" s="49"/>
      <c r="AD129" s="48">
        <v>0</v>
      </c>
      <c r="AE129" s="49"/>
      <c r="AF129" s="49"/>
      <c r="AG129" s="49"/>
      <c r="AH129" s="48">
        <v>0</v>
      </c>
      <c r="AI129" s="49"/>
      <c r="AJ129" s="49"/>
      <c r="AK129" s="49"/>
      <c r="AL129" s="49"/>
      <c r="AM129" s="49"/>
      <c r="AN129" s="49"/>
      <c r="AO129" s="49"/>
      <c r="AP129" s="48">
        <v>0</v>
      </c>
      <c r="AQ129" s="49"/>
      <c r="AR129" s="49"/>
      <c r="AS129" s="49"/>
      <c r="AT129" s="48">
        <v>0</v>
      </c>
      <c r="AU129" s="48">
        <v>0</v>
      </c>
      <c r="AV129" s="49"/>
      <c r="AW129" s="48">
        <v>0</v>
      </c>
      <c r="AX129" s="49"/>
      <c r="AY129" s="49"/>
      <c r="AZ129" s="49"/>
      <c r="BA129" s="48">
        <v>0</v>
      </c>
      <c r="BB129" s="48">
        <v>0</v>
      </c>
      <c r="BC129" s="49"/>
      <c r="BD129" s="48">
        <v>0</v>
      </c>
      <c r="BE129" s="49"/>
      <c r="BF129" s="49"/>
      <c r="BG129" s="49"/>
      <c r="BH129" s="48">
        <v>0</v>
      </c>
      <c r="BI129" s="49"/>
      <c r="BJ129" s="49"/>
      <c r="BK129" s="49"/>
      <c r="BL129" s="48">
        <v>0</v>
      </c>
      <c r="BM129" s="49"/>
      <c r="BN129" s="48">
        <v>0</v>
      </c>
      <c r="BO129" s="49"/>
      <c r="BP129" s="49"/>
      <c r="BQ129" s="49"/>
      <c r="BR129" s="48">
        <v>0</v>
      </c>
      <c r="BS129" s="39"/>
      <c r="BT129" s="39"/>
      <c r="BU129" s="39"/>
      <c r="BV129" s="39"/>
      <c r="BW129" s="39"/>
      <c r="BX129" s="39"/>
    </row>
    <row r="130" spans="1:76" ht="20.100000000000001" customHeight="1" x14ac:dyDescent="0.2">
      <c r="D130" s="50" t="s">
        <v>116</v>
      </c>
      <c r="F130" s="49">
        <v>40</v>
      </c>
      <c r="G130" s="49"/>
      <c r="H130" s="49"/>
      <c r="I130" s="49"/>
      <c r="J130" s="49">
        <v>24</v>
      </c>
      <c r="K130" s="49">
        <v>1</v>
      </c>
      <c r="L130" s="49"/>
      <c r="M130" s="49">
        <v>25</v>
      </c>
      <c r="N130" s="49"/>
      <c r="O130" s="49"/>
      <c r="P130" s="49"/>
      <c r="Q130" s="49">
        <v>20</v>
      </c>
      <c r="R130" s="49">
        <v>12</v>
      </c>
      <c r="S130" s="49"/>
      <c r="T130" s="49">
        <v>32</v>
      </c>
      <c r="U130" s="49"/>
      <c r="V130" s="49"/>
      <c r="W130" s="49"/>
      <c r="X130" s="49">
        <v>33</v>
      </c>
      <c r="Y130" s="49"/>
      <c r="Z130" s="49"/>
      <c r="AA130" s="49"/>
      <c r="AB130" s="49">
        <v>0</v>
      </c>
      <c r="AC130" s="49"/>
      <c r="AD130" s="49">
        <v>0</v>
      </c>
      <c r="AE130" s="49"/>
      <c r="AF130" s="49"/>
      <c r="AG130" s="49"/>
      <c r="AH130" s="49">
        <v>0</v>
      </c>
      <c r="AI130" s="49"/>
      <c r="AJ130" s="49"/>
      <c r="AK130" s="49"/>
      <c r="AL130" s="49"/>
      <c r="AM130" s="49"/>
      <c r="AN130" s="49"/>
      <c r="AO130" s="49"/>
      <c r="AP130" s="49">
        <v>0</v>
      </c>
      <c r="AQ130" s="49"/>
      <c r="AR130" s="49"/>
      <c r="AS130" s="49"/>
      <c r="AT130" s="49">
        <v>0</v>
      </c>
      <c r="AU130" s="49">
        <v>0</v>
      </c>
      <c r="AV130" s="49"/>
      <c r="AW130" s="49">
        <v>0</v>
      </c>
      <c r="AX130" s="49"/>
      <c r="AY130" s="49"/>
      <c r="AZ130" s="49"/>
      <c r="BA130" s="49">
        <v>0</v>
      </c>
      <c r="BB130" s="49">
        <v>0</v>
      </c>
      <c r="BC130" s="49"/>
      <c r="BD130" s="49">
        <v>0</v>
      </c>
      <c r="BE130" s="49"/>
      <c r="BF130" s="49"/>
      <c r="BG130" s="49"/>
      <c r="BH130" s="49">
        <v>0</v>
      </c>
      <c r="BI130" s="49"/>
      <c r="BJ130" s="49"/>
      <c r="BK130" s="49"/>
      <c r="BL130" s="49">
        <v>0</v>
      </c>
      <c r="BM130" s="49"/>
      <c r="BN130" s="49">
        <v>0</v>
      </c>
      <c r="BO130" s="49"/>
      <c r="BP130" s="49"/>
      <c r="BQ130" s="49"/>
      <c r="BR130" s="49">
        <v>0</v>
      </c>
      <c r="BS130" s="39"/>
      <c r="BT130" s="39"/>
      <c r="BU130" s="39"/>
      <c r="BV130" s="39"/>
      <c r="BW130" s="39"/>
      <c r="BX130" s="39"/>
    </row>
    <row r="131" spans="1:76" ht="20.100000000000001" customHeight="1" x14ac:dyDescent="0.2"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</row>
    <row r="132" spans="1:76" s="1" customFormat="1" ht="20.100000000000001" customHeight="1" x14ac:dyDescent="0.25">
      <c r="A132" s="3"/>
      <c r="B132" s="6"/>
      <c r="C132" s="51" t="s">
        <v>120</v>
      </c>
      <c r="D132" s="52"/>
      <c r="E132" s="5"/>
      <c r="F132" s="53">
        <v>671</v>
      </c>
      <c r="G132" s="54"/>
      <c r="H132" s="54"/>
      <c r="I132" s="54"/>
      <c r="J132" s="53">
        <v>202</v>
      </c>
      <c r="K132" s="53">
        <v>67</v>
      </c>
      <c r="L132" s="54"/>
      <c r="M132" s="53">
        <v>269</v>
      </c>
      <c r="N132" s="54"/>
      <c r="O132" s="54"/>
      <c r="P132" s="54"/>
      <c r="Q132" s="53">
        <v>191</v>
      </c>
      <c r="R132" s="53">
        <v>168</v>
      </c>
      <c r="S132" s="54"/>
      <c r="T132" s="53">
        <v>359</v>
      </c>
      <c r="U132" s="54"/>
      <c r="V132" s="54"/>
      <c r="W132" s="54"/>
      <c r="X132" s="53">
        <v>581</v>
      </c>
      <c r="Y132" s="54"/>
      <c r="Z132" s="54"/>
      <c r="AA132" s="54"/>
      <c r="AB132" s="53">
        <v>0</v>
      </c>
      <c r="AC132" s="54"/>
      <c r="AD132" s="53">
        <v>0</v>
      </c>
      <c r="AE132" s="54"/>
      <c r="AF132" s="54"/>
      <c r="AG132" s="54"/>
      <c r="AH132" s="53">
        <v>0</v>
      </c>
      <c r="AI132" s="54"/>
      <c r="AJ132" s="54"/>
      <c r="AK132" s="54"/>
      <c r="AL132" s="54"/>
      <c r="AM132" s="54"/>
      <c r="AN132" s="54"/>
      <c r="AO132" s="54"/>
      <c r="AP132" s="53">
        <v>0</v>
      </c>
      <c r="AQ132" s="54"/>
      <c r="AR132" s="54"/>
      <c r="AS132" s="54"/>
      <c r="AT132" s="53">
        <v>0</v>
      </c>
      <c r="AU132" s="53">
        <v>0</v>
      </c>
      <c r="AV132" s="54"/>
      <c r="AW132" s="53">
        <v>0</v>
      </c>
      <c r="AX132" s="54"/>
      <c r="AY132" s="54"/>
      <c r="AZ132" s="54"/>
      <c r="BA132" s="53">
        <v>0</v>
      </c>
      <c r="BB132" s="53">
        <v>0</v>
      </c>
      <c r="BC132" s="54"/>
      <c r="BD132" s="53">
        <v>0</v>
      </c>
      <c r="BE132" s="54"/>
      <c r="BF132" s="54"/>
      <c r="BG132" s="54"/>
      <c r="BH132" s="53">
        <v>0</v>
      </c>
      <c r="BI132" s="54"/>
      <c r="BJ132" s="54"/>
      <c r="BK132" s="54"/>
      <c r="BL132" s="53">
        <v>0</v>
      </c>
      <c r="BM132" s="54"/>
      <c r="BN132" s="53">
        <v>0</v>
      </c>
      <c r="BO132" s="54"/>
      <c r="BP132" s="54"/>
      <c r="BQ132" s="54"/>
      <c r="BR132" s="53">
        <v>0</v>
      </c>
      <c r="BS132" s="39"/>
      <c r="BT132" s="39"/>
      <c r="BU132" s="39"/>
      <c r="BV132" s="39"/>
      <c r="BW132" s="39"/>
      <c r="BX132" s="39"/>
    </row>
    <row r="133" spans="1:76" ht="20.100000000000001" customHeight="1" x14ac:dyDescent="0.2"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</row>
    <row r="134" spans="1:76" ht="20.100000000000001" customHeight="1" x14ac:dyDescent="0.2">
      <c r="B134" s="5"/>
      <c r="C134" s="3" t="s">
        <v>146</v>
      </c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</row>
    <row r="135" spans="1:76" ht="20.100000000000001" customHeight="1" x14ac:dyDescent="0.2">
      <c r="D135" s="2" t="s">
        <v>147</v>
      </c>
      <c r="F135" s="39">
        <v>198</v>
      </c>
      <c r="G135" s="39"/>
      <c r="H135" s="39"/>
      <c r="I135" s="39"/>
      <c r="J135" s="39">
        <v>695</v>
      </c>
      <c r="K135" s="39">
        <v>13</v>
      </c>
      <c r="L135" s="39"/>
      <c r="M135" s="39">
        <v>708</v>
      </c>
      <c r="N135" s="39"/>
      <c r="O135" s="39"/>
      <c r="P135" s="39"/>
      <c r="Q135" s="39">
        <v>211</v>
      </c>
      <c r="R135" s="39">
        <v>635</v>
      </c>
      <c r="S135" s="39"/>
      <c r="T135" s="39">
        <v>846</v>
      </c>
      <c r="U135" s="39"/>
      <c r="V135" s="39"/>
      <c r="W135" s="39"/>
      <c r="X135" s="39">
        <v>60</v>
      </c>
      <c r="Y135" s="39"/>
      <c r="Z135" s="39"/>
      <c r="AA135" s="39"/>
      <c r="AB135" s="39">
        <v>0</v>
      </c>
      <c r="AC135" s="39"/>
      <c r="AD135" s="39">
        <v>0</v>
      </c>
      <c r="AE135" s="39"/>
      <c r="AF135" s="39"/>
      <c r="AG135" s="39"/>
      <c r="AH135" s="39">
        <v>63</v>
      </c>
      <c r="AI135" s="39"/>
      <c r="AJ135" s="39"/>
      <c r="AK135" s="39"/>
      <c r="AL135" s="39"/>
      <c r="AM135" s="39"/>
      <c r="AN135" s="39"/>
      <c r="AO135" s="39"/>
      <c r="AP135" s="39">
        <v>139</v>
      </c>
      <c r="AQ135" s="39"/>
      <c r="AR135" s="39"/>
      <c r="AS135" s="39"/>
      <c r="AT135" s="39">
        <v>571</v>
      </c>
      <c r="AU135" s="39">
        <v>27</v>
      </c>
      <c r="AV135" s="39"/>
      <c r="AW135" s="39">
        <v>598</v>
      </c>
      <c r="AX135" s="39"/>
      <c r="AY135" s="39"/>
      <c r="AZ135" s="39"/>
      <c r="BA135" s="39">
        <v>149</v>
      </c>
      <c r="BB135" s="39">
        <v>475</v>
      </c>
      <c r="BC135" s="39"/>
      <c r="BD135" s="39">
        <v>624</v>
      </c>
      <c r="BE135" s="39"/>
      <c r="BF135" s="39"/>
      <c r="BG135" s="39"/>
      <c r="BH135" s="39">
        <v>102</v>
      </c>
      <c r="BI135" s="39"/>
      <c r="BJ135" s="39"/>
      <c r="BK135" s="39"/>
      <c r="BL135" s="39">
        <v>0</v>
      </c>
      <c r="BM135" s="39"/>
      <c r="BN135" s="39">
        <v>11</v>
      </c>
      <c r="BO135" s="39"/>
      <c r="BP135" s="39"/>
      <c r="BQ135" s="39"/>
      <c r="BR135" s="39">
        <v>65</v>
      </c>
      <c r="BS135" s="39"/>
      <c r="BT135" s="39"/>
      <c r="BU135" s="39"/>
      <c r="BV135" s="39"/>
      <c r="BW135" s="39"/>
      <c r="BX135" s="39"/>
    </row>
    <row r="136" spans="1:76" ht="20.100000000000001" customHeight="1" x14ac:dyDescent="0.2">
      <c r="D136" s="47" t="s">
        <v>148</v>
      </c>
      <c r="F136" s="48">
        <v>120</v>
      </c>
      <c r="G136" s="49"/>
      <c r="H136" s="49"/>
      <c r="I136" s="49"/>
      <c r="J136" s="48">
        <v>938</v>
      </c>
      <c r="K136" s="48">
        <v>24</v>
      </c>
      <c r="L136" s="49"/>
      <c r="M136" s="48">
        <v>962</v>
      </c>
      <c r="N136" s="49"/>
      <c r="O136" s="49"/>
      <c r="P136" s="49"/>
      <c r="Q136" s="48">
        <v>278</v>
      </c>
      <c r="R136" s="48">
        <v>679</v>
      </c>
      <c r="S136" s="49"/>
      <c r="T136" s="48">
        <v>957</v>
      </c>
      <c r="U136" s="49"/>
      <c r="V136" s="49"/>
      <c r="W136" s="49"/>
      <c r="X136" s="48">
        <v>119</v>
      </c>
      <c r="Y136" s="49"/>
      <c r="Z136" s="49"/>
      <c r="AA136" s="49"/>
      <c r="AB136" s="48">
        <v>0</v>
      </c>
      <c r="AC136" s="49"/>
      <c r="AD136" s="48">
        <v>6</v>
      </c>
      <c r="AE136" s="49"/>
      <c r="AF136" s="49"/>
      <c r="AG136" s="49"/>
      <c r="AH136" s="48">
        <v>0</v>
      </c>
      <c r="AI136" s="49"/>
      <c r="AJ136" s="49"/>
      <c r="AK136" s="49"/>
      <c r="AL136" s="49"/>
      <c r="AM136" s="49"/>
      <c r="AN136" s="49"/>
      <c r="AO136" s="49"/>
      <c r="AP136" s="48">
        <v>92</v>
      </c>
      <c r="AQ136" s="49"/>
      <c r="AR136" s="49"/>
      <c r="AS136" s="49"/>
      <c r="AT136" s="48">
        <v>348</v>
      </c>
      <c r="AU136" s="48">
        <v>30</v>
      </c>
      <c r="AV136" s="49"/>
      <c r="AW136" s="48">
        <v>378</v>
      </c>
      <c r="AX136" s="49"/>
      <c r="AY136" s="49"/>
      <c r="AZ136" s="49"/>
      <c r="BA136" s="48">
        <v>162</v>
      </c>
      <c r="BB136" s="48">
        <v>226</v>
      </c>
      <c r="BC136" s="49"/>
      <c r="BD136" s="48">
        <v>388</v>
      </c>
      <c r="BE136" s="49"/>
      <c r="BF136" s="49"/>
      <c r="BG136" s="49"/>
      <c r="BH136" s="48">
        <v>81</v>
      </c>
      <c r="BI136" s="49"/>
      <c r="BJ136" s="49"/>
      <c r="BK136" s="49"/>
      <c r="BL136" s="48">
        <v>0</v>
      </c>
      <c r="BM136" s="49"/>
      <c r="BN136" s="48">
        <v>1</v>
      </c>
      <c r="BO136" s="49"/>
      <c r="BP136" s="49"/>
      <c r="BQ136" s="49"/>
      <c r="BR136" s="48">
        <v>0</v>
      </c>
      <c r="BS136" s="39"/>
      <c r="BT136" s="39"/>
      <c r="BU136" s="39"/>
      <c r="BV136" s="39"/>
      <c r="BW136" s="39"/>
      <c r="BX136" s="39"/>
    </row>
    <row r="137" spans="1:76" ht="20.100000000000001" customHeight="1" x14ac:dyDescent="0.2">
      <c r="D137" s="2" t="s">
        <v>149</v>
      </c>
      <c r="F137" s="39">
        <v>112</v>
      </c>
      <c r="G137" s="39"/>
      <c r="H137" s="39"/>
      <c r="I137" s="39"/>
      <c r="J137" s="39">
        <v>870</v>
      </c>
      <c r="K137" s="39">
        <v>23</v>
      </c>
      <c r="L137" s="39"/>
      <c r="M137" s="39">
        <v>893</v>
      </c>
      <c r="N137" s="39"/>
      <c r="O137" s="39"/>
      <c r="P137" s="39"/>
      <c r="Q137" s="39">
        <v>424</v>
      </c>
      <c r="R137" s="39">
        <v>503</v>
      </c>
      <c r="S137" s="39"/>
      <c r="T137" s="39">
        <v>927</v>
      </c>
      <c r="U137" s="39"/>
      <c r="V137" s="39"/>
      <c r="W137" s="39"/>
      <c r="X137" s="39">
        <v>78</v>
      </c>
      <c r="Y137" s="39"/>
      <c r="Z137" s="39"/>
      <c r="AA137" s="39"/>
      <c r="AB137" s="39">
        <v>0</v>
      </c>
      <c r="AC137" s="39"/>
      <c r="AD137" s="39">
        <v>0</v>
      </c>
      <c r="AE137" s="39"/>
      <c r="AF137" s="39"/>
      <c r="AG137" s="39"/>
      <c r="AH137" s="39">
        <v>0</v>
      </c>
      <c r="AI137" s="39"/>
      <c r="AJ137" s="39"/>
      <c r="AK137" s="39"/>
      <c r="AL137" s="39"/>
      <c r="AM137" s="39"/>
      <c r="AN137" s="39"/>
      <c r="AO137" s="39"/>
      <c r="AP137" s="39">
        <v>86</v>
      </c>
      <c r="AQ137" s="39"/>
      <c r="AR137" s="39"/>
      <c r="AS137" s="39"/>
      <c r="AT137" s="39">
        <v>399</v>
      </c>
      <c r="AU137" s="39">
        <v>26</v>
      </c>
      <c r="AV137" s="39"/>
      <c r="AW137" s="39">
        <v>425</v>
      </c>
      <c r="AX137" s="39"/>
      <c r="AY137" s="39"/>
      <c r="AZ137" s="39"/>
      <c r="BA137" s="39">
        <v>192</v>
      </c>
      <c r="BB137" s="39">
        <v>270</v>
      </c>
      <c r="BC137" s="39"/>
      <c r="BD137" s="39">
        <v>462</v>
      </c>
      <c r="BE137" s="39"/>
      <c r="BF137" s="39"/>
      <c r="BG137" s="39"/>
      <c r="BH137" s="39">
        <v>49</v>
      </c>
      <c r="BI137" s="39"/>
      <c r="BJ137" s="39"/>
      <c r="BK137" s="39"/>
      <c r="BL137" s="39">
        <v>0</v>
      </c>
      <c r="BM137" s="39"/>
      <c r="BN137" s="39">
        <v>0</v>
      </c>
      <c r="BO137" s="39"/>
      <c r="BP137" s="39"/>
      <c r="BQ137" s="39"/>
      <c r="BR137" s="39">
        <v>0</v>
      </c>
      <c r="BS137" s="39"/>
      <c r="BT137" s="39"/>
      <c r="BU137" s="39"/>
      <c r="BV137" s="39"/>
      <c r="BW137" s="39"/>
      <c r="BX137" s="39"/>
    </row>
    <row r="138" spans="1:76" ht="20.100000000000001" customHeight="1" x14ac:dyDescent="0.2">
      <c r="D138" s="47" t="s">
        <v>150</v>
      </c>
      <c r="F138" s="48">
        <v>131</v>
      </c>
      <c r="G138" s="49"/>
      <c r="H138" s="49"/>
      <c r="I138" s="49"/>
      <c r="J138" s="48">
        <v>819</v>
      </c>
      <c r="K138" s="48">
        <v>39</v>
      </c>
      <c r="L138" s="49"/>
      <c r="M138" s="48">
        <f xml:space="preserve"> 860 - 2</f>
        <v>858</v>
      </c>
      <c r="N138" s="49"/>
      <c r="O138" s="49"/>
      <c r="P138" s="49"/>
      <c r="Q138" s="48">
        <v>249</v>
      </c>
      <c r="R138" s="48">
        <v>622</v>
      </c>
      <c r="S138" s="49"/>
      <c r="T138" s="48">
        <v>871</v>
      </c>
      <c r="U138" s="49"/>
      <c r="V138" s="49"/>
      <c r="W138" s="49"/>
      <c r="X138" s="48">
        <v>116</v>
      </c>
      <c r="Y138" s="49"/>
      <c r="Z138" s="49"/>
      <c r="AA138" s="49"/>
      <c r="AB138" s="48">
        <v>2</v>
      </c>
      <c r="AC138" s="49"/>
      <c r="AD138" s="48">
        <v>4</v>
      </c>
      <c r="AE138" s="49"/>
      <c r="AF138" s="49"/>
      <c r="AG138" s="49"/>
      <c r="AH138" s="48">
        <v>0</v>
      </c>
      <c r="AI138" s="49"/>
      <c r="AJ138" s="49"/>
      <c r="AK138" s="49"/>
      <c r="AL138" s="49"/>
      <c r="AM138" s="49"/>
      <c r="AN138" s="49"/>
      <c r="AO138" s="49"/>
      <c r="AP138" s="48">
        <v>88</v>
      </c>
      <c r="AQ138" s="49"/>
      <c r="AR138" s="49"/>
      <c r="AS138" s="49"/>
      <c r="AT138" s="48">
        <v>452</v>
      </c>
      <c r="AU138" s="48">
        <v>34</v>
      </c>
      <c r="AV138" s="49"/>
      <c r="AW138" s="48">
        <f xml:space="preserve"> 487 - 1</f>
        <v>486</v>
      </c>
      <c r="AX138" s="49"/>
      <c r="AY138" s="49"/>
      <c r="AZ138" s="49"/>
      <c r="BA138" s="48">
        <v>165</v>
      </c>
      <c r="BB138" s="48">
        <v>306</v>
      </c>
      <c r="BC138" s="49"/>
      <c r="BD138" s="48">
        <v>471</v>
      </c>
      <c r="BE138" s="49"/>
      <c r="BF138" s="49"/>
      <c r="BG138" s="49"/>
      <c r="BH138" s="48">
        <v>96</v>
      </c>
      <c r="BI138" s="49"/>
      <c r="BJ138" s="49"/>
      <c r="BK138" s="49"/>
      <c r="BL138" s="48">
        <v>1</v>
      </c>
      <c r="BM138" s="49"/>
      <c r="BN138" s="48">
        <v>8</v>
      </c>
      <c r="BO138" s="49"/>
      <c r="BP138" s="49"/>
      <c r="BQ138" s="49"/>
      <c r="BR138" s="48">
        <v>0</v>
      </c>
      <c r="BS138" s="39"/>
      <c r="BT138" s="39"/>
      <c r="BU138" s="39"/>
      <c r="BV138" s="39"/>
      <c r="BW138" s="39"/>
      <c r="BX138" s="39"/>
    </row>
    <row r="139" spans="1:76" ht="20.100000000000001" customHeight="1" x14ac:dyDescent="0.2">
      <c r="D139" s="2" t="s">
        <v>151</v>
      </c>
      <c r="F139" s="39">
        <v>94</v>
      </c>
      <c r="G139" s="39"/>
      <c r="H139" s="39"/>
      <c r="I139" s="39"/>
      <c r="J139" s="39">
        <v>700</v>
      </c>
      <c r="K139" s="39">
        <v>16</v>
      </c>
      <c r="L139" s="39"/>
      <c r="M139" s="39">
        <v>716</v>
      </c>
      <c r="N139" s="39"/>
      <c r="O139" s="39"/>
      <c r="P139" s="39"/>
      <c r="Q139" s="39">
        <v>142</v>
      </c>
      <c r="R139" s="39">
        <v>659</v>
      </c>
      <c r="S139" s="39"/>
      <c r="T139" s="39">
        <v>801</v>
      </c>
      <c r="U139" s="39"/>
      <c r="V139" s="39"/>
      <c r="W139" s="39"/>
      <c r="X139" s="39">
        <v>9</v>
      </c>
      <c r="Y139" s="39"/>
      <c r="Z139" s="39"/>
      <c r="AA139" s="39"/>
      <c r="AB139" s="39">
        <v>0</v>
      </c>
      <c r="AC139" s="39"/>
      <c r="AD139" s="39">
        <v>0</v>
      </c>
      <c r="AE139" s="39"/>
      <c r="AF139" s="39"/>
      <c r="AG139" s="39"/>
      <c r="AH139" s="39">
        <v>39</v>
      </c>
      <c r="AI139" s="39"/>
      <c r="AJ139" s="39"/>
      <c r="AK139" s="39"/>
      <c r="AL139" s="39"/>
      <c r="AM139" s="39"/>
      <c r="AN139" s="39"/>
      <c r="AO139" s="39"/>
      <c r="AP139" s="39">
        <v>129</v>
      </c>
      <c r="AQ139" s="39"/>
      <c r="AR139" s="39"/>
      <c r="AS139" s="39"/>
      <c r="AT139" s="39">
        <v>514</v>
      </c>
      <c r="AU139" s="39">
        <v>24</v>
      </c>
      <c r="AV139" s="39"/>
      <c r="AW139" s="39">
        <v>538</v>
      </c>
      <c r="AX139" s="39"/>
      <c r="AY139" s="39"/>
      <c r="AZ139" s="39"/>
      <c r="BA139" s="39">
        <v>194</v>
      </c>
      <c r="BB139" s="39">
        <v>413</v>
      </c>
      <c r="BC139" s="39"/>
      <c r="BD139" s="39">
        <v>607</v>
      </c>
      <c r="BE139" s="39"/>
      <c r="BF139" s="39"/>
      <c r="BG139" s="39"/>
      <c r="BH139" s="39">
        <v>60</v>
      </c>
      <c r="BI139" s="39"/>
      <c r="BJ139" s="39"/>
      <c r="BK139" s="39"/>
      <c r="BL139" s="39">
        <v>0</v>
      </c>
      <c r="BM139" s="39"/>
      <c r="BN139" s="39">
        <v>0</v>
      </c>
      <c r="BO139" s="39"/>
      <c r="BP139" s="39"/>
      <c r="BQ139" s="39"/>
      <c r="BR139" s="39">
        <v>59</v>
      </c>
      <c r="BS139" s="39"/>
      <c r="BT139" s="39"/>
      <c r="BU139" s="39"/>
      <c r="BV139" s="39"/>
      <c r="BW139" s="39"/>
      <c r="BX139" s="39"/>
    </row>
    <row r="140" spans="1:76" ht="20.100000000000001" customHeight="1" x14ac:dyDescent="0.2">
      <c r="D140" s="47" t="s">
        <v>152</v>
      </c>
      <c r="F140" s="48">
        <v>0</v>
      </c>
      <c r="G140" s="49"/>
      <c r="H140" s="49"/>
      <c r="I140" s="49"/>
      <c r="J140" s="48">
        <v>119</v>
      </c>
      <c r="K140" s="48">
        <v>0</v>
      </c>
      <c r="L140" s="49"/>
      <c r="M140" s="48">
        <v>119</v>
      </c>
      <c r="N140" s="49"/>
      <c r="O140" s="49"/>
      <c r="P140" s="49"/>
      <c r="Q140" s="48">
        <v>32</v>
      </c>
      <c r="R140" s="48">
        <v>7</v>
      </c>
      <c r="S140" s="49"/>
      <c r="T140" s="48">
        <v>39</v>
      </c>
      <c r="U140" s="49"/>
      <c r="V140" s="49"/>
      <c r="W140" s="49"/>
      <c r="X140" s="48">
        <v>80</v>
      </c>
      <c r="Y140" s="49"/>
      <c r="Z140" s="49"/>
      <c r="AA140" s="49"/>
      <c r="AB140" s="48">
        <v>0</v>
      </c>
      <c r="AC140" s="49"/>
      <c r="AD140" s="48">
        <v>0</v>
      </c>
      <c r="AE140" s="49"/>
      <c r="AF140" s="49"/>
      <c r="AG140" s="49"/>
      <c r="AH140" s="48">
        <v>0</v>
      </c>
      <c r="AI140" s="49"/>
      <c r="AJ140" s="49"/>
      <c r="AK140" s="49"/>
      <c r="AL140" s="49"/>
      <c r="AM140" s="49"/>
      <c r="AN140" s="49"/>
      <c r="AO140" s="49"/>
      <c r="AP140" s="48">
        <v>0</v>
      </c>
      <c r="AQ140" s="49"/>
      <c r="AR140" s="49"/>
      <c r="AS140" s="49"/>
      <c r="AT140" s="48">
        <v>100</v>
      </c>
      <c r="AU140" s="48">
        <v>0</v>
      </c>
      <c r="AV140" s="49"/>
      <c r="AW140" s="48">
        <v>100</v>
      </c>
      <c r="AX140" s="49"/>
      <c r="AY140" s="49"/>
      <c r="AZ140" s="49"/>
      <c r="BA140" s="48">
        <v>46</v>
      </c>
      <c r="BB140" s="48">
        <v>7</v>
      </c>
      <c r="BC140" s="49"/>
      <c r="BD140" s="48">
        <v>53</v>
      </c>
      <c r="BE140" s="49"/>
      <c r="BF140" s="49"/>
      <c r="BG140" s="49"/>
      <c r="BH140" s="48">
        <v>47</v>
      </c>
      <c r="BI140" s="49"/>
      <c r="BJ140" s="49"/>
      <c r="BK140" s="49"/>
      <c r="BL140" s="48">
        <v>0</v>
      </c>
      <c r="BM140" s="49"/>
      <c r="BN140" s="48">
        <v>0</v>
      </c>
      <c r="BO140" s="49"/>
      <c r="BP140" s="49"/>
      <c r="BQ140" s="49"/>
      <c r="BR140" s="48">
        <v>0</v>
      </c>
      <c r="BS140" s="39"/>
      <c r="BT140" s="39"/>
      <c r="BU140" s="39"/>
      <c r="BV140" s="39"/>
      <c r="BW140" s="39"/>
      <c r="BX140" s="39"/>
    </row>
    <row r="141" spans="1:76" ht="20.100000000000001" customHeight="1" x14ac:dyDescent="0.2"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</row>
    <row r="142" spans="1:76" s="1" customFormat="1" ht="20.100000000000001" customHeight="1" x14ac:dyDescent="0.25">
      <c r="A142" s="3"/>
      <c r="B142" s="6"/>
      <c r="C142" s="51" t="s">
        <v>153</v>
      </c>
      <c r="D142" s="52"/>
      <c r="E142" s="5"/>
      <c r="F142" s="53">
        <v>655</v>
      </c>
      <c r="G142" s="54"/>
      <c r="H142" s="54"/>
      <c r="I142" s="54"/>
      <c r="J142" s="53">
        <v>4141</v>
      </c>
      <c r="K142" s="53">
        <v>115</v>
      </c>
      <c r="L142" s="54"/>
      <c r="M142" s="53">
        <f xml:space="preserve"> 4258 - 2</f>
        <v>4256</v>
      </c>
      <c r="N142" s="54"/>
      <c r="O142" s="54"/>
      <c r="P142" s="54"/>
      <c r="Q142" s="53">
        <v>1336</v>
      </c>
      <c r="R142" s="53">
        <v>3105</v>
      </c>
      <c r="S142" s="54"/>
      <c r="T142" s="53">
        <v>4441</v>
      </c>
      <c r="U142" s="54"/>
      <c r="V142" s="54"/>
      <c r="W142" s="54"/>
      <c r="X142" s="53">
        <v>462</v>
      </c>
      <c r="Y142" s="54"/>
      <c r="Z142" s="54"/>
      <c r="AA142" s="54"/>
      <c r="AB142" s="53">
        <v>2</v>
      </c>
      <c r="AC142" s="54"/>
      <c r="AD142" s="53">
        <v>10</v>
      </c>
      <c r="AE142" s="54"/>
      <c r="AF142" s="54"/>
      <c r="AG142" s="54"/>
      <c r="AH142" s="53">
        <v>102</v>
      </c>
      <c r="AI142" s="54"/>
      <c r="AJ142" s="54"/>
      <c r="AK142" s="54"/>
      <c r="AL142" s="54"/>
      <c r="AM142" s="54"/>
      <c r="AN142" s="54"/>
      <c r="AO142" s="54"/>
      <c r="AP142" s="53">
        <v>534</v>
      </c>
      <c r="AQ142" s="54"/>
      <c r="AR142" s="54"/>
      <c r="AS142" s="54"/>
      <c r="AT142" s="53">
        <v>2384</v>
      </c>
      <c r="AU142" s="53">
        <v>141</v>
      </c>
      <c r="AV142" s="54"/>
      <c r="AW142" s="53">
        <f xml:space="preserve"> 2526 - 1</f>
        <v>2525</v>
      </c>
      <c r="AX142" s="54"/>
      <c r="AY142" s="54"/>
      <c r="AZ142" s="54"/>
      <c r="BA142" s="53">
        <v>908</v>
      </c>
      <c r="BB142" s="53">
        <v>1697</v>
      </c>
      <c r="BC142" s="54"/>
      <c r="BD142" s="53">
        <v>2605</v>
      </c>
      <c r="BE142" s="54"/>
      <c r="BF142" s="54"/>
      <c r="BG142" s="54"/>
      <c r="BH142" s="53">
        <v>435</v>
      </c>
      <c r="BI142" s="54"/>
      <c r="BJ142" s="54"/>
      <c r="BK142" s="54"/>
      <c r="BL142" s="53">
        <v>1</v>
      </c>
      <c r="BM142" s="54"/>
      <c r="BN142" s="53">
        <v>20</v>
      </c>
      <c r="BO142" s="54"/>
      <c r="BP142" s="54"/>
      <c r="BQ142" s="54"/>
      <c r="BR142" s="53">
        <v>124</v>
      </c>
      <c r="BS142" s="39"/>
      <c r="BT142" s="39"/>
      <c r="BU142" s="39"/>
      <c r="BV142" s="39"/>
      <c r="BW142" s="39"/>
      <c r="BX142" s="39"/>
    </row>
    <row r="143" spans="1:76" ht="20.100000000000001" customHeight="1" x14ac:dyDescent="0.2"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</row>
    <row r="144" spans="1:76" ht="20.100000000000001" customHeight="1" x14ac:dyDescent="0.2">
      <c r="C144" s="3" t="s">
        <v>154</v>
      </c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</row>
    <row r="145" spans="1:76" ht="20.100000000000001" customHeight="1" x14ac:dyDescent="0.2">
      <c r="D145" s="2" t="s">
        <v>122</v>
      </c>
      <c r="F145" s="39">
        <v>345</v>
      </c>
      <c r="G145" s="39"/>
      <c r="H145" s="39"/>
      <c r="I145" s="39"/>
      <c r="J145" s="39">
        <v>1060</v>
      </c>
      <c r="K145" s="39">
        <v>52</v>
      </c>
      <c r="L145" s="39"/>
      <c r="M145" s="39">
        <v>1112</v>
      </c>
      <c r="N145" s="39"/>
      <c r="O145" s="39"/>
      <c r="P145" s="39"/>
      <c r="Q145" s="39">
        <f xml:space="preserve"> 122 + 9</f>
        <v>131</v>
      </c>
      <c r="R145" s="39">
        <v>1074</v>
      </c>
      <c r="S145" s="39"/>
      <c r="T145" s="39">
        <v>1205</v>
      </c>
      <c r="U145" s="39"/>
      <c r="V145" s="39"/>
      <c r="W145" s="39"/>
      <c r="X145" s="39">
        <v>252</v>
      </c>
      <c r="Y145" s="39"/>
      <c r="Z145" s="39"/>
      <c r="AA145" s="39"/>
      <c r="AB145" s="39">
        <v>0</v>
      </c>
      <c r="AC145" s="39"/>
      <c r="AD145" s="39">
        <v>0</v>
      </c>
      <c r="AE145" s="39"/>
      <c r="AF145" s="39"/>
      <c r="AG145" s="39"/>
      <c r="AH145" s="39">
        <v>24</v>
      </c>
      <c r="AI145" s="39"/>
      <c r="AJ145" s="39"/>
      <c r="AK145" s="39"/>
      <c r="AL145" s="39"/>
      <c r="AM145" s="39"/>
      <c r="AN145" s="39"/>
      <c r="AO145" s="39"/>
      <c r="AP145" s="39">
        <v>92</v>
      </c>
      <c r="AQ145" s="39"/>
      <c r="AR145" s="39"/>
      <c r="AS145" s="39"/>
      <c r="AT145" s="39">
        <v>319</v>
      </c>
      <c r="AU145" s="39">
        <v>31</v>
      </c>
      <c r="AV145" s="39"/>
      <c r="AW145" s="39">
        <v>350</v>
      </c>
      <c r="AX145" s="39"/>
      <c r="AY145" s="39"/>
      <c r="AZ145" s="39"/>
      <c r="BA145" s="39">
        <f xml:space="preserve"> 153 + 8</f>
        <v>161</v>
      </c>
      <c r="BB145" s="39">
        <v>197</v>
      </c>
      <c r="BC145" s="39"/>
      <c r="BD145" s="39">
        <v>358</v>
      </c>
      <c r="BE145" s="39"/>
      <c r="BF145" s="39"/>
      <c r="BG145" s="39"/>
      <c r="BH145" s="39">
        <v>84</v>
      </c>
      <c r="BI145" s="39"/>
      <c r="BJ145" s="39"/>
      <c r="BK145" s="39"/>
      <c r="BL145" s="39">
        <v>0</v>
      </c>
      <c r="BM145" s="39"/>
      <c r="BN145" s="39">
        <v>0</v>
      </c>
      <c r="BO145" s="39"/>
      <c r="BP145" s="39"/>
      <c r="BQ145" s="39"/>
      <c r="BR145" s="39">
        <v>25</v>
      </c>
      <c r="BS145" s="39"/>
      <c r="BT145" s="39"/>
      <c r="BU145" s="39"/>
      <c r="BV145" s="39"/>
      <c r="BW145" s="39"/>
      <c r="BX145" s="39"/>
    </row>
    <row r="146" spans="1:76" ht="20.100000000000001" customHeight="1" x14ac:dyDescent="0.2">
      <c r="D146" s="47" t="s">
        <v>135</v>
      </c>
      <c r="F146" s="48">
        <v>105</v>
      </c>
      <c r="G146" s="49"/>
      <c r="H146" s="49"/>
      <c r="I146" s="49"/>
      <c r="J146" s="48">
        <v>635</v>
      </c>
      <c r="K146" s="48">
        <v>16</v>
      </c>
      <c r="L146" s="49"/>
      <c r="M146" s="48">
        <v>651</v>
      </c>
      <c r="N146" s="49"/>
      <c r="O146" s="49"/>
      <c r="P146" s="49"/>
      <c r="Q146" s="48">
        <v>113</v>
      </c>
      <c r="R146" s="48">
        <v>474</v>
      </c>
      <c r="S146" s="49"/>
      <c r="T146" s="48">
        <v>587</v>
      </c>
      <c r="U146" s="49"/>
      <c r="V146" s="49"/>
      <c r="W146" s="49"/>
      <c r="X146" s="48">
        <v>169</v>
      </c>
      <c r="Y146" s="49"/>
      <c r="Z146" s="49"/>
      <c r="AA146" s="49"/>
      <c r="AB146" s="48">
        <v>0</v>
      </c>
      <c r="AC146" s="49"/>
      <c r="AD146" s="48">
        <v>0</v>
      </c>
      <c r="AE146" s="49"/>
      <c r="AF146" s="49"/>
      <c r="AG146" s="49"/>
      <c r="AH146" s="48">
        <v>0</v>
      </c>
      <c r="AI146" s="49"/>
      <c r="AJ146" s="49"/>
      <c r="AK146" s="49"/>
      <c r="AL146" s="49"/>
      <c r="AM146" s="49"/>
      <c r="AN146" s="49"/>
      <c r="AO146" s="49"/>
      <c r="AP146" s="48">
        <v>171</v>
      </c>
      <c r="AQ146" s="49"/>
      <c r="AR146" s="49"/>
      <c r="AS146" s="49"/>
      <c r="AT146" s="48">
        <v>698</v>
      </c>
      <c r="AU146" s="48">
        <v>47</v>
      </c>
      <c r="AV146" s="49"/>
      <c r="AW146" s="48">
        <v>745</v>
      </c>
      <c r="AX146" s="49"/>
      <c r="AY146" s="49"/>
      <c r="AZ146" s="49"/>
      <c r="BA146" s="48">
        <v>168</v>
      </c>
      <c r="BB146" s="48">
        <v>618</v>
      </c>
      <c r="BC146" s="49"/>
      <c r="BD146" s="48">
        <v>786</v>
      </c>
      <c r="BE146" s="49"/>
      <c r="BF146" s="49"/>
      <c r="BG146" s="49"/>
      <c r="BH146" s="48">
        <v>130</v>
      </c>
      <c r="BI146" s="49"/>
      <c r="BJ146" s="49"/>
      <c r="BK146" s="49"/>
      <c r="BL146" s="48">
        <v>0</v>
      </c>
      <c r="BM146" s="49"/>
      <c r="BN146" s="48">
        <v>0</v>
      </c>
      <c r="BO146" s="49"/>
      <c r="BP146" s="49"/>
      <c r="BQ146" s="49"/>
      <c r="BR146" s="48">
        <v>0</v>
      </c>
      <c r="BS146" s="39"/>
      <c r="BT146" s="39"/>
      <c r="BU146" s="39"/>
      <c r="BV146" s="39"/>
      <c r="BW146" s="39"/>
      <c r="BX146" s="39"/>
    </row>
    <row r="147" spans="1:76" ht="20.100000000000001" customHeight="1" x14ac:dyDescent="0.2">
      <c r="D147" s="2" t="s">
        <v>113</v>
      </c>
      <c r="F147" s="39">
        <v>41</v>
      </c>
      <c r="G147" s="39"/>
      <c r="H147" s="39"/>
      <c r="I147" s="39"/>
      <c r="J147" s="39">
        <v>888</v>
      </c>
      <c r="K147" s="39">
        <v>26</v>
      </c>
      <c r="L147" s="39"/>
      <c r="M147" s="39">
        <v>914</v>
      </c>
      <c r="N147" s="39"/>
      <c r="O147" s="39"/>
      <c r="P147" s="39"/>
      <c r="Q147" s="39">
        <v>495</v>
      </c>
      <c r="R147" s="39">
        <v>414</v>
      </c>
      <c r="S147" s="39"/>
      <c r="T147" s="39">
        <v>909</v>
      </c>
      <c r="U147" s="39"/>
      <c r="V147" s="39"/>
      <c r="W147" s="39"/>
      <c r="X147" s="39">
        <v>46</v>
      </c>
      <c r="Y147" s="39"/>
      <c r="Z147" s="39"/>
      <c r="AA147" s="39"/>
      <c r="AB147" s="39">
        <v>0</v>
      </c>
      <c r="AC147" s="39"/>
      <c r="AD147" s="39">
        <v>0</v>
      </c>
      <c r="AE147" s="39"/>
      <c r="AF147" s="39"/>
      <c r="AG147" s="39"/>
      <c r="AH147" s="39">
        <v>0</v>
      </c>
      <c r="AI147" s="39"/>
      <c r="AJ147" s="39"/>
      <c r="AK147" s="39"/>
      <c r="AL147" s="39"/>
      <c r="AM147" s="39"/>
      <c r="AN147" s="39"/>
      <c r="AO147" s="39"/>
      <c r="AP147" s="39">
        <v>75</v>
      </c>
      <c r="AQ147" s="39"/>
      <c r="AR147" s="39"/>
      <c r="AS147" s="39"/>
      <c r="AT147" s="39">
        <v>503</v>
      </c>
      <c r="AU147" s="39">
        <v>53</v>
      </c>
      <c r="AV147" s="39"/>
      <c r="AW147" s="39">
        <v>556</v>
      </c>
      <c r="AX147" s="39"/>
      <c r="AY147" s="39"/>
      <c r="AZ147" s="39"/>
      <c r="BA147" s="39">
        <v>252</v>
      </c>
      <c r="BB147" s="39">
        <v>313</v>
      </c>
      <c r="BC147" s="39"/>
      <c r="BD147" s="39">
        <v>565</v>
      </c>
      <c r="BE147" s="39"/>
      <c r="BF147" s="39"/>
      <c r="BG147" s="39"/>
      <c r="BH147" s="39">
        <v>63</v>
      </c>
      <c r="BI147" s="39"/>
      <c r="BJ147" s="39"/>
      <c r="BK147" s="39"/>
      <c r="BL147" s="39">
        <v>0</v>
      </c>
      <c r="BM147" s="39"/>
      <c r="BN147" s="39">
        <v>3</v>
      </c>
      <c r="BO147" s="39"/>
      <c r="BP147" s="39"/>
      <c r="BQ147" s="39"/>
      <c r="BR147" s="39">
        <v>0</v>
      </c>
      <c r="BS147" s="39"/>
      <c r="BT147" s="39"/>
      <c r="BU147" s="39"/>
      <c r="BV147" s="39"/>
      <c r="BW147" s="39"/>
      <c r="BX147" s="39"/>
    </row>
    <row r="148" spans="1:76" ht="20.100000000000001" customHeight="1" x14ac:dyDescent="0.2">
      <c r="D148" s="47" t="s">
        <v>136</v>
      </c>
      <c r="F148" s="48">
        <v>129</v>
      </c>
      <c r="G148" s="49"/>
      <c r="H148" s="49"/>
      <c r="I148" s="49"/>
      <c r="J148" s="48">
        <v>999</v>
      </c>
      <c r="K148" s="48">
        <v>24</v>
      </c>
      <c r="L148" s="49"/>
      <c r="M148" s="48">
        <v>1023</v>
      </c>
      <c r="N148" s="49"/>
      <c r="O148" s="49"/>
      <c r="P148" s="49"/>
      <c r="Q148" s="48">
        <v>163</v>
      </c>
      <c r="R148" s="48">
        <v>808</v>
      </c>
      <c r="S148" s="49"/>
      <c r="T148" s="48">
        <v>971</v>
      </c>
      <c r="U148" s="49"/>
      <c r="V148" s="49"/>
      <c r="W148" s="49"/>
      <c r="X148" s="48">
        <v>181</v>
      </c>
      <c r="Y148" s="49"/>
      <c r="Z148" s="49"/>
      <c r="AA148" s="49"/>
      <c r="AB148" s="48">
        <v>0</v>
      </c>
      <c r="AC148" s="49"/>
      <c r="AD148" s="48">
        <v>0</v>
      </c>
      <c r="AE148" s="49"/>
      <c r="AF148" s="49"/>
      <c r="AG148" s="49"/>
      <c r="AH148" s="48">
        <v>0</v>
      </c>
      <c r="AI148" s="49"/>
      <c r="AJ148" s="49"/>
      <c r="AK148" s="49"/>
      <c r="AL148" s="49"/>
      <c r="AM148" s="49"/>
      <c r="AN148" s="49"/>
      <c r="AO148" s="49"/>
      <c r="AP148" s="48">
        <v>90</v>
      </c>
      <c r="AQ148" s="49"/>
      <c r="AR148" s="49"/>
      <c r="AS148" s="49"/>
      <c r="AT148" s="48">
        <v>316</v>
      </c>
      <c r="AU148" s="48">
        <v>13</v>
      </c>
      <c r="AV148" s="49"/>
      <c r="AW148" s="48">
        <v>329</v>
      </c>
      <c r="AX148" s="49"/>
      <c r="AY148" s="49"/>
      <c r="AZ148" s="49"/>
      <c r="BA148" s="48">
        <v>143</v>
      </c>
      <c r="BB148" s="48">
        <v>200</v>
      </c>
      <c r="BC148" s="49"/>
      <c r="BD148" s="48">
        <v>343</v>
      </c>
      <c r="BE148" s="49"/>
      <c r="BF148" s="49"/>
      <c r="BG148" s="49"/>
      <c r="BH148" s="48">
        <v>74</v>
      </c>
      <c r="BI148" s="49"/>
      <c r="BJ148" s="49"/>
      <c r="BK148" s="49"/>
      <c r="BL148" s="48">
        <v>0</v>
      </c>
      <c r="BM148" s="49"/>
      <c r="BN148" s="48">
        <v>2</v>
      </c>
      <c r="BO148" s="49"/>
      <c r="BP148" s="49"/>
      <c r="BQ148" s="49"/>
      <c r="BR148" s="48">
        <v>0</v>
      </c>
      <c r="BS148" s="39"/>
      <c r="BT148" s="39"/>
      <c r="BU148" s="39"/>
      <c r="BV148" s="39"/>
      <c r="BW148" s="39"/>
      <c r="BX148" s="39"/>
    </row>
    <row r="149" spans="1:76" ht="20.100000000000001" customHeight="1" x14ac:dyDescent="0.2">
      <c r="D149" s="2" t="s">
        <v>114</v>
      </c>
      <c r="F149" s="39">
        <v>167</v>
      </c>
      <c r="G149" s="39"/>
      <c r="H149" s="39"/>
      <c r="I149" s="39"/>
      <c r="J149" s="39">
        <v>724</v>
      </c>
      <c r="K149" s="39">
        <v>52</v>
      </c>
      <c r="L149" s="39"/>
      <c r="M149" s="39">
        <v>776</v>
      </c>
      <c r="N149" s="39"/>
      <c r="O149" s="39"/>
      <c r="P149" s="39"/>
      <c r="Q149" s="39">
        <v>349</v>
      </c>
      <c r="R149" s="39">
        <v>445</v>
      </c>
      <c r="S149" s="39"/>
      <c r="T149" s="39">
        <v>794</v>
      </c>
      <c r="U149" s="39"/>
      <c r="V149" s="39"/>
      <c r="W149" s="39"/>
      <c r="X149" s="39">
        <v>149</v>
      </c>
      <c r="Y149" s="39"/>
      <c r="Z149" s="39"/>
      <c r="AA149" s="39"/>
      <c r="AB149" s="39">
        <v>0</v>
      </c>
      <c r="AC149" s="39"/>
      <c r="AD149" s="39">
        <v>0</v>
      </c>
      <c r="AE149" s="39"/>
      <c r="AF149" s="39"/>
      <c r="AG149" s="39"/>
      <c r="AH149" s="39">
        <v>72</v>
      </c>
      <c r="AI149" s="39"/>
      <c r="AJ149" s="39"/>
      <c r="AK149" s="39"/>
      <c r="AL149" s="39"/>
      <c r="AM149" s="39"/>
      <c r="AN149" s="39"/>
      <c r="AO149" s="39"/>
      <c r="AP149" s="39">
        <v>100</v>
      </c>
      <c r="AQ149" s="39"/>
      <c r="AR149" s="39"/>
      <c r="AS149" s="39"/>
      <c r="AT149" s="39">
        <v>525</v>
      </c>
      <c r="AU149" s="39">
        <v>46</v>
      </c>
      <c r="AV149" s="39"/>
      <c r="AW149" s="39">
        <v>571</v>
      </c>
      <c r="AX149" s="39"/>
      <c r="AY149" s="39"/>
      <c r="AZ149" s="39"/>
      <c r="BA149" s="39">
        <v>305</v>
      </c>
      <c r="BB149" s="39">
        <v>286</v>
      </c>
      <c r="BC149" s="39"/>
      <c r="BD149" s="39">
        <v>591</v>
      </c>
      <c r="BE149" s="39"/>
      <c r="BF149" s="39"/>
      <c r="BG149" s="39"/>
      <c r="BH149" s="39">
        <v>80</v>
      </c>
      <c r="BI149" s="39"/>
      <c r="BJ149" s="39"/>
      <c r="BK149" s="39"/>
      <c r="BL149" s="39">
        <v>0</v>
      </c>
      <c r="BM149" s="39"/>
      <c r="BN149" s="39">
        <v>0</v>
      </c>
      <c r="BO149" s="39"/>
      <c r="BP149" s="39"/>
      <c r="BQ149" s="39"/>
      <c r="BR149" s="39">
        <v>47</v>
      </c>
      <c r="BS149" s="39"/>
      <c r="BT149" s="39"/>
      <c r="BU149" s="39"/>
      <c r="BV149" s="39"/>
      <c r="BW149" s="39"/>
      <c r="BX149" s="39"/>
    </row>
    <row r="150" spans="1:76" ht="20.100000000000001" customHeight="1" x14ac:dyDescent="0.2">
      <c r="D150" s="47" t="s">
        <v>330</v>
      </c>
      <c r="F150" s="48">
        <v>145</v>
      </c>
      <c r="G150" s="49"/>
      <c r="H150" s="49"/>
      <c r="I150" s="49"/>
      <c r="J150" s="48">
        <v>907</v>
      </c>
      <c r="K150" s="48">
        <v>66</v>
      </c>
      <c r="L150" s="49"/>
      <c r="M150" s="48">
        <v>973</v>
      </c>
      <c r="N150" s="49"/>
      <c r="O150" s="49"/>
      <c r="P150" s="49"/>
      <c r="Q150" s="48">
        <v>328</v>
      </c>
      <c r="R150" s="48">
        <v>686</v>
      </c>
      <c r="S150" s="49"/>
      <c r="T150" s="48">
        <v>1014</v>
      </c>
      <c r="U150" s="49"/>
      <c r="V150" s="49"/>
      <c r="W150" s="49"/>
      <c r="X150" s="48">
        <v>102</v>
      </c>
      <c r="Y150" s="49"/>
      <c r="Z150" s="49"/>
      <c r="AA150" s="49"/>
      <c r="AB150" s="48">
        <v>0</v>
      </c>
      <c r="AC150" s="49"/>
      <c r="AD150" s="48">
        <v>0</v>
      </c>
      <c r="AE150" s="49"/>
      <c r="AF150" s="49"/>
      <c r="AG150" s="49"/>
      <c r="AH150" s="48">
        <v>0</v>
      </c>
      <c r="AI150" s="49"/>
      <c r="AJ150" s="49"/>
      <c r="AK150" s="49"/>
      <c r="AL150" s="49"/>
      <c r="AM150" s="49"/>
      <c r="AN150" s="49"/>
      <c r="AO150" s="49"/>
      <c r="AP150" s="48">
        <v>31</v>
      </c>
      <c r="AQ150" s="49"/>
      <c r="AR150" s="49"/>
      <c r="AS150" s="49"/>
      <c r="AT150" s="48">
        <v>353</v>
      </c>
      <c r="AU150" s="48">
        <v>52</v>
      </c>
      <c r="AV150" s="49"/>
      <c r="AW150" s="48">
        <v>405</v>
      </c>
      <c r="AX150" s="49"/>
      <c r="AY150" s="49"/>
      <c r="AZ150" s="49"/>
      <c r="BA150" s="48">
        <v>234</v>
      </c>
      <c r="BB150" s="48">
        <v>178</v>
      </c>
      <c r="BC150" s="49"/>
      <c r="BD150" s="48">
        <v>412</v>
      </c>
      <c r="BE150" s="49"/>
      <c r="BF150" s="49"/>
      <c r="BG150" s="49"/>
      <c r="BH150" s="48">
        <v>24</v>
      </c>
      <c r="BI150" s="49"/>
      <c r="BJ150" s="49"/>
      <c r="BK150" s="49"/>
      <c r="BL150" s="48">
        <v>0</v>
      </c>
      <c r="BM150" s="49"/>
      <c r="BN150" s="48">
        <v>0</v>
      </c>
      <c r="BO150" s="49"/>
      <c r="BP150" s="49"/>
      <c r="BQ150" s="49"/>
      <c r="BR150" s="48">
        <v>0</v>
      </c>
      <c r="BS150" s="39"/>
      <c r="BT150" s="39"/>
      <c r="BU150" s="39"/>
      <c r="BV150" s="39"/>
      <c r="BW150" s="39"/>
      <c r="BX150" s="39"/>
    </row>
    <row r="151" spans="1:76" ht="20.100000000000001" customHeight="1" x14ac:dyDescent="0.2">
      <c r="D151" s="2" t="s">
        <v>102</v>
      </c>
      <c r="F151" s="39">
        <v>56</v>
      </c>
      <c r="G151" s="39"/>
      <c r="H151" s="39"/>
      <c r="I151" s="39"/>
      <c r="J151" s="39">
        <v>276</v>
      </c>
      <c r="K151" s="39">
        <v>13</v>
      </c>
      <c r="L151" s="39"/>
      <c r="M151" s="39">
        <v>289</v>
      </c>
      <c r="N151" s="39"/>
      <c r="O151" s="39"/>
      <c r="P151" s="39"/>
      <c r="Q151" s="39">
        <v>117</v>
      </c>
      <c r="R151" s="39">
        <v>177</v>
      </c>
      <c r="S151" s="39"/>
      <c r="T151" s="39">
        <v>294</v>
      </c>
      <c r="U151" s="39"/>
      <c r="V151" s="39"/>
      <c r="W151" s="39"/>
      <c r="X151" s="39">
        <v>51</v>
      </c>
      <c r="Y151" s="39"/>
      <c r="Z151" s="39"/>
      <c r="AA151" s="39"/>
      <c r="AB151" s="39">
        <v>0</v>
      </c>
      <c r="AC151" s="39"/>
      <c r="AD151" s="39">
        <v>0</v>
      </c>
      <c r="AE151" s="39"/>
      <c r="AF151" s="39"/>
      <c r="AG151" s="39"/>
      <c r="AH151" s="39">
        <v>0</v>
      </c>
      <c r="AI151" s="39"/>
      <c r="AJ151" s="39"/>
      <c r="AK151" s="39"/>
      <c r="AL151" s="39"/>
      <c r="AM151" s="39"/>
      <c r="AN151" s="39"/>
      <c r="AO151" s="39"/>
      <c r="AP151" s="39">
        <v>137</v>
      </c>
      <c r="AQ151" s="39"/>
      <c r="AR151" s="39"/>
      <c r="AS151" s="39"/>
      <c r="AT151" s="39">
        <v>985</v>
      </c>
      <c r="AU151" s="39">
        <v>29</v>
      </c>
      <c r="AV151" s="39"/>
      <c r="AW151" s="39">
        <v>1014</v>
      </c>
      <c r="AX151" s="39"/>
      <c r="AY151" s="39"/>
      <c r="AZ151" s="39"/>
      <c r="BA151" s="39">
        <v>335</v>
      </c>
      <c r="BB151" s="39">
        <v>669</v>
      </c>
      <c r="BC151" s="39"/>
      <c r="BD151" s="39">
        <v>1004</v>
      </c>
      <c r="BE151" s="39"/>
      <c r="BF151" s="39"/>
      <c r="BG151" s="39"/>
      <c r="BH151" s="39">
        <v>147</v>
      </c>
      <c r="BI151" s="39"/>
      <c r="BJ151" s="39"/>
      <c r="BK151" s="39"/>
      <c r="BL151" s="39">
        <v>0</v>
      </c>
      <c r="BM151" s="39"/>
      <c r="BN151" s="39">
        <v>0</v>
      </c>
      <c r="BO151" s="39"/>
      <c r="BP151" s="39"/>
      <c r="BQ151" s="39"/>
      <c r="BR151" s="39">
        <v>0</v>
      </c>
      <c r="BS151" s="39"/>
      <c r="BT151" s="39"/>
      <c r="BU151" s="39"/>
      <c r="BV151" s="39"/>
      <c r="BW151" s="39"/>
      <c r="BX151" s="39"/>
    </row>
    <row r="152" spans="1:76" ht="20.100000000000001" customHeight="1" x14ac:dyDescent="0.2">
      <c r="D152" s="47" t="s">
        <v>155</v>
      </c>
      <c r="F152" s="48">
        <v>178</v>
      </c>
      <c r="G152" s="49"/>
      <c r="H152" s="49"/>
      <c r="I152" s="49"/>
      <c r="J152" s="48">
        <v>820</v>
      </c>
      <c r="K152" s="48">
        <v>23</v>
      </c>
      <c r="L152" s="49"/>
      <c r="M152" s="48">
        <v>843</v>
      </c>
      <c r="N152" s="49"/>
      <c r="O152" s="49"/>
      <c r="P152" s="49"/>
      <c r="Q152" s="48">
        <v>122</v>
      </c>
      <c r="R152" s="48">
        <v>719</v>
      </c>
      <c r="S152" s="49"/>
      <c r="T152" s="48">
        <v>841</v>
      </c>
      <c r="U152" s="49"/>
      <c r="V152" s="49"/>
      <c r="W152" s="49"/>
      <c r="X152" s="48">
        <v>180</v>
      </c>
      <c r="Y152" s="49"/>
      <c r="Z152" s="49"/>
      <c r="AA152" s="49"/>
      <c r="AB152" s="48">
        <v>0</v>
      </c>
      <c r="AC152" s="49"/>
      <c r="AD152" s="48">
        <v>0</v>
      </c>
      <c r="AE152" s="49"/>
      <c r="AF152" s="49"/>
      <c r="AG152" s="49"/>
      <c r="AH152" s="48">
        <v>0</v>
      </c>
      <c r="AI152" s="49"/>
      <c r="AJ152" s="49"/>
      <c r="AK152" s="49"/>
      <c r="AL152" s="49"/>
      <c r="AM152" s="49"/>
      <c r="AN152" s="49"/>
      <c r="AO152" s="49"/>
      <c r="AP152" s="48">
        <v>125</v>
      </c>
      <c r="AQ152" s="49"/>
      <c r="AR152" s="49"/>
      <c r="AS152" s="49"/>
      <c r="AT152" s="48">
        <v>434</v>
      </c>
      <c r="AU152" s="48">
        <v>19</v>
      </c>
      <c r="AV152" s="49"/>
      <c r="AW152" s="48">
        <v>453</v>
      </c>
      <c r="AX152" s="49"/>
      <c r="AY152" s="49"/>
      <c r="AZ152" s="49"/>
      <c r="BA152" s="48">
        <v>128</v>
      </c>
      <c r="BB152" s="48">
        <v>367</v>
      </c>
      <c r="BC152" s="49"/>
      <c r="BD152" s="48">
        <v>495</v>
      </c>
      <c r="BE152" s="49"/>
      <c r="BF152" s="49"/>
      <c r="BG152" s="49"/>
      <c r="BH152" s="48">
        <v>83</v>
      </c>
      <c r="BI152" s="49"/>
      <c r="BJ152" s="49"/>
      <c r="BK152" s="49"/>
      <c r="BL152" s="48">
        <v>0</v>
      </c>
      <c r="BM152" s="49"/>
      <c r="BN152" s="48">
        <v>0</v>
      </c>
      <c r="BO152" s="49"/>
      <c r="BP152" s="49"/>
      <c r="BQ152" s="49"/>
      <c r="BR152" s="48">
        <v>0</v>
      </c>
      <c r="BS152" s="39"/>
      <c r="BT152" s="39"/>
      <c r="BU152" s="39"/>
      <c r="BV152" s="39"/>
      <c r="BW152" s="39"/>
      <c r="BX152" s="39"/>
    </row>
    <row r="153" spans="1:76" ht="20.100000000000001" customHeight="1" x14ac:dyDescent="0.2">
      <c r="D153" s="2" t="s">
        <v>104</v>
      </c>
      <c r="F153" s="39">
        <v>225</v>
      </c>
      <c r="G153" s="39"/>
      <c r="H153" s="39"/>
      <c r="I153" s="39"/>
      <c r="J153" s="39">
        <v>776</v>
      </c>
      <c r="K153" s="39">
        <v>49</v>
      </c>
      <c r="L153" s="39"/>
      <c r="M153" s="39">
        <v>825</v>
      </c>
      <c r="N153" s="39"/>
      <c r="O153" s="39"/>
      <c r="P153" s="39"/>
      <c r="Q153" s="39">
        <v>241</v>
      </c>
      <c r="R153" s="39">
        <v>689</v>
      </c>
      <c r="S153" s="39"/>
      <c r="T153" s="39">
        <v>930</v>
      </c>
      <c r="U153" s="39"/>
      <c r="V153" s="39"/>
      <c r="W153" s="39"/>
      <c r="X153" s="39">
        <v>120</v>
      </c>
      <c r="Y153" s="39"/>
      <c r="Z153" s="39"/>
      <c r="AA153" s="39"/>
      <c r="AB153" s="39">
        <v>0</v>
      </c>
      <c r="AC153" s="39"/>
      <c r="AD153" s="39">
        <v>0</v>
      </c>
      <c r="AE153" s="39"/>
      <c r="AF153" s="39"/>
      <c r="AG153" s="39"/>
      <c r="AH153" s="39">
        <v>0</v>
      </c>
      <c r="AI153" s="39"/>
      <c r="AJ153" s="39"/>
      <c r="AK153" s="39"/>
      <c r="AL153" s="39"/>
      <c r="AM153" s="39"/>
      <c r="AN153" s="39"/>
      <c r="AO153" s="39"/>
      <c r="AP153" s="39">
        <v>88</v>
      </c>
      <c r="AQ153" s="39"/>
      <c r="AR153" s="39"/>
      <c r="AS153" s="39"/>
      <c r="AT153" s="39">
        <v>488</v>
      </c>
      <c r="AU153" s="39">
        <v>51</v>
      </c>
      <c r="AV153" s="39"/>
      <c r="AW153" s="39">
        <v>539</v>
      </c>
      <c r="AX153" s="39"/>
      <c r="AY153" s="39"/>
      <c r="AZ153" s="39"/>
      <c r="BA153" s="39">
        <v>185</v>
      </c>
      <c r="BB153" s="39">
        <v>374</v>
      </c>
      <c r="BC153" s="39"/>
      <c r="BD153" s="39">
        <v>559</v>
      </c>
      <c r="BE153" s="39"/>
      <c r="BF153" s="39"/>
      <c r="BG153" s="39"/>
      <c r="BH153" s="39">
        <v>68</v>
      </c>
      <c r="BI153" s="39"/>
      <c r="BJ153" s="39"/>
      <c r="BK153" s="39"/>
      <c r="BL153" s="39">
        <v>0</v>
      </c>
      <c r="BM153" s="39"/>
      <c r="BN153" s="39">
        <v>0</v>
      </c>
      <c r="BO153" s="39"/>
      <c r="BP153" s="39"/>
      <c r="BQ153" s="39"/>
      <c r="BR153" s="39">
        <v>0</v>
      </c>
      <c r="BS153" s="39"/>
      <c r="BT153" s="39"/>
      <c r="BU153" s="39"/>
      <c r="BV153" s="39"/>
      <c r="BW153" s="39"/>
      <c r="BX153" s="39"/>
    </row>
    <row r="154" spans="1:76" ht="20.100000000000001" customHeight="1" x14ac:dyDescent="0.2">
      <c r="D154" s="47" t="s">
        <v>105</v>
      </c>
      <c r="F154" s="48">
        <v>162</v>
      </c>
      <c r="G154" s="49"/>
      <c r="H154" s="49"/>
      <c r="I154" s="49"/>
      <c r="J154" s="48">
        <v>1023</v>
      </c>
      <c r="K154" s="48">
        <v>7</v>
      </c>
      <c r="L154" s="49"/>
      <c r="M154" s="48">
        <v>1030</v>
      </c>
      <c r="N154" s="49"/>
      <c r="O154" s="49"/>
      <c r="P154" s="49"/>
      <c r="Q154" s="48">
        <v>103</v>
      </c>
      <c r="R154" s="48">
        <v>828</v>
      </c>
      <c r="S154" s="49"/>
      <c r="T154" s="48">
        <v>931</v>
      </c>
      <c r="U154" s="49"/>
      <c r="V154" s="49"/>
      <c r="W154" s="49"/>
      <c r="X154" s="48">
        <v>261</v>
      </c>
      <c r="Y154" s="49"/>
      <c r="Z154" s="49"/>
      <c r="AA154" s="49"/>
      <c r="AB154" s="48">
        <v>0</v>
      </c>
      <c r="AC154" s="49"/>
      <c r="AD154" s="48">
        <v>0</v>
      </c>
      <c r="AE154" s="49"/>
      <c r="AF154" s="49"/>
      <c r="AG154" s="49"/>
      <c r="AH154" s="48">
        <v>0</v>
      </c>
      <c r="AI154" s="49"/>
      <c r="AJ154" s="49"/>
      <c r="AK154" s="49"/>
      <c r="AL154" s="49"/>
      <c r="AM154" s="49"/>
      <c r="AN154" s="49"/>
      <c r="AO154" s="49"/>
      <c r="AP154" s="48">
        <v>81</v>
      </c>
      <c r="AQ154" s="49"/>
      <c r="AR154" s="49"/>
      <c r="AS154" s="49"/>
      <c r="AT154" s="48">
        <v>347</v>
      </c>
      <c r="AU154" s="48">
        <v>34</v>
      </c>
      <c r="AV154" s="49"/>
      <c r="AW154" s="48">
        <v>381</v>
      </c>
      <c r="AX154" s="49"/>
      <c r="AY154" s="49"/>
      <c r="AZ154" s="49"/>
      <c r="BA154" s="48">
        <v>101</v>
      </c>
      <c r="BB154" s="48">
        <v>271</v>
      </c>
      <c r="BC154" s="49"/>
      <c r="BD154" s="48">
        <v>372</v>
      </c>
      <c r="BE154" s="49"/>
      <c r="BF154" s="49"/>
      <c r="BG154" s="49"/>
      <c r="BH154" s="48">
        <v>72</v>
      </c>
      <c r="BI154" s="49"/>
      <c r="BJ154" s="49"/>
      <c r="BK154" s="49"/>
      <c r="BL154" s="48">
        <v>0</v>
      </c>
      <c r="BM154" s="49"/>
      <c r="BN154" s="48">
        <v>18</v>
      </c>
      <c r="BO154" s="49"/>
      <c r="BP154" s="49"/>
      <c r="BQ154" s="49"/>
      <c r="BR154" s="48">
        <v>4</v>
      </c>
      <c r="BS154" s="39"/>
      <c r="BT154" s="39"/>
      <c r="BU154" s="39"/>
      <c r="BV154" s="39"/>
      <c r="BW154" s="39"/>
      <c r="BX154" s="39"/>
    </row>
    <row r="155" spans="1:76" ht="20.100000000000001" customHeight="1" x14ac:dyDescent="0.2">
      <c r="D155" s="2" t="s">
        <v>156</v>
      </c>
      <c r="F155" s="39">
        <v>173</v>
      </c>
      <c r="G155" s="39"/>
      <c r="H155" s="39"/>
      <c r="I155" s="39"/>
      <c r="J155" s="39">
        <v>846</v>
      </c>
      <c r="K155" s="39">
        <v>10</v>
      </c>
      <c r="L155" s="39"/>
      <c r="M155" s="39">
        <v>856</v>
      </c>
      <c r="N155" s="39"/>
      <c r="O155" s="39"/>
      <c r="P155" s="39"/>
      <c r="Q155" s="39">
        <v>133</v>
      </c>
      <c r="R155" s="39">
        <v>758</v>
      </c>
      <c r="S155" s="39"/>
      <c r="T155" s="39">
        <v>891</v>
      </c>
      <c r="U155" s="39"/>
      <c r="V155" s="39"/>
      <c r="W155" s="39"/>
      <c r="X155" s="39">
        <v>138</v>
      </c>
      <c r="Y155" s="39"/>
      <c r="Z155" s="39"/>
      <c r="AA155" s="39"/>
      <c r="AB155" s="39">
        <v>0</v>
      </c>
      <c r="AC155" s="39"/>
      <c r="AD155" s="39">
        <v>0</v>
      </c>
      <c r="AE155" s="39"/>
      <c r="AF155" s="39"/>
      <c r="AG155" s="39"/>
      <c r="AH155" s="39">
        <v>4</v>
      </c>
      <c r="AI155" s="39"/>
      <c r="AJ155" s="39"/>
      <c r="AK155" s="39"/>
      <c r="AL155" s="39"/>
      <c r="AM155" s="39"/>
      <c r="AN155" s="39"/>
      <c r="AO155" s="39"/>
      <c r="AP155" s="39">
        <v>90</v>
      </c>
      <c r="AQ155" s="39"/>
      <c r="AR155" s="39"/>
      <c r="AS155" s="39"/>
      <c r="AT155" s="39">
        <v>493</v>
      </c>
      <c r="AU155" s="39">
        <v>30</v>
      </c>
      <c r="AV155" s="39"/>
      <c r="AW155" s="39">
        <v>523</v>
      </c>
      <c r="AX155" s="39"/>
      <c r="AY155" s="39"/>
      <c r="AZ155" s="39"/>
      <c r="BA155" s="39">
        <v>245</v>
      </c>
      <c r="BB155" s="39">
        <v>299</v>
      </c>
      <c r="BC155" s="39"/>
      <c r="BD155" s="39">
        <v>544</v>
      </c>
      <c r="BE155" s="39"/>
      <c r="BF155" s="39"/>
      <c r="BG155" s="39"/>
      <c r="BH155" s="39">
        <v>69</v>
      </c>
      <c r="BI155" s="39"/>
      <c r="BJ155" s="39"/>
      <c r="BK155" s="39"/>
      <c r="BL155" s="39">
        <v>0</v>
      </c>
      <c r="BM155" s="39"/>
      <c r="BN155" s="39">
        <v>0</v>
      </c>
      <c r="BO155" s="39"/>
      <c r="BP155" s="39"/>
      <c r="BQ155" s="39"/>
      <c r="BR155" s="39">
        <v>7</v>
      </c>
      <c r="BS155" s="39"/>
      <c r="BT155" s="39"/>
      <c r="BU155" s="39"/>
      <c r="BV155" s="39"/>
      <c r="BW155" s="39"/>
      <c r="BX155" s="39"/>
    </row>
    <row r="156" spans="1:76" ht="20.100000000000001" customHeight="1" x14ac:dyDescent="0.2">
      <c r="D156" s="47" t="s">
        <v>157</v>
      </c>
      <c r="F156" s="48">
        <v>188</v>
      </c>
      <c r="G156" s="49"/>
      <c r="H156" s="49"/>
      <c r="I156" s="49"/>
      <c r="J156" s="48">
        <v>718</v>
      </c>
      <c r="K156" s="48">
        <v>42</v>
      </c>
      <c r="L156" s="49"/>
      <c r="M156" s="48">
        <v>760</v>
      </c>
      <c r="N156" s="49"/>
      <c r="O156" s="49"/>
      <c r="P156" s="49"/>
      <c r="Q156" s="48">
        <v>312</v>
      </c>
      <c r="R156" s="48">
        <v>472</v>
      </c>
      <c r="S156" s="49"/>
      <c r="T156" s="48">
        <v>784</v>
      </c>
      <c r="U156" s="49"/>
      <c r="V156" s="49"/>
      <c r="W156" s="49"/>
      <c r="X156" s="48">
        <v>164</v>
      </c>
      <c r="Y156" s="49"/>
      <c r="Z156" s="49"/>
      <c r="AA156" s="49"/>
      <c r="AB156" s="48">
        <v>0</v>
      </c>
      <c r="AC156" s="49"/>
      <c r="AD156" s="48">
        <v>0</v>
      </c>
      <c r="AE156" s="49"/>
      <c r="AF156" s="49"/>
      <c r="AG156" s="49"/>
      <c r="AH156" s="48">
        <v>0</v>
      </c>
      <c r="AI156" s="49"/>
      <c r="AJ156" s="49"/>
      <c r="AK156" s="49"/>
      <c r="AL156" s="49"/>
      <c r="AM156" s="49"/>
      <c r="AN156" s="49"/>
      <c r="AO156" s="49"/>
      <c r="AP156" s="48">
        <v>64</v>
      </c>
      <c r="AQ156" s="49"/>
      <c r="AR156" s="49"/>
      <c r="AS156" s="49"/>
      <c r="AT156" s="48">
        <v>333</v>
      </c>
      <c r="AU156" s="48">
        <v>23</v>
      </c>
      <c r="AV156" s="49"/>
      <c r="AW156" s="48">
        <v>356</v>
      </c>
      <c r="AX156" s="49"/>
      <c r="AY156" s="49"/>
      <c r="AZ156" s="49"/>
      <c r="BA156" s="48">
        <v>173</v>
      </c>
      <c r="BB156" s="48">
        <v>207</v>
      </c>
      <c r="BC156" s="49"/>
      <c r="BD156" s="48">
        <v>380</v>
      </c>
      <c r="BE156" s="49"/>
      <c r="BF156" s="49"/>
      <c r="BG156" s="49"/>
      <c r="BH156" s="48">
        <v>40</v>
      </c>
      <c r="BI156" s="49"/>
      <c r="BJ156" s="49"/>
      <c r="BK156" s="49"/>
      <c r="BL156" s="48">
        <v>0</v>
      </c>
      <c r="BM156" s="49"/>
      <c r="BN156" s="48">
        <v>0</v>
      </c>
      <c r="BO156" s="49"/>
      <c r="BP156" s="49"/>
      <c r="BQ156" s="49"/>
      <c r="BR156" s="48">
        <v>0</v>
      </c>
      <c r="BS156" s="39"/>
      <c r="BT156" s="39"/>
      <c r="BU156" s="39"/>
      <c r="BV156" s="39"/>
      <c r="BW156" s="39"/>
      <c r="BX156" s="39"/>
    </row>
    <row r="157" spans="1:76" ht="20.100000000000001" customHeight="1" x14ac:dyDescent="0.2">
      <c r="D157" s="2" t="s">
        <v>158</v>
      </c>
      <c r="F157" s="39">
        <v>96</v>
      </c>
      <c r="G157" s="39"/>
      <c r="H157" s="39"/>
      <c r="I157" s="39"/>
      <c r="J157" s="39">
        <v>362</v>
      </c>
      <c r="K157" s="39">
        <v>11</v>
      </c>
      <c r="L157" s="39"/>
      <c r="M157" s="39">
        <v>373</v>
      </c>
      <c r="N157" s="39"/>
      <c r="O157" s="39"/>
      <c r="P157" s="39"/>
      <c r="Q157" s="39">
        <v>89</v>
      </c>
      <c r="R157" s="39">
        <v>281</v>
      </c>
      <c r="S157" s="39"/>
      <c r="T157" s="39">
        <v>370</v>
      </c>
      <c r="U157" s="39"/>
      <c r="V157" s="39"/>
      <c r="W157" s="39"/>
      <c r="X157" s="39">
        <v>99</v>
      </c>
      <c r="Y157" s="39"/>
      <c r="Z157" s="39"/>
      <c r="AA157" s="39"/>
      <c r="AB157" s="39">
        <v>0</v>
      </c>
      <c r="AC157" s="39"/>
      <c r="AD157" s="39">
        <v>0</v>
      </c>
      <c r="AE157" s="39"/>
      <c r="AF157" s="39"/>
      <c r="AG157" s="39"/>
      <c r="AH157" s="39">
        <v>0</v>
      </c>
      <c r="AI157" s="39"/>
      <c r="AJ157" s="39"/>
      <c r="AK157" s="39"/>
      <c r="AL157" s="39"/>
      <c r="AM157" s="39"/>
      <c r="AN157" s="39"/>
      <c r="AO157" s="39"/>
      <c r="AP157" s="39">
        <v>154</v>
      </c>
      <c r="AQ157" s="39"/>
      <c r="AR157" s="39"/>
      <c r="AS157" s="39"/>
      <c r="AT157" s="39">
        <v>903</v>
      </c>
      <c r="AU157" s="39">
        <v>29</v>
      </c>
      <c r="AV157" s="39"/>
      <c r="AW157" s="39">
        <v>932</v>
      </c>
      <c r="AX157" s="39"/>
      <c r="AY157" s="39"/>
      <c r="AZ157" s="39"/>
      <c r="BA157" s="39">
        <v>185</v>
      </c>
      <c r="BB157" s="39">
        <v>719</v>
      </c>
      <c r="BC157" s="39"/>
      <c r="BD157" s="39">
        <v>904</v>
      </c>
      <c r="BE157" s="39"/>
      <c r="BF157" s="39"/>
      <c r="BG157" s="39"/>
      <c r="BH157" s="39">
        <v>182</v>
      </c>
      <c r="BI157" s="39"/>
      <c r="BJ157" s="39"/>
      <c r="BK157" s="39"/>
      <c r="BL157" s="39">
        <v>0</v>
      </c>
      <c r="BM157" s="39"/>
      <c r="BN157" s="39">
        <v>0</v>
      </c>
      <c r="BO157" s="39"/>
      <c r="BP157" s="39"/>
      <c r="BQ157" s="39"/>
      <c r="BR157" s="39">
        <v>0</v>
      </c>
      <c r="BS157" s="39"/>
      <c r="BT157" s="39"/>
      <c r="BU157" s="39"/>
      <c r="BV157" s="39"/>
      <c r="BW157" s="39"/>
      <c r="BX157" s="39"/>
    </row>
    <row r="158" spans="1:76" ht="20.100000000000001" customHeight="1" x14ac:dyDescent="0.2">
      <c r="D158" s="47" t="s">
        <v>128</v>
      </c>
      <c r="F158" s="48">
        <v>183</v>
      </c>
      <c r="G158" s="49"/>
      <c r="H158" s="49"/>
      <c r="I158" s="49"/>
      <c r="J158" s="48">
        <v>948</v>
      </c>
      <c r="K158" s="48">
        <v>18</v>
      </c>
      <c r="L158" s="49"/>
      <c r="M158" s="48">
        <v>966</v>
      </c>
      <c r="N158" s="49"/>
      <c r="O158" s="49"/>
      <c r="P158" s="49"/>
      <c r="Q158" s="48">
        <v>155</v>
      </c>
      <c r="R158" s="48">
        <v>792</v>
      </c>
      <c r="S158" s="49"/>
      <c r="T158" s="48">
        <v>947</v>
      </c>
      <c r="U158" s="49"/>
      <c r="V158" s="49"/>
      <c r="W158" s="49"/>
      <c r="X158" s="48">
        <v>202</v>
      </c>
      <c r="Y158" s="49"/>
      <c r="Z158" s="49"/>
      <c r="AA158" s="49"/>
      <c r="AB158" s="48">
        <v>0</v>
      </c>
      <c r="AC158" s="49"/>
      <c r="AD158" s="48">
        <v>0</v>
      </c>
      <c r="AE158" s="49"/>
      <c r="AF158" s="49"/>
      <c r="AG158" s="49"/>
      <c r="AH158" s="48">
        <v>0</v>
      </c>
      <c r="AI158" s="49"/>
      <c r="AJ158" s="49"/>
      <c r="AK158" s="49"/>
      <c r="AL158" s="49"/>
      <c r="AM158" s="49"/>
      <c r="AN158" s="49"/>
      <c r="AO158" s="49"/>
      <c r="AP158" s="48">
        <v>66</v>
      </c>
      <c r="AQ158" s="49"/>
      <c r="AR158" s="49"/>
      <c r="AS158" s="49"/>
      <c r="AT158" s="48">
        <v>341</v>
      </c>
      <c r="AU158" s="48">
        <v>22</v>
      </c>
      <c r="AV158" s="49"/>
      <c r="AW158" s="48">
        <v>363</v>
      </c>
      <c r="AX158" s="49"/>
      <c r="AY158" s="49"/>
      <c r="AZ158" s="49"/>
      <c r="BA158" s="48">
        <v>141</v>
      </c>
      <c r="BB158" s="48">
        <v>255</v>
      </c>
      <c r="BC158" s="49"/>
      <c r="BD158" s="48">
        <v>396</v>
      </c>
      <c r="BE158" s="49"/>
      <c r="BF158" s="49"/>
      <c r="BG158" s="49"/>
      <c r="BH158" s="48">
        <v>26</v>
      </c>
      <c r="BI158" s="49"/>
      <c r="BJ158" s="49"/>
      <c r="BK158" s="49"/>
      <c r="BL158" s="48">
        <v>0</v>
      </c>
      <c r="BM158" s="49"/>
      <c r="BN158" s="48">
        <v>7</v>
      </c>
      <c r="BO158" s="49"/>
      <c r="BP158" s="49"/>
      <c r="BQ158" s="49"/>
      <c r="BR158" s="48">
        <v>1</v>
      </c>
      <c r="BS158" s="39"/>
      <c r="BT158" s="39"/>
      <c r="BU158" s="39"/>
      <c r="BV158" s="39"/>
      <c r="BW158" s="39"/>
      <c r="BX158" s="39"/>
    </row>
    <row r="159" spans="1:76" ht="20.100000000000001" customHeight="1" x14ac:dyDescent="0.2"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</row>
    <row r="160" spans="1:76" s="1" customFormat="1" ht="20.100000000000001" customHeight="1" x14ac:dyDescent="0.25">
      <c r="A160" s="3"/>
      <c r="B160" s="6"/>
      <c r="C160" s="51" t="s">
        <v>159</v>
      </c>
      <c r="D160" s="52"/>
      <c r="E160" s="5"/>
      <c r="F160" s="53">
        <v>2193</v>
      </c>
      <c r="G160" s="54"/>
      <c r="H160" s="54"/>
      <c r="I160" s="54"/>
      <c r="J160" s="53">
        <v>10982</v>
      </c>
      <c r="K160" s="53">
        <v>409</v>
      </c>
      <c r="L160" s="54"/>
      <c r="M160" s="53">
        <v>11391</v>
      </c>
      <c r="N160" s="54"/>
      <c r="O160" s="54"/>
      <c r="P160" s="54"/>
      <c r="Q160" s="53">
        <f xml:space="preserve"> 2842 + 9</f>
        <v>2851</v>
      </c>
      <c r="R160" s="53">
        <v>8617</v>
      </c>
      <c r="S160" s="54"/>
      <c r="T160" s="53">
        <v>11468</v>
      </c>
      <c r="U160" s="54"/>
      <c r="V160" s="54"/>
      <c r="W160" s="54"/>
      <c r="X160" s="53">
        <v>2114</v>
      </c>
      <c r="Y160" s="54"/>
      <c r="Z160" s="54"/>
      <c r="AA160" s="54"/>
      <c r="AB160" s="53">
        <v>0</v>
      </c>
      <c r="AC160" s="54"/>
      <c r="AD160" s="53">
        <v>0</v>
      </c>
      <c r="AE160" s="54"/>
      <c r="AF160" s="54"/>
      <c r="AG160" s="54"/>
      <c r="AH160" s="53">
        <v>100</v>
      </c>
      <c r="AI160" s="54"/>
      <c r="AJ160" s="54"/>
      <c r="AK160" s="54"/>
      <c r="AL160" s="54"/>
      <c r="AM160" s="54"/>
      <c r="AN160" s="54"/>
      <c r="AO160" s="54"/>
      <c r="AP160" s="53">
        <v>1364</v>
      </c>
      <c r="AQ160" s="54"/>
      <c r="AR160" s="54"/>
      <c r="AS160" s="54"/>
      <c r="AT160" s="53">
        <v>7038</v>
      </c>
      <c r="AU160" s="53">
        <v>479</v>
      </c>
      <c r="AV160" s="54"/>
      <c r="AW160" s="53">
        <v>7517</v>
      </c>
      <c r="AX160" s="54"/>
      <c r="AY160" s="54"/>
      <c r="AZ160" s="54"/>
      <c r="BA160" s="53">
        <f xml:space="preserve"> 2748 + 8</f>
        <v>2756</v>
      </c>
      <c r="BB160" s="53">
        <v>4953</v>
      </c>
      <c r="BC160" s="54"/>
      <c r="BD160" s="53">
        <v>7709</v>
      </c>
      <c r="BE160" s="54"/>
      <c r="BF160" s="54"/>
      <c r="BG160" s="54"/>
      <c r="BH160" s="53">
        <v>1142</v>
      </c>
      <c r="BI160" s="54"/>
      <c r="BJ160" s="54"/>
      <c r="BK160" s="54"/>
      <c r="BL160" s="53">
        <v>0</v>
      </c>
      <c r="BM160" s="54"/>
      <c r="BN160" s="53">
        <v>30</v>
      </c>
      <c r="BO160" s="54"/>
      <c r="BP160" s="54"/>
      <c r="BQ160" s="54"/>
      <c r="BR160" s="53">
        <v>84</v>
      </c>
      <c r="BS160" s="39"/>
      <c r="BT160" s="39"/>
      <c r="BU160" s="39"/>
      <c r="BV160" s="39"/>
      <c r="BW160" s="39"/>
      <c r="BX160" s="39"/>
    </row>
    <row r="161" spans="1:76" ht="20.100000000000001" customHeight="1" x14ac:dyDescent="0.2"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</row>
    <row r="162" spans="1:76" s="1" customFormat="1" ht="20.100000000000001" customHeight="1" x14ac:dyDescent="0.25">
      <c r="A162" s="3"/>
      <c r="B162" s="57" t="s">
        <v>160</v>
      </c>
      <c r="C162" s="58"/>
      <c r="D162" s="58"/>
      <c r="E162" s="5"/>
      <c r="F162" s="59">
        <v>3519</v>
      </c>
      <c r="G162" s="54"/>
      <c r="H162" s="54"/>
      <c r="I162" s="54"/>
      <c r="J162" s="59">
        <v>15325</v>
      </c>
      <c r="K162" s="59">
        <v>591</v>
      </c>
      <c r="L162" s="54"/>
      <c r="M162" s="59">
        <f xml:space="preserve"> 15918 - 2</f>
        <v>15916</v>
      </c>
      <c r="N162" s="54"/>
      <c r="O162" s="54"/>
      <c r="P162" s="54"/>
      <c r="Q162" s="59">
        <f xml:space="preserve"> 4369 + 9</f>
        <v>4378</v>
      </c>
      <c r="R162" s="59">
        <v>11890</v>
      </c>
      <c r="S162" s="54"/>
      <c r="T162" s="59">
        <v>16268</v>
      </c>
      <c r="U162" s="54"/>
      <c r="V162" s="54"/>
      <c r="W162" s="54"/>
      <c r="X162" s="59">
        <v>3157</v>
      </c>
      <c r="Y162" s="54"/>
      <c r="Z162" s="54"/>
      <c r="AA162" s="54"/>
      <c r="AB162" s="59">
        <v>2</v>
      </c>
      <c r="AC162" s="54"/>
      <c r="AD162" s="59">
        <v>10</v>
      </c>
      <c r="AE162" s="54"/>
      <c r="AF162" s="54"/>
      <c r="AG162" s="54"/>
      <c r="AH162" s="59">
        <v>202</v>
      </c>
      <c r="AI162" s="54"/>
      <c r="AJ162" s="54"/>
      <c r="AK162" s="54"/>
      <c r="AL162" s="54"/>
      <c r="AM162" s="54"/>
      <c r="AN162" s="54"/>
      <c r="AO162" s="54"/>
      <c r="AP162" s="59">
        <v>1898</v>
      </c>
      <c r="AQ162" s="54"/>
      <c r="AR162" s="54"/>
      <c r="AS162" s="54"/>
      <c r="AT162" s="59">
        <v>9422</v>
      </c>
      <c r="AU162" s="59">
        <v>620</v>
      </c>
      <c r="AV162" s="54"/>
      <c r="AW162" s="59">
        <f xml:space="preserve"> 10043 - 1</f>
        <v>10042</v>
      </c>
      <c r="AX162" s="54"/>
      <c r="AY162" s="54"/>
      <c r="AZ162" s="54"/>
      <c r="BA162" s="59">
        <f xml:space="preserve"> 3656 + 8</f>
        <v>3664</v>
      </c>
      <c r="BB162" s="59">
        <v>6650</v>
      </c>
      <c r="BC162" s="54"/>
      <c r="BD162" s="59">
        <v>10314</v>
      </c>
      <c r="BE162" s="54"/>
      <c r="BF162" s="54"/>
      <c r="BG162" s="54"/>
      <c r="BH162" s="59">
        <v>1577</v>
      </c>
      <c r="BI162" s="54"/>
      <c r="BJ162" s="54"/>
      <c r="BK162" s="54"/>
      <c r="BL162" s="59">
        <v>1</v>
      </c>
      <c r="BM162" s="54"/>
      <c r="BN162" s="59">
        <v>50</v>
      </c>
      <c r="BO162" s="54"/>
      <c r="BP162" s="54"/>
      <c r="BQ162" s="54"/>
      <c r="BR162" s="59">
        <v>208</v>
      </c>
      <c r="BS162" s="39"/>
      <c r="BT162" s="39"/>
      <c r="BU162" s="39"/>
      <c r="BV162" s="39"/>
      <c r="BW162" s="39"/>
      <c r="BX162" s="39"/>
    </row>
    <row r="163" spans="1:76" ht="20.100000000000001" customHeight="1" x14ac:dyDescent="0.2"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</row>
    <row r="164" spans="1:76" ht="20.100000000000001" customHeight="1" x14ac:dyDescent="0.2">
      <c r="B164" s="6" t="s">
        <v>161</v>
      </c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</row>
    <row r="165" spans="1:76" ht="20.100000000000001" customHeight="1" x14ac:dyDescent="0.2">
      <c r="C165" s="3" t="s">
        <v>95</v>
      </c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</row>
    <row r="166" spans="1:76" ht="20.100000000000001" customHeight="1" x14ac:dyDescent="0.2">
      <c r="D166" s="2" t="s">
        <v>122</v>
      </c>
      <c r="F166" s="39">
        <v>339</v>
      </c>
      <c r="G166" s="39"/>
      <c r="H166" s="39"/>
      <c r="I166" s="39"/>
      <c r="J166" s="39">
        <v>2151</v>
      </c>
      <c r="K166" s="39">
        <v>50</v>
      </c>
      <c r="L166" s="39"/>
      <c r="M166" s="39">
        <v>2201</v>
      </c>
      <c r="N166" s="39"/>
      <c r="O166" s="39"/>
      <c r="P166" s="39"/>
      <c r="Q166" s="39">
        <v>671</v>
      </c>
      <c r="R166" s="39">
        <v>1515</v>
      </c>
      <c r="S166" s="39"/>
      <c r="T166" s="39">
        <v>2186</v>
      </c>
      <c r="U166" s="39"/>
      <c r="V166" s="39"/>
      <c r="W166" s="39"/>
      <c r="X166" s="39">
        <v>354</v>
      </c>
      <c r="Y166" s="39"/>
      <c r="Z166" s="39"/>
      <c r="AA166" s="39"/>
      <c r="AB166" s="39">
        <v>0</v>
      </c>
      <c r="AC166" s="39"/>
      <c r="AD166" s="39">
        <v>0</v>
      </c>
      <c r="AE166" s="39"/>
      <c r="AF166" s="39"/>
      <c r="AG166" s="39"/>
      <c r="AH166" s="39">
        <v>0</v>
      </c>
      <c r="AI166" s="39"/>
      <c r="AJ166" s="39"/>
      <c r="AK166" s="39"/>
      <c r="AL166" s="39"/>
      <c r="AM166" s="39"/>
      <c r="AN166" s="39"/>
      <c r="AO166" s="39"/>
      <c r="AP166" s="39">
        <v>0</v>
      </c>
      <c r="AQ166" s="39"/>
      <c r="AR166" s="39"/>
      <c r="AS166" s="39"/>
      <c r="AT166" s="39">
        <v>0</v>
      </c>
      <c r="AU166" s="39">
        <v>0</v>
      </c>
      <c r="AV166" s="39"/>
      <c r="AW166" s="39">
        <v>0</v>
      </c>
      <c r="AX166" s="39"/>
      <c r="AY166" s="39"/>
      <c r="AZ166" s="39"/>
      <c r="BA166" s="39">
        <v>0</v>
      </c>
      <c r="BB166" s="39">
        <v>0</v>
      </c>
      <c r="BC166" s="39"/>
      <c r="BD166" s="39">
        <v>0</v>
      </c>
      <c r="BE166" s="39"/>
      <c r="BF166" s="39"/>
      <c r="BG166" s="39"/>
      <c r="BH166" s="39">
        <v>0</v>
      </c>
      <c r="BI166" s="39"/>
      <c r="BJ166" s="39"/>
      <c r="BK166" s="39"/>
      <c r="BL166" s="39">
        <v>0</v>
      </c>
      <c r="BM166" s="39"/>
      <c r="BN166" s="39">
        <v>0</v>
      </c>
      <c r="BO166" s="39"/>
      <c r="BP166" s="39"/>
      <c r="BQ166" s="39"/>
      <c r="BR166" s="39">
        <v>0</v>
      </c>
      <c r="BS166" s="39"/>
      <c r="BT166" s="39"/>
      <c r="BU166" s="39"/>
      <c r="BV166" s="39"/>
      <c r="BW166" s="39"/>
      <c r="BX166" s="39"/>
    </row>
    <row r="167" spans="1:76" ht="20.100000000000001" customHeight="1" x14ac:dyDescent="0.2">
      <c r="D167" s="47" t="s">
        <v>135</v>
      </c>
      <c r="F167" s="48">
        <v>289</v>
      </c>
      <c r="G167" s="49"/>
      <c r="H167" s="49"/>
      <c r="I167" s="49"/>
      <c r="J167" s="48">
        <v>2142</v>
      </c>
      <c r="K167" s="48">
        <v>53</v>
      </c>
      <c r="L167" s="49"/>
      <c r="M167" s="48">
        <v>2195</v>
      </c>
      <c r="N167" s="49"/>
      <c r="O167" s="49"/>
      <c r="P167" s="49"/>
      <c r="Q167" s="48">
        <v>424</v>
      </c>
      <c r="R167" s="48">
        <v>1836</v>
      </c>
      <c r="S167" s="49"/>
      <c r="T167" s="48">
        <v>2260</v>
      </c>
      <c r="U167" s="49"/>
      <c r="V167" s="49"/>
      <c r="W167" s="49"/>
      <c r="X167" s="48">
        <v>224</v>
      </c>
      <c r="Y167" s="49"/>
      <c r="Z167" s="49"/>
      <c r="AA167" s="49"/>
      <c r="AB167" s="48">
        <v>0</v>
      </c>
      <c r="AC167" s="49"/>
      <c r="AD167" s="48">
        <v>0</v>
      </c>
      <c r="AE167" s="49"/>
      <c r="AF167" s="49"/>
      <c r="AG167" s="49"/>
      <c r="AH167" s="48">
        <v>0</v>
      </c>
      <c r="AI167" s="49"/>
      <c r="AJ167" s="49"/>
      <c r="AK167" s="49"/>
      <c r="AL167" s="49"/>
      <c r="AM167" s="49"/>
      <c r="AN167" s="49"/>
      <c r="AO167" s="49"/>
      <c r="AP167" s="48">
        <v>0</v>
      </c>
      <c r="AQ167" s="49"/>
      <c r="AR167" s="49"/>
      <c r="AS167" s="49"/>
      <c r="AT167" s="48">
        <v>0</v>
      </c>
      <c r="AU167" s="48">
        <v>0</v>
      </c>
      <c r="AV167" s="49"/>
      <c r="AW167" s="48">
        <v>0</v>
      </c>
      <c r="AX167" s="49"/>
      <c r="AY167" s="49"/>
      <c r="AZ167" s="49"/>
      <c r="BA167" s="48">
        <v>0</v>
      </c>
      <c r="BB167" s="48">
        <v>0</v>
      </c>
      <c r="BC167" s="49"/>
      <c r="BD167" s="48">
        <v>0</v>
      </c>
      <c r="BE167" s="49"/>
      <c r="BF167" s="49"/>
      <c r="BG167" s="49"/>
      <c r="BH167" s="48">
        <v>0</v>
      </c>
      <c r="BI167" s="49"/>
      <c r="BJ167" s="49"/>
      <c r="BK167" s="49"/>
      <c r="BL167" s="48">
        <v>0</v>
      </c>
      <c r="BM167" s="49"/>
      <c r="BN167" s="48">
        <v>0</v>
      </c>
      <c r="BO167" s="49"/>
      <c r="BP167" s="49"/>
      <c r="BQ167" s="49"/>
      <c r="BR167" s="48">
        <v>0</v>
      </c>
      <c r="BS167" s="39"/>
      <c r="BT167" s="39"/>
      <c r="BU167" s="39"/>
      <c r="BV167" s="39"/>
      <c r="BW167" s="39"/>
      <c r="BX167" s="39"/>
    </row>
    <row r="168" spans="1:76" ht="20.100000000000001" customHeight="1" x14ac:dyDescent="0.2">
      <c r="D168" s="2" t="s">
        <v>113</v>
      </c>
      <c r="F168" s="39">
        <v>277</v>
      </c>
      <c r="G168" s="39"/>
      <c r="H168" s="39"/>
      <c r="I168" s="39"/>
      <c r="J168" s="39">
        <v>2201</v>
      </c>
      <c r="K168" s="39">
        <v>61</v>
      </c>
      <c r="L168" s="39"/>
      <c r="M168" s="39">
        <v>2262</v>
      </c>
      <c r="N168" s="39"/>
      <c r="O168" s="39"/>
      <c r="P168" s="39"/>
      <c r="Q168" s="39">
        <v>578</v>
      </c>
      <c r="R168" s="39">
        <v>1698</v>
      </c>
      <c r="S168" s="39"/>
      <c r="T168" s="39">
        <v>2276</v>
      </c>
      <c r="U168" s="39"/>
      <c r="V168" s="39"/>
      <c r="W168" s="39"/>
      <c r="X168" s="39">
        <v>263</v>
      </c>
      <c r="Y168" s="39"/>
      <c r="Z168" s="39"/>
      <c r="AA168" s="39"/>
      <c r="AB168" s="39">
        <v>0</v>
      </c>
      <c r="AC168" s="39"/>
      <c r="AD168" s="39">
        <v>0</v>
      </c>
      <c r="AE168" s="39"/>
      <c r="AF168" s="39"/>
      <c r="AG168" s="39"/>
      <c r="AH168" s="39">
        <v>0</v>
      </c>
      <c r="AI168" s="39"/>
      <c r="AJ168" s="39"/>
      <c r="AK168" s="39"/>
      <c r="AL168" s="39"/>
      <c r="AM168" s="39"/>
      <c r="AN168" s="39"/>
      <c r="AO168" s="39"/>
      <c r="AP168" s="39">
        <v>0</v>
      </c>
      <c r="AQ168" s="39"/>
      <c r="AR168" s="39"/>
      <c r="AS168" s="39"/>
      <c r="AT168" s="39">
        <v>0</v>
      </c>
      <c r="AU168" s="39">
        <v>0</v>
      </c>
      <c r="AV168" s="39"/>
      <c r="AW168" s="39">
        <v>0</v>
      </c>
      <c r="AX168" s="39"/>
      <c r="AY168" s="39"/>
      <c r="AZ168" s="39"/>
      <c r="BA168" s="39">
        <v>0</v>
      </c>
      <c r="BB168" s="39">
        <v>0</v>
      </c>
      <c r="BC168" s="39"/>
      <c r="BD168" s="39">
        <v>0</v>
      </c>
      <c r="BE168" s="39"/>
      <c r="BF168" s="39"/>
      <c r="BG168" s="39"/>
      <c r="BH168" s="39">
        <v>0</v>
      </c>
      <c r="BI168" s="39"/>
      <c r="BJ168" s="39"/>
      <c r="BK168" s="39"/>
      <c r="BL168" s="39">
        <v>0</v>
      </c>
      <c r="BM168" s="39"/>
      <c r="BN168" s="39">
        <v>0</v>
      </c>
      <c r="BO168" s="39"/>
      <c r="BP168" s="39"/>
      <c r="BQ168" s="39"/>
      <c r="BR168" s="39">
        <v>0</v>
      </c>
      <c r="BS168" s="39"/>
      <c r="BT168" s="39"/>
      <c r="BU168" s="39"/>
      <c r="BV168" s="39"/>
      <c r="BW168" s="39"/>
      <c r="BX168" s="39"/>
    </row>
    <row r="169" spans="1:76" ht="20.100000000000001" customHeight="1" x14ac:dyDescent="0.2">
      <c r="D169" s="47" t="s">
        <v>99</v>
      </c>
      <c r="F169" s="48">
        <v>406</v>
      </c>
      <c r="G169" s="49"/>
      <c r="H169" s="49"/>
      <c r="I169" s="49"/>
      <c r="J169" s="48">
        <v>2162</v>
      </c>
      <c r="K169" s="48">
        <v>69</v>
      </c>
      <c r="L169" s="49"/>
      <c r="M169" s="48">
        <v>2231</v>
      </c>
      <c r="N169" s="49"/>
      <c r="O169" s="49"/>
      <c r="P169" s="49"/>
      <c r="Q169" s="48">
        <v>469</v>
      </c>
      <c r="R169" s="48">
        <v>1836</v>
      </c>
      <c r="S169" s="49"/>
      <c r="T169" s="48">
        <v>2305</v>
      </c>
      <c r="U169" s="49"/>
      <c r="V169" s="49"/>
      <c r="W169" s="49"/>
      <c r="X169" s="48">
        <v>332</v>
      </c>
      <c r="Y169" s="49"/>
      <c r="Z169" s="49"/>
      <c r="AA169" s="49"/>
      <c r="AB169" s="48">
        <v>0</v>
      </c>
      <c r="AC169" s="49"/>
      <c r="AD169" s="48">
        <v>0</v>
      </c>
      <c r="AE169" s="49"/>
      <c r="AF169" s="49"/>
      <c r="AG169" s="49"/>
      <c r="AH169" s="48">
        <v>0</v>
      </c>
      <c r="AI169" s="49"/>
      <c r="AJ169" s="49"/>
      <c r="AK169" s="49"/>
      <c r="AL169" s="49"/>
      <c r="AM169" s="49"/>
      <c r="AN169" s="49"/>
      <c r="AO169" s="49"/>
      <c r="AP169" s="48">
        <v>0</v>
      </c>
      <c r="AQ169" s="49"/>
      <c r="AR169" s="49"/>
      <c r="AS169" s="49"/>
      <c r="AT169" s="48">
        <v>0</v>
      </c>
      <c r="AU169" s="48">
        <v>0</v>
      </c>
      <c r="AV169" s="49"/>
      <c r="AW169" s="48">
        <v>0</v>
      </c>
      <c r="AX169" s="49"/>
      <c r="AY169" s="49"/>
      <c r="AZ169" s="49"/>
      <c r="BA169" s="48">
        <v>0</v>
      </c>
      <c r="BB169" s="48">
        <v>0</v>
      </c>
      <c r="BC169" s="49"/>
      <c r="BD169" s="48">
        <v>0</v>
      </c>
      <c r="BE169" s="49"/>
      <c r="BF169" s="49"/>
      <c r="BG169" s="49"/>
      <c r="BH169" s="48">
        <v>0</v>
      </c>
      <c r="BI169" s="49"/>
      <c r="BJ169" s="49"/>
      <c r="BK169" s="49"/>
      <c r="BL169" s="48">
        <v>0</v>
      </c>
      <c r="BM169" s="49"/>
      <c r="BN169" s="48">
        <v>0</v>
      </c>
      <c r="BO169" s="49"/>
      <c r="BP169" s="49"/>
      <c r="BQ169" s="49"/>
      <c r="BR169" s="48">
        <v>0</v>
      </c>
      <c r="BS169" s="39"/>
      <c r="BT169" s="39"/>
      <c r="BU169" s="39"/>
      <c r="BV169" s="39"/>
      <c r="BW169" s="39"/>
      <c r="BX169" s="39"/>
    </row>
    <row r="170" spans="1:76" ht="20.100000000000001" customHeight="1" x14ac:dyDescent="0.2">
      <c r="D170" s="2" t="s">
        <v>114</v>
      </c>
      <c r="F170" s="39">
        <v>340</v>
      </c>
      <c r="G170" s="39"/>
      <c r="H170" s="39"/>
      <c r="I170" s="39"/>
      <c r="J170" s="39">
        <v>2168</v>
      </c>
      <c r="K170" s="39">
        <v>43</v>
      </c>
      <c r="L170" s="39"/>
      <c r="M170" s="39">
        <v>2211</v>
      </c>
      <c r="N170" s="39"/>
      <c r="O170" s="39"/>
      <c r="P170" s="39"/>
      <c r="Q170" s="39">
        <f xml:space="preserve"> 415 + 1</f>
        <v>416</v>
      </c>
      <c r="R170" s="39">
        <v>1809</v>
      </c>
      <c r="S170" s="39"/>
      <c r="T170" s="39">
        <v>2225</v>
      </c>
      <c r="U170" s="39"/>
      <c r="V170" s="39"/>
      <c r="W170" s="39"/>
      <c r="X170" s="39">
        <v>326</v>
      </c>
      <c r="Y170" s="39"/>
      <c r="Z170" s="39"/>
      <c r="AA170" s="39"/>
      <c r="AB170" s="39">
        <v>0</v>
      </c>
      <c r="AC170" s="39"/>
      <c r="AD170" s="39">
        <v>0</v>
      </c>
      <c r="AE170" s="39"/>
      <c r="AF170" s="39"/>
      <c r="AG170" s="39"/>
      <c r="AH170" s="39">
        <v>0</v>
      </c>
      <c r="AI170" s="39"/>
      <c r="AJ170" s="39"/>
      <c r="AK170" s="39"/>
      <c r="AL170" s="39"/>
      <c r="AM170" s="39"/>
      <c r="AN170" s="39"/>
      <c r="AO170" s="39"/>
      <c r="AP170" s="39">
        <v>0</v>
      </c>
      <c r="AQ170" s="39"/>
      <c r="AR170" s="39"/>
      <c r="AS170" s="39"/>
      <c r="AT170" s="39">
        <v>0</v>
      </c>
      <c r="AU170" s="39">
        <v>0</v>
      </c>
      <c r="AV170" s="39"/>
      <c r="AW170" s="39">
        <v>0</v>
      </c>
      <c r="AX170" s="39"/>
      <c r="AY170" s="39"/>
      <c r="AZ170" s="39"/>
      <c r="BA170" s="39">
        <v>0</v>
      </c>
      <c r="BB170" s="39">
        <v>0</v>
      </c>
      <c r="BC170" s="39"/>
      <c r="BD170" s="39">
        <v>0</v>
      </c>
      <c r="BE170" s="39"/>
      <c r="BF170" s="39"/>
      <c r="BG170" s="39"/>
      <c r="BH170" s="39">
        <v>0</v>
      </c>
      <c r="BI170" s="39"/>
      <c r="BJ170" s="39"/>
      <c r="BK170" s="39"/>
      <c r="BL170" s="39">
        <v>0</v>
      </c>
      <c r="BM170" s="39"/>
      <c r="BN170" s="39">
        <v>0</v>
      </c>
      <c r="BO170" s="39"/>
      <c r="BP170" s="39"/>
      <c r="BQ170" s="39"/>
      <c r="BR170" s="39">
        <v>0</v>
      </c>
      <c r="BS170" s="39"/>
      <c r="BT170" s="39"/>
      <c r="BU170" s="39"/>
      <c r="BV170" s="39"/>
      <c r="BW170" s="39"/>
      <c r="BX170" s="39"/>
    </row>
    <row r="171" spans="1:76" ht="20.100000000000001" customHeight="1" x14ac:dyDescent="0.2">
      <c r="D171" s="47" t="s">
        <v>101</v>
      </c>
      <c r="F171" s="48">
        <v>193</v>
      </c>
      <c r="G171" s="49"/>
      <c r="H171" s="49"/>
      <c r="I171" s="49"/>
      <c r="J171" s="48">
        <v>2161</v>
      </c>
      <c r="K171" s="48">
        <v>61</v>
      </c>
      <c r="L171" s="49"/>
      <c r="M171" s="48">
        <v>2222</v>
      </c>
      <c r="N171" s="49"/>
      <c r="O171" s="49"/>
      <c r="P171" s="49"/>
      <c r="Q171" s="48">
        <v>807</v>
      </c>
      <c r="R171" s="48">
        <v>1432</v>
      </c>
      <c r="S171" s="49"/>
      <c r="T171" s="48">
        <v>2239</v>
      </c>
      <c r="U171" s="49"/>
      <c r="V171" s="49"/>
      <c r="W171" s="49"/>
      <c r="X171" s="48">
        <v>176</v>
      </c>
      <c r="Y171" s="49"/>
      <c r="Z171" s="49"/>
      <c r="AA171" s="49"/>
      <c r="AB171" s="48">
        <v>0</v>
      </c>
      <c r="AC171" s="49"/>
      <c r="AD171" s="48">
        <v>0</v>
      </c>
      <c r="AE171" s="49"/>
      <c r="AF171" s="49"/>
      <c r="AG171" s="49"/>
      <c r="AH171" s="48">
        <v>0</v>
      </c>
      <c r="AI171" s="49"/>
      <c r="AJ171" s="49"/>
      <c r="AK171" s="49"/>
      <c r="AL171" s="49"/>
      <c r="AM171" s="49"/>
      <c r="AN171" s="49"/>
      <c r="AO171" s="49"/>
      <c r="AP171" s="48">
        <v>0</v>
      </c>
      <c r="AQ171" s="49"/>
      <c r="AR171" s="49"/>
      <c r="AS171" s="49"/>
      <c r="AT171" s="48">
        <v>0</v>
      </c>
      <c r="AU171" s="48">
        <v>0</v>
      </c>
      <c r="AV171" s="49"/>
      <c r="AW171" s="48">
        <v>0</v>
      </c>
      <c r="AX171" s="49"/>
      <c r="AY171" s="49"/>
      <c r="AZ171" s="49"/>
      <c r="BA171" s="48">
        <v>0</v>
      </c>
      <c r="BB171" s="48">
        <v>0</v>
      </c>
      <c r="BC171" s="49"/>
      <c r="BD171" s="48">
        <v>0</v>
      </c>
      <c r="BE171" s="49"/>
      <c r="BF171" s="49"/>
      <c r="BG171" s="49"/>
      <c r="BH171" s="48">
        <v>0</v>
      </c>
      <c r="BI171" s="49"/>
      <c r="BJ171" s="49"/>
      <c r="BK171" s="49"/>
      <c r="BL171" s="48">
        <v>0</v>
      </c>
      <c r="BM171" s="49"/>
      <c r="BN171" s="48">
        <v>0</v>
      </c>
      <c r="BO171" s="49"/>
      <c r="BP171" s="49"/>
      <c r="BQ171" s="49"/>
      <c r="BR171" s="48">
        <v>0</v>
      </c>
      <c r="BS171" s="39"/>
      <c r="BT171" s="39"/>
      <c r="BU171" s="39"/>
      <c r="BV171" s="39"/>
      <c r="BW171" s="39"/>
      <c r="BX171" s="39"/>
    </row>
    <row r="172" spans="1:76" ht="20.100000000000001" customHeight="1" x14ac:dyDescent="0.2">
      <c r="D172" s="50" t="s">
        <v>102</v>
      </c>
      <c r="F172" s="49">
        <v>198</v>
      </c>
      <c r="G172" s="49"/>
      <c r="H172" s="49"/>
      <c r="I172" s="49"/>
      <c r="J172" s="49">
        <v>2161</v>
      </c>
      <c r="K172" s="49">
        <v>96</v>
      </c>
      <c r="L172" s="49"/>
      <c r="M172" s="49">
        <v>2257</v>
      </c>
      <c r="N172" s="49"/>
      <c r="O172" s="49"/>
      <c r="P172" s="49"/>
      <c r="Q172" s="49">
        <v>792</v>
      </c>
      <c r="R172" s="49">
        <v>1490</v>
      </c>
      <c r="S172" s="49"/>
      <c r="T172" s="49">
        <v>2282</v>
      </c>
      <c r="U172" s="49"/>
      <c r="V172" s="49"/>
      <c r="W172" s="49"/>
      <c r="X172" s="49">
        <v>173</v>
      </c>
      <c r="Y172" s="49"/>
      <c r="Z172" s="49"/>
      <c r="AA172" s="49"/>
      <c r="AB172" s="49">
        <v>0</v>
      </c>
      <c r="AC172" s="49"/>
      <c r="AD172" s="49">
        <v>0</v>
      </c>
      <c r="AE172" s="49"/>
      <c r="AF172" s="49"/>
      <c r="AG172" s="49"/>
      <c r="AH172" s="49">
        <v>0</v>
      </c>
      <c r="AI172" s="49"/>
      <c r="AJ172" s="49"/>
      <c r="AK172" s="49"/>
      <c r="AL172" s="49"/>
      <c r="AM172" s="49"/>
      <c r="AN172" s="49"/>
      <c r="AO172" s="49"/>
      <c r="AP172" s="49">
        <v>0</v>
      </c>
      <c r="AQ172" s="49"/>
      <c r="AR172" s="49"/>
      <c r="AS172" s="49"/>
      <c r="AT172" s="49">
        <v>0</v>
      </c>
      <c r="AU172" s="49">
        <v>0</v>
      </c>
      <c r="AV172" s="49"/>
      <c r="AW172" s="49">
        <v>0</v>
      </c>
      <c r="AX172" s="49"/>
      <c r="AY172" s="49"/>
      <c r="AZ172" s="49"/>
      <c r="BA172" s="49">
        <v>0</v>
      </c>
      <c r="BB172" s="49">
        <v>0</v>
      </c>
      <c r="BC172" s="49"/>
      <c r="BD172" s="49">
        <v>0</v>
      </c>
      <c r="BE172" s="49"/>
      <c r="BF172" s="49"/>
      <c r="BG172" s="49"/>
      <c r="BH172" s="49">
        <v>0</v>
      </c>
      <c r="BI172" s="49"/>
      <c r="BJ172" s="49"/>
      <c r="BK172" s="49"/>
      <c r="BL172" s="49">
        <v>0</v>
      </c>
      <c r="BM172" s="49"/>
      <c r="BN172" s="49">
        <v>0</v>
      </c>
      <c r="BO172" s="49"/>
      <c r="BP172" s="49"/>
      <c r="BQ172" s="49"/>
      <c r="BR172" s="49">
        <v>0</v>
      </c>
      <c r="BS172" s="39"/>
      <c r="BT172" s="39"/>
      <c r="BU172" s="39"/>
      <c r="BV172" s="39"/>
      <c r="BW172" s="39"/>
      <c r="BX172" s="39"/>
    </row>
    <row r="173" spans="1:76" ht="20.100000000000001" customHeight="1" x14ac:dyDescent="0.2">
      <c r="D173" s="50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39"/>
      <c r="BT173" s="39"/>
      <c r="BU173" s="39"/>
      <c r="BV173" s="39"/>
      <c r="BW173" s="39"/>
      <c r="BX173" s="39"/>
    </row>
    <row r="174" spans="1:76" s="1" customFormat="1" ht="20.100000000000001" customHeight="1" x14ac:dyDescent="0.25">
      <c r="A174" s="3"/>
      <c r="B174" s="6"/>
      <c r="C174" s="51" t="s">
        <v>112</v>
      </c>
      <c r="D174" s="52"/>
      <c r="E174" s="5"/>
      <c r="F174" s="53">
        <v>2042</v>
      </c>
      <c r="G174" s="54"/>
      <c r="H174" s="54"/>
      <c r="I174" s="54"/>
      <c r="J174" s="53">
        <v>15146</v>
      </c>
      <c r="K174" s="53">
        <v>433</v>
      </c>
      <c r="L174" s="54"/>
      <c r="M174" s="53">
        <v>15579</v>
      </c>
      <c r="N174" s="54"/>
      <c r="O174" s="54"/>
      <c r="P174" s="54"/>
      <c r="Q174" s="53">
        <f xml:space="preserve"> 4156 + 1</f>
        <v>4157</v>
      </c>
      <c r="R174" s="53">
        <v>11616</v>
      </c>
      <c r="S174" s="54"/>
      <c r="T174" s="53">
        <v>15773</v>
      </c>
      <c r="U174" s="54"/>
      <c r="V174" s="54"/>
      <c r="W174" s="54"/>
      <c r="X174" s="53">
        <v>1848</v>
      </c>
      <c r="Y174" s="54"/>
      <c r="Z174" s="54"/>
      <c r="AA174" s="54"/>
      <c r="AB174" s="53">
        <v>0</v>
      </c>
      <c r="AC174" s="54"/>
      <c r="AD174" s="53">
        <v>0</v>
      </c>
      <c r="AE174" s="54"/>
      <c r="AF174" s="54"/>
      <c r="AG174" s="54"/>
      <c r="AH174" s="53">
        <v>0</v>
      </c>
      <c r="AI174" s="54"/>
      <c r="AJ174" s="54"/>
      <c r="AK174" s="54"/>
      <c r="AL174" s="54"/>
      <c r="AM174" s="54"/>
      <c r="AN174" s="54"/>
      <c r="AO174" s="54"/>
      <c r="AP174" s="53">
        <v>0</v>
      </c>
      <c r="AQ174" s="54"/>
      <c r="AR174" s="54"/>
      <c r="AS174" s="54"/>
      <c r="AT174" s="53">
        <v>0</v>
      </c>
      <c r="AU174" s="53">
        <v>0</v>
      </c>
      <c r="AV174" s="54"/>
      <c r="AW174" s="53">
        <v>0</v>
      </c>
      <c r="AX174" s="54"/>
      <c r="AY174" s="54"/>
      <c r="AZ174" s="54"/>
      <c r="BA174" s="53">
        <v>0</v>
      </c>
      <c r="BB174" s="53">
        <v>0</v>
      </c>
      <c r="BC174" s="54"/>
      <c r="BD174" s="53">
        <v>0</v>
      </c>
      <c r="BE174" s="54"/>
      <c r="BF174" s="54"/>
      <c r="BG174" s="54"/>
      <c r="BH174" s="53">
        <v>0</v>
      </c>
      <c r="BI174" s="54"/>
      <c r="BJ174" s="54"/>
      <c r="BK174" s="54"/>
      <c r="BL174" s="53">
        <v>0</v>
      </c>
      <c r="BM174" s="54"/>
      <c r="BN174" s="53">
        <v>0</v>
      </c>
      <c r="BO174" s="54"/>
      <c r="BP174" s="54"/>
      <c r="BQ174" s="54"/>
      <c r="BR174" s="53">
        <v>0</v>
      </c>
      <c r="BS174" s="39"/>
      <c r="BT174" s="39"/>
      <c r="BU174" s="39"/>
      <c r="BV174" s="39"/>
      <c r="BW174" s="39"/>
      <c r="BX174" s="39"/>
    </row>
    <row r="175" spans="1:76" ht="20.100000000000001" customHeight="1" x14ac:dyDescent="0.2">
      <c r="D175" s="50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39"/>
      <c r="BT175" s="39"/>
      <c r="BU175" s="39"/>
      <c r="BV175" s="39"/>
      <c r="BW175" s="39"/>
      <c r="BX175" s="39"/>
    </row>
    <row r="176" spans="1:76" ht="20.100000000000001" customHeight="1" x14ac:dyDescent="0.2">
      <c r="C176" s="3" t="s">
        <v>0</v>
      </c>
      <c r="D176" s="50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39"/>
      <c r="BT176" s="39"/>
      <c r="BU176" s="39"/>
      <c r="BV176" s="39"/>
      <c r="BW176" s="39"/>
      <c r="BX176" s="39"/>
    </row>
    <row r="177" spans="1:76" ht="20.100000000000001" customHeight="1" x14ac:dyDescent="0.2">
      <c r="D177" s="2" t="s">
        <v>122</v>
      </c>
      <c r="F177" s="39">
        <v>90</v>
      </c>
      <c r="G177" s="39"/>
      <c r="H177" s="39"/>
      <c r="I177" s="39"/>
      <c r="J177" s="39">
        <v>64</v>
      </c>
      <c r="K177" s="39">
        <v>16</v>
      </c>
      <c r="L177" s="39"/>
      <c r="M177" s="39">
        <v>80</v>
      </c>
      <c r="N177" s="39"/>
      <c r="O177" s="39"/>
      <c r="P177" s="39"/>
      <c r="Q177" s="39">
        <v>52</v>
      </c>
      <c r="R177" s="39">
        <v>67</v>
      </c>
      <c r="S177" s="39"/>
      <c r="T177" s="39">
        <v>119</v>
      </c>
      <c r="U177" s="39"/>
      <c r="V177" s="39"/>
      <c r="W177" s="39"/>
      <c r="X177" s="39">
        <v>51</v>
      </c>
      <c r="Y177" s="39"/>
      <c r="Z177" s="39"/>
      <c r="AA177" s="39"/>
      <c r="AB177" s="39">
        <v>0</v>
      </c>
      <c r="AC177" s="39"/>
      <c r="AD177" s="39">
        <v>0</v>
      </c>
      <c r="AE177" s="39"/>
      <c r="AF177" s="39"/>
      <c r="AG177" s="39"/>
      <c r="AH177" s="39">
        <v>0</v>
      </c>
      <c r="AI177" s="39"/>
      <c r="AJ177" s="39"/>
      <c r="AK177" s="39"/>
      <c r="AL177" s="39"/>
      <c r="AM177" s="39"/>
      <c r="AN177" s="39"/>
      <c r="AO177" s="39"/>
      <c r="AP177" s="39">
        <v>0</v>
      </c>
      <c r="AQ177" s="39"/>
      <c r="AR177" s="39"/>
      <c r="AS177" s="39"/>
      <c r="AT177" s="39">
        <v>0</v>
      </c>
      <c r="AU177" s="39">
        <v>0</v>
      </c>
      <c r="AV177" s="39"/>
      <c r="AW177" s="39">
        <v>0</v>
      </c>
      <c r="AX177" s="39"/>
      <c r="AY177" s="39"/>
      <c r="AZ177" s="39"/>
      <c r="BA177" s="39">
        <v>0</v>
      </c>
      <c r="BB177" s="39">
        <v>0</v>
      </c>
      <c r="BC177" s="39"/>
      <c r="BD177" s="39">
        <v>0</v>
      </c>
      <c r="BE177" s="39"/>
      <c r="BF177" s="39"/>
      <c r="BG177" s="39"/>
      <c r="BH177" s="39">
        <v>0</v>
      </c>
      <c r="BI177" s="39"/>
      <c r="BJ177" s="39"/>
      <c r="BK177" s="39"/>
      <c r="BL177" s="39">
        <v>0</v>
      </c>
      <c r="BM177" s="39"/>
      <c r="BN177" s="39">
        <v>0</v>
      </c>
      <c r="BO177" s="39"/>
      <c r="BP177" s="39"/>
      <c r="BQ177" s="39"/>
      <c r="BR177" s="39">
        <v>0</v>
      </c>
      <c r="BS177" s="39"/>
      <c r="BT177" s="39"/>
      <c r="BU177" s="39"/>
      <c r="BV177" s="39"/>
      <c r="BW177" s="39"/>
      <c r="BX177" s="39"/>
    </row>
    <row r="178" spans="1:76" ht="20.100000000000001" customHeight="1" x14ac:dyDescent="0.2">
      <c r="D178" s="47" t="s">
        <v>135</v>
      </c>
      <c r="F178" s="48">
        <v>49</v>
      </c>
      <c r="G178" s="49"/>
      <c r="H178" s="49"/>
      <c r="I178" s="49"/>
      <c r="J178" s="48">
        <v>61</v>
      </c>
      <c r="K178" s="48">
        <v>21</v>
      </c>
      <c r="L178" s="49"/>
      <c r="M178" s="48">
        <v>82</v>
      </c>
      <c r="N178" s="49"/>
      <c r="O178" s="49"/>
      <c r="P178" s="49"/>
      <c r="Q178" s="48">
        <v>51</v>
      </c>
      <c r="R178" s="48">
        <v>40</v>
      </c>
      <c r="S178" s="49"/>
      <c r="T178" s="48">
        <v>91</v>
      </c>
      <c r="U178" s="49"/>
      <c r="V178" s="49"/>
      <c r="W178" s="49"/>
      <c r="X178" s="48">
        <v>40</v>
      </c>
      <c r="Y178" s="49"/>
      <c r="Z178" s="49"/>
      <c r="AA178" s="49"/>
      <c r="AB178" s="48">
        <v>0</v>
      </c>
      <c r="AC178" s="49"/>
      <c r="AD178" s="48">
        <v>0</v>
      </c>
      <c r="AE178" s="49"/>
      <c r="AF178" s="49"/>
      <c r="AG178" s="49"/>
      <c r="AH178" s="48">
        <v>0</v>
      </c>
      <c r="AI178" s="49"/>
      <c r="AJ178" s="49"/>
      <c r="AK178" s="49"/>
      <c r="AL178" s="49"/>
      <c r="AM178" s="49"/>
      <c r="AN178" s="49"/>
      <c r="AO178" s="49"/>
      <c r="AP178" s="48">
        <v>0</v>
      </c>
      <c r="AQ178" s="49"/>
      <c r="AR178" s="49"/>
      <c r="AS178" s="49"/>
      <c r="AT178" s="48">
        <v>0</v>
      </c>
      <c r="AU178" s="48">
        <v>0</v>
      </c>
      <c r="AV178" s="49"/>
      <c r="AW178" s="48">
        <v>0</v>
      </c>
      <c r="AX178" s="49"/>
      <c r="AY178" s="49"/>
      <c r="AZ178" s="49"/>
      <c r="BA178" s="48">
        <v>0</v>
      </c>
      <c r="BB178" s="48">
        <v>0</v>
      </c>
      <c r="BC178" s="49"/>
      <c r="BD178" s="48">
        <v>0</v>
      </c>
      <c r="BE178" s="49"/>
      <c r="BF178" s="49"/>
      <c r="BG178" s="49"/>
      <c r="BH178" s="48">
        <v>0</v>
      </c>
      <c r="BI178" s="49"/>
      <c r="BJ178" s="49"/>
      <c r="BK178" s="49"/>
      <c r="BL178" s="48">
        <v>0</v>
      </c>
      <c r="BM178" s="49"/>
      <c r="BN178" s="48">
        <v>0</v>
      </c>
      <c r="BO178" s="49"/>
      <c r="BP178" s="49"/>
      <c r="BQ178" s="49"/>
      <c r="BR178" s="48">
        <v>0</v>
      </c>
      <c r="BS178" s="39"/>
      <c r="BT178" s="39"/>
      <c r="BU178" s="39"/>
      <c r="BV178" s="39"/>
      <c r="BW178" s="39"/>
      <c r="BX178" s="39"/>
    </row>
    <row r="179" spans="1:76" ht="20.100000000000001" customHeight="1" x14ac:dyDescent="0.2">
      <c r="D179" s="2" t="s">
        <v>113</v>
      </c>
      <c r="F179" s="39">
        <v>87</v>
      </c>
      <c r="G179" s="39"/>
      <c r="H179" s="39"/>
      <c r="I179" s="39"/>
      <c r="J179" s="39">
        <v>53</v>
      </c>
      <c r="K179" s="39">
        <v>16</v>
      </c>
      <c r="L179" s="39"/>
      <c r="M179" s="39">
        <v>69</v>
      </c>
      <c r="N179" s="39"/>
      <c r="O179" s="39"/>
      <c r="P179" s="39"/>
      <c r="Q179" s="39">
        <v>49</v>
      </c>
      <c r="R179" s="39">
        <v>39</v>
      </c>
      <c r="S179" s="39"/>
      <c r="T179" s="39">
        <v>88</v>
      </c>
      <c r="U179" s="39"/>
      <c r="V179" s="39"/>
      <c r="W179" s="39"/>
      <c r="X179" s="39">
        <v>68</v>
      </c>
      <c r="Y179" s="39"/>
      <c r="Z179" s="39"/>
      <c r="AA179" s="39"/>
      <c r="AB179" s="39">
        <v>0</v>
      </c>
      <c r="AC179" s="39"/>
      <c r="AD179" s="39">
        <v>0</v>
      </c>
      <c r="AE179" s="39"/>
      <c r="AF179" s="39"/>
      <c r="AG179" s="39"/>
      <c r="AH179" s="39">
        <v>0</v>
      </c>
      <c r="AI179" s="39"/>
      <c r="AJ179" s="39"/>
      <c r="AK179" s="39"/>
      <c r="AL179" s="39"/>
      <c r="AM179" s="39"/>
      <c r="AN179" s="39"/>
      <c r="AO179" s="39"/>
      <c r="AP179" s="39">
        <v>0</v>
      </c>
      <c r="AQ179" s="39"/>
      <c r="AR179" s="39"/>
      <c r="AS179" s="39"/>
      <c r="AT179" s="39">
        <v>0</v>
      </c>
      <c r="AU179" s="39">
        <v>0</v>
      </c>
      <c r="AV179" s="39"/>
      <c r="AW179" s="39">
        <v>0</v>
      </c>
      <c r="AX179" s="39"/>
      <c r="AY179" s="39"/>
      <c r="AZ179" s="39"/>
      <c r="BA179" s="39">
        <v>0</v>
      </c>
      <c r="BB179" s="39">
        <v>0</v>
      </c>
      <c r="BC179" s="39"/>
      <c r="BD179" s="39">
        <v>0</v>
      </c>
      <c r="BE179" s="39"/>
      <c r="BF179" s="39"/>
      <c r="BG179" s="39"/>
      <c r="BH179" s="39">
        <v>0</v>
      </c>
      <c r="BI179" s="39"/>
      <c r="BJ179" s="39"/>
      <c r="BK179" s="39"/>
      <c r="BL179" s="39">
        <v>0</v>
      </c>
      <c r="BM179" s="39"/>
      <c r="BN179" s="39">
        <v>0</v>
      </c>
      <c r="BO179" s="39"/>
      <c r="BP179" s="39"/>
      <c r="BQ179" s="39"/>
      <c r="BR179" s="39">
        <v>0</v>
      </c>
      <c r="BS179" s="39"/>
      <c r="BT179" s="39"/>
      <c r="BU179" s="39"/>
      <c r="BV179" s="39"/>
      <c r="BW179" s="39"/>
      <c r="BX179" s="39"/>
    </row>
    <row r="180" spans="1:76" ht="20.100000000000001" customHeight="1" x14ac:dyDescent="0.2">
      <c r="D180" s="47" t="s">
        <v>136</v>
      </c>
      <c r="F180" s="48">
        <v>87</v>
      </c>
      <c r="G180" s="49"/>
      <c r="H180" s="49"/>
      <c r="I180" s="49"/>
      <c r="J180" s="48">
        <v>54</v>
      </c>
      <c r="K180" s="48">
        <v>21</v>
      </c>
      <c r="L180" s="49"/>
      <c r="M180" s="48">
        <v>75</v>
      </c>
      <c r="N180" s="49"/>
      <c r="O180" s="49"/>
      <c r="P180" s="49"/>
      <c r="Q180" s="48">
        <v>45</v>
      </c>
      <c r="R180" s="48">
        <v>52</v>
      </c>
      <c r="S180" s="49"/>
      <c r="T180" s="48">
        <v>97</v>
      </c>
      <c r="U180" s="49"/>
      <c r="V180" s="49"/>
      <c r="W180" s="49"/>
      <c r="X180" s="48">
        <v>65</v>
      </c>
      <c r="Y180" s="49"/>
      <c r="Z180" s="49"/>
      <c r="AA180" s="49"/>
      <c r="AB180" s="48">
        <v>0</v>
      </c>
      <c r="AC180" s="49"/>
      <c r="AD180" s="48">
        <v>0</v>
      </c>
      <c r="AE180" s="49"/>
      <c r="AF180" s="49"/>
      <c r="AG180" s="49"/>
      <c r="AH180" s="48">
        <v>0</v>
      </c>
      <c r="AI180" s="49"/>
      <c r="AJ180" s="49"/>
      <c r="AK180" s="49"/>
      <c r="AL180" s="49"/>
      <c r="AM180" s="49"/>
      <c r="AN180" s="49"/>
      <c r="AO180" s="49"/>
      <c r="AP180" s="48">
        <v>0</v>
      </c>
      <c r="AQ180" s="49"/>
      <c r="AR180" s="49"/>
      <c r="AS180" s="49"/>
      <c r="AT180" s="48">
        <v>0</v>
      </c>
      <c r="AU180" s="48">
        <v>0</v>
      </c>
      <c r="AV180" s="49"/>
      <c r="AW180" s="48">
        <v>0</v>
      </c>
      <c r="AX180" s="49"/>
      <c r="AY180" s="49"/>
      <c r="AZ180" s="49"/>
      <c r="BA180" s="48">
        <v>0</v>
      </c>
      <c r="BB180" s="48">
        <v>0</v>
      </c>
      <c r="BC180" s="49"/>
      <c r="BD180" s="48">
        <v>0</v>
      </c>
      <c r="BE180" s="49"/>
      <c r="BF180" s="49"/>
      <c r="BG180" s="49"/>
      <c r="BH180" s="48">
        <v>0</v>
      </c>
      <c r="BI180" s="49"/>
      <c r="BJ180" s="49"/>
      <c r="BK180" s="49"/>
      <c r="BL180" s="48">
        <v>0</v>
      </c>
      <c r="BM180" s="49"/>
      <c r="BN180" s="48">
        <v>0</v>
      </c>
      <c r="BO180" s="49"/>
      <c r="BP180" s="49"/>
      <c r="BQ180" s="49"/>
      <c r="BR180" s="48">
        <v>0</v>
      </c>
      <c r="BS180" s="39"/>
      <c r="BT180" s="39"/>
      <c r="BU180" s="39"/>
      <c r="BV180" s="39"/>
      <c r="BW180" s="39"/>
      <c r="BX180" s="39"/>
    </row>
    <row r="181" spans="1:76" ht="20.100000000000001" customHeight="1" x14ac:dyDescent="0.2">
      <c r="D181" s="2" t="s">
        <v>114</v>
      </c>
      <c r="F181" s="39">
        <v>112</v>
      </c>
      <c r="G181" s="39"/>
      <c r="H181" s="39"/>
      <c r="I181" s="39"/>
      <c r="J181" s="39">
        <v>73</v>
      </c>
      <c r="K181" s="39">
        <v>19</v>
      </c>
      <c r="L181" s="39"/>
      <c r="M181" s="39">
        <v>92</v>
      </c>
      <c r="N181" s="39"/>
      <c r="O181" s="39"/>
      <c r="P181" s="39"/>
      <c r="Q181" s="39">
        <v>72</v>
      </c>
      <c r="R181" s="39">
        <v>68</v>
      </c>
      <c r="S181" s="39"/>
      <c r="T181" s="39">
        <v>140</v>
      </c>
      <c r="U181" s="39"/>
      <c r="V181" s="39"/>
      <c r="W181" s="39"/>
      <c r="X181" s="39">
        <v>64</v>
      </c>
      <c r="Y181" s="39"/>
      <c r="Z181" s="39"/>
      <c r="AA181" s="39"/>
      <c r="AB181" s="39">
        <v>0</v>
      </c>
      <c r="AC181" s="39"/>
      <c r="AD181" s="39">
        <v>0</v>
      </c>
      <c r="AE181" s="39"/>
      <c r="AF181" s="39"/>
      <c r="AG181" s="39"/>
      <c r="AH181" s="39">
        <v>0</v>
      </c>
      <c r="AI181" s="39"/>
      <c r="AJ181" s="39"/>
      <c r="AK181" s="39"/>
      <c r="AL181" s="39"/>
      <c r="AM181" s="39"/>
      <c r="AN181" s="39"/>
      <c r="AO181" s="39"/>
      <c r="AP181" s="39">
        <v>0</v>
      </c>
      <c r="AQ181" s="39"/>
      <c r="AR181" s="39"/>
      <c r="AS181" s="39"/>
      <c r="AT181" s="39">
        <v>0</v>
      </c>
      <c r="AU181" s="39">
        <v>0</v>
      </c>
      <c r="AV181" s="39"/>
      <c r="AW181" s="39">
        <v>0</v>
      </c>
      <c r="AX181" s="39"/>
      <c r="AY181" s="39"/>
      <c r="AZ181" s="39"/>
      <c r="BA181" s="39">
        <v>0</v>
      </c>
      <c r="BB181" s="39">
        <v>0</v>
      </c>
      <c r="BC181" s="39"/>
      <c r="BD181" s="39">
        <v>0</v>
      </c>
      <c r="BE181" s="39"/>
      <c r="BF181" s="39"/>
      <c r="BG181" s="39"/>
      <c r="BH181" s="39">
        <v>0</v>
      </c>
      <c r="BI181" s="39"/>
      <c r="BJ181" s="39"/>
      <c r="BK181" s="39"/>
      <c r="BL181" s="39">
        <v>0</v>
      </c>
      <c r="BM181" s="39"/>
      <c r="BN181" s="39">
        <v>0</v>
      </c>
      <c r="BO181" s="39"/>
      <c r="BP181" s="39"/>
      <c r="BQ181" s="39"/>
      <c r="BR181" s="39">
        <v>0</v>
      </c>
      <c r="BS181" s="39"/>
      <c r="BT181" s="39"/>
      <c r="BU181" s="39"/>
      <c r="BV181" s="39"/>
      <c r="BW181" s="39"/>
      <c r="BX181" s="39"/>
    </row>
    <row r="182" spans="1:76" ht="20.100000000000001" customHeight="1" x14ac:dyDescent="0.2">
      <c r="D182" s="47" t="s">
        <v>101</v>
      </c>
      <c r="F182" s="48">
        <v>92</v>
      </c>
      <c r="G182" s="49"/>
      <c r="H182" s="49"/>
      <c r="I182" s="49"/>
      <c r="J182" s="48">
        <v>67</v>
      </c>
      <c r="K182" s="48">
        <v>18</v>
      </c>
      <c r="L182" s="49"/>
      <c r="M182" s="48">
        <v>85</v>
      </c>
      <c r="N182" s="49"/>
      <c r="O182" s="49"/>
      <c r="P182" s="49"/>
      <c r="Q182" s="48">
        <v>47</v>
      </c>
      <c r="R182" s="48">
        <v>78</v>
      </c>
      <c r="S182" s="49"/>
      <c r="T182" s="48">
        <v>125</v>
      </c>
      <c r="U182" s="49"/>
      <c r="V182" s="49"/>
      <c r="W182" s="49"/>
      <c r="X182" s="48">
        <v>52</v>
      </c>
      <c r="Y182" s="49"/>
      <c r="Z182" s="49"/>
      <c r="AA182" s="49"/>
      <c r="AB182" s="48">
        <v>0</v>
      </c>
      <c r="AC182" s="49"/>
      <c r="AD182" s="48">
        <v>0</v>
      </c>
      <c r="AE182" s="49"/>
      <c r="AF182" s="49"/>
      <c r="AG182" s="49"/>
      <c r="AH182" s="48">
        <v>0</v>
      </c>
      <c r="AI182" s="49"/>
      <c r="AJ182" s="49"/>
      <c r="AK182" s="49"/>
      <c r="AL182" s="49"/>
      <c r="AM182" s="49"/>
      <c r="AN182" s="49"/>
      <c r="AO182" s="49"/>
      <c r="AP182" s="48">
        <v>0</v>
      </c>
      <c r="AQ182" s="49"/>
      <c r="AR182" s="49"/>
      <c r="AS182" s="49"/>
      <c r="AT182" s="48">
        <v>0</v>
      </c>
      <c r="AU182" s="48">
        <v>0</v>
      </c>
      <c r="AV182" s="49"/>
      <c r="AW182" s="48">
        <v>0</v>
      </c>
      <c r="AX182" s="49"/>
      <c r="AY182" s="49"/>
      <c r="AZ182" s="49"/>
      <c r="BA182" s="48">
        <v>0</v>
      </c>
      <c r="BB182" s="48">
        <v>0</v>
      </c>
      <c r="BC182" s="49"/>
      <c r="BD182" s="48">
        <v>0</v>
      </c>
      <c r="BE182" s="49"/>
      <c r="BF182" s="49"/>
      <c r="BG182" s="49"/>
      <c r="BH182" s="48">
        <v>0</v>
      </c>
      <c r="BI182" s="49"/>
      <c r="BJ182" s="49"/>
      <c r="BK182" s="49"/>
      <c r="BL182" s="48">
        <v>0</v>
      </c>
      <c r="BM182" s="49"/>
      <c r="BN182" s="48">
        <v>0</v>
      </c>
      <c r="BO182" s="49"/>
      <c r="BP182" s="49"/>
      <c r="BQ182" s="49"/>
      <c r="BR182" s="48">
        <v>0</v>
      </c>
      <c r="BS182" s="39"/>
      <c r="BT182" s="39"/>
      <c r="BU182" s="39"/>
      <c r="BV182" s="39"/>
      <c r="BW182" s="39"/>
      <c r="BX182" s="39"/>
    </row>
    <row r="183" spans="1:76" ht="19.5" customHeight="1" x14ac:dyDescent="0.2">
      <c r="D183" s="2" t="s">
        <v>116</v>
      </c>
      <c r="F183" s="39">
        <v>108</v>
      </c>
      <c r="G183" s="39"/>
      <c r="H183" s="39"/>
      <c r="I183" s="39"/>
      <c r="J183" s="39">
        <v>66</v>
      </c>
      <c r="K183" s="39">
        <v>28</v>
      </c>
      <c r="L183" s="39"/>
      <c r="M183" s="39">
        <v>94</v>
      </c>
      <c r="N183" s="39"/>
      <c r="O183" s="39"/>
      <c r="P183" s="39"/>
      <c r="Q183" s="39">
        <v>48</v>
      </c>
      <c r="R183" s="39">
        <v>75</v>
      </c>
      <c r="S183" s="39"/>
      <c r="T183" s="39">
        <v>123</v>
      </c>
      <c r="U183" s="39"/>
      <c r="V183" s="39"/>
      <c r="W183" s="39"/>
      <c r="X183" s="39">
        <v>79</v>
      </c>
      <c r="Y183" s="39"/>
      <c r="Z183" s="39"/>
      <c r="AA183" s="39"/>
      <c r="AB183" s="39">
        <v>0</v>
      </c>
      <c r="AC183" s="39"/>
      <c r="AD183" s="39">
        <v>0</v>
      </c>
      <c r="AE183" s="39"/>
      <c r="AF183" s="39"/>
      <c r="AG183" s="39"/>
      <c r="AH183" s="39">
        <v>0</v>
      </c>
      <c r="AI183" s="39"/>
      <c r="AJ183" s="39"/>
      <c r="AK183" s="39"/>
      <c r="AL183" s="39"/>
      <c r="AM183" s="39"/>
      <c r="AN183" s="39"/>
      <c r="AO183" s="39"/>
      <c r="AP183" s="39">
        <v>0</v>
      </c>
      <c r="AQ183" s="39"/>
      <c r="AR183" s="39"/>
      <c r="AS183" s="39"/>
      <c r="AT183" s="39">
        <v>0</v>
      </c>
      <c r="AU183" s="39">
        <v>0</v>
      </c>
      <c r="AV183" s="39"/>
      <c r="AW183" s="39">
        <v>0</v>
      </c>
      <c r="AX183" s="39"/>
      <c r="AY183" s="39"/>
      <c r="AZ183" s="39"/>
      <c r="BA183" s="39">
        <v>0</v>
      </c>
      <c r="BB183" s="39">
        <v>0</v>
      </c>
      <c r="BC183" s="39"/>
      <c r="BD183" s="39">
        <v>0</v>
      </c>
      <c r="BE183" s="39"/>
      <c r="BF183" s="39"/>
      <c r="BG183" s="39"/>
      <c r="BH183" s="39">
        <v>0</v>
      </c>
      <c r="BI183" s="39"/>
      <c r="BJ183" s="39"/>
      <c r="BK183" s="39"/>
      <c r="BL183" s="39">
        <v>0</v>
      </c>
      <c r="BM183" s="39"/>
      <c r="BN183" s="39">
        <v>0</v>
      </c>
      <c r="BO183" s="39"/>
      <c r="BP183" s="39"/>
      <c r="BQ183" s="39"/>
      <c r="BR183" s="39">
        <v>0</v>
      </c>
      <c r="BS183" s="39"/>
      <c r="BT183" s="39"/>
      <c r="BU183" s="39"/>
      <c r="BV183" s="39"/>
      <c r="BW183" s="39"/>
      <c r="BX183" s="39"/>
    </row>
    <row r="184" spans="1:76" ht="20.100000000000001" customHeight="1" x14ac:dyDescent="0.2">
      <c r="D184" s="47" t="s">
        <v>155</v>
      </c>
      <c r="F184" s="48">
        <v>20</v>
      </c>
      <c r="G184" s="49"/>
      <c r="H184" s="49"/>
      <c r="I184" s="49"/>
      <c r="J184" s="48">
        <v>79</v>
      </c>
      <c r="K184" s="48">
        <v>28</v>
      </c>
      <c r="L184" s="49"/>
      <c r="M184" s="48">
        <v>107</v>
      </c>
      <c r="N184" s="49"/>
      <c r="O184" s="49"/>
      <c r="P184" s="49"/>
      <c r="Q184" s="48">
        <v>80</v>
      </c>
      <c r="R184" s="48">
        <v>35</v>
      </c>
      <c r="S184" s="49"/>
      <c r="T184" s="48">
        <v>115</v>
      </c>
      <c r="U184" s="49"/>
      <c r="V184" s="49"/>
      <c r="W184" s="49"/>
      <c r="X184" s="48">
        <v>12</v>
      </c>
      <c r="Y184" s="49"/>
      <c r="Z184" s="49"/>
      <c r="AA184" s="49"/>
      <c r="AB184" s="48">
        <v>0</v>
      </c>
      <c r="AC184" s="49"/>
      <c r="AD184" s="48">
        <v>0</v>
      </c>
      <c r="AE184" s="49"/>
      <c r="AF184" s="49"/>
      <c r="AG184" s="49"/>
      <c r="AH184" s="48">
        <v>0</v>
      </c>
      <c r="AI184" s="49"/>
      <c r="AJ184" s="49"/>
      <c r="AK184" s="49"/>
      <c r="AL184" s="49"/>
      <c r="AM184" s="49"/>
      <c r="AN184" s="49"/>
      <c r="AO184" s="49"/>
      <c r="AP184" s="48">
        <v>0</v>
      </c>
      <c r="AQ184" s="49"/>
      <c r="AR184" s="49"/>
      <c r="AS184" s="49"/>
      <c r="AT184" s="48">
        <v>0</v>
      </c>
      <c r="AU184" s="48">
        <v>0</v>
      </c>
      <c r="AV184" s="49"/>
      <c r="AW184" s="48">
        <v>0</v>
      </c>
      <c r="AX184" s="49"/>
      <c r="AY184" s="49"/>
      <c r="AZ184" s="49"/>
      <c r="BA184" s="48">
        <v>0</v>
      </c>
      <c r="BB184" s="48">
        <v>0</v>
      </c>
      <c r="BC184" s="49"/>
      <c r="BD184" s="48">
        <v>0</v>
      </c>
      <c r="BE184" s="49"/>
      <c r="BF184" s="49"/>
      <c r="BG184" s="49"/>
      <c r="BH184" s="48">
        <v>0</v>
      </c>
      <c r="BI184" s="49"/>
      <c r="BJ184" s="49"/>
      <c r="BK184" s="49"/>
      <c r="BL184" s="48">
        <v>0</v>
      </c>
      <c r="BM184" s="49"/>
      <c r="BN184" s="48">
        <v>0</v>
      </c>
      <c r="BO184" s="49"/>
      <c r="BP184" s="49"/>
      <c r="BQ184" s="49"/>
      <c r="BR184" s="48">
        <v>0</v>
      </c>
      <c r="BS184" s="39"/>
      <c r="BT184" s="39"/>
      <c r="BU184" s="39"/>
      <c r="BV184" s="39"/>
      <c r="BW184" s="39"/>
      <c r="BX184" s="39"/>
    </row>
    <row r="185" spans="1:76" ht="20.100000000000001" customHeight="1" x14ac:dyDescent="0.2">
      <c r="D185" s="2" t="s">
        <v>137</v>
      </c>
      <c r="F185" s="39">
        <v>45</v>
      </c>
      <c r="G185" s="39"/>
      <c r="H185" s="39"/>
      <c r="I185" s="39"/>
      <c r="J185" s="39">
        <v>77</v>
      </c>
      <c r="K185" s="39">
        <v>6</v>
      </c>
      <c r="L185" s="39"/>
      <c r="M185" s="39">
        <v>83</v>
      </c>
      <c r="N185" s="39"/>
      <c r="O185" s="39"/>
      <c r="P185" s="39"/>
      <c r="Q185" s="39">
        <v>70</v>
      </c>
      <c r="R185" s="39">
        <v>29</v>
      </c>
      <c r="S185" s="39"/>
      <c r="T185" s="39">
        <v>99</v>
      </c>
      <c r="U185" s="39"/>
      <c r="V185" s="39"/>
      <c r="W185" s="39"/>
      <c r="X185" s="39">
        <v>29</v>
      </c>
      <c r="Y185" s="39"/>
      <c r="Z185" s="39"/>
      <c r="AA185" s="39"/>
      <c r="AB185" s="39">
        <v>0</v>
      </c>
      <c r="AC185" s="39"/>
      <c r="AD185" s="39">
        <v>0</v>
      </c>
      <c r="AE185" s="39"/>
      <c r="AF185" s="39"/>
      <c r="AG185" s="39"/>
      <c r="AH185" s="39">
        <v>0</v>
      </c>
      <c r="AI185" s="39"/>
      <c r="AJ185" s="39"/>
      <c r="AK185" s="39"/>
      <c r="AL185" s="39"/>
      <c r="AM185" s="39"/>
      <c r="AN185" s="39"/>
      <c r="AO185" s="39"/>
      <c r="AP185" s="39">
        <v>0</v>
      </c>
      <c r="AQ185" s="39"/>
      <c r="AR185" s="39"/>
      <c r="AS185" s="39"/>
      <c r="AT185" s="39">
        <v>0</v>
      </c>
      <c r="AU185" s="39">
        <v>0</v>
      </c>
      <c r="AV185" s="39"/>
      <c r="AW185" s="39">
        <v>0</v>
      </c>
      <c r="AX185" s="39"/>
      <c r="AY185" s="39"/>
      <c r="AZ185" s="39"/>
      <c r="BA185" s="39">
        <v>0</v>
      </c>
      <c r="BB185" s="39">
        <v>0</v>
      </c>
      <c r="BC185" s="39"/>
      <c r="BD185" s="39">
        <v>0</v>
      </c>
      <c r="BE185" s="39"/>
      <c r="BF185" s="39"/>
      <c r="BG185" s="39"/>
      <c r="BH185" s="39">
        <v>0</v>
      </c>
      <c r="BI185" s="39"/>
      <c r="BJ185" s="39"/>
      <c r="BK185" s="39"/>
      <c r="BL185" s="39">
        <v>0</v>
      </c>
      <c r="BM185" s="39"/>
      <c r="BN185" s="39">
        <v>0</v>
      </c>
      <c r="BO185" s="39"/>
      <c r="BP185" s="39"/>
      <c r="BQ185" s="39"/>
      <c r="BR185" s="39">
        <v>0</v>
      </c>
      <c r="BS185" s="39"/>
      <c r="BT185" s="39"/>
      <c r="BU185" s="39"/>
      <c r="BV185" s="39"/>
      <c r="BW185" s="39"/>
      <c r="BX185" s="39"/>
    </row>
    <row r="186" spans="1:76" ht="20.100000000000001" customHeight="1" x14ac:dyDescent="0.2"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</row>
    <row r="187" spans="1:76" s="1" customFormat="1" ht="20.100000000000001" customHeight="1" x14ac:dyDescent="0.25">
      <c r="A187" s="3"/>
      <c r="B187" s="6"/>
      <c r="C187" s="51" t="s">
        <v>120</v>
      </c>
      <c r="D187" s="52"/>
      <c r="E187" s="5"/>
      <c r="F187" s="53">
        <v>690</v>
      </c>
      <c r="G187" s="54"/>
      <c r="H187" s="54"/>
      <c r="I187" s="54"/>
      <c r="J187" s="53">
        <v>594</v>
      </c>
      <c r="K187" s="53">
        <v>173</v>
      </c>
      <c r="L187" s="54"/>
      <c r="M187" s="53">
        <v>767</v>
      </c>
      <c r="N187" s="54"/>
      <c r="O187" s="54"/>
      <c r="P187" s="54"/>
      <c r="Q187" s="53">
        <v>514</v>
      </c>
      <c r="R187" s="53">
        <v>483</v>
      </c>
      <c r="S187" s="54"/>
      <c r="T187" s="53">
        <v>997</v>
      </c>
      <c r="U187" s="54"/>
      <c r="V187" s="54"/>
      <c r="W187" s="54"/>
      <c r="X187" s="53">
        <v>460</v>
      </c>
      <c r="Y187" s="54"/>
      <c r="Z187" s="54"/>
      <c r="AA187" s="54"/>
      <c r="AB187" s="53">
        <v>0</v>
      </c>
      <c r="AC187" s="54"/>
      <c r="AD187" s="53">
        <v>0</v>
      </c>
      <c r="AE187" s="54"/>
      <c r="AF187" s="54"/>
      <c r="AG187" s="54"/>
      <c r="AH187" s="53">
        <v>0</v>
      </c>
      <c r="AI187" s="54"/>
      <c r="AJ187" s="54"/>
      <c r="AK187" s="54"/>
      <c r="AL187" s="54"/>
      <c r="AM187" s="54"/>
      <c r="AN187" s="54"/>
      <c r="AO187" s="54"/>
      <c r="AP187" s="53">
        <v>0</v>
      </c>
      <c r="AQ187" s="54"/>
      <c r="AR187" s="54"/>
      <c r="AS187" s="54"/>
      <c r="AT187" s="53">
        <v>0</v>
      </c>
      <c r="AU187" s="53">
        <v>0</v>
      </c>
      <c r="AV187" s="54"/>
      <c r="AW187" s="53">
        <v>0</v>
      </c>
      <c r="AX187" s="54"/>
      <c r="AY187" s="54"/>
      <c r="AZ187" s="54"/>
      <c r="BA187" s="53">
        <v>0</v>
      </c>
      <c r="BB187" s="53">
        <v>0</v>
      </c>
      <c r="BC187" s="54"/>
      <c r="BD187" s="53">
        <v>0</v>
      </c>
      <c r="BE187" s="54"/>
      <c r="BF187" s="54"/>
      <c r="BG187" s="54"/>
      <c r="BH187" s="53">
        <v>0</v>
      </c>
      <c r="BI187" s="54"/>
      <c r="BJ187" s="54"/>
      <c r="BK187" s="54"/>
      <c r="BL187" s="53">
        <v>0</v>
      </c>
      <c r="BM187" s="54"/>
      <c r="BN187" s="53">
        <v>0</v>
      </c>
      <c r="BO187" s="54"/>
      <c r="BP187" s="54"/>
      <c r="BQ187" s="54"/>
      <c r="BR187" s="53">
        <v>0</v>
      </c>
      <c r="BS187" s="39"/>
      <c r="BT187" s="39"/>
      <c r="BU187" s="39"/>
      <c r="BV187" s="39"/>
      <c r="BW187" s="39"/>
      <c r="BX187" s="39"/>
    </row>
    <row r="188" spans="1:76" ht="20.100000000000001" customHeight="1" x14ac:dyDescent="0.2"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</row>
    <row r="189" spans="1:76" ht="20.100000000000001" customHeight="1" x14ac:dyDescent="0.2">
      <c r="C189" s="3" t="s">
        <v>162</v>
      </c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</row>
    <row r="190" spans="1:76" ht="20.100000000000001" customHeight="1" x14ac:dyDescent="0.2">
      <c r="D190" s="2" t="s">
        <v>163</v>
      </c>
      <c r="F190" s="39">
        <v>0</v>
      </c>
      <c r="G190" s="39"/>
      <c r="H190" s="39"/>
      <c r="I190" s="39"/>
      <c r="J190" s="39">
        <v>0</v>
      </c>
      <c r="K190" s="39">
        <v>0</v>
      </c>
      <c r="L190" s="39"/>
      <c r="M190" s="39">
        <v>0</v>
      </c>
      <c r="N190" s="39"/>
      <c r="O190" s="39"/>
      <c r="P190" s="39"/>
      <c r="Q190" s="39">
        <v>0</v>
      </c>
      <c r="R190" s="39">
        <v>0</v>
      </c>
      <c r="S190" s="39"/>
      <c r="T190" s="39">
        <v>0</v>
      </c>
      <c r="U190" s="39"/>
      <c r="V190" s="39"/>
      <c r="W190" s="39"/>
      <c r="X190" s="39">
        <v>0</v>
      </c>
      <c r="Y190" s="39"/>
      <c r="Z190" s="39"/>
      <c r="AA190" s="39"/>
      <c r="AB190" s="39">
        <v>0</v>
      </c>
      <c r="AC190" s="39"/>
      <c r="AD190" s="39">
        <v>0</v>
      </c>
      <c r="AE190" s="39"/>
      <c r="AF190" s="39"/>
      <c r="AG190" s="39"/>
      <c r="AH190" s="39">
        <v>0</v>
      </c>
      <c r="AI190" s="39"/>
      <c r="AJ190" s="39"/>
      <c r="AK190" s="39"/>
      <c r="AL190" s="39"/>
      <c r="AM190" s="39"/>
      <c r="AN190" s="39"/>
      <c r="AO190" s="39"/>
      <c r="AP190" s="39">
        <v>331</v>
      </c>
      <c r="AQ190" s="39"/>
      <c r="AR190" s="39"/>
      <c r="AS190" s="39"/>
      <c r="AT190" s="39">
        <v>1485</v>
      </c>
      <c r="AU190" s="39">
        <v>101</v>
      </c>
      <c r="AV190" s="39"/>
      <c r="AW190" s="39">
        <v>1586</v>
      </c>
      <c r="AX190" s="39"/>
      <c r="AY190" s="39"/>
      <c r="AZ190" s="39"/>
      <c r="BA190" s="39">
        <v>532</v>
      </c>
      <c r="BB190" s="39">
        <v>1086</v>
      </c>
      <c r="BC190" s="39"/>
      <c r="BD190" s="39">
        <v>1618</v>
      </c>
      <c r="BE190" s="39"/>
      <c r="BF190" s="39"/>
      <c r="BG190" s="39"/>
      <c r="BH190" s="39">
        <v>299</v>
      </c>
      <c r="BI190" s="39"/>
      <c r="BJ190" s="39"/>
      <c r="BK190" s="39"/>
      <c r="BL190" s="39">
        <v>0</v>
      </c>
      <c r="BM190" s="39"/>
      <c r="BN190" s="39">
        <v>0</v>
      </c>
      <c r="BO190" s="39"/>
      <c r="BP190" s="39"/>
      <c r="BQ190" s="39"/>
      <c r="BR190" s="39">
        <v>0</v>
      </c>
      <c r="BS190" s="39"/>
      <c r="BT190" s="39"/>
      <c r="BU190" s="39"/>
      <c r="BV190" s="39"/>
      <c r="BW190" s="39"/>
      <c r="BX190" s="39"/>
    </row>
    <row r="191" spans="1:76" ht="19.5" customHeight="1" x14ac:dyDescent="0.2">
      <c r="D191" s="47" t="s">
        <v>164</v>
      </c>
      <c r="F191" s="48">
        <v>0</v>
      </c>
      <c r="G191" s="49"/>
      <c r="H191" s="49"/>
      <c r="I191" s="49"/>
      <c r="J191" s="48">
        <v>6</v>
      </c>
      <c r="K191" s="48">
        <v>0</v>
      </c>
      <c r="L191" s="49"/>
      <c r="M191" s="48">
        <v>6</v>
      </c>
      <c r="N191" s="49"/>
      <c r="O191" s="49"/>
      <c r="P191" s="49"/>
      <c r="Q191" s="48">
        <v>6</v>
      </c>
      <c r="R191" s="48">
        <v>0</v>
      </c>
      <c r="S191" s="49"/>
      <c r="T191" s="48">
        <v>6</v>
      </c>
      <c r="U191" s="49"/>
      <c r="V191" s="49"/>
      <c r="W191" s="49"/>
      <c r="X191" s="48">
        <v>0</v>
      </c>
      <c r="Y191" s="49"/>
      <c r="Z191" s="49"/>
      <c r="AA191" s="49"/>
      <c r="AB191" s="48">
        <v>0</v>
      </c>
      <c r="AC191" s="49"/>
      <c r="AD191" s="48">
        <v>0</v>
      </c>
      <c r="AE191" s="49"/>
      <c r="AF191" s="49"/>
      <c r="AG191" s="49"/>
      <c r="AH191" s="48">
        <v>0</v>
      </c>
      <c r="AI191" s="49"/>
      <c r="AJ191" s="49"/>
      <c r="AK191" s="49"/>
      <c r="AL191" s="49"/>
      <c r="AM191" s="49"/>
      <c r="AN191" s="49"/>
      <c r="AO191" s="49"/>
      <c r="AP191" s="48">
        <v>338</v>
      </c>
      <c r="AQ191" s="49"/>
      <c r="AR191" s="49"/>
      <c r="AS191" s="49"/>
      <c r="AT191" s="48">
        <v>1459</v>
      </c>
      <c r="AU191" s="48">
        <v>94</v>
      </c>
      <c r="AV191" s="49"/>
      <c r="AW191" s="48">
        <v>1553</v>
      </c>
      <c r="AX191" s="49"/>
      <c r="AY191" s="49"/>
      <c r="AZ191" s="49"/>
      <c r="BA191" s="48">
        <v>356</v>
      </c>
      <c r="BB191" s="48">
        <v>1283</v>
      </c>
      <c r="BC191" s="49"/>
      <c r="BD191" s="48">
        <v>1639</v>
      </c>
      <c r="BE191" s="49"/>
      <c r="BF191" s="49"/>
      <c r="BG191" s="49"/>
      <c r="BH191" s="48">
        <v>202</v>
      </c>
      <c r="BI191" s="49"/>
      <c r="BJ191" s="49"/>
      <c r="BK191" s="49"/>
      <c r="BL191" s="48">
        <v>0</v>
      </c>
      <c r="BM191" s="49"/>
      <c r="BN191" s="48">
        <v>50</v>
      </c>
      <c r="BO191" s="49"/>
      <c r="BP191" s="49"/>
      <c r="BQ191" s="49"/>
      <c r="BR191" s="48">
        <v>122</v>
      </c>
      <c r="BS191" s="39"/>
      <c r="BT191" s="39"/>
      <c r="BU191" s="39"/>
      <c r="BV191" s="39"/>
      <c r="BW191" s="39"/>
      <c r="BX191" s="39"/>
    </row>
    <row r="192" spans="1:76" ht="20.100000000000001" customHeight="1" x14ac:dyDescent="0.2">
      <c r="D192" s="2" t="s">
        <v>165</v>
      </c>
      <c r="F192" s="39">
        <v>0</v>
      </c>
      <c r="G192" s="39"/>
      <c r="H192" s="39"/>
      <c r="I192" s="39"/>
      <c r="J192" s="39">
        <v>0</v>
      </c>
      <c r="K192" s="39">
        <v>0</v>
      </c>
      <c r="L192" s="39"/>
      <c r="M192" s="39">
        <v>0</v>
      </c>
      <c r="N192" s="39"/>
      <c r="O192" s="39"/>
      <c r="P192" s="39"/>
      <c r="Q192" s="39">
        <v>0</v>
      </c>
      <c r="R192" s="39">
        <v>0</v>
      </c>
      <c r="S192" s="39"/>
      <c r="T192" s="39">
        <v>0</v>
      </c>
      <c r="U192" s="39"/>
      <c r="V192" s="39"/>
      <c r="W192" s="39"/>
      <c r="X192" s="39">
        <v>0</v>
      </c>
      <c r="Y192" s="39"/>
      <c r="Z192" s="39"/>
      <c r="AA192" s="39"/>
      <c r="AB192" s="39">
        <v>0</v>
      </c>
      <c r="AC192" s="39"/>
      <c r="AD192" s="39">
        <v>0</v>
      </c>
      <c r="AE192" s="39"/>
      <c r="AF192" s="39"/>
      <c r="AG192" s="39"/>
      <c r="AH192" s="39">
        <v>0</v>
      </c>
      <c r="AI192" s="39"/>
      <c r="AJ192" s="39"/>
      <c r="AK192" s="39"/>
      <c r="AL192" s="39"/>
      <c r="AM192" s="39"/>
      <c r="AN192" s="39"/>
      <c r="AO192" s="39"/>
      <c r="AP192" s="39">
        <v>481</v>
      </c>
      <c r="AQ192" s="39"/>
      <c r="AR192" s="39"/>
      <c r="AS192" s="39"/>
      <c r="AT192" s="39">
        <v>1568</v>
      </c>
      <c r="AU192" s="39">
        <v>94</v>
      </c>
      <c r="AV192" s="39"/>
      <c r="AW192" s="39">
        <v>1662</v>
      </c>
      <c r="AX192" s="39"/>
      <c r="AY192" s="39"/>
      <c r="AZ192" s="39"/>
      <c r="BA192" s="39">
        <v>294</v>
      </c>
      <c r="BB192" s="39">
        <v>1499</v>
      </c>
      <c r="BC192" s="39"/>
      <c r="BD192" s="39">
        <v>1793</v>
      </c>
      <c r="BE192" s="39"/>
      <c r="BF192" s="39"/>
      <c r="BG192" s="39"/>
      <c r="BH192" s="39">
        <v>337</v>
      </c>
      <c r="BI192" s="39"/>
      <c r="BJ192" s="39"/>
      <c r="BK192" s="39"/>
      <c r="BL192" s="39">
        <v>0</v>
      </c>
      <c r="BM192" s="39"/>
      <c r="BN192" s="39">
        <v>13</v>
      </c>
      <c r="BO192" s="39"/>
      <c r="BP192" s="39"/>
      <c r="BQ192" s="39"/>
      <c r="BR192" s="39">
        <v>0</v>
      </c>
      <c r="BS192" s="39"/>
      <c r="BT192" s="39"/>
      <c r="BU192" s="39"/>
      <c r="BV192" s="39"/>
      <c r="BW192" s="39"/>
      <c r="BX192" s="39"/>
    </row>
    <row r="193" spans="1:76" ht="19.5" customHeight="1" x14ac:dyDescent="0.2">
      <c r="D193" s="47" t="s">
        <v>166</v>
      </c>
      <c r="F193" s="48">
        <v>0</v>
      </c>
      <c r="G193" s="49"/>
      <c r="H193" s="49"/>
      <c r="I193" s="49"/>
      <c r="J193" s="48">
        <v>0</v>
      </c>
      <c r="K193" s="48">
        <v>0</v>
      </c>
      <c r="L193" s="49"/>
      <c r="M193" s="48">
        <v>0</v>
      </c>
      <c r="N193" s="49"/>
      <c r="O193" s="49"/>
      <c r="P193" s="49"/>
      <c r="Q193" s="48">
        <v>0</v>
      </c>
      <c r="R193" s="48">
        <v>0</v>
      </c>
      <c r="S193" s="49"/>
      <c r="T193" s="48">
        <v>0</v>
      </c>
      <c r="U193" s="49"/>
      <c r="V193" s="49"/>
      <c r="W193" s="49"/>
      <c r="X193" s="48">
        <v>0</v>
      </c>
      <c r="Y193" s="49"/>
      <c r="Z193" s="49"/>
      <c r="AA193" s="49"/>
      <c r="AB193" s="48">
        <v>0</v>
      </c>
      <c r="AC193" s="49"/>
      <c r="AD193" s="48">
        <v>0</v>
      </c>
      <c r="AE193" s="49"/>
      <c r="AF193" s="49"/>
      <c r="AG193" s="49"/>
      <c r="AH193" s="48">
        <v>0</v>
      </c>
      <c r="AI193" s="49"/>
      <c r="AJ193" s="49"/>
      <c r="AK193" s="49"/>
      <c r="AL193" s="49"/>
      <c r="AM193" s="49"/>
      <c r="AN193" s="49"/>
      <c r="AO193" s="49"/>
      <c r="AP193" s="48">
        <v>451</v>
      </c>
      <c r="AQ193" s="49"/>
      <c r="AR193" s="49"/>
      <c r="AS193" s="49"/>
      <c r="AT193" s="48">
        <v>1507</v>
      </c>
      <c r="AU193" s="48">
        <v>89</v>
      </c>
      <c r="AV193" s="49"/>
      <c r="AW193" s="48">
        <v>1596</v>
      </c>
      <c r="AX193" s="49"/>
      <c r="AY193" s="49"/>
      <c r="AZ193" s="49"/>
      <c r="BA193" s="48">
        <v>416</v>
      </c>
      <c r="BB193" s="48">
        <v>1254</v>
      </c>
      <c r="BC193" s="49"/>
      <c r="BD193" s="48">
        <v>1670</v>
      </c>
      <c r="BE193" s="49"/>
      <c r="BF193" s="49"/>
      <c r="BG193" s="49"/>
      <c r="BH193" s="48">
        <v>377</v>
      </c>
      <c r="BI193" s="49"/>
      <c r="BJ193" s="49"/>
      <c r="BK193" s="49"/>
      <c r="BL193" s="48">
        <v>0</v>
      </c>
      <c r="BM193" s="49"/>
      <c r="BN193" s="48">
        <v>0</v>
      </c>
      <c r="BO193" s="49"/>
      <c r="BP193" s="49"/>
      <c r="BQ193" s="49"/>
      <c r="BR193" s="48">
        <v>0</v>
      </c>
      <c r="BS193" s="39"/>
      <c r="BT193" s="39"/>
      <c r="BU193" s="39"/>
      <c r="BV193" s="39"/>
      <c r="BW193" s="39"/>
      <c r="BX193" s="39"/>
    </row>
    <row r="194" spans="1:76" ht="20.100000000000001" customHeight="1" x14ac:dyDescent="0.2">
      <c r="D194" s="2" t="s">
        <v>167</v>
      </c>
      <c r="F194" s="39">
        <v>0</v>
      </c>
      <c r="G194" s="39"/>
      <c r="H194" s="39"/>
      <c r="I194" s="39"/>
      <c r="J194" s="39">
        <v>0</v>
      </c>
      <c r="K194" s="39">
        <v>0</v>
      </c>
      <c r="L194" s="39"/>
      <c r="M194" s="39">
        <v>0</v>
      </c>
      <c r="N194" s="39"/>
      <c r="O194" s="39"/>
      <c r="P194" s="39"/>
      <c r="Q194" s="39">
        <v>0</v>
      </c>
      <c r="R194" s="39">
        <v>0</v>
      </c>
      <c r="S194" s="39"/>
      <c r="T194" s="39">
        <v>0</v>
      </c>
      <c r="U194" s="39"/>
      <c r="V194" s="39"/>
      <c r="W194" s="39"/>
      <c r="X194" s="39">
        <v>0</v>
      </c>
      <c r="Y194" s="39"/>
      <c r="Z194" s="39"/>
      <c r="AA194" s="39"/>
      <c r="AB194" s="39">
        <v>0</v>
      </c>
      <c r="AC194" s="39"/>
      <c r="AD194" s="39">
        <v>0</v>
      </c>
      <c r="AE194" s="39"/>
      <c r="AF194" s="39"/>
      <c r="AG194" s="39"/>
      <c r="AH194" s="39">
        <v>0</v>
      </c>
      <c r="AI194" s="39"/>
      <c r="AJ194" s="39"/>
      <c r="AK194" s="39"/>
      <c r="AL194" s="39"/>
      <c r="AM194" s="39"/>
      <c r="AN194" s="39"/>
      <c r="AO194" s="39"/>
      <c r="AP194" s="39">
        <v>535</v>
      </c>
      <c r="AQ194" s="39"/>
      <c r="AR194" s="39"/>
      <c r="AS194" s="39"/>
      <c r="AT194" s="39">
        <v>1453</v>
      </c>
      <c r="AU194" s="39">
        <v>72</v>
      </c>
      <c r="AV194" s="39"/>
      <c r="AW194" s="39">
        <v>1525</v>
      </c>
      <c r="AX194" s="39"/>
      <c r="AY194" s="39"/>
      <c r="AZ194" s="39"/>
      <c r="BA194" s="39">
        <v>343</v>
      </c>
      <c r="BB194" s="39">
        <v>1358</v>
      </c>
      <c r="BC194" s="39"/>
      <c r="BD194" s="39">
        <v>1701</v>
      </c>
      <c r="BE194" s="39"/>
      <c r="BF194" s="39"/>
      <c r="BG194" s="39"/>
      <c r="BH194" s="39">
        <v>359</v>
      </c>
      <c r="BI194" s="39"/>
      <c r="BJ194" s="39"/>
      <c r="BK194" s="39"/>
      <c r="BL194" s="39">
        <v>0</v>
      </c>
      <c r="BM194" s="39"/>
      <c r="BN194" s="39">
        <v>0</v>
      </c>
      <c r="BO194" s="39"/>
      <c r="BP194" s="39"/>
      <c r="BQ194" s="39"/>
      <c r="BR194" s="39">
        <v>450</v>
      </c>
      <c r="BS194" s="39"/>
      <c r="BT194" s="39"/>
      <c r="BU194" s="39"/>
      <c r="BV194" s="39"/>
      <c r="BW194" s="39"/>
      <c r="BX194" s="39"/>
    </row>
    <row r="195" spans="1:76" ht="19.5" customHeight="1" x14ac:dyDescent="0.2">
      <c r="D195" s="47" t="s">
        <v>168</v>
      </c>
      <c r="F195" s="48">
        <v>0</v>
      </c>
      <c r="G195" s="49"/>
      <c r="H195" s="49"/>
      <c r="I195" s="49"/>
      <c r="J195" s="48">
        <v>5</v>
      </c>
      <c r="K195" s="48">
        <v>0</v>
      </c>
      <c r="L195" s="49"/>
      <c r="M195" s="48">
        <v>5</v>
      </c>
      <c r="N195" s="49"/>
      <c r="O195" s="49"/>
      <c r="P195" s="49"/>
      <c r="Q195" s="48">
        <v>5</v>
      </c>
      <c r="R195" s="48">
        <v>0</v>
      </c>
      <c r="S195" s="49"/>
      <c r="T195" s="48">
        <v>5</v>
      </c>
      <c r="U195" s="49"/>
      <c r="V195" s="49"/>
      <c r="W195" s="49"/>
      <c r="X195" s="48">
        <v>0</v>
      </c>
      <c r="Y195" s="49"/>
      <c r="Z195" s="49"/>
      <c r="AA195" s="49"/>
      <c r="AB195" s="48">
        <v>0</v>
      </c>
      <c r="AC195" s="49"/>
      <c r="AD195" s="48">
        <v>0</v>
      </c>
      <c r="AE195" s="49"/>
      <c r="AF195" s="49"/>
      <c r="AG195" s="49"/>
      <c r="AH195" s="48">
        <v>0</v>
      </c>
      <c r="AI195" s="49"/>
      <c r="AJ195" s="49"/>
      <c r="AK195" s="49"/>
      <c r="AL195" s="49"/>
      <c r="AM195" s="49"/>
      <c r="AN195" s="49"/>
      <c r="AO195" s="49"/>
      <c r="AP195" s="48">
        <v>358</v>
      </c>
      <c r="AQ195" s="49"/>
      <c r="AR195" s="49"/>
      <c r="AS195" s="49"/>
      <c r="AT195" s="48">
        <v>1456</v>
      </c>
      <c r="AU195" s="48">
        <v>64</v>
      </c>
      <c r="AV195" s="49"/>
      <c r="AW195" s="48">
        <v>1520</v>
      </c>
      <c r="AX195" s="49"/>
      <c r="AY195" s="49"/>
      <c r="AZ195" s="49"/>
      <c r="BA195" s="48">
        <v>285</v>
      </c>
      <c r="BB195" s="48">
        <v>1253</v>
      </c>
      <c r="BC195" s="49"/>
      <c r="BD195" s="48">
        <v>1538</v>
      </c>
      <c r="BE195" s="49"/>
      <c r="BF195" s="49"/>
      <c r="BG195" s="49"/>
      <c r="BH195" s="48">
        <v>292</v>
      </c>
      <c r="BI195" s="49"/>
      <c r="BJ195" s="49"/>
      <c r="BK195" s="49"/>
      <c r="BL195" s="48">
        <v>0</v>
      </c>
      <c r="BM195" s="49"/>
      <c r="BN195" s="48">
        <v>48</v>
      </c>
      <c r="BO195" s="49"/>
      <c r="BP195" s="49"/>
      <c r="BQ195" s="49"/>
      <c r="BR195" s="48">
        <v>80</v>
      </c>
      <c r="BS195" s="39"/>
      <c r="BT195" s="39"/>
      <c r="BU195" s="39"/>
      <c r="BV195" s="39"/>
      <c r="BW195" s="39"/>
      <c r="BX195" s="39"/>
    </row>
    <row r="196" spans="1:76" ht="20.100000000000001" customHeight="1" x14ac:dyDescent="0.2">
      <c r="D196" s="2" t="s">
        <v>169</v>
      </c>
      <c r="F196" s="39">
        <v>0</v>
      </c>
      <c r="G196" s="39"/>
      <c r="H196" s="39"/>
      <c r="I196" s="39"/>
      <c r="J196" s="39">
        <v>0</v>
      </c>
      <c r="K196" s="39">
        <v>0</v>
      </c>
      <c r="L196" s="39"/>
      <c r="M196" s="39">
        <v>0</v>
      </c>
      <c r="N196" s="39"/>
      <c r="O196" s="39"/>
      <c r="P196" s="39"/>
      <c r="Q196" s="39">
        <v>0</v>
      </c>
      <c r="R196" s="39">
        <v>0</v>
      </c>
      <c r="S196" s="39"/>
      <c r="T196" s="39">
        <v>0</v>
      </c>
      <c r="U196" s="39"/>
      <c r="V196" s="39"/>
      <c r="W196" s="39"/>
      <c r="X196" s="39">
        <v>0</v>
      </c>
      <c r="Y196" s="39"/>
      <c r="Z196" s="39"/>
      <c r="AA196" s="39"/>
      <c r="AB196" s="39">
        <v>0</v>
      </c>
      <c r="AC196" s="39"/>
      <c r="AD196" s="39">
        <v>0</v>
      </c>
      <c r="AE196" s="39"/>
      <c r="AF196" s="39"/>
      <c r="AG196" s="39"/>
      <c r="AH196" s="39">
        <v>0</v>
      </c>
      <c r="AI196" s="39"/>
      <c r="AJ196" s="39"/>
      <c r="AK196" s="39"/>
      <c r="AL196" s="39"/>
      <c r="AM196" s="39"/>
      <c r="AN196" s="39"/>
      <c r="AO196" s="39"/>
      <c r="AP196" s="39">
        <v>282</v>
      </c>
      <c r="AQ196" s="39"/>
      <c r="AR196" s="39"/>
      <c r="AS196" s="39"/>
      <c r="AT196" s="39">
        <v>1475</v>
      </c>
      <c r="AU196" s="39">
        <v>121</v>
      </c>
      <c r="AV196" s="39"/>
      <c r="AW196" s="39">
        <v>1596</v>
      </c>
      <c r="AX196" s="39"/>
      <c r="AY196" s="39"/>
      <c r="AZ196" s="39"/>
      <c r="BA196" s="39">
        <v>465</v>
      </c>
      <c r="BB196" s="39">
        <v>1150</v>
      </c>
      <c r="BC196" s="39"/>
      <c r="BD196" s="39">
        <v>1615</v>
      </c>
      <c r="BE196" s="39"/>
      <c r="BF196" s="39"/>
      <c r="BG196" s="39"/>
      <c r="BH196" s="39">
        <v>240</v>
      </c>
      <c r="BI196" s="39"/>
      <c r="BJ196" s="39"/>
      <c r="BK196" s="39"/>
      <c r="BL196" s="39">
        <v>0</v>
      </c>
      <c r="BM196" s="39"/>
      <c r="BN196" s="39">
        <v>23</v>
      </c>
      <c r="BO196" s="39"/>
      <c r="BP196" s="39"/>
      <c r="BQ196" s="39"/>
      <c r="BR196" s="39">
        <v>0</v>
      </c>
      <c r="BS196" s="39"/>
      <c r="BT196" s="39"/>
      <c r="BU196" s="39"/>
      <c r="BV196" s="39"/>
      <c r="BW196" s="39"/>
      <c r="BX196" s="39"/>
    </row>
    <row r="197" spans="1:76" ht="19.5" customHeight="1" x14ac:dyDescent="0.2">
      <c r="D197" s="47" t="s">
        <v>170</v>
      </c>
      <c r="F197" s="48">
        <v>0</v>
      </c>
      <c r="G197" s="49"/>
      <c r="H197" s="49"/>
      <c r="I197" s="49"/>
      <c r="J197" s="48">
        <v>7</v>
      </c>
      <c r="K197" s="48">
        <v>0</v>
      </c>
      <c r="L197" s="49"/>
      <c r="M197" s="48">
        <v>7</v>
      </c>
      <c r="N197" s="49"/>
      <c r="O197" s="49"/>
      <c r="P197" s="49"/>
      <c r="Q197" s="48">
        <v>7</v>
      </c>
      <c r="R197" s="48">
        <v>0</v>
      </c>
      <c r="S197" s="49"/>
      <c r="T197" s="48">
        <v>7</v>
      </c>
      <c r="U197" s="49"/>
      <c r="V197" s="49"/>
      <c r="W197" s="49"/>
      <c r="X197" s="48">
        <v>0</v>
      </c>
      <c r="Y197" s="49"/>
      <c r="Z197" s="49"/>
      <c r="AA197" s="49"/>
      <c r="AB197" s="48">
        <v>0</v>
      </c>
      <c r="AC197" s="49"/>
      <c r="AD197" s="48">
        <v>0</v>
      </c>
      <c r="AE197" s="49"/>
      <c r="AF197" s="49"/>
      <c r="AG197" s="49"/>
      <c r="AH197" s="48">
        <v>0</v>
      </c>
      <c r="AI197" s="49"/>
      <c r="AJ197" s="49"/>
      <c r="AK197" s="49"/>
      <c r="AL197" s="49"/>
      <c r="AM197" s="49"/>
      <c r="AN197" s="49"/>
      <c r="AO197" s="49"/>
      <c r="AP197" s="48">
        <v>435</v>
      </c>
      <c r="AQ197" s="49"/>
      <c r="AR197" s="49"/>
      <c r="AS197" s="49"/>
      <c r="AT197" s="48">
        <v>1485</v>
      </c>
      <c r="AU197" s="48">
        <v>155</v>
      </c>
      <c r="AV197" s="49"/>
      <c r="AW197" s="48">
        <v>1640</v>
      </c>
      <c r="AX197" s="49"/>
      <c r="AY197" s="49"/>
      <c r="AZ197" s="49"/>
      <c r="BA197" s="48">
        <v>590</v>
      </c>
      <c r="BB197" s="48">
        <v>1220</v>
      </c>
      <c r="BC197" s="49"/>
      <c r="BD197" s="48">
        <v>1810</v>
      </c>
      <c r="BE197" s="49"/>
      <c r="BF197" s="49"/>
      <c r="BG197" s="49"/>
      <c r="BH197" s="48">
        <v>241</v>
      </c>
      <c r="BI197" s="49"/>
      <c r="BJ197" s="49"/>
      <c r="BK197" s="49"/>
      <c r="BL197" s="48">
        <v>0</v>
      </c>
      <c r="BM197" s="49"/>
      <c r="BN197" s="48">
        <v>24</v>
      </c>
      <c r="BO197" s="49"/>
      <c r="BP197" s="49"/>
      <c r="BQ197" s="49"/>
      <c r="BR197" s="48">
        <v>0</v>
      </c>
      <c r="BS197" s="39"/>
      <c r="BT197" s="39"/>
      <c r="BU197" s="39"/>
      <c r="BV197" s="39"/>
      <c r="BW197" s="39"/>
      <c r="BX197" s="39"/>
    </row>
    <row r="198" spans="1:76" ht="19.5" customHeight="1" x14ac:dyDescent="0.2">
      <c r="D198" s="50" t="s">
        <v>171</v>
      </c>
      <c r="F198" s="49">
        <v>0</v>
      </c>
      <c r="G198" s="49"/>
      <c r="H198" s="49"/>
      <c r="I198" s="49"/>
      <c r="J198" s="49">
        <v>0</v>
      </c>
      <c r="K198" s="49">
        <v>0</v>
      </c>
      <c r="L198" s="49"/>
      <c r="M198" s="49">
        <v>0</v>
      </c>
      <c r="N198" s="49"/>
      <c r="O198" s="49"/>
      <c r="P198" s="49"/>
      <c r="Q198" s="49">
        <v>0</v>
      </c>
      <c r="R198" s="49">
        <v>0</v>
      </c>
      <c r="S198" s="49"/>
      <c r="T198" s="49">
        <v>0</v>
      </c>
      <c r="U198" s="49"/>
      <c r="V198" s="49"/>
      <c r="W198" s="49"/>
      <c r="X198" s="49">
        <v>0</v>
      </c>
      <c r="Y198" s="49"/>
      <c r="Z198" s="49"/>
      <c r="AA198" s="49"/>
      <c r="AB198" s="49">
        <v>0</v>
      </c>
      <c r="AC198" s="49"/>
      <c r="AD198" s="49">
        <v>0</v>
      </c>
      <c r="AE198" s="49"/>
      <c r="AF198" s="49"/>
      <c r="AG198" s="49"/>
      <c r="AH198" s="49">
        <v>0</v>
      </c>
      <c r="AI198" s="49"/>
      <c r="AJ198" s="49"/>
      <c r="AK198" s="49"/>
      <c r="AL198" s="49"/>
      <c r="AM198" s="49"/>
      <c r="AN198" s="49"/>
      <c r="AO198" s="49"/>
      <c r="AP198" s="49">
        <v>0</v>
      </c>
      <c r="AQ198" s="49"/>
      <c r="AR198" s="49"/>
      <c r="AS198" s="49"/>
      <c r="AT198" s="49">
        <v>296</v>
      </c>
      <c r="AU198" s="49">
        <v>0</v>
      </c>
      <c r="AV198" s="49"/>
      <c r="AW198" s="49">
        <v>296</v>
      </c>
      <c r="AX198" s="49"/>
      <c r="AY198" s="49"/>
      <c r="AZ198" s="49"/>
      <c r="BA198" s="49">
        <v>38</v>
      </c>
      <c r="BB198" s="49">
        <v>0</v>
      </c>
      <c r="BC198" s="49"/>
      <c r="BD198" s="49">
        <v>38</v>
      </c>
      <c r="BE198" s="49"/>
      <c r="BF198" s="49"/>
      <c r="BG198" s="49"/>
      <c r="BH198" s="49">
        <v>258</v>
      </c>
      <c r="BI198" s="49"/>
      <c r="BJ198" s="49"/>
      <c r="BK198" s="49"/>
      <c r="BL198" s="49">
        <v>0</v>
      </c>
      <c r="BM198" s="49"/>
      <c r="BN198" s="49">
        <v>0</v>
      </c>
      <c r="BO198" s="49"/>
      <c r="BP198" s="49"/>
      <c r="BQ198" s="49"/>
      <c r="BR198" s="49">
        <v>0</v>
      </c>
      <c r="BS198" s="39"/>
      <c r="BT198" s="39"/>
      <c r="BU198" s="39"/>
      <c r="BV198" s="39"/>
      <c r="BW198" s="39"/>
      <c r="BX198" s="39"/>
    </row>
    <row r="199" spans="1:76" ht="20.100000000000001" customHeight="1" x14ac:dyDescent="0.2">
      <c r="D199" s="50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</row>
    <row r="200" spans="1:76" s="1" customFormat="1" ht="20.100000000000001" customHeight="1" x14ac:dyDescent="0.25">
      <c r="A200" s="3"/>
      <c r="B200" s="6"/>
      <c r="C200" s="51" t="s">
        <v>172</v>
      </c>
      <c r="D200" s="52"/>
      <c r="E200" s="5"/>
      <c r="F200" s="53">
        <v>0</v>
      </c>
      <c r="G200" s="54"/>
      <c r="H200" s="54"/>
      <c r="I200" s="54"/>
      <c r="J200" s="53">
        <v>18</v>
      </c>
      <c r="K200" s="53">
        <v>0</v>
      </c>
      <c r="L200" s="54"/>
      <c r="M200" s="53">
        <v>18</v>
      </c>
      <c r="N200" s="54"/>
      <c r="O200" s="54"/>
      <c r="P200" s="54"/>
      <c r="Q200" s="53">
        <v>18</v>
      </c>
      <c r="R200" s="53">
        <v>0</v>
      </c>
      <c r="S200" s="54"/>
      <c r="T200" s="53">
        <v>18</v>
      </c>
      <c r="U200" s="54"/>
      <c r="V200" s="54"/>
      <c r="W200" s="54"/>
      <c r="X200" s="53">
        <v>0</v>
      </c>
      <c r="Y200" s="54"/>
      <c r="Z200" s="54"/>
      <c r="AA200" s="54"/>
      <c r="AB200" s="53">
        <v>0</v>
      </c>
      <c r="AC200" s="54"/>
      <c r="AD200" s="53">
        <v>0</v>
      </c>
      <c r="AE200" s="54"/>
      <c r="AF200" s="54"/>
      <c r="AG200" s="54"/>
      <c r="AH200" s="53">
        <v>0</v>
      </c>
      <c r="AI200" s="54"/>
      <c r="AJ200" s="54"/>
      <c r="AK200" s="54"/>
      <c r="AL200" s="54"/>
      <c r="AM200" s="54"/>
      <c r="AN200" s="54"/>
      <c r="AO200" s="54"/>
      <c r="AP200" s="53">
        <v>3211</v>
      </c>
      <c r="AQ200" s="54"/>
      <c r="AR200" s="54"/>
      <c r="AS200" s="54"/>
      <c r="AT200" s="53">
        <v>12184</v>
      </c>
      <c r="AU200" s="53">
        <v>790</v>
      </c>
      <c r="AV200" s="54"/>
      <c r="AW200" s="53">
        <v>12974</v>
      </c>
      <c r="AX200" s="54"/>
      <c r="AY200" s="54"/>
      <c r="AZ200" s="54"/>
      <c r="BA200" s="53">
        <v>3319</v>
      </c>
      <c r="BB200" s="53">
        <v>10103</v>
      </c>
      <c r="BC200" s="54"/>
      <c r="BD200" s="53">
        <v>13422</v>
      </c>
      <c r="BE200" s="54"/>
      <c r="BF200" s="54"/>
      <c r="BG200" s="54"/>
      <c r="BH200" s="53">
        <v>2605</v>
      </c>
      <c r="BI200" s="54"/>
      <c r="BJ200" s="54"/>
      <c r="BK200" s="54"/>
      <c r="BL200" s="53">
        <v>0</v>
      </c>
      <c r="BM200" s="54"/>
      <c r="BN200" s="53">
        <v>158</v>
      </c>
      <c r="BO200" s="54"/>
      <c r="BP200" s="54"/>
      <c r="BQ200" s="54"/>
      <c r="BR200" s="53">
        <v>652</v>
      </c>
      <c r="BS200" s="39"/>
      <c r="BT200" s="39"/>
      <c r="BU200" s="39"/>
      <c r="BV200" s="39"/>
      <c r="BW200" s="39"/>
      <c r="BX200" s="39"/>
    </row>
    <row r="201" spans="1:76" ht="20.100000000000001" customHeight="1" x14ac:dyDescent="0.2"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</row>
    <row r="202" spans="1:76" ht="20.100000000000001" customHeight="1" x14ac:dyDescent="0.2">
      <c r="C202" s="3" t="s">
        <v>127</v>
      </c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</row>
    <row r="203" spans="1:76" ht="20.100000000000001" customHeight="1" x14ac:dyDescent="0.2">
      <c r="D203" s="2" t="s">
        <v>122</v>
      </c>
      <c r="F203" s="39">
        <v>0</v>
      </c>
      <c r="G203" s="39"/>
      <c r="H203" s="39"/>
      <c r="I203" s="39"/>
      <c r="J203" s="39">
        <v>0</v>
      </c>
      <c r="K203" s="39">
        <v>0</v>
      </c>
      <c r="L203" s="39"/>
      <c r="M203" s="39">
        <v>0</v>
      </c>
      <c r="N203" s="39"/>
      <c r="O203" s="39"/>
      <c r="P203" s="39"/>
      <c r="Q203" s="39">
        <v>0</v>
      </c>
      <c r="R203" s="39">
        <v>0</v>
      </c>
      <c r="S203" s="39"/>
      <c r="T203" s="39">
        <v>0</v>
      </c>
      <c r="U203" s="39"/>
      <c r="V203" s="39"/>
      <c r="W203" s="39"/>
      <c r="X203" s="39">
        <v>0</v>
      </c>
      <c r="Y203" s="39"/>
      <c r="Z203" s="39"/>
      <c r="AA203" s="39"/>
      <c r="AB203" s="39">
        <v>0</v>
      </c>
      <c r="AC203" s="39"/>
      <c r="AD203" s="39">
        <v>0</v>
      </c>
      <c r="AE203" s="39"/>
      <c r="AF203" s="39"/>
      <c r="AG203" s="39"/>
      <c r="AH203" s="39">
        <v>0</v>
      </c>
      <c r="AI203" s="39"/>
      <c r="AJ203" s="39"/>
      <c r="AK203" s="39"/>
      <c r="AL203" s="39"/>
      <c r="AM203" s="39"/>
      <c r="AN203" s="39"/>
      <c r="AO203" s="39"/>
      <c r="AP203" s="39">
        <v>0</v>
      </c>
      <c r="AQ203" s="39"/>
      <c r="AR203" s="39"/>
      <c r="AS203" s="39"/>
      <c r="AT203" s="39">
        <v>0</v>
      </c>
      <c r="AU203" s="39">
        <v>0</v>
      </c>
      <c r="AV203" s="39"/>
      <c r="AW203" s="39">
        <v>0</v>
      </c>
      <c r="AX203" s="39"/>
      <c r="AY203" s="39"/>
      <c r="AZ203" s="39"/>
      <c r="BA203" s="39">
        <v>0</v>
      </c>
      <c r="BB203" s="39">
        <v>0</v>
      </c>
      <c r="BC203" s="39"/>
      <c r="BD203" s="39">
        <v>0</v>
      </c>
      <c r="BE203" s="39"/>
      <c r="BF203" s="39"/>
      <c r="BG203" s="39"/>
      <c r="BH203" s="39">
        <v>0</v>
      </c>
      <c r="BI203" s="39"/>
      <c r="BJ203" s="39"/>
      <c r="BK203" s="39"/>
      <c r="BL203" s="39">
        <v>0</v>
      </c>
      <c r="BM203" s="39"/>
      <c r="BN203" s="39">
        <v>0</v>
      </c>
      <c r="BO203" s="39"/>
      <c r="BP203" s="39"/>
      <c r="BQ203" s="39"/>
      <c r="BR203" s="39">
        <v>0</v>
      </c>
      <c r="BS203" s="39"/>
      <c r="BT203" s="39"/>
      <c r="BU203" s="39"/>
      <c r="BV203" s="39"/>
      <c r="BW203" s="39"/>
      <c r="BX203" s="39"/>
    </row>
    <row r="204" spans="1:76" ht="19.5" customHeight="1" x14ac:dyDescent="0.2">
      <c r="D204" s="47" t="s">
        <v>135</v>
      </c>
      <c r="F204" s="48">
        <v>0</v>
      </c>
      <c r="G204" s="49"/>
      <c r="H204" s="49"/>
      <c r="I204" s="49"/>
      <c r="J204" s="48">
        <v>0</v>
      </c>
      <c r="K204" s="48">
        <v>0</v>
      </c>
      <c r="L204" s="49"/>
      <c r="M204" s="48">
        <v>0</v>
      </c>
      <c r="N204" s="49"/>
      <c r="O204" s="49"/>
      <c r="P204" s="49"/>
      <c r="Q204" s="48">
        <v>0</v>
      </c>
      <c r="R204" s="48">
        <v>0</v>
      </c>
      <c r="S204" s="49"/>
      <c r="T204" s="48">
        <v>0</v>
      </c>
      <c r="U204" s="49"/>
      <c r="V204" s="49"/>
      <c r="W204" s="49"/>
      <c r="X204" s="48">
        <v>0</v>
      </c>
      <c r="Y204" s="49"/>
      <c r="Z204" s="49"/>
      <c r="AA204" s="49"/>
      <c r="AB204" s="48">
        <v>0</v>
      </c>
      <c r="AC204" s="49"/>
      <c r="AD204" s="48">
        <v>0</v>
      </c>
      <c r="AE204" s="49"/>
      <c r="AF204" s="49"/>
      <c r="AG204" s="49"/>
      <c r="AH204" s="48">
        <v>0</v>
      </c>
      <c r="AI204" s="49"/>
      <c r="AJ204" s="49"/>
      <c r="AK204" s="49"/>
      <c r="AL204" s="49"/>
      <c r="AM204" s="49"/>
      <c r="AN204" s="49"/>
      <c r="AO204" s="49"/>
      <c r="AP204" s="48">
        <v>0</v>
      </c>
      <c r="AQ204" s="49"/>
      <c r="AR204" s="49"/>
      <c r="AS204" s="49"/>
      <c r="AT204" s="48">
        <v>0</v>
      </c>
      <c r="AU204" s="48">
        <v>0</v>
      </c>
      <c r="AV204" s="49"/>
      <c r="AW204" s="48">
        <v>0</v>
      </c>
      <c r="AX204" s="49"/>
      <c r="AY204" s="49"/>
      <c r="AZ204" s="49"/>
      <c r="BA204" s="48">
        <v>0</v>
      </c>
      <c r="BB204" s="48">
        <v>0</v>
      </c>
      <c r="BC204" s="49"/>
      <c r="BD204" s="48">
        <v>0</v>
      </c>
      <c r="BE204" s="49"/>
      <c r="BF204" s="49"/>
      <c r="BG204" s="49"/>
      <c r="BH204" s="48">
        <v>0</v>
      </c>
      <c r="BI204" s="49"/>
      <c r="BJ204" s="49"/>
      <c r="BK204" s="49"/>
      <c r="BL204" s="48">
        <v>0</v>
      </c>
      <c r="BM204" s="49"/>
      <c r="BN204" s="48">
        <v>0</v>
      </c>
      <c r="BO204" s="49"/>
      <c r="BP204" s="49"/>
      <c r="BQ204" s="49"/>
      <c r="BR204" s="48">
        <v>0</v>
      </c>
      <c r="BS204" s="39"/>
      <c r="BT204" s="39"/>
      <c r="BU204" s="39"/>
      <c r="BV204" s="39"/>
      <c r="BW204" s="39"/>
      <c r="BX204" s="39"/>
    </row>
    <row r="205" spans="1:76" ht="20.100000000000001" customHeight="1" x14ac:dyDescent="0.2">
      <c r="D205" s="2" t="s">
        <v>98</v>
      </c>
      <c r="F205" s="39">
        <v>0</v>
      </c>
      <c r="G205" s="39"/>
      <c r="H205" s="39"/>
      <c r="I205" s="39"/>
      <c r="J205" s="39">
        <v>0</v>
      </c>
      <c r="K205" s="39">
        <v>0</v>
      </c>
      <c r="L205" s="39"/>
      <c r="M205" s="39">
        <v>0</v>
      </c>
      <c r="N205" s="39"/>
      <c r="O205" s="39"/>
      <c r="P205" s="39"/>
      <c r="Q205" s="39">
        <v>0</v>
      </c>
      <c r="R205" s="39">
        <v>0</v>
      </c>
      <c r="S205" s="39"/>
      <c r="T205" s="39">
        <v>0</v>
      </c>
      <c r="U205" s="39"/>
      <c r="V205" s="39"/>
      <c r="W205" s="39"/>
      <c r="X205" s="39">
        <v>0</v>
      </c>
      <c r="Y205" s="39"/>
      <c r="Z205" s="39"/>
      <c r="AA205" s="39"/>
      <c r="AB205" s="39">
        <v>0</v>
      </c>
      <c r="AC205" s="39"/>
      <c r="AD205" s="39">
        <v>0</v>
      </c>
      <c r="AE205" s="39"/>
      <c r="AF205" s="39"/>
      <c r="AG205" s="39"/>
      <c r="AH205" s="39">
        <v>0</v>
      </c>
      <c r="AI205" s="39"/>
      <c r="AJ205" s="39"/>
      <c r="AK205" s="39"/>
      <c r="AL205" s="39"/>
      <c r="AM205" s="39"/>
      <c r="AN205" s="39"/>
      <c r="AO205" s="39"/>
      <c r="AP205" s="39">
        <v>0</v>
      </c>
      <c r="AQ205" s="39"/>
      <c r="AR205" s="39"/>
      <c r="AS205" s="39"/>
      <c r="AT205" s="39">
        <v>0</v>
      </c>
      <c r="AU205" s="39">
        <v>0</v>
      </c>
      <c r="AV205" s="39"/>
      <c r="AW205" s="39">
        <v>0</v>
      </c>
      <c r="AX205" s="39"/>
      <c r="AY205" s="39"/>
      <c r="AZ205" s="39"/>
      <c r="BA205" s="39">
        <v>0</v>
      </c>
      <c r="BB205" s="39">
        <v>0</v>
      </c>
      <c r="BC205" s="39"/>
      <c r="BD205" s="39">
        <v>0</v>
      </c>
      <c r="BE205" s="39"/>
      <c r="BF205" s="39"/>
      <c r="BG205" s="39"/>
      <c r="BH205" s="39">
        <v>0</v>
      </c>
      <c r="BI205" s="39"/>
      <c r="BJ205" s="39"/>
      <c r="BK205" s="39"/>
      <c r="BL205" s="39">
        <v>0</v>
      </c>
      <c r="BM205" s="39"/>
      <c r="BN205" s="39">
        <v>0</v>
      </c>
      <c r="BO205" s="39"/>
      <c r="BP205" s="39"/>
      <c r="BQ205" s="39"/>
      <c r="BR205" s="39">
        <v>0</v>
      </c>
      <c r="BS205" s="39"/>
      <c r="BT205" s="39"/>
      <c r="BU205" s="39"/>
      <c r="BV205" s="39"/>
      <c r="BW205" s="39"/>
      <c r="BX205" s="39"/>
    </row>
    <row r="206" spans="1:76" ht="19.5" customHeight="1" x14ac:dyDescent="0.2">
      <c r="D206" s="47" t="s">
        <v>136</v>
      </c>
      <c r="F206" s="48">
        <v>0</v>
      </c>
      <c r="G206" s="49"/>
      <c r="H206" s="49"/>
      <c r="I206" s="49"/>
      <c r="J206" s="48">
        <v>0</v>
      </c>
      <c r="K206" s="48">
        <v>0</v>
      </c>
      <c r="L206" s="49"/>
      <c r="M206" s="48">
        <v>0</v>
      </c>
      <c r="N206" s="49"/>
      <c r="O206" s="49"/>
      <c r="P206" s="49"/>
      <c r="Q206" s="48">
        <v>0</v>
      </c>
      <c r="R206" s="48">
        <v>0</v>
      </c>
      <c r="S206" s="49"/>
      <c r="T206" s="48">
        <v>0</v>
      </c>
      <c r="U206" s="49"/>
      <c r="V206" s="49"/>
      <c r="W206" s="49"/>
      <c r="X206" s="48">
        <v>0</v>
      </c>
      <c r="Y206" s="49"/>
      <c r="Z206" s="49"/>
      <c r="AA206" s="49"/>
      <c r="AB206" s="48">
        <v>0</v>
      </c>
      <c r="AC206" s="49"/>
      <c r="AD206" s="48">
        <v>0</v>
      </c>
      <c r="AE206" s="49"/>
      <c r="AF206" s="49"/>
      <c r="AG206" s="49"/>
      <c r="AH206" s="48">
        <v>0</v>
      </c>
      <c r="AI206" s="49"/>
      <c r="AJ206" s="49"/>
      <c r="AK206" s="49"/>
      <c r="AL206" s="49"/>
      <c r="AM206" s="49"/>
      <c r="AN206" s="49"/>
      <c r="AO206" s="49"/>
      <c r="AP206" s="48">
        <v>0</v>
      </c>
      <c r="AQ206" s="49"/>
      <c r="AR206" s="49"/>
      <c r="AS206" s="49"/>
      <c r="AT206" s="48">
        <v>0</v>
      </c>
      <c r="AU206" s="48">
        <v>0</v>
      </c>
      <c r="AV206" s="49"/>
      <c r="AW206" s="48">
        <v>0</v>
      </c>
      <c r="AX206" s="49"/>
      <c r="AY206" s="49"/>
      <c r="AZ206" s="49"/>
      <c r="BA206" s="48">
        <v>0</v>
      </c>
      <c r="BB206" s="48">
        <v>0</v>
      </c>
      <c r="BC206" s="49"/>
      <c r="BD206" s="48">
        <v>0</v>
      </c>
      <c r="BE206" s="49"/>
      <c r="BF206" s="49"/>
      <c r="BG206" s="49"/>
      <c r="BH206" s="48">
        <v>0</v>
      </c>
      <c r="BI206" s="49"/>
      <c r="BJ206" s="49"/>
      <c r="BK206" s="49"/>
      <c r="BL206" s="48">
        <v>0</v>
      </c>
      <c r="BM206" s="49"/>
      <c r="BN206" s="48">
        <v>0</v>
      </c>
      <c r="BO206" s="49"/>
      <c r="BP206" s="49"/>
      <c r="BQ206" s="49"/>
      <c r="BR206" s="48">
        <v>0</v>
      </c>
      <c r="BS206" s="39"/>
      <c r="BT206" s="39"/>
      <c r="BU206" s="39"/>
      <c r="BV206" s="39"/>
      <c r="BW206" s="39"/>
      <c r="BX206" s="39"/>
    </row>
    <row r="207" spans="1:76" ht="20.100000000000001" customHeight="1" x14ac:dyDescent="0.2">
      <c r="D207" s="2" t="s">
        <v>114</v>
      </c>
      <c r="F207" s="39">
        <v>0</v>
      </c>
      <c r="G207" s="39"/>
      <c r="H207" s="39"/>
      <c r="I207" s="39"/>
      <c r="J207" s="39">
        <v>0</v>
      </c>
      <c r="K207" s="39">
        <v>0</v>
      </c>
      <c r="L207" s="39"/>
      <c r="M207" s="39">
        <v>0</v>
      </c>
      <c r="N207" s="39"/>
      <c r="O207" s="39"/>
      <c r="P207" s="39"/>
      <c r="Q207" s="39">
        <v>0</v>
      </c>
      <c r="R207" s="39">
        <v>0</v>
      </c>
      <c r="S207" s="39"/>
      <c r="T207" s="39">
        <v>0</v>
      </c>
      <c r="U207" s="39"/>
      <c r="V207" s="39"/>
      <c r="W207" s="39"/>
      <c r="X207" s="39">
        <v>0</v>
      </c>
      <c r="Y207" s="39"/>
      <c r="Z207" s="39"/>
      <c r="AA207" s="39"/>
      <c r="AB207" s="39">
        <v>0</v>
      </c>
      <c r="AC207" s="39"/>
      <c r="AD207" s="39">
        <v>0</v>
      </c>
      <c r="AE207" s="39"/>
      <c r="AF207" s="39"/>
      <c r="AG207" s="39"/>
      <c r="AH207" s="39">
        <v>0</v>
      </c>
      <c r="AI207" s="39"/>
      <c r="AJ207" s="39"/>
      <c r="AK207" s="39"/>
      <c r="AL207" s="39"/>
      <c r="AM207" s="39"/>
      <c r="AN207" s="39"/>
      <c r="AO207" s="39"/>
      <c r="AP207" s="39">
        <v>0</v>
      </c>
      <c r="AQ207" s="39"/>
      <c r="AR207" s="39"/>
      <c r="AS207" s="39"/>
      <c r="AT207" s="39">
        <v>0</v>
      </c>
      <c r="AU207" s="39">
        <v>0</v>
      </c>
      <c r="AV207" s="39"/>
      <c r="AW207" s="39">
        <v>0</v>
      </c>
      <c r="AX207" s="39"/>
      <c r="AY207" s="39"/>
      <c r="AZ207" s="39"/>
      <c r="BA207" s="39">
        <v>0</v>
      </c>
      <c r="BB207" s="39">
        <v>0</v>
      </c>
      <c r="BC207" s="39"/>
      <c r="BD207" s="39">
        <v>0</v>
      </c>
      <c r="BE207" s="39"/>
      <c r="BF207" s="39"/>
      <c r="BG207" s="39"/>
      <c r="BH207" s="39">
        <v>0</v>
      </c>
      <c r="BI207" s="39"/>
      <c r="BJ207" s="39"/>
      <c r="BK207" s="39"/>
      <c r="BL207" s="39">
        <v>0</v>
      </c>
      <c r="BM207" s="39"/>
      <c r="BN207" s="39">
        <v>0</v>
      </c>
      <c r="BO207" s="39"/>
      <c r="BP207" s="39"/>
      <c r="BQ207" s="39"/>
      <c r="BR207" s="39">
        <v>0</v>
      </c>
      <c r="BS207" s="39"/>
      <c r="BT207" s="39"/>
      <c r="BU207" s="39"/>
      <c r="BV207" s="39"/>
      <c r="BW207" s="39"/>
      <c r="BX207" s="39"/>
    </row>
    <row r="208" spans="1:76" ht="19.5" customHeight="1" x14ac:dyDescent="0.2">
      <c r="D208" s="47" t="s">
        <v>115</v>
      </c>
      <c r="F208" s="48">
        <v>0</v>
      </c>
      <c r="G208" s="49"/>
      <c r="H208" s="49"/>
      <c r="I208" s="49"/>
      <c r="J208" s="48">
        <v>0</v>
      </c>
      <c r="K208" s="48">
        <v>0</v>
      </c>
      <c r="L208" s="49"/>
      <c r="M208" s="48">
        <v>0</v>
      </c>
      <c r="N208" s="49"/>
      <c r="O208" s="49"/>
      <c r="P208" s="49"/>
      <c r="Q208" s="48">
        <v>0</v>
      </c>
      <c r="R208" s="48">
        <v>0</v>
      </c>
      <c r="S208" s="49"/>
      <c r="T208" s="48">
        <v>0</v>
      </c>
      <c r="U208" s="49"/>
      <c r="V208" s="49"/>
      <c r="W208" s="49"/>
      <c r="X208" s="48">
        <v>0</v>
      </c>
      <c r="Y208" s="49"/>
      <c r="Z208" s="49"/>
      <c r="AA208" s="49"/>
      <c r="AB208" s="48">
        <v>0</v>
      </c>
      <c r="AC208" s="49"/>
      <c r="AD208" s="48">
        <v>0</v>
      </c>
      <c r="AE208" s="49"/>
      <c r="AF208" s="49"/>
      <c r="AG208" s="49"/>
      <c r="AH208" s="48">
        <v>0</v>
      </c>
      <c r="AI208" s="49"/>
      <c r="AJ208" s="49"/>
      <c r="AK208" s="49"/>
      <c r="AL208" s="49"/>
      <c r="AM208" s="49"/>
      <c r="AN208" s="49"/>
      <c r="AO208" s="49"/>
      <c r="AP208" s="48">
        <v>0</v>
      </c>
      <c r="AQ208" s="49"/>
      <c r="AR208" s="49"/>
      <c r="AS208" s="49"/>
      <c r="AT208" s="48">
        <v>0</v>
      </c>
      <c r="AU208" s="48">
        <v>0</v>
      </c>
      <c r="AV208" s="49"/>
      <c r="AW208" s="48">
        <v>0</v>
      </c>
      <c r="AX208" s="49"/>
      <c r="AY208" s="49"/>
      <c r="AZ208" s="49"/>
      <c r="BA208" s="48">
        <v>0</v>
      </c>
      <c r="BB208" s="48">
        <v>0</v>
      </c>
      <c r="BC208" s="49"/>
      <c r="BD208" s="48">
        <v>0</v>
      </c>
      <c r="BE208" s="49"/>
      <c r="BF208" s="49"/>
      <c r="BG208" s="49"/>
      <c r="BH208" s="48">
        <v>0</v>
      </c>
      <c r="BI208" s="49"/>
      <c r="BJ208" s="49"/>
      <c r="BK208" s="49"/>
      <c r="BL208" s="48">
        <v>0</v>
      </c>
      <c r="BM208" s="49"/>
      <c r="BN208" s="48">
        <v>0</v>
      </c>
      <c r="BO208" s="49"/>
      <c r="BP208" s="49"/>
      <c r="BQ208" s="49"/>
      <c r="BR208" s="48">
        <v>0</v>
      </c>
      <c r="BS208" s="39"/>
      <c r="BT208" s="39"/>
      <c r="BU208" s="39"/>
      <c r="BV208" s="39"/>
      <c r="BW208" s="39"/>
      <c r="BX208" s="39"/>
    </row>
    <row r="209" spans="1:76" ht="20.100000000000001" customHeight="1" x14ac:dyDescent="0.2">
      <c r="D209" s="2" t="s">
        <v>102</v>
      </c>
      <c r="F209" s="39">
        <v>0</v>
      </c>
      <c r="G209" s="39"/>
      <c r="H209" s="39"/>
      <c r="I209" s="39"/>
      <c r="J209" s="39">
        <v>0</v>
      </c>
      <c r="K209" s="39">
        <v>0</v>
      </c>
      <c r="L209" s="39"/>
      <c r="M209" s="39">
        <v>0</v>
      </c>
      <c r="N209" s="39"/>
      <c r="O209" s="39"/>
      <c r="P209" s="39"/>
      <c r="Q209" s="39">
        <v>0</v>
      </c>
      <c r="R209" s="39">
        <v>0</v>
      </c>
      <c r="S209" s="39"/>
      <c r="T209" s="39">
        <v>0</v>
      </c>
      <c r="U209" s="39"/>
      <c r="V209" s="39"/>
      <c r="W209" s="39"/>
      <c r="X209" s="39">
        <v>0</v>
      </c>
      <c r="Y209" s="39"/>
      <c r="Z209" s="39"/>
      <c r="AA209" s="39"/>
      <c r="AB209" s="39">
        <v>0</v>
      </c>
      <c r="AC209" s="39"/>
      <c r="AD209" s="39">
        <v>0</v>
      </c>
      <c r="AE209" s="39"/>
      <c r="AF209" s="39"/>
      <c r="AG209" s="39"/>
      <c r="AH209" s="39">
        <v>0</v>
      </c>
      <c r="AI209" s="39"/>
      <c r="AJ209" s="39"/>
      <c r="AK209" s="39"/>
      <c r="AL209" s="39"/>
      <c r="AM209" s="39"/>
      <c r="AN209" s="39"/>
      <c r="AO209" s="39"/>
      <c r="AP209" s="39">
        <v>0</v>
      </c>
      <c r="AQ209" s="39"/>
      <c r="AR209" s="39"/>
      <c r="AS209" s="39"/>
      <c r="AT209" s="39">
        <v>0</v>
      </c>
      <c r="AU209" s="39">
        <v>0</v>
      </c>
      <c r="AV209" s="39"/>
      <c r="AW209" s="39">
        <v>0</v>
      </c>
      <c r="AX209" s="39"/>
      <c r="AY209" s="39"/>
      <c r="AZ209" s="39"/>
      <c r="BA209" s="39">
        <v>0</v>
      </c>
      <c r="BB209" s="39">
        <v>0</v>
      </c>
      <c r="BC209" s="39"/>
      <c r="BD209" s="39">
        <v>0</v>
      </c>
      <c r="BE209" s="39"/>
      <c r="BF209" s="39"/>
      <c r="BG209" s="39"/>
      <c r="BH209" s="39">
        <v>0</v>
      </c>
      <c r="BI209" s="39"/>
      <c r="BJ209" s="39"/>
      <c r="BK209" s="39"/>
      <c r="BL209" s="39">
        <v>0</v>
      </c>
      <c r="BM209" s="39"/>
      <c r="BN209" s="39">
        <v>0</v>
      </c>
      <c r="BO209" s="39"/>
      <c r="BP209" s="39"/>
      <c r="BQ209" s="39"/>
      <c r="BR209" s="39">
        <v>0</v>
      </c>
      <c r="BS209" s="39"/>
      <c r="BT209" s="39"/>
      <c r="BU209" s="39"/>
      <c r="BV209" s="39"/>
      <c r="BW209" s="39"/>
      <c r="BX209" s="39"/>
    </row>
    <row r="210" spans="1:76" ht="20.100000000000001" customHeight="1" x14ac:dyDescent="0.2">
      <c r="D210" s="50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</row>
    <row r="211" spans="1:76" s="1" customFormat="1" ht="20.100000000000001" customHeight="1" x14ac:dyDescent="0.25">
      <c r="A211" s="3"/>
      <c r="B211" s="6"/>
      <c r="C211" s="51" t="s">
        <v>129</v>
      </c>
      <c r="D211" s="52"/>
      <c r="E211" s="5"/>
      <c r="F211" s="53">
        <v>0</v>
      </c>
      <c r="G211" s="54"/>
      <c r="H211" s="54"/>
      <c r="I211" s="54"/>
      <c r="J211" s="53">
        <v>0</v>
      </c>
      <c r="K211" s="53">
        <v>0</v>
      </c>
      <c r="L211" s="54"/>
      <c r="M211" s="53">
        <v>0</v>
      </c>
      <c r="N211" s="54"/>
      <c r="O211" s="54"/>
      <c r="P211" s="54"/>
      <c r="Q211" s="53">
        <v>0</v>
      </c>
      <c r="R211" s="53">
        <v>0</v>
      </c>
      <c r="S211" s="54"/>
      <c r="T211" s="53">
        <v>0</v>
      </c>
      <c r="U211" s="54"/>
      <c r="V211" s="54"/>
      <c r="W211" s="54"/>
      <c r="X211" s="53">
        <v>0</v>
      </c>
      <c r="Y211" s="54"/>
      <c r="Z211" s="54"/>
      <c r="AA211" s="54"/>
      <c r="AB211" s="53">
        <v>0</v>
      </c>
      <c r="AC211" s="54"/>
      <c r="AD211" s="53">
        <v>0</v>
      </c>
      <c r="AE211" s="54"/>
      <c r="AF211" s="54"/>
      <c r="AG211" s="54"/>
      <c r="AH211" s="53">
        <v>0</v>
      </c>
      <c r="AI211" s="54"/>
      <c r="AJ211" s="54"/>
      <c r="AK211" s="54"/>
      <c r="AL211" s="54"/>
      <c r="AM211" s="54"/>
      <c r="AN211" s="54"/>
      <c r="AO211" s="54"/>
      <c r="AP211" s="53">
        <v>0</v>
      </c>
      <c r="AQ211" s="54"/>
      <c r="AR211" s="54"/>
      <c r="AS211" s="54"/>
      <c r="AT211" s="53">
        <v>0</v>
      </c>
      <c r="AU211" s="53">
        <v>0</v>
      </c>
      <c r="AV211" s="54"/>
      <c r="AW211" s="53">
        <v>0</v>
      </c>
      <c r="AX211" s="54"/>
      <c r="AY211" s="54"/>
      <c r="AZ211" s="54"/>
      <c r="BA211" s="53">
        <v>0</v>
      </c>
      <c r="BB211" s="53">
        <v>0</v>
      </c>
      <c r="BC211" s="54"/>
      <c r="BD211" s="53">
        <v>0</v>
      </c>
      <c r="BE211" s="54"/>
      <c r="BF211" s="54"/>
      <c r="BG211" s="54"/>
      <c r="BH211" s="53">
        <v>0</v>
      </c>
      <c r="BI211" s="54"/>
      <c r="BJ211" s="54"/>
      <c r="BK211" s="54"/>
      <c r="BL211" s="53">
        <v>0</v>
      </c>
      <c r="BM211" s="54"/>
      <c r="BN211" s="53">
        <v>0</v>
      </c>
      <c r="BO211" s="54"/>
      <c r="BP211" s="54"/>
      <c r="BQ211" s="54"/>
      <c r="BR211" s="53">
        <v>0</v>
      </c>
      <c r="BS211" s="39"/>
      <c r="BT211" s="39"/>
      <c r="BU211" s="39"/>
      <c r="BV211" s="39"/>
      <c r="BW211" s="39"/>
      <c r="BX211" s="39"/>
    </row>
    <row r="212" spans="1:76" s="1" customFormat="1" ht="20.100000000000001" customHeight="1" x14ac:dyDescent="0.2">
      <c r="A212" s="3"/>
      <c r="B212" s="6"/>
      <c r="C212" s="3"/>
      <c r="D212" s="3"/>
      <c r="E212" s="5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56"/>
      <c r="BM212" s="56"/>
      <c r="BN212" s="56"/>
      <c r="BO212" s="56"/>
      <c r="BP212" s="56"/>
      <c r="BQ212" s="56"/>
      <c r="BR212" s="56"/>
      <c r="BS212" s="39"/>
      <c r="BT212" s="39"/>
      <c r="BU212" s="39"/>
      <c r="BV212" s="39"/>
      <c r="BW212" s="39"/>
      <c r="BX212" s="39"/>
    </row>
    <row r="213" spans="1:76" ht="20.100000000000001" customHeight="1" x14ac:dyDescent="0.2">
      <c r="C213" s="3" t="s">
        <v>130</v>
      </c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</row>
    <row r="214" spans="1:76" ht="19.5" customHeight="1" x14ac:dyDescent="0.2">
      <c r="D214" s="2" t="s">
        <v>113</v>
      </c>
      <c r="F214" s="39">
        <v>0</v>
      </c>
      <c r="G214" s="39"/>
      <c r="H214" s="39"/>
      <c r="I214" s="39"/>
      <c r="J214" s="39">
        <v>0</v>
      </c>
      <c r="K214" s="39">
        <v>0</v>
      </c>
      <c r="L214" s="39"/>
      <c r="M214" s="39">
        <v>0</v>
      </c>
      <c r="N214" s="39"/>
      <c r="O214" s="39"/>
      <c r="P214" s="39"/>
      <c r="Q214" s="39">
        <v>0</v>
      </c>
      <c r="R214" s="39">
        <v>0</v>
      </c>
      <c r="S214" s="39"/>
      <c r="T214" s="39">
        <v>0</v>
      </c>
      <c r="U214" s="39"/>
      <c r="V214" s="39"/>
      <c r="W214" s="39"/>
      <c r="X214" s="39">
        <v>0</v>
      </c>
      <c r="Y214" s="39"/>
      <c r="Z214" s="39"/>
      <c r="AA214" s="39"/>
      <c r="AB214" s="39">
        <v>0</v>
      </c>
      <c r="AC214" s="39"/>
      <c r="AD214" s="39">
        <v>0</v>
      </c>
      <c r="AE214" s="39"/>
      <c r="AF214" s="39"/>
      <c r="AG214" s="39"/>
      <c r="AH214" s="39">
        <v>0</v>
      </c>
      <c r="AI214" s="39"/>
      <c r="AJ214" s="39"/>
      <c r="AK214" s="39"/>
      <c r="AL214" s="39"/>
      <c r="AM214" s="39"/>
      <c r="AN214" s="39"/>
      <c r="AO214" s="39"/>
      <c r="AP214" s="39">
        <v>0</v>
      </c>
      <c r="AQ214" s="39"/>
      <c r="AR214" s="39"/>
      <c r="AS214" s="39"/>
      <c r="AT214" s="39">
        <v>0</v>
      </c>
      <c r="AU214" s="39">
        <v>0</v>
      </c>
      <c r="AV214" s="39"/>
      <c r="AW214" s="39">
        <v>0</v>
      </c>
      <c r="AX214" s="39"/>
      <c r="AY214" s="39"/>
      <c r="AZ214" s="39"/>
      <c r="BA214" s="39">
        <v>0</v>
      </c>
      <c r="BB214" s="39">
        <v>0</v>
      </c>
      <c r="BC214" s="39"/>
      <c r="BD214" s="39">
        <v>0</v>
      </c>
      <c r="BE214" s="39"/>
      <c r="BF214" s="39"/>
      <c r="BG214" s="39"/>
      <c r="BH214" s="39">
        <v>0</v>
      </c>
      <c r="BI214" s="39"/>
      <c r="BJ214" s="39"/>
      <c r="BK214" s="39"/>
      <c r="BL214" s="39">
        <v>0</v>
      </c>
      <c r="BM214" s="39"/>
      <c r="BN214" s="39">
        <v>0</v>
      </c>
      <c r="BO214" s="39"/>
      <c r="BP214" s="39"/>
      <c r="BQ214" s="39"/>
      <c r="BR214" s="39">
        <v>0</v>
      </c>
      <c r="BS214" s="39"/>
      <c r="BT214" s="39"/>
      <c r="BU214" s="39"/>
      <c r="BV214" s="39"/>
      <c r="BW214" s="39"/>
      <c r="BX214" s="39"/>
    </row>
    <row r="215" spans="1:76" s="1" customFormat="1" ht="20.100000000000001" customHeight="1" x14ac:dyDescent="0.2">
      <c r="A215" s="3"/>
      <c r="B215" s="6"/>
      <c r="C215" s="3"/>
      <c r="D215" s="3"/>
      <c r="E215" s="5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56"/>
      <c r="BM215" s="56"/>
      <c r="BN215" s="56"/>
      <c r="BO215" s="56"/>
      <c r="BP215" s="56"/>
      <c r="BQ215" s="56"/>
      <c r="BR215" s="56"/>
      <c r="BS215" s="39"/>
      <c r="BT215" s="39"/>
      <c r="BU215" s="39"/>
      <c r="BV215" s="39"/>
      <c r="BW215" s="39"/>
      <c r="BX215" s="39"/>
    </row>
    <row r="216" spans="1:76" s="1" customFormat="1" ht="20.100000000000001" customHeight="1" x14ac:dyDescent="0.25">
      <c r="A216" s="3"/>
      <c r="B216" s="6"/>
      <c r="C216" s="51" t="s">
        <v>133</v>
      </c>
      <c r="D216" s="52"/>
      <c r="E216" s="5"/>
      <c r="F216" s="53">
        <v>0</v>
      </c>
      <c r="G216" s="54"/>
      <c r="H216" s="54"/>
      <c r="I216" s="54"/>
      <c r="J216" s="53">
        <v>0</v>
      </c>
      <c r="K216" s="53">
        <v>0</v>
      </c>
      <c r="L216" s="54"/>
      <c r="M216" s="53">
        <v>0</v>
      </c>
      <c r="N216" s="54"/>
      <c r="O216" s="54"/>
      <c r="P216" s="54"/>
      <c r="Q216" s="53">
        <v>0</v>
      </c>
      <c r="R216" s="53">
        <v>0</v>
      </c>
      <c r="S216" s="54"/>
      <c r="T216" s="53">
        <v>0</v>
      </c>
      <c r="U216" s="54"/>
      <c r="V216" s="54"/>
      <c r="W216" s="54"/>
      <c r="X216" s="53">
        <v>0</v>
      </c>
      <c r="Y216" s="54"/>
      <c r="Z216" s="54"/>
      <c r="AA216" s="54"/>
      <c r="AB216" s="53">
        <v>0</v>
      </c>
      <c r="AC216" s="54"/>
      <c r="AD216" s="53">
        <v>0</v>
      </c>
      <c r="AE216" s="54"/>
      <c r="AF216" s="54"/>
      <c r="AG216" s="54"/>
      <c r="AH216" s="53">
        <v>0</v>
      </c>
      <c r="AI216" s="54"/>
      <c r="AJ216" s="54"/>
      <c r="AK216" s="54"/>
      <c r="AL216" s="54"/>
      <c r="AM216" s="54"/>
      <c r="AN216" s="54"/>
      <c r="AO216" s="54"/>
      <c r="AP216" s="53">
        <v>0</v>
      </c>
      <c r="AQ216" s="54"/>
      <c r="AR216" s="54"/>
      <c r="AS216" s="54"/>
      <c r="AT216" s="53">
        <v>0</v>
      </c>
      <c r="AU216" s="53">
        <v>0</v>
      </c>
      <c r="AV216" s="54"/>
      <c r="AW216" s="53">
        <v>0</v>
      </c>
      <c r="AX216" s="54"/>
      <c r="AY216" s="54"/>
      <c r="AZ216" s="54"/>
      <c r="BA216" s="53">
        <v>0</v>
      </c>
      <c r="BB216" s="53">
        <v>0</v>
      </c>
      <c r="BC216" s="54"/>
      <c r="BD216" s="53">
        <v>0</v>
      </c>
      <c r="BE216" s="54"/>
      <c r="BF216" s="54"/>
      <c r="BG216" s="54"/>
      <c r="BH216" s="53">
        <v>0</v>
      </c>
      <c r="BI216" s="54"/>
      <c r="BJ216" s="54"/>
      <c r="BK216" s="54"/>
      <c r="BL216" s="53">
        <v>0</v>
      </c>
      <c r="BM216" s="54"/>
      <c r="BN216" s="53">
        <v>0</v>
      </c>
      <c r="BO216" s="54"/>
      <c r="BP216" s="54"/>
      <c r="BQ216" s="54"/>
      <c r="BR216" s="53">
        <v>0</v>
      </c>
      <c r="BS216" s="39"/>
      <c r="BT216" s="39"/>
      <c r="BU216" s="39"/>
      <c r="BV216" s="39"/>
      <c r="BW216" s="39"/>
      <c r="BX216" s="39"/>
    </row>
    <row r="217" spans="1:76" s="1" customFormat="1" ht="20.100000000000001" customHeight="1" x14ac:dyDescent="0.2">
      <c r="A217" s="3"/>
      <c r="B217" s="6"/>
      <c r="C217" s="3"/>
      <c r="D217" s="3"/>
      <c r="E217" s="5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  <c r="BE217" s="56"/>
      <c r="BF217" s="56"/>
      <c r="BG217" s="56"/>
      <c r="BH217" s="56"/>
      <c r="BI217" s="56"/>
      <c r="BJ217" s="56"/>
      <c r="BK217" s="56"/>
      <c r="BL217" s="56"/>
      <c r="BM217" s="56"/>
      <c r="BN217" s="56"/>
      <c r="BO217" s="56"/>
      <c r="BP217" s="56"/>
      <c r="BQ217" s="56"/>
      <c r="BR217" s="56"/>
      <c r="BS217" s="39"/>
      <c r="BT217" s="39"/>
      <c r="BU217" s="39"/>
      <c r="BV217" s="39"/>
      <c r="BW217" s="39"/>
      <c r="BX217" s="39"/>
    </row>
    <row r="218" spans="1:76" s="1" customFormat="1" ht="20.100000000000001" customHeight="1" x14ac:dyDescent="0.25">
      <c r="A218" s="3"/>
      <c r="B218" s="57" t="s">
        <v>173</v>
      </c>
      <c r="C218" s="58"/>
      <c r="D218" s="58"/>
      <c r="E218" s="5"/>
      <c r="F218" s="59">
        <v>2732</v>
      </c>
      <c r="G218" s="54"/>
      <c r="H218" s="54"/>
      <c r="I218" s="54"/>
      <c r="J218" s="59">
        <v>15758</v>
      </c>
      <c r="K218" s="59">
        <v>606</v>
      </c>
      <c r="L218" s="54"/>
      <c r="M218" s="59">
        <v>16364</v>
      </c>
      <c r="N218" s="54"/>
      <c r="O218" s="54"/>
      <c r="P218" s="54"/>
      <c r="Q218" s="59">
        <f xml:space="preserve"> 4688 + 1</f>
        <v>4689</v>
      </c>
      <c r="R218" s="59">
        <v>12099</v>
      </c>
      <c r="S218" s="54"/>
      <c r="T218" s="59">
        <v>16788</v>
      </c>
      <c r="U218" s="54"/>
      <c r="V218" s="54"/>
      <c r="W218" s="54"/>
      <c r="X218" s="59">
        <v>2308</v>
      </c>
      <c r="Y218" s="54"/>
      <c r="Z218" s="54"/>
      <c r="AA218" s="54"/>
      <c r="AB218" s="59">
        <v>0</v>
      </c>
      <c r="AC218" s="54"/>
      <c r="AD218" s="59">
        <v>0</v>
      </c>
      <c r="AE218" s="54"/>
      <c r="AF218" s="54"/>
      <c r="AG218" s="54"/>
      <c r="AH218" s="59">
        <v>0</v>
      </c>
      <c r="AI218" s="54"/>
      <c r="AJ218" s="54"/>
      <c r="AK218" s="54"/>
      <c r="AL218" s="54"/>
      <c r="AM218" s="54"/>
      <c r="AN218" s="54"/>
      <c r="AO218" s="54"/>
      <c r="AP218" s="59">
        <v>3211</v>
      </c>
      <c r="AQ218" s="54"/>
      <c r="AR218" s="54"/>
      <c r="AS218" s="54"/>
      <c r="AT218" s="59">
        <v>12184</v>
      </c>
      <c r="AU218" s="59">
        <v>790</v>
      </c>
      <c r="AV218" s="54"/>
      <c r="AW218" s="59">
        <v>12974</v>
      </c>
      <c r="AX218" s="54"/>
      <c r="AY218" s="54"/>
      <c r="AZ218" s="54"/>
      <c r="BA218" s="59">
        <v>3319</v>
      </c>
      <c r="BB218" s="59">
        <v>10103</v>
      </c>
      <c r="BC218" s="54"/>
      <c r="BD218" s="59">
        <v>13422</v>
      </c>
      <c r="BE218" s="54"/>
      <c r="BF218" s="54"/>
      <c r="BG218" s="54"/>
      <c r="BH218" s="59">
        <v>2605</v>
      </c>
      <c r="BI218" s="54"/>
      <c r="BJ218" s="54"/>
      <c r="BK218" s="54"/>
      <c r="BL218" s="59">
        <v>0</v>
      </c>
      <c r="BM218" s="54"/>
      <c r="BN218" s="59">
        <v>158</v>
      </c>
      <c r="BO218" s="54"/>
      <c r="BP218" s="54"/>
      <c r="BQ218" s="54"/>
      <c r="BR218" s="59">
        <v>652</v>
      </c>
      <c r="BS218" s="39"/>
      <c r="BT218" s="39"/>
      <c r="BU218" s="39"/>
      <c r="BV218" s="39"/>
      <c r="BW218" s="39"/>
      <c r="BX218" s="39"/>
    </row>
    <row r="219" spans="1:76" ht="20.100000000000001" customHeight="1" x14ac:dyDescent="0.2"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</row>
    <row r="220" spans="1:76" ht="20.100000000000001" customHeight="1" x14ac:dyDescent="0.2">
      <c r="B220" s="6" t="s">
        <v>174</v>
      </c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</row>
    <row r="221" spans="1:76" ht="20.100000000000001" customHeight="1" x14ac:dyDescent="0.2">
      <c r="C221" s="3" t="s">
        <v>175</v>
      </c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</row>
    <row r="222" spans="1:76" ht="20.100000000000001" customHeight="1" x14ac:dyDescent="0.2">
      <c r="D222" s="2" t="s">
        <v>176</v>
      </c>
      <c r="F222" s="39">
        <v>141</v>
      </c>
      <c r="G222" s="39"/>
      <c r="H222" s="39"/>
      <c r="I222" s="39"/>
      <c r="J222" s="39">
        <v>795</v>
      </c>
      <c r="K222" s="39">
        <v>48</v>
      </c>
      <c r="L222" s="39"/>
      <c r="M222" s="39">
        <v>843</v>
      </c>
      <c r="N222" s="39"/>
      <c r="O222" s="39"/>
      <c r="P222" s="39"/>
      <c r="Q222" s="39">
        <v>213</v>
      </c>
      <c r="R222" s="39">
        <v>585</v>
      </c>
      <c r="S222" s="39"/>
      <c r="T222" s="39">
        <v>798</v>
      </c>
      <c r="U222" s="39"/>
      <c r="V222" s="39"/>
      <c r="W222" s="39"/>
      <c r="X222" s="39">
        <v>186</v>
      </c>
      <c r="Y222" s="39"/>
      <c r="Z222" s="39"/>
      <c r="AA222" s="39"/>
      <c r="AB222" s="39">
        <v>0</v>
      </c>
      <c r="AC222" s="39"/>
      <c r="AD222" s="39">
        <v>0</v>
      </c>
      <c r="AE222" s="39"/>
      <c r="AF222" s="39"/>
      <c r="AG222" s="39"/>
      <c r="AH222" s="39">
        <v>0</v>
      </c>
      <c r="AI222" s="39"/>
      <c r="AJ222" s="39"/>
      <c r="AK222" s="39"/>
      <c r="AL222" s="39"/>
      <c r="AM222" s="39"/>
      <c r="AN222" s="39"/>
      <c r="AO222" s="39"/>
      <c r="AP222" s="39">
        <v>0</v>
      </c>
      <c r="AQ222" s="39"/>
      <c r="AR222" s="39"/>
      <c r="AS222" s="39"/>
      <c r="AT222" s="39">
        <v>0</v>
      </c>
      <c r="AU222" s="39">
        <v>0</v>
      </c>
      <c r="AV222" s="39"/>
      <c r="AW222" s="39">
        <v>0</v>
      </c>
      <c r="AX222" s="39"/>
      <c r="AY222" s="39"/>
      <c r="AZ222" s="39"/>
      <c r="BA222" s="39">
        <v>0</v>
      </c>
      <c r="BB222" s="39">
        <v>0</v>
      </c>
      <c r="BC222" s="39"/>
      <c r="BD222" s="39">
        <v>0</v>
      </c>
      <c r="BE222" s="39"/>
      <c r="BF222" s="39"/>
      <c r="BG222" s="39"/>
      <c r="BH222" s="39">
        <v>0</v>
      </c>
      <c r="BI222" s="39"/>
      <c r="BJ222" s="39"/>
      <c r="BK222" s="39"/>
      <c r="BL222" s="39">
        <v>0</v>
      </c>
      <c r="BM222" s="39"/>
      <c r="BN222" s="39">
        <v>0</v>
      </c>
      <c r="BO222" s="39"/>
      <c r="BP222" s="39"/>
      <c r="BQ222" s="39"/>
      <c r="BR222" s="39">
        <v>0</v>
      </c>
      <c r="BS222" s="39"/>
      <c r="BT222" s="39"/>
      <c r="BU222" s="39"/>
      <c r="BV222" s="39"/>
      <c r="BW222" s="39"/>
      <c r="BX222" s="39"/>
    </row>
    <row r="223" spans="1:76" ht="19.5" customHeight="1" x14ac:dyDescent="0.2">
      <c r="D223" s="47" t="s">
        <v>177</v>
      </c>
      <c r="F223" s="48">
        <v>148</v>
      </c>
      <c r="G223" s="49"/>
      <c r="H223" s="49"/>
      <c r="I223" s="49"/>
      <c r="J223" s="48">
        <v>801</v>
      </c>
      <c r="K223" s="48">
        <v>64</v>
      </c>
      <c r="L223" s="49"/>
      <c r="M223" s="48">
        <v>865</v>
      </c>
      <c r="N223" s="49"/>
      <c r="O223" s="49"/>
      <c r="P223" s="49"/>
      <c r="Q223" s="48">
        <v>247</v>
      </c>
      <c r="R223" s="48">
        <v>599</v>
      </c>
      <c r="S223" s="49"/>
      <c r="T223" s="48">
        <v>846</v>
      </c>
      <c r="U223" s="49"/>
      <c r="V223" s="49"/>
      <c r="W223" s="49"/>
      <c r="X223" s="48">
        <v>167</v>
      </c>
      <c r="Y223" s="49"/>
      <c r="Z223" s="49"/>
      <c r="AA223" s="49"/>
      <c r="AB223" s="48">
        <v>0</v>
      </c>
      <c r="AC223" s="49"/>
      <c r="AD223" s="48">
        <v>0</v>
      </c>
      <c r="AE223" s="49"/>
      <c r="AF223" s="49"/>
      <c r="AG223" s="49"/>
      <c r="AH223" s="48">
        <v>0</v>
      </c>
      <c r="AI223" s="49"/>
      <c r="AJ223" s="49"/>
      <c r="AK223" s="49"/>
      <c r="AL223" s="49"/>
      <c r="AM223" s="49"/>
      <c r="AN223" s="49"/>
      <c r="AO223" s="49"/>
      <c r="AP223" s="48">
        <v>0</v>
      </c>
      <c r="AQ223" s="49"/>
      <c r="AR223" s="49"/>
      <c r="AS223" s="49"/>
      <c r="AT223" s="48">
        <v>0</v>
      </c>
      <c r="AU223" s="48">
        <v>0</v>
      </c>
      <c r="AV223" s="49"/>
      <c r="AW223" s="48">
        <v>0</v>
      </c>
      <c r="AX223" s="49"/>
      <c r="AY223" s="49"/>
      <c r="AZ223" s="49"/>
      <c r="BA223" s="48">
        <v>0</v>
      </c>
      <c r="BB223" s="48">
        <v>0</v>
      </c>
      <c r="BC223" s="49"/>
      <c r="BD223" s="48">
        <v>0</v>
      </c>
      <c r="BE223" s="49"/>
      <c r="BF223" s="49"/>
      <c r="BG223" s="49"/>
      <c r="BH223" s="48">
        <v>0</v>
      </c>
      <c r="BI223" s="49"/>
      <c r="BJ223" s="49"/>
      <c r="BK223" s="49"/>
      <c r="BL223" s="48">
        <v>0</v>
      </c>
      <c r="BM223" s="49"/>
      <c r="BN223" s="48">
        <v>0</v>
      </c>
      <c r="BO223" s="49"/>
      <c r="BP223" s="49"/>
      <c r="BQ223" s="49"/>
      <c r="BR223" s="48">
        <v>0</v>
      </c>
      <c r="BS223" s="39"/>
      <c r="BT223" s="39"/>
      <c r="BU223" s="39"/>
      <c r="BV223" s="39"/>
      <c r="BW223" s="39"/>
      <c r="BX223" s="39"/>
    </row>
    <row r="224" spans="1:76" ht="20.100000000000001" customHeight="1" x14ac:dyDescent="0.2">
      <c r="D224" s="2" t="s">
        <v>178</v>
      </c>
      <c r="F224" s="39">
        <v>117</v>
      </c>
      <c r="G224" s="39"/>
      <c r="H224" s="39"/>
      <c r="I224" s="39"/>
      <c r="J224" s="39">
        <v>798</v>
      </c>
      <c r="K224" s="39">
        <v>61</v>
      </c>
      <c r="L224" s="39"/>
      <c r="M224" s="39">
        <v>859</v>
      </c>
      <c r="N224" s="39"/>
      <c r="O224" s="39"/>
      <c r="P224" s="39"/>
      <c r="Q224" s="39">
        <v>264</v>
      </c>
      <c r="R224" s="39">
        <v>603</v>
      </c>
      <c r="S224" s="39"/>
      <c r="T224" s="39">
        <v>867</v>
      </c>
      <c r="U224" s="39"/>
      <c r="V224" s="39"/>
      <c r="W224" s="39"/>
      <c r="X224" s="39">
        <v>109</v>
      </c>
      <c r="Y224" s="39"/>
      <c r="Z224" s="39"/>
      <c r="AA224" s="39"/>
      <c r="AB224" s="39">
        <v>0</v>
      </c>
      <c r="AC224" s="39"/>
      <c r="AD224" s="39">
        <v>0</v>
      </c>
      <c r="AE224" s="39"/>
      <c r="AF224" s="39"/>
      <c r="AG224" s="39"/>
      <c r="AH224" s="39">
        <v>0</v>
      </c>
      <c r="AI224" s="39"/>
      <c r="AJ224" s="39"/>
      <c r="AK224" s="39"/>
      <c r="AL224" s="39"/>
      <c r="AM224" s="39"/>
      <c r="AN224" s="39"/>
      <c r="AO224" s="39"/>
      <c r="AP224" s="39">
        <v>0</v>
      </c>
      <c r="AQ224" s="39"/>
      <c r="AR224" s="39"/>
      <c r="AS224" s="39"/>
      <c r="AT224" s="39">
        <v>0</v>
      </c>
      <c r="AU224" s="39">
        <v>0</v>
      </c>
      <c r="AV224" s="39"/>
      <c r="AW224" s="39">
        <v>0</v>
      </c>
      <c r="AX224" s="39"/>
      <c r="AY224" s="39"/>
      <c r="AZ224" s="39"/>
      <c r="BA224" s="39">
        <v>0</v>
      </c>
      <c r="BB224" s="39">
        <v>0</v>
      </c>
      <c r="BC224" s="39"/>
      <c r="BD224" s="39">
        <v>0</v>
      </c>
      <c r="BE224" s="39"/>
      <c r="BF224" s="39"/>
      <c r="BG224" s="39"/>
      <c r="BH224" s="39">
        <v>0</v>
      </c>
      <c r="BI224" s="39"/>
      <c r="BJ224" s="39"/>
      <c r="BK224" s="39"/>
      <c r="BL224" s="39">
        <v>0</v>
      </c>
      <c r="BM224" s="39"/>
      <c r="BN224" s="39">
        <v>0</v>
      </c>
      <c r="BO224" s="39"/>
      <c r="BP224" s="39"/>
      <c r="BQ224" s="39"/>
      <c r="BR224" s="39">
        <v>0</v>
      </c>
      <c r="BS224" s="39"/>
      <c r="BT224" s="39"/>
      <c r="BU224" s="39"/>
      <c r="BV224" s="39"/>
      <c r="BW224" s="39"/>
      <c r="BX224" s="39"/>
    </row>
    <row r="225" spans="1:76" ht="19.5" customHeight="1" x14ac:dyDescent="0.2">
      <c r="D225" s="47" t="s">
        <v>179</v>
      </c>
      <c r="F225" s="48">
        <v>157</v>
      </c>
      <c r="G225" s="49"/>
      <c r="H225" s="49"/>
      <c r="I225" s="49"/>
      <c r="J225" s="48">
        <v>807</v>
      </c>
      <c r="K225" s="48">
        <v>41</v>
      </c>
      <c r="L225" s="49"/>
      <c r="M225" s="48">
        <v>848</v>
      </c>
      <c r="N225" s="49"/>
      <c r="O225" s="49"/>
      <c r="P225" s="49"/>
      <c r="Q225" s="48">
        <v>228</v>
      </c>
      <c r="R225" s="48">
        <v>637</v>
      </c>
      <c r="S225" s="49"/>
      <c r="T225" s="48">
        <v>865</v>
      </c>
      <c r="U225" s="49"/>
      <c r="V225" s="49"/>
      <c r="W225" s="49"/>
      <c r="X225" s="48">
        <v>140</v>
      </c>
      <c r="Y225" s="49"/>
      <c r="Z225" s="49"/>
      <c r="AA225" s="49"/>
      <c r="AB225" s="48">
        <v>0</v>
      </c>
      <c r="AC225" s="49"/>
      <c r="AD225" s="48">
        <v>0</v>
      </c>
      <c r="AE225" s="49"/>
      <c r="AF225" s="49"/>
      <c r="AG225" s="49"/>
      <c r="AH225" s="48">
        <v>0</v>
      </c>
      <c r="AI225" s="49"/>
      <c r="AJ225" s="49"/>
      <c r="AK225" s="49"/>
      <c r="AL225" s="49"/>
      <c r="AM225" s="49"/>
      <c r="AN225" s="49"/>
      <c r="AO225" s="49"/>
      <c r="AP225" s="48">
        <v>0</v>
      </c>
      <c r="AQ225" s="49"/>
      <c r="AR225" s="49"/>
      <c r="AS225" s="49"/>
      <c r="AT225" s="48">
        <v>0</v>
      </c>
      <c r="AU225" s="48">
        <v>0</v>
      </c>
      <c r="AV225" s="49"/>
      <c r="AW225" s="48">
        <v>0</v>
      </c>
      <c r="AX225" s="49"/>
      <c r="AY225" s="49"/>
      <c r="AZ225" s="49"/>
      <c r="BA225" s="48">
        <v>0</v>
      </c>
      <c r="BB225" s="48">
        <v>0</v>
      </c>
      <c r="BC225" s="49"/>
      <c r="BD225" s="48">
        <v>0</v>
      </c>
      <c r="BE225" s="49"/>
      <c r="BF225" s="49"/>
      <c r="BG225" s="49"/>
      <c r="BH225" s="48">
        <v>0</v>
      </c>
      <c r="BI225" s="49"/>
      <c r="BJ225" s="49"/>
      <c r="BK225" s="49"/>
      <c r="BL225" s="48">
        <v>0</v>
      </c>
      <c r="BM225" s="49"/>
      <c r="BN225" s="48">
        <v>0</v>
      </c>
      <c r="BO225" s="49"/>
      <c r="BP225" s="49"/>
      <c r="BQ225" s="49"/>
      <c r="BR225" s="48">
        <v>0</v>
      </c>
      <c r="BS225" s="39"/>
      <c r="BT225" s="39"/>
      <c r="BU225" s="39"/>
      <c r="BV225" s="39"/>
      <c r="BW225" s="39"/>
      <c r="BX225" s="39"/>
    </row>
    <row r="226" spans="1:76" ht="20.100000000000001" customHeight="1" x14ac:dyDescent="0.2">
      <c r="D226" s="2" t="s">
        <v>114</v>
      </c>
      <c r="F226" s="39">
        <v>235</v>
      </c>
      <c r="G226" s="39"/>
      <c r="H226" s="39"/>
      <c r="I226" s="39"/>
      <c r="J226" s="39">
        <v>790</v>
      </c>
      <c r="K226" s="39">
        <v>64</v>
      </c>
      <c r="L226" s="39"/>
      <c r="M226" s="39">
        <v>854</v>
      </c>
      <c r="N226" s="39"/>
      <c r="O226" s="39"/>
      <c r="P226" s="39"/>
      <c r="Q226" s="39">
        <v>177</v>
      </c>
      <c r="R226" s="39">
        <v>680</v>
      </c>
      <c r="S226" s="39"/>
      <c r="T226" s="39">
        <v>857</v>
      </c>
      <c r="U226" s="39"/>
      <c r="V226" s="39"/>
      <c r="W226" s="39"/>
      <c r="X226" s="39">
        <v>232</v>
      </c>
      <c r="Y226" s="39"/>
      <c r="Z226" s="39"/>
      <c r="AA226" s="39"/>
      <c r="AB226" s="39">
        <v>0</v>
      </c>
      <c r="AC226" s="39"/>
      <c r="AD226" s="39">
        <v>0</v>
      </c>
      <c r="AE226" s="39"/>
      <c r="AF226" s="39"/>
      <c r="AG226" s="39"/>
      <c r="AH226" s="39">
        <v>0</v>
      </c>
      <c r="AI226" s="39"/>
      <c r="AJ226" s="39"/>
      <c r="AK226" s="39"/>
      <c r="AL226" s="39"/>
      <c r="AM226" s="39"/>
      <c r="AN226" s="39"/>
      <c r="AO226" s="39"/>
      <c r="AP226" s="39">
        <v>0</v>
      </c>
      <c r="AQ226" s="39"/>
      <c r="AR226" s="39"/>
      <c r="AS226" s="39"/>
      <c r="AT226" s="39">
        <v>0</v>
      </c>
      <c r="AU226" s="39">
        <v>0</v>
      </c>
      <c r="AV226" s="39"/>
      <c r="AW226" s="39">
        <v>0</v>
      </c>
      <c r="AX226" s="39"/>
      <c r="AY226" s="39"/>
      <c r="AZ226" s="39"/>
      <c r="BA226" s="39">
        <v>0</v>
      </c>
      <c r="BB226" s="39">
        <v>0</v>
      </c>
      <c r="BC226" s="39"/>
      <c r="BD226" s="39">
        <v>0</v>
      </c>
      <c r="BE226" s="39"/>
      <c r="BF226" s="39"/>
      <c r="BG226" s="39"/>
      <c r="BH226" s="39">
        <v>0</v>
      </c>
      <c r="BI226" s="39"/>
      <c r="BJ226" s="39"/>
      <c r="BK226" s="39"/>
      <c r="BL226" s="39">
        <v>0</v>
      </c>
      <c r="BM226" s="39"/>
      <c r="BN226" s="39">
        <v>0</v>
      </c>
      <c r="BO226" s="39"/>
      <c r="BP226" s="39"/>
      <c r="BQ226" s="39"/>
      <c r="BR226" s="39">
        <v>0</v>
      </c>
      <c r="BS226" s="39"/>
      <c r="BT226" s="39"/>
      <c r="BU226" s="39"/>
      <c r="BV226" s="39"/>
      <c r="BW226" s="39"/>
      <c r="BX226" s="39"/>
    </row>
    <row r="227" spans="1:76" ht="19.5" customHeight="1" x14ac:dyDescent="0.2">
      <c r="D227" s="47" t="s">
        <v>115</v>
      </c>
      <c r="F227" s="48">
        <v>245</v>
      </c>
      <c r="G227" s="49"/>
      <c r="H227" s="49"/>
      <c r="I227" s="49"/>
      <c r="J227" s="48">
        <v>807</v>
      </c>
      <c r="K227" s="48">
        <v>52</v>
      </c>
      <c r="L227" s="49"/>
      <c r="M227" s="48">
        <v>859</v>
      </c>
      <c r="N227" s="49"/>
      <c r="O227" s="49"/>
      <c r="P227" s="49"/>
      <c r="Q227" s="48">
        <v>202</v>
      </c>
      <c r="R227" s="48">
        <v>679</v>
      </c>
      <c r="S227" s="49"/>
      <c r="T227" s="48">
        <v>881</v>
      </c>
      <c r="U227" s="49"/>
      <c r="V227" s="49"/>
      <c r="W227" s="49"/>
      <c r="X227" s="48">
        <v>223</v>
      </c>
      <c r="Y227" s="49"/>
      <c r="Z227" s="49"/>
      <c r="AA227" s="49"/>
      <c r="AB227" s="48">
        <v>0</v>
      </c>
      <c r="AC227" s="49"/>
      <c r="AD227" s="48">
        <v>0</v>
      </c>
      <c r="AE227" s="49"/>
      <c r="AF227" s="49"/>
      <c r="AG227" s="49"/>
      <c r="AH227" s="48">
        <v>0</v>
      </c>
      <c r="AI227" s="49"/>
      <c r="AJ227" s="49"/>
      <c r="AK227" s="49"/>
      <c r="AL227" s="49"/>
      <c r="AM227" s="49"/>
      <c r="AN227" s="49"/>
      <c r="AO227" s="49"/>
      <c r="AP227" s="48">
        <v>0</v>
      </c>
      <c r="AQ227" s="49"/>
      <c r="AR227" s="49"/>
      <c r="AS227" s="49"/>
      <c r="AT227" s="48">
        <v>0</v>
      </c>
      <c r="AU227" s="48">
        <v>0</v>
      </c>
      <c r="AV227" s="49"/>
      <c r="AW227" s="48">
        <v>0</v>
      </c>
      <c r="AX227" s="49"/>
      <c r="AY227" s="49"/>
      <c r="AZ227" s="49"/>
      <c r="BA227" s="48">
        <v>0</v>
      </c>
      <c r="BB227" s="48">
        <v>0</v>
      </c>
      <c r="BC227" s="49"/>
      <c r="BD227" s="48">
        <v>0</v>
      </c>
      <c r="BE227" s="49"/>
      <c r="BF227" s="49"/>
      <c r="BG227" s="49"/>
      <c r="BH227" s="48">
        <v>0</v>
      </c>
      <c r="BI227" s="49"/>
      <c r="BJ227" s="49"/>
      <c r="BK227" s="49"/>
      <c r="BL227" s="48">
        <v>0</v>
      </c>
      <c r="BM227" s="49"/>
      <c r="BN227" s="48">
        <v>0</v>
      </c>
      <c r="BO227" s="49"/>
      <c r="BP227" s="49"/>
      <c r="BQ227" s="49"/>
      <c r="BR227" s="48">
        <v>0</v>
      </c>
      <c r="BS227" s="39"/>
      <c r="BT227" s="39"/>
      <c r="BU227" s="39"/>
      <c r="BV227" s="39"/>
      <c r="BW227" s="39"/>
      <c r="BX227" s="39"/>
    </row>
    <row r="228" spans="1:76" ht="20.100000000000001" customHeight="1" x14ac:dyDescent="0.2"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</row>
    <row r="229" spans="1:76" s="1" customFormat="1" ht="20.100000000000001" customHeight="1" x14ac:dyDescent="0.25">
      <c r="A229" s="3"/>
      <c r="B229" s="6"/>
      <c r="C229" s="51" t="s">
        <v>180</v>
      </c>
      <c r="D229" s="52"/>
      <c r="E229" s="5"/>
      <c r="F229" s="53">
        <v>1043</v>
      </c>
      <c r="G229" s="54"/>
      <c r="H229" s="54"/>
      <c r="I229" s="54"/>
      <c r="J229" s="53">
        <v>4798</v>
      </c>
      <c r="K229" s="53">
        <v>330</v>
      </c>
      <c r="L229" s="54"/>
      <c r="M229" s="53">
        <v>5128</v>
      </c>
      <c r="N229" s="54"/>
      <c r="O229" s="54"/>
      <c r="P229" s="54"/>
      <c r="Q229" s="53">
        <v>1331</v>
      </c>
      <c r="R229" s="53">
        <v>3783</v>
      </c>
      <c r="S229" s="54"/>
      <c r="T229" s="53">
        <v>5114</v>
      </c>
      <c r="U229" s="54"/>
      <c r="V229" s="54"/>
      <c r="W229" s="54"/>
      <c r="X229" s="53">
        <v>1057</v>
      </c>
      <c r="Y229" s="54"/>
      <c r="Z229" s="54"/>
      <c r="AA229" s="54"/>
      <c r="AB229" s="53">
        <v>0</v>
      </c>
      <c r="AC229" s="54"/>
      <c r="AD229" s="53">
        <v>0</v>
      </c>
      <c r="AE229" s="54"/>
      <c r="AF229" s="54"/>
      <c r="AG229" s="54"/>
      <c r="AH229" s="53">
        <v>0</v>
      </c>
      <c r="AI229" s="54"/>
      <c r="AJ229" s="54"/>
      <c r="AK229" s="54"/>
      <c r="AL229" s="54"/>
      <c r="AM229" s="54"/>
      <c r="AN229" s="54"/>
      <c r="AO229" s="54"/>
      <c r="AP229" s="53">
        <v>0</v>
      </c>
      <c r="AQ229" s="54"/>
      <c r="AR229" s="54"/>
      <c r="AS229" s="54"/>
      <c r="AT229" s="53">
        <v>0</v>
      </c>
      <c r="AU229" s="53">
        <v>0</v>
      </c>
      <c r="AV229" s="54"/>
      <c r="AW229" s="53">
        <v>0</v>
      </c>
      <c r="AX229" s="54"/>
      <c r="AY229" s="54"/>
      <c r="AZ229" s="54"/>
      <c r="BA229" s="53">
        <v>0</v>
      </c>
      <c r="BB229" s="53">
        <v>0</v>
      </c>
      <c r="BC229" s="54"/>
      <c r="BD229" s="53">
        <v>0</v>
      </c>
      <c r="BE229" s="54"/>
      <c r="BF229" s="54"/>
      <c r="BG229" s="54"/>
      <c r="BH229" s="53">
        <v>0</v>
      </c>
      <c r="BI229" s="54"/>
      <c r="BJ229" s="54"/>
      <c r="BK229" s="54"/>
      <c r="BL229" s="53">
        <v>0</v>
      </c>
      <c r="BM229" s="54"/>
      <c r="BN229" s="53">
        <v>0</v>
      </c>
      <c r="BO229" s="54"/>
      <c r="BP229" s="54"/>
      <c r="BQ229" s="54"/>
      <c r="BR229" s="53">
        <v>0</v>
      </c>
      <c r="BS229" s="39"/>
      <c r="BT229" s="39"/>
      <c r="BU229" s="39"/>
      <c r="BV229" s="39"/>
      <c r="BW229" s="39"/>
      <c r="BX229" s="39"/>
    </row>
    <row r="230" spans="1:76" ht="20.100000000000001" customHeight="1" x14ac:dyDescent="0.2"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</row>
    <row r="231" spans="1:76" ht="20.100000000000001" customHeight="1" x14ac:dyDescent="0.2">
      <c r="C231" s="3" t="s">
        <v>121</v>
      </c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</row>
    <row r="232" spans="1:76" ht="20.100000000000001" customHeight="1" x14ac:dyDescent="0.2">
      <c r="D232" s="2" t="s">
        <v>176</v>
      </c>
      <c r="F232" s="39">
        <v>0</v>
      </c>
      <c r="G232" s="39"/>
      <c r="H232" s="39"/>
      <c r="I232" s="39"/>
      <c r="J232" s="39">
        <v>0</v>
      </c>
      <c r="K232" s="39">
        <v>0</v>
      </c>
      <c r="L232" s="39"/>
      <c r="M232" s="39">
        <v>0</v>
      </c>
      <c r="N232" s="39"/>
      <c r="O232" s="39"/>
      <c r="P232" s="39"/>
      <c r="Q232" s="39">
        <v>0</v>
      </c>
      <c r="R232" s="39">
        <v>0</v>
      </c>
      <c r="S232" s="39"/>
      <c r="T232" s="39">
        <v>0</v>
      </c>
      <c r="U232" s="39"/>
      <c r="V232" s="39"/>
      <c r="W232" s="39"/>
      <c r="X232" s="39">
        <v>0</v>
      </c>
      <c r="Y232" s="39"/>
      <c r="Z232" s="39"/>
      <c r="AA232" s="39"/>
      <c r="AB232" s="39">
        <v>0</v>
      </c>
      <c r="AC232" s="39"/>
      <c r="AD232" s="39">
        <v>0</v>
      </c>
      <c r="AE232" s="39"/>
      <c r="AF232" s="39"/>
      <c r="AG232" s="39"/>
      <c r="AH232" s="39">
        <v>0</v>
      </c>
      <c r="AI232" s="39"/>
      <c r="AJ232" s="39"/>
      <c r="AK232" s="39"/>
      <c r="AL232" s="39"/>
      <c r="AM232" s="39"/>
      <c r="AN232" s="39"/>
      <c r="AO232" s="39"/>
      <c r="AP232" s="39">
        <v>1645</v>
      </c>
      <c r="AQ232" s="39"/>
      <c r="AR232" s="39"/>
      <c r="AS232" s="39"/>
      <c r="AT232" s="39">
        <v>2417</v>
      </c>
      <c r="AU232" s="39">
        <v>62</v>
      </c>
      <c r="AV232" s="39"/>
      <c r="AW232" s="39">
        <v>2479</v>
      </c>
      <c r="AX232" s="39"/>
      <c r="AY232" s="39"/>
      <c r="AZ232" s="39"/>
      <c r="BA232" s="39">
        <v>446</v>
      </c>
      <c r="BB232" s="39">
        <v>2012</v>
      </c>
      <c r="BC232" s="39"/>
      <c r="BD232" s="39">
        <v>2458</v>
      </c>
      <c r="BE232" s="39"/>
      <c r="BF232" s="39"/>
      <c r="BG232" s="39"/>
      <c r="BH232" s="39">
        <v>1663</v>
      </c>
      <c r="BI232" s="39"/>
      <c r="BJ232" s="39"/>
      <c r="BK232" s="39"/>
      <c r="BL232" s="39">
        <v>0</v>
      </c>
      <c r="BM232" s="39"/>
      <c r="BN232" s="39">
        <v>3</v>
      </c>
      <c r="BO232" s="39"/>
      <c r="BP232" s="39"/>
      <c r="BQ232" s="39"/>
      <c r="BR232" s="39">
        <v>519</v>
      </c>
      <c r="BS232" s="39"/>
      <c r="BT232" s="39"/>
      <c r="BU232" s="39"/>
      <c r="BV232" s="39"/>
      <c r="BW232" s="39"/>
      <c r="BX232" s="39"/>
    </row>
    <row r="233" spans="1:76" ht="19.5" customHeight="1" x14ac:dyDescent="0.2">
      <c r="D233" s="47" t="s">
        <v>97</v>
      </c>
      <c r="F233" s="48">
        <v>0</v>
      </c>
      <c r="G233" s="49"/>
      <c r="H233" s="49"/>
      <c r="I233" s="49"/>
      <c r="J233" s="48">
        <v>0</v>
      </c>
      <c r="K233" s="48">
        <v>0</v>
      </c>
      <c r="L233" s="49"/>
      <c r="M233" s="48">
        <v>0</v>
      </c>
      <c r="N233" s="49"/>
      <c r="O233" s="49"/>
      <c r="P233" s="49"/>
      <c r="Q233" s="48">
        <v>0</v>
      </c>
      <c r="R233" s="48">
        <v>0</v>
      </c>
      <c r="S233" s="49"/>
      <c r="T233" s="48">
        <v>0</v>
      </c>
      <c r="U233" s="49"/>
      <c r="V233" s="49"/>
      <c r="W233" s="49"/>
      <c r="X233" s="48">
        <v>0</v>
      </c>
      <c r="Y233" s="49"/>
      <c r="Z233" s="49"/>
      <c r="AA233" s="49"/>
      <c r="AB233" s="48">
        <v>0</v>
      </c>
      <c r="AC233" s="49"/>
      <c r="AD233" s="48">
        <v>0</v>
      </c>
      <c r="AE233" s="49"/>
      <c r="AF233" s="49"/>
      <c r="AG233" s="49"/>
      <c r="AH233" s="48">
        <v>0</v>
      </c>
      <c r="AI233" s="49"/>
      <c r="AJ233" s="49"/>
      <c r="AK233" s="49"/>
      <c r="AL233" s="49"/>
      <c r="AM233" s="49"/>
      <c r="AN233" s="49"/>
      <c r="AO233" s="49"/>
      <c r="AP233" s="48">
        <v>1453</v>
      </c>
      <c r="AQ233" s="49"/>
      <c r="AR233" s="49"/>
      <c r="AS233" s="49"/>
      <c r="AT233" s="48">
        <v>2411</v>
      </c>
      <c r="AU233" s="48">
        <v>55</v>
      </c>
      <c r="AV233" s="49"/>
      <c r="AW233" s="48">
        <v>2466</v>
      </c>
      <c r="AX233" s="49"/>
      <c r="AY233" s="49"/>
      <c r="AZ233" s="49"/>
      <c r="BA233" s="48">
        <v>410</v>
      </c>
      <c r="BB233" s="48">
        <v>2054</v>
      </c>
      <c r="BC233" s="49"/>
      <c r="BD233" s="48">
        <v>2464</v>
      </c>
      <c r="BE233" s="49"/>
      <c r="BF233" s="49"/>
      <c r="BG233" s="49"/>
      <c r="BH233" s="48">
        <v>1455</v>
      </c>
      <c r="BI233" s="49"/>
      <c r="BJ233" s="49"/>
      <c r="BK233" s="49"/>
      <c r="BL233" s="48">
        <v>0</v>
      </c>
      <c r="BM233" s="49"/>
      <c r="BN233" s="48">
        <v>0</v>
      </c>
      <c r="BO233" s="49"/>
      <c r="BP233" s="49"/>
      <c r="BQ233" s="49"/>
      <c r="BR233" s="48">
        <v>37</v>
      </c>
      <c r="BS233" s="39"/>
      <c r="BT233" s="39"/>
      <c r="BU233" s="39"/>
      <c r="BV233" s="39"/>
      <c r="BW233" s="39"/>
      <c r="BX233" s="39"/>
    </row>
    <row r="234" spans="1:76" ht="20.100000000000001" customHeight="1" x14ac:dyDescent="0.2"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</row>
    <row r="235" spans="1:76" s="1" customFormat="1" ht="20.100000000000001" customHeight="1" x14ac:dyDescent="0.25">
      <c r="A235" s="3"/>
      <c r="B235" s="6"/>
      <c r="C235" s="51" t="s">
        <v>124</v>
      </c>
      <c r="D235" s="52"/>
      <c r="E235" s="5"/>
      <c r="F235" s="53">
        <v>0</v>
      </c>
      <c r="G235" s="54"/>
      <c r="H235" s="54"/>
      <c r="I235" s="54"/>
      <c r="J235" s="53">
        <v>0</v>
      </c>
      <c r="K235" s="53">
        <v>0</v>
      </c>
      <c r="L235" s="54"/>
      <c r="M235" s="53">
        <v>0</v>
      </c>
      <c r="N235" s="54"/>
      <c r="O235" s="54"/>
      <c r="P235" s="54"/>
      <c r="Q235" s="53">
        <v>0</v>
      </c>
      <c r="R235" s="53">
        <v>0</v>
      </c>
      <c r="S235" s="54"/>
      <c r="T235" s="53">
        <v>0</v>
      </c>
      <c r="U235" s="54"/>
      <c r="V235" s="54"/>
      <c r="W235" s="54"/>
      <c r="X235" s="53">
        <v>0</v>
      </c>
      <c r="Y235" s="54"/>
      <c r="Z235" s="54"/>
      <c r="AA235" s="54"/>
      <c r="AB235" s="53">
        <v>0</v>
      </c>
      <c r="AC235" s="54"/>
      <c r="AD235" s="53">
        <v>0</v>
      </c>
      <c r="AE235" s="54"/>
      <c r="AF235" s="54"/>
      <c r="AG235" s="54"/>
      <c r="AH235" s="53">
        <v>0</v>
      </c>
      <c r="AI235" s="54"/>
      <c r="AJ235" s="54"/>
      <c r="AK235" s="54"/>
      <c r="AL235" s="54"/>
      <c r="AM235" s="54"/>
      <c r="AN235" s="54"/>
      <c r="AO235" s="54"/>
      <c r="AP235" s="53">
        <v>3098</v>
      </c>
      <c r="AQ235" s="54"/>
      <c r="AR235" s="54"/>
      <c r="AS235" s="54"/>
      <c r="AT235" s="53">
        <v>4828</v>
      </c>
      <c r="AU235" s="53">
        <v>117</v>
      </c>
      <c r="AV235" s="54"/>
      <c r="AW235" s="53">
        <v>4945</v>
      </c>
      <c r="AX235" s="54"/>
      <c r="AY235" s="54"/>
      <c r="AZ235" s="54"/>
      <c r="BA235" s="53">
        <v>856</v>
      </c>
      <c r="BB235" s="53">
        <v>4066</v>
      </c>
      <c r="BC235" s="54"/>
      <c r="BD235" s="53">
        <v>4922</v>
      </c>
      <c r="BE235" s="54"/>
      <c r="BF235" s="54"/>
      <c r="BG235" s="54"/>
      <c r="BH235" s="53">
        <v>3118</v>
      </c>
      <c r="BI235" s="54"/>
      <c r="BJ235" s="54"/>
      <c r="BK235" s="54"/>
      <c r="BL235" s="53">
        <v>0</v>
      </c>
      <c r="BM235" s="54"/>
      <c r="BN235" s="53">
        <v>3</v>
      </c>
      <c r="BO235" s="54"/>
      <c r="BP235" s="54"/>
      <c r="BQ235" s="54"/>
      <c r="BR235" s="53">
        <v>556</v>
      </c>
      <c r="BS235" s="39"/>
      <c r="BT235" s="39"/>
      <c r="BU235" s="39"/>
      <c r="BV235" s="39"/>
      <c r="BW235" s="39"/>
      <c r="BX235" s="39"/>
    </row>
    <row r="236" spans="1:76" ht="20.100000000000001" customHeight="1" x14ac:dyDescent="0.2"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</row>
    <row r="237" spans="1:76" ht="20.100000000000001" customHeight="1" x14ac:dyDescent="0.2">
      <c r="C237" s="3" t="s">
        <v>181</v>
      </c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</row>
    <row r="238" spans="1:76" ht="20.100000000000001" customHeight="1" x14ac:dyDescent="0.2">
      <c r="D238" s="2" t="s">
        <v>96</v>
      </c>
      <c r="F238" s="39">
        <v>0</v>
      </c>
      <c r="G238" s="39"/>
      <c r="H238" s="39"/>
      <c r="I238" s="39"/>
      <c r="J238" s="39">
        <v>0</v>
      </c>
      <c r="K238" s="39">
        <v>0</v>
      </c>
      <c r="L238" s="39"/>
      <c r="M238" s="39">
        <v>0</v>
      </c>
      <c r="N238" s="39"/>
      <c r="O238" s="39"/>
      <c r="P238" s="39"/>
      <c r="Q238" s="39">
        <v>0</v>
      </c>
      <c r="R238" s="39">
        <v>0</v>
      </c>
      <c r="S238" s="39"/>
      <c r="T238" s="39">
        <v>0</v>
      </c>
      <c r="U238" s="39"/>
      <c r="V238" s="39"/>
      <c r="W238" s="39"/>
      <c r="X238" s="39">
        <v>0</v>
      </c>
      <c r="Y238" s="39"/>
      <c r="Z238" s="39"/>
      <c r="AA238" s="39"/>
      <c r="AB238" s="39">
        <v>0</v>
      </c>
      <c r="AC238" s="39"/>
      <c r="AD238" s="39">
        <v>0</v>
      </c>
      <c r="AE238" s="39"/>
      <c r="AF238" s="39"/>
      <c r="AG238" s="39"/>
      <c r="AH238" s="39">
        <v>0</v>
      </c>
      <c r="AI238" s="39"/>
      <c r="AJ238" s="39"/>
      <c r="AK238" s="39"/>
      <c r="AL238" s="39"/>
      <c r="AM238" s="39"/>
      <c r="AN238" s="39"/>
      <c r="AO238" s="39"/>
      <c r="AP238" s="39">
        <v>0</v>
      </c>
      <c r="AQ238" s="39"/>
      <c r="AR238" s="39"/>
      <c r="AS238" s="39"/>
      <c r="AT238" s="39">
        <v>0</v>
      </c>
      <c r="AU238" s="39">
        <v>0</v>
      </c>
      <c r="AV238" s="39"/>
      <c r="AW238" s="39">
        <v>0</v>
      </c>
      <c r="AX238" s="39"/>
      <c r="AY238" s="39"/>
      <c r="AZ238" s="39"/>
      <c r="BA238" s="39">
        <v>0</v>
      </c>
      <c r="BB238" s="39">
        <v>0</v>
      </c>
      <c r="BC238" s="39"/>
      <c r="BD238" s="39">
        <v>0</v>
      </c>
      <c r="BE238" s="39"/>
      <c r="BF238" s="39"/>
      <c r="BG238" s="39"/>
      <c r="BH238" s="39">
        <v>0</v>
      </c>
      <c r="BI238" s="39"/>
      <c r="BJ238" s="39"/>
      <c r="BK238" s="39"/>
      <c r="BL238" s="39">
        <v>0</v>
      </c>
      <c r="BM238" s="39"/>
      <c r="BN238" s="39">
        <v>0</v>
      </c>
      <c r="BO238" s="39"/>
      <c r="BP238" s="39"/>
      <c r="BQ238" s="39"/>
      <c r="BR238" s="39">
        <v>0</v>
      </c>
      <c r="BS238" s="39"/>
      <c r="BT238" s="39"/>
      <c r="BU238" s="39"/>
      <c r="BV238" s="39"/>
      <c r="BW238" s="39"/>
      <c r="BX238" s="39"/>
    </row>
    <row r="239" spans="1:76" ht="19.5" customHeight="1" x14ac:dyDescent="0.2">
      <c r="D239" s="47" t="s">
        <v>97</v>
      </c>
      <c r="F239" s="48">
        <v>0</v>
      </c>
      <c r="G239" s="49"/>
      <c r="H239" s="49"/>
      <c r="I239" s="49"/>
      <c r="J239" s="48">
        <v>0</v>
      </c>
      <c r="K239" s="48">
        <v>0</v>
      </c>
      <c r="L239" s="49"/>
      <c r="M239" s="48">
        <v>0</v>
      </c>
      <c r="N239" s="49"/>
      <c r="O239" s="49"/>
      <c r="P239" s="49"/>
      <c r="Q239" s="48">
        <v>0</v>
      </c>
      <c r="R239" s="48">
        <v>0</v>
      </c>
      <c r="S239" s="49"/>
      <c r="T239" s="48">
        <v>0</v>
      </c>
      <c r="U239" s="49"/>
      <c r="V239" s="49"/>
      <c r="W239" s="49"/>
      <c r="X239" s="48">
        <v>0</v>
      </c>
      <c r="Y239" s="49"/>
      <c r="Z239" s="49"/>
      <c r="AA239" s="49"/>
      <c r="AB239" s="48">
        <v>0</v>
      </c>
      <c r="AC239" s="49"/>
      <c r="AD239" s="48">
        <v>0</v>
      </c>
      <c r="AE239" s="49"/>
      <c r="AF239" s="49"/>
      <c r="AG239" s="49"/>
      <c r="AH239" s="48">
        <v>0</v>
      </c>
      <c r="AI239" s="49"/>
      <c r="AJ239" s="49"/>
      <c r="AK239" s="49"/>
      <c r="AL239" s="49"/>
      <c r="AM239" s="49"/>
      <c r="AN239" s="49"/>
      <c r="AO239" s="49"/>
      <c r="AP239" s="48">
        <v>0</v>
      </c>
      <c r="AQ239" s="49"/>
      <c r="AR239" s="49"/>
      <c r="AS239" s="49"/>
      <c r="AT239" s="48">
        <v>0</v>
      </c>
      <c r="AU239" s="48">
        <v>0</v>
      </c>
      <c r="AV239" s="49"/>
      <c r="AW239" s="48">
        <v>0</v>
      </c>
      <c r="AX239" s="49"/>
      <c r="AY239" s="49"/>
      <c r="AZ239" s="49"/>
      <c r="BA239" s="48">
        <v>0</v>
      </c>
      <c r="BB239" s="48">
        <v>0</v>
      </c>
      <c r="BC239" s="49"/>
      <c r="BD239" s="48">
        <v>0</v>
      </c>
      <c r="BE239" s="49"/>
      <c r="BF239" s="49"/>
      <c r="BG239" s="49"/>
      <c r="BH239" s="48">
        <v>0</v>
      </c>
      <c r="BI239" s="49"/>
      <c r="BJ239" s="49"/>
      <c r="BK239" s="49"/>
      <c r="BL239" s="48">
        <v>0</v>
      </c>
      <c r="BM239" s="49"/>
      <c r="BN239" s="48">
        <v>0</v>
      </c>
      <c r="BO239" s="49"/>
      <c r="BP239" s="49"/>
      <c r="BQ239" s="49"/>
      <c r="BR239" s="48">
        <v>0</v>
      </c>
      <c r="BS239" s="39"/>
      <c r="BT239" s="39"/>
      <c r="BU239" s="39"/>
      <c r="BV239" s="39"/>
      <c r="BW239" s="39"/>
      <c r="BX239" s="39"/>
    </row>
    <row r="240" spans="1:76" ht="20.100000000000001" customHeight="1" x14ac:dyDescent="0.2">
      <c r="D240" s="2" t="s">
        <v>113</v>
      </c>
      <c r="F240" s="39">
        <v>0</v>
      </c>
      <c r="G240" s="39"/>
      <c r="H240" s="39"/>
      <c r="I240" s="39"/>
      <c r="J240" s="39">
        <v>0</v>
      </c>
      <c r="K240" s="39">
        <v>0</v>
      </c>
      <c r="L240" s="39"/>
      <c r="M240" s="39">
        <v>0</v>
      </c>
      <c r="N240" s="39"/>
      <c r="O240" s="39"/>
      <c r="P240" s="39"/>
      <c r="Q240" s="39">
        <v>0</v>
      </c>
      <c r="R240" s="39">
        <v>0</v>
      </c>
      <c r="S240" s="39"/>
      <c r="T240" s="39">
        <v>0</v>
      </c>
      <c r="U240" s="39"/>
      <c r="V240" s="39"/>
      <c r="W240" s="39"/>
      <c r="X240" s="39">
        <v>0</v>
      </c>
      <c r="Y240" s="39"/>
      <c r="Z240" s="39"/>
      <c r="AA240" s="39"/>
      <c r="AB240" s="39">
        <v>0</v>
      </c>
      <c r="AC240" s="39"/>
      <c r="AD240" s="39">
        <v>0</v>
      </c>
      <c r="AE240" s="39"/>
      <c r="AF240" s="39"/>
      <c r="AG240" s="39"/>
      <c r="AH240" s="39">
        <v>0</v>
      </c>
      <c r="AI240" s="39"/>
      <c r="AJ240" s="39"/>
      <c r="AK240" s="39"/>
      <c r="AL240" s="39"/>
      <c r="AM240" s="39"/>
      <c r="AN240" s="39"/>
      <c r="AO240" s="39"/>
      <c r="AP240" s="39">
        <v>0</v>
      </c>
      <c r="AQ240" s="39"/>
      <c r="AR240" s="39"/>
      <c r="AS240" s="39"/>
      <c r="AT240" s="39">
        <v>0</v>
      </c>
      <c r="AU240" s="39">
        <v>0</v>
      </c>
      <c r="AV240" s="39"/>
      <c r="AW240" s="39">
        <v>0</v>
      </c>
      <c r="AX240" s="39"/>
      <c r="AY240" s="39"/>
      <c r="AZ240" s="39"/>
      <c r="BA240" s="39">
        <v>0</v>
      </c>
      <c r="BB240" s="39">
        <v>0</v>
      </c>
      <c r="BC240" s="39"/>
      <c r="BD240" s="39">
        <v>0</v>
      </c>
      <c r="BE240" s="39"/>
      <c r="BF240" s="39"/>
      <c r="BG240" s="39"/>
      <c r="BH240" s="39">
        <v>0</v>
      </c>
      <c r="BI240" s="39"/>
      <c r="BJ240" s="39"/>
      <c r="BK240" s="39"/>
      <c r="BL240" s="39">
        <v>0</v>
      </c>
      <c r="BM240" s="39"/>
      <c r="BN240" s="39">
        <v>0</v>
      </c>
      <c r="BO240" s="39"/>
      <c r="BP240" s="39"/>
      <c r="BQ240" s="39"/>
      <c r="BR240" s="39">
        <v>0</v>
      </c>
      <c r="BS240" s="39"/>
      <c r="BT240" s="39"/>
      <c r="BU240" s="39"/>
      <c r="BV240" s="39"/>
      <c r="BW240" s="39"/>
      <c r="BX240" s="39"/>
    </row>
    <row r="241" spans="1:76" ht="19.5" customHeight="1" x14ac:dyDescent="0.2">
      <c r="D241" s="47" t="s">
        <v>99</v>
      </c>
      <c r="F241" s="48">
        <v>0</v>
      </c>
      <c r="G241" s="49"/>
      <c r="H241" s="49"/>
      <c r="I241" s="49"/>
      <c r="J241" s="48">
        <v>0</v>
      </c>
      <c r="K241" s="48">
        <v>0</v>
      </c>
      <c r="L241" s="49"/>
      <c r="M241" s="48">
        <v>0</v>
      </c>
      <c r="N241" s="49"/>
      <c r="O241" s="49"/>
      <c r="P241" s="49"/>
      <c r="Q241" s="48">
        <v>0</v>
      </c>
      <c r="R241" s="48">
        <v>0</v>
      </c>
      <c r="S241" s="49"/>
      <c r="T241" s="48">
        <v>0</v>
      </c>
      <c r="U241" s="49"/>
      <c r="V241" s="49"/>
      <c r="W241" s="49"/>
      <c r="X241" s="48">
        <v>0</v>
      </c>
      <c r="Y241" s="49"/>
      <c r="Z241" s="49"/>
      <c r="AA241" s="49"/>
      <c r="AB241" s="48">
        <v>0</v>
      </c>
      <c r="AC241" s="49"/>
      <c r="AD241" s="48">
        <v>0</v>
      </c>
      <c r="AE241" s="49"/>
      <c r="AF241" s="49"/>
      <c r="AG241" s="49"/>
      <c r="AH241" s="48">
        <v>0</v>
      </c>
      <c r="AI241" s="49"/>
      <c r="AJ241" s="49"/>
      <c r="AK241" s="49"/>
      <c r="AL241" s="49"/>
      <c r="AM241" s="49"/>
      <c r="AN241" s="49"/>
      <c r="AO241" s="49"/>
      <c r="AP241" s="48">
        <v>0</v>
      </c>
      <c r="AQ241" s="49"/>
      <c r="AR241" s="49"/>
      <c r="AS241" s="49"/>
      <c r="AT241" s="48">
        <v>0</v>
      </c>
      <c r="AU241" s="48">
        <v>0</v>
      </c>
      <c r="AV241" s="49"/>
      <c r="AW241" s="48">
        <v>0</v>
      </c>
      <c r="AX241" s="49"/>
      <c r="AY241" s="49"/>
      <c r="AZ241" s="49"/>
      <c r="BA241" s="48">
        <v>0</v>
      </c>
      <c r="BB241" s="48">
        <v>0</v>
      </c>
      <c r="BC241" s="49"/>
      <c r="BD241" s="48">
        <v>0</v>
      </c>
      <c r="BE241" s="49"/>
      <c r="BF241" s="49"/>
      <c r="BG241" s="49"/>
      <c r="BH241" s="48">
        <v>0</v>
      </c>
      <c r="BI241" s="49"/>
      <c r="BJ241" s="49"/>
      <c r="BK241" s="49"/>
      <c r="BL241" s="48">
        <v>0</v>
      </c>
      <c r="BM241" s="49"/>
      <c r="BN241" s="48">
        <v>0</v>
      </c>
      <c r="BO241" s="49"/>
      <c r="BP241" s="49"/>
      <c r="BQ241" s="49"/>
      <c r="BR241" s="48">
        <v>0</v>
      </c>
      <c r="BS241" s="39"/>
      <c r="BT241" s="39"/>
      <c r="BU241" s="39"/>
      <c r="BV241" s="39"/>
      <c r="BW241" s="39"/>
      <c r="BX241" s="39"/>
    </row>
    <row r="242" spans="1:76" ht="20.100000000000001" customHeight="1" x14ac:dyDescent="0.2">
      <c r="D242" s="50" t="s">
        <v>114</v>
      </c>
      <c r="F242" s="49">
        <v>0</v>
      </c>
      <c r="G242" s="49"/>
      <c r="H242" s="49"/>
      <c r="I242" s="49"/>
      <c r="J242" s="49">
        <v>0</v>
      </c>
      <c r="K242" s="49">
        <v>0</v>
      </c>
      <c r="L242" s="49"/>
      <c r="M242" s="49">
        <v>0</v>
      </c>
      <c r="N242" s="49"/>
      <c r="O242" s="49"/>
      <c r="P242" s="49"/>
      <c r="Q242" s="49">
        <v>0</v>
      </c>
      <c r="R242" s="49">
        <v>0</v>
      </c>
      <c r="S242" s="49"/>
      <c r="T242" s="49">
        <v>0</v>
      </c>
      <c r="U242" s="49"/>
      <c r="V242" s="49"/>
      <c r="W242" s="49"/>
      <c r="X242" s="49">
        <v>0</v>
      </c>
      <c r="Y242" s="49"/>
      <c r="Z242" s="49"/>
      <c r="AA242" s="49"/>
      <c r="AB242" s="49">
        <v>0</v>
      </c>
      <c r="AC242" s="49"/>
      <c r="AD242" s="49">
        <v>0</v>
      </c>
      <c r="AE242" s="49"/>
      <c r="AF242" s="49"/>
      <c r="AG242" s="49"/>
      <c r="AH242" s="49">
        <v>0</v>
      </c>
      <c r="AI242" s="49"/>
      <c r="AJ242" s="49"/>
      <c r="AK242" s="49"/>
      <c r="AL242" s="49"/>
      <c r="AM242" s="49"/>
      <c r="AN242" s="49"/>
      <c r="AO242" s="49"/>
      <c r="AP242" s="49">
        <v>0</v>
      </c>
      <c r="AQ242" s="49"/>
      <c r="AR242" s="49"/>
      <c r="AS242" s="49"/>
      <c r="AT242" s="49">
        <v>0</v>
      </c>
      <c r="AU242" s="49">
        <v>0</v>
      </c>
      <c r="AV242" s="49"/>
      <c r="AW242" s="49">
        <v>0</v>
      </c>
      <c r="AX242" s="49"/>
      <c r="AY242" s="49"/>
      <c r="AZ242" s="49"/>
      <c r="BA242" s="49">
        <v>0</v>
      </c>
      <c r="BB242" s="49">
        <v>0</v>
      </c>
      <c r="BC242" s="49"/>
      <c r="BD242" s="49">
        <v>0</v>
      </c>
      <c r="BE242" s="49"/>
      <c r="BF242" s="49"/>
      <c r="BG242" s="49"/>
      <c r="BH242" s="49">
        <v>0</v>
      </c>
      <c r="BI242" s="49"/>
      <c r="BJ242" s="49"/>
      <c r="BK242" s="49"/>
      <c r="BL242" s="49">
        <v>0</v>
      </c>
      <c r="BM242" s="49"/>
      <c r="BN242" s="49">
        <v>0</v>
      </c>
      <c r="BO242" s="49"/>
      <c r="BP242" s="49"/>
      <c r="BQ242" s="49"/>
      <c r="BR242" s="49">
        <v>0</v>
      </c>
      <c r="BS242" s="39"/>
      <c r="BT242" s="39"/>
      <c r="BU242" s="39"/>
      <c r="BV242" s="39"/>
      <c r="BW242" s="39"/>
      <c r="BX242" s="39"/>
    </row>
    <row r="243" spans="1:76" ht="20.100000000000001" customHeight="1" x14ac:dyDescent="0.2"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</row>
    <row r="244" spans="1:76" s="1" customFormat="1" ht="20.100000000000001" customHeight="1" x14ac:dyDescent="0.25">
      <c r="A244" s="3"/>
      <c r="B244" s="6"/>
      <c r="C244" s="51" t="s">
        <v>182</v>
      </c>
      <c r="D244" s="52"/>
      <c r="E244" s="5"/>
      <c r="F244" s="53">
        <v>0</v>
      </c>
      <c r="G244" s="54"/>
      <c r="H244" s="54"/>
      <c r="I244" s="54"/>
      <c r="J244" s="53">
        <v>0</v>
      </c>
      <c r="K244" s="53">
        <v>0</v>
      </c>
      <c r="L244" s="54"/>
      <c r="M244" s="53">
        <v>0</v>
      </c>
      <c r="N244" s="54"/>
      <c r="O244" s="54"/>
      <c r="P244" s="54"/>
      <c r="Q244" s="53">
        <v>0</v>
      </c>
      <c r="R244" s="53">
        <v>0</v>
      </c>
      <c r="S244" s="54"/>
      <c r="T244" s="53">
        <v>0</v>
      </c>
      <c r="U244" s="54"/>
      <c r="V244" s="54"/>
      <c r="W244" s="54"/>
      <c r="X244" s="53">
        <v>0</v>
      </c>
      <c r="Y244" s="54"/>
      <c r="Z244" s="54"/>
      <c r="AA244" s="54"/>
      <c r="AB244" s="53">
        <v>0</v>
      </c>
      <c r="AC244" s="54"/>
      <c r="AD244" s="53">
        <v>0</v>
      </c>
      <c r="AE244" s="54"/>
      <c r="AF244" s="54"/>
      <c r="AG244" s="54"/>
      <c r="AH244" s="53">
        <v>0</v>
      </c>
      <c r="AI244" s="54"/>
      <c r="AJ244" s="54"/>
      <c r="AK244" s="54"/>
      <c r="AL244" s="54"/>
      <c r="AM244" s="54"/>
      <c r="AN244" s="54"/>
      <c r="AO244" s="54"/>
      <c r="AP244" s="53">
        <v>0</v>
      </c>
      <c r="AQ244" s="54"/>
      <c r="AR244" s="54"/>
      <c r="AS244" s="54"/>
      <c r="AT244" s="53">
        <v>0</v>
      </c>
      <c r="AU244" s="53">
        <v>0</v>
      </c>
      <c r="AV244" s="54"/>
      <c r="AW244" s="53">
        <v>0</v>
      </c>
      <c r="AX244" s="54"/>
      <c r="AY244" s="54"/>
      <c r="AZ244" s="54"/>
      <c r="BA244" s="53">
        <v>0</v>
      </c>
      <c r="BB244" s="53">
        <v>0</v>
      </c>
      <c r="BC244" s="54"/>
      <c r="BD244" s="53">
        <v>0</v>
      </c>
      <c r="BE244" s="54"/>
      <c r="BF244" s="54"/>
      <c r="BG244" s="54"/>
      <c r="BH244" s="53">
        <v>0</v>
      </c>
      <c r="BI244" s="54"/>
      <c r="BJ244" s="54"/>
      <c r="BK244" s="54"/>
      <c r="BL244" s="53">
        <v>0</v>
      </c>
      <c r="BM244" s="54"/>
      <c r="BN244" s="53">
        <v>0</v>
      </c>
      <c r="BO244" s="54"/>
      <c r="BP244" s="54"/>
      <c r="BQ244" s="54"/>
      <c r="BR244" s="53">
        <v>0</v>
      </c>
      <c r="BS244" s="39"/>
      <c r="BT244" s="39"/>
      <c r="BU244" s="39"/>
      <c r="BV244" s="39"/>
      <c r="BW244" s="39"/>
      <c r="BX244" s="39"/>
    </row>
    <row r="245" spans="1:76" ht="20.100000000000001" customHeight="1" x14ac:dyDescent="0.2"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</row>
    <row r="246" spans="1:76" s="1" customFormat="1" ht="20.100000000000001" customHeight="1" x14ac:dyDescent="0.25">
      <c r="A246" s="3"/>
      <c r="B246" s="57" t="s">
        <v>183</v>
      </c>
      <c r="C246" s="58"/>
      <c r="D246" s="58"/>
      <c r="E246" s="5"/>
      <c r="F246" s="59">
        <v>1043</v>
      </c>
      <c r="G246" s="54"/>
      <c r="H246" s="54"/>
      <c r="I246" s="54"/>
      <c r="J246" s="59">
        <v>4798</v>
      </c>
      <c r="K246" s="59">
        <v>330</v>
      </c>
      <c r="L246" s="54"/>
      <c r="M246" s="59">
        <v>5128</v>
      </c>
      <c r="N246" s="54"/>
      <c r="O246" s="54"/>
      <c r="P246" s="54"/>
      <c r="Q246" s="59">
        <v>1331</v>
      </c>
      <c r="R246" s="59">
        <v>3783</v>
      </c>
      <c r="S246" s="54"/>
      <c r="T246" s="59">
        <v>5114</v>
      </c>
      <c r="U246" s="54"/>
      <c r="V246" s="54"/>
      <c r="W246" s="54"/>
      <c r="X246" s="59">
        <v>1057</v>
      </c>
      <c r="Y246" s="54"/>
      <c r="Z246" s="54"/>
      <c r="AA246" s="54"/>
      <c r="AB246" s="59">
        <v>0</v>
      </c>
      <c r="AC246" s="54"/>
      <c r="AD246" s="59">
        <v>0</v>
      </c>
      <c r="AE246" s="54"/>
      <c r="AF246" s="54"/>
      <c r="AG246" s="54"/>
      <c r="AH246" s="59">
        <v>0</v>
      </c>
      <c r="AI246" s="54"/>
      <c r="AJ246" s="54"/>
      <c r="AK246" s="54"/>
      <c r="AL246" s="54"/>
      <c r="AM246" s="54"/>
      <c r="AN246" s="54"/>
      <c r="AO246" s="54"/>
      <c r="AP246" s="59">
        <v>3098</v>
      </c>
      <c r="AQ246" s="54"/>
      <c r="AR246" s="54"/>
      <c r="AS246" s="54"/>
      <c r="AT246" s="59">
        <v>4828</v>
      </c>
      <c r="AU246" s="59">
        <v>117</v>
      </c>
      <c r="AV246" s="54"/>
      <c r="AW246" s="59">
        <v>4945</v>
      </c>
      <c r="AX246" s="54"/>
      <c r="AY246" s="54"/>
      <c r="AZ246" s="54"/>
      <c r="BA246" s="59">
        <v>856</v>
      </c>
      <c r="BB246" s="59">
        <v>4066</v>
      </c>
      <c r="BC246" s="54"/>
      <c r="BD246" s="59">
        <v>4922</v>
      </c>
      <c r="BE246" s="54"/>
      <c r="BF246" s="54"/>
      <c r="BG246" s="54"/>
      <c r="BH246" s="59">
        <v>3118</v>
      </c>
      <c r="BI246" s="54"/>
      <c r="BJ246" s="54"/>
      <c r="BK246" s="54"/>
      <c r="BL246" s="59">
        <v>0</v>
      </c>
      <c r="BM246" s="54"/>
      <c r="BN246" s="59">
        <v>3</v>
      </c>
      <c r="BO246" s="54"/>
      <c r="BP246" s="54"/>
      <c r="BQ246" s="54"/>
      <c r="BR246" s="59">
        <v>556</v>
      </c>
      <c r="BS246" s="39"/>
      <c r="BT246" s="39"/>
      <c r="BU246" s="39"/>
      <c r="BV246" s="39"/>
      <c r="BW246" s="39"/>
      <c r="BX246" s="39"/>
    </row>
    <row r="247" spans="1:76" ht="20.100000000000001" customHeight="1" x14ac:dyDescent="0.2"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</row>
    <row r="248" spans="1:76" ht="20.100000000000001" customHeight="1" x14ac:dyDescent="0.2">
      <c r="B248" s="6" t="s">
        <v>184</v>
      </c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</row>
    <row r="249" spans="1:76" ht="20.100000000000001" customHeight="1" x14ac:dyDescent="0.2">
      <c r="C249" s="3" t="s">
        <v>154</v>
      </c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</row>
    <row r="250" spans="1:76" ht="20.100000000000001" customHeight="1" x14ac:dyDescent="0.2">
      <c r="D250" s="2" t="s">
        <v>96</v>
      </c>
      <c r="F250" s="39">
        <v>212</v>
      </c>
      <c r="G250" s="39"/>
      <c r="H250" s="39"/>
      <c r="I250" s="39"/>
      <c r="J250" s="39">
        <v>430</v>
      </c>
      <c r="K250" s="39">
        <v>22</v>
      </c>
      <c r="L250" s="39"/>
      <c r="M250" s="39">
        <v>452</v>
      </c>
      <c r="N250" s="39"/>
      <c r="O250" s="39"/>
      <c r="P250" s="39"/>
      <c r="Q250" s="39">
        <v>80</v>
      </c>
      <c r="R250" s="39">
        <v>476</v>
      </c>
      <c r="S250" s="39"/>
      <c r="T250" s="39">
        <v>556</v>
      </c>
      <c r="U250" s="39"/>
      <c r="V250" s="39"/>
      <c r="W250" s="39"/>
      <c r="X250" s="39">
        <v>108</v>
      </c>
      <c r="Y250" s="39"/>
      <c r="Z250" s="39"/>
      <c r="AA250" s="39"/>
      <c r="AB250" s="39">
        <v>0</v>
      </c>
      <c r="AC250" s="39"/>
      <c r="AD250" s="39">
        <v>0</v>
      </c>
      <c r="AE250" s="39"/>
      <c r="AF250" s="39"/>
      <c r="AG250" s="39"/>
      <c r="AH250" s="39">
        <v>39</v>
      </c>
      <c r="AI250" s="39"/>
      <c r="AJ250" s="39"/>
      <c r="AK250" s="39"/>
      <c r="AL250" s="39"/>
      <c r="AM250" s="39"/>
      <c r="AN250" s="39"/>
      <c r="AO250" s="39"/>
      <c r="AP250" s="39">
        <v>192</v>
      </c>
      <c r="AQ250" s="39"/>
      <c r="AR250" s="39"/>
      <c r="AS250" s="39"/>
      <c r="AT250" s="39">
        <v>417</v>
      </c>
      <c r="AU250" s="39">
        <v>31</v>
      </c>
      <c r="AV250" s="39"/>
      <c r="AW250" s="39">
        <v>448</v>
      </c>
      <c r="AX250" s="39"/>
      <c r="AY250" s="39"/>
      <c r="AZ250" s="39"/>
      <c r="BA250" s="39">
        <v>78</v>
      </c>
      <c r="BB250" s="39">
        <v>443</v>
      </c>
      <c r="BC250" s="39"/>
      <c r="BD250" s="39">
        <v>521</v>
      </c>
      <c r="BE250" s="39"/>
      <c r="BF250" s="39"/>
      <c r="BG250" s="39"/>
      <c r="BH250" s="39">
        <v>113</v>
      </c>
      <c r="BI250" s="39"/>
      <c r="BJ250" s="39"/>
      <c r="BK250" s="39"/>
      <c r="BL250" s="39">
        <v>0</v>
      </c>
      <c r="BM250" s="39"/>
      <c r="BN250" s="39">
        <v>6</v>
      </c>
      <c r="BO250" s="39"/>
      <c r="BP250" s="39"/>
      <c r="BQ250" s="39"/>
      <c r="BR250" s="39">
        <v>47</v>
      </c>
      <c r="BS250" s="39"/>
      <c r="BT250" s="39"/>
      <c r="BU250" s="39"/>
      <c r="BV250" s="39"/>
      <c r="BW250" s="39"/>
      <c r="BX250" s="39"/>
    </row>
    <row r="251" spans="1:76" ht="19.5" customHeight="1" x14ac:dyDescent="0.2">
      <c r="D251" s="47" t="s">
        <v>135</v>
      </c>
      <c r="F251" s="48">
        <v>141</v>
      </c>
      <c r="G251" s="49"/>
      <c r="H251" s="49"/>
      <c r="I251" s="49"/>
      <c r="J251" s="48">
        <v>287</v>
      </c>
      <c r="K251" s="48">
        <v>14</v>
      </c>
      <c r="L251" s="49"/>
      <c r="M251" s="48">
        <v>301</v>
      </c>
      <c r="N251" s="49"/>
      <c r="O251" s="49"/>
      <c r="P251" s="49"/>
      <c r="Q251" s="48">
        <v>118</v>
      </c>
      <c r="R251" s="48">
        <v>295</v>
      </c>
      <c r="S251" s="49"/>
      <c r="T251" s="48">
        <v>413</v>
      </c>
      <c r="U251" s="49"/>
      <c r="V251" s="49"/>
      <c r="W251" s="49"/>
      <c r="X251" s="48">
        <v>29</v>
      </c>
      <c r="Y251" s="49"/>
      <c r="Z251" s="49"/>
      <c r="AA251" s="49"/>
      <c r="AB251" s="48">
        <v>0</v>
      </c>
      <c r="AC251" s="49"/>
      <c r="AD251" s="48">
        <v>0</v>
      </c>
      <c r="AE251" s="49"/>
      <c r="AF251" s="49"/>
      <c r="AG251" s="49"/>
      <c r="AH251" s="48">
        <v>0</v>
      </c>
      <c r="AI251" s="49"/>
      <c r="AJ251" s="49"/>
      <c r="AK251" s="49"/>
      <c r="AL251" s="49"/>
      <c r="AM251" s="49"/>
      <c r="AN251" s="49"/>
      <c r="AO251" s="49"/>
      <c r="AP251" s="48">
        <v>137</v>
      </c>
      <c r="AQ251" s="49"/>
      <c r="AR251" s="49"/>
      <c r="AS251" s="49"/>
      <c r="AT251" s="48">
        <v>595</v>
      </c>
      <c r="AU251" s="48">
        <v>29</v>
      </c>
      <c r="AV251" s="49"/>
      <c r="AW251" s="48">
        <v>624</v>
      </c>
      <c r="AX251" s="49"/>
      <c r="AY251" s="49"/>
      <c r="AZ251" s="49"/>
      <c r="BA251" s="48">
        <v>147</v>
      </c>
      <c r="BB251" s="48">
        <v>508</v>
      </c>
      <c r="BC251" s="49"/>
      <c r="BD251" s="48">
        <v>655</v>
      </c>
      <c r="BE251" s="49"/>
      <c r="BF251" s="49"/>
      <c r="BG251" s="49"/>
      <c r="BH251" s="48">
        <v>104</v>
      </c>
      <c r="BI251" s="49"/>
      <c r="BJ251" s="49"/>
      <c r="BK251" s="49"/>
      <c r="BL251" s="48">
        <v>0</v>
      </c>
      <c r="BM251" s="49"/>
      <c r="BN251" s="48">
        <v>2</v>
      </c>
      <c r="BO251" s="49"/>
      <c r="BP251" s="49"/>
      <c r="BQ251" s="49"/>
      <c r="BR251" s="48">
        <v>0</v>
      </c>
      <c r="BS251" s="39"/>
      <c r="BT251" s="39"/>
      <c r="BU251" s="39"/>
      <c r="BV251" s="39"/>
      <c r="BW251" s="39"/>
      <c r="BX251" s="39"/>
    </row>
    <row r="252" spans="1:76" ht="20.100000000000001" customHeight="1" x14ac:dyDescent="0.2">
      <c r="D252" s="2" t="s">
        <v>98</v>
      </c>
      <c r="F252" s="39">
        <v>120</v>
      </c>
      <c r="G252" s="39"/>
      <c r="H252" s="39"/>
      <c r="I252" s="39"/>
      <c r="J252" s="39">
        <v>423</v>
      </c>
      <c r="K252" s="39">
        <v>24</v>
      </c>
      <c r="L252" s="39"/>
      <c r="M252" s="39">
        <v>447</v>
      </c>
      <c r="N252" s="39"/>
      <c r="O252" s="39"/>
      <c r="P252" s="39"/>
      <c r="Q252" s="39">
        <v>102</v>
      </c>
      <c r="R252" s="39">
        <v>391</v>
      </c>
      <c r="S252" s="39"/>
      <c r="T252" s="39">
        <v>493</v>
      </c>
      <c r="U252" s="39"/>
      <c r="V252" s="39"/>
      <c r="W252" s="39"/>
      <c r="X252" s="39">
        <v>74</v>
      </c>
      <c r="Y252" s="39"/>
      <c r="Z252" s="39"/>
      <c r="AA252" s="39"/>
      <c r="AB252" s="39">
        <v>0</v>
      </c>
      <c r="AC252" s="39"/>
      <c r="AD252" s="39">
        <v>0</v>
      </c>
      <c r="AE252" s="39"/>
      <c r="AF252" s="39"/>
      <c r="AG252" s="39"/>
      <c r="AH252" s="39">
        <v>0</v>
      </c>
      <c r="AI252" s="39"/>
      <c r="AJ252" s="39"/>
      <c r="AK252" s="39"/>
      <c r="AL252" s="39"/>
      <c r="AM252" s="39"/>
      <c r="AN252" s="39"/>
      <c r="AO252" s="39"/>
      <c r="AP252" s="39">
        <v>89</v>
      </c>
      <c r="AQ252" s="39"/>
      <c r="AR252" s="39"/>
      <c r="AS252" s="39"/>
      <c r="AT252" s="39">
        <v>607</v>
      </c>
      <c r="AU252" s="39">
        <v>16</v>
      </c>
      <c r="AV252" s="39"/>
      <c r="AW252" s="39">
        <v>623</v>
      </c>
      <c r="AX252" s="39"/>
      <c r="AY252" s="39"/>
      <c r="AZ252" s="39"/>
      <c r="BA252" s="39">
        <v>61</v>
      </c>
      <c r="BB252" s="39">
        <v>564</v>
      </c>
      <c r="BC252" s="39"/>
      <c r="BD252" s="39">
        <v>625</v>
      </c>
      <c r="BE252" s="39"/>
      <c r="BF252" s="39"/>
      <c r="BG252" s="39"/>
      <c r="BH252" s="39">
        <v>87</v>
      </c>
      <c r="BI252" s="39"/>
      <c r="BJ252" s="39"/>
      <c r="BK252" s="39"/>
      <c r="BL252" s="39">
        <v>0</v>
      </c>
      <c r="BM252" s="39"/>
      <c r="BN252" s="39">
        <v>0</v>
      </c>
      <c r="BO252" s="39"/>
      <c r="BP252" s="39"/>
      <c r="BQ252" s="39"/>
      <c r="BR252" s="39">
        <v>0</v>
      </c>
      <c r="BS252" s="39"/>
      <c r="BT252" s="39"/>
      <c r="BU252" s="39"/>
      <c r="BV252" s="39"/>
      <c r="BW252" s="39"/>
      <c r="BX252" s="39"/>
    </row>
    <row r="253" spans="1:76" ht="19.5" customHeight="1" x14ac:dyDescent="0.2">
      <c r="D253" s="47" t="s">
        <v>136</v>
      </c>
      <c r="F253" s="48">
        <v>70</v>
      </c>
      <c r="G253" s="49"/>
      <c r="H253" s="49"/>
      <c r="I253" s="49"/>
      <c r="J253" s="48">
        <v>139</v>
      </c>
      <c r="K253" s="48">
        <v>12</v>
      </c>
      <c r="L253" s="49"/>
      <c r="M253" s="48">
        <v>151</v>
      </c>
      <c r="N253" s="49"/>
      <c r="O253" s="49"/>
      <c r="P253" s="49"/>
      <c r="Q253" s="48">
        <v>48</v>
      </c>
      <c r="R253" s="48">
        <v>130</v>
      </c>
      <c r="S253" s="49"/>
      <c r="T253" s="48">
        <v>178</v>
      </c>
      <c r="U253" s="49"/>
      <c r="V253" s="49"/>
      <c r="W253" s="49"/>
      <c r="X253" s="48">
        <v>43</v>
      </c>
      <c r="Y253" s="49"/>
      <c r="Z253" s="49"/>
      <c r="AA253" s="49"/>
      <c r="AB253" s="48">
        <v>0</v>
      </c>
      <c r="AC253" s="49"/>
      <c r="AD253" s="48">
        <v>0</v>
      </c>
      <c r="AE253" s="49"/>
      <c r="AF253" s="49"/>
      <c r="AG253" s="49"/>
      <c r="AH253" s="48">
        <v>0</v>
      </c>
      <c r="AI253" s="49"/>
      <c r="AJ253" s="49"/>
      <c r="AK253" s="49"/>
      <c r="AL253" s="49"/>
      <c r="AM253" s="49"/>
      <c r="AN253" s="49"/>
      <c r="AO253" s="49"/>
      <c r="AP253" s="48">
        <v>41</v>
      </c>
      <c r="AQ253" s="49"/>
      <c r="AR253" s="49"/>
      <c r="AS253" s="49"/>
      <c r="AT253" s="48">
        <v>143</v>
      </c>
      <c r="AU253" s="48">
        <v>4</v>
      </c>
      <c r="AV253" s="49"/>
      <c r="AW253" s="48">
        <v>147</v>
      </c>
      <c r="AX253" s="49"/>
      <c r="AY253" s="49"/>
      <c r="AZ253" s="49"/>
      <c r="BA253" s="48">
        <v>47</v>
      </c>
      <c r="BB253" s="48">
        <v>116</v>
      </c>
      <c r="BC253" s="49"/>
      <c r="BD253" s="48">
        <v>163</v>
      </c>
      <c r="BE253" s="49"/>
      <c r="BF253" s="49"/>
      <c r="BG253" s="49"/>
      <c r="BH253" s="48">
        <v>25</v>
      </c>
      <c r="BI253" s="49"/>
      <c r="BJ253" s="49"/>
      <c r="BK253" s="49"/>
      <c r="BL253" s="48">
        <v>0</v>
      </c>
      <c r="BM253" s="49"/>
      <c r="BN253" s="48">
        <v>0</v>
      </c>
      <c r="BO253" s="49"/>
      <c r="BP253" s="49"/>
      <c r="BQ253" s="49"/>
      <c r="BR253" s="48">
        <v>0</v>
      </c>
      <c r="BS253" s="39"/>
      <c r="BT253" s="39"/>
      <c r="BU253" s="39"/>
      <c r="BV253" s="39"/>
      <c r="BW253" s="39"/>
      <c r="BX253" s="39"/>
    </row>
    <row r="254" spans="1:76" ht="20.100000000000001" customHeight="1" x14ac:dyDescent="0.2">
      <c r="D254" s="2" t="s">
        <v>100</v>
      </c>
      <c r="F254" s="39">
        <v>88</v>
      </c>
      <c r="G254" s="39"/>
      <c r="H254" s="39"/>
      <c r="I254" s="39"/>
      <c r="J254" s="39">
        <v>126</v>
      </c>
      <c r="K254" s="39">
        <v>16</v>
      </c>
      <c r="L254" s="39"/>
      <c r="M254" s="39">
        <v>142</v>
      </c>
      <c r="N254" s="39"/>
      <c r="O254" s="39"/>
      <c r="P254" s="39"/>
      <c r="Q254" s="39">
        <v>34</v>
      </c>
      <c r="R254" s="39">
        <v>167</v>
      </c>
      <c r="S254" s="39"/>
      <c r="T254" s="39">
        <v>201</v>
      </c>
      <c r="U254" s="39"/>
      <c r="V254" s="39"/>
      <c r="W254" s="39"/>
      <c r="X254" s="39">
        <v>29</v>
      </c>
      <c r="Y254" s="39"/>
      <c r="Z254" s="39"/>
      <c r="AA254" s="39"/>
      <c r="AB254" s="39">
        <v>0</v>
      </c>
      <c r="AC254" s="39"/>
      <c r="AD254" s="39">
        <v>0</v>
      </c>
      <c r="AE254" s="39"/>
      <c r="AF254" s="39"/>
      <c r="AG254" s="39"/>
      <c r="AH254" s="39">
        <v>0</v>
      </c>
      <c r="AI254" s="39"/>
      <c r="AJ254" s="39"/>
      <c r="AK254" s="39"/>
      <c r="AL254" s="39"/>
      <c r="AM254" s="39"/>
      <c r="AN254" s="39"/>
      <c r="AO254" s="39"/>
      <c r="AP254" s="39">
        <v>26</v>
      </c>
      <c r="AQ254" s="39"/>
      <c r="AR254" s="39"/>
      <c r="AS254" s="39"/>
      <c r="AT254" s="39">
        <v>156</v>
      </c>
      <c r="AU254" s="39">
        <v>7</v>
      </c>
      <c r="AV254" s="39"/>
      <c r="AW254" s="39">
        <v>163</v>
      </c>
      <c r="AX254" s="39"/>
      <c r="AY254" s="39"/>
      <c r="AZ254" s="39"/>
      <c r="BA254" s="39">
        <v>56</v>
      </c>
      <c r="BB254" s="39">
        <v>120</v>
      </c>
      <c r="BC254" s="39"/>
      <c r="BD254" s="39">
        <v>176</v>
      </c>
      <c r="BE254" s="39"/>
      <c r="BF254" s="39"/>
      <c r="BG254" s="39"/>
      <c r="BH254" s="39">
        <v>13</v>
      </c>
      <c r="BI254" s="39"/>
      <c r="BJ254" s="39"/>
      <c r="BK254" s="39"/>
      <c r="BL254" s="39">
        <v>0</v>
      </c>
      <c r="BM254" s="39"/>
      <c r="BN254" s="39">
        <v>0</v>
      </c>
      <c r="BO254" s="39"/>
      <c r="BP254" s="39"/>
      <c r="BQ254" s="39"/>
      <c r="BR254" s="39">
        <v>0</v>
      </c>
      <c r="BS254" s="39"/>
      <c r="BT254" s="39"/>
      <c r="BU254" s="39"/>
      <c r="BV254" s="39"/>
      <c r="BW254" s="39"/>
      <c r="BX254" s="39"/>
    </row>
    <row r="255" spans="1:76" ht="19.5" customHeight="1" x14ac:dyDescent="0.2">
      <c r="D255" s="47" t="s">
        <v>101</v>
      </c>
      <c r="F255" s="48">
        <v>74</v>
      </c>
      <c r="G255" s="49"/>
      <c r="H255" s="49"/>
      <c r="I255" s="49"/>
      <c r="J255" s="48">
        <v>106</v>
      </c>
      <c r="K255" s="48">
        <v>7</v>
      </c>
      <c r="L255" s="49"/>
      <c r="M255" s="48">
        <v>113</v>
      </c>
      <c r="N255" s="49"/>
      <c r="O255" s="49"/>
      <c r="P255" s="49"/>
      <c r="Q255" s="48">
        <v>26</v>
      </c>
      <c r="R255" s="48">
        <v>135</v>
      </c>
      <c r="S255" s="49"/>
      <c r="T255" s="48">
        <v>161</v>
      </c>
      <c r="U255" s="49"/>
      <c r="V255" s="49"/>
      <c r="W255" s="49"/>
      <c r="X255" s="48">
        <v>26</v>
      </c>
      <c r="Y255" s="49"/>
      <c r="Z255" s="49"/>
      <c r="AA255" s="49"/>
      <c r="AB255" s="48">
        <v>0</v>
      </c>
      <c r="AC255" s="49"/>
      <c r="AD255" s="48">
        <v>0</v>
      </c>
      <c r="AE255" s="49"/>
      <c r="AF255" s="49"/>
      <c r="AG255" s="49"/>
      <c r="AH255" s="48">
        <v>0</v>
      </c>
      <c r="AI255" s="49"/>
      <c r="AJ255" s="49"/>
      <c r="AK255" s="49"/>
      <c r="AL255" s="49"/>
      <c r="AM255" s="49"/>
      <c r="AN255" s="49"/>
      <c r="AO255" s="49"/>
      <c r="AP255" s="48">
        <v>22</v>
      </c>
      <c r="AQ255" s="49"/>
      <c r="AR255" s="49"/>
      <c r="AS255" s="49"/>
      <c r="AT255" s="48">
        <v>153</v>
      </c>
      <c r="AU255" s="48">
        <v>7</v>
      </c>
      <c r="AV255" s="49"/>
      <c r="AW255" s="48">
        <v>160</v>
      </c>
      <c r="AX255" s="49"/>
      <c r="AY255" s="49"/>
      <c r="AZ255" s="49"/>
      <c r="BA255" s="48">
        <v>42</v>
      </c>
      <c r="BB255" s="48">
        <v>102</v>
      </c>
      <c r="BC255" s="49"/>
      <c r="BD255" s="48">
        <v>144</v>
      </c>
      <c r="BE255" s="49"/>
      <c r="BF255" s="49"/>
      <c r="BG255" s="49"/>
      <c r="BH255" s="48">
        <v>29</v>
      </c>
      <c r="BI255" s="49"/>
      <c r="BJ255" s="49"/>
      <c r="BK255" s="49"/>
      <c r="BL255" s="48">
        <v>0</v>
      </c>
      <c r="BM255" s="49"/>
      <c r="BN255" s="48">
        <v>9</v>
      </c>
      <c r="BO255" s="49"/>
      <c r="BP255" s="49"/>
      <c r="BQ255" s="49"/>
      <c r="BR255" s="48">
        <v>0</v>
      </c>
      <c r="BS255" s="39"/>
      <c r="BT255" s="39"/>
      <c r="BU255" s="39"/>
      <c r="BV255" s="39"/>
      <c r="BW255" s="39"/>
      <c r="BX255" s="39"/>
    </row>
    <row r="256" spans="1:76" ht="20.100000000000001" customHeight="1" x14ac:dyDescent="0.2">
      <c r="D256" s="2" t="s">
        <v>116</v>
      </c>
      <c r="F256" s="39">
        <v>279</v>
      </c>
      <c r="G256" s="39"/>
      <c r="H256" s="39"/>
      <c r="I256" s="39"/>
      <c r="J256" s="39">
        <v>420</v>
      </c>
      <c r="K256" s="39">
        <v>26</v>
      </c>
      <c r="L256" s="39"/>
      <c r="M256" s="39">
        <v>446</v>
      </c>
      <c r="N256" s="39"/>
      <c r="O256" s="39"/>
      <c r="P256" s="39"/>
      <c r="Q256" s="39">
        <v>102</v>
      </c>
      <c r="R256" s="39">
        <v>460</v>
      </c>
      <c r="S256" s="39"/>
      <c r="T256" s="39">
        <v>562</v>
      </c>
      <c r="U256" s="39"/>
      <c r="V256" s="39"/>
      <c r="W256" s="39"/>
      <c r="X256" s="39">
        <v>163</v>
      </c>
      <c r="Y256" s="39"/>
      <c r="Z256" s="39"/>
      <c r="AA256" s="39"/>
      <c r="AB256" s="39">
        <v>0</v>
      </c>
      <c r="AC256" s="39"/>
      <c r="AD256" s="39">
        <v>0</v>
      </c>
      <c r="AE256" s="39"/>
      <c r="AF256" s="39"/>
      <c r="AG256" s="39"/>
      <c r="AH256" s="39">
        <v>0</v>
      </c>
      <c r="AI256" s="39"/>
      <c r="AJ256" s="39"/>
      <c r="AK256" s="39"/>
      <c r="AL256" s="39"/>
      <c r="AM256" s="39"/>
      <c r="AN256" s="39"/>
      <c r="AO256" s="39"/>
      <c r="AP256" s="39">
        <v>98</v>
      </c>
      <c r="AQ256" s="39"/>
      <c r="AR256" s="39"/>
      <c r="AS256" s="39"/>
      <c r="AT256" s="39">
        <v>398</v>
      </c>
      <c r="AU256" s="39">
        <v>20</v>
      </c>
      <c r="AV256" s="39"/>
      <c r="AW256" s="39">
        <v>418</v>
      </c>
      <c r="AX256" s="39"/>
      <c r="AY256" s="39"/>
      <c r="AZ256" s="39"/>
      <c r="BA256" s="39">
        <v>87</v>
      </c>
      <c r="BB256" s="39">
        <v>333</v>
      </c>
      <c r="BC256" s="39"/>
      <c r="BD256" s="39">
        <v>420</v>
      </c>
      <c r="BE256" s="39"/>
      <c r="BF256" s="39"/>
      <c r="BG256" s="39"/>
      <c r="BH256" s="39">
        <v>87</v>
      </c>
      <c r="BI256" s="39"/>
      <c r="BJ256" s="39"/>
      <c r="BK256" s="39"/>
      <c r="BL256" s="39">
        <v>0</v>
      </c>
      <c r="BM256" s="39"/>
      <c r="BN256" s="39">
        <v>9</v>
      </c>
      <c r="BO256" s="39"/>
      <c r="BP256" s="39"/>
      <c r="BQ256" s="39"/>
      <c r="BR256" s="39">
        <v>0</v>
      </c>
      <c r="BS256" s="39"/>
      <c r="BT256" s="39"/>
      <c r="BU256" s="39"/>
      <c r="BV256" s="39"/>
      <c r="BW256" s="39"/>
      <c r="BX256" s="39"/>
    </row>
    <row r="257" spans="1:76" ht="19.5" customHeight="1" x14ac:dyDescent="0.2">
      <c r="D257" s="47" t="s">
        <v>103</v>
      </c>
      <c r="F257" s="48">
        <v>164</v>
      </c>
      <c r="G257" s="49"/>
      <c r="H257" s="49"/>
      <c r="I257" s="49"/>
      <c r="J257" s="48">
        <v>485</v>
      </c>
      <c r="K257" s="48">
        <v>33</v>
      </c>
      <c r="L257" s="49"/>
      <c r="M257" s="48">
        <v>518</v>
      </c>
      <c r="N257" s="49"/>
      <c r="O257" s="49"/>
      <c r="P257" s="49"/>
      <c r="Q257" s="48">
        <v>62</v>
      </c>
      <c r="R257" s="48">
        <v>519</v>
      </c>
      <c r="S257" s="49"/>
      <c r="T257" s="48">
        <v>581</v>
      </c>
      <c r="U257" s="49"/>
      <c r="V257" s="49"/>
      <c r="W257" s="49"/>
      <c r="X257" s="48">
        <v>101</v>
      </c>
      <c r="Y257" s="49"/>
      <c r="Z257" s="49"/>
      <c r="AA257" s="49"/>
      <c r="AB257" s="48">
        <v>0</v>
      </c>
      <c r="AC257" s="49"/>
      <c r="AD257" s="48">
        <v>0</v>
      </c>
      <c r="AE257" s="49"/>
      <c r="AF257" s="49"/>
      <c r="AG257" s="49"/>
      <c r="AH257" s="48">
        <v>0</v>
      </c>
      <c r="AI257" s="49"/>
      <c r="AJ257" s="49"/>
      <c r="AK257" s="49"/>
      <c r="AL257" s="49"/>
      <c r="AM257" s="49"/>
      <c r="AN257" s="49"/>
      <c r="AO257" s="49"/>
      <c r="AP257" s="48">
        <v>116</v>
      </c>
      <c r="AQ257" s="49"/>
      <c r="AR257" s="49"/>
      <c r="AS257" s="49"/>
      <c r="AT257" s="48">
        <v>358</v>
      </c>
      <c r="AU257" s="48">
        <v>27</v>
      </c>
      <c r="AV257" s="49"/>
      <c r="AW257" s="48">
        <v>385</v>
      </c>
      <c r="AX257" s="49"/>
      <c r="AY257" s="49"/>
      <c r="AZ257" s="49"/>
      <c r="BA257" s="48">
        <v>53</v>
      </c>
      <c r="BB257" s="48">
        <v>247</v>
      </c>
      <c r="BC257" s="49"/>
      <c r="BD257" s="48">
        <v>300</v>
      </c>
      <c r="BE257" s="49"/>
      <c r="BF257" s="49"/>
      <c r="BG257" s="49"/>
      <c r="BH257" s="48">
        <v>201</v>
      </c>
      <c r="BI257" s="49"/>
      <c r="BJ257" s="49"/>
      <c r="BK257" s="49"/>
      <c r="BL257" s="48">
        <v>0</v>
      </c>
      <c r="BM257" s="49"/>
      <c r="BN257" s="48">
        <v>0</v>
      </c>
      <c r="BO257" s="49"/>
      <c r="BP257" s="49"/>
      <c r="BQ257" s="49"/>
      <c r="BR257" s="48">
        <v>0</v>
      </c>
      <c r="BS257" s="39"/>
      <c r="BT257" s="39"/>
      <c r="BU257" s="39"/>
      <c r="BV257" s="39"/>
      <c r="BW257" s="39"/>
      <c r="BX257" s="39"/>
    </row>
    <row r="258" spans="1:76" ht="20.100000000000001" customHeight="1" x14ac:dyDescent="0.2">
      <c r="D258" s="2" t="s">
        <v>104</v>
      </c>
      <c r="F258" s="39">
        <v>89</v>
      </c>
      <c r="G258" s="39"/>
      <c r="H258" s="39"/>
      <c r="I258" s="39"/>
      <c r="J258" s="39">
        <v>81</v>
      </c>
      <c r="K258" s="39">
        <v>10</v>
      </c>
      <c r="L258" s="39"/>
      <c r="M258" s="39">
        <v>91</v>
      </c>
      <c r="N258" s="39"/>
      <c r="O258" s="39"/>
      <c r="P258" s="39"/>
      <c r="Q258" s="39">
        <v>26</v>
      </c>
      <c r="R258" s="39">
        <v>116</v>
      </c>
      <c r="S258" s="39"/>
      <c r="T258" s="39">
        <v>142</v>
      </c>
      <c r="U258" s="39"/>
      <c r="V258" s="39"/>
      <c r="W258" s="39"/>
      <c r="X258" s="39">
        <v>38</v>
      </c>
      <c r="Y258" s="39"/>
      <c r="Z258" s="39"/>
      <c r="AA258" s="39"/>
      <c r="AB258" s="39">
        <v>0</v>
      </c>
      <c r="AC258" s="39"/>
      <c r="AD258" s="39">
        <v>0</v>
      </c>
      <c r="AE258" s="39"/>
      <c r="AF258" s="39"/>
      <c r="AG258" s="39"/>
      <c r="AH258" s="39">
        <v>0</v>
      </c>
      <c r="AI258" s="39"/>
      <c r="AJ258" s="39"/>
      <c r="AK258" s="39"/>
      <c r="AL258" s="39"/>
      <c r="AM258" s="39"/>
      <c r="AN258" s="39"/>
      <c r="AO258" s="39"/>
      <c r="AP258" s="39">
        <v>19</v>
      </c>
      <c r="AQ258" s="39"/>
      <c r="AR258" s="39"/>
      <c r="AS258" s="39"/>
      <c r="AT258" s="39">
        <v>86</v>
      </c>
      <c r="AU258" s="39">
        <v>2</v>
      </c>
      <c r="AV258" s="39"/>
      <c r="AW258" s="39">
        <v>88</v>
      </c>
      <c r="AX258" s="39"/>
      <c r="AY258" s="39"/>
      <c r="AZ258" s="39"/>
      <c r="BA258" s="39">
        <v>23</v>
      </c>
      <c r="BB258" s="39">
        <v>61</v>
      </c>
      <c r="BC258" s="39"/>
      <c r="BD258" s="39">
        <v>84</v>
      </c>
      <c r="BE258" s="39"/>
      <c r="BF258" s="39"/>
      <c r="BG258" s="39"/>
      <c r="BH258" s="39">
        <v>20</v>
      </c>
      <c r="BI258" s="39"/>
      <c r="BJ258" s="39"/>
      <c r="BK258" s="39"/>
      <c r="BL258" s="39">
        <v>0</v>
      </c>
      <c r="BM258" s="39"/>
      <c r="BN258" s="39">
        <v>3</v>
      </c>
      <c r="BO258" s="39"/>
      <c r="BP258" s="39"/>
      <c r="BQ258" s="39"/>
      <c r="BR258" s="39">
        <v>0</v>
      </c>
      <c r="BS258" s="39"/>
      <c r="BT258" s="39"/>
      <c r="BU258" s="39"/>
      <c r="BV258" s="39"/>
      <c r="BW258" s="39"/>
      <c r="BX258" s="39"/>
    </row>
    <row r="259" spans="1:76" ht="19.5" customHeight="1" x14ac:dyDescent="0.2">
      <c r="D259" s="47" t="s">
        <v>117</v>
      </c>
      <c r="F259" s="48">
        <v>117</v>
      </c>
      <c r="G259" s="49"/>
      <c r="H259" s="49"/>
      <c r="I259" s="49"/>
      <c r="J259" s="48">
        <v>534</v>
      </c>
      <c r="K259" s="48">
        <v>24</v>
      </c>
      <c r="L259" s="49"/>
      <c r="M259" s="48">
        <v>558</v>
      </c>
      <c r="N259" s="49"/>
      <c r="O259" s="49"/>
      <c r="P259" s="49"/>
      <c r="Q259" s="48">
        <v>141</v>
      </c>
      <c r="R259" s="48">
        <v>461</v>
      </c>
      <c r="S259" s="49"/>
      <c r="T259" s="48">
        <v>602</v>
      </c>
      <c r="U259" s="49"/>
      <c r="V259" s="49"/>
      <c r="W259" s="49"/>
      <c r="X259" s="48">
        <v>73</v>
      </c>
      <c r="Y259" s="49"/>
      <c r="Z259" s="49"/>
      <c r="AA259" s="49"/>
      <c r="AB259" s="48">
        <v>0</v>
      </c>
      <c r="AC259" s="49"/>
      <c r="AD259" s="48">
        <v>0</v>
      </c>
      <c r="AE259" s="49"/>
      <c r="AF259" s="49"/>
      <c r="AG259" s="49"/>
      <c r="AH259" s="48">
        <v>0</v>
      </c>
      <c r="AI259" s="49"/>
      <c r="AJ259" s="49"/>
      <c r="AK259" s="49"/>
      <c r="AL259" s="49"/>
      <c r="AM259" s="49"/>
      <c r="AN259" s="49"/>
      <c r="AO259" s="49"/>
      <c r="AP259" s="48">
        <v>37</v>
      </c>
      <c r="AQ259" s="49"/>
      <c r="AR259" s="49"/>
      <c r="AS259" s="49"/>
      <c r="AT259" s="48">
        <v>331</v>
      </c>
      <c r="AU259" s="48">
        <v>30</v>
      </c>
      <c r="AV259" s="49"/>
      <c r="AW259" s="48">
        <v>361</v>
      </c>
      <c r="AX259" s="49"/>
      <c r="AY259" s="49"/>
      <c r="AZ259" s="49"/>
      <c r="BA259" s="48">
        <v>84</v>
      </c>
      <c r="BB259" s="48">
        <v>252</v>
      </c>
      <c r="BC259" s="49"/>
      <c r="BD259" s="48">
        <v>336</v>
      </c>
      <c r="BE259" s="49"/>
      <c r="BF259" s="49"/>
      <c r="BG259" s="49"/>
      <c r="BH259" s="48">
        <v>61</v>
      </c>
      <c r="BI259" s="49"/>
      <c r="BJ259" s="49"/>
      <c r="BK259" s="49"/>
      <c r="BL259" s="48">
        <v>0</v>
      </c>
      <c r="BM259" s="49"/>
      <c r="BN259" s="48">
        <v>1</v>
      </c>
      <c r="BO259" s="49"/>
      <c r="BP259" s="49"/>
      <c r="BQ259" s="49"/>
      <c r="BR259" s="48">
        <v>0</v>
      </c>
      <c r="BS259" s="39"/>
      <c r="BT259" s="39"/>
      <c r="BU259" s="39"/>
      <c r="BV259" s="39"/>
      <c r="BW259" s="39"/>
      <c r="BX259" s="39"/>
    </row>
    <row r="260" spans="1:76" ht="20.100000000000001" customHeight="1" x14ac:dyDescent="0.2">
      <c r="D260" s="2" t="s">
        <v>156</v>
      </c>
      <c r="F260" s="39">
        <v>63</v>
      </c>
      <c r="G260" s="39"/>
      <c r="H260" s="39"/>
      <c r="I260" s="39"/>
      <c r="J260" s="39">
        <v>330</v>
      </c>
      <c r="K260" s="39">
        <v>19</v>
      </c>
      <c r="L260" s="39"/>
      <c r="M260" s="39">
        <v>349</v>
      </c>
      <c r="N260" s="39"/>
      <c r="O260" s="39"/>
      <c r="P260" s="39"/>
      <c r="Q260" s="39">
        <v>71</v>
      </c>
      <c r="R260" s="39">
        <v>292</v>
      </c>
      <c r="S260" s="39"/>
      <c r="T260" s="39">
        <v>363</v>
      </c>
      <c r="U260" s="39"/>
      <c r="V260" s="39"/>
      <c r="W260" s="39"/>
      <c r="X260" s="39">
        <v>49</v>
      </c>
      <c r="Y260" s="39"/>
      <c r="Z260" s="39"/>
      <c r="AA260" s="39"/>
      <c r="AB260" s="39">
        <v>0</v>
      </c>
      <c r="AC260" s="39"/>
      <c r="AD260" s="39">
        <v>0</v>
      </c>
      <c r="AE260" s="39"/>
      <c r="AF260" s="39"/>
      <c r="AG260" s="39"/>
      <c r="AH260" s="39">
        <v>0</v>
      </c>
      <c r="AI260" s="39"/>
      <c r="AJ260" s="39"/>
      <c r="AK260" s="39"/>
      <c r="AL260" s="39"/>
      <c r="AM260" s="39"/>
      <c r="AN260" s="39"/>
      <c r="AO260" s="39"/>
      <c r="AP260" s="39">
        <v>109</v>
      </c>
      <c r="AQ260" s="39"/>
      <c r="AR260" s="39"/>
      <c r="AS260" s="39"/>
      <c r="AT260" s="39">
        <v>738</v>
      </c>
      <c r="AU260" s="39">
        <v>41</v>
      </c>
      <c r="AV260" s="39"/>
      <c r="AW260" s="39">
        <v>779</v>
      </c>
      <c r="AX260" s="39"/>
      <c r="AY260" s="39"/>
      <c r="AZ260" s="39"/>
      <c r="BA260" s="39">
        <v>171</v>
      </c>
      <c r="BB260" s="39">
        <v>634</v>
      </c>
      <c r="BC260" s="39"/>
      <c r="BD260" s="39">
        <v>805</v>
      </c>
      <c r="BE260" s="39"/>
      <c r="BF260" s="39"/>
      <c r="BG260" s="39"/>
      <c r="BH260" s="39">
        <v>81</v>
      </c>
      <c r="BI260" s="39"/>
      <c r="BJ260" s="39"/>
      <c r="BK260" s="39"/>
      <c r="BL260" s="39">
        <v>0</v>
      </c>
      <c r="BM260" s="39"/>
      <c r="BN260" s="39">
        <v>2</v>
      </c>
      <c r="BO260" s="39"/>
      <c r="BP260" s="39"/>
      <c r="BQ260" s="39"/>
      <c r="BR260" s="39">
        <v>0</v>
      </c>
      <c r="BS260" s="39"/>
      <c r="BT260" s="39"/>
      <c r="BU260" s="39"/>
      <c r="BV260" s="39"/>
      <c r="BW260" s="39"/>
      <c r="BX260" s="39"/>
    </row>
    <row r="261" spans="1:76" ht="19.5" customHeight="1" x14ac:dyDescent="0.2">
      <c r="D261" s="47" t="s">
        <v>185</v>
      </c>
      <c r="F261" s="48">
        <v>106</v>
      </c>
      <c r="G261" s="49"/>
      <c r="H261" s="49"/>
      <c r="I261" s="49"/>
      <c r="J261" s="48">
        <v>505</v>
      </c>
      <c r="K261" s="48">
        <v>16</v>
      </c>
      <c r="L261" s="49"/>
      <c r="M261" s="48">
        <v>521</v>
      </c>
      <c r="N261" s="49"/>
      <c r="O261" s="49"/>
      <c r="P261" s="49"/>
      <c r="Q261" s="48">
        <v>120</v>
      </c>
      <c r="R261" s="48">
        <v>440</v>
      </c>
      <c r="S261" s="49"/>
      <c r="T261" s="48">
        <v>560</v>
      </c>
      <c r="U261" s="49"/>
      <c r="V261" s="49"/>
      <c r="W261" s="49"/>
      <c r="X261" s="48">
        <v>67</v>
      </c>
      <c r="Y261" s="49"/>
      <c r="Z261" s="49"/>
      <c r="AA261" s="49"/>
      <c r="AB261" s="48">
        <v>0</v>
      </c>
      <c r="AC261" s="49"/>
      <c r="AD261" s="48">
        <v>0</v>
      </c>
      <c r="AE261" s="49"/>
      <c r="AF261" s="49"/>
      <c r="AG261" s="49"/>
      <c r="AH261" s="48">
        <v>0</v>
      </c>
      <c r="AI261" s="49"/>
      <c r="AJ261" s="49"/>
      <c r="AK261" s="49"/>
      <c r="AL261" s="49"/>
      <c r="AM261" s="49"/>
      <c r="AN261" s="49"/>
      <c r="AO261" s="49"/>
      <c r="AP261" s="48">
        <v>40</v>
      </c>
      <c r="AQ261" s="49"/>
      <c r="AR261" s="49"/>
      <c r="AS261" s="49"/>
      <c r="AT261" s="48">
        <v>424</v>
      </c>
      <c r="AU261" s="48">
        <v>21</v>
      </c>
      <c r="AV261" s="49"/>
      <c r="AW261" s="48">
        <v>445</v>
      </c>
      <c r="AX261" s="49"/>
      <c r="AY261" s="49"/>
      <c r="AZ261" s="49"/>
      <c r="BA261" s="48">
        <v>84</v>
      </c>
      <c r="BB261" s="48">
        <v>317</v>
      </c>
      <c r="BC261" s="49"/>
      <c r="BD261" s="48">
        <v>401</v>
      </c>
      <c r="BE261" s="49"/>
      <c r="BF261" s="49"/>
      <c r="BG261" s="49"/>
      <c r="BH261" s="48">
        <v>84</v>
      </c>
      <c r="BI261" s="49"/>
      <c r="BJ261" s="49"/>
      <c r="BK261" s="49"/>
      <c r="BL261" s="48">
        <v>0</v>
      </c>
      <c r="BM261" s="49"/>
      <c r="BN261" s="48">
        <v>0</v>
      </c>
      <c r="BO261" s="49"/>
      <c r="BP261" s="49"/>
      <c r="BQ261" s="49"/>
      <c r="BR261" s="48">
        <v>0</v>
      </c>
      <c r="BS261" s="39"/>
      <c r="BT261" s="39"/>
      <c r="BU261" s="39"/>
      <c r="BV261" s="39"/>
      <c r="BW261" s="39"/>
      <c r="BX261" s="39"/>
    </row>
    <row r="262" spans="1:76" ht="20.100000000000001" customHeight="1" x14ac:dyDescent="0.2"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</row>
    <row r="263" spans="1:76" s="1" customFormat="1" ht="20.100000000000001" customHeight="1" x14ac:dyDescent="0.25">
      <c r="A263" s="3"/>
      <c r="B263" s="6"/>
      <c r="C263" s="51" t="s">
        <v>159</v>
      </c>
      <c r="D263" s="52"/>
      <c r="E263" s="5"/>
      <c r="F263" s="53">
        <v>1523</v>
      </c>
      <c r="G263" s="54"/>
      <c r="H263" s="54"/>
      <c r="I263" s="54"/>
      <c r="J263" s="53">
        <v>3866</v>
      </c>
      <c r="K263" s="53">
        <v>223</v>
      </c>
      <c r="L263" s="54"/>
      <c r="M263" s="53">
        <v>4089</v>
      </c>
      <c r="N263" s="54"/>
      <c r="O263" s="54"/>
      <c r="P263" s="54"/>
      <c r="Q263" s="53">
        <v>930</v>
      </c>
      <c r="R263" s="53">
        <v>3882</v>
      </c>
      <c r="S263" s="54"/>
      <c r="T263" s="53">
        <v>4812</v>
      </c>
      <c r="U263" s="54"/>
      <c r="V263" s="54"/>
      <c r="W263" s="54"/>
      <c r="X263" s="53">
        <v>800</v>
      </c>
      <c r="Y263" s="54"/>
      <c r="Z263" s="54"/>
      <c r="AA263" s="54"/>
      <c r="AB263" s="53">
        <v>0</v>
      </c>
      <c r="AC263" s="54"/>
      <c r="AD263" s="53">
        <v>0</v>
      </c>
      <c r="AE263" s="54"/>
      <c r="AF263" s="54"/>
      <c r="AG263" s="54"/>
      <c r="AH263" s="53">
        <v>39</v>
      </c>
      <c r="AI263" s="54"/>
      <c r="AJ263" s="54"/>
      <c r="AK263" s="54"/>
      <c r="AL263" s="54"/>
      <c r="AM263" s="54"/>
      <c r="AN263" s="54"/>
      <c r="AO263" s="54"/>
      <c r="AP263" s="53">
        <v>926</v>
      </c>
      <c r="AQ263" s="54"/>
      <c r="AR263" s="54"/>
      <c r="AS263" s="54"/>
      <c r="AT263" s="53">
        <v>4406</v>
      </c>
      <c r="AU263" s="53">
        <v>235</v>
      </c>
      <c r="AV263" s="54"/>
      <c r="AW263" s="53">
        <v>4641</v>
      </c>
      <c r="AX263" s="54"/>
      <c r="AY263" s="54"/>
      <c r="AZ263" s="54"/>
      <c r="BA263" s="53">
        <v>933</v>
      </c>
      <c r="BB263" s="53">
        <v>3697</v>
      </c>
      <c r="BC263" s="54"/>
      <c r="BD263" s="53">
        <v>4630</v>
      </c>
      <c r="BE263" s="54"/>
      <c r="BF263" s="54"/>
      <c r="BG263" s="54"/>
      <c r="BH263" s="53">
        <v>905</v>
      </c>
      <c r="BI263" s="54"/>
      <c r="BJ263" s="54"/>
      <c r="BK263" s="54"/>
      <c r="BL263" s="53">
        <v>0</v>
      </c>
      <c r="BM263" s="54"/>
      <c r="BN263" s="53">
        <v>32</v>
      </c>
      <c r="BO263" s="54"/>
      <c r="BP263" s="54"/>
      <c r="BQ263" s="54"/>
      <c r="BR263" s="53">
        <v>47</v>
      </c>
      <c r="BS263" s="39"/>
      <c r="BT263" s="39"/>
      <c r="BU263" s="39"/>
      <c r="BV263" s="39"/>
      <c r="BW263" s="39"/>
      <c r="BX263" s="39"/>
    </row>
    <row r="264" spans="1:76" s="1" customFormat="1" ht="20.100000000000001" customHeight="1" x14ac:dyDescent="0.2">
      <c r="A264" s="3"/>
      <c r="B264" s="6"/>
      <c r="C264" s="3"/>
      <c r="D264" s="3"/>
      <c r="E264" s="5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56"/>
      <c r="BM264" s="56"/>
      <c r="BN264" s="56"/>
      <c r="BO264" s="56"/>
      <c r="BP264" s="56"/>
      <c r="BQ264" s="56"/>
      <c r="BR264" s="56"/>
      <c r="BS264" s="39"/>
      <c r="BT264" s="39"/>
      <c r="BU264" s="39"/>
      <c r="BV264" s="39"/>
      <c r="BW264" s="39"/>
      <c r="BX264" s="39"/>
    </row>
    <row r="265" spans="1:76" s="1" customFormat="1" ht="20.100000000000001" customHeight="1" x14ac:dyDescent="0.25">
      <c r="A265" s="3"/>
      <c r="B265" s="57" t="s">
        <v>186</v>
      </c>
      <c r="C265" s="58"/>
      <c r="D265" s="58"/>
      <c r="E265" s="5"/>
      <c r="F265" s="59">
        <v>1523</v>
      </c>
      <c r="G265" s="54"/>
      <c r="H265" s="54"/>
      <c r="I265" s="54"/>
      <c r="J265" s="59">
        <v>3866</v>
      </c>
      <c r="K265" s="59">
        <v>223</v>
      </c>
      <c r="L265" s="54"/>
      <c r="M265" s="59">
        <v>4089</v>
      </c>
      <c r="N265" s="54"/>
      <c r="O265" s="54"/>
      <c r="P265" s="54"/>
      <c r="Q265" s="59">
        <v>930</v>
      </c>
      <c r="R265" s="59">
        <v>3882</v>
      </c>
      <c r="S265" s="54"/>
      <c r="T265" s="59">
        <v>4812</v>
      </c>
      <c r="U265" s="54"/>
      <c r="V265" s="54"/>
      <c r="W265" s="54"/>
      <c r="X265" s="59">
        <v>800</v>
      </c>
      <c r="Y265" s="54"/>
      <c r="Z265" s="54"/>
      <c r="AA265" s="54"/>
      <c r="AB265" s="59">
        <v>0</v>
      </c>
      <c r="AC265" s="54"/>
      <c r="AD265" s="59">
        <v>0</v>
      </c>
      <c r="AE265" s="54"/>
      <c r="AF265" s="54"/>
      <c r="AG265" s="54"/>
      <c r="AH265" s="59">
        <v>39</v>
      </c>
      <c r="AI265" s="54"/>
      <c r="AJ265" s="54"/>
      <c r="AK265" s="54"/>
      <c r="AL265" s="54"/>
      <c r="AM265" s="54"/>
      <c r="AN265" s="54"/>
      <c r="AO265" s="54"/>
      <c r="AP265" s="59">
        <v>926</v>
      </c>
      <c r="AQ265" s="54"/>
      <c r="AR265" s="54"/>
      <c r="AS265" s="54"/>
      <c r="AT265" s="59">
        <v>4406</v>
      </c>
      <c r="AU265" s="59">
        <v>235</v>
      </c>
      <c r="AV265" s="54"/>
      <c r="AW265" s="59">
        <v>4641</v>
      </c>
      <c r="AX265" s="54"/>
      <c r="AY265" s="54"/>
      <c r="AZ265" s="54"/>
      <c r="BA265" s="59">
        <v>933</v>
      </c>
      <c r="BB265" s="59">
        <v>3697</v>
      </c>
      <c r="BC265" s="54"/>
      <c r="BD265" s="59">
        <v>4630</v>
      </c>
      <c r="BE265" s="54"/>
      <c r="BF265" s="54"/>
      <c r="BG265" s="54"/>
      <c r="BH265" s="59">
        <v>905</v>
      </c>
      <c r="BI265" s="54"/>
      <c r="BJ265" s="54"/>
      <c r="BK265" s="54"/>
      <c r="BL265" s="59">
        <v>0</v>
      </c>
      <c r="BM265" s="54"/>
      <c r="BN265" s="59">
        <v>32</v>
      </c>
      <c r="BO265" s="54"/>
      <c r="BP265" s="54"/>
      <c r="BQ265" s="54"/>
      <c r="BR265" s="59">
        <v>47</v>
      </c>
      <c r="BS265" s="39"/>
      <c r="BT265" s="39"/>
      <c r="BU265" s="39"/>
      <c r="BV265" s="39"/>
      <c r="BW265" s="39"/>
      <c r="BX265" s="39"/>
    </row>
    <row r="266" spans="1:76" ht="20.100000000000001" customHeight="1" x14ac:dyDescent="0.2"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</row>
    <row r="267" spans="1:76" ht="20.100000000000001" customHeight="1" x14ac:dyDescent="0.2">
      <c r="B267" s="6" t="s">
        <v>187</v>
      </c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</row>
    <row r="268" spans="1:76" ht="20.100000000000001" customHeight="1" x14ac:dyDescent="0.2">
      <c r="C268" s="3" t="s">
        <v>95</v>
      </c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</row>
    <row r="269" spans="1:76" ht="20.100000000000001" customHeight="1" x14ac:dyDescent="0.2">
      <c r="D269" s="2" t="s">
        <v>96</v>
      </c>
      <c r="F269" s="39">
        <v>353</v>
      </c>
      <c r="G269" s="39"/>
      <c r="H269" s="39"/>
      <c r="I269" s="39"/>
      <c r="J269" s="39">
        <v>1471</v>
      </c>
      <c r="K269" s="39">
        <v>34</v>
      </c>
      <c r="L269" s="39"/>
      <c r="M269" s="39">
        <v>1505</v>
      </c>
      <c r="N269" s="39"/>
      <c r="O269" s="39"/>
      <c r="P269" s="39"/>
      <c r="Q269" s="39">
        <v>179</v>
      </c>
      <c r="R269" s="39">
        <v>1411</v>
      </c>
      <c r="S269" s="39"/>
      <c r="T269" s="39">
        <v>1590</v>
      </c>
      <c r="U269" s="39"/>
      <c r="V269" s="39"/>
      <c r="W269" s="39"/>
      <c r="X269" s="39">
        <v>268</v>
      </c>
      <c r="Y269" s="39"/>
      <c r="Z269" s="39"/>
      <c r="AA269" s="39"/>
      <c r="AB269" s="39">
        <v>0</v>
      </c>
      <c r="AC269" s="39"/>
      <c r="AD269" s="39">
        <v>0</v>
      </c>
      <c r="AE269" s="39"/>
      <c r="AF269" s="39"/>
      <c r="AG269" s="39"/>
      <c r="AH269" s="39">
        <v>0</v>
      </c>
      <c r="AI269" s="39"/>
      <c r="AJ269" s="39"/>
      <c r="AK269" s="39"/>
      <c r="AL269" s="39"/>
      <c r="AM269" s="39"/>
      <c r="AN269" s="39"/>
      <c r="AO269" s="39"/>
      <c r="AP269" s="39">
        <v>6</v>
      </c>
      <c r="AQ269" s="39"/>
      <c r="AR269" s="39"/>
      <c r="AS269" s="39"/>
      <c r="AT269" s="39">
        <v>0</v>
      </c>
      <c r="AU269" s="39">
        <v>1</v>
      </c>
      <c r="AV269" s="39"/>
      <c r="AW269" s="39">
        <v>1</v>
      </c>
      <c r="AX269" s="39"/>
      <c r="AY269" s="39"/>
      <c r="AZ269" s="39"/>
      <c r="BA269" s="39">
        <v>0</v>
      </c>
      <c r="BB269" s="39">
        <v>7</v>
      </c>
      <c r="BC269" s="39"/>
      <c r="BD269" s="39">
        <v>7</v>
      </c>
      <c r="BE269" s="39"/>
      <c r="BF269" s="39"/>
      <c r="BG269" s="39"/>
      <c r="BH269" s="39">
        <v>0</v>
      </c>
      <c r="BI269" s="39"/>
      <c r="BJ269" s="39"/>
      <c r="BK269" s="39"/>
      <c r="BL269" s="39">
        <v>0</v>
      </c>
      <c r="BM269" s="39"/>
      <c r="BN269" s="39">
        <v>0</v>
      </c>
      <c r="BO269" s="39"/>
      <c r="BP269" s="39"/>
      <c r="BQ269" s="39"/>
      <c r="BR269" s="39">
        <v>0</v>
      </c>
      <c r="BS269" s="39"/>
      <c r="BT269" s="39"/>
      <c r="BU269" s="39"/>
      <c r="BV269" s="39"/>
      <c r="BW269" s="39"/>
      <c r="BX269" s="39"/>
    </row>
    <row r="270" spans="1:76" ht="19.5" customHeight="1" x14ac:dyDescent="0.2">
      <c r="D270" s="47" t="s">
        <v>97</v>
      </c>
      <c r="F270" s="48">
        <v>207</v>
      </c>
      <c r="G270" s="49"/>
      <c r="H270" s="49"/>
      <c r="I270" s="49"/>
      <c r="J270" s="48">
        <v>1470</v>
      </c>
      <c r="K270" s="48">
        <v>39</v>
      </c>
      <c r="L270" s="49"/>
      <c r="M270" s="48">
        <v>1509</v>
      </c>
      <c r="N270" s="49"/>
      <c r="O270" s="49"/>
      <c r="P270" s="49"/>
      <c r="Q270" s="48">
        <v>281</v>
      </c>
      <c r="R270" s="48">
        <v>1251</v>
      </c>
      <c r="S270" s="49"/>
      <c r="T270" s="48">
        <v>1532</v>
      </c>
      <c r="U270" s="49"/>
      <c r="V270" s="49"/>
      <c r="W270" s="49"/>
      <c r="X270" s="48">
        <v>184</v>
      </c>
      <c r="Y270" s="49"/>
      <c r="Z270" s="49"/>
      <c r="AA270" s="49"/>
      <c r="AB270" s="48">
        <v>0</v>
      </c>
      <c r="AC270" s="49"/>
      <c r="AD270" s="48">
        <v>0</v>
      </c>
      <c r="AE270" s="49"/>
      <c r="AF270" s="49"/>
      <c r="AG270" s="49"/>
      <c r="AH270" s="48">
        <v>0</v>
      </c>
      <c r="AI270" s="49"/>
      <c r="AJ270" s="49"/>
      <c r="AK270" s="49"/>
      <c r="AL270" s="49"/>
      <c r="AM270" s="49"/>
      <c r="AN270" s="49"/>
      <c r="AO270" s="49"/>
      <c r="AP270" s="48">
        <v>4</v>
      </c>
      <c r="AQ270" s="49"/>
      <c r="AR270" s="49"/>
      <c r="AS270" s="49"/>
      <c r="AT270" s="48">
        <v>3</v>
      </c>
      <c r="AU270" s="48">
        <v>0</v>
      </c>
      <c r="AV270" s="49"/>
      <c r="AW270" s="48">
        <v>3</v>
      </c>
      <c r="AX270" s="49"/>
      <c r="AY270" s="49"/>
      <c r="AZ270" s="49"/>
      <c r="BA270" s="48">
        <v>3</v>
      </c>
      <c r="BB270" s="48">
        <v>4</v>
      </c>
      <c r="BC270" s="49"/>
      <c r="BD270" s="48">
        <v>7</v>
      </c>
      <c r="BE270" s="49"/>
      <c r="BF270" s="49"/>
      <c r="BG270" s="49"/>
      <c r="BH270" s="48">
        <v>0</v>
      </c>
      <c r="BI270" s="49"/>
      <c r="BJ270" s="49"/>
      <c r="BK270" s="49"/>
      <c r="BL270" s="48">
        <v>0</v>
      </c>
      <c r="BM270" s="49"/>
      <c r="BN270" s="48">
        <v>0</v>
      </c>
      <c r="BO270" s="49"/>
      <c r="BP270" s="49"/>
      <c r="BQ270" s="49"/>
      <c r="BR270" s="48">
        <v>0</v>
      </c>
      <c r="BS270" s="39"/>
      <c r="BT270" s="39"/>
      <c r="BU270" s="39"/>
      <c r="BV270" s="39"/>
      <c r="BW270" s="39"/>
      <c r="BX270" s="39"/>
    </row>
    <row r="271" spans="1:76" ht="20.100000000000001" customHeight="1" x14ac:dyDescent="0.2">
      <c r="D271" s="2" t="s">
        <v>113</v>
      </c>
      <c r="F271" s="39">
        <v>260</v>
      </c>
      <c r="G271" s="39"/>
      <c r="H271" s="39"/>
      <c r="I271" s="39"/>
      <c r="J271" s="39">
        <v>1484</v>
      </c>
      <c r="K271" s="39">
        <v>21</v>
      </c>
      <c r="L271" s="39"/>
      <c r="M271" s="39">
        <v>1505</v>
      </c>
      <c r="N271" s="39"/>
      <c r="O271" s="39"/>
      <c r="P271" s="39"/>
      <c r="Q271" s="39">
        <v>192</v>
      </c>
      <c r="R271" s="39">
        <v>1350</v>
      </c>
      <c r="S271" s="39"/>
      <c r="T271" s="39">
        <v>1542</v>
      </c>
      <c r="U271" s="39"/>
      <c r="V271" s="39"/>
      <c r="W271" s="39"/>
      <c r="X271" s="39">
        <v>223</v>
      </c>
      <c r="Y271" s="39"/>
      <c r="Z271" s="39"/>
      <c r="AA271" s="39"/>
      <c r="AB271" s="39">
        <v>0</v>
      </c>
      <c r="AC271" s="39"/>
      <c r="AD271" s="39">
        <v>0</v>
      </c>
      <c r="AE271" s="39"/>
      <c r="AF271" s="39"/>
      <c r="AG271" s="39"/>
      <c r="AH271" s="39">
        <v>27</v>
      </c>
      <c r="AI271" s="39"/>
      <c r="AJ271" s="39"/>
      <c r="AK271" s="39"/>
      <c r="AL271" s="39"/>
      <c r="AM271" s="39"/>
      <c r="AN271" s="39"/>
      <c r="AO271" s="39"/>
      <c r="AP271" s="39">
        <v>8</v>
      </c>
      <c r="AQ271" s="39"/>
      <c r="AR271" s="39"/>
      <c r="AS271" s="39"/>
      <c r="AT271" s="39">
        <v>0</v>
      </c>
      <c r="AU271" s="39">
        <v>2</v>
      </c>
      <c r="AV271" s="39"/>
      <c r="AW271" s="39">
        <v>2</v>
      </c>
      <c r="AX271" s="39"/>
      <c r="AY271" s="39"/>
      <c r="AZ271" s="39"/>
      <c r="BA271" s="39">
        <v>0</v>
      </c>
      <c r="BB271" s="39">
        <v>9</v>
      </c>
      <c r="BC271" s="39"/>
      <c r="BD271" s="39">
        <v>9</v>
      </c>
      <c r="BE271" s="39"/>
      <c r="BF271" s="39"/>
      <c r="BG271" s="39"/>
      <c r="BH271" s="39">
        <v>1</v>
      </c>
      <c r="BI271" s="39"/>
      <c r="BJ271" s="39"/>
      <c r="BK271" s="39"/>
      <c r="BL271" s="39">
        <v>0</v>
      </c>
      <c r="BM271" s="39"/>
      <c r="BN271" s="39">
        <v>0</v>
      </c>
      <c r="BO271" s="39"/>
      <c r="BP271" s="39"/>
      <c r="BQ271" s="39"/>
      <c r="BR271" s="39">
        <v>0</v>
      </c>
      <c r="BS271" s="39"/>
      <c r="BT271" s="39"/>
      <c r="BU271" s="39"/>
      <c r="BV271" s="39"/>
      <c r="BW271" s="39"/>
      <c r="BX271" s="39"/>
    </row>
    <row r="272" spans="1:76" ht="19.5" customHeight="1" x14ac:dyDescent="0.2">
      <c r="D272" s="47" t="s">
        <v>99</v>
      </c>
      <c r="F272" s="48">
        <v>271</v>
      </c>
      <c r="G272" s="49"/>
      <c r="H272" s="49"/>
      <c r="I272" s="49"/>
      <c r="J272" s="48">
        <v>1423</v>
      </c>
      <c r="K272" s="48">
        <v>26</v>
      </c>
      <c r="L272" s="49"/>
      <c r="M272" s="48">
        <v>1449</v>
      </c>
      <c r="N272" s="49"/>
      <c r="O272" s="49"/>
      <c r="P272" s="49"/>
      <c r="Q272" s="48">
        <v>309</v>
      </c>
      <c r="R272" s="48">
        <v>1179</v>
      </c>
      <c r="S272" s="49"/>
      <c r="T272" s="48">
        <v>1488</v>
      </c>
      <c r="U272" s="49"/>
      <c r="V272" s="49"/>
      <c r="W272" s="49"/>
      <c r="X272" s="48">
        <v>232</v>
      </c>
      <c r="Y272" s="49"/>
      <c r="Z272" s="49"/>
      <c r="AA272" s="49"/>
      <c r="AB272" s="48">
        <v>0</v>
      </c>
      <c r="AC272" s="49"/>
      <c r="AD272" s="48">
        <v>0</v>
      </c>
      <c r="AE272" s="49"/>
      <c r="AF272" s="49"/>
      <c r="AG272" s="49"/>
      <c r="AH272" s="48">
        <v>0</v>
      </c>
      <c r="AI272" s="49"/>
      <c r="AJ272" s="49"/>
      <c r="AK272" s="49"/>
      <c r="AL272" s="49"/>
      <c r="AM272" s="49"/>
      <c r="AN272" s="49"/>
      <c r="AO272" s="49"/>
      <c r="AP272" s="48">
        <v>0</v>
      </c>
      <c r="AQ272" s="49"/>
      <c r="AR272" s="49"/>
      <c r="AS272" s="49"/>
      <c r="AT272" s="48">
        <v>0</v>
      </c>
      <c r="AU272" s="48">
        <v>0</v>
      </c>
      <c r="AV272" s="49"/>
      <c r="AW272" s="48">
        <v>0</v>
      </c>
      <c r="AX272" s="49"/>
      <c r="AY272" s="49"/>
      <c r="AZ272" s="49"/>
      <c r="BA272" s="48">
        <v>0</v>
      </c>
      <c r="BB272" s="48">
        <v>0</v>
      </c>
      <c r="BC272" s="49"/>
      <c r="BD272" s="48">
        <v>0</v>
      </c>
      <c r="BE272" s="49"/>
      <c r="BF272" s="49"/>
      <c r="BG272" s="49"/>
      <c r="BH272" s="48">
        <v>0</v>
      </c>
      <c r="BI272" s="49"/>
      <c r="BJ272" s="49"/>
      <c r="BK272" s="49"/>
      <c r="BL272" s="48">
        <v>0</v>
      </c>
      <c r="BM272" s="49"/>
      <c r="BN272" s="48">
        <v>0</v>
      </c>
      <c r="BO272" s="49"/>
      <c r="BP272" s="49"/>
      <c r="BQ272" s="49"/>
      <c r="BR272" s="48">
        <v>0</v>
      </c>
      <c r="BS272" s="39"/>
      <c r="BT272" s="39"/>
      <c r="BU272" s="39"/>
      <c r="BV272" s="39"/>
      <c r="BW272" s="39"/>
      <c r="BX272" s="39"/>
    </row>
    <row r="273" spans="1:76" ht="20.100000000000001" customHeight="1" x14ac:dyDescent="0.2">
      <c r="D273" s="2" t="s">
        <v>100</v>
      </c>
      <c r="F273" s="39">
        <v>246</v>
      </c>
      <c r="G273" s="39"/>
      <c r="H273" s="39"/>
      <c r="I273" s="39"/>
      <c r="J273" s="39">
        <v>1459</v>
      </c>
      <c r="K273" s="39">
        <v>22</v>
      </c>
      <c r="L273" s="39"/>
      <c r="M273" s="39">
        <v>1481</v>
      </c>
      <c r="N273" s="39"/>
      <c r="O273" s="39"/>
      <c r="P273" s="39"/>
      <c r="Q273" s="39">
        <v>169</v>
      </c>
      <c r="R273" s="39">
        <v>1303</v>
      </c>
      <c r="S273" s="39"/>
      <c r="T273" s="39">
        <v>1472</v>
      </c>
      <c r="U273" s="39"/>
      <c r="V273" s="39"/>
      <c r="W273" s="39"/>
      <c r="X273" s="39">
        <v>255</v>
      </c>
      <c r="Y273" s="39"/>
      <c r="Z273" s="39"/>
      <c r="AA273" s="39"/>
      <c r="AB273" s="39">
        <v>0</v>
      </c>
      <c r="AC273" s="39"/>
      <c r="AD273" s="39">
        <v>0</v>
      </c>
      <c r="AE273" s="39"/>
      <c r="AF273" s="39"/>
      <c r="AG273" s="39"/>
      <c r="AH273" s="39">
        <v>0</v>
      </c>
      <c r="AI273" s="39"/>
      <c r="AJ273" s="39"/>
      <c r="AK273" s="39"/>
      <c r="AL273" s="39"/>
      <c r="AM273" s="39"/>
      <c r="AN273" s="39"/>
      <c r="AO273" s="39"/>
      <c r="AP273" s="39">
        <v>0</v>
      </c>
      <c r="AQ273" s="39"/>
      <c r="AR273" s="39"/>
      <c r="AS273" s="39"/>
      <c r="AT273" s="39">
        <v>0</v>
      </c>
      <c r="AU273" s="39">
        <v>0</v>
      </c>
      <c r="AV273" s="39"/>
      <c r="AW273" s="39">
        <v>0</v>
      </c>
      <c r="AX273" s="39"/>
      <c r="AY273" s="39"/>
      <c r="AZ273" s="39"/>
      <c r="BA273" s="39">
        <v>0</v>
      </c>
      <c r="BB273" s="39">
        <v>0</v>
      </c>
      <c r="BC273" s="39"/>
      <c r="BD273" s="39">
        <v>0</v>
      </c>
      <c r="BE273" s="39"/>
      <c r="BF273" s="39"/>
      <c r="BG273" s="39"/>
      <c r="BH273" s="39">
        <v>0</v>
      </c>
      <c r="BI273" s="39"/>
      <c r="BJ273" s="39"/>
      <c r="BK273" s="39"/>
      <c r="BL273" s="39">
        <v>0</v>
      </c>
      <c r="BM273" s="39"/>
      <c r="BN273" s="39">
        <v>0</v>
      </c>
      <c r="BO273" s="39"/>
      <c r="BP273" s="39"/>
      <c r="BQ273" s="39"/>
      <c r="BR273" s="39">
        <v>0</v>
      </c>
      <c r="BS273" s="39"/>
      <c r="BT273" s="39"/>
      <c r="BU273" s="39"/>
      <c r="BV273" s="39"/>
      <c r="BW273" s="39"/>
      <c r="BX273" s="39"/>
    </row>
    <row r="274" spans="1:76" ht="20.100000000000001" customHeight="1" x14ac:dyDescent="0.2"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</row>
    <row r="275" spans="1:76" s="1" customFormat="1" ht="20.100000000000001" customHeight="1" x14ac:dyDescent="0.25">
      <c r="A275" s="3"/>
      <c r="B275" s="6"/>
      <c r="C275" s="51" t="s">
        <v>112</v>
      </c>
      <c r="D275" s="52"/>
      <c r="E275" s="5"/>
      <c r="F275" s="53">
        <v>1337</v>
      </c>
      <c r="G275" s="54"/>
      <c r="H275" s="54"/>
      <c r="I275" s="54"/>
      <c r="J275" s="53">
        <v>7307</v>
      </c>
      <c r="K275" s="53">
        <v>142</v>
      </c>
      <c r="L275" s="54"/>
      <c r="M275" s="53">
        <v>7449</v>
      </c>
      <c r="N275" s="54"/>
      <c r="O275" s="54"/>
      <c r="P275" s="54"/>
      <c r="Q275" s="53">
        <v>1130</v>
      </c>
      <c r="R275" s="53">
        <v>6494</v>
      </c>
      <c r="S275" s="54"/>
      <c r="T275" s="53">
        <v>7624</v>
      </c>
      <c r="U275" s="54"/>
      <c r="V275" s="54"/>
      <c r="W275" s="54"/>
      <c r="X275" s="53">
        <v>1162</v>
      </c>
      <c r="Y275" s="54"/>
      <c r="Z275" s="54"/>
      <c r="AA275" s="54"/>
      <c r="AB275" s="53">
        <v>0</v>
      </c>
      <c r="AC275" s="54"/>
      <c r="AD275" s="53">
        <v>0</v>
      </c>
      <c r="AE275" s="54"/>
      <c r="AF275" s="54"/>
      <c r="AG275" s="54"/>
      <c r="AH275" s="53">
        <v>27</v>
      </c>
      <c r="AI275" s="54"/>
      <c r="AJ275" s="54"/>
      <c r="AK275" s="54"/>
      <c r="AL275" s="54"/>
      <c r="AM275" s="54"/>
      <c r="AN275" s="54"/>
      <c r="AO275" s="54"/>
      <c r="AP275" s="53">
        <v>18</v>
      </c>
      <c r="AQ275" s="54"/>
      <c r="AR275" s="54"/>
      <c r="AS275" s="54"/>
      <c r="AT275" s="53">
        <v>3</v>
      </c>
      <c r="AU275" s="53">
        <v>3</v>
      </c>
      <c r="AV275" s="54"/>
      <c r="AW275" s="53">
        <v>6</v>
      </c>
      <c r="AX275" s="54"/>
      <c r="AY275" s="54"/>
      <c r="AZ275" s="54"/>
      <c r="BA275" s="53">
        <v>3</v>
      </c>
      <c r="BB275" s="53">
        <v>20</v>
      </c>
      <c r="BC275" s="54"/>
      <c r="BD275" s="53">
        <v>23</v>
      </c>
      <c r="BE275" s="54"/>
      <c r="BF275" s="54"/>
      <c r="BG275" s="54"/>
      <c r="BH275" s="53">
        <v>1</v>
      </c>
      <c r="BI275" s="54"/>
      <c r="BJ275" s="54"/>
      <c r="BK275" s="54"/>
      <c r="BL275" s="53">
        <v>0</v>
      </c>
      <c r="BM275" s="54"/>
      <c r="BN275" s="53">
        <v>0</v>
      </c>
      <c r="BO275" s="54"/>
      <c r="BP275" s="54"/>
      <c r="BQ275" s="54"/>
      <c r="BR275" s="53">
        <v>0</v>
      </c>
      <c r="BS275" s="39"/>
      <c r="BT275" s="39"/>
      <c r="BU275" s="39"/>
      <c r="BV275" s="39"/>
      <c r="BW275" s="39"/>
      <c r="BX275" s="39"/>
    </row>
    <row r="276" spans="1:76" ht="20.100000000000001" customHeight="1" x14ac:dyDescent="0.2"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</row>
    <row r="277" spans="1:76" ht="20.100000000000001" customHeight="1" x14ac:dyDescent="0.2">
      <c r="C277" s="3" t="s">
        <v>188</v>
      </c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</row>
    <row r="278" spans="1:76" ht="20.100000000000001" customHeight="1" x14ac:dyDescent="0.2">
      <c r="D278" s="2" t="s">
        <v>122</v>
      </c>
      <c r="F278" s="39">
        <v>5</v>
      </c>
      <c r="G278" s="39"/>
      <c r="H278" s="39"/>
      <c r="I278" s="39"/>
      <c r="J278" s="39">
        <v>9</v>
      </c>
      <c r="K278" s="39">
        <v>0</v>
      </c>
      <c r="L278" s="39"/>
      <c r="M278" s="39">
        <v>9</v>
      </c>
      <c r="N278" s="39"/>
      <c r="O278" s="39"/>
      <c r="P278" s="39"/>
      <c r="Q278" s="39">
        <v>10</v>
      </c>
      <c r="R278" s="39">
        <v>1</v>
      </c>
      <c r="S278" s="39"/>
      <c r="T278" s="39">
        <v>11</v>
      </c>
      <c r="U278" s="39"/>
      <c r="V278" s="39"/>
      <c r="W278" s="39"/>
      <c r="X278" s="39">
        <v>3</v>
      </c>
      <c r="Y278" s="39"/>
      <c r="Z278" s="39"/>
      <c r="AA278" s="39"/>
      <c r="AB278" s="39">
        <v>0</v>
      </c>
      <c r="AC278" s="39"/>
      <c r="AD278" s="39">
        <v>0</v>
      </c>
      <c r="AE278" s="39"/>
      <c r="AF278" s="39"/>
      <c r="AG278" s="39"/>
      <c r="AH278" s="39">
        <v>0</v>
      </c>
      <c r="AI278" s="39"/>
      <c r="AJ278" s="39"/>
      <c r="AK278" s="39"/>
      <c r="AL278" s="39"/>
      <c r="AM278" s="39"/>
      <c r="AN278" s="39"/>
      <c r="AO278" s="39"/>
      <c r="AP278" s="39">
        <v>118</v>
      </c>
      <c r="AQ278" s="39"/>
      <c r="AR278" s="39"/>
      <c r="AS278" s="39"/>
      <c r="AT278" s="39">
        <v>814</v>
      </c>
      <c r="AU278" s="39">
        <v>56</v>
      </c>
      <c r="AV278" s="39"/>
      <c r="AW278" s="39">
        <v>870</v>
      </c>
      <c r="AX278" s="39"/>
      <c r="AY278" s="39"/>
      <c r="AZ278" s="39"/>
      <c r="BA278" s="39">
        <v>194</v>
      </c>
      <c r="BB278" s="39">
        <v>626</v>
      </c>
      <c r="BC278" s="39"/>
      <c r="BD278" s="39">
        <v>820</v>
      </c>
      <c r="BE278" s="39"/>
      <c r="BF278" s="39"/>
      <c r="BG278" s="39"/>
      <c r="BH278" s="39">
        <v>168</v>
      </c>
      <c r="BI278" s="39"/>
      <c r="BJ278" s="39"/>
      <c r="BK278" s="39"/>
      <c r="BL278" s="39">
        <v>0</v>
      </c>
      <c r="BM278" s="39"/>
      <c r="BN278" s="39">
        <v>0</v>
      </c>
      <c r="BO278" s="39"/>
      <c r="BP278" s="39"/>
      <c r="BQ278" s="39"/>
      <c r="BR278" s="39">
        <v>113</v>
      </c>
      <c r="BS278" s="39"/>
      <c r="BT278" s="39"/>
      <c r="BU278" s="39"/>
      <c r="BV278" s="39"/>
      <c r="BW278" s="39"/>
      <c r="BX278" s="39"/>
    </row>
    <row r="279" spans="1:76" ht="19.5" customHeight="1" x14ac:dyDescent="0.2">
      <c r="D279" s="47" t="s">
        <v>97</v>
      </c>
      <c r="F279" s="48">
        <v>8</v>
      </c>
      <c r="G279" s="49"/>
      <c r="H279" s="49"/>
      <c r="I279" s="49"/>
      <c r="J279" s="48">
        <v>0</v>
      </c>
      <c r="K279" s="48">
        <v>0</v>
      </c>
      <c r="L279" s="49"/>
      <c r="M279" s="48">
        <v>0</v>
      </c>
      <c r="N279" s="49"/>
      <c r="O279" s="49"/>
      <c r="P279" s="49"/>
      <c r="Q279" s="48">
        <v>0</v>
      </c>
      <c r="R279" s="48">
        <v>4</v>
      </c>
      <c r="S279" s="49"/>
      <c r="T279" s="48">
        <v>4</v>
      </c>
      <c r="U279" s="49"/>
      <c r="V279" s="49"/>
      <c r="W279" s="49"/>
      <c r="X279" s="48">
        <v>4</v>
      </c>
      <c r="Y279" s="49"/>
      <c r="Z279" s="49"/>
      <c r="AA279" s="49"/>
      <c r="AB279" s="48">
        <v>0</v>
      </c>
      <c r="AC279" s="49"/>
      <c r="AD279" s="48">
        <v>0</v>
      </c>
      <c r="AE279" s="49"/>
      <c r="AF279" s="49"/>
      <c r="AG279" s="49"/>
      <c r="AH279" s="48">
        <v>1</v>
      </c>
      <c r="AI279" s="49"/>
      <c r="AJ279" s="49"/>
      <c r="AK279" s="49"/>
      <c r="AL279" s="49"/>
      <c r="AM279" s="49"/>
      <c r="AN279" s="49"/>
      <c r="AO279" s="49"/>
      <c r="AP279" s="48">
        <v>275</v>
      </c>
      <c r="AQ279" s="49"/>
      <c r="AR279" s="49"/>
      <c r="AS279" s="49"/>
      <c r="AT279" s="48">
        <v>832</v>
      </c>
      <c r="AU279" s="48">
        <v>28</v>
      </c>
      <c r="AV279" s="49"/>
      <c r="AW279" s="48">
        <v>860</v>
      </c>
      <c r="AX279" s="49"/>
      <c r="AY279" s="49"/>
      <c r="AZ279" s="49"/>
      <c r="BA279" s="48">
        <v>137</v>
      </c>
      <c r="BB279" s="48">
        <v>729</v>
      </c>
      <c r="BC279" s="49"/>
      <c r="BD279" s="48">
        <v>866</v>
      </c>
      <c r="BE279" s="49"/>
      <c r="BF279" s="49"/>
      <c r="BG279" s="49"/>
      <c r="BH279" s="48">
        <v>269</v>
      </c>
      <c r="BI279" s="49"/>
      <c r="BJ279" s="49"/>
      <c r="BK279" s="49"/>
      <c r="BL279" s="48">
        <v>0</v>
      </c>
      <c r="BM279" s="49"/>
      <c r="BN279" s="48">
        <v>0</v>
      </c>
      <c r="BO279" s="49"/>
      <c r="BP279" s="49"/>
      <c r="BQ279" s="49"/>
      <c r="BR279" s="48">
        <v>151</v>
      </c>
      <c r="BS279" s="39"/>
      <c r="BT279" s="39"/>
      <c r="BU279" s="39"/>
      <c r="BV279" s="39"/>
      <c r="BW279" s="39"/>
      <c r="BX279" s="39"/>
    </row>
    <row r="280" spans="1:76" ht="20.100000000000001" customHeight="1" x14ac:dyDescent="0.2">
      <c r="D280" s="2" t="s">
        <v>113</v>
      </c>
      <c r="F280" s="39">
        <v>1</v>
      </c>
      <c r="G280" s="39"/>
      <c r="H280" s="39"/>
      <c r="I280" s="39"/>
      <c r="J280" s="39">
        <v>6</v>
      </c>
      <c r="K280" s="39">
        <v>1</v>
      </c>
      <c r="L280" s="39"/>
      <c r="M280" s="39">
        <v>7</v>
      </c>
      <c r="N280" s="39"/>
      <c r="O280" s="39"/>
      <c r="P280" s="39"/>
      <c r="Q280" s="39">
        <v>7</v>
      </c>
      <c r="R280" s="39">
        <v>1</v>
      </c>
      <c r="S280" s="39"/>
      <c r="T280" s="39">
        <v>8</v>
      </c>
      <c r="U280" s="39"/>
      <c r="V280" s="39"/>
      <c r="W280" s="39"/>
      <c r="X280" s="39">
        <v>0</v>
      </c>
      <c r="Y280" s="39"/>
      <c r="Z280" s="39"/>
      <c r="AA280" s="39"/>
      <c r="AB280" s="39">
        <v>0</v>
      </c>
      <c r="AC280" s="39"/>
      <c r="AD280" s="39">
        <v>0</v>
      </c>
      <c r="AE280" s="39"/>
      <c r="AF280" s="39"/>
      <c r="AG280" s="39"/>
      <c r="AH280" s="39">
        <v>1</v>
      </c>
      <c r="AI280" s="39"/>
      <c r="AJ280" s="39"/>
      <c r="AK280" s="39"/>
      <c r="AL280" s="39"/>
      <c r="AM280" s="39"/>
      <c r="AN280" s="39"/>
      <c r="AO280" s="39"/>
      <c r="AP280" s="39">
        <v>269</v>
      </c>
      <c r="AQ280" s="39"/>
      <c r="AR280" s="39"/>
      <c r="AS280" s="39"/>
      <c r="AT280" s="39">
        <v>827</v>
      </c>
      <c r="AU280" s="39">
        <v>55</v>
      </c>
      <c r="AV280" s="39"/>
      <c r="AW280" s="39">
        <v>882</v>
      </c>
      <c r="AX280" s="39"/>
      <c r="AY280" s="39"/>
      <c r="AZ280" s="39"/>
      <c r="BA280" s="39">
        <v>227</v>
      </c>
      <c r="BB280" s="39">
        <v>711</v>
      </c>
      <c r="BC280" s="39"/>
      <c r="BD280" s="39">
        <v>938</v>
      </c>
      <c r="BE280" s="39"/>
      <c r="BF280" s="39"/>
      <c r="BG280" s="39"/>
      <c r="BH280" s="39">
        <v>213</v>
      </c>
      <c r="BI280" s="39"/>
      <c r="BJ280" s="39"/>
      <c r="BK280" s="39"/>
      <c r="BL280" s="39">
        <v>0</v>
      </c>
      <c r="BM280" s="39"/>
      <c r="BN280" s="39">
        <v>0</v>
      </c>
      <c r="BO280" s="39"/>
      <c r="BP280" s="39"/>
      <c r="BQ280" s="39"/>
      <c r="BR280" s="39">
        <v>259</v>
      </c>
      <c r="BS280" s="39"/>
      <c r="BT280" s="39"/>
      <c r="BU280" s="39"/>
      <c r="BV280" s="39"/>
      <c r="BW280" s="39"/>
      <c r="BX280" s="39"/>
    </row>
    <row r="281" spans="1:76" ht="19.5" customHeight="1" x14ac:dyDescent="0.2">
      <c r="D281" s="47" t="s">
        <v>99</v>
      </c>
      <c r="F281" s="48">
        <v>2</v>
      </c>
      <c r="G281" s="49"/>
      <c r="H281" s="49"/>
      <c r="I281" s="49"/>
      <c r="J281" s="48">
        <v>0</v>
      </c>
      <c r="K281" s="48">
        <v>1</v>
      </c>
      <c r="L281" s="49"/>
      <c r="M281" s="48">
        <v>1</v>
      </c>
      <c r="N281" s="49"/>
      <c r="O281" s="49"/>
      <c r="P281" s="49"/>
      <c r="Q281" s="48">
        <v>0</v>
      </c>
      <c r="R281" s="48">
        <v>2</v>
      </c>
      <c r="S281" s="49"/>
      <c r="T281" s="48">
        <v>2</v>
      </c>
      <c r="U281" s="49"/>
      <c r="V281" s="49"/>
      <c r="W281" s="49"/>
      <c r="X281" s="48">
        <v>1</v>
      </c>
      <c r="Y281" s="49"/>
      <c r="Z281" s="49"/>
      <c r="AA281" s="49"/>
      <c r="AB281" s="48">
        <v>0</v>
      </c>
      <c r="AC281" s="49"/>
      <c r="AD281" s="48">
        <v>0</v>
      </c>
      <c r="AE281" s="49"/>
      <c r="AF281" s="49"/>
      <c r="AG281" s="49"/>
      <c r="AH281" s="48">
        <v>1</v>
      </c>
      <c r="AI281" s="49"/>
      <c r="AJ281" s="49"/>
      <c r="AK281" s="49"/>
      <c r="AL281" s="49"/>
      <c r="AM281" s="49"/>
      <c r="AN281" s="49"/>
      <c r="AO281" s="49"/>
      <c r="AP281" s="48">
        <v>160</v>
      </c>
      <c r="AQ281" s="49"/>
      <c r="AR281" s="49"/>
      <c r="AS281" s="49"/>
      <c r="AT281" s="48">
        <v>836</v>
      </c>
      <c r="AU281" s="48">
        <v>44</v>
      </c>
      <c r="AV281" s="49"/>
      <c r="AW281" s="48">
        <v>880</v>
      </c>
      <c r="AX281" s="49"/>
      <c r="AY281" s="49"/>
      <c r="AZ281" s="49"/>
      <c r="BA281" s="48">
        <v>145</v>
      </c>
      <c r="BB281" s="48">
        <v>666</v>
      </c>
      <c r="BC281" s="49"/>
      <c r="BD281" s="48">
        <v>811</v>
      </c>
      <c r="BE281" s="49"/>
      <c r="BF281" s="49"/>
      <c r="BG281" s="49"/>
      <c r="BH281" s="48">
        <v>206</v>
      </c>
      <c r="BI281" s="49"/>
      <c r="BJ281" s="49"/>
      <c r="BK281" s="49"/>
      <c r="BL281" s="48">
        <v>0</v>
      </c>
      <c r="BM281" s="49"/>
      <c r="BN281" s="48">
        <v>23</v>
      </c>
      <c r="BO281" s="49"/>
      <c r="BP281" s="49"/>
      <c r="BQ281" s="49"/>
      <c r="BR281" s="48">
        <v>75</v>
      </c>
      <c r="BS281" s="39"/>
      <c r="BT281" s="39"/>
      <c r="BU281" s="39"/>
      <c r="BV281" s="39"/>
      <c r="BW281" s="39"/>
      <c r="BX281" s="39"/>
    </row>
    <row r="282" spans="1:76" ht="20.100000000000001" customHeight="1" x14ac:dyDescent="0.2">
      <c r="D282" s="2" t="s">
        <v>114</v>
      </c>
      <c r="F282" s="39">
        <v>0</v>
      </c>
      <c r="G282" s="39"/>
      <c r="H282" s="39"/>
      <c r="I282" s="39"/>
      <c r="J282" s="39">
        <v>1</v>
      </c>
      <c r="K282" s="39">
        <v>0</v>
      </c>
      <c r="L282" s="39"/>
      <c r="M282" s="39">
        <v>1</v>
      </c>
      <c r="N282" s="39"/>
      <c r="O282" s="39"/>
      <c r="P282" s="39"/>
      <c r="Q282" s="39">
        <v>1</v>
      </c>
      <c r="R282" s="39">
        <v>0</v>
      </c>
      <c r="S282" s="39"/>
      <c r="T282" s="39">
        <v>1</v>
      </c>
      <c r="U282" s="39"/>
      <c r="V282" s="39"/>
      <c r="W282" s="39"/>
      <c r="X282" s="39">
        <v>0</v>
      </c>
      <c r="Y282" s="39"/>
      <c r="Z282" s="39"/>
      <c r="AA282" s="39"/>
      <c r="AB282" s="39">
        <v>0</v>
      </c>
      <c r="AC282" s="39"/>
      <c r="AD282" s="39">
        <v>0</v>
      </c>
      <c r="AE282" s="39"/>
      <c r="AF282" s="39"/>
      <c r="AG282" s="39"/>
      <c r="AH282" s="39">
        <v>0</v>
      </c>
      <c r="AI282" s="39"/>
      <c r="AJ282" s="39"/>
      <c r="AK282" s="39"/>
      <c r="AL282" s="39"/>
      <c r="AM282" s="39"/>
      <c r="AN282" s="39"/>
      <c r="AO282" s="39"/>
      <c r="AP282" s="39">
        <v>124</v>
      </c>
      <c r="AQ282" s="39"/>
      <c r="AR282" s="39"/>
      <c r="AS282" s="39"/>
      <c r="AT282" s="39">
        <v>820</v>
      </c>
      <c r="AU282" s="39">
        <v>42</v>
      </c>
      <c r="AV282" s="39"/>
      <c r="AW282" s="39">
        <v>862</v>
      </c>
      <c r="AX282" s="39"/>
      <c r="AY282" s="39"/>
      <c r="AZ282" s="39"/>
      <c r="BA282" s="39">
        <v>145</v>
      </c>
      <c r="BB282" s="39">
        <v>690</v>
      </c>
      <c r="BC282" s="39"/>
      <c r="BD282" s="39">
        <v>835</v>
      </c>
      <c r="BE282" s="39"/>
      <c r="BF282" s="39"/>
      <c r="BG282" s="39"/>
      <c r="BH282" s="39">
        <v>145</v>
      </c>
      <c r="BI282" s="39"/>
      <c r="BJ282" s="39"/>
      <c r="BK282" s="39"/>
      <c r="BL282" s="39">
        <v>0</v>
      </c>
      <c r="BM282" s="39"/>
      <c r="BN282" s="39">
        <v>6</v>
      </c>
      <c r="BO282" s="39"/>
      <c r="BP282" s="39"/>
      <c r="BQ282" s="39"/>
      <c r="BR282" s="39">
        <v>0</v>
      </c>
      <c r="BS282" s="39"/>
      <c r="BT282" s="39"/>
      <c r="BU282" s="39"/>
      <c r="BV282" s="39"/>
      <c r="BW282" s="39"/>
      <c r="BX282" s="39"/>
    </row>
    <row r="283" spans="1:76" ht="19.5" customHeight="1" x14ac:dyDescent="0.2">
      <c r="D283" s="47" t="s">
        <v>101</v>
      </c>
      <c r="F283" s="48">
        <v>0</v>
      </c>
      <c r="G283" s="49"/>
      <c r="H283" s="49"/>
      <c r="I283" s="49"/>
      <c r="J283" s="48">
        <v>0</v>
      </c>
      <c r="K283" s="48">
        <v>0</v>
      </c>
      <c r="L283" s="49"/>
      <c r="M283" s="48">
        <v>0</v>
      </c>
      <c r="N283" s="49"/>
      <c r="O283" s="49"/>
      <c r="P283" s="49"/>
      <c r="Q283" s="48">
        <v>0</v>
      </c>
      <c r="R283" s="48">
        <v>0</v>
      </c>
      <c r="S283" s="49"/>
      <c r="T283" s="48">
        <v>0</v>
      </c>
      <c r="U283" s="49"/>
      <c r="V283" s="49"/>
      <c r="W283" s="49"/>
      <c r="X283" s="48">
        <v>0</v>
      </c>
      <c r="Y283" s="49"/>
      <c r="Z283" s="49"/>
      <c r="AA283" s="49"/>
      <c r="AB283" s="48">
        <v>0</v>
      </c>
      <c r="AC283" s="49"/>
      <c r="AD283" s="48">
        <v>0</v>
      </c>
      <c r="AE283" s="49"/>
      <c r="AF283" s="49"/>
      <c r="AG283" s="49"/>
      <c r="AH283" s="48">
        <v>0</v>
      </c>
      <c r="AI283" s="49"/>
      <c r="AJ283" s="49"/>
      <c r="AK283" s="49"/>
      <c r="AL283" s="49"/>
      <c r="AM283" s="49"/>
      <c r="AN283" s="49"/>
      <c r="AO283" s="49"/>
      <c r="AP283" s="48">
        <v>211</v>
      </c>
      <c r="AQ283" s="49"/>
      <c r="AR283" s="49"/>
      <c r="AS283" s="49"/>
      <c r="AT283" s="48">
        <v>808</v>
      </c>
      <c r="AU283" s="48">
        <v>23</v>
      </c>
      <c r="AV283" s="49"/>
      <c r="AW283" s="48">
        <v>831</v>
      </c>
      <c r="AX283" s="49"/>
      <c r="AY283" s="49"/>
      <c r="AZ283" s="49"/>
      <c r="BA283" s="48">
        <v>223</v>
      </c>
      <c r="BB283" s="48">
        <v>650</v>
      </c>
      <c r="BC283" s="49"/>
      <c r="BD283" s="48">
        <v>873</v>
      </c>
      <c r="BE283" s="49"/>
      <c r="BF283" s="49"/>
      <c r="BG283" s="49"/>
      <c r="BH283" s="48">
        <v>168</v>
      </c>
      <c r="BI283" s="49"/>
      <c r="BJ283" s="49"/>
      <c r="BK283" s="49"/>
      <c r="BL283" s="48">
        <v>0</v>
      </c>
      <c r="BM283" s="49"/>
      <c r="BN283" s="48">
        <v>1</v>
      </c>
      <c r="BO283" s="49"/>
      <c r="BP283" s="49"/>
      <c r="BQ283" s="49"/>
      <c r="BR283" s="48">
        <v>51</v>
      </c>
      <c r="BS283" s="39"/>
      <c r="BT283" s="39"/>
      <c r="BU283" s="39"/>
      <c r="BV283" s="39"/>
      <c r="BW283" s="39"/>
      <c r="BX283" s="39"/>
    </row>
    <row r="284" spans="1:76" ht="20.100000000000001" customHeight="1" x14ac:dyDescent="0.2"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</row>
    <row r="285" spans="1:76" s="1" customFormat="1" ht="20.100000000000001" customHeight="1" x14ac:dyDescent="0.25">
      <c r="A285" s="3"/>
      <c r="B285" s="6"/>
      <c r="C285" s="51" t="s">
        <v>189</v>
      </c>
      <c r="D285" s="52"/>
      <c r="E285" s="5"/>
      <c r="F285" s="53">
        <v>16</v>
      </c>
      <c r="G285" s="54"/>
      <c r="H285" s="54"/>
      <c r="I285" s="54"/>
      <c r="J285" s="53">
        <v>16</v>
      </c>
      <c r="K285" s="53">
        <v>2</v>
      </c>
      <c r="L285" s="54"/>
      <c r="M285" s="53">
        <v>18</v>
      </c>
      <c r="N285" s="54"/>
      <c r="O285" s="54"/>
      <c r="P285" s="54"/>
      <c r="Q285" s="53">
        <v>18</v>
      </c>
      <c r="R285" s="53">
        <v>8</v>
      </c>
      <c r="S285" s="54"/>
      <c r="T285" s="53">
        <v>26</v>
      </c>
      <c r="U285" s="54"/>
      <c r="V285" s="54"/>
      <c r="W285" s="54"/>
      <c r="X285" s="53">
        <v>8</v>
      </c>
      <c r="Y285" s="54"/>
      <c r="Z285" s="54"/>
      <c r="AA285" s="54"/>
      <c r="AB285" s="53">
        <v>0</v>
      </c>
      <c r="AC285" s="54"/>
      <c r="AD285" s="53">
        <v>0</v>
      </c>
      <c r="AE285" s="54"/>
      <c r="AF285" s="54"/>
      <c r="AG285" s="54"/>
      <c r="AH285" s="53">
        <v>3</v>
      </c>
      <c r="AI285" s="54"/>
      <c r="AJ285" s="54"/>
      <c r="AK285" s="54"/>
      <c r="AL285" s="54"/>
      <c r="AM285" s="54"/>
      <c r="AN285" s="54"/>
      <c r="AO285" s="54"/>
      <c r="AP285" s="53">
        <v>1157</v>
      </c>
      <c r="AQ285" s="54"/>
      <c r="AR285" s="54"/>
      <c r="AS285" s="54"/>
      <c r="AT285" s="53">
        <v>4937</v>
      </c>
      <c r="AU285" s="53">
        <v>248</v>
      </c>
      <c r="AV285" s="54"/>
      <c r="AW285" s="53">
        <v>5185</v>
      </c>
      <c r="AX285" s="54"/>
      <c r="AY285" s="54"/>
      <c r="AZ285" s="54"/>
      <c r="BA285" s="53">
        <v>1071</v>
      </c>
      <c r="BB285" s="53">
        <v>4072</v>
      </c>
      <c r="BC285" s="54"/>
      <c r="BD285" s="53">
        <v>5143</v>
      </c>
      <c r="BE285" s="54"/>
      <c r="BF285" s="54"/>
      <c r="BG285" s="54"/>
      <c r="BH285" s="53">
        <v>1169</v>
      </c>
      <c r="BI285" s="54"/>
      <c r="BJ285" s="54"/>
      <c r="BK285" s="54"/>
      <c r="BL285" s="53">
        <v>0</v>
      </c>
      <c r="BM285" s="54"/>
      <c r="BN285" s="53">
        <v>30</v>
      </c>
      <c r="BO285" s="54"/>
      <c r="BP285" s="54"/>
      <c r="BQ285" s="54"/>
      <c r="BR285" s="53">
        <v>649</v>
      </c>
      <c r="BS285" s="39"/>
      <c r="BT285" s="39"/>
      <c r="BU285" s="39"/>
      <c r="BV285" s="39"/>
      <c r="BW285" s="39"/>
      <c r="BX285" s="39"/>
    </row>
    <row r="286" spans="1:76" ht="20.100000000000001" customHeight="1" x14ac:dyDescent="0.2"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</row>
    <row r="287" spans="1:76" ht="20.100000000000001" customHeight="1" x14ac:dyDescent="0.2">
      <c r="C287" s="3" t="s">
        <v>130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</row>
    <row r="288" spans="1:76" ht="20.100000000000001" customHeight="1" x14ac:dyDescent="0.2">
      <c r="D288" s="2" t="s">
        <v>122</v>
      </c>
      <c r="F288" s="39">
        <v>0</v>
      </c>
      <c r="G288" s="39"/>
      <c r="H288" s="39"/>
      <c r="I288" s="39"/>
      <c r="J288" s="39">
        <v>0</v>
      </c>
      <c r="K288" s="39">
        <v>0</v>
      </c>
      <c r="L288" s="39"/>
      <c r="M288" s="39">
        <v>0</v>
      </c>
      <c r="N288" s="39"/>
      <c r="O288" s="39"/>
      <c r="P288" s="39"/>
      <c r="Q288" s="39">
        <v>0</v>
      </c>
      <c r="R288" s="39">
        <v>0</v>
      </c>
      <c r="S288" s="39"/>
      <c r="T288" s="39">
        <v>0</v>
      </c>
      <c r="U288" s="39"/>
      <c r="V288" s="39"/>
      <c r="W288" s="39"/>
      <c r="X288" s="39">
        <v>0</v>
      </c>
      <c r="Y288" s="39"/>
      <c r="Z288" s="39"/>
      <c r="AA288" s="39"/>
      <c r="AB288" s="39">
        <v>0</v>
      </c>
      <c r="AC288" s="39"/>
      <c r="AD288" s="39">
        <v>0</v>
      </c>
      <c r="AE288" s="39"/>
      <c r="AF288" s="39"/>
      <c r="AG288" s="39"/>
      <c r="AH288" s="39">
        <v>0</v>
      </c>
      <c r="AI288" s="39"/>
      <c r="AJ288" s="39"/>
      <c r="AK288" s="39"/>
      <c r="AL288" s="39"/>
      <c r="AM288" s="39"/>
      <c r="AN288" s="39"/>
      <c r="AO288" s="39"/>
      <c r="AP288" s="39">
        <v>0</v>
      </c>
      <c r="AQ288" s="39"/>
      <c r="AR288" s="39"/>
      <c r="AS288" s="39"/>
      <c r="AT288" s="39">
        <v>0</v>
      </c>
      <c r="AU288" s="39">
        <v>0</v>
      </c>
      <c r="AV288" s="39"/>
      <c r="AW288" s="39">
        <v>0</v>
      </c>
      <c r="AX288" s="39"/>
      <c r="AY288" s="39"/>
      <c r="AZ288" s="39"/>
      <c r="BA288" s="39">
        <v>0</v>
      </c>
      <c r="BB288" s="39">
        <v>0</v>
      </c>
      <c r="BC288" s="39"/>
      <c r="BD288" s="39">
        <v>0</v>
      </c>
      <c r="BE288" s="39"/>
      <c r="BF288" s="39"/>
      <c r="BG288" s="39"/>
      <c r="BH288" s="39">
        <v>0</v>
      </c>
      <c r="BI288" s="39"/>
      <c r="BJ288" s="39"/>
      <c r="BK288" s="39"/>
      <c r="BL288" s="39">
        <v>0</v>
      </c>
      <c r="BM288" s="39"/>
      <c r="BN288" s="39">
        <v>0</v>
      </c>
      <c r="BO288" s="39"/>
      <c r="BP288" s="39"/>
      <c r="BQ288" s="39"/>
      <c r="BR288" s="39">
        <v>0</v>
      </c>
      <c r="BS288" s="39"/>
      <c r="BT288" s="39"/>
      <c r="BU288" s="39"/>
      <c r="BV288" s="39"/>
      <c r="BW288" s="39"/>
      <c r="BX288" s="39"/>
    </row>
    <row r="289" spans="1:76" ht="20.100000000000001" customHeight="1" x14ac:dyDescent="0.2"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</row>
    <row r="290" spans="1:76" s="1" customFormat="1" ht="20.100000000000001" customHeight="1" x14ac:dyDescent="0.25">
      <c r="A290" s="3"/>
      <c r="B290" s="6"/>
      <c r="C290" s="51" t="s">
        <v>133</v>
      </c>
      <c r="D290" s="52"/>
      <c r="E290" s="5"/>
      <c r="F290" s="53">
        <v>0</v>
      </c>
      <c r="G290" s="54"/>
      <c r="H290" s="54"/>
      <c r="I290" s="54"/>
      <c r="J290" s="53">
        <v>0</v>
      </c>
      <c r="K290" s="53">
        <v>0</v>
      </c>
      <c r="L290" s="54"/>
      <c r="M290" s="53">
        <v>0</v>
      </c>
      <c r="N290" s="54"/>
      <c r="O290" s="54"/>
      <c r="P290" s="54"/>
      <c r="Q290" s="53">
        <v>0</v>
      </c>
      <c r="R290" s="53">
        <v>0</v>
      </c>
      <c r="S290" s="54"/>
      <c r="T290" s="53">
        <v>0</v>
      </c>
      <c r="U290" s="54"/>
      <c r="V290" s="54"/>
      <c r="W290" s="54"/>
      <c r="X290" s="53">
        <v>0</v>
      </c>
      <c r="Y290" s="54"/>
      <c r="Z290" s="54"/>
      <c r="AA290" s="54"/>
      <c r="AB290" s="53">
        <v>0</v>
      </c>
      <c r="AC290" s="54"/>
      <c r="AD290" s="53">
        <v>0</v>
      </c>
      <c r="AE290" s="54"/>
      <c r="AF290" s="54"/>
      <c r="AG290" s="54"/>
      <c r="AH290" s="53">
        <v>0</v>
      </c>
      <c r="AI290" s="54"/>
      <c r="AJ290" s="54"/>
      <c r="AK290" s="54"/>
      <c r="AL290" s="54"/>
      <c r="AM290" s="54"/>
      <c r="AN290" s="54"/>
      <c r="AO290" s="54"/>
      <c r="AP290" s="53">
        <v>0</v>
      </c>
      <c r="AQ290" s="54"/>
      <c r="AR290" s="54"/>
      <c r="AS290" s="54"/>
      <c r="AT290" s="53">
        <v>0</v>
      </c>
      <c r="AU290" s="53">
        <v>0</v>
      </c>
      <c r="AV290" s="54"/>
      <c r="AW290" s="53">
        <v>0</v>
      </c>
      <c r="AX290" s="54"/>
      <c r="AY290" s="54"/>
      <c r="AZ290" s="54"/>
      <c r="BA290" s="53">
        <v>0</v>
      </c>
      <c r="BB290" s="53">
        <v>0</v>
      </c>
      <c r="BC290" s="54"/>
      <c r="BD290" s="53">
        <v>0</v>
      </c>
      <c r="BE290" s="54"/>
      <c r="BF290" s="54"/>
      <c r="BG290" s="54"/>
      <c r="BH290" s="53">
        <v>0</v>
      </c>
      <c r="BI290" s="54"/>
      <c r="BJ290" s="54"/>
      <c r="BK290" s="54"/>
      <c r="BL290" s="53">
        <v>0</v>
      </c>
      <c r="BM290" s="54"/>
      <c r="BN290" s="53">
        <v>0</v>
      </c>
      <c r="BO290" s="54"/>
      <c r="BP290" s="54"/>
      <c r="BQ290" s="54"/>
      <c r="BR290" s="53">
        <v>0</v>
      </c>
      <c r="BS290" s="39"/>
      <c r="BT290" s="39"/>
      <c r="BU290" s="39"/>
      <c r="BV290" s="39"/>
      <c r="BW290" s="39"/>
      <c r="BX290" s="39"/>
    </row>
    <row r="291" spans="1:76" ht="20.100000000000001" customHeight="1" x14ac:dyDescent="0.2"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</row>
    <row r="292" spans="1:76" ht="20.100000000000001" customHeight="1" x14ac:dyDescent="0.2">
      <c r="C292" s="3" t="s">
        <v>0</v>
      </c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</row>
    <row r="293" spans="1:76" ht="20.100000000000001" customHeight="1" x14ac:dyDescent="0.2">
      <c r="D293" s="2" t="s">
        <v>96</v>
      </c>
      <c r="F293" s="39">
        <v>100</v>
      </c>
      <c r="G293" s="39"/>
      <c r="H293" s="39"/>
      <c r="I293" s="39"/>
      <c r="J293" s="39">
        <v>60</v>
      </c>
      <c r="K293" s="39">
        <v>11</v>
      </c>
      <c r="L293" s="39"/>
      <c r="M293" s="39">
        <v>71</v>
      </c>
      <c r="N293" s="39"/>
      <c r="O293" s="39"/>
      <c r="P293" s="39"/>
      <c r="Q293" s="39">
        <v>47</v>
      </c>
      <c r="R293" s="39">
        <v>41</v>
      </c>
      <c r="S293" s="39"/>
      <c r="T293" s="39">
        <v>88</v>
      </c>
      <c r="U293" s="39"/>
      <c r="V293" s="39"/>
      <c r="W293" s="39"/>
      <c r="X293" s="39">
        <v>83</v>
      </c>
      <c r="Y293" s="39"/>
      <c r="Z293" s="39"/>
      <c r="AA293" s="39"/>
      <c r="AB293" s="39">
        <v>0</v>
      </c>
      <c r="AC293" s="39"/>
      <c r="AD293" s="39">
        <v>0</v>
      </c>
      <c r="AE293" s="39"/>
      <c r="AF293" s="39"/>
      <c r="AG293" s="39"/>
      <c r="AH293" s="39">
        <v>0</v>
      </c>
      <c r="AI293" s="39"/>
      <c r="AJ293" s="39"/>
      <c r="AK293" s="39"/>
      <c r="AL293" s="39"/>
      <c r="AM293" s="39"/>
      <c r="AN293" s="39"/>
      <c r="AO293" s="39"/>
      <c r="AP293" s="39">
        <v>4</v>
      </c>
      <c r="AQ293" s="39"/>
      <c r="AR293" s="39"/>
      <c r="AS293" s="39"/>
      <c r="AT293" s="39">
        <v>0</v>
      </c>
      <c r="AU293" s="39">
        <v>0</v>
      </c>
      <c r="AV293" s="39"/>
      <c r="AW293" s="39">
        <v>0</v>
      </c>
      <c r="AX293" s="39"/>
      <c r="AY293" s="39"/>
      <c r="AZ293" s="39"/>
      <c r="BA293" s="39">
        <v>0</v>
      </c>
      <c r="BB293" s="39">
        <v>4</v>
      </c>
      <c r="BC293" s="39"/>
      <c r="BD293" s="39">
        <v>4</v>
      </c>
      <c r="BE293" s="39"/>
      <c r="BF293" s="39"/>
      <c r="BG293" s="39"/>
      <c r="BH293" s="39">
        <v>0</v>
      </c>
      <c r="BI293" s="39"/>
      <c r="BJ293" s="39"/>
      <c r="BK293" s="39"/>
      <c r="BL293" s="39">
        <v>0</v>
      </c>
      <c r="BM293" s="39"/>
      <c r="BN293" s="39">
        <v>0</v>
      </c>
      <c r="BO293" s="39"/>
      <c r="BP293" s="39"/>
      <c r="BQ293" s="39"/>
      <c r="BR293" s="39">
        <v>0</v>
      </c>
      <c r="BS293" s="39"/>
      <c r="BT293" s="39"/>
      <c r="BU293" s="39"/>
      <c r="BV293" s="39"/>
      <c r="BW293" s="39"/>
      <c r="BX293" s="39"/>
    </row>
    <row r="294" spans="1:76" ht="19.5" customHeight="1" x14ac:dyDescent="0.2">
      <c r="D294" s="47" t="s">
        <v>97</v>
      </c>
      <c r="F294" s="48">
        <v>83</v>
      </c>
      <c r="G294" s="49"/>
      <c r="H294" s="49"/>
      <c r="I294" s="49"/>
      <c r="J294" s="48">
        <v>57</v>
      </c>
      <c r="K294" s="48">
        <v>15</v>
      </c>
      <c r="L294" s="49"/>
      <c r="M294" s="48">
        <v>72</v>
      </c>
      <c r="N294" s="49"/>
      <c r="O294" s="49"/>
      <c r="P294" s="49"/>
      <c r="Q294" s="48">
        <v>44</v>
      </c>
      <c r="R294" s="48">
        <v>55</v>
      </c>
      <c r="S294" s="49"/>
      <c r="T294" s="48">
        <v>99</v>
      </c>
      <c r="U294" s="49"/>
      <c r="V294" s="49"/>
      <c r="W294" s="49"/>
      <c r="X294" s="48">
        <v>56</v>
      </c>
      <c r="Y294" s="49"/>
      <c r="Z294" s="49"/>
      <c r="AA294" s="49"/>
      <c r="AB294" s="48">
        <v>0</v>
      </c>
      <c r="AC294" s="49"/>
      <c r="AD294" s="48">
        <v>0</v>
      </c>
      <c r="AE294" s="49"/>
      <c r="AF294" s="49"/>
      <c r="AG294" s="49"/>
      <c r="AH294" s="48">
        <v>0</v>
      </c>
      <c r="AI294" s="49"/>
      <c r="AJ294" s="49"/>
      <c r="AK294" s="49"/>
      <c r="AL294" s="49"/>
      <c r="AM294" s="49"/>
      <c r="AN294" s="49"/>
      <c r="AO294" s="49"/>
      <c r="AP294" s="48">
        <v>9</v>
      </c>
      <c r="AQ294" s="49"/>
      <c r="AR294" s="49"/>
      <c r="AS294" s="49"/>
      <c r="AT294" s="48">
        <v>0</v>
      </c>
      <c r="AU294" s="48">
        <v>1</v>
      </c>
      <c r="AV294" s="49"/>
      <c r="AW294" s="48">
        <v>1</v>
      </c>
      <c r="AX294" s="49"/>
      <c r="AY294" s="49"/>
      <c r="AZ294" s="49"/>
      <c r="BA294" s="48">
        <v>0</v>
      </c>
      <c r="BB294" s="48">
        <v>10</v>
      </c>
      <c r="BC294" s="49"/>
      <c r="BD294" s="48">
        <v>10</v>
      </c>
      <c r="BE294" s="49"/>
      <c r="BF294" s="49"/>
      <c r="BG294" s="49"/>
      <c r="BH294" s="48">
        <v>0</v>
      </c>
      <c r="BI294" s="49"/>
      <c r="BJ294" s="49"/>
      <c r="BK294" s="49"/>
      <c r="BL294" s="48">
        <v>0</v>
      </c>
      <c r="BM294" s="49"/>
      <c r="BN294" s="48">
        <v>0</v>
      </c>
      <c r="BO294" s="49"/>
      <c r="BP294" s="49"/>
      <c r="BQ294" s="49"/>
      <c r="BR294" s="48">
        <v>0</v>
      </c>
      <c r="BS294" s="39"/>
      <c r="BT294" s="39"/>
      <c r="BU294" s="39"/>
      <c r="BV294" s="39"/>
      <c r="BW294" s="39"/>
      <c r="BX294" s="39"/>
    </row>
    <row r="295" spans="1:76" ht="20.100000000000001" customHeight="1" x14ac:dyDescent="0.2"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</row>
    <row r="296" spans="1:76" s="1" customFormat="1" ht="20.100000000000001" customHeight="1" x14ac:dyDescent="0.25">
      <c r="A296" s="3"/>
      <c r="B296" s="6"/>
      <c r="C296" s="51" t="s">
        <v>120</v>
      </c>
      <c r="D296" s="52"/>
      <c r="E296" s="5"/>
      <c r="F296" s="53">
        <v>183</v>
      </c>
      <c r="G296" s="54"/>
      <c r="H296" s="54"/>
      <c r="I296" s="54"/>
      <c r="J296" s="53">
        <v>117</v>
      </c>
      <c r="K296" s="53">
        <v>26</v>
      </c>
      <c r="L296" s="54"/>
      <c r="M296" s="53">
        <v>143</v>
      </c>
      <c r="N296" s="54"/>
      <c r="O296" s="54"/>
      <c r="P296" s="54"/>
      <c r="Q296" s="53">
        <v>91</v>
      </c>
      <c r="R296" s="53">
        <v>96</v>
      </c>
      <c r="S296" s="54"/>
      <c r="T296" s="53">
        <v>187</v>
      </c>
      <c r="U296" s="54"/>
      <c r="V296" s="54"/>
      <c r="W296" s="54"/>
      <c r="X296" s="53">
        <v>139</v>
      </c>
      <c r="Y296" s="54"/>
      <c r="Z296" s="54"/>
      <c r="AA296" s="54"/>
      <c r="AB296" s="53">
        <v>0</v>
      </c>
      <c r="AC296" s="54"/>
      <c r="AD296" s="53">
        <v>0</v>
      </c>
      <c r="AE296" s="54"/>
      <c r="AF296" s="54"/>
      <c r="AG296" s="54"/>
      <c r="AH296" s="53">
        <v>0</v>
      </c>
      <c r="AI296" s="54"/>
      <c r="AJ296" s="54"/>
      <c r="AK296" s="54"/>
      <c r="AL296" s="54"/>
      <c r="AM296" s="54"/>
      <c r="AN296" s="54"/>
      <c r="AO296" s="54"/>
      <c r="AP296" s="53">
        <v>13</v>
      </c>
      <c r="AQ296" s="54"/>
      <c r="AR296" s="54"/>
      <c r="AS296" s="54"/>
      <c r="AT296" s="53">
        <v>0</v>
      </c>
      <c r="AU296" s="53">
        <v>1</v>
      </c>
      <c r="AV296" s="54"/>
      <c r="AW296" s="53">
        <v>1</v>
      </c>
      <c r="AX296" s="54"/>
      <c r="AY296" s="54"/>
      <c r="AZ296" s="54"/>
      <c r="BA296" s="53">
        <v>0</v>
      </c>
      <c r="BB296" s="53">
        <v>14</v>
      </c>
      <c r="BC296" s="54"/>
      <c r="BD296" s="53">
        <v>14</v>
      </c>
      <c r="BE296" s="54"/>
      <c r="BF296" s="54"/>
      <c r="BG296" s="54"/>
      <c r="BH296" s="53">
        <v>0</v>
      </c>
      <c r="BI296" s="54"/>
      <c r="BJ296" s="54"/>
      <c r="BK296" s="54"/>
      <c r="BL296" s="53">
        <v>0</v>
      </c>
      <c r="BM296" s="54"/>
      <c r="BN296" s="53">
        <v>0</v>
      </c>
      <c r="BO296" s="54"/>
      <c r="BP296" s="54"/>
      <c r="BQ296" s="54"/>
      <c r="BR296" s="53">
        <v>0</v>
      </c>
      <c r="BS296" s="39"/>
      <c r="BT296" s="39"/>
      <c r="BU296" s="39"/>
      <c r="BV296" s="39"/>
      <c r="BW296" s="39"/>
      <c r="BX296" s="39"/>
    </row>
    <row r="297" spans="1:76" ht="20.100000000000001" customHeight="1" x14ac:dyDescent="0.2"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</row>
    <row r="298" spans="1:76" s="1" customFormat="1" ht="20.100000000000001" customHeight="1" x14ac:dyDescent="0.2">
      <c r="A298" s="3"/>
      <c r="B298" s="6"/>
      <c r="C298" s="3" t="s">
        <v>139</v>
      </c>
      <c r="D298" s="3"/>
      <c r="E298" s="5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  <c r="BR298" s="56"/>
      <c r="BS298" s="39"/>
      <c r="BT298" s="39"/>
      <c r="BU298" s="39"/>
      <c r="BV298" s="39"/>
      <c r="BW298" s="39"/>
      <c r="BX298" s="39"/>
    </row>
    <row r="299" spans="1:76" ht="20.100000000000001" customHeight="1" x14ac:dyDescent="0.2">
      <c r="D299" s="2" t="s">
        <v>190</v>
      </c>
      <c r="F299" s="39">
        <v>0</v>
      </c>
      <c r="G299" s="39"/>
      <c r="H299" s="39"/>
      <c r="I299" s="39"/>
      <c r="J299" s="39">
        <v>0</v>
      </c>
      <c r="K299" s="39">
        <v>0</v>
      </c>
      <c r="L299" s="39"/>
      <c r="M299" s="39">
        <v>0</v>
      </c>
      <c r="N299" s="39"/>
      <c r="O299" s="39"/>
      <c r="P299" s="39"/>
      <c r="Q299" s="39">
        <v>0</v>
      </c>
      <c r="R299" s="39">
        <v>0</v>
      </c>
      <c r="S299" s="39"/>
      <c r="T299" s="39">
        <v>0</v>
      </c>
      <c r="U299" s="39"/>
      <c r="V299" s="39"/>
      <c r="W299" s="39"/>
      <c r="X299" s="39">
        <v>0</v>
      </c>
      <c r="Y299" s="39"/>
      <c r="Z299" s="39"/>
      <c r="AA299" s="39"/>
      <c r="AB299" s="39">
        <v>0</v>
      </c>
      <c r="AC299" s="39"/>
      <c r="AD299" s="39">
        <v>0</v>
      </c>
      <c r="AE299" s="39"/>
      <c r="AF299" s="39"/>
      <c r="AG299" s="39"/>
      <c r="AH299" s="39">
        <v>0</v>
      </c>
      <c r="AI299" s="39"/>
      <c r="AJ299" s="39"/>
      <c r="AK299" s="39"/>
      <c r="AL299" s="39"/>
      <c r="AM299" s="39"/>
      <c r="AN299" s="39"/>
      <c r="AO299" s="39"/>
      <c r="AP299" s="39">
        <v>0</v>
      </c>
      <c r="AQ299" s="39"/>
      <c r="AR299" s="39"/>
      <c r="AS299" s="39"/>
      <c r="AT299" s="39">
        <v>0</v>
      </c>
      <c r="AU299" s="39">
        <v>0</v>
      </c>
      <c r="AV299" s="39"/>
      <c r="AW299" s="39">
        <v>0</v>
      </c>
      <c r="AX299" s="39"/>
      <c r="AY299" s="39"/>
      <c r="AZ299" s="39"/>
      <c r="BA299" s="39">
        <v>0</v>
      </c>
      <c r="BB299" s="39">
        <v>0</v>
      </c>
      <c r="BC299" s="39"/>
      <c r="BD299" s="39">
        <v>0</v>
      </c>
      <c r="BE299" s="39"/>
      <c r="BF299" s="39"/>
      <c r="BG299" s="39"/>
      <c r="BH299" s="39">
        <v>0</v>
      </c>
      <c r="BI299" s="39"/>
      <c r="BJ299" s="39"/>
      <c r="BK299" s="39"/>
      <c r="BL299" s="39">
        <v>0</v>
      </c>
      <c r="BM299" s="39"/>
      <c r="BN299" s="39">
        <v>0</v>
      </c>
      <c r="BO299" s="39"/>
      <c r="BP299" s="39"/>
      <c r="BQ299" s="39"/>
      <c r="BR299" s="39">
        <v>0</v>
      </c>
      <c r="BS299" s="39"/>
      <c r="BT299" s="39"/>
      <c r="BU299" s="39"/>
      <c r="BV299" s="39"/>
      <c r="BW299" s="39"/>
      <c r="BX299" s="39"/>
    </row>
    <row r="300" spans="1:76" ht="19.5" customHeight="1" x14ac:dyDescent="0.2">
      <c r="D300" s="47" t="s">
        <v>191</v>
      </c>
      <c r="F300" s="48">
        <v>0</v>
      </c>
      <c r="G300" s="49"/>
      <c r="H300" s="49"/>
      <c r="I300" s="49"/>
      <c r="J300" s="48">
        <v>0</v>
      </c>
      <c r="K300" s="48">
        <v>0</v>
      </c>
      <c r="L300" s="49"/>
      <c r="M300" s="48">
        <v>0</v>
      </c>
      <c r="N300" s="49"/>
      <c r="O300" s="49"/>
      <c r="P300" s="49"/>
      <c r="Q300" s="48">
        <v>0</v>
      </c>
      <c r="R300" s="48">
        <v>0</v>
      </c>
      <c r="S300" s="49"/>
      <c r="T300" s="48">
        <v>0</v>
      </c>
      <c r="U300" s="49"/>
      <c r="V300" s="49"/>
      <c r="W300" s="49"/>
      <c r="X300" s="48">
        <v>0</v>
      </c>
      <c r="Y300" s="49"/>
      <c r="Z300" s="49"/>
      <c r="AA300" s="49"/>
      <c r="AB300" s="48">
        <v>0</v>
      </c>
      <c r="AC300" s="49"/>
      <c r="AD300" s="48">
        <v>0</v>
      </c>
      <c r="AE300" s="49"/>
      <c r="AF300" s="49"/>
      <c r="AG300" s="49"/>
      <c r="AH300" s="48">
        <v>0</v>
      </c>
      <c r="AI300" s="49"/>
      <c r="AJ300" s="49"/>
      <c r="AK300" s="49"/>
      <c r="AL300" s="49"/>
      <c r="AM300" s="49"/>
      <c r="AN300" s="49"/>
      <c r="AO300" s="49"/>
      <c r="AP300" s="48">
        <v>0</v>
      </c>
      <c r="AQ300" s="49"/>
      <c r="AR300" s="49"/>
      <c r="AS300" s="49"/>
      <c r="AT300" s="48">
        <v>0</v>
      </c>
      <c r="AU300" s="48">
        <v>0</v>
      </c>
      <c r="AV300" s="49"/>
      <c r="AW300" s="48">
        <v>0</v>
      </c>
      <c r="AX300" s="49"/>
      <c r="AY300" s="49"/>
      <c r="AZ300" s="49"/>
      <c r="BA300" s="48">
        <v>0</v>
      </c>
      <c r="BB300" s="48">
        <v>0</v>
      </c>
      <c r="BC300" s="49"/>
      <c r="BD300" s="48">
        <v>0</v>
      </c>
      <c r="BE300" s="49"/>
      <c r="BF300" s="49"/>
      <c r="BG300" s="49"/>
      <c r="BH300" s="48">
        <v>0</v>
      </c>
      <c r="BI300" s="49"/>
      <c r="BJ300" s="49"/>
      <c r="BK300" s="49"/>
      <c r="BL300" s="48">
        <v>0</v>
      </c>
      <c r="BM300" s="49"/>
      <c r="BN300" s="48">
        <v>0</v>
      </c>
      <c r="BO300" s="49"/>
      <c r="BP300" s="49"/>
      <c r="BQ300" s="49"/>
      <c r="BR300" s="48">
        <v>0</v>
      </c>
      <c r="BS300" s="39"/>
      <c r="BT300" s="39"/>
      <c r="BU300" s="39"/>
      <c r="BV300" s="39"/>
      <c r="BW300" s="39"/>
      <c r="BX300" s="39"/>
    </row>
    <row r="301" spans="1:76" ht="20.100000000000001" customHeight="1" x14ac:dyDescent="0.2">
      <c r="D301" s="2" t="s">
        <v>192</v>
      </c>
      <c r="F301" s="39">
        <v>0</v>
      </c>
      <c r="G301" s="39"/>
      <c r="H301" s="39"/>
      <c r="I301" s="39"/>
      <c r="J301" s="39">
        <v>0</v>
      </c>
      <c r="K301" s="39">
        <v>0</v>
      </c>
      <c r="L301" s="39"/>
      <c r="M301" s="39">
        <v>0</v>
      </c>
      <c r="N301" s="39"/>
      <c r="O301" s="39"/>
      <c r="P301" s="39"/>
      <c r="Q301" s="39">
        <v>0</v>
      </c>
      <c r="R301" s="39">
        <v>0</v>
      </c>
      <c r="S301" s="39"/>
      <c r="T301" s="39">
        <v>0</v>
      </c>
      <c r="U301" s="39"/>
      <c r="V301" s="39"/>
      <c r="W301" s="39"/>
      <c r="X301" s="39">
        <v>0</v>
      </c>
      <c r="Y301" s="39"/>
      <c r="Z301" s="39"/>
      <c r="AA301" s="39"/>
      <c r="AB301" s="39">
        <v>0</v>
      </c>
      <c r="AC301" s="39"/>
      <c r="AD301" s="39">
        <v>0</v>
      </c>
      <c r="AE301" s="39"/>
      <c r="AF301" s="39"/>
      <c r="AG301" s="39"/>
      <c r="AH301" s="39">
        <v>0</v>
      </c>
      <c r="AI301" s="39"/>
      <c r="AJ301" s="39"/>
      <c r="AK301" s="39"/>
      <c r="AL301" s="39"/>
      <c r="AM301" s="39"/>
      <c r="AN301" s="39"/>
      <c r="AO301" s="39"/>
      <c r="AP301" s="39">
        <v>0</v>
      </c>
      <c r="AQ301" s="39"/>
      <c r="AR301" s="39"/>
      <c r="AS301" s="39"/>
      <c r="AT301" s="39">
        <v>0</v>
      </c>
      <c r="AU301" s="39">
        <v>0</v>
      </c>
      <c r="AV301" s="39"/>
      <c r="AW301" s="39">
        <v>0</v>
      </c>
      <c r="AX301" s="39"/>
      <c r="AY301" s="39"/>
      <c r="AZ301" s="39"/>
      <c r="BA301" s="39">
        <v>0</v>
      </c>
      <c r="BB301" s="39">
        <v>0</v>
      </c>
      <c r="BC301" s="39"/>
      <c r="BD301" s="39">
        <v>0</v>
      </c>
      <c r="BE301" s="39"/>
      <c r="BF301" s="39"/>
      <c r="BG301" s="39"/>
      <c r="BH301" s="39">
        <v>0</v>
      </c>
      <c r="BI301" s="39"/>
      <c r="BJ301" s="39"/>
      <c r="BK301" s="39"/>
      <c r="BL301" s="39">
        <v>0</v>
      </c>
      <c r="BM301" s="39"/>
      <c r="BN301" s="39">
        <v>0</v>
      </c>
      <c r="BO301" s="39"/>
      <c r="BP301" s="39"/>
      <c r="BQ301" s="39"/>
      <c r="BR301" s="39">
        <v>0</v>
      </c>
      <c r="BS301" s="39"/>
      <c r="BT301" s="39"/>
      <c r="BU301" s="39"/>
      <c r="BV301" s="39"/>
      <c r="BW301" s="39"/>
      <c r="BX301" s="39"/>
    </row>
    <row r="302" spans="1:76" ht="19.5" customHeight="1" x14ac:dyDescent="0.2">
      <c r="D302" s="47" t="s">
        <v>193</v>
      </c>
      <c r="F302" s="48">
        <v>0</v>
      </c>
      <c r="G302" s="49"/>
      <c r="H302" s="49"/>
      <c r="I302" s="49"/>
      <c r="J302" s="48">
        <v>0</v>
      </c>
      <c r="K302" s="48">
        <v>0</v>
      </c>
      <c r="L302" s="49"/>
      <c r="M302" s="48">
        <v>0</v>
      </c>
      <c r="N302" s="49"/>
      <c r="O302" s="49"/>
      <c r="P302" s="49"/>
      <c r="Q302" s="48">
        <v>0</v>
      </c>
      <c r="R302" s="48">
        <v>0</v>
      </c>
      <c r="S302" s="49"/>
      <c r="T302" s="48">
        <v>0</v>
      </c>
      <c r="U302" s="49"/>
      <c r="V302" s="49"/>
      <c r="W302" s="49"/>
      <c r="X302" s="48">
        <v>0</v>
      </c>
      <c r="Y302" s="49"/>
      <c r="Z302" s="49"/>
      <c r="AA302" s="49"/>
      <c r="AB302" s="48">
        <v>0</v>
      </c>
      <c r="AC302" s="49"/>
      <c r="AD302" s="48">
        <v>0</v>
      </c>
      <c r="AE302" s="49"/>
      <c r="AF302" s="49"/>
      <c r="AG302" s="49"/>
      <c r="AH302" s="48">
        <v>0</v>
      </c>
      <c r="AI302" s="49"/>
      <c r="AJ302" s="49"/>
      <c r="AK302" s="49"/>
      <c r="AL302" s="49"/>
      <c r="AM302" s="49"/>
      <c r="AN302" s="49"/>
      <c r="AO302" s="49"/>
      <c r="AP302" s="48">
        <v>0</v>
      </c>
      <c r="AQ302" s="49"/>
      <c r="AR302" s="49"/>
      <c r="AS302" s="49"/>
      <c r="AT302" s="48">
        <v>0</v>
      </c>
      <c r="AU302" s="48">
        <v>0</v>
      </c>
      <c r="AV302" s="49"/>
      <c r="AW302" s="48">
        <v>0</v>
      </c>
      <c r="AX302" s="49"/>
      <c r="AY302" s="49"/>
      <c r="AZ302" s="49"/>
      <c r="BA302" s="48">
        <v>0</v>
      </c>
      <c r="BB302" s="48">
        <v>0</v>
      </c>
      <c r="BC302" s="49"/>
      <c r="BD302" s="48">
        <v>0</v>
      </c>
      <c r="BE302" s="49"/>
      <c r="BF302" s="49"/>
      <c r="BG302" s="49"/>
      <c r="BH302" s="48">
        <v>0</v>
      </c>
      <c r="BI302" s="49"/>
      <c r="BJ302" s="49"/>
      <c r="BK302" s="49"/>
      <c r="BL302" s="48">
        <v>0</v>
      </c>
      <c r="BM302" s="49"/>
      <c r="BN302" s="48">
        <v>0</v>
      </c>
      <c r="BO302" s="49"/>
      <c r="BP302" s="49"/>
      <c r="BQ302" s="49"/>
      <c r="BR302" s="48">
        <v>0</v>
      </c>
      <c r="BS302" s="39"/>
      <c r="BT302" s="39"/>
      <c r="BU302" s="39"/>
      <c r="BV302" s="39"/>
      <c r="BW302" s="39"/>
      <c r="BX302" s="39"/>
    </row>
    <row r="303" spans="1:76" s="1" customFormat="1" ht="20.100000000000001" customHeight="1" x14ac:dyDescent="0.2">
      <c r="A303" s="3"/>
      <c r="B303" s="6"/>
      <c r="C303" s="3"/>
      <c r="D303" s="3"/>
      <c r="E303" s="5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/>
      <c r="BF303" s="56"/>
      <c r="BG303" s="56"/>
      <c r="BH303" s="56"/>
      <c r="BI303" s="56"/>
      <c r="BJ303" s="56"/>
      <c r="BK303" s="56"/>
      <c r="BL303" s="56"/>
      <c r="BM303" s="56"/>
      <c r="BN303" s="56"/>
      <c r="BO303" s="56"/>
      <c r="BP303" s="56"/>
      <c r="BQ303" s="56"/>
      <c r="BR303" s="56"/>
      <c r="BS303" s="39"/>
      <c r="BT303" s="39"/>
      <c r="BU303" s="39"/>
      <c r="BV303" s="39"/>
      <c r="BW303" s="39"/>
      <c r="BX303" s="39"/>
    </row>
    <row r="304" spans="1:76" s="1" customFormat="1" ht="20.100000000000001" customHeight="1" x14ac:dyDescent="0.25">
      <c r="A304" s="3"/>
      <c r="B304" s="6"/>
      <c r="C304" s="51" t="s">
        <v>194</v>
      </c>
      <c r="D304" s="52"/>
      <c r="E304" s="5"/>
      <c r="F304" s="53">
        <v>0</v>
      </c>
      <c r="G304" s="54"/>
      <c r="H304" s="54"/>
      <c r="I304" s="54"/>
      <c r="J304" s="53">
        <v>0</v>
      </c>
      <c r="K304" s="53">
        <v>0</v>
      </c>
      <c r="L304" s="54"/>
      <c r="M304" s="53">
        <v>0</v>
      </c>
      <c r="N304" s="54"/>
      <c r="O304" s="54"/>
      <c r="P304" s="54"/>
      <c r="Q304" s="53">
        <v>0</v>
      </c>
      <c r="R304" s="53">
        <v>0</v>
      </c>
      <c r="S304" s="54"/>
      <c r="T304" s="53">
        <v>0</v>
      </c>
      <c r="U304" s="54"/>
      <c r="V304" s="54"/>
      <c r="W304" s="54"/>
      <c r="X304" s="53">
        <v>0</v>
      </c>
      <c r="Y304" s="54"/>
      <c r="Z304" s="54"/>
      <c r="AA304" s="54"/>
      <c r="AB304" s="53">
        <v>0</v>
      </c>
      <c r="AC304" s="54"/>
      <c r="AD304" s="53">
        <v>0</v>
      </c>
      <c r="AE304" s="54"/>
      <c r="AF304" s="54"/>
      <c r="AG304" s="54"/>
      <c r="AH304" s="53">
        <v>0</v>
      </c>
      <c r="AI304" s="54"/>
      <c r="AJ304" s="54"/>
      <c r="AK304" s="54"/>
      <c r="AL304" s="54"/>
      <c r="AM304" s="54"/>
      <c r="AN304" s="54"/>
      <c r="AO304" s="54"/>
      <c r="AP304" s="53">
        <v>0</v>
      </c>
      <c r="AQ304" s="54"/>
      <c r="AR304" s="54"/>
      <c r="AS304" s="54"/>
      <c r="AT304" s="53">
        <v>0</v>
      </c>
      <c r="AU304" s="53">
        <v>0</v>
      </c>
      <c r="AV304" s="54"/>
      <c r="AW304" s="53">
        <v>0</v>
      </c>
      <c r="AX304" s="54"/>
      <c r="AY304" s="54"/>
      <c r="AZ304" s="54"/>
      <c r="BA304" s="53">
        <v>0</v>
      </c>
      <c r="BB304" s="53">
        <v>0</v>
      </c>
      <c r="BC304" s="54"/>
      <c r="BD304" s="53">
        <v>0</v>
      </c>
      <c r="BE304" s="54"/>
      <c r="BF304" s="54"/>
      <c r="BG304" s="54"/>
      <c r="BH304" s="53">
        <v>0</v>
      </c>
      <c r="BI304" s="54"/>
      <c r="BJ304" s="54"/>
      <c r="BK304" s="54"/>
      <c r="BL304" s="53">
        <v>0</v>
      </c>
      <c r="BM304" s="54"/>
      <c r="BN304" s="53">
        <v>0</v>
      </c>
      <c r="BO304" s="54"/>
      <c r="BP304" s="54"/>
      <c r="BQ304" s="54"/>
      <c r="BR304" s="53">
        <v>0</v>
      </c>
      <c r="BS304" s="39"/>
      <c r="BT304" s="39"/>
      <c r="BU304" s="39"/>
      <c r="BV304" s="39"/>
      <c r="BW304" s="39"/>
      <c r="BX304" s="39"/>
    </row>
    <row r="305" spans="1:76" s="1" customFormat="1" ht="20.100000000000001" customHeight="1" x14ac:dyDescent="0.2">
      <c r="A305" s="3"/>
      <c r="B305" s="6"/>
      <c r="C305" s="3"/>
      <c r="D305" s="3"/>
      <c r="E305" s="5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6"/>
      <c r="BG305" s="56"/>
      <c r="BH305" s="56"/>
      <c r="BI305" s="56"/>
      <c r="BJ305" s="56"/>
      <c r="BK305" s="56"/>
      <c r="BL305" s="56"/>
      <c r="BM305" s="56"/>
      <c r="BN305" s="56"/>
      <c r="BO305" s="56"/>
      <c r="BP305" s="56"/>
      <c r="BQ305" s="56"/>
      <c r="BR305" s="56"/>
      <c r="BS305" s="39"/>
      <c r="BT305" s="39"/>
      <c r="BU305" s="39"/>
      <c r="BV305" s="39"/>
      <c r="BW305" s="39"/>
      <c r="BX305" s="39"/>
    </row>
    <row r="306" spans="1:76" s="1" customFormat="1" ht="20.100000000000001" customHeight="1" x14ac:dyDescent="0.25">
      <c r="A306" s="3"/>
      <c r="B306" s="57" t="s">
        <v>195</v>
      </c>
      <c r="C306" s="58"/>
      <c r="D306" s="58"/>
      <c r="E306" s="5"/>
      <c r="F306" s="59">
        <v>1536</v>
      </c>
      <c r="G306" s="54"/>
      <c r="H306" s="54"/>
      <c r="I306" s="54"/>
      <c r="J306" s="59">
        <v>7440</v>
      </c>
      <c r="K306" s="59">
        <v>170</v>
      </c>
      <c r="L306" s="54"/>
      <c r="M306" s="59">
        <v>7610</v>
      </c>
      <c r="N306" s="54"/>
      <c r="O306" s="54"/>
      <c r="P306" s="54"/>
      <c r="Q306" s="59">
        <v>1239</v>
      </c>
      <c r="R306" s="59">
        <v>6598</v>
      </c>
      <c r="S306" s="54"/>
      <c r="T306" s="59">
        <v>7837</v>
      </c>
      <c r="U306" s="54"/>
      <c r="V306" s="54"/>
      <c r="W306" s="54"/>
      <c r="X306" s="59">
        <v>1309</v>
      </c>
      <c r="Y306" s="54"/>
      <c r="Z306" s="54"/>
      <c r="AA306" s="54"/>
      <c r="AB306" s="59">
        <v>0</v>
      </c>
      <c r="AC306" s="54"/>
      <c r="AD306" s="59">
        <v>0</v>
      </c>
      <c r="AE306" s="54"/>
      <c r="AF306" s="54"/>
      <c r="AG306" s="54"/>
      <c r="AH306" s="59">
        <v>30</v>
      </c>
      <c r="AI306" s="54"/>
      <c r="AJ306" s="54"/>
      <c r="AK306" s="54"/>
      <c r="AL306" s="54"/>
      <c r="AM306" s="54"/>
      <c r="AN306" s="54"/>
      <c r="AO306" s="54"/>
      <c r="AP306" s="59">
        <v>1188</v>
      </c>
      <c r="AQ306" s="54"/>
      <c r="AR306" s="54"/>
      <c r="AS306" s="54"/>
      <c r="AT306" s="59">
        <v>4940</v>
      </c>
      <c r="AU306" s="59">
        <v>252</v>
      </c>
      <c r="AV306" s="54"/>
      <c r="AW306" s="59">
        <v>5192</v>
      </c>
      <c r="AX306" s="54"/>
      <c r="AY306" s="54"/>
      <c r="AZ306" s="54"/>
      <c r="BA306" s="59">
        <v>1074</v>
      </c>
      <c r="BB306" s="59">
        <v>4106</v>
      </c>
      <c r="BC306" s="54"/>
      <c r="BD306" s="59">
        <v>5180</v>
      </c>
      <c r="BE306" s="54"/>
      <c r="BF306" s="54"/>
      <c r="BG306" s="54"/>
      <c r="BH306" s="59">
        <v>1170</v>
      </c>
      <c r="BI306" s="54"/>
      <c r="BJ306" s="54"/>
      <c r="BK306" s="54"/>
      <c r="BL306" s="59">
        <v>0</v>
      </c>
      <c r="BM306" s="54"/>
      <c r="BN306" s="59">
        <v>30</v>
      </c>
      <c r="BO306" s="54"/>
      <c r="BP306" s="54"/>
      <c r="BQ306" s="54"/>
      <c r="BR306" s="59">
        <v>649</v>
      </c>
      <c r="BS306" s="39"/>
      <c r="BT306" s="39"/>
      <c r="BU306" s="39"/>
      <c r="BV306" s="39"/>
      <c r="BW306" s="39"/>
      <c r="BX306" s="39"/>
    </row>
    <row r="307" spans="1:76" ht="20.100000000000001" customHeight="1" x14ac:dyDescent="0.2"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</row>
    <row r="308" spans="1:76" ht="20.100000000000001" customHeight="1" x14ac:dyDescent="0.2">
      <c r="B308" s="6" t="s">
        <v>196</v>
      </c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</row>
    <row r="309" spans="1:76" ht="20.100000000000001" customHeight="1" x14ac:dyDescent="0.2">
      <c r="C309" s="3" t="s">
        <v>0</v>
      </c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</row>
    <row r="310" spans="1:76" ht="20.100000000000001" customHeight="1" x14ac:dyDescent="0.2">
      <c r="D310" s="2" t="s">
        <v>122</v>
      </c>
      <c r="F310" s="39">
        <v>19</v>
      </c>
      <c r="G310" s="39"/>
      <c r="H310" s="39"/>
      <c r="I310" s="39"/>
      <c r="J310" s="39">
        <v>0</v>
      </c>
      <c r="K310" s="39">
        <v>2</v>
      </c>
      <c r="L310" s="39"/>
      <c r="M310" s="39">
        <v>2</v>
      </c>
      <c r="N310" s="39"/>
      <c r="O310" s="39"/>
      <c r="P310" s="39"/>
      <c r="Q310" s="39">
        <v>1</v>
      </c>
      <c r="R310" s="39">
        <v>9</v>
      </c>
      <c r="S310" s="39"/>
      <c r="T310" s="39">
        <v>10</v>
      </c>
      <c r="U310" s="39"/>
      <c r="V310" s="39"/>
      <c r="W310" s="39"/>
      <c r="X310" s="39">
        <v>11</v>
      </c>
      <c r="Y310" s="39"/>
      <c r="Z310" s="39"/>
      <c r="AA310" s="39"/>
      <c r="AB310" s="39">
        <v>0</v>
      </c>
      <c r="AC310" s="39"/>
      <c r="AD310" s="39">
        <v>0</v>
      </c>
      <c r="AE310" s="39"/>
      <c r="AF310" s="39"/>
      <c r="AG310" s="39"/>
      <c r="AH310" s="39">
        <v>0</v>
      </c>
      <c r="AI310" s="39"/>
      <c r="AJ310" s="39"/>
      <c r="AK310" s="39"/>
      <c r="AL310" s="39"/>
      <c r="AM310" s="39"/>
      <c r="AN310" s="39"/>
      <c r="AO310" s="39"/>
      <c r="AP310" s="39">
        <v>0</v>
      </c>
      <c r="AQ310" s="39"/>
      <c r="AR310" s="39"/>
      <c r="AS310" s="39"/>
      <c r="AT310" s="39">
        <v>0</v>
      </c>
      <c r="AU310" s="39">
        <v>0</v>
      </c>
      <c r="AV310" s="39"/>
      <c r="AW310" s="39">
        <v>0</v>
      </c>
      <c r="AX310" s="39"/>
      <c r="AY310" s="39"/>
      <c r="AZ310" s="39"/>
      <c r="BA310" s="39">
        <v>0</v>
      </c>
      <c r="BB310" s="39">
        <v>0</v>
      </c>
      <c r="BC310" s="39"/>
      <c r="BD310" s="39">
        <v>0</v>
      </c>
      <c r="BE310" s="39"/>
      <c r="BF310" s="39"/>
      <c r="BG310" s="39"/>
      <c r="BH310" s="39">
        <v>0</v>
      </c>
      <c r="BI310" s="39"/>
      <c r="BJ310" s="39"/>
      <c r="BK310" s="39"/>
      <c r="BL310" s="39">
        <v>0</v>
      </c>
      <c r="BM310" s="39"/>
      <c r="BN310" s="39">
        <v>0</v>
      </c>
      <c r="BO310" s="39"/>
      <c r="BP310" s="39"/>
      <c r="BQ310" s="39"/>
      <c r="BR310" s="39">
        <v>0</v>
      </c>
      <c r="BS310" s="39"/>
      <c r="BT310" s="39"/>
      <c r="BU310" s="39"/>
      <c r="BV310" s="39"/>
      <c r="BW310" s="39"/>
      <c r="BX310" s="39"/>
    </row>
    <row r="311" spans="1:76" ht="19.5" customHeight="1" x14ac:dyDescent="0.2">
      <c r="D311" s="47" t="s">
        <v>135</v>
      </c>
      <c r="F311" s="48">
        <v>17</v>
      </c>
      <c r="G311" s="49"/>
      <c r="H311" s="49"/>
      <c r="I311" s="49"/>
      <c r="J311" s="48">
        <v>0</v>
      </c>
      <c r="K311" s="48">
        <v>2</v>
      </c>
      <c r="L311" s="49"/>
      <c r="M311" s="48">
        <v>2</v>
      </c>
      <c r="N311" s="49"/>
      <c r="O311" s="49"/>
      <c r="P311" s="49"/>
      <c r="Q311" s="48">
        <v>2</v>
      </c>
      <c r="R311" s="48">
        <v>5</v>
      </c>
      <c r="S311" s="49"/>
      <c r="T311" s="48">
        <v>7</v>
      </c>
      <c r="U311" s="49"/>
      <c r="V311" s="49"/>
      <c r="W311" s="49"/>
      <c r="X311" s="48">
        <v>12</v>
      </c>
      <c r="Y311" s="49"/>
      <c r="Z311" s="49"/>
      <c r="AA311" s="49"/>
      <c r="AB311" s="48">
        <v>0</v>
      </c>
      <c r="AC311" s="49"/>
      <c r="AD311" s="48">
        <v>0</v>
      </c>
      <c r="AE311" s="49"/>
      <c r="AF311" s="49"/>
      <c r="AG311" s="49"/>
      <c r="AH311" s="48">
        <v>0</v>
      </c>
      <c r="AI311" s="49"/>
      <c r="AJ311" s="49"/>
      <c r="AK311" s="49"/>
      <c r="AL311" s="49"/>
      <c r="AM311" s="49"/>
      <c r="AN311" s="49"/>
      <c r="AO311" s="49"/>
      <c r="AP311" s="48">
        <v>0</v>
      </c>
      <c r="AQ311" s="49"/>
      <c r="AR311" s="49"/>
      <c r="AS311" s="49"/>
      <c r="AT311" s="48">
        <v>0</v>
      </c>
      <c r="AU311" s="48">
        <v>0</v>
      </c>
      <c r="AV311" s="49"/>
      <c r="AW311" s="48">
        <v>0</v>
      </c>
      <c r="AX311" s="49"/>
      <c r="AY311" s="49"/>
      <c r="AZ311" s="49"/>
      <c r="BA311" s="48">
        <v>0</v>
      </c>
      <c r="BB311" s="48">
        <v>0</v>
      </c>
      <c r="BC311" s="49"/>
      <c r="BD311" s="48">
        <v>0</v>
      </c>
      <c r="BE311" s="49"/>
      <c r="BF311" s="49"/>
      <c r="BG311" s="49"/>
      <c r="BH311" s="48">
        <v>0</v>
      </c>
      <c r="BI311" s="49"/>
      <c r="BJ311" s="49"/>
      <c r="BK311" s="49"/>
      <c r="BL311" s="48">
        <v>0</v>
      </c>
      <c r="BM311" s="49"/>
      <c r="BN311" s="48">
        <v>0</v>
      </c>
      <c r="BO311" s="49"/>
      <c r="BP311" s="49"/>
      <c r="BQ311" s="49"/>
      <c r="BR311" s="48">
        <v>0</v>
      </c>
      <c r="BS311" s="39"/>
      <c r="BT311" s="39"/>
      <c r="BU311" s="39"/>
      <c r="BV311" s="39"/>
      <c r="BW311" s="39"/>
      <c r="BX311" s="39"/>
    </row>
    <row r="312" spans="1:76" ht="20.100000000000001" customHeight="1" x14ac:dyDescent="0.2">
      <c r="D312" s="50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</row>
    <row r="313" spans="1:76" s="1" customFormat="1" ht="20.100000000000001" customHeight="1" x14ac:dyDescent="0.25">
      <c r="A313" s="3"/>
      <c r="B313" s="6"/>
      <c r="C313" s="51" t="s">
        <v>120</v>
      </c>
      <c r="D313" s="52"/>
      <c r="E313" s="5"/>
      <c r="F313" s="53">
        <v>36</v>
      </c>
      <c r="G313" s="54"/>
      <c r="H313" s="54"/>
      <c r="I313" s="54"/>
      <c r="J313" s="53">
        <v>0</v>
      </c>
      <c r="K313" s="53">
        <v>4</v>
      </c>
      <c r="L313" s="54"/>
      <c r="M313" s="53">
        <v>4</v>
      </c>
      <c r="N313" s="54"/>
      <c r="O313" s="54"/>
      <c r="P313" s="54"/>
      <c r="Q313" s="53">
        <v>3</v>
      </c>
      <c r="R313" s="53">
        <v>14</v>
      </c>
      <c r="S313" s="54"/>
      <c r="T313" s="53">
        <v>17</v>
      </c>
      <c r="U313" s="54"/>
      <c r="V313" s="54"/>
      <c r="W313" s="54"/>
      <c r="X313" s="53">
        <v>23</v>
      </c>
      <c r="Y313" s="54"/>
      <c r="Z313" s="54"/>
      <c r="AA313" s="54"/>
      <c r="AB313" s="53">
        <v>0</v>
      </c>
      <c r="AC313" s="54"/>
      <c r="AD313" s="53">
        <v>0</v>
      </c>
      <c r="AE313" s="54"/>
      <c r="AF313" s="54"/>
      <c r="AG313" s="54"/>
      <c r="AH313" s="53">
        <v>0</v>
      </c>
      <c r="AI313" s="54"/>
      <c r="AJ313" s="54"/>
      <c r="AK313" s="54"/>
      <c r="AL313" s="54"/>
      <c r="AM313" s="54"/>
      <c r="AN313" s="54"/>
      <c r="AO313" s="54"/>
      <c r="AP313" s="53">
        <v>0</v>
      </c>
      <c r="AQ313" s="54"/>
      <c r="AR313" s="54"/>
      <c r="AS313" s="54"/>
      <c r="AT313" s="53">
        <v>0</v>
      </c>
      <c r="AU313" s="53">
        <v>0</v>
      </c>
      <c r="AV313" s="54"/>
      <c r="AW313" s="53">
        <v>0</v>
      </c>
      <c r="AX313" s="54"/>
      <c r="AY313" s="54"/>
      <c r="AZ313" s="54"/>
      <c r="BA313" s="53">
        <v>0</v>
      </c>
      <c r="BB313" s="53">
        <v>0</v>
      </c>
      <c r="BC313" s="54"/>
      <c r="BD313" s="53">
        <v>0</v>
      </c>
      <c r="BE313" s="54"/>
      <c r="BF313" s="54"/>
      <c r="BG313" s="54"/>
      <c r="BH313" s="53">
        <v>0</v>
      </c>
      <c r="BI313" s="54"/>
      <c r="BJ313" s="54"/>
      <c r="BK313" s="54"/>
      <c r="BL313" s="53">
        <v>0</v>
      </c>
      <c r="BM313" s="54"/>
      <c r="BN313" s="53">
        <v>0</v>
      </c>
      <c r="BO313" s="54"/>
      <c r="BP313" s="54"/>
      <c r="BQ313" s="54"/>
      <c r="BR313" s="53">
        <v>0</v>
      </c>
      <c r="BS313" s="39"/>
      <c r="BT313" s="39"/>
      <c r="BU313" s="39"/>
      <c r="BV313" s="39"/>
      <c r="BW313" s="39"/>
      <c r="BX313" s="39"/>
    </row>
    <row r="314" spans="1:76" ht="20.100000000000001" customHeight="1" x14ac:dyDescent="0.2"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</row>
    <row r="315" spans="1:76" ht="20.100000000000001" customHeight="1" x14ac:dyDescent="0.2">
      <c r="C315" s="3" t="s">
        <v>154</v>
      </c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</row>
    <row r="316" spans="1:76" ht="20.100000000000001" customHeight="1" x14ac:dyDescent="0.2">
      <c r="D316" s="2" t="s">
        <v>96</v>
      </c>
      <c r="F316" s="39">
        <v>282</v>
      </c>
      <c r="G316" s="39"/>
      <c r="H316" s="39"/>
      <c r="I316" s="39"/>
      <c r="J316" s="39">
        <v>885</v>
      </c>
      <c r="K316" s="39">
        <v>23</v>
      </c>
      <c r="L316" s="39"/>
      <c r="M316" s="39">
        <v>908</v>
      </c>
      <c r="N316" s="39"/>
      <c r="O316" s="39"/>
      <c r="P316" s="39"/>
      <c r="Q316" s="39">
        <v>154</v>
      </c>
      <c r="R316" s="39">
        <v>890</v>
      </c>
      <c r="S316" s="39"/>
      <c r="T316" s="39">
        <v>1044</v>
      </c>
      <c r="U316" s="39"/>
      <c r="V316" s="39"/>
      <c r="W316" s="39"/>
      <c r="X316" s="39">
        <v>146</v>
      </c>
      <c r="Y316" s="39"/>
      <c r="Z316" s="39"/>
      <c r="AA316" s="39"/>
      <c r="AB316" s="39">
        <v>0</v>
      </c>
      <c r="AC316" s="39"/>
      <c r="AD316" s="39">
        <v>0</v>
      </c>
      <c r="AE316" s="39"/>
      <c r="AF316" s="39"/>
      <c r="AG316" s="39"/>
      <c r="AH316" s="39">
        <v>328</v>
      </c>
      <c r="AI316" s="39"/>
      <c r="AJ316" s="39"/>
      <c r="AK316" s="39"/>
      <c r="AL316" s="39"/>
      <c r="AM316" s="39"/>
      <c r="AN316" s="39"/>
      <c r="AO316" s="39"/>
      <c r="AP316" s="39">
        <v>50</v>
      </c>
      <c r="AQ316" s="39"/>
      <c r="AR316" s="39"/>
      <c r="AS316" s="39"/>
      <c r="AT316" s="39">
        <v>236</v>
      </c>
      <c r="AU316" s="39">
        <v>15</v>
      </c>
      <c r="AV316" s="39"/>
      <c r="AW316" s="39">
        <v>251</v>
      </c>
      <c r="AX316" s="39"/>
      <c r="AY316" s="39"/>
      <c r="AZ316" s="39"/>
      <c r="BA316" s="39">
        <v>104</v>
      </c>
      <c r="BB316" s="39">
        <v>155</v>
      </c>
      <c r="BC316" s="39"/>
      <c r="BD316" s="39">
        <v>259</v>
      </c>
      <c r="BE316" s="39"/>
      <c r="BF316" s="39"/>
      <c r="BG316" s="39"/>
      <c r="BH316" s="39">
        <v>42</v>
      </c>
      <c r="BI316" s="39"/>
      <c r="BJ316" s="39"/>
      <c r="BK316" s="39"/>
      <c r="BL316" s="39">
        <v>0</v>
      </c>
      <c r="BM316" s="39"/>
      <c r="BN316" s="39">
        <v>0</v>
      </c>
      <c r="BO316" s="39"/>
      <c r="BP316" s="39"/>
      <c r="BQ316" s="39"/>
      <c r="BR316" s="39">
        <v>94</v>
      </c>
      <c r="BS316" s="39"/>
      <c r="BT316" s="39"/>
      <c r="BU316" s="39"/>
      <c r="BV316" s="39"/>
      <c r="BW316" s="39"/>
      <c r="BX316" s="39"/>
    </row>
    <row r="317" spans="1:76" ht="19.5" customHeight="1" x14ac:dyDescent="0.2">
      <c r="D317" s="47" t="s">
        <v>135</v>
      </c>
      <c r="F317" s="48">
        <v>154</v>
      </c>
      <c r="G317" s="49"/>
      <c r="H317" s="49"/>
      <c r="I317" s="49"/>
      <c r="J317" s="48">
        <v>910</v>
      </c>
      <c r="K317" s="48">
        <v>17</v>
      </c>
      <c r="L317" s="49"/>
      <c r="M317" s="48">
        <v>927</v>
      </c>
      <c r="N317" s="49"/>
      <c r="O317" s="49"/>
      <c r="P317" s="49"/>
      <c r="Q317" s="48">
        <v>438</v>
      </c>
      <c r="R317" s="48">
        <v>442</v>
      </c>
      <c r="S317" s="49"/>
      <c r="T317" s="48">
        <v>880</v>
      </c>
      <c r="U317" s="49"/>
      <c r="V317" s="49"/>
      <c r="W317" s="49"/>
      <c r="X317" s="48">
        <v>201</v>
      </c>
      <c r="Y317" s="49"/>
      <c r="Z317" s="49"/>
      <c r="AA317" s="49"/>
      <c r="AB317" s="48">
        <v>0</v>
      </c>
      <c r="AC317" s="49"/>
      <c r="AD317" s="48">
        <v>0</v>
      </c>
      <c r="AE317" s="49"/>
      <c r="AF317" s="49"/>
      <c r="AG317" s="49"/>
      <c r="AH317" s="48">
        <v>0</v>
      </c>
      <c r="AI317" s="49"/>
      <c r="AJ317" s="49"/>
      <c r="AK317" s="49"/>
      <c r="AL317" s="49"/>
      <c r="AM317" s="49"/>
      <c r="AN317" s="49"/>
      <c r="AO317" s="49"/>
      <c r="AP317" s="48">
        <v>51</v>
      </c>
      <c r="AQ317" s="49"/>
      <c r="AR317" s="49"/>
      <c r="AS317" s="49"/>
      <c r="AT317" s="48">
        <v>248</v>
      </c>
      <c r="AU317" s="48">
        <v>17</v>
      </c>
      <c r="AV317" s="49"/>
      <c r="AW317" s="48">
        <v>265</v>
      </c>
      <c r="AX317" s="49"/>
      <c r="AY317" s="49"/>
      <c r="AZ317" s="49"/>
      <c r="BA317" s="48">
        <v>101</v>
      </c>
      <c r="BB317" s="48">
        <v>123</v>
      </c>
      <c r="BC317" s="49"/>
      <c r="BD317" s="48">
        <v>224</v>
      </c>
      <c r="BE317" s="49"/>
      <c r="BF317" s="49"/>
      <c r="BG317" s="49"/>
      <c r="BH317" s="48">
        <v>92</v>
      </c>
      <c r="BI317" s="49"/>
      <c r="BJ317" s="49"/>
      <c r="BK317" s="49"/>
      <c r="BL317" s="48">
        <v>0</v>
      </c>
      <c r="BM317" s="49"/>
      <c r="BN317" s="48">
        <v>0</v>
      </c>
      <c r="BO317" s="49"/>
      <c r="BP317" s="49"/>
      <c r="BQ317" s="49"/>
      <c r="BR317" s="48">
        <v>0</v>
      </c>
      <c r="BS317" s="39"/>
      <c r="BT317" s="39"/>
      <c r="BU317" s="39"/>
      <c r="BV317" s="39"/>
      <c r="BW317" s="39"/>
      <c r="BX317" s="39"/>
    </row>
    <row r="318" spans="1:76" ht="20.100000000000001" customHeight="1" x14ac:dyDescent="0.2">
      <c r="D318" s="2" t="s">
        <v>113</v>
      </c>
      <c r="F318" s="39">
        <v>135</v>
      </c>
      <c r="G318" s="39"/>
      <c r="H318" s="39"/>
      <c r="I318" s="39"/>
      <c r="J318" s="39">
        <v>531</v>
      </c>
      <c r="K318" s="39">
        <v>13</v>
      </c>
      <c r="L318" s="39"/>
      <c r="M318" s="39">
        <v>544</v>
      </c>
      <c r="N318" s="39"/>
      <c r="O318" s="39"/>
      <c r="P318" s="39"/>
      <c r="Q318" s="39">
        <v>94</v>
      </c>
      <c r="R318" s="39">
        <v>445</v>
      </c>
      <c r="S318" s="39"/>
      <c r="T318" s="39">
        <v>539</v>
      </c>
      <c r="U318" s="39"/>
      <c r="V318" s="39"/>
      <c r="W318" s="39"/>
      <c r="X318" s="39">
        <v>140</v>
      </c>
      <c r="Y318" s="39"/>
      <c r="Z318" s="39"/>
      <c r="AA318" s="39"/>
      <c r="AB318" s="39">
        <v>0</v>
      </c>
      <c r="AC318" s="39"/>
      <c r="AD318" s="39">
        <v>0</v>
      </c>
      <c r="AE318" s="39"/>
      <c r="AF318" s="39"/>
      <c r="AG318" s="39"/>
      <c r="AH318" s="39">
        <v>0</v>
      </c>
      <c r="AI318" s="39"/>
      <c r="AJ318" s="39"/>
      <c r="AK318" s="39"/>
      <c r="AL318" s="39"/>
      <c r="AM318" s="39"/>
      <c r="AN318" s="39"/>
      <c r="AO318" s="39"/>
      <c r="AP318" s="39">
        <v>68</v>
      </c>
      <c r="AQ318" s="39"/>
      <c r="AR318" s="39"/>
      <c r="AS318" s="39"/>
      <c r="AT318" s="39">
        <v>264</v>
      </c>
      <c r="AU318" s="39">
        <v>22</v>
      </c>
      <c r="AV318" s="39"/>
      <c r="AW318" s="39">
        <v>286</v>
      </c>
      <c r="AX318" s="39"/>
      <c r="AY318" s="39"/>
      <c r="AZ318" s="39"/>
      <c r="BA318" s="39">
        <v>111</v>
      </c>
      <c r="BB318" s="39">
        <v>152</v>
      </c>
      <c r="BC318" s="39"/>
      <c r="BD318" s="39">
        <v>263</v>
      </c>
      <c r="BE318" s="39"/>
      <c r="BF318" s="39"/>
      <c r="BG318" s="39"/>
      <c r="BH318" s="39">
        <v>91</v>
      </c>
      <c r="BI318" s="39"/>
      <c r="BJ318" s="39"/>
      <c r="BK318" s="39"/>
      <c r="BL318" s="39">
        <v>0</v>
      </c>
      <c r="BM318" s="39"/>
      <c r="BN318" s="39">
        <v>0</v>
      </c>
      <c r="BO318" s="39"/>
      <c r="BP318" s="39"/>
      <c r="BQ318" s="39"/>
      <c r="BR318" s="39">
        <v>5</v>
      </c>
      <c r="BS318" s="39"/>
      <c r="BT318" s="39"/>
      <c r="BU318" s="39"/>
      <c r="BV318" s="39"/>
      <c r="BW318" s="39"/>
      <c r="BX318" s="39"/>
    </row>
    <row r="319" spans="1:76" ht="19.5" customHeight="1" x14ac:dyDescent="0.2">
      <c r="D319" s="47" t="s">
        <v>99</v>
      </c>
      <c r="F319" s="48">
        <v>142</v>
      </c>
      <c r="G319" s="49"/>
      <c r="H319" s="49"/>
      <c r="I319" s="49"/>
      <c r="J319" s="48">
        <v>540</v>
      </c>
      <c r="K319" s="48">
        <v>8</v>
      </c>
      <c r="L319" s="49"/>
      <c r="M319" s="48">
        <v>548</v>
      </c>
      <c r="N319" s="49"/>
      <c r="O319" s="49"/>
      <c r="P319" s="49"/>
      <c r="Q319" s="48">
        <v>101</v>
      </c>
      <c r="R319" s="48">
        <v>460</v>
      </c>
      <c r="S319" s="49"/>
      <c r="T319" s="48">
        <v>561</v>
      </c>
      <c r="U319" s="49"/>
      <c r="V319" s="49"/>
      <c r="W319" s="49"/>
      <c r="X319" s="48">
        <v>129</v>
      </c>
      <c r="Y319" s="49"/>
      <c r="Z319" s="49"/>
      <c r="AA319" s="49"/>
      <c r="AB319" s="48">
        <v>0</v>
      </c>
      <c r="AC319" s="49"/>
      <c r="AD319" s="48">
        <v>0</v>
      </c>
      <c r="AE319" s="49"/>
      <c r="AF319" s="49"/>
      <c r="AG319" s="49"/>
      <c r="AH319" s="48">
        <v>0</v>
      </c>
      <c r="AI319" s="49"/>
      <c r="AJ319" s="49"/>
      <c r="AK319" s="49"/>
      <c r="AL319" s="49"/>
      <c r="AM319" s="49"/>
      <c r="AN319" s="49"/>
      <c r="AO319" s="49"/>
      <c r="AP319" s="48">
        <v>94</v>
      </c>
      <c r="AQ319" s="49"/>
      <c r="AR319" s="49"/>
      <c r="AS319" s="49"/>
      <c r="AT319" s="48">
        <v>213</v>
      </c>
      <c r="AU319" s="48">
        <v>11</v>
      </c>
      <c r="AV319" s="49"/>
      <c r="AW319" s="48">
        <v>224</v>
      </c>
      <c r="AX319" s="49"/>
      <c r="AY319" s="49"/>
      <c r="AZ319" s="49"/>
      <c r="BA319" s="48">
        <v>60</v>
      </c>
      <c r="BB319" s="48">
        <v>197</v>
      </c>
      <c r="BC319" s="49"/>
      <c r="BD319" s="48">
        <v>257</v>
      </c>
      <c r="BE319" s="49"/>
      <c r="BF319" s="49"/>
      <c r="BG319" s="49"/>
      <c r="BH319" s="48">
        <v>57</v>
      </c>
      <c r="BI319" s="49"/>
      <c r="BJ319" s="49"/>
      <c r="BK319" s="49"/>
      <c r="BL319" s="48">
        <v>0</v>
      </c>
      <c r="BM319" s="49"/>
      <c r="BN319" s="48">
        <v>4</v>
      </c>
      <c r="BO319" s="49"/>
      <c r="BP319" s="49"/>
      <c r="BQ319" s="49"/>
      <c r="BR319" s="48">
        <v>0</v>
      </c>
      <c r="BS319" s="39"/>
      <c r="BT319" s="39"/>
      <c r="BU319" s="39"/>
      <c r="BV319" s="39"/>
      <c r="BW319" s="39"/>
      <c r="BX319" s="39"/>
    </row>
    <row r="320" spans="1:76" ht="20.100000000000001" customHeight="1" x14ac:dyDescent="0.2">
      <c r="D320" s="2" t="s">
        <v>114</v>
      </c>
      <c r="F320" s="39">
        <v>61</v>
      </c>
      <c r="G320" s="39"/>
      <c r="H320" s="39"/>
      <c r="I320" s="39"/>
      <c r="J320" s="39">
        <v>525</v>
      </c>
      <c r="K320" s="39">
        <v>16</v>
      </c>
      <c r="L320" s="39"/>
      <c r="M320" s="39">
        <v>541</v>
      </c>
      <c r="N320" s="39"/>
      <c r="O320" s="39"/>
      <c r="P320" s="39"/>
      <c r="Q320" s="39">
        <v>167</v>
      </c>
      <c r="R320" s="39">
        <v>382</v>
      </c>
      <c r="S320" s="39"/>
      <c r="T320" s="39">
        <v>549</v>
      </c>
      <c r="U320" s="39"/>
      <c r="V320" s="39"/>
      <c r="W320" s="39"/>
      <c r="X320" s="39">
        <v>53</v>
      </c>
      <c r="Y320" s="39"/>
      <c r="Z320" s="39"/>
      <c r="AA320" s="39"/>
      <c r="AB320" s="39">
        <v>0</v>
      </c>
      <c r="AC320" s="39"/>
      <c r="AD320" s="39">
        <v>0</v>
      </c>
      <c r="AE320" s="39"/>
      <c r="AF320" s="39"/>
      <c r="AG320" s="39"/>
      <c r="AH320" s="39">
        <v>0</v>
      </c>
      <c r="AI320" s="39"/>
      <c r="AJ320" s="39"/>
      <c r="AK320" s="39"/>
      <c r="AL320" s="39"/>
      <c r="AM320" s="39"/>
      <c r="AN320" s="39"/>
      <c r="AO320" s="39"/>
      <c r="AP320" s="39">
        <v>19</v>
      </c>
      <c r="AQ320" s="39"/>
      <c r="AR320" s="39"/>
      <c r="AS320" s="39"/>
      <c r="AT320" s="39">
        <v>236</v>
      </c>
      <c r="AU320" s="39">
        <v>26</v>
      </c>
      <c r="AV320" s="39"/>
      <c r="AW320" s="39">
        <v>262</v>
      </c>
      <c r="AX320" s="39"/>
      <c r="AY320" s="39"/>
      <c r="AZ320" s="39"/>
      <c r="BA320" s="39">
        <v>152</v>
      </c>
      <c r="BB320" s="39">
        <v>120</v>
      </c>
      <c r="BC320" s="39"/>
      <c r="BD320" s="39">
        <v>272</v>
      </c>
      <c r="BE320" s="39"/>
      <c r="BF320" s="39"/>
      <c r="BG320" s="39"/>
      <c r="BH320" s="39">
        <v>9</v>
      </c>
      <c r="BI320" s="39"/>
      <c r="BJ320" s="39"/>
      <c r="BK320" s="39"/>
      <c r="BL320" s="39">
        <v>0</v>
      </c>
      <c r="BM320" s="39"/>
      <c r="BN320" s="39">
        <v>0</v>
      </c>
      <c r="BO320" s="39"/>
      <c r="BP320" s="39"/>
      <c r="BQ320" s="39"/>
      <c r="BR320" s="39">
        <v>0</v>
      </c>
      <c r="BS320" s="39"/>
      <c r="BT320" s="39"/>
      <c r="BU320" s="39"/>
      <c r="BV320" s="39"/>
      <c r="BW320" s="39"/>
      <c r="BX320" s="39"/>
    </row>
    <row r="321" spans="1:76" ht="19.5" customHeight="1" x14ac:dyDescent="0.2">
      <c r="D321" s="47" t="s">
        <v>115</v>
      </c>
      <c r="F321" s="48">
        <v>145</v>
      </c>
      <c r="G321" s="49"/>
      <c r="H321" s="49"/>
      <c r="I321" s="49"/>
      <c r="J321" s="48">
        <v>526</v>
      </c>
      <c r="K321" s="48">
        <v>21</v>
      </c>
      <c r="L321" s="49"/>
      <c r="M321" s="48">
        <v>547</v>
      </c>
      <c r="N321" s="49"/>
      <c r="O321" s="49"/>
      <c r="P321" s="49"/>
      <c r="Q321" s="48">
        <v>112</v>
      </c>
      <c r="R321" s="48">
        <v>448</v>
      </c>
      <c r="S321" s="49"/>
      <c r="T321" s="48">
        <v>560</v>
      </c>
      <c r="U321" s="49"/>
      <c r="V321" s="49"/>
      <c r="W321" s="49"/>
      <c r="X321" s="48">
        <v>132</v>
      </c>
      <c r="Y321" s="49"/>
      <c r="Z321" s="49"/>
      <c r="AA321" s="49"/>
      <c r="AB321" s="48">
        <v>0</v>
      </c>
      <c r="AC321" s="49"/>
      <c r="AD321" s="48">
        <v>0</v>
      </c>
      <c r="AE321" s="49"/>
      <c r="AF321" s="49"/>
      <c r="AG321" s="49"/>
      <c r="AH321" s="48">
        <v>0</v>
      </c>
      <c r="AI321" s="49"/>
      <c r="AJ321" s="49"/>
      <c r="AK321" s="49"/>
      <c r="AL321" s="49"/>
      <c r="AM321" s="49"/>
      <c r="AN321" s="49"/>
      <c r="AO321" s="49"/>
      <c r="AP321" s="48">
        <v>75</v>
      </c>
      <c r="AQ321" s="49"/>
      <c r="AR321" s="49"/>
      <c r="AS321" s="49"/>
      <c r="AT321" s="48">
        <v>241</v>
      </c>
      <c r="AU321" s="48">
        <v>14</v>
      </c>
      <c r="AV321" s="49"/>
      <c r="AW321" s="48">
        <v>255</v>
      </c>
      <c r="AX321" s="49"/>
      <c r="AY321" s="49"/>
      <c r="AZ321" s="49"/>
      <c r="BA321" s="48">
        <v>106</v>
      </c>
      <c r="BB321" s="48">
        <v>143</v>
      </c>
      <c r="BC321" s="49"/>
      <c r="BD321" s="48">
        <v>249</v>
      </c>
      <c r="BE321" s="49"/>
      <c r="BF321" s="49"/>
      <c r="BG321" s="49"/>
      <c r="BH321" s="48">
        <v>80</v>
      </c>
      <c r="BI321" s="49"/>
      <c r="BJ321" s="49"/>
      <c r="BK321" s="49"/>
      <c r="BL321" s="48">
        <v>0</v>
      </c>
      <c r="BM321" s="49"/>
      <c r="BN321" s="48">
        <v>1</v>
      </c>
      <c r="BO321" s="49"/>
      <c r="BP321" s="49"/>
      <c r="BQ321" s="49"/>
      <c r="BR321" s="48">
        <v>0</v>
      </c>
      <c r="BS321" s="39"/>
      <c r="BT321" s="39"/>
      <c r="BU321" s="39"/>
      <c r="BV321" s="39"/>
      <c r="BW321" s="39"/>
      <c r="BX321" s="39"/>
    </row>
    <row r="322" spans="1:76" ht="20.100000000000001" customHeight="1" x14ac:dyDescent="0.2">
      <c r="D322" s="2" t="s">
        <v>116</v>
      </c>
      <c r="F322" s="39">
        <v>84</v>
      </c>
      <c r="G322" s="39"/>
      <c r="H322" s="39"/>
      <c r="I322" s="39"/>
      <c r="J322" s="39">
        <v>234</v>
      </c>
      <c r="K322" s="39">
        <v>10</v>
      </c>
      <c r="L322" s="39"/>
      <c r="M322" s="39">
        <v>244</v>
      </c>
      <c r="N322" s="39"/>
      <c r="O322" s="39"/>
      <c r="P322" s="39"/>
      <c r="Q322" s="39">
        <v>64</v>
      </c>
      <c r="R322" s="39">
        <v>192</v>
      </c>
      <c r="S322" s="39"/>
      <c r="T322" s="39">
        <v>256</v>
      </c>
      <c r="U322" s="39"/>
      <c r="V322" s="39"/>
      <c r="W322" s="39"/>
      <c r="X322" s="39">
        <v>72</v>
      </c>
      <c r="Y322" s="39"/>
      <c r="Z322" s="39"/>
      <c r="AA322" s="39"/>
      <c r="AB322" s="39">
        <v>0</v>
      </c>
      <c r="AC322" s="39"/>
      <c r="AD322" s="39">
        <v>0</v>
      </c>
      <c r="AE322" s="39"/>
      <c r="AF322" s="39"/>
      <c r="AG322" s="39"/>
      <c r="AH322" s="39">
        <v>0</v>
      </c>
      <c r="AI322" s="39"/>
      <c r="AJ322" s="39"/>
      <c r="AK322" s="39"/>
      <c r="AL322" s="39"/>
      <c r="AM322" s="39"/>
      <c r="AN322" s="39"/>
      <c r="AO322" s="39"/>
      <c r="AP322" s="39">
        <v>29</v>
      </c>
      <c r="AQ322" s="39"/>
      <c r="AR322" s="39"/>
      <c r="AS322" s="39"/>
      <c r="AT322" s="39">
        <v>212</v>
      </c>
      <c r="AU322" s="39">
        <v>7</v>
      </c>
      <c r="AV322" s="39"/>
      <c r="AW322" s="39">
        <v>219</v>
      </c>
      <c r="AX322" s="39"/>
      <c r="AY322" s="39"/>
      <c r="AZ322" s="39"/>
      <c r="BA322" s="39">
        <v>103</v>
      </c>
      <c r="BB322" s="39">
        <v>101</v>
      </c>
      <c r="BC322" s="39"/>
      <c r="BD322" s="39">
        <v>204</v>
      </c>
      <c r="BE322" s="39"/>
      <c r="BF322" s="39"/>
      <c r="BG322" s="39"/>
      <c r="BH322" s="39">
        <v>44</v>
      </c>
      <c r="BI322" s="39"/>
      <c r="BJ322" s="39"/>
      <c r="BK322" s="39"/>
      <c r="BL322" s="39">
        <v>0</v>
      </c>
      <c r="BM322" s="39"/>
      <c r="BN322" s="39">
        <v>0</v>
      </c>
      <c r="BO322" s="39"/>
      <c r="BP322" s="39"/>
      <c r="BQ322" s="39"/>
      <c r="BR322" s="39">
        <v>0</v>
      </c>
      <c r="BS322" s="39"/>
      <c r="BT322" s="39"/>
      <c r="BU322" s="39"/>
      <c r="BV322" s="39"/>
      <c r="BW322" s="39"/>
      <c r="BX322" s="39"/>
    </row>
    <row r="323" spans="1:76" ht="19.5" customHeight="1" x14ac:dyDescent="0.2">
      <c r="D323" s="47" t="s">
        <v>103</v>
      </c>
      <c r="F323" s="48">
        <v>56</v>
      </c>
      <c r="G323" s="49"/>
      <c r="H323" s="49"/>
      <c r="I323" s="49"/>
      <c r="J323" s="48">
        <v>226</v>
      </c>
      <c r="K323" s="48">
        <v>9</v>
      </c>
      <c r="L323" s="49"/>
      <c r="M323" s="48">
        <v>235</v>
      </c>
      <c r="N323" s="49"/>
      <c r="O323" s="49"/>
      <c r="P323" s="49"/>
      <c r="Q323" s="48">
        <v>63</v>
      </c>
      <c r="R323" s="48">
        <v>171</v>
      </c>
      <c r="S323" s="49"/>
      <c r="T323" s="48">
        <v>234</v>
      </c>
      <c r="U323" s="49"/>
      <c r="V323" s="49"/>
      <c r="W323" s="49"/>
      <c r="X323" s="48">
        <v>57</v>
      </c>
      <c r="Y323" s="49"/>
      <c r="Z323" s="49"/>
      <c r="AA323" s="49"/>
      <c r="AB323" s="48">
        <v>0</v>
      </c>
      <c r="AC323" s="49"/>
      <c r="AD323" s="48">
        <v>0</v>
      </c>
      <c r="AE323" s="49"/>
      <c r="AF323" s="49"/>
      <c r="AG323" s="49"/>
      <c r="AH323" s="48">
        <v>0</v>
      </c>
      <c r="AI323" s="49"/>
      <c r="AJ323" s="49"/>
      <c r="AK323" s="49"/>
      <c r="AL323" s="49"/>
      <c r="AM323" s="49"/>
      <c r="AN323" s="49"/>
      <c r="AO323" s="49"/>
      <c r="AP323" s="48">
        <v>37</v>
      </c>
      <c r="AQ323" s="49"/>
      <c r="AR323" s="49"/>
      <c r="AS323" s="49"/>
      <c r="AT323" s="48">
        <v>228</v>
      </c>
      <c r="AU323" s="48">
        <v>11</v>
      </c>
      <c r="AV323" s="49"/>
      <c r="AW323" s="48">
        <v>239</v>
      </c>
      <c r="AX323" s="49"/>
      <c r="AY323" s="49"/>
      <c r="AZ323" s="49"/>
      <c r="BA323" s="48">
        <v>119</v>
      </c>
      <c r="BB323" s="48">
        <v>123</v>
      </c>
      <c r="BC323" s="49"/>
      <c r="BD323" s="48">
        <v>242</v>
      </c>
      <c r="BE323" s="49"/>
      <c r="BF323" s="49"/>
      <c r="BG323" s="49"/>
      <c r="BH323" s="48">
        <v>34</v>
      </c>
      <c r="BI323" s="49"/>
      <c r="BJ323" s="49"/>
      <c r="BK323" s="49"/>
      <c r="BL323" s="48">
        <v>0</v>
      </c>
      <c r="BM323" s="49"/>
      <c r="BN323" s="48">
        <v>0</v>
      </c>
      <c r="BO323" s="49"/>
      <c r="BP323" s="49"/>
      <c r="BQ323" s="49"/>
      <c r="BR323" s="48">
        <v>0</v>
      </c>
      <c r="BS323" s="39"/>
      <c r="BT323" s="39"/>
      <c r="BU323" s="39"/>
      <c r="BV323" s="39"/>
      <c r="BW323" s="39"/>
      <c r="BX323" s="39"/>
    </row>
    <row r="324" spans="1:76" ht="20.100000000000001" customHeight="1" x14ac:dyDescent="0.2">
      <c r="D324" s="2" t="s">
        <v>197</v>
      </c>
      <c r="F324" s="39">
        <v>89</v>
      </c>
      <c r="G324" s="39"/>
      <c r="H324" s="39"/>
      <c r="I324" s="39"/>
      <c r="J324" s="39">
        <v>355</v>
      </c>
      <c r="K324" s="39">
        <v>8</v>
      </c>
      <c r="L324" s="39"/>
      <c r="M324" s="39">
        <v>363</v>
      </c>
      <c r="N324" s="39"/>
      <c r="O324" s="39"/>
      <c r="P324" s="39"/>
      <c r="Q324" s="39">
        <v>84</v>
      </c>
      <c r="R324" s="39">
        <v>275</v>
      </c>
      <c r="S324" s="39"/>
      <c r="T324" s="39">
        <v>359</v>
      </c>
      <c r="U324" s="39"/>
      <c r="V324" s="39"/>
      <c r="W324" s="39"/>
      <c r="X324" s="39">
        <v>93</v>
      </c>
      <c r="Y324" s="39"/>
      <c r="Z324" s="39"/>
      <c r="AA324" s="39"/>
      <c r="AB324" s="39">
        <v>0</v>
      </c>
      <c r="AC324" s="39"/>
      <c r="AD324" s="39">
        <v>0</v>
      </c>
      <c r="AE324" s="39"/>
      <c r="AF324" s="39"/>
      <c r="AG324" s="39"/>
      <c r="AH324" s="39">
        <v>0</v>
      </c>
      <c r="AI324" s="39"/>
      <c r="AJ324" s="39"/>
      <c r="AK324" s="39"/>
      <c r="AL324" s="39"/>
      <c r="AM324" s="39"/>
      <c r="AN324" s="39"/>
      <c r="AO324" s="39"/>
      <c r="AP324" s="39">
        <v>23</v>
      </c>
      <c r="AQ324" s="39"/>
      <c r="AR324" s="39"/>
      <c r="AS324" s="39"/>
      <c r="AT324" s="39">
        <v>113</v>
      </c>
      <c r="AU324" s="39">
        <v>10</v>
      </c>
      <c r="AV324" s="39"/>
      <c r="AW324" s="39">
        <v>123</v>
      </c>
      <c r="AX324" s="39"/>
      <c r="AY324" s="39"/>
      <c r="AZ324" s="39"/>
      <c r="BA324" s="39">
        <v>61</v>
      </c>
      <c r="BB324" s="39">
        <v>58</v>
      </c>
      <c r="BC324" s="39"/>
      <c r="BD324" s="39">
        <v>119</v>
      </c>
      <c r="BE324" s="39"/>
      <c r="BF324" s="39"/>
      <c r="BG324" s="39"/>
      <c r="BH324" s="39">
        <v>27</v>
      </c>
      <c r="BI324" s="39"/>
      <c r="BJ324" s="39"/>
      <c r="BK324" s="39"/>
      <c r="BL324" s="39">
        <v>0</v>
      </c>
      <c r="BM324" s="39"/>
      <c r="BN324" s="39">
        <v>0</v>
      </c>
      <c r="BO324" s="39"/>
      <c r="BP324" s="39"/>
      <c r="BQ324" s="39"/>
      <c r="BR324" s="39">
        <v>0</v>
      </c>
      <c r="BS324" s="39"/>
      <c r="BT324" s="39"/>
      <c r="BU324" s="39"/>
      <c r="BV324" s="39"/>
      <c r="BW324" s="39"/>
      <c r="BX324" s="39"/>
    </row>
    <row r="325" spans="1:76" ht="19.5" customHeight="1" x14ac:dyDescent="0.2">
      <c r="D325" s="47" t="s">
        <v>198</v>
      </c>
      <c r="F325" s="48">
        <v>178</v>
      </c>
      <c r="G325" s="49"/>
      <c r="H325" s="49"/>
      <c r="I325" s="49"/>
      <c r="J325" s="48">
        <v>504</v>
      </c>
      <c r="K325" s="48">
        <v>3</v>
      </c>
      <c r="L325" s="49"/>
      <c r="M325" s="48">
        <v>507</v>
      </c>
      <c r="N325" s="49"/>
      <c r="O325" s="49"/>
      <c r="P325" s="49"/>
      <c r="Q325" s="48">
        <v>154</v>
      </c>
      <c r="R325" s="48">
        <v>397</v>
      </c>
      <c r="S325" s="49"/>
      <c r="T325" s="48">
        <v>551</v>
      </c>
      <c r="U325" s="49"/>
      <c r="V325" s="49"/>
      <c r="W325" s="49"/>
      <c r="X325" s="48">
        <v>134</v>
      </c>
      <c r="Y325" s="49"/>
      <c r="Z325" s="49"/>
      <c r="AA325" s="49"/>
      <c r="AB325" s="48">
        <v>0</v>
      </c>
      <c r="AC325" s="49"/>
      <c r="AD325" s="48">
        <v>0</v>
      </c>
      <c r="AE325" s="49"/>
      <c r="AF325" s="49"/>
      <c r="AG325" s="49"/>
      <c r="AH325" s="48">
        <v>22</v>
      </c>
      <c r="AI325" s="49"/>
      <c r="AJ325" s="49"/>
      <c r="AK325" s="49"/>
      <c r="AL325" s="49"/>
      <c r="AM325" s="49"/>
      <c r="AN325" s="49"/>
      <c r="AO325" s="49"/>
      <c r="AP325" s="48">
        <v>56</v>
      </c>
      <c r="AQ325" s="49"/>
      <c r="AR325" s="49"/>
      <c r="AS325" s="49"/>
      <c r="AT325" s="48">
        <v>224</v>
      </c>
      <c r="AU325" s="48">
        <v>4</v>
      </c>
      <c r="AV325" s="49"/>
      <c r="AW325" s="48">
        <v>228</v>
      </c>
      <c r="AX325" s="49"/>
      <c r="AY325" s="49"/>
      <c r="AZ325" s="49"/>
      <c r="BA325" s="48">
        <v>64</v>
      </c>
      <c r="BB325" s="48">
        <v>137</v>
      </c>
      <c r="BC325" s="49"/>
      <c r="BD325" s="48">
        <v>201</v>
      </c>
      <c r="BE325" s="49"/>
      <c r="BF325" s="49"/>
      <c r="BG325" s="49"/>
      <c r="BH325" s="48">
        <v>77</v>
      </c>
      <c r="BI325" s="49"/>
      <c r="BJ325" s="49"/>
      <c r="BK325" s="49"/>
      <c r="BL325" s="48">
        <v>0</v>
      </c>
      <c r="BM325" s="49"/>
      <c r="BN325" s="48">
        <v>6</v>
      </c>
      <c r="BO325" s="49"/>
      <c r="BP325" s="49"/>
      <c r="BQ325" s="49"/>
      <c r="BR325" s="48">
        <v>13</v>
      </c>
      <c r="BS325" s="39"/>
      <c r="BT325" s="39"/>
      <c r="BU325" s="39"/>
      <c r="BV325" s="39"/>
      <c r="BW325" s="39"/>
      <c r="BX325" s="39"/>
    </row>
    <row r="326" spans="1:76" ht="20.100000000000001" customHeight="1" x14ac:dyDescent="0.2">
      <c r="D326" s="2" t="s">
        <v>199</v>
      </c>
      <c r="F326" s="39">
        <v>68</v>
      </c>
      <c r="G326" s="39"/>
      <c r="H326" s="39"/>
      <c r="I326" s="39"/>
      <c r="J326" s="39">
        <v>339</v>
      </c>
      <c r="K326" s="39">
        <v>17</v>
      </c>
      <c r="L326" s="39"/>
      <c r="M326" s="39">
        <v>356</v>
      </c>
      <c r="N326" s="39"/>
      <c r="O326" s="39"/>
      <c r="P326" s="39"/>
      <c r="Q326" s="39">
        <v>77</v>
      </c>
      <c r="R326" s="39">
        <v>261</v>
      </c>
      <c r="S326" s="39"/>
      <c r="T326" s="39">
        <v>338</v>
      </c>
      <c r="U326" s="39"/>
      <c r="V326" s="39"/>
      <c r="W326" s="39"/>
      <c r="X326" s="39">
        <v>86</v>
      </c>
      <c r="Y326" s="39"/>
      <c r="Z326" s="39"/>
      <c r="AA326" s="39"/>
      <c r="AB326" s="39">
        <v>0</v>
      </c>
      <c r="AC326" s="39"/>
      <c r="AD326" s="39">
        <v>0</v>
      </c>
      <c r="AE326" s="39"/>
      <c r="AF326" s="39"/>
      <c r="AG326" s="39"/>
      <c r="AH326" s="39">
        <v>0</v>
      </c>
      <c r="AI326" s="39"/>
      <c r="AJ326" s="39"/>
      <c r="AK326" s="39"/>
      <c r="AL326" s="39"/>
      <c r="AM326" s="39"/>
      <c r="AN326" s="39"/>
      <c r="AO326" s="39"/>
      <c r="AP326" s="39">
        <v>19</v>
      </c>
      <c r="AQ326" s="39"/>
      <c r="AR326" s="39"/>
      <c r="AS326" s="39"/>
      <c r="AT326" s="39">
        <v>132</v>
      </c>
      <c r="AU326" s="39">
        <v>19</v>
      </c>
      <c r="AV326" s="39"/>
      <c r="AW326" s="39">
        <v>151</v>
      </c>
      <c r="AX326" s="39"/>
      <c r="AY326" s="39"/>
      <c r="AZ326" s="39"/>
      <c r="BA326" s="39">
        <v>93</v>
      </c>
      <c r="BB326" s="39">
        <v>58</v>
      </c>
      <c r="BC326" s="39"/>
      <c r="BD326" s="39">
        <v>151</v>
      </c>
      <c r="BE326" s="39"/>
      <c r="BF326" s="39"/>
      <c r="BG326" s="39"/>
      <c r="BH326" s="39">
        <v>19</v>
      </c>
      <c r="BI326" s="39"/>
      <c r="BJ326" s="39"/>
      <c r="BK326" s="39"/>
      <c r="BL326" s="39">
        <v>0</v>
      </c>
      <c r="BM326" s="39"/>
      <c r="BN326" s="39">
        <v>0</v>
      </c>
      <c r="BO326" s="39"/>
      <c r="BP326" s="39"/>
      <c r="BQ326" s="39"/>
      <c r="BR326" s="39">
        <v>0</v>
      </c>
      <c r="BS326" s="39"/>
      <c r="BT326" s="39"/>
      <c r="BU326" s="39"/>
      <c r="BV326" s="39"/>
      <c r="BW326" s="39"/>
      <c r="BX326" s="39"/>
    </row>
    <row r="327" spans="1:76" ht="19.5" customHeight="1" x14ac:dyDescent="0.2">
      <c r="D327" s="47" t="s">
        <v>123</v>
      </c>
      <c r="F327" s="48">
        <v>194</v>
      </c>
      <c r="G327" s="49"/>
      <c r="H327" s="49"/>
      <c r="I327" s="49"/>
      <c r="J327" s="48">
        <v>921</v>
      </c>
      <c r="K327" s="48">
        <v>37</v>
      </c>
      <c r="L327" s="49"/>
      <c r="M327" s="48">
        <v>958</v>
      </c>
      <c r="N327" s="49"/>
      <c r="O327" s="49"/>
      <c r="P327" s="49"/>
      <c r="Q327" s="48">
        <v>400</v>
      </c>
      <c r="R327" s="48">
        <v>606</v>
      </c>
      <c r="S327" s="49"/>
      <c r="T327" s="48">
        <v>1006</v>
      </c>
      <c r="U327" s="49"/>
      <c r="V327" s="49"/>
      <c r="W327" s="49"/>
      <c r="X327" s="48">
        <v>146</v>
      </c>
      <c r="Y327" s="49"/>
      <c r="Z327" s="49"/>
      <c r="AA327" s="49"/>
      <c r="AB327" s="48">
        <v>0</v>
      </c>
      <c r="AC327" s="49"/>
      <c r="AD327" s="48">
        <v>0</v>
      </c>
      <c r="AE327" s="49"/>
      <c r="AF327" s="49"/>
      <c r="AG327" s="49"/>
      <c r="AH327" s="48">
        <v>1</v>
      </c>
      <c r="AI327" s="49"/>
      <c r="AJ327" s="49"/>
      <c r="AK327" s="49"/>
      <c r="AL327" s="49"/>
      <c r="AM327" s="49"/>
      <c r="AN327" s="49"/>
      <c r="AO327" s="49"/>
      <c r="AP327" s="48">
        <v>25</v>
      </c>
      <c r="AQ327" s="49"/>
      <c r="AR327" s="49"/>
      <c r="AS327" s="49"/>
      <c r="AT327" s="48">
        <v>208</v>
      </c>
      <c r="AU327" s="48">
        <v>21</v>
      </c>
      <c r="AV327" s="49"/>
      <c r="AW327" s="48">
        <v>229</v>
      </c>
      <c r="AX327" s="49"/>
      <c r="AY327" s="49"/>
      <c r="AZ327" s="49"/>
      <c r="BA327" s="48">
        <v>112</v>
      </c>
      <c r="BB327" s="48">
        <v>91</v>
      </c>
      <c r="BC327" s="49"/>
      <c r="BD327" s="48">
        <v>203</v>
      </c>
      <c r="BE327" s="49"/>
      <c r="BF327" s="49"/>
      <c r="BG327" s="49"/>
      <c r="BH327" s="48">
        <v>51</v>
      </c>
      <c r="BI327" s="49"/>
      <c r="BJ327" s="49"/>
      <c r="BK327" s="49"/>
      <c r="BL327" s="48">
        <v>0</v>
      </c>
      <c r="BM327" s="49"/>
      <c r="BN327" s="48">
        <v>0</v>
      </c>
      <c r="BO327" s="49"/>
      <c r="BP327" s="49"/>
      <c r="BQ327" s="49"/>
      <c r="BR327" s="48">
        <v>3</v>
      </c>
      <c r="BS327" s="39"/>
      <c r="BT327" s="39"/>
      <c r="BU327" s="39"/>
      <c r="BV327" s="39"/>
      <c r="BW327" s="39"/>
      <c r="BX327" s="39"/>
    </row>
    <row r="328" spans="1:76" ht="20.100000000000001" customHeight="1" x14ac:dyDescent="0.2">
      <c r="D328" s="2" t="s">
        <v>118</v>
      </c>
      <c r="F328" s="39">
        <v>146</v>
      </c>
      <c r="G328" s="39"/>
      <c r="H328" s="39"/>
      <c r="I328" s="39"/>
      <c r="J328" s="39">
        <v>445</v>
      </c>
      <c r="K328" s="39">
        <v>17</v>
      </c>
      <c r="L328" s="39"/>
      <c r="M328" s="39">
        <v>462</v>
      </c>
      <c r="N328" s="39"/>
      <c r="O328" s="39"/>
      <c r="P328" s="39"/>
      <c r="Q328" s="39">
        <v>123</v>
      </c>
      <c r="R328" s="39">
        <v>332</v>
      </c>
      <c r="S328" s="39"/>
      <c r="T328" s="39">
        <v>455</v>
      </c>
      <c r="U328" s="39"/>
      <c r="V328" s="39"/>
      <c r="W328" s="39"/>
      <c r="X328" s="39">
        <v>153</v>
      </c>
      <c r="Y328" s="39"/>
      <c r="Z328" s="39"/>
      <c r="AA328" s="39"/>
      <c r="AB328" s="39">
        <v>0</v>
      </c>
      <c r="AC328" s="39"/>
      <c r="AD328" s="39">
        <v>0</v>
      </c>
      <c r="AE328" s="39"/>
      <c r="AF328" s="39"/>
      <c r="AG328" s="39"/>
      <c r="AH328" s="39">
        <v>5</v>
      </c>
      <c r="AI328" s="39"/>
      <c r="AJ328" s="39"/>
      <c r="AK328" s="39"/>
      <c r="AL328" s="39"/>
      <c r="AM328" s="39"/>
      <c r="AN328" s="39"/>
      <c r="AO328" s="39"/>
      <c r="AP328" s="39">
        <v>41</v>
      </c>
      <c r="AQ328" s="39"/>
      <c r="AR328" s="39"/>
      <c r="AS328" s="39"/>
      <c r="AT328" s="39">
        <v>220</v>
      </c>
      <c r="AU328" s="39">
        <v>9</v>
      </c>
      <c r="AV328" s="39"/>
      <c r="AW328" s="39">
        <v>229</v>
      </c>
      <c r="AX328" s="39"/>
      <c r="AY328" s="39"/>
      <c r="AZ328" s="39"/>
      <c r="BA328" s="39">
        <v>101</v>
      </c>
      <c r="BB328" s="39">
        <v>87</v>
      </c>
      <c r="BC328" s="39"/>
      <c r="BD328" s="39">
        <v>188</v>
      </c>
      <c r="BE328" s="39"/>
      <c r="BF328" s="39"/>
      <c r="BG328" s="39"/>
      <c r="BH328" s="39">
        <v>80</v>
      </c>
      <c r="BI328" s="39"/>
      <c r="BJ328" s="39"/>
      <c r="BK328" s="39"/>
      <c r="BL328" s="39">
        <v>0</v>
      </c>
      <c r="BM328" s="39"/>
      <c r="BN328" s="39">
        <v>2</v>
      </c>
      <c r="BO328" s="39"/>
      <c r="BP328" s="39"/>
      <c r="BQ328" s="39"/>
      <c r="BR328" s="39">
        <v>3</v>
      </c>
      <c r="BS328" s="39"/>
      <c r="BT328" s="39"/>
      <c r="BU328" s="39"/>
      <c r="BV328" s="39"/>
      <c r="BW328" s="39"/>
      <c r="BX328" s="39"/>
    </row>
    <row r="329" spans="1:76" ht="19.5" customHeight="1" x14ac:dyDescent="0.2">
      <c r="D329" s="47" t="s">
        <v>200</v>
      </c>
      <c r="F329" s="48">
        <v>230</v>
      </c>
      <c r="G329" s="49"/>
      <c r="H329" s="49"/>
      <c r="I329" s="49"/>
      <c r="J329" s="48">
        <v>659</v>
      </c>
      <c r="K329" s="48">
        <v>17</v>
      </c>
      <c r="L329" s="49"/>
      <c r="M329" s="48">
        <v>676</v>
      </c>
      <c r="N329" s="49"/>
      <c r="O329" s="49"/>
      <c r="P329" s="49"/>
      <c r="Q329" s="48">
        <v>200</v>
      </c>
      <c r="R329" s="48">
        <v>543</v>
      </c>
      <c r="S329" s="49"/>
      <c r="T329" s="48">
        <v>743</v>
      </c>
      <c r="U329" s="49"/>
      <c r="V329" s="49"/>
      <c r="W329" s="49"/>
      <c r="X329" s="48">
        <v>163</v>
      </c>
      <c r="Y329" s="49"/>
      <c r="Z329" s="49"/>
      <c r="AA329" s="49"/>
      <c r="AB329" s="48">
        <v>0</v>
      </c>
      <c r="AC329" s="49"/>
      <c r="AD329" s="48">
        <v>0</v>
      </c>
      <c r="AE329" s="49"/>
      <c r="AF329" s="49"/>
      <c r="AG329" s="49"/>
      <c r="AH329" s="48">
        <v>0</v>
      </c>
      <c r="AI329" s="49"/>
      <c r="AJ329" s="49"/>
      <c r="AK329" s="49"/>
      <c r="AL329" s="49"/>
      <c r="AM329" s="49"/>
      <c r="AN329" s="49"/>
      <c r="AO329" s="49"/>
      <c r="AP329" s="48">
        <v>61</v>
      </c>
      <c r="AQ329" s="49"/>
      <c r="AR329" s="49"/>
      <c r="AS329" s="49"/>
      <c r="AT329" s="48">
        <v>386</v>
      </c>
      <c r="AU329" s="48">
        <v>6</v>
      </c>
      <c r="AV329" s="49"/>
      <c r="AW329" s="48">
        <v>392</v>
      </c>
      <c r="AX329" s="49"/>
      <c r="AY329" s="49"/>
      <c r="AZ329" s="49"/>
      <c r="BA329" s="48">
        <v>155</v>
      </c>
      <c r="BB329" s="48">
        <v>219</v>
      </c>
      <c r="BC329" s="49"/>
      <c r="BD329" s="48">
        <v>374</v>
      </c>
      <c r="BE329" s="49"/>
      <c r="BF329" s="49"/>
      <c r="BG329" s="49"/>
      <c r="BH329" s="48">
        <v>79</v>
      </c>
      <c r="BI329" s="49"/>
      <c r="BJ329" s="49"/>
      <c r="BK329" s="49"/>
      <c r="BL329" s="48">
        <v>0</v>
      </c>
      <c r="BM329" s="49"/>
      <c r="BN329" s="48">
        <v>0</v>
      </c>
      <c r="BO329" s="49"/>
      <c r="BP329" s="49"/>
      <c r="BQ329" s="49"/>
      <c r="BR329" s="48">
        <v>0</v>
      </c>
      <c r="BS329" s="39"/>
      <c r="BT329" s="39"/>
      <c r="BU329" s="39"/>
      <c r="BV329" s="39"/>
      <c r="BW329" s="39"/>
      <c r="BX329" s="39"/>
    </row>
    <row r="330" spans="1:76" ht="19.5" customHeight="1" x14ac:dyDescent="0.2">
      <c r="D330" s="50" t="s">
        <v>119</v>
      </c>
      <c r="F330" s="49">
        <v>200</v>
      </c>
      <c r="G330" s="49"/>
      <c r="H330" s="49"/>
      <c r="I330" s="49"/>
      <c r="J330" s="49">
        <v>838</v>
      </c>
      <c r="K330" s="49">
        <v>34</v>
      </c>
      <c r="L330" s="49"/>
      <c r="M330" s="49">
        <v>872</v>
      </c>
      <c r="N330" s="49"/>
      <c r="O330" s="49"/>
      <c r="P330" s="49"/>
      <c r="Q330" s="49">
        <v>170</v>
      </c>
      <c r="R330" s="49">
        <v>754</v>
      </c>
      <c r="S330" s="49"/>
      <c r="T330" s="49">
        <v>924</v>
      </c>
      <c r="U330" s="49"/>
      <c r="V330" s="49"/>
      <c r="W330" s="49"/>
      <c r="X330" s="49">
        <v>148</v>
      </c>
      <c r="Y330" s="49"/>
      <c r="Z330" s="49"/>
      <c r="AA330" s="49"/>
      <c r="AB330" s="49">
        <v>0</v>
      </c>
      <c r="AC330" s="49"/>
      <c r="AD330" s="49">
        <v>0</v>
      </c>
      <c r="AE330" s="49"/>
      <c r="AF330" s="49"/>
      <c r="AG330" s="49"/>
      <c r="AH330" s="49">
        <v>0</v>
      </c>
      <c r="AI330" s="49"/>
      <c r="AJ330" s="49"/>
      <c r="AK330" s="49"/>
      <c r="AL330" s="49"/>
      <c r="AM330" s="49"/>
      <c r="AN330" s="49"/>
      <c r="AO330" s="49"/>
      <c r="AP330" s="49">
        <v>44</v>
      </c>
      <c r="AQ330" s="49"/>
      <c r="AR330" s="49"/>
      <c r="AS330" s="49"/>
      <c r="AT330" s="49">
        <v>262</v>
      </c>
      <c r="AU330" s="49">
        <v>18</v>
      </c>
      <c r="AV330" s="49"/>
      <c r="AW330" s="49">
        <v>280</v>
      </c>
      <c r="AX330" s="49"/>
      <c r="AY330" s="49"/>
      <c r="AZ330" s="49"/>
      <c r="BA330" s="49">
        <v>89</v>
      </c>
      <c r="BB330" s="49">
        <v>159</v>
      </c>
      <c r="BC330" s="49"/>
      <c r="BD330" s="49">
        <v>248</v>
      </c>
      <c r="BE330" s="49"/>
      <c r="BF330" s="49"/>
      <c r="BG330" s="49"/>
      <c r="BH330" s="49">
        <v>76</v>
      </c>
      <c r="BI330" s="49"/>
      <c r="BJ330" s="49"/>
      <c r="BK330" s="49"/>
      <c r="BL330" s="49">
        <v>0</v>
      </c>
      <c r="BM330" s="49"/>
      <c r="BN330" s="49">
        <v>0</v>
      </c>
      <c r="BO330" s="49"/>
      <c r="BP330" s="49"/>
      <c r="BQ330" s="49"/>
      <c r="BR330" s="49">
        <v>0</v>
      </c>
      <c r="BS330" s="39"/>
      <c r="BT330" s="39"/>
      <c r="BU330" s="39"/>
      <c r="BV330" s="39"/>
      <c r="BW330" s="39"/>
      <c r="BX330" s="39"/>
    </row>
    <row r="331" spans="1:76" ht="20.100000000000001" customHeight="1" x14ac:dyDescent="0.2"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</row>
    <row r="332" spans="1:76" s="1" customFormat="1" ht="20.100000000000001" customHeight="1" x14ac:dyDescent="0.25">
      <c r="A332" s="3"/>
      <c r="B332" s="6"/>
      <c r="C332" s="51" t="s">
        <v>159</v>
      </c>
      <c r="D332" s="52"/>
      <c r="E332" s="5"/>
      <c r="F332" s="53">
        <v>2164</v>
      </c>
      <c r="G332" s="54"/>
      <c r="H332" s="54"/>
      <c r="I332" s="54"/>
      <c r="J332" s="53">
        <v>8438</v>
      </c>
      <c r="K332" s="53">
        <v>250</v>
      </c>
      <c r="L332" s="54"/>
      <c r="M332" s="53">
        <v>8688</v>
      </c>
      <c r="N332" s="54"/>
      <c r="O332" s="54"/>
      <c r="P332" s="54"/>
      <c r="Q332" s="53">
        <v>2401</v>
      </c>
      <c r="R332" s="53">
        <v>6598</v>
      </c>
      <c r="S332" s="54"/>
      <c r="T332" s="53">
        <v>8999</v>
      </c>
      <c r="U332" s="54"/>
      <c r="V332" s="54"/>
      <c r="W332" s="54"/>
      <c r="X332" s="53">
        <v>1853</v>
      </c>
      <c r="Y332" s="54"/>
      <c r="Z332" s="54"/>
      <c r="AA332" s="54"/>
      <c r="AB332" s="53">
        <v>0</v>
      </c>
      <c r="AC332" s="54"/>
      <c r="AD332" s="53">
        <v>0</v>
      </c>
      <c r="AE332" s="54"/>
      <c r="AF332" s="54"/>
      <c r="AG332" s="54"/>
      <c r="AH332" s="53">
        <v>356</v>
      </c>
      <c r="AI332" s="54"/>
      <c r="AJ332" s="54"/>
      <c r="AK332" s="54"/>
      <c r="AL332" s="54"/>
      <c r="AM332" s="54"/>
      <c r="AN332" s="54"/>
      <c r="AO332" s="54"/>
      <c r="AP332" s="53">
        <v>692</v>
      </c>
      <c r="AQ332" s="54"/>
      <c r="AR332" s="54"/>
      <c r="AS332" s="54"/>
      <c r="AT332" s="53">
        <v>3423</v>
      </c>
      <c r="AU332" s="53">
        <v>210</v>
      </c>
      <c r="AV332" s="54"/>
      <c r="AW332" s="53">
        <v>3633</v>
      </c>
      <c r="AX332" s="54"/>
      <c r="AY332" s="54"/>
      <c r="AZ332" s="54"/>
      <c r="BA332" s="53">
        <v>1531</v>
      </c>
      <c r="BB332" s="53">
        <v>1923</v>
      </c>
      <c r="BC332" s="54"/>
      <c r="BD332" s="53">
        <v>3454</v>
      </c>
      <c r="BE332" s="54"/>
      <c r="BF332" s="54"/>
      <c r="BG332" s="54"/>
      <c r="BH332" s="53">
        <v>858</v>
      </c>
      <c r="BI332" s="54"/>
      <c r="BJ332" s="54"/>
      <c r="BK332" s="54"/>
      <c r="BL332" s="53">
        <v>0</v>
      </c>
      <c r="BM332" s="54"/>
      <c r="BN332" s="53">
        <v>13</v>
      </c>
      <c r="BO332" s="54"/>
      <c r="BP332" s="54"/>
      <c r="BQ332" s="54"/>
      <c r="BR332" s="53">
        <v>118</v>
      </c>
      <c r="BS332" s="39"/>
      <c r="BT332" s="39"/>
      <c r="BU332" s="39"/>
      <c r="BV332" s="39"/>
      <c r="BW332" s="39"/>
      <c r="BX332" s="39"/>
    </row>
    <row r="333" spans="1:76" s="1" customFormat="1" ht="20.100000000000001" customHeight="1" x14ac:dyDescent="0.2">
      <c r="A333" s="3"/>
      <c r="B333" s="6"/>
      <c r="C333" s="3"/>
      <c r="D333" s="3"/>
      <c r="E333" s="5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6"/>
      <c r="BG333" s="56"/>
      <c r="BH333" s="56"/>
      <c r="BI333" s="56"/>
      <c r="BJ333" s="56"/>
      <c r="BK333" s="56"/>
      <c r="BL333" s="56"/>
      <c r="BM333" s="56"/>
      <c r="BN333" s="56"/>
      <c r="BO333" s="56"/>
      <c r="BP333" s="56"/>
      <c r="BQ333" s="56"/>
      <c r="BR333" s="56"/>
      <c r="BS333" s="39"/>
      <c r="BT333" s="39"/>
      <c r="BU333" s="39"/>
      <c r="BV333" s="39"/>
      <c r="BW333" s="39"/>
      <c r="BX333" s="39"/>
    </row>
    <row r="334" spans="1:76" s="1" customFormat="1" ht="20.100000000000001" customHeight="1" x14ac:dyDescent="0.25">
      <c r="A334" s="3"/>
      <c r="B334" s="57" t="s">
        <v>201</v>
      </c>
      <c r="C334" s="58"/>
      <c r="D334" s="58"/>
      <c r="E334" s="5"/>
      <c r="F334" s="59">
        <v>2200</v>
      </c>
      <c r="G334" s="54"/>
      <c r="H334" s="54"/>
      <c r="I334" s="54"/>
      <c r="J334" s="59">
        <v>8438</v>
      </c>
      <c r="K334" s="59">
        <v>254</v>
      </c>
      <c r="L334" s="54"/>
      <c r="M334" s="59">
        <v>8692</v>
      </c>
      <c r="N334" s="54"/>
      <c r="O334" s="54"/>
      <c r="P334" s="54"/>
      <c r="Q334" s="59">
        <v>2404</v>
      </c>
      <c r="R334" s="59">
        <v>6612</v>
      </c>
      <c r="S334" s="54"/>
      <c r="T334" s="59">
        <v>9016</v>
      </c>
      <c r="U334" s="54"/>
      <c r="V334" s="54"/>
      <c r="W334" s="54"/>
      <c r="X334" s="59">
        <v>1876</v>
      </c>
      <c r="Y334" s="54"/>
      <c r="Z334" s="54"/>
      <c r="AA334" s="54"/>
      <c r="AB334" s="59">
        <v>0</v>
      </c>
      <c r="AC334" s="54"/>
      <c r="AD334" s="59">
        <v>0</v>
      </c>
      <c r="AE334" s="54"/>
      <c r="AF334" s="54"/>
      <c r="AG334" s="54"/>
      <c r="AH334" s="59">
        <v>356</v>
      </c>
      <c r="AI334" s="54"/>
      <c r="AJ334" s="54"/>
      <c r="AK334" s="54"/>
      <c r="AL334" s="54"/>
      <c r="AM334" s="54"/>
      <c r="AN334" s="54"/>
      <c r="AO334" s="54"/>
      <c r="AP334" s="59">
        <v>692</v>
      </c>
      <c r="AQ334" s="54"/>
      <c r="AR334" s="54"/>
      <c r="AS334" s="54"/>
      <c r="AT334" s="59">
        <v>3423</v>
      </c>
      <c r="AU334" s="59">
        <v>210</v>
      </c>
      <c r="AV334" s="54"/>
      <c r="AW334" s="59">
        <v>3633</v>
      </c>
      <c r="AX334" s="54"/>
      <c r="AY334" s="54"/>
      <c r="AZ334" s="54"/>
      <c r="BA334" s="59">
        <v>1531</v>
      </c>
      <c r="BB334" s="59">
        <v>1923</v>
      </c>
      <c r="BC334" s="54"/>
      <c r="BD334" s="59">
        <v>3454</v>
      </c>
      <c r="BE334" s="54"/>
      <c r="BF334" s="54"/>
      <c r="BG334" s="54"/>
      <c r="BH334" s="59">
        <v>858</v>
      </c>
      <c r="BI334" s="54"/>
      <c r="BJ334" s="54"/>
      <c r="BK334" s="54"/>
      <c r="BL334" s="59">
        <v>0</v>
      </c>
      <c r="BM334" s="54"/>
      <c r="BN334" s="59">
        <v>13</v>
      </c>
      <c r="BO334" s="54"/>
      <c r="BP334" s="54"/>
      <c r="BQ334" s="54"/>
      <c r="BR334" s="59">
        <v>118</v>
      </c>
      <c r="BS334" s="39"/>
      <c r="BT334" s="39"/>
      <c r="BU334" s="39"/>
      <c r="BV334" s="39"/>
      <c r="BW334" s="39"/>
      <c r="BX334" s="39"/>
    </row>
    <row r="335" spans="1:76" ht="20.100000000000001" customHeight="1" x14ac:dyDescent="0.2"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</row>
    <row r="336" spans="1:76" ht="20.100000000000001" customHeight="1" x14ac:dyDescent="0.2">
      <c r="B336" s="6" t="s">
        <v>202</v>
      </c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</row>
    <row r="337" spans="1:76" ht="20.100000000000001" customHeight="1" x14ac:dyDescent="0.2">
      <c r="C337" s="3" t="s">
        <v>154</v>
      </c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</row>
    <row r="338" spans="1:76" ht="20.100000000000001" customHeight="1" x14ac:dyDescent="0.2">
      <c r="D338" s="2" t="s">
        <v>203</v>
      </c>
      <c r="F338" s="39">
        <v>202</v>
      </c>
      <c r="G338" s="39"/>
      <c r="H338" s="39"/>
      <c r="I338" s="39"/>
      <c r="J338" s="39">
        <v>217</v>
      </c>
      <c r="K338" s="39">
        <v>11</v>
      </c>
      <c r="L338" s="39"/>
      <c r="M338" s="39">
        <v>228</v>
      </c>
      <c r="N338" s="39"/>
      <c r="O338" s="39"/>
      <c r="P338" s="39"/>
      <c r="Q338" s="39">
        <v>87</v>
      </c>
      <c r="R338" s="39">
        <v>156</v>
      </c>
      <c r="S338" s="39"/>
      <c r="T338" s="39">
        <v>243</v>
      </c>
      <c r="U338" s="39"/>
      <c r="V338" s="39"/>
      <c r="W338" s="39"/>
      <c r="X338" s="39">
        <v>187</v>
      </c>
      <c r="Y338" s="39"/>
      <c r="Z338" s="39"/>
      <c r="AA338" s="39"/>
      <c r="AB338" s="39">
        <v>0</v>
      </c>
      <c r="AC338" s="39"/>
      <c r="AD338" s="39">
        <v>0</v>
      </c>
      <c r="AE338" s="39"/>
      <c r="AF338" s="39"/>
      <c r="AG338" s="39"/>
      <c r="AH338" s="39">
        <v>44</v>
      </c>
      <c r="AI338" s="39"/>
      <c r="AJ338" s="39"/>
      <c r="AK338" s="39"/>
      <c r="AL338" s="39"/>
      <c r="AM338" s="39"/>
      <c r="AN338" s="39"/>
      <c r="AO338" s="39"/>
      <c r="AP338" s="39">
        <v>133</v>
      </c>
      <c r="AQ338" s="39"/>
      <c r="AR338" s="39"/>
      <c r="AS338" s="39"/>
      <c r="AT338" s="39">
        <v>1144</v>
      </c>
      <c r="AU338" s="39">
        <v>25</v>
      </c>
      <c r="AV338" s="39"/>
      <c r="AW338" s="39">
        <v>1169</v>
      </c>
      <c r="AX338" s="39"/>
      <c r="AY338" s="39"/>
      <c r="AZ338" s="39"/>
      <c r="BA338" s="39">
        <v>196</v>
      </c>
      <c r="BB338" s="39">
        <v>933</v>
      </c>
      <c r="BC338" s="39"/>
      <c r="BD338" s="39">
        <v>1129</v>
      </c>
      <c r="BE338" s="39"/>
      <c r="BF338" s="39"/>
      <c r="BG338" s="39"/>
      <c r="BH338" s="39">
        <v>173</v>
      </c>
      <c r="BI338" s="39"/>
      <c r="BJ338" s="39"/>
      <c r="BK338" s="39"/>
      <c r="BL338" s="39">
        <v>0</v>
      </c>
      <c r="BM338" s="39"/>
      <c r="BN338" s="39">
        <v>0</v>
      </c>
      <c r="BO338" s="39"/>
      <c r="BP338" s="39"/>
      <c r="BQ338" s="39"/>
      <c r="BR338" s="39">
        <v>421</v>
      </c>
      <c r="BS338" s="39"/>
      <c r="BT338" s="39"/>
      <c r="BU338" s="39"/>
      <c r="BV338" s="39"/>
      <c r="BW338" s="39"/>
      <c r="BX338" s="39"/>
    </row>
    <row r="339" spans="1:76" ht="19.5" customHeight="1" x14ac:dyDescent="0.2">
      <c r="D339" s="47" t="s">
        <v>204</v>
      </c>
      <c r="F339" s="48">
        <v>72</v>
      </c>
      <c r="G339" s="49"/>
      <c r="H339" s="49"/>
      <c r="I339" s="49"/>
      <c r="J339" s="48">
        <v>219</v>
      </c>
      <c r="K339" s="48">
        <v>14</v>
      </c>
      <c r="L339" s="49"/>
      <c r="M339" s="48">
        <v>233</v>
      </c>
      <c r="N339" s="49"/>
      <c r="O339" s="49"/>
      <c r="P339" s="49"/>
      <c r="Q339" s="48">
        <v>91</v>
      </c>
      <c r="R339" s="48">
        <v>146</v>
      </c>
      <c r="S339" s="49"/>
      <c r="T339" s="48">
        <v>237</v>
      </c>
      <c r="U339" s="49"/>
      <c r="V339" s="49"/>
      <c r="W339" s="49"/>
      <c r="X339" s="48">
        <v>68</v>
      </c>
      <c r="Y339" s="49"/>
      <c r="Z339" s="49"/>
      <c r="AA339" s="49"/>
      <c r="AB339" s="48">
        <v>0</v>
      </c>
      <c r="AC339" s="49"/>
      <c r="AD339" s="48">
        <v>0</v>
      </c>
      <c r="AE339" s="49"/>
      <c r="AF339" s="49"/>
      <c r="AG339" s="49"/>
      <c r="AH339" s="48">
        <v>0</v>
      </c>
      <c r="AI339" s="49"/>
      <c r="AJ339" s="49"/>
      <c r="AK339" s="49"/>
      <c r="AL339" s="49"/>
      <c r="AM339" s="49"/>
      <c r="AN339" s="49"/>
      <c r="AO339" s="49"/>
      <c r="AP339" s="48">
        <v>255</v>
      </c>
      <c r="AQ339" s="49"/>
      <c r="AR339" s="49"/>
      <c r="AS339" s="49"/>
      <c r="AT339" s="48">
        <v>1139</v>
      </c>
      <c r="AU339" s="48">
        <v>26</v>
      </c>
      <c r="AV339" s="49"/>
      <c r="AW339" s="48">
        <v>1165</v>
      </c>
      <c r="AX339" s="49"/>
      <c r="AY339" s="49"/>
      <c r="AZ339" s="49"/>
      <c r="BA339" s="48">
        <v>158</v>
      </c>
      <c r="BB339" s="48">
        <v>998</v>
      </c>
      <c r="BC339" s="49"/>
      <c r="BD339" s="48">
        <v>1156</v>
      </c>
      <c r="BE339" s="49"/>
      <c r="BF339" s="49"/>
      <c r="BG339" s="49"/>
      <c r="BH339" s="48">
        <v>260</v>
      </c>
      <c r="BI339" s="49"/>
      <c r="BJ339" s="49"/>
      <c r="BK339" s="49"/>
      <c r="BL339" s="48">
        <v>0</v>
      </c>
      <c r="BM339" s="49"/>
      <c r="BN339" s="48">
        <v>4</v>
      </c>
      <c r="BO339" s="49"/>
      <c r="BP339" s="49"/>
      <c r="BQ339" s="49"/>
      <c r="BR339" s="48">
        <v>0</v>
      </c>
      <c r="BS339" s="39"/>
      <c r="BT339" s="39"/>
      <c r="BU339" s="39"/>
      <c r="BV339" s="39"/>
      <c r="BW339" s="39"/>
      <c r="BX339" s="39"/>
    </row>
    <row r="340" spans="1:76" ht="20.100000000000001" customHeight="1" x14ac:dyDescent="0.2">
      <c r="D340" s="2" t="s">
        <v>205</v>
      </c>
      <c r="F340" s="39">
        <v>120</v>
      </c>
      <c r="G340" s="39"/>
      <c r="H340" s="39"/>
      <c r="I340" s="39"/>
      <c r="J340" s="39">
        <v>400</v>
      </c>
      <c r="K340" s="39">
        <v>10</v>
      </c>
      <c r="L340" s="39"/>
      <c r="M340" s="39">
        <v>410</v>
      </c>
      <c r="N340" s="39"/>
      <c r="O340" s="39"/>
      <c r="P340" s="39"/>
      <c r="Q340" s="39">
        <v>97</v>
      </c>
      <c r="R340" s="39">
        <v>332</v>
      </c>
      <c r="S340" s="39"/>
      <c r="T340" s="39">
        <v>429</v>
      </c>
      <c r="U340" s="39"/>
      <c r="V340" s="39"/>
      <c r="W340" s="39"/>
      <c r="X340" s="39">
        <v>101</v>
      </c>
      <c r="Y340" s="39"/>
      <c r="Z340" s="39"/>
      <c r="AA340" s="39"/>
      <c r="AB340" s="39">
        <v>0</v>
      </c>
      <c r="AC340" s="39"/>
      <c r="AD340" s="39">
        <v>0</v>
      </c>
      <c r="AE340" s="39"/>
      <c r="AF340" s="39"/>
      <c r="AG340" s="39"/>
      <c r="AH340" s="39">
        <v>4</v>
      </c>
      <c r="AI340" s="39"/>
      <c r="AJ340" s="39"/>
      <c r="AK340" s="39"/>
      <c r="AL340" s="39"/>
      <c r="AM340" s="39"/>
      <c r="AN340" s="39"/>
      <c r="AO340" s="39"/>
      <c r="AP340" s="39">
        <v>204</v>
      </c>
      <c r="AQ340" s="39"/>
      <c r="AR340" s="39"/>
      <c r="AS340" s="39"/>
      <c r="AT340" s="39">
        <v>991</v>
      </c>
      <c r="AU340" s="39">
        <v>12</v>
      </c>
      <c r="AV340" s="39"/>
      <c r="AW340" s="39">
        <v>1003</v>
      </c>
      <c r="AX340" s="39"/>
      <c r="AY340" s="39"/>
      <c r="AZ340" s="39"/>
      <c r="BA340" s="39">
        <v>72</v>
      </c>
      <c r="BB340" s="39">
        <v>940</v>
      </c>
      <c r="BC340" s="39"/>
      <c r="BD340" s="39">
        <v>1012</v>
      </c>
      <c r="BE340" s="39"/>
      <c r="BF340" s="39"/>
      <c r="BG340" s="39"/>
      <c r="BH340" s="39">
        <v>187</v>
      </c>
      <c r="BI340" s="39"/>
      <c r="BJ340" s="39"/>
      <c r="BK340" s="39"/>
      <c r="BL340" s="39">
        <v>0</v>
      </c>
      <c r="BM340" s="39"/>
      <c r="BN340" s="39">
        <v>8</v>
      </c>
      <c r="BO340" s="39"/>
      <c r="BP340" s="39"/>
      <c r="BQ340" s="39"/>
      <c r="BR340" s="39">
        <v>11</v>
      </c>
      <c r="BS340" s="39"/>
      <c r="BT340" s="39"/>
      <c r="BU340" s="39"/>
      <c r="BV340" s="39"/>
      <c r="BW340" s="39"/>
      <c r="BX340" s="39"/>
    </row>
    <row r="341" spans="1:76" ht="19.5" customHeight="1" x14ac:dyDescent="0.2">
      <c r="D341" s="47" t="s">
        <v>206</v>
      </c>
      <c r="F341" s="48">
        <v>84</v>
      </c>
      <c r="G341" s="49"/>
      <c r="H341" s="49"/>
      <c r="I341" s="49"/>
      <c r="J341" s="48">
        <v>196</v>
      </c>
      <c r="K341" s="48">
        <v>9</v>
      </c>
      <c r="L341" s="49"/>
      <c r="M341" s="48">
        <v>205</v>
      </c>
      <c r="N341" s="49"/>
      <c r="O341" s="49"/>
      <c r="P341" s="49"/>
      <c r="Q341" s="48">
        <v>57</v>
      </c>
      <c r="R341" s="48">
        <v>180</v>
      </c>
      <c r="S341" s="49"/>
      <c r="T341" s="48">
        <v>237</v>
      </c>
      <c r="U341" s="49"/>
      <c r="V341" s="49"/>
      <c r="W341" s="49"/>
      <c r="X341" s="48">
        <v>52</v>
      </c>
      <c r="Y341" s="49"/>
      <c r="Z341" s="49"/>
      <c r="AA341" s="49"/>
      <c r="AB341" s="48">
        <v>0</v>
      </c>
      <c r="AC341" s="49"/>
      <c r="AD341" s="48">
        <v>0</v>
      </c>
      <c r="AE341" s="49"/>
      <c r="AF341" s="49"/>
      <c r="AG341" s="49"/>
      <c r="AH341" s="48">
        <v>1</v>
      </c>
      <c r="AI341" s="49"/>
      <c r="AJ341" s="49"/>
      <c r="AK341" s="49"/>
      <c r="AL341" s="49"/>
      <c r="AM341" s="49"/>
      <c r="AN341" s="49"/>
      <c r="AO341" s="49"/>
      <c r="AP341" s="48">
        <v>268</v>
      </c>
      <c r="AQ341" s="49"/>
      <c r="AR341" s="49"/>
      <c r="AS341" s="49"/>
      <c r="AT341" s="48">
        <v>1198</v>
      </c>
      <c r="AU341" s="48">
        <v>42</v>
      </c>
      <c r="AV341" s="49"/>
      <c r="AW341" s="48">
        <v>1240</v>
      </c>
      <c r="AX341" s="49"/>
      <c r="AY341" s="49"/>
      <c r="AZ341" s="49"/>
      <c r="BA341" s="48">
        <v>212</v>
      </c>
      <c r="BB341" s="48">
        <v>1043</v>
      </c>
      <c r="BC341" s="49"/>
      <c r="BD341" s="48">
        <v>1255</v>
      </c>
      <c r="BE341" s="49"/>
      <c r="BF341" s="49"/>
      <c r="BG341" s="49"/>
      <c r="BH341" s="48">
        <v>253</v>
      </c>
      <c r="BI341" s="49"/>
      <c r="BJ341" s="49"/>
      <c r="BK341" s="49"/>
      <c r="BL341" s="48">
        <v>0</v>
      </c>
      <c r="BM341" s="49"/>
      <c r="BN341" s="48">
        <v>0</v>
      </c>
      <c r="BO341" s="49"/>
      <c r="BP341" s="49"/>
      <c r="BQ341" s="49"/>
      <c r="BR341" s="48">
        <v>18</v>
      </c>
      <c r="BS341" s="39"/>
      <c r="BT341" s="39"/>
      <c r="BU341" s="39"/>
      <c r="BV341" s="39"/>
      <c r="BW341" s="39"/>
      <c r="BX341" s="39"/>
    </row>
    <row r="342" spans="1:76" ht="19.5" customHeight="1" x14ac:dyDescent="0.2">
      <c r="D342" s="50" t="s">
        <v>207</v>
      </c>
      <c r="F342" s="49">
        <v>25</v>
      </c>
      <c r="G342" s="49"/>
      <c r="H342" s="49"/>
      <c r="I342" s="49"/>
      <c r="J342" s="49">
        <v>198</v>
      </c>
      <c r="K342" s="49">
        <v>8</v>
      </c>
      <c r="L342" s="49"/>
      <c r="M342" s="49">
        <v>206</v>
      </c>
      <c r="N342" s="49"/>
      <c r="O342" s="49"/>
      <c r="P342" s="49"/>
      <c r="Q342" s="49">
        <v>65</v>
      </c>
      <c r="R342" s="49">
        <v>119</v>
      </c>
      <c r="S342" s="49"/>
      <c r="T342" s="49">
        <v>184</v>
      </c>
      <c r="U342" s="49"/>
      <c r="V342" s="49"/>
      <c r="W342" s="49"/>
      <c r="X342" s="49">
        <v>47</v>
      </c>
      <c r="Y342" s="49"/>
      <c r="Z342" s="49"/>
      <c r="AA342" s="49"/>
      <c r="AB342" s="49">
        <v>0</v>
      </c>
      <c r="AC342" s="49"/>
      <c r="AD342" s="49">
        <v>0</v>
      </c>
      <c r="AE342" s="49"/>
      <c r="AF342" s="49"/>
      <c r="AG342" s="49"/>
      <c r="AH342" s="49">
        <v>0</v>
      </c>
      <c r="AI342" s="49"/>
      <c r="AJ342" s="49"/>
      <c r="AK342" s="49"/>
      <c r="AL342" s="49"/>
      <c r="AM342" s="49"/>
      <c r="AN342" s="49"/>
      <c r="AO342" s="49"/>
      <c r="AP342" s="49">
        <v>184</v>
      </c>
      <c r="AQ342" s="49"/>
      <c r="AR342" s="49"/>
      <c r="AS342" s="49"/>
      <c r="AT342" s="49">
        <v>1162</v>
      </c>
      <c r="AU342" s="49">
        <v>26</v>
      </c>
      <c r="AV342" s="49"/>
      <c r="AW342" s="49">
        <v>1188</v>
      </c>
      <c r="AX342" s="49"/>
      <c r="AY342" s="49"/>
      <c r="AZ342" s="49"/>
      <c r="BA342" s="49">
        <v>197</v>
      </c>
      <c r="BB342" s="49">
        <v>948</v>
      </c>
      <c r="BC342" s="49"/>
      <c r="BD342" s="49">
        <v>1145</v>
      </c>
      <c r="BE342" s="49"/>
      <c r="BF342" s="49"/>
      <c r="BG342" s="49"/>
      <c r="BH342" s="49">
        <v>227</v>
      </c>
      <c r="BI342" s="49"/>
      <c r="BJ342" s="49"/>
      <c r="BK342" s="49"/>
      <c r="BL342" s="49">
        <v>0</v>
      </c>
      <c r="BM342" s="49"/>
      <c r="BN342" s="49">
        <v>0</v>
      </c>
      <c r="BO342" s="49"/>
      <c r="BP342" s="49"/>
      <c r="BQ342" s="49"/>
      <c r="BR342" s="49">
        <v>0</v>
      </c>
      <c r="BS342" s="39"/>
      <c r="BT342" s="39"/>
      <c r="BU342" s="39"/>
      <c r="BV342" s="39"/>
      <c r="BW342" s="39"/>
      <c r="BX342" s="39"/>
    </row>
    <row r="343" spans="1:76" ht="19.5" customHeight="1" x14ac:dyDescent="0.2">
      <c r="D343" s="47" t="s">
        <v>208</v>
      </c>
      <c r="F343" s="48">
        <v>76</v>
      </c>
      <c r="G343" s="49"/>
      <c r="H343" s="49"/>
      <c r="I343" s="49"/>
      <c r="J343" s="48">
        <v>332</v>
      </c>
      <c r="K343" s="48">
        <v>9</v>
      </c>
      <c r="L343" s="49"/>
      <c r="M343" s="48">
        <v>341</v>
      </c>
      <c r="N343" s="49"/>
      <c r="O343" s="49"/>
      <c r="P343" s="49"/>
      <c r="Q343" s="48">
        <v>114</v>
      </c>
      <c r="R343" s="48">
        <v>255</v>
      </c>
      <c r="S343" s="49"/>
      <c r="T343" s="48">
        <v>369</v>
      </c>
      <c r="U343" s="49"/>
      <c r="V343" s="49"/>
      <c r="W343" s="49"/>
      <c r="X343" s="48">
        <v>48</v>
      </c>
      <c r="Y343" s="49"/>
      <c r="Z343" s="49"/>
      <c r="AA343" s="49"/>
      <c r="AB343" s="48">
        <v>0</v>
      </c>
      <c r="AC343" s="49"/>
      <c r="AD343" s="48">
        <v>0</v>
      </c>
      <c r="AE343" s="49"/>
      <c r="AF343" s="49"/>
      <c r="AG343" s="49"/>
      <c r="AH343" s="48">
        <v>0</v>
      </c>
      <c r="AI343" s="49"/>
      <c r="AJ343" s="49"/>
      <c r="AK343" s="49"/>
      <c r="AL343" s="49"/>
      <c r="AM343" s="49"/>
      <c r="AN343" s="49"/>
      <c r="AO343" s="49"/>
      <c r="AP343" s="48">
        <v>171</v>
      </c>
      <c r="AQ343" s="49"/>
      <c r="AR343" s="49"/>
      <c r="AS343" s="49"/>
      <c r="AT343" s="48">
        <v>968</v>
      </c>
      <c r="AU343" s="48">
        <v>15</v>
      </c>
      <c r="AV343" s="49"/>
      <c r="AW343" s="48">
        <v>983</v>
      </c>
      <c r="AX343" s="49"/>
      <c r="AY343" s="49"/>
      <c r="AZ343" s="49"/>
      <c r="BA343" s="48">
        <v>146</v>
      </c>
      <c r="BB343" s="48">
        <v>814</v>
      </c>
      <c r="BC343" s="49"/>
      <c r="BD343" s="48">
        <v>960</v>
      </c>
      <c r="BE343" s="49"/>
      <c r="BF343" s="49"/>
      <c r="BG343" s="49"/>
      <c r="BH343" s="48">
        <v>191</v>
      </c>
      <c r="BI343" s="49"/>
      <c r="BJ343" s="49"/>
      <c r="BK343" s="49"/>
      <c r="BL343" s="48">
        <v>0</v>
      </c>
      <c r="BM343" s="49"/>
      <c r="BN343" s="48">
        <v>3</v>
      </c>
      <c r="BO343" s="49"/>
      <c r="BP343" s="49"/>
      <c r="BQ343" s="49"/>
      <c r="BR343" s="48">
        <v>0</v>
      </c>
      <c r="BS343" s="39"/>
      <c r="BT343" s="39"/>
      <c r="BU343" s="39"/>
      <c r="BV343" s="39"/>
      <c r="BW343" s="39"/>
      <c r="BX343" s="39"/>
    </row>
    <row r="344" spans="1:76" ht="20.100000000000001" customHeight="1" x14ac:dyDescent="0.2">
      <c r="D344" s="2" t="s">
        <v>209</v>
      </c>
      <c r="F344" s="39">
        <v>177</v>
      </c>
      <c r="G344" s="39"/>
      <c r="H344" s="39"/>
      <c r="I344" s="39"/>
      <c r="J344" s="39">
        <v>348</v>
      </c>
      <c r="K344" s="39">
        <v>14</v>
      </c>
      <c r="L344" s="39"/>
      <c r="M344" s="39">
        <v>362</v>
      </c>
      <c r="N344" s="39"/>
      <c r="O344" s="39"/>
      <c r="P344" s="39"/>
      <c r="Q344" s="39">
        <v>51</v>
      </c>
      <c r="R344" s="39">
        <v>349</v>
      </c>
      <c r="S344" s="39"/>
      <c r="T344" s="39">
        <v>400</v>
      </c>
      <c r="U344" s="39"/>
      <c r="V344" s="39"/>
      <c r="W344" s="39"/>
      <c r="X344" s="39">
        <v>139</v>
      </c>
      <c r="Y344" s="39"/>
      <c r="Z344" s="39"/>
      <c r="AA344" s="39"/>
      <c r="AB344" s="39">
        <v>0</v>
      </c>
      <c r="AC344" s="39"/>
      <c r="AD344" s="39">
        <v>0</v>
      </c>
      <c r="AE344" s="39"/>
      <c r="AF344" s="39"/>
      <c r="AG344" s="39"/>
      <c r="AH344" s="39">
        <v>3</v>
      </c>
      <c r="AI344" s="39"/>
      <c r="AJ344" s="39"/>
      <c r="AK344" s="39"/>
      <c r="AL344" s="39"/>
      <c r="AM344" s="39"/>
      <c r="AN344" s="39"/>
      <c r="AO344" s="39"/>
      <c r="AP344" s="39">
        <v>314</v>
      </c>
      <c r="AQ344" s="39"/>
      <c r="AR344" s="39"/>
      <c r="AS344" s="39"/>
      <c r="AT344" s="39">
        <v>860</v>
      </c>
      <c r="AU344" s="39">
        <v>25</v>
      </c>
      <c r="AV344" s="39"/>
      <c r="AW344" s="39">
        <v>885</v>
      </c>
      <c r="AX344" s="39"/>
      <c r="AY344" s="39"/>
      <c r="AZ344" s="39"/>
      <c r="BA344" s="39">
        <v>162</v>
      </c>
      <c r="BB344" s="39">
        <v>836</v>
      </c>
      <c r="BC344" s="39"/>
      <c r="BD344" s="39">
        <v>998</v>
      </c>
      <c r="BE344" s="39"/>
      <c r="BF344" s="39"/>
      <c r="BG344" s="39"/>
      <c r="BH344" s="39">
        <v>201</v>
      </c>
      <c r="BI344" s="39"/>
      <c r="BJ344" s="39"/>
      <c r="BK344" s="39"/>
      <c r="BL344" s="39">
        <v>0</v>
      </c>
      <c r="BM344" s="39"/>
      <c r="BN344" s="39">
        <v>0</v>
      </c>
      <c r="BO344" s="39"/>
      <c r="BP344" s="39"/>
      <c r="BQ344" s="39"/>
      <c r="BR344" s="39">
        <v>8</v>
      </c>
      <c r="BS344" s="39"/>
      <c r="BT344" s="39"/>
      <c r="BU344" s="39"/>
      <c r="BV344" s="39"/>
      <c r="BW344" s="39"/>
      <c r="BX344" s="39"/>
    </row>
    <row r="345" spans="1:76" ht="19.5" customHeight="1" x14ac:dyDescent="0.2">
      <c r="D345" s="47" t="s">
        <v>210</v>
      </c>
      <c r="F345" s="48">
        <v>195</v>
      </c>
      <c r="G345" s="49"/>
      <c r="H345" s="49"/>
      <c r="I345" s="49"/>
      <c r="J345" s="48">
        <v>324</v>
      </c>
      <c r="K345" s="48">
        <v>13</v>
      </c>
      <c r="L345" s="49"/>
      <c r="M345" s="48">
        <v>337</v>
      </c>
      <c r="N345" s="49"/>
      <c r="O345" s="49"/>
      <c r="P345" s="49"/>
      <c r="Q345" s="48">
        <v>39</v>
      </c>
      <c r="R345" s="48">
        <v>384</v>
      </c>
      <c r="S345" s="49"/>
      <c r="T345" s="48">
        <v>423</v>
      </c>
      <c r="U345" s="49"/>
      <c r="V345" s="49"/>
      <c r="W345" s="49"/>
      <c r="X345" s="48">
        <v>109</v>
      </c>
      <c r="Y345" s="49"/>
      <c r="Z345" s="49"/>
      <c r="AA345" s="49"/>
      <c r="AB345" s="48">
        <v>0</v>
      </c>
      <c r="AC345" s="49"/>
      <c r="AD345" s="48">
        <v>0</v>
      </c>
      <c r="AE345" s="49"/>
      <c r="AF345" s="49"/>
      <c r="AG345" s="49"/>
      <c r="AH345" s="48">
        <v>7</v>
      </c>
      <c r="AI345" s="49"/>
      <c r="AJ345" s="49"/>
      <c r="AK345" s="49"/>
      <c r="AL345" s="49"/>
      <c r="AM345" s="49"/>
      <c r="AN345" s="49"/>
      <c r="AO345" s="49"/>
      <c r="AP345" s="48">
        <v>241</v>
      </c>
      <c r="AQ345" s="49"/>
      <c r="AR345" s="49"/>
      <c r="AS345" s="49"/>
      <c r="AT345" s="48">
        <v>944</v>
      </c>
      <c r="AU345" s="48">
        <v>36</v>
      </c>
      <c r="AV345" s="49"/>
      <c r="AW345" s="48">
        <v>980</v>
      </c>
      <c r="AX345" s="49"/>
      <c r="AY345" s="49"/>
      <c r="AZ345" s="49"/>
      <c r="BA345" s="48">
        <v>148</v>
      </c>
      <c r="BB345" s="48">
        <v>889</v>
      </c>
      <c r="BC345" s="49"/>
      <c r="BD345" s="48">
        <v>1037</v>
      </c>
      <c r="BE345" s="49"/>
      <c r="BF345" s="49"/>
      <c r="BG345" s="49"/>
      <c r="BH345" s="48">
        <v>183</v>
      </c>
      <c r="BI345" s="49"/>
      <c r="BJ345" s="49"/>
      <c r="BK345" s="49"/>
      <c r="BL345" s="48">
        <v>0</v>
      </c>
      <c r="BM345" s="49"/>
      <c r="BN345" s="48">
        <v>1</v>
      </c>
      <c r="BO345" s="49"/>
      <c r="BP345" s="49"/>
      <c r="BQ345" s="49"/>
      <c r="BR345" s="48">
        <v>23</v>
      </c>
      <c r="BS345" s="39"/>
      <c r="BT345" s="39"/>
      <c r="BU345" s="39"/>
      <c r="BV345" s="39"/>
      <c r="BW345" s="39"/>
      <c r="BX345" s="39"/>
    </row>
    <row r="346" spans="1:76" ht="20.100000000000001" customHeight="1" x14ac:dyDescent="0.2">
      <c r="D346" s="2" t="s">
        <v>211</v>
      </c>
      <c r="F346" s="39">
        <v>262</v>
      </c>
      <c r="G346" s="39"/>
      <c r="H346" s="39"/>
      <c r="I346" s="39"/>
      <c r="J346" s="39">
        <v>582</v>
      </c>
      <c r="K346" s="39">
        <v>11</v>
      </c>
      <c r="L346" s="39"/>
      <c r="M346" s="39">
        <v>593</v>
      </c>
      <c r="N346" s="39"/>
      <c r="O346" s="39"/>
      <c r="P346" s="39"/>
      <c r="Q346" s="39">
        <v>128</v>
      </c>
      <c r="R346" s="39">
        <v>522</v>
      </c>
      <c r="S346" s="39"/>
      <c r="T346" s="39">
        <v>650</v>
      </c>
      <c r="U346" s="39"/>
      <c r="V346" s="39"/>
      <c r="W346" s="39"/>
      <c r="X346" s="39">
        <v>205</v>
      </c>
      <c r="Y346" s="39"/>
      <c r="Z346" s="39"/>
      <c r="AA346" s="39"/>
      <c r="AB346" s="39">
        <v>0</v>
      </c>
      <c r="AC346" s="39"/>
      <c r="AD346" s="39">
        <v>0</v>
      </c>
      <c r="AE346" s="39"/>
      <c r="AF346" s="39"/>
      <c r="AG346" s="39"/>
      <c r="AH346" s="39">
        <v>0</v>
      </c>
      <c r="AI346" s="39"/>
      <c r="AJ346" s="39"/>
      <c r="AK346" s="39"/>
      <c r="AL346" s="39"/>
      <c r="AM346" s="39"/>
      <c r="AN346" s="39"/>
      <c r="AO346" s="39"/>
      <c r="AP346" s="39">
        <v>69</v>
      </c>
      <c r="AQ346" s="39"/>
      <c r="AR346" s="39"/>
      <c r="AS346" s="39"/>
      <c r="AT346" s="39">
        <v>302</v>
      </c>
      <c r="AU346" s="39">
        <v>14</v>
      </c>
      <c r="AV346" s="39"/>
      <c r="AW346" s="39">
        <v>316</v>
      </c>
      <c r="AX346" s="39"/>
      <c r="AY346" s="39"/>
      <c r="AZ346" s="39"/>
      <c r="BA346" s="39">
        <v>92</v>
      </c>
      <c r="BB346" s="39">
        <v>198</v>
      </c>
      <c r="BC346" s="39"/>
      <c r="BD346" s="39">
        <v>290</v>
      </c>
      <c r="BE346" s="39"/>
      <c r="BF346" s="39"/>
      <c r="BG346" s="39"/>
      <c r="BH346" s="39">
        <v>91</v>
      </c>
      <c r="BI346" s="39"/>
      <c r="BJ346" s="39"/>
      <c r="BK346" s="39"/>
      <c r="BL346" s="39">
        <v>0</v>
      </c>
      <c r="BM346" s="39"/>
      <c r="BN346" s="39">
        <v>4</v>
      </c>
      <c r="BO346" s="39"/>
      <c r="BP346" s="39"/>
      <c r="BQ346" s="39"/>
      <c r="BR346" s="39">
        <v>0</v>
      </c>
      <c r="BS346" s="39"/>
      <c r="BT346" s="39"/>
      <c r="BU346" s="39"/>
      <c r="BV346" s="39"/>
      <c r="BW346" s="39"/>
      <c r="BX346" s="39"/>
    </row>
    <row r="347" spans="1:76" ht="19.5" customHeight="1" x14ac:dyDescent="0.2">
      <c r="D347" s="47" t="s">
        <v>212</v>
      </c>
      <c r="F347" s="48">
        <v>65</v>
      </c>
      <c r="G347" s="49"/>
      <c r="H347" s="49"/>
      <c r="I347" s="49"/>
      <c r="J347" s="48">
        <v>257</v>
      </c>
      <c r="K347" s="48">
        <v>12</v>
      </c>
      <c r="L347" s="49"/>
      <c r="M347" s="48">
        <v>269</v>
      </c>
      <c r="N347" s="49"/>
      <c r="O347" s="49"/>
      <c r="P347" s="49"/>
      <c r="Q347" s="48">
        <v>45</v>
      </c>
      <c r="R347" s="48">
        <v>242</v>
      </c>
      <c r="S347" s="49"/>
      <c r="T347" s="48">
        <v>287</v>
      </c>
      <c r="U347" s="49"/>
      <c r="V347" s="49"/>
      <c r="W347" s="49"/>
      <c r="X347" s="48">
        <v>47</v>
      </c>
      <c r="Y347" s="49"/>
      <c r="Z347" s="49"/>
      <c r="AA347" s="49"/>
      <c r="AB347" s="48">
        <v>0</v>
      </c>
      <c r="AC347" s="49"/>
      <c r="AD347" s="48">
        <v>0</v>
      </c>
      <c r="AE347" s="49"/>
      <c r="AF347" s="49"/>
      <c r="AG347" s="49"/>
      <c r="AH347" s="48">
        <v>0</v>
      </c>
      <c r="AI347" s="49"/>
      <c r="AJ347" s="49"/>
      <c r="AK347" s="49"/>
      <c r="AL347" s="49"/>
      <c r="AM347" s="49"/>
      <c r="AN347" s="49"/>
      <c r="AO347" s="49"/>
      <c r="AP347" s="48">
        <v>36</v>
      </c>
      <c r="AQ347" s="49"/>
      <c r="AR347" s="49"/>
      <c r="AS347" s="49"/>
      <c r="AT347" s="48">
        <v>124</v>
      </c>
      <c r="AU347" s="48">
        <v>24</v>
      </c>
      <c r="AV347" s="49"/>
      <c r="AW347" s="48">
        <v>148</v>
      </c>
      <c r="AX347" s="49"/>
      <c r="AY347" s="49"/>
      <c r="AZ347" s="49"/>
      <c r="BA347" s="48">
        <v>40</v>
      </c>
      <c r="BB347" s="48">
        <v>108</v>
      </c>
      <c r="BC347" s="49"/>
      <c r="BD347" s="48">
        <v>148</v>
      </c>
      <c r="BE347" s="49"/>
      <c r="BF347" s="49"/>
      <c r="BG347" s="49"/>
      <c r="BH347" s="48">
        <v>35</v>
      </c>
      <c r="BI347" s="49"/>
      <c r="BJ347" s="49"/>
      <c r="BK347" s="49"/>
      <c r="BL347" s="48">
        <v>0</v>
      </c>
      <c r="BM347" s="49"/>
      <c r="BN347" s="48">
        <v>1</v>
      </c>
      <c r="BO347" s="49"/>
      <c r="BP347" s="49"/>
      <c r="BQ347" s="49"/>
      <c r="BR347" s="48">
        <v>0</v>
      </c>
      <c r="BS347" s="39"/>
      <c r="BT347" s="39"/>
      <c r="BU347" s="39"/>
      <c r="BV347" s="39"/>
      <c r="BW347" s="39"/>
      <c r="BX347" s="39"/>
    </row>
    <row r="348" spans="1:76" ht="20.100000000000001" customHeight="1" x14ac:dyDescent="0.2">
      <c r="D348" s="50" t="s">
        <v>213</v>
      </c>
      <c r="F348" s="39">
        <v>47</v>
      </c>
      <c r="G348" s="39"/>
      <c r="H348" s="39"/>
      <c r="I348" s="39"/>
      <c r="J348" s="39">
        <v>119</v>
      </c>
      <c r="K348" s="39">
        <v>4</v>
      </c>
      <c r="L348" s="39"/>
      <c r="M348" s="39">
        <v>123</v>
      </c>
      <c r="N348" s="39"/>
      <c r="O348" s="39"/>
      <c r="P348" s="39"/>
      <c r="Q348" s="39">
        <v>27</v>
      </c>
      <c r="R348" s="39">
        <v>114</v>
      </c>
      <c r="S348" s="39"/>
      <c r="T348" s="39">
        <v>141</v>
      </c>
      <c r="U348" s="39"/>
      <c r="V348" s="39"/>
      <c r="W348" s="39"/>
      <c r="X348" s="39">
        <v>29</v>
      </c>
      <c r="Y348" s="39"/>
      <c r="Z348" s="39"/>
      <c r="AA348" s="39"/>
      <c r="AB348" s="39">
        <v>0</v>
      </c>
      <c r="AC348" s="39"/>
      <c r="AD348" s="39">
        <v>0</v>
      </c>
      <c r="AE348" s="39"/>
      <c r="AF348" s="39"/>
      <c r="AG348" s="39"/>
      <c r="AH348" s="39">
        <v>0</v>
      </c>
      <c r="AI348" s="39"/>
      <c r="AJ348" s="39"/>
      <c r="AK348" s="39"/>
      <c r="AL348" s="39"/>
      <c r="AM348" s="39"/>
      <c r="AN348" s="39"/>
      <c r="AO348" s="39"/>
      <c r="AP348" s="39">
        <v>91</v>
      </c>
      <c r="AQ348" s="39"/>
      <c r="AR348" s="39"/>
      <c r="AS348" s="39"/>
      <c r="AT348" s="39">
        <v>260</v>
      </c>
      <c r="AU348" s="39">
        <v>6</v>
      </c>
      <c r="AV348" s="39"/>
      <c r="AW348" s="39">
        <v>266</v>
      </c>
      <c r="AX348" s="39"/>
      <c r="AY348" s="39"/>
      <c r="AZ348" s="39"/>
      <c r="BA348" s="39">
        <v>76</v>
      </c>
      <c r="BB348" s="39">
        <v>213</v>
      </c>
      <c r="BC348" s="39"/>
      <c r="BD348" s="39">
        <v>289</v>
      </c>
      <c r="BE348" s="39"/>
      <c r="BF348" s="39"/>
      <c r="BG348" s="39"/>
      <c r="BH348" s="39">
        <v>68</v>
      </c>
      <c r="BI348" s="39"/>
      <c r="BJ348" s="39"/>
      <c r="BK348" s="39"/>
      <c r="BL348" s="39">
        <v>0</v>
      </c>
      <c r="BM348" s="39"/>
      <c r="BN348" s="39">
        <v>0</v>
      </c>
      <c r="BO348" s="39"/>
      <c r="BP348" s="39"/>
      <c r="BQ348" s="39"/>
      <c r="BR348" s="39">
        <v>0</v>
      </c>
      <c r="BS348" s="39"/>
      <c r="BT348" s="39"/>
      <c r="BU348" s="39"/>
      <c r="BV348" s="39"/>
      <c r="BW348" s="39"/>
      <c r="BX348" s="39"/>
    </row>
    <row r="349" spans="1:76" ht="20.100000000000001" customHeight="1" x14ac:dyDescent="0.2"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</row>
    <row r="350" spans="1:76" s="1" customFormat="1" ht="20.100000000000001" customHeight="1" x14ac:dyDescent="0.25">
      <c r="A350" s="3"/>
      <c r="B350" s="6"/>
      <c r="C350" s="51" t="s">
        <v>159</v>
      </c>
      <c r="D350" s="52"/>
      <c r="E350" s="5"/>
      <c r="F350" s="53">
        <v>1325</v>
      </c>
      <c r="G350" s="54"/>
      <c r="H350" s="54"/>
      <c r="I350" s="54"/>
      <c r="J350" s="53">
        <v>3192</v>
      </c>
      <c r="K350" s="53">
        <v>115</v>
      </c>
      <c r="L350" s="54"/>
      <c r="M350" s="53">
        <v>3307</v>
      </c>
      <c r="N350" s="54"/>
      <c r="O350" s="54"/>
      <c r="P350" s="54"/>
      <c r="Q350" s="53">
        <v>801</v>
      </c>
      <c r="R350" s="53">
        <v>2799</v>
      </c>
      <c r="S350" s="54"/>
      <c r="T350" s="53">
        <v>3600</v>
      </c>
      <c r="U350" s="54"/>
      <c r="V350" s="54"/>
      <c r="W350" s="54"/>
      <c r="X350" s="53">
        <v>1032</v>
      </c>
      <c r="Y350" s="54"/>
      <c r="Z350" s="54"/>
      <c r="AA350" s="54"/>
      <c r="AB350" s="53">
        <v>0</v>
      </c>
      <c r="AC350" s="54"/>
      <c r="AD350" s="53">
        <v>0</v>
      </c>
      <c r="AE350" s="54"/>
      <c r="AF350" s="54"/>
      <c r="AG350" s="54"/>
      <c r="AH350" s="53">
        <v>59</v>
      </c>
      <c r="AI350" s="54"/>
      <c r="AJ350" s="54"/>
      <c r="AK350" s="54"/>
      <c r="AL350" s="54"/>
      <c r="AM350" s="54"/>
      <c r="AN350" s="54"/>
      <c r="AO350" s="54"/>
      <c r="AP350" s="53">
        <v>1966</v>
      </c>
      <c r="AQ350" s="54"/>
      <c r="AR350" s="54"/>
      <c r="AS350" s="54"/>
      <c r="AT350" s="53">
        <v>9092</v>
      </c>
      <c r="AU350" s="53">
        <v>251</v>
      </c>
      <c r="AV350" s="54"/>
      <c r="AW350" s="53">
        <v>9343</v>
      </c>
      <c r="AX350" s="54"/>
      <c r="AY350" s="54"/>
      <c r="AZ350" s="54"/>
      <c r="BA350" s="53">
        <v>1499</v>
      </c>
      <c r="BB350" s="53">
        <v>7920</v>
      </c>
      <c r="BC350" s="54"/>
      <c r="BD350" s="53">
        <v>9419</v>
      </c>
      <c r="BE350" s="54"/>
      <c r="BF350" s="54"/>
      <c r="BG350" s="54"/>
      <c r="BH350" s="53">
        <v>1869</v>
      </c>
      <c r="BI350" s="54"/>
      <c r="BJ350" s="54"/>
      <c r="BK350" s="54"/>
      <c r="BL350" s="53">
        <v>0</v>
      </c>
      <c r="BM350" s="54"/>
      <c r="BN350" s="53">
        <v>21</v>
      </c>
      <c r="BO350" s="54"/>
      <c r="BP350" s="54"/>
      <c r="BQ350" s="54"/>
      <c r="BR350" s="53">
        <v>481</v>
      </c>
      <c r="BS350" s="39"/>
      <c r="BT350" s="39"/>
      <c r="BU350" s="39"/>
      <c r="BV350" s="39"/>
      <c r="BW350" s="39"/>
      <c r="BX350" s="39"/>
    </row>
    <row r="351" spans="1:76" s="1" customFormat="1" ht="20.100000000000001" customHeight="1" x14ac:dyDescent="0.2">
      <c r="A351" s="3"/>
      <c r="B351" s="6"/>
      <c r="C351" s="3"/>
      <c r="D351" s="3"/>
      <c r="E351" s="5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/>
      <c r="BF351" s="56"/>
      <c r="BG351" s="56"/>
      <c r="BH351" s="56"/>
      <c r="BI351" s="56"/>
      <c r="BJ351" s="56"/>
      <c r="BK351" s="56"/>
      <c r="BL351" s="56"/>
      <c r="BM351" s="56"/>
      <c r="BN351" s="56"/>
      <c r="BO351" s="56"/>
      <c r="BP351" s="56"/>
      <c r="BQ351" s="56"/>
      <c r="BR351" s="56"/>
      <c r="BS351" s="39"/>
      <c r="BT351" s="39"/>
      <c r="BU351" s="39"/>
      <c r="BV351" s="39"/>
      <c r="BW351" s="39"/>
      <c r="BX351" s="39"/>
    </row>
    <row r="352" spans="1:76" s="1" customFormat="1" ht="20.100000000000001" customHeight="1" x14ac:dyDescent="0.25">
      <c r="A352" s="3"/>
      <c r="B352" s="57" t="s">
        <v>214</v>
      </c>
      <c r="C352" s="58"/>
      <c r="D352" s="58"/>
      <c r="E352" s="5"/>
      <c r="F352" s="59">
        <v>1325</v>
      </c>
      <c r="G352" s="54"/>
      <c r="H352" s="54"/>
      <c r="I352" s="54"/>
      <c r="J352" s="59">
        <v>3192</v>
      </c>
      <c r="K352" s="59">
        <v>115</v>
      </c>
      <c r="L352" s="54"/>
      <c r="M352" s="59">
        <v>3307</v>
      </c>
      <c r="N352" s="54"/>
      <c r="O352" s="54"/>
      <c r="P352" s="54"/>
      <c r="Q352" s="59">
        <v>801</v>
      </c>
      <c r="R352" s="59">
        <v>2799</v>
      </c>
      <c r="S352" s="54"/>
      <c r="T352" s="59">
        <v>3600</v>
      </c>
      <c r="U352" s="54"/>
      <c r="V352" s="54"/>
      <c r="W352" s="54"/>
      <c r="X352" s="59">
        <v>1032</v>
      </c>
      <c r="Y352" s="54"/>
      <c r="Z352" s="54"/>
      <c r="AA352" s="54"/>
      <c r="AB352" s="59">
        <v>0</v>
      </c>
      <c r="AC352" s="54"/>
      <c r="AD352" s="59">
        <v>0</v>
      </c>
      <c r="AE352" s="54"/>
      <c r="AF352" s="54"/>
      <c r="AG352" s="54"/>
      <c r="AH352" s="59">
        <v>59</v>
      </c>
      <c r="AI352" s="54"/>
      <c r="AJ352" s="54"/>
      <c r="AK352" s="54"/>
      <c r="AL352" s="54"/>
      <c r="AM352" s="54"/>
      <c r="AN352" s="54"/>
      <c r="AO352" s="54"/>
      <c r="AP352" s="59">
        <v>1966</v>
      </c>
      <c r="AQ352" s="54"/>
      <c r="AR352" s="54"/>
      <c r="AS352" s="54"/>
      <c r="AT352" s="59">
        <v>9092</v>
      </c>
      <c r="AU352" s="59">
        <v>251</v>
      </c>
      <c r="AV352" s="54"/>
      <c r="AW352" s="59">
        <v>9343</v>
      </c>
      <c r="AX352" s="54"/>
      <c r="AY352" s="54"/>
      <c r="AZ352" s="54"/>
      <c r="BA352" s="59">
        <v>1499</v>
      </c>
      <c r="BB352" s="59">
        <v>7920</v>
      </c>
      <c r="BC352" s="54"/>
      <c r="BD352" s="59">
        <v>9419</v>
      </c>
      <c r="BE352" s="54"/>
      <c r="BF352" s="54"/>
      <c r="BG352" s="54"/>
      <c r="BH352" s="59">
        <v>1869</v>
      </c>
      <c r="BI352" s="54"/>
      <c r="BJ352" s="54"/>
      <c r="BK352" s="54"/>
      <c r="BL352" s="59">
        <v>0</v>
      </c>
      <c r="BM352" s="54"/>
      <c r="BN352" s="59">
        <v>21</v>
      </c>
      <c r="BO352" s="54"/>
      <c r="BP352" s="54"/>
      <c r="BQ352" s="54"/>
      <c r="BR352" s="59">
        <v>481</v>
      </c>
      <c r="BS352" s="39"/>
      <c r="BT352" s="39"/>
      <c r="BU352" s="39"/>
      <c r="BV352" s="39"/>
      <c r="BW352" s="39"/>
      <c r="BX352" s="39"/>
    </row>
    <row r="353" spans="1:76" ht="20.100000000000001" customHeight="1" x14ac:dyDescent="0.2"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</row>
    <row r="354" spans="1:76" ht="20.100000000000001" customHeight="1" x14ac:dyDescent="0.2">
      <c r="B354" s="6" t="s">
        <v>215</v>
      </c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</row>
    <row r="355" spans="1:76" ht="20.100000000000001" customHeight="1" x14ac:dyDescent="0.2">
      <c r="C355" s="3" t="s">
        <v>154</v>
      </c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</row>
    <row r="356" spans="1:76" ht="20.100000000000001" customHeight="1" x14ac:dyDescent="0.2">
      <c r="D356" s="2" t="s">
        <v>216</v>
      </c>
      <c r="F356" s="39">
        <v>118</v>
      </c>
      <c r="G356" s="39"/>
      <c r="H356" s="39"/>
      <c r="I356" s="39"/>
      <c r="J356" s="39">
        <v>316</v>
      </c>
      <c r="K356" s="39">
        <v>5</v>
      </c>
      <c r="L356" s="39"/>
      <c r="M356" s="39">
        <v>321</v>
      </c>
      <c r="N356" s="39"/>
      <c r="O356" s="39"/>
      <c r="P356" s="39"/>
      <c r="Q356" s="39">
        <v>48</v>
      </c>
      <c r="R356" s="39">
        <v>344</v>
      </c>
      <c r="S356" s="39"/>
      <c r="T356" s="39">
        <v>392</v>
      </c>
      <c r="U356" s="39"/>
      <c r="V356" s="39"/>
      <c r="W356" s="39"/>
      <c r="X356" s="39">
        <v>47</v>
      </c>
      <c r="Y356" s="39"/>
      <c r="Z356" s="39"/>
      <c r="AA356" s="39"/>
      <c r="AB356" s="39">
        <v>0</v>
      </c>
      <c r="AC356" s="39"/>
      <c r="AD356" s="39">
        <v>0</v>
      </c>
      <c r="AE356" s="39"/>
      <c r="AF356" s="39"/>
      <c r="AG356" s="39"/>
      <c r="AH356" s="39">
        <v>0</v>
      </c>
      <c r="AI356" s="39"/>
      <c r="AJ356" s="39"/>
      <c r="AK356" s="39"/>
      <c r="AL356" s="39"/>
      <c r="AM356" s="39"/>
      <c r="AN356" s="39"/>
      <c r="AO356" s="39"/>
      <c r="AP356" s="39">
        <v>100</v>
      </c>
      <c r="AQ356" s="39"/>
      <c r="AR356" s="39"/>
      <c r="AS356" s="39"/>
      <c r="AT356" s="39">
        <v>396</v>
      </c>
      <c r="AU356" s="39">
        <v>16</v>
      </c>
      <c r="AV356" s="39"/>
      <c r="AW356" s="39">
        <v>412</v>
      </c>
      <c r="AX356" s="39"/>
      <c r="AY356" s="39"/>
      <c r="AZ356" s="39"/>
      <c r="BA356" s="39">
        <v>97</v>
      </c>
      <c r="BB356" s="39">
        <v>335</v>
      </c>
      <c r="BC356" s="39"/>
      <c r="BD356" s="39">
        <v>432</v>
      </c>
      <c r="BE356" s="39"/>
      <c r="BF356" s="39"/>
      <c r="BG356" s="39"/>
      <c r="BH356" s="39">
        <v>71</v>
      </c>
      <c r="BI356" s="39"/>
      <c r="BJ356" s="39"/>
      <c r="BK356" s="39"/>
      <c r="BL356" s="39">
        <v>0</v>
      </c>
      <c r="BM356" s="39"/>
      <c r="BN356" s="39">
        <v>9</v>
      </c>
      <c r="BO356" s="39"/>
      <c r="BP356" s="39"/>
      <c r="BQ356" s="39"/>
      <c r="BR356" s="39">
        <v>0</v>
      </c>
      <c r="BS356" s="39"/>
      <c r="BT356" s="39"/>
      <c r="BU356" s="39"/>
      <c r="BV356" s="39"/>
      <c r="BW356" s="39"/>
      <c r="BX356" s="39"/>
    </row>
    <row r="357" spans="1:76" ht="19.5" customHeight="1" x14ac:dyDescent="0.2">
      <c r="D357" s="47" t="s">
        <v>217</v>
      </c>
      <c r="F357" s="48">
        <v>148</v>
      </c>
      <c r="G357" s="49"/>
      <c r="H357" s="49"/>
      <c r="I357" s="49"/>
      <c r="J357" s="48">
        <v>356</v>
      </c>
      <c r="K357" s="48">
        <v>9</v>
      </c>
      <c r="L357" s="49"/>
      <c r="M357" s="48">
        <v>365</v>
      </c>
      <c r="N357" s="49"/>
      <c r="O357" s="49"/>
      <c r="P357" s="49"/>
      <c r="Q357" s="48">
        <v>72</v>
      </c>
      <c r="R357" s="48">
        <v>369</v>
      </c>
      <c r="S357" s="49"/>
      <c r="T357" s="48">
        <v>441</v>
      </c>
      <c r="U357" s="49"/>
      <c r="V357" s="49"/>
      <c r="W357" s="49"/>
      <c r="X357" s="48">
        <v>72</v>
      </c>
      <c r="Y357" s="49"/>
      <c r="Z357" s="49"/>
      <c r="AA357" s="49"/>
      <c r="AB357" s="48">
        <v>0</v>
      </c>
      <c r="AC357" s="49"/>
      <c r="AD357" s="48">
        <v>0</v>
      </c>
      <c r="AE357" s="49"/>
      <c r="AF357" s="49"/>
      <c r="AG357" s="49"/>
      <c r="AH357" s="48">
        <v>76</v>
      </c>
      <c r="AI357" s="49"/>
      <c r="AJ357" s="49"/>
      <c r="AK357" s="49"/>
      <c r="AL357" s="49"/>
      <c r="AM357" s="49"/>
      <c r="AN357" s="49"/>
      <c r="AO357" s="49"/>
      <c r="AP357" s="48">
        <v>128</v>
      </c>
      <c r="AQ357" s="49"/>
      <c r="AR357" s="49"/>
      <c r="AS357" s="49"/>
      <c r="AT357" s="48">
        <v>408</v>
      </c>
      <c r="AU357" s="48">
        <v>20</v>
      </c>
      <c r="AV357" s="49"/>
      <c r="AW357" s="48">
        <v>428</v>
      </c>
      <c r="AX357" s="49"/>
      <c r="AY357" s="49"/>
      <c r="AZ357" s="49"/>
      <c r="BA357" s="48">
        <v>122</v>
      </c>
      <c r="BB357" s="48">
        <v>356</v>
      </c>
      <c r="BC357" s="49"/>
      <c r="BD357" s="48">
        <v>478</v>
      </c>
      <c r="BE357" s="49"/>
      <c r="BF357" s="49"/>
      <c r="BG357" s="49"/>
      <c r="BH357" s="48">
        <v>78</v>
      </c>
      <c r="BI357" s="49"/>
      <c r="BJ357" s="49"/>
      <c r="BK357" s="49"/>
      <c r="BL357" s="48">
        <v>0</v>
      </c>
      <c r="BM357" s="49"/>
      <c r="BN357" s="48">
        <v>0</v>
      </c>
      <c r="BO357" s="49"/>
      <c r="BP357" s="49"/>
      <c r="BQ357" s="49"/>
      <c r="BR357" s="48">
        <v>124</v>
      </c>
      <c r="BS357" s="39"/>
      <c r="BT357" s="39"/>
      <c r="BU357" s="39"/>
      <c r="BV357" s="39"/>
      <c r="BW357" s="39"/>
      <c r="BX357" s="39"/>
    </row>
    <row r="358" spans="1:76" ht="20.100000000000001" customHeight="1" x14ac:dyDescent="0.2">
      <c r="D358" s="2" t="s">
        <v>218</v>
      </c>
      <c r="F358" s="39">
        <v>94</v>
      </c>
      <c r="G358" s="39"/>
      <c r="H358" s="39"/>
      <c r="I358" s="39"/>
      <c r="J358" s="39">
        <v>373</v>
      </c>
      <c r="K358" s="39">
        <v>12</v>
      </c>
      <c r="L358" s="39"/>
      <c r="M358" s="39">
        <v>385</v>
      </c>
      <c r="N358" s="39"/>
      <c r="O358" s="39"/>
      <c r="P358" s="39"/>
      <c r="Q358" s="39">
        <v>87</v>
      </c>
      <c r="R358" s="39">
        <v>343</v>
      </c>
      <c r="S358" s="39"/>
      <c r="T358" s="39">
        <v>430</v>
      </c>
      <c r="U358" s="39"/>
      <c r="V358" s="39"/>
      <c r="W358" s="39"/>
      <c r="X358" s="39">
        <v>49</v>
      </c>
      <c r="Y358" s="39"/>
      <c r="Z358" s="39"/>
      <c r="AA358" s="39"/>
      <c r="AB358" s="39">
        <v>0</v>
      </c>
      <c r="AC358" s="39"/>
      <c r="AD358" s="39">
        <v>0</v>
      </c>
      <c r="AE358" s="39"/>
      <c r="AF358" s="39"/>
      <c r="AG358" s="39"/>
      <c r="AH358" s="39">
        <v>0</v>
      </c>
      <c r="AI358" s="39"/>
      <c r="AJ358" s="39"/>
      <c r="AK358" s="39"/>
      <c r="AL358" s="39"/>
      <c r="AM358" s="39"/>
      <c r="AN358" s="39"/>
      <c r="AO358" s="39"/>
      <c r="AP358" s="39">
        <v>84</v>
      </c>
      <c r="AQ358" s="39"/>
      <c r="AR358" s="39"/>
      <c r="AS358" s="39"/>
      <c r="AT358" s="39">
        <v>309</v>
      </c>
      <c r="AU358" s="39">
        <v>21</v>
      </c>
      <c r="AV358" s="39"/>
      <c r="AW358" s="39">
        <v>330</v>
      </c>
      <c r="AX358" s="39"/>
      <c r="AY358" s="39"/>
      <c r="AZ358" s="39"/>
      <c r="BA358" s="39">
        <v>96</v>
      </c>
      <c r="BB358" s="39">
        <v>262</v>
      </c>
      <c r="BC358" s="39"/>
      <c r="BD358" s="39">
        <v>358</v>
      </c>
      <c r="BE358" s="39"/>
      <c r="BF358" s="39"/>
      <c r="BG358" s="39"/>
      <c r="BH358" s="39">
        <v>54</v>
      </c>
      <c r="BI358" s="39"/>
      <c r="BJ358" s="39"/>
      <c r="BK358" s="39"/>
      <c r="BL358" s="39">
        <v>0</v>
      </c>
      <c r="BM358" s="39"/>
      <c r="BN358" s="39">
        <v>2</v>
      </c>
      <c r="BO358" s="39"/>
      <c r="BP358" s="39"/>
      <c r="BQ358" s="39"/>
      <c r="BR358" s="39">
        <v>0</v>
      </c>
      <c r="BS358" s="39"/>
      <c r="BT358" s="39"/>
      <c r="BU358" s="39"/>
      <c r="BV358" s="39"/>
      <c r="BW358" s="39"/>
      <c r="BX358" s="39"/>
    </row>
    <row r="359" spans="1:76" ht="19.5" customHeight="1" x14ac:dyDescent="0.2">
      <c r="D359" s="47" t="s">
        <v>219</v>
      </c>
      <c r="F359" s="48">
        <v>118</v>
      </c>
      <c r="G359" s="49"/>
      <c r="H359" s="49"/>
      <c r="I359" s="49"/>
      <c r="J359" s="48">
        <v>332</v>
      </c>
      <c r="K359" s="48">
        <v>15</v>
      </c>
      <c r="L359" s="49"/>
      <c r="M359" s="48">
        <v>347</v>
      </c>
      <c r="N359" s="49"/>
      <c r="O359" s="49"/>
      <c r="P359" s="49"/>
      <c r="Q359" s="48">
        <v>55</v>
      </c>
      <c r="R359" s="48">
        <v>354</v>
      </c>
      <c r="S359" s="49"/>
      <c r="T359" s="48">
        <v>409</v>
      </c>
      <c r="U359" s="49"/>
      <c r="V359" s="49"/>
      <c r="W359" s="49"/>
      <c r="X359" s="48">
        <v>56</v>
      </c>
      <c r="Y359" s="49"/>
      <c r="Z359" s="49"/>
      <c r="AA359" s="49"/>
      <c r="AB359" s="48">
        <v>0</v>
      </c>
      <c r="AC359" s="49"/>
      <c r="AD359" s="48">
        <v>0</v>
      </c>
      <c r="AE359" s="49"/>
      <c r="AF359" s="49"/>
      <c r="AG359" s="49"/>
      <c r="AH359" s="48">
        <v>0</v>
      </c>
      <c r="AI359" s="49"/>
      <c r="AJ359" s="49"/>
      <c r="AK359" s="49"/>
      <c r="AL359" s="49"/>
      <c r="AM359" s="49"/>
      <c r="AN359" s="49"/>
      <c r="AO359" s="49"/>
      <c r="AP359" s="48">
        <v>74</v>
      </c>
      <c r="AQ359" s="49"/>
      <c r="AR359" s="49"/>
      <c r="AS359" s="49"/>
      <c r="AT359" s="48">
        <v>364</v>
      </c>
      <c r="AU359" s="48">
        <v>23</v>
      </c>
      <c r="AV359" s="49"/>
      <c r="AW359" s="48">
        <v>387</v>
      </c>
      <c r="AX359" s="49"/>
      <c r="AY359" s="49"/>
      <c r="AZ359" s="49"/>
      <c r="BA359" s="48">
        <v>101</v>
      </c>
      <c r="BB359" s="48">
        <v>297</v>
      </c>
      <c r="BC359" s="49"/>
      <c r="BD359" s="48">
        <v>398</v>
      </c>
      <c r="BE359" s="49"/>
      <c r="BF359" s="49"/>
      <c r="BG359" s="49"/>
      <c r="BH359" s="48">
        <v>53</v>
      </c>
      <c r="BI359" s="49"/>
      <c r="BJ359" s="49"/>
      <c r="BK359" s="49"/>
      <c r="BL359" s="48">
        <v>0</v>
      </c>
      <c r="BM359" s="49"/>
      <c r="BN359" s="48">
        <v>10</v>
      </c>
      <c r="BO359" s="49"/>
      <c r="BP359" s="49"/>
      <c r="BQ359" s="49"/>
      <c r="BR359" s="48">
        <v>0</v>
      </c>
      <c r="BS359" s="39"/>
      <c r="BT359" s="39"/>
      <c r="BU359" s="39"/>
      <c r="BV359" s="39"/>
      <c r="BW359" s="39"/>
      <c r="BX359" s="39"/>
    </row>
    <row r="360" spans="1:76" ht="20.100000000000001" customHeight="1" x14ac:dyDescent="0.2">
      <c r="D360" s="2" t="s">
        <v>114</v>
      </c>
      <c r="F360" s="39">
        <v>57</v>
      </c>
      <c r="G360" s="39"/>
      <c r="H360" s="39"/>
      <c r="I360" s="39"/>
      <c r="J360" s="39">
        <v>198</v>
      </c>
      <c r="K360" s="39">
        <v>1</v>
      </c>
      <c r="L360" s="39"/>
      <c r="M360" s="39">
        <v>199</v>
      </c>
      <c r="N360" s="39"/>
      <c r="O360" s="39"/>
      <c r="P360" s="39"/>
      <c r="Q360" s="39">
        <v>45</v>
      </c>
      <c r="R360" s="39">
        <v>178</v>
      </c>
      <c r="S360" s="39"/>
      <c r="T360" s="39">
        <v>223</v>
      </c>
      <c r="U360" s="39"/>
      <c r="V360" s="39"/>
      <c r="W360" s="39"/>
      <c r="X360" s="39">
        <v>33</v>
      </c>
      <c r="Y360" s="39"/>
      <c r="Z360" s="39"/>
      <c r="AA360" s="39"/>
      <c r="AB360" s="39">
        <v>0</v>
      </c>
      <c r="AC360" s="39"/>
      <c r="AD360" s="39">
        <v>0</v>
      </c>
      <c r="AE360" s="39"/>
      <c r="AF360" s="39"/>
      <c r="AG360" s="39"/>
      <c r="AH360" s="39">
        <v>0</v>
      </c>
      <c r="AI360" s="39"/>
      <c r="AJ360" s="39"/>
      <c r="AK360" s="39"/>
      <c r="AL360" s="39"/>
      <c r="AM360" s="39"/>
      <c r="AN360" s="39"/>
      <c r="AO360" s="39"/>
      <c r="AP360" s="39">
        <v>42</v>
      </c>
      <c r="AQ360" s="39"/>
      <c r="AR360" s="39"/>
      <c r="AS360" s="39"/>
      <c r="AT360" s="39">
        <v>121</v>
      </c>
      <c r="AU360" s="39">
        <v>11</v>
      </c>
      <c r="AV360" s="39"/>
      <c r="AW360" s="39">
        <v>132</v>
      </c>
      <c r="AX360" s="39"/>
      <c r="AY360" s="39"/>
      <c r="AZ360" s="39"/>
      <c r="BA360" s="39">
        <v>26</v>
      </c>
      <c r="BB360" s="39">
        <v>91</v>
      </c>
      <c r="BC360" s="39"/>
      <c r="BD360" s="39">
        <v>117</v>
      </c>
      <c r="BE360" s="39"/>
      <c r="BF360" s="39"/>
      <c r="BG360" s="39"/>
      <c r="BH360" s="39">
        <v>55</v>
      </c>
      <c r="BI360" s="39"/>
      <c r="BJ360" s="39"/>
      <c r="BK360" s="39"/>
      <c r="BL360" s="39">
        <v>0</v>
      </c>
      <c r="BM360" s="39"/>
      <c r="BN360" s="39">
        <v>2</v>
      </c>
      <c r="BO360" s="39"/>
      <c r="BP360" s="39"/>
      <c r="BQ360" s="39"/>
      <c r="BR360" s="39">
        <v>0</v>
      </c>
      <c r="BS360" s="39"/>
      <c r="BT360" s="39"/>
      <c r="BU360" s="39"/>
      <c r="BV360" s="39"/>
      <c r="BW360" s="39"/>
      <c r="BX360" s="39"/>
    </row>
    <row r="361" spans="1:76" ht="19.5" customHeight="1" x14ac:dyDescent="0.2">
      <c r="D361" s="47" t="s">
        <v>220</v>
      </c>
      <c r="F361" s="48">
        <v>118</v>
      </c>
      <c r="G361" s="49"/>
      <c r="H361" s="49"/>
      <c r="I361" s="49"/>
      <c r="J361" s="48">
        <v>429</v>
      </c>
      <c r="K361" s="48">
        <v>5</v>
      </c>
      <c r="L361" s="49"/>
      <c r="M361" s="48">
        <v>434</v>
      </c>
      <c r="N361" s="49"/>
      <c r="O361" s="49"/>
      <c r="P361" s="49"/>
      <c r="Q361" s="48">
        <f xml:space="preserve"> 101 + 1</f>
        <v>102</v>
      </c>
      <c r="R361" s="48">
        <v>380</v>
      </c>
      <c r="S361" s="49"/>
      <c r="T361" s="48">
        <v>482</v>
      </c>
      <c r="U361" s="49"/>
      <c r="V361" s="49"/>
      <c r="W361" s="49"/>
      <c r="X361" s="48">
        <v>70</v>
      </c>
      <c r="Y361" s="49"/>
      <c r="Z361" s="49"/>
      <c r="AA361" s="49"/>
      <c r="AB361" s="48">
        <v>0</v>
      </c>
      <c r="AC361" s="49"/>
      <c r="AD361" s="48">
        <v>0</v>
      </c>
      <c r="AE361" s="49"/>
      <c r="AF361" s="49"/>
      <c r="AG361" s="49"/>
      <c r="AH361" s="48">
        <v>52</v>
      </c>
      <c r="AI361" s="49"/>
      <c r="AJ361" s="49"/>
      <c r="AK361" s="49"/>
      <c r="AL361" s="49"/>
      <c r="AM361" s="49"/>
      <c r="AN361" s="49"/>
      <c r="AO361" s="49"/>
      <c r="AP361" s="48">
        <v>123</v>
      </c>
      <c r="AQ361" s="49"/>
      <c r="AR361" s="49"/>
      <c r="AS361" s="49"/>
      <c r="AT361" s="48">
        <v>340</v>
      </c>
      <c r="AU361" s="48">
        <v>16</v>
      </c>
      <c r="AV361" s="49"/>
      <c r="AW361" s="48">
        <v>356</v>
      </c>
      <c r="AX361" s="49"/>
      <c r="AY361" s="49"/>
      <c r="AZ361" s="49"/>
      <c r="BA361" s="48">
        <f xml:space="preserve"> 122 + 5</f>
        <v>127</v>
      </c>
      <c r="BB361" s="48">
        <v>305</v>
      </c>
      <c r="BC361" s="49"/>
      <c r="BD361" s="48">
        <v>432</v>
      </c>
      <c r="BE361" s="49"/>
      <c r="BF361" s="49"/>
      <c r="BG361" s="49"/>
      <c r="BH361" s="48">
        <v>47</v>
      </c>
      <c r="BI361" s="49"/>
      <c r="BJ361" s="49"/>
      <c r="BK361" s="49"/>
      <c r="BL361" s="48">
        <v>0</v>
      </c>
      <c r="BM361" s="49"/>
      <c r="BN361" s="48">
        <v>0</v>
      </c>
      <c r="BO361" s="49"/>
      <c r="BP361" s="49"/>
      <c r="BQ361" s="49"/>
      <c r="BR361" s="48">
        <v>75</v>
      </c>
      <c r="BS361" s="39"/>
      <c r="BT361" s="39"/>
      <c r="BU361" s="39"/>
      <c r="BV361" s="39"/>
      <c r="BW361" s="39"/>
      <c r="BX361" s="39"/>
    </row>
    <row r="362" spans="1:76" ht="20.100000000000001" customHeight="1" x14ac:dyDescent="0.2">
      <c r="D362" s="50" t="s">
        <v>116</v>
      </c>
      <c r="F362" s="49">
        <v>60</v>
      </c>
      <c r="G362" s="49"/>
      <c r="H362" s="49"/>
      <c r="I362" s="49"/>
      <c r="J362" s="49">
        <v>190</v>
      </c>
      <c r="K362" s="49">
        <v>11</v>
      </c>
      <c r="L362" s="49"/>
      <c r="M362" s="49">
        <v>201</v>
      </c>
      <c r="N362" s="49"/>
      <c r="O362" s="49"/>
      <c r="P362" s="49"/>
      <c r="Q362" s="49">
        <v>43</v>
      </c>
      <c r="R362" s="49">
        <v>166</v>
      </c>
      <c r="S362" s="49"/>
      <c r="T362" s="49">
        <v>209</v>
      </c>
      <c r="U362" s="49"/>
      <c r="V362" s="49"/>
      <c r="W362" s="49"/>
      <c r="X362" s="49">
        <v>52</v>
      </c>
      <c r="Y362" s="49"/>
      <c r="Z362" s="49"/>
      <c r="AA362" s="49"/>
      <c r="AB362" s="49">
        <v>0</v>
      </c>
      <c r="AC362" s="49"/>
      <c r="AD362" s="49">
        <v>0</v>
      </c>
      <c r="AE362" s="49"/>
      <c r="AF362" s="49"/>
      <c r="AG362" s="49"/>
      <c r="AH362" s="49">
        <v>0</v>
      </c>
      <c r="AI362" s="49"/>
      <c r="AJ362" s="49"/>
      <c r="AK362" s="49"/>
      <c r="AL362" s="49"/>
      <c r="AM362" s="49"/>
      <c r="AN362" s="49"/>
      <c r="AO362" s="49"/>
      <c r="AP362" s="49">
        <v>31</v>
      </c>
      <c r="AQ362" s="49"/>
      <c r="AR362" s="49"/>
      <c r="AS362" s="49"/>
      <c r="AT362" s="49">
        <v>127</v>
      </c>
      <c r="AU362" s="49">
        <v>18</v>
      </c>
      <c r="AV362" s="49"/>
      <c r="AW362" s="49">
        <v>145</v>
      </c>
      <c r="AX362" s="49"/>
      <c r="AY362" s="49"/>
      <c r="AZ362" s="49"/>
      <c r="BA362" s="49">
        <v>42</v>
      </c>
      <c r="BB362" s="49">
        <v>109</v>
      </c>
      <c r="BC362" s="49"/>
      <c r="BD362" s="49">
        <v>151</v>
      </c>
      <c r="BE362" s="49"/>
      <c r="BF362" s="49"/>
      <c r="BG362" s="49"/>
      <c r="BH362" s="49">
        <v>25</v>
      </c>
      <c r="BI362" s="49"/>
      <c r="BJ362" s="49"/>
      <c r="BK362" s="49"/>
      <c r="BL362" s="49">
        <v>0</v>
      </c>
      <c r="BM362" s="49"/>
      <c r="BN362" s="49">
        <v>0</v>
      </c>
      <c r="BO362" s="49"/>
      <c r="BP362" s="49"/>
      <c r="BQ362" s="49"/>
      <c r="BR362" s="49">
        <v>0</v>
      </c>
      <c r="BS362" s="39"/>
      <c r="BT362" s="39"/>
      <c r="BU362" s="39"/>
      <c r="BV362" s="39"/>
      <c r="BW362" s="39"/>
      <c r="BX362" s="39"/>
    </row>
    <row r="363" spans="1:76" ht="20.100000000000001" customHeight="1" x14ac:dyDescent="0.2">
      <c r="D363" s="47" t="s">
        <v>221</v>
      </c>
      <c r="F363" s="48">
        <v>0</v>
      </c>
      <c r="G363" s="49"/>
      <c r="H363" s="49"/>
      <c r="I363" s="49"/>
      <c r="J363" s="48">
        <v>355</v>
      </c>
      <c r="K363" s="48">
        <v>2</v>
      </c>
      <c r="L363" s="49"/>
      <c r="M363" s="48">
        <v>357</v>
      </c>
      <c r="N363" s="49"/>
      <c r="O363" s="49"/>
      <c r="P363" s="49"/>
      <c r="Q363" s="48">
        <v>43</v>
      </c>
      <c r="R363" s="48">
        <v>276</v>
      </c>
      <c r="S363" s="49"/>
      <c r="T363" s="48">
        <v>319</v>
      </c>
      <c r="U363" s="49"/>
      <c r="V363" s="49"/>
      <c r="W363" s="49"/>
      <c r="X363" s="48">
        <v>38</v>
      </c>
      <c r="Y363" s="49"/>
      <c r="Z363" s="49"/>
      <c r="AA363" s="49"/>
      <c r="AB363" s="48">
        <v>0</v>
      </c>
      <c r="AC363" s="49"/>
      <c r="AD363" s="48">
        <v>0</v>
      </c>
      <c r="AE363" s="49"/>
      <c r="AF363" s="49"/>
      <c r="AG363" s="49"/>
      <c r="AH363" s="48">
        <v>0</v>
      </c>
      <c r="AI363" s="49"/>
      <c r="AJ363" s="49"/>
      <c r="AK363" s="49"/>
      <c r="AL363" s="49"/>
      <c r="AM363" s="49"/>
      <c r="AN363" s="49"/>
      <c r="AO363" s="49"/>
      <c r="AP363" s="48">
        <v>0</v>
      </c>
      <c r="AQ363" s="49"/>
      <c r="AR363" s="49"/>
      <c r="AS363" s="49"/>
      <c r="AT363" s="48">
        <v>418</v>
      </c>
      <c r="AU363" s="48">
        <v>9</v>
      </c>
      <c r="AV363" s="49"/>
      <c r="AW363" s="48">
        <v>427</v>
      </c>
      <c r="AX363" s="49"/>
      <c r="AY363" s="49"/>
      <c r="AZ363" s="49"/>
      <c r="BA363" s="48">
        <v>107</v>
      </c>
      <c r="BB363" s="48">
        <v>247</v>
      </c>
      <c r="BC363" s="49"/>
      <c r="BD363" s="48">
        <v>354</v>
      </c>
      <c r="BE363" s="49"/>
      <c r="BF363" s="49"/>
      <c r="BG363" s="49"/>
      <c r="BH363" s="48">
        <v>73</v>
      </c>
      <c r="BI363" s="49"/>
      <c r="BJ363" s="49"/>
      <c r="BK363" s="49"/>
      <c r="BL363" s="48">
        <v>0</v>
      </c>
      <c r="BM363" s="49"/>
      <c r="BN363" s="48">
        <v>0</v>
      </c>
      <c r="BO363" s="49"/>
      <c r="BP363" s="49"/>
      <c r="BQ363" s="49"/>
      <c r="BR363" s="48">
        <v>0</v>
      </c>
      <c r="BS363" s="39"/>
      <c r="BT363" s="39"/>
      <c r="BU363" s="39"/>
      <c r="BV363" s="39"/>
      <c r="BW363" s="39"/>
      <c r="BX363" s="39"/>
    </row>
    <row r="364" spans="1:76" ht="20.100000000000001" customHeight="1" x14ac:dyDescent="0.2"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</row>
    <row r="365" spans="1:76" s="1" customFormat="1" ht="20.100000000000001" customHeight="1" x14ac:dyDescent="0.25">
      <c r="A365" s="3"/>
      <c r="B365" s="6"/>
      <c r="C365" s="51" t="s">
        <v>159</v>
      </c>
      <c r="D365" s="52"/>
      <c r="E365" s="5"/>
      <c r="F365" s="53">
        <v>713</v>
      </c>
      <c r="G365" s="54"/>
      <c r="H365" s="54"/>
      <c r="I365" s="54"/>
      <c r="J365" s="53">
        <v>2549</v>
      </c>
      <c r="K365" s="53">
        <v>60</v>
      </c>
      <c r="L365" s="54"/>
      <c r="M365" s="53">
        <v>2609</v>
      </c>
      <c r="N365" s="54"/>
      <c r="O365" s="54"/>
      <c r="P365" s="54"/>
      <c r="Q365" s="53">
        <f xml:space="preserve"> 494 + 1</f>
        <v>495</v>
      </c>
      <c r="R365" s="53">
        <v>2410</v>
      </c>
      <c r="S365" s="54"/>
      <c r="T365" s="53">
        <v>2905</v>
      </c>
      <c r="U365" s="54"/>
      <c r="V365" s="54"/>
      <c r="W365" s="54"/>
      <c r="X365" s="53">
        <v>417</v>
      </c>
      <c r="Y365" s="54"/>
      <c r="Z365" s="54"/>
      <c r="AA365" s="54"/>
      <c r="AB365" s="53">
        <v>0</v>
      </c>
      <c r="AC365" s="54"/>
      <c r="AD365" s="53">
        <v>0</v>
      </c>
      <c r="AE365" s="54"/>
      <c r="AF365" s="54"/>
      <c r="AG365" s="54"/>
      <c r="AH365" s="53">
        <v>128</v>
      </c>
      <c r="AI365" s="54"/>
      <c r="AJ365" s="54"/>
      <c r="AK365" s="54"/>
      <c r="AL365" s="54"/>
      <c r="AM365" s="54"/>
      <c r="AN365" s="54"/>
      <c r="AO365" s="54"/>
      <c r="AP365" s="53">
        <v>582</v>
      </c>
      <c r="AQ365" s="54"/>
      <c r="AR365" s="54"/>
      <c r="AS365" s="54"/>
      <c r="AT365" s="53">
        <v>2483</v>
      </c>
      <c r="AU365" s="53">
        <v>134</v>
      </c>
      <c r="AV365" s="54"/>
      <c r="AW365" s="53">
        <v>2617</v>
      </c>
      <c r="AX365" s="54"/>
      <c r="AY365" s="54"/>
      <c r="AZ365" s="54"/>
      <c r="BA365" s="53">
        <f xml:space="preserve"> 713 + 5</f>
        <v>718</v>
      </c>
      <c r="BB365" s="53">
        <v>2002</v>
      </c>
      <c r="BC365" s="54"/>
      <c r="BD365" s="53">
        <v>2720</v>
      </c>
      <c r="BE365" s="54"/>
      <c r="BF365" s="54"/>
      <c r="BG365" s="54"/>
      <c r="BH365" s="53">
        <v>456</v>
      </c>
      <c r="BI365" s="54"/>
      <c r="BJ365" s="54"/>
      <c r="BK365" s="54"/>
      <c r="BL365" s="53">
        <v>0</v>
      </c>
      <c r="BM365" s="54"/>
      <c r="BN365" s="53">
        <v>23</v>
      </c>
      <c r="BO365" s="54"/>
      <c r="BP365" s="54"/>
      <c r="BQ365" s="54"/>
      <c r="BR365" s="53">
        <v>199</v>
      </c>
      <c r="BS365" s="39"/>
      <c r="BT365" s="39"/>
      <c r="BU365" s="39"/>
      <c r="BV365" s="39"/>
      <c r="BW365" s="39"/>
      <c r="BX365" s="39"/>
    </row>
    <row r="366" spans="1:76" s="1" customFormat="1" ht="20.100000000000001" customHeight="1" x14ac:dyDescent="0.2">
      <c r="A366" s="3"/>
      <c r="B366" s="6"/>
      <c r="C366" s="3"/>
      <c r="D366" s="3"/>
      <c r="E366" s="5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/>
      <c r="BF366" s="56"/>
      <c r="BG366" s="56"/>
      <c r="BH366" s="56"/>
      <c r="BI366" s="56"/>
      <c r="BJ366" s="56"/>
      <c r="BK366" s="56"/>
      <c r="BL366" s="56"/>
      <c r="BM366" s="56"/>
      <c r="BN366" s="56"/>
      <c r="BO366" s="56"/>
      <c r="BP366" s="56"/>
      <c r="BQ366" s="56"/>
      <c r="BR366" s="56"/>
      <c r="BS366" s="39"/>
      <c r="BT366" s="39"/>
      <c r="BU366" s="39"/>
      <c r="BV366" s="39"/>
      <c r="BW366" s="39"/>
      <c r="BX366" s="39"/>
    </row>
    <row r="367" spans="1:76" s="1" customFormat="1" ht="20.100000000000001" customHeight="1" x14ac:dyDescent="0.25">
      <c r="A367" s="3"/>
      <c r="B367" s="57" t="s">
        <v>222</v>
      </c>
      <c r="C367" s="58"/>
      <c r="D367" s="58"/>
      <c r="E367" s="5"/>
      <c r="F367" s="59">
        <v>713</v>
      </c>
      <c r="G367" s="54"/>
      <c r="H367" s="54"/>
      <c r="I367" s="54"/>
      <c r="J367" s="59">
        <v>2549</v>
      </c>
      <c r="K367" s="59">
        <v>60</v>
      </c>
      <c r="L367" s="54"/>
      <c r="M367" s="59">
        <v>2609</v>
      </c>
      <c r="N367" s="54"/>
      <c r="O367" s="54"/>
      <c r="P367" s="54"/>
      <c r="Q367" s="59">
        <f xml:space="preserve"> 494 + 1</f>
        <v>495</v>
      </c>
      <c r="R367" s="59">
        <v>2410</v>
      </c>
      <c r="S367" s="54"/>
      <c r="T367" s="59">
        <v>2905</v>
      </c>
      <c r="U367" s="54"/>
      <c r="V367" s="54"/>
      <c r="W367" s="54"/>
      <c r="X367" s="59">
        <v>417</v>
      </c>
      <c r="Y367" s="54"/>
      <c r="Z367" s="54"/>
      <c r="AA367" s="54"/>
      <c r="AB367" s="59">
        <v>0</v>
      </c>
      <c r="AC367" s="54"/>
      <c r="AD367" s="59">
        <v>0</v>
      </c>
      <c r="AE367" s="54"/>
      <c r="AF367" s="54"/>
      <c r="AG367" s="54"/>
      <c r="AH367" s="59">
        <v>128</v>
      </c>
      <c r="AI367" s="54"/>
      <c r="AJ367" s="54"/>
      <c r="AK367" s="54"/>
      <c r="AL367" s="54"/>
      <c r="AM367" s="54"/>
      <c r="AN367" s="54"/>
      <c r="AO367" s="54"/>
      <c r="AP367" s="59">
        <v>582</v>
      </c>
      <c r="AQ367" s="54"/>
      <c r="AR367" s="54"/>
      <c r="AS367" s="54"/>
      <c r="AT367" s="59">
        <v>2483</v>
      </c>
      <c r="AU367" s="59">
        <v>134</v>
      </c>
      <c r="AV367" s="54"/>
      <c r="AW367" s="59">
        <v>2617</v>
      </c>
      <c r="AX367" s="54"/>
      <c r="AY367" s="54"/>
      <c r="AZ367" s="54"/>
      <c r="BA367" s="59">
        <f xml:space="preserve"> 713 + 5</f>
        <v>718</v>
      </c>
      <c r="BB367" s="59">
        <v>2002</v>
      </c>
      <c r="BC367" s="54"/>
      <c r="BD367" s="59">
        <v>2720</v>
      </c>
      <c r="BE367" s="54"/>
      <c r="BF367" s="54"/>
      <c r="BG367" s="54"/>
      <c r="BH367" s="59">
        <v>456</v>
      </c>
      <c r="BI367" s="54"/>
      <c r="BJ367" s="54"/>
      <c r="BK367" s="54"/>
      <c r="BL367" s="59">
        <v>0</v>
      </c>
      <c r="BM367" s="54"/>
      <c r="BN367" s="59">
        <v>23</v>
      </c>
      <c r="BO367" s="54"/>
      <c r="BP367" s="54"/>
      <c r="BQ367" s="54"/>
      <c r="BR367" s="59">
        <v>199</v>
      </c>
      <c r="BS367" s="39"/>
      <c r="BT367" s="39"/>
      <c r="BU367" s="39"/>
      <c r="BV367" s="39"/>
      <c r="BW367" s="39"/>
      <c r="BX367" s="39"/>
    </row>
    <row r="368" spans="1:76" ht="20.100000000000001" customHeight="1" x14ac:dyDescent="0.2"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</row>
    <row r="369" spans="1:76" ht="20.100000000000001" customHeight="1" x14ac:dyDescent="0.2">
      <c r="B369" s="6" t="s">
        <v>223</v>
      </c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</row>
    <row r="370" spans="1:76" ht="20.100000000000001" customHeight="1" x14ac:dyDescent="0.2">
      <c r="C370" s="3" t="s">
        <v>154</v>
      </c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</row>
    <row r="371" spans="1:76" ht="20.100000000000001" customHeight="1" x14ac:dyDescent="0.2">
      <c r="D371" s="2" t="s">
        <v>224</v>
      </c>
      <c r="F371" s="39">
        <v>143</v>
      </c>
      <c r="G371" s="39"/>
      <c r="H371" s="39"/>
      <c r="I371" s="39"/>
      <c r="J371" s="39">
        <v>414</v>
      </c>
      <c r="K371" s="39">
        <v>38</v>
      </c>
      <c r="L371" s="39"/>
      <c r="M371" s="39">
        <v>452</v>
      </c>
      <c r="N371" s="39"/>
      <c r="O371" s="39"/>
      <c r="P371" s="39"/>
      <c r="Q371" s="39">
        <v>90</v>
      </c>
      <c r="R371" s="39">
        <v>427</v>
      </c>
      <c r="S371" s="39"/>
      <c r="T371" s="39">
        <v>517</v>
      </c>
      <c r="U371" s="39"/>
      <c r="V371" s="39"/>
      <c r="W371" s="39"/>
      <c r="X371" s="39">
        <v>78</v>
      </c>
      <c r="Y371" s="39"/>
      <c r="Z371" s="39"/>
      <c r="AA371" s="39"/>
      <c r="AB371" s="39">
        <v>0</v>
      </c>
      <c r="AC371" s="39"/>
      <c r="AD371" s="39">
        <v>0</v>
      </c>
      <c r="AE371" s="39"/>
      <c r="AF371" s="39"/>
      <c r="AG371" s="39"/>
      <c r="AH371" s="39">
        <v>0</v>
      </c>
      <c r="AI371" s="39"/>
      <c r="AJ371" s="39"/>
      <c r="AK371" s="39"/>
      <c r="AL371" s="39"/>
      <c r="AM371" s="39"/>
      <c r="AN371" s="39"/>
      <c r="AO371" s="39"/>
      <c r="AP371" s="39">
        <v>56</v>
      </c>
      <c r="AQ371" s="39"/>
      <c r="AR371" s="39"/>
      <c r="AS371" s="39"/>
      <c r="AT371" s="39">
        <v>311</v>
      </c>
      <c r="AU371" s="39">
        <v>23</v>
      </c>
      <c r="AV371" s="39"/>
      <c r="AW371" s="39">
        <v>334</v>
      </c>
      <c r="AX371" s="39"/>
      <c r="AY371" s="39"/>
      <c r="AZ371" s="39"/>
      <c r="BA371" s="39">
        <v>121</v>
      </c>
      <c r="BB371" s="39">
        <v>210</v>
      </c>
      <c r="BC371" s="39"/>
      <c r="BD371" s="39">
        <v>331</v>
      </c>
      <c r="BE371" s="39"/>
      <c r="BF371" s="39"/>
      <c r="BG371" s="39"/>
      <c r="BH371" s="39">
        <v>58</v>
      </c>
      <c r="BI371" s="39"/>
      <c r="BJ371" s="39"/>
      <c r="BK371" s="39"/>
      <c r="BL371" s="39">
        <v>0</v>
      </c>
      <c r="BM371" s="39"/>
      <c r="BN371" s="39">
        <v>1</v>
      </c>
      <c r="BO371" s="39"/>
      <c r="BP371" s="39"/>
      <c r="BQ371" s="39"/>
      <c r="BR371" s="39">
        <v>0</v>
      </c>
      <c r="BS371" s="39"/>
      <c r="BT371" s="39"/>
      <c r="BU371" s="39"/>
      <c r="BV371" s="39"/>
      <c r="BW371" s="39"/>
      <c r="BX371" s="39"/>
    </row>
    <row r="372" spans="1:76" ht="19.5" customHeight="1" x14ac:dyDescent="0.2">
      <c r="D372" s="47" t="s">
        <v>225</v>
      </c>
      <c r="F372" s="48">
        <v>80</v>
      </c>
      <c r="G372" s="49"/>
      <c r="H372" s="49"/>
      <c r="I372" s="49"/>
      <c r="J372" s="48">
        <v>478</v>
      </c>
      <c r="K372" s="48">
        <v>35</v>
      </c>
      <c r="L372" s="49"/>
      <c r="M372" s="48">
        <v>513</v>
      </c>
      <c r="N372" s="49"/>
      <c r="O372" s="49"/>
      <c r="P372" s="49"/>
      <c r="Q372" s="48">
        <v>126</v>
      </c>
      <c r="R372" s="48">
        <v>387</v>
      </c>
      <c r="S372" s="49"/>
      <c r="T372" s="48">
        <v>513</v>
      </c>
      <c r="U372" s="49"/>
      <c r="V372" s="49"/>
      <c r="W372" s="49"/>
      <c r="X372" s="48">
        <v>80</v>
      </c>
      <c r="Y372" s="49"/>
      <c r="Z372" s="49"/>
      <c r="AA372" s="49"/>
      <c r="AB372" s="48">
        <v>0</v>
      </c>
      <c r="AC372" s="49"/>
      <c r="AD372" s="48">
        <v>0</v>
      </c>
      <c r="AE372" s="49"/>
      <c r="AF372" s="49"/>
      <c r="AG372" s="49"/>
      <c r="AH372" s="48">
        <v>1</v>
      </c>
      <c r="AI372" s="49"/>
      <c r="AJ372" s="49"/>
      <c r="AK372" s="49"/>
      <c r="AL372" s="49"/>
      <c r="AM372" s="49"/>
      <c r="AN372" s="49"/>
      <c r="AO372" s="49"/>
      <c r="AP372" s="48">
        <v>26</v>
      </c>
      <c r="AQ372" s="49"/>
      <c r="AR372" s="49"/>
      <c r="AS372" s="49"/>
      <c r="AT372" s="48">
        <v>314</v>
      </c>
      <c r="AU372" s="48">
        <v>27</v>
      </c>
      <c r="AV372" s="49"/>
      <c r="AW372" s="48">
        <v>341</v>
      </c>
      <c r="AX372" s="49"/>
      <c r="AY372" s="49"/>
      <c r="AZ372" s="49"/>
      <c r="BA372" s="48">
        <v>173</v>
      </c>
      <c r="BB372" s="48">
        <v>167</v>
      </c>
      <c r="BC372" s="49"/>
      <c r="BD372" s="48">
        <v>340</v>
      </c>
      <c r="BE372" s="49"/>
      <c r="BF372" s="49"/>
      <c r="BG372" s="49"/>
      <c r="BH372" s="48">
        <v>27</v>
      </c>
      <c r="BI372" s="49"/>
      <c r="BJ372" s="49"/>
      <c r="BK372" s="49"/>
      <c r="BL372" s="48">
        <v>0</v>
      </c>
      <c r="BM372" s="49"/>
      <c r="BN372" s="48">
        <v>0</v>
      </c>
      <c r="BO372" s="49"/>
      <c r="BP372" s="49"/>
      <c r="BQ372" s="49"/>
      <c r="BR372" s="48">
        <v>0</v>
      </c>
      <c r="BS372" s="39"/>
      <c r="BT372" s="39"/>
      <c r="BU372" s="39"/>
      <c r="BV372" s="39"/>
      <c r="BW372" s="39"/>
      <c r="BX372" s="39"/>
    </row>
    <row r="373" spans="1:76" ht="20.100000000000001" customHeight="1" x14ac:dyDescent="0.2">
      <c r="D373" s="2" t="s">
        <v>226</v>
      </c>
      <c r="F373" s="39">
        <v>126</v>
      </c>
      <c r="G373" s="39"/>
      <c r="H373" s="39"/>
      <c r="I373" s="39"/>
      <c r="J373" s="39">
        <v>516</v>
      </c>
      <c r="K373" s="39">
        <v>38</v>
      </c>
      <c r="L373" s="39"/>
      <c r="M373" s="39">
        <v>554</v>
      </c>
      <c r="N373" s="39"/>
      <c r="O373" s="39"/>
      <c r="P373" s="39"/>
      <c r="Q373" s="39">
        <v>87</v>
      </c>
      <c r="R373" s="39">
        <v>465</v>
      </c>
      <c r="S373" s="39"/>
      <c r="T373" s="39">
        <v>552</v>
      </c>
      <c r="U373" s="39"/>
      <c r="V373" s="39"/>
      <c r="W373" s="39"/>
      <c r="X373" s="39">
        <v>128</v>
      </c>
      <c r="Y373" s="39"/>
      <c r="Z373" s="39"/>
      <c r="AA373" s="39"/>
      <c r="AB373" s="39">
        <v>0</v>
      </c>
      <c r="AC373" s="39"/>
      <c r="AD373" s="39">
        <v>0</v>
      </c>
      <c r="AE373" s="39"/>
      <c r="AF373" s="39"/>
      <c r="AG373" s="39"/>
      <c r="AH373" s="39">
        <v>207</v>
      </c>
      <c r="AI373" s="39"/>
      <c r="AJ373" s="39"/>
      <c r="AK373" s="39"/>
      <c r="AL373" s="39"/>
      <c r="AM373" s="39"/>
      <c r="AN373" s="39"/>
      <c r="AO373" s="39"/>
      <c r="AP373" s="39">
        <v>47</v>
      </c>
      <c r="AQ373" s="39"/>
      <c r="AR373" s="39"/>
      <c r="AS373" s="39"/>
      <c r="AT373" s="39">
        <v>256</v>
      </c>
      <c r="AU373" s="39">
        <v>13</v>
      </c>
      <c r="AV373" s="39"/>
      <c r="AW373" s="39">
        <v>269</v>
      </c>
      <c r="AX373" s="39"/>
      <c r="AY373" s="39"/>
      <c r="AZ373" s="39"/>
      <c r="BA373" s="39">
        <v>76</v>
      </c>
      <c r="BB373" s="39">
        <v>175</v>
      </c>
      <c r="BC373" s="39"/>
      <c r="BD373" s="39">
        <v>251</v>
      </c>
      <c r="BE373" s="39"/>
      <c r="BF373" s="39"/>
      <c r="BG373" s="39"/>
      <c r="BH373" s="39">
        <v>63</v>
      </c>
      <c r="BI373" s="39"/>
      <c r="BJ373" s="39"/>
      <c r="BK373" s="39"/>
      <c r="BL373" s="39">
        <v>0</v>
      </c>
      <c r="BM373" s="39"/>
      <c r="BN373" s="39">
        <v>2</v>
      </c>
      <c r="BO373" s="39"/>
      <c r="BP373" s="39"/>
      <c r="BQ373" s="39"/>
      <c r="BR373" s="39">
        <v>97</v>
      </c>
      <c r="BS373" s="39"/>
      <c r="BT373" s="39"/>
      <c r="BU373" s="39"/>
      <c r="BV373" s="39"/>
      <c r="BW373" s="39"/>
      <c r="BX373" s="39"/>
    </row>
    <row r="374" spans="1:76" ht="19.5" customHeight="1" x14ac:dyDescent="0.2">
      <c r="D374" s="47" t="s">
        <v>227</v>
      </c>
      <c r="F374" s="48">
        <v>127</v>
      </c>
      <c r="G374" s="49"/>
      <c r="H374" s="49"/>
      <c r="I374" s="49"/>
      <c r="J374" s="48">
        <v>472</v>
      </c>
      <c r="K374" s="48">
        <v>35</v>
      </c>
      <c r="L374" s="49"/>
      <c r="M374" s="48">
        <v>507</v>
      </c>
      <c r="N374" s="49"/>
      <c r="O374" s="49"/>
      <c r="P374" s="49"/>
      <c r="Q374" s="48">
        <v>100</v>
      </c>
      <c r="R374" s="48">
        <v>432</v>
      </c>
      <c r="S374" s="49"/>
      <c r="T374" s="48">
        <v>532</v>
      </c>
      <c r="U374" s="49"/>
      <c r="V374" s="49"/>
      <c r="W374" s="49"/>
      <c r="X374" s="48">
        <v>102</v>
      </c>
      <c r="Y374" s="49"/>
      <c r="Z374" s="49"/>
      <c r="AA374" s="49"/>
      <c r="AB374" s="48">
        <v>0</v>
      </c>
      <c r="AC374" s="49"/>
      <c r="AD374" s="48">
        <v>0</v>
      </c>
      <c r="AE374" s="49"/>
      <c r="AF374" s="49"/>
      <c r="AG374" s="49"/>
      <c r="AH374" s="48">
        <v>0</v>
      </c>
      <c r="AI374" s="49"/>
      <c r="AJ374" s="49"/>
      <c r="AK374" s="49"/>
      <c r="AL374" s="49"/>
      <c r="AM374" s="49"/>
      <c r="AN374" s="49"/>
      <c r="AO374" s="49"/>
      <c r="AP374" s="48">
        <v>39</v>
      </c>
      <c r="AQ374" s="49"/>
      <c r="AR374" s="49"/>
      <c r="AS374" s="49"/>
      <c r="AT374" s="48">
        <v>262</v>
      </c>
      <c r="AU374" s="48">
        <v>10</v>
      </c>
      <c r="AV374" s="49"/>
      <c r="AW374" s="48">
        <v>272</v>
      </c>
      <c r="AX374" s="49"/>
      <c r="AY374" s="49"/>
      <c r="AZ374" s="49"/>
      <c r="BA374" s="48">
        <v>93</v>
      </c>
      <c r="BB374" s="48">
        <v>180</v>
      </c>
      <c r="BC374" s="49"/>
      <c r="BD374" s="48">
        <v>273</v>
      </c>
      <c r="BE374" s="49"/>
      <c r="BF374" s="49"/>
      <c r="BG374" s="49"/>
      <c r="BH374" s="48">
        <v>38</v>
      </c>
      <c r="BI374" s="49"/>
      <c r="BJ374" s="49"/>
      <c r="BK374" s="49"/>
      <c r="BL374" s="48">
        <v>0</v>
      </c>
      <c r="BM374" s="49"/>
      <c r="BN374" s="48">
        <v>0</v>
      </c>
      <c r="BO374" s="49"/>
      <c r="BP374" s="49"/>
      <c r="BQ374" s="49"/>
      <c r="BR374" s="48">
        <v>0</v>
      </c>
      <c r="BS374" s="39"/>
      <c r="BT374" s="39"/>
      <c r="BU374" s="39"/>
      <c r="BV374" s="39"/>
      <c r="BW374" s="39"/>
      <c r="BX374" s="39"/>
    </row>
    <row r="375" spans="1:76" ht="20.100000000000001" customHeight="1" x14ac:dyDescent="0.2">
      <c r="D375" s="50" t="s">
        <v>228</v>
      </c>
      <c r="F375" s="49">
        <v>100</v>
      </c>
      <c r="G375" s="49"/>
      <c r="H375" s="49"/>
      <c r="I375" s="49"/>
      <c r="J375" s="49">
        <v>552</v>
      </c>
      <c r="K375" s="49">
        <v>23</v>
      </c>
      <c r="L375" s="49"/>
      <c r="M375" s="49">
        <v>575</v>
      </c>
      <c r="N375" s="49"/>
      <c r="O375" s="49"/>
      <c r="P375" s="49"/>
      <c r="Q375" s="49">
        <v>104</v>
      </c>
      <c r="R375" s="49">
        <v>461</v>
      </c>
      <c r="S375" s="49"/>
      <c r="T375" s="49">
        <v>565</v>
      </c>
      <c r="U375" s="49"/>
      <c r="V375" s="49"/>
      <c r="W375" s="49"/>
      <c r="X375" s="49">
        <v>110</v>
      </c>
      <c r="Y375" s="49"/>
      <c r="Z375" s="49"/>
      <c r="AA375" s="49"/>
      <c r="AB375" s="49">
        <v>0</v>
      </c>
      <c r="AC375" s="49"/>
      <c r="AD375" s="49">
        <v>0</v>
      </c>
      <c r="AE375" s="49"/>
      <c r="AF375" s="49"/>
      <c r="AG375" s="49"/>
      <c r="AH375" s="49">
        <v>0</v>
      </c>
      <c r="AI375" s="49"/>
      <c r="AJ375" s="49"/>
      <c r="AK375" s="49"/>
      <c r="AL375" s="49"/>
      <c r="AM375" s="49"/>
      <c r="AN375" s="49"/>
      <c r="AO375" s="49"/>
      <c r="AP375" s="49">
        <v>75</v>
      </c>
      <c r="AQ375" s="49"/>
      <c r="AR375" s="49"/>
      <c r="AS375" s="49"/>
      <c r="AT375" s="49">
        <v>290</v>
      </c>
      <c r="AU375" s="49">
        <v>11</v>
      </c>
      <c r="AV375" s="49"/>
      <c r="AW375" s="49">
        <v>301</v>
      </c>
      <c r="AX375" s="49"/>
      <c r="AY375" s="49"/>
      <c r="AZ375" s="49"/>
      <c r="BA375" s="49">
        <v>101</v>
      </c>
      <c r="BB375" s="49">
        <v>222</v>
      </c>
      <c r="BC375" s="49"/>
      <c r="BD375" s="49">
        <v>323</v>
      </c>
      <c r="BE375" s="49"/>
      <c r="BF375" s="49"/>
      <c r="BG375" s="49"/>
      <c r="BH375" s="49">
        <v>53</v>
      </c>
      <c r="BI375" s="49"/>
      <c r="BJ375" s="49"/>
      <c r="BK375" s="49"/>
      <c r="BL375" s="49">
        <v>0</v>
      </c>
      <c r="BM375" s="49"/>
      <c r="BN375" s="49">
        <v>0</v>
      </c>
      <c r="BO375" s="49"/>
      <c r="BP375" s="49"/>
      <c r="BQ375" s="49"/>
      <c r="BR375" s="49">
        <v>0</v>
      </c>
      <c r="BS375" s="39"/>
      <c r="BT375" s="39"/>
      <c r="BU375" s="39"/>
      <c r="BV375" s="39"/>
      <c r="BW375" s="39"/>
      <c r="BX375" s="39"/>
    </row>
    <row r="376" spans="1:76" ht="19.5" customHeight="1" x14ac:dyDescent="0.2">
      <c r="D376" s="47" t="s">
        <v>229</v>
      </c>
      <c r="F376" s="48">
        <v>90</v>
      </c>
      <c r="G376" s="49"/>
      <c r="H376" s="49"/>
      <c r="I376" s="49"/>
      <c r="J376" s="48">
        <v>536</v>
      </c>
      <c r="K376" s="48">
        <v>28</v>
      </c>
      <c r="L376" s="49"/>
      <c r="M376" s="48">
        <v>564</v>
      </c>
      <c r="N376" s="49"/>
      <c r="O376" s="49"/>
      <c r="P376" s="49"/>
      <c r="Q376" s="48">
        <v>106</v>
      </c>
      <c r="R376" s="48">
        <v>485</v>
      </c>
      <c r="S376" s="49"/>
      <c r="T376" s="48">
        <v>591</v>
      </c>
      <c r="U376" s="49"/>
      <c r="V376" s="49"/>
      <c r="W376" s="49"/>
      <c r="X376" s="48">
        <v>63</v>
      </c>
      <c r="Y376" s="49"/>
      <c r="Z376" s="49"/>
      <c r="AA376" s="49"/>
      <c r="AB376" s="48">
        <v>0</v>
      </c>
      <c r="AC376" s="49"/>
      <c r="AD376" s="48">
        <v>0</v>
      </c>
      <c r="AE376" s="49"/>
      <c r="AF376" s="49"/>
      <c r="AG376" s="49"/>
      <c r="AH376" s="48">
        <v>0</v>
      </c>
      <c r="AI376" s="49"/>
      <c r="AJ376" s="49"/>
      <c r="AK376" s="49"/>
      <c r="AL376" s="49"/>
      <c r="AM376" s="49"/>
      <c r="AN376" s="49"/>
      <c r="AO376" s="49"/>
      <c r="AP376" s="48">
        <v>52</v>
      </c>
      <c r="AQ376" s="49"/>
      <c r="AR376" s="49"/>
      <c r="AS376" s="49"/>
      <c r="AT376" s="48">
        <v>275</v>
      </c>
      <c r="AU376" s="48">
        <v>32</v>
      </c>
      <c r="AV376" s="49"/>
      <c r="AW376" s="48">
        <v>307</v>
      </c>
      <c r="AX376" s="49"/>
      <c r="AY376" s="49"/>
      <c r="AZ376" s="49"/>
      <c r="BA376" s="48">
        <v>147</v>
      </c>
      <c r="BB376" s="48">
        <v>172</v>
      </c>
      <c r="BC376" s="49"/>
      <c r="BD376" s="48">
        <v>319</v>
      </c>
      <c r="BE376" s="49"/>
      <c r="BF376" s="49"/>
      <c r="BG376" s="49"/>
      <c r="BH376" s="48">
        <v>34</v>
      </c>
      <c r="BI376" s="49"/>
      <c r="BJ376" s="49"/>
      <c r="BK376" s="49"/>
      <c r="BL376" s="48">
        <v>0</v>
      </c>
      <c r="BM376" s="49"/>
      <c r="BN376" s="48">
        <v>6</v>
      </c>
      <c r="BO376" s="49"/>
      <c r="BP376" s="49"/>
      <c r="BQ376" s="49"/>
      <c r="BR376" s="48">
        <v>0</v>
      </c>
      <c r="BS376" s="39"/>
      <c r="BT376" s="39"/>
      <c r="BU376" s="39"/>
      <c r="BV376" s="39"/>
      <c r="BW376" s="39"/>
      <c r="BX376" s="39"/>
    </row>
    <row r="377" spans="1:76" ht="20.100000000000001" customHeight="1" x14ac:dyDescent="0.2">
      <c r="D377" s="2" t="s">
        <v>230</v>
      </c>
      <c r="F377" s="39">
        <v>147</v>
      </c>
      <c r="G377" s="39"/>
      <c r="H377" s="39"/>
      <c r="I377" s="39"/>
      <c r="J377" s="39">
        <v>460</v>
      </c>
      <c r="K377" s="39">
        <v>12</v>
      </c>
      <c r="L377" s="39"/>
      <c r="M377" s="39">
        <v>472</v>
      </c>
      <c r="N377" s="39"/>
      <c r="O377" s="39"/>
      <c r="P377" s="39"/>
      <c r="Q377" s="39">
        <v>148</v>
      </c>
      <c r="R377" s="39">
        <v>375</v>
      </c>
      <c r="S377" s="39"/>
      <c r="T377" s="39">
        <v>523</v>
      </c>
      <c r="U377" s="39"/>
      <c r="V377" s="39"/>
      <c r="W377" s="39"/>
      <c r="X377" s="39">
        <v>96</v>
      </c>
      <c r="Y377" s="39"/>
      <c r="Z377" s="39"/>
      <c r="AA377" s="39"/>
      <c r="AB377" s="39">
        <v>0</v>
      </c>
      <c r="AC377" s="39"/>
      <c r="AD377" s="39">
        <v>0</v>
      </c>
      <c r="AE377" s="39"/>
      <c r="AF377" s="39"/>
      <c r="AG377" s="39"/>
      <c r="AH377" s="39">
        <v>0</v>
      </c>
      <c r="AI377" s="39"/>
      <c r="AJ377" s="39"/>
      <c r="AK377" s="39"/>
      <c r="AL377" s="39"/>
      <c r="AM377" s="39"/>
      <c r="AN377" s="39"/>
      <c r="AO377" s="39"/>
      <c r="AP377" s="39">
        <v>34</v>
      </c>
      <c r="AQ377" s="39"/>
      <c r="AR377" s="39"/>
      <c r="AS377" s="39"/>
      <c r="AT377" s="39">
        <v>200</v>
      </c>
      <c r="AU377" s="39">
        <v>7</v>
      </c>
      <c r="AV377" s="39"/>
      <c r="AW377" s="39">
        <v>207</v>
      </c>
      <c r="AX377" s="39"/>
      <c r="AY377" s="39"/>
      <c r="AZ377" s="39"/>
      <c r="BA377" s="39">
        <v>101</v>
      </c>
      <c r="BB377" s="39">
        <v>118</v>
      </c>
      <c r="BC377" s="39"/>
      <c r="BD377" s="39">
        <v>219</v>
      </c>
      <c r="BE377" s="39"/>
      <c r="BF377" s="39"/>
      <c r="BG377" s="39"/>
      <c r="BH377" s="39">
        <v>22</v>
      </c>
      <c r="BI377" s="39"/>
      <c r="BJ377" s="39"/>
      <c r="BK377" s="39"/>
      <c r="BL377" s="39">
        <v>0</v>
      </c>
      <c r="BM377" s="39"/>
      <c r="BN377" s="39">
        <v>0</v>
      </c>
      <c r="BO377" s="39"/>
      <c r="BP377" s="39"/>
      <c r="BQ377" s="39"/>
      <c r="BR377" s="39">
        <v>0</v>
      </c>
      <c r="BS377" s="39"/>
      <c r="BT377" s="39"/>
      <c r="BU377" s="39"/>
      <c r="BV377" s="39"/>
      <c r="BW377" s="39"/>
      <c r="BX377" s="39"/>
    </row>
    <row r="378" spans="1:76" ht="19.5" customHeight="1" x14ac:dyDescent="0.2">
      <c r="D378" s="47" t="s">
        <v>231</v>
      </c>
      <c r="F378" s="48">
        <v>198</v>
      </c>
      <c r="G378" s="49"/>
      <c r="H378" s="49"/>
      <c r="I378" s="49"/>
      <c r="J378" s="48">
        <v>442</v>
      </c>
      <c r="K378" s="48">
        <v>14</v>
      </c>
      <c r="L378" s="49"/>
      <c r="M378" s="48">
        <v>456</v>
      </c>
      <c r="N378" s="49"/>
      <c r="O378" s="49"/>
      <c r="P378" s="49"/>
      <c r="Q378" s="48">
        <v>150</v>
      </c>
      <c r="R378" s="48">
        <v>383</v>
      </c>
      <c r="S378" s="49"/>
      <c r="T378" s="48">
        <v>533</v>
      </c>
      <c r="U378" s="49"/>
      <c r="V378" s="49"/>
      <c r="W378" s="49"/>
      <c r="X378" s="48">
        <v>121</v>
      </c>
      <c r="Y378" s="49"/>
      <c r="Z378" s="49"/>
      <c r="AA378" s="49"/>
      <c r="AB378" s="48">
        <v>0</v>
      </c>
      <c r="AC378" s="49"/>
      <c r="AD378" s="48">
        <v>0</v>
      </c>
      <c r="AE378" s="49"/>
      <c r="AF378" s="49"/>
      <c r="AG378" s="49"/>
      <c r="AH378" s="48">
        <v>0</v>
      </c>
      <c r="AI378" s="49"/>
      <c r="AJ378" s="49"/>
      <c r="AK378" s="49"/>
      <c r="AL378" s="49"/>
      <c r="AM378" s="49"/>
      <c r="AN378" s="49"/>
      <c r="AO378" s="49"/>
      <c r="AP378" s="48">
        <v>56</v>
      </c>
      <c r="AQ378" s="49"/>
      <c r="AR378" s="49"/>
      <c r="AS378" s="49"/>
      <c r="AT378" s="48">
        <v>208</v>
      </c>
      <c r="AU378" s="48">
        <v>9</v>
      </c>
      <c r="AV378" s="49"/>
      <c r="AW378" s="48">
        <v>217</v>
      </c>
      <c r="AX378" s="49"/>
      <c r="AY378" s="49"/>
      <c r="AZ378" s="49"/>
      <c r="BA378" s="48">
        <v>87</v>
      </c>
      <c r="BB378" s="48">
        <v>131</v>
      </c>
      <c r="BC378" s="49"/>
      <c r="BD378" s="48">
        <v>218</v>
      </c>
      <c r="BE378" s="49"/>
      <c r="BF378" s="49"/>
      <c r="BG378" s="49"/>
      <c r="BH378" s="48">
        <v>55</v>
      </c>
      <c r="BI378" s="49"/>
      <c r="BJ378" s="49"/>
      <c r="BK378" s="49"/>
      <c r="BL378" s="48">
        <v>0</v>
      </c>
      <c r="BM378" s="49"/>
      <c r="BN378" s="48">
        <v>0</v>
      </c>
      <c r="BO378" s="49"/>
      <c r="BP378" s="49"/>
      <c r="BQ378" s="49"/>
      <c r="BR378" s="48">
        <v>0</v>
      </c>
      <c r="BS378" s="39"/>
      <c r="BT378" s="39"/>
      <c r="BU378" s="39"/>
      <c r="BV378" s="39"/>
      <c r="BW378" s="39"/>
      <c r="BX378" s="39"/>
    </row>
    <row r="379" spans="1:76" ht="20.100000000000001" customHeight="1" x14ac:dyDescent="0.2">
      <c r="D379" s="2" t="s">
        <v>232</v>
      </c>
      <c r="F379" s="39">
        <v>213</v>
      </c>
      <c r="G379" s="39"/>
      <c r="H379" s="39"/>
      <c r="I379" s="39"/>
      <c r="J379" s="39">
        <v>467</v>
      </c>
      <c r="K379" s="39">
        <v>17</v>
      </c>
      <c r="L379" s="39"/>
      <c r="M379" s="39">
        <v>484</v>
      </c>
      <c r="N379" s="39"/>
      <c r="O379" s="39"/>
      <c r="P379" s="39"/>
      <c r="Q379" s="39">
        <v>152</v>
      </c>
      <c r="R379" s="39">
        <v>423</v>
      </c>
      <c r="S379" s="39"/>
      <c r="T379" s="39">
        <v>575</v>
      </c>
      <c r="U379" s="39"/>
      <c r="V379" s="39"/>
      <c r="W379" s="39"/>
      <c r="X379" s="39">
        <v>122</v>
      </c>
      <c r="Y379" s="39"/>
      <c r="Z379" s="39"/>
      <c r="AA379" s="39"/>
      <c r="AB379" s="39">
        <v>0</v>
      </c>
      <c r="AC379" s="39"/>
      <c r="AD379" s="39">
        <v>0</v>
      </c>
      <c r="AE379" s="39"/>
      <c r="AF379" s="39"/>
      <c r="AG379" s="39"/>
      <c r="AH379" s="39">
        <v>29</v>
      </c>
      <c r="AI379" s="39"/>
      <c r="AJ379" s="39"/>
      <c r="AK379" s="39"/>
      <c r="AL379" s="39"/>
      <c r="AM379" s="39"/>
      <c r="AN379" s="39"/>
      <c r="AO379" s="39"/>
      <c r="AP379" s="39">
        <v>70</v>
      </c>
      <c r="AQ379" s="39"/>
      <c r="AR379" s="39"/>
      <c r="AS379" s="39"/>
      <c r="AT379" s="39">
        <v>204</v>
      </c>
      <c r="AU379" s="39">
        <v>10</v>
      </c>
      <c r="AV379" s="39"/>
      <c r="AW379" s="39">
        <v>214</v>
      </c>
      <c r="AX379" s="39"/>
      <c r="AY379" s="39"/>
      <c r="AZ379" s="39"/>
      <c r="BA379" s="39">
        <v>85</v>
      </c>
      <c r="BB379" s="39">
        <v>150</v>
      </c>
      <c r="BC379" s="39"/>
      <c r="BD379" s="39">
        <v>235</v>
      </c>
      <c r="BE379" s="39"/>
      <c r="BF379" s="39"/>
      <c r="BG379" s="39"/>
      <c r="BH379" s="39">
        <v>42</v>
      </c>
      <c r="BI379" s="39"/>
      <c r="BJ379" s="39"/>
      <c r="BK379" s="39"/>
      <c r="BL379" s="39">
        <v>0</v>
      </c>
      <c r="BM379" s="39"/>
      <c r="BN379" s="39">
        <v>7</v>
      </c>
      <c r="BO379" s="39"/>
      <c r="BP379" s="39"/>
      <c r="BQ379" s="39"/>
      <c r="BR379" s="39">
        <v>22</v>
      </c>
      <c r="BS379" s="39"/>
      <c r="BT379" s="39"/>
      <c r="BU379" s="39"/>
      <c r="BV379" s="39"/>
      <c r="BW379" s="39"/>
      <c r="BX379" s="39"/>
    </row>
    <row r="380" spans="1:76" ht="20.100000000000001" customHeight="1" x14ac:dyDescent="0.2"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</row>
    <row r="381" spans="1:76" s="1" customFormat="1" ht="20.100000000000001" customHeight="1" x14ac:dyDescent="0.25">
      <c r="A381" s="3"/>
      <c r="B381" s="6"/>
      <c r="C381" s="51" t="s">
        <v>159</v>
      </c>
      <c r="D381" s="52"/>
      <c r="E381" s="5"/>
      <c r="F381" s="53">
        <v>1224</v>
      </c>
      <c r="G381" s="54"/>
      <c r="H381" s="54"/>
      <c r="I381" s="54"/>
      <c r="J381" s="53">
        <v>4337</v>
      </c>
      <c r="K381" s="53">
        <v>240</v>
      </c>
      <c r="L381" s="54"/>
      <c r="M381" s="53">
        <v>4577</v>
      </c>
      <c r="N381" s="54"/>
      <c r="O381" s="54"/>
      <c r="P381" s="54"/>
      <c r="Q381" s="53">
        <v>1063</v>
      </c>
      <c r="R381" s="53">
        <v>3838</v>
      </c>
      <c r="S381" s="54"/>
      <c r="T381" s="53">
        <v>4901</v>
      </c>
      <c r="U381" s="54"/>
      <c r="V381" s="54"/>
      <c r="W381" s="54"/>
      <c r="X381" s="53">
        <v>900</v>
      </c>
      <c r="Y381" s="54"/>
      <c r="Z381" s="54"/>
      <c r="AA381" s="54"/>
      <c r="AB381" s="53">
        <v>0</v>
      </c>
      <c r="AC381" s="54"/>
      <c r="AD381" s="53">
        <v>0</v>
      </c>
      <c r="AE381" s="54"/>
      <c r="AF381" s="54"/>
      <c r="AG381" s="54"/>
      <c r="AH381" s="53">
        <v>237</v>
      </c>
      <c r="AI381" s="54"/>
      <c r="AJ381" s="54"/>
      <c r="AK381" s="54"/>
      <c r="AL381" s="54"/>
      <c r="AM381" s="54"/>
      <c r="AN381" s="54"/>
      <c r="AO381" s="54"/>
      <c r="AP381" s="53">
        <v>455</v>
      </c>
      <c r="AQ381" s="54"/>
      <c r="AR381" s="54"/>
      <c r="AS381" s="54"/>
      <c r="AT381" s="53">
        <v>2320</v>
      </c>
      <c r="AU381" s="53">
        <v>142</v>
      </c>
      <c r="AV381" s="54"/>
      <c r="AW381" s="53">
        <v>2462</v>
      </c>
      <c r="AX381" s="54"/>
      <c r="AY381" s="54"/>
      <c r="AZ381" s="54"/>
      <c r="BA381" s="53">
        <v>984</v>
      </c>
      <c r="BB381" s="53">
        <v>1525</v>
      </c>
      <c r="BC381" s="54"/>
      <c r="BD381" s="53">
        <v>2509</v>
      </c>
      <c r="BE381" s="54"/>
      <c r="BF381" s="54"/>
      <c r="BG381" s="54"/>
      <c r="BH381" s="53">
        <v>392</v>
      </c>
      <c r="BI381" s="54"/>
      <c r="BJ381" s="54"/>
      <c r="BK381" s="54"/>
      <c r="BL381" s="53">
        <v>0</v>
      </c>
      <c r="BM381" s="54"/>
      <c r="BN381" s="53">
        <v>16</v>
      </c>
      <c r="BO381" s="54"/>
      <c r="BP381" s="54"/>
      <c r="BQ381" s="54"/>
      <c r="BR381" s="53">
        <v>119</v>
      </c>
      <c r="BS381" s="39"/>
      <c r="BT381" s="39"/>
      <c r="BU381" s="39"/>
      <c r="BV381" s="39"/>
      <c r="BW381" s="39"/>
      <c r="BX381" s="39"/>
    </row>
    <row r="382" spans="1:76" s="1" customFormat="1" ht="20.100000000000001" customHeight="1" x14ac:dyDescent="0.2">
      <c r="A382" s="3"/>
      <c r="B382" s="6"/>
      <c r="C382" s="3"/>
      <c r="D382" s="3"/>
      <c r="E382" s="5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6"/>
      <c r="BG382" s="56"/>
      <c r="BH382" s="56"/>
      <c r="BI382" s="56"/>
      <c r="BJ382" s="56"/>
      <c r="BK382" s="56"/>
      <c r="BL382" s="56"/>
      <c r="BM382" s="56"/>
      <c r="BN382" s="56"/>
      <c r="BO382" s="56"/>
      <c r="BP382" s="56"/>
      <c r="BQ382" s="56"/>
      <c r="BR382" s="56"/>
      <c r="BS382" s="39"/>
      <c r="BT382" s="39"/>
      <c r="BU382" s="39"/>
      <c r="BV382" s="39"/>
      <c r="BW382" s="39"/>
      <c r="BX382" s="39"/>
    </row>
    <row r="383" spans="1:76" s="1" customFormat="1" ht="20.100000000000001" customHeight="1" x14ac:dyDescent="0.25">
      <c r="A383" s="3"/>
      <c r="B383" s="57" t="s">
        <v>233</v>
      </c>
      <c r="C383" s="58"/>
      <c r="D383" s="58"/>
      <c r="E383" s="5"/>
      <c r="F383" s="59">
        <v>1224</v>
      </c>
      <c r="G383" s="54"/>
      <c r="H383" s="54"/>
      <c r="I383" s="54"/>
      <c r="J383" s="59">
        <v>4337</v>
      </c>
      <c r="K383" s="59">
        <v>240</v>
      </c>
      <c r="L383" s="54"/>
      <c r="M383" s="59">
        <v>4577</v>
      </c>
      <c r="N383" s="54"/>
      <c r="O383" s="54"/>
      <c r="P383" s="54"/>
      <c r="Q383" s="59">
        <v>1063</v>
      </c>
      <c r="R383" s="59">
        <v>3838</v>
      </c>
      <c r="S383" s="54"/>
      <c r="T383" s="59">
        <v>4901</v>
      </c>
      <c r="U383" s="54"/>
      <c r="V383" s="54"/>
      <c r="W383" s="54"/>
      <c r="X383" s="59">
        <v>900</v>
      </c>
      <c r="Y383" s="54"/>
      <c r="Z383" s="54"/>
      <c r="AA383" s="54"/>
      <c r="AB383" s="59">
        <v>0</v>
      </c>
      <c r="AC383" s="54"/>
      <c r="AD383" s="59">
        <v>0</v>
      </c>
      <c r="AE383" s="54"/>
      <c r="AF383" s="54"/>
      <c r="AG383" s="54"/>
      <c r="AH383" s="59">
        <v>237</v>
      </c>
      <c r="AI383" s="54"/>
      <c r="AJ383" s="54"/>
      <c r="AK383" s="54"/>
      <c r="AL383" s="54"/>
      <c r="AM383" s="54"/>
      <c r="AN383" s="54"/>
      <c r="AO383" s="54"/>
      <c r="AP383" s="59">
        <v>455</v>
      </c>
      <c r="AQ383" s="54"/>
      <c r="AR383" s="54"/>
      <c r="AS383" s="54"/>
      <c r="AT383" s="59">
        <v>2320</v>
      </c>
      <c r="AU383" s="59">
        <v>142</v>
      </c>
      <c r="AV383" s="54"/>
      <c r="AW383" s="59">
        <v>2462</v>
      </c>
      <c r="AX383" s="54"/>
      <c r="AY383" s="54"/>
      <c r="AZ383" s="54"/>
      <c r="BA383" s="59">
        <v>984</v>
      </c>
      <c r="BB383" s="59">
        <v>1525</v>
      </c>
      <c r="BC383" s="54"/>
      <c r="BD383" s="59">
        <v>2509</v>
      </c>
      <c r="BE383" s="54"/>
      <c r="BF383" s="54"/>
      <c r="BG383" s="54"/>
      <c r="BH383" s="59">
        <v>392</v>
      </c>
      <c r="BI383" s="54"/>
      <c r="BJ383" s="54"/>
      <c r="BK383" s="54"/>
      <c r="BL383" s="59">
        <v>0</v>
      </c>
      <c r="BM383" s="54"/>
      <c r="BN383" s="59">
        <v>16</v>
      </c>
      <c r="BO383" s="54"/>
      <c r="BP383" s="54"/>
      <c r="BQ383" s="54"/>
      <c r="BR383" s="59">
        <v>119</v>
      </c>
      <c r="BS383" s="39"/>
      <c r="BT383" s="39"/>
      <c r="BU383" s="39"/>
      <c r="BV383" s="39"/>
      <c r="BW383" s="39"/>
      <c r="BX383" s="39"/>
    </row>
    <row r="384" spans="1:76" ht="20.100000000000001" customHeight="1" x14ac:dyDescent="0.2"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</row>
    <row r="385" spans="1:76" ht="20.100000000000001" customHeight="1" x14ac:dyDescent="0.2">
      <c r="B385" s="6" t="s">
        <v>234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</row>
    <row r="386" spans="1:76" ht="20.100000000000001" customHeight="1" x14ac:dyDescent="0.2">
      <c r="C386" s="3" t="s">
        <v>154</v>
      </c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</row>
    <row r="387" spans="1:76" ht="20.100000000000001" customHeight="1" x14ac:dyDescent="0.2">
      <c r="D387" s="2" t="s">
        <v>96</v>
      </c>
      <c r="F387" s="39">
        <v>250</v>
      </c>
      <c r="G387" s="39"/>
      <c r="H387" s="39"/>
      <c r="I387" s="39"/>
      <c r="J387" s="39">
        <v>317</v>
      </c>
      <c r="K387" s="39">
        <v>14</v>
      </c>
      <c r="L387" s="39"/>
      <c r="M387" s="39">
        <v>331</v>
      </c>
      <c r="N387" s="39"/>
      <c r="O387" s="39"/>
      <c r="P387" s="39"/>
      <c r="Q387" s="39">
        <v>81</v>
      </c>
      <c r="R387" s="39">
        <v>311</v>
      </c>
      <c r="S387" s="39"/>
      <c r="T387" s="39">
        <v>392</v>
      </c>
      <c r="U387" s="39"/>
      <c r="V387" s="39"/>
      <c r="W387" s="39"/>
      <c r="X387" s="39">
        <v>189</v>
      </c>
      <c r="Y387" s="39"/>
      <c r="Z387" s="39"/>
      <c r="AA387" s="39"/>
      <c r="AB387" s="39">
        <v>0</v>
      </c>
      <c r="AC387" s="39"/>
      <c r="AD387" s="39">
        <v>0</v>
      </c>
      <c r="AE387" s="39"/>
      <c r="AF387" s="39"/>
      <c r="AG387" s="39"/>
      <c r="AH387" s="39">
        <v>43</v>
      </c>
      <c r="AI387" s="39"/>
      <c r="AJ387" s="39"/>
      <c r="AK387" s="39"/>
      <c r="AL387" s="39"/>
      <c r="AM387" s="39"/>
      <c r="AN387" s="39"/>
      <c r="AO387" s="39"/>
      <c r="AP387" s="39">
        <v>98</v>
      </c>
      <c r="AQ387" s="39"/>
      <c r="AR387" s="39"/>
      <c r="AS387" s="39"/>
      <c r="AT387" s="39">
        <v>324</v>
      </c>
      <c r="AU387" s="39">
        <v>26</v>
      </c>
      <c r="AV387" s="39"/>
      <c r="AW387" s="39">
        <v>350</v>
      </c>
      <c r="AX387" s="39"/>
      <c r="AY387" s="39"/>
      <c r="AZ387" s="39"/>
      <c r="BA387" s="39">
        <v>93</v>
      </c>
      <c r="BB387" s="39">
        <v>229</v>
      </c>
      <c r="BC387" s="39"/>
      <c r="BD387" s="39">
        <v>322</v>
      </c>
      <c r="BE387" s="39"/>
      <c r="BF387" s="39"/>
      <c r="BG387" s="39"/>
      <c r="BH387" s="39">
        <v>122</v>
      </c>
      <c r="BI387" s="39"/>
      <c r="BJ387" s="39"/>
      <c r="BK387" s="39"/>
      <c r="BL387" s="39">
        <v>0</v>
      </c>
      <c r="BM387" s="39"/>
      <c r="BN387" s="39">
        <v>4</v>
      </c>
      <c r="BO387" s="39"/>
      <c r="BP387" s="39"/>
      <c r="BQ387" s="39"/>
      <c r="BR387" s="39">
        <v>50</v>
      </c>
      <c r="BS387" s="39"/>
      <c r="BT387" s="39"/>
      <c r="BU387" s="39"/>
      <c r="BV387" s="39"/>
      <c r="BW387" s="39"/>
      <c r="BX387" s="39"/>
    </row>
    <row r="388" spans="1:76" ht="19.5" customHeight="1" x14ac:dyDescent="0.2">
      <c r="D388" s="47" t="s">
        <v>97</v>
      </c>
      <c r="F388" s="48">
        <v>176</v>
      </c>
      <c r="G388" s="49"/>
      <c r="H388" s="49"/>
      <c r="I388" s="49"/>
      <c r="J388" s="48">
        <v>338</v>
      </c>
      <c r="K388" s="48">
        <v>27</v>
      </c>
      <c r="L388" s="49"/>
      <c r="M388" s="48">
        <v>365</v>
      </c>
      <c r="N388" s="49"/>
      <c r="O388" s="49"/>
      <c r="P388" s="49"/>
      <c r="Q388" s="48">
        <v>108</v>
      </c>
      <c r="R388" s="48">
        <v>290</v>
      </c>
      <c r="S388" s="49"/>
      <c r="T388" s="48">
        <v>398</v>
      </c>
      <c r="U388" s="49"/>
      <c r="V388" s="49"/>
      <c r="W388" s="49"/>
      <c r="X388" s="48">
        <v>143</v>
      </c>
      <c r="Y388" s="49"/>
      <c r="Z388" s="49"/>
      <c r="AA388" s="49"/>
      <c r="AB388" s="48">
        <v>0</v>
      </c>
      <c r="AC388" s="49"/>
      <c r="AD388" s="48">
        <v>0</v>
      </c>
      <c r="AE388" s="49"/>
      <c r="AF388" s="49"/>
      <c r="AG388" s="49"/>
      <c r="AH388" s="48">
        <v>0</v>
      </c>
      <c r="AI388" s="49"/>
      <c r="AJ388" s="49"/>
      <c r="AK388" s="49"/>
      <c r="AL388" s="49"/>
      <c r="AM388" s="49"/>
      <c r="AN388" s="49"/>
      <c r="AO388" s="49"/>
      <c r="AP388" s="48">
        <v>58</v>
      </c>
      <c r="AQ388" s="49"/>
      <c r="AR388" s="49"/>
      <c r="AS388" s="49"/>
      <c r="AT388" s="48">
        <v>334</v>
      </c>
      <c r="AU388" s="48">
        <v>23</v>
      </c>
      <c r="AV388" s="49"/>
      <c r="AW388" s="48">
        <v>357</v>
      </c>
      <c r="AX388" s="49"/>
      <c r="AY388" s="49"/>
      <c r="AZ388" s="49"/>
      <c r="BA388" s="48">
        <v>131</v>
      </c>
      <c r="BB388" s="48">
        <v>238</v>
      </c>
      <c r="BC388" s="49"/>
      <c r="BD388" s="48">
        <v>369</v>
      </c>
      <c r="BE388" s="49"/>
      <c r="BF388" s="49"/>
      <c r="BG388" s="49"/>
      <c r="BH388" s="48">
        <v>46</v>
      </c>
      <c r="BI388" s="49"/>
      <c r="BJ388" s="49"/>
      <c r="BK388" s="49"/>
      <c r="BL388" s="48">
        <v>0</v>
      </c>
      <c r="BM388" s="49"/>
      <c r="BN388" s="48">
        <v>0</v>
      </c>
      <c r="BO388" s="49"/>
      <c r="BP388" s="49"/>
      <c r="BQ388" s="49"/>
      <c r="BR388" s="48">
        <v>0</v>
      </c>
      <c r="BS388" s="39"/>
      <c r="BT388" s="39"/>
      <c r="BU388" s="39"/>
      <c r="BV388" s="39"/>
      <c r="BW388" s="39"/>
      <c r="BX388" s="39"/>
    </row>
    <row r="389" spans="1:76" ht="20.100000000000001" customHeight="1" x14ac:dyDescent="0.2">
      <c r="D389" s="2" t="s">
        <v>113</v>
      </c>
      <c r="F389" s="39">
        <v>132</v>
      </c>
      <c r="G389" s="39"/>
      <c r="H389" s="39"/>
      <c r="I389" s="39"/>
      <c r="J389" s="39">
        <v>320</v>
      </c>
      <c r="K389" s="39">
        <v>9</v>
      </c>
      <c r="L389" s="39"/>
      <c r="M389" s="39">
        <v>329</v>
      </c>
      <c r="N389" s="39"/>
      <c r="O389" s="39"/>
      <c r="P389" s="39"/>
      <c r="Q389" s="39">
        <v>121</v>
      </c>
      <c r="R389" s="39">
        <v>242</v>
      </c>
      <c r="S389" s="39"/>
      <c r="T389" s="39">
        <v>363</v>
      </c>
      <c r="U389" s="39"/>
      <c r="V389" s="39"/>
      <c r="W389" s="39"/>
      <c r="X389" s="39">
        <v>88</v>
      </c>
      <c r="Y389" s="39"/>
      <c r="Z389" s="39"/>
      <c r="AA389" s="39"/>
      <c r="AB389" s="39">
        <v>0</v>
      </c>
      <c r="AC389" s="39"/>
      <c r="AD389" s="39">
        <v>10</v>
      </c>
      <c r="AE389" s="39"/>
      <c r="AF389" s="39"/>
      <c r="AG389" s="39"/>
      <c r="AH389" s="39">
        <v>15</v>
      </c>
      <c r="AI389" s="39"/>
      <c r="AJ389" s="39"/>
      <c r="AK389" s="39"/>
      <c r="AL389" s="39"/>
      <c r="AM389" s="39"/>
      <c r="AN389" s="39"/>
      <c r="AO389" s="39"/>
      <c r="AP389" s="39">
        <v>90</v>
      </c>
      <c r="AQ389" s="39"/>
      <c r="AR389" s="39"/>
      <c r="AS389" s="39"/>
      <c r="AT389" s="39">
        <v>355</v>
      </c>
      <c r="AU389" s="39">
        <v>11</v>
      </c>
      <c r="AV389" s="39"/>
      <c r="AW389" s="39">
        <v>366</v>
      </c>
      <c r="AX389" s="39"/>
      <c r="AY389" s="39"/>
      <c r="AZ389" s="39"/>
      <c r="BA389" s="39">
        <v>119</v>
      </c>
      <c r="BB389" s="39">
        <v>244</v>
      </c>
      <c r="BC389" s="39"/>
      <c r="BD389" s="39">
        <v>363</v>
      </c>
      <c r="BE389" s="39"/>
      <c r="BF389" s="39"/>
      <c r="BG389" s="39"/>
      <c r="BH389" s="39">
        <v>84</v>
      </c>
      <c r="BI389" s="39"/>
      <c r="BJ389" s="39"/>
      <c r="BK389" s="39"/>
      <c r="BL389" s="39">
        <v>0</v>
      </c>
      <c r="BM389" s="39"/>
      <c r="BN389" s="39">
        <v>9</v>
      </c>
      <c r="BO389" s="39"/>
      <c r="BP389" s="39"/>
      <c r="BQ389" s="39"/>
      <c r="BR389" s="39">
        <v>35</v>
      </c>
      <c r="BS389" s="39"/>
      <c r="BT389" s="39"/>
      <c r="BU389" s="39"/>
      <c r="BV389" s="39"/>
      <c r="BW389" s="39"/>
      <c r="BX389" s="39"/>
    </row>
    <row r="390" spans="1:76" ht="19.5" customHeight="1" x14ac:dyDescent="0.2">
      <c r="D390" s="47" t="s">
        <v>99</v>
      </c>
      <c r="F390" s="48">
        <v>221</v>
      </c>
      <c r="G390" s="49"/>
      <c r="H390" s="49"/>
      <c r="I390" s="49"/>
      <c r="J390" s="48">
        <v>373</v>
      </c>
      <c r="K390" s="48">
        <v>14</v>
      </c>
      <c r="L390" s="49"/>
      <c r="M390" s="48">
        <v>387</v>
      </c>
      <c r="N390" s="49"/>
      <c r="O390" s="49"/>
      <c r="P390" s="49"/>
      <c r="Q390" s="48">
        <v>95</v>
      </c>
      <c r="R390" s="48">
        <v>326</v>
      </c>
      <c r="S390" s="49"/>
      <c r="T390" s="48">
        <v>421</v>
      </c>
      <c r="U390" s="49"/>
      <c r="V390" s="49"/>
      <c r="W390" s="49"/>
      <c r="X390" s="48">
        <v>180</v>
      </c>
      <c r="Y390" s="49"/>
      <c r="Z390" s="49"/>
      <c r="AA390" s="49"/>
      <c r="AB390" s="48">
        <v>0</v>
      </c>
      <c r="AC390" s="49"/>
      <c r="AD390" s="48">
        <v>7</v>
      </c>
      <c r="AE390" s="49"/>
      <c r="AF390" s="49"/>
      <c r="AG390" s="49"/>
      <c r="AH390" s="48">
        <v>169</v>
      </c>
      <c r="AI390" s="49"/>
      <c r="AJ390" s="49"/>
      <c r="AK390" s="49"/>
      <c r="AL390" s="49"/>
      <c r="AM390" s="49"/>
      <c r="AN390" s="49"/>
      <c r="AO390" s="49"/>
      <c r="AP390" s="48">
        <v>45</v>
      </c>
      <c r="AQ390" s="49"/>
      <c r="AR390" s="49"/>
      <c r="AS390" s="49"/>
      <c r="AT390" s="48">
        <v>342</v>
      </c>
      <c r="AU390" s="48">
        <v>18</v>
      </c>
      <c r="AV390" s="49"/>
      <c r="AW390" s="48">
        <v>360</v>
      </c>
      <c r="AX390" s="49"/>
      <c r="AY390" s="49"/>
      <c r="AZ390" s="49"/>
      <c r="BA390" s="48">
        <v>149</v>
      </c>
      <c r="BB390" s="48">
        <v>163</v>
      </c>
      <c r="BC390" s="49"/>
      <c r="BD390" s="48">
        <v>312</v>
      </c>
      <c r="BE390" s="49"/>
      <c r="BF390" s="49"/>
      <c r="BG390" s="49"/>
      <c r="BH390" s="48">
        <v>70</v>
      </c>
      <c r="BI390" s="49"/>
      <c r="BJ390" s="49"/>
      <c r="BK390" s="49"/>
      <c r="BL390" s="48">
        <v>0</v>
      </c>
      <c r="BM390" s="49"/>
      <c r="BN390" s="48">
        <v>23</v>
      </c>
      <c r="BO390" s="49"/>
      <c r="BP390" s="49"/>
      <c r="BQ390" s="49"/>
      <c r="BR390" s="48">
        <v>137</v>
      </c>
      <c r="BS390" s="39"/>
      <c r="BT390" s="39"/>
      <c r="BU390" s="39"/>
      <c r="BV390" s="39"/>
      <c r="BW390" s="39"/>
      <c r="BX390" s="39"/>
    </row>
    <row r="391" spans="1:76" ht="20.100000000000001" customHeight="1" x14ac:dyDescent="0.2">
      <c r="D391" s="2" t="s">
        <v>114</v>
      </c>
      <c r="F391" s="39">
        <v>259</v>
      </c>
      <c r="G391" s="39"/>
      <c r="H391" s="39"/>
      <c r="I391" s="39"/>
      <c r="J391" s="39">
        <v>263</v>
      </c>
      <c r="K391" s="39">
        <v>86</v>
      </c>
      <c r="L391" s="39"/>
      <c r="M391" s="39">
        <v>349</v>
      </c>
      <c r="N391" s="39"/>
      <c r="O391" s="39"/>
      <c r="P391" s="39"/>
      <c r="Q391" s="39">
        <v>164</v>
      </c>
      <c r="R391" s="39">
        <v>326</v>
      </c>
      <c r="S391" s="39"/>
      <c r="T391" s="39">
        <v>490</v>
      </c>
      <c r="U391" s="39"/>
      <c r="V391" s="39"/>
      <c r="W391" s="39"/>
      <c r="X391" s="39">
        <v>118</v>
      </c>
      <c r="Y391" s="39"/>
      <c r="Z391" s="39"/>
      <c r="AA391" s="39"/>
      <c r="AB391" s="39">
        <v>0</v>
      </c>
      <c r="AC391" s="39"/>
      <c r="AD391" s="39">
        <v>0</v>
      </c>
      <c r="AE391" s="39"/>
      <c r="AF391" s="39"/>
      <c r="AG391" s="39"/>
      <c r="AH391" s="39">
        <v>49</v>
      </c>
      <c r="AI391" s="39"/>
      <c r="AJ391" s="39"/>
      <c r="AK391" s="39"/>
      <c r="AL391" s="39"/>
      <c r="AM391" s="39"/>
      <c r="AN391" s="39"/>
      <c r="AO391" s="39"/>
      <c r="AP391" s="39">
        <v>127</v>
      </c>
      <c r="AQ391" s="39"/>
      <c r="AR391" s="39"/>
      <c r="AS391" s="39"/>
      <c r="AT391" s="39">
        <v>225</v>
      </c>
      <c r="AU391" s="39">
        <v>10</v>
      </c>
      <c r="AV391" s="39"/>
      <c r="AW391" s="39">
        <v>235</v>
      </c>
      <c r="AX391" s="39"/>
      <c r="AY391" s="39"/>
      <c r="AZ391" s="39"/>
      <c r="BA391" s="39">
        <v>61</v>
      </c>
      <c r="BB391" s="39">
        <v>222</v>
      </c>
      <c r="BC391" s="39"/>
      <c r="BD391" s="39">
        <v>283</v>
      </c>
      <c r="BE391" s="39"/>
      <c r="BF391" s="39"/>
      <c r="BG391" s="39"/>
      <c r="BH391" s="39">
        <v>78</v>
      </c>
      <c r="BI391" s="39"/>
      <c r="BJ391" s="39"/>
      <c r="BK391" s="39"/>
      <c r="BL391" s="39">
        <v>0</v>
      </c>
      <c r="BM391" s="39"/>
      <c r="BN391" s="39">
        <v>1</v>
      </c>
      <c r="BO391" s="39"/>
      <c r="BP391" s="39"/>
      <c r="BQ391" s="39"/>
      <c r="BR391" s="39">
        <v>67</v>
      </c>
      <c r="BS391" s="39"/>
      <c r="BT391" s="39"/>
      <c r="BU391" s="39"/>
      <c r="BV391" s="39"/>
      <c r="BW391" s="39"/>
      <c r="BX391" s="39"/>
    </row>
    <row r="392" spans="1:76" ht="19.5" customHeight="1" x14ac:dyDescent="0.2">
      <c r="D392" s="47" t="s">
        <v>115</v>
      </c>
      <c r="F392" s="48">
        <v>175</v>
      </c>
      <c r="G392" s="49"/>
      <c r="H392" s="49"/>
      <c r="I392" s="49"/>
      <c r="J392" s="48">
        <v>319</v>
      </c>
      <c r="K392" s="48">
        <v>29</v>
      </c>
      <c r="L392" s="49"/>
      <c r="M392" s="48">
        <v>348</v>
      </c>
      <c r="N392" s="49"/>
      <c r="O392" s="49"/>
      <c r="P392" s="49"/>
      <c r="Q392" s="48">
        <v>95</v>
      </c>
      <c r="R392" s="48">
        <v>278</v>
      </c>
      <c r="S392" s="49"/>
      <c r="T392" s="48">
        <v>373</v>
      </c>
      <c r="U392" s="49"/>
      <c r="V392" s="49"/>
      <c r="W392" s="49"/>
      <c r="X392" s="48">
        <v>150</v>
      </c>
      <c r="Y392" s="49"/>
      <c r="Z392" s="49"/>
      <c r="AA392" s="49"/>
      <c r="AB392" s="48">
        <v>0</v>
      </c>
      <c r="AC392" s="49"/>
      <c r="AD392" s="48">
        <v>0</v>
      </c>
      <c r="AE392" s="49"/>
      <c r="AF392" s="49"/>
      <c r="AG392" s="49"/>
      <c r="AH392" s="48">
        <v>6</v>
      </c>
      <c r="AI392" s="49"/>
      <c r="AJ392" s="49"/>
      <c r="AK392" s="49"/>
      <c r="AL392" s="49"/>
      <c r="AM392" s="49"/>
      <c r="AN392" s="49"/>
      <c r="AO392" s="49"/>
      <c r="AP392" s="48">
        <v>58</v>
      </c>
      <c r="AQ392" s="49"/>
      <c r="AR392" s="49"/>
      <c r="AS392" s="49"/>
      <c r="AT392" s="48">
        <v>178</v>
      </c>
      <c r="AU392" s="48">
        <v>15</v>
      </c>
      <c r="AV392" s="49"/>
      <c r="AW392" s="48">
        <v>193</v>
      </c>
      <c r="AX392" s="49"/>
      <c r="AY392" s="49"/>
      <c r="AZ392" s="49"/>
      <c r="BA392" s="48">
        <v>60</v>
      </c>
      <c r="BB392" s="48">
        <v>127</v>
      </c>
      <c r="BC392" s="49"/>
      <c r="BD392" s="48">
        <v>187</v>
      </c>
      <c r="BE392" s="49"/>
      <c r="BF392" s="49"/>
      <c r="BG392" s="49"/>
      <c r="BH392" s="48">
        <v>63</v>
      </c>
      <c r="BI392" s="49"/>
      <c r="BJ392" s="49"/>
      <c r="BK392" s="49"/>
      <c r="BL392" s="48">
        <v>0</v>
      </c>
      <c r="BM392" s="49"/>
      <c r="BN392" s="48">
        <v>1</v>
      </c>
      <c r="BO392" s="49"/>
      <c r="BP392" s="49"/>
      <c r="BQ392" s="49"/>
      <c r="BR392" s="48">
        <v>4</v>
      </c>
      <c r="BS392" s="39"/>
      <c r="BT392" s="39"/>
      <c r="BU392" s="39"/>
      <c r="BV392" s="39"/>
      <c r="BW392" s="39"/>
      <c r="BX392" s="39"/>
    </row>
    <row r="393" spans="1:76" ht="20.100000000000001" customHeight="1" x14ac:dyDescent="0.2">
      <c r="D393" s="2" t="s">
        <v>116</v>
      </c>
      <c r="F393" s="39">
        <v>162</v>
      </c>
      <c r="G393" s="39"/>
      <c r="H393" s="39"/>
      <c r="I393" s="39"/>
      <c r="J393" s="39">
        <v>289</v>
      </c>
      <c r="K393" s="39">
        <v>24</v>
      </c>
      <c r="L393" s="39"/>
      <c r="M393" s="39">
        <v>313</v>
      </c>
      <c r="N393" s="39"/>
      <c r="O393" s="39"/>
      <c r="P393" s="39"/>
      <c r="Q393" s="39">
        <f xml:space="preserve"> 112 + 1</f>
        <v>113</v>
      </c>
      <c r="R393" s="39">
        <v>263</v>
      </c>
      <c r="S393" s="39"/>
      <c r="T393" s="39">
        <v>376</v>
      </c>
      <c r="U393" s="39"/>
      <c r="V393" s="39"/>
      <c r="W393" s="39"/>
      <c r="X393" s="39">
        <v>99</v>
      </c>
      <c r="Y393" s="39"/>
      <c r="Z393" s="39"/>
      <c r="AA393" s="39"/>
      <c r="AB393" s="39">
        <v>0</v>
      </c>
      <c r="AC393" s="39"/>
      <c r="AD393" s="39">
        <v>0</v>
      </c>
      <c r="AE393" s="39"/>
      <c r="AF393" s="39"/>
      <c r="AG393" s="39"/>
      <c r="AH393" s="39">
        <v>0</v>
      </c>
      <c r="AI393" s="39"/>
      <c r="AJ393" s="39"/>
      <c r="AK393" s="39"/>
      <c r="AL393" s="39"/>
      <c r="AM393" s="39"/>
      <c r="AN393" s="39"/>
      <c r="AO393" s="39"/>
      <c r="AP393" s="39">
        <v>64</v>
      </c>
      <c r="AQ393" s="39"/>
      <c r="AR393" s="39"/>
      <c r="AS393" s="39"/>
      <c r="AT393" s="39">
        <v>377</v>
      </c>
      <c r="AU393" s="39">
        <v>13</v>
      </c>
      <c r="AV393" s="39"/>
      <c r="AW393" s="39">
        <v>390</v>
      </c>
      <c r="AX393" s="39"/>
      <c r="AY393" s="39"/>
      <c r="AZ393" s="39"/>
      <c r="BA393" s="39">
        <f xml:space="preserve"> 113 + 2</f>
        <v>115</v>
      </c>
      <c r="BB393" s="39">
        <v>256</v>
      </c>
      <c r="BC393" s="39"/>
      <c r="BD393" s="39">
        <v>371</v>
      </c>
      <c r="BE393" s="39"/>
      <c r="BF393" s="39"/>
      <c r="BG393" s="39"/>
      <c r="BH393" s="39">
        <v>83</v>
      </c>
      <c r="BI393" s="39"/>
      <c r="BJ393" s="39"/>
      <c r="BK393" s="39"/>
      <c r="BL393" s="39">
        <v>0</v>
      </c>
      <c r="BM393" s="39"/>
      <c r="BN393" s="39">
        <v>0</v>
      </c>
      <c r="BO393" s="39"/>
      <c r="BP393" s="39"/>
      <c r="BQ393" s="39"/>
      <c r="BR393" s="39">
        <v>0</v>
      </c>
      <c r="BS393" s="39"/>
      <c r="BT393" s="39"/>
      <c r="BU393" s="39"/>
      <c r="BV393" s="39"/>
      <c r="BW393" s="39"/>
      <c r="BX393" s="39"/>
    </row>
    <row r="394" spans="1:76" ht="19.5" customHeight="1" x14ac:dyDescent="0.2">
      <c r="D394" s="47" t="s">
        <v>103</v>
      </c>
      <c r="F394" s="48">
        <v>269</v>
      </c>
      <c r="G394" s="49"/>
      <c r="H394" s="49"/>
      <c r="I394" s="49"/>
      <c r="J394" s="48">
        <v>267</v>
      </c>
      <c r="K394" s="48">
        <v>18</v>
      </c>
      <c r="L394" s="49"/>
      <c r="M394" s="48">
        <v>285</v>
      </c>
      <c r="N394" s="49"/>
      <c r="O394" s="49"/>
      <c r="P394" s="49"/>
      <c r="Q394" s="48">
        <v>79</v>
      </c>
      <c r="R394" s="48">
        <v>275</v>
      </c>
      <c r="S394" s="49"/>
      <c r="T394" s="48">
        <v>354</v>
      </c>
      <c r="U394" s="49"/>
      <c r="V394" s="49"/>
      <c r="W394" s="49"/>
      <c r="X394" s="48">
        <v>200</v>
      </c>
      <c r="Y394" s="49"/>
      <c r="Z394" s="49"/>
      <c r="AA394" s="49"/>
      <c r="AB394" s="48">
        <v>0</v>
      </c>
      <c r="AC394" s="49"/>
      <c r="AD394" s="48">
        <v>0</v>
      </c>
      <c r="AE394" s="49"/>
      <c r="AF394" s="49"/>
      <c r="AG394" s="49"/>
      <c r="AH394" s="48">
        <v>57</v>
      </c>
      <c r="AI394" s="49"/>
      <c r="AJ394" s="49"/>
      <c r="AK394" s="49"/>
      <c r="AL394" s="49"/>
      <c r="AM394" s="49"/>
      <c r="AN394" s="49"/>
      <c r="AO394" s="49"/>
      <c r="AP394" s="48">
        <v>124</v>
      </c>
      <c r="AQ394" s="49"/>
      <c r="AR394" s="49"/>
      <c r="AS394" s="49"/>
      <c r="AT394" s="48">
        <v>187</v>
      </c>
      <c r="AU394" s="48">
        <v>8</v>
      </c>
      <c r="AV394" s="49"/>
      <c r="AW394" s="48">
        <v>195</v>
      </c>
      <c r="AX394" s="49"/>
      <c r="AY394" s="49"/>
      <c r="AZ394" s="49"/>
      <c r="BA394" s="48">
        <v>46</v>
      </c>
      <c r="BB394" s="48">
        <v>184</v>
      </c>
      <c r="BC394" s="49"/>
      <c r="BD394" s="48">
        <v>230</v>
      </c>
      <c r="BE394" s="49"/>
      <c r="BF394" s="49"/>
      <c r="BG394" s="49"/>
      <c r="BH394" s="48">
        <v>89</v>
      </c>
      <c r="BI394" s="49"/>
      <c r="BJ394" s="49"/>
      <c r="BK394" s="49"/>
      <c r="BL394" s="48">
        <v>0</v>
      </c>
      <c r="BM394" s="49"/>
      <c r="BN394" s="48">
        <v>0</v>
      </c>
      <c r="BO394" s="49"/>
      <c r="BP394" s="49"/>
      <c r="BQ394" s="49"/>
      <c r="BR394" s="48">
        <v>95</v>
      </c>
      <c r="BS394" s="39"/>
      <c r="BT394" s="39"/>
      <c r="BU394" s="39"/>
      <c r="BV394" s="39"/>
      <c r="BW394" s="39"/>
      <c r="BX394" s="39"/>
    </row>
    <row r="395" spans="1:76" ht="20.100000000000001" customHeight="1" x14ac:dyDescent="0.2">
      <c r="D395" s="2" t="s">
        <v>104</v>
      </c>
      <c r="F395" s="39">
        <v>212</v>
      </c>
      <c r="G395" s="39"/>
      <c r="H395" s="39"/>
      <c r="I395" s="39"/>
      <c r="J395" s="39">
        <v>299</v>
      </c>
      <c r="K395" s="39">
        <v>11</v>
      </c>
      <c r="L395" s="39"/>
      <c r="M395" s="39">
        <v>310</v>
      </c>
      <c r="N395" s="39"/>
      <c r="O395" s="39"/>
      <c r="P395" s="39"/>
      <c r="Q395" s="39">
        <v>87</v>
      </c>
      <c r="R395" s="39">
        <v>296</v>
      </c>
      <c r="S395" s="39"/>
      <c r="T395" s="39">
        <v>383</v>
      </c>
      <c r="U395" s="39"/>
      <c r="V395" s="39"/>
      <c r="W395" s="39"/>
      <c r="X395" s="39">
        <v>122</v>
      </c>
      <c r="Y395" s="39"/>
      <c r="Z395" s="39"/>
      <c r="AA395" s="39"/>
      <c r="AB395" s="39">
        <v>0</v>
      </c>
      <c r="AC395" s="39"/>
      <c r="AD395" s="39">
        <v>17</v>
      </c>
      <c r="AE395" s="39"/>
      <c r="AF395" s="39"/>
      <c r="AG395" s="39"/>
      <c r="AH395" s="39">
        <v>0</v>
      </c>
      <c r="AI395" s="39"/>
      <c r="AJ395" s="39"/>
      <c r="AK395" s="39"/>
      <c r="AL395" s="39"/>
      <c r="AM395" s="39"/>
      <c r="AN395" s="39"/>
      <c r="AO395" s="39"/>
      <c r="AP395" s="39">
        <v>88</v>
      </c>
      <c r="AQ395" s="39"/>
      <c r="AR395" s="39"/>
      <c r="AS395" s="39"/>
      <c r="AT395" s="39">
        <v>359</v>
      </c>
      <c r="AU395" s="39">
        <v>9</v>
      </c>
      <c r="AV395" s="39"/>
      <c r="AW395" s="39">
        <v>368</v>
      </c>
      <c r="AX395" s="39"/>
      <c r="AY395" s="39"/>
      <c r="AZ395" s="39"/>
      <c r="BA395" s="39">
        <v>92</v>
      </c>
      <c r="BB395" s="39">
        <v>270</v>
      </c>
      <c r="BC395" s="39"/>
      <c r="BD395" s="39">
        <v>362</v>
      </c>
      <c r="BE395" s="39"/>
      <c r="BF395" s="39"/>
      <c r="BG395" s="39"/>
      <c r="BH395" s="39">
        <v>78</v>
      </c>
      <c r="BI395" s="39"/>
      <c r="BJ395" s="39"/>
      <c r="BK395" s="39"/>
      <c r="BL395" s="39">
        <v>0</v>
      </c>
      <c r="BM395" s="39"/>
      <c r="BN395" s="39">
        <v>16</v>
      </c>
      <c r="BO395" s="39"/>
      <c r="BP395" s="39"/>
      <c r="BQ395" s="39"/>
      <c r="BR395" s="39">
        <v>0</v>
      </c>
      <c r="BS395" s="39"/>
      <c r="BT395" s="39"/>
      <c r="BU395" s="39"/>
      <c r="BV395" s="39"/>
      <c r="BW395" s="39"/>
      <c r="BX395" s="39"/>
    </row>
    <row r="396" spans="1:76" ht="20.100000000000001" customHeight="1" x14ac:dyDescent="0.2"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</row>
    <row r="397" spans="1:76" s="1" customFormat="1" ht="20.100000000000001" customHeight="1" x14ac:dyDescent="0.25">
      <c r="A397" s="3"/>
      <c r="B397" s="6"/>
      <c r="C397" s="51" t="s">
        <v>159</v>
      </c>
      <c r="D397" s="52"/>
      <c r="E397" s="5"/>
      <c r="F397" s="53">
        <v>1856</v>
      </c>
      <c r="G397" s="54"/>
      <c r="H397" s="54"/>
      <c r="I397" s="54"/>
      <c r="J397" s="53">
        <v>2785</v>
      </c>
      <c r="K397" s="53">
        <v>232</v>
      </c>
      <c r="L397" s="54"/>
      <c r="M397" s="53">
        <v>3017</v>
      </c>
      <c r="N397" s="54"/>
      <c r="O397" s="54"/>
      <c r="P397" s="54"/>
      <c r="Q397" s="53">
        <f xml:space="preserve"> 942 + 1</f>
        <v>943</v>
      </c>
      <c r="R397" s="53">
        <v>2607</v>
      </c>
      <c r="S397" s="54"/>
      <c r="T397" s="53">
        <v>3550</v>
      </c>
      <c r="U397" s="54"/>
      <c r="V397" s="54"/>
      <c r="W397" s="54"/>
      <c r="X397" s="53">
        <v>1289</v>
      </c>
      <c r="Y397" s="54"/>
      <c r="Z397" s="54"/>
      <c r="AA397" s="54"/>
      <c r="AB397" s="53">
        <v>0</v>
      </c>
      <c r="AC397" s="54"/>
      <c r="AD397" s="53">
        <v>34</v>
      </c>
      <c r="AE397" s="54"/>
      <c r="AF397" s="54"/>
      <c r="AG397" s="54"/>
      <c r="AH397" s="53">
        <v>339</v>
      </c>
      <c r="AI397" s="54"/>
      <c r="AJ397" s="54"/>
      <c r="AK397" s="54"/>
      <c r="AL397" s="54"/>
      <c r="AM397" s="54"/>
      <c r="AN397" s="54"/>
      <c r="AO397" s="54"/>
      <c r="AP397" s="53">
        <v>752</v>
      </c>
      <c r="AQ397" s="54"/>
      <c r="AR397" s="54"/>
      <c r="AS397" s="54"/>
      <c r="AT397" s="53">
        <v>2681</v>
      </c>
      <c r="AU397" s="53">
        <v>133</v>
      </c>
      <c r="AV397" s="54"/>
      <c r="AW397" s="53">
        <v>2814</v>
      </c>
      <c r="AX397" s="54"/>
      <c r="AY397" s="54"/>
      <c r="AZ397" s="54"/>
      <c r="BA397" s="53">
        <f xml:space="preserve"> 864 + 2</f>
        <v>866</v>
      </c>
      <c r="BB397" s="53">
        <v>1933</v>
      </c>
      <c r="BC397" s="54"/>
      <c r="BD397" s="53">
        <v>2799</v>
      </c>
      <c r="BE397" s="54"/>
      <c r="BF397" s="54"/>
      <c r="BG397" s="54"/>
      <c r="BH397" s="53">
        <v>713</v>
      </c>
      <c r="BI397" s="54"/>
      <c r="BJ397" s="54"/>
      <c r="BK397" s="54"/>
      <c r="BL397" s="53">
        <v>0</v>
      </c>
      <c r="BM397" s="54"/>
      <c r="BN397" s="53">
        <v>54</v>
      </c>
      <c r="BO397" s="54"/>
      <c r="BP397" s="54"/>
      <c r="BQ397" s="54"/>
      <c r="BR397" s="53">
        <v>388</v>
      </c>
      <c r="BS397" s="39"/>
      <c r="BT397" s="39"/>
      <c r="BU397" s="39"/>
      <c r="BV397" s="39"/>
      <c r="BW397" s="39"/>
      <c r="BX397" s="39"/>
    </row>
    <row r="398" spans="1:76" s="1" customFormat="1" ht="20.100000000000001" customHeight="1" x14ac:dyDescent="0.2">
      <c r="A398" s="3"/>
      <c r="B398" s="6"/>
      <c r="C398" s="3"/>
      <c r="D398" s="3"/>
      <c r="E398" s="5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6"/>
      <c r="BG398" s="56"/>
      <c r="BH398" s="56"/>
      <c r="BI398" s="56"/>
      <c r="BJ398" s="56"/>
      <c r="BK398" s="56"/>
      <c r="BL398" s="56"/>
      <c r="BM398" s="56"/>
      <c r="BN398" s="56"/>
      <c r="BO398" s="56"/>
      <c r="BP398" s="56"/>
      <c r="BQ398" s="56"/>
      <c r="BR398" s="56"/>
      <c r="BS398" s="39"/>
      <c r="BT398" s="39"/>
      <c r="BU398" s="39"/>
      <c r="BV398" s="39"/>
      <c r="BW398" s="39"/>
      <c r="BX398" s="39"/>
    </row>
    <row r="399" spans="1:76" s="1" customFormat="1" ht="20.100000000000001" customHeight="1" x14ac:dyDescent="0.25">
      <c r="A399" s="3"/>
      <c r="B399" s="57" t="s">
        <v>235</v>
      </c>
      <c r="C399" s="58"/>
      <c r="D399" s="58"/>
      <c r="E399" s="5"/>
      <c r="F399" s="59">
        <v>1856</v>
      </c>
      <c r="G399" s="54"/>
      <c r="H399" s="54"/>
      <c r="I399" s="54"/>
      <c r="J399" s="59">
        <v>2785</v>
      </c>
      <c r="K399" s="59">
        <v>232</v>
      </c>
      <c r="L399" s="54"/>
      <c r="M399" s="59">
        <v>3017</v>
      </c>
      <c r="N399" s="54"/>
      <c r="O399" s="54"/>
      <c r="P399" s="54"/>
      <c r="Q399" s="59">
        <f xml:space="preserve"> 942 + 1</f>
        <v>943</v>
      </c>
      <c r="R399" s="59">
        <v>2607</v>
      </c>
      <c r="S399" s="54"/>
      <c r="T399" s="59">
        <v>3550</v>
      </c>
      <c r="U399" s="54"/>
      <c r="V399" s="54"/>
      <c r="W399" s="54"/>
      <c r="X399" s="59">
        <v>1289</v>
      </c>
      <c r="Y399" s="54"/>
      <c r="Z399" s="54"/>
      <c r="AA399" s="54"/>
      <c r="AB399" s="59">
        <v>0</v>
      </c>
      <c r="AC399" s="54"/>
      <c r="AD399" s="59">
        <v>34</v>
      </c>
      <c r="AE399" s="54"/>
      <c r="AF399" s="54"/>
      <c r="AG399" s="54"/>
      <c r="AH399" s="59">
        <v>339</v>
      </c>
      <c r="AI399" s="54"/>
      <c r="AJ399" s="54"/>
      <c r="AK399" s="54"/>
      <c r="AL399" s="54"/>
      <c r="AM399" s="54"/>
      <c r="AN399" s="54"/>
      <c r="AO399" s="54"/>
      <c r="AP399" s="59">
        <v>752</v>
      </c>
      <c r="AQ399" s="54"/>
      <c r="AR399" s="54"/>
      <c r="AS399" s="54"/>
      <c r="AT399" s="59">
        <v>2681</v>
      </c>
      <c r="AU399" s="59">
        <v>133</v>
      </c>
      <c r="AV399" s="54"/>
      <c r="AW399" s="59">
        <v>2814</v>
      </c>
      <c r="AX399" s="54"/>
      <c r="AY399" s="54"/>
      <c r="AZ399" s="54"/>
      <c r="BA399" s="59">
        <f xml:space="preserve"> 864 + 2</f>
        <v>866</v>
      </c>
      <c r="BB399" s="59">
        <v>1933</v>
      </c>
      <c r="BC399" s="54"/>
      <c r="BD399" s="59">
        <v>2799</v>
      </c>
      <c r="BE399" s="54"/>
      <c r="BF399" s="54"/>
      <c r="BG399" s="54"/>
      <c r="BH399" s="59">
        <v>713</v>
      </c>
      <c r="BI399" s="54"/>
      <c r="BJ399" s="54"/>
      <c r="BK399" s="54"/>
      <c r="BL399" s="59">
        <v>0</v>
      </c>
      <c r="BM399" s="54"/>
      <c r="BN399" s="59">
        <v>54</v>
      </c>
      <c r="BO399" s="54"/>
      <c r="BP399" s="54"/>
      <c r="BQ399" s="54"/>
      <c r="BR399" s="59">
        <v>388</v>
      </c>
      <c r="BS399" s="39"/>
      <c r="BT399" s="39"/>
      <c r="BU399" s="39"/>
      <c r="BV399" s="39"/>
      <c r="BW399" s="39"/>
      <c r="BX399" s="39"/>
    </row>
    <row r="400" spans="1:76" ht="20.100000000000001" customHeight="1" x14ac:dyDescent="0.2"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</row>
    <row r="401" spans="1:76" ht="20.100000000000001" customHeight="1" x14ac:dyDescent="0.2">
      <c r="B401" s="6" t="s">
        <v>236</v>
      </c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</row>
    <row r="402" spans="1:76" ht="20.100000000000001" customHeight="1" x14ac:dyDescent="0.2">
      <c r="C402" s="3" t="s">
        <v>154</v>
      </c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</row>
    <row r="403" spans="1:76" ht="20.100000000000001" customHeight="1" x14ac:dyDescent="0.2">
      <c r="D403" s="2" t="s">
        <v>96</v>
      </c>
      <c r="F403" s="39">
        <v>79</v>
      </c>
      <c r="G403" s="39"/>
      <c r="H403" s="39"/>
      <c r="I403" s="39"/>
      <c r="J403" s="39">
        <v>207</v>
      </c>
      <c r="K403" s="39">
        <v>19</v>
      </c>
      <c r="L403" s="39"/>
      <c r="M403" s="39">
        <v>226</v>
      </c>
      <c r="N403" s="39"/>
      <c r="O403" s="39"/>
      <c r="P403" s="39"/>
      <c r="Q403" s="39">
        <v>64</v>
      </c>
      <c r="R403" s="39">
        <v>187</v>
      </c>
      <c r="S403" s="39"/>
      <c r="T403" s="39">
        <v>251</v>
      </c>
      <c r="U403" s="39"/>
      <c r="V403" s="39"/>
      <c r="W403" s="39"/>
      <c r="X403" s="39">
        <v>54</v>
      </c>
      <c r="Y403" s="39"/>
      <c r="Z403" s="39"/>
      <c r="AA403" s="39"/>
      <c r="AB403" s="39">
        <v>0</v>
      </c>
      <c r="AC403" s="39"/>
      <c r="AD403" s="39">
        <v>0</v>
      </c>
      <c r="AE403" s="39"/>
      <c r="AF403" s="39"/>
      <c r="AG403" s="39"/>
      <c r="AH403" s="39">
        <v>0</v>
      </c>
      <c r="AI403" s="39"/>
      <c r="AJ403" s="39"/>
      <c r="AK403" s="39"/>
      <c r="AL403" s="39"/>
      <c r="AM403" s="39"/>
      <c r="AN403" s="39"/>
      <c r="AO403" s="39"/>
      <c r="AP403" s="39">
        <v>103</v>
      </c>
      <c r="AQ403" s="39"/>
      <c r="AR403" s="39"/>
      <c r="AS403" s="39"/>
      <c r="AT403" s="39">
        <v>436</v>
      </c>
      <c r="AU403" s="39">
        <v>22</v>
      </c>
      <c r="AV403" s="39"/>
      <c r="AW403" s="39">
        <v>458</v>
      </c>
      <c r="AX403" s="39"/>
      <c r="AY403" s="39"/>
      <c r="AZ403" s="39"/>
      <c r="BA403" s="39">
        <v>120</v>
      </c>
      <c r="BB403" s="39">
        <v>309</v>
      </c>
      <c r="BC403" s="39"/>
      <c r="BD403" s="39">
        <v>429</v>
      </c>
      <c r="BE403" s="39"/>
      <c r="BF403" s="39"/>
      <c r="BG403" s="39"/>
      <c r="BH403" s="39">
        <v>132</v>
      </c>
      <c r="BI403" s="39"/>
      <c r="BJ403" s="39"/>
      <c r="BK403" s="39"/>
      <c r="BL403" s="39">
        <v>0</v>
      </c>
      <c r="BM403" s="39"/>
      <c r="BN403" s="39">
        <v>0</v>
      </c>
      <c r="BO403" s="39"/>
      <c r="BP403" s="39"/>
      <c r="BQ403" s="39"/>
      <c r="BR403" s="39">
        <v>0</v>
      </c>
      <c r="BS403" s="39"/>
      <c r="BT403" s="39"/>
      <c r="BU403" s="39"/>
      <c r="BV403" s="39"/>
      <c r="BW403" s="39"/>
      <c r="BX403" s="39"/>
    </row>
    <row r="404" spans="1:76" ht="19.5" customHeight="1" x14ac:dyDescent="0.2">
      <c r="D404" s="47" t="s">
        <v>97</v>
      </c>
      <c r="F404" s="48">
        <v>86</v>
      </c>
      <c r="G404" s="49"/>
      <c r="H404" s="49"/>
      <c r="I404" s="49"/>
      <c r="J404" s="48">
        <v>275</v>
      </c>
      <c r="K404" s="48">
        <v>14</v>
      </c>
      <c r="L404" s="49"/>
      <c r="M404" s="48">
        <v>289</v>
      </c>
      <c r="N404" s="49"/>
      <c r="O404" s="49"/>
      <c r="P404" s="49"/>
      <c r="Q404" s="48">
        <v>64</v>
      </c>
      <c r="R404" s="48">
        <v>247</v>
      </c>
      <c r="S404" s="49"/>
      <c r="T404" s="48">
        <v>311</v>
      </c>
      <c r="U404" s="49"/>
      <c r="V404" s="49"/>
      <c r="W404" s="49"/>
      <c r="X404" s="48">
        <v>64</v>
      </c>
      <c r="Y404" s="49"/>
      <c r="Z404" s="49"/>
      <c r="AA404" s="49"/>
      <c r="AB404" s="48">
        <v>0</v>
      </c>
      <c r="AC404" s="49"/>
      <c r="AD404" s="48">
        <v>0</v>
      </c>
      <c r="AE404" s="49"/>
      <c r="AF404" s="49"/>
      <c r="AG404" s="49"/>
      <c r="AH404" s="48">
        <v>0</v>
      </c>
      <c r="AI404" s="49"/>
      <c r="AJ404" s="49"/>
      <c r="AK404" s="49"/>
      <c r="AL404" s="49"/>
      <c r="AM404" s="49"/>
      <c r="AN404" s="49"/>
      <c r="AO404" s="49"/>
      <c r="AP404" s="48">
        <v>82</v>
      </c>
      <c r="AQ404" s="49"/>
      <c r="AR404" s="49"/>
      <c r="AS404" s="49"/>
      <c r="AT404" s="48">
        <v>384</v>
      </c>
      <c r="AU404" s="48">
        <v>11</v>
      </c>
      <c r="AV404" s="49"/>
      <c r="AW404" s="48">
        <v>395</v>
      </c>
      <c r="AX404" s="49"/>
      <c r="AY404" s="49"/>
      <c r="AZ404" s="49"/>
      <c r="BA404" s="48">
        <v>124</v>
      </c>
      <c r="BB404" s="48">
        <v>261</v>
      </c>
      <c r="BC404" s="49"/>
      <c r="BD404" s="48">
        <v>385</v>
      </c>
      <c r="BE404" s="49"/>
      <c r="BF404" s="49"/>
      <c r="BG404" s="49"/>
      <c r="BH404" s="48">
        <v>92</v>
      </c>
      <c r="BI404" s="49"/>
      <c r="BJ404" s="49"/>
      <c r="BK404" s="49"/>
      <c r="BL404" s="48">
        <v>0</v>
      </c>
      <c r="BM404" s="49"/>
      <c r="BN404" s="48">
        <v>0</v>
      </c>
      <c r="BO404" s="49"/>
      <c r="BP404" s="49"/>
      <c r="BQ404" s="49"/>
      <c r="BR404" s="48">
        <v>0</v>
      </c>
      <c r="BS404" s="39"/>
      <c r="BT404" s="39"/>
      <c r="BU404" s="39"/>
      <c r="BV404" s="39"/>
      <c r="BW404" s="39"/>
      <c r="BX404" s="39"/>
    </row>
    <row r="405" spans="1:76" ht="20.100000000000001" customHeight="1" x14ac:dyDescent="0.2">
      <c r="D405" s="2" t="s">
        <v>113</v>
      </c>
      <c r="F405" s="39">
        <v>94</v>
      </c>
      <c r="G405" s="39"/>
      <c r="H405" s="39"/>
      <c r="I405" s="39"/>
      <c r="J405" s="39">
        <v>210</v>
      </c>
      <c r="K405" s="39">
        <v>7</v>
      </c>
      <c r="L405" s="39"/>
      <c r="M405" s="39">
        <v>217</v>
      </c>
      <c r="N405" s="39"/>
      <c r="O405" s="39"/>
      <c r="P405" s="39"/>
      <c r="Q405" s="39">
        <v>41</v>
      </c>
      <c r="R405" s="39">
        <v>207</v>
      </c>
      <c r="S405" s="39"/>
      <c r="T405" s="39">
        <v>248</v>
      </c>
      <c r="U405" s="39"/>
      <c r="V405" s="39"/>
      <c r="W405" s="39"/>
      <c r="X405" s="39">
        <v>63</v>
      </c>
      <c r="Y405" s="39"/>
      <c r="Z405" s="39"/>
      <c r="AA405" s="39"/>
      <c r="AB405" s="39">
        <v>0</v>
      </c>
      <c r="AC405" s="39"/>
      <c r="AD405" s="39">
        <v>0</v>
      </c>
      <c r="AE405" s="39"/>
      <c r="AF405" s="39"/>
      <c r="AG405" s="39"/>
      <c r="AH405" s="39">
        <v>0</v>
      </c>
      <c r="AI405" s="39"/>
      <c r="AJ405" s="39"/>
      <c r="AK405" s="39"/>
      <c r="AL405" s="39"/>
      <c r="AM405" s="39"/>
      <c r="AN405" s="39"/>
      <c r="AO405" s="39"/>
      <c r="AP405" s="39">
        <v>124</v>
      </c>
      <c r="AQ405" s="39"/>
      <c r="AR405" s="39"/>
      <c r="AS405" s="39"/>
      <c r="AT405" s="39">
        <v>428</v>
      </c>
      <c r="AU405" s="39">
        <v>14</v>
      </c>
      <c r="AV405" s="39"/>
      <c r="AW405" s="39">
        <v>442</v>
      </c>
      <c r="AX405" s="39"/>
      <c r="AY405" s="39"/>
      <c r="AZ405" s="39"/>
      <c r="BA405" s="39">
        <v>96</v>
      </c>
      <c r="BB405" s="39">
        <v>330</v>
      </c>
      <c r="BC405" s="39"/>
      <c r="BD405" s="39">
        <v>426</v>
      </c>
      <c r="BE405" s="39"/>
      <c r="BF405" s="39"/>
      <c r="BG405" s="39"/>
      <c r="BH405" s="39">
        <v>138</v>
      </c>
      <c r="BI405" s="39"/>
      <c r="BJ405" s="39"/>
      <c r="BK405" s="39"/>
      <c r="BL405" s="39">
        <v>0</v>
      </c>
      <c r="BM405" s="39"/>
      <c r="BN405" s="39">
        <v>2</v>
      </c>
      <c r="BO405" s="39"/>
      <c r="BP405" s="39"/>
      <c r="BQ405" s="39"/>
      <c r="BR405" s="39">
        <v>0</v>
      </c>
      <c r="BS405" s="39"/>
      <c r="BT405" s="39"/>
      <c r="BU405" s="39"/>
      <c r="BV405" s="39"/>
      <c r="BW405" s="39"/>
      <c r="BX405" s="39"/>
    </row>
    <row r="406" spans="1:76" ht="19.5" customHeight="1" x14ac:dyDescent="0.2">
      <c r="D406" s="47" t="s">
        <v>99</v>
      </c>
      <c r="F406" s="48">
        <v>169</v>
      </c>
      <c r="G406" s="49"/>
      <c r="H406" s="49"/>
      <c r="I406" s="49"/>
      <c r="J406" s="48">
        <v>289</v>
      </c>
      <c r="K406" s="48">
        <v>17</v>
      </c>
      <c r="L406" s="49"/>
      <c r="M406" s="48">
        <v>306</v>
      </c>
      <c r="N406" s="49"/>
      <c r="O406" s="49"/>
      <c r="P406" s="49"/>
      <c r="Q406" s="48">
        <v>91</v>
      </c>
      <c r="R406" s="48">
        <v>278</v>
      </c>
      <c r="S406" s="49"/>
      <c r="T406" s="48">
        <v>369</v>
      </c>
      <c r="U406" s="49"/>
      <c r="V406" s="49"/>
      <c r="W406" s="49"/>
      <c r="X406" s="48">
        <v>106</v>
      </c>
      <c r="Y406" s="49"/>
      <c r="Z406" s="49"/>
      <c r="AA406" s="49"/>
      <c r="AB406" s="48">
        <v>0</v>
      </c>
      <c r="AC406" s="49"/>
      <c r="AD406" s="48">
        <v>0</v>
      </c>
      <c r="AE406" s="49"/>
      <c r="AF406" s="49"/>
      <c r="AG406" s="49"/>
      <c r="AH406" s="48">
        <v>0</v>
      </c>
      <c r="AI406" s="49"/>
      <c r="AJ406" s="49"/>
      <c r="AK406" s="49"/>
      <c r="AL406" s="49"/>
      <c r="AM406" s="49"/>
      <c r="AN406" s="49"/>
      <c r="AO406" s="49"/>
      <c r="AP406" s="48">
        <v>91</v>
      </c>
      <c r="AQ406" s="49"/>
      <c r="AR406" s="49"/>
      <c r="AS406" s="49"/>
      <c r="AT406" s="48">
        <v>379</v>
      </c>
      <c r="AU406" s="48">
        <v>13</v>
      </c>
      <c r="AV406" s="49"/>
      <c r="AW406" s="48">
        <v>392</v>
      </c>
      <c r="AX406" s="49"/>
      <c r="AY406" s="49"/>
      <c r="AZ406" s="49"/>
      <c r="BA406" s="48">
        <v>123</v>
      </c>
      <c r="BB406" s="48">
        <v>251</v>
      </c>
      <c r="BC406" s="49"/>
      <c r="BD406" s="48">
        <v>374</v>
      </c>
      <c r="BE406" s="49"/>
      <c r="BF406" s="49"/>
      <c r="BG406" s="49"/>
      <c r="BH406" s="48">
        <v>109</v>
      </c>
      <c r="BI406" s="49"/>
      <c r="BJ406" s="49"/>
      <c r="BK406" s="49"/>
      <c r="BL406" s="48">
        <v>0</v>
      </c>
      <c r="BM406" s="49"/>
      <c r="BN406" s="48">
        <v>0</v>
      </c>
      <c r="BO406" s="49"/>
      <c r="BP406" s="49"/>
      <c r="BQ406" s="49"/>
      <c r="BR406" s="48">
        <v>0</v>
      </c>
      <c r="BS406" s="39"/>
      <c r="BT406" s="39"/>
      <c r="BU406" s="39"/>
      <c r="BV406" s="39"/>
      <c r="BW406" s="39"/>
      <c r="BX406" s="39"/>
    </row>
    <row r="407" spans="1:76" ht="20.100000000000001" customHeight="1" x14ac:dyDescent="0.2">
      <c r="D407" s="2" t="s">
        <v>114</v>
      </c>
      <c r="F407" s="39">
        <v>106</v>
      </c>
      <c r="G407" s="39"/>
      <c r="H407" s="39"/>
      <c r="I407" s="39"/>
      <c r="J407" s="39">
        <v>223</v>
      </c>
      <c r="K407" s="39">
        <v>19</v>
      </c>
      <c r="L407" s="39"/>
      <c r="M407" s="39">
        <v>242</v>
      </c>
      <c r="N407" s="39"/>
      <c r="O407" s="39"/>
      <c r="P407" s="39"/>
      <c r="Q407" s="39">
        <v>49</v>
      </c>
      <c r="R407" s="39">
        <v>243</v>
      </c>
      <c r="S407" s="39"/>
      <c r="T407" s="39">
        <v>292</v>
      </c>
      <c r="U407" s="39"/>
      <c r="V407" s="39"/>
      <c r="W407" s="39"/>
      <c r="X407" s="39">
        <v>56</v>
      </c>
      <c r="Y407" s="39"/>
      <c r="Z407" s="39"/>
      <c r="AA407" s="39"/>
      <c r="AB407" s="39">
        <v>0</v>
      </c>
      <c r="AC407" s="39"/>
      <c r="AD407" s="39">
        <v>0</v>
      </c>
      <c r="AE407" s="39"/>
      <c r="AF407" s="39"/>
      <c r="AG407" s="39"/>
      <c r="AH407" s="39">
        <v>0</v>
      </c>
      <c r="AI407" s="39"/>
      <c r="AJ407" s="39"/>
      <c r="AK407" s="39"/>
      <c r="AL407" s="39"/>
      <c r="AM407" s="39"/>
      <c r="AN407" s="39"/>
      <c r="AO407" s="39"/>
      <c r="AP407" s="39">
        <v>60</v>
      </c>
      <c r="AQ407" s="39"/>
      <c r="AR407" s="39"/>
      <c r="AS407" s="39"/>
      <c r="AT407" s="39">
        <v>353</v>
      </c>
      <c r="AU407" s="39">
        <v>28</v>
      </c>
      <c r="AV407" s="39"/>
      <c r="AW407" s="39">
        <v>381</v>
      </c>
      <c r="AX407" s="39"/>
      <c r="AY407" s="39"/>
      <c r="AZ407" s="39"/>
      <c r="BA407" s="39">
        <v>110</v>
      </c>
      <c r="BB407" s="39">
        <v>269</v>
      </c>
      <c r="BC407" s="39"/>
      <c r="BD407" s="39">
        <v>379</v>
      </c>
      <c r="BE407" s="39"/>
      <c r="BF407" s="39"/>
      <c r="BG407" s="39"/>
      <c r="BH407" s="39">
        <v>62</v>
      </c>
      <c r="BI407" s="39"/>
      <c r="BJ407" s="39"/>
      <c r="BK407" s="39"/>
      <c r="BL407" s="39">
        <v>0</v>
      </c>
      <c r="BM407" s="39"/>
      <c r="BN407" s="39">
        <v>0</v>
      </c>
      <c r="BO407" s="39"/>
      <c r="BP407" s="39"/>
      <c r="BQ407" s="39"/>
      <c r="BR407" s="39">
        <v>0</v>
      </c>
      <c r="BS407" s="39"/>
      <c r="BT407" s="39"/>
      <c r="BU407" s="39"/>
      <c r="BV407" s="39"/>
      <c r="BW407" s="39"/>
      <c r="BX407" s="39"/>
    </row>
    <row r="408" spans="1:76" ht="19.5" customHeight="1" x14ac:dyDescent="0.2">
      <c r="D408" s="47" t="s">
        <v>115</v>
      </c>
      <c r="F408" s="48">
        <v>138</v>
      </c>
      <c r="G408" s="49"/>
      <c r="H408" s="49"/>
      <c r="I408" s="49"/>
      <c r="J408" s="48">
        <v>326</v>
      </c>
      <c r="K408" s="48">
        <v>26</v>
      </c>
      <c r="L408" s="49"/>
      <c r="M408" s="48">
        <v>352</v>
      </c>
      <c r="N408" s="49"/>
      <c r="O408" s="49"/>
      <c r="P408" s="49"/>
      <c r="Q408" s="48">
        <v>61</v>
      </c>
      <c r="R408" s="48">
        <v>315</v>
      </c>
      <c r="S408" s="49"/>
      <c r="T408" s="48">
        <v>376</v>
      </c>
      <c r="U408" s="49"/>
      <c r="V408" s="49"/>
      <c r="W408" s="49"/>
      <c r="X408" s="48">
        <v>114</v>
      </c>
      <c r="Y408" s="49"/>
      <c r="Z408" s="49"/>
      <c r="AA408" s="49"/>
      <c r="AB408" s="48">
        <v>0</v>
      </c>
      <c r="AC408" s="49"/>
      <c r="AD408" s="48">
        <v>0</v>
      </c>
      <c r="AE408" s="49"/>
      <c r="AF408" s="49"/>
      <c r="AG408" s="49"/>
      <c r="AH408" s="48">
        <v>0</v>
      </c>
      <c r="AI408" s="49"/>
      <c r="AJ408" s="49"/>
      <c r="AK408" s="49"/>
      <c r="AL408" s="49"/>
      <c r="AM408" s="49"/>
      <c r="AN408" s="49"/>
      <c r="AO408" s="49"/>
      <c r="AP408" s="48">
        <v>38</v>
      </c>
      <c r="AQ408" s="49"/>
      <c r="AR408" s="49"/>
      <c r="AS408" s="49"/>
      <c r="AT408" s="48">
        <v>259</v>
      </c>
      <c r="AU408" s="48">
        <v>11</v>
      </c>
      <c r="AV408" s="49"/>
      <c r="AW408" s="48">
        <v>270</v>
      </c>
      <c r="AX408" s="49"/>
      <c r="AY408" s="49"/>
      <c r="AZ408" s="49"/>
      <c r="BA408" s="48">
        <v>63</v>
      </c>
      <c r="BB408" s="48">
        <v>185</v>
      </c>
      <c r="BC408" s="49"/>
      <c r="BD408" s="48">
        <v>248</v>
      </c>
      <c r="BE408" s="49"/>
      <c r="BF408" s="49"/>
      <c r="BG408" s="49"/>
      <c r="BH408" s="48">
        <v>60</v>
      </c>
      <c r="BI408" s="49"/>
      <c r="BJ408" s="49"/>
      <c r="BK408" s="49"/>
      <c r="BL408" s="48">
        <v>0</v>
      </c>
      <c r="BM408" s="49"/>
      <c r="BN408" s="48">
        <v>0</v>
      </c>
      <c r="BO408" s="49"/>
      <c r="BP408" s="49"/>
      <c r="BQ408" s="49"/>
      <c r="BR408" s="48">
        <v>0</v>
      </c>
      <c r="BS408" s="39"/>
      <c r="BT408" s="39"/>
      <c r="BU408" s="39"/>
      <c r="BV408" s="39"/>
      <c r="BW408" s="39"/>
      <c r="BX408" s="39"/>
    </row>
    <row r="409" spans="1:76" ht="20.100000000000001" customHeight="1" x14ac:dyDescent="0.2">
      <c r="D409" s="2" t="s">
        <v>116</v>
      </c>
      <c r="F409" s="39">
        <v>90</v>
      </c>
      <c r="G409" s="39"/>
      <c r="H409" s="39"/>
      <c r="I409" s="39"/>
      <c r="J409" s="39">
        <v>180</v>
      </c>
      <c r="K409" s="39">
        <v>19</v>
      </c>
      <c r="L409" s="39"/>
      <c r="M409" s="39">
        <v>199</v>
      </c>
      <c r="N409" s="39"/>
      <c r="O409" s="39"/>
      <c r="P409" s="39"/>
      <c r="Q409" s="39">
        <v>43</v>
      </c>
      <c r="R409" s="39">
        <v>177</v>
      </c>
      <c r="S409" s="39"/>
      <c r="T409" s="39">
        <v>220</v>
      </c>
      <c r="U409" s="39"/>
      <c r="V409" s="39"/>
      <c r="W409" s="39"/>
      <c r="X409" s="39">
        <v>69</v>
      </c>
      <c r="Y409" s="39"/>
      <c r="Z409" s="39"/>
      <c r="AA409" s="39"/>
      <c r="AB409" s="39">
        <v>0</v>
      </c>
      <c r="AC409" s="39"/>
      <c r="AD409" s="39">
        <v>0</v>
      </c>
      <c r="AE409" s="39"/>
      <c r="AF409" s="39"/>
      <c r="AG409" s="39"/>
      <c r="AH409" s="39">
        <v>0</v>
      </c>
      <c r="AI409" s="39"/>
      <c r="AJ409" s="39"/>
      <c r="AK409" s="39"/>
      <c r="AL409" s="39"/>
      <c r="AM409" s="39"/>
      <c r="AN409" s="39"/>
      <c r="AO409" s="39"/>
      <c r="AP409" s="39">
        <v>173</v>
      </c>
      <c r="AQ409" s="39"/>
      <c r="AR409" s="39"/>
      <c r="AS409" s="39"/>
      <c r="AT409" s="39">
        <v>385</v>
      </c>
      <c r="AU409" s="39">
        <v>28</v>
      </c>
      <c r="AV409" s="39"/>
      <c r="AW409" s="39">
        <v>413</v>
      </c>
      <c r="AX409" s="39"/>
      <c r="AY409" s="39"/>
      <c r="AZ409" s="39"/>
      <c r="BA409" s="39">
        <v>54</v>
      </c>
      <c r="BB409" s="39">
        <v>388</v>
      </c>
      <c r="BC409" s="39"/>
      <c r="BD409" s="39">
        <v>442</v>
      </c>
      <c r="BE409" s="39"/>
      <c r="BF409" s="39"/>
      <c r="BG409" s="39"/>
      <c r="BH409" s="39">
        <v>144</v>
      </c>
      <c r="BI409" s="39"/>
      <c r="BJ409" s="39"/>
      <c r="BK409" s="39"/>
      <c r="BL409" s="39">
        <v>0</v>
      </c>
      <c r="BM409" s="39"/>
      <c r="BN409" s="39">
        <v>0</v>
      </c>
      <c r="BO409" s="39"/>
      <c r="BP409" s="39"/>
      <c r="BQ409" s="39"/>
      <c r="BR409" s="39">
        <v>0</v>
      </c>
      <c r="BS409" s="39"/>
      <c r="BT409" s="39"/>
      <c r="BU409" s="39"/>
      <c r="BV409" s="39"/>
      <c r="BW409" s="39"/>
      <c r="BX409" s="39"/>
    </row>
    <row r="410" spans="1:76" ht="19.5" customHeight="1" x14ac:dyDescent="0.2">
      <c r="D410" s="47" t="s">
        <v>103</v>
      </c>
      <c r="F410" s="48">
        <v>129</v>
      </c>
      <c r="G410" s="49"/>
      <c r="H410" s="49"/>
      <c r="I410" s="49"/>
      <c r="J410" s="48">
        <v>337</v>
      </c>
      <c r="K410" s="48">
        <v>13</v>
      </c>
      <c r="L410" s="49"/>
      <c r="M410" s="48">
        <v>350</v>
      </c>
      <c r="N410" s="49"/>
      <c r="O410" s="49"/>
      <c r="P410" s="49"/>
      <c r="Q410" s="48">
        <v>58</v>
      </c>
      <c r="R410" s="48">
        <v>313</v>
      </c>
      <c r="S410" s="49"/>
      <c r="T410" s="48">
        <v>371</v>
      </c>
      <c r="U410" s="49"/>
      <c r="V410" s="49"/>
      <c r="W410" s="49"/>
      <c r="X410" s="48">
        <v>108</v>
      </c>
      <c r="Y410" s="49"/>
      <c r="Z410" s="49"/>
      <c r="AA410" s="49"/>
      <c r="AB410" s="48">
        <v>0</v>
      </c>
      <c r="AC410" s="49"/>
      <c r="AD410" s="48">
        <v>0</v>
      </c>
      <c r="AE410" s="49"/>
      <c r="AF410" s="49"/>
      <c r="AG410" s="49"/>
      <c r="AH410" s="48">
        <v>0</v>
      </c>
      <c r="AI410" s="49"/>
      <c r="AJ410" s="49"/>
      <c r="AK410" s="49"/>
      <c r="AL410" s="49"/>
      <c r="AM410" s="49"/>
      <c r="AN410" s="49"/>
      <c r="AO410" s="49"/>
      <c r="AP410" s="48">
        <v>160</v>
      </c>
      <c r="AQ410" s="49"/>
      <c r="AR410" s="49"/>
      <c r="AS410" s="49"/>
      <c r="AT410" s="48">
        <v>440</v>
      </c>
      <c r="AU410" s="48">
        <v>12</v>
      </c>
      <c r="AV410" s="49"/>
      <c r="AW410" s="48">
        <v>452</v>
      </c>
      <c r="AX410" s="49"/>
      <c r="AY410" s="49"/>
      <c r="AZ410" s="49"/>
      <c r="BA410" s="48">
        <v>182</v>
      </c>
      <c r="BB410" s="48">
        <v>289</v>
      </c>
      <c r="BC410" s="49"/>
      <c r="BD410" s="48">
        <v>471</v>
      </c>
      <c r="BE410" s="49"/>
      <c r="BF410" s="49"/>
      <c r="BG410" s="49"/>
      <c r="BH410" s="48">
        <v>141</v>
      </c>
      <c r="BI410" s="49"/>
      <c r="BJ410" s="49"/>
      <c r="BK410" s="49"/>
      <c r="BL410" s="48">
        <v>0</v>
      </c>
      <c r="BM410" s="49"/>
      <c r="BN410" s="48">
        <v>0</v>
      </c>
      <c r="BO410" s="49"/>
      <c r="BP410" s="49"/>
      <c r="BQ410" s="49"/>
      <c r="BR410" s="48">
        <v>0</v>
      </c>
      <c r="BS410" s="39"/>
      <c r="BT410" s="39"/>
      <c r="BU410" s="39"/>
      <c r="BV410" s="39"/>
      <c r="BW410" s="39"/>
      <c r="BX410" s="39"/>
    </row>
    <row r="411" spans="1:76" ht="20.100000000000001" customHeight="1" x14ac:dyDescent="0.2">
      <c r="D411" s="2" t="s">
        <v>104</v>
      </c>
      <c r="F411" s="39">
        <v>115</v>
      </c>
      <c r="G411" s="39"/>
      <c r="H411" s="39"/>
      <c r="I411" s="39"/>
      <c r="J411" s="39">
        <v>233</v>
      </c>
      <c r="K411" s="39">
        <v>12</v>
      </c>
      <c r="L411" s="39"/>
      <c r="M411" s="39">
        <v>245</v>
      </c>
      <c r="N411" s="39"/>
      <c r="O411" s="39"/>
      <c r="P411" s="39"/>
      <c r="Q411" s="39">
        <v>57</v>
      </c>
      <c r="R411" s="39">
        <v>202</v>
      </c>
      <c r="S411" s="39"/>
      <c r="T411" s="39">
        <v>259</v>
      </c>
      <c r="U411" s="39"/>
      <c r="V411" s="39"/>
      <c r="W411" s="39"/>
      <c r="X411" s="39">
        <v>101</v>
      </c>
      <c r="Y411" s="39"/>
      <c r="Z411" s="39"/>
      <c r="AA411" s="39"/>
      <c r="AB411" s="39">
        <v>0</v>
      </c>
      <c r="AC411" s="39"/>
      <c r="AD411" s="39">
        <v>0</v>
      </c>
      <c r="AE411" s="39"/>
      <c r="AF411" s="39"/>
      <c r="AG411" s="39"/>
      <c r="AH411" s="39">
        <v>0</v>
      </c>
      <c r="AI411" s="39"/>
      <c r="AJ411" s="39"/>
      <c r="AK411" s="39"/>
      <c r="AL411" s="39"/>
      <c r="AM411" s="39"/>
      <c r="AN411" s="39"/>
      <c r="AO411" s="39"/>
      <c r="AP411" s="39">
        <v>254</v>
      </c>
      <c r="AQ411" s="39"/>
      <c r="AR411" s="39"/>
      <c r="AS411" s="39"/>
      <c r="AT411" s="39">
        <v>509</v>
      </c>
      <c r="AU411" s="39">
        <v>15</v>
      </c>
      <c r="AV411" s="39"/>
      <c r="AW411" s="39">
        <v>524</v>
      </c>
      <c r="AX411" s="39"/>
      <c r="AY411" s="39"/>
      <c r="AZ411" s="39"/>
      <c r="BA411" s="39">
        <v>223</v>
      </c>
      <c r="BB411" s="39">
        <v>326</v>
      </c>
      <c r="BC411" s="39"/>
      <c r="BD411" s="39">
        <v>549</v>
      </c>
      <c r="BE411" s="39"/>
      <c r="BF411" s="39"/>
      <c r="BG411" s="39"/>
      <c r="BH411" s="39">
        <v>225</v>
      </c>
      <c r="BI411" s="39"/>
      <c r="BJ411" s="39"/>
      <c r="BK411" s="39"/>
      <c r="BL411" s="39">
        <v>0</v>
      </c>
      <c r="BM411" s="39"/>
      <c r="BN411" s="39">
        <v>4</v>
      </c>
      <c r="BO411" s="39"/>
      <c r="BP411" s="39"/>
      <c r="BQ411" s="39"/>
      <c r="BR411" s="39">
        <v>0</v>
      </c>
      <c r="BS411" s="39"/>
      <c r="BT411" s="39"/>
      <c r="BU411" s="39"/>
      <c r="BV411" s="39"/>
      <c r="BW411" s="39"/>
      <c r="BX411" s="39"/>
    </row>
    <row r="412" spans="1:76" ht="19.5" customHeight="1" x14ac:dyDescent="0.2">
      <c r="D412" s="47" t="s">
        <v>117</v>
      </c>
      <c r="F412" s="48">
        <v>96</v>
      </c>
      <c r="G412" s="49"/>
      <c r="H412" s="49"/>
      <c r="I412" s="49"/>
      <c r="J412" s="48">
        <v>201</v>
      </c>
      <c r="K412" s="48">
        <v>8</v>
      </c>
      <c r="L412" s="49"/>
      <c r="M412" s="48">
        <v>209</v>
      </c>
      <c r="N412" s="49"/>
      <c r="O412" s="49"/>
      <c r="P412" s="49"/>
      <c r="Q412" s="48">
        <v>38</v>
      </c>
      <c r="R412" s="48">
        <v>200</v>
      </c>
      <c r="S412" s="49"/>
      <c r="T412" s="48">
        <v>238</v>
      </c>
      <c r="U412" s="49"/>
      <c r="V412" s="49"/>
      <c r="W412" s="49"/>
      <c r="X412" s="48">
        <v>67</v>
      </c>
      <c r="Y412" s="49"/>
      <c r="Z412" s="49"/>
      <c r="AA412" s="49"/>
      <c r="AB412" s="48">
        <v>0</v>
      </c>
      <c r="AC412" s="49"/>
      <c r="AD412" s="48">
        <v>0</v>
      </c>
      <c r="AE412" s="49"/>
      <c r="AF412" s="49"/>
      <c r="AG412" s="49"/>
      <c r="AH412" s="48">
        <v>3</v>
      </c>
      <c r="AI412" s="49"/>
      <c r="AJ412" s="49"/>
      <c r="AK412" s="49"/>
      <c r="AL412" s="49"/>
      <c r="AM412" s="49"/>
      <c r="AN412" s="49"/>
      <c r="AO412" s="49"/>
      <c r="AP412" s="48">
        <v>140</v>
      </c>
      <c r="AQ412" s="49"/>
      <c r="AR412" s="49"/>
      <c r="AS412" s="49"/>
      <c r="AT412" s="48">
        <v>588</v>
      </c>
      <c r="AU412" s="48">
        <v>38</v>
      </c>
      <c r="AV412" s="49"/>
      <c r="AW412" s="48">
        <v>626</v>
      </c>
      <c r="AX412" s="49"/>
      <c r="AY412" s="49"/>
      <c r="AZ412" s="49"/>
      <c r="BA412" s="48">
        <v>259</v>
      </c>
      <c r="BB412" s="48">
        <v>408</v>
      </c>
      <c r="BC412" s="49"/>
      <c r="BD412" s="48">
        <v>667</v>
      </c>
      <c r="BE412" s="49"/>
      <c r="BF412" s="49"/>
      <c r="BG412" s="49"/>
      <c r="BH412" s="48">
        <v>99</v>
      </c>
      <c r="BI412" s="49"/>
      <c r="BJ412" s="49"/>
      <c r="BK412" s="49"/>
      <c r="BL412" s="48">
        <v>0</v>
      </c>
      <c r="BM412" s="49"/>
      <c r="BN412" s="48">
        <v>0</v>
      </c>
      <c r="BO412" s="49"/>
      <c r="BP412" s="49"/>
      <c r="BQ412" s="49"/>
      <c r="BR412" s="48">
        <v>7</v>
      </c>
      <c r="BS412" s="39"/>
      <c r="BT412" s="39"/>
      <c r="BU412" s="39"/>
      <c r="BV412" s="39"/>
      <c r="BW412" s="39"/>
      <c r="BX412" s="39"/>
    </row>
    <row r="413" spans="1:76" ht="20.100000000000001" customHeight="1" x14ac:dyDescent="0.2"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</row>
    <row r="414" spans="1:76" s="1" customFormat="1" ht="20.100000000000001" customHeight="1" x14ac:dyDescent="0.25">
      <c r="A414" s="3"/>
      <c r="B414" s="6"/>
      <c r="C414" s="51" t="s">
        <v>159</v>
      </c>
      <c r="D414" s="52"/>
      <c r="E414" s="5"/>
      <c r="F414" s="53">
        <v>1102</v>
      </c>
      <c r="G414" s="54"/>
      <c r="H414" s="54"/>
      <c r="I414" s="54"/>
      <c r="J414" s="53">
        <v>2481</v>
      </c>
      <c r="K414" s="53">
        <v>154</v>
      </c>
      <c r="L414" s="54"/>
      <c r="M414" s="53">
        <v>2635</v>
      </c>
      <c r="N414" s="54"/>
      <c r="O414" s="54"/>
      <c r="P414" s="54"/>
      <c r="Q414" s="53">
        <v>566</v>
      </c>
      <c r="R414" s="53">
        <v>2369</v>
      </c>
      <c r="S414" s="54"/>
      <c r="T414" s="53">
        <v>2935</v>
      </c>
      <c r="U414" s="54"/>
      <c r="V414" s="54"/>
      <c r="W414" s="54"/>
      <c r="X414" s="53">
        <v>802</v>
      </c>
      <c r="Y414" s="54"/>
      <c r="Z414" s="54"/>
      <c r="AA414" s="54"/>
      <c r="AB414" s="53">
        <v>0</v>
      </c>
      <c r="AC414" s="54"/>
      <c r="AD414" s="53">
        <v>0</v>
      </c>
      <c r="AE414" s="54"/>
      <c r="AF414" s="54"/>
      <c r="AG414" s="54"/>
      <c r="AH414" s="53">
        <v>3</v>
      </c>
      <c r="AI414" s="54"/>
      <c r="AJ414" s="54"/>
      <c r="AK414" s="54"/>
      <c r="AL414" s="54"/>
      <c r="AM414" s="54"/>
      <c r="AN414" s="54"/>
      <c r="AO414" s="54"/>
      <c r="AP414" s="53">
        <v>1225</v>
      </c>
      <c r="AQ414" s="54"/>
      <c r="AR414" s="54"/>
      <c r="AS414" s="54"/>
      <c r="AT414" s="53">
        <v>4161</v>
      </c>
      <c r="AU414" s="53">
        <v>192</v>
      </c>
      <c r="AV414" s="54"/>
      <c r="AW414" s="53">
        <v>4353</v>
      </c>
      <c r="AX414" s="54"/>
      <c r="AY414" s="54"/>
      <c r="AZ414" s="54"/>
      <c r="BA414" s="53">
        <v>1354</v>
      </c>
      <c r="BB414" s="53">
        <v>3016</v>
      </c>
      <c r="BC414" s="54"/>
      <c r="BD414" s="53">
        <v>4370</v>
      </c>
      <c r="BE414" s="54"/>
      <c r="BF414" s="54"/>
      <c r="BG414" s="54"/>
      <c r="BH414" s="53">
        <v>1202</v>
      </c>
      <c r="BI414" s="54"/>
      <c r="BJ414" s="54"/>
      <c r="BK414" s="54"/>
      <c r="BL414" s="53">
        <v>0</v>
      </c>
      <c r="BM414" s="54"/>
      <c r="BN414" s="53">
        <v>6</v>
      </c>
      <c r="BO414" s="54"/>
      <c r="BP414" s="54"/>
      <c r="BQ414" s="54"/>
      <c r="BR414" s="53">
        <v>7</v>
      </c>
      <c r="BS414" s="39"/>
      <c r="BT414" s="39"/>
      <c r="BU414" s="39"/>
      <c r="BV414" s="39"/>
      <c r="BW414" s="39"/>
      <c r="BX414" s="39"/>
    </row>
    <row r="415" spans="1:76" ht="20.100000000000001" customHeight="1" x14ac:dyDescent="0.2"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</row>
    <row r="416" spans="1:76" ht="20.100000000000001" customHeight="1" x14ac:dyDescent="0.2">
      <c r="C416" s="3" t="s">
        <v>237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</row>
    <row r="417" spans="1:76" ht="20.100000000000001" customHeight="1" x14ac:dyDescent="0.2">
      <c r="D417" s="2" t="s">
        <v>238</v>
      </c>
      <c r="F417" s="39">
        <v>129</v>
      </c>
      <c r="G417" s="39"/>
      <c r="H417" s="39"/>
      <c r="I417" s="39"/>
      <c r="J417" s="39">
        <v>256</v>
      </c>
      <c r="K417" s="39">
        <v>14</v>
      </c>
      <c r="L417" s="39"/>
      <c r="M417" s="39">
        <v>270</v>
      </c>
      <c r="N417" s="39"/>
      <c r="O417" s="39"/>
      <c r="P417" s="39"/>
      <c r="Q417" s="39">
        <v>6</v>
      </c>
      <c r="R417" s="39">
        <v>323</v>
      </c>
      <c r="S417" s="39"/>
      <c r="T417" s="39">
        <v>329</v>
      </c>
      <c r="U417" s="39"/>
      <c r="V417" s="39"/>
      <c r="W417" s="39"/>
      <c r="X417" s="39">
        <v>70</v>
      </c>
      <c r="Y417" s="39"/>
      <c r="Z417" s="39"/>
      <c r="AA417" s="39"/>
      <c r="AB417" s="39">
        <v>0</v>
      </c>
      <c r="AC417" s="39"/>
      <c r="AD417" s="39">
        <v>0</v>
      </c>
      <c r="AE417" s="39"/>
      <c r="AF417" s="39"/>
      <c r="AG417" s="39"/>
      <c r="AH417" s="39">
        <v>0</v>
      </c>
      <c r="AI417" s="39"/>
      <c r="AJ417" s="39"/>
      <c r="AK417" s="39"/>
      <c r="AL417" s="39"/>
      <c r="AM417" s="39"/>
      <c r="AN417" s="39"/>
      <c r="AO417" s="39"/>
      <c r="AP417" s="39">
        <v>6</v>
      </c>
      <c r="AQ417" s="39"/>
      <c r="AR417" s="39"/>
      <c r="AS417" s="39"/>
      <c r="AT417" s="39">
        <v>19</v>
      </c>
      <c r="AU417" s="39">
        <v>0</v>
      </c>
      <c r="AV417" s="39"/>
      <c r="AW417" s="39">
        <v>19</v>
      </c>
      <c r="AX417" s="39"/>
      <c r="AY417" s="39"/>
      <c r="AZ417" s="39"/>
      <c r="BA417" s="39">
        <v>3</v>
      </c>
      <c r="BB417" s="39">
        <v>14</v>
      </c>
      <c r="BC417" s="39"/>
      <c r="BD417" s="39">
        <v>17</v>
      </c>
      <c r="BE417" s="39"/>
      <c r="BF417" s="39"/>
      <c r="BG417" s="39"/>
      <c r="BH417" s="39">
        <v>8</v>
      </c>
      <c r="BI417" s="39"/>
      <c r="BJ417" s="39"/>
      <c r="BK417" s="39"/>
      <c r="BL417" s="39">
        <v>0</v>
      </c>
      <c r="BM417" s="39"/>
      <c r="BN417" s="39">
        <v>0</v>
      </c>
      <c r="BO417" s="39"/>
      <c r="BP417" s="39"/>
      <c r="BQ417" s="39"/>
      <c r="BR417" s="39">
        <v>0</v>
      </c>
      <c r="BS417" s="39"/>
      <c r="BT417" s="39"/>
      <c r="BU417" s="39"/>
      <c r="BV417" s="39"/>
      <c r="BW417" s="39"/>
      <c r="BX417" s="39"/>
    </row>
    <row r="418" spans="1:76" ht="20.100000000000001" customHeight="1" x14ac:dyDescent="0.2"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</row>
    <row r="419" spans="1:76" s="1" customFormat="1" ht="20.100000000000001" customHeight="1" x14ac:dyDescent="0.25">
      <c r="A419" s="3"/>
      <c r="B419" s="6"/>
      <c r="C419" s="51" t="s">
        <v>194</v>
      </c>
      <c r="D419" s="52"/>
      <c r="E419" s="5"/>
      <c r="F419" s="53">
        <v>129</v>
      </c>
      <c r="G419" s="54"/>
      <c r="H419" s="54"/>
      <c r="I419" s="54"/>
      <c r="J419" s="53">
        <v>256</v>
      </c>
      <c r="K419" s="53">
        <v>14</v>
      </c>
      <c r="L419" s="54"/>
      <c r="M419" s="53">
        <v>270</v>
      </c>
      <c r="N419" s="54"/>
      <c r="O419" s="54"/>
      <c r="P419" s="54"/>
      <c r="Q419" s="53">
        <v>6</v>
      </c>
      <c r="R419" s="53">
        <v>323</v>
      </c>
      <c r="S419" s="54"/>
      <c r="T419" s="53">
        <v>329</v>
      </c>
      <c r="U419" s="54"/>
      <c r="V419" s="54"/>
      <c r="W419" s="54"/>
      <c r="X419" s="53">
        <v>70</v>
      </c>
      <c r="Y419" s="54"/>
      <c r="Z419" s="54"/>
      <c r="AA419" s="54"/>
      <c r="AB419" s="53">
        <v>0</v>
      </c>
      <c r="AC419" s="54"/>
      <c r="AD419" s="53">
        <v>0</v>
      </c>
      <c r="AE419" s="54"/>
      <c r="AF419" s="54"/>
      <c r="AG419" s="54"/>
      <c r="AH419" s="53">
        <v>0</v>
      </c>
      <c r="AI419" s="54"/>
      <c r="AJ419" s="54"/>
      <c r="AK419" s="54"/>
      <c r="AL419" s="54"/>
      <c r="AM419" s="54"/>
      <c r="AN419" s="54"/>
      <c r="AO419" s="54"/>
      <c r="AP419" s="53">
        <v>6</v>
      </c>
      <c r="AQ419" s="54"/>
      <c r="AR419" s="54"/>
      <c r="AS419" s="54"/>
      <c r="AT419" s="53">
        <v>19</v>
      </c>
      <c r="AU419" s="53">
        <v>0</v>
      </c>
      <c r="AV419" s="54"/>
      <c r="AW419" s="53">
        <v>19</v>
      </c>
      <c r="AX419" s="54"/>
      <c r="AY419" s="54"/>
      <c r="AZ419" s="54"/>
      <c r="BA419" s="53">
        <v>3</v>
      </c>
      <c r="BB419" s="53">
        <v>14</v>
      </c>
      <c r="BC419" s="54"/>
      <c r="BD419" s="53">
        <v>17</v>
      </c>
      <c r="BE419" s="54"/>
      <c r="BF419" s="54"/>
      <c r="BG419" s="54"/>
      <c r="BH419" s="53">
        <v>8</v>
      </c>
      <c r="BI419" s="54"/>
      <c r="BJ419" s="54"/>
      <c r="BK419" s="54"/>
      <c r="BL419" s="53">
        <v>0</v>
      </c>
      <c r="BM419" s="54"/>
      <c r="BN419" s="53">
        <v>0</v>
      </c>
      <c r="BO419" s="54"/>
      <c r="BP419" s="54"/>
      <c r="BQ419" s="54"/>
      <c r="BR419" s="53">
        <v>0</v>
      </c>
      <c r="BS419" s="39"/>
      <c r="BT419" s="39"/>
      <c r="BU419" s="39"/>
      <c r="BV419" s="39"/>
      <c r="BW419" s="39"/>
      <c r="BX419" s="39"/>
    </row>
    <row r="420" spans="1:76" ht="20.100000000000001" customHeight="1" x14ac:dyDescent="0.2"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</row>
    <row r="421" spans="1:76" s="1" customFormat="1" ht="20.100000000000001" customHeight="1" x14ac:dyDescent="0.25">
      <c r="A421" s="3"/>
      <c r="B421" s="57" t="s">
        <v>239</v>
      </c>
      <c r="C421" s="58"/>
      <c r="D421" s="58"/>
      <c r="E421" s="5"/>
      <c r="F421" s="59">
        <v>1231</v>
      </c>
      <c r="G421" s="54"/>
      <c r="H421" s="54"/>
      <c r="I421" s="54"/>
      <c r="J421" s="59">
        <v>2737</v>
      </c>
      <c r="K421" s="59">
        <v>168</v>
      </c>
      <c r="L421" s="54"/>
      <c r="M421" s="59">
        <v>2905</v>
      </c>
      <c r="N421" s="54"/>
      <c r="O421" s="54"/>
      <c r="P421" s="54"/>
      <c r="Q421" s="59">
        <v>572</v>
      </c>
      <c r="R421" s="59">
        <v>2692</v>
      </c>
      <c r="S421" s="54"/>
      <c r="T421" s="59">
        <v>3264</v>
      </c>
      <c r="U421" s="54"/>
      <c r="V421" s="54"/>
      <c r="W421" s="54"/>
      <c r="X421" s="59">
        <v>872</v>
      </c>
      <c r="Y421" s="54"/>
      <c r="Z421" s="54"/>
      <c r="AA421" s="54"/>
      <c r="AB421" s="59">
        <v>0</v>
      </c>
      <c r="AC421" s="54"/>
      <c r="AD421" s="59">
        <v>0</v>
      </c>
      <c r="AE421" s="54"/>
      <c r="AF421" s="54"/>
      <c r="AG421" s="54"/>
      <c r="AH421" s="59">
        <v>3</v>
      </c>
      <c r="AI421" s="54"/>
      <c r="AJ421" s="54"/>
      <c r="AK421" s="54"/>
      <c r="AL421" s="54"/>
      <c r="AM421" s="54"/>
      <c r="AN421" s="54"/>
      <c r="AO421" s="54"/>
      <c r="AP421" s="59">
        <v>1231</v>
      </c>
      <c r="AQ421" s="54"/>
      <c r="AR421" s="54"/>
      <c r="AS421" s="54"/>
      <c r="AT421" s="59">
        <v>4180</v>
      </c>
      <c r="AU421" s="59">
        <v>192</v>
      </c>
      <c r="AV421" s="54"/>
      <c r="AW421" s="59">
        <v>4372</v>
      </c>
      <c r="AX421" s="54"/>
      <c r="AY421" s="54"/>
      <c r="AZ421" s="54"/>
      <c r="BA421" s="59">
        <v>1357</v>
      </c>
      <c r="BB421" s="59">
        <v>3030</v>
      </c>
      <c r="BC421" s="54"/>
      <c r="BD421" s="59">
        <v>4387</v>
      </c>
      <c r="BE421" s="54"/>
      <c r="BF421" s="54"/>
      <c r="BG421" s="54"/>
      <c r="BH421" s="59">
        <v>1210</v>
      </c>
      <c r="BI421" s="54"/>
      <c r="BJ421" s="54"/>
      <c r="BK421" s="54"/>
      <c r="BL421" s="59">
        <v>0</v>
      </c>
      <c r="BM421" s="54"/>
      <c r="BN421" s="59">
        <v>6</v>
      </c>
      <c r="BO421" s="54"/>
      <c r="BP421" s="54"/>
      <c r="BQ421" s="54"/>
      <c r="BR421" s="59">
        <v>7</v>
      </c>
      <c r="BS421" s="39"/>
      <c r="BT421" s="39"/>
      <c r="BU421" s="39"/>
      <c r="BV421" s="39"/>
      <c r="BW421" s="39"/>
      <c r="BX421" s="39"/>
    </row>
    <row r="422" spans="1:76" ht="20.100000000000001" customHeight="1" x14ac:dyDescent="0.2"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</row>
    <row r="423" spans="1:76" ht="20.100000000000001" customHeight="1" x14ac:dyDescent="0.2">
      <c r="B423" s="6" t="s">
        <v>240</v>
      </c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</row>
    <row r="424" spans="1:76" ht="20.100000000000001" customHeight="1" x14ac:dyDescent="0.2">
      <c r="C424" s="3" t="s">
        <v>154</v>
      </c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</row>
    <row r="425" spans="1:76" ht="20.100000000000001" customHeight="1" x14ac:dyDescent="0.2">
      <c r="D425" s="2" t="s">
        <v>96</v>
      </c>
      <c r="F425" s="39">
        <v>128</v>
      </c>
      <c r="G425" s="39"/>
      <c r="H425" s="39"/>
      <c r="I425" s="39"/>
      <c r="J425" s="39">
        <v>802</v>
      </c>
      <c r="K425" s="39">
        <v>29</v>
      </c>
      <c r="L425" s="39"/>
      <c r="M425" s="39">
        <v>831</v>
      </c>
      <c r="N425" s="39"/>
      <c r="O425" s="39"/>
      <c r="P425" s="39"/>
      <c r="Q425" s="39">
        <v>163</v>
      </c>
      <c r="R425" s="39">
        <v>720</v>
      </c>
      <c r="S425" s="39"/>
      <c r="T425" s="39">
        <v>883</v>
      </c>
      <c r="U425" s="39"/>
      <c r="V425" s="39"/>
      <c r="W425" s="39"/>
      <c r="X425" s="39">
        <v>76</v>
      </c>
      <c r="Y425" s="39"/>
      <c r="Z425" s="39"/>
      <c r="AA425" s="39"/>
      <c r="AB425" s="39">
        <v>0</v>
      </c>
      <c r="AC425" s="39"/>
      <c r="AD425" s="39">
        <v>0</v>
      </c>
      <c r="AE425" s="39"/>
      <c r="AF425" s="39"/>
      <c r="AG425" s="39"/>
      <c r="AH425" s="39">
        <v>0</v>
      </c>
      <c r="AI425" s="39"/>
      <c r="AJ425" s="39"/>
      <c r="AK425" s="39"/>
      <c r="AL425" s="39"/>
      <c r="AM425" s="39"/>
      <c r="AN425" s="39"/>
      <c r="AO425" s="39"/>
      <c r="AP425" s="39">
        <v>68</v>
      </c>
      <c r="AQ425" s="39"/>
      <c r="AR425" s="39"/>
      <c r="AS425" s="39"/>
      <c r="AT425" s="39">
        <v>386</v>
      </c>
      <c r="AU425" s="39">
        <v>7</v>
      </c>
      <c r="AV425" s="39"/>
      <c r="AW425" s="39">
        <v>393</v>
      </c>
      <c r="AX425" s="39"/>
      <c r="AY425" s="39"/>
      <c r="AZ425" s="39"/>
      <c r="BA425" s="39">
        <v>175</v>
      </c>
      <c r="BB425" s="39">
        <v>229</v>
      </c>
      <c r="BC425" s="39"/>
      <c r="BD425" s="39">
        <v>404</v>
      </c>
      <c r="BE425" s="39"/>
      <c r="BF425" s="39"/>
      <c r="BG425" s="39"/>
      <c r="BH425" s="39">
        <v>56</v>
      </c>
      <c r="BI425" s="39"/>
      <c r="BJ425" s="39"/>
      <c r="BK425" s="39"/>
      <c r="BL425" s="39">
        <v>0</v>
      </c>
      <c r="BM425" s="39"/>
      <c r="BN425" s="39">
        <v>1</v>
      </c>
      <c r="BO425" s="39"/>
      <c r="BP425" s="39"/>
      <c r="BQ425" s="39"/>
      <c r="BR425" s="39">
        <v>0</v>
      </c>
      <c r="BS425" s="39"/>
      <c r="BT425" s="39"/>
      <c r="BU425" s="39"/>
      <c r="BV425" s="39"/>
      <c r="BW425" s="39"/>
      <c r="BX425" s="39"/>
    </row>
    <row r="426" spans="1:76" ht="19.5" customHeight="1" x14ac:dyDescent="0.2">
      <c r="D426" s="47" t="s">
        <v>241</v>
      </c>
      <c r="F426" s="48">
        <v>165</v>
      </c>
      <c r="G426" s="49"/>
      <c r="H426" s="49"/>
      <c r="I426" s="49"/>
      <c r="J426" s="48">
        <v>762</v>
      </c>
      <c r="K426" s="48">
        <v>34</v>
      </c>
      <c r="L426" s="49"/>
      <c r="M426" s="48">
        <v>796</v>
      </c>
      <c r="N426" s="49"/>
      <c r="O426" s="49"/>
      <c r="P426" s="49"/>
      <c r="Q426" s="48">
        <v>318</v>
      </c>
      <c r="R426" s="48">
        <v>471</v>
      </c>
      <c r="S426" s="49"/>
      <c r="T426" s="48">
        <v>789</v>
      </c>
      <c r="U426" s="49"/>
      <c r="V426" s="49"/>
      <c r="W426" s="49"/>
      <c r="X426" s="48">
        <v>172</v>
      </c>
      <c r="Y426" s="49"/>
      <c r="Z426" s="49"/>
      <c r="AA426" s="49"/>
      <c r="AB426" s="48">
        <v>0</v>
      </c>
      <c r="AC426" s="49"/>
      <c r="AD426" s="48">
        <v>0</v>
      </c>
      <c r="AE426" s="49"/>
      <c r="AF426" s="49"/>
      <c r="AG426" s="49"/>
      <c r="AH426" s="48">
        <v>0</v>
      </c>
      <c r="AI426" s="49"/>
      <c r="AJ426" s="49"/>
      <c r="AK426" s="49"/>
      <c r="AL426" s="49"/>
      <c r="AM426" s="49"/>
      <c r="AN426" s="49"/>
      <c r="AO426" s="49"/>
      <c r="AP426" s="48">
        <v>104</v>
      </c>
      <c r="AQ426" s="49"/>
      <c r="AR426" s="49"/>
      <c r="AS426" s="49"/>
      <c r="AT426" s="48">
        <v>463</v>
      </c>
      <c r="AU426" s="48">
        <v>41</v>
      </c>
      <c r="AV426" s="49"/>
      <c r="AW426" s="48">
        <v>504</v>
      </c>
      <c r="AX426" s="49"/>
      <c r="AY426" s="49"/>
      <c r="AZ426" s="49"/>
      <c r="BA426" s="48">
        <v>233</v>
      </c>
      <c r="BB426" s="48">
        <v>295</v>
      </c>
      <c r="BC426" s="49"/>
      <c r="BD426" s="48">
        <v>528</v>
      </c>
      <c r="BE426" s="49"/>
      <c r="BF426" s="49"/>
      <c r="BG426" s="49"/>
      <c r="BH426" s="48">
        <v>79</v>
      </c>
      <c r="BI426" s="49"/>
      <c r="BJ426" s="49"/>
      <c r="BK426" s="49"/>
      <c r="BL426" s="48">
        <v>0</v>
      </c>
      <c r="BM426" s="49"/>
      <c r="BN426" s="48">
        <v>1</v>
      </c>
      <c r="BO426" s="49"/>
      <c r="BP426" s="49"/>
      <c r="BQ426" s="49"/>
      <c r="BR426" s="48">
        <v>0</v>
      </c>
      <c r="BS426" s="39"/>
      <c r="BT426" s="39"/>
      <c r="BU426" s="39"/>
      <c r="BV426" s="39"/>
      <c r="BW426" s="39"/>
      <c r="BX426" s="39"/>
    </row>
    <row r="427" spans="1:76" ht="20.100000000000001" customHeight="1" x14ac:dyDescent="0.2">
      <c r="D427" s="2" t="s">
        <v>242</v>
      </c>
      <c r="F427" s="39">
        <v>179</v>
      </c>
      <c r="G427" s="39"/>
      <c r="H427" s="39"/>
      <c r="I427" s="39"/>
      <c r="J427" s="39">
        <v>468</v>
      </c>
      <c r="K427" s="39">
        <v>34</v>
      </c>
      <c r="L427" s="39"/>
      <c r="M427" s="39">
        <v>502</v>
      </c>
      <c r="N427" s="39"/>
      <c r="O427" s="39"/>
      <c r="P427" s="39"/>
      <c r="Q427" s="39">
        <v>146</v>
      </c>
      <c r="R427" s="39">
        <v>446</v>
      </c>
      <c r="S427" s="39"/>
      <c r="T427" s="39">
        <v>592</v>
      </c>
      <c r="U427" s="39"/>
      <c r="V427" s="39"/>
      <c r="W427" s="39"/>
      <c r="X427" s="39">
        <v>89</v>
      </c>
      <c r="Y427" s="39"/>
      <c r="Z427" s="39"/>
      <c r="AA427" s="39"/>
      <c r="AB427" s="39">
        <v>0</v>
      </c>
      <c r="AC427" s="39"/>
      <c r="AD427" s="39">
        <v>0</v>
      </c>
      <c r="AE427" s="39"/>
      <c r="AF427" s="39"/>
      <c r="AG427" s="39"/>
      <c r="AH427" s="39">
        <v>0</v>
      </c>
      <c r="AI427" s="39"/>
      <c r="AJ427" s="39"/>
      <c r="AK427" s="39"/>
      <c r="AL427" s="39"/>
      <c r="AM427" s="39"/>
      <c r="AN427" s="39"/>
      <c r="AO427" s="39"/>
      <c r="AP427" s="39">
        <v>190</v>
      </c>
      <c r="AQ427" s="39"/>
      <c r="AR427" s="39"/>
      <c r="AS427" s="39"/>
      <c r="AT427" s="39">
        <v>724</v>
      </c>
      <c r="AU427" s="39">
        <v>38</v>
      </c>
      <c r="AV427" s="39"/>
      <c r="AW427" s="39">
        <v>762</v>
      </c>
      <c r="AX427" s="39"/>
      <c r="AY427" s="39"/>
      <c r="AZ427" s="39"/>
      <c r="BA427" s="39">
        <v>242</v>
      </c>
      <c r="BB427" s="39">
        <v>564</v>
      </c>
      <c r="BC427" s="39"/>
      <c r="BD427" s="39">
        <v>806</v>
      </c>
      <c r="BE427" s="39"/>
      <c r="BF427" s="39"/>
      <c r="BG427" s="39"/>
      <c r="BH427" s="39">
        <v>146</v>
      </c>
      <c r="BI427" s="39"/>
      <c r="BJ427" s="39"/>
      <c r="BK427" s="39"/>
      <c r="BL427" s="39">
        <v>0</v>
      </c>
      <c r="BM427" s="39"/>
      <c r="BN427" s="39">
        <v>0</v>
      </c>
      <c r="BO427" s="39"/>
      <c r="BP427" s="39"/>
      <c r="BQ427" s="39"/>
      <c r="BR427" s="39">
        <v>0</v>
      </c>
      <c r="BS427" s="39"/>
      <c r="BT427" s="39"/>
      <c r="BU427" s="39"/>
      <c r="BV427" s="39"/>
      <c r="BW427" s="39"/>
      <c r="BX427" s="39"/>
    </row>
    <row r="428" spans="1:76" ht="19.5" customHeight="1" x14ac:dyDescent="0.2">
      <c r="D428" s="47" t="s">
        <v>243</v>
      </c>
      <c r="F428" s="48">
        <v>292</v>
      </c>
      <c r="G428" s="49"/>
      <c r="H428" s="49"/>
      <c r="I428" s="49"/>
      <c r="J428" s="48">
        <v>833</v>
      </c>
      <c r="K428" s="48">
        <v>46</v>
      </c>
      <c r="L428" s="49"/>
      <c r="M428" s="48">
        <v>879</v>
      </c>
      <c r="N428" s="49"/>
      <c r="O428" s="49"/>
      <c r="P428" s="49"/>
      <c r="Q428" s="48">
        <v>343</v>
      </c>
      <c r="R428" s="48">
        <v>642</v>
      </c>
      <c r="S428" s="49"/>
      <c r="T428" s="48">
        <v>985</v>
      </c>
      <c r="U428" s="49"/>
      <c r="V428" s="49"/>
      <c r="W428" s="49"/>
      <c r="X428" s="48">
        <v>186</v>
      </c>
      <c r="Y428" s="49"/>
      <c r="Z428" s="49"/>
      <c r="AA428" s="49"/>
      <c r="AB428" s="48">
        <v>0</v>
      </c>
      <c r="AC428" s="49"/>
      <c r="AD428" s="48">
        <v>0</v>
      </c>
      <c r="AE428" s="49"/>
      <c r="AF428" s="49"/>
      <c r="AG428" s="49"/>
      <c r="AH428" s="48">
        <v>19</v>
      </c>
      <c r="AI428" s="49"/>
      <c r="AJ428" s="49"/>
      <c r="AK428" s="49"/>
      <c r="AL428" s="49"/>
      <c r="AM428" s="49"/>
      <c r="AN428" s="49"/>
      <c r="AO428" s="49"/>
      <c r="AP428" s="48">
        <v>158</v>
      </c>
      <c r="AQ428" s="49"/>
      <c r="AR428" s="49"/>
      <c r="AS428" s="49"/>
      <c r="AT428" s="48">
        <v>356</v>
      </c>
      <c r="AU428" s="48">
        <v>36</v>
      </c>
      <c r="AV428" s="49"/>
      <c r="AW428" s="48">
        <v>392</v>
      </c>
      <c r="AX428" s="49"/>
      <c r="AY428" s="49"/>
      <c r="AZ428" s="49"/>
      <c r="BA428" s="48">
        <v>158</v>
      </c>
      <c r="BB428" s="48">
        <v>281</v>
      </c>
      <c r="BC428" s="49"/>
      <c r="BD428" s="48">
        <v>439</v>
      </c>
      <c r="BE428" s="49"/>
      <c r="BF428" s="49"/>
      <c r="BG428" s="49"/>
      <c r="BH428" s="48">
        <v>111</v>
      </c>
      <c r="BI428" s="49"/>
      <c r="BJ428" s="49"/>
      <c r="BK428" s="49"/>
      <c r="BL428" s="48">
        <v>0</v>
      </c>
      <c r="BM428" s="49"/>
      <c r="BN428" s="48">
        <v>0</v>
      </c>
      <c r="BO428" s="49"/>
      <c r="BP428" s="49"/>
      <c r="BQ428" s="49"/>
      <c r="BR428" s="48">
        <v>12</v>
      </c>
      <c r="BS428" s="39"/>
      <c r="BT428" s="39"/>
      <c r="BU428" s="39"/>
      <c r="BV428" s="39"/>
      <c r="BW428" s="39"/>
      <c r="BX428" s="39"/>
    </row>
    <row r="429" spans="1:76" ht="20.100000000000001" customHeight="1" x14ac:dyDescent="0.2">
      <c r="D429" s="2" t="s">
        <v>244</v>
      </c>
      <c r="F429" s="39">
        <v>226</v>
      </c>
      <c r="G429" s="39"/>
      <c r="H429" s="39"/>
      <c r="I429" s="39"/>
      <c r="J429" s="39">
        <v>697</v>
      </c>
      <c r="K429" s="39">
        <v>26</v>
      </c>
      <c r="L429" s="39"/>
      <c r="M429" s="39">
        <v>723</v>
      </c>
      <c r="N429" s="39"/>
      <c r="O429" s="39"/>
      <c r="P429" s="39"/>
      <c r="Q429" s="39">
        <v>156</v>
      </c>
      <c r="R429" s="39">
        <v>585</v>
      </c>
      <c r="S429" s="39"/>
      <c r="T429" s="39">
        <v>741</v>
      </c>
      <c r="U429" s="39"/>
      <c r="V429" s="39"/>
      <c r="W429" s="39"/>
      <c r="X429" s="39">
        <v>208</v>
      </c>
      <c r="Y429" s="39"/>
      <c r="Z429" s="39"/>
      <c r="AA429" s="39"/>
      <c r="AB429" s="39">
        <v>0</v>
      </c>
      <c r="AC429" s="39"/>
      <c r="AD429" s="39">
        <v>0</v>
      </c>
      <c r="AE429" s="39"/>
      <c r="AF429" s="39"/>
      <c r="AG429" s="39"/>
      <c r="AH429" s="39">
        <v>30</v>
      </c>
      <c r="AI429" s="39"/>
      <c r="AJ429" s="39"/>
      <c r="AK429" s="39"/>
      <c r="AL429" s="39"/>
      <c r="AM429" s="39"/>
      <c r="AN429" s="39"/>
      <c r="AO429" s="39"/>
      <c r="AP429" s="39">
        <v>158</v>
      </c>
      <c r="AQ429" s="39"/>
      <c r="AR429" s="39"/>
      <c r="AS429" s="39"/>
      <c r="AT429" s="39">
        <v>532</v>
      </c>
      <c r="AU429" s="39">
        <v>28</v>
      </c>
      <c r="AV429" s="39"/>
      <c r="AW429" s="39">
        <v>560</v>
      </c>
      <c r="AX429" s="39"/>
      <c r="AY429" s="39"/>
      <c r="AZ429" s="39"/>
      <c r="BA429" s="39">
        <v>195</v>
      </c>
      <c r="BB429" s="39">
        <v>384</v>
      </c>
      <c r="BC429" s="39"/>
      <c r="BD429" s="39">
        <v>579</v>
      </c>
      <c r="BE429" s="39"/>
      <c r="BF429" s="39"/>
      <c r="BG429" s="39"/>
      <c r="BH429" s="39">
        <v>130</v>
      </c>
      <c r="BI429" s="39"/>
      <c r="BJ429" s="39"/>
      <c r="BK429" s="39"/>
      <c r="BL429" s="39">
        <v>0</v>
      </c>
      <c r="BM429" s="39"/>
      <c r="BN429" s="39">
        <v>9</v>
      </c>
      <c r="BO429" s="39"/>
      <c r="BP429" s="39"/>
      <c r="BQ429" s="39"/>
      <c r="BR429" s="39">
        <v>36</v>
      </c>
      <c r="BS429" s="39"/>
      <c r="BT429" s="39"/>
      <c r="BU429" s="39"/>
      <c r="BV429" s="39"/>
      <c r="BW429" s="39"/>
      <c r="BX429" s="39"/>
    </row>
    <row r="430" spans="1:76" ht="19.5" customHeight="1" x14ac:dyDescent="0.2">
      <c r="D430" s="47" t="s">
        <v>115</v>
      </c>
      <c r="F430" s="48">
        <v>171</v>
      </c>
      <c r="G430" s="49"/>
      <c r="H430" s="49"/>
      <c r="I430" s="49"/>
      <c r="J430" s="48">
        <v>182</v>
      </c>
      <c r="K430" s="48">
        <v>8</v>
      </c>
      <c r="L430" s="49"/>
      <c r="M430" s="48">
        <v>190</v>
      </c>
      <c r="N430" s="49"/>
      <c r="O430" s="49"/>
      <c r="P430" s="49"/>
      <c r="Q430" s="48">
        <v>102</v>
      </c>
      <c r="R430" s="48">
        <v>154</v>
      </c>
      <c r="S430" s="49"/>
      <c r="T430" s="48">
        <v>256</v>
      </c>
      <c r="U430" s="49"/>
      <c r="V430" s="49"/>
      <c r="W430" s="49"/>
      <c r="X430" s="48">
        <v>105</v>
      </c>
      <c r="Y430" s="49"/>
      <c r="Z430" s="49"/>
      <c r="AA430" s="49"/>
      <c r="AB430" s="48">
        <v>0</v>
      </c>
      <c r="AC430" s="49"/>
      <c r="AD430" s="48">
        <v>0</v>
      </c>
      <c r="AE430" s="49"/>
      <c r="AF430" s="49"/>
      <c r="AG430" s="49"/>
      <c r="AH430" s="48">
        <v>0</v>
      </c>
      <c r="AI430" s="49"/>
      <c r="AJ430" s="49"/>
      <c r="AK430" s="49"/>
      <c r="AL430" s="49"/>
      <c r="AM430" s="49"/>
      <c r="AN430" s="49"/>
      <c r="AO430" s="49"/>
      <c r="AP430" s="48">
        <v>70</v>
      </c>
      <c r="AQ430" s="49"/>
      <c r="AR430" s="49"/>
      <c r="AS430" s="49"/>
      <c r="AT430" s="48">
        <v>205</v>
      </c>
      <c r="AU430" s="48">
        <v>10</v>
      </c>
      <c r="AV430" s="49"/>
      <c r="AW430" s="48">
        <v>215</v>
      </c>
      <c r="AX430" s="49"/>
      <c r="AY430" s="49"/>
      <c r="AZ430" s="49"/>
      <c r="BA430" s="48">
        <v>88</v>
      </c>
      <c r="BB430" s="48">
        <v>141</v>
      </c>
      <c r="BC430" s="49"/>
      <c r="BD430" s="48">
        <v>229</v>
      </c>
      <c r="BE430" s="49"/>
      <c r="BF430" s="49"/>
      <c r="BG430" s="49"/>
      <c r="BH430" s="48">
        <v>55</v>
      </c>
      <c r="BI430" s="49"/>
      <c r="BJ430" s="49"/>
      <c r="BK430" s="49"/>
      <c r="BL430" s="48">
        <v>0</v>
      </c>
      <c r="BM430" s="49"/>
      <c r="BN430" s="48">
        <v>1</v>
      </c>
      <c r="BO430" s="49"/>
      <c r="BP430" s="49"/>
      <c r="BQ430" s="49"/>
      <c r="BR430" s="48">
        <v>0</v>
      </c>
      <c r="BS430" s="39"/>
      <c r="BT430" s="39"/>
      <c r="BU430" s="39"/>
      <c r="BV430" s="39"/>
      <c r="BW430" s="39"/>
      <c r="BX430" s="39"/>
    </row>
    <row r="431" spans="1:76" ht="20.100000000000001" customHeight="1" x14ac:dyDescent="0.2">
      <c r="D431" s="2" t="s">
        <v>116</v>
      </c>
      <c r="F431" s="39">
        <v>132</v>
      </c>
      <c r="G431" s="39"/>
      <c r="H431" s="39"/>
      <c r="I431" s="39"/>
      <c r="J431" s="39">
        <v>241</v>
      </c>
      <c r="K431" s="39">
        <v>11</v>
      </c>
      <c r="L431" s="39"/>
      <c r="M431" s="39">
        <v>252</v>
      </c>
      <c r="N431" s="39"/>
      <c r="O431" s="39"/>
      <c r="P431" s="39"/>
      <c r="Q431" s="39">
        <v>67</v>
      </c>
      <c r="R431" s="39">
        <v>209</v>
      </c>
      <c r="S431" s="39"/>
      <c r="T431" s="39">
        <v>276</v>
      </c>
      <c r="U431" s="39"/>
      <c r="V431" s="39"/>
      <c r="W431" s="39"/>
      <c r="X431" s="39">
        <v>108</v>
      </c>
      <c r="Y431" s="39"/>
      <c r="Z431" s="39"/>
      <c r="AA431" s="39"/>
      <c r="AB431" s="39">
        <v>0</v>
      </c>
      <c r="AC431" s="39"/>
      <c r="AD431" s="39">
        <v>0</v>
      </c>
      <c r="AE431" s="39"/>
      <c r="AF431" s="39"/>
      <c r="AG431" s="39"/>
      <c r="AH431" s="39">
        <v>0</v>
      </c>
      <c r="AI431" s="39"/>
      <c r="AJ431" s="39"/>
      <c r="AK431" s="39"/>
      <c r="AL431" s="39"/>
      <c r="AM431" s="39"/>
      <c r="AN431" s="39"/>
      <c r="AO431" s="39"/>
      <c r="AP431" s="39">
        <v>39</v>
      </c>
      <c r="AQ431" s="39"/>
      <c r="AR431" s="39"/>
      <c r="AS431" s="39"/>
      <c r="AT431" s="39">
        <v>151</v>
      </c>
      <c r="AU431" s="39">
        <v>11</v>
      </c>
      <c r="AV431" s="39"/>
      <c r="AW431" s="39">
        <v>162</v>
      </c>
      <c r="AX431" s="39"/>
      <c r="AY431" s="39"/>
      <c r="AZ431" s="39"/>
      <c r="BA431" s="39">
        <v>40</v>
      </c>
      <c r="BB431" s="39">
        <v>120</v>
      </c>
      <c r="BC431" s="39"/>
      <c r="BD431" s="39">
        <v>160</v>
      </c>
      <c r="BE431" s="39"/>
      <c r="BF431" s="39"/>
      <c r="BG431" s="39"/>
      <c r="BH431" s="39">
        <v>41</v>
      </c>
      <c r="BI431" s="39"/>
      <c r="BJ431" s="39"/>
      <c r="BK431" s="39"/>
      <c r="BL431" s="39">
        <v>0</v>
      </c>
      <c r="BM431" s="39"/>
      <c r="BN431" s="39">
        <v>0</v>
      </c>
      <c r="BO431" s="39"/>
      <c r="BP431" s="39"/>
      <c r="BQ431" s="39"/>
      <c r="BR431" s="39">
        <v>0</v>
      </c>
      <c r="BS431" s="39"/>
      <c r="BT431" s="39"/>
      <c r="BU431" s="39"/>
      <c r="BV431" s="39"/>
      <c r="BW431" s="39"/>
      <c r="BX431" s="39"/>
    </row>
    <row r="432" spans="1:76" ht="19.5" customHeight="1" x14ac:dyDescent="0.2">
      <c r="D432" s="47" t="s">
        <v>103</v>
      </c>
      <c r="F432" s="48">
        <v>192</v>
      </c>
      <c r="G432" s="49"/>
      <c r="H432" s="49"/>
      <c r="I432" s="49"/>
      <c r="J432" s="48">
        <v>959</v>
      </c>
      <c r="K432" s="48">
        <v>56</v>
      </c>
      <c r="L432" s="49"/>
      <c r="M432" s="48">
        <v>1015</v>
      </c>
      <c r="N432" s="49"/>
      <c r="O432" s="49"/>
      <c r="P432" s="49"/>
      <c r="Q432" s="48">
        <v>352</v>
      </c>
      <c r="R432" s="48">
        <v>723</v>
      </c>
      <c r="S432" s="49"/>
      <c r="T432" s="48">
        <v>1075</v>
      </c>
      <c r="U432" s="49"/>
      <c r="V432" s="49"/>
      <c r="W432" s="49"/>
      <c r="X432" s="48">
        <v>132</v>
      </c>
      <c r="Y432" s="49"/>
      <c r="Z432" s="49"/>
      <c r="AA432" s="49"/>
      <c r="AB432" s="48">
        <v>0</v>
      </c>
      <c r="AC432" s="49"/>
      <c r="AD432" s="48">
        <v>0</v>
      </c>
      <c r="AE432" s="49"/>
      <c r="AF432" s="49"/>
      <c r="AG432" s="49"/>
      <c r="AH432" s="48">
        <v>0</v>
      </c>
      <c r="AI432" s="49"/>
      <c r="AJ432" s="49"/>
      <c r="AK432" s="49"/>
      <c r="AL432" s="49"/>
      <c r="AM432" s="49"/>
      <c r="AN432" s="49"/>
      <c r="AO432" s="49"/>
      <c r="AP432" s="48">
        <v>74</v>
      </c>
      <c r="AQ432" s="49"/>
      <c r="AR432" s="49"/>
      <c r="AS432" s="49"/>
      <c r="AT432" s="48">
        <v>342</v>
      </c>
      <c r="AU432" s="48">
        <v>15</v>
      </c>
      <c r="AV432" s="49"/>
      <c r="AW432" s="48">
        <v>357</v>
      </c>
      <c r="AX432" s="49"/>
      <c r="AY432" s="49"/>
      <c r="AZ432" s="49"/>
      <c r="BA432" s="48">
        <v>111</v>
      </c>
      <c r="BB432" s="48">
        <v>262</v>
      </c>
      <c r="BC432" s="49"/>
      <c r="BD432" s="48">
        <v>373</v>
      </c>
      <c r="BE432" s="49"/>
      <c r="BF432" s="49"/>
      <c r="BG432" s="49"/>
      <c r="BH432" s="48">
        <v>55</v>
      </c>
      <c r="BI432" s="49"/>
      <c r="BJ432" s="49"/>
      <c r="BK432" s="49"/>
      <c r="BL432" s="48">
        <v>0</v>
      </c>
      <c r="BM432" s="49"/>
      <c r="BN432" s="48">
        <v>3</v>
      </c>
      <c r="BO432" s="49"/>
      <c r="BP432" s="49"/>
      <c r="BQ432" s="49"/>
      <c r="BR432" s="48">
        <v>0</v>
      </c>
      <c r="BS432" s="39"/>
      <c r="BT432" s="39"/>
      <c r="BU432" s="39"/>
      <c r="BV432" s="39"/>
      <c r="BW432" s="39"/>
      <c r="BX432" s="39"/>
    </row>
    <row r="433" spans="1:76" ht="19.5" customHeight="1" x14ac:dyDescent="0.2">
      <c r="D433" s="50" t="s">
        <v>104</v>
      </c>
      <c r="F433" s="49">
        <v>95</v>
      </c>
      <c r="G433" s="49"/>
      <c r="H433" s="49"/>
      <c r="I433" s="49"/>
      <c r="J433" s="49">
        <v>914</v>
      </c>
      <c r="K433" s="49">
        <v>99</v>
      </c>
      <c r="L433" s="49"/>
      <c r="M433" s="49">
        <v>1013</v>
      </c>
      <c r="N433" s="49"/>
      <c r="O433" s="49"/>
      <c r="P433" s="49"/>
      <c r="Q433" s="49">
        <v>439</v>
      </c>
      <c r="R433" s="49">
        <v>578</v>
      </c>
      <c r="S433" s="49"/>
      <c r="T433" s="49">
        <v>1017</v>
      </c>
      <c r="U433" s="49"/>
      <c r="V433" s="49"/>
      <c r="W433" s="49"/>
      <c r="X433" s="49">
        <v>91</v>
      </c>
      <c r="Y433" s="49"/>
      <c r="Z433" s="49"/>
      <c r="AA433" s="49"/>
      <c r="AB433" s="49">
        <v>0</v>
      </c>
      <c r="AC433" s="49"/>
      <c r="AD433" s="49">
        <v>0</v>
      </c>
      <c r="AE433" s="49"/>
      <c r="AF433" s="49"/>
      <c r="AG433" s="49"/>
      <c r="AH433" s="49">
        <v>0</v>
      </c>
      <c r="AI433" s="49"/>
      <c r="AJ433" s="49"/>
      <c r="AK433" s="49"/>
      <c r="AL433" s="49"/>
      <c r="AM433" s="49"/>
      <c r="AN433" s="49"/>
      <c r="AO433" s="49"/>
      <c r="AP433" s="49">
        <v>71</v>
      </c>
      <c r="AQ433" s="49"/>
      <c r="AR433" s="49"/>
      <c r="AS433" s="49"/>
      <c r="AT433" s="49">
        <v>320</v>
      </c>
      <c r="AU433" s="49">
        <v>48</v>
      </c>
      <c r="AV433" s="49"/>
      <c r="AW433" s="49">
        <v>368</v>
      </c>
      <c r="AX433" s="49"/>
      <c r="AY433" s="49"/>
      <c r="AZ433" s="49"/>
      <c r="BA433" s="49">
        <v>165</v>
      </c>
      <c r="BB433" s="49">
        <v>219</v>
      </c>
      <c r="BC433" s="49"/>
      <c r="BD433" s="49">
        <v>384</v>
      </c>
      <c r="BE433" s="49"/>
      <c r="BF433" s="49"/>
      <c r="BG433" s="49"/>
      <c r="BH433" s="49">
        <v>36</v>
      </c>
      <c r="BI433" s="49"/>
      <c r="BJ433" s="49"/>
      <c r="BK433" s="49"/>
      <c r="BL433" s="49">
        <v>0</v>
      </c>
      <c r="BM433" s="49"/>
      <c r="BN433" s="49">
        <v>19</v>
      </c>
      <c r="BO433" s="49"/>
      <c r="BP433" s="49"/>
      <c r="BQ433" s="49"/>
      <c r="BR433" s="49">
        <v>10</v>
      </c>
      <c r="BS433" s="39"/>
      <c r="BT433" s="39"/>
      <c r="BU433" s="39"/>
      <c r="BV433" s="39"/>
      <c r="BW433" s="39"/>
      <c r="BX433" s="39"/>
    </row>
    <row r="434" spans="1:76" ht="19.5" customHeight="1" x14ac:dyDescent="0.2">
      <c r="D434" s="47" t="s">
        <v>105</v>
      </c>
      <c r="F434" s="48">
        <v>83</v>
      </c>
      <c r="G434" s="49"/>
      <c r="H434" s="49"/>
      <c r="I434" s="49"/>
      <c r="J434" s="48">
        <v>749</v>
      </c>
      <c r="K434" s="48">
        <v>23</v>
      </c>
      <c r="L434" s="49"/>
      <c r="M434" s="48">
        <v>772</v>
      </c>
      <c r="N434" s="49"/>
      <c r="O434" s="49"/>
      <c r="P434" s="49"/>
      <c r="Q434" s="48">
        <v>398</v>
      </c>
      <c r="R434" s="48">
        <v>382</v>
      </c>
      <c r="S434" s="49"/>
      <c r="T434" s="48">
        <v>780</v>
      </c>
      <c r="U434" s="49"/>
      <c r="V434" s="49"/>
      <c r="W434" s="49"/>
      <c r="X434" s="48">
        <v>75</v>
      </c>
      <c r="Y434" s="49"/>
      <c r="Z434" s="49"/>
      <c r="AA434" s="49"/>
      <c r="AB434" s="48">
        <v>0</v>
      </c>
      <c r="AC434" s="49"/>
      <c r="AD434" s="48">
        <v>0</v>
      </c>
      <c r="AE434" s="49"/>
      <c r="AF434" s="49"/>
      <c r="AG434" s="49"/>
      <c r="AH434" s="48">
        <v>0</v>
      </c>
      <c r="AI434" s="49"/>
      <c r="AJ434" s="49"/>
      <c r="AK434" s="49"/>
      <c r="AL434" s="49"/>
      <c r="AM434" s="49"/>
      <c r="AN434" s="49"/>
      <c r="AO434" s="49"/>
      <c r="AP434" s="48">
        <v>80</v>
      </c>
      <c r="AQ434" s="49"/>
      <c r="AR434" s="49"/>
      <c r="AS434" s="49"/>
      <c r="AT434" s="48">
        <v>451</v>
      </c>
      <c r="AU434" s="48">
        <v>17</v>
      </c>
      <c r="AV434" s="49"/>
      <c r="AW434" s="48">
        <v>468</v>
      </c>
      <c r="AX434" s="49"/>
      <c r="AY434" s="49"/>
      <c r="AZ434" s="49"/>
      <c r="BA434" s="48">
        <v>241</v>
      </c>
      <c r="BB434" s="48">
        <v>236</v>
      </c>
      <c r="BC434" s="49"/>
      <c r="BD434" s="48">
        <v>477</v>
      </c>
      <c r="BE434" s="49"/>
      <c r="BF434" s="49"/>
      <c r="BG434" s="49"/>
      <c r="BH434" s="48">
        <v>71</v>
      </c>
      <c r="BI434" s="49"/>
      <c r="BJ434" s="49"/>
      <c r="BK434" s="49"/>
      <c r="BL434" s="48">
        <v>0</v>
      </c>
      <c r="BM434" s="49"/>
      <c r="BN434" s="48">
        <v>0</v>
      </c>
      <c r="BO434" s="49"/>
      <c r="BP434" s="49"/>
      <c r="BQ434" s="49"/>
      <c r="BR434" s="48">
        <v>0</v>
      </c>
      <c r="BS434" s="39"/>
      <c r="BT434" s="39"/>
      <c r="BU434" s="39"/>
      <c r="BV434" s="39"/>
      <c r="BW434" s="39"/>
      <c r="BX434" s="39"/>
    </row>
    <row r="435" spans="1:76" ht="19.5" customHeight="1" x14ac:dyDescent="0.2">
      <c r="D435" s="50" t="s">
        <v>106</v>
      </c>
      <c r="F435" s="49">
        <v>129</v>
      </c>
      <c r="G435" s="49"/>
      <c r="H435" s="49"/>
      <c r="I435" s="49"/>
      <c r="J435" s="49">
        <v>673</v>
      </c>
      <c r="K435" s="49">
        <v>25</v>
      </c>
      <c r="L435" s="49"/>
      <c r="M435" s="49">
        <v>698</v>
      </c>
      <c r="N435" s="49"/>
      <c r="O435" s="49"/>
      <c r="P435" s="49"/>
      <c r="Q435" s="49">
        <v>195</v>
      </c>
      <c r="R435" s="49">
        <v>559</v>
      </c>
      <c r="S435" s="49"/>
      <c r="T435" s="49">
        <v>754</v>
      </c>
      <c r="U435" s="49"/>
      <c r="V435" s="49"/>
      <c r="W435" s="49"/>
      <c r="X435" s="49">
        <v>73</v>
      </c>
      <c r="Y435" s="49"/>
      <c r="Z435" s="49"/>
      <c r="AA435" s="49"/>
      <c r="AB435" s="49">
        <v>0</v>
      </c>
      <c r="AC435" s="49"/>
      <c r="AD435" s="49">
        <v>0</v>
      </c>
      <c r="AE435" s="49"/>
      <c r="AF435" s="49"/>
      <c r="AG435" s="49"/>
      <c r="AH435" s="49">
        <v>0</v>
      </c>
      <c r="AI435" s="49"/>
      <c r="AJ435" s="49"/>
      <c r="AK435" s="49"/>
      <c r="AL435" s="49"/>
      <c r="AM435" s="49"/>
      <c r="AN435" s="49"/>
      <c r="AO435" s="49"/>
      <c r="AP435" s="49">
        <v>46</v>
      </c>
      <c r="AQ435" s="49"/>
      <c r="AR435" s="49"/>
      <c r="AS435" s="49"/>
      <c r="AT435" s="49">
        <v>578</v>
      </c>
      <c r="AU435" s="49">
        <v>18</v>
      </c>
      <c r="AV435" s="49"/>
      <c r="AW435" s="49">
        <v>596</v>
      </c>
      <c r="AX435" s="49"/>
      <c r="AY435" s="49"/>
      <c r="AZ435" s="49"/>
      <c r="BA435" s="49">
        <v>213</v>
      </c>
      <c r="BB435" s="49">
        <v>325</v>
      </c>
      <c r="BC435" s="49"/>
      <c r="BD435" s="49">
        <v>538</v>
      </c>
      <c r="BE435" s="49"/>
      <c r="BF435" s="49"/>
      <c r="BG435" s="49"/>
      <c r="BH435" s="49">
        <v>104</v>
      </c>
      <c r="BI435" s="49"/>
      <c r="BJ435" s="49"/>
      <c r="BK435" s="49"/>
      <c r="BL435" s="49">
        <v>0</v>
      </c>
      <c r="BM435" s="49"/>
      <c r="BN435" s="49">
        <v>0</v>
      </c>
      <c r="BO435" s="49"/>
      <c r="BP435" s="49"/>
      <c r="BQ435" s="49"/>
      <c r="BR435" s="49">
        <v>0</v>
      </c>
      <c r="BS435" s="39"/>
      <c r="BT435" s="39"/>
      <c r="BU435" s="39"/>
      <c r="BV435" s="39"/>
      <c r="BW435" s="39"/>
      <c r="BX435" s="39"/>
    </row>
    <row r="436" spans="1:76" ht="20.100000000000001" customHeight="1" x14ac:dyDescent="0.2"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</row>
    <row r="437" spans="1:76" s="1" customFormat="1" ht="20.100000000000001" customHeight="1" x14ac:dyDescent="0.25">
      <c r="A437" s="3"/>
      <c r="B437" s="6"/>
      <c r="C437" s="51" t="s">
        <v>159</v>
      </c>
      <c r="D437" s="52"/>
      <c r="E437" s="5"/>
      <c r="F437" s="53">
        <v>1792</v>
      </c>
      <c r="G437" s="54"/>
      <c r="H437" s="54"/>
      <c r="I437" s="54"/>
      <c r="J437" s="53">
        <v>7280</v>
      </c>
      <c r="K437" s="53">
        <v>391</v>
      </c>
      <c r="L437" s="54"/>
      <c r="M437" s="53">
        <v>7671</v>
      </c>
      <c r="N437" s="54"/>
      <c r="O437" s="54"/>
      <c r="P437" s="54"/>
      <c r="Q437" s="53">
        <v>2679</v>
      </c>
      <c r="R437" s="53">
        <v>5469</v>
      </c>
      <c r="S437" s="54"/>
      <c r="T437" s="53">
        <v>8148</v>
      </c>
      <c r="U437" s="54"/>
      <c r="V437" s="54"/>
      <c r="W437" s="54"/>
      <c r="X437" s="53">
        <v>1315</v>
      </c>
      <c r="Y437" s="54"/>
      <c r="Z437" s="54"/>
      <c r="AA437" s="54"/>
      <c r="AB437" s="53">
        <v>0</v>
      </c>
      <c r="AC437" s="54"/>
      <c r="AD437" s="53">
        <v>0</v>
      </c>
      <c r="AE437" s="54"/>
      <c r="AF437" s="54"/>
      <c r="AG437" s="54"/>
      <c r="AH437" s="53">
        <v>49</v>
      </c>
      <c r="AI437" s="54"/>
      <c r="AJ437" s="54"/>
      <c r="AK437" s="54"/>
      <c r="AL437" s="54"/>
      <c r="AM437" s="54"/>
      <c r="AN437" s="54"/>
      <c r="AO437" s="54"/>
      <c r="AP437" s="53">
        <v>1058</v>
      </c>
      <c r="AQ437" s="54"/>
      <c r="AR437" s="54"/>
      <c r="AS437" s="54"/>
      <c r="AT437" s="53">
        <v>4508</v>
      </c>
      <c r="AU437" s="53">
        <v>269</v>
      </c>
      <c r="AV437" s="54"/>
      <c r="AW437" s="53">
        <v>4777</v>
      </c>
      <c r="AX437" s="54"/>
      <c r="AY437" s="54"/>
      <c r="AZ437" s="54"/>
      <c r="BA437" s="53">
        <v>1861</v>
      </c>
      <c r="BB437" s="53">
        <v>3056</v>
      </c>
      <c r="BC437" s="54"/>
      <c r="BD437" s="53">
        <v>4917</v>
      </c>
      <c r="BE437" s="54"/>
      <c r="BF437" s="54"/>
      <c r="BG437" s="54"/>
      <c r="BH437" s="53">
        <v>884</v>
      </c>
      <c r="BI437" s="54"/>
      <c r="BJ437" s="54"/>
      <c r="BK437" s="54"/>
      <c r="BL437" s="53">
        <v>0</v>
      </c>
      <c r="BM437" s="54"/>
      <c r="BN437" s="53">
        <v>34</v>
      </c>
      <c r="BO437" s="54"/>
      <c r="BP437" s="54"/>
      <c r="BQ437" s="54"/>
      <c r="BR437" s="53">
        <v>58</v>
      </c>
      <c r="BS437" s="39"/>
      <c r="BT437" s="39"/>
      <c r="BU437" s="39"/>
      <c r="BV437" s="39"/>
      <c r="BW437" s="39"/>
      <c r="BX437" s="39"/>
    </row>
    <row r="438" spans="1:76" s="1" customFormat="1" ht="20.100000000000001" customHeight="1" x14ac:dyDescent="0.2">
      <c r="A438" s="3"/>
      <c r="B438" s="6"/>
      <c r="C438" s="3"/>
      <c r="D438" s="3"/>
      <c r="E438" s="5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6"/>
      <c r="BG438" s="56"/>
      <c r="BH438" s="56"/>
      <c r="BI438" s="56"/>
      <c r="BJ438" s="56"/>
      <c r="BK438" s="56"/>
      <c r="BL438" s="56"/>
      <c r="BM438" s="56"/>
      <c r="BN438" s="56"/>
      <c r="BO438" s="56"/>
      <c r="BP438" s="56"/>
      <c r="BQ438" s="56"/>
      <c r="BR438" s="56"/>
      <c r="BS438" s="39"/>
      <c r="BT438" s="39"/>
      <c r="BU438" s="39"/>
      <c r="BV438" s="39"/>
      <c r="BW438" s="39"/>
      <c r="BX438" s="39"/>
    </row>
    <row r="439" spans="1:76" s="1" customFormat="1" ht="20.100000000000001" customHeight="1" x14ac:dyDescent="0.25">
      <c r="A439" s="3"/>
      <c r="B439" s="57" t="s">
        <v>245</v>
      </c>
      <c r="C439" s="58"/>
      <c r="D439" s="58"/>
      <c r="E439" s="5"/>
      <c r="F439" s="59">
        <v>1792</v>
      </c>
      <c r="G439" s="54"/>
      <c r="H439" s="54"/>
      <c r="I439" s="54"/>
      <c r="J439" s="59">
        <v>7280</v>
      </c>
      <c r="K439" s="59">
        <v>391</v>
      </c>
      <c r="L439" s="54"/>
      <c r="M439" s="59">
        <v>7671</v>
      </c>
      <c r="N439" s="54"/>
      <c r="O439" s="54"/>
      <c r="P439" s="54"/>
      <c r="Q439" s="59">
        <v>2679</v>
      </c>
      <c r="R439" s="59">
        <v>5469</v>
      </c>
      <c r="S439" s="54"/>
      <c r="T439" s="59">
        <v>8148</v>
      </c>
      <c r="U439" s="54"/>
      <c r="V439" s="54"/>
      <c r="W439" s="54"/>
      <c r="X439" s="59">
        <v>1315</v>
      </c>
      <c r="Y439" s="54"/>
      <c r="Z439" s="54"/>
      <c r="AA439" s="54"/>
      <c r="AB439" s="59">
        <v>0</v>
      </c>
      <c r="AC439" s="54"/>
      <c r="AD439" s="59">
        <v>0</v>
      </c>
      <c r="AE439" s="54"/>
      <c r="AF439" s="54"/>
      <c r="AG439" s="54"/>
      <c r="AH439" s="59">
        <v>49</v>
      </c>
      <c r="AI439" s="54"/>
      <c r="AJ439" s="54"/>
      <c r="AK439" s="54"/>
      <c r="AL439" s="54"/>
      <c r="AM439" s="54"/>
      <c r="AN439" s="54"/>
      <c r="AO439" s="54"/>
      <c r="AP439" s="59">
        <v>1058</v>
      </c>
      <c r="AQ439" s="54"/>
      <c r="AR439" s="54"/>
      <c r="AS439" s="54"/>
      <c r="AT439" s="59">
        <v>4508</v>
      </c>
      <c r="AU439" s="59">
        <v>269</v>
      </c>
      <c r="AV439" s="54"/>
      <c r="AW439" s="59">
        <v>4777</v>
      </c>
      <c r="AX439" s="54"/>
      <c r="AY439" s="54"/>
      <c r="AZ439" s="54"/>
      <c r="BA439" s="59">
        <v>1861</v>
      </c>
      <c r="BB439" s="59">
        <v>3056</v>
      </c>
      <c r="BC439" s="54"/>
      <c r="BD439" s="59">
        <v>4917</v>
      </c>
      <c r="BE439" s="54"/>
      <c r="BF439" s="54"/>
      <c r="BG439" s="54"/>
      <c r="BH439" s="59">
        <v>884</v>
      </c>
      <c r="BI439" s="54"/>
      <c r="BJ439" s="54"/>
      <c r="BK439" s="54"/>
      <c r="BL439" s="59">
        <v>0</v>
      </c>
      <c r="BM439" s="54"/>
      <c r="BN439" s="59">
        <v>34</v>
      </c>
      <c r="BO439" s="54"/>
      <c r="BP439" s="54"/>
      <c r="BQ439" s="54"/>
      <c r="BR439" s="59">
        <v>58</v>
      </c>
      <c r="BS439" s="39"/>
      <c r="BT439" s="39"/>
      <c r="BU439" s="39"/>
      <c r="BV439" s="39"/>
      <c r="BW439" s="39"/>
      <c r="BX439" s="39"/>
    </row>
    <row r="440" spans="1:76" ht="20.100000000000001" customHeight="1" x14ac:dyDescent="0.2"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</row>
    <row r="441" spans="1:76" ht="20.100000000000001" customHeight="1" x14ac:dyDescent="0.2">
      <c r="B441" s="6" t="s">
        <v>246</v>
      </c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</row>
    <row r="442" spans="1:76" ht="20.100000000000001" customHeight="1" x14ac:dyDescent="0.2">
      <c r="C442" s="3" t="s">
        <v>154</v>
      </c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</row>
    <row r="443" spans="1:76" ht="20.100000000000001" customHeight="1" x14ac:dyDescent="0.2">
      <c r="D443" s="2" t="s">
        <v>122</v>
      </c>
      <c r="F443" s="39">
        <v>95</v>
      </c>
      <c r="G443" s="39"/>
      <c r="H443" s="39"/>
      <c r="I443" s="39"/>
      <c r="J443" s="39">
        <v>498</v>
      </c>
      <c r="K443" s="39">
        <v>13</v>
      </c>
      <c r="L443" s="39"/>
      <c r="M443" s="39">
        <v>511</v>
      </c>
      <c r="N443" s="39"/>
      <c r="O443" s="39"/>
      <c r="P443" s="39"/>
      <c r="Q443" s="39">
        <v>85</v>
      </c>
      <c r="R443" s="39">
        <v>424</v>
      </c>
      <c r="S443" s="39"/>
      <c r="T443" s="39">
        <v>509</v>
      </c>
      <c r="U443" s="39"/>
      <c r="V443" s="39"/>
      <c r="W443" s="39"/>
      <c r="X443" s="39">
        <v>97</v>
      </c>
      <c r="Y443" s="39"/>
      <c r="Z443" s="39"/>
      <c r="AA443" s="39"/>
      <c r="AB443" s="39">
        <v>0</v>
      </c>
      <c r="AC443" s="39"/>
      <c r="AD443" s="39">
        <v>0</v>
      </c>
      <c r="AE443" s="39"/>
      <c r="AF443" s="39"/>
      <c r="AG443" s="39"/>
      <c r="AH443" s="39">
        <v>0</v>
      </c>
      <c r="AI443" s="39"/>
      <c r="AJ443" s="39"/>
      <c r="AK443" s="39"/>
      <c r="AL443" s="39"/>
      <c r="AM443" s="39"/>
      <c r="AN443" s="39"/>
      <c r="AO443" s="39"/>
      <c r="AP443" s="39">
        <v>66</v>
      </c>
      <c r="AQ443" s="39"/>
      <c r="AR443" s="39"/>
      <c r="AS443" s="39"/>
      <c r="AT443" s="39">
        <v>381</v>
      </c>
      <c r="AU443" s="39">
        <v>7</v>
      </c>
      <c r="AV443" s="39"/>
      <c r="AW443" s="39">
        <v>388</v>
      </c>
      <c r="AX443" s="39"/>
      <c r="AY443" s="39"/>
      <c r="AZ443" s="39"/>
      <c r="BA443" s="39">
        <v>68</v>
      </c>
      <c r="BB443" s="39">
        <v>343</v>
      </c>
      <c r="BC443" s="39"/>
      <c r="BD443" s="39">
        <v>411</v>
      </c>
      <c r="BE443" s="39"/>
      <c r="BF443" s="39"/>
      <c r="BG443" s="39"/>
      <c r="BH443" s="39">
        <v>43</v>
      </c>
      <c r="BI443" s="39"/>
      <c r="BJ443" s="39"/>
      <c r="BK443" s="39"/>
      <c r="BL443" s="39">
        <v>0</v>
      </c>
      <c r="BM443" s="39"/>
      <c r="BN443" s="39">
        <v>0</v>
      </c>
      <c r="BO443" s="39"/>
      <c r="BP443" s="39"/>
      <c r="BQ443" s="39"/>
      <c r="BR443" s="39">
        <v>0</v>
      </c>
      <c r="BS443" s="39"/>
      <c r="BT443" s="39"/>
      <c r="BU443" s="39"/>
      <c r="BV443" s="39"/>
      <c r="BW443" s="39"/>
      <c r="BX443" s="39"/>
    </row>
    <row r="444" spans="1:76" ht="19.5" customHeight="1" x14ac:dyDescent="0.2">
      <c r="D444" s="47" t="s">
        <v>97</v>
      </c>
      <c r="F444" s="48">
        <v>83</v>
      </c>
      <c r="G444" s="49"/>
      <c r="H444" s="49"/>
      <c r="I444" s="49"/>
      <c r="J444" s="48">
        <v>520</v>
      </c>
      <c r="K444" s="48">
        <v>6</v>
      </c>
      <c r="L444" s="49"/>
      <c r="M444" s="48">
        <v>526</v>
      </c>
      <c r="N444" s="49"/>
      <c r="O444" s="49"/>
      <c r="P444" s="49"/>
      <c r="Q444" s="48">
        <v>114</v>
      </c>
      <c r="R444" s="48">
        <v>414</v>
      </c>
      <c r="S444" s="49"/>
      <c r="T444" s="48">
        <v>528</v>
      </c>
      <c r="U444" s="49"/>
      <c r="V444" s="49"/>
      <c r="W444" s="49"/>
      <c r="X444" s="48">
        <v>81</v>
      </c>
      <c r="Y444" s="49"/>
      <c r="Z444" s="49"/>
      <c r="AA444" s="49"/>
      <c r="AB444" s="48">
        <v>0</v>
      </c>
      <c r="AC444" s="49"/>
      <c r="AD444" s="48">
        <v>0</v>
      </c>
      <c r="AE444" s="49"/>
      <c r="AF444" s="49"/>
      <c r="AG444" s="49"/>
      <c r="AH444" s="48">
        <v>0</v>
      </c>
      <c r="AI444" s="49"/>
      <c r="AJ444" s="49"/>
      <c r="AK444" s="49"/>
      <c r="AL444" s="49"/>
      <c r="AM444" s="49"/>
      <c r="AN444" s="49"/>
      <c r="AO444" s="49"/>
      <c r="AP444" s="48">
        <v>66</v>
      </c>
      <c r="AQ444" s="49"/>
      <c r="AR444" s="49"/>
      <c r="AS444" s="49"/>
      <c r="AT444" s="48">
        <v>357</v>
      </c>
      <c r="AU444" s="48">
        <v>15</v>
      </c>
      <c r="AV444" s="49"/>
      <c r="AW444" s="48">
        <v>372</v>
      </c>
      <c r="AX444" s="49"/>
      <c r="AY444" s="49"/>
      <c r="AZ444" s="49"/>
      <c r="BA444" s="48">
        <v>92</v>
      </c>
      <c r="BB444" s="48">
        <v>292</v>
      </c>
      <c r="BC444" s="49"/>
      <c r="BD444" s="48">
        <v>384</v>
      </c>
      <c r="BE444" s="49"/>
      <c r="BF444" s="49"/>
      <c r="BG444" s="49"/>
      <c r="BH444" s="48">
        <v>53</v>
      </c>
      <c r="BI444" s="49"/>
      <c r="BJ444" s="49"/>
      <c r="BK444" s="49"/>
      <c r="BL444" s="48">
        <v>0</v>
      </c>
      <c r="BM444" s="49"/>
      <c r="BN444" s="48">
        <v>1</v>
      </c>
      <c r="BO444" s="49"/>
      <c r="BP444" s="49"/>
      <c r="BQ444" s="49"/>
      <c r="BR444" s="48">
        <v>0</v>
      </c>
      <c r="BS444" s="39"/>
      <c r="BT444" s="39"/>
      <c r="BU444" s="39"/>
      <c r="BV444" s="39"/>
      <c r="BW444" s="39"/>
      <c r="BX444" s="39"/>
    </row>
    <row r="445" spans="1:76" ht="20.100000000000001" customHeight="1" x14ac:dyDescent="0.2">
      <c r="D445" s="2" t="s">
        <v>113</v>
      </c>
      <c r="F445" s="39">
        <v>91</v>
      </c>
      <c r="G445" s="39"/>
      <c r="H445" s="39"/>
      <c r="I445" s="39"/>
      <c r="J445" s="39">
        <v>488</v>
      </c>
      <c r="K445" s="39">
        <v>7</v>
      </c>
      <c r="L445" s="39"/>
      <c r="M445" s="39">
        <v>495</v>
      </c>
      <c r="N445" s="39"/>
      <c r="O445" s="39"/>
      <c r="P445" s="39"/>
      <c r="Q445" s="39">
        <v>68</v>
      </c>
      <c r="R445" s="39">
        <v>430</v>
      </c>
      <c r="S445" s="39"/>
      <c r="T445" s="39">
        <v>498</v>
      </c>
      <c r="U445" s="39"/>
      <c r="V445" s="39"/>
      <c r="W445" s="39"/>
      <c r="X445" s="39">
        <v>88</v>
      </c>
      <c r="Y445" s="39"/>
      <c r="Z445" s="39"/>
      <c r="AA445" s="39"/>
      <c r="AB445" s="39">
        <v>0</v>
      </c>
      <c r="AC445" s="39"/>
      <c r="AD445" s="39">
        <v>0</v>
      </c>
      <c r="AE445" s="39"/>
      <c r="AF445" s="39"/>
      <c r="AG445" s="39"/>
      <c r="AH445" s="39">
        <v>0</v>
      </c>
      <c r="AI445" s="39"/>
      <c r="AJ445" s="39"/>
      <c r="AK445" s="39"/>
      <c r="AL445" s="39"/>
      <c r="AM445" s="39"/>
      <c r="AN445" s="39"/>
      <c r="AO445" s="39"/>
      <c r="AP445" s="39">
        <v>82</v>
      </c>
      <c r="AQ445" s="39"/>
      <c r="AR445" s="39"/>
      <c r="AS445" s="39"/>
      <c r="AT445" s="39">
        <v>356</v>
      </c>
      <c r="AU445" s="39">
        <v>10</v>
      </c>
      <c r="AV445" s="39"/>
      <c r="AW445" s="39">
        <v>366</v>
      </c>
      <c r="AX445" s="39"/>
      <c r="AY445" s="39"/>
      <c r="AZ445" s="39"/>
      <c r="BA445" s="39">
        <v>80</v>
      </c>
      <c r="BB445" s="39">
        <v>305</v>
      </c>
      <c r="BC445" s="39"/>
      <c r="BD445" s="39">
        <v>385</v>
      </c>
      <c r="BE445" s="39"/>
      <c r="BF445" s="39"/>
      <c r="BG445" s="39"/>
      <c r="BH445" s="39">
        <v>63</v>
      </c>
      <c r="BI445" s="39"/>
      <c r="BJ445" s="39"/>
      <c r="BK445" s="39"/>
      <c r="BL445" s="39">
        <v>0</v>
      </c>
      <c r="BM445" s="39"/>
      <c r="BN445" s="39">
        <v>0</v>
      </c>
      <c r="BO445" s="39"/>
      <c r="BP445" s="39"/>
      <c r="BQ445" s="39"/>
      <c r="BR445" s="39">
        <v>0</v>
      </c>
      <c r="BS445" s="39"/>
      <c r="BT445" s="39"/>
      <c r="BU445" s="39"/>
      <c r="BV445" s="39"/>
      <c r="BW445" s="39"/>
      <c r="BX445" s="39"/>
    </row>
    <row r="446" spans="1:76" ht="19.5" customHeight="1" x14ac:dyDescent="0.2">
      <c r="D446" s="47" t="s">
        <v>136</v>
      </c>
      <c r="F446" s="48">
        <v>101</v>
      </c>
      <c r="G446" s="49"/>
      <c r="H446" s="49"/>
      <c r="I446" s="49"/>
      <c r="J446" s="48">
        <v>488</v>
      </c>
      <c r="K446" s="48">
        <v>9</v>
      </c>
      <c r="L446" s="49"/>
      <c r="M446" s="48">
        <v>497</v>
      </c>
      <c r="N446" s="49"/>
      <c r="O446" s="49"/>
      <c r="P446" s="49"/>
      <c r="Q446" s="48">
        <v>66</v>
      </c>
      <c r="R446" s="48">
        <v>444</v>
      </c>
      <c r="S446" s="49"/>
      <c r="T446" s="48">
        <v>510</v>
      </c>
      <c r="U446" s="49"/>
      <c r="V446" s="49"/>
      <c r="W446" s="49"/>
      <c r="X446" s="48">
        <v>88</v>
      </c>
      <c r="Y446" s="49"/>
      <c r="Z446" s="49"/>
      <c r="AA446" s="49"/>
      <c r="AB446" s="48">
        <v>0</v>
      </c>
      <c r="AC446" s="49"/>
      <c r="AD446" s="48">
        <v>0</v>
      </c>
      <c r="AE446" s="49"/>
      <c r="AF446" s="49"/>
      <c r="AG446" s="49"/>
      <c r="AH446" s="48">
        <v>0</v>
      </c>
      <c r="AI446" s="49"/>
      <c r="AJ446" s="49"/>
      <c r="AK446" s="49"/>
      <c r="AL446" s="49"/>
      <c r="AM446" s="49"/>
      <c r="AN446" s="49"/>
      <c r="AO446" s="49"/>
      <c r="AP446" s="48">
        <v>102</v>
      </c>
      <c r="AQ446" s="49"/>
      <c r="AR446" s="49"/>
      <c r="AS446" s="49"/>
      <c r="AT446" s="48">
        <v>372</v>
      </c>
      <c r="AU446" s="48">
        <v>15</v>
      </c>
      <c r="AV446" s="49"/>
      <c r="AW446" s="48">
        <v>387</v>
      </c>
      <c r="AX446" s="49"/>
      <c r="AY446" s="49"/>
      <c r="AZ446" s="49"/>
      <c r="BA446" s="48">
        <v>53</v>
      </c>
      <c r="BB446" s="48">
        <v>370</v>
      </c>
      <c r="BC446" s="49"/>
      <c r="BD446" s="48">
        <v>423</v>
      </c>
      <c r="BE446" s="49"/>
      <c r="BF446" s="49"/>
      <c r="BG446" s="49"/>
      <c r="BH446" s="48">
        <v>63</v>
      </c>
      <c r="BI446" s="49"/>
      <c r="BJ446" s="49"/>
      <c r="BK446" s="49"/>
      <c r="BL446" s="48">
        <v>0</v>
      </c>
      <c r="BM446" s="49"/>
      <c r="BN446" s="48">
        <v>3</v>
      </c>
      <c r="BO446" s="49"/>
      <c r="BP446" s="49"/>
      <c r="BQ446" s="49"/>
      <c r="BR446" s="48">
        <v>0</v>
      </c>
      <c r="BS446" s="39"/>
      <c r="BT446" s="39"/>
      <c r="BU446" s="39"/>
      <c r="BV446" s="39"/>
      <c r="BW446" s="39"/>
      <c r="BX446" s="39"/>
    </row>
    <row r="447" spans="1:76" ht="20.100000000000001" customHeight="1" x14ac:dyDescent="0.2">
      <c r="D447" s="2" t="s">
        <v>114</v>
      </c>
      <c r="F447" s="39">
        <v>90</v>
      </c>
      <c r="G447" s="39"/>
      <c r="H447" s="39"/>
      <c r="I447" s="39"/>
      <c r="J447" s="39">
        <v>530</v>
      </c>
      <c r="K447" s="39">
        <v>5</v>
      </c>
      <c r="L447" s="39"/>
      <c r="M447" s="39">
        <v>535</v>
      </c>
      <c r="N447" s="39"/>
      <c r="O447" s="39"/>
      <c r="P447" s="39"/>
      <c r="Q447" s="39">
        <v>66</v>
      </c>
      <c r="R447" s="39">
        <v>462</v>
      </c>
      <c r="S447" s="39"/>
      <c r="T447" s="39">
        <v>528</v>
      </c>
      <c r="U447" s="39"/>
      <c r="V447" s="39"/>
      <c r="W447" s="39"/>
      <c r="X447" s="39">
        <v>97</v>
      </c>
      <c r="Y447" s="39"/>
      <c r="Z447" s="39"/>
      <c r="AA447" s="39"/>
      <c r="AB447" s="39">
        <v>0</v>
      </c>
      <c r="AC447" s="39"/>
      <c r="AD447" s="39">
        <v>0</v>
      </c>
      <c r="AE447" s="39"/>
      <c r="AF447" s="39"/>
      <c r="AG447" s="39"/>
      <c r="AH447" s="39">
        <v>0</v>
      </c>
      <c r="AI447" s="39"/>
      <c r="AJ447" s="39"/>
      <c r="AK447" s="39"/>
      <c r="AL447" s="39"/>
      <c r="AM447" s="39"/>
      <c r="AN447" s="39"/>
      <c r="AO447" s="39"/>
      <c r="AP447" s="39">
        <v>88</v>
      </c>
      <c r="AQ447" s="39"/>
      <c r="AR447" s="39"/>
      <c r="AS447" s="39"/>
      <c r="AT447" s="39">
        <v>339</v>
      </c>
      <c r="AU447" s="39">
        <v>8</v>
      </c>
      <c r="AV447" s="39"/>
      <c r="AW447" s="39">
        <v>347</v>
      </c>
      <c r="AX447" s="39"/>
      <c r="AY447" s="39"/>
      <c r="AZ447" s="39"/>
      <c r="BA447" s="39">
        <v>43</v>
      </c>
      <c r="BB447" s="39">
        <v>316</v>
      </c>
      <c r="BC447" s="39"/>
      <c r="BD447" s="39">
        <v>359</v>
      </c>
      <c r="BE447" s="39"/>
      <c r="BF447" s="39"/>
      <c r="BG447" s="39"/>
      <c r="BH447" s="39">
        <v>71</v>
      </c>
      <c r="BI447" s="39"/>
      <c r="BJ447" s="39"/>
      <c r="BK447" s="39"/>
      <c r="BL447" s="39">
        <v>0</v>
      </c>
      <c r="BM447" s="39"/>
      <c r="BN447" s="39">
        <v>5</v>
      </c>
      <c r="BO447" s="39"/>
      <c r="BP447" s="39"/>
      <c r="BQ447" s="39"/>
      <c r="BR447" s="39">
        <v>0</v>
      </c>
      <c r="BS447" s="39"/>
      <c r="BT447" s="39"/>
      <c r="BU447" s="39"/>
      <c r="BV447" s="39"/>
      <c r="BW447" s="39"/>
      <c r="BX447" s="39"/>
    </row>
    <row r="448" spans="1:76" ht="20.100000000000001" customHeight="1" x14ac:dyDescent="0.2"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</row>
    <row r="449" spans="1:76" s="1" customFormat="1" ht="20.100000000000001" customHeight="1" x14ac:dyDescent="0.25">
      <c r="A449" s="3"/>
      <c r="B449" s="6"/>
      <c r="C449" s="51" t="s">
        <v>159</v>
      </c>
      <c r="D449" s="52"/>
      <c r="E449" s="5"/>
      <c r="F449" s="53">
        <v>460</v>
      </c>
      <c r="G449" s="54"/>
      <c r="H449" s="54"/>
      <c r="I449" s="54"/>
      <c r="J449" s="53">
        <v>2524</v>
      </c>
      <c r="K449" s="53">
        <v>40</v>
      </c>
      <c r="L449" s="54"/>
      <c r="M449" s="53">
        <v>2564</v>
      </c>
      <c r="N449" s="54"/>
      <c r="O449" s="54"/>
      <c r="P449" s="54"/>
      <c r="Q449" s="53">
        <v>399</v>
      </c>
      <c r="R449" s="53">
        <v>2174</v>
      </c>
      <c r="S449" s="54"/>
      <c r="T449" s="53">
        <v>2573</v>
      </c>
      <c r="U449" s="54"/>
      <c r="V449" s="54"/>
      <c r="W449" s="54"/>
      <c r="X449" s="53">
        <v>451</v>
      </c>
      <c r="Y449" s="54"/>
      <c r="Z449" s="54"/>
      <c r="AA449" s="54"/>
      <c r="AB449" s="53">
        <v>0</v>
      </c>
      <c r="AC449" s="54"/>
      <c r="AD449" s="53">
        <v>0</v>
      </c>
      <c r="AE449" s="54"/>
      <c r="AF449" s="54"/>
      <c r="AG449" s="54"/>
      <c r="AH449" s="53">
        <v>0</v>
      </c>
      <c r="AI449" s="54"/>
      <c r="AJ449" s="54"/>
      <c r="AK449" s="54"/>
      <c r="AL449" s="54"/>
      <c r="AM449" s="54"/>
      <c r="AN449" s="54"/>
      <c r="AO449" s="54"/>
      <c r="AP449" s="53">
        <v>404</v>
      </c>
      <c r="AQ449" s="54"/>
      <c r="AR449" s="54"/>
      <c r="AS449" s="54"/>
      <c r="AT449" s="53">
        <v>1805</v>
      </c>
      <c r="AU449" s="53">
        <v>55</v>
      </c>
      <c r="AV449" s="54"/>
      <c r="AW449" s="53">
        <v>1860</v>
      </c>
      <c r="AX449" s="54"/>
      <c r="AY449" s="54"/>
      <c r="AZ449" s="54"/>
      <c r="BA449" s="53">
        <v>336</v>
      </c>
      <c r="BB449" s="53">
        <v>1626</v>
      </c>
      <c r="BC449" s="54"/>
      <c r="BD449" s="53">
        <v>1962</v>
      </c>
      <c r="BE449" s="54"/>
      <c r="BF449" s="54"/>
      <c r="BG449" s="54"/>
      <c r="BH449" s="53">
        <v>293</v>
      </c>
      <c r="BI449" s="54"/>
      <c r="BJ449" s="54"/>
      <c r="BK449" s="54"/>
      <c r="BL449" s="53">
        <v>0</v>
      </c>
      <c r="BM449" s="54"/>
      <c r="BN449" s="53">
        <v>9</v>
      </c>
      <c r="BO449" s="54"/>
      <c r="BP449" s="54"/>
      <c r="BQ449" s="54"/>
      <c r="BR449" s="53">
        <v>0</v>
      </c>
      <c r="BS449" s="39"/>
      <c r="BT449" s="39"/>
      <c r="BU449" s="39"/>
      <c r="BV449" s="39"/>
      <c r="BW449" s="39"/>
      <c r="BX449" s="39"/>
    </row>
    <row r="450" spans="1:76" s="1" customFormat="1" ht="20.100000000000001" customHeight="1" x14ac:dyDescent="0.2">
      <c r="A450" s="3"/>
      <c r="B450" s="6"/>
      <c r="C450" s="3"/>
      <c r="D450" s="3"/>
      <c r="E450" s="5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6"/>
      <c r="BG450" s="56"/>
      <c r="BH450" s="56"/>
      <c r="BI450" s="56"/>
      <c r="BJ450" s="56"/>
      <c r="BK450" s="56"/>
      <c r="BL450" s="56"/>
      <c r="BM450" s="56"/>
      <c r="BN450" s="56"/>
      <c r="BO450" s="56"/>
      <c r="BP450" s="56"/>
      <c r="BQ450" s="56"/>
      <c r="BR450" s="56"/>
      <c r="BS450" s="39"/>
      <c r="BT450" s="39"/>
      <c r="BU450" s="39"/>
      <c r="BV450" s="39"/>
      <c r="BW450" s="39"/>
      <c r="BX450" s="39"/>
    </row>
    <row r="451" spans="1:76" s="1" customFormat="1" ht="20.100000000000001" customHeight="1" x14ac:dyDescent="0.25">
      <c r="A451" s="3"/>
      <c r="B451" s="57" t="s">
        <v>247</v>
      </c>
      <c r="C451" s="58"/>
      <c r="D451" s="58"/>
      <c r="E451" s="5"/>
      <c r="F451" s="59">
        <v>460</v>
      </c>
      <c r="G451" s="54"/>
      <c r="H451" s="54"/>
      <c r="I451" s="54"/>
      <c r="J451" s="59">
        <v>2524</v>
      </c>
      <c r="K451" s="59">
        <v>40</v>
      </c>
      <c r="L451" s="54"/>
      <c r="M451" s="59">
        <v>2564</v>
      </c>
      <c r="N451" s="54"/>
      <c r="O451" s="54"/>
      <c r="P451" s="54"/>
      <c r="Q451" s="59">
        <v>399</v>
      </c>
      <c r="R451" s="59">
        <v>2174</v>
      </c>
      <c r="S451" s="54"/>
      <c r="T451" s="59">
        <v>2573</v>
      </c>
      <c r="U451" s="54"/>
      <c r="V451" s="54"/>
      <c r="W451" s="54"/>
      <c r="X451" s="59">
        <v>451</v>
      </c>
      <c r="Y451" s="54"/>
      <c r="Z451" s="54"/>
      <c r="AA451" s="54"/>
      <c r="AB451" s="59">
        <v>0</v>
      </c>
      <c r="AC451" s="54"/>
      <c r="AD451" s="59">
        <v>0</v>
      </c>
      <c r="AE451" s="54"/>
      <c r="AF451" s="54"/>
      <c r="AG451" s="54"/>
      <c r="AH451" s="59">
        <v>0</v>
      </c>
      <c r="AI451" s="54"/>
      <c r="AJ451" s="54"/>
      <c r="AK451" s="54"/>
      <c r="AL451" s="54"/>
      <c r="AM451" s="54"/>
      <c r="AN451" s="54"/>
      <c r="AO451" s="54"/>
      <c r="AP451" s="59">
        <v>404</v>
      </c>
      <c r="AQ451" s="54"/>
      <c r="AR451" s="54"/>
      <c r="AS451" s="54"/>
      <c r="AT451" s="59">
        <v>1805</v>
      </c>
      <c r="AU451" s="59">
        <v>55</v>
      </c>
      <c r="AV451" s="54"/>
      <c r="AW451" s="59">
        <v>1860</v>
      </c>
      <c r="AX451" s="54"/>
      <c r="AY451" s="54"/>
      <c r="AZ451" s="54"/>
      <c r="BA451" s="59">
        <v>336</v>
      </c>
      <c r="BB451" s="59">
        <v>1626</v>
      </c>
      <c r="BC451" s="54"/>
      <c r="BD451" s="59">
        <v>1962</v>
      </c>
      <c r="BE451" s="54"/>
      <c r="BF451" s="54"/>
      <c r="BG451" s="54"/>
      <c r="BH451" s="59">
        <v>293</v>
      </c>
      <c r="BI451" s="54"/>
      <c r="BJ451" s="54"/>
      <c r="BK451" s="54"/>
      <c r="BL451" s="59">
        <v>0</v>
      </c>
      <c r="BM451" s="54"/>
      <c r="BN451" s="59">
        <v>9</v>
      </c>
      <c r="BO451" s="54"/>
      <c r="BP451" s="54"/>
      <c r="BQ451" s="54"/>
      <c r="BR451" s="59">
        <v>0</v>
      </c>
      <c r="BS451" s="39"/>
      <c r="BT451" s="39"/>
      <c r="BU451" s="39"/>
      <c r="BV451" s="39"/>
      <c r="BW451" s="39"/>
      <c r="BX451" s="39"/>
    </row>
    <row r="452" spans="1:76" ht="20.100000000000001" customHeight="1" x14ac:dyDescent="0.2"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</row>
    <row r="453" spans="1:76" ht="20.100000000000001" customHeight="1" x14ac:dyDescent="0.2">
      <c r="B453" s="6" t="s">
        <v>248</v>
      </c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</row>
    <row r="454" spans="1:76" ht="20.100000000000001" customHeight="1" x14ac:dyDescent="0.2">
      <c r="C454" s="3" t="s">
        <v>0</v>
      </c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</row>
    <row r="455" spans="1:76" ht="20.100000000000001" customHeight="1" x14ac:dyDescent="0.2">
      <c r="D455" s="2" t="s">
        <v>122</v>
      </c>
      <c r="F455" s="39">
        <v>166</v>
      </c>
      <c r="G455" s="39"/>
      <c r="H455" s="39"/>
      <c r="I455" s="39"/>
      <c r="J455" s="39">
        <v>27</v>
      </c>
      <c r="K455" s="39">
        <v>28</v>
      </c>
      <c r="L455" s="39"/>
      <c r="M455" s="39">
        <v>55</v>
      </c>
      <c r="N455" s="39"/>
      <c r="O455" s="39"/>
      <c r="P455" s="39"/>
      <c r="Q455" s="39">
        <v>44</v>
      </c>
      <c r="R455" s="39">
        <v>97</v>
      </c>
      <c r="S455" s="39"/>
      <c r="T455" s="39">
        <v>141</v>
      </c>
      <c r="U455" s="39"/>
      <c r="V455" s="39"/>
      <c r="W455" s="39"/>
      <c r="X455" s="39">
        <v>80</v>
      </c>
      <c r="Y455" s="39"/>
      <c r="Z455" s="39"/>
      <c r="AA455" s="39"/>
      <c r="AB455" s="39">
        <v>0</v>
      </c>
      <c r="AC455" s="39"/>
      <c r="AD455" s="39">
        <v>0</v>
      </c>
      <c r="AE455" s="39"/>
      <c r="AF455" s="39"/>
      <c r="AG455" s="39"/>
      <c r="AH455" s="39">
        <v>0</v>
      </c>
      <c r="AI455" s="39"/>
      <c r="AJ455" s="39"/>
      <c r="AK455" s="39"/>
      <c r="AL455" s="39"/>
      <c r="AM455" s="39"/>
      <c r="AN455" s="39"/>
      <c r="AO455" s="39"/>
      <c r="AP455" s="39">
        <v>0</v>
      </c>
      <c r="AQ455" s="39"/>
      <c r="AR455" s="39"/>
      <c r="AS455" s="39"/>
      <c r="AT455" s="39">
        <v>1</v>
      </c>
      <c r="AU455" s="39">
        <v>0</v>
      </c>
      <c r="AV455" s="39"/>
      <c r="AW455" s="39">
        <v>1</v>
      </c>
      <c r="AX455" s="39"/>
      <c r="AY455" s="39"/>
      <c r="AZ455" s="39"/>
      <c r="BA455" s="39">
        <v>0</v>
      </c>
      <c r="BB455" s="39">
        <v>1</v>
      </c>
      <c r="BC455" s="39"/>
      <c r="BD455" s="39">
        <v>1</v>
      </c>
      <c r="BE455" s="39"/>
      <c r="BF455" s="39"/>
      <c r="BG455" s="39"/>
      <c r="BH455" s="39">
        <v>0</v>
      </c>
      <c r="BI455" s="39"/>
      <c r="BJ455" s="39"/>
      <c r="BK455" s="39"/>
      <c r="BL455" s="39">
        <v>0</v>
      </c>
      <c r="BM455" s="39"/>
      <c r="BN455" s="39">
        <v>0</v>
      </c>
      <c r="BO455" s="39"/>
      <c r="BP455" s="39"/>
      <c r="BQ455" s="39"/>
      <c r="BR455" s="39">
        <v>0</v>
      </c>
      <c r="BS455" s="39"/>
      <c r="BT455" s="39"/>
      <c r="BU455" s="39"/>
      <c r="BV455" s="39"/>
      <c r="BW455" s="39"/>
      <c r="BX455" s="39"/>
    </row>
    <row r="456" spans="1:76" ht="19.5" customHeight="1" x14ac:dyDescent="0.2">
      <c r="D456" s="47" t="s">
        <v>97</v>
      </c>
      <c r="F456" s="48">
        <v>75</v>
      </c>
      <c r="G456" s="49"/>
      <c r="H456" s="49"/>
      <c r="I456" s="49"/>
      <c r="J456" s="48">
        <v>27</v>
      </c>
      <c r="K456" s="48">
        <v>23</v>
      </c>
      <c r="L456" s="49"/>
      <c r="M456" s="48">
        <v>50</v>
      </c>
      <c r="N456" s="49"/>
      <c r="O456" s="49"/>
      <c r="P456" s="49"/>
      <c r="Q456" s="48">
        <v>24</v>
      </c>
      <c r="R456" s="48">
        <v>51</v>
      </c>
      <c r="S456" s="49"/>
      <c r="T456" s="48">
        <v>75</v>
      </c>
      <c r="U456" s="49"/>
      <c r="V456" s="49"/>
      <c r="W456" s="49"/>
      <c r="X456" s="48">
        <v>50</v>
      </c>
      <c r="Y456" s="49"/>
      <c r="Z456" s="49"/>
      <c r="AA456" s="49"/>
      <c r="AB456" s="48">
        <v>0</v>
      </c>
      <c r="AC456" s="49"/>
      <c r="AD456" s="48">
        <v>0</v>
      </c>
      <c r="AE456" s="49"/>
      <c r="AF456" s="49"/>
      <c r="AG456" s="49"/>
      <c r="AH456" s="48">
        <v>0</v>
      </c>
      <c r="AI456" s="49"/>
      <c r="AJ456" s="49"/>
      <c r="AK456" s="49"/>
      <c r="AL456" s="49"/>
      <c r="AM456" s="49"/>
      <c r="AN456" s="49"/>
      <c r="AO456" s="49"/>
      <c r="AP456" s="48">
        <v>0</v>
      </c>
      <c r="AQ456" s="49"/>
      <c r="AR456" s="49"/>
      <c r="AS456" s="49"/>
      <c r="AT456" s="48">
        <v>0</v>
      </c>
      <c r="AU456" s="48">
        <v>0</v>
      </c>
      <c r="AV456" s="49"/>
      <c r="AW456" s="48">
        <v>0</v>
      </c>
      <c r="AX456" s="49"/>
      <c r="AY456" s="49"/>
      <c r="AZ456" s="49"/>
      <c r="BA456" s="48">
        <v>0</v>
      </c>
      <c r="BB456" s="48">
        <v>0</v>
      </c>
      <c r="BC456" s="49"/>
      <c r="BD456" s="48">
        <v>0</v>
      </c>
      <c r="BE456" s="49"/>
      <c r="BF456" s="49"/>
      <c r="BG456" s="49"/>
      <c r="BH456" s="48">
        <v>0</v>
      </c>
      <c r="BI456" s="49"/>
      <c r="BJ456" s="49"/>
      <c r="BK456" s="49"/>
      <c r="BL456" s="48">
        <v>0</v>
      </c>
      <c r="BM456" s="49"/>
      <c r="BN456" s="48">
        <v>0</v>
      </c>
      <c r="BO456" s="49"/>
      <c r="BP456" s="49"/>
      <c r="BQ456" s="49"/>
      <c r="BR456" s="48">
        <v>0</v>
      </c>
      <c r="BS456" s="39"/>
      <c r="BT456" s="39"/>
      <c r="BU456" s="39"/>
      <c r="BV456" s="39"/>
      <c r="BW456" s="39"/>
      <c r="BX456" s="39"/>
    </row>
    <row r="457" spans="1:76" ht="20.100000000000001" customHeight="1" x14ac:dyDescent="0.2">
      <c r="B457" s="5"/>
      <c r="D457" s="2" t="s">
        <v>113</v>
      </c>
      <c r="F457" s="39">
        <v>214</v>
      </c>
      <c r="G457" s="39"/>
      <c r="H457" s="39"/>
      <c r="I457" s="39"/>
      <c r="J457" s="39">
        <v>27</v>
      </c>
      <c r="K457" s="39">
        <v>30</v>
      </c>
      <c r="L457" s="39"/>
      <c r="M457" s="39">
        <v>57</v>
      </c>
      <c r="N457" s="39"/>
      <c r="O457" s="39"/>
      <c r="P457" s="39"/>
      <c r="Q457" s="39">
        <v>33</v>
      </c>
      <c r="R457" s="39">
        <v>205</v>
      </c>
      <c r="S457" s="39"/>
      <c r="T457" s="39">
        <v>238</v>
      </c>
      <c r="U457" s="39"/>
      <c r="V457" s="39"/>
      <c r="W457" s="39"/>
      <c r="X457" s="39">
        <v>33</v>
      </c>
      <c r="Y457" s="39"/>
      <c r="Z457" s="39"/>
      <c r="AA457" s="39"/>
      <c r="AB457" s="39">
        <v>0</v>
      </c>
      <c r="AC457" s="39"/>
      <c r="AD457" s="39">
        <v>0</v>
      </c>
      <c r="AE457" s="39"/>
      <c r="AF457" s="39"/>
      <c r="AG457" s="39"/>
      <c r="AH457" s="39">
        <v>0</v>
      </c>
      <c r="AI457" s="39"/>
      <c r="AJ457" s="39"/>
      <c r="AK457" s="39"/>
      <c r="AL457" s="39"/>
      <c r="AM457" s="39"/>
      <c r="AN457" s="39"/>
      <c r="AO457" s="39"/>
      <c r="AP457" s="39">
        <v>0</v>
      </c>
      <c r="AQ457" s="39"/>
      <c r="AR457" s="39"/>
      <c r="AS457" s="39"/>
      <c r="AT457" s="39">
        <v>0</v>
      </c>
      <c r="AU457" s="39">
        <v>0</v>
      </c>
      <c r="AV457" s="39"/>
      <c r="AW457" s="39">
        <v>0</v>
      </c>
      <c r="AX457" s="39"/>
      <c r="AY457" s="39"/>
      <c r="AZ457" s="39"/>
      <c r="BA457" s="39">
        <v>0</v>
      </c>
      <c r="BB457" s="39">
        <v>0</v>
      </c>
      <c r="BC457" s="39"/>
      <c r="BD457" s="39">
        <v>0</v>
      </c>
      <c r="BE457" s="39"/>
      <c r="BF457" s="39"/>
      <c r="BG457" s="39"/>
      <c r="BH457" s="39">
        <v>0</v>
      </c>
      <c r="BI457" s="39"/>
      <c r="BJ457" s="39"/>
      <c r="BK457" s="39"/>
      <c r="BL457" s="39">
        <v>0</v>
      </c>
      <c r="BM457" s="39"/>
      <c r="BN457" s="39">
        <v>0</v>
      </c>
      <c r="BO457" s="39"/>
      <c r="BP457" s="39"/>
      <c r="BQ457" s="39"/>
      <c r="BR457" s="39">
        <v>0</v>
      </c>
      <c r="BS457" s="39"/>
      <c r="BT457" s="39"/>
      <c r="BU457" s="39"/>
      <c r="BV457" s="39"/>
      <c r="BW457" s="39"/>
      <c r="BX457" s="39"/>
    </row>
    <row r="458" spans="1:76" ht="19.5" customHeight="1" x14ac:dyDescent="0.2">
      <c r="D458" s="47" t="s">
        <v>136</v>
      </c>
      <c r="F458" s="48">
        <v>126</v>
      </c>
      <c r="G458" s="49"/>
      <c r="H458" s="49"/>
      <c r="I458" s="49"/>
      <c r="J458" s="48">
        <v>25</v>
      </c>
      <c r="K458" s="48">
        <v>17</v>
      </c>
      <c r="L458" s="49"/>
      <c r="M458" s="48">
        <v>42</v>
      </c>
      <c r="N458" s="49"/>
      <c r="O458" s="49"/>
      <c r="P458" s="49"/>
      <c r="Q458" s="48">
        <v>33</v>
      </c>
      <c r="R458" s="48">
        <v>75</v>
      </c>
      <c r="S458" s="49"/>
      <c r="T458" s="48">
        <v>108</v>
      </c>
      <c r="U458" s="49"/>
      <c r="V458" s="49"/>
      <c r="W458" s="49"/>
      <c r="X458" s="48">
        <v>60</v>
      </c>
      <c r="Y458" s="49"/>
      <c r="Z458" s="49"/>
      <c r="AA458" s="49"/>
      <c r="AB458" s="48">
        <v>0</v>
      </c>
      <c r="AC458" s="49"/>
      <c r="AD458" s="48">
        <v>0</v>
      </c>
      <c r="AE458" s="49"/>
      <c r="AF458" s="49"/>
      <c r="AG458" s="49"/>
      <c r="AH458" s="48">
        <v>0</v>
      </c>
      <c r="AI458" s="49"/>
      <c r="AJ458" s="49"/>
      <c r="AK458" s="49"/>
      <c r="AL458" s="49"/>
      <c r="AM458" s="49"/>
      <c r="AN458" s="49"/>
      <c r="AO458" s="49"/>
      <c r="AP458" s="48">
        <v>0</v>
      </c>
      <c r="AQ458" s="49"/>
      <c r="AR458" s="49"/>
      <c r="AS458" s="49"/>
      <c r="AT458" s="48">
        <v>0</v>
      </c>
      <c r="AU458" s="48">
        <v>0</v>
      </c>
      <c r="AV458" s="49"/>
      <c r="AW458" s="48">
        <v>0</v>
      </c>
      <c r="AX458" s="49"/>
      <c r="AY458" s="49"/>
      <c r="AZ458" s="49"/>
      <c r="BA458" s="48">
        <v>0</v>
      </c>
      <c r="BB458" s="48">
        <v>0</v>
      </c>
      <c r="BC458" s="49"/>
      <c r="BD458" s="48">
        <v>0</v>
      </c>
      <c r="BE458" s="49"/>
      <c r="BF458" s="49"/>
      <c r="BG458" s="49"/>
      <c r="BH458" s="48">
        <v>0</v>
      </c>
      <c r="BI458" s="49"/>
      <c r="BJ458" s="49"/>
      <c r="BK458" s="49"/>
      <c r="BL458" s="48">
        <v>0</v>
      </c>
      <c r="BM458" s="49"/>
      <c r="BN458" s="48">
        <v>0</v>
      </c>
      <c r="BO458" s="49"/>
      <c r="BP458" s="49"/>
      <c r="BQ458" s="49"/>
      <c r="BR458" s="48">
        <v>0</v>
      </c>
      <c r="BS458" s="39"/>
      <c r="BT458" s="39"/>
      <c r="BU458" s="39"/>
      <c r="BV458" s="39"/>
      <c r="BW458" s="39"/>
      <c r="BX458" s="39"/>
    </row>
    <row r="459" spans="1:76" ht="20.100000000000001" customHeight="1" x14ac:dyDescent="0.2">
      <c r="D459" s="2" t="s">
        <v>100</v>
      </c>
      <c r="F459" s="39">
        <v>92</v>
      </c>
      <c r="G459" s="39"/>
      <c r="H459" s="39"/>
      <c r="I459" s="39"/>
      <c r="J459" s="39">
        <v>24</v>
      </c>
      <c r="K459" s="39">
        <v>10</v>
      </c>
      <c r="L459" s="39"/>
      <c r="M459" s="39">
        <v>34</v>
      </c>
      <c r="N459" s="39"/>
      <c r="O459" s="39"/>
      <c r="P459" s="39"/>
      <c r="Q459" s="39">
        <v>20</v>
      </c>
      <c r="R459" s="39">
        <v>59</v>
      </c>
      <c r="S459" s="39"/>
      <c r="T459" s="39">
        <v>79</v>
      </c>
      <c r="U459" s="39"/>
      <c r="V459" s="39"/>
      <c r="W459" s="39"/>
      <c r="X459" s="39">
        <v>47</v>
      </c>
      <c r="Y459" s="39"/>
      <c r="Z459" s="39"/>
      <c r="AA459" s="39"/>
      <c r="AB459" s="39">
        <v>0</v>
      </c>
      <c r="AC459" s="39"/>
      <c r="AD459" s="39">
        <v>0</v>
      </c>
      <c r="AE459" s="39"/>
      <c r="AF459" s="39"/>
      <c r="AG459" s="39"/>
      <c r="AH459" s="39">
        <v>0</v>
      </c>
      <c r="AI459" s="39"/>
      <c r="AJ459" s="39"/>
      <c r="AK459" s="39"/>
      <c r="AL459" s="39"/>
      <c r="AM459" s="39"/>
      <c r="AN459" s="39"/>
      <c r="AO459" s="39"/>
      <c r="AP459" s="39">
        <v>0</v>
      </c>
      <c r="AQ459" s="39"/>
      <c r="AR459" s="39"/>
      <c r="AS459" s="39"/>
      <c r="AT459" s="39">
        <v>0</v>
      </c>
      <c r="AU459" s="39">
        <v>0</v>
      </c>
      <c r="AV459" s="39"/>
      <c r="AW459" s="39">
        <v>0</v>
      </c>
      <c r="AX459" s="39"/>
      <c r="AY459" s="39"/>
      <c r="AZ459" s="39"/>
      <c r="BA459" s="39">
        <v>0</v>
      </c>
      <c r="BB459" s="39">
        <v>0</v>
      </c>
      <c r="BC459" s="39"/>
      <c r="BD459" s="39">
        <v>0</v>
      </c>
      <c r="BE459" s="39"/>
      <c r="BF459" s="39"/>
      <c r="BG459" s="39"/>
      <c r="BH459" s="39">
        <v>0</v>
      </c>
      <c r="BI459" s="39"/>
      <c r="BJ459" s="39"/>
      <c r="BK459" s="39"/>
      <c r="BL459" s="39">
        <v>0</v>
      </c>
      <c r="BM459" s="39"/>
      <c r="BN459" s="39">
        <v>0</v>
      </c>
      <c r="BO459" s="39"/>
      <c r="BP459" s="39"/>
      <c r="BQ459" s="39"/>
      <c r="BR459" s="39">
        <v>0</v>
      </c>
      <c r="BS459" s="39"/>
      <c r="BT459" s="39"/>
      <c r="BU459" s="39"/>
      <c r="BV459" s="39"/>
      <c r="BW459" s="39"/>
      <c r="BX459" s="39"/>
    </row>
    <row r="460" spans="1:76" ht="19.5" customHeight="1" x14ac:dyDescent="0.2">
      <c r="D460" s="47" t="s">
        <v>115</v>
      </c>
      <c r="F460" s="48">
        <v>109</v>
      </c>
      <c r="G460" s="49"/>
      <c r="H460" s="49"/>
      <c r="I460" s="49"/>
      <c r="J460" s="48">
        <v>25</v>
      </c>
      <c r="K460" s="48">
        <v>13</v>
      </c>
      <c r="L460" s="49"/>
      <c r="M460" s="48">
        <v>38</v>
      </c>
      <c r="N460" s="49"/>
      <c r="O460" s="49"/>
      <c r="P460" s="49"/>
      <c r="Q460" s="48">
        <v>34</v>
      </c>
      <c r="R460" s="48">
        <v>64</v>
      </c>
      <c r="S460" s="49"/>
      <c r="T460" s="48">
        <v>98</v>
      </c>
      <c r="U460" s="49"/>
      <c r="V460" s="49"/>
      <c r="W460" s="49"/>
      <c r="X460" s="48">
        <v>49</v>
      </c>
      <c r="Y460" s="49"/>
      <c r="Z460" s="49"/>
      <c r="AA460" s="49"/>
      <c r="AB460" s="48">
        <v>0</v>
      </c>
      <c r="AC460" s="49"/>
      <c r="AD460" s="48">
        <v>0</v>
      </c>
      <c r="AE460" s="49"/>
      <c r="AF460" s="49"/>
      <c r="AG460" s="49"/>
      <c r="AH460" s="48">
        <v>0</v>
      </c>
      <c r="AI460" s="49"/>
      <c r="AJ460" s="49"/>
      <c r="AK460" s="49"/>
      <c r="AL460" s="49"/>
      <c r="AM460" s="49"/>
      <c r="AN460" s="49"/>
      <c r="AO460" s="49"/>
      <c r="AP460" s="48">
        <v>0</v>
      </c>
      <c r="AQ460" s="49"/>
      <c r="AR460" s="49"/>
      <c r="AS460" s="49"/>
      <c r="AT460" s="48">
        <v>0</v>
      </c>
      <c r="AU460" s="48">
        <v>0</v>
      </c>
      <c r="AV460" s="49"/>
      <c r="AW460" s="48">
        <v>0</v>
      </c>
      <c r="AX460" s="49"/>
      <c r="AY460" s="49"/>
      <c r="AZ460" s="49"/>
      <c r="BA460" s="48">
        <v>0</v>
      </c>
      <c r="BB460" s="48">
        <v>0</v>
      </c>
      <c r="BC460" s="49"/>
      <c r="BD460" s="48">
        <v>0</v>
      </c>
      <c r="BE460" s="49"/>
      <c r="BF460" s="49"/>
      <c r="BG460" s="49"/>
      <c r="BH460" s="48">
        <v>0</v>
      </c>
      <c r="BI460" s="49"/>
      <c r="BJ460" s="49"/>
      <c r="BK460" s="49"/>
      <c r="BL460" s="48">
        <v>0</v>
      </c>
      <c r="BM460" s="49"/>
      <c r="BN460" s="48">
        <v>0</v>
      </c>
      <c r="BO460" s="49"/>
      <c r="BP460" s="49"/>
      <c r="BQ460" s="49"/>
      <c r="BR460" s="48">
        <v>0</v>
      </c>
      <c r="BS460" s="39"/>
      <c r="BT460" s="39"/>
      <c r="BU460" s="39"/>
      <c r="BV460" s="39"/>
      <c r="BW460" s="39"/>
      <c r="BX460" s="39"/>
    </row>
    <row r="461" spans="1:76" ht="20.100000000000001" customHeight="1" x14ac:dyDescent="0.2">
      <c r="D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9"/>
      <c r="AV461" s="49"/>
      <c r="AW461" s="49"/>
      <c r="AX461" s="49"/>
      <c r="AY461" s="49"/>
      <c r="AZ461" s="49"/>
      <c r="BA461" s="49"/>
      <c r="BB461" s="49"/>
      <c r="BC461" s="49"/>
      <c r="BD461" s="49"/>
      <c r="BE461" s="49"/>
      <c r="BF461" s="49"/>
      <c r="BG461" s="49"/>
      <c r="BH461" s="49"/>
      <c r="BI461" s="49"/>
      <c r="BJ461" s="49"/>
      <c r="BK461" s="49"/>
      <c r="BL461" s="49"/>
      <c r="BM461" s="49"/>
      <c r="BN461" s="49"/>
      <c r="BO461" s="49"/>
      <c r="BP461" s="49"/>
      <c r="BQ461" s="49"/>
      <c r="BR461" s="49"/>
      <c r="BS461" s="39"/>
      <c r="BT461" s="39"/>
      <c r="BU461" s="39"/>
      <c r="BV461" s="39"/>
      <c r="BW461" s="39"/>
      <c r="BX461" s="39"/>
    </row>
    <row r="462" spans="1:76" s="1" customFormat="1" ht="20.100000000000001" customHeight="1" x14ac:dyDescent="0.25">
      <c r="A462" s="3"/>
      <c r="B462" s="6"/>
      <c r="C462" s="51" t="s">
        <v>120</v>
      </c>
      <c r="D462" s="52"/>
      <c r="E462" s="5"/>
      <c r="F462" s="53">
        <v>782</v>
      </c>
      <c r="G462" s="54"/>
      <c r="H462" s="54"/>
      <c r="I462" s="54"/>
      <c r="J462" s="53">
        <v>155</v>
      </c>
      <c r="K462" s="53">
        <v>121</v>
      </c>
      <c r="L462" s="54"/>
      <c r="M462" s="53">
        <v>276</v>
      </c>
      <c r="N462" s="54"/>
      <c r="O462" s="54"/>
      <c r="P462" s="54"/>
      <c r="Q462" s="53">
        <v>188</v>
      </c>
      <c r="R462" s="53">
        <v>551</v>
      </c>
      <c r="S462" s="54"/>
      <c r="T462" s="53">
        <v>739</v>
      </c>
      <c r="U462" s="54"/>
      <c r="V462" s="54"/>
      <c r="W462" s="54"/>
      <c r="X462" s="53">
        <v>319</v>
      </c>
      <c r="Y462" s="54"/>
      <c r="Z462" s="54"/>
      <c r="AA462" s="54"/>
      <c r="AB462" s="53">
        <v>0</v>
      </c>
      <c r="AC462" s="54"/>
      <c r="AD462" s="53">
        <v>0</v>
      </c>
      <c r="AE462" s="54"/>
      <c r="AF462" s="54"/>
      <c r="AG462" s="54"/>
      <c r="AH462" s="53">
        <v>0</v>
      </c>
      <c r="AI462" s="54"/>
      <c r="AJ462" s="54"/>
      <c r="AK462" s="54"/>
      <c r="AL462" s="54"/>
      <c r="AM462" s="54"/>
      <c r="AN462" s="54"/>
      <c r="AO462" s="54"/>
      <c r="AP462" s="53">
        <v>0</v>
      </c>
      <c r="AQ462" s="54"/>
      <c r="AR462" s="54"/>
      <c r="AS462" s="54"/>
      <c r="AT462" s="53">
        <v>1</v>
      </c>
      <c r="AU462" s="53">
        <v>0</v>
      </c>
      <c r="AV462" s="54"/>
      <c r="AW462" s="53">
        <v>1</v>
      </c>
      <c r="AX462" s="54"/>
      <c r="AY462" s="54"/>
      <c r="AZ462" s="54"/>
      <c r="BA462" s="53">
        <v>0</v>
      </c>
      <c r="BB462" s="53">
        <v>1</v>
      </c>
      <c r="BC462" s="54"/>
      <c r="BD462" s="53">
        <v>1</v>
      </c>
      <c r="BE462" s="54"/>
      <c r="BF462" s="54"/>
      <c r="BG462" s="54"/>
      <c r="BH462" s="53">
        <v>0</v>
      </c>
      <c r="BI462" s="54"/>
      <c r="BJ462" s="54"/>
      <c r="BK462" s="54"/>
      <c r="BL462" s="53">
        <v>0</v>
      </c>
      <c r="BM462" s="54"/>
      <c r="BN462" s="53">
        <v>0</v>
      </c>
      <c r="BO462" s="54"/>
      <c r="BP462" s="54"/>
      <c r="BQ462" s="54"/>
      <c r="BR462" s="53">
        <v>0</v>
      </c>
      <c r="BS462" s="39"/>
      <c r="BT462" s="39"/>
      <c r="BU462" s="39"/>
      <c r="BV462" s="39"/>
      <c r="BW462" s="39"/>
      <c r="BX462" s="39"/>
    </row>
    <row r="463" spans="1:76" ht="20.100000000000001" customHeight="1" x14ac:dyDescent="0.2">
      <c r="D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49"/>
      <c r="AV463" s="49"/>
      <c r="AW463" s="49"/>
      <c r="AX463" s="49"/>
      <c r="AY463" s="49"/>
      <c r="AZ463" s="49"/>
      <c r="BA463" s="49"/>
      <c r="BB463" s="49"/>
      <c r="BC463" s="49"/>
      <c r="BD463" s="49"/>
      <c r="BE463" s="49"/>
      <c r="BF463" s="49"/>
      <c r="BG463" s="49"/>
      <c r="BH463" s="49"/>
      <c r="BI463" s="49"/>
      <c r="BJ463" s="49"/>
      <c r="BK463" s="49"/>
      <c r="BL463" s="49"/>
      <c r="BM463" s="49"/>
      <c r="BN463" s="49"/>
      <c r="BO463" s="49"/>
      <c r="BP463" s="49"/>
      <c r="BQ463" s="49"/>
      <c r="BR463" s="49"/>
      <c r="BS463" s="39"/>
      <c r="BT463" s="39"/>
      <c r="BU463" s="39"/>
      <c r="BV463" s="39"/>
      <c r="BW463" s="39"/>
      <c r="BX463" s="39"/>
    </row>
    <row r="464" spans="1:76" ht="20.100000000000001" customHeight="1" x14ac:dyDescent="0.2">
      <c r="C464" s="3" t="s">
        <v>249</v>
      </c>
      <c r="D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49"/>
      <c r="AV464" s="49"/>
      <c r="AW464" s="49"/>
      <c r="AX464" s="49"/>
      <c r="AY464" s="49"/>
      <c r="AZ464" s="49"/>
      <c r="BA464" s="49"/>
      <c r="BB464" s="49"/>
      <c r="BC464" s="49"/>
      <c r="BD464" s="49"/>
      <c r="BE464" s="49"/>
      <c r="BF464" s="49"/>
      <c r="BG464" s="49"/>
      <c r="BH464" s="49"/>
      <c r="BI464" s="49"/>
      <c r="BJ464" s="49"/>
      <c r="BK464" s="49"/>
      <c r="BL464" s="49"/>
      <c r="BM464" s="49"/>
      <c r="BN464" s="49"/>
      <c r="BO464" s="49"/>
      <c r="BP464" s="49"/>
      <c r="BQ464" s="49"/>
      <c r="BR464" s="49"/>
      <c r="BS464" s="39"/>
      <c r="BT464" s="39"/>
      <c r="BU464" s="39"/>
      <c r="BV464" s="39"/>
      <c r="BW464" s="39"/>
      <c r="BX464" s="39"/>
    </row>
    <row r="465" spans="1:76" ht="20.100000000000001" customHeight="1" x14ac:dyDescent="0.2">
      <c r="D465" s="2" t="s">
        <v>122</v>
      </c>
      <c r="F465" s="39">
        <v>182</v>
      </c>
      <c r="G465" s="39"/>
      <c r="H465" s="39"/>
      <c r="I465" s="39"/>
      <c r="J465" s="39">
        <v>544</v>
      </c>
      <c r="K465" s="39">
        <v>10</v>
      </c>
      <c r="L465" s="39"/>
      <c r="M465" s="39">
        <v>554</v>
      </c>
      <c r="N465" s="39"/>
      <c r="O465" s="39"/>
      <c r="P465" s="39"/>
      <c r="Q465" s="39">
        <v>71</v>
      </c>
      <c r="R465" s="39">
        <v>519</v>
      </c>
      <c r="S465" s="39"/>
      <c r="T465" s="39">
        <v>590</v>
      </c>
      <c r="U465" s="39"/>
      <c r="V465" s="39"/>
      <c r="W465" s="39"/>
      <c r="X465" s="39">
        <v>146</v>
      </c>
      <c r="Y465" s="39"/>
      <c r="Z465" s="39"/>
      <c r="AA465" s="39"/>
      <c r="AB465" s="39">
        <v>0</v>
      </c>
      <c r="AC465" s="39"/>
      <c r="AD465" s="39">
        <v>0</v>
      </c>
      <c r="AE465" s="39"/>
      <c r="AF465" s="39"/>
      <c r="AG465" s="39"/>
      <c r="AH465" s="39">
        <v>0</v>
      </c>
      <c r="AI465" s="39"/>
      <c r="AJ465" s="39"/>
      <c r="AK465" s="39"/>
      <c r="AL465" s="39"/>
      <c r="AM465" s="39"/>
      <c r="AN465" s="39"/>
      <c r="AO465" s="39"/>
      <c r="AP465" s="39">
        <v>268</v>
      </c>
      <c r="AQ465" s="39"/>
      <c r="AR465" s="39"/>
      <c r="AS465" s="39"/>
      <c r="AT465" s="39">
        <v>795</v>
      </c>
      <c r="AU465" s="39">
        <v>21</v>
      </c>
      <c r="AV465" s="39"/>
      <c r="AW465" s="39">
        <v>816</v>
      </c>
      <c r="AX465" s="39"/>
      <c r="AY465" s="39"/>
      <c r="AZ465" s="39"/>
      <c r="BA465" s="39">
        <v>176</v>
      </c>
      <c r="BB465" s="39">
        <v>642</v>
      </c>
      <c r="BC465" s="39"/>
      <c r="BD465" s="39">
        <v>818</v>
      </c>
      <c r="BE465" s="39"/>
      <c r="BF465" s="39"/>
      <c r="BG465" s="39"/>
      <c r="BH465" s="39">
        <v>266</v>
      </c>
      <c r="BI465" s="39"/>
      <c r="BJ465" s="39"/>
      <c r="BK465" s="39"/>
      <c r="BL465" s="39">
        <v>0</v>
      </c>
      <c r="BM465" s="39"/>
      <c r="BN465" s="39">
        <v>0</v>
      </c>
      <c r="BO465" s="39"/>
      <c r="BP465" s="39"/>
      <c r="BQ465" s="39"/>
      <c r="BR465" s="39">
        <v>0</v>
      </c>
      <c r="BS465" s="39"/>
      <c r="BT465" s="39"/>
      <c r="BU465" s="39"/>
      <c r="BV465" s="39"/>
      <c r="BW465" s="39"/>
      <c r="BX465" s="39"/>
    </row>
    <row r="466" spans="1:76" ht="19.5" customHeight="1" x14ac:dyDescent="0.2">
      <c r="D466" s="47" t="s">
        <v>135</v>
      </c>
      <c r="F466" s="48">
        <v>124</v>
      </c>
      <c r="G466" s="49"/>
      <c r="H466" s="49"/>
      <c r="I466" s="49"/>
      <c r="J466" s="48">
        <v>784</v>
      </c>
      <c r="K466" s="48">
        <v>9</v>
      </c>
      <c r="L466" s="49"/>
      <c r="M466" s="48">
        <v>793</v>
      </c>
      <c r="N466" s="49"/>
      <c r="O466" s="49"/>
      <c r="P466" s="49"/>
      <c r="Q466" s="48">
        <v>124</v>
      </c>
      <c r="R466" s="48">
        <v>627</v>
      </c>
      <c r="S466" s="49"/>
      <c r="T466" s="48">
        <v>751</v>
      </c>
      <c r="U466" s="49"/>
      <c r="V466" s="49"/>
      <c r="W466" s="49"/>
      <c r="X466" s="48">
        <v>166</v>
      </c>
      <c r="Y466" s="49"/>
      <c r="Z466" s="49"/>
      <c r="AA466" s="49"/>
      <c r="AB466" s="48">
        <v>0</v>
      </c>
      <c r="AC466" s="49"/>
      <c r="AD466" s="48">
        <v>0</v>
      </c>
      <c r="AE466" s="49"/>
      <c r="AF466" s="49"/>
      <c r="AG466" s="49"/>
      <c r="AH466" s="48">
        <v>10</v>
      </c>
      <c r="AI466" s="49"/>
      <c r="AJ466" s="49"/>
      <c r="AK466" s="49"/>
      <c r="AL466" s="49"/>
      <c r="AM466" s="49"/>
      <c r="AN466" s="49"/>
      <c r="AO466" s="49"/>
      <c r="AP466" s="48">
        <v>180</v>
      </c>
      <c r="AQ466" s="49"/>
      <c r="AR466" s="49"/>
      <c r="AS466" s="49"/>
      <c r="AT466" s="48">
        <v>551</v>
      </c>
      <c r="AU466" s="48">
        <v>26</v>
      </c>
      <c r="AV466" s="49"/>
      <c r="AW466" s="48">
        <v>577</v>
      </c>
      <c r="AX466" s="49"/>
      <c r="AY466" s="49"/>
      <c r="AZ466" s="49"/>
      <c r="BA466" s="48">
        <v>132</v>
      </c>
      <c r="BB466" s="48">
        <v>469</v>
      </c>
      <c r="BC466" s="49"/>
      <c r="BD466" s="48">
        <v>601</v>
      </c>
      <c r="BE466" s="49"/>
      <c r="BF466" s="49"/>
      <c r="BG466" s="49"/>
      <c r="BH466" s="48">
        <v>154</v>
      </c>
      <c r="BI466" s="49"/>
      <c r="BJ466" s="49"/>
      <c r="BK466" s="49"/>
      <c r="BL466" s="48">
        <v>0</v>
      </c>
      <c r="BM466" s="49"/>
      <c r="BN466" s="48">
        <v>2</v>
      </c>
      <c r="BO466" s="49"/>
      <c r="BP466" s="49"/>
      <c r="BQ466" s="49"/>
      <c r="BR466" s="48">
        <v>31</v>
      </c>
      <c r="BS466" s="39"/>
      <c r="BT466" s="39"/>
      <c r="BU466" s="39"/>
      <c r="BV466" s="39"/>
      <c r="BW466" s="39"/>
      <c r="BX466" s="39"/>
    </row>
    <row r="467" spans="1:76" ht="20.100000000000001" customHeight="1" x14ac:dyDescent="0.2">
      <c r="B467" s="5"/>
      <c r="D467" s="2" t="s">
        <v>113</v>
      </c>
      <c r="F467" s="39">
        <v>104</v>
      </c>
      <c r="G467" s="39"/>
      <c r="H467" s="39"/>
      <c r="I467" s="39"/>
      <c r="J467" s="39">
        <v>399</v>
      </c>
      <c r="K467" s="39">
        <v>6</v>
      </c>
      <c r="L467" s="39"/>
      <c r="M467" s="39">
        <v>405</v>
      </c>
      <c r="N467" s="39"/>
      <c r="O467" s="39"/>
      <c r="P467" s="39"/>
      <c r="Q467" s="39">
        <v>28</v>
      </c>
      <c r="R467" s="39">
        <v>382</v>
      </c>
      <c r="S467" s="39"/>
      <c r="T467" s="39">
        <v>410</v>
      </c>
      <c r="U467" s="39"/>
      <c r="V467" s="39"/>
      <c r="W467" s="39"/>
      <c r="X467" s="39">
        <v>99</v>
      </c>
      <c r="Y467" s="39"/>
      <c r="Z467" s="39"/>
      <c r="AA467" s="39"/>
      <c r="AB467" s="39">
        <v>0</v>
      </c>
      <c r="AC467" s="39"/>
      <c r="AD467" s="39">
        <v>0</v>
      </c>
      <c r="AE467" s="39"/>
      <c r="AF467" s="39"/>
      <c r="AG467" s="39"/>
      <c r="AH467" s="39">
        <v>0</v>
      </c>
      <c r="AI467" s="39"/>
      <c r="AJ467" s="39"/>
      <c r="AK467" s="39"/>
      <c r="AL467" s="39"/>
      <c r="AM467" s="39"/>
      <c r="AN467" s="39"/>
      <c r="AO467" s="39"/>
      <c r="AP467" s="39">
        <v>211</v>
      </c>
      <c r="AQ467" s="39"/>
      <c r="AR467" s="39"/>
      <c r="AS467" s="39"/>
      <c r="AT467" s="39">
        <v>948</v>
      </c>
      <c r="AU467" s="39">
        <v>38</v>
      </c>
      <c r="AV467" s="39"/>
      <c r="AW467" s="39">
        <v>986</v>
      </c>
      <c r="AX467" s="39"/>
      <c r="AY467" s="39"/>
      <c r="AZ467" s="39"/>
      <c r="BA467" s="39">
        <v>151</v>
      </c>
      <c r="BB467" s="39">
        <v>779</v>
      </c>
      <c r="BC467" s="39"/>
      <c r="BD467" s="39">
        <v>930</v>
      </c>
      <c r="BE467" s="39"/>
      <c r="BF467" s="39"/>
      <c r="BG467" s="39"/>
      <c r="BH467" s="39">
        <v>267</v>
      </c>
      <c r="BI467" s="39"/>
      <c r="BJ467" s="39"/>
      <c r="BK467" s="39"/>
      <c r="BL467" s="39">
        <v>0</v>
      </c>
      <c r="BM467" s="39"/>
      <c r="BN467" s="39">
        <v>0</v>
      </c>
      <c r="BO467" s="39"/>
      <c r="BP467" s="39"/>
      <c r="BQ467" s="39"/>
      <c r="BR467" s="39">
        <v>0</v>
      </c>
      <c r="BS467" s="39"/>
      <c r="BT467" s="39"/>
      <c r="BU467" s="39"/>
      <c r="BV467" s="39"/>
      <c r="BW467" s="39"/>
      <c r="BX467" s="39"/>
    </row>
    <row r="468" spans="1:76" ht="19.5" customHeight="1" x14ac:dyDescent="0.2">
      <c r="D468" s="47" t="s">
        <v>136</v>
      </c>
      <c r="F468" s="48">
        <v>153</v>
      </c>
      <c r="G468" s="49"/>
      <c r="H468" s="49"/>
      <c r="I468" s="49"/>
      <c r="J468" s="48">
        <v>385</v>
      </c>
      <c r="K468" s="48">
        <v>8</v>
      </c>
      <c r="L468" s="49"/>
      <c r="M468" s="48">
        <v>393</v>
      </c>
      <c r="N468" s="49"/>
      <c r="O468" s="49"/>
      <c r="P468" s="49"/>
      <c r="Q468" s="48">
        <v>51</v>
      </c>
      <c r="R468" s="48">
        <v>371</v>
      </c>
      <c r="S468" s="49"/>
      <c r="T468" s="48">
        <v>422</v>
      </c>
      <c r="U468" s="49"/>
      <c r="V468" s="49"/>
      <c r="W468" s="49"/>
      <c r="X468" s="48">
        <v>124</v>
      </c>
      <c r="Y468" s="49"/>
      <c r="Z468" s="49"/>
      <c r="AA468" s="49"/>
      <c r="AB468" s="48">
        <v>0</v>
      </c>
      <c r="AC468" s="49"/>
      <c r="AD468" s="48">
        <v>0</v>
      </c>
      <c r="AE468" s="49"/>
      <c r="AF468" s="49"/>
      <c r="AG468" s="49"/>
      <c r="AH468" s="48">
        <v>15</v>
      </c>
      <c r="AI468" s="49"/>
      <c r="AJ468" s="49"/>
      <c r="AK468" s="49"/>
      <c r="AL468" s="49"/>
      <c r="AM468" s="49"/>
      <c r="AN468" s="49"/>
      <c r="AO468" s="49"/>
      <c r="AP468" s="48">
        <v>332</v>
      </c>
      <c r="AQ468" s="49"/>
      <c r="AR468" s="49"/>
      <c r="AS468" s="49"/>
      <c r="AT468" s="48">
        <v>949</v>
      </c>
      <c r="AU468" s="48">
        <v>16</v>
      </c>
      <c r="AV468" s="49"/>
      <c r="AW468" s="48">
        <v>965</v>
      </c>
      <c r="AX468" s="49"/>
      <c r="AY468" s="49"/>
      <c r="AZ468" s="49"/>
      <c r="BA468" s="48">
        <v>130</v>
      </c>
      <c r="BB468" s="48">
        <v>805</v>
      </c>
      <c r="BC468" s="49"/>
      <c r="BD468" s="48">
        <v>935</v>
      </c>
      <c r="BE468" s="49"/>
      <c r="BF468" s="49"/>
      <c r="BG468" s="49"/>
      <c r="BH468" s="48">
        <v>362</v>
      </c>
      <c r="BI468" s="49"/>
      <c r="BJ468" s="49"/>
      <c r="BK468" s="49"/>
      <c r="BL468" s="48">
        <v>0</v>
      </c>
      <c r="BM468" s="49"/>
      <c r="BN468" s="48">
        <v>0</v>
      </c>
      <c r="BO468" s="49"/>
      <c r="BP468" s="49"/>
      <c r="BQ468" s="49"/>
      <c r="BR468" s="48">
        <v>63</v>
      </c>
      <c r="BS468" s="39"/>
      <c r="BT468" s="39"/>
      <c r="BU468" s="39"/>
      <c r="BV468" s="39"/>
      <c r="BW468" s="39"/>
      <c r="BX468" s="39"/>
    </row>
    <row r="469" spans="1:76" ht="20.100000000000001" customHeight="1" x14ac:dyDescent="0.2">
      <c r="B469" s="5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</row>
    <row r="470" spans="1:76" s="1" customFormat="1" ht="20.100000000000001" customHeight="1" x14ac:dyDescent="0.25">
      <c r="A470" s="3"/>
      <c r="B470" s="6"/>
      <c r="C470" s="51" t="s">
        <v>250</v>
      </c>
      <c r="D470" s="52"/>
      <c r="E470" s="5"/>
      <c r="F470" s="53">
        <v>563</v>
      </c>
      <c r="G470" s="54"/>
      <c r="H470" s="54"/>
      <c r="I470" s="54"/>
      <c r="J470" s="53">
        <v>2112</v>
      </c>
      <c r="K470" s="53">
        <v>33</v>
      </c>
      <c r="L470" s="54"/>
      <c r="M470" s="53">
        <v>2145</v>
      </c>
      <c r="N470" s="54"/>
      <c r="O470" s="54"/>
      <c r="P470" s="54"/>
      <c r="Q470" s="53">
        <v>274</v>
      </c>
      <c r="R470" s="53">
        <v>1899</v>
      </c>
      <c r="S470" s="54"/>
      <c r="T470" s="53">
        <v>2173</v>
      </c>
      <c r="U470" s="54"/>
      <c r="V470" s="54"/>
      <c r="W470" s="54"/>
      <c r="X470" s="53">
        <v>535</v>
      </c>
      <c r="Y470" s="54"/>
      <c r="Z470" s="54"/>
      <c r="AA470" s="54"/>
      <c r="AB470" s="53">
        <v>0</v>
      </c>
      <c r="AC470" s="54"/>
      <c r="AD470" s="53">
        <v>0</v>
      </c>
      <c r="AE470" s="54"/>
      <c r="AF470" s="54"/>
      <c r="AG470" s="54"/>
      <c r="AH470" s="53">
        <v>25</v>
      </c>
      <c r="AI470" s="54"/>
      <c r="AJ470" s="54"/>
      <c r="AK470" s="54"/>
      <c r="AL470" s="54"/>
      <c r="AM470" s="54"/>
      <c r="AN470" s="54"/>
      <c r="AO470" s="54"/>
      <c r="AP470" s="53">
        <v>991</v>
      </c>
      <c r="AQ470" s="54"/>
      <c r="AR470" s="54"/>
      <c r="AS470" s="54"/>
      <c r="AT470" s="53">
        <v>3243</v>
      </c>
      <c r="AU470" s="53">
        <v>101</v>
      </c>
      <c r="AV470" s="54"/>
      <c r="AW470" s="53">
        <v>3344</v>
      </c>
      <c r="AX470" s="54"/>
      <c r="AY470" s="54"/>
      <c r="AZ470" s="54"/>
      <c r="BA470" s="53">
        <v>589</v>
      </c>
      <c r="BB470" s="53">
        <v>2695</v>
      </c>
      <c r="BC470" s="54"/>
      <c r="BD470" s="53">
        <v>3284</v>
      </c>
      <c r="BE470" s="54"/>
      <c r="BF470" s="54"/>
      <c r="BG470" s="54"/>
      <c r="BH470" s="53">
        <v>1049</v>
      </c>
      <c r="BI470" s="54"/>
      <c r="BJ470" s="54"/>
      <c r="BK470" s="54"/>
      <c r="BL470" s="53">
        <v>0</v>
      </c>
      <c r="BM470" s="54"/>
      <c r="BN470" s="53">
        <v>2</v>
      </c>
      <c r="BO470" s="54"/>
      <c r="BP470" s="54"/>
      <c r="BQ470" s="54"/>
      <c r="BR470" s="53">
        <v>94</v>
      </c>
      <c r="BS470" s="39"/>
      <c r="BT470" s="39"/>
      <c r="BU470" s="39"/>
      <c r="BV470" s="39"/>
      <c r="BW470" s="39"/>
      <c r="BX470" s="39"/>
    </row>
    <row r="471" spans="1:76" ht="20.100000000000001" customHeight="1" x14ac:dyDescent="0.2">
      <c r="B471" s="5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</row>
    <row r="472" spans="1:76" ht="20.100000000000001" customHeight="1" x14ac:dyDescent="0.2">
      <c r="B472" s="5"/>
      <c r="C472" s="3" t="s">
        <v>154</v>
      </c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</row>
    <row r="473" spans="1:76" ht="20.100000000000001" customHeight="1" x14ac:dyDescent="0.2">
      <c r="B473" s="5"/>
      <c r="D473" s="60" t="s">
        <v>251</v>
      </c>
      <c r="F473" s="39">
        <v>103</v>
      </c>
      <c r="G473" s="39"/>
      <c r="H473" s="39"/>
      <c r="I473" s="39"/>
      <c r="J473" s="39">
        <v>182</v>
      </c>
      <c r="K473" s="39">
        <v>8</v>
      </c>
      <c r="L473" s="39"/>
      <c r="M473" s="39">
        <v>190</v>
      </c>
      <c r="N473" s="39"/>
      <c r="O473" s="39"/>
      <c r="P473" s="39"/>
      <c r="Q473" s="39">
        <v>36</v>
      </c>
      <c r="R473" s="39">
        <v>186</v>
      </c>
      <c r="S473" s="39"/>
      <c r="T473" s="39">
        <v>222</v>
      </c>
      <c r="U473" s="39"/>
      <c r="V473" s="39"/>
      <c r="W473" s="39"/>
      <c r="X473" s="39">
        <v>71</v>
      </c>
      <c r="Y473" s="39"/>
      <c r="Z473" s="39"/>
      <c r="AA473" s="39"/>
      <c r="AB473" s="39">
        <v>0</v>
      </c>
      <c r="AC473" s="39"/>
      <c r="AD473" s="39">
        <v>0</v>
      </c>
      <c r="AE473" s="39"/>
      <c r="AF473" s="39"/>
      <c r="AG473" s="39"/>
      <c r="AH473" s="39">
        <v>0</v>
      </c>
      <c r="AI473" s="39"/>
      <c r="AJ473" s="39"/>
      <c r="AK473" s="39"/>
      <c r="AL473" s="39"/>
      <c r="AM473" s="39"/>
      <c r="AN473" s="39"/>
      <c r="AO473" s="39"/>
      <c r="AP473" s="39">
        <v>32</v>
      </c>
      <c r="AQ473" s="39"/>
      <c r="AR473" s="39"/>
      <c r="AS473" s="39"/>
      <c r="AT473" s="39">
        <v>271</v>
      </c>
      <c r="AU473" s="39">
        <v>14</v>
      </c>
      <c r="AV473" s="39"/>
      <c r="AW473" s="39">
        <v>285</v>
      </c>
      <c r="AX473" s="39"/>
      <c r="AY473" s="39"/>
      <c r="AZ473" s="39"/>
      <c r="BA473" s="39">
        <v>61</v>
      </c>
      <c r="BB473" s="39">
        <v>230</v>
      </c>
      <c r="BC473" s="39"/>
      <c r="BD473" s="39">
        <v>291</v>
      </c>
      <c r="BE473" s="39"/>
      <c r="BF473" s="39"/>
      <c r="BG473" s="39"/>
      <c r="BH473" s="39">
        <v>26</v>
      </c>
      <c r="BI473" s="39"/>
      <c r="BJ473" s="39"/>
      <c r="BK473" s="39"/>
      <c r="BL473" s="39">
        <v>0</v>
      </c>
      <c r="BM473" s="39"/>
      <c r="BN473" s="39">
        <v>0</v>
      </c>
      <c r="BO473" s="39"/>
      <c r="BP473" s="39"/>
      <c r="BQ473" s="39"/>
      <c r="BR473" s="39">
        <v>0</v>
      </c>
      <c r="BS473" s="39"/>
      <c r="BT473" s="39"/>
      <c r="BU473" s="39"/>
      <c r="BV473" s="39"/>
      <c r="BW473" s="39"/>
      <c r="BX473" s="39"/>
    </row>
    <row r="474" spans="1:76" ht="19.5" customHeight="1" x14ac:dyDescent="0.2">
      <c r="D474" s="47" t="s">
        <v>252</v>
      </c>
      <c r="F474" s="48">
        <v>72</v>
      </c>
      <c r="G474" s="49"/>
      <c r="H474" s="49"/>
      <c r="I474" s="49"/>
      <c r="J474" s="48">
        <v>173</v>
      </c>
      <c r="K474" s="48">
        <v>13</v>
      </c>
      <c r="L474" s="49"/>
      <c r="M474" s="48">
        <v>186</v>
      </c>
      <c r="N474" s="49"/>
      <c r="O474" s="49"/>
      <c r="P474" s="49"/>
      <c r="Q474" s="48">
        <v>51</v>
      </c>
      <c r="R474" s="48">
        <v>160</v>
      </c>
      <c r="S474" s="49"/>
      <c r="T474" s="48">
        <v>211</v>
      </c>
      <c r="U474" s="49"/>
      <c r="V474" s="49"/>
      <c r="W474" s="49"/>
      <c r="X474" s="48">
        <v>47</v>
      </c>
      <c r="Y474" s="49"/>
      <c r="Z474" s="49"/>
      <c r="AA474" s="49"/>
      <c r="AB474" s="48">
        <v>0</v>
      </c>
      <c r="AC474" s="49"/>
      <c r="AD474" s="48">
        <v>0</v>
      </c>
      <c r="AE474" s="49"/>
      <c r="AF474" s="49"/>
      <c r="AG474" s="49"/>
      <c r="AH474" s="48">
        <v>0</v>
      </c>
      <c r="AI474" s="49"/>
      <c r="AJ474" s="49"/>
      <c r="AK474" s="49"/>
      <c r="AL474" s="49"/>
      <c r="AM474" s="49"/>
      <c r="AN474" s="49"/>
      <c r="AO474" s="49"/>
      <c r="AP474" s="48">
        <v>58</v>
      </c>
      <c r="AQ474" s="49"/>
      <c r="AR474" s="49"/>
      <c r="AS474" s="49"/>
      <c r="AT474" s="48">
        <v>289</v>
      </c>
      <c r="AU474" s="48">
        <v>13</v>
      </c>
      <c r="AV474" s="49"/>
      <c r="AW474" s="48">
        <v>302</v>
      </c>
      <c r="AX474" s="49"/>
      <c r="AY474" s="49"/>
      <c r="AZ474" s="49"/>
      <c r="BA474" s="48">
        <v>98</v>
      </c>
      <c r="BB474" s="48">
        <v>194</v>
      </c>
      <c r="BC474" s="49"/>
      <c r="BD474" s="48">
        <v>292</v>
      </c>
      <c r="BE474" s="49"/>
      <c r="BF474" s="49"/>
      <c r="BG474" s="49"/>
      <c r="BH474" s="48">
        <v>68</v>
      </c>
      <c r="BI474" s="49"/>
      <c r="BJ474" s="49"/>
      <c r="BK474" s="49"/>
      <c r="BL474" s="48">
        <v>0</v>
      </c>
      <c r="BM474" s="49"/>
      <c r="BN474" s="48">
        <v>0</v>
      </c>
      <c r="BO474" s="49"/>
      <c r="BP474" s="49"/>
      <c r="BQ474" s="49"/>
      <c r="BR474" s="48">
        <v>0</v>
      </c>
      <c r="BS474" s="39"/>
      <c r="BT474" s="39"/>
      <c r="BU474" s="39"/>
      <c r="BV474" s="39"/>
      <c r="BW474" s="39"/>
      <c r="BX474" s="39"/>
    </row>
    <row r="475" spans="1:76" ht="20.100000000000001" customHeight="1" x14ac:dyDescent="0.2">
      <c r="B475" s="5"/>
      <c r="D475" s="60" t="s">
        <v>253</v>
      </c>
      <c r="F475" s="39">
        <v>85</v>
      </c>
      <c r="G475" s="39"/>
      <c r="H475" s="39"/>
      <c r="I475" s="39"/>
      <c r="J475" s="39">
        <v>223</v>
      </c>
      <c r="K475" s="39">
        <v>14</v>
      </c>
      <c r="L475" s="39"/>
      <c r="M475" s="39">
        <v>237</v>
      </c>
      <c r="N475" s="39"/>
      <c r="O475" s="39"/>
      <c r="P475" s="39"/>
      <c r="Q475" s="39">
        <v>59</v>
      </c>
      <c r="R475" s="39">
        <v>208</v>
      </c>
      <c r="S475" s="39"/>
      <c r="T475" s="39">
        <v>267</v>
      </c>
      <c r="U475" s="39"/>
      <c r="V475" s="39"/>
      <c r="W475" s="39"/>
      <c r="X475" s="39">
        <v>55</v>
      </c>
      <c r="Y475" s="39"/>
      <c r="Z475" s="39"/>
      <c r="AA475" s="39"/>
      <c r="AB475" s="39">
        <v>0</v>
      </c>
      <c r="AC475" s="39"/>
      <c r="AD475" s="39">
        <v>0</v>
      </c>
      <c r="AE475" s="39"/>
      <c r="AF475" s="39"/>
      <c r="AG475" s="39"/>
      <c r="AH475" s="39">
        <v>1</v>
      </c>
      <c r="AI475" s="39"/>
      <c r="AJ475" s="39"/>
      <c r="AK475" s="39"/>
      <c r="AL475" s="39"/>
      <c r="AM475" s="39"/>
      <c r="AN475" s="39"/>
      <c r="AO475" s="39"/>
      <c r="AP475" s="39">
        <v>49</v>
      </c>
      <c r="AQ475" s="39"/>
      <c r="AR475" s="39"/>
      <c r="AS475" s="39"/>
      <c r="AT475" s="39">
        <v>225</v>
      </c>
      <c r="AU475" s="39">
        <v>13</v>
      </c>
      <c r="AV475" s="39"/>
      <c r="AW475" s="39">
        <v>238</v>
      </c>
      <c r="AX475" s="39"/>
      <c r="AY475" s="39"/>
      <c r="AZ475" s="39"/>
      <c r="BA475" s="39">
        <v>65</v>
      </c>
      <c r="BB475" s="39">
        <v>168</v>
      </c>
      <c r="BC475" s="39"/>
      <c r="BD475" s="39">
        <v>233</v>
      </c>
      <c r="BE475" s="39"/>
      <c r="BF475" s="39"/>
      <c r="BG475" s="39"/>
      <c r="BH475" s="39">
        <v>46</v>
      </c>
      <c r="BI475" s="39"/>
      <c r="BJ475" s="39"/>
      <c r="BK475" s="39"/>
      <c r="BL475" s="39">
        <v>0</v>
      </c>
      <c r="BM475" s="39"/>
      <c r="BN475" s="39">
        <v>8</v>
      </c>
      <c r="BO475" s="39"/>
      <c r="BP475" s="39"/>
      <c r="BQ475" s="39"/>
      <c r="BR475" s="39">
        <v>0</v>
      </c>
      <c r="BS475" s="39"/>
      <c r="BT475" s="39"/>
      <c r="BU475" s="39"/>
      <c r="BV475" s="39"/>
      <c r="BW475" s="39"/>
      <c r="BX475" s="39"/>
    </row>
    <row r="476" spans="1:76" ht="19.5" customHeight="1" x14ac:dyDescent="0.2">
      <c r="D476" s="47" t="s">
        <v>254</v>
      </c>
      <c r="F476" s="48">
        <v>96</v>
      </c>
      <c r="G476" s="49"/>
      <c r="H476" s="49"/>
      <c r="I476" s="49"/>
      <c r="J476" s="48">
        <v>209</v>
      </c>
      <c r="K476" s="48">
        <v>16</v>
      </c>
      <c r="L476" s="49"/>
      <c r="M476" s="48">
        <v>225</v>
      </c>
      <c r="N476" s="49"/>
      <c r="O476" s="49"/>
      <c r="P476" s="49"/>
      <c r="Q476" s="48">
        <v>44</v>
      </c>
      <c r="R476" s="48">
        <v>217</v>
      </c>
      <c r="S476" s="49"/>
      <c r="T476" s="48">
        <v>261</v>
      </c>
      <c r="U476" s="49"/>
      <c r="V476" s="49"/>
      <c r="W476" s="49"/>
      <c r="X476" s="48">
        <v>60</v>
      </c>
      <c r="Y476" s="49"/>
      <c r="Z476" s="49"/>
      <c r="AA476" s="49"/>
      <c r="AB476" s="48">
        <v>0</v>
      </c>
      <c r="AC476" s="49"/>
      <c r="AD476" s="48">
        <v>0</v>
      </c>
      <c r="AE476" s="49"/>
      <c r="AF476" s="49"/>
      <c r="AG476" s="49"/>
      <c r="AH476" s="48">
        <v>0</v>
      </c>
      <c r="AI476" s="49"/>
      <c r="AJ476" s="49"/>
      <c r="AK476" s="49"/>
      <c r="AL476" s="49"/>
      <c r="AM476" s="49"/>
      <c r="AN476" s="49"/>
      <c r="AO476" s="49"/>
      <c r="AP476" s="48">
        <v>39</v>
      </c>
      <c r="AQ476" s="49"/>
      <c r="AR476" s="49"/>
      <c r="AS476" s="49"/>
      <c r="AT476" s="48">
        <v>248</v>
      </c>
      <c r="AU476" s="48">
        <v>12</v>
      </c>
      <c r="AV476" s="49"/>
      <c r="AW476" s="48">
        <v>260</v>
      </c>
      <c r="AX476" s="49"/>
      <c r="AY476" s="49"/>
      <c r="AZ476" s="49"/>
      <c r="BA476" s="48">
        <v>64</v>
      </c>
      <c r="BB476" s="48">
        <v>185</v>
      </c>
      <c r="BC476" s="49"/>
      <c r="BD476" s="48">
        <v>249</v>
      </c>
      <c r="BE476" s="49"/>
      <c r="BF476" s="49"/>
      <c r="BG476" s="49"/>
      <c r="BH476" s="48">
        <v>50</v>
      </c>
      <c r="BI476" s="49"/>
      <c r="BJ476" s="49"/>
      <c r="BK476" s="49"/>
      <c r="BL476" s="48">
        <v>0</v>
      </c>
      <c r="BM476" s="49"/>
      <c r="BN476" s="48">
        <v>0</v>
      </c>
      <c r="BO476" s="49"/>
      <c r="BP476" s="49"/>
      <c r="BQ476" s="49"/>
      <c r="BR476" s="48">
        <v>0</v>
      </c>
      <c r="BS476" s="39"/>
      <c r="BT476" s="39"/>
      <c r="BU476" s="39"/>
      <c r="BV476" s="39"/>
      <c r="BW476" s="39"/>
      <c r="BX476" s="39"/>
    </row>
    <row r="477" spans="1:76" ht="20.100000000000001" customHeight="1" x14ac:dyDescent="0.2">
      <c r="D477" s="60" t="s">
        <v>255</v>
      </c>
      <c r="F477" s="39">
        <v>73</v>
      </c>
      <c r="G477" s="39"/>
      <c r="H477" s="39"/>
      <c r="I477" s="39"/>
      <c r="J477" s="39">
        <v>206</v>
      </c>
      <c r="K477" s="39">
        <v>13</v>
      </c>
      <c r="L477" s="39"/>
      <c r="M477" s="39">
        <v>219</v>
      </c>
      <c r="N477" s="39"/>
      <c r="O477" s="39"/>
      <c r="P477" s="39"/>
      <c r="Q477" s="39">
        <v>46</v>
      </c>
      <c r="R477" s="39">
        <v>206</v>
      </c>
      <c r="S477" s="39"/>
      <c r="T477" s="39">
        <v>252</v>
      </c>
      <c r="U477" s="39"/>
      <c r="V477" s="39"/>
      <c r="W477" s="39"/>
      <c r="X477" s="39">
        <v>40</v>
      </c>
      <c r="Y477" s="39"/>
      <c r="Z477" s="39"/>
      <c r="AA477" s="39"/>
      <c r="AB477" s="39">
        <v>0</v>
      </c>
      <c r="AC477" s="39"/>
      <c r="AD477" s="39">
        <v>0</v>
      </c>
      <c r="AE477" s="39"/>
      <c r="AF477" s="39"/>
      <c r="AG477" s="39"/>
      <c r="AH477" s="39">
        <v>0</v>
      </c>
      <c r="AI477" s="39"/>
      <c r="AJ477" s="39"/>
      <c r="AK477" s="39"/>
      <c r="AL477" s="39"/>
      <c r="AM477" s="39"/>
      <c r="AN477" s="39"/>
      <c r="AO477" s="39"/>
      <c r="AP477" s="39">
        <v>53</v>
      </c>
      <c r="AQ477" s="39"/>
      <c r="AR477" s="39"/>
      <c r="AS477" s="39"/>
      <c r="AT477" s="39">
        <v>238</v>
      </c>
      <c r="AU477" s="39">
        <v>7</v>
      </c>
      <c r="AV477" s="39"/>
      <c r="AW477" s="39">
        <v>245</v>
      </c>
      <c r="AX477" s="39"/>
      <c r="AY477" s="39"/>
      <c r="AZ477" s="39"/>
      <c r="BA477" s="39">
        <v>51</v>
      </c>
      <c r="BB477" s="39">
        <v>195</v>
      </c>
      <c r="BC477" s="39"/>
      <c r="BD477" s="39">
        <v>246</v>
      </c>
      <c r="BE477" s="39"/>
      <c r="BF477" s="39"/>
      <c r="BG477" s="39"/>
      <c r="BH477" s="39">
        <v>52</v>
      </c>
      <c r="BI477" s="39"/>
      <c r="BJ477" s="39"/>
      <c r="BK477" s="39"/>
      <c r="BL477" s="39">
        <v>0</v>
      </c>
      <c r="BM477" s="39"/>
      <c r="BN477" s="39">
        <v>0</v>
      </c>
      <c r="BO477" s="39"/>
      <c r="BP477" s="39"/>
      <c r="BQ477" s="39"/>
      <c r="BR477" s="39">
        <v>0</v>
      </c>
      <c r="BS477" s="39"/>
      <c r="BT477" s="39"/>
      <c r="BU477" s="39"/>
      <c r="BV477" s="39"/>
      <c r="BW477" s="39"/>
      <c r="BX477" s="39"/>
    </row>
    <row r="478" spans="1:76" ht="19.5" customHeight="1" x14ac:dyDescent="0.2">
      <c r="D478" s="47" t="s">
        <v>256</v>
      </c>
      <c r="F478" s="48">
        <v>55</v>
      </c>
      <c r="G478" s="49"/>
      <c r="H478" s="49"/>
      <c r="I478" s="49"/>
      <c r="J478" s="48">
        <v>170</v>
      </c>
      <c r="K478" s="48">
        <v>10</v>
      </c>
      <c r="L478" s="49"/>
      <c r="M478" s="48">
        <v>180</v>
      </c>
      <c r="N478" s="49"/>
      <c r="O478" s="49"/>
      <c r="P478" s="49"/>
      <c r="Q478" s="48">
        <v>30</v>
      </c>
      <c r="R478" s="48">
        <v>172</v>
      </c>
      <c r="S478" s="49"/>
      <c r="T478" s="48">
        <v>202</v>
      </c>
      <c r="U478" s="49"/>
      <c r="V478" s="49"/>
      <c r="W478" s="49"/>
      <c r="X478" s="48">
        <v>33</v>
      </c>
      <c r="Y478" s="49"/>
      <c r="Z478" s="49"/>
      <c r="AA478" s="49"/>
      <c r="AB478" s="48">
        <v>0</v>
      </c>
      <c r="AC478" s="49"/>
      <c r="AD478" s="48">
        <v>0</v>
      </c>
      <c r="AE478" s="49"/>
      <c r="AF478" s="49"/>
      <c r="AG478" s="49"/>
      <c r="AH478" s="48">
        <v>0</v>
      </c>
      <c r="AI478" s="49"/>
      <c r="AJ478" s="49"/>
      <c r="AK478" s="49"/>
      <c r="AL478" s="49"/>
      <c r="AM478" s="49"/>
      <c r="AN478" s="49"/>
      <c r="AO478" s="49"/>
      <c r="AP478" s="48">
        <v>78</v>
      </c>
      <c r="AQ478" s="49"/>
      <c r="AR478" s="49"/>
      <c r="AS478" s="49"/>
      <c r="AT478" s="48">
        <v>284</v>
      </c>
      <c r="AU478" s="48">
        <v>7</v>
      </c>
      <c r="AV478" s="49"/>
      <c r="AW478" s="48">
        <v>291</v>
      </c>
      <c r="AX478" s="49"/>
      <c r="AY478" s="49"/>
      <c r="AZ478" s="49"/>
      <c r="BA478" s="48">
        <v>41</v>
      </c>
      <c r="BB478" s="48">
        <v>236</v>
      </c>
      <c r="BC478" s="49"/>
      <c r="BD478" s="48">
        <v>277</v>
      </c>
      <c r="BE478" s="49"/>
      <c r="BF478" s="49"/>
      <c r="BG478" s="49"/>
      <c r="BH478" s="48">
        <v>85</v>
      </c>
      <c r="BI478" s="49"/>
      <c r="BJ478" s="49"/>
      <c r="BK478" s="49"/>
      <c r="BL478" s="48">
        <v>0</v>
      </c>
      <c r="BM478" s="49"/>
      <c r="BN478" s="48">
        <v>7</v>
      </c>
      <c r="BO478" s="49"/>
      <c r="BP478" s="49"/>
      <c r="BQ478" s="49"/>
      <c r="BR478" s="48">
        <v>0</v>
      </c>
      <c r="BS478" s="39"/>
      <c r="BT478" s="39"/>
      <c r="BU478" s="39"/>
      <c r="BV478" s="39"/>
      <c r="BW478" s="39"/>
      <c r="BX478" s="39"/>
    </row>
    <row r="479" spans="1:76" ht="20.100000000000001" customHeight="1" x14ac:dyDescent="0.2">
      <c r="D479" s="60" t="s">
        <v>257</v>
      </c>
      <c r="F479" s="39">
        <v>106</v>
      </c>
      <c r="G479" s="39"/>
      <c r="H479" s="39"/>
      <c r="I479" s="39"/>
      <c r="J479" s="39">
        <v>134</v>
      </c>
      <c r="K479" s="39">
        <v>8</v>
      </c>
      <c r="L479" s="39"/>
      <c r="M479" s="39">
        <v>142</v>
      </c>
      <c r="N479" s="39"/>
      <c r="O479" s="39"/>
      <c r="P479" s="39"/>
      <c r="Q479" s="39">
        <v>42</v>
      </c>
      <c r="R479" s="39">
        <v>142</v>
      </c>
      <c r="S479" s="39"/>
      <c r="T479" s="39">
        <v>184</v>
      </c>
      <c r="U479" s="39"/>
      <c r="V479" s="39"/>
      <c r="W479" s="39"/>
      <c r="X479" s="39">
        <v>64</v>
      </c>
      <c r="Y479" s="39"/>
      <c r="Z479" s="39"/>
      <c r="AA479" s="39"/>
      <c r="AB479" s="39">
        <v>0</v>
      </c>
      <c r="AC479" s="39"/>
      <c r="AD479" s="39">
        <v>0</v>
      </c>
      <c r="AE479" s="39"/>
      <c r="AF479" s="39"/>
      <c r="AG479" s="39"/>
      <c r="AH479" s="39">
        <v>0</v>
      </c>
      <c r="AI479" s="39"/>
      <c r="AJ479" s="39"/>
      <c r="AK479" s="39"/>
      <c r="AL479" s="39"/>
      <c r="AM479" s="39"/>
      <c r="AN479" s="39"/>
      <c r="AO479" s="39"/>
      <c r="AP479" s="39">
        <v>50</v>
      </c>
      <c r="AQ479" s="39"/>
      <c r="AR479" s="39"/>
      <c r="AS479" s="39"/>
      <c r="AT479" s="39">
        <v>267</v>
      </c>
      <c r="AU479" s="39">
        <v>21</v>
      </c>
      <c r="AV479" s="39"/>
      <c r="AW479" s="39">
        <v>288</v>
      </c>
      <c r="AX479" s="39"/>
      <c r="AY479" s="39"/>
      <c r="AZ479" s="39"/>
      <c r="BA479" s="39">
        <v>65</v>
      </c>
      <c r="BB479" s="39">
        <v>205</v>
      </c>
      <c r="BC479" s="39"/>
      <c r="BD479" s="39">
        <v>270</v>
      </c>
      <c r="BE479" s="39"/>
      <c r="BF479" s="39"/>
      <c r="BG479" s="39"/>
      <c r="BH479" s="39">
        <v>68</v>
      </c>
      <c r="BI479" s="39"/>
      <c r="BJ479" s="39"/>
      <c r="BK479" s="39"/>
      <c r="BL479" s="39">
        <v>0</v>
      </c>
      <c r="BM479" s="39"/>
      <c r="BN479" s="39">
        <v>0</v>
      </c>
      <c r="BO479" s="39"/>
      <c r="BP479" s="39"/>
      <c r="BQ479" s="39"/>
      <c r="BR479" s="39">
        <v>0</v>
      </c>
      <c r="BS479" s="39"/>
      <c r="BT479" s="39"/>
      <c r="BU479" s="39"/>
      <c r="BV479" s="39"/>
      <c r="BW479" s="39"/>
      <c r="BX479" s="39"/>
    </row>
    <row r="480" spans="1:76" ht="19.5" customHeight="1" x14ac:dyDescent="0.2">
      <c r="D480" s="47" t="s">
        <v>258</v>
      </c>
      <c r="F480" s="48">
        <v>93</v>
      </c>
      <c r="G480" s="49"/>
      <c r="H480" s="49"/>
      <c r="I480" s="49"/>
      <c r="J480" s="48">
        <v>194</v>
      </c>
      <c r="K480" s="48">
        <v>13</v>
      </c>
      <c r="L480" s="49"/>
      <c r="M480" s="48">
        <v>207</v>
      </c>
      <c r="N480" s="49"/>
      <c r="O480" s="49"/>
      <c r="P480" s="49"/>
      <c r="Q480" s="48">
        <v>47</v>
      </c>
      <c r="R480" s="48">
        <v>204</v>
      </c>
      <c r="S480" s="49"/>
      <c r="T480" s="48">
        <v>251</v>
      </c>
      <c r="U480" s="49"/>
      <c r="V480" s="49"/>
      <c r="W480" s="49"/>
      <c r="X480" s="48">
        <v>49</v>
      </c>
      <c r="Y480" s="49"/>
      <c r="Z480" s="49"/>
      <c r="AA480" s="49"/>
      <c r="AB480" s="48">
        <v>0</v>
      </c>
      <c r="AC480" s="49"/>
      <c r="AD480" s="48">
        <v>0</v>
      </c>
      <c r="AE480" s="49"/>
      <c r="AF480" s="49"/>
      <c r="AG480" s="49"/>
      <c r="AH480" s="48">
        <v>0</v>
      </c>
      <c r="AI480" s="49"/>
      <c r="AJ480" s="49"/>
      <c r="AK480" s="49"/>
      <c r="AL480" s="49"/>
      <c r="AM480" s="49"/>
      <c r="AN480" s="49"/>
      <c r="AO480" s="49"/>
      <c r="AP480" s="48">
        <v>67</v>
      </c>
      <c r="AQ480" s="49"/>
      <c r="AR480" s="49"/>
      <c r="AS480" s="49"/>
      <c r="AT480" s="48">
        <v>207</v>
      </c>
      <c r="AU480" s="48">
        <v>24</v>
      </c>
      <c r="AV480" s="49"/>
      <c r="AW480" s="48">
        <v>231</v>
      </c>
      <c r="AX480" s="49"/>
      <c r="AY480" s="49"/>
      <c r="AZ480" s="49"/>
      <c r="BA480" s="48">
        <v>62</v>
      </c>
      <c r="BB480" s="48">
        <v>172</v>
      </c>
      <c r="BC480" s="49"/>
      <c r="BD480" s="48">
        <v>234</v>
      </c>
      <c r="BE480" s="49"/>
      <c r="BF480" s="49"/>
      <c r="BG480" s="49"/>
      <c r="BH480" s="48">
        <v>63</v>
      </c>
      <c r="BI480" s="49"/>
      <c r="BJ480" s="49"/>
      <c r="BK480" s="49"/>
      <c r="BL480" s="48">
        <v>0</v>
      </c>
      <c r="BM480" s="49"/>
      <c r="BN480" s="48">
        <v>1</v>
      </c>
      <c r="BO480" s="49"/>
      <c r="BP480" s="49"/>
      <c r="BQ480" s="49"/>
      <c r="BR480" s="48">
        <v>0</v>
      </c>
      <c r="BS480" s="39"/>
      <c r="BT480" s="39"/>
      <c r="BU480" s="39"/>
      <c r="BV480" s="39"/>
      <c r="BW480" s="39"/>
      <c r="BX480" s="39"/>
    </row>
    <row r="481" spans="1:76" ht="20.100000000000001" customHeight="1" x14ac:dyDescent="0.2">
      <c r="D481" s="60" t="s">
        <v>259</v>
      </c>
      <c r="F481" s="39">
        <v>75</v>
      </c>
      <c r="G481" s="39"/>
      <c r="H481" s="39"/>
      <c r="I481" s="39"/>
      <c r="J481" s="39">
        <v>133</v>
      </c>
      <c r="K481" s="39">
        <v>4</v>
      </c>
      <c r="L481" s="39"/>
      <c r="M481" s="39">
        <v>137</v>
      </c>
      <c r="N481" s="39"/>
      <c r="O481" s="39"/>
      <c r="P481" s="39"/>
      <c r="Q481" s="39">
        <v>45</v>
      </c>
      <c r="R481" s="39">
        <v>132</v>
      </c>
      <c r="S481" s="39"/>
      <c r="T481" s="39">
        <v>177</v>
      </c>
      <c r="U481" s="39"/>
      <c r="V481" s="39"/>
      <c r="W481" s="39"/>
      <c r="X481" s="39">
        <v>35</v>
      </c>
      <c r="Y481" s="39"/>
      <c r="Z481" s="39"/>
      <c r="AA481" s="39"/>
      <c r="AB481" s="39">
        <v>0</v>
      </c>
      <c r="AC481" s="39"/>
      <c r="AD481" s="39">
        <v>0</v>
      </c>
      <c r="AE481" s="39"/>
      <c r="AF481" s="39"/>
      <c r="AG481" s="39"/>
      <c r="AH481" s="39">
        <v>0</v>
      </c>
      <c r="AI481" s="39"/>
      <c r="AJ481" s="39"/>
      <c r="AK481" s="39"/>
      <c r="AL481" s="39"/>
      <c r="AM481" s="39"/>
      <c r="AN481" s="39"/>
      <c r="AO481" s="39"/>
      <c r="AP481" s="39">
        <v>66</v>
      </c>
      <c r="AQ481" s="39"/>
      <c r="AR481" s="39"/>
      <c r="AS481" s="39"/>
      <c r="AT481" s="39">
        <v>265</v>
      </c>
      <c r="AU481" s="39">
        <v>19</v>
      </c>
      <c r="AV481" s="39"/>
      <c r="AW481" s="39">
        <v>284</v>
      </c>
      <c r="AX481" s="39"/>
      <c r="AY481" s="39"/>
      <c r="AZ481" s="39"/>
      <c r="BA481" s="39">
        <v>64</v>
      </c>
      <c r="BB481" s="39">
        <v>215</v>
      </c>
      <c r="BC481" s="39"/>
      <c r="BD481" s="39">
        <v>279</v>
      </c>
      <c r="BE481" s="39"/>
      <c r="BF481" s="39"/>
      <c r="BG481" s="39"/>
      <c r="BH481" s="39">
        <v>71</v>
      </c>
      <c r="BI481" s="39"/>
      <c r="BJ481" s="39"/>
      <c r="BK481" s="39"/>
      <c r="BL481" s="39">
        <v>0</v>
      </c>
      <c r="BM481" s="39"/>
      <c r="BN481" s="39">
        <v>0</v>
      </c>
      <c r="BO481" s="39"/>
      <c r="BP481" s="39"/>
      <c r="BQ481" s="39"/>
      <c r="BR481" s="39">
        <v>0</v>
      </c>
      <c r="BS481" s="39"/>
      <c r="BT481" s="39"/>
      <c r="BU481" s="39"/>
      <c r="BV481" s="39"/>
      <c r="BW481" s="39"/>
      <c r="BX481" s="39"/>
    </row>
    <row r="482" spans="1:76" ht="20.100000000000001" customHeight="1" x14ac:dyDescent="0.2"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</row>
    <row r="483" spans="1:76" s="1" customFormat="1" ht="20.100000000000001" customHeight="1" x14ac:dyDescent="0.25">
      <c r="A483" s="3"/>
      <c r="B483" s="6"/>
      <c r="C483" s="51" t="s">
        <v>159</v>
      </c>
      <c r="D483" s="52"/>
      <c r="E483" s="5"/>
      <c r="F483" s="53">
        <v>758</v>
      </c>
      <c r="G483" s="54"/>
      <c r="H483" s="54"/>
      <c r="I483" s="54"/>
      <c r="J483" s="53">
        <v>1624</v>
      </c>
      <c r="K483" s="53">
        <v>99</v>
      </c>
      <c r="L483" s="54"/>
      <c r="M483" s="53">
        <v>1723</v>
      </c>
      <c r="N483" s="54"/>
      <c r="O483" s="54"/>
      <c r="P483" s="54"/>
      <c r="Q483" s="53">
        <v>400</v>
      </c>
      <c r="R483" s="53">
        <v>1627</v>
      </c>
      <c r="S483" s="54"/>
      <c r="T483" s="53">
        <v>2027</v>
      </c>
      <c r="U483" s="54"/>
      <c r="V483" s="54"/>
      <c r="W483" s="54"/>
      <c r="X483" s="53">
        <v>454</v>
      </c>
      <c r="Y483" s="54"/>
      <c r="Z483" s="54"/>
      <c r="AA483" s="54"/>
      <c r="AB483" s="53">
        <v>0</v>
      </c>
      <c r="AC483" s="54"/>
      <c r="AD483" s="53">
        <v>0</v>
      </c>
      <c r="AE483" s="54"/>
      <c r="AF483" s="54"/>
      <c r="AG483" s="54"/>
      <c r="AH483" s="53">
        <v>1</v>
      </c>
      <c r="AI483" s="54"/>
      <c r="AJ483" s="54"/>
      <c r="AK483" s="54"/>
      <c r="AL483" s="54"/>
      <c r="AM483" s="54"/>
      <c r="AN483" s="54"/>
      <c r="AO483" s="54"/>
      <c r="AP483" s="53">
        <v>492</v>
      </c>
      <c r="AQ483" s="54"/>
      <c r="AR483" s="54"/>
      <c r="AS483" s="54"/>
      <c r="AT483" s="53">
        <v>2294</v>
      </c>
      <c r="AU483" s="53">
        <v>130</v>
      </c>
      <c r="AV483" s="54"/>
      <c r="AW483" s="53">
        <v>2424</v>
      </c>
      <c r="AX483" s="54"/>
      <c r="AY483" s="54"/>
      <c r="AZ483" s="54"/>
      <c r="BA483" s="53">
        <v>571</v>
      </c>
      <c r="BB483" s="53">
        <v>1800</v>
      </c>
      <c r="BC483" s="54"/>
      <c r="BD483" s="53">
        <v>2371</v>
      </c>
      <c r="BE483" s="54"/>
      <c r="BF483" s="54"/>
      <c r="BG483" s="54"/>
      <c r="BH483" s="53">
        <v>529</v>
      </c>
      <c r="BI483" s="54"/>
      <c r="BJ483" s="54"/>
      <c r="BK483" s="54"/>
      <c r="BL483" s="53">
        <v>0</v>
      </c>
      <c r="BM483" s="54"/>
      <c r="BN483" s="53">
        <v>16</v>
      </c>
      <c r="BO483" s="54"/>
      <c r="BP483" s="54"/>
      <c r="BQ483" s="54"/>
      <c r="BR483" s="53">
        <v>0</v>
      </c>
      <c r="BS483" s="39"/>
      <c r="BT483" s="39"/>
      <c r="BU483" s="39"/>
      <c r="BV483" s="39"/>
      <c r="BW483" s="39"/>
      <c r="BX483" s="39"/>
    </row>
    <row r="484" spans="1:76" s="1" customFormat="1" ht="20.100000000000001" customHeight="1" x14ac:dyDescent="0.2">
      <c r="A484" s="3"/>
      <c r="B484" s="6"/>
      <c r="C484" s="3"/>
      <c r="D484" s="3"/>
      <c r="E484" s="5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6"/>
      <c r="BG484" s="56"/>
      <c r="BH484" s="56"/>
      <c r="BI484" s="56"/>
      <c r="BJ484" s="56"/>
      <c r="BK484" s="56"/>
      <c r="BL484" s="56"/>
      <c r="BM484" s="56"/>
      <c r="BN484" s="56"/>
      <c r="BO484" s="56"/>
      <c r="BP484" s="56"/>
      <c r="BQ484" s="56"/>
      <c r="BR484" s="56"/>
      <c r="BS484" s="39"/>
      <c r="BT484" s="39"/>
      <c r="BU484" s="39"/>
      <c r="BV484" s="39"/>
      <c r="BW484" s="39"/>
      <c r="BX484" s="39"/>
    </row>
    <row r="485" spans="1:76" s="1" customFormat="1" ht="20.100000000000001" customHeight="1" x14ac:dyDescent="0.25">
      <c r="A485" s="3"/>
      <c r="B485" s="57" t="s">
        <v>260</v>
      </c>
      <c r="C485" s="58"/>
      <c r="D485" s="58"/>
      <c r="E485" s="5"/>
      <c r="F485" s="59">
        <v>2103</v>
      </c>
      <c r="G485" s="54"/>
      <c r="H485" s="54"/>
      <c r="I485" s="54"/>
      <c r="J485" s="59">
        <v>3891</v>
      </c>
      <c r="K485" s="59">
        <v>253</v>
      </c>
      <c r="L485" s="54"/>
      <c r="M485" s="59">
        <v>4144</v>
      </c>
      <c r="N485" s="54"/>
      <c r="O485" s="54"/>
      <c r="P485" s="54"/>
      <c r="Q485" s="59">
        <v>862</v>
      </c>
      <c r="R485" s="59">
        <v>4077</v>
      </c>
      <c r="S485" s="54"/>
      <c r="T485" s="59">
        <v>4939</v>
      </c>
      <c r="U485" s="54"/>
      <c r="V485" s="54"/>
      <c r="W485" s="54"/>
      <c r="X485" s="59">
        <v>1308</v>
      </c>
      <c r="Y485" s="54"/>
      <c r="Z485" s="54"/>
      <c r="AA485" s="54"/>
      <c r="AB485" s="59">
        <v>0</v>
      </c>
      <c r="AC485" s="54"/>
      <c r="AD485" s="59">
        <v>0</v>
      </c>
      <c r="AE485" s="54"/>
      <c r="AF485" s="54"/>
      <c r="AG485" s="54"/>
      <c r="AH485" s="59">
        <v>26</v>
      </c>
      <c r="AI485" s="54"/>
      <c r="AJ485" s="54"/>
      <c r="AK485" s="54"/>
      <c r="AL485" s="54"/>
      <c r="AM485" s="54"/>
      <c r="AN485" s="54"/>
      <c r="AO485" s="54"/>
      <c r="AP485" s="59">
        <v>1483</v>
      </c>
      <c r="AQ485" s="54"/>
      <c r="AR485" s="54"/>
      <c r="AS485" s="54"/>
      <c r="AT485" s="59">
        <v>5538</v>
      </c>
      <c r="AU485" s="59">
        <v>231</v>
      </c>
      <c r="AV485" s="54"/>
      <c r="AW485" s="59">
        <v>5769</v>
      </c>
      <c r="AX485" s="54"/>
      <c r="AY485" s="54"/>
      <c r="AZ485" s="54"/>
      <c r="BA485" s="59">
        <v>1160</v>
      </c>
      <c r="BB485" s="59">
        <v>4496</v>
      </c>
      <c r="BC485" s="54"/>
      <c r="BD485" s="59">
        <v>5656</v>
      </c>
      <c r="BE485" s="54"/>
      <c r="BF485" s="54"/>
      <c r="BG485" s="54"/>
      <c r="BH485" s="59">
        <v>1578</v>
      </c>
      <c r="BI485" s="54"/>
      <c r="BJ485" s="54"/>
      <c r="BK485" s="54"/>
      <c r="BL485" s="59">
        <v>0</v>
      </c>
      <c r="BM485" s="54"/>
      <c r="BN485" s="59">
        <v>18</v>
      </c>
      <c r="BO485" s="54"/>
      <c r="BP485" s="54"/>
      <c r="BQ485" s="54"/>
      <c r="BR485" s="59">
        <v>94</v>
      </c>
      <c r="BS485" s="39"/>
      <c r="BT485" s="39"/>
      <c r="BU485" s="39"/>
      <c r="BV485" s="39"/>
      <c r="BW485" s="39"/>
      <c r="BX485" s="39"/>
    </row>
    <row r="486" spans="1:76" ht="20.100000000000001" customHeight="1" x14ac:dyDescent="0.2"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</row>
    <row r="487" spans="1:76" ht="20.100000000000001" customHeight="1" x14ac:dyDescent="0.2">
      <c r="B487" s="6" t="s">
        <v>261</v>
      </c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  <c r="BV487" s="39"/>
      <c r="BW487" s="39"/>
      <c r="BX487" s="39"/>
    </row>
    <row r="488" spans="1:76" ht="20.100000000000001" customHeight="1" x14ac:dyDescent="0.2">
      <c r="C488" s="3" t="s">
        <v>154</v>
      </c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/>
      <c r="BP488" s="39"/>
      <c r="BQ488" s="39"/>
      <c r="BR488" s="39"/>
      <c r="BS488" s="39"/>
      <c r="BT488" s="39"/>
      <c r="BU488" s="39"/>
      <c r="BV488" s="39"/>
      <c r="BW488" s="39"/>
      <c r="BX488" s="39"/>
    </row>
    <row r="489" spans="1:76" ht="20.100000000000001" customHeight="1" x14ac:dyDescent="0.2">
      <c r="D489" s="2" t="s">
        <v>96</v>
      </c>
      <c r="F489" s="39">
        <v>42</v>
      </c>
      <c r="G489" s="39"/>
      <c r="H489" s="39"/>
      <c r="I489" s="39"/>
      <c r="J489" s="39">
        <v>245</v>
      </c>
      <c r="K489" s="39">
        <v>14</v>
      </c>
      <c r="L489" s="39"/>
      <c r="M489" s="39">
        <v>259</v>
      </c>
      <c r="N489" s="39"/>
      <c r="O489" s="39"/>
      <c r="P489" s="39"/>
      <c r="Q489" s="39">
        <v>108</v>
      </c>
      <c r="R489" s="39">
        <v>164</v>
      </c>
      <c r="S489" s="39"/>
      <c r="T489" s="39">
        <v>272</v>
      </c>
      <c r="U489" s="39"/>
      <c r="V489" s="39"/>
      <c r="W489" s="39"/>
      <c r="X489" s="39">
        <v>29</v>
      </c>
      <c r="Y489" s="39"/>
      <c r="Z489" s="39"/>
      <c r="AA489" s="39"/>
      <c r="AB489" s="39">
        <v>0</v>
      </c>
      <c r="AC489" s="39"/>
      <c r="AD489" s="39">
        <v>0</v>
      </c>
      <c r="AE489" s="39"/>
      <c r="AF489" s="39"/>
      <c r="AG489" s="39"/>
      <c r="AH489" s="39">
        <v>0</v>
      </c>
      <c r="AI489" s="39"/>
      <c r="AJ489" s="39"/>
      <c r="AK489" s="39"/>
      <c r="AL489" s="39"/>
      <c r="AM489" s="39"/>
      <c r="AN489" s="39"/>
      <c r="AO489" s="39"/>
      <c r="AP489" s="39">
        <v>68</v>
      </c>
      <c r="AQ489" s="39"/>
      <c r="AR489" s="39"/>
      <c r="AS489" s="39"/>
      <c r="AT489" s="39">
        <v>220</v>
      </c>
      <c r="AU489" s="39">
        <v>15</v>
      </c>
      <c r="AV489" s="39"/>
      <c r="AW489" s="39">
        <v>235</v>
      </c>
      <c r="AX489" s="39"/>
      <c r="AY489" s="39"/>
      <c r="AZ489" s="39"/>
      <c r="BA489" s="39">
        <v>90</v>
      </c>
      <c r="BB489" s="39">
        <v>147</v>
      </c>
      <c r="BC489" s="39"/>
      <c r="BD489" s="39">
        <v>237</v>
      </c>
      <c r="BE489" s="39"/>
      <c r="BF489" s="39"/>
      <c r="BG489" s="39"/>
      <c r="BH489" s="39">
        <v>64</v>
      </c>
      <c r="BI489" s="39"/>
      <c r="BJ489" s="39"/>
      <c r="BK489" s="39"/>
      <c r="BL489" s="39">
        <v>0</v>
      </c>
      <c r="BM489" s="39"/>
      <c r="BN489" s="39">
        <v>2</v>
      </c>
      <c r="BO489" s="39"/>
      <c r="BP489" s="39"/>
      <c r="BQ489" s="39"/>
      <c r="BR489" s="39">
        <v>0</v>
      </c>
      <c r="BS489" s="39"/>
      <c r="BT489" s="39"/>
      <c r="BU489" s="39"/>
      <c r="BV489" s="39"/>
      <c r="BW489" s="39"/>
      <c r="BX489" s="39"/>
    </row>
    <row r="490" spans="1:76" ht="19.5" customHeight="1" x14ac:dyDescent="0.2">
      <c r="D490" s="47" t="s">
        <v>97</v>
      </c>
      <c r="F490" s="48">
        <v>48</v>
      </c>
      <c r="G490" s="49"/>
      <c r="H490" s="49"/>
      <c r="I490" s="49"/>
      <c r="J490" s="48">
        <v>261</v>
      </c>
      <c r="K490" s="48">
        <v>21</v>
      </c>
      <c r="L490" s="49"/>
      <c r="M490" s="48">
        <v>282</v>
      </c>
      <c r="N490" s="49"/>
      <c r="O490" s="49"/>
      <c r="P490" s="49"/>
      <c r="Q490" s="48">
        <v>92</v>
      </c>
      <c r="R490" s="48">
        <v>186</v>
      </c>
      <c r="S490" s="49"/>
      <c r="T490" s="48">
        <v>278</v>
      </c>
      <c r="U490" s="49"/>
      <c r="V490" s="49"/>
      <c r="W490" s="49"/>
      <c r="X490" s="48">
        <v>52</v>
      </c>
      <c r="Y490" s="49"/>
      <c r="Z490" s="49"/>
      <c r="AA490" s="49"/>
      <c r="AB490" s="48">
        <v>0</v>
      </c>
      <c r="AC490" s="49"/>
      <c r="AD490" s="48">
        <v>0</v>
      </c>
      <c r="AE490" s="49"/>
      <c r="AF490" s="49"/>
      <c r="AG490" s="49"/>
      <c r="AH490" s="48">
        <v>0</v>
      </c>
      <c r="AI490" s="49"/>
      <c r="AJ490" s="49"/>
      <c r="AK490" s="49"/>
      <c r="AL490" s="49"/>
      <c r="AM490" s="49"/>
      <c r="AN490" s="49"/>
      <c r="AO490" s="49"/>
      <c r="AP490" s="48">
        <v>47</v>
      </c>
      <c r="AQ490" s="49"/>
      <c r="AR490" s="49"/>
      <c r="AS490" s="49"/>
      <c r="AT490" s="48">
        <v>253</v>
      </c>
      <c r="AU490" s="48">
        <v>9</v>
      </c>
      <c r="AV490" s="49"/>
      <c r="AW490" s="48">
        <v>262</v>
      </c>
      <c r="AX490" s="49"/>
      <c r="AY490" s="49"/>
      <c r="AZ490" s="49"/>
      <c r="BA490" s="48">
        <v>82</v>
      </c>
      <c r="BB490" s="48">
        <v>173</v>
      </c>
      <c r="BC490" s="49"/>
      <c r="BD490" s="48">
        <v>255</v>
      </c>
      <c r="BE490" s="49"/>
      <c r="BF490" s="49"/>
      <c r="BG490" s="49"/>
      <c r="BH490" s="48">
        <v>51</v>
      </c>
      <c r="BI490" s="49"/>
      <c r="BJ490" s="49"/>
      <c r="BK490" s="49"/>
      <c r="BL490" s="48">
        <v>0</v>
      </c>
      <c r="BM490" s="49"/>
      <c r="BN490" s="48">
        <v>3</v>
      </c>
      <c r="BO490" s="49"/>
      <c r="BP490" s="49"/>
      <c r="BQ490" s="49"/>
      <c r="BR490" s="48">
        <v>0</v>
      </c>
      <c r="BS490" s="39"/>
      <c r="BT490" s="39"/>
      <c r="BU490" s="39"/>
      <c r="BV490" s="39"/>
      <c r="BW490" s="39"/>
      <c r="BX490" s="39"/>
    </row>
    <row r="491" spans="1:76" ht="20.100000000000001" customHeight="1" x14ac:dyDescent="0.2">
      <c r="B491" s="5"/>
      <c r="D491" s="2" t="s">
        <v>113</v>
      </c>
      <c r="F491" s="39">
        <v>109</v>
      </c>
      <c r="G491" s="39"/>
      <c r="H491" s="39"/>
      <c r="I491" s="39"/>
      <c r="J491" s="39">
        <v>260</v>
      </c>
      <c r="K491" s="39">
        <v>23</v>
      </c>
      <c r="L491" s="39"/>
      <c r="M491" s="39">
        <v>283</v>
      </c>
      <c r="N491" s="39"/>
      <c r="O491" s="39"/>
      <c r="P491" s="39"/>
      <c r="Q491" s="39">
        <v>98</v>
      </c>
      <c r="R491" s="39">
        <v>221</v>
      </c>
      <c r="S491" s="39"/>
      <c r="T491" s="39">
        <v>319</v>
      </c>
      <c r="U491" s="39"/>
      <c r="V491" s="39"/>
      <c r="W491" s="39"/>
      <c r="X491" s="39">
        <v>73</v>
      </c>
      <c r="Y491" s="39"/>
      <c r="Z491" s="39"/>
      <c r="AA491" s="39"/>
      <c r="AB491" s="39">
        <v>0</v>
      </c>
      <c r="AC491" s="39"/>
      <c r="AD491" s="39">
        <v>0</v>
      </c>
      <c r="AE491" s="39"/>
      <c r="AF491" s="39"/>
      <c r="AG491" s="39"/>
      <c r="AH491" s="39">
        <v>22</v>
      </c>
      <c r="AI491" s="39"/>
      <c r="AJ491" s="39"/>
      <c r="AK491" s="39"/>
      <c r="AL491" s="39"/>
      <c r="AM491" s="39"/>
      <c r="AN491" s="39"/>
      <c r="AO491" s="39"/>
      <c r="AP491" s="39">
        <v>261</v>
      </c>
      <c r="AQ491" s="39"/>
      <c r="AR491" s="39"/>
      <c r="AS491" s="39"/>
      <c r="AT491" s="39">
        <v>933</v>
      </c>
      <c r="AU491" s="39">
        <v>43</v>
      </c>
      <c r="AV491" s="39"/>
      <c r="AW491" s="39">
        <v>976</v>
      </c>
      <c r="AX491" s="39"/>
      <c r="AY491" s="39"/>
      <c r="AZ491" s="39"/>
      <c r="BA491" s="39">
        <v>417</v>
      </c>
      <c r="BB491" s="39">
        <v>687</v>
      </c>
      <c r="BC491" s="39"/>
      <c r="BD491" s="39">
        <v>1104</v>
      </c>
      <c r="BE491" s="39"/>
      <c r="BF491" s="39"/>
      <c r="BG491" s="39"/>
      <c r="BH491" s="39">
        <v>125</v>
      </c>
      <c r="BI491" s="39"/>
      <c r="BJ491" s="39"/>
      <c r="BK491" s="39"/>
      <c r="BL491" s="39">
        <v>0</v>
      </c>
      <c r="BM491" s="39"/>
      <c r="BN491" s="39">
        <v>8</v>
      </c>
      <c r="BO491" s="39"/>
      <c r="BP491" s="39"/>
      <c r="BQ491" s="39"/>
      <c r="BR491" s="39">
        <v>96</v>
      </c>
      <c r="BS491" s="39"/>
      <c r="BT491" s="39"/>
      <c r="BU491" s="39"/>
      <c r="BV491" s="39"/>
      <c r="BW491" s="39"/>
      <c r="BX491" s="39"/>
    </row>
    <row r="492" spans="1:76" ht="19.5" customHeight="1" x14ac:dyDescent="0.2">
      <c r="D492" s="47" t="s">
        <v>136</v>
      </c>
      <c r="F492" s="48">
        <v>390</v>
      </c>
      <c r="G492" s="49"/>
      <c r="H492" s="49"/>
      <c r="I492" s="49"/>
      <c r="J492" s="48">
        <v>986</v>
      </c>
      <c r="K492" s="48">
        <v>61</v>
      </c>
      <c r="L492" s="49"/>
      <c r="M492" s="48">
        <v>1047</v>
      </c>
      <c r="N492" s="49"/>
      <c r="O492" s="49"/>
      <c r="P492" s="49"/>
      <c r="Q492" s="48">
        <v>247</v>
      </c>
      <c r="R492" s="48">
        <v>995</v>
      </c>
      <c r="S492" s="49"/>
      <c r="T492" s="48">
        <v>1242</v>
      </c>
      <c r="U492" s="49"/>
      <c r="V492" s="49"/>
      <c r="W492" s="49"/>
      <c r="X492" s="48">
        <v>194</v>
      </c>
      <c r="Y492" s="49"/>
      <c r="Z492" s="49"/>
      <c r="AA492" s="49"/>
      <c r="AB492" s="48">
        <v>0</v>
      </c>
      <c r="AC492" s="49"/>
      <c r="AD492" s="48">
        <v>1</v>
      </c>
      <c r="AE492" s="49"/>
      <c r="AF492" s="49"/>
      <c r="AG492" s="49"/>
      <c r="AH492" s="48">
        <v>237</v>
      </c>
      <c r="AI492" s="49"/>
      <c r="AJ492" s="49"/>
      <c r="AK492" s="49"/>
      <c r="AL492" s="49"/>
      <c r="AM492" s="49"/>
      <c r="AN492" s="49"/>
      <c r="AO492" s="49"/>
      <c r="AP492" s="48">
        <v>73</v>
      </c>
      <c r="AQ492" s="49"/>
      <c r="AR492" s="49"/>
      <c r="AS492" s="49"/>
      <c r="AT492" s="48">
        <v>219</v>
      </c>
      <c r="AU492" s="48">
        <v>15</v>
      </c>
      <c r="AV492" s="49"/>
      <c r="AW492" s="48">
        <v>234</v>
      </c>
      <c r="AX492" s="49"/>
      <c r="AY492" s="49"/>
      <c r="AZ492" s="49"/>
      <c r="BA492" s="48">
        <v>49</v>
      </c>
      <c r="BB492" s="48">
        <v>202</v>
      </c>
      <c r="BC492" s="49"/>
      <c r="BD492" s="48">
        <v>251</v>
      </c>
      <c r="BE492" s="49"/>
      <c r="BF492" s="49"/>
      <c r="BG492" s="49"/>
      <c r="BH492" s="48">
        <v>52</v>
      </c>
      <c r="BI492" s="49"/>
      <c r="BJ492" s="49"/>
      <c r="BK492" s="49"/>
      <c r="BL492" s="48">
        <v>0</v>
      </c>
      <c r="BM492" s="49"/>
      <c r="BN492" s="48">
        <v>4</v>
      </c>
      <c r="BO492" s="49"/>
      <c r="BP492" s="49"/>
      <c r="BQ492" s="49"/>
      <c r="BR492" s="48">
        <v>119</v>
      </c>
      <c r="BS492" s="39"/>
      <c r="BT492" s="39"/>
      <c r="BU492" s="39"/>
      <c r="BV492" s="39"/>
      <c r="BW492" s="39"/>
      <c r="BX492" s="39"/>
    </row>
    <row r="493" spans="1:76" ht="20.100000000000001" customHeight="1" x14ac:dyDescent="0.2">
      <c r="D493" s="2" t="s">
        <v>114</v>
      </c>
      <c r="F493" s="39">
        <v>27</v>
      </c>
      <c r="G493" s="39"/>
      <c r="H493" s="39"/>
      <c r="I493" s="39"/>
      <c r="J493" s="39">
        <v>187</v>
      </c>
      <c r="K493" s="39">
        <v>11</v>
      </c>
      <c r="L493" s="39"/>
      <c r="M493" s="39">
        <v>198</v>
      </c>
      <c r="N493" s="39"/>
      <c r="O493" s="39"/>
      <c r="P493" s="39"/>
      <c r="Q493" s="39">
        <v>50</v>
      </c>
      <c r="R493" s="39">
        <v>160</v>
      </c>
      <c r="S493" s="39"/>
      <c r="T493" s="39">
        <v>210</v>
      </c>
      <c r="U493" s="39"/>
      <c r="V493" s="39"/>
      <c r="W493" s="39"/>
      <c r="X493" s="39">
        <v>15</v>
      </c>
      <c r="Y493" s="39"/>
      <c r="Z493" s="39"/>
      <c r="AA493" s="39"/>
      <c r="AB493" s="39">
        <v>0</v>
      </c>
      <c r="AC493" s="39"/>
      <c r="AD493" s="39">
        <v>0</v>
      </c>
      <c r="AE493" s="39"/>
      <c r="AF493" s="39"/>
      <c r="AG493" s="39"/>
      <c r="AH493" s="39">
        <v>0</v>
      </c>
      <c r="AI493" s="39"/>
      <c r="AJ493" s="39"/>
      <c r="AK493" s="39"/>
      <c r="AL493" s="39"/>
      <c r="AM493" s="39"/>
      <c r="AN493" s="39"/>
      <c r="AO493" s="39"/>
      <c r="AP493" s="39">
        <v>73</v>
      </c>
      <c r="AQ493" s="39"/>
      <c r="AR493" s="39"/>
      <c r="AS493" s="39"/>
      <c r="AT493" s="39">
        <v>619</v>
      </c>
      <c r="AU493" s="39">
        <v>22</v>
      </c>
      <c r="AV493" s="39"/>
      <c r="AW493" s="39">
        <v>641</v>
      </c>
      <c r="AX493" s="39"/>
      <c r="AY493" s="39"/>
      <c r="AZ493" s="39"/>
      <c r="BA493" s="39">
        <v>224</v>
      </c>
      <c r="BB493" s="39">
        <v>422</v>
      </c>
      <c r="BC493" s="39"/>
      <c r="BD493" s="39">
        <v>646</v>
      </c>
      <c r="BE493" s="39"/>
      <c r="BF493" s="39"/>
      <c r="BG493" s="39"/>
      <c r="BH493" s="39">
        <v>68</v>
      </c>
      <c r="BI493" s="39"/>
      <c r="BJ493" s="39"/>
      <c r="BK493" s="39"/>
      <c r="BL493" s="39">
        <v>0</v>
      </c>
      <c r="BM493" s="39"/>
      <c r="BN493" s="39">
        <v>0</v>
      </c>
      <c r="BO493" s="39"/>
      <c r="BP493" s="39"/>
      <c r="BQ493" s="39"/>
      <c r="BR493" s="39">
        <v>0</v>
      </c>
      <c r="BS493" s="39"/>
      <c r="BT493" s="39"/>
      <c r="BU493" s="39"/>
      <c r="BV493" s="39"/>
      <c r="BW493" s="39"/>
      <c r="BX493" s="39"/>
    </row>
    <row r="494" spans="1:76" ht="19.5" customHeight="1" x14ac:dyDescent="0.2">
      <c r="D494" s="47" t="s">
        <v>115</v>
      </c>
      <c r="F494" s="48">
        <v>59</v>
      </c>
      <c r="G494" s="49"/>
      <c r="H494" s="49"/>
      <c r="I494" s="49"/>
      <c r="J494" s="48">
        <v>257</v>
      </c>
      <c r="K494" s="48">
        <v>3</v>
      </c>
      <c r="L494" s="49"/>
      <c r="M494" s="48">
        <v>260</v>
      </c>
      <c r="N494" s="49"/>
      <c r="O494" s="49"/>
      <c r="P494" s="49"/>
      <c r="Q494" s="48">
        <v>105</v>
      </c>
      <c r="R494" s="48">
        <v>181</v>
      </c>
      <c r="S494" s="49"/>
      <c r="T494" s="48">
        <v>286</v>
      </c>
      <c r="U494" s="49"/>
      <c r="V494" s="49"/>
      <c r="W494" s="49"/>
      <c r="X494" s="48">
        <v>33</v>
      </c>
      <c r="Y494" s="49"/>
      <c r="Z494" s="49"/>
      <c r="AA494" s="49"/>
      <c r="AB494" s="48">
        <v>0</v>
      </c>
      <c r="AC494" s="49"/>
      <c r="AD494" s="48">
        <v>0</v>
      </c>
      <c r="AE494" s="49"/>
      <c r="AF494" s="49"/>
      <c r="AG494" s="49"/>
      <c r="AH494" s="48">
        <v>0</v>
      </c>
      <c r="AI494" s="49"/>
      <c r="AJ494" s="49"/>
      <c r="AK494" s="49"/>
      <c r="AL494" s="49"/>
      <c r="AM494" s="49"/>
      <c r="AN494" s="49"/>
      <c r="AO494" s="49"/>
      <c r="AP494" s="48">
        <v>72</v>
      </c>
      <c r="AQ494" s="49"/>
      <c r="AR494" s="49"/>
      <c r="AS494" s="49"/>
      <c r="AT494" s="48">
        <v>563</v>
      </c>
      <c r="AU494" s="48">
        <v>13</v>
      </c>
      <c r="AV494" s="49"/>
      <c r="AW494" s="48">
        <v>576</v>
      </c>
      <c r="AX494" s="49"/>
      <c r="AY494" s="49"/>
      <c r="AZ494" s="49"/>
      <c r="BA494" s="48">
        <v>223</v>
      </c>
      <c r="BB494" s="48">
        <v>369</v>
      </c>
      <c r="BC494" s="49"/>
      <c r="BD494" s="48">
        <v>592</v>
      </c>
      <c r="BE494" s="49"/>
      <c r="BF494" s="49"/>
      <c r="BG494" s="49"/>
      <c r="BH494" s="48">
        <v>55</v>
      </c>
      <c r="BI494" s="49"/>
      <c r="BJ494" s="49"/>
      <c r="BK494" s="49"/>
      <c r="BL494" s="48">
        <v>0</v>
      </c>
      <c r="BM494" s="49"/>
      <c r="BN494" s="48">
        <v>1</v>
      </c>
      <c r="BO494" s="49"/>
      <c r="BP494" s="49"/>
      <c r="BQ494" s="49"/>
      <c r="BR494" s="48">
        <v>0</v>
      </c>
      <c r="BS494" s="39"/>
      <c r="BT494" s="39"/>
      <c r="BU494" s="39"/>
      <c r="BV494" s="39"/>
      <c r="BW494" s="39"/>
      <c r="BX494" s="39"/>
    </row>
    <row r="495" spans="1:76" ht="20.100000000000001" customHeight="1" x14ac:dyDescent="0.2">
      <c r="D495" s="2" t="s">
        <v>102</v>
      </c>
      <c r="F495" s="39">
        <v>91</v>
      </c>
      <c r="G495" s="39"/>
      <c r="H495" s="39"/>
      <c r="I495" s="39"/>
      <c r="J495" s="39">
        <v>250</v>
      </c>
      <c r="K495" s="39">
        <v>8</v>
      </c>
      <c r="L495" s="39"/>
      <c r="M495" s="39">
        <v>258</v>
      </c>
      <c r="N495" s="39"/>
      <c r="O495" s="39"/>
      <c r="P495" s="39"/>
      <c r="Q495" s="39">
        <v>65</v>
      </c>
      <c r="R495" s="39">
        <v>220</v>
      </c>
      <c r="S495" s="39"/>
      <c r="T495" s="39">
        <v>285</v>
      </c>
      <c r="U495" s="39"/>
      <c r="V495" s="39"/>
      <c r="W495" s="39"/>
      <c r="X495" s="39">
        <v>64</v>
      </c>
      <c r="Y495" s="39"/>
      <c r="Z495" s="39"/>
      <c r="AA495" s="39"/>
      <c r="AB495" s="39">
        <v>0</v>
      </c>
      <c r="AC495" s="39"/>
      <c r="AD495" s="39">
        <v>0</v>
      </c>
      <c r="AE495" s="39"/>
      <c r="AF495" s="39"/>
      <c r="AG495" s="39"/>
      <c r="AH495" s="39">
        <v>0</v>
      </c>
      <c r="AI495" s="39"/>
      <c r="AJ495" s="39"/>
      <c r="AK495" s="39"/>
      <c r="AL495" s="39"/>
      <c r="AM495" s="39"/>
      <c r="AN495" s="39"/>
      <c r="AO495" s="39"/>
      <c r="AP495" s="39">
        <v>262</v>
      </c>
      <c r="AQ495" s="39"/>
      <c r="AR495" s="39"/>
      <c r="AS495" s="39"/>
      <c r="AT495" s="39">
        <v>952</v>
      </c>
      <c r="AU495" s="39">
        <v>24</v>
      </c>
      <c r="AV495" s="39"/>
      <c r="AW495" s="39">
        <v>976</v>
      </c>
      <c r="AX495" s="39"/>
      <c r="AY495" s="39"/>
      <c r="AZ495" s="39"/>
      <c r="BA495" s="39">
        <v>324</v>
      </c>
      <c r="BB495" s="39">
        <v>786</v>
      </c>
      <c r="BC495" s="39"/>
      <c r="BD495" s="39">
        <v>1110</v>
      </c>
      <c r="BE495" s="39"/>
      <c r="BF495" s="39"/>
      <c r="BG495" s="39"/>
      <c r="BH495" s="39">
        <v>122</v>
      </c>
      <c r="BI495" s="39"/>
      <c r="BJ495" s="39"/>
      <c r="BK495" s="39"/>
      <c r="BL495" s="39">
        <v>0</v>
      </c>
      <c r="BM495" s="39"/>
      <c r="BN495" s="39">
        <v>6</v>
      </c>
      <c r="BO495" s="39"/>
      <c r="BP495" s="39"/>
      <c r="BQ495" s="39"/>
      <c r="BR495" s="39">
        <v>0</v>
      </c>
      <c r="BS495" s="39"/>
      <c r="BT495" s="39"/>
      <c r="BU495" s="39"/>
      <c r="BV495" s="39"/>
      <c r="BW495" s="39"/>
      <c r="BX495" s="39"/>
    </row>
    <row r="496" spans="1:76" ht="19.5" customHeight="1" x14ac:dyDescent="0.2">
      <c r="D496" s="47" t="s">
        <v>103</v>
      </c>
      <c r="F496" s="48">
        <v>42</v>
      </c>
      <c r="G496" s="49"/>
      <c r="H496" s="49"/>
      <c r="I496" s="49"/>
      <c r="J496" s="48">
        <v>290</v>
      </c>
      <c r="K496" s="48">
        <v>5</v>
      </c>
      <c r="L496" s="49"/>
      <c r="M496" s="48">
        <v>295</v>
      </c>
      <c r="N496" s="49"/>
      <c r="O496" s="49"/>
      <c r="P496" s="49"/>
      <c r="Q496" s="48">
        <v>82</v>
      </c>
      <c r="R496" s="48">
        <v>240</v>
      </c>
      <c r="S496" s="49"/>
      <c r="T496" s="48">
        <v>322</v>
      </c>
      <c r="U496" s="49"/>
      <c r="V496" s="49"/>
      <c r="W496" s="49"/>
      <c r="X496" s="48">
        <v>15</v>
      </c>
      <c r="Y496" s="49"/>
      <c r="Z496" s="49"/>
      <c r="AA496" s="49"/>
      <c r="AB496" s="48">
        <v>0</v>
      </c>
      <c r="AC496" s="49"/>
      <c r="AD496" s="48">
        <v>0</v>
      </c>
      <c r="AE496" s="49"/>
      <c r="AF496" s="49"/>
      <c r="AG496" s="49"/>
      <c r="AH496" s="48">
        <v>0</v>
      </c>
      <c r="AI496" s="49"/>
      <c r="AJ496" s="49"/>
      <c r="AK496" s="49"/>
      <c r="AL496" s="49"/>
      <c r="AM496" s="49"/>
      <c r="AN496" s="49"/>
      <c r="AO496" s="49"/>
      <c r="AP496" s="48">
        <v>63</v>
      </c>
      <c r="AQ496" s="49"/>
      <c r="AR496" s="49"/>
      <c r="AS496" s="49"/>
      <c r="AT496" s="48">
        <v>522</v>
      </c>
      <c r="AU496" s="48">
        <v>12</v>
      </c>
      <c r="AV496" s="49"/>
      <c r="AW496" s="48">
        <v>534</v>
      </c>
      <c r="AX496" s="49"/>
      <c r="AY496" s="49"/>
      <c r="AZ496" s="49"/>
      <c r="BA496" s="48">
        <v>208</v>
      </c>
      <c r="BB496" s="48">
        <v>349</v>
      </c>
      <c r="BC496" s="49"/>
      <c r="BD496" s="48">
        <v>557</v>
      </c>
      <c r="BE496" s="49"/>
      <c r="BF496" s="49"/>
      <c r="BG496" s="49"/>
      <c r="BH496" s="48">
        <v>40</v>
      </c>
      <c r="BI496" s="49"/>
      <c r="BJ496" s="49"/>
      <c r="BK496" s="49"/>
      <c r="BL496" s="48">
        <v>0</v>
      </c>
      <c r="BM496" s="49"/>
      <c r="BN496" s="48">
        <v>0</v>
      </c>
      <c r="BO496" s="49"/>
      <c r="BP496" s="49"/>
      <c r="BQ496" s="49"/>
      <c r="BR496" s="48">
        <v>0</v>
      </c>
      <c r="BS496" s="39"/>
      <c r="BT496" s="39"/>
      <c r="BU496" s="39"/>
      <c r="BV496" s="39"/>
      <c r="BW496" s="39"/>
      <c r="BX496" s="39"/>
    </row>
    <row r="497" spans="1:76" ht="20.100000000000001" customHeight="1" x14ac:dyDescent="0.2">
      <c r="B497" s="5"/>
      <c r="D497" s="2" t="s">
        <v>104</v>
      </c>
      <c r="F497" s="39">
        <v>144</v>
      </c>
      <c r="G497" s="39"/>
      <c r="H497" s="39"/>
      <c r="I497" s="39"/>
      <c r="J497" s="39">
        <v>321</v>
      </c>
      <c r="K497" s="39">
        <v>20</v>
      </c>
      <c r="L497" s="39"/>
      <c r="M497" s="39">
        <v>341</v>
      </c>
      <c r="N497" s="39"/>
      <c r="O497" s="39"/>
      <c r="P497" s="39"/>
      <c r="Q497" s="39">
        <v>72</v>
      </c>
      <c r="R497" s="39">
        <v>294</v>
      </c>
      <c r="S497" s="39"/>
      <c r="T497" s="39">
        <v>366</v>
      </c>
      <c r="U497" s="39"/>
      <c r="V497" s="39"/>
      <c r="W497" s="39"/>
      <c r="X497" s="39">
        <v>119</v>
      </c>
      <c r="Y497" s="39"/>
      <c r="Z497" s="39"/>
      <c r="AA497" s="39"/>
      <c r="AB497" s="39">
        <v>0</v>
      </c>
      <c r="AC497" s="39"/>
      <c r="AD497" s="39">
        <v>0</v>
      </c>
      <c r="AE497" s="39"/>
      <c r="AF497" s="39"/>
      <c r="AG497" s="39"/>
      <c r="AH497" s="39">
        <v>0</v>
      </c>
      <c r="AI497" s="39"/>
      <c r="AJ497" s="39"/>
      <c r="AK497" s="39"/>
      <c r="AL497" s="39"/>
      <c r="AM497" s="39"/>
      <c r="AN497" s="39"/>
      <c r="AO497" s="39"/>
      <c r="AP497" s="39">
        <v>53</v>
      </c>
      <c r="AQ497" s="39"/>
      <c r="AR497" s="39"/>
      <c r="AS497" s="39"/>
      <c r="AT497" s="39">
        <v>181</v>
      </c>
      <c r="AU497" s="39">
        <v>11</v>
      </c>
      <c r="AV497" s="39"/>
      <c r="AW497" s="39">
        <v>192</v>
      </c>
      <c r="AX497" s="39"/>
      <c r="AY497" s="39"/>
      <c r="AZ497" s="39"/>
      <c r="BA497" s="39">
        <v>47</v>
      </c>
      <c r="BB497" s="39">
        <v>135</v>
      </c>
      <c r="BC497" s="39"/>
      <c r="BD497" s="39">
        <v>182</v>
      </c>
      <c r="BE497" s="39"/>
      <c r="BF497" s="39"/>
      <c r="BG497" s="39"/>
      <c r="BH497" s="39">
        <v>60</v>
      </c>
      <c r="BI497" s="39"/>
      <c r="BJ497" s="39"/>
      <c r="BK497" s="39"/>
      <c r="BL497" s="39">
        <v>0</v>
      </c>
      <c r="BM497" s="39"/>
      <c r="BN497" s="39">
        <v>3</v>
      </c>
      <c r="BO497" s="39"/>
      <c r="BP497" s="39"/>
      <c r="BQ497" s="39"/>
      <c r="BR497" s="39">
        <v>0</v>
      </c>
      <c r="BS497" s="39"/>
      <c r="BT497" s="39"/>
      <c r="BU497" s="39"/>
      <c r="BV497" s="39"/>
      <c r="BW497" s="39"/>
      <c r="BX497" s="39"/>
    </row>
    <row r="498" spans="1:76" ht="19.5" customHeight="1" x14ac:dyDescent="0.2">
      <c r="D498" s="47" t="s">
        <v>117</v>
      </c>
      <c r="F498" s="48">
        <v>81</v>
      </c>
      <c r="G498" s="49"/>
      <c r="H498" s="49"/>
      <c r="I498" s="49"/>
      <c r="J498" s="48">
        <v>318</v>
      </c>
      <c r="K498" s="48">
        <v>21</v>
      </c>
      <c r="L498" s="49"/>
      <c r="M498" s="48">
        <v>339</v>
      </c>
      <c r="N498" s="49"/>
      <c r="O498" s="49"/>
      <c r="P498" s="49"/>
      <c r="Q498" s="48">
        <v>122</v>
      </c>
      <c r="R498" s="48">
        <v>221</v>
      </c>
      <c r="S498" s="49"/>
      <c r="T498" s="48">
        <v>343</v>
      </c>
      <c r="U498" s="49"/>
      <c r="V498" s="49"/>
      <c r="W498" s="49"/>
      <c r="X498" s="48">
        <v>77</v>
      </c>
      <c r="Y498" s="49"/>
      <c r="Z498" s="49"/>
      <c r="AA498" s="49"/>
      <c r="AB498" s="48">
        <v>0</v>
      </c>
      <c r="AC498" s="49"/>
      <c r="AD498" s="48">
        <v>0</v>
      </c>
      <c r="AE498" s="49"/>
      <c r="AF498" s="49"/>
      <c r="AG498" s="49"/>
      <c r="AH498" s="48">
        <v>54</v>
      </c>
      <c r="AI498" s="49"/>
      <c r="AJ498" s="49"/>
      <c r="AK498" s="49"/>
      <c r="AL498" s="49"/>
      <c r="AM498" s="49"/>
      <c r="AN498" s="49"/>
      <c r="AO498" s="49"/>
      <c r="AP498" s="48">
        <v>45</v>
      </c>
      <c r="AQ498" s="49"/>
      <c r="AR498" s="49"/>
      <c r="AS498" s="49"/>
      <c r="AT498" s="48">
        <v>193</v>
      </c>
      <c r="AU498" s="48">
        <v>22</v>
      </c>
      <c r="AV498" s="49"/>
      <c r="AW498" s="48">
        <v>215</v>
      </c>
      <c r="AX498" s="49"/>
      <c r="AY498" s="49"/>
      <c r="AZ498" s="49"/>
      <c r="BA498" s="48">
        <v>87</v>
      </c>
      <c r="BB498" s="48">
        <v>106</v>
      </c>
      <c r="BC498" s="49"/>
      <c r="BD498" s="48">
        <v>193</v>
      </c>
      <c r="BE498" s="49"/>
      <c r="BF498" s="49"/>
      <c r="BG498" s="49"/>
      <c r="BH498" s="48">
        <v>67</v>
      </c>
      <c r="BI498" s="49"/>
      <c r="BJ498" s="49"/>
      <c r="BK498" s="49"/>
      <c r="BL498" s="48">
        <v>0</v>
      </c>
      <c r="BM498" s="49"/>
      <c r="BN498" s="48">
        <v>0</v>
      </c>
      <c r="BO498" s="49"/>
      <c r="BP498" s="49"/>
      <c r="BQ498" s="49"/>
      <c r="BR498" s="48">
        <v>64</v>
      </c>
      <c r="BS498" s="39"/>
      <c r="BT498" s="39"/>
      <c r="BU498" s="39"/>
      <c r="BV498" s="39"/>
      <c r="BW498" s="39"/>
      <c r="BX498" s="39"/>
    </row>
    <row r="499" spans="1:76" ht="20.100000000000001" customHeight="1" x14ac:dyDescent="0.2">
      <c r="B499" s="5"/>
      <c r="D499" s="2" t="s">
        <v>156</v>
      </c>
      <c r="F499" s="39">
        <v>261</v>
      </c>
      <c r="G499" s="39"/>
      <c r="H499" s="39"/>
      <c r="I499" s="39"/>
      <c r="J499" s="39">
        <v>959</v>
      </c>
      <c r="K499" s="39">
        <v>46</v>
      </c>
      <c r="L499" s="39"/>
      <c r="M499" s="39">
        <v>1005</v>
      </c>
      <c r="N499" s="39"/>
      <c r="O499" s="39"/>
      <c r="P499" s="39"/>
      <c r="Q499" s="39">
        <v>226</v>
      </c>
      <c r="R499" s="39">
        <v>883</v>
      </c>
      <c r="S499" s="39"/>
      <c r="T499" s="39">
        <v>1109</v>
      </c>
      <c r="U499" s="39"/>
      <c r="V499" s="39"/>
      <c r="W499" s="39"/>
      <c r="X499" s="39">
        <v>157</v>
      </c>
      <c r="Y499" s="39"/>
      <c r="Z499" s="39"/>
      <c r="AA499" s="39"/>
      <c r="AB499" s="39">
        <v>0</v>
      </c>
      <c r="AC499" s="39"/>
      <c r="AD499" s="39">
        <v>0</v>
      </c>
      <c r="AE499" s="39"/>
      <c r="AF499" s="39"/>
      <c r="AG499" s="39"/>
      <c r="AH499" s="39">
        <v>90</v>
      </c>
      <c r="AI499" s="39"/>
      <c r="AJ499" s="39"/>
      <c r="AK499" s="39"/>
      <c r="AL499" s="39"/>
      <c r="AM499" s="39"/>
      <c r="AN499" s="39"/>
      <c r="AO499" s="39"/>
      <c r="AP499" s="39">
        <v>57</v>
      </c>
      <c r="AQ499" s="39"/>
      <c r="AR499" s="39"/>
      <c r="AS499" s="39"/>
      <c r="AT499" s="39">
        <v>219</v>
      </c>
      <c r="AU499" s="39">
        <v>12</v>
      </c>
      <c r="AV499" s="39"/>
      <c r="AW499" s="39">
        <v>231</v>
      </c>
      <c r="AX499" s="39"/>
      <c r="AY499" s="39"/>
      <c r="AZ499" s="39"/>
      <c r="BA499" s="39">
        <v>58</v>
      </c>
      <c r="BB499" s="39">
        <v>161</v>
      </c>
      <c r="BC499" s="39"/>
      <c r="BD499" s="39">
        <v>219</v>
      </c>
      <c r="BE499" s="39"/>
      <c r="BF499" s="39"/>
      <c r="BG499" s="39"/>
      <c r="BH499" s="39">
        <v>69</v>
      </c>
      <c r="BI499" s="39"/>
      <c r="BJ499" s="39"/>
      <c r="BK499" s="39"/>
      <c r="BL499" s="39">
        <v>0</v>
      </c>
      <c r="BM499" s="39"/>
      <c r="BN499" s="39">
        <v>0</v>
      </c>
      <c r="BO499" s="39"/>
      <c r="BP499" s="39"/>
      <c r="BQ499" s="39"/>
      <c r="BR499" s="39">
        <v>67</v>
      </c>
      <c r="BS499" s="39"/>
      <c r="BT499" s="39"/>
      <c r="BU499" s="39"/>
      <c r="BV499" s="39"/>
      <c r="BW499" s="39"/>
      <c r="BX499" s="39"/>
    </row>
    <row r="500" spans="1:76" ht="20.100000000000001" customHeight="1" x14ac:dyDescent="0.2">
      <c r="B500" s="5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/>
      <c r="BP500" s="39"/>
      <c r="BQ500" s="39"/>
      <c r="BR500" s="39"/>
      <c r="BS500" s="39"/>
      <c r="BT500" s="39"/>
      <c r="BU500" s="39"/>
      <c r="BV500" s="39"/>
      <c r="BW500" s="39"/>
      <c r="BX500" s="39"/>
    </row>
    <row r="501" spans="1:76" s="1" customFormat="1" ht="20.100000000000001" customHeight="1" x14ac:dyDescent="0.25">
      <c r="A501" s="3"/>
      <c r="B501" s="6"/>
      <c r="C501" s="51" t="s">
        <v>159</v>
      </c>
      <c r="D501" s="52"/>
      <c r="E501" s="5"/>
      <c r="F501" s="53">
        <v>1294</v>
      </c>
      <c r="G501" s="54"/>
      <c r="H501" s="54"/>
      <c r="I501" s="54"/>
      <c r="J501" s="53">
        <v>4334</v>
      </c>
      <c r="K501" s="53">
        <v>233</v>
      </c>
      <c r="L501" s="54"/>
      <c r="M501" s="53">
        <v>4567</v>
      </c>
      <c r="N501" s="54"/>
      <c r="O501" s="54"/>
      <c r="P501" s="54"/>
      <c r="Q501" s="53">
        <v>1267</v>
      </c>
      <c r="R501" s="53">
        <v>3765</v>
      </c>
      <c r="S501" s="54"/>
      <c r="T501" s="53">
        <v>5032</v>
      </c>
      <c r="U501" s="54"/>
      <c r="V501" s="54"/>
      <c r="W501" s="54"/>
      <c r="X501" s="53">
        <v>828</v>
      </c>
      <c r="Y501" s="54"/>
      <c r="Z501" s="54"/>
      <c r="AA501" s="54"/>
      <c r="AB501" s="53">
        <v>0</v>
      </c>
      <c r="AC501" s="54"/>
      <c r="AD501" s="53">
        <v>1</v>
      </c>
      <c r="AE501" s="54"/>
      <c r="AF501" s="54"/>
      <c r="AG501" s="54"/>
      <c r="AH501" s="53">
        <v>403</v>
      </c>
      <c r="AI501" s="54"/>
      <c r="AJ501" s="54"/>
      <c r="AK501" s="54"/>
      <c r="AL501" s="54"/>
      <c r="AM501" s="54"/>
      <c r="AN501" s="54"/>
      <c r="AO501" s="54"/>
      <c r="AP501" s="53">
        <v>1074</v>
      </c>
      <c r="AQ501" s="54"/>
      <c r="AR501" s="54"/>
      <c r="AS501" s="54"/>
      <c r="AT501" s="53">
        <v>4874</v>
      </c>
      <c r="AU501" s="53">
        <v>198</v>
      </c>
      <c r="AV501" s="54"/>
      <c r="AW501" s="53">
        <v>5072</v>
      </c>
      <c r="AX501" s="54"/>
      <c r="AY501" s="54"/>
      <c r="AZ501" s="54"/>
      <c r="BA501" s="53">
        <v>1809</v>
      </c>
      <c r="BB501" s="53">
        <v>3537</v>
      </c>
      <c r="BC501" s="54"/>
      <c r="BD501" s="53">
        <v>5346</v>
      </c>
      <c r="BE501" s="54"/>
      <c r="BF501" s="54"/>
      <c r="BG501" s="54"/>
      <c r="BH501" s="53">
        <v>773</v>
      </c>
      <c r="BI501" s="54"/>
      <c r="BJ501" s="54"/>
      <c r="BK501" s="54"/>
      <c r="BL501" s="53">
        <v>0</v>
      </c>
      <c r="BM501" s="54"/>
      <c r="BN501" s="53">
        <v>27</v>
      </c>
      <c r="BO501" s="54"/>
      <c r="BP501" s="54"/>
      <c r="BQ501" s="54"/>
      <c r="BR501" s="53">
        <v>346</v>
      </c>
      <c r="BS501" s="39"/>
      <c r="BT501" s="39"/>
      <c r="BU501" s="39"/>
      <c r="BV501" s="39"/>
      <c r="BW501" s="39"/>
      <c r="BX501" s="39"/>
    </row>
    <row r="502" spans="1:76" s="1" customFormat="1" ht="20.100000000000001" customHeight="1" x14ac:dyDescent="0.2">
      <c r="A502" s="3"/>
      <c r="B502" s="6"/>
      <c r="C502" s="3"/>
      <c r="D502" s="3"/>
      <c r="E502" s="5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6"/>
      <c r="BG502" s="56"/>
      <c r="BH502" s="56"/>
      <c r="BI502" s="56"/>
      <c r="BJ502" s="56"/>
      <c r="BK502" s="56"/>
      <c r="BL502" s="56"/>
      <c r="BM502" s="56"/>
      <c r="BN502" s="56"/>
      <c r="BO502" s="56"/>
      <c r="BP502" s="56"/>
      <c r="BQ502" s="56"/>
      <c r="BR502" s="56"/>
      <c r="BS502" s="39"/>
      <c r="BT502" s="39"/>
      <c r="BU502" s="39"/>
      <c r="BV502" s="39"/>
      <c r="BW502" s="39"/>
      <c r="BX502" s="39"/>
    </row>
    <row r="503" spans="1:76" s="1" customFormat="1" ht="20.100000000000001" customHeight="1" x14ac:dyDescent="0.25">
      <c r="A503" s="3"/>
      <c r="B503" s="57" t="s">
        <v>262</v>
      </c>
      <c r="C503" s="58"/>
      <c r="D503" s="58"/>
      <c r="E503" s="5"/>
      <c r="F503" s="59">
        <v>1294</v>
      </c>
      <c r="G503" s="54"/>
      <c r="H503" s="54"/>
      <c r="I503" s="54"/>
      <c r="J503" s="59">
        <v>4334</v>
      </c>
      <c r="K503" s="59">
        <v>233</v>
      </c>
      <c r="L503" s="54"/>
      <c r="M503" s="59">
        <v>4567</v>
      </c>
      <c r="N503" s="54"/>
      <c r="O503" s="54"/>
      <c r="P503" s="54"/>
      <c r="Q503" s="59">
        <v>1267</v>
      </c>
      <c r="R503" s="59">
        <v>3765</v>
      </c>
      <c r="S503" s="54"/>
      <c r="T503" s="59">
        <v>5032</v>
      </c>
      <c r="U503" s="54"/>
      <c r="V503" s="54"/>
      <c r="W503" s="54"/>
      <c r="X503" s="59">
        <v>828</v>
      </c>
      <c r="Y503" s="54"/>
      <c r="Z503" s="54"/>
      <c r="AA503" s="54"/>
      <c r="AB503" s="59">
        <v>0</v>
      </c>
      <c r="AC503" s="54"/>
      <c r="AD503" s="59">
        <v>1</v>
      </c>
      <c r="AE503" s="54"/>
      <c r="AF503" s="54"/>
      <c r="AG503" s="54"/>
      <c r="AH503" s="59">
        <v>403</v>
      </c>
      <c r="AI503" s="54"/>
      <c r="AJ503" s="54"/>
      <c r="AK503" s="54"/>
      <c r="AL503" s="54"/>
      <c r="AM503" s="54"/>
      <c r="AN503" s="54"/>
      <c r="AO503" s="54"/>
      <c r="AP503" s="59">
        <v>1074</v>
      </c>
      <c r="AQ503" s="54"/>
      <c r="AR503" s="54"/>
      <c r="AS503" s="54"/>
      <c r="AT503" s="59">
        <v>4874</v>
      </c>
      <c r="AU503" s="59">
        <v>198</v>
      </c>
      <c r="AV503" s="54"/>
      <c r="AW503" s="59">
        <v>5072</v>
      </c>
      <c r="AX503" s="54"/>
      <c r="AY503" s="54"/>
      <c r="AZ503" s="54"/>
      <c r="BA503" s="59">
        <v>1809</v>
      </c>
      <c r="BB503" s="59">
        <v>3537</v>
      </c>
      <c r="BC503" s="54"/>
      <c r="BD503" s="59">
        <v>5346</v>
      </c>
      <c r="BE503" s="54"/>
      <c r="BF503" s="54"/>
      <c r="BG503" s="54"/>
      <c r="BH503" s="59">
        <v>773</v>
      </c>
      <c r="BI503" s="54"/>
      <c r="BJ503" s="54"/>
      <c r="BK503" s="54"/>
      <c r="BL503" s="59">
        <v>0</v>
      </c>
      <c r="BM503" s="54"/>
      <c r="BN503" s="59">
        <v>27</v>
      </c>
      <c r="BO503" s="54"/>
      <c r="BP503" s="54"/>
      <c r="BQ503" s="54"/>
      <c r="BR503" s="59">
        <v>346</v>
      </c>
      <c r="BS503" s="39"/>
      <c r="BT503" s="39"/>
      <c r="BU503" s="39"/>
      <c r="BV503" s="39"/>
      <c r="BW503" s="39"/>
      <c r="BX503" s="39"/>
    </row>
    <row r="504" spans="1:76" ht="20.100000000000001" customHeight="1" x14ac:dyDescent="0.2"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</row>
    <row r="505" spans="1:76" ht="20.100000000000001" customHeight="1" x14ac:dyDescent="0.2">
      <c r="B505" s="6" t="s">
        <v>263</v>
      </c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/>
      <c r="BP505" s="39"/>
      <c r="BQ505" s="39"/>
      <c r="BR505" s="39"/>
      <c r="BS505" s="39"/>
      <c r="BT505" s="39"/>
      <c r="BU505" s="39"/>
      <c r="BV505" s="39"/>
      <c r="BW505" s="39"/>
      <c r="BX505" s="39"/>
    </row>
    <row r="506" spans="1:76" ht="20.100000000000001" customHeight="1" x14ac:dyDescent="0.2">
      <c r="C506" s="3" t="s">
        <v>154</v>
      </c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</row>
    <row r="507" spans="1:76" ht="20.100000000000001" customHeight="1" x14ac:dyDescent="0.2">
      <c r="D507" s="2" t="s">
        <v>122</v>
      </c>
      <c r="F507" s="39">
        <v>81</v>
      </c>
      <c r="G507" s="39"/>
      <c r="H507" s="39"/>
      <c r="I507" s="39"/>
      <c r="J507" s="39">
        <v>481</v>
      </c>
      <c r="K507" s="39">
        <v>6</v>
      </c>
      <c r="L507" s="39"/>
      <c r="M507" s="39">
        <v>487</v>
      </c>
      <c r="N507" s="39"/>
      <c r="O507" s="39"/>
      <c r="P507" s="39"/>
      <c r="Q507" s="39">
        <v>95</v>
      </c>
      <c r="R507" s="39">
        <v>383</v>
      </c>
      <c r="S507" s="39"/>
      <c r="T507" s="39">
        <v>478</v>
      </c>
      <c r="U507" s="39"/>
      <c r="V507" s="39"/>
      <c r="W507" s="39"/>
      <c r="X507" s="39">
        <v>90</v>
      </c>
      <c r="Y507" s="39"/>
      <c r="Z507" s="39"/>
      <c r="AA507" s="39"/>
      <c r="AB507" s="39">
        <v>0</v>
      </c>
      <c r="AC507" s="39"/>
      <c r="AD507" s="39">
        <v>0</v>
      </c>
      <c r="AE507" s="39"/>
      <c r="AF507" s="39"/>
      <c r="AG507" s="39"/>
      <c r="AH507" s="39">
        <v>0</v>
      </c>
      <c r="AI507" s="39"/>
      <c r="AJ507" s="39"/>
      <c r="AK507" s="39"/>
      <c r="AL507" s="39"/>
      <c r="AM507" s="39"/>
      <c r="AN507" s="39"/>
      <c r="AO507" s="39"/>
      <c r="AP507" s="39">
        <v>149</v>
      </c>
      <c r="AQ507" s="39"/>
      <c r="AR507" s="39"/>
      <c r="AS507" s="39"/>
      <c r="AT507" s="39">
        <v>793</v>
      </c>
      <c r="AU507" s="39">
        <v>36</v>
      </c>
      <c r="AV507" s="39"/>
      <c r="AW507" s="39">
        <v>829</v>
      </c>
      <c r="AX507" s="39"/>
      <c r="AY507" s="39"/>
      <c r="AZ507" s="39"/>
      <c r="BA507" s="39">
        <v>114</v>
      </c>
      <c r="BB507" s="39">
        <v>706</v>
      </c>
      <c r="BC507" s="39"/>
      <c r="BD507" s="39">
        <v>820</v>
      </c>
      <c r="BE507" s="39"/>
      <c r="BF507" s="39"/>
      <c r="BG507" s="39"/>
      <c r="BH507" s="39">
        <v>158</v>
      </c>
      <c r="BI507" s="39"/>
      <c r="BJ507" s="39"/>
      <c r="BK507" s="39"/>
      <c r="BL507" s="39">
        <v>0</v>
      </c>
      <c r="BM507" s="39"/>
      <c r="BN507" s="39">
        <v>0</v>
      </c>
      <c r="BO507" s="39"/>
      <c r="BP507" s="39"/>
      <c r="BQ507" s="39"/>
      <c r="BR507" s="39">
        <v>0</v>
      </c>
      <c r="BS507" s="39"/>
      <c r="BT507" s="39"/>
      <c r="BU507" s="39"/>
      <c r="BV507" s="39"/>
      <c r="BW507" s="39"/>
      <c r="BX507" s="39"/>
    </row>
    <row r="508" spans="1:76" ht="19.5" customHeight="1" x14ac:dyDescent="0.2">
      <c r="D508" s="47" t="s">
        <v>97</v>
      </c>
      <c r="F508" s="48">
        <v>132</v>
      </c>
      <c r="G508" s="49"/>
      <c r="H508" s="49"/>
      <c r="I508" s="49"/>
      <c r="J508" s="48">
        <v>436</v>
      </c>
      <c r="K508" s="48">
        <v>9</v>
      </c>
      <c r="L508" s="49"/>
      <c r="M508" s="48">
        <v>445</v>
      </c>
      <c r="N508" s="49"/>
      <c r="O508" s="49"/>
      <c r="P508" s="49"/>
      <c r="Q508" s="48">
        <v>102</v>
      </c>
      <c r="R508" s="48">
        <v>378</v>
      </c>
      <c r="S508" s="49"/>
      <c r="T508" s="48">
        <v>480</v>
      </c>
      <c r="U508" s="49"/>
      <c r="V508" s="49"/>
      <c r="W508" s="49"/>
      <c r="X508" s="48">
        <v>97</v>
      </c>
      <c r="Y508" s="49"/>
      <c r="Z508" s="49"/>
      <c r="AA508" s="49"/>
      <c r="AB508" s="48">
        <v>0</v>
      </c>
      <c r="AC508" s="49"/>
      <c r="AD508" s="48">
        <v>0</v>
      </c>
      <c r="AE508" s="49"/>
      <c r="AF508" s="49"/>
      <c r="AG508" s="49"/>
      <c r="AH508" s="48">
        <v>0</v>
      </c>
      <c r="AI508" s="49"/>
      <c r="AJ508" s="49"/>
      <c r="AK508" s="49"/>
      <c r="AL508" s="49"/>
      <c r="AM508" s="49"/>
      <c r="AN508" s="49"/>
      <c r="AO508" s="49"/>
      <c r="AP508" s="48">
        <v>142</v>
      </c>
      <c r="AQ508" s="49"/>
      <c r="AR508" s="49"/>
      <c r="AS508" s="49"/>
      <c r="AT508" s="48">
        <v>882</v>
      </c>
      <c r="AU508" s="48">
        <v>41</v>
      </c>
      <c r="AV508" s="49"/>
      <c r="AW508" s="48">
        <v>923</v>
      </c>
      <c r="AX508" s="49"/>
      <c r="AY508" s="49"/>
      <c r="AZ508" s="49"/>
      <c r="BA508" s="48">
        <f xml:space="preserve"> 146 + 1</f>
        <v>147</v>
      </c>
      <c r="BB508" s="48">
        <v>759</v>
      </c>
      <c r="BC508" s="49"/>
      <c r="BD508" s="48">
        <v>906</v>
      </c>
      <c r="BE508" s="49"/>
      <c r="BF508" s="49"/>
      <c r="BG508" s="49"/>
      <c r="BH508" s="48">
        <v>159</v>
      </c>
      <c r="BI508" s="49"/>
      <c r="BJ508" s="49"/>
      <c r="BK508" s="49"/>
      <c r="BL508" s="48">
        <v>0</v>
      </c>
      <c r="BM508" s="49"/>
      <c r="BN508" s="48">
        <v>0</v>
      </c>
      <c r="BO508" s="49"/>
      <c r="BP508" s="49"/>
      <c r="BQ508" s="49"/>
      <c r="BR508" s="48">
        <v>0</v>
      </c>
      <c r="BS508" s="39"/>
      <c r="BT508" s="39"/>
      <c r="BU508" s="39"/>
      <c r="BV508" s="39"/>
      <c r="BW508" s="39"/>
      <c r="BX508" s="39"/>
    </row>
    <row r="509" spans="1:76" ht="20.100000000000001" customHeight="1" x14ac:dyDescent="0.2">
      <c r="D509" s="2" t="s">
        <v>98</v>
      </c>
      <c r="F509" s="39">
        <v>150</v>
      </c>
      <c r="G509" s="39"/>
      <c r="H509" s="39"/>
      <c r="I509" s="39"/>
      <c r="J509" s="39">
        <v>416</v>
      </c>
      <c r="K509" s="39">
        <v>9</v>
      </c>
      <c r="L509" s="39"/>
      <c r="M509" s="39">
        <v>425</v>
      </c>
      <c r="N509" s="39"/>
      <c r="O509" s="39"/>
      <c r="P509" s="39"/>
      <c r="Q509" s="39">
        <v>76</v>
      </c>
      <c r="R509" s="39">
        <v>379</v>
      </c>
      <c r="S509" s="39"/>
      <c r="T509" s="39">
        <v>455</v>
      </c>
      <c r="U509" s="39"/>
      <c r="V509" s="39"/>
      <c r="W509" s="39"/>
      <c r="X509" s="39">
        <v>120</v>
      </c>
      <c r="Y509" s="39"/>
      <c r="Z509" s="39"/>
      <c r="AA509" s="39"/>
      <c r="AB509" s="39">
        <v>0</v>
      </c>
      <c r="AC509" s="39"/>
      <c r="AD509" s="39">
        <v>0</v>
      </c>
      <c r="AE509" s="39"/>
      <c r="AF509" s="39"/>
      <c r="AG509" s="39"/>
      <c r="AH509" s="39">
        <v>0</v>
      </c>
      <c r="AI509" s="39"/>
      <c r="AJ509" s="39"/>
      <c r="AK509" s="39"/>
      <c r="AL509" s="39"/>
      <c r="AM509" s="39"/>
      <c r="AN509" s="39"/>
      <c r="AO509" s="39"/>
      <c r="AP509" s="39">
        <v>128</v>
      </c>
      <c r="AQ509" s="39"/>
      <c r="AR509" s="39"/>
      <c r="AS509" s="39"/>
      <c r="AT509" s="39">
        <v>887</v>
      </c>
      <c r="AU509" s="39">
        <v>15</v>
      </c>
      <c r="AV509" s="39"/>
      <c r="AW509" s="39">
        <v>902</v>
      </c>
      <c r="AX509" s="39"/>
      <c r="AY509" s="39"/>
      <c r="AZ509" s="39"/>
      <c r="BA509" s="39">
        <v>160</v>
      </c>
      <c r="BB509" s="39">
        <v>738</v>
      </c>
      <c r="BC509" s="39"/>
      <c r="BD509" s="39">
        <v>898</v>
      </c>
      <c r="BE509" s="39"/>
      <c r="BF509" s="39"/>
      <c r="BG509" s="39"/>
      <c r="BH509" s="39">
        <v>132</v>
      </c>
      <c r="BI509" s="39"/>
      <c r="BJ509" s="39"/>
      <c r="BK509" s="39"/>
      <c r="BL509" s="39">
        <v>0</v>
      </c>
      <c r="BM509" s="39"/>
      <c r="BN509" s="39">
        <v>0</v>
      </c>
      <c r="BO509" s="39"/>
      <c r="BP509" s="39"/>
      <c r="BQ509" s="39"/>
      <c r="BR509" s="39">
        <v>0</v>
      </c>
      <c r="BS509" s="39"/>
      <c r="BT509" s="39"/>
      <c r="BU509" s="39"/>
      <c r="BV509" s="39"/>
      <c r="BW509" s="39"/>
      <c r="BX509" s="39"/>
    </row>
    <row r="510" spans="1:76" ht="19.5" customHeight="1" x14ac:dyDescent="0.2">
      <c r="D510" s="47" t="s">
        <v>99</v>
      </c>
      <c r="F510" s="48">
        <v>96</v>
      </c>
      <c r="G510" s="49"/>
      <c r="H510" s="49"/>
      <c r="I510" s="49"/>
      <c r="J510" s="48">
        <v>327</v>
      </c>
      <c r="K510" s="48">
        <v>10</v>
      </c>
      <c r="L510" s="49"/>
      <c r="M510" s="48">
        <v>337</v>
      </c>
      <c r="N510" s="49"/>
      <c r="O510" s="49"/>
      <c r="P510" s="49"/>
      <c r="Q510" s="48">
        <v>66</v>
      </c>
      <c r="R510" s="48">
        <v>268</v>
      </c>
      <c r="S510" s="49"/>
      <c r="T510" s="48">
        <v>334</v>
      </c>
      <c r="U510" s="49"/>
      <c r="V510" s="49"/>
      <c r="W510" s="49"/>
      <c r="X510" s="48">
        <v>99</v>
      </c>
      <c r="Y510" s="49"/>
      <c r="Z510" s="49"/>
      <c r="AA510" s="49"/>
      <c r="AB510" s="48">
        <v>0</v>
      </c>
      <c r="AC510" s="49"/>
      <c r="AD510" s="48">
        <v>0</v>
      </c>
      <c r="AE510" s="49"/>
      <c r="AF510" s="49"/>
      <c r="AG510" s="49"/>
      <c r="AH510" s="48">
        <v>0</v>
      </c>
      <c r="AI510" s="49"/>
      <c r="AJ510" s="49"/>
      <c r="AK510" s="49"/>
      <c r="AL510" s="49"/>
      <c r="AM510" s="49"/>
      <c r="AN510" s="49"/>
      <c r="AO510" s="49"/>
      <c r="AP510" s="48">
        <v>63</v>
      </c>
      <c r="AQ510" s="49"/>
      <c r="AR510" s="49"/>
      <c r="AS510" s="49"/>
      <c r="AT510" s="48">
        <v>462</v>
      </c>
      <c r="AU510" s="48">
        <v>16</v>
      </c>
      <c r="AV510" s="49"/>
      <c r="AW510" s="48">
        <v>478</v>
      </c>
      <c r="AX510" s="49"/>
      <c r="AY510" s="49"/>
      <c r="AZ510" s="49"/>
      <c r="BA510" s="48">
        <v>124</v>
      </c>
      <c r="BB510" s="48">
        <v>356</v>
      </c>
      <c r="BC510" s="49"/>
      <c r="BD510" s="48">
        <v>480</v>
      </c>
      <c r="BE510" s="49"/>
      <c r="BF510" s="49"/>
      <c r="BG510" s="49"/>
      <c r="BH510" s="48">
        <v>61</v>
      </c>
      <c r="BI510" s="49"/>
      <c r="BJ510" s="49"/>
      <c r="BK510" s="49"/>
      <c r="BL510" s="48">
        <v>0</v>
      </c>
      <c r="BM510" s="49"/>
      <c r="BN510" s="48">
        <v>0</v>
      </c>
      <c r="BO510" s="49"/>
      <c r="BP510" s="49"/>
      <c r="BQ510" s="49"/>
      <c r="BR510" s="48">
        <v>0</v>
      </c>
      <c r="BS510" s="39"/>
      <c r="BT510" s="39"/>
      <c r="BU510" s="39"/>
      <c r="BV510" s="39"/>
      <c r="BW510" s="39"/>
      <c r="BX510" s="39"/>
    </row>
    <row r="511" spans="1:76" ht="20.100000000000001" customHeight="1" x14ac:dyDescent="0.2">
      <c r="D511" s="2" t="s">
        <v>114</v>
      </c>
      <c r="F511" s="39">
        <v>68</v>
      </c>
      <c r="G511" s="39"/>
      <c r="H511" s="39"/>
      <c r="I511" s="39"/>
      <c r="J511" s="39">
        <v>336</v>
      </c>
      <c r="K511" s="39">
        <v>10</v>
      </c>
      <c r="L511" s="39"/>
      <c r="M511" s="39">
        <v>346</v>
      </c>
      <c r="N511" s="39"/>
      <c r="O511" s="39"/>
      <c r="P511" s="39"/>
      <c r="Q511" s="39">
        <v>83</v>
      </c>
      <c r="R511" s="39">
        <v>285</v>
      </c>
      <c r="S511" s="39"/>
      <c r="T511" s="39">
        <v>368</v>
      </c>
      <c r="U511" s="39"/>
      <c r="V511" s="39"/>
      <c r="W511" s="39"/>
      <c r="X511" s="39">
        <v>46</v>
      </c>
      <c r="Y511" s="39"/>
      <c r="Z511" s="39"/>
      <c r="AA511" s="39"/>
      <c r="AB511" s="39">
        <v>0</v>
      </c>
      <c r="AC511" s="39"/>
      <c r="AD511" s="39">
        <v>0</v>
      </c>
      <c r="AE511" s="39"/>
      <c r="AF511" s="39"/>
      <c r="AG511" s="39"/>
      <c r="AH511" s="39">
        <v>0</v>
      </c>
      <c r="AI511" s="39"/>
      <c r="AJ511" s="39"/>
      <c r="AK511" s="39"/>
      <c r="AL511" s="39"/>
      <c r="AM511" s="39"/>
      <c r="AN511" s="39"/>
      <c r="AO511" s="39"/>
      <c r="AP511" s="39">
        <v>32</v>
      </c>
      <c r="AQ511" s="39"/>
      <c r="AR511" s="39"/>
      <c r="AS511" s="39"/>
      <c r="AT511" s="39">
        <v>487</v>
      </c>
      <c r="AU511" s="39">
        <v>17</v>
      </c>
      <c r="AV511" s="39"/>
      <c r="AW511" s="39">
        <v>504</v>
      </c>
      <c r="AX511" s="39"/>
      <c r="AY511" s="39"/>
      <c r="AZ511" s="39"/>
      <c r="BA511" s="39">
        <v>167</v>
      </c>
      <c r="BB511" s="39">
        <v>323</v>
      </c>
      <c r="BC511" s="39"/>
      <c r="BD511" s="39">
        <v>490</v>
      </c>
      <c r="BE511" s="39"/>
      <c r="BF511" s="39"/>
      <c r="BG511" s="39"/>
      <c r="BH511" s="39">
        <v>46</v>
      </c>
      <c r="BI511" s="39"/>
      <c r="BJ511" s="39"/>
      <c r="BK511" s="39"/>
      <c r="BL511" s="39">
        <v>0</v>
      </c>
      <c r="BM511" s="39"/>
      <c r="BN511" s="39">
        <v>0</v>
      </c>
      <c r="BO511" s="39"/>
      <c r="BP511" s="39"/>
      <c r="BQ511" s="39"/>
      <c r="BR511" s="39">
        <v>0</v>
      </c>
      <c r="BS511" s="39"/>
      <c r="BT511" s="39"/>
      <c r="BU511" s="39"/>
      <c r="BV511" s="39"/>
      <c r="BW511" s="39"/>
      <c r="BX511" s="39"/>
    </row>
    <row r="512" spans="1:76" ht="19.5" customHeight="1" x14ac:dyDescent="0.2">
      <c r="D512" s="47" t="s">
        <v>115</v>
      </c>
      <c r="F512" s="48">
        <v>205</v>
      </c>
      <c r="G512" s="49"/>
      <c r="H512" s="49"/>
      <c r="I512" s="49"/>
      <c r="J512" s="48">
        <v>537</v>
      </c>
      <c r="K512" s="48">
        <v>19</v>
      </c>
      <c r="L512" s="49"/>
      <c r="M512" s="48">
        <v>556</v>
      </c>
      <c r="N512" s="49"/>
      <c r="O512" s="49"/>
      <c r="P512" s="49"/>
      <c r="Q512" s="48">
        <v>106</v>
      </c>
      <c r="R512" s="48">
        <v>522</v>
      </c>
      <c r="S512" s="49"/>
      <c r="T512" s="48">
        <v>628</v>
      </c>
      <c r="U512" s="49"/>
      <c r="V512" s="49"/>
      <c r="W512" s="49"/>
      <c r="X512" s="48">
        <v>133</v>
      </c>
      <c r="Y512" s="49"/>
      <c r="Z512" s="49"/>
      <c r="AA512" s="49"/>
      <c r="AB512" s="48">
        <v>0</v>
      </c>
      <c r="AC512" s="49"/>
      <c r="AD512" s="48">
        <v>0</v>
      </c>
      <c r="AE512" s="49"/>
      <c r="AF512" s="49"/>
      <c r="AG512" s="49"/>
      <c r="AH512" s="48">
        <v>0</v>
      </c>
      <c r="AI512" s="49"/>
      <c r="AJ512" s="49"/>
      <c r="AK512" s="49"/>
      <c r="AL512" s="49"/>
      <c r="AM512" s="49"/>
      <c r="AN512" s="49"/>
      <c r="AO512" s="49"/>
      <c r="AP512" s="48">
        <v>64</v>
      </c>
      <c r="AQ512" s="49"/>
      <c r="AR512" s="49"/>
      <c r="AS512" s="49"/>
      <c r="AT512" s="48">
        <v>272</v>
      </c>
      <c r="AU512" s="48">
        <v>12</v>
      </c>
      <c r="AV512" s="49"/>
      <c r="AW512" s="48">
        <v>284</v>
      </c>
      <c r="AX512" s="49"/>
      <c r="AY512" s="49"/>
      <c r="AZ512" s="49"/>
      <c r="BA512" s="48">
        <v>78</v>
      </c>
      <c r="BB512" s="48">
        <v>222</v>
      </c>
      <c r="BC512" s="49"/>
      <c r="BD512" s="48">
        <v>300</v>
      </c>
      <c r="BE512" s="49"/>
      <c r="BF512" s="49"/>
      <c r="BG512" s="49"/>
      <c r="BH512" s="48">
        <v>47</v>
      </c>
      <c r="BI512" s="49"/>
      <c r="BJ512" s="49"/>
      <c r="BK512" s="49"/>
      <c r="BL512" s="48">
        <v>0</v>
      </c>
      <c r="BM512" s="49"/>
      <c r="BN512" s="48">
        <v>1</v>
      </c>
      <c r="BO512" s="49"/>
      <c r="BP512" s="49"/>
      <c r="BQ512" s="49"/>
      <c r="BR512" s="48">
        <v>0</v>
      </c>
      <c r="BS512" s="39"/>
      <c r="BT512" s="39"/>
      <c r="BU512" s="39"/>
      <c r="BV512" s="39"/>
      <c r="BW512" s="39"/>
      <c r="BX512" s="39"/>
    </row>
    <row r="513" spans="1:76" ht="20.100000000000001" customHeight="1" x14ac:dyDescent="0.2">
      <c r="D513" s="2" t="s">
        <v>116</v>
      </c>
      <c r="F513" s="39">
        <v>99</v>
      </c>
      <c r="G513" s="39"/>
      <c r="H513" s="39"/>
      <c r="I513" s="39"/>
      <c r="J513" s="39">
        <v>476</v>
      </c>
      <c r="K513" s="39">
        <v>11</v>
      </c>
      <c r="L513" s="39"/>
      <c r="M513" s="39">
        <v>487</v>
      </c>
      <c r="N513" s="39"/>
      <c r="O513" s="39"/>
      <c r="P513" s="39"/>
      <c r="Q513" s="39">
        <v>125</v>
      </c>
      <c r="R513" s="39">
        <v>384</v>
      </c>
      <c r="S513" s="39"/>
      <c r="T513" s="39">
        <v>509</v>
      </c>
      <c r="U513" s="39"/>
      <c r="V513" s="39"/>
      <c r="W513" s="39"/>
      <c r="X513" s="39">
        <v>77</v>
      </c>
      <c r="Y513" s="39"/>
      <c r="Z513" s="39"/>
      <c r="AA513" s="39"/>
      <c r="AB513" s="39">
        <v>0</v>
      </c>
      <c r="AC513" s="39"/>
      <c r="AD513" s="39">
        <v>0</v>
      </c>
      <c r="AE513" s="39"/>
      <c r="AF513" s="39"/>
      <c r="AG513" s="39"/>
      <c r="AH513" s="39">
        <v>0</v>
      </c>
      <c r="AI513" s="39"/>
      <c r="AJ513" s="39"/>
      <c r="AK513" s="39"/>
      <c r="AL513" s="39"/>
      <c r="AM513" s="39"/>
      <c r="AN513" s="39"/>
      <c r="AO513" s="39"/>
      <c r="AP513" s="39">
        <v>41</v>
      </c>
      <c r="AQ513" s="39"/>
      <c r="AR513" s="39"/>
      <c r="AS513" s="39"/>
      <c r="AT513" s="39">
        <v>331</v>
      </c>
      <c r="AU513" s="39">
        <v>9</v>
      </c>
      <c r="AV513" s="39"/>
      <c r="AW513" s="39">
        <v>340</v>
      </c>
      <c r="AX513" s="39"/>
      <c r="AY513" s="39"/>
      <c r="AZ513" s="39"/>
      <c r="BA513" s="39">
        <v>85</v>
      </c>
      <c r="BB513" s="39">
        <v>266</v>
      </c>
      <c r="BC513" s="39"/>
      <c r="BD513" s="39">
        <v>351</v>
      </c>
      <c r="BE513" s="39"/>
      <c r="BF513" s="39"/>
      <c r="BG513" s="39"/>
      <c r="BH513" s="39">
        <v>30</v>
      </c>
      <c r="BI513" s="39"/>
      <c r="BJ513" s="39"/>
      <c r="BK513" s="39"/>
      <c r="BL513" s="39">
        <v>0</v>
      </c>
      <c r="BM513" s="39"/>
      <c r="BN513" s="39">
        <v>0</v>
      </c>
      <c r="BO513" s="39"/>
      <c r="BP513" s="39"/>
      <c r="BQ513" s="39"/>
      <c r="BR513" s="39">
        <v>0</v>
      </c>
      <c r="BS513" s="39"/>
      <c r="BT513" s="39"/>
      <c r="BU513" s="39"/>
      <c r="BV513" s="39"/>
      <c r="BW513" s="39"/>
      <c r="BX513" s="39"/>
    </row>
    <row r="514" spans="1:76" ht="19.5" customHeight="1" x14ac:dyDescent="0.2">
      <c r="D514" s="47" t="s">
        <v>103</v>
      </c>
      <c r="F514" s="48">
        <v>107</v>
      </c>
      <c r="G514" s="49"/>
      <c r="H514" s="49"/>
      <c r="I514" s="49"/>
      <c r="J514" s="48">
        <v>463</v>
      </c>
      <c r="K514" s="48">
        <v>14</v>
      </c>
      <c r="L514" s="49"/>
      <c r="M514" s="48">
        <v>477</v>
      </c>
      <c r="N514" s="49"/>
      <c r="O514" s="49"/>
      <c r="P514" s="49"/>
      <c r="Q514" s="48">
        <v>102</v>
      </c>
      <c r="R514" s="48">
        <v>386</v>
      </c>
      <c r="S514" s="49"/>
      <c r="T514" s="48">
        <v>488</v>
      </c>
      <c r="U514" s="49"/>
      <c r="V514" s="49"/>
      <c r="W514" s="49"/>
      <c r="X514" s="48">
        <v>96</v>
      </c>
      <c r="Y514" s="49"/>
      <c r="Z514" s="49"/>
      <c r="AA514" s="49"/>
      <c r="AB514" s="48">
        <v>0</v>
      </c>
      <c r="AC514" s="49"/>
      <c r="AD514" s="48">
        <v>0</v>
      </c>
      <c r="AE514" s="49"/>
      <c r="AF514" s="49"/>
      <c r="AG514" s="49"/>
      <c r="AH514" s="48">
        <v>12</v>
      </c>
      <c r="AI514" s="49"/>
      <c r="AJ514" s="49"/>
      <c r="AK514" s="49"/>
      <c r="AL514" s="49"/>
      <c r="AM514" s="49"/>
      <c r="AN514" s="49"/>
      <c r="AO514" s="49"/>
      <c r="AP514" s="48">
        <v>178</v>
      </c>
      <c r="AQ514" s="49"/>
      <c r="AR514" s="49"/>
      <c r="AS514" s="49"/>
      <c r="AT514" s="48">
        <v>838</v>
      </c>
      <c r="AU514" s="48">
        <v>20</v>
      </c>
      <c r="AV514" s="49"/>
      <c r="AW514" s="48">
        <v>858</v>
      </c>
      <c r="AX514" s="49"/>
      <c r="AY514" s="49"/>
      <c r="AZ514" s="49"/>
      <c r="BA514" s="48">
        <v>201</v>
      </c>
      <c r="BB514" s="48">
        <v>671</v>
      </c>
      <c r="BC514" s="49"/>
      <c r="BD514" s="48">
        <v>872</v>
      </c>
      <c r="BE514" s="49"/>
      <c r="BF514" s="49"/>
      <c r="BG514" s="49"/>
      <c r="BH514" s="48">
        <v>164</v>
      </c>
      <c r="BI514" s="49"/>
      <c r="BJ514" s="49"/>
      <c r="BK514" s="49"/>
      <c r="BL514" s="48">
        <v>0</v>
      </c>
      <c r="BM514" s="49"/>
      <c r="BN514" s="48">
        <v>0</v>
      </c>
      <c r="BO514" s="49"/>
      <c r="BP514" s="49"/>
      <c r="BQ514" s="49"/>
      <c r="BR514" s="48">
        <v>20</v>
      </c>
      <c r="BS514" s="39"/>
      <c r="BT514" s="39"/>
      <c r="BU514" s="39"/>
      <c r="BV514" s="39"/>
      <c r="BW514" s="39"/>
      <c r="BX514" s="39"/>
    </row>
    <row r="515" spans="1:76" ht="20.100000000000001" customHeight="1" x14ac:dyDescent="0.2">
      <c r="D515" s="2" t="s">
        <v>104</v>
      </c>
      <c r="F515" s="39">
        <v>42</v>
      </c>
      <c r="G515" s="39"/>
      <c r="H515" s="39"/>
      <c r="I515" s="39"/>
      <c r="J515" s="39">
        <v>341</v>
      </c>
      <c r="K515" s="39">
        <v>10</v>
      </c>
      <c r="L515" s="39"/>
      <c r="M515" s="39">
        <v>351</v>
      </c>
      <c r="N515" s="39"/>
      <c r="O515" s="39"/>
      <c r="P515" s="39"/>
      <c r="Q515" s="39">
        <v>65</v>
      </c>
      <c r="R515" s="39">
        <v>307</v>
      </c>
      <c r="S515" s="39"/>
      <c r="T515" s="39">
        <v>372</v>
      </c>
      <c r="U515" s="39"/>
      <c r="V515" s="39"/>
      <c r="W515" s="39"/>
      <c r="X515" s="39">
        <v>21</v>
      </c>
      <c r="Y515" s="39"/>
      <c r="Z515" s="39"/>
      <c r="AA515" s="39"/>
      <c r="AB515" s="39">
        <v>0</v>
      </c>
      <c r="AC515" s="39"/>
      <c r="AD515" s="39">
        <v>0</v>
      </c>
      <c r="AE515" s="39"/>
      <c r="AF515" s="39"/>
      <c r="AG515" s="39"/>
      <c r="AH515" s="39">
        <v>0</v>
      </c>
      <c r="AI515" s="39"/>
      <c r="AJ515" s="39"/>
      <c r="AK515" s="39"/>
      <c r="AL515" s="39"/>
      <c r="AM515" s="39"/>
      <c r="AN515" s="39"/>
      <c r="AO515" s="39"/>
      <c r="AP515" s="39">
        <v>38</v>
      </c>
      <c r="AQ515" s="39"/>
      <c r="AR515" s="39"/>
      <c r="AS515" s="39"/>
      <c r="AT515" s="39">
        <v>460</v>
      </c>
      <c r="AU515" s="39">
        <v>8</v>
      </c>
      <c r="AV515" s="39"/>
      <c r="AW515" s="39">
        <v>468</v>
      </c>
      <c r="AX515" s="39"/>
      <c r="AY515" s="39"/>
      <c r="AZ515" s="39"/>
      <c r="BA515" s="39">
        <v>53</v>
      </c>
      <c r="BB515" s="39">
        <v>422</v>
      </c>
      <c r="BC515" s="39"/>
      <c r="BD515" s="39">
        <v>475</v>
      </c>
      <c r="BE515" s="39"/>
      <c r="BF515" s="39"/>
      <c r="BG515" s="39"/>
      <c r="BH515" s="39">
        <v>24</v>
      </c>
      <c r="BI515" s="39"/>
      <c r="BJ515" s="39"/>
      <c r="BK515" s="39"/>
      <c r="BL515" s="39">
        <v>0</v>
      </c>
      <c r="BM515" s="39"/>
      <c r="BN515" s="39">
        <v>7</v>
      </c>
      <c r="BO515" s="39"/>
      <c r="BP515" s="39"/>
      <c r="BQ515" s="39"/>
      <c r="BR515" s="39">
        <v>0</v>
      </c>
      <c r="BS515" s="39"/>
      <c r="BT515" s="39"/>
      <c r="BU515" s="39"/>
      <c r="BV515" s="39"/>
      <c r="BW515" s="39"/>
      <c r="BX515" s="39"/>
    </row>
    <row r="516" spans="1:76" ht="19.5" customHeight="1" x14ac:dyDescent="0.2">
      <c r="D516" s="47" t="s">
        <v>117</v>
      </c>
      <c r="F516" s="48">
        <v>106</v>
      </c>
      <c r="G516" s="49"/>
      <c r="H516" s="49"/>
      <c r="I516" s="49"/>
      <c r="J516" s="48">
        <v>358</v>
      </c>
      <c r="K516" s="48">
        <v>2</v>
      </c>
      <c r="L516" s="49"/>
      <c r="M516" s="48">
        <v>360</v>
      </c>
      <c r="N516" s="49"/>
      <c r="O516" s="49"/>
      <c r="P516" s="49"/>
      <c r="Q516" s="48">
        <v>87</v>
      </c>
      <c r="R516" s="48">
        <v>292</v>
      </c>
      <c r="S516" s="49"/>
      <c r="T516" s="48">
        <v>379</v>
      </c>
      <c r="U516" s="49"/>
      <c r="V516" s="49"/>
      <c r="W516" s="49"/>
      <c r="X516" s="48">
        <v>87</v>
      </c>
      <c r="Y516" s="49"/>
      <c r="Z516" s="49"/>
      <c r="AA516" s="49"/>
      <c r="AB516" s="48">
        <v>0</v>
      </c>
      <c r="AC516" s="49"/>
      <c r="AD516" s="48">
        <v>0</v>
      </c>
      <c r="AE516" s="49"/>
      <c r="AF516" s="49"/>
      <c r="AG516" s="49"/>
      <c r="AH516" s="48">
        <v>0</v>
      </c>
      <c r="AI516" s="49"/>
      <c r="AJ516" s="49"/>
      <c r="AK516" s="49"/>
      <c r="AL516" s="49"/>
      <c r="AM516" s="49"/>
      <c r="AN516" s="49"/>
      <c r="AO516" s="49"/>
      <c r="AP516" s="48">
        <v>147</v>
      </c>
      <c r="AQ516" s="49"/>
      <c r="AR516" s="49"/>
      <c r="AS516" s="49"/>
      <c r="AT516" s="48">
        <v>952</v>
      </c>
      <c r="AU516" s="48">
        <v>25</v>
      </c>
      <c r="AV516" s="49"/>
      <c r="AW516" s="48">
        <v>977</v>
      </c>
      <c r="AX516" s="49"/>
      <c r="AY516" s="49"/>
      <c r="AZ516" s="49"/>
      <c r="BA516" s="48">
        <v>170</v>
      </c>
      <c r="BB516" s="48">
        <v>798</v>
      </c>
      <c r="BC516" s="49"/>
      <c r="BD516" s="48">
        <v>968</v>
      </c>
      <c r="BE516" s="49"/>
      <c r="BF516" s="49"/>
      <c r="BG516" s="49"/>
      <c r="BH516" s="48">
        <v>156</v>
      </c>
      <c r="BI516" s="49"/>
      <c r="BJ516" s="49"/>
      <c r="BK516" s="49"/>
      <c r="BL516" s="48">
        <v>0</v>
      </c>
      <c r="BM516" s="49"/>
      <c r="BN516" s="48">
        <v>0</v>
      </c>
      <c r="BO516" s="49"/>
      <c r="BP516" s="49"/>
      <c r="BQ516" s="49"/>
      <c r="BR516" s="48">
        <v>0</v>
      </c>
      <c r="BS516" s="39"/>
      <c r="BT516" s="39"/>
      <c r="BU516" s="39"/>
      <c r="BV516" s="39"/>
      <c r="BW516" s="39"/>
      <c r="BX516" s="39"/>
    </row>
    <row r="517" spans="1:76" ht="20.100000000000001" customHeight="1" x14ac:dyDescent="0.2"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/>
      <c r="BP517" s="39"/>
      <c r="BQ517" s="39"/>
      <c r="BR517" s="39"/>
      <c r="BS517" s="39"/>
      <c r="BT517" s="39"/>
      <c r="BU517" s="39"/>
      <c r="BV517" s="39"/>
      <c r="BW517" s="39"/>
      <c r="BX517" s="39"/>
    </row>
    <row r="518" spans="1:76" s="1" customFormat="1" ht="20.100000000000001" customHeight="1" x14ac:dyDescent="0.25">
      <c r="A518" s="3"/>
      <c r="B518" s="6"/>
      <c r="C518" s="51" t="s">
        <v>159</v>
      </c>
      <c r="D518" s="52"/>
      <c r="E518" s="5"/>
      <c r="F518" s="53">
        <v>1086</v>
      </c>
      <c r="G518" s="54"/>
      <c r="H518" s="54"/>
      <c r="I518" s="54"/>
      <c r="J518" s="53">
        <v>4171</v>
      </c>
      <c r="K518" s="53">
        <v>100</v>
      </c>
      <c r="L518" s="54"/>
      <c r="M518" s="53">
        <v>4271</v>
      </c>
      <c r="N518" s="54"/>
      <c r="O518" s="54"/>
      <c r="P518" s="54"/>
      <c r="Q518" s="53">
        <v>907</v>
      </c>
      <c r="R518" s="53">
        <v>3584</v>
      </c>
      <c r="S518" s="54"/>
      <c r="T518" s="53">
        <v>4491</v>
      </c>
      <c r="U518" s="54"/>
      <c r="V518" s="54"/>
      <c r="W518" s="54"/>
      <c r="X518" s="53">
        <v>866</v>
      </c>
      <c r="Y518" s="54"/>
      <c r="Z518" s="54"/>
      <c r="AA518" s="54"/>
      <c r="AB518" s="53">
        <v>0</v>
      </c>
      <c r="AC518" s="54"/>
      <c r="AD518" s="53">
        <v>0</v>
      </c>
      <c r="AE518" s="54"/>
      <c r="AF518" s="54"/>
      <c r="AG518" s="54"/>
      <c r="AH518" s="53">
        <v>12</v>
      </c>
      <c r="AI518" s="54"/>
      <c r="AJ518" s="54"/>
      <c r="AK518" s="54"/>
      <c r="AL518" s="54"/>
      <c r="AM518" s="54"/>
      <c r="AN518" s="54"/>
      <c r="AO518" s="54"/>
      <c r="AP518" s="53">
        <v>982</v>
      </c>
      <c r="AQ518" s="54"/>
      <c r="AR518" s="54"/>
      <c r="AS518" s="54"/>
      <c r="AT518" s="53">
        <v>6364</v>
      </c>
      <c r="AU518" s="53">
        <v>199</v>
      </c>
      <c r="AV518" s="54"/>
      <c r="AW518" s="53">
        <v>6563</v>
      </c>
      <c r="AX518" s="54"/>
      <c r="AY518" s="54"/>
      <c r="AZ518" s="54"/>
      <c r="BA518" s="53">
        <f xml:space="preserve"> 1298 + 1</f>
        <v>1299</v>
      </c>
      <c r="BB518" s="53">
        <v>5261</v>
      </c>
      <c r="BC518" s="54"/>
      <c r="BD518" s="53">
        <v>6560</v>
      </c>
      <c r="BE518" s="54"/>
      <c r="BF518" s="54"/>
      <c r="BG518" s="54"/>
      <c r="BH518" s="53">
        <v>977</v>
      </c>
      <c r="BI518" s="54"/>
      <c r="BJ518" s="54"/>
      <c r="BK518" s="54"/>
      <c r="BL518" s="53">
        <v>0</v>
      </c>
      <c r="BM518" s="54"/>
      <c r="BN518" s="53">
        <v>8</v>
      </c>
      <c r="BO518" s="54"/>
      <c r="BP518" s="54"/>
      <c r="BQ518" s="54"/>
      <c r="BR518" s="53">
        <v>20</v>
      </c>
      <c r="BS518" s="39"/>
      <c r="BT518" s="39"/>
      <c r="BU518" s="39"/>
      <c r="BV518" s="39"/>
      <c r="BW518" s="39"/>
      <c r="BX518" s="39"/>
    </row>
    <row r="519" spans="1:76" s="1" customFormat="1" ht="20.100000000000001" customHeight="1" x14ac:dyDescent="0.2">
      <c r="A519" s="3"/>
      <c r="B519" s="6"/>
      <c r="C519" s="3"/>
      <c r="D519" s="3"/>
      <c r="E519" s="5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/>
      <c r="BF519" s="56"/>
      <c r="BG519" s="56"/>
      <c r="BH519" s="56"/>
      <c r="BI519" s="56"/>
      <c r="BJ519" s="56"/>
      <c r="BK519" s="56"/>
      <c r="BL519" s="56"/>
      <c r="BM519" s="56"/>
      <c r="BN519" s="56"/>
      <c r="BO519" s="56"/>
      <c r="BP519" s="56"/>
      <c r="BQ519" s="56"/>
      <c r="BR519" s="56"/>
      <c r="BS519" s="39"/>
      <c r="BT519" s="39"/>
      <c r="BU519" s="39"/>
      <c r="BV519" s="39"/>
      <c r="BW519" s="39"/>
      <c r="BX519" s="39"/>
    </row>
    <row r="520" spans="1:76" s="1" customFormat="1" ht="20.100000000000001" customHeight="1" x14ac:dyDescent="0.25">
      <c r="A520" s="3"/>
      <c r="B520" s="57" t="s">
        <v>264</v>
      </c>
      <c r="C520" s="58"/>
      <c r="D520" s="58"/>
      <c r="E520" s="5"/>
      <c r="F520" s="59">
        <v>1086</v>
      </c>
      <c r="G520" s="54"/>
      <c r="H520" s="54"/>
      <c r="I520" s="54"/>
      <c r="J520" s="59">
        <v>4171</v>
      </c>
      <c r="K520" s="59">
        <v>100</v>
      </c>
      <c r="L520" s="54"/>
      <c r="M520" s="59">
        <v>4271</v>
      </c>
      <c r="N520" s="54"/>
      <c r="O520" s="54"/>
      <c r="P520" s="54"/>
      <c r="Q520" s="59">
        <v>907</v>
      </c>
      <c r="R520" s="59">
        <v>3584</v>
      </c>
      <c r="S520" s="54"/>
      <c r="T520" s="59">
        <v>4491</v>
      </c>
      <c r="U520" s="54"/>
      <c r="V520" s="54"/>
      <c r="W520" s="54"/>
      <c r="X520" s="59">
        <v>866</v>
      </c>
      <c r="Y520" s="54"/>
      <c r="Z520" s="54"/>
      <c r="AA520" s="54"/>
      <c r="AB520" s="59">
        <v>0</v>
      </c>
      <c r="AC520" s="54"/>
      <c r="AD520" s="59">
        <v>0</v>
      </c>
      <c r="AE520" s="54"/>
      <c r="AF520" s="54"/>
      <c r="AG520" s="54"/>
      <c r="AH520" s="59">
        <v>12</v>
      </c>
      <c r="AI520" s="54"/>
      <c r="AJ520" s="54"/>
      <c r="AK520" s="54"/>
      <c r="AL520" s="54"/>
      <c r="AM520" s="54"/>
      <c r="AN520" s="54"/>
      <c r="AO520" s="54"/>
      <c r="AP520" s="59">
        <v>982</v>
      </c>
      <c r="AQ520" s="54"/>
      <c r="AR520" s="54"/>
      <c r="AS520" s="54"/>
      <c r="AT520" s="59">
        <v>6364</v>
      </c>
      <c r="AU520" s="59">
        <v>199</v>
      </c>
      <c r="AV520" s="54"/>
      <c r="AW520" s="59">
        <v>6563</v>
      </c>
      <c r="AX520" s="54"/>
      <c r="AY520" s="54"/>
      <c r="AZ520" s="54"/>
      <c r="BA520" s="59">
        <f xml:space="preserve"> 1298 + 1</f>
        <v>1299</v>
      </c>
      <c r="BB520" s="59">
        <v>5261</v>
      </c>
      <c r="BC520" s="54"/>
      <c r="BD520" s="59">
        <v>6560</v>
      </c>
      <c r="BE520" s="54"/>
      <c r="BF520" s="54"/>
      <c r="BG520" s="54"/>
      <c r="BH520" s="59">
        <v>977</v>
      </c>
      <c r="BI520" s="54"/>
      <c r="BJ520" s="54"/>
      <c r="BK520" s="54"/>
      <c r="BL520" s="59">
        <v>0</v>
      </c>
      <c r="BM520" s="54"/>
      <c r="BN520" s="59">
        <v>8</v>
      </c>
      <c r="BO520" s="54"/>
      <c r="BP520" s="54"/>
      <c r="BQ520" s="54"/>
      <c r="BR520" s="59">
        <v>20</v>
      </c>
      <c r="BS520" s="39"/>
      <c r="BT520" s="39"/>
      <c r="BU520" s="39"/>
      <c r="BV520" s="39"/>
      <c r="BW520" s="39"/>
      <c r="BX520" s="39"/>
    </row>
    <row r="521" spans="1:76" ht="20.100000000000001" customHeight="1" x14ac:dyDescent="0.2"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</row>
    <row r="522" spans="1:76" ht="20.100000000000001" customHeight="1" x14ac:dyDescent="0.2">
      <c r="B522" s="6" t="s">
        <v>265</v>
      </c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  <c r="BN522" s="39"/>
      <c r="BO522" s="39"/>
      <c r="BP522" s="39"/>
      <c r="BQ522" s="39"/>
      <c r="BR522" s="39"/>
      <c r="BS522" s="39"/>
      <c r="BT522" s="39"/>
      <c r="BU522" s="39"/>
      <c r="BV522" s="39"/>
      <c r="BW522" s="39"/>
      <c r="BX522" s="39"/>
    </row>
    <row r="523" spans="1:76" ht="20.100000000000001" customHeight="1" x14ac:dyDescent="0.2">
      <c r="C523" s="3" t="s">
        <v>154</v>
      </c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  <c r="BN523" s="39"/>
      <c r="BO523" s="39"/>
      <c r="BP523" s="39"/>
      <c r="BQ523" s="39"/>
      <c r="BR523" s="39"/>
      <c r="BS523" s="39"/>
      <c r="BT523" s="39"/>
      <c r="BU523" s="39"/>
      <c r="BV523" s="39"/>
      <c r="BW523" s="39"/>
      <c r="BX523" s="39"/>
    </row>
    <row r="524" spans="1:76" ht="20.100000000000001" customHeight="1" x14ac:dyDescent="0.2">
      <c r="D524" s="2" t="s">
        <v>96</v>
      </c>
      <c r="F524" s="39">
        <v>96</v>
      </c>
      <c r="G524" s="39"/>
      <c r="H524" s="39"/>
      <c r="I524" s="39"/>
      <c r="J524" s="39">
        <v>289</v>
      </c>
      <c r="K524" s="39">
        <v>16</v>
      </c>
      <c r="L524" s="39"/>
      <c r="M524" s="39">
        <v>305</v>
      </c>
      <c r="N524" s="39"/>
      <c r="O524" s="39"/>
      <c r="P524" s="39"/>
      <c r="Q524" s="39">
        <v>71</v>
      </c>
      <c r="R524" s="39">
        <v>262</v>
      </c>
      <c r="S524" s="39"/>
      <c r="T524" s="39">
        <v>333</v>
      </c>
      <c r="U524" s="39"/>
      <c r="V524" s="39"/>
      <c r="W524" s="39"/>
      <c r="X524" s="39">
        <v>68</v>
      </c>
      <c r="Y524" s="39"/>
      <c r="Z524" s="39"/>
      <c r="AA524" s="39"/>
      <c r="AB524" s="39">
        <v>0</v>
      </c>
      <c r="AC524" s="39"/>
      <c r="AD524" s="39">
        <v>0</v>
      </c>
      <c r="AE524" s="39"/>
      <c r="AF524" s="39"/>
      <c r="AG524" s="39"/>
      <c r="AH524" s="39">
        <v>47</v>
      </c>
      <c r="AI524" s="39"/>
      <c r="AJ524" s="39"/>
      <c r="AK524" s="39"/>
      <c r="AL524" s="39"/>
      <c r="AM524" s="39"/>
      <c r="AN524" s="39"/>
      <c r="AO524" s="39"/>
      <c r="AP524" s="39">
        <v>389</v>
      </c>
      <c r="AQ524" s="39"/>
      <c r="AR524" s="39"/>
      <c r="AS524" s="39"/>
      <c r="AT524" s="39">
        <v>972</v>
      </c>
      <c r="AU524" s="39">
        <v>34</v>
      </c>
      <c r="AV524" s="39"/>
      <c r="AW524" s="39">
        <v>1006</v>
      </c>
      <c r="AX524" s="39"/>
      <c r="AY524" s="39"/>
      <c r="AZ524" s="39"/>
      <c r="BA524" s="39">
        <v>261</v>
      </c>
      <c r="BB524" s="39">
        <v>860</v>
      </c>
      <c r="BC524" s="39"/>
      <c r="BD524" s="39">
        <v>1121</v>
      </c>
      <c r="BE524" s="39"/>
      <c r="BF524" s="39"/>
      <c r="BG524" s="39"/>
      <c r="BH524" s="39">
        <v>274</v>
      </c>
      <c r="BI524" s="39"/>
      <c r="BJ524" s="39"/>
      <c r="BK524" s="39"/>
      <c r="BL524" s="39">
        <v>0</v>
      </c>
      <c r="BM524" s="39"/>
      <c r="BN524" s="39">
        <v>0</v>
      </c>
      <c r="BO524" s="39"/>
      <c r="BP524" s="39"/>
      <c r="BQ524" s="39"/>
      <c r="BR524" s="39">
        <v>337</v>
      </c>
      <c r="BS524" s="39"/>
      <c r="BT524" s="39"/>
      <c r="BU524" s="39"/>
      <c r="BV524" s="39"/>
      <c r="BW524" s="39"/>
      <c r="BX524" s="39"/>
    </row>
    <row r="525" spans="1:76" ht="19.5" customHeight="1" x14ac:dyDescent="0.2">
      <c r="D525" s="47" t="s">
        <v>97</v>
      </c>
      <c r="F525" s="48">
        <v>176</v>
      </c>
      <c r="G525" s="49"/>
      <c r="H525" s="49"/>
      <c r="I525" s="49"/>
      <c r="J525" s="48">
        <v>233</v>
      </c>
      <c r="K525" s="48">
        <v>22</v>
      </c>
      <c r="L525" s="49"/>
      <c r="M525" s="48">
        <v>255</v>
      </c>
      <c r="N525" s="49"/>
      <c r="O525" s="49"/>
      <c r="P525" s="49"/>
      <c r="Q525" s="48">
        <v>64</v>
      </c>
      <c r="R525" s="48">
        <v>221</v>
      </c>
      <c r="S525" s="49"/>
      <c r="T525" s="48">
        <v>285</v>
      </c>
      <c r="U525" s="49"/>
      <c r="V525" s="49"/>
      <c r="W525" s="49"/>
      <c r="X525" s="48">
        <v>146</v>
      </c>
      <c r="Y525" s="49"/>
      <c r="Z525" s="49"/>
      <c r="AA525" s="49"/>
      <c r="AB525" s="48">
        <v>0</v>
      </c>
      <c r="AC525" s="49"/>
      <c r="AD525" s="48">
        <v>0</v>
      </c>
      <c r="AE525" s="49"/>
      <c r="AF525" s="49"/>
      <c r="AG525" s="49"/>
      <c r="AH525" s="48">
        <v>0</v>
      </c>
      <c r="AI525" s="49"/>
      <c r="AJ525" s="49"/>
      <c r="AK525" s="49"/>
      <c r="AL525" s="49"/>
      <c r="AM525" s="49"/>
      <c r="AN525" s="49"/>
      <c r="AO525" s="49"/>
      <c r="AP525" s="48">
        <v>385</v>
      </c>
      <c r="AQ525" s="49"/>
      <c r="AR525" s="49"/>
      <c r="AS525" s="49"/>
      <c r="AT525" s="48">
        <v>848</v>
      </c>
      <c r="AU525" s="48">
        <v>12</v>
      </c>
      <c r="AV525" s="49"/>
      <c r="AW525" s="48">
        <v>860</v>
      </c>
      <c r="AX525" s="49"/>
      <c r="AY525" s="49"/>
      <c r="AZ525" s="49"/>
      <c r="BA525" s="48">
        <v>199</v>
      </c>
      <c r="BB525" s="48">
        <v>803</v>
      </c>
      <c r="BC525" s="49"/>
      <c r="BD525" s="48">
        <v>1002</v>
      </c>
      <c r="BE525" s="49"/>
      <c r="BF525" s="49"/>
      <c r="BG525" s="49"/>
      <c r="BH525" s="48">
        <v>243</v>
      </c>
      <c r="BI525" s="49"/>
      <c r="BJ525" s="49"/>
      <c r="BK525" s="49"/>
      <c r="BL525" s="48">
        <v>0</v>
      </c>
      <c r="BM525" s="49"/>
      <c r="BN525" s="48">
        <v>0</v>
      </c>
      <c r="BO525" s="49"/>
      <c r="BP525" s="49"/>
      <c r="BQ525" s="49"/>
      <c r="BR525" s="48">
        <v>0</v>
      </c>
      <c r="BS525" s="39"/>
      <c r="BT525" s="39"/>
      <c r="BU525" s="39"/>
      <c r="BV525" s="39"/>
      <c r="BW525" s="39"/>
      <c r="BX525" s="39"/>
    </row>
    <row r="526" spans="1:76" ht="20.100000000000001" customHeight="1" x14ac:dyDescent="0.2">
      <c r="D526" s="2" t="s">
        <v>113</v>
      </c>
      <c r="F526" s="39">
        <v>91</v>
      </c>
      <c r="G526" s="39"/>
      <c r="H526" s="39"/>
      <c r="I526" s="39"/>
      <c r="J526" s="39">
        <v>171</v>
      </c>
      <c r="K526" s="39">
        <v>24</v>
      </c>
      <c r="L526" s="39"/>
      <c r="M526" s="39">
        <v>195</v>
      </c>
      <c r="N526" s="39"/>
      <c r="O526" s="39"/>
      <c r="P526" s="39"/>
      <c r="Q526" s="39">
        <v>52</v>
      </c>
      <c r="R526" s="39">
        <v>157</v>
      </c>
      <c r="S526" s="39"/>
      <c r="T526" s="39">
        <v>209</v>
      </c>
      <c r="U526" s="39"/>
      <c r="V526" s="39"/>
      <c r="W526" s="39"/>
      <c r="X526" s="39">
        <v>77</v>
      </c>
      <c r="Y526" s="39"/>
      <c r="Z526" s="39"/>
      <c r="AA526" s="39"/>
      <c r="AB526" s="39">
        <v>0</v>
      </c>
      <c r="AC526" s="39"/>
      <c r="AD526" s="39">
        <v>0</v>
      </c>
      <c r="AE526" s="39"/>
      <c r="AF526" s="39"/>
      <c r="AG526" s="39"/>
      <c r="AH526" s="39">
        <v>67</v>
      </c>
      <c r="AI526" s="39"/>
      <c r="AJ526" s="39"/>
      <c r="AK526" s="39"/>
      <c r="AL526" s="39"/>
      <c r="AM526" s="39"/>
      <c r="AN526" s="39"/>
      <c r="AO526" s="39"/>
      <c r="AP526" s="39">
        <v>259</v>
      </c>
      <c r="AQ526" s="39"/>
      <c r="AR526" s="39"/>
      <c r="AS526" s="39"/>
      <c r="AT526" s="39">
        <v>875</v>
      </c>
      <c r="AU526" s="39">
        <v>33</v>
      </c>
      <c r="AV526" s="39"/>
      <c r="AW526" s="39">
        <v>908</v>
      </c>
      <c r="AX526" s="39"/>
      <c r="AY526" s="39"/>
      <c r="AZ526" s="39"/>
      <c r="BA526" s="39">
        <v>245</v>
      </c>
      <c r="BB526" s="39">
        <v>780</v>
      </c>
      <c r="BC526" s="39"/>
      <c r="BD526" s="39">
        <v>1025</v>
      </c>
      <c r="BE526" s="39"/>
      <c r="BF526" s="39"/>
      <c r="BG526" s="39"/>
      <c r="BH526" s="39">
        <v>142</v>
      </c>
      <c r="BI526" s="39"/>
      <c r="BJ526" s="39"/>
      <c r="BK526" s="39"/>
      <c r="BL526" s="39">
        <v>0</v>
      </c>
      <c r="BM526" s="39"/>
      <c r="BN526" s="39">
        <v>0</v>
      </c>
      <c r="BO526" s="39"/>
      <c r="BP526" s="39"/>
      <c r="BQ526" s="39"/>
      <c r="BR526" s="39">
        <v>230</v>
      </c>
      <c r="BS526" s="39"/>
      <c r="BT526" s="39"/>
      <c r="BU526" s="39"/>
      <c r="BV526" s="39"/>
      <c r="BW526" s="39"/>
      <c r="BX526" s="39"/>
    </row>
    <row r="527" spans="1:76" ht="19.5" customHeight="1" x14ac:dyDescent="0.2">
      <c r="D527" s="47" t="s">
        <v>99</v>
      </c>
      <c r="F527" s="48">
        <v>91</v>
      </c>
      <c r="G527" s="49"/>
      <c r="H527" s="49"/>
      <c r="I527" s="49"/>
      <c r="J527" s="48">
        <v>392</v>
      </c>
      <c r="K527" s="48">
        <v>17</v>
      </c>
      <c r="L527" s="49"/>
      <c r="M527" s="48">
        <v>409</v>
      </c>
      <c r="N527" s="49"/>
      <c r="O527" s="49"/>
      <c r="P527" s="49"/>
      <c r="Q527" s="48">
        <v>79</v>
      </c>
      <c r="R527" s="48">
        <v>290</v>
      </c>
      <c r="S527" s="49"/>
      <c r="T527" s="48">
        <v>369</v>
      </c>
      <c r="U527" s="49"/>
      <c r="V527" s="49"/>
      <c r="W527" s="49"/>
      <c r="X527" s="48">
        <v>131</v>
      </c>
      <c r="Y527" s="49"/>
      <c r="Z527" s="49"/>
      <c r="AA527" s="49"/>
      <c r="AB527" s="48">
        <v>0</v>
      </c>
      <c r="AC527" s="49"/>
      <c r="AD527" s="48">
        <v>0</v>
      </c>
      <c r="AE527" s="49"/>
      <c r="AF527" s="49"/>
      <c r="AG527" s="49"/>
      <c r="AH527" s="48">
        <v>98</v>
      </c>
      <c r="AI527" s="49"/>
      <c r="AJ527" s="49"/>
      <c r="AK527" s="49"/>
      <c r="AL527" s="49"/>
      <c r="AM527" s="49"/>
      <c r="AN527" s="49"/>
      <c r="AO527" s="49"/>
      <c r="AP527" s="48">
        <v>239</v>
      </c>
      <c r="AQ527" s="49"/>
      <c r="AR527" s="49"/>
      <c r="AS527" s="49"/>
      <c r="AT527" s="48">
        <v>668</v>
      </c>
      <c r="AU527" s="48">
        <v>96</v>
      </c>
      <c r="AV527" s="49"/>
      <c r="AW527" s="48">
        <v>764</v>
      </c>
      <c r="AX527" s="49"/>
      <c r="AY527" s="49"/>
      <c r="AZ527" s="49"/>
      <c r="BA527" s="48">
        <v>216</v>
      </c>
      <c r="BB527" s="48">
        <v>635</v>
      </c>
      <c r="BC527" s="49"/>
      <c r="BD527" s="48">
        <v>851</v>
      </c>
      <c r="BE527" s="49"/>
      <c r="BF527" s="49"/>
      <c r="BG527" s="49"/>
      <c r="BH527" s="48">
        <v>138</v>
      </c>
      <c r="BI527" s="49"/>
      <c r="BJ527" s="49"/>
      <c r="BK527" s="49"/>
      <c r="BL527" s="48">
        <v>0</v>
      </c>
      <c r="BM527" s="49"/>
      <c r="BN527" s="48">
        <v>14</v>
      </c>
      <c r="BO527" s="49"/>
      <c r="BP527" s="49"/>
      <c r="BQ527" s="49"/>
      <c r="BR527" s="48">
        <v>346</v>
      </c>
      <c r="BS527" s="39"/>
      <c r="BT527" s="39"/>
      <c r="BU527" s="39"/>
      <c r="BV527" s="39"/>
      <c r="BW527" s="39"/>
      <c r="BX527" s="39"/>
    </row>
    <row r="528" spans="1:76" ht="20.100000000000001" customHeight="1" x14ac:dyDescent="0.2">
      <c r="D528" s="2" t="s">
        <v>114</v>
      </c>
      <c r="F528" s="39">
        <v>89</v>
      </c>
      <c r="G528" s="39"/>
      <c r="H528" s="39"/>
      <c r="I528" s="39"/>
      <c r="J528" s="39">
        <v>335</v>
      </c>
      <c r="K528" s="39">
        <v>18</v>
      </c>
      <c r="L528" s="39"/>
      <c r="M528" s="39">
        <v>353</v>
      </c>
      <c r="N528" s="39"/>
      <c r="O528" s="39"/>
      <c r="P528" s="39"/>
      <c r="Q528" s="39">
        <f xml:space="preserve"> 99 + 6</f>
        <v>105</v>
      </c>
      <c r="R528" s="39">
        <v>255</v>
      </c>
      <c r="S528" s="39"/>
      <c r="T528" s="39">
        <v>360</v>
      </c>
      <c r="U528" s="39"/>
      <c r="V528" s="39"/>
      <c r="W528" s="39"/>
      <c r="X528" s="39">
        <v>82</v>
      </c>
      <c r="Y528" s="39"/>
      <c r="Z528" s="39"/>
      <c r="AA528" s="39"/>
      <c r="AB528" s="39">
        <v>0</v>
      </c>
      <c r="AC528" s="39"/>
      <c r="AD528" s="39">
        <v>0</v>
      </c>
      <c r="AE528" s="39"/>
      <c r="AF528" s="39"/>
      <c r="AG528" s="39"/>
      <c r="AH528" s="39">
        <v>44</v>
      </c>
      <c r="AI528" s="39"/>
      <c r="AJ528" s="39"/>
      <c r="AK528" s="39"/>
      <c r="AL528" s="39"/>
      <c r="AM528" s="39"/>
      <c r="AN528" s="39"/>
      <c r="AO528" s="39"/>
      <c r="AP528" s="39">
        <v>241</v>
      </c>
      <c r="AQ528" s="39"/>
      <c r="AR528" s="39"/>
      <c r="AS528" s="39"/>
      <c r="AT528" s="39">
        <v>755</v>
      </c>
      <c r="AU528" s="39">
        <v>42</v>
      </c>
      <c r="AV528" s="39"/>
      <c r="AW528" s="39">
        <v>797</v>
      </c>
      <c r="AX528" s="39"/>
      <c r="AY528" s="39"/>
      <c r="AZ528" s="39"/>
      <c r="BA528" s="39">
        <f xml:space="preserve"> 195 + 3</f>
        <v>198</v>
      </c>
      <c r="BB528" s="39">
        <v>674</v>
      </c>
      <c r="BC528" s="39"/>
      <c r="BD528" s="39">
        <v>872</v>
      </c>
      <c r="BE528" s="39"/>
      <c r="BF528" s="39"/>
      <c r="BG528" s="39"/>
      <c r="BH528" s="39">
        <v>166</v>
      </c>
      <c r="BI528" s="39"/>
      <c r="BJ528" s="39"/>
      <c r="BK528" s="39"/>
      <c r="BL528" s="39">
        <v>0</v>
      </c>
      <c r="BM528" s="39"/>
      <c r="BN528" s="39">
        <v>0</v>
      </c>
      <c r="BO528" s="39"/>
      <c r="BP528" s="39"/>
      <c r="BQ528" s="39"/>
      <c r="BR528" s="39">
        <v>243</v>
      </c>
      <c r="BS528" s="39"/>
      <c r="BT528" s="39"/>
      <c r="BU528" s="39"/>
      <c r="BV528" s="39"/>
      <c r="BW528" s="39"/>
      <c r="BX528" s="39"/>
    </row>
    <row r="529" spans="1:76" ht="19.5" customHeight="1" x14ac:dyDescent="0.2">
      <c r="D529" s="47" t="s">
        <v>115</v>
      </c>
      <c r="F529" s="48">
        <v>63</v>
      </c>
      <c r="G529" s="49"/>
      <c r="H529" s="49"/>
      <c r="I529" s="49"/>
      <c r="J529" s="48">
        <v>247</v>
      </c>
      <c r="K529" s="48">
        <v>7</v>
      </c>
      <c r="L529" s="49"/>
      <c r="M529" s="48">
        <v>254</v>
      </c>
      <c r="N529" s="49"/>
      <c r="O529" s="49"/>
      <c r="P529" s="49"/>
      <c r="Q529" s="48">
        <v>71</v>
      </c>
      <c r="R529" s="48">
        <v>197</v>
      </c>
      <c r="S529" s="49"/>
      <c r="T529" s="48">
        <v>268</v>
      </c>
      <c r="U529" s="49"/>
      <c r="V529" s="49"/>
      <c r="W529" s="49"/>
      <c r="X529" s="48">
        <v>49</v>
      </c>
      <c r="Y529" s="49"/>
      <c r="Z529" s="49"/>
      <c r="AA529" s="49"/>
      <c r="AB529" s="48">
        <v>0</v>
      </c>
      <c r="AC529" s="49"/>
      <c r="AD529" s="48">
        <v>0</v>
      </c>
      <c r="AE529" s="49"/>
      <c r="AF529" s="49"/>
      <c r="AG529" s="49"/>
      <c r="AH529" s="48">
        <v>0</v>
      </c>
      <c r="AI529" s="49"/>
      <c r="AJ529" s="49"/>
      <c r="AK529" s="49"/>
      <c r="AL529" s="49"/>
      <c r="AM529" s="49"/>
      <c r="AN529" s="49"/>
      <c r="AO529" s="49"/>
      <c r="AP529" s="48">
        <v>210</v>
      </c>
      <c r="AQ529" s="49"/>
      <c r="AR529" s="49"/>
      <c r="AS529" s="49"/>
      <c r="AT529" s="48">
        <v>770</v>
      </c>
      <c r="AU529" s="48">
        <v>56</v>
      </c>
      <c r="AV529" s="49"/>
      <c r="AW529" s="48">
        <v>826</v>
      </c>
      <c r="AX529" s="49"/>
      <c r="AY529" s="49"/>
      <c r="AZ529" s="49"/>
      <c r="BA529" s="48">
        <v>315</v>
      </c>
      <c r="BB529" s="48">
        <v>546</v>
      </c>
      <c r="BC529" s="49"/>
      <c r="BD529" s="48">
        <v>861</v>
      </c>
      <c r="BE529" s="49"/>
      <c r="BF529" s="49"/>
      <c r="BG529" s="49"/>
      <c r="BH529" s="48">
        <v>175</v>
      </c>
      <c r="BI529" s="49"/>
      <c r="BJ529" s="49"/>
      <c r="BK529" s="49"/>
      <c r="BL529" s="48">
        <v>0</v>
      </c>
      <c r="BM529" s="49"/>
      <c r="BN529" s="48">
        <v>0</v>
      </c>
      <c r="BO529" s="49"/>
      <c r="BP529" s="49"/>
      <c r="BQ529" s="49"/>
      <c r="BR529" s="48">
        <v>0</v>
      </c>
      <c r="BS529" s="39"/>
      <c r="BT529" s="39"/>
      <c r="BU529" s="39"/>
      <c r="BV529" s="39"/>
      <c r="BW529" s="39"/>
      <c r="BX529" s="39"/>
    </row>
    <row r="530" spans="1:76" ht="20.100000000000001" customHeight="1" x14ac:dyDescent="0.2">
      <c r="D530" s="2" t="s">
        <v>116</v>
      </c>
      <c r="F530" s="39">
        <v>84</v>
      </c>
      <c r="G530" s="39"/>
      <c r="H530" s="39"/>
      <c r="I530" s="39"/>
      <c r="J530" s="39">
        <v>345</v>
      </c>
      <c r="K530" s="39">
        <v>12</v>
      </c>
      <c r="L530" s="39"/>
      <c r="M530" s="39">
        <v>357</v>
      </c>
      <c r="N530" s="39"/>
      <c r="O530" s="39"/>
      <c r="P530" s="39"/>
      <c r="Q530" s="39">
        <v>77</v>
      </c>
      <c r="R530" s="39">
        <v>276</v>
      </c>
      <c r="S530" s="39"/>
      <c r="T530" s="39">
        <v>353</v>
      </c>
      <c r="U530" s="39"/>
      <c r="V530" s="39"/>
      <c r="W530" s="39"/>
      <c r="X530" s="39">
        <v>88</v>
      </c>
      <c r="Y530" s="39"/>
      <c r="Z530" s="39"/>
      <c r="AA530" s="39"/>
      <c r="AB530" s="39">
        <v>0</v>
      </c>
      <c r="AC530" s="39"/>
      <c r="AD530" s="39">
        <v>0</v>
      </c>
      <c r="AE530" s="39"/>
      <c r="AF530" s="39"/>
      <c r="AG530" s="39"/>
      <c r="AH530" s="39">
        <v>0</v>
      </c>
      <c r="AI530" s="39"/>
      <c r="AJ530" s="39"/>
      <c r="AK530" s="39"/>
      <c r="AL530" s="39"/>
      <c r="AM530" s="39"/>
      <c r="AN530" s="39"/>
      <c r="AO530" s="39"/>
      <c r="AP530" s="39">
        <v>182</v>
      </c>
      <c r="AQ530" s="39"/>
      <c r="AR530" s="39"/>
      <c r="AS530" s="39"/>
      <c r="AT530" s="39">
        <v>782</v>
      </c>
      <c r="AU530" s="39">
        <v>25</v>
      </c>
      <c r="AV530" s="39"/>
      <c r="AW530" s="39">
        <v>807</v>
      </c>
      <c r="AX530" s="39"/>
      <c r="AY530" s="39"/>
      <c r="AZ530" s="39"/>
      <c r="BA530" s="39">
        <v>187</v>
      </c>
      <c r="BB530" s="39">
        <v>641</v>
      </c>
      <c r="BC530" s="39"/>
      <c r="BD530" s="39">
        <v>828</v>
      </c>
      <c r="BE530" s="39"/>
      <c r="BF530" s="39"/>
      <c r="BG530" s="39"/>
      <c r="BH530" s="39">
        <v>161</v>
      </c>
      <c r="BI530" s="39"/>
      <c r="BJ530" s="39"/>
      <c r="BK530" s="39"/>
      <c r="BL530" s="39">
        <v>0</v>
      </c>
      <c r="BM530" s="39"/>
      <c r="BN530" s="39">
        <v>0</v>
      </c>
      <c r="BO530" s="39"/>
      <c r="BP530" s="39"/>
      <c r="BQ530" s="39"/>
      <c r="BR530" s="39">
        <v>0</v>
      </c>
      <c r="BS530" s="39"/>
      <c r="BT530" s="39"/>
      <c r="BU530" s="39"/>
      <c r="BV530" s="39"/>
      <c r="BW530" s="39"/>
      <c r="BX530" s="39"/>
    </row>
    <row r="531" spans="1:76" ht="19.5" customHeight="1" x14ac:dyDescent="0.2">
      <c r="D531" s="47" t="s">
        <v>103</v>
      </c>
      <c r="F531" s="48">
        <v>79</v>
      </c>
      <c r="G531" s="49"/>
      <c r="H531" s="49"/>
      <c r="I531" s="49"/>
      <c r="J531" s="48">
        <v>610</v>
      </c>
      <c r="K531" s="48">
        <v>13</v>
      </c>
      <c r="L531" s="49"/>
      <c r="M531" s="48">
        <v>623</v>
      </c>
      <c r="N531" s="49"/>
      <c r="O531" s="49"/>
      <c r="P531" s="49"/>
      <c r="Q531" s="48">
        <v>147</v>
      </c>
      <c r="R531" s="48">
        <v>461</v>
      </c>
      <c r="S531" s="49"/>
      <c r="T531" s="48">
        <v>608</v>
      </c>
      <c r="U531" s="49"/>
      <c r="V531" s="49"/>
      <c r="W531" s="49"/>
      <c r="X531" s="48">
        <v>94</v>
      </c>
      <c r="Y531" s="49"/>
      <c r="Z531" s="49"/>
      <c r="AA531" s="49"/>
      <c r="AB531" s="48">
        <v>0</v>
      </c>
      <c r="AC531" s="49"/>
      <c r="AD531" s="48">
        <v>0</v>
      </c>
      <c r="AE531" s="49"/>
      <c r="AF531" s="49"/>
      <c r="AG531" s="49"/>
      <c r="AH531" s="48">
        <v>0</v>
      </c>
      <c r="AI531" s="49"/>
      <c r="AJ531" s="49"/>
      <c r="AK531" s="49"/>
      <c r="AL531" s="49"/>
      <c r="AM531" s="49"/>
      <c r="AN531" s="49"/>
      <c r="AO531" s="49"/>
      <c r="AP531" s="48">
        <v>289</v>
      </c>
      <c r="AQ531" s="49"/>
      <c r="AR531" s="49"/>
      <c r="AS531" s="49"/>
      <c r="AT531" s="48">
        <v>536</v>
      </c>
      <c r="AU531" s="48">
        <v>29</v>
      </c>
      <c r="AV531" s="49"/>
      <c r="AW531" s="48">
        <v>565</v>
      </c>
      <c r="AX531" s="49"/>
      <c r="AY531" s="49"/>
      <c r="AZ531" s="49"/>
      <c r="BA531" s="48">
        <v>249</v>
      </c>
      <c r="BB531" s="48">
        <v>458</v>
      </c>
      <c r="BC531" s="49"/>
      <c r="BD531" s="48">
        <v>707</v>
      </c>
      <c r="BE531" s="49"/>
      <c r="BF531" s="49"/>
      <c r="BG531" s="49"/>
      <c r="BH531" s="48">
        <v>146</v>
      </c>
      <c r="BI531" s="49"/>
      <c r="BJ531" s="49"/>
      <c r="BK531" s="49"/>
      <c r="BL531" s="48">
        <v>0</v>
      </c>
      <c r="BM531" s="49"/>
      <c r="BN531" s="48">
        <v>1</v>
      </c>
      <c r="BO531" s="49"/>
      <c r="BP531" s="49"/>
      <c r="BQ531" s="49"/>
      <c r="BR531" s="48">
        <v>0</v>
      </c>
      <c r="BS531" s="39"/>
      <c r="BT531" s="39"/>
      <c r="BU531" s="39"/>
      <c r="BV531" s="39"/>
      <c r="BW531" s="39"/>
      <c r="BX531" s="39"/>
    </row>
    <row r="532" spans="1:76" ht="20.100000000000001" customHeight="1" x14ac:dyDescent="0.2"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  <c r="BN532" s="39"/>
      <c r="BO532" s="39"/>
      <c r="BP532" s="39"/>
      <c r="BQ532" s="39"/>
      <c r="BR532" s="39"/>
      <c r="BS532" s="39"/>
      <c r="BT532" s="39"/>
      <c r="BU532" s="39"/>
      <c r="BV532" s="39"/>
      <c r="BW532" s="39"/>
      <c r="BX532" s="39"/>
    </row>
    <row r="533" spans="1:76" s="1" customFormat="1" ht="20.100000000000001" customHeight="1" x14ac:dyDescent="0.25">
      <c r="A533" s="3"/>
      <c r="B533" s="6"/>
      <c r="C533" s="51" t="s">
        <v>159</v>
      </c>
      <c r="D533" s="52"/>
      <c r="E533" s="5"/>
      <c r="F533" s="53">
        <v>769</v>
      </c>
      <c r="G533" s="54"/>
      <c r="H533" s="54"/>
      <c r="I533" s="54"/>
      <c r="J533" s="53">
        <v>2622</v>
      </c>
      <c r="K533" s="53">
        <v>129</v>
      </c>
      <c r="L533" s="54"/>
      <c r="M533" s="53">
        <v>2751</v>
      </c>
      <c r="N533" s="54"/>
      <c r="O533" s="54"/>
      <c r="P533" s="54"/>
      <c r="Q533" s="53">
        <f xml:space="preserve"> 660 + 6</f>
        <v>666</v>
      </c>
      <c r="R533" s="53">
        <v>2119</v>
      </c>
      <c r="S533" s="54"/>
      <c r="T533" s="53">
        <v>2785</v>
      </c>
      <c r="U533" s="54"/>
      <c r="V533" s="54"/>
      <c r="W533" s="54"/>
      <c r="X533" s="53">
        <v>735</v>
      </c>
      <c r="Y533" s="54"/>
      <c r="Z533" s="54"/>
      <c r="AA533" s="54"/>
      <c r="AB533" s="53">
        <v>0</v>
      </c>
      <c r="AC533" s="54"/>
      <c r="AD533" s="53">
        <v>0</v>
      </c>
      <c r="AE533" s="54"/>
      <c r="AF533" s="54"/>
      <c r="AG533" s="54"/>
      <c r="AH533" s="53">
        <v>256</v>
      </c>
      <c r="AI533" s="54"/>
      <c r="AJ533" s="54"/>
      <c r="AK533" s="54"/>
      <c r="AL533" s="54"/>
      <c r="AM533" s="54"/>
      <c r="AN533" s="54"/>
      <c r="AO533" s="54"/>
      <c r="AP533" s="53">
        <v>2194</v>
      </c>
      <c r="AQ533" s="54"/>
      <c r="AR533" s="54"/>
      <c r="AS533" s="54"/>
      <c r="AT533" s="53">
        <v>6206</v>
      </c>
      <c r="AU533" s="53">
        <v>327</v>
      </c>
      <c r="AV533" s="54"/>
      <c r="AW533" s="53">
        <v>6533</v>
      </c>
      <c r="AX533" s="54"/>
      <c r="AY533" s="54"/>
      <c r="AZ533" s="54"/>
      <c r="BA533" s="53">
        <f xml:space="preserve"> 1867 + 3</f>
        <v>1870</v>
      </c>
      <c r="BB533" s="53">
        <v>5397</v>
      </c>
      <c r="BC533" s="54"/>
      <c r="BD533" s="53">
        <v>7267</v>
      </c>
      <c r="BE533" s="54"/>
      <c r="BF533" s="54"/>
      <c r="BG533" s="54"/>
      <c r="BH533" s="53">
        <v>1445</v>
      </c>
      <c r="BI533" s="54"/>
      <c r="BJ533" s="54"/>
      <c r="BK533" s="54"/>
      <c r="BL533" s="53">
        <v>0</v>
      </c>
      <c r="BM533" s="54"/>
      <c r="BN533" s="53">
        <v>15</v>
      </c>
      <c r="BO533" s="54"/>
      <c r="BP533" s="54"/>
      <c r="BQ533" s="54"/>
      <c r="BR533" s="53">
        <v>1156</v>
      </c>
      <c r="BS533" s="39"/>
      <c r="BT533" s="39"/>
      <c r="BU533" s="39"/>
      <c r="BV533" s="39"/>
      <c r="BW533" s="39"/>
      <c r="BX533" s="39"/>
    </row>
    <row r="534" spans="1:76" s="1" customFormat="1" ht="20.100000000000001" customHeight="1" x14ac:dyDescent="0.2">
      <c r="A534" s="3"/>
      <c r="B534" s="6"/>
      <c r="C534" s="3"/>
      <c r="D534" s="3"/>
      <c r="E534" s="5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6"/>
      <c r="BG534" s="56"/>
      <c r="BH534" s="56"/>
      <c r="BI534" s="56"/>
      <c r="BJ534" s="56"/>
      <c r="BK534" s="56"/>
      <c r="BL534" s="56"/>
      <c r="BM534" s="56"/>
      <c r="BN534" s="56"/>
      <c r="BO534" s="56"/>
      <c r="BP534" s="56"/>
      <c r="BQ534" s="56"/>
      <c r="BR534" s="56"/>
      <c r="BS534" s="39"/>
      <c r="BT534" s="39"/>
      <c r="BU534" s="39"/>
      <c r="BV534" s="39"/>
      <c r="BW534" s="39"/>
      <c r="BX534" s="39"/>
    </row>
    <row r="535" spans="1:76" s="1" customFormat="1" ht="20.100000000000001" customHeight="1" x14ac:dyDescent="0.25">
      <c r="A535" s="3"/>
      <c r="B535" s="57" t="s">
        <v>266</v>
      </c>
      <c r="C535" s="58"/>
      <c r="D535" s="58"/>
      <c r="E535" s="5"/>
      <c r="F535" s="59">
        <v>769</v>
      </c>
      <c r="G535" s="54"/>
      <c r="H535" s="54"/>
      <c r="I535" s="54"/>
      <c r="J535" s="59">
        <v>2622</v>
      </c>
      <c r="K535" s="59">
        <v>129</v>
      </c>
      <c r="L535" s="54"/>
      <c r="M535" s="59">
        <v>2751</v>
      </c>
      <c r="N535" s="54"/>
      <c r="O535" s="54"/>
      <c r="P535" s="54"/>
      <c r="Q535" s="59">
        <f xml:space="preserve"> 660 + 6</f>
        <v>666</v>
      </c>
      <c r="R535" s="59">
        <v>2119</v>
      </c>
      <c r="S535" s="54"/>
      <c r="T535" s="59">
        <v>2785</v>
      </c>
      <c r="U535" s="54"/>
      <c r="V535" s="54"/>
      <c r="W535" s="54"/>
      <c r="X535" s="59">
        <v>735</v>
      </c>
      <c r="Y535" s="54"/>
      <c r="Z535" s="54"/>
      <c r="AA535" s="54"/>
      <c r="AB535" s="59">
        <v>0</v>
      </c>
      <c r="AC535" s="54"/>
      <c r="AD535" s="59">
        <v>0</v>
      </c>
      <c r="AE535" s="54"/>
      <c r="AF535" s="54"/>
      <c r="AG535" s="54"/>
      <c r="AH535" s="59">
        <v>256</v>
      </c>
      <c r="AI535" s="54"/>
      <c r="AJ535" s="54"/>
      <c r="AK535" s="54"/>
      <c r="AL535" s="54"/>
      <c r="AM535" s="54"/>
      <c r="AN535" s="54"/>
      <c r="AO535" s="54"/>
      <c r="AP535" s="59">
        <v>2194</v>
      </c>
      <c r="AQ535" s="54"/>
      <c r="AR535" s="54"/>
      <c r="AS535" s="54"/>
      <c r="AT535" s="59">
        <v>6206</v>
      </c>
      <c r="AU535" s="59">
        <v>327</v>
      </c>
      <c r="AV535" s="54"/>
      <c r="AW535" s="59">
        <v>6533</v>
      </c>
      <c r="AX535" s="54"/>
      <c r="AY535" s="54"/>
      <c r="AZ535" s="54"/>
      <c r="BA535" s="59">
        <f xml:space="preserve"> 1867 + 3</f>
        <v>1870</v>
      </c>
      <c r="BB535" s="59">
        <v>5397</v>
      </c>
      <c r="BC535" s="54"/>
      <c r="BD535" s="59">
        <v>7267</v>
      </c>
      <c r="BE535" s="54"/>
      <c r="BF535" s="54"/>
      <c r="BG535" s="54"/>
      <c r="BH535" s="59">
        <v>1445</v>
      </c>
      <c r="BI535" s="54"/>
      <c r="BJ535" s="54"/>
      <c r="BK535" s="54"/>
      <c r="BL535" s="59">
        <v>0</v>
      </c>
      <c r="BM535" s="54"/>
      <c r="BN535" s="59">
        <v>15</v>
      </c>
      <c r="BO535" s="54"/>
      <c r="BP535" s="54"/>
      <c r="BQ535" s="54"/>
      <c r="BR535" s="59">
        <v>1156</v>
      </c>
      <c r="BS535" s="39"/>
      <c r="BT535" s="39"/>
      <c r="BU535" s="39"/>
      <c r="BV535" s="39"/>
      <c r="BW535" s="39"/>
      <c r="BX535" s="39"/>
    </row>
    <row r="536" spans="1:76" ht="20.100000000000001" customHeight="1" x14ac:dyDescent="0.2"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39"/>
      <c r="BO536" s="39"/>
      <c r="BP536" s="39"/>
      <c r="BQ536" s="39"/>
      <c r="BR536" s="39"/>
      <c r="BS536" s="39"/>
      <c r="BT536" s="39"/>
      <c r="BU536" s="39"/>
      <c r="BV536" s="39"/>
      <c r="BW536" s="39"/>
      <c r="BX536" s="39"/>
    </row>
    <row r="537" spans="1:76" ht="20.100000000000001" customHeight="1" x14ac:dyDescent="0.2">
      <c r="B537" s="6" t="s">
        <v>267</v>
      </c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  <c r="BN537" s="39"/>
      <c r="BO537" s="39"/>
      <c r="BP537" s="39"/>
      <c r="BQ537" s="39"/>
      <c r="BR537" s="39"/>
      <c r="BS537" s="39"/>
      <c r="BT537" s="39"/>
      <c r="BU537" s="39"/>
      <c r="BV537" s="39"/>
      <c r="BW537" s="39"/>
      <c r="BX537" s="39"/>
    </row>
    <row r="538" spans="1:76" ht="20.100000000000001" customHeight="1" x14ac:dyDescent="0.2">
      <c r="C538" s="3" t="s">
        <v>154</v>
      </c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  <c r="BN538" s="39"/>
      <c r="BO538" s="39"/>
      <c r="BP538" s="39"/>
      <c r="BQ538" s="39"/>
      <c r="BR538" s="39"/>
      <c r="BS538" s="39"/>
      <c r="BT538" s="39"/>
      <c r="BU538" s="39"/>
      <c r="BV538" s="39"/>
      <c r="BW538" s="39"/>
      <c r="BX538" s="39"/>
    </row>
    <row r="539" spans="1:76" ht="20.100000000000001" customHeight="1" x14ac:dyDescent="0.2">
      <c r="D539" s="2" t="s">
        <v>96</v>
      </c>
      <c r="F539" s="39">
        <v>211</v>
      </c>
      <c r="G539" s="39"/>
      <c r="H539" s="39"/>
      <c r="I539" s="39"/>
      <c r="J539" s="39">
        <v>388</v>
      </c>
      <c r="K539" s="39">
        <v>14</v>
      </c>
      <c r="L539" s="39"/>
      <c r="M539" s="39">
        <v>402</v>
      </c>
      <c r="N539" s="39"/>
      <c r="O539" s="39"/>
      <c r="P539" s="39"/>
      <c r="Q539" s="39">
        <v>59</v>
      </c>
      <c r="R539" s="39">
        <v>353</v>
      </c>
      <c r="S539" s="39"/>
      <c r="T539" s="39">
        <v>412</v>
      </c>
      <c r="U539" s="39"/>
      <c r="V539" s="39"/>
      <c r="W539" s="39"/>
      <c r="X539" s="39">
        <v>201</v>
      </c>
      <c r="Y539" s="39"/>
      <c r="Z539" s="39"/>
      <c r="AA539" s="39"/>
      <c r="AB539" s="39">
        <v>0</v>
      </c>
      <c r="AC539" s="39"/>
      <c r="AD539" s="39">
        <v>0</v>
      </c>
      <c r="AE539" s="39"/>
      <c r="AF539" s="39"/>
      <c r="AG539" s="39"/>
      <c r="AH539" s="39">
        <v>47</v>
      </c>
      <c r="AI539" s="39"/>
      <c r="AJ539" s="39"/>
      <c r="AK539" s="39"/>
      <c r="AL539" s="39"/>
      <c r="AM539" s="39"/>
      <c r="AN539" s="39"/>
      <c r="AO539" s="39"/>
      <c r="AP539" s="39">
        <v>47</v>
      </c>
      <c r="AQ539" s="39"/>
      <c r="AR539" s="39"/>
      <c r="AS539" s="39"/>
      <c r="AT539" s="39">
        <v>245</v>
      </c>
      <c r="AU539" s="39">
        <v>12</v>
      </c>
      <c r="AV539" s="39"/>
      <c r="AW539" s="39">
        <v>257</v>
      </c>
      <c r="AX539" s="39"/>
      <c r="AY539" s="39"/>
      <c r="AZ539" s="39"/>
      <c r="BA539" s="39">
        <v>65</v>
      </c>
      <c r="BB539" s="39">
        <v>201</v>
      </c>
      <c r="BC539" s="39"/>
      <c r="BD539" s="39">
        <v>266</v>
      </c>
      <c r="BE539" s="39"/>
      <c r="BF539" s="39"/>
      <c r="BG539" s="39"/>
      <c r="BH539" s="39">
        <v>36</v>
      </c>
      <c r="BI539" s="39"/>
      <c r="BJ539" s="39"/>
      <c r="BK539" s="39"/>
      <c r="BL539" s="39">
        <v>0</v>
      </c>
      <c r="BM539" s="39"/>
      <c r="BN539" s="39">
        <v>2</v>
      </c>
      <c r="BO539" s="39"/>
      <c r="BP539" s="39"/>
      <c r="BQ539" s="39"/>
      <c r="BR539" s="39">
        <v>27</v>
      </c>
      <c r="BS539" s="39"/>
      <c r="BT539" s="39"/>
      <c r="BU539" s="39"/>
      <c r="BV539" s="39"/>
      <c r="BW539" s="39"/>
      <c r="BX539" s="39"/>
    </row>
    <row r="540" spans="1:76" ht="19.5" customHeight="1" x14ac:dyDescent="0.2">
      <c r="D540" s="47" t="s">
        <v>97</v>
      </c>
      <c r="F540" s="48">
        <v>144</v>
      </c>
      <c r="G540" s="49"/>
      <c r="H540" s="49"/>
      <c r="I540" s="49"/>
      <c r="J540" s="48">
        <v>260</v>
      </c>
      <c r="K540" s="48">
        <v>30</v>
      </c>
      <c r="L540" s="49"/>
      <c r="M540" s="48">
        <v>290</v>
      </c>
      <c r="N540" s="49"/>
      <c r="O540" s="49"/>
      <c r="P540" s="49"/>
      <c r="Q540" s="48">
        <v>79</v>
      </c>
      <c r="R540" s="48">
        <v>239</v>
      </c>
      <c r="S540" s="49"/>
      <c r="T540" s="48">
        <v>318</v>
      </c>
      <c r="U540" s="49"/>
      <c r="V540" s="49"/>
      <c r="W540" s="49"/>
      <c r="X540" s="48">
        <v>116</v>
      </c>
      <c r="Y540" s="49"/>
      <c r="Z540" s="49"/>
      <c r="AA540" s="49"/>
      <c r="AB540" s="48">
        <v>0</v>
      </c>
      <c r="AC540" s="49"/>
      <c r="AD540" s="48">
        <v>0</v>
      </c>
      <c r="AE540" s="49"/>
      <c r="AF540" s="49"/>
      <c r="AG540" s="49"/>
      <c r="AH540" s="48">
        <v>0</v>
      </c>
      <c r="AI540" s="49"/>
      <c r="AJ540" s="49"/>
      <c r="AK540" s="49"/>
      <c r="AL540" s="49"/>
      <c r="AM540" s="49"/>
      <c r="AN540" s="49"/>
      <c r="AO540" s="49"/>
      <c r="AP540" s="48">
        <v>43</v>
      </c>
      <c r="AQ540" s="49"/>
      <c r="AR540" s="49"/>
      <c r="AS540" s="49"/>
      <c r="AT540" s="48">
        <v>335</v>
      </c>
      <c r="AU540" s="48">
        <v>9</v>
      </c>
      <c r="AV540" s="49"/>
      <c r="AW540" s="48">
        <v>344</v>
      </c>
      <c r="AX540" s="49"/>
      <c r="AY540" s="49"/>
      <c r="AZ540" s="49"/>
      <c r="BA540" s="48">
        <v>59</v>
      </c>
      <c r="BB540" s="48">
        <v>285</v>
      </c>
      <c r="BC540" s="49"/>
      <c r="BD540" s="48">
        <v>344</v>
      </c>
      <c r="BE540" s="49"/>
      <c r="BF540" s="49"/>
      <c r="BG540" s="49"/>
      <c r="BH540" s="48">
        <v>41</v>
      </c>
      <c r="BI540" s="49"/>
      <c r="BJ540" s="49"/>
      <c r="BK540" s="49"/>
      <c r="BL540" s="48">
        <v>0</v>
      </c>
      <c r="BM540" s="49"/>
      <c r="BN540" s="48">
        <v>2</v>
      </c>
      <c r="BO540" s="49"/>
      <c r="BP540" s="49"/>
      <c r="BQ540" s="49"/>
      <c r="BR540" s="48">
        <v>0</v>
      </c>
      <c r="BS540" s="39"/>
      <c r="BT540" s="39"/>
      <c r="BU540" s="39"/>
      <c r="BV540" s="39"/>
      <c r="BW540" s="39"/>
      <c r="BX540" s="39"/>
    </row>
    <row r="541" spans="1:76" ht="20.100000000000001" customHeight="1" x14ac:dyDescent="0.2">
      <c r="D541" s="2" t="s">
        <v>113</v>
      </c>
      <c r="F541" s="39">
        <v>124</v>
      </c>
      <c r="G541" s="39"/>
      <c r="H541" s="39"/>
      <c r="I541" s="39"/>
      <c r="J541" s="39">
        <v>127</v>
      </c>
      <c r="K541" s="39">
        <v>4</v>
      </c>
      <c r="L541" s="39"/>
      <c r="M541" s="39">
        <v>131</v>
      </c>
      <c r="N541" s="39"/>
      <c r="O541" s="39"/>
      <c r="P541" s="39"/>
      <c r="Q541" s="39">
        <v>30</v>
      </c>
      <c r="R541" s="39">
        <v>146</v>
      </c>
      <c r="S541" s="39"/>
      <c r="T541" s="39">
        <v>176</v>
      </c>
      <c r="U541" s="39"/>
      <c r="V541" s="39"/>
      <c r="W541" s="39"/>
      <c r="X541" s="39">
        <v>79</v>
      </c>
      <c r="Y541" s="39"/>
      <c r="Z541" s="39"/>
      <c r="AA541" s="39"/>
      <c r="AB541" s="39">
        <v>0</v>
      </c>
      <c r="AC541" s="39"/>
      <c r="AD541" s="39">
        <v>0</v>
      </c>
      <c r="AE541" s="39"/>
      <c r="AF541" s="39"/>
      <c r="AG541" s="39"/>
      <c r="AH541" s="39">
        <v>0</v>
      </c>
      <c r="AI541" s="39"/>
      <c r="AJ541" s="39"/>
      <c r="AK541" s="39"/>
      <c r="AL541" s="39"/>
      <c r="AM541" s="39"/>
      <c r="AN541" s="39"/>
      <c r="AO541" s="39"/>
      <c r="AP541" s="39">
        <v>66</v>
      </c>
      <c r="AQ541" s="39"/>
      <c r="AR541" s="39"/>
      <c r="AS541" s="39"/>
      <c r="AT541" s="39">
        <v>140</v>
      </c>
      <c r="AU541" s="39">
        <v>6</v>
      </c>
      <c r="AV541" s="39"/>
      <c r="AW541" s="39">
        <v>146</v>
      </c>
      <c r="AX541" s="39"/>
      <c r="AY541" s="39"/>
      <c r="AZ541" s="39"/>
      <c r="BA541" s="39">
        <v>25</v>
      </c>
      <c r="BB541" s="39">
        <v>149</v>
      </c>
      <c r="BC541" s="39"/>
      <c r="BD541" s="39">
        <v>174</v>
      </c>
      <c r="BE541" s="39"/>
      <c r="BF541" s="39"/>
      <c r="BG541" s="39"/>
      <c r="BH541" s="39">
        <v>38</v>
      </c>
      <c r="BI541" s="39"/>
      <c r="BJ541" s="39"/>
      <c r="BK541" s="39"/>
      <c r="BL541" s="39">
        <v>0</v>
      </c>
      <c r="BM541" s="39"/>
      <c r="BN541" s="39">
        <v>0</v>
      </c>
      <c r="BO541" s="39"/>
      <c r="BP541" s="39"/>
      <c r="BQ541" s="39"/>
      <c r="BR541" s="39">
        <v>0</v>
      </c>
      <c r="BS541" s="39"/>
      <c r="BT541" s="39"/>
      <c r="BU541" s="39"/>
      <c r="BV541" s="39"/>
      <c r="BW541" s="39"/>
      <c r="BX541" s="39"/>
    </row>
    <row r="542" spans="1:76" ht="19.5" customHeight="1" x14ac:dyDescent="0.2">
      <c r="D542" s="47" t="s">
        <v>99</v>
      </c>
      <c r="F542" s="48">
        <v>105</v>
      </c>
      <c r="G542" s="49"/>
      <c r="H542" s="49"/>
      <c r="I542" s="49"/>
      <c r="J542" s="48">
        <v>135</v>
      </c>
      <c r="K542" s="48">
        <v>12</v>
      </c>
      <c r="L542" s="49"/>
      <c r="M542" s="48">
        <v>147</v>
      </c>
      <c r="N542" s="49"/>
      <c r="O542" s="49"/>
      <c r="P542" s="49"/>
      <c r="Q542" s="48">
        <v>18</v>
      </c>
      <c r="R542" s="48">
        <v>157</v>
      </c>
      <c r="S542" s="49"/>
      <c r="T542" s="48">
        <v>175</v>
      </c>
      <c r="U542" s="49"/>
      <c r="V542" s="49"/>
      <c r="W542" s="49"/>
      <c r="X542" s="48">
        <v>77</v>
      </c>
      <c r="Y542" s="49"/>
      <c r="Z542" s="49"/>
      <c r="AA542" s="49"/>
      <c r="AB542" s="48">
        <v>0</v>
      </c>
      <c r="AC542" s="49"/>
      <c r="AD542" s="48">
        <v>0</v>
      </c>
      <c r="AE542" s="49"/>
      <c r="AF542" s="49"/>
      <c r="AG542" s="49"/>
      <c r="AH542" s="48">
        <v>0</v>
      </c>
      <c r="AI542" s="49"/>
      <c r="AJ542" s="49"/>
      <c r="AK542" s="49"/>
      <c r="AL542" s="49"/>
      <c r="AM542" s="49"/>
      <c r="AN542" s="49"/>
      <c r="AO542" s="49"/>
      <c r="AP542" s="48">
        <v>28</v>
      </c>
      <c r="AQ542" s="49"/>
      <c r="AR542" s="49"/>
      <c r="AS542" s="49"/>
      <c r="AT542" s="48">
        <v>155</v>
      </c>
      <c r="AU542" s="48">
        <v>1</v>
      </c>
      <c r="AV542" s="49"/>
      <c r="AW542" s="48">
        <v>156</v>
      </c>
      <c r="AX542" s="49"/>
      <c r="AY542" s="49"/>
      <c r="AZ542" s="49"/>
      <c r="BA542" s="48">
        <v>21</v>
      </c>
      <c r="BB542" s="48">
        <v>91</v>
      </c>
      <c r="BC542" s="49"/>
      <c r="BD542" s="48">
        <v>112</v>
      </c>
      <c r="BE542" s="49"/>
      <c r="BF542" s="49"/>
      <c r="BG542" s="49"/>
      <c r="BH542" s="48">
        <v>72</v>
      </c>
      <c r="BI542" s="49"/>
      <c r="BJ542" s="49"/>
      <c r="BK542" s="49"/>
      <c r="BL542" s="48">
        <v>0</v>
      </c>
      <c r="BM542" s="49"/>
      <c r="BN542" s="48">
        <v>0</v>
      </c>
      <c r="BO542" s="49"/>
      <c r="BP542" s="49"/>
      <c r="BQ542" s="49"/>
      <c r="BR542" s="48">
        <v>0</v>
      </c>
      <c r="BS542" s="39"/>
      <c r="BT542" s="39"/>
      <c r="BU542" s="39"/>
      <c r="BV542" s="39"/>
      <c r="BW542" s="39"/>
      <c r="BX542" s="39"/>
    </row>
    <row r="543" spans="1:76" ht="20.100000000000001" customHeight="1" x14ac:dyDescent="0.2">
      <c r="D543" s="2" t="s">
        <v>116</v>
      </c>
      <c r="F543" s="39">
        <v>245</v>
      </c>
      <c r="G543" s="39"/>
      <c r="H543" s="39"/>
      <c r="I543" s="39"/>
      <c r="J543" s="39">
        <v>375</v>
      </c>
      <c r="K543" s="39">
        <v>17</v>
      </c>
      <c r="L543" s="39"/>
      <c r="M543" s="39">
        <v>392</v>
      </c>
      <c r="N543" s="39"/>
      <c r="O543" s="39"/>
      <c r="P543" s="39"/>
      <c r="Q543" s="39">
        <v>118</v>
      </c>
      <c r="R543" s="39">
        <v>336</v>
      </c>
      <c r="S543" s="39"/>
      <c r="T543" s="39">
        <v>454</v>
      </c>
      <c r="U543" s="39"/>
      <c r="V543" s="39"/>
      <c r="W543" s="39"/>
      <c r="X543" s="39">
        <v>183</v>
      </c>
      <c r="Y543" s="39"/>
      <c r="Z543" s="39"/>
      <c r="AA543" s="39"/>
      <c r="AB543" s="39">
        <v>0</v>
      </c>
      <c r="AC543" s="39"/>
      <c r="AD543" s="39">
        <v>0</v>
      </c>
      <c r="AE543" s="39"/>
      <c r="AF543" s="39"/>
      <c r="AG543" s="39"/>
      <c r="AH543" s="39">
        <v>0</v>
      </c>
      <c r="AI543" s="39"/>
      <c r="AJ543" s="39"/>
      <c r="AK543" s="39"/>
      <c r="AL543" s="39"/>
      <c r="AM543" s="39"/>
      <c r="AN543" s="39"/>
      <c r="AO543" s="39"/>
      <c r="AP543" s="39">
        <v>62</v>
      </c>
      <c r="AQ543" s="39"/>
      <c r="AR543" s="39"/>
      <c r="AS543" s="39"/>
      <c r="AT543" s="39">
        <v>161</v>
      </c>
      <c r="AU543" s="39">
        <v>5</v>
      </c>
      <c r="AV543" s="39"/>
      <c r="AW543" s="39">
        <v>166</v>
      </c>
      <c r="AX543" s="39"/>
      <c r="AY543" s="39"/>
      <c r="AZ543" s="39"/>
      <c r="BA543" s="39">
        <v>43</v>
      </c>
      <c r="BB543" s="39">
        <v>133</v>
      </c>
      <c r="BC543" s="39"/>
      <c r="BD543" s="39">
        <v>176</v>
      </c>
      <c r="BE543" s="39"/>
      <c r="BF543" s="39"/>
      <c r="BG543" s="39"/>
      <c r="BH543" s="39">
        <v>46</v>
      </c>
      <c r="BI543" s="39"/>
      <c r="BJ543" s="39"/>
      <c r="BK543" s="39"/>
      <c r="BL543" s="39">
        <v>0</v>
      </c>
      <c r="BM543" s="39"/>
      <c r="BN543" s="39">
        <v>6</v>
      </c>
      <c r="BO543" s="39"/>
      <c r="BP543" s="39"/>
      <c r="BQ543" s="39"/>
      <c r="BR543" s="39">
        <v>0</v>
      </c>
      <c r="BS543" s="39"/>
      <c r="BT543" s="39"/>
      <c r="BU543" s="39"/>
      <c r="BV543" s="39"/>
      <c r="BW543" s="39"/>
      <c r="BX543" s="39"/>
    </row>
    <row r="544" spans="1:76" ht="19.5" customHeight="1" x14ac:dyDescent="0.2">
      <c r="D544" s="47" t="s">
        <v>103</v>
      </c>
      <c r="F544" s="48">
        <v>280</v>
      </c>
      <c r="G544" s="49"/>
      <c r="H544" s="49"/>
      <c r="I544" s="49"/>
      <c r="J544" s="48">
        <v>280</v>
      </c>
      <c r="K544" s="48">
        <v>19</v>
      </c>
      <c r="L544" s="49"/>
      <c r="M544" s="48">
        <v>299</v>
      </c>
      <c r="N544" s="49"/>
      <c r="O544" s="49"/>
      <c r="P544" s="49"/>
      <c r="Q544" s="48">
        <v>61</v>
      </c>
      <c r="R544" s="48">
        <v>292</v>
      </c>
      <c r="S544" s="49"/>
      <c r="T544" s="48">
        <v>353</v>
      </c>
      <c r="U544" s="49"/>
      <c r="V544" s="49"/>
      <c r="W544" s="49"/>
      <c r="X544" s="48">
        <v>226</v>
      </c>
      <c r="Y544" s="49"/>
      <c r="Z544" s="49"/>
      <c r="AA544" s="49"/>
      <c r="AB544" s="48">
        <v>0</v>
      </c>
      <c r="AC544" s="49"/>
      <c r="AD544" s="48">
        <v>0</v>
      </c>
      <c r="AE544" s="49"/>
      <c r="AF544" s="49"/>
      <c r="AG544" s="49"/>
      <c r="AH544" s="48">
        <v>0</v>
      </c>
      <c r="AI544" s="49"/>
      <c r="AJ544" s="49"/>
      <c r="AK544" s="49"/>
      <c r="AL544" s="49"/>
      <c r="AM544" s="49"/>
      <c r="AN544" s="49"/>
      <c r="AO544" s="49"/>
      <c r="AP544" s="48">
        <v>54</v>
      </c>
      <c r="AQ544" s="49"/>
      <c r="AR544" s="49"/>
      <c r="AS544" s="49"/>
      <c r="AT544" s="48">
        <v>225</v>
      </c>
      <c r="AU544" s="48">
        <v>19</v>
      </c>
      <c r="AV544" s="49"/>
      <c r="AW544" s="48">
        <v>244</v>
      </c>
      <c r="AX544" s="49"/>
      <c r="AY544" s="49"/>
      <c r="AZ544" s="49"/>
      <c r="BA544" s="48">
        <v>70</v>
      </c>
      <c r="BB544" s="48">
        <v>187</v>
      </c>
      <c r="BC544" s="49"/>
      <c r="BD544" s="48">
        <v>257</v>
      </c>
      <c r="BE544" s="49"/>
      <c r="BF544" s="49"/>
      <c r="BG544" s="49"/>
      <c r="BH544" s="48">
        <v>41</v>
      </c>
      <c r="BI544" s="49"/>
      <c r="BJ544" s="49"/>
      <c r="BK544" s="49"/>
      <c r="BL544" s="48">
        <v>0</v>
      </c>
      <c r="BM544" s="49"/>
      <c r="BN544" s="48">
        <v>0</v>
      </c>
      <c r="BO544" s="49"/>
      <c r="BP544" s="49"/>
      <c r="BQ544" s="49"/>
      <c r="BR544" s="48">
        <v>0</v>
      </c>
      <c r="BS544" s="39"/>
      <c r="BT544" s="39"/>
      <c r="BU544" s="39"/>
      <c r="BV544" s="39"/>
      <c r="BW544" s="39"/>
      <c r="BX544" s="39"/>
    </row>
    <row r="545" spans="1:76" ht="20.100000000000001" customHeight="1" x14ac:dyDescent="0.2">
      <c r="D545" s="2" t="s">
        <v>104</v>
      </c>
      <c r="F545" s="39">
        <v>216</v>
      </c>
      <c r="G545" s="39"/>
      <c r="H545" s="39"/>
      <c r="I545" s="39"/>
      <c r="J545" s="39">
        <v>338</v>
      </c>
      <c r="K545" s="39">
        <v>19</v>
      </c>
      <c r="L545" s="39"/>
      <c r="M545" s="39">
        <v>357</v>
      </c>
      <c r="N545" s="39"/>
      <c r="O545" s="39"/>
      <c r="P545" s="39"/>
      <c r="Q545" s="39">
        <v>91</v>
      </c>
      <c r="R545" s="39">
        <v>313</v>
      </c>
      <c r="S545" s="39"/>
      <c r="T545" s="39">
        <v>404</v>
      </c>
      <c r="U545" s="39"/>
      <c r="V545" s="39"/>
      <c r="W545" s="39"/>
      <c r="X545" s="39">
        <v>169</v>
      </c>
      <c r="Y545" s="39"/>
      <c r="Z545" s="39"/>
      <c r="AA545" s="39"/>
      <c r="AB545" s="39">
        <v>0</v>
      </c>
      <c r="AC545" s="39"/>
      <c r="AD545" s="39">
        <v>0</v>
      </c>
      <c r="AE545" s="39"/>
      <c r="AF545" s="39"/>
      <c r="AG545" s="39"/>
      <c r="AH545" s="39">
        <v>0</v>
      </c>
      <c r="AI545" s="39"/>
      <c r="AJ545" s="39"/>
      <c r="AK545" s="39"/>
      <c r="AL545" s="39"/>
      <c r="AM545" s="39"/>
      <c r="AN545" s="39"/>
      <c r="AO545" s="39"/>
      <c r="AP545" s="39">
        <v>41</v>
      </c>
      <c r="AQ545" s="39"/>
      <c r="AR545" s="39"/>
      <c r="AS545" s="39"/>
      <c r="AT545" s="39">
        <v>192</v>
      </c>
      <c r="AU545" s="39">
        <v>7</v>
      </c>
      <c r="AV545" s="39"/>
      <c r="AW545" s="39">
        <v>199</v>
      </c>
      <c r="AX545" s="39"/>
      <c r="AY545" s="39"/>
      <c r="AZ545" s="39"/>
      <c r="BA545" s="39">
        <v>72</v>
      </c>
      <c r="BB545" s="39">
        <v>139</v>
      </c>
      <c r="BC545" s="39"/>
      <c r="BD545" s="39">
        <v>211</v>
      </c>
      <c r="BE545" s="39"/>
      <c r="BF545" s="39"/>
      <c r="BG545" s="39"/>
      <c r="BH545" s="39">
        <v>29</v>
      </c>
      <c r="BI545" s="39"/>
      <c r="BJ545" s="39"/>
      <c r="BK545" s="39"/>
      <c r="BL545" s="39">
        <v>0</v>
      </c>
      <c r="BM545" s="39"/>
      <c r="BN545" s="39">
        <v>0</v>
      </c>
      <c r="BO545" s="39"/>
      <c r="BP545" s="39"/>
      <c r="BQ545" s="39"/>
      <c r="BR545" s="39">
        <v>0</v>
      </c>
      <c r="BS545" s="39"/>
      <c r="BT545" s="39"/>
      <c r="BU545" s="39"/>
      <c r="BV545" s="39"/>
      <c r="BW545" s="39"/>
      <c r="BX545" s="39"/>
    </row>
    <row r="546" spans="1:76" ht="19.5" customHeight="1" x14ac:dyDescent="0.2">
      <c r="D546" s="47" t="s">
        <v>117</v>
      </c>
      <c r="F546" s="48">
        <v>213</v>
      </c>
      <c r="G546" s="49"/>
      <c r="H546" s="49"/>
      <c r="I546" s="49"/>
      <c r="J546" s="48">
        <v>315</v>
      </c>
      <c r="K546" s="48">
        <v>20</v>
      </c>
      <c r="L546" s="49"/>
      <c r="M546" s="48">
        <v>335</v>
      </c>
      <c r="N546" s="49"/>
      <c r="O546" s="49"/>
      <c r="P546" s="49"/>
      <c r="Q546" s="48">
        <v>70</v>
      </c>
      <c r="R546" s="48">
        <v>315</v>
      </c>
      <c r="S546" s="49"/>
      <c r="T546" s="48">
        <v>385</v>
      </c>
      <c r="U546" s="49"/>
      <c r="V546" s="49"/>
      <c r="W546" s="49"/>
      <c r="X546" s="48">
        <v>163</v>
      </c>
      <c r="Y546" s="49"/>
      <c r="Z546" s="49"/>
      <c r="AA546" s="49"/>
      <c r="AB546" s="48">
        <v>0</v>
      </c>
      <c r="AC546" s="49"/>
      <c r="AD546" s="48">
        <v>0</v>
      </c>
      <c r="AE546" s="49"/>
      <c r="AF546" s="49"/>
      <c r="AG546" s="49"/>
      <c r="AH546" s="48">
        <v>89</v>
      </c>
      <c r="AI546" s="49"/>
      <c r="AJ546" s="49"/>
      <c r="AK546" s="49"/>
      <c r="AL546" s="49"/>
      <c r="AM546" s="49"/>
      <c r="AN546" s="49"/>
      <c r="AO546" s="49"/>
      <c r="AP546" s="48">
        <v>12</v>
      </c>
      <c r="AQ546" s="49"/>
      <c r="AR546" s="49"/>
      <c r="AS546" s="49"/>
      <c r="AT546" s="48">
        <v>202</v>
      </c>
      <c r="AU546" s="48">
        <v>12</v>
      </c>
      <c r="AV546" s="49"/>
      <c r="AW546" s="48">
        <v>214</v>
      </c>
      <c r="AX546" s="49"/>
      <c r="AY546" s="49"/>
      <c r="AZ546" s="49"/>
      <c r="BA546" s="48">
        <v>59</v>
      </c>
      <c r="BB546" s="48">
        <v>142</v>
      </c>
      <c r="BC546" s="49"/>
      <c r="BD546" s="48">
        <v>201</v>
      </c>
      <c r="BE546" s="49"/>
      <c r="BF546" s="49"/>
      <c r="BG546" s="49"/>
      <c r="BH546" s="48">
        <v>25</v>
      </c>
      <c r="BI546" s="49"/>
      <c r="BJ546" s="49"/>
      <c r="BK546" s="49"/>
      <c r="BL546" s="48">
        <v>0</v>
      </c>
      <c r="BM546" s="49"/>
      <c r="BN546" s="48">
        <v>0</v>
      </c>
      <c r="BO546" s="49"/>
      <c r="BP546" s="49"/>
      <c r="BQ546" s="49"/>
      <c r="BR546" s="48">
        <v>67</v>
      </c>
      <c r="BS546" s="39"/>
      <c r="BT546" s="39"/>
      <c r="BU546" s="39"/>
      <c r="BV546" s="39"/>
      <c r="BW546" s="39"/>
      <c r="BX546" s="39"/>
    </row>
    <row r="547" spans="1:76" ht="20.100000000000001" customHeight="1" x14ac:dyDescent="0.2">
      <c r="D547" s="2" t="s">
        <v>106</v>
      </c>
      <c r="F547" s="39">
        <v>168</v>
      </c>
      <c r="G547" s="39"/>
      <c r="H547" s="39"/>
      <c r="I547" s="39"/>
      <c r="J547" s="39">
        <v>300</v>
      </c>
      <c r="K547" s="39">
        <v>21</v>
      </c>
      <c r="L547" s="39"/>
      <c r="M547" s="39">
        <v>321</v>
      </c>
      <c r="N547" s="39"/>
      <c r="O547" s="39"/>
      <c r="P547" s="39"/>
      <c r="Q547" s="39">
        <v>80</v>
      </c>
      <c r="R547" s="39">
        <v>276</v>
      </c>
      <c r="S547" s="39"/>
      <c r="T547" s="39">
        <v>356</v>
      </c>
      <c r="U547" s="39"/>
      <c r="V547" s="39"/>
      <c r="W547" s="39"/>
      <c r="X547" s="39">
        <v>133</v>
      </c>
      <c r="Y547" s="39"/>
      <c r="Z547" s="39"/>
      <c r="AA547" s="39"/>
      <c r="AB547" s="39">
        <v>0</v>
      </c>
      <c r="AC547" s="39"/>
      <c r="AD547" s="39">
        <v>0</v>
      </c>
      <c r="AE547" s="39"/>
      <c r="AF547" s="39"/>
      <c r="AG547" s="39"/>
      <c r="AH547" s="39">
        <v>48</v>
      </c>
      <c r="AI547" s="39"/>
      <c r="AJ547" s="39"/>
      <c r="AK547" s="39"/>
      <c r="AL547" s="39"/>
      <c r="AM547" s="39"/>
      <c r="AN547" s="39"/>
      <c r="AO547" s="39"/>
      <c r="AP547" s="39">
        <v>54</v>
      </c>
      <c r="AQ547" s="39"/>
      <c r="AR547" s="39"/>
      <c r="AS547" s="39"/>
      <c r="AT547" s="39">
        <v>311</v>
      </c>
      <c r="AU547" s="39">
        <v>13</v>
      </c>
      <c r="AV547" s="39"/>
      <c r="AW547" s="39">
        <v>324</v>
      </c>
      <c r="AX547" s="39"/>
      <c r="AY547" s="39"/>
      <c r="AZ547" s="39"/>
      <c r="BA547" s="39">
        <v>71</v>
      </c>
      <c r="BB547" s="39">
        <v>245</v>
      </c>
      <c r="BC547" s="39"/>
      <c r="BD547" s="39">
        <v>316</v>
      </c>
      <c r="BE547" s="39"/>
      <c r="BF547" s="39"/>
      <c r="BG547" s="39"/>
      <c r="BH547" s="39">
        <v>59</v>
      </c>
      <c r="BI547" s="39"/>
      <c r="BJ547" s="39"/>
      <c r="BK547" s="39"/>
      <c r="BL547" s="39">
        <v>0</v>
      </c>
      <c r="BM547" s="39"/>
      <c r="BN547" s="39">
        <v>3</v>
      </c>
      <c r="BO547" s="39"/>
      <c r="BP547" s="39"/>
      <c r="BQ547" s="39"/>
      <c r="BR547" s="39">
        <v>44</v>
      </c>
      <c r="BS547" s="39"/>
      <c r="BT547" s="39"/>
      <c r="BU547" s="39"/>
      <c r="BV547" s="39"/>
      <c r="BW547" s="39"/>
      <c r="BX547" s="39"/>
    </row>
    <row r="548" spans="1:76" ht="19.5" customHeight="1" x14ac:dyDescent="0.2">
      <c r="D548" s="47" t="s">
        <v>185</v>
      </c>
      <c r="F548" s="48">
        <v>49</v>
      </c>
      <c r="G548" s="49"/>
      <c r="H548" s="49"/>
      <c r="I548" s="49"/>
      <c r="J548" s="48">
        <v>387</v>
      </c>
      <c r="K548" s="48">
        <v>3</v>
      </c>
      <c r="L548" s="49"/>
      <c r="M548" s="48">
        <v>390</v>
      </c>
      <c r="N548" s="49"/>
      <c r="O548" s="49"/>
      <c r="P548" s="49"/>
      <c r="Q548" s="48">
        <v>40</v>
      </c>
      <c r="R548" s="48">
        <v>284</v>
      </c>
      <c r="S548" s="49"/>
      <c r="T548" s="48">
        <v>324</v>
      </c>
      <c r="U548" s="49"/>
      <c r="V548" s="49"/>
      <c r="W548" s="49"/>
      <c r="X548" s="48">
        <v>115</v>
      </c>
      <c r="Y548" s="49"/>
      <c r="Z548" s="49"/>
      <c r="AA548" s="49"/>
      <c r="AB548" s="48">
        <v>0</v>
      </c>
      <c r="AC548" s="49"/>
      <c r="AD548" s="48">
        <v>0</v>
      </c>
      <c r="AE548" s="49"/>
      <c r="AF548" s="49"/>
      <c r="AG548" s="49"/>
      <c r="AH548" s="48">
        <v>0</v>
      </c>
      <c r="AI548" s="49"/>
      <c r="AJ548" s="49"/>
      <c r="AK548" s="49"/>
      <c r="AL548" s="49"/>
      <c r="AM548" s="49"/>
      <c r="AN548" s="49"/>
      <c r="AO548" s="49"/>
      <c r="AP548" s="48">
        <v>40</v>
      </c>
      <c r="AQ548" s="49"/>
      <c r="AR548" s="49"/>
      <c r="AS548" s="49"/>
      <c r="AT548" s="48">
        <v>221</v>
      </c>
      <c r="AU548" s="48">
        <v>6</v>
      </c>
      <c r="AV548" s="49"/>
      <c r="AW548" s="48">
        <v>227</v>
      </c>
      <c r="AX548" s="49"/>
      <c r="AY548" s="49"/>
      <c r="AZ548" s="49"/>
      <c r="BA548" s="48">
        <v>28</v>
      </c>
      <c r="BB548" s="48">
        <v>190</v>
      </c>
      <c r="BC548" s="49"/>
      <c r="BD548" s="48">
        <v>218</v>
      </c>
      <c r="BE548" s="49"/>
      <c r="BF548" s="49"/>
      <c r="BG548" s="49"/>
      <c r="BH548" s="48">
        <v>45</v>
      </c>
      <c r="BI548" s="49"/>
      <c r="BJ548" s="49"/>
      <c r="BK548" s="49"/>
      <c r="BL548" s="48">
        <v>0</v>
      </c>
      <c r="BM548" s="49"/>
      <c r="BN548" s="48">
        <v>4</v>
      </c>
      <c r="BO548" s="49"/>
      <c r="BP548" s="49"/>
      <c r="BQ548" s="49"/>
      <c r="BR548" s="48">
        <v>0</v>
      </c>
      <c r="BS548" s="39"/>
      <c r="BT548" s="39"/>
      <c r="BU548" s="39"/>
      <c r="BV548" s="39"/>
      <c r="BW548" s="39"/>
      <c r="BX548" s="39"/>
    </row>
    <row r="549" spans="1:76" ht="20.100000000000001" customHeight="1" x14ac:dyDescent="0.2">
      <c r="D549" s="2" t="s">
        <v>108</v>
      </c>
      <c r="F549" s="39">
        <v>54</v>
      </c>
      <c r="G549" s="39"/>
      <c r="H549" s="39"/>
      <c r="I549" s="39"/>
      <c r="J549" s="39">
        <v>374</v>
      </c>
      <c r="K549" s="39">
        <v>21</v>
      </c>
      <c r="L549" s="39"/>
      <c r="M549" s="39">
        <v>395</v>
      </c>
      <c r="N549" s="39"/>
      <c r="O549" s="39"/>
      <c r="P549" s="39"/>
      <c r="Q549" s="39">
        <v>88</v>
      </c>
      <c r="R549" s="39">
        <v>319</v>
      </c>
      <c r="S549" s="39"/>
      <c r="T549" s="39">
        <v>407</v>
      </c>
      <c r="U549" s="39"/>
      <c r="V549" s="39"/>
      <c r="W549" s="39"/>
      <c r="X549" s="39">
        <v>42</v>
      </c>
      <c r="Y549" s="39"/>
      <c r="Z549" s="39"/>
      <c r="AA549" s="39"/>
      <c r="AB549" s="39">
        <v>0</v>
      </c>
      <c r="AC549" s="39"/>
      <c r="AD549" s="39">
        <v>0</v>
      </c>
      <c r="AE549" s="39"/>
      <c r="AF549" s="39"/>
      <c r="AG549" s="39"/>
      <c r="AH549" s="39">
        <v>0</v>
      </c>
      <c r="AI549" s="39"/>
      <c r="AJ549" s="39"/>
      <c r="AK549" s="39"/>
      <c r="AL549" s="39"/>
      <c r="AM549" s="39"/>
      <c r="AN549" s="39"/>
      <c r="AO549" s="39"/>
      <c r="AP549" s="39">
        <v>56</v>
      </c>
      <c r="AQ549" s="39"/>
      <c r="AR549" s="39"/>
      <c r="AS549" s="39"/>
      <c r="AT549" s="39">
        <v>225</v>
      </c>
      <c r="AU549" s="39">
        <v>5</v>
      </c>
      <c r="AV549" s="39"/>
      <c r="AW549" s="39">
        <v>230</v>
      </c>
      <c r="AX549" s="39"/>
      <c r="AY549" s="39"/>
      <c r="AZ549" s="39"/>
      <c r="BA549" s="39">
        <v>70</v>
      </c>
      <c r="BB549" s="39">
        <v>161</v>
      </c>
      <c r="BC549" s="39"/>
      <c r="BD549" s="39">
        <v>231</v>
      </c>
      <c r="BE549" s="39"/>
      <c r="BF549" s="39"/>
      <c r="BG549" s="39"/>
      <c r="BH549" s="39">
        <v>55</v>
      </c>
      <c r="BI549" s="39"/>
      <c r="BJ549" s="39"/>
      <c r="BK549" s="39"/>
      <c r="BL549" s="39">
        <v>0</v>
      </c>
      <c r="BM549" s="39"/>
      <c r="BN549" s="39">
        <v>0</v>
      </c>
      <c r="BO549" s="39"/>
      <c r="BP549" s="39"/>
      <c r="BQ549" s="39"/>
      <c r="BR549" s="39">
        <v>0</v>
      </c>
      <c r="BS549" s="39"/>
      <c r="BT549" s="39"/>
      <c r="BU549" s="39"/>
      <c r="BV549" s="39"/>
      <c r="BW549" s="39"/>
      <c r="BX549" s="39"/>
    </row>
    <row r="550" spans="1:76" ht="20.100000000000001" customHeight="1" x14ac:dyDescent="0.2"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/>
      <c r="BP550" s="39"/>
      <c r="BQ550" s="39"/>
      <c r="BR550" s="39"/>
      <c r="BS550" s="39"/>
      <c r="BT550" s="39"/>
      <c r="BU550" s="39"/>
      <c r="BV550" s="39"/>
      <c r="BW550" s="39"/>
      <c r="BX550" s="39"/>
    </row>
    <row r="551" spans="1:76" s="1" customFormat="1" ht="20.100000000000001" customHeight="1" x14ac:dyDescent="0.25">
      <c r="A551" s="3"/>
      <c r="B551" s="6"/>
      <c r="C551" s="51" t="s">
        <v>159</v>
      </c>
      <c r="D551" s="52"/>
      <c r="E551" s="5"/>
      <c r="F551" s="53">
        <v>1809</v>
      </c>
      <c r="G551" s="54"/>
      <c r="H551" s="54"/>
      <c r="I551" s="54"/>
      <c r="J551" s="53">
        <v>3279</v>
      </c>
      <c r="K551" s="53">
        <v>180</v>
      </c>
      <c r="L551" s="54"/>
      <c r="M551" s="53">
        <v>3459</v>
      </c>
      <c r="N551" s="54"/>
      <c r="O551" s="54"/>
      <c r="P551" s="54"/>
      <c r="Q551" s="53">
        <v>734</v>
      </c>
      <c r="R551" s="53">
        <v>3030</v>
      </c>
      <c r="S551" s="54"/>
      <c r="T551" s="53">
        <v>3764</v>
      </c>
      <c r="U551" s="54"/>
      <c r="V551" s="54"/>
      <c r="W551" s="54"/>
      <c r="X551" s="53">
        <v>1504</v>
      </c>
      <c r="Y551" s="54"/>
      <c r="Z551" s="54"/>
      <c r="AA551" s="54"/>
      <c r="AB551" s="53">
        <v>0</v>
      </c>
      <c r="AC551" s="54"/>
      <c r="AD551" s="53">
        <v>0</v>
      </c>
      <c r="AE551" s="54"/>
      <c r="AF551" s="54"/>
      <c r="AG551" s="54"/>
      <c r="AH551" s="53">
        <v>184</v>
      </c>
      <c r="AI551" s="54"/>
      <c r="AJ551" s="54"/>
      <c r="AK551" s="54"/>
      <c r="AL551" s="54"/>
      <c r="AM551" s="54"/>
      <c r="AN551" s="54"/>
      <c r="AO551" s="54"/>
      <c r="AP551" s="53">
        <v>503</v>
      </c>
      <c r="AQ551" s="54"/>
      <c r="AR551" s="54"/>
      <c r="AS551" s="54"/>
      <c r="AT551" s="53">
        <v>2412</v>
      </c>
      <c r="AU551" s="53">
        <v>95</v>
      </c>
      <c r="AV551" s="54"/>
      <c r="AW551" s="53">
        <v>2507</v>
      </c>
      <c r="AX551" s="54"/>
      <c r="AY551" s="54"/>
      <c r="AZ551" s="54"/>
      <c r="BA551" s="53">
        <v>583</v>
      </c>
      <c r="BB551" s="53">
        <v>1923</v>
      </c>
      <c r="BC551" s="54"/>
      <c r="BD551" s="53">
        <v>2506</v>
      </c>
      <c r="BE551" s="54"/>
      <c r="BF551" s="54"/>
      <c r="BG551" s="54"/>
      <c r="BH551" s="53">
        <v>487</v>
      </c>
      <c r="BI551" s="54"/>
      <c r="BJ551" s="54"/>
      <c r="BK551" s="54"/>
      <c r="BL551" s="53">
        <v>0</v>
      </c>
      <c r="BM551" s="54"/>
      <c r="BN551" s="53">
        <v>17</v>
      </c>
      <c r="BO551" s="54"/>
      <c r="BP551" s="54"/>
      <c r="BQ551" s="54"/>
      <c r="BR551" s="53">
        <v>138</v>
      </c>
      <c r="BS551" s="39"/>
      <c r="BT551" s="39"/>
      <c r="BU551" s="39"/>
      <c r="BV551" s="39"/>
      <c r="BW551" s="39"/>
      <c r="BX551" s="39"/>
    </row>
    <row r="552" spans="1:76" s="1" customFormat="1" ht="20.100000000000001" customHeight="1" x14ac:dyDescent="0.2">
      <c r="A552" s="3"/>
      <c r="B552" s="6"/>
      <c r="C552" s="3"/>
      <c r="D552" s="3"/>
      <c r="E552" s="5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6"/>
      <c r="BG552" s="56"/>
      <c r="BH552" s="56"/>
      <c r="BI552" s="56"/>
      <c r="BJ552" s="56"/>
      <c r="BK552" s="56"/>
      <c r="BL552" s="56"/>
      <c r="BM552" s="56"/>
      <c r="BN552" s="56"/>
      <c r="BO552" s="56"/>
      <c r="BP552" s="56"/>
      <c r="BQ552" s="56"/>
      <c r="BR552" s="56"/>
      <c r="BS552" s="39"/>
      <c r="BT552" s="39"/>
      <c r="BU552" s="39"/>
      <c r="BV552" s="39"/>
      <c r="BW552" s="39"/>
      <c r="BX552" s="39"/>
    </row>
    <row r="553" spans="1:76" s="1" customFormat="1" ht="20.100000000000001" customHeight="1" x14ac:dyDescent="0.2">
      <c r="A553" s="3"/>
      <c r="B553" s="6"/>
      <c r="C553" s="3" t="s">
        <v>146</v>
      </c>
      <c r="D553" s="3"/>
      <c r="E553" s="5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6"/>
      <c r="BG553" s="56"/>
      <c r="BH553" s="56"/>
      <c r="BI553" s="56"/>
      <c r="BJ553" s="56"/>
      <c r="BK553" s="56"/>
      <c r="BL553" s="56"/>
      <c r="BM553" s="56"/>
      <c r="BN553" s="56"/>
      <c r="BO553" s="56"/>
      <c r="BP553" s="56"/>
      <c r="BQ553" s="56"/>
      <c r="BR553" s="56"/>
      <c r="BS553" s="39"/>
      <c r="BT553" s="39"/>
      <c r="BU553" s="39"/>
      <c r="BV553" s="39"/>
      <c r="BW553" s="39"/>
      <c r="BX553" s="39"/>
    </row>
    <row r="554" spans="1:76" s="1" customFormat="1" ht="20.100000000000001" customHeight="1" x14ac:dyDescent="0.2">
      <c r="A554" s="3"/>
      <c r="B554" s="6"/>
      <c r="C554" s="3"/>
      <c r="D554" s="50" t="s">
        <v>96</v>
      </c>
      <c r="E554" s="5"/>
      <c r="F554" s="39">
        <v>101</v>
      </c>
      <c r="G554" s="39"/>
      <c r="H554" s="39"/>
      <c r="I554" s="39"/>
      <c r="J554" s="39">
        <v>371</v>
      </c>
      <c r="K554" s="39">
        <v>21</v>
      </c>
      <c r="L554" s="39"/>
      <c r="M554" s="39">
        <v>392</v>
      </c>
      <c r="N554" s="39"/>
      <c r="O554" s="39"/>
      <c r="P554" s="39"/>
      <c r="Q554" s="39">
        <v>100</v>
      </c>
      <c r="R554" s="39">
        <v>321</v>
      </c>
      <c r="S554" s="39"/>
      <c r="T554" s="39">
        <v>421</v>
      </c>
      <c r="U554" s="39"/>
      <c r="V554" s="39"/>
      <c r="W554" s="39"/>
      <c r="X554" s="39">
        <v>72</v>
      </c>
      <c r="Y554" s="39"/>
      <c r="Z554" s="39"/>
      <c r="AA554" s="39"/>
      <c r="AB554" s="39">
        <v>0</v>
      </c>
      <c r="AC554" s="39"/>
      <c r="AD554" s="39">
        <v>0</v>
      </c>
      <c r="AE554" s="39"/>
      <c r="AF554" s="39"/>
      <c r="AG554" s="39"/>
      <c r="AH554" s="39">
        <v>0</v>
      </c>
      <c r="AI554" s="39"/>
      <c r="AJ554" s="39"/>
      <c r="AK554" s="39"/>
      <c r="AL554" s="39"/>
      <c r="AM554" s="39"/>
      <c r="AN554" s="39"/>
      <c r="AO554" s="39"/>
      <c r="AP554" s="39">
        <v>77</v>
      </c>
      <c r="AQ554" s="39"/>
      <c r="AR554" s="39"/>
      <c r="AS554" s="39"/>
      <c r="AT554" s="39">
        <v>306</v>
      </c>
      <c r="AU554" s="39">
        <v>17</v>
      </c>
      <c r="AV554" s="39"/>
      <c r="AW554" s="39">
        <v>323</v>
      </c>
      <c r="AX554" s="39"/>
      <c r="AY554" s="39"/>
      <c r="AZ554" s="39"/>
      <c r="BA554" s="39">
        <v>143</v>
      </c>
      <c r="BB554" s="39">
        <v>170</v>
      </c>
      <c r="BC554" s="39"/>
      <c r="BD554" s="39">
        <v>313</v>
      </c>
      <c r="BE554" s="39"/>
      <c r="BF554" s="39"/>
      <c r="BG554" s="39"/>
      <c r="BH554" s="39">
        <v>87</v>
      </c>
      <c r="BI554" s="39"/>
      <c r="BJ554" s="39"/>
      <c r="BK554" s="39"/>
      <c r="BL554" s="39">
        <v>0</v>
      </c>
      <c r="BM554" s="39"/>
      <c r="BN554" s="39">
        <v>0</v>
      </c>
      <c r="BO554" s="39"/>
      <c r="BP554" s="39"/>
      <c r="BQ554" s="39"/>
      <c r="BR554" s="39">
        <v>0</v>
      </c>
      <c r="BS554" s="39"/>
      <c r="BT554" s="39"/>
      <c r="BU554" s="39"/>
      <c r="BV554" s="39"/>
      <c r="BW554" s="39"/>
      <c r="BX554" s="39"/>
    </row>
    <row r="555" spans="1:76" s="1" customFormat="1" ht="20.100000000000001" customHeight="1" x14ac:dyDescent="0.2">
      <c r="A555" s="3"/>
      <c r="B555" s="6"/>
      <c r="C555" s="3"/>
      <c r="D555" s="3"/>
      <c r="E555" s="5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  <c r="BR555" s="56"/>
      <c r="BS555" s="39"/>
      <c r="BT555" s="39"/>
      <c r="BU555" s="39"/>
      <c r="BV555" s="39"/>
      <c r="BW555" s="39"/>
      <c r="BX555" s="39"/>
    </row>
    <row r="556" spans="1:76" s="1" customFormat="1" ht="20.100000000000001" customHeight="1" x14ac:dyDescent="0.25">
      <c r="A556" s="3"/>
      <c r="B556" s="6"/>
      <c r="C556" s="51" t="s">
        <v>153</v>
      </c>
      <c r="D556" s="52"/>
      <c r="E556" s="5"/>
      <c r="F556" s="53">
        <v>101</v>
      </c>
      <c r="G556" s="54"/>
      <c r="H556" s="54"/>
      <c r="I556" s="54"/>
      <c r="J556" s="53">
        <v>371</v>
      </c>
      <c r="K556" s="53">
        <v>21</v>
      </c>
      <c r="L556" s="54"/>
      <c r="M556" s="53">
        <v>392</v>
      </c>
      <c r="N556" s="54"/>
      <c r="O556" s="54"/>
      <c r="P556" s="54"/>
      <c r="Q556" s="53">
        <v>100</v>
      </c>
      <c r="R556" s="53">
        <v>321</v>
      </c>
      <c r="S556" s="54"/>
      <c r="T556" s="53">
        <v>421</v>
      </c>
      <c r="U556" s="54"/>
      <c r="V556" s="54"/>
      <c r="W556" s="54"/>
      <c r="X556" s="53">
        <v>72</v>
      </c>
      <c r="Y556" s="54"/>
      <c r="Z556" s="54"/>
      <c r="AA556" s="54"/>
      <c r="AB556" s="53">
        <v>0</v>
      </c>
      <c r="AC556" s="54"/>
      <c r="AD556" s="53">
        <v>0</v>
      </c>
      <c r="AE556" s="54"/>
      <c r="AF556" s="54"/>
      <c r="AG556" s="54"/>
      <c r="AH556" s="53">
        <v>0</v>
      </c>
      <c r="AI556" s="54"/>
      <c r="AJ556" s="54"/>
      <c r="AK556" s="54"/>
      <c r="AL556" s="54"/>
      <c r="AM556" s="54"/>
      <c r="AN556" s="54"/>
      <c r="AO556" s="54"/>
      <c r="AP556" s="53">
        <v>77</v>
      </c>
      <c r="AQ556" s="54"/>
      <c r="AR556" s="54"/>
      <c r="AS556" s="54"/>
      <c r="AT556" s="53">
        <v>306</v>
      </c>
      <c r="AU556" s="53">
        <v>17</v>
      </c>
      <c r="AV556" s="54"/>
      <c r="AW556" s="53">
        <v>323</v>
      </c>
      <c r="AX556" s="54"/>
      <c r="AY556" s="54"/>
      <c r="AZ556" s="54"/>
      <c r="BA556" s="53">
        <v>143</v>
      </c>
      <c r="BB556" s="53">
        <v>170</v>
      </c>
      <c r="BC556" s="54"/>
      <c r="BD556" s="53">
        <v>313</v>
      </c>
      <c r="BE556" s="54"/>
      <c r="BF556" s="54"/>
      <c r="BG556" s="54"/>
      <c r="BH556" s="53">
        <v>87</v>
      </c>
      <c r="BI556" s="54"/>
      <c r="BJ556" s="54"/>
      <c r="BK556" s="54"/>
      <c r="BL556" s="53">
        <v>0</v>
      </c>
      <c r="BM556" s="54"/>
      <c r="BN556" s="53">
        <v>0</v>
      </c>
      <c r="BO556" s="54"/>
      <c r="BP556" s="54"/>
      <c r="BQ556" s="54"/>
      <c r="BR556" s="53">
        <v>0</v>
      </c>
      <c r="BS556" s="39"/>
      <c r="BT556" s="39"/>
      <c r="BU556" s="39"/>
      <c r="BV556" s="39"/>
      <c r="BW556" s="39"/>
      <c r="BX556" s="39"/>
    </row>
    <row r="557" spans="1:76" s="1" customFormat="1" ht="20.100000000000001" customHeight="1" x14ac:dyDescent="0.2">
      <c r="A557" s="3"/>
      <c r="B557" s="6"/>
      <c r="C557" s="3"/>
      <c r="D557" s="3"/>
      <c r="E557" s="5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/>
      <c r="BF557" s="56"/>
      <c r="BG557" s="56"/>
      <c r="BH557" s="56"/>
      <c r="BI557" s="56"/>
      <c r="BJ557" s="56"/>
      <c r="BK557" s="56"/>
      <c r="BL557" s="56"/>
      <c r="BM557" s="56"/>
      <c r="BN557" s="56"/>
      <c r="BO557" s="56"/>
      <c r="BP557" s="56"/>
      <c r="BQ557" s="56"/>
      <c r="BR557" s="56"/>
      <c r="BS557" s="39"/>
      <c r="BT557" s="39"/>
      <c r="BU557" s="39"/>
      <c r="BV557" s="39"/>
      <c r="BW557" s="39"/>
      <c r="BX557" s="39"/>
    </row>
    <row r="558" spans="1:76" s="1" customFormat="1" ht="20.100000000000001" customHeight="1" x14ac:dyDescent="0.2">
      <c r="A558" s="3"/>
      <c r="B558" s="6"/>
      <c r="C558" s="3" t="s">
        <v>0</v>
      </c>
      <c r="D558" s="3"/>
      <c r="E558" s="5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6"/>
      <c r="BG558" s="56"/>
      <c r="BH558" s="56"/>
      <c r="BI558" s="56"/>
      <c r="BJ558" s="56"/>
      <c r="BK558" s="56"/>
      <c r="BL558" s="56"/>
      <c r="BM558" s="56"/>
      <c r="BN558" s="56"/>
      <c r="BO558" s="56"/>
      <c r="BP558" s="56"/>
      <c r="BQ558" s="56"/>
      <c r="BR558" s="56"/>
      <c r="BS558" s="39"/>
      <c r="BT558" s="39"/>
      <c r="BU558" s="39"/>
      <c r="BV558" s="39"/>
      <c r="BW558" s="39"/>
      <c r="BX558" s="39"/>
    </row>
    <row r="559" spans="1:76" s="1" customFormat="1" ht="20.100000000000001" customHeight="1" x14ac:dyDescent="0.2">
      <c r="A559" s="3"/>
      <c r="B559" s="6"/>
      <c r="C559" s="3"/>
      <c r="D559" s="2" t="s">
        <v>96</v>
      </c>
      <c r="E559" s="5"/>
      <c r="F559" s="39">
        <v>207</v>
      </c>
      <c r="G559" s="39"/>
      <c r="H559" s="39"/>
      <c r="I559" s="39"/>
      <c r="J559" s="39">
        <v>23</v>
      </c>
      <c r="K559" s="39">
        <v>29</v>
      </c>
      <c r="L559" s="39"/>
      <c r="M559" s="39">
        <v>52</v>
      </c>
      <c r="N559" s="39"/>
      <c r="O559" s="39"/>
      <c r="P559" s="39"/>
      <c r="Q559" s="39">
        <v>41</v>
      </c>
      <c r="R559" s="39">
        <v>58</v>
      </c>
      <c r="S559" s="39"/>
      <c r="T559" s="39">
        <v>99</v>
      </c>
      <c r="U559" s="39"/>
      <c r="V559" s="39"/>
      <c r="W559" s="39"/>
      <c r="X559" s="39">
        <v>160</v>
      </c>
      <c r="Y559" s="39"/>
      <c r="Z559" s="39"/>
      <c r="AA559" s="39"/>
      <c r="AB559" s="39">
        <v>0</v>
      </c>
      <c r="AC559" s="39"/>
      <c r="AD559" s="39">
        <v>0</v>
      </c>
      <c r="AE559" s="39"/>
      <c r="AF559" s="39"/>
      <c r="AG559" s="39"/>
      <c r="AH559" s="39">
        <v>0</v>
      </c>
      <c r="AI559" s="39"/>
      <c r="AJ559" s="39"/>
      <c r="AK559" s="39"/>
      <c r="AL559" s="39"/>
      <c r="AM559" s="39"/>
      <c r="AN559" s="39"/>
      <c r="AO559" s="39"/>
      <c r="AP559" s="39">
        <v>0</v>
      </c>
      <c r="AQ559" s="39"/>
      <c r="AR559" s="39"/>
      <c r="AS559" s="39"/>
      <c r="AT559" s="39">
        <v>0</v>
      </c>
      <c r="AU559" s="39">
        <v>0</v>
      </c>
      <c r="AV559" s="39"/>
      <c r="AW559" s="39">
        <v>0</v>
      </c>
      <c r="AX559" s="39"/>
      <c r="AY559" s="39"/>
      <c r="AZ559" s="39"/>
      <c r="BA559" s="39">
        <v>0</v>
      </c>
      <c r="BB559" s="39">
        <v>0</v>
      </c>
      <c r="BC559" s="39"/>
      <c r="BD559" s="39">
        <v>0</v>
      </c>
      <c r="BE559" s="39"/>
      <c r="BF559" s="39"/>
      <c r="BG559" s="39"/>
      <c r="BH559" s="39">
        <v>0</v>
      </c>
      <c r="BI559" s="39"/>
      <c r="BJ559" s="39"/>
      <c r="BK559" s="39"/>
      <c r="BL559" s="39">
        <v>0</v>
      </c>
      <c r="BM559" s="39"/>
      <c r="BN559" s="39">
        <v>0</v>
      </c>
      <c r="BO559" s="39"/>
      <c r="BP559" s="39"/>
      <c r="BQ559" s="39"/>
      <c r="BR559" s="39">
        <v>0</v>
      </c>
      <c r="BS559" s="39"/>
      <c r="BT559" s="39"/>
      <c r="BU559" s="39"/>
      <c r="BV559" s="39"/>
      <c r="BW559" s="39"/>
      <c r="BX559" s="39"/>
    </row>
    <row r="560" spans="1:76" ht="19.5" customHeight="1" x14ac:dyDescent="0.2">
      <c r="D560" s="47" t="s">
        <v>97</v>
      </c>
      <c r="F560" s="48">
        <v>246</v>
      </c>
      <c r="G560" s="49"/>
      <c r="H560" s="49"/>
      <c r="I560" s="49"/>
      <c r="J560" s="48">
        <v>16</v>
      </c>
      <c r="K560" s="48">
        <v>15</v>
      </c>
      <c r="L560" s="49"/>
      <c r="M560" s="48">
        <v>31</v>
      </c>
      <c r="N560" s="49"/>
      <c r="O560" s="49"/>
      <c r="P560" s="49"/>
      <c r="Q560" s="48">
        <v>29</v>
      </c>
      <c r="R560" s="48">
        <v>16</v>
      </c>
      <c r="S560" s="49"/>
      <c r="T560" s="48">
        <v>45</v>
      </c>
      <c r="U560" s="49"/>
      <c r="V560" s="49"/>
      <c r="W560" s="49"/>
      <c r="X560" s="48">
        <v>232</v>
      </c>
      <c r="Y560" s="49"/>
      <c r="Z560" s="49"/>
      <c r="AA560" s="49"/>
      <c r="AB560" s="48">
        <v>0</v>
      </c>
      <c r="AC560" s="49"/>
      <c r="AD560" s="48">
        <v>0</v>
      </c>
      <c r="AE560" s="49"/>
      <c r="AF560" s="49"/>
      <c r="AG560" s="49"/>
      <c r="AH560" s="48">
        <v>0</v>
      </c>
      <c r="AI560" s="49"/>
      <c r="AJ560" s="49"/>
      <c r="AK560" s="49"/>
      <c r="AL560" s="49"/>
      <c r="AM560" s="49"/>
      <c r="AN560" s="49"/>
      <c r="AO560" s="49"/>
      <c r="AP560" s="48">
        <v>0</v>
      </c>
      <c r="AQ560" s="49"/>
      <c r="AR560" s="49"/>
      <c r="AS560" s="49"/>
      <c r="AT560" s="48">
        <v>0</v>
      </c>
      <c r="AU560" s="48">
        <v>0</v>
      </c>
      <c r="AV560" s="49"/>
      <c r="AW560" s="48">
        <v>0</v>
      </c>
      <c r="AX560" s="49"/>
      <c r="AY560" s="49"/>
      <c r="AZ560" s="49"/>
      <c r="BA560" s="48">
        <v>0</v>
      </c>
      <c r="BB560" s="48">
        <v>0</v>
      </c>
      <c r="BC560" s="49"/>
      <c r="BD560" s="48">
        <v>0</v>
      </c>
      <c r="BE560" s="49"/>
      <c r="BF560" s="49"/>
      <c r="BG560" s="49"/>
      <c r="BH560" s="48">
        <v>0</v>
      </c>
      <c r="BI560" s="49"/>
      <c r="BJ560" s="49"/>
      <c r="BK560" s="49"/>
      <c r="BL560" s="48">
        <v>0</v>
      </c>
      <c r="BM560" s="49"/>
      <c r="BN560" s="48">
        <v>0</v>
      </c>
      <c r="BO560" s="49"/>
      <c r="BP560" s="49"/>
      <c r="BQ560" s="49"/>
      <c r="BR560" s="48">
        <v>0</v>
      </c>
      <c r="BS560" s="39"/>
      <c r="BT560" s="39"/>
      <c r="BU560" s="39"/>
      <c r="BV560" s="39"/>
      <c r="BW560" s="39"/>
      <c r="BX560" s="39"/>
    </row>
    <row r="561" spans="1:76" s="1" customFormat="1" ht="20.100000000000001" customHeight="1" x14ac:dyDescent="0.2">
      <c r="A561" s="3"/>
      <c r="B561" s="6"/>
      <c r="C561" s="3"/>
      <c r="D561" s="2" t="s">
        <v>98</v>
      </c>
      <c r="E561" s="5"/>
      <c r="F561" s="39">
        <v>49</v>
      </c>
      <c r="G561" s="39"/>
      <c r="H561" s="39"/>
      <c r="I561" s="39"/>
      <c r="J561" s="39">
        <v>14</v>
      </c>
      <c r="K561" s="39">
        <v>2</v>
      </c>
      <c r="L561" s="39"/>
      <c r="M561" s="39">
        <v>16</v>
      </c>
      <c r="N561" s="39"/>
      <c r="O561" s="39"/>
      <c r="P561" s="39"/>
      <c r="Q561" s="39">
        <v>28</v>
      </c>
      <c r="R561" s="39">
        <v>9</v>
      </c>
      <c r="S561" s="39"/>
      <c r="T561" s="39">
        <v>37</v>
      </c>
      <c r="U561" s="39"/>
      <c r="V561" s="39"/>
      <c r="W561" s="39"/>
      <c r="X561" s="39">
        <v>28</v>
      </c>
      <c r="Y561" s="39"/>
      <c r="Z561" s="39"/>
      <c r="AA561" s="39"/>
      <c r="AB561" s="39">
        <v>0</v>
      </c>
      <c r="AC561" s="39"/>
      <c r="AD561" s="39">
        <v>0</v>
      </c>
      <c r="AE561" s="39"/>
      <c r="AF561" s="39"/>
      <c r="AG561" s="39"/>
      <c r="AH561" s="39">
        <v>0</v>
      </c>
      <c r="AI561" s="39"/>
      <c r="AJ561" s="39"/>
      <c r="AK561" s="39"/>
      <c r="AL561" s="39"/>
      <c r="AM561" s="39"/>
      <c r="AN561" s="39"/>
      <c r="AO561" s="39"/>
      <c r="AP561" s="39">
        <v>0</v>
      </c>
      <c r="AQ561" s="39"/>
      <c r="AR561" s="39"/>
      <c r="AS561" s="39"/>
      <c r="AT561" s="39">
        <v>0</v>
      </c>
      <c r="AU561" s="39">
        <v>0</v>
      </c>
      <c r="AV561" s="39"/>
      <c r="AW561" s="39">
        <v>0</v>
      </c>
      <c r="AX561" s="39"/>
      <c r="AY561" s="39"/>
      <c r="AZ561" s="39"/>
      <c r="BA561" s="39">
        <v>0</v>
      </c>
      <c r="BB561" s="39">
        <v>0</v>
      </c>
      <c r="BC561" s="39"/>
      <c r="BD561" s="39">
        <v>0</v>
      </c>
      <c r="BE561" s="39"/>
      <c r="BF561" s="39"/>
      <c r="BG561" s="39"/>
      <c r="BH561" s="39">
        <v>0</v>
      </c>
      <c r="BI561" s="39"/>
      <c r="BJ561" s="39"/>
      <c r="BK561" s="39"/>
      <c r="BL561" s="39">
        <v>0</v>
      </c>
      <c r="BM561" s="39"/>
      <c r="BN561" s="39">
        <v>0</v>
      </c>
      <c r="BO561" s="39"/>
      <c r="BP561" s="39"/>
      <c r="BQ561" s="39"/>
      <c r="BR561" s="39">
        <v>0</v>
      </c>
      <c r="BS561" s="39"/>
      <c r="BT561" s="39"/>
      <c r="BU561" s="39"/>
      <c r="BV561" s="39"/>
      <c r="BW561" s="39"/>
      <c r="BX561" s="39"/>
    </row>
    <row r="562" spans="1:76" s="1" customFormat="1" ht="20.100000000000001" customHeight="1" x14ac:dyDescent="0.2">
      <c r="A562" s="3"/>
      <c r="B562" s="6"/>
      <c r="C562" s="3"/>
      <c r="D562" s="3"/>
      <c r="E562" s="5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6"/>
      <c r="BG562" s="56"/>
      <c r="BH562" s="56"/>
      <c r="BI562" s="56"/>
      <c r="BJ562" s="56"/>
      <c r="BK562" s="56"/>
      <c r="BL562" s="56"/>
      <c r="BM562" s="56"/>
      <c r="BN562" s="56"/>
      <c r="BO562" s="56"/>
      <c r="BP562" s="56"/>
      <c r="BQ562" s="56"/>
      <c r="BR562" s="56"/>
      <c r="BS562" s="39"/>
      <c r="BT562" s="39"/>
      <c r="BU562" s="39"/>
      <c r="BV562" s="39"/>
      <c r="BW562" s="39"/>
      <c r="BX562" s="39"/>
    </row>
    <row r="563" spans="1:76" s="1" customFormat="1" ht="20.100000000000001" customHeight="1" x14ac:dyDescent="0.25">
      <c r="A563" s="3"/>
      <c r="B563" s="6"/>
      <c r="C563" s="51" t="s">
        <v>120</v>
      </c>
      <c r="D563" s="52"/>
      <c r="E563" s="5"/>
      <c r="F563" s="53">
        <v>502</v>
      </c>
      <c r="G563" s="54"/>
      <c r="H563" s="54"/>
      <c r="I563" s="54"/>
      <c r="J563" s="53">
        <v>53</v>
      </c>
      <c r="K563" s="53">
        <v>46</v>
      </c>
      <c r="L563" s="54"/>
      <c r="M563" s="53">
        <v>99</v>
      </c>
      <c r="N563" s="54"/>
      <c r="O563" s="54"/>
      <c r="P563" s="54"/>
      <c r="Q563" s="53">
        <v>98</v>
      </c>
      <c r="R563" s="53">
        <v>83</v>
      </c>
      <c r="S563" s="54"/>
      <c r="T563" s="53">
        <v>181</v>
      </c>
      <c r="U563" s="54"/>
      <c r="V563" s="54"/>
      <c r="W563" s="54"/>
      <c r="X563" s="53">
        <v>420</v>
      </c>
      <c r="Y563" s="54"/>
      <c r="Z563" s="54"/>
      <c r="AA563" s="54"/>
      <c r="AB563" s="53">
        <v>0</v>
      </c>
      <c r="AC563" s="54"/>
      <c r="AD563" s="53">
        <v>0</v>
      </c>
      <c r="AE563" s="54"/>
      <c r="AF563" s="54"/>
      <c r="AG563" s="54"/>
      <c r="AH563" s="53">
        <v>0</v>
      </c>
      <c r="AI563" s="54"/>
      <c r="AJ563" s="54"/>
      <c r="AK563" s="54"/>
      <c r="AL563" s="54"/>
      <c r="AM563" s="54"/>
      <c r="AN563" s="54"/>
      <c r="AO563" s="54"/>
      <c r="AP563" s="53">
        <v>0</v>
      </c>
      <c r="AQ563" s="54"/>
      <c r="AR563" s="54"/>
      <c r="AS563" s="54"/>
      <c r="AT563" s="53">
        <v>0</v>
      </c>
      <c r="AU563" s="53">
        <v>0</v>
      </c>
      <c r="AV563" s="54"/>
      <c r="AW563" s="53">
        <v>0</v>
      </c>
      <c r="AX563" s="54"/>
      <c r="AY563" s="54"/>
      <c r="AZ563" s="54"/>
      <c r="BA563" s="53">
        <v>0</v>
      </c>
      <c r="BB563" s="53">
        <v>0</v>
      </c>
      <c r="BC563" s="54"/>
      <c r="BD563" s="53">
        <v>0</v>
      </c>
      <c r="BE563" s="54"/>
      <c r="BF563" s="54"/>
      <c r="BG563" s="54"/>
      <c r="BH563" s="53">
        <v>0</v>
      </c>
      <c r="BI563" s="54"/>
      <c r="BJ563" s="54"/>
      <c r="BK563" s="54"/>
      <c r="BL563" s="53">
        <v>0</v>
      </c>
      <c r="BM563" s="54"/>
      <c r="BN563" s="53">
        <v>0</v>
      </c>
      <c r="BO563" s="54"/>
      <c r="BP563" s="54"/>
      <c r="BQ563" s="54"/>
      <c r="BR563" s="53">
        <v>0</v>
      </c>
      <c r="BS563" s="39"/>
      <c r="BT563" s="39"/>
      <c r="BU563" s="39"/>
      <c r="BV563" s="39"/>
      <c r="BW563" s="39"/>
      <c r="BX563" s="39"/>
    </row>
    <row r="564" spans="1:76" s="1" customFormat="1" ht="20.100000000000001" customHeight="1" x14ac:dyDescent="0.2">
      <c r="A564" s="3"/>
      <c r="B564" s="6"/>
      <c r="C564" s="3"/>
      <c r="D564" s="3"/>
      <c r="E564" s="5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6"/>
      <c r="BG564" s="56"/>
      <c r="BH564" s="56"/>
      <c r="BI564" s="56"/>
      <c r="BJ564" s="56"/>
      <c r="BK564" s="56"/>
      <c r="BL564" s="56"/>
      <c r="BM564" s="56"/>
      <c r="BN564" s="56"/>
      <c r="BO564" s="56"/>
      <c r="BP564" s="56"/>
      <c r="BQ564" s="56"/>
      <c r="BR564" s="56"/>
      <c r="BS564" s="39"/>
      <c r="BT564" s="39"/>
      <c r="BU564" s="39"/>
      <c r="BV564" s="39"/>
      <c r="BW564" s="39"/>
      <c r="BX564" s="39"/>
    </row>
    <row r="565" spans="1:76" s="1" customFormat="1" ht="20.100000000000001" customHeight="1" x14ac:dyDescent="0.25">
      <c r="A565" s="3"/>
      <c r="B565" s="57" t="s">
        <v>268</v>
      </c>
      <c r="C565" s="58"/>
      <c r="D565" s="58"/>
      <c r="E565" s="5"/>
      <c r="F565" s="59">
        <v>2412</v>
      </c>
      <c r="G565" s="54"/>
      <c r="H565" s="54"/>
      <c r="I565" s="54"/>
      <c r="J565" s="59">
        <v>3703</v>
      </c>
      <c r="K565" s="59">
        <v>247</v>
      </c>
      <c r="L565" s="54"/>
      <c r="M565" s="59">
        <v>3950</v>
      </c>
      <c r="N565" s="54"/>
      <c r="O565" s="54"/>
      <c r="P565" s="54"/>
      <c r="Q565" s="59">
        <v>932</v>
      </c>
      <c r="R565" s="59">
        <v>3434</v>
      </c>
      <c r="S565" s="54"/>
      <c r="T565" s="59">
        <v>4366</v>
      </c>
      <c r="U565" s="54"/>
      <c r="V565" s="54"/>
      <c r="W565" s="54"/>
      <c r="X565" s="59">
        <v>1996</v>
      </c>
      <c r="Y565" s="54"/>
      <c r="Z565" s="54"/>
      <c r="AA565" s="54"/>
      <c r="AB565" s="59">
        <v>0</v>
      </c>
      <c r="AC565" s="54"/>
      <c r="AD565" s="59">
        <v>0</v>
      </c>
      <c r="AE565" s="54"/>
      <c r="AF565" s="54"/>
      <c r="AG565" s="54"/>
      <c r="AH565" s="59">
        <v>184</v>
      </c>
      <c r="AI565" s="54"/>
      <c r="AJ565" s="54"/>
      <c r="AK565" s="54"/>
      <c r="AL565" s="54"/>
      <c r="AM565" s="54"/>
      <c r="AN565" s="54"/>
      <c r="AO565" s="54"/>
      <c r="AP565" s="59">
        <v>580</v>
      </c>
      <c r="AQ565" s="54"/>
      <c r="AR565" s="54"/>
      <c r="AS565" s="54"/>
      <c r="AT565" s="59">
        <v>2718</v>
      </c>
      <c r="AU565" s="59">
        <v>112</v>
      </c>
      <c r="AV565" s="54"/>
      <c r="AW565" s="59">
        <v>2830</v>
      </c>
      <c r="AX565" s="54"/>
      <c r="AY565" s="54"/>
      <c r="AZ565" s="54"/>
      <c r="BA565" s="59">
        <v>726</v>
      </c>
      <c r="BB565" s="59">
        <v>2093</v>
      </c>
      <c r="BC565" s="54"/>
      <c r="BD565" s="59">
        <v>2819</v>
      </c>
      <c r="BE565" s="54"/>
      <c r="BF565" s="54"/>
      <c r="BG565" s="54"/>
      <c r="BH565" s="59">
        <v>574</v>
      </c>
      <c r="BI565" s="54"/>
      <c r="BJ565" s="54"/>
      <c r="BK565" s="54"/>
      <c r="BL565" s="59">
        <v>0</v>
      </c>
      <c r="BM565" s="54"/>
      <c r="BN565" s="59">
        <v>17</v>
      </c>
      <c r="BO565" s="54"/>
      <c r="BP565" s="54"/>
      <c r="BQ565" s="54"/>
      <c r="BR565" s="59">
        <v>138</v>
      </c>
      <c r="BS565" s="39"/>
      <c r="BT565" s="39"/>
      <c r="BU565" s="39"/>
      <c r="BV565" s="39"/>
      <c r="BW565" s="39"/>
      <c r="BX565" s="39"/>
    </row>
    <row r="566" spans="1:76" ht="20.100000000000001" customHeight="1" x14ac:dyDescent="0.2"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</row>
    <row r="567" spans="1:76" ht="20.100000000000001" customHeight="1" x14ac:dyDescent="0.2">
      <c r="B567" s="6" t="s">
        <v>269</v>
      </c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  <c r="BN567" s="39"/>
      <c r="BO567" s="39"/>
      <c r="BP567" s="39"/>
      <c r="BQ567" s="39"/>
      <c r="BR567" s="39"/>
      <c r="BS567" s="39"/>
      <c r="BT567" s="39"/>
      <c r="BU567" s="39"/>
      <c r="BV567" s="39"/>
      <c r="BW567" s="39"/>
      <c r="BX567" s="39"/>
    </row>
    <row r="568" spans="1:76" ht="20.100000000000001" customHeight="1" x14ac:dyDescent="0.2">
      <c r="C568" s="3" t="s">
        <v>0</v>
      </c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  <c r="BN568" s="39"/>
      <c r="BO568" s="39"/>
      <c r="BP568" s="39"/>
      <c r="BQ568" s="39"/>
      <c r="BR568" s="39"/>
      <c r="BS568" s="39"/>
      <c r="BT568" s="39"/>
      <c r="BU568" s="39"/>
      <c r="BV568" s="39"/>
      <c r="BW568" s="39"/>
      <c r="BX568" s="39"/>
    </row>
    <row r="569" spans="1:76" ht="20.100000000000001" customHeight="1" x14ac:dyDescent="0.2">
      <c r="D569" s="2" t="s">
        <v>96</v>
      </c>
      <c r="F569" s="39">
        <v>18</v>
      </c>
      <c r="G569" s="39"/>
      <c r="H569" s="39"/>
      <c r="I569" s="39"/>
      <c r="J569" s="39">
        <v>67</v>
      </c>
      <c r="K569" s="39">
        <v>3</v>
      </c>
      <c r="L569" s="39"/>
      <c r="M569" s="39">
        <v>70</v>
      </c>
      <c r="N569" s="39"/>
      <c r="O569" s="39"/>
      <c r="P569" s="39"/>
      <c r="Q569" s="39">
        <v>64</v>
      </c>
      <c r="R569" s="39">
        <v>16</v>
      </c>
      <c r="S569" s="39"/>
      <c r="T569" s="39">
        <v>80</v>
      </c>
      <c r="U569" s="39"/>
      <c r="V569" s="39"/>
      <c r="W569" s="39"/>
      <c r="X569" s="39">
        <v>8</v>
      </c>
      <c r="Y569" s="39"/>
      <c r="Z569" s="39"/>
      <c r="AA569" s="39"/>
      <c r="AB569" s="39">
        <v>0</v>
      </c>
      <c r="AC569" s="39"/>
      <c r="AD569" s="39">
        <v>0</v>
      </c>
      <c r="AE569" s="39"/>
      <c r="AF569" s="39"/>
      <c r="AG569" s="39"/>
      <c r="AH569" s="39">
        <v>0</v>
      </c>
      <c r="AI569" s="39"/>
      <c r="AJ569" s="39"/>
      <c r="AK569" s="39"/>
      <c r="AL569" s="39"/>
      <c r="AM569" s="39"/>
      <c r="AN569" s="39"/>
      <c r="AO569" s="39"/>
      <c r="AP569" s="39">
        <v>0</v>
      </c>
      <c r="AQ569" s="39"/>
      <c r="AR569" s="39"/>
      <c r="AS569" s="39"/>
      <c r="AT569" s="39">
        <v>0</v>
      </c>
      <c r="AU569" s="39">
        <v>0</v>
      </c>
      <c r="AV569" s="39"/>
      <c r="AW569" s="39">
        <v>0</v>
      </c>
      <c r="AX569" s="39"/>
      <c r="AY569" s="39"/>
      <c r="AZ569" s="39"/>
      <c r="BA569" s="39">
        <v>0</v>
      </c>
      <c r="BB569" s="39">
        <v>0</v>
      </c>
      <c r="BC569" s="39"/>
      <c r="BD569" s="39">
        <v>0</v>
      </c>
      <c r="BE569" s="39"/>
      <c r="BF569" s="39"/>
      <c r="BG569" s="39"/>
      <c r="BH569" s="39">
        <v>0</v>
      </c>
      <c r="BI569" s="39"/>
      <c r="BJ569" s="39"/>
      <c r="BK569" s="39"/>
      <c r="BL569" s="39">
        <v>0</v>
      </c>
      <c r="BM569" s="39"/>
      <c r="BN569" s="39">
        <v>0</v>
      </c>
      <c r="BO569" s="39"/>
      <c r="BP569" s="39"/>
      <c r="BQ569" s="39"/>
      <c r="BR569" s="39">
        <v>0</v>
      </c>
      <c r="BS569" s="39"/>
      <c r="BT569" s="39"/>
      <c r="BU569" s="39"/>
      <c r="BV569" s="39"/>
      <c r="BW569" s="39"/>
      <c r="BX569" s="39"/>
    </row>
    <row r="570" spans="1:76" ht="19.5" customHeight="1" x14ac:dyDescent="0.2">
      <c r="D570" s="47" t="s">
        <v>97</v>
      </c>
      <c r="F570" s="48">
        <v>59</v>
      </c>
      <c r="G570" s="49"/>
      <c r="H570" s="49"/>
      <c r="I570" s="49"/>
      <c r="J570" s="48">
        <v>68</v>
      </c>
      <c r="K570" s="48">
        <v>11</v>
      </c>
      <c r="L570" s="49"/>
      <c r="M570" s="48">
        <v>79</v>
      </c>
      <c r="N570" s="49"/>
      <c r="O570" s="49"/>
      <c r="P570" s="49"/>
      <c r="Q570" s="48">
        <v>54</v>
      </c>
      <c r="R570" s="48">
        <v>52</v>
      </c>
      <c r="S570" s="49"/>
      <c r="T570" s="48">
        <v>106</v>
      </c>
      <c r="U570" s="49"/>
      <c r="V570" s="49"/>
      <c r="W570" s="49"/>
      <c r="X570" s="48">
        <v>32</v>
      </c>
      <c r="Y570" s="49"/>
      <c r="Z570" s="49"/>
      <c r="AA570" s="49"/>
      <c r="AB570" s="48">
        <v>0</v>
      </c>
      <c r="AC570" s="49"/>
      <c r="AD570" s="48">
        <v>0</v>
      </c>
      <c r="AE570" s="49"/>
      <c r="AF570" s="49"/>
      <c r="AG570" s="49"/>
      <c r="AH570" s="48">
        <v>0</v>
      </c>
      <c r="AI570" s="49"/>
      <c r="AJ570" s="49"/>
      <c r="AK570" s="49"/>
      <c r="AL570" s="49"/>
      <c r="AM570" s="49"/>
      <c r="AN570" s="49"/>
      <c r="AO570" s="49"/>
      <c r="AP570" s="48">
        <v>0</v>
      </c>
      <c r="AQ570" s="49"/>
      <c r="AR570" s="49"/>
      <c r="AS570" s="49"/>
      <c r="AT570" s="48">
        <v>0</v>
      </c>
      <c r="AU570" s="48">
        <v>0</v>
      </c>
      <c r="AV570" s="49"/>
      <c r="AW570" s="48">
        <v>0</v>
      </c>
      <c r="AX570" s="49"/>
      <c r="AY570" s="49"/>
      <c r="AZ570" s="49"/>
      <c r="BA570" s="48">
        <v>0</v>
      </c>
      <c r="BB570" s="48">
        <v>0</v>
      </c>
      <c r="BC570" s="49"/>
      <c r="BD570" s="48">
        <v>0</v>
      </c>
      <c r="BE570" s="49"/>
      <c r="BF570" s="49"/>
      <c r="BG570" s="49"/>
      <c r="BH570" s="48">
        <v>0</v>
      </c>
      <c r="BI570" s="49"/>
      <c r="BJ570" s="49"/>
      <c r="BK570" s="49"/>
      <c r="BL570" s="48">
        <v>0</v>
      </c>
      <c r="BM570" s="49"/>
      <c r="BN570" s="48">
        <v>0</v>
      </c>
      <c r="BO570" s="49"/>
      <c r="BP570" s="49"/>
      <c r="BQ570" s="49"/>
      <c r="BR570" s="48">
        <v>0</v>
      </c>
      <c r="BS570" s="39"/>
      <c r="BT570" s="39"/>
      <c r="BU570" s="39"/>
      <c r="BV570" s="39"/>
      <c r="BW570" s="39"/>
      <c r="BX570" s="39"/>
    </row>
    <row r="571" spans="1:76" ht="20.100000000000001" customHeight="1" x14ac:dyDescent="0.2"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  <c r="BN571" s="39"/>
      <c r="BO571" s="39"/>
      <c r="BP571" s="39"/>
      <c r="BQ571" s="39"/>
      <c r="BR571" s="39"/>
      <c r="BS571" s="39"/>
      <c r="BT571" s="39"/>
      <c r="BU571" s="39"/>
      <c r="BV571" s="39"/>
      <c r="BW571" s="39"/>
      <c r="BX571" s="39"/>
    </row>
    <row r="572" spans="1:76" s="1" customFormat="1" ht="20.100000000000001" customHeight="1" x14ac:dyDescent="0.25">
      <c r="A572" s="3"/>
      <c r="B572" s="6"/>
      <c r="C572" s="51" t="s">
        <v>120</v>
      </c>
      <c r="D572" s="52"/>
      <c r="E572" s="5"/>
      <c r="F572" s="53">
        <v>77</v>
      </c>
      <c r="G572" s="54"/>
      <c r="H572" s="54"/>
      <c r="I572" s="54"/>
      <c r="J572" s="53">
        <v>135</v>
      </c>
      <c r="K572" s="53">
        <v>14</v>
      </c>
      <c r="L572" s="54"/>
      <c r="M572" s="53">
        <v>149</v>
      </c>
      <c r="N572" s="54"/>
      <c r="O572" s="54"/>
      <c r="P572" s="54"/>
      <c r="Q572" s="53">
        <v>118</v>
      </c>
      <c r="R572" s="53">
        <v>68</v>
      </c>
      <c r="S572" s="54"/>
      <c r="T572" s="53">
        <v>186</v>
      </c>
      <c r="U572" s="54"/>
      <c r="V572" s="54"/>
      <c r="W572" s="54"/>
      <c r="X572" s="53">
        <v>40</v>
      </c>
      <c r="Y572" s="54"/>
      <c r="Z572" s="54"/>
      <c r="AA572" s="54"/>
      <c r="AB572" s="53">
        <v>0</v>
      </c>
      <c r="AC572" s="54"/>
      <c r="AD572" s="53">
        <v>0</v>
      </c>
      <c r="AE572" s="54"/>
      <c r="AF572" s="54"/>
      <c r="AG572" s="54"/>
      <c r="AH572" s="53">
        <v>0</v>
      </c>
      <c r="AI572" s="54"/>
      <c r="AJ572" s="54"/>
      <c r="AK572" s="54"/>
      <c r="AL572" s="54"/>
      <c r="AM572" s="54"/>
      <c r="AN572" s="54"/>
      <c r="AO572" s="54"/>
      <c r="AP572" s="53">
        <v>0</v>
      </c>
      <c r="AQ572" s="54"/>
      <c r="AR572" s="54"/>
      <c r="AS572" s="54"/>
      <c r="AT572" s="53">
        <v>0</v>
      </c>
      <c r="AU572" s="53">
        <v>0</v>
      </c>
      <c r="AV572" s="54"/>
      <c r="AW572" s="53">
        <v>0</v>
      </c>
      <c r="AX572" s="54"/>
      <c r="AY572" s="54"/>
      <c r="AZ572" s="54"/>
      <c r="BA572" s="53">
        <v>0</v>
      </c>
      <c r="BB572" s="53">
        <v>0</v>
      </c>
      <c r="BC572" s="54"/>
      <c r="BD572" s="53">
        <v>0</v>
      </c>
      <c r="BE572" s="54"/>
      <c r="BF572" s="54"/>
      <c r="BG572" s="54"/>
      <c r="BH572" s="53">
        <v>0</v>
      </c>
      <c r="BI572" s="54"/>
      <c r="BJ572" s="54"/>
      <c r="BK572" s="54"/>
      <c r="BL572" s="53">
        <v>0</v>
      </c>
      <c r="BM572" s="54"/>
      <c r="BN572" s="53">
        <v>0</v>
      </c>
      <c r="BO572" s="54"/>
      <c r="BP572" s="54"/>
      <c r="BQ572" s="54"/>
      <c r="BR572" s="53">
        <v>0</v>
      </c>
      <c r="BS572" s="39"/>
      <c r="BT572" s="39"/>
      <c r="BU572" s="39"/>
      <c r="BV572" s="39"/>
      <c r="BW572" s="39"/>
      <c r="BX572" s="39"/>
    </row>
    <row r="573" spans="1:76" ht="20.100000000000001" customHeight="1" x14ac:dyDescent="0.2"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/>
      <c r="BP573" s="39"/>
      <c r="BQ573" s="39"/>
      <c r="BR573" s="39"/>
      <c r="BS573" s="39"/>
      <c r="BT573" s="39"/>
      <c r="BU573" s="39"/>
      <c r="BV573" s="39"/>
      <c r="BW573" s="39"/>
      <c r="BX573" s="39"/>
    </row>
    <row r="574" spans="1:76" ht="20.100000000000001" customHeight="1" x14ac:dyDescent="0.2">
      <c r="C574" s="3" t="s">
        <v>249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  <c r="BN574" s="39"/>
      <c r="BO574" s="39"/>
      <c r="BP574" s="39"/>
      <c r="BQ574" s="39"/>
      <c r="BR574" s="39"/>
      <c r="BS574" s="39"/>
      <c r="BT574" s="39"/>
      <c r="BU574" s="39"/>
      <c r="BV574" s="39"/>
      <c r="BW574" s="39"/>
      <c r="BX574" s="39"/>
    </row>
    <row r="575" spans="1:76" ht="20.100000000000001" customHeight="1" x14ac:dyDescent="0.2">
      <c r="D575" s="2" t="s">
        <v>270</v>
      </c>
      <c r="F575" s="39">
        <v>70</v>
      </c>
      <c r="G575" s="39"/>
      <c r="H575" s="39"/>
      <c r="I575" s="39"/>
      <c r="J575" s="39">
        <v>274</v>
      </c>
      <c r="K575" s="39">
        <v>5</v>
      </c>
      <c r="L575" s="39"/>
      <c r="M575" s="39">
        <v>279</v>
      </c>
      <c r="N575" s="39"/>
      <c r="O575" s="39"/>
      <c r="P575" s="39"/>
      <c r="Q575" s="39">
        <v>84</v>
      </c>
      <c r="R575" s="39">
        <v>233</v>
      </c>
      <c r="S575" s="39"/>
      <c r="T575" s="39">
        <v>317</v>
      </c>
      <c r="U575" s="39"/>
      <c r="V575" s="39"/>
      <c r="W575" s="39"/>
      <c r="X575" s="39">
        <v>32</v>
      </c>
      <c r="Y575" s="39"/>
      <c r="Z575" s="39"/>
      <c r="AA575" s="39"/>
      <c r="AB575" s="39">
        <v>0</v>
      </c>
      <c r="AC575" s="39"/>
      <c r="AD575" s="39">
        <v>0</v>
      </c>
      <c r="AE575" s="39"/>
      <c r="AF575" s="39"/>
      <c r="AG575" s="39"/>
      <c r="AH575" s="39">
        <v>0</v>
      </c>
      <c r="AI575" s="39"/>
      <c r="AJ575" s="39"/>
      <c r="AK575" s="39"/>
      <c r="AL575" s="39"/>
      <c r="AM575" s="39"/>
      <c r="AN575" s="39"/>
      <c r="AO575" s="39"/>
      <c r="AP575" s="39">
        <v>104</v>
      </c>
      <c r="AQ575" s="39"/>
      <c r="AR575" s="39"/>
      <c r="AS575" s="39"/>
      <c r="AT575" s="39">
        <v>466</v>
      </c>
      <c r="AU575" s="39">
        <v>24</v>
      </c>
      <c r="AV575" s="39"/>
      <c r="AW575" s="39">
        <v>490</v>
      </c>
      <c r="AX575" s="39"/>
      <c r="AY575" s="39"/>
      <c r="AZ575" s="39"/>
      <c r="BA575" s="39">
        <v>182</v>
      </c>
      <c r="BB575" s="39">
        <v>339</v>
      </c>
      <c r="BC575" s="39"/>
      <c r="BD575" s="39">
        <v>521</v>
      </c>
      <c r="BE575" s="39"/>
      <c r="BF575" s="39"/>
      <c r="BG575" s="39"/>
      <c r="BH575" s="39">
        <v>68</v>
      </c>
      <c r="BI575" s="39"/>
      <c r="BJ575" s="39"/>
      <c r="BK575" s="39"/>
      <c r="BL575" s="39">
        <v>0</v>
      </c>
      <c r="BM575" s="39"/>
      <c r="BN575" s="39">
        <v>5</v>
      </c>
      <c r="BO575" s="39"/>
      <c r="BP575" s="39"/>
      <c r="BQ575" s="39"/>
      <c r="BR575" s="39">
        <v>0</v>
      </c>
      <c r="BS575" s="39"/>
      <c r="BT575" s="39"/>
      <c r="BU575" s="39"/>
      <c r="BV575" s="39"/>
      <c r="BW575" s="39"/>
      <c r="BX575" s="39"/>
    </row>
    <row r="576" spans="1:76" ht="20.100000000000001" customHeight="1" x14ac:dyDescent="0.2">
      <c r="D576" s="47" t="s">
        <v>271</v>
      </c>
      <c r="F576" s="48">
        <v>101</v>
      </c>
      <c r="G576" s="49"/>
      <c r="H576" s="49"/>
      <c r="I576" s="49"/>
      <c r="J576" s="48">
        <v>425</v>
      </c>
      <c r="K576" s="48">
        <v>12</v>
      </c>
      <c r="L576" s="49"/>
      <c r="M576" s="48">
        <v>437</v>
      </c>
      <c r="N576" s="49"/>
      <c r="O576" s="49"/>
      <c r="P576" s="49"/>
      <c r="Q576" s="48">
        <v>131</v>
      </c>
      <c r="R576" s="48">
        <v>354</v>
      </c>
      <c r="S576" s="49"/>
      <c r="T576" s="48">
        <v>485</v>
      </c>
      <c r="U576" s="49"/>
      <c r="V576" s="49"/>
      <c r="W576" s="49"/>
      <c r="X576" s="48">
        <v>53</v>
      </c>
      <c r="Y576" s="49"/>
      <c r="Z576" s="49"/>
      <c r="AA576" s="49"/>
      <c r="AB576" s="48">
        <v>0</v>
      </c>
      <c r="AC576" s="49"/>
      <c r="AD576" s="48">
        <v>0</v>
      </c>
      <c r="AE576" s="49"/>
      <c r="AF576" s="49"/>
      <c r="AG576" s="49"/>
      <c r="AH576" s="48">
        <v>0</v>
      </c>
      <c r="AI576" s="49"/>
      <c r="AJ576" s="49"/>
      <c r="AK576" s="49"/>
      <c r="AL576" s="49"/>
      <c r="AM576" s="49"/>
      <c r="AN576" s="49"/>
      <c r="AO576" s="49"/>
      <c r="AP576" s="48">
        <v>56</v>
      </c>
      <c r="AQ576" s="49"/>
      <c r="AR576" s="49"/>
      <c r="AS576" s="49"/>
      <c r="AT576" s="48">
        <v>332</v>
      </c>
      <c r="AU576" s="48">
        <v>21</v>
      </c>
      <c r="AV576" s="49"/>
      <c r="AW576" s="48">
        <v>353</v>
      </c>
      <c r="AX576" s="49"/>
      <c r="AY576" s="49"/>
      <c r="AZ576" s="49"/>
      <c r="BA576" s="48">
        <v>186</v>
      </c>
      <c r="BB576" s="48">
        <v>188</v>
      </c>
      <c r="BC576" s="49"/>
      <c r="BD576" s="48">
        <v>374</v>
      </c>
      <c r="BE576" s="49"/>
      <c r="BF576" s="49"/>
      <c r="BG576" s="49"/>
      <c r="BH576" s="48">
        <v>35</v>
      </c>
      <c r="BI576" s="49"/>
      <c r="BJ576" s="49"/>
      <c r="BK576" s="49"/>
      <c r="BL576" s="48">
        <v>0</v>
      </c>
      <c r="BM576" s="49"/>
      <c r="BN576" s="48">
        <v>0</v>
      </c>
      <c r="BO576" s="49"/>
      <c r="BP576" s="49"/>
      <c r="BQ576" s="49"/>
      <c r="BR576" s="48">
        <v>0</v>
      </c>
      <c r="BS576" s="39"/>
      <c r="BT576" s="39"/>
      <c r="BU576" s="39"/>
      <c r="BV576" s="39"/>
      <c r="BW576" s="39"/>
      <c r="BX576" s="39"/>
    </row>
    <row r="577" spans="1:76" ht="20.100000000000001" customHeight="1" x14ac:dyDescent="0.2">
      <c r="D577" s="2" t="s">
        <v>272</v>
      </c>
      <c r="F577" s="39">
        <v>111</v>
      </c>
      <c r="G577" s="39"/>
      <c r="H577" s="39"/>
      <c r="I577" s="39"/>
      <c r="J577" s="39">
        <v>392</v>
      </c>
      <c r="K577" s="39">
        <v>10</v>
      </c>
      <c r="L577" s="39"/>
      <c r="M577" s="39">
        <v>402</v>
      </c>
      <c r="N577" s="39"/>
      <c r="O577" s="39"/>
      <c r="P577" s="39"/>
      <c r="Q577" s="39">
        <v>87</v>
      </c>
      <c r="R577" s="39">
        <v>352</v>
      </c>
      <c r="S577" s="39"/>
      <c r="T577" s="39">
        <v>439</v>
      </c>
      <c r="U577" s="39"/>
      <c r="V577" s="39"/>
      <c r="W577" s="39"/>
      <c r="X577" s="39">
        <v>74</v>
      </c>
      <c r="Y577" s="39"/>
      <c r="Z577" s="39"/>
      <c r="AA577" s="39"/>
      <c r="AB577" s="39">
        <v>0</v>
      </c>
      <c r="AC577" s="39"/>
      <c r="AD577" s="39">
        <v>0</v>
      </c>
      <c r="AE577" s="39"/>
      <c r="AF577" s="39"/>
      <c r="AG577" s="39"/>
      <c r="AH577" s="39">
        <v>0</v>
      </c>
      <c r="AI577" s="39"/>
      <c r="AJ577" s="39"/>
      <c r="AK577" s="39"/>
      <c r="AL577" s="39"/>
      <c r="AM577" s="39"/>
      <c r="AN577" s="39"/>
      <c r="AO577" s="39"/>
      <c r="AP577" s="39">
        <v>69</v>
      </c>
      <c r="AQ577" s="39"/>
      <c r="AR577" s="39"/>
      <c r="AS577" s="39"/>
      <c r="AT577" s="39">
        <v>361</v>
      </c>
      <c r="AU577" s="39">
        <v>27</v>
      </c>
      <c r="AV577" s="39"/>
      <c r="AW577" s="39">
        <v>388</v>
      </c>
      <c r="AX577" s="39"/>
      <c r="AY577" s="39"/>
      <c r="AZ577" s="39"/>
      <c r="BA577" s="39">
        <v>202</v>
      </c>
      <c r="BB577" s="39">
        <v>202</v>
      </c>
      <c r="BC577" s="39"/>
      <c r="BD577" s="39">
        <v>404</v>
      </c>
      <c r="BE577" s="39"/>
      <c r="BF577" s="39"/>
      <c r="BG577" s="39"/>
      <c r="BH577" s="39">
        <v>51</v>
      </c>
      <c r="BI577" s="39"/>
      <c r="BJ577" s="39"/>
      <c r="BK577" s="39"/>
      <c r="BL577" s="39">
        <v>0</v>
      </c>
      <c r="BM577" s="39"/>
      <c r="BN577" s="39">
        <v>2</v>
      </c>
      <c r="BO577" s="39"/>
      <c r="BP577" s="39"/>
      <c r="BQ577" s="39"/>
      <c r="BR577" s="39">
        <v>0</v>
      </c>
      <c r="BS577" s="39"/>
      <c r="BT577" s="39"/>
      <c r="BU577" s="39"/>
      <c r="BV577" s="39"/>
      <c r="BW577" s="39"/>
      <c r="BX577" s="39"/>
    </row>
    <row r="578" spans="1:76" ht="20.100000000000001" customHeight="1" x14ac:dyDescent="0.2">
      <c r="D578" s="47" t="s">
        <v>273</v>
      </c>
      <c r="F578" s="48">
        <v>217</v>
      </c>
      <c r="G578" s="49"/>
      <c r="H578" s="49"/>
      <c r="I578" s="49"/>
      <c r="J578" s="48">
        <v>398</v>
      </c>
      <c r="K578" s="48">
        <v>7</v>
      </c>
      <c r="L578" s="49"/>
      <c r="M578" s="48">
        <v>405</v>
      </c>
      <c r="N578" s="49"/>
      <c r="O578" s="49"/>
      <c r="P578" s="49"/>
      <c r="Q578" s="48">
        <v>61</v>
      </c>
      <c r="R578" s="48">
        <v>459</v>
      </c>
      <c r="S578" s="49"/>
      <c r="T578" s="48">
        <v>520</v>
      </c>
      <c r="U578" s="49"/>
      <c r="V578" s="49"/>
      <c r="W578" s="49"/>
      <c r="X578" s="48">
        <v>102</v>
      </c>
      <c r="Y578" s="49"/>
      <c r="Z578" s="49"/>
      <c r="AA578" s="49"/>
      <c r="AB578" s="48">
        <v>0</v>
      </c>
      <c r="AC578" s="49"/>
      <c r="AD578" s="48">
        <v>0</v>
      </c>
      <c r="AE578" s="49"/>
      <c r="AF578" s="49"/>
      <c r="AG578" s="49"/>
      <c r="AH578" s="48">
        <v>48</v>
      </c>
      <c r="AI578" s="49"/>
      <c r="AJ578" s="49"/>
      <c r="AK578" s="49"/>
      <c r="AL578" s="49"/>
      <c r="AM578" s="49"/>
      <c r="AN578" s="49"/>
      <c r="AO578" s="49"/>
      <c r="AP578" s="48">
        <v>100</v>
      </c>
      <c r="AQ578" s="49"/>
      <c r="AR578" s="49"/>
      <c r="AS578" s="49"/>
      <c r="AT578" s="48">
        <v>421</v>
      </c>
      <c r="AU578" s="48">
        <v>18</v>
      </c>
      <c r="AV578" s="49"/>
      <c r="AW578" s="48">
        <v>439</v>
      </c>
      <c r="AX578" s="49"/>
      <c r="AY578" s="49"/>
      <c r="AZ578" s="49"/>
      <c r="BA578" s="48">
        <v>174</v>
      </c>
      <c r="BB578" s="48">
        <v>339</v>
      </c>
      <c r="BC578" s="49"/>
      <c r="BD578" s="48">
        <v>513</v>
      </c>
      <c r="BE578" s="49"/>
      <c r="BF578" s="49"/>
      <c r="BG578" s="49"/>
      <c r="BH578" s="48">
        <v>26</v>
      </c>
      <c r="BI578" s="49"/>
      <c r="BJ578" s="49"/>
      <c r="BK578" s="49"/>
      <c r="BL578" s="48">
        <v>0</v>
      </c>
      <c r="BM578" s="49"/>
      <c r="BN578" s="48">
        <v>0</v>
      </c>
      <c r="BO578" s="49"/>
      <c r="BP578" s="49"/>
      <c r="BQ578" s="49"/>
      <c r="BR578" s="48">
        <v>29</v>
      </c>
      <c r="BS578" s="39"/>
      <c r="BT578" s="39"/>
      <c r="BU578" s="39"/>
      <c r="BV578" s="39"/>
      <c r="BW578" s="39"/>
      <c r="BX578" s="39"/>
    </row>
    <row r="579" spans="1:76" ht="20.100000000000001" customHeight="1" x14ac:dyDescent="0.2">
      <c r="D579" s="2" t="s">
        <v>274</v>
      </c>
      <c r="F579" s="39">
        <v>76</v>
      </c>
      <c r="G579" s="39"/>
      <c r="H579" s="39"/>
      <c r="I579" s="39"/>
      <c r="J579" s="39">
        <v>307</v>
      </c>
      <c r="K579" s="39">
        <v>10</v>
      </c>
      <c r="L579" s="39"/>
      <c r="M579" s="39">
        <v>317</v>
      </c>
      <c r="N579" s="39"/>
      <c r="O579" s="39"/>
      <c r="P579" s="39"/>
      <c r="Q579" s="39">
        <v>53</v>
      </c>
      <c r="R579" s="39">
        <v>291</v>
      </c>
      <c r="S579" s="39"/>
      <c r="T579" s="39">
        <v>344</v>
      </c>
      <c r="U579" s="39"/>
      <c r="V579" s="39"/>
      <c r="W579" s="39"/>
      <c r="X579" s="39">
        <v>49</v>
      </c>
      <c r="Y579" s="39"/>
      <c r="Z579" s="39"/>
      <c r="AA579" s="39"/>
      <c r="AB579" s="39">
        <v>0</v>
      </c>
      <c r="AC579" s="39"/>
      <c r="AD579" s="39">
        <v>0</v>
      </c>
      <c r="AE579" s="39"/>
      <c r="AF579" s="39"/>
      <c r="AG579" s="39"/>
      <c r="AH579" s="39">
        <v>0</v>
      </c>
      <c r="AI579" s="39"/>
      <c r="AJ579" s="39"/>
      <c r="AK579" s="39"/>
      <c r="AL579" s="39"/>
      <c r="AM579" s="39"/>
      <c r="AN579" s="39"/>
      <c r="AO579" s="39"/>
      <c r="AP579" s="39">
        <v>103</v>
      </c>
      <c r="AQ579" s="39"/>
      <c r="AR579" s="39"/>
      <c r="AS579" s="39"/>
      <c r="AT579" s="39">
        <v>492</v>
      </c>
      <c r="AU579" s="39">
        <v>20</v>
      </c>
      <c r="AV579" s="39"/>
      <c r="AW579" s="39">
        <v>512</v>
      </c>
      <c r="AX579" s="39"/>
      <c r="AY579" s="39"/>
      <c r="AZ579" s="39"/>
      <c r="BA579" s="39">
        <v>224</v>
      </c>
      <c r="BB579" s="39">
        <v>323</v>
      </c>
      <c r="BC579" s="39"/>
      <c r="BD579" s="39">
        <v>547</v>
      </c>
      <c r="BE579" s="39"/>
      <c r="BF579" s="39"/>
      <c r="BG579" s="39"/>
      <c r="BH579" s="39">
        <v>68</v>
      </c>
      <c r="BI579" s="39"/>
      <c r="BJ579" s="39"/>
      <c r="BK579" s="39"/>
      <c r="BL579" s="39">
        <v>0</v>
      </c>
      <c r="BM579" s="39"/>
      <c r="BN579" s="39">
        <v>0</v>
      </c>
      <c r="BO579" s="39"/>
      <c r="BP579" s="39"/>
      <c r="BQ579" s="39"/>
      <c r="BR579" s="39">
        <v>0</v>
      </c>
      <c r="BS579" s="39"/>
      <c r="BT579" s="39"/>
      <c r="BU579" s="39"/>
      <c r="BV579" s="39"/>
      <c r="BW579" s="39"/>
      <c r="BX579" s="39"/>
    </row>
    <row r="580" spans="1:76" ht="20.100000000000001" customHeight="1" x14ac:dyDescent="0.2">
      <c r="D580" s="47" t="s">
        <v>275</v>
      </c>
      <c r="F580" s="48">
        <v>0</v>
      </c>
      <c r="G580" s="49"/>
      <c r="H580" s="49"/>
      <c r="I580" s="49"/>
      <c r="J580" s="48">
        <v>549</v>
      </c>
      <c r="K580" s="48">
        <v>4</v>
      </c>
      <c r="L580" s="49"/>
      <c r="M580" s="48">
        <v>553</v>
      </c>
      <c r="N580" s="49"/>
      <c r="O580" s="49"/>
      <c r="P580" s="49"/>
      <c r="Q580" s="48">
        <v>92</v>
      </c>
      <c r="R580" s="48">
        <v>385</v>
      </c>
      <c r="S580" s="49"/>
      <c r="T580" s="48">
        <v>477</v>
      </c>
      <c r="U580" s="49"/>
      <c r="V580" s="49"/>
      <c r="W580" s="49"/>
      <c r="X580" s="48">
        <v>76</v>
      </c>
      <c r="Y580" s="49"/>
      <c r="Z580" s="49"/>
      <c r="AA580" s="49"/>
      <c r="AB580" s="48">
        <v>0</v>
      </c>
      <c r="AC580" s="49"/>
      <c r="AD580" s="48">
        <v>0</v>
      </c>
      <c r="AE580" s="49"/>
      <c r="AF580" s="49"/>
      <c r="AG580" s="49"/>
      <c r="AH580" s="48">
        <v>0</v>
      </c>
      <c r="AI580" s="49"/>
      <c r="AJ580" s="49"/>
      <c r="AK580" s="49"/>
      <c r="AL580" s="49"/>
      <c r="AM580" s="49"/>
      <c r="AN580" s="49"/>
      <c r="AO580" s="49"/>
      <c r="AP580" s="48">
        <v>0</v>
      </c>
      <c r="AQ580" s="49"/>
      <c r="AR580" s="49"/>
      <c r="AS580" s="49"/>
      <c r="AT580" s="48">
        <v>538</v>
      </c>
      <c r="AU580" s="48">
        <v>12</v>
      </c>
      <c r="AV580" s="49"/>
      <c r="AW580" s="48">
        <v>550</v>
      </c>
      <c r="AX580" s="49"/>
      <c r="AY580" s="49"/>
      <c r="AZ580" s="49"/>
      <c r="BA580" s="48">
        <v>291</v>
      </c>
      <c r="BB580" s="48">
        <v>186</v>
      </c>
      <c r="BC580" s="49"/>
      <c r="BD580" s="48">
        <v>477</v>
      </c>
      <c r="BE580" s="49"/>
      <c r="BF580" s="49"/>
      <c r="BG580" s="49"/>
      <c r="BH580" s="48">
        <v>71</v>
      </c>
      <c r="BI580" s="49"/>
      <c r="BJ580" s="49"/>
      <c r="BK580" s="49"/>
      <c r="BL580" s="48">
        <v>0</v>
      </c>
      <c r="BM580" s="49"/>
      <c r="BN580" s="48">
        <v>2</v>
      </c>
      <c r="BO580" s="49"/>
      <c r="BP580" s="49"/>
      <c r="BQ580" s="49"/>
      <c r="BR580" s="48">
        <v>0</v>
      </c>
      <c r="BS580" s="39"/>
      <c r="BT580" s="39"/>
      <c r="BU580" s="39"/>
      <c r="BV580" s="39"/>
      <c r="BW580" s="39"/>
      <c r="BX580" s="39"/>
    </row>
    <row r="581" spans="1:76" ht="20.100000000000001" customHeight="1" x14ac:dyDescent="0.2">
      <c r="D581" s="2" t="s">
        <v>276</v>
      </c>
      <c r="F581" s="39">
        <v>0</v>
      </c>
      <c r="G581" s="39"/>
      <c r="H581" s="39"/>
      <c r="I581" s="39"/>
      <c r="J581" s="39">
        <v>531</v>
      </c>
      <c r="K581" s="39">
        <v>2</v>
      </c>
      <c r="L581" s="39"/>
      <c r="M581" s="39">
        <v>533</v>
      </c>
      <c r="N581" s="39"/>
      <c r="O581" s="39"/>
      <c r="P581" s="39"/>
      <c r="Q581" s="39">
        <v>115</v>
      </c>
      <c r="R581" s="39">
        <v>371</v>
      </c>
      <c r="S581" s="39"/>
      <c r="T581" s="39">
        <v>486</v>
      </c>
      <c r="U581" s="39"/>
      <c r="V581" s="39"/>
      <c r="W581" s="39"/>
      <c r="X581" s="39">
        <v>47</v>
      </c>
      <c r="Y581" s="39"/>
      <c r="Z581" s="39"/>
      <c r="AA581" s="39"/>
      <c r="AB581" s="39">
        <v>0</v>
      </c>
      <c r="AC581" s="39"/>
      <c r="AD581" s="39">
        <v>0</v>
      </c>
      <c r="AE581" s="39"/>
      <c r="AF581" s="39"/>
      <c r="AG581" s="39"/>
      <c r="AH581" s="39">
        <v>0</v>
      </c>
      <c r="AI581" s="39"/>
      <c r="AJ581" s="39"/>
      <c r="AK581" s="39"/>
      <c r="AL581" s="39"/>
      <c r="AM581" s="39"/>
      <c r="AN581" s="39"/>
      <c r="AO581" s="39"/>
      <c r="AP581" s="39">
        <v>0</v>
      </c>
      <c r="AQ581" s="39"/>
      <c r="AR581" s="39"/>
      <c r="AS581" s="39"/>
      <c r="AT581" s="39">
        <v>539</v>
      </c>
      <c r="AU581" s="39">
        <v>6</v>
      </c>
      <c r="AV581" s="39"/>
      <c r="AW581" s="39">
        <v>545</v>
      </c>
      <c r="AX581" s="39"/>
      <c r="AY581" s="39"/>
      <c r="AZ581" s="39"/>
      <c r="BA581" s="39">
        <v>226</v>
      </c>
      <c r="BB581" s="39">
        <v>241</v>
      </c>
      <c r="BC581" s="39"/>
      <c r="BD581" s="39">
        <v>467</v>
      </c>
      <c r="BE581" s="39"/>
      <c r="BF581" s="39"/>
      <c r="BG581" s="39"/>
      <c r="BH581" s="39">
        <v>68</v>
      </c>
      <c r="BI581" s="39"/>
      <c r="BJ581" s="39"/>
      <c r="BK581" s="39"/>
      <c r="BL581" s="39">
        <v>0</v>
      </c>
      <c r="BM581" s="39"/>
      <c r="BN581" s="39">
        <v>10</v>
      </c>
      <c r="BO581" s="39"/>
      <c r="BP581" s="39"/>
      <c r="BQ581" s="39"/>
      <c r="BR581" s="39">
        <v>0</v>
      </c>
      <c r="BS581" s="39"/>
      <c r="BT581" s="39"/>
      <c r="BU581" s="39"/>
      <c r="BV581" s="39"/>
      <c r="BW581" s="39"/>
      <c r="BX581" s="39"/>
    </row>
    <row r="582" spans="1:76" ht="20.100000000000001" customHeight="1" x14ac:dyDescent="0.2"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  <c r="BN582" s="39"/>
      <c r="BO582" s="39"/>
      <c r="BP582" s="39"/>
      <c r="BQ582" s="39"/>
      <c r="BR582" s="39"/>
      <c r="BS582" s="39"/>
      <c r="BT582" s="39"/>
      <c r="BU582" s="39"/>
      <c r="BV582" s="39"/>
      <c r="BW582" s="39"/>
      <c r="BX582" s="39"/>
    </row>
    <row r="583" spans="1:76" s="1" customFormat="1" ht="20.100000000000001" customHeight="1" x14ac:dyDescent="0.25">
      <c r="A583" s="3"/>
      <c r="B583" s="6"/>
      <c r="C583" s="51" t="s">
        <v>250</v>
      </c>
      <c r="D583" s="52"/>
      <c r="E583" s="5"/>
      <c r="F583" s="53">
        <v>575</v>
      </c>
      <c r="G583" s="54"/>
      <c r="H583" s="54"/>
      <c r="I583" s="54"/>
      <c r="J583" s="53">
        <v>2876</v>
      </c>
      <c r="K583" s="53">
        <v>50</v>
      </c>
      <c r="L583" s="54"/>
      <c r="M583" s="53">
        <v>2926</v>
      </c>
      <c r="N583" s="54"/>
      <c r="O583" s="54"/>
      <c r="P583" s="54"/>
      <c r="Q583" s="53">
        <v>623</v>
      </c>
      <c r="R583" s="53">
        <v>2445</v>
      </c>
      <c r="S583" s="54"/>
      <c r="T583" s="53">
        <v>3068</v>
      </c>
      <c r="U583" s="54"/>
      <c r="V583" s="54"/>
      <c r="W583" s="54"/>
      <c r="X583" s="53">
        <v>433</v>
      </c>
      <c r="Y583" s="54"/>
      <c r="Z583" s="54"/>
      <c r="AA583" s="54"/>
      <c r="AB583" s="53">
        <v>0</v>
      </c>
      <c r="AC583" s="54"/>
      <c r="AD583" s="53">
        <v>0</v>
      </c>
      <c r="AE583" s="54"/>
      <c r="AF583" s="54"/>
      <c r="AG583" s="54"/>
      <c r="AH583" s="53">
        <v>48</v>
      </c>
      <c r="AI583" s="54"/>
      <c r="AJ583" s="54"/>
      <c r="AK583" s="54"/>
      <c r="AL583" s="54"/>
      <c r="AM583" s="54"/>
      <c r="AN583" s="54"/>
      <c r="AO583" s="54"/>
      <c r="AP583" s="53">
        <v>432</v>
      </c>
      <c r="AQ583" s="54"/>
      <c r="AR583" s="54"/>
      <c r="AS583" s="54"/>
      <c r="AT583" s="53">
        <v>3149</v>
      </c>
      <c r="AU583" s="53">
        <v>128</v>
      </c>
      <c r="AV583" s="54"/>
      <c r="AW583" s="53">
        <v>3277</v>
      </c>
      <c r="AX583" s="54"/>
      <c r="AY583" s="54"/>
      <c r="AZ583" s="54"/>
      <c r="BA583" s="53">
        <v>1485</v>
      </c>
      <c r="BB583" s="53">
        <v>1818</v>
      </c>
      <c r="BC583" s="54"/>
      <c r="BD583" s="53">
        <v>3303</v>
      </c>
      <c r="BE583" s="54"/>
      <c r="BF583" s="54"/>
      <c r="BG583" s="54"/>
      <c r="BH583" s="53">
        <v>387</v>
      </c>
      <c r="BI583" s="54"/>
      <c r="BJ583" s="54"/>
      <c r="BK583" s="54"/>
      <c r="BL583" s="53">
        <v>0</v>
      </c>
      <c r="BM583" s="54"/>
      <c r="BN583" s="53">
        <v>19</v>
      </c>
      <c r="BO583" s="54"/>
      <c r="BP583" s="54"/>
      <c r="BQ583" s="54"/>
      <c r="BR583" s="53">
        <v>29</v>
      </c>
      <c r="BS583" s="39"/>
      <c r="BT583" s="39"/>
      <c r="BU583" s="39"/>
      <c r="BV583" s="39"/>
      <c r="BW583" s="39"/>
      <c r="BX583" s="39"/>
    </row>
    <row r="584" spans="1:76" ht="20.100000000000001" customHeight="1" x14ac:dyDescent="0.2"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  <c r="BN584" s="39"/>
      <c r="BO584" s="39"/>
      <c r="BP584" s="39"/>
      <c r="BQ584" s="39"/>
      <c r="BR584" s="39"/>
      <c r="BS584" s="39"/>
      <c r="BT584" s="39"/>
      <c r="BU584" s="39"/>
      <c r="BV584" s="39"/>
      <c r="BW584" s="39"/>
      <c r="BX584" s="39"/>
    </row>
    <row r="585" spans="1:76" ht="20.100000000000001" customHeight="1" x14ac:dyDescent="0.2">
      <c r="C585" s="3" t="s">
        <v>154</v>
      </c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  <c r="BN585" s="39"/>
      <c r="BO585" s="39"/>
      <c r="BP585" s="39"/>
      <c r="BQ585" s="39"/>
      <c r="BR585" s="39"/>
      <c r="BS585" s="39"/>
      <c r="BT585" s="39"/>
      <c r="BU585" s="39"/>
      <c r="BV585" s="39"/>
      <c r="BW585" s="39"/>
      <c r="BX585" s="39"/>
    </row>
    <row r="586" spans="1:76" ht="19.5" customHeight="1" x14ac:dyDescent="0.2">
      <c r="D586" s="50" t="s">
        <v>96</v>
      </c>
      <c r="F586" s="49">
        <v>255</v>
      </c>
      <c r="G586" s="49"/>
      <c r="H586" s="49"/>
      <c r="I586" s="49"/>
      <c r="J586" s="49">
        <v>1599</v>
      </c>
      <c r="K586" s="49">
        <v>34</v>
      </c>
      <c r="L586" s="49"/>
      <c r="M586" s="49">
        <v>1633</v>
      </c>
      <c r="N586" s="49"/>
      <c r="O586" s="49"/>
      <c r="P586" s="49"/>
      <c r="Q586" s="49">
        <v>448</v>
      </c>
      <c r="R586" s="49">
        <v>1083</v>
      </c>
      <c r="S586" s="49"/>
      <c r="T586" s="49">
        <v>1531</v>
      </c>
      <c r="U586" s="49"/>
      <c r="V586" s="49"/>
      <c r="W586" s="49"/>
      <c r="X586" s="49">
        <v>357</v>
      </c>
      <c r="Y586" s="49"/>
      <c r="Z586" s="49"/>
      <c r="AA586" s="49"/>
      <c r="AB586" s="49">
        <v>0</v>
      </c>
      <c r="AC586" s="49"/>
      <c r="AD586" s="49">
        <v>0</v>
      </c>
      <c r="AE586" s="49"/>
      <c r="AF586" s="49"/>
      <c r="AG586" s="49"/>
      <c r="AH586" s="49">
        <v>93</v>
      </c>
      <c r="AI586" s="49"/>
      <c r="AJ586" s="49"/>
      <c r="AK586" s="49"/>
      <c r="AL586" s="49"/>
      <c r="AM586" s="49"/>
      <c r="AN586" s="49"/>
      <c r="AO586" s="49"/>
      <c r="AP586" s="49">
        <v>87</v>
      </c>
      <c r="AQ586" s="49"/>
      <c r="AR586" s="49"/>
      <c r="AS586" s="49"/>
      <c r="AT586" s="49">
        <v>342</v>
      </c>
      <c r="AU586" s="49">
        <v>12</v>
      </c>
      <c r="AV586" s="49"/>
      <c r="AW586" s="49">
        <v>354</v>
      </c>
      <c r="AX586" s="49"/>
      <c r="AY586" s="49"/>
      <c r="AZ586" s="49"/>
      <c r="BA586" s="49">
        <v>235</v>
      </c>
      <c r="BB586" s="49">
        <v>170</v>
      </c>
      <c r="BC586" s="49"/>
      <c r="BD586" s="49">
        <v>405</v>
      </c>
      <c r="BE586" s="49"/>
      <c r="BF586" s="49"/>
      <c r="BG586" s="49"/>
      <c r="BH586" s="49">
        <v>36</v>
      </c>
      <c r="BI586" s="49"/>
      <c r="BJ586" s="49"/>
      <c r="BK586" s="49"/>
      <c r="BL586" s="49">
        <v>0</v>
      </c>
      <c r="BM586" s="49"/>
      <c r="BN586" s="49">
        <v>0</v>
      </c>
      <c r="BO586" s="49"/>
      <c r="BP586" s="49"/>
      <c r="BQ586" s="49"/>
      <c r="BR586" s="49">
        <v>25</v>
      </c>
      <c r="BS586" s="39"/>
      <c r="BT586" s="39"/>
      <c r="BU586" s="39"/>
      <c r="BV586" s="39"/>
      <c r="BW586" s="39"/>
      <c r="BX586" s="39"/>
    </row>
    <row r="587" spans="1:76" ht="19.5" customHeight="1" x14ac:dyDescent="0.2">
      <c r="D587" s="47" t="s">
        <v>97</v>
      </c>
      <c r="F587" s="48">
        <v>447</v>
      </c>
      <c r="G587" s="49"/>
      <c r="H587" s="49"/>
      <c r="I587" s="49"/>
      <c r="J587" s="48">
        <v>1563</v>
      </c>
      <c r="K587" s="48">
        <v>32</v>
      </c>
      <c r="L587" s="49"/>
      <c r="M587" s="48">
        <v>1595</v>
      </c>
      <c r="N587" s="49"/>
      <c r="O587" s="49"/>
      <c r="P587" s="49"/>
      <c r="Q587" s="48">
        <v>394</v>
      </c>
      <c r="R587" s="48">
        <v>1292</v>
      </c>
      <c r="S587" s="49"/>
      <c r="T587" s="48">
        <v>1686</v>
      </c>
      <c r="U587" s="49"/>
      <c r="V587" s="49"/>
      <c r="W587" s="49"/>
      <c r="X587" s="48">
        <v>356</v>
      </c>
      <c r="Y587" s="49"/>
      <c r="Z587" s="49"/>
      <c r="AA587" s="49"/>
      <c r="AB587" s="48">
        <v>0</v>
      </c>
      <c r="AC587" s="49"/>
      <c r="AD587" s="48">
        <v>0</v>
      </c>
      <c r="AE587" s="49"/>
      <c r="AF587" s="49"/>
      <c r="AG587" s="49"/>
      <c r="AH587" s="48">
        <v>0</v>
      </c>
      <c r="AI587" s="49"/>
      <c r="AJ587" s="49"/>
      <c r="AK587" s="49"/>
      <c r="AL587" s="49"/>
      <c r="AM587" s="49"/>
      <c r="AN587" s="49"/>
      <c r="AO587" s="49"/>
      <c r="AP587" s="48">
        <v>88</v>
      </c>
      <c r="AQ587" s="49"/>
      <c r="AR587" s="49"/>
      <c r="AS587" s="49"/>
      <c r="AT587" s="48">
        <v>329</v>
      </c>
      <c r="AU587" s="48">
        <v>16</v>
      </c>
      <c r="AV587" s="49"/>
      <c r="AW587" s="48">
        <v>345</v>
      </c>
      <c r="AX587" s="49"/>
      <c r="AY587" s="49"/>
      <c r="AZ587" s="49"/>
      <c r="BA587" s="48">
        <v>177</v>
      </c>
      <c r="BB587" s="48">
        <v>200</v>
      </c>
      <c r="BC587" s="49"/>
      <c r="BD587" s="48">
        <v>377</v>
      </c>
      <c r="BE587" s="49"/>
      <c r="BF587" s="49"/>
      <c r="BG587" s="49"/>
      <c r="BH587" s="48">
        <v>56</v>
      </c>
      <c r="BI587" s="49"/>
      <c r="BJ587" s="49"/>
      <c r="BK587" s="49"/>
      <c r="BL587" s="48">
        <v>0</v>
      </c>
      <c r="BM587" s="49"/>
      <c r="BN587" s="48">
        <v>0</v>
      </c>
      <c r="BO587" s="49"/>
      <c r="BP587" s="49"/>
      <c r="BQ587" s="49"/>
      <c r="BR587" s="48">
        <v>0</v>
      </c>
      <c r="BS587" s="39"/>
      <c r="BT587" s="39"/>
      <c r="BU587" s="39"/>
      <c r="BV587" s="39"/>
      <c r="BW587" s="39"/>
      <c r="BX587" s="39"/>
    </row>
    <row r="588" spans="1:76" ht="20.100000000000001" customHeight="1" x14ac:dyDescent="0.2"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  <c r="BN588" s="39"/>
      <c r="BO588" s="39"/>
      <c r="BP588" s="39"/>
      <c r="BQ588" s="39"/>
      <c r="BR588" s="39"/>
      <c r="BS588" s="39"/>
      <c r="BT588" s="39"/>
      <c r="BU588" s="39"/>
      <c r="BV588" s="39"/>
      <c r="BW588" s="39"/>
      <c r="BX588" s="39"/>
    </row>
    <row r="589" spans="1:76" s="1" customFormat="1" ht="20.100000000000001" customHeight="1" x14ac:dyDescent="0.25">
      <c r="A589" s="3"/>
      <c r="B589" s="6"/>
      <c r="C589" s="51" t="s">
        <v>159</v>
      </c>
      <c r="D589" s="52"/>
      <c r="E589" s="5"/>
      <c r="F589" s="53">
        <v>702</v>
      </c>
      <c r="G589" s="54"/>
      <c r="H589" s="54"/>
      <c r="I589" s="54"/>
      <c r="J589" s="53">
        <v>3162</v>
      </c>
      <c r="K589" s="53">
        <v>66</v>
      </c>
      <c r="L589" s="54"/>
      <c r="M589" s="53">
        <v>3228</v>
      </c>
      <c r="N589" s="54"/>
      <c r="O589" s="54"/>
      <c r="P589" s="54"/>
      <c r="Q589" s="53">
        <v>842</v>
      </c>
      <c r="R589" s="53">
        <v>2375</v>
      </c>
      <c r="S589" s="54"/>
      <c r="T589" s="53">
        <v>3217</v>
      </c>
      <c r="U589" s="54"/>
      <c r="V589" s="54"/>
      <c r="W589" s="54"/>
      <c r="X589" s="53">
        <v>713</v>
      </c>
      <c r="Y589" s="54"/>
      <c r="Z589" s="54"/>
      <c r="AA589" s="54"/>
      <c r="AB589" s="53">
        <v>0</v>
      </c>
      <c r="AC589" s="54"/>
      <c r="AD589" s="53">
        <v>0</v>
      </c>
      <c r="AE589" s="54"/>
      <c r="AF589" s="54"/>
      <c r="AG589" s="54"/>
      <c r="AH589" s="53">
        <v>93</v>
      </c>
      <c r="AI589" s="54"/>
      <c r="AJ589" s="54"/>
      <c r="AK589" s="54"/>
      <c r="AL589" s="54"/>
      <c r="AM589" s="54"/>
      <c r="AN589" s="54"/>
      <c r="AO589" s="54"/>
      <c r="AP589" s="53">
        <v>175</v>
      </c>
      <c r="AQ589" s="54"/>
      <c r="AR589" s="54"/>
      <c r="AS589" s="54"/>
      <c r="AT589" s="53">
        <v>671</v>
      </c>
      <c r="AU589" s="53">
        <v>28</v>
      </c>
      <c r="AV589" s="54"/>
      <c r="AW589" s="53">
        <v>699</v>
      </c>
      <c r="AX589" s="54"/>
      <c r="AY589" s="54"/>
      <c r="AZ589" s="54"/>
      <c r="BA589" s="53">
        <v>412</v>
      </c>
      <c r="BB589" s="53">
        <v>370</v>
      </c>
      <c r="BC589" s="54"/>
      <c r="BD589" s="53">
        <v>782</v>
      </c>
      <c r="BE589" s="54"/>
      <c r="BF589" s="54"/>
      <c r="BG589" s="54"/>
      <c r="BH589" s="53">
        <v>92</v>
      </c>
      <c r="BI589" s="54"/>
      <c r="BJ589" s="54"/>
      <c r="BK589" s="54"/>
      <c r="BL589" s="53">
        <v>0</v>
      </c>
      <c r="BM589" s="54"/>
      <c r="BN589" s="53">
        <v>0</v>
      </c>
      <c r="BO589" s="54"/>
      <c r="BP589" s="54"/>
      <c r="BQ589" s="54"/>
      <c r="BR589" s="53">
        <v>25</v>
      </c>
      <c r="BS589" s="39"/>
      <c r="BT589" s="39"/>
      <c r="BU589" s="39"/>
      <c r="BV589" s="39"/>
      <c r="BW589" s="39"/>
      <c r="BX589" s="39"/>
    </row>
    <row r="590" spans="1:76" s="1" customFormat="1" ht="20.100000000000001" customHeight="1" x14ac:dyDescent="0.2">
      <c r="A590" s="3"/>
      <c r="B590" s="6"/>
      <c r="C590" s="3"/>
      <c r="D590" s="3"/>
      <c r="E590" s="5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56"/>
      <c r="BM590" s="56"/>
      <c r="BN590" s="56"/>
      <c r="BO590" s="56"/>
      <c r="BP590" s="56"/>
      <c r="BQ590" s="56"/>
      <c r="BR590" s="56"/>
      <c r="BS590" s="39"/>
      <c r="BT590" s="39"/>
      <c r="BU590" s="39"/>
      <c r="BV590" s="39"/>
      <c r="BW590" s="39"/>
      <c r="BX590" s="39"/>
    </row>
    <row r="591" spans="1:76" s="1" customFormat="1" ht="20.100000000000001" customHeight="1" x14ac:dyDescent="0.25">
      <c r="A591" s="3"/>
      <c r="B591" s="57" t="s">
        <v>277</v>
      </c>
      <c r="C591" s="58"/>
      <c r="D591" s="58"/>
      <c r="E591" s="5"/>
      <c r="F591" s="59">
        <v>1354</v>
      </c>
      <c r="G591" s="54"/>
      <c r="H591" s="54"/>
      <c r="I591" s="54"/>
      <c r="J591" s="59">
        <v>6173</v>
      </c>
      <c r="K591" s="59">
        <v>130</v>
      </c>
      <c r="L591" s="54"/>
      <c r="M591" s="59">
        <v>6303</v>
      </c>
      <c r="N591" s="54"/>
      <c r="O591" s="54"/>
      <c r="P591" s="54"/>
      <c r="Q591" s="59">
        <v>1583</v>
      </c>
      <c r="R591" s="59">
        <v>4888</v>
      </c>
      <c r="S591" s="54"/>
      <c r="T591" s="59">
        <v>6471</v>
      </c>
      <c r="U591" s="54"/>
      <c r="V591" s="54"/>
      <c r="W591" s="54"/>
      <c r="X591" s="59">
        <v>1186</v>
      </c>
      <c r="Y591" s="54"/>
      <c r="Z591" s="54"/>
      <c r="AA591" s="54"/>
      <c r="AB591" s="59">
        <v>0</v>
      </c>
      <c r="AC591" s="54"/>
      <c r="AD591" s="59">
        <v>0</v>
      </c>
      <c r="AE591" s="54"/>
      <c r="AF591" s="54"/>
      <c r="AG591" s="54"/>
      <c r="AH591" s="59">
        <v>141</v>
      </c>
      <c r="AI591" s="54"/>
      <c r="AJ591" s="54"/>
      <c r="AK591" s="54"/>
      <c r="AL591" s="54"/>
      <c r="AM591" s="54"/>
      <c r="AN591" s="54"/>
      <c r="AO591" s="54"/>
      <c r="AP591" s="59">
        <v>607</v>
      </c>
      <c r="AQ591" s="54"/>
      <c r="AR591" s="54"/>
      <c r="AS591" s="54"/>
      <c r="AT591" s="59">
        <v>3820</v>
      </c>
      <c r="AU591" s="59">
        <v>156</v>
      </c>
      <c r="AV591" s="54"/>
      <c r="AW591" s="59">
        <v>3976</v>
      </c>
      <c r="AX591" s="54"/>
      <c r="AY591" s="54"/>
      <c r="AZ591" s="54"/>
      <c r="BA591" s="59">
        <v>1897</v>
      </c>
      <c r="BB591" s="59">
        <v>2188</v>
      </c>
      <c r="BC591" s="54"/>
      <c r="BD591" s="59">
        <v>4085</v>
      </c>
      <c r="BE591" s="54"/>
      <c r="BF591" s="54"/>
      <c r="BG591" s="54"/>
      <c r="BH591" s="59">
        <v>479</v>
      </c>
      <c r="BI591" s="54"/>
      <c r="BJ591" s="54"/>
      <c r="BK591" s="54"/>
      <c r="BL591" s="59">
        <v>0</v>
      </c>
      <c r="BM591" s="54"/>
      <c r="BN591" s="59">
        <v>19</v>
      </c>
      <c r="BO591" s="54"/>
      <c r="BP591" s="54"/>
      <c r="BQ591" s="54"/>
      <c r="BR591" s="59">
        <v>54</v>
      </c>
      <c r="BS591" s="39"/>
      <c r="BT591" s="39"/>
      <c r="BU591" s="39"/>
      <c r="BV591" s="39"/>
      <c r="BW591" s="39"/>
      <c r="BX591" s="39"/>
    </row>
    <row r="592" spans="1:76" ht="20.100000000000001" customHeight="1" x14ac:dyDescent="0.2"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  <c r="BN592" s="39"/>
      <c r="BO592" s="39"/>
      <c r="BP592" s="39"/>
      <c r="BQ592" s="39"/>
      <c r="BR592" s="39"/>
      <c r="BS592" s="39"/>
      <c r="BT592" s="39"/>
      <c r="BU592" s="39"/>
      <c r="BV592" s="39"/>
      <c r="BW592" s="39"/>
      <c r="BX592" s="39"/>
    </row>
    <row r="593" spans="1:76" ht="20.100000000000001" customHeight="1" x14ac:dyDescent="0.2">
      <c r="B593" s="6" t="s">
        <v>278</v>
      </c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  <c r="BN593" s="39"/>
      <c r="BO593" s="39"/>
      <c r="BP593" s="39"/>
      <c r="BQ593" s="39"/>
      <c r="BR593" s="39"/>
      <c r="BS593" s="39"/>
      <c r="BT593" s="39"/>
      <c r="BU593" s="39"/>
      <c r="BV593" s="39"/>
      <c r="BW593" s="39"/>
      <c r="BX593" s="39"/>
    </row>
    <row r="594" spans="1:76" ht="20.100000000000001" customHeight="1" x14ac:dyDescent="0.2">
      <c r="C594" s="3" t="s">
        <v>154</v>
      </c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  <c r="BN594" s="39"/>
      <c r="BO594" s="39"/>
      <c r="BP594" s="39"/>
      <c r="BQ594" s="39"/>
      <c r="BR594" s="39"/>
      <c r="BS594" s="39"/>
      <c r="BT594" s="39"/>
      <c r="BU594" s="39"/>
      <c r="BV594" s="39"/>
      <c r="BW594" s="39"/>
      <c r="BX594" s="39"/>
    </row>
    <row r="595" spans="1:76" ht="20.100000000000001" customHeight="1" x14ac:dyDescent="0.2">
      <c r="D595" s="2" t="s">
        <v>122</v>
      </c>
      <c r="F595" s="39">
        <v>90</v>
      </c>
      <c r="G595" s="39"/>
      <c r="H595" s="39"/>
      <c r="I595" s="39"/>
      <c r="J595" s="39">
        <v>187</v>
      </c>
      <c r="K595" s="39">
        <v>11</v>
      </c>
      <c r="L595" s="39"/>
      <c r="M595" s="39">
        <v>198</v>
      </c>
      <c r="N595" s="39"/>
      <c r="O595" s="39"/>
      <c r="P595" s="39"/>
      <c r="Q595" s="39">
        <v>45</v>
      </c>
      <c r="R595" s="39">
        <v>184</v>
      </c>
      <c r="S595" s="39"/>
      <c r="T595" s="39">
        <v>229</v>
      </c>
      <c r="U595" s="39"/>
      <c r="V595" s="39"/>
      <c r="W595" s="39"/>
      <c r="X595" s="39">
        <v>59</v>
      </c>
      <c r="Y595" s="39"/>
      <c r="Z595" s="39"/>
      <c r="AA595" s="39"/>
      <c r="AB595" s="39">
        <v>0</v>
      </c>
      <c r="AC595" s="39"/>
      <c r="AD595" s="39">
        <v>0</v>
      </c>
      <c r="AE595" s="39"/>
      <c r="AF595" s="39"/>
      <c r="AG595" s="39"/>
      <c r="AH595" s="39">
        <v>0</v>
      </c>
      <c r="AI595" s="39"/>
      <c r="AJ595" s="39"/>
      <c r="AK595" s="39"/>
      <c r="AL595" s="39"/>
      <c r="AM595" s="39"/>
      <c r="AN595" s="39"/>
      <c r="AO595" s="39"/>
      <c r="AP595" s="39">
        <v>59</v>
      </c>
      <c r="AQ595" s="39"/>
      <c r="AR595" s="39"/>
      <c r="AS595" s="39"/>
      <c r="AT595" s="39">
        <v>199</v>
      </c>
      <c r="AU595" s="39">
        <v>21</v>
      </c>
      <c r="AV595" s="39"/>
      <c r="AW595" s="39">
        <v>220</v>
      </c>
      <c r="AX595" s="39"/>
      <c r="AY595" s="39"/>
      <c r="AZ595" s="39"/>
      <c r="BA595" s="39">
        <v>93</v>
      </c>
      <c r="BB595" s="39">
        <v>145</v>
      </c>
      <c r="BC595" s="39"/>
      <c r="BD595" s="39">
        <v>238</v>
      </c>
      <c r="BE595" s="39"/>
      <c r="BF595" s="39"/>
      <c r="BG595" s="39"/>
      <c r="BH595" s="39">
        <v>40</v>
      </c>
      <c r="BI595" s="39"/>
      <c r="BJ595" s="39"/>
      <c r="BK595" s="39"/>
      <c r="BL595" s="39">
        <v>0</v>
      </c>
      <c r="BM595" s="39"/>
      <c r="BN595" s="39">
        <v>1</v>
      </c>
      <c r="BO595" s="39"/>
      <c r="BP595" s="39"/>
      <c r="BQ595" s="39"/>
      <c r="BR595" s="39">
        <v>0</v>
      </c>
      <c r="BS595" s="39"/>
      <c r="BT595" s="39"/>
      <c r="BU595" s="39"/>
      <c r="BV595" s="39"/>
      <c r="BW595" s="39"/>
      <c r="BX595" s="39"/>
    </row>
    <row r="596" spans="1:76" ht="19.5" customHeight="1" x14ac:dyDescent="0.2">
      <c r="D596" s="47" t="s">
        <v>135</v>
      </c>
      <c r="F596" s="48">
        <v>140</v>
      </c>
      <c r="G596" s="49"/>
      <c r="H596" s="49"/>
      <c r="I596" s="49"/>
      <c r="J596" s="48">
        <v>335</v>
      </c>
      <c r="K596" s="48">
        <v>12</v>
      </c>
      <c r="L596" s="49"/>
      <c r="M596" s="48">
        <v>347</v>
      </c>
      <c r="N596" s="49"/>
      <c r="O596" s="49"/>
      <c r="P596" s="49"/>
      <c r="Q596" s="48">
        <v>84</v>
      </c>
      <c r="R596" s="48">
        <v>325</v>
      </c>
      <c r="S596" s="49"/>
      <c r="T596" s="48">
        <v>409</v>
      </c>
      <c r="U596" s="49"/>
      <c r="V596" s="49"/>
      <c r="W596" s="49"/>
      <c r="X596" s="48">
        <v>78</v>
      </c>
      <c r="Y596" s="49"/>
      <c r="Z596" s="49"/>
      <c r="AA596" s="49"/>
      <c r="AB596" s="48">
        <v>0</v>
      </c>
      <c r="AC596" s="49"/>
      <c r="AD596" s="48">
        <v>0</v>
      </c>
      <c r="AE596" s="49"/>
      <c r="AF596" s="49"/>
      <c r="AG596" s="49"/>
      <c r="AH596" s="48">
        <v>0</v>
      </c>
      <c r="AI596" s="49"/>
      <c r="AJ596" s="49"/>
      <c r="AK596" s="49"/>
      <c r="AL596" s="49"/>
      <c r="AM596" s="49"/>
      <c r="AN596" s="49"/>
      <c r="AO596" s="49"/>
      <c r="AP596" s="48">
        <v>80</v>
      </c>
      <c r="AQ596" s="49"/>
      <c r="AR596" s="49"/>
      <c r="AS596" s="49"/>
      <c r="AT596" s="48">
        <v>368</v>
      </c>
      <c r="AU596" s="48">
        <v>23</v>
      </c>
      <c r="AV596" s="49"/>
      <c r="AW596" s="48">
        <v>391</v>
      </c>
      <c r="AX596" s="49"/>
      <c r="AY596" s="49"/>
      <c r="AZ596" s="49"/>
      <c r="BA596" s="48">
        <v>94</v>
      </c>
      <c r="BB596" s="48">
        <v>316</v>
      </c>
      <c r="BC596" s="49"/>
      <c r="BD596" s="48">
        <v>410</v>
      </c>
      <c r="BE596" s="49"/>
      <c r="BF596" s="49"/>
      <c r="BG596" s="49"/>
      <c r="BH596" s="48">
        <v>61</v>
      </c>
      <c r="BI596" s="49"/>
      <c r="BJ596" s="49"/>
      <c r="BK596" s="49"/>
      <c r="BL596" s="48">
        <v>0</v>
      </c>
      <c r="BM596" s="49"/>
      <c r="BN596" s="48">
        <v>0</v>
      </c>
      <c r="BO596" s="49"/>
      <c r="BP596" s="49"/>
      <c r="BQ596" s="49"/>
      <c r="BR596" s="48">
        <v>0</v>
      </c>
      <c r="BS596" s="39"/>
      <c r="BT596" s="39"/>
      <c r="BU596" s="39"/>
      <c r="BV596" s="39"/>
      <c r="BW596" s="39"/>
      <c r="BX596" s="39"/>
    </row>
    <row r="597" spans="1:76" ht="20.100000000000001" customHeight="1" x14ac:dyDescent="0.2">
      <c r="D597" s="2" t="s">
        <v>98</v>
      </c>
      <c r="F597" s="39">
        <v>147</v>
      </c>
      <c r="G597" s="39"/>
      <c r="H597" s="39"/>
      <c r="I597" s="39"/>
      <c r="J597" s="39">
        <v>352</v>
      </c>
      <c r="K597" s="39">
        <v>17</v>
      </c>
      <c r="L597" s="39"/>
      <c r="M597" s="39">
        <v>369</v>
      </c>
      <c r="N597" s="39"/>
      <c r="O597" s="39"/>
      <c r="P597" s="39"/>
      <c r="Q597" s="39">
        <v>65</v>
      </c>
      <c r="R597" s="39">
        <v>348</v>
      </c>
      <c r="S597" s="39"/>
      <c r="T597" s="39">
        <v>413</v>
      </c>
      <c r="U597" s="39"/>
      <c r="V597" s="39"/>
      <c r="W597" s="39"/>
      <c r="X597" s="39">
        <v>103</v>
      </c>
      <c r="Y597" s="39"/>
      <c r="Z597" s="39"/>
      <c r="AA597" s="39"/>
      <c r="AB597" s="39">
        <v>0</v>
      </c>
      <c r="AC597" s="39"/>
      <c r="AD597" s="39">
        <v>0</v>
      </c>
      <c r="AE597" s="39"/>
      <c r="AF597" s="39"/>
      <c r="AG597" s="39"/>
      <c r="AH597" s="39">
        <v>54</v>
      </c>
      <c r="AI597" s="39"/>
      <c r="AJ597" s="39"/>
      <c r="AK597" s="39"/>
      <c r="AL597" s="39"/>
      <c r="AM597" s="39"/>
      <c r="AN597" s="39"/>
      <c r="AO597" s="39"/>
      <c r="AP597" s="39">
        <v>122</v>
      </c>
      <c r="AQ597" s="39"/>
      <c r="AR597" s="39"/>
      <c r="AS597" s="39"/>
      <c r="AT597" s="39">
        <v>384</v>
      </c>
      <c r="AU597" s="39">
        <v>14</v>
      </c>
      <c r="AV597" s="39"/>
      <c r="AW597" s="39">
        <v>398</v>
      </c>
      <c r="AX597" s="39"/>
      <c r="AY597" s="39"/>
      <c r="AZ597" s="39"/>
      <c r="BA597" s="39">
        <v>52</v>
      </c>
      <c r="BB597" s="39">
        <v>346</v>
      </c>
      <c r="BC597" s="39"/>
      <c r="BD597" s="39">
        <v>398</v>
      </c>
      <c r="BE597" s="39"/>
      <c r="BF597" s="39"/>
      <c r="BG597" s="39"/>
      <c r="BH597" s="39">
        <v>116</v>
      </c>
      <c r="BI597" s="39"/>
      <c r="BJ597" s="39"/>
      <c r="BK597" s="39"/>
      <c r="BL597" s="39">
        <v>0</v>
      </c>
      <c r="BM597" s="39"/>
      <c r="BN597" s="39">
        <v>6</v>
      </c>
      <c r="BO597" s="39"/>
      <c r="BP597" s="39"/>
      <c r="BQ597" s="39"/>
      <c r="BR597" s="39">
        <v>73</v>
      </c>
      <c r="BS597" s="39"/>
      <c r="BT597" s="39"/>
      <c r="BU597" s="39"/>
      <c r="BV597" s="39"/>
      <c r="BW597" s="39"/>
      <c r="BX597" s="39"/>
    </row>
    <row r="598" spans="1:76" ht="19.5" customHeight="1" x14ac:dyDescent="0.2">
      <c r="D598" s="47" t="s">
        <v>136</v>
      </c>
      <c r="F598" s="48">
        <v>104</v>
      </c>
      <c r="G598" s="49"/>
      <c r="H598" s="49"/>
      <c r="I598" s="49"/>
      <c r="J598" s="48">
        <v>309</v>
      </c>
      <c r="K598" s="48">
        <v>11</v>
      </c>
      <c r="L598" s="49"/>
      <c r="M598" s="48">
        <v>320</v>
      </c>
      <c r="N598" s="49"/>
      <c r="O598" s="49"/>
      <c r="P598" s="49"/>
      <c r="Q598" s="48">
        <v>50</v>
      </c>
      <c r="R598" s="48">
        <v>291</v>
      </c>
      <c r="S598" s="49"/>
      <c r="T598" s="48">
        <v>341</v>
      </c>
      <c r="U598" s="49"/>
      <c r="V598" s="49"/>
      <c r="W598" s="49"/>
      <c r="X598" s="48">
        <v>83</v>
      </c>
      <c r="Y598" s="49"/>
      <c r="Z598" s="49"/>
      <c r="AA598" s="49"/>
      <c r="AB598" s="48">
        <v>0</v>
      </c>
      <c r="AC598" s="49"/>
      <c r="AD598" s="48">
        <v>0</v>
      </c>
      <c r="AE598" s="49"/>
      <c r="AF598" s="49"/>
      <c r="AG598" s="49"/>
      <c r="AH598" s="48">
        <v>0</v>
      </c>
      <c r="AI598" s="49"/>
      <c r="AJ598" s="49"/>
      <c r="AK598" s="49"/>
      <c r="AL598" s="49"/>
      <c r="AM598" s="49"/>
      <c r="AN598" s="49"/>
      <c r="AO598" s="49"/>
      <c r="AP598" s="48">
        <v>107</v>
      </c>
      <c r="AQ598" s="49"/>
      <c r="AR598" s="49"/>
      <c r="AS598" s="49"/>
      <c r="AT598" s="48">
        <v>410</v>
      </c>
      <c r="AU598" s="48">
        <v>27</v>
      </c>
      <c r="AV598" s="49"/>
      <c r="AW598" s="48">
        <v>437</v>
      </c>
      <c r="AX598" s="49"/>
      <c r="AY598" s="49"/>
      <c r="AZ598" s="49"/>
      <c r="BA598" s="48">
        <v>127</v>
      </c>
      <c r="BB598" s="48">
        <v>319</v>
      </c>
      <c r="BC598" s="49"/>
      <c r="BD598" s="48">
        <v>446</v>
      </c>
      <c r="BE598" s="49"/>
      <c r="BF598" s="49"/>
      <c r="BG598" s="49"/>
      <c r="BH598" s="48">
        <v>94</v>
      </c>
      <c r="BI598" s="49"/>
      <c r="BJ598" s="49"/>
      <c r="BK598" s="49"/>
      <c r="BL598" s="48">
        <v>0</v>
      </c>
      <c r="BM598" s="49"/>
      <c r="BN598" s="48">
        <v>4</v>
      </c>
      <c r="BO598" s="49"/>
      <c r="BP598" s="49"/>
      <c r="BQ598" s="49"/>
      <c r="BR598" s="48">
        <v>0</v>
      </c>
      <c r="BS598" s="39"/>
      <c r="BT598" s="39"/>
      <c r="BU598" s="39"/>
      <c r="BV598" s="39"/>
      <c r="BW598" s="39"/>
      <c r="BX598" s="39"/>
    </row>
    <row r="599" spans="1:76" ht="20.100000000000001" customHeight="1" x14ac:dyDescent="0.2">
      <c r="D599" s="2" t="s">
        <v>100</v>
      </c>
      <c r="F599" s="39">
        <v>119</v>
      </c>
      <c r="G599" s="39"/>
      <c r="H599" s="39"/>
      <c r="I599" s="39"/>
      <c r="J599" s="39">
        <v>147</v>
      </c>
      <c r="K599" s="39">
        <v>20</v>
      </c>
      <c r="L599" s="39"/>
      <c r="M599" s="39">
        <v>167</v>
      </c>
      <c r="N599" s="39"/>
      <c r="O599" s="39"/>
      <c r="P599" s="39"/>
      <c r="Q599" s="39">
        <v>63</v>
      </c>
      <c r="R599" s="39">
        <v>130</v>
      </c>
      <c r="S599" s="39"/>
      <c r="T599" s="39">
        <v>193</v>
      </c>
      <c r="U599" s="39"/>
      <c r="V599" s="39"/>
      <c r="W599" s="39"/>
      <c r="X599" s="39">
        <v>93</v>
      </c>
      <c r="Y599" s="39"/>
      <c r="Z599" s="39"/>
      <c r="AA599" s="39"/>
      <c r="AB599" s="39">
        <v>0</v>
      </c>
      <c r="AC599" s="39"/>
      <c r="AD599" s="39">
        <v>0</v>
      </c>
      <c r="AE599" s="39"/>
      <c r="AF599" s="39"/>
      <c r="AG599" s="39"/>
      <c r="AH599" s="39">
        <v>0</v>
      </c>
      <c r="AI599" s="39"/>
      <c r="AJ599" s="39"/>
      <c r="AK599" s="39"/>
      <c r="AL599" s="39"/>
      <c r="AM599" s="39"/>
      <c r="AN599" s="39"/>
      <c r="AO599" s="39"/>
      <c r="AP599" s="39">
        <v>35</v>
      </c>
      <c r="AQ599" s="39"/>
      <c r="AR599" s="39"/>
      <c r="AS599" s="39"/>
      <c r="AT599" s="39">
        <v>133</v>
      </c>
      <c r="AU599" s="39">
        <v>4</v>
      </c>
      <c r="AV599" s="39"/>
      <c r="AW599" s="39">
        <v>137</v>
      </c>
      <c r="AX599" s="39"/>
      <c r="AY599" s="39"/>
      <c r="AZ599" s="39"/>
      <c r="BA599" s="39">
        <v>73</v>
      </c>
      <c r="BB599" s="39">
        <v>78</v>
      </c>
      <c r="BC599" s="39"/>
      <c r="BD599" s="39">
        <v>151</v>
      </c>
      <c r="BE599" s="39"/>
      <c r="BF599" s="39"/>
      <c r="BG599" s="39"/>
      <c r="BH599" s="39">
        <v>21</v>
      </c>
      <c r="BI599" s="39"/>
      <c r="BJ599" s="39"/>
      <c r="BK599" s="39"/>
      <c r="BL599" s="39">
        <v>0</v>
      </c>
      <c r="BM599" s="39"/>
      <c r="BN599" s="39">
        <v>0</v>
      </c>
      <c r="BO599" s="39"/>
      <c r="BP599" s="39"/>
      <c r="BQ599" s="39"/>
      <c r="BR599" s="39">
        <v>0</v>
      </c>
      <c r="BS599" s="39"/>
      <c r="BT599" s="39"/>
      <c r="BU599" s="39"/>
      <c r="BV599" s="39"/>
      <c r="BW599" s="39"/>
      <c r="BX599" s="39"/>
    </row>
    <row r="600" spans="1:76" ht="19.5" customHeight="1" x14ac:dyDescent="0.2">
      <c r="D600" s="47" t="s">
        <v>101</v>
      </c>
      <c r="F600" s="48">
        <v>94</v>
      </c>
      <c r="G600" s="49"/>
      <c r="H600" s="49"/>
      <c r="I600" s="49"/>
      <c r="J600" s="48">
        <v>329</v>
      </c>
      <c r="K600" s="48">
        <v>11</v>
      </c>
      <c r="L600" s="49"/>
      <c r="M600" s="48">
        <v>340</v>
      </c>
      <c r="N600" s="49"/>
      <c r="O600" s="49"/>
      <c r="P600" s="49"/>
      <c r="Q600" s="48">
        <v>70</v>
      </c>
      <c r="R600" s="48">
        <v>308</v>
      </c>
      <c r="S600" s="49"/>
      <c r="T600" s="48">
        <v>378</v>
      </c>
      <c r="U600" s="49"/>
      <c r="V600" s="49"/>
      <c r="W600" s="49"/>
      <c r="X600" s="48">
        <v>56</v>
      </c>
      <c r="Y600" s="49"/>
      <c r="Z600" s="49"/>
      <c r="AA600" s="49"/>
      <c r="AB600" s="48">
        <v>0</v>
      </c>
      <c r="AC600" s="49"/>
      <c r="AD600" s="48">
        <v>0</v>
      </c>
      <c r="AE600" s="49"/>
      <c r="AF600" s="49"/>
      <c r="AG600" s="49"/>
      <c r="AH600" s="48">
        <v>0</v>
      </c>
      <c r="AI600" s="49"/>
      <c r="AJ600" s="49"/>
      <c r="AK600" s="49"/>
      <c r="AL600" s="49"/>
      <c r="AM600" s="49"/>
      <c r="AN600" s="49"/>
      <c r="AO600" s="49"/>
      <c r="AP600" s="48">
        <v>76</v>
      </c>
      <c r="AQ600" s="49"/>
      <c r="AR600" s="49"/>
      <c r="AS600" s="49"/>
      <c r="AT600" s="48">
        <v>336</v>
      </c>
      <c r="AU600" s="48">
        <v>17</v>
      </c>
      <c r="AV600" s="49"/>
      <c r="AW600" s="48">
        <v>353</v>
      </c>
      <c r="AX600" s="49"/>
      <c r="AY600" s="49"/>
      <c r="AZ600" s="49"/>
      <c r="BA600" s="48">
        <v>99</v>
      </c>
      <c r="BB600" s="48">
        <v>264</v>
      </c>
      <c r="BC600" s="49"/>
      <c r="BD600" s="48">
        <v>363</v>
      </c>
      <c r="BE600" s="49"/>
      <c r="BF600" s="49"/>
      <c r="BG600" s="49"/>
      <c r="BH600" s="48">
        <v>64</v>
      </c>
      <c r="BI600" s="49"/>
      <c r="BJ600" s="49"/>
      <c r="BK600" s="49"/>
      <c r="BL600" s="48">
        <v>0</v>
      </c>
      <c r="BM600" s="49"/>
      <c r="BN600" s="48">
        <v>2</v>
      </c>
      <c r="BO600" s="49"/>
      <c r="BP600" s="49"/>
      <c r="BQ600" s="49"/>
      <c r="BR600" s="48">
        <v>0</v>
      </c>
      <c r="BS600" s="39"/>
      <c r="BT600" s="39"/>
      <c r="BU600" s="39"/>
      <c r="BV600" s="39"/>
      <c r="BW600" s="39"/>
      <c r="BX600" s="39"/>
    </row>
    <row r="601" spans="1:76" ht="20.100000000000001" customHeight="1" x14ac:dyDescent="0.2">
      <c r="B601" s="5"/>
      <c r="D601" s="2" t="s">
        <v>102</v>
      </c>
      <c r="F601" s="39">
        <v>125</v>
      </c>
      <c r="G601" s="39"/>
      <c r="H601" s="39"/>
      <c r="I601" s="39"/>
      <c r="J601" s="39">
        <v>208</v>
      </c>
      <c r="K601" s="39">
        <v>13</v>
      </c>
      <c r="L601" s="39"/>
      <c r="M601" s="39">
        <v>221</v>
      </c>
      <c r="N601" s="39"/>
      <c r="O601" s="39"/>
      <c r="P601" s="39"/>
      <c r="Q601" s="39">
        <v>43</v>
      </c>
      <c r="R601" s="39">
        <v>217</v>
      </c>
      <c r="S601" s="39"/>
      <c r="T601" s="39">
        <v>260</v>
      </c>
      <c r="U601" s="39"/>
      <c r="V601" s="39"/>
      <c r="W601" s="39"/>
      <c r="X601" s="39">
        <v>86</v>
      </c>
      <c r="Y601" s="39"/>
      <c r="Z601" s="39"/>
      <c r="AA601" s="39"/>
      <c r="AB601" s="39">
        <v>0</v>
      </c>
      <c r="AC601" s="39"/>
      <c r="AD601" s="39">
        <v>0</v>
      </c>
      <c r="AE601" s="39"/>
      <c r="AF601" s="39"/>
      <c r="AG601" s="39"/>
      <c r="AH601" s="39">
        <v>55</v>
      </c>
      <c r="AI601" s="39"/>
      <c r="AJ601" s="39"/>
      <c r="AK601" s="39"/>
      <c r="AL601" s="39"/>
      <c r="AM601" s="39"/>
      <c r="AN601" s="39"/>
      <c r="AO601" s="39"/>
      <c r="AP601" s="39">
        <v>67</v>
      </c>
      <c r="AQ601" s="39"/>
      <c r="AR601" s="39"/>
      <c r="AS601" s="39"/>
      <c r="AT601" s="39">
        <v>190</v>
      </c>
      <c r="AU601" s="39">
        <v>14</v>
      </c>
      <c r="AV601" s="39"/>
      <c r="AW601" s="39">
        <v>204</v>
      </c>
      <c r="AX601" s="39"/>
      <c r="AY601" s="39"/>
      <c r="AZ601" s="39"/>
      <c r="BA601" s="39">
        <v>64</v>
      </c>
      <c r="BB601" s="39">
        <v>148</v>
      </c>
      <c r="BC601" s="39"/>
      <c r="BD601" s="39">
        <v>212</v>
      </c>
      <c r="BE601" s="39"/>
      <c r="BF601" s="39"/>
      <c r="BG601" s="39"/>
      <c r="BH601" s="39">
        <v>59</v>
      </c>
      <c r="BI601" s="39"/>
      <c r="BJ601" s="39"/>
      <c r="BK601" s="39"/>
      <c r="BL601" s="39">
        <v>0</v>
      </c>
      <c r="BM601" s="39"/>
      <c r="BN601" s="39">
        <v>0</v>
      </c>
      <c r="BO601" s="39"/>
      <c r="BP601" s="39"/>
      <c r="BQ601" s="39"/>
      <c r="BR601" s="39">
        <v>42</v>
      </c>
      <c r="BS601" s="39"/>
      <c r="BT601" s="39"/>
      <c r="BU601" s="39"/>
      <c r="BV601" s="39"/>
      <c r="BW601" s="39"/>
      <c r="BX601" s="39"/>
    </row>
    <row r="602" spans="1:76" ht="19.5" customHeight="1" x14ac:dyDescent="0.2">
      <c r="D602" s="47" t="s">
        <v>103</v>
      </c>
      <c r="F602" s="48">
        <v>151</v>
      </c>
      <c r="G602" s="49"/>
      <c r="H602" s="49"/>
      <c r="I602" s="49"/>
      <c r="J602" s="48">
        <v>329</v>
      </c>
      <c r="K602" s="48">
        <v>12</v>
      </c>
      <c r="L602" s="49"/>
      <c r="M602" s="48">
        <v>341</v>
      </c>
      <c r="N602" s="49"/>
      <c r="O602" s="49"/>
      <c r="P602" s="49"/>
      <c r="Q602" s="48">
        <v>62</v>
      </c>
      <c r="R602" s="48">
        <v>301</v>
      </c>
      <c r="S602" s="49"/>
      <c r="T602" s="48">
        <v>363</v>
      </c>
      <c r="U602" s="49"/>
      <c r="V602" s="49"/>
      <c r="W602" s="49"/>
      <c r="X602" s="48">
        <v>129</v>
      </c>
      <c r="Y602" s="49"/>
      <c r="Z602" s="49"/>
      <c r="AA602" s="49"/>
      <c r="AB602" s="48">
        <v>0</v>
      </c>
      <c r="AC602" s="49"/>
      <c r="AD602" s="48">
        <v>0</v>
      </c>
      <c r="AE602" s="49"/>
      <c r="AF602" s="49"/>
      <c r="AG602" s="49"/>
      <c r="AH602" s="48">
        <v>0</v>
      </c>
      <c r="AI602" s="49"/>
      <c r="AJ602" s="49"/>
      <c r="AK602" s="49"/>
      <c r="AL602" s="49"/>
      <c r="AM602" s="49"/>
      <c r="AN602" s="49"/>
      <c r="AO602" s="49"/>
      <c r="AP602" s="48">
        <v>94</v>
      </c>
      <c r="AQ602" s="49"/>
      <c r="AR602" s="49"/>
      <c r="AS602" s="49"/>
      <c r="AT602" s="48">
        <v>390</v>
      </c>
      <c r="AU602" s="48">
        <v>17</v>
      </c>
      <c r="AV602" s="49"/>
      <c r="AW602" s="48">
        <v>407</v>
      </c>
      <c r="AX602" s="49"/>
      <c r="AY602" s="49"/>
      <c r="AZ602" s="49"/>
      <c r="BA602" s="48">
        <v>76</v>
      </c>
      <c r="BB602" s="48">
        <v>322</v>
      </c>
      <c r="BC602" s="49"/>
      <c r="BD602" s="48">
        <v>398</v>
      </c>
      <c r="BE602" s="49"/>
      <c r="BF602" s="49"/>
      <c r="BG602" s="49"/>
      <c r="BH602" s="48">
        <v>96</v>
      </c>
      <c r="BI602" s="49"/>
      <c r="BJ602" s="49"/>
      <c r="BK602" s="49"/>
      <c r="BL602" s="48">
        <v>0</v>
      </c>
      <c r="BM602" s="49"/>
      <c r="BN602" s="48">
        <v>7</v>
      </c>
      <c r="BO602" s="49"/>
      <c r="BP602" s="49"/>
      <c r="BQ602" s="49"/>
      <c r="BR602" s="48">
        <v>0</v>
      </c>
      <c r="BS602" s="39"/>
      <c r="BT602" s="39"/>
      <c r="BU602" s="39"/>
      <c r="BV602" s="39"/>
      <c r="BW602" s="39"/>
      <c r="BX602" s="39"/>
    </row>
    <row r="603" spans="1:76" ht="20.100000000000001" customHeight="1" x14ac:dyDescent="0.2">
      <c r="B603" s="5"/>
      <c r="D603" s="50" t="s">
        <v>137</v>
      </c>
      <c r="F603" s="49">
        <v>157</v>
      </c>
      <c r="G603" s="49"/>
      <c r="H603" s="49"/>
      <c r="I603" s="49"/>
      <c r="J603" s="49">
        <v>162</v>
      </c>
      <c r="K603" s="49">
        <v>8</v>
      </c>
      <c r="L603" s="49"/>
      <c r="M603" s="49">
        <v>170</v>
      </c>
      <c r="N603" s="49"/>
      <c r="O603" s="49"/>
      <c r="P603" s="49"/>
      <c r="Q603" s="49">
        <v>57</v>
      </c>
      <c r="R603" s="49">
        <v>126</v>
      </c>
      <c r="S603" s="49"/>
      <c r="T603" s="49">
        <v>183</v>
      </c>
      <c r="U603" s="49"/>
      <c r="V603" s="49"/>
      <c r="W603" s="49"/>
      <c r="X603" s="49">
        <v>144</v>
      </c>
      <c r="Y603" s="49"/>
      <c r="Z603" s="49"/>
      <c r="AA603" s="49"/>
      <c r="AB603" s="49">
        <v>0</v>
      </c>
      <c r="AC603" s="49"/>
      <c r="AD603" s="49">
        <v>0</v>
      </c>
      <c r="AE603" s="49"/>
      <c r="AF603" s="49"/>
      <c r="AG603" s="49"/>
      <c r="AH603" s="49">
        <v>0</v>
      </c>
      <c r="AI603" s="49"/>
      <c r="AJ603" s="49"/>
      <c r="AK603" s="49"/>
      <c r="AL603" s="49"/>
      <c r="AM603" s="49"/>
      <c r="AN603" s="49"/>
      <c r="AO603" s="49"/>
      <c r="AP603" s="49">
        <v>54</v>
      </c>
      <c r="AQ603" s="49"/>
      <c r="AR603" s="49"/>
      <c r="AS603" s="49"/>
      <c r="AT603" s="49">
        <v>128</v>
      </c>
      <c r="AU603" s="49">
        <v>7</v>
      </c>
      <c r="AV603" s="49"/>
      <c r="AW603" s="49">
        <v>135</v>
      </c>
      <c r="AX603" s="49"/>
      <c r="AY603" s="49"/>
      <c r="AZ603" s="49"/>
      <c r="BA603" s="49">
        <v>60</v>
      </c>
      <c r="BB603" s="49">
        <v>72</v>
      </c>
      <c r="BC603" s="49"/>
      <c r="BD603" s="49">
        <v>132</v>
      </c>
      <c r="BE603" s="49"/>
      <c r="BF603" s="49"/>
      <c r="BG603" s="49"/>
      <c r="BH603" s="49">
        <v>57</v>
      </c>
      <c r="BI603" s="49"/>
      <c r="BJ603" s="49"/>
      <c r="BK603" s="49"/>
      <c r="BL603" s="49">
        <v>0</v>
      </c>
      <c r="BM603" s="49"/>
      <c r="BN603" s="49">
        <v>0</v>
      </c>
      <c r="BO603" s="49"/>
      <c r="BP603" s="49"/>
      <c r="BQ603" s="49"/>
      <c r="BR603" s="49">
        <v>0</v>
      </c>
      <c r="BS603" s="39"/>
      <c r="BT603" s="39"/>
      <c r="BU603" s="39"/>
      <c r="BV603" s="39"/>
      <c r="BW603" s="39"/>
      <c r="BX603" s="39"/>
    </row>
    <row r="604" spans="1:76" ht="19.5" customHeight="1" x14ac:dyDescent="0.2">
      <c r="D604" s="47" t="s">
        <v>105</v>
      </c>
      <c r="F604" s="48">
        <v>92</v>
      </c>
      <c r="G604" s="49"/>
      <c r="H604" s="49"/>
      <c r="I604" s="49"/>
      <c r="J604" s="48">
        <v>172</v>
      </c>
      <c r="K604" s="48">
        <v>14</v>
      </c>
      <c r="L604" s="49"/>
      <c r="M604" s="48">
        <v>186</v>
      </c>
      <c r="N604" s="49"/>
      <c r="O604" s="49"/>
      <c r="P604" s="49"/>
      <c r="Q604" s="48">
        <v>34</v>
      </c>
      <c r="R604" s="48">
        <v>189</v>
      </c>
      <c r="S604" s="49"/>
      <c r="T604" s="48">
        <v>223</v>
      </c>
      <c r="U604" s="49"/>
      <c r="V604" s="49"/>
      <c r="W604" s="49"/>
      <c r="X604" s="48">
        <v>55</v>
      </c>
      <c r="Y604" s="49"/>
      <c r="Z604" s="49"/>
      <c r="AA604" s="49"/>
      <c r="AB604" s="48">
        <v>0</v>
      </c>
      <c r="AC604" s="49"/>
      <c r="AD604" s="48">
        <v>0</v>
      </c>
      <c r="AE604" s="49"/>
      <c r="AF604" s="49"/>
      <c r="AG604" s="49"/>
      <c r="AH604" s="48">
        <v>0</v>
      </c>
      <c r="AI604" s="49"/>
      <c r="AJ604" s="49"/>
      <c r="AK604" s="49"/>
      <c r="AL604" s="49"/>
      <c r="AM604" s="49"/>
      <c r="AN604" s="49"/>
      <c r="AO604" s="49"/>
      <c r="AP604" s="48">
        <v>61</v>
      </c>
      <c r="AQ604" s="49"/>
      <c r="AR604" s="49"/>
      <c r="AS604" s="49"/>
      <c r="AT604" s="48">
        <v>299</v>
      </c>
      <c r="AU604" s="48">
        <v>34</v>
      </c>
      <c r="AV604" s="49"/>
      <c r="AW604" s="48">
        <v>333</v>
      </c>
      <c r="AX604" s="49"/>
      <c r="AY604" s="49"/>
      <c r="AZ604" s="49"/>
      <c r="BA604" s="48">
        <v>135</v>
      </c>
      <c r="BB604" s="48">
        <v>205</v>
      </c>
      <c r="BC604" s="49"/>
      <c r="BD604" s="48">
        <v>340</v>
      </c>
      <c r="BE604" s="49"/>
      <c r="BF604" s="49"/>
      <c r="BG604" s="49"/>
      <c r="BH604" s="48">
        <v>54</v>
      </c>
      <c r="BI604" s="49"/>
      <c r="BJ604" s="49"/>
      <c r="BK604" s="49"/>
      <c r="BL604" s="48">
        <v>0</v>
      </c>
      <c r="BM604" s="49"/>
      <c r="BN604" s="48">
        <v>0</v>
      </c>
      <c r="BO604" s="49"/>
      <c r="BP604" s="49"/>
      <c r="BQ604" s="49"/>
      <c r="BR604" s="48">
        <v>0</v>
      </c>
      <c r="BS604" s="39"/>
      <c r="BT604" s="39"/>
      <c r="BU604" s="39"/>
      <c r="BV604" s="39"/>
      <c r="BW604" s="39"/>
      <c r="BX604" s="39"/>
    </row>
    <row r="605" spans="1:76" ht="20.100000000000001" customHeight="1" x14ac:dyDescent="0.2">
      <c r="B605" s="5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  <c r="BN605" s="39"/>
      <c r="BO605" s="39"/>
      <c r="BP605" s="39"/>
      <c r="BQ605" s="39"/>
      <c r="BR605" s="39"/>
      <c r="BS605" s="39"/>
      <c r="BT605" s="39"/>
      <c r="BU605" s="39"/>
      <c r="BV605" s="39"/>
      <c r="BW605" s="39"/>
      <c r="BX605" s="39"/>
    </row>
    <row r="606" spans="1:76" s="1" customFormat="1" ht="20.100000000000001" customHeight="1" x14ac:dyDescent="0.25">
      <c r="A606" s="3"/>
      <c r="B606" s="6"/>
      <c r="C606" s="51" t="s">
        <v>159</v>
      </c>
      <c r="D606" s="52"/>
      <c r="E606" s="5"/>
      <c r="F606" s="53">
        <v>1219</v>
      </c>
      <c r="G606" s="54"/>
      <c r="H606" s="54"/>
      <c r="I606" s="54"/>
      <c r="J606" s="53">
        <v>2530</v>
      </c>
      <c r="K606" s="53">
        <v>129</v>
      </c>
      <c r="L606" s="54"/>
      <c r="M606" s="53">
        <v>2659</v>
      </c>
      <c r="N606" s="54"/>
      <c r="O606" s="54"/>
      <c r="P606" s="54"/>
      <c r="Q606" s="53">
        <v>573</v>
      </c>
      <c r="R606" s="53">
        <v>2419</v>
      </c>
      <c r="S606" s="54"/>
      <c r="T606" s="53">
        <v>2992</v>
      </c>
      <c r="U606" s="54"/>
      <c r="V606" s="54"/>
      <c r="W606" s="54"/>
      <c r="X606" s="53">
        <v>886</v>
      </c>
      <c r="Y606" s="54"/>
      <c r="Z606" s="54"/>
      <c r="AA606" s="54"/>
      <c r="AB606" s="53">
        <v>0</v>
      </c>
      <c r="AC606" s="54"/>
      <c r="AD606" s="53">
        <v>0</v>
      </c>
      <c r="AE606" s="54"/>
      <c r="AF606" s="54"/>
      <c r="AG606" s="54"/>
      <c r="AH606" s="53">
        <v>109</v>
      </c>
      <c r="AI606" s="54"/>
      <c r="AJ606" s="54"/>
      <c r="AK606" s="54"/>
      <c r="AL606" s="54"/>
      <c r="AM606" s="54"/>
      <c r="AN606" s="54"/>
      <c r="AO606" s="54"/>
      <c r="AP606" s="53">
        <v>755</v>
      </c>
      <c r="AQ606" s="54"/>
      <c r="AR606" s="54"/>
      <c r="AS606" s="54"/>
      <c r="AT606" s="53">
        <v>2837</v>
      </c>
      <c r="AU606" s="53">
        <v>178</v>
      </c>
      <c r="AV606" s="54"/>
      <c r="AW606" s="53">
        <v>3015</v>
      </c>
      <c r="AX606" s="54"/>
      <c r="AY606" s="54"/>
      <c r="AZ606" s="54"/>
      <c r="BA606" s="53">
        <v>873</v>
      </c>
      <c r="BB606" s="53">
        <v>2215</v>
      </c>
      <c r="BC606" s="54"/>
      <c r="BD606" s="53">
        <v>3088</v>
      </c>
      <c r="BE606" s="54"/>
      <c r="BF606" s="54"/>
      <c r="BG606" s="54"/>
      <c r="BH606" s="53">
        <v>662</v>
      </c>
      <c r="BI606" s="54"/>
      <c r="BJ606" s="54"/>
      <c r="BK606" s="54"/>
      <c r="BL606" s="53">
        <v>0</v>
      </c>
      <c r="BM606" s="54"/>
      <c r="BN606" s="53">
        <v>20</v>
      </c>
      <c r="BO606" s="54"/>
      <c r="BP606" s="54"/>
      <c r="BQ606" s="54"/>
      <c r="BR606" s="53">
        <v>115</v>
      </c>
      <c r="BS606" s="39"/>
      <c r="BT606" s="39"/>
      <c r="BU606" s="39"/>
      <c r="BV606" s="39"/>
      <c r="BW606" s="39"/>
      <c r="BX606" s="39"/>
    </row>
    <row r="607" spans="1:76" s="1" customFormat="1" ht="20.100000000000001" customHeight="1" x14ac:dyDescent="0.2">
      <c r="A607" s="3"/>
      <c r="B607" s="6"/>
      <c r="C607" s="3"/>
      <c r="D607" s="3"/>
      <c r="E607" s="5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/>
      <c r="BF607" s="56"/>
      <c r="BG607" s="56"/>
      <c r="BH607" s="56"/>
      <c r="BI607" s="56"/>
      <c r="BJ607" s="56"/>
      <c r="BK607" s="56"/>
      <c r="BL607" s="56"/>
      <c r="BM607" s="56"/>
      <c r="BN607" s="56"/>
      <c r="BO607" s="56"/>
      <c r="BP607" s="56"/>
      <c r="BQ607" s="56"/>
      <c r="BR607" s="56"/>
      <c r="BS607" s="39"/>
      <c r="BT607" s="39"/>
      <c r="BU607" s="39"/>
      <c r="BV607" s="39"/>
      <c r="BW607" s="39"/>
      <c r="BX607" s="39"/>
    </row>
    <row r="608" spans="1:76" s="1" customFormat="1" ht="20.100000000000001" customHeight="1" x14ac:dyDescent="0.25">
      <c r="A608" s="3"/>
      <c r="B608" s="57" t="s">
        <v>279</v>
      </c>
      <c r="C608" s="58"/>
      <c r="D608" s="58"/>
      <c r="E608" s="5"/>
      <c r="F608" s="59">
        <v>1219</v>
      </c>
      <c r="G608" s="54"/>
      <c r="H608" s="54"/>
      <c r="I608" s="54"/>
      <c r="J608" s="59">
        <v>2530</v>
      </c>
      <c r="K608" s="59">
        <v>129</v>
      </c>
      <c r="L608" s="54"/>
      <c r="M608" s="59">
        <v>2659</v>
      </c>
      <c r="N608" s="54"/>
      <c r="O608" s="54"/>
      <c r="P608" s="54"/>
      <c r="Q608" s="59">
        <v>573</v>
      </c>
      <c r="R608" s="59">
        <v>2419</v>
      </c>
      <c r="S608" s="54"/>
      <c r="T608" s="59">
        <v>2992</v>
      </c>
      <c r="U608" s="54"/>
      <c r="V608" s="54"/>
      <c r="W608" s="54"/>
      <c r="X608" s="59">
        <v>886</v>
      </c>
      <c r="Y608" s="54"/>
      <c r="Z608" s="54"/>
      <c r="AA608" s="54"/>
      <c r="AB608" s="59">
        <v>0</v>
      </c>
      <c r="AC608" s="54"/>
      <c r="AD608" s="59">
        <v>0</v>
      </c>
      <c r="AE608" s="54"/>
      <c r="AF608" s="54"/>
      <c r="AG608" s="54"/>
      <c r="AH608" s="59">
        <v>109</v>
      </c>
      <c r="AI608" s="54"/>
      <c r="AJ608" s="54"/>
      <c r="AK608" s="54"/>
      <c r="AL608" s="54"/>
      <c r="AM608" s="54"/>
      <c r="AN608" s="54"/>
      <c r="AO608" s="54"/>
      <c r="AP608" s="59">
        <v>755</v>
      </c>
      <c r="AQ608" s="54"/>
      <c r="AR608" s="54"/>
      <c r="AS608" s="54"/>
      <c r="AT608" s="59">
        <v>2837</v>
      </c>
      <c r="AU608" s="59">
        <v>178</v>
      </c>
      <c r="AV608" s="54"/>
      <c r="AW608" s="59">
        <v>3015</v>
      </c>
      <c r="AX608" s="54"/>
      <c r="AY608" s="54"/>
      <c r="AZ608" s="54"/>
      <c r="BA608" s="59">
        <v>873</v>
      </c>
      <c r="BB608" s="59">
        <v>2215</v>
      </c>
      <c r="BC608" s="54"/>
      <c r="BD608" s="59">
        <v>3088</v>
      </c>
      <c r="BE608" s="54"/>
      <c r="BF608" s="54"/>
      <c r="BG608" s="54"/>
      <c r="BH608" s="59">
        <v>662</v>
      </c>
      <c r="BI608" s="54"/>
      <c r="BJ608" s="54"/>
      <c r="BK608" s="54"/>
      <c r="BL608" s="59">
        <v>0</v>
      </c>
      <c r="BM608" s="54"/>
      <c r="BN608" s="59">
        <v>20</v>
      </c>
      <c r="BO608" s="54"/>
      <c r="BP608" s="54"/>
      <c r="BQ608" s="54"/>
      <c r="BR608" s="59">
        <v>115</v>
      </c>
      <c r="BS608" s="39"/>
      <c r="BT608" s="39"/>
      <c r="BU608" s="39"/>
      <c r="BV608" s="39"/>
      <c r="BW608" s="39"/>
      <c r="BX608" s="39"/>
    </row>
    <row r="609" spans="1:76" ht="20.100000000000001" customHeight="1" x14ac:dyDescent="0.2"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  <c r="BN609" s="39"/>
      <c r="BO609" s="39"/>
      <c r="BP609" s="39"/>
      <c r="BQ609" s="39"/>
      <c r="BR609" s="39"/>
      <c r="BS609" s="39"/>
      <c r="BT609" s="39"/>
      <c r="BU609" s="39"/>
      <c r="BV609" s="39"/>
      <c r="BW609" s="39"/>
      <c r="BX609" s="39"/>
    </row>
    <row r="610" spans="1:76" ht="20.100000000000001" customHeight="1" x14ac:dyDescent="0.2">
      <c r="B610" s="6" t="s">
        <v>280</v>
      </c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  <c r="BN610" s="39"/>
      <c r="BO610" s="39"/>
      <c r="BP610" s="39"/>
      <c r="BQ610" s="39"/>
      <c r="BR610" s="39"/>
      <c r="BS610" s="39"/>
      <c r="BT610" s="39"/>
      <c r="BU610" s="39"/>
      <c r="BV610" s="39"/>
      <c r="BW610" s="39"/>
      <c r="BX610" s="39"/>
    </row>
    <row r="611" spans="1:76" ht="20.100000000000001" customHeight="1" x14ac:dyDescent="0.2">
      <c r="C611" s="3" t="s">
        <v>0</v>
      </c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  <c r="BN611" s="39"/>
      <c r="BO611" s="39"/>
      <c r="BP611" s="39"/>
      <c r="BQ611" s="39"/>
      <c r="BR611" s="39"/>
      <c r="BS611" s="39"/>
      <c r="BT611" s="39"/>
      <c r="BU611" s="39"/>
      <c r="BV611" s="39"/>
      <c r="BW611" s="39"/>
      <c r="BX611" s="39"/>
    </row>
    <row r="612" spans="1:76" ht="20.100000000000001" customHeight="1" x14ac:dyDescent="0.2">
      <c r="D612" s="2" t="s">
        <v>122</v>
      </c>
      <c r="F612" s="39">
        <v>12</v>
      </c>
      <c r="G612" s="39"/>
      <c r="H612" s="39"/>
      <c r="I612" s="39"/>
      <c r="J612" s="39">
        <v>25</v>
      </c>
      <c r="K612" s="39">
        <v>8</v>
      </c>
      <c r="L612" s="39"/>
      <c r="M612" s="39">
        <v>33</v>
      </c>
      <c r="N612" s="39"/>
      <c r="O612" s="39"/>
      <c r="P612" s="39"/>
      <c r="Q612" s="39">
        <v>26</v>
      </c>
      <c r="R612" s="39">
        <v>12</v>
      </c>
      <c r="S612" s="39"/>
      <c r="T612" s="39">
        <v>38</v>
      </c>
      <c r="U612" s="39"/>
      <c r="V612" s="39"/>
      <c r="W612" s="39"/>
      <c r="X612" s="39">
        <v>7</v>
      </c>
      <c r="Y612" s="39"/>
      <c r="Z612" s="39"/>
      <c r="AA612" s="39"/>
      <c r="AB612" s="39">
        <v>0</v>
      </c>
      <c r="AC612" s="39"/>
      <c r="AD612" s="39">
        <v>0</v>
      </c>
      <c r="AE612" s="39"/>
      <c r="AF612" s="39"/>
      <c r="AG612" s="39"/>
      <c r="AH612" s="39">
        <v>0</v>
      </c>
      <c r="AI612" s="39"/>
      <c r="AJ612" s="39"/>
      <c r="AK612" s="39"/>
      <c r="AL612" s="39"/>
      <c r="AM612" s="39"/>
      <c r="AN612" s="39"/>
      <c r="AO612" s="39"/>
      <c r="AP612" s="39">
        <v>7</v>
      </c>
      <c r="AQ612" s="39"/>
      <c r="AR612" s="39"/>
      <c r="AS612" s="39"/>
      <c r="AT612" s="39">
        <v>0</v>
      </c>
      <c r="AU612" s="39">
        <v>0</v>
      </c>
      <c r="AV612" s="39"/>
      <c r="AW612" s="39">
        <v>0</v>
      </c>
      <c r="AX612" s="39"/>
      <c r="AY612" s="39"/>
      <c r="AZ612" s="39"/>
      <c r="BA612" s="39">
        <v>0</v>
      </c>
      <c r="BB612" s="39">
        <v>7</v>
      </c>
      <c r="BC612" s="39"/>
      <c r="BD612" s="39">
        <v>7</v>
      </c>
      <c r="BE612" s="39"/>
      <c r="BF612" s="39"/>
      <c r="BG612" s="39"/>
      <c r="BH612" s="39">
        <v>0</v>
      </c>
      <c r="BI612" s="39"/>
      <c r="BJ612" s="39"/>
      <c r="BK612" s="39"/>
      <c r="BL612" s="39">
        <v>0</v>
      </c>
      <c r="BM612" s="39"/>
      <c r="BN612" s="39">
        <v>0</v>
      </c>
      <c r="BO612" s="39"/>
      <c r="BP612" s="39"/>
      <c r="BQ612" s="39"/>
      <c r="BR612" s="39">
        <v>0</v>
      </c>
      <c r="BS612" s="39"/>
      <c r="BT612" s="39"/>
      <c r="BU612" s="39"/>
      <c r="BV612" s="39"/>
      <c r="BW612" s="39"/>
      <c r="BX612" s="39"/>
    </row>
    <row r="613" spans="1:76" ht="19.5" customHeight="1" x14ac:dyDescent="0.2">
      <c r="D613" s="47" t="s">
        <v>135</v>
      </c>
      <c r="F613" s="48">
        <v>35</v>
      </c>
      <c r="G613" s="49"/>
      <c r="H613" s="49"/>
      <c r="I613" s="49"/>
      <c r="J613" s="48">
        <v>19</v>
      </c>
      <c r="K613" s="48">
        <v>10</v>
      </c>
      <c r="L613" s="49"/>
      <c r="M613" s="48">
        <v>29</v>
      </c>
      <c r="N613" s="49"/>
      <c r="O613" s="49"/>
      <c r="P613" s="49"/>
      <c r="Q613" s="48">
        <v>22</v>
      </c>
      <c r="R613" s="48">
        <v>24</v>
      </c>
      <c r="S613" s="49"/>
      <c r="T613" s="48">
        <v>46</v>
      </c>
      <c r="U613" s="49"/>
      <c r="V613" s="49"/>
      <c r="W613" s="49"/>
      <c r="X613" s="48">
        <v>18</v>
      </c>
      <c r="Y613" s="49"/>
      <c r="Z613" s="49"/>
      <c r="AA613" s="49"/>
      <c r="AB613" s="48">
        <v>0</v>
      </c>
      <c r="AC613" s="49"/>
      <c r="AD613" s="48">
        <v>0</v>
      </c>
      <c r="AE613" s="49"/>
      <c r="AF613" s="49"/>
      <c r="AG613" s="49"/>
      <c r="AH613" s="48">
        <v>0</v>
      </c>
      <c r="AI613" s="49"/>
      <c r="AJ613" s="49"/>
      <c r="AK613" s="49"/>
      <c r="AL613" s="49"/>
      <c r="AM613" s="49"/>
      <c r="AN613" s="49"/>
      <c r="AO613" s="49"/>
      <c r="AP613" s="48">
        <v>3</v>
      </c>
      <c r="AQ613" s="49"/>
      <c r="AR613" s="49"/>
      <c r="AS613" s="49"/>
      <c r="AT613" s="48">
        <v>0</v>
      </c>
      <c r="AU613" s="48">
        <v>0</v>
      </c>
      <c r="AV613" s="49"/>
      <c r="AW613" s="48">
        <v>0</v>
      </c>
      <c r="AX613" s="49"/>
      <c r="AY613" s="49"/>
      <c r="AZ613" s="49"/>
      <c r="BA613" s="48">
        <v>0</v>
      </c>
      <c r="BB613" s="48">
        <v>3</v>
      </c>
      <c r="BC613" s="49"/>
      <c r="BD613" s="48">
        <v>3</v>
      </c>
      <c r="BE613" s="49"/>
      <c r="BF613" s="49"/>
      <c r="BG613" s="49"/>
      <c r="BH613" s="48">
        <v>0</v>
      </c>
      <c r="BI613" s="49"/>
      <c r="BJ613" s="49"/>
      <c r="BK613" s="49"/>
      <c r="BL613" s="48">
        <v>0</v>
      </c>
      <c r="BM613" s="49"/>
      <c r="BN613" s="48">
        <v>0</v>
      </c>
      <c r="BO613" s="49"/>
      <c r="BP613" s="49"/>
      <c r="BQ613" s="49"/>
      <c r="BR613" s="48">
        <v>0</v>
      </c>
      <c r="BS613" s="39"/>
      <c r="BT613" s="39"/>
      <c r="BU613" s="39"/>
      <c r="BV613" s="39"/>
      <c r="BW613" s="39"/>
      <c r="BX613" s="39"/>
    </row>
    <row r="614" spans="1:76" ht="20.100000000000001" customHeight="1" x14ac:dyDescent="0.2">
      <c r="D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49"/>
      <c r="AV614" s="49"/>
      <c r="AW614" s="49"/>
      <c r="AX614" s="49"/>
      <c r="AY614" s="49"/>
      <c r="AZ614" s="49"/>
      <c r="BA614" s="49"/>
      <c r="BB614" s="49"/>
      <c r="BC614" s="49"/>
      <c r="BD614" s="49"/>
      <c r="BE614" s="49"/>
      <c r="BF614" s="49"/>
      <c r="BG614" s="49"/>
      <c r="BH614" s="49"/>
      <c r="BI614" s="49"/>
      <c r="BJ614" s="49"/>
      <c r="BK614" s="49"/>
      <c r="BL614" s="49"/>
      <c r="BM614" s="49"/>
      <c r="BN614" s="49"/>
      <c r="BO614" s="49"/>
      <c r="BP614" s="49"/>
      <c r="BQ614" s="49"/>
      <c r="BR614" s="49"/>
      <c r="BS614" s="39"/>
      <c r="BT614" s="39"/>
      <c r="BU614" s="39"/>
      <c r="BV614" s="39"/>
      <c r="BW614" s="39"/>
      <c r="BX614" s="39"/>
    </row>
    <row r="615" spans="1:76" s="1" customFormat="1" ht="20.100000000000001" customHeight="1" x14ac:dyDescent="0.25">
      <c r="A615" s="3"/>
      <c r="B615" s="6"/>
      <c r="C615" s="51" t="s">
        <v>120</v>
      </c>
      <c r="D615" s="52"/>
      <c r="E615" s="5"/>
      <c r="F615" s="53">
        <v>47</v>
      </c>
      <c r="G615" s="54"/>
      <c r="H615" s="54"/>
      <c r="I615" s="54"/>
      <c r="J615" s="53">
        <v>44</v>
      </c>
      <c r="K615" s="53">
        <v>18</v>
      </c>
      <c r="L615" s="54"/>
      <c r="M615" s="53">
        <v>62</v>
      </c>
      <c r="N615" s="54"/>
      <c r="O615" s="54"/>
      <c r="P615" s="54"/>
      <c r="Q615" s="53">
        <v>48</v>
      </c>
      <c r="R615" s="53">
        <v>36</v>
      </c>
      <c r="S615" s="54"/>
      <c r="T615" s="53">
        <v>84</v>
      </c>
      <c r="U615" s="54"/>
      <c r="V615" s="54"/>
      <c r="W615" s="54"/>
      <c r="X615" s="53">
        <v>25</v>
      </c>
      <c r="Y615" s="54"/>
      <c r="Z615" s="54"/>
      <c r="AA615" s="54"/>
      <c r="AB615" s="53">
        <v>0</v>
      </c>
      <c r="AC615" s="54"/>
      <c r="AD615" s="53">
        <v>0</v>
      </c>
      <c r="AE615" s="54"/>
      <c r="AF615" s="54"/>
      <c r="AG615" s="54"/>
      <c r="AH615" s="53">
        <v>0</v>
      </c>
      <c r="AI615" s="54"/>
      <c r="AJ615" s="54"/>
      <c r="AK615" s="54"/>
      <c r="AL615" s="54"/>
      <c r="AM615" s="54"/>
      <c r="AN615" s="54"/>
      <c r="AO615" s="54"/>
      <c r="AP615" s="53">
        <v>10</v>
      </c>
      <c r="AQ615" s="54"/>
      <c r="AR615" s="54"/>
      <c r="AS615" s="54"/>
      <c r="AT615" s="53">
        <v>0</v>
      </c>
      <c r="AU615" s="53">
        <v>0</v>
      </c>
      <c r="AV615" s="54"/>
      <c r="AW615" s="53">
        <v>0</v>
      </c>
      <c r="AX615" s="54"/>
      <c r="AY615" s="54"/>
      <c r="AZ615" s="54"/>
      <c r="BA615" s="53">
        <v>0</v>
      </c>
      <c r="BB615" s="53">
        <v>10</v>
      </c>
      <c r="BC615" s="54"/>
      <c r="BD615" s="53">
        <v>10</v>
      </c>
      <c r="BE615" s="54"/>
      <c r="BF615" s="54"/>
      <c r="BG615" s="54"/>
      <c r="BH615" s="53">
        <v>0</v>
      </c>
      <c r="BI615" s="54"/>
      <c r="BJ615" s="54"/>
      <c r="BK615" s="54"/>
      <c r="BL615" s="53">
        <v>0</v>
      </c>
      <c r="BM615" s="54"/>
      <c r="BN615" s="53">
        <v>0</v>
      </c>
      <c r="BO615" s="54"/>
      <c r="BP615" s="54"/>
      <c r="BQ615" s="54"/>
      <c r="BR615" s="53">
        <v>0</v>
      </c>
      <c r="BS615" s="39"/>
      <c r="BT615" s="39"/>
      <c r="BU615" s="39"/>
      <c r="BV615" s="39"/>
      <c r="BW615" s="39"/>
      <c r="BX615" s="39"/>
    </row>
    <row r="616" spans="1:76" ht="20.100000000000001" customHeight="1" x14ac:dyDescent="0.2">
      <c r="D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49"/>
      <c r="AU616" s="49"/>
      <c r="AV616" s="49"/>
      <c r="AW616" s="49"/>
      <c r="AX616" s="49"/>
      <c r="AY616" s="49"/>
      <c r="AZ616" s="49"/>
      <c r="BA616" s="49"/>
      <c r="BB616" s="49"/>
      <c r="BC616" s="49"/>
      <c r="BD616" s="49"/>
      <c r="BE616" s="49"/>
      <c r="BF616" s="49"/>
      <c r="BG616" s="49"/>
      <c r="BH616" s="49"/>
      <c r="BI616" s="49"/>
      <c r="BJ616" s="49"/>
      <c r="BK616" s="49"/>
      <c r="BL616" s="49"/>
      <c r="BM616" s="49"/>
      <c r="BN616" s="49"/>
      <c r="BO616" s="49"/>
      <c r="BP616" s="49"/>
      <c r="BQ616" s="49"/>
      <c r="BR616" s="49"/>
      <c r="BS616" s="39"/>
      <c r="BT616" s="39"/>
      <c r="BU616" s="39"/>
      <c r="BV616" s="39"/>
      <c r="BW616" s="39"/>
      <c r="BX616" s="39"/>
    </row>
    <row r="617" spans="1:76" ht="20.100000000000001" customHeight="1" x14ac:dyDescent="0.2">
      <c r="C617" s="3" t="s">
        <v>249</v>
      </c>
      <c r="D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  <c r="AT617" s="49"/>
      <c r="AU617" s="49"/>
      <c r="AV617" s="49"/>
      <c r="AW617" s="49"/>
      <c r="AX617" s="49"/>
      <c r="AY617" s="49"/>
      <c r="AZ617" s="49"/>
      <c r="BA617" s="49"/>
      <c r="BB617" s="49"/>
      <c r="BC617" s="49"/>
      <c r="BD617" s="49"/>
      <c r="BE617" s="49"/>
      <c r="BF617" s="49"/>
      <c r="BG617" s="49"/>
      <c r="BH617" s="49"/>
      <c r="BI617" s="49"/>
      <c r="BJ617" s="49"/>
      <c r="BK617" s="49"/>
      <c r="BL617" s="49"/>
      <c r="BM617" s="49"/>
      <c r="BN617" s="49"/>
      <c r="BO617" s="49"/>
      <c r="BP617" s="49"/>
      <c r="BQ617" s="49"/>
      <c r="BR617" s="49"/>
      <c r="BS617" s="39"/>
      <c r="BT617" s="39"/>
      <c r="BU617" s="39"/>
      <c r="BV617" s="39"/>
      <c r="BW617" s="39"/>
      <c r="BX617" s="39"/>
    </row>
    <row r="618" spans="1:76" ht="20.100000000000001" customHeight="1" x14ac:dyDescent="0.2">
      <c r="D618" s="2" t="s">
        <v>96</v>
      </c>
      <c r="F618" s="39">
        <v>34</v>
      </c>
      <c r="G618" s="39"/>
      <c r="H618" s="39"/>
      <c r="I618" s="39"/>
      <c r="J618" s="39">
        <v>287</v>
      </c>
      <c r="K618" s="39">
        <v>5</v>
      </c>
      <c r="L618" s="39"/>
      <c r="M618" s="39">
        <v>292</v>
      </c>
      <c r="N618" s="39"/>
      <c r="O618" s="39"/>
      <c r="P618" s="39"/>
      <c r="Q618" s="39">
        <v>47</v>
      </c>
      <c r="R618" s="39">
        <v>236</v>
      </c>
      <c r="S618" s="39"/>
      <c r="T618" s="39">
        <v>283</v>
      </c>
      <c r="U618" s="39"/>
      <c r="V618" s="39"/>
      <c r="W618" s="39"/>
      <c r="X618" s="39">
        <v>43</v>
      </c>
      <c r="Y618" s="39"/>
      <c r="Z618" s="39"/>
      <c r="AA618" s="39"/>
      <c r="AB618" s="39">
        <v>0</v>
      </c>
      <c r="AC618" s="39"/>
      <c r="AD618" s="39">
        <v>0</v>
      </c>
      <c r="AE618" s="39"/>
      <c r="AF618" s="39"/>
      <c r="AG618" s="39"/>
      <c r="AH618" s="39">
        <v>0</v>
      </c>
      <c r="AI618" s="39"/>
      <c r="AJ618" s="39"/>
      <c r="AK618" s="39"/>
      <c r="AL618" s="39"/>
      <c r="AM618" s="39"/>
      <c r="AN618" s="39"/>
      <c r="AO618" s="39"/>
      <c r="AP618" s="39">
        <v>116</v>
      </c>
      <c r="AQ618" s="39"/>
      <c r="AR618" s="39"/>
      <c r="AS618" s="39"/>
      <c r="AT618" s="39">
        <v>1034</v>
      </c>
      <c r="AU618" s="39">
        <v>17</v>
      </c>
      <c r="AV618" s="39"/>
      <c r="AW618" s="39">
        <v>1051</v>
      </c>
      <c r="AX618" s="39"/>
      <c r="AY618" s="39"/>
      <c r="AZ618" s="39"/>
      <c r="BA618" s="39">
        <v>217</v>
      </c>
      <c r="BB618" s="39">
        <v>809</v>
      </c>
      <c r="BC618" s="39"/>
      <c r="BD618" s="39">
        <v>1026</v>
      </c>
      <c r="BE618" s="39"/>
      <c r="BF618" s="39"/>
      <c r="BG618" s="39"/>
      <c r="BH618" s="39">
        <v>141</v>
      </c>
      <c r="BI618" s="39"/>
      <c r="BJ618" s="39"/>
      <c r="BK618" s="39"/>
      <c r="BL618" s="39">
        <v>0</v>
      </c>
      <c r="BM618" s="39"/>
      <c r="BN618" s="39">
        <v>0</v>
      </c>
      <c r="BO618" s="39"/>
      <c r="BP618" s="39"/>
      <c r="BQ618" s="39"/>
      <c r="BR618" s="39">
        <v>0</v>
      </c>
      <c r="BS618" s="39"/>
      <c r="BT618" s="39"/>
      <c r="BU618" s="39"/>
      <c r="BV618" s="39"/>
      <c r="BW618" s="39"/>
      <c r="BX618" s="39"/>
    </row>
    <row r="619" spans="1:76" ht="19.5" customHeight="1" x14ac:dyDescent="0.2">
      <c r="D619" s="47" t="s">
        <v>97</v>
      </c>
      <c r="F619" s="48">
        <v>43</v>
      </c>
      <c r="G619" s="49"/>
      <c r="H619" s="49"/>
      <c r="I619" s="49"/>
      <c r="J619" s="48">
        <v>321</v>
      </c>
      <c r="K619" s="48">
        <v>1</v>
      </c>
      <c r="L619" s="49"/>
      <c r="M619" s="48">
        <v>322</v>
      </c>
      <c r="N619" s="49"/>
      <c r="O619" s="49"/>
      <c r="P619" s="49"/>
      <c r="Q619" s="48">
        <v>38</v>
      </c>
      <c r="R619" s="48">
        <v>278</v>
      </c>
      <c r="S619" s="49"/>
      <c r="T619" s="48">
        <v>316</v>
      </c>
      <c r="U619" s="49"/>
      <c r="V619" s="49"/>
      <c r="W619" s="49"/>
      <c r="X619" s="48">
        <v>49</v>
      </c>
      <c r="Y619" s="49"/>
      <c r="Z619" s="49"/>
      <c r="AA619" s="49"/>
      <c r="AB619" s="48">
        <v>0</v>
      </c>
      <c r="AC619" s="49"/>
      <c r="AD619" s="48">
        <v>0</v>
      </c>
      <c r="AE619" s="49"/>
      <c r="AF619" s="49"/>
      <c r="AG619" s="49"/>
      <c r="AH619" s="48">
        <v>0</v>
      </c>
      <c r="AI619" s="49"/>
      <c r="AJ619" s="49"/>
      <c r="AK619" s="49"/>
      <c r="AL619" s="49"/>
      <c r="AM619" s="49"/>
      <c r="AN619" s="49"/>
      <c r="AO619" s="49"/>
      <c r="AP619" s="48">
        <v>105</v>
      </c>
      <c r="AQ619" s="49"/>
      <c r="AR619" s="49"/>
      <c r="AS619" s="49"/>
      <c r="AT619" s="48">
        <v>995</v>
      </c>
      <c r="AU619" s="48">
        <v>12</v>
      </c>
      <c r="AV619" s="49"/>
      <c r="AW619" s="48">
        <v>1007</v>
      </c>
      <c r="AX619" s="49"/>
      <c r="AY619" s="49"/>
      <c r="AZ619" s="49"/>
      <c r="BA619" s="48">
        <v>164</v>
      </c>
      <c r="BB619" s="48">
        <v>818</v>
      </c>
      <c r="BC619" s="49"/>
      <c r="BD619" s="48">
        <v>982</v>
      </c>
      <c r="BE619" s="49"/>
      <c r="BF619" s="49"/>
      <c r="BG619" s="49"/>
      <c r="BH619" s="48">
        <v>114</v>
      </c>
      <c r="BI619" s="49"/>
      <c r="BJ619" s="49"/>
      <c r="BK619" s="49"/>
      <c r="BL619" s="48">
        <v>0</v>
      </c>
      <c r="BM619" s="49"/>
      <c r="BN619" s="48">
        <v>16</v>
      </c>
      <c r="BO619" s="49"/>
      <c r="BP619" s="49"/>
      <c r="BQ619" s="49"/>
      <c r="BR619" s="48">
        <v>0</v>
      </c>
      <c r="BS619" s="39"/>
      <c r="BT619" s="39"/>
      <c r="BU619" s="39"/>
      <c r="BV619" s="39"/>
      <c r="BW619" s="39"/>
      <c r="BX619" s="39"/>
    </row>
    <row r="620" spans="1:76" ht="20.100000000000001" customHeight="1" x14ac:dyDescent="0.2">
      <c r="D620" s="50" t="s">
        <v>113</v>
      </c>
      <c r="F620" s="49">
        <v>47</v>
      </c>
      <c r="G620" s="49"/>
      <c r="H620" s="49"/>
      <c r="I620" s="49"/>
      <c r="J620" s="49">
        <v>338</v>
      </c>
      <c r="K620" s="49">
        <v>1</v>
      </c>
      <c r="L620" s="49"/>
      <c r="M620" s="49">
        <v>339</v>
      </c>
      <c r="N620" s="49"/>
      <c r="O620" s="49"/>
      <c r="P620" s="49"/>
      <c r="Q620" s="49">
        <v>35</v>
      </c>
      <c r="R620" s="49">
        <v>297</v>
      </c>
      <c r="S620" s="49"/>
      <c r="T620" s="49">
        <v>332</v>
      </c>
      <c r="U620" s="49"/>
      <c r="V620" s="49"/>
      <c r="W620" s="49"/>
      <c r="X620" s="49">
        <v>54</v>
      </c>
      <c r="Y620" s="49"/>
      <c r="Z620" s="49"/>
      <c r="AA620" s="49"/>
      <c r="AB620" s="49">
        <v>0</v>
      </c>
      <c r="AC620" s="49"/>
      <c r="AD620" s="49">
        <v>0</v>
      </c>
      <c r="AE620" s="49"/>
      <c r="AF620" s="49"/>
      <c r="AG620" s="49"/>
      <c r="AH620" s="49">
        <v>0</v>
      </c>
      <c r="AI620" s="49"/>
      <c r="AJ620" s="49"/>
      <c r="AK620" s="49"/>
      <c r="AL620" s="49"/>
      <c r="AM620" s="49"/>
      <c r="AN620" s="49"/>
      <c r="AO620" s="49"/>
      <c r="AP620" s="49">
        <v>102</v>
      </c>
      <c r="AQ620" s="49"/>
      <c r="AR620" s="49"/>
      <c r="AS620" s="49"/>
      <c r="AT620" s="49">
        <v>970</v>
      </c>
      <c r="AU620" s="49">
        <v>3</v>
      </c>
      <c r="AV620" s="49"/>
      <c r="AW620" s="49">
        <v>973</v>
      </c>
      <c r="AX620" s="49"/>
      <c r="AY620" s="49"/>
      <c r="AZ620" s="49"/>
      <c r="BA620" s="49">
        <v>126</v>
      </c>
      <c r="BB620" s="49">
        <v>811</v>
      </c>
      <c r="BC620" s="49"/>
      <c r="BD620" s="49">
        <v>937</v>
      </c>
      <c r="BE620" s="49"/>
      <c r="BF620" s="49"/>
      <c r="BG620" s="49"/>
      <c r="BH620" s="49">
        <v>138</v>
      </c>
      <c r="BI620" s="49"/>
      <c r="BJ620" s="49"/>
      <c r="BK620" s="49"/>
      <c r="BL620" s="49">
        <v>0</v>
      </c>
      <c r="BM620" s="49"/>
      <c r="BN620" s="49">
        <v>0</v>
      </c>
      <c r="BO620" s="49"/>
      <c r="BP620" s="49"/>
      <c r="BQ620" s="49"/>
      <c r="BR620" s="49">
        <v>0</v>
      </c>
      <c r="BS620" s="39"/>
      <c r="BT620" s="39"/>
      <c r="BU620" s="39"/>
      <c r="BV620" s="39"/>
      <c r="BW620" s="39"/>
      <c r="BX620" s="39"/>
    </row>
    <row r="621" spans="1:76" ht="19.5" customHeight="1" x14ac:dyDescent="0.2">
      <c r="D621" s="47" t="s">
        <v>99</v>
      </c>
      <c r="F621" s="48">
        <v>54</v>
      </c>
      <c r="G621" s="49"/>
      <c r="H621" s="49"/>
      <c r="I621" s="49"/>
      <c r="J621" s="48">
        <v>373</v>
      </c>
      <c r="K621" s="48">
        <v>2</v>
      </c>
      <c r="L621" s="49"/>
      <c r="M621" s="48">
        <v>375</v>
      </c>
      <c r="N621" s="49"/>
      <c r="O621" s="49"/>
      <c r="P621" s="49"/>
      <c r="Q621" s="48">
        <v>40</v>
      </c>
      <c r="R621" s="48">
        <v>326</v>
      </c>
      <c r="S621" s="49"/>
      <c r="T621" s="48">
        <v>366</v>
      </c>
      <c r="U621" s="49"/>
      <c r="V621" s="49"/>
      <c r="W621" s="49"/>
      <c r="X621" s="48">
        <v>63</v>
      </c>
      <c r="Y621" s="49"/>
      <c r="Z621" s="49"/>
      <c r="AA621" s="49"/>
      <c r="AB621" s="48">
        <v>0</v>
      </c>
      <c r="AC621" s="49"/>
      <c r="AD621" s="48">
        <v>0</v>
      </c>
      <c r="AE621" s="49"/>
      <c r="AF621" s="49"/>
      <c r="AG621" s="49"/>
      <c r="AH621" s="48">
        <v>0</v>
      </c>
      <c r="AI621" s="49"/>
      <c r="AJ621" s="49"/>
      <c r="AK621" s="49"/>
      <c r="AL621" s="49"/>
      <c r="AM621" s="49"/>
      <c r="AN621" s="49"/>
      <c r="AO621" s="49"/>
      <c r="AP621" s="48">
        <v>67</v>
      </c>
      <c r="AQ621" s="49"/>
      <c r="AR621" s="49"/>
      <c r="AS621" s="49"/>
      <c r="AT621" s="48">
        <v>945</v>
      </c>
      <c r="AU621" s="48">
        <v>8</v>
      </c>
      <c r="AV621" s="49"/>
      <c r="AW621" s="48">
        <v>953</v>
      </c>
      <c r="AX621" s="49"/>
      <c r="AY621" s="49"/>
      <c r="AZ621" s="49"/>
      <c r="BA621" s="48">
        <v>116</v>
      </c>
      <c r="BB621" s="48">
        <v>790</v>
      </c>
      <c r="BC621" s="49"/>
      <c r="BD621" s="48">
        <v>906</v>
      </c>
      <c r="BE621" s="49"/>
      <c r="BF621" s="49"/>
      <c r="BG621" s="49"/>
      <c r="BH621" s="48">
        <v>114</v>
      </c>
      <c r="BI621" s="49"/>
      <c r="BJ621" s="49"/>
      <c r="BK621" s="49"/>
      <c r="BL621" s="48">
        <v>0</v>
      </c>
      <c r="BM621" s="49"/>
      <c r="BN621" s="48">
        <v>0</v>
      </c>
      <c r="BO621" s="49"/>
      <c r="BP621" s="49"/>
      <c r="BQ621" s="49"/>
      <c r="BR621" s="48">
        <v>0</v>
      </c>
      <c r="BS621" s="39"/>
      <c r="BT621" s="39"/>
      <c r="BU621" s="39"/>
      <c r="BV621" s="39"/>
      <c r="BW621" s="39"/>
      <c r="BX621" s="39"/>
    </row>
    <row r="622" spans="1:76" ht="20.100000000000001" customHeight="1" x14ac:dyDescent="0.2">
      <c r="D622" s="50" t="s">
        <v>100</v>
      </c>
      <c r="F622" s="49">
        <v>26</v>
      </c>
      <c r="G622" s="49"/>
      <c r="H622" s="49"/>
      <c r="I622" s="49"/>
      <c r="J622" s="49">
        <v>385</v>
      </c>
      <c r="K622" s="49">
        <v>5</v>
      </c>
      <c r="L622" s="49"/>
      <c r="M622" s="49">
        <v>390</v>
      </c>
      <c r="N622" s="49"/>
      <c r="O622" s="49"/>
      <c r="P622" s="49"/>
      <c r="Q622" s="49">
        <v>71</v>
      </c>
      <c r="R622" s="49">
        <v>312</v>
      </c>
      <c r="S622" s="49"/>
      <c r="T622" s="49">
        <v>383</v>
      </c>
      <c r="U622" s="49"/>
      <c r="V622" s="49"/>
      <c r="W622" s="49"/>
      <c r="X622" s="49">
        <v>33</v>
      </c>
      <c r="Y622" s="49"/>
      <c r="Z622" s="49"/>
      <c r="AA622" s="49"/>
      <c r="AB622" s="49">
        <v>0</v>
      </c>
      <c r="AC622" s="49"/>
      <c r="AD622" s="49">
        <v>0</v>
      </c>
      <c r="AE622" s="49"/>
      <c r="AF622" s="49"/>
      <c r="AG622" s="49"/>
      <c r="AH622" s="49">
        <v>0</v>
      </c>
      <c r="AI622" s="49"/>
      <c r="AJ622" s="49"/>
      <c r="AK622" s="49"/>
      <c r="AL622" s="49"/>
      <c r="AM622" s="49"/>
      <c r="AN622" s="49"/>
      <c r="AO622" s="49"/>
      <c r="AP622" s="49">
        <v>65</v>
      </c>
      <c r="AQ622" s="49"/>
      <c r="AR622" s="49"/>
      <c r="AS622" s="49"/>
      <c r="AT622" s="49">
        <v>925</v>
      </c>
      <c r="AU622" s="49">
        <v>19</v>
      </c>
      <c r="AV622" s="49"/>
      <c r="AW622" s="49">
        <v>944</v>
      </c>
      <c r="AX622" s="49"/>
      <c r="AY622" s="49"/>
      <c r="AZ622" s="49"/>
      <c r="BA622" s="49">
        <v>207</v>
      </c>
      <c r="BB622" s="49">
        <v>697</v>
      </c>
      <c r="BC622" s="49"/>
      <c r="BD622" s="49">
        <v>904</v>
      </c>
      <c r="BE622" s="49"/>
      <c r="BF622" s="49"/>
      <c r="BG622" s="49"/>
      <c r="BH622" s="49">
        <v>101</v>
      </c>
      <c r="BI622" s="49"/>
      <c r="BJ622" s="49"/>
      <c r="BK622" s="49"/>
      <c r="BL622" s="49">
        <v>0</v>
      </c>
      <c r="BM622" s="49"/>
      <c r="BN622" s="49">
        <v>4</v>
      </c>
      <c r="BO622" s="49"/>
      <c r="BP622" s="49"/>
      <c r="BQ622" s="49"/>
      <c r="BR622" s="49">
        <v>0</v>
      </c>
      <c r="BS622" s="39"/>
      <c r="BT622" s="39"/>
      <c r="BU622" s="39"/>
      <c r="BV622" s="39"/>
      <c r="BW622" s="39"/>
      <c r="BX622" s="39"/>
    </row>
    <row r="623" spans="1:76" ht="20.100000000000001" customHeight="1" x14ac:dyDescent="0.2">
      <c r="D623" s="47" t="s">
        <v>115</v>
      </c>
      <c r="F623" s="48">
        <v>21</v>
      </c>
      <c r="G623" s="49"/>
      <c r="H623" s="49"/>
      <c r="I623" s="49"/>
      <c r="J623" s="48">
        <v>373</v>
      </c>
      <c r="K623" s="48">
        <v>3</v>
      </c>
      <c r="L623" s="49"/>
      <c r="M623" s="48">
        <v>376</v>
      </c>
      <c r="N623" s="49"/>
      <c r="O623" s="49"/>
      <c r="P623" s="49"/>
      <c r="Q623" s="48">
        <v>55</v>
      </c>
      <c r="R623" s="48">
        <v>325</v>
      </c>
      <c r="S623" s="49"/>
      <c r="T623" s="48">
        <v>380</v>
      </c>
      <c r="U623" s="49"/>
      <c r="V623" s="49"/>
      <c r="W623" s="49"/>
      <c r="X623" s="48">
        <v>17</v>
      </c>
      <c r="Y623" s="49"/>
      <c r="Z623" s="49"/>
      <c r="AA623" s="49"/>
      <c r="AB623" s="48">
        <v>0</v>
      </c>
      <c r="AC623" s="49"/>
      <c r="AD623" s="48">
        <v>0</v>
      </c>
      <c r="AE623" s="49"/>
      <c r="AF623" s="49"/>
      <c r="AG623" s="49"/>
      <c r="AH623" s="48">
        <v>0</v>
      </c>
      <c r="AI623" s="49"/>
      <c r="AJ623" s="49"/>
      <c r="AK623" s="49"/>
      <c r="AL623" s="49"/>
      <c r="AM623" s="49"/>
      <c r="AN623" s="49"/>
      <c r="AO623" s="49"/>
      <c r="AP623" s="48">
        <v>56</v>
      </c>
      <c r="AQ623" s="49"/>
      <c r="AR623" s="49"/>
      <c r="AS623" s="49"/>
      <c r="AT623" s="48">
        <v>945</v>
      </c>
      <c r="AU623" s="48">
        <v>7</v>
      </c>
      <c r="AV623" s="49"/>
      <c r="AW623" s="48">
        <v>952</v>
      </c>
      <c r="AX623" s="49"/>
      <c r="AY623" s="49"/>
      <c r="AZ623" s="49"/>
      <c r="BA623" s="48">
        <v>150</v>
      </c>
      <c r="BB623" s="48">
        <v>784</v>
      </c>
      <c r="BC623" s="49"/>
      <c r="BD623" s="48">
        <v>934</v>
      </c>
      <c r="BE623" s="49"/>
      <c r="BF623" s="49"/>
      <c r="BG623" s="49"/>
      <c r="BH623" s="48">
        <v>72</v>
      </c>
      <c r="BI623" s="49"/>
      <c r="BJ623" s="49"/>
      <c r="BK623" s="49"/>
      <c r="BL623" s="48">
        <v>0</v>
      </c>
      <c r="BM623" s="49"/>
      <c r="BN623" s="48">
        <v>2</v>
      </c>
      <c r="BO623" s="49"/>
      <c r="BP623" s="49"/>
      <c r="BQ623" s="49"/>
      <c r="BR623" s="48">
        <v>0</v>
      </c>
      <c r="BS623" s="39"/>
      <c r="BT623" s="39"/>
      <c r="BU623" s="39"/>
      <c r="BV623" s="39"/>
      <c r="BW623" s="39"/>
      <c r="BX623" s="39"/>
    </row>
    <row r="624" spans="1:76" ht="20.100000000000001" customHeight="1" x14ac:dyDescent="0.2">
      <c r="D624" s="50" t="s">
        <v>116</v>
      </c>
      <c r="F624" s="49">
        <v>46</v>
      </c>
      <c r="G624" s="49"/>
      <c r="H624" s="49"/>
      <c r="I624" s="49"/>
      <c r="J624" s="49">
        <v>383</v>
      </c>
      <c r="K624" s="49">
        <v>2</v>
      </c>
      <c r="L624" s="49"/>
      <c r="M624" s="49">
        <v>385</v>
      </c>
      <c r="N624" s="49"/>
      <c r="O624" s="49"/>
      <c r="P624" s="49"/>
      <c r="Q624" s="49">
        <v>34</v>
      </c>
      <c r="R624" s="49">
        <v>341</v>
      </c>
      <c r="S624" s="49"/>
      <c r="T624" s="49">
        <v>375</v>
      </c>
      <c r="U624" s="49"/>
      <c r="V624" s="49"/>
      <c r="W624" s="49"/>
      <c r="X624" s="49">
        <v>56</v>
      </c>
      <c r="Y624" s="49"/>
      <c r="Z624" s="49"/>
      <c r="AA624" s="49"/>
      <c r="AB624" s="49">
        <v>0</v>
      </c>
      <c r="AC624" s="49"/>
      <c r="AD624" s="49">
        <v>0</v>
      </c>
      <c r="AE624" s="49"/>
      <c r="AF624" s="49"/>
      <c r="AG624" s="49"/>
      <c r="AH624" s="49">
        <v>0</v>
      </c>
      <c r="AI624" s="49"/>
      <c r="AJ624" s="49"/>
      <c r="AK624" s="49"/>
      <c r="AL624" s="49"/>
      <c r="AM624" s="49"/>
      <c r="AN624" s="49"/>
      <c r="AO624" s="49"/>
      <c r="AP624" s="49">
        <v>91</v>
      </c>
      <c r="AQ624" s="49"/>
      <c r="AR624" s="49"/>
      <c r="AS624" s="49"/>
      <c r="AT624" s="49">
        <v>941</v>
      </c>
      <c r="AU624" s="49">
        <v>19</v>
      </c>
      <c r="AV624" s="49"/>
      <c r="AW624" s="49">
        <v>960</v>
      </c>
      <c r="AX624" s="49"/>
      <c r="AY624" s="49"/>
      <c r="AZ624" s="49"/>
      <c r="BA624" s="49">
        <v>125</v>
      </c>
      <c r="BB624" s="49">
        <v>776</v>
      </c>
      <c r="BC624" s="49"/>
      <c r="BD624" s="49">
        <v>901</v>
      </c>
      <c r="BE624" s="49"/>
      <c r="BF624" s="49"/>
      <c r="BG624" s="49"/>
      <c r="BH624" s="49">
        <v>143</v>
      </c>
      <c r="BI624" s="49"/>
      <c r="BJ624" s="49"/>
      <c r="BK624" s="49"/>
      <c r="BL624" s="49">
        <v>0</v>
      </c>
      <c r="BM624" s="49"/>
      <c r="BN624" s="49">
        <v>7</v>
      </c>
      <c r="BO624" s="49"/>
      <c r="BP624" s="49"/>
      <c r="BQ624" s="49"/>
      <c r="BR624" s="49">
        <v>0</v>
      </c>
      <c r="BS624" s="39"/>
      <c r="BT624" s="39"/>
      <c r="BU624" s="39"/>
      <c r="BV624" s="39"/>
      <c r="BW624" s="39"/>
      <c r="BX624" s="39"/>
    </row>
    <row r="625" spans="1:76" ht="20.100000000000001" customHeight="1" x14ac:dyDescent="0.2"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  <c r="BN625" s="39"/>
      <c r="BO625" s="39"/>
      <c r="BP625" s="39"/>
      <c r="BQ625" s="39"/>
      <c r="BR625" s="39"/>
      <c r="BS625" s="39"/>
      <c r="BT625" s="39"/>
      <c r="BU625" s="39"/>
      <c r="BV625" s="39"/>
      <c r="BW625" s="39"/>
      <c r="BX625" s="39"/>
    </row>
    <row r="626" spans="1:76" s="1" customFormat="1" ht="20.100000000000001" customHeight="1" x14ac:dyDescent="0.25">
      <c r="A626" s="3"/>
      <c r="B626" s="6"/>
      <c r="C626" s="51" t="s">
        <v>250</v>
      </c>
      <c r="D626" s="52"/>
      <c r="E626" s="5"/>
      <c r="F626" s="53">
        <v>271</v>
      </c>
      <c r="G626" s="54"/>
      <c r="H626" s="54"/>
      <c r="I626" s="54"/>
      <c r="J626" s="53">
        <v>2460</v>
      </c>
      <c r="K626" s="53">
        <v>19</v>
      </c>
      <c r="L626" s="54"/>
      <c r="M626" s="53">
        <v>2479</v>
      </c>
      <c r="N626" s="54"/>
      <c r="O626" s="54"/>
      <c r="P626" s="54"/>
      <c r="Q626" s="53">
        <v>320</v>
      </c>
      <c r="R626" s="53">
        <v>2115</v>
      </c>
      <c r="S626" s="54"/>
      <c r="T626" s="53">
        <v>2435</v>
      </c>
      <c r="U626" s="54"/>
      <c r="V626" s="54"/>
      <c r="W626" s="54"/>
      <c r="X626" s="53">
        <v>315</v>
      </c>
      <c r="Y626" s="54"/>
      <c r="Z626" s="54"/>
      <c r="AA626" s="54"/>
      <c r="AB626" s="53">
        <v>0</v>
      </c>
      <c r="AC626" s="54"/>
      <c r="AD626" s="53">
        <v>0</v>
      </c>
      <c r="AE626" s="54"/>
      <c r="AF626" s="54"/>
      <c r="AG626" s="54"/>
      <c r="AH626" s="53">
        <v>0</v>
      </c>
      <c r="AI626" s="54"/>
      <c r="AJ626" s="54"/>
      <c r="AK626" s="54"/>
      <c r="AL626" s="54"/>
      <c r="AM626" s="54"/>
      <c r="AN626" s="54"/>
      <c r="AO626" s="54"/>
      <c r="AP626" s="53">
        <v>602</v>
      </c>
      <c r="AQ626" s="54"/>
      <c r="AR626" s="54"/>
      <c r="AS626" s="54"/>
      <c r="AT626" s="53">
        <v>6755</v>
      </c>
      <c r="AU626" s="53">
        <v>85</v>
      </c>
      <c r="AV626" s="54"/>
      <c r="AW626" s="53">
        <v>6840</v>
      </c>
      <c r="AX626" s="54"/>
      <c r="AY626" s="54"/>
      <c r="AZ626" s="54"/>
      <c r="BA626" s="53">
        <v>1105</v>
      </c>
      <c r="BB626" s="53">
        <v>5485</v>
      </c>
      <c r="BC626" s="54"/>
      <c r="BD626" s="53">
        <v>6590</v>
      </c>
      <c r="BE626" s="54"/>
      <c r="BF626" s="54"/>
      <c r="BG626" s="54"/>
      <c r="BH626" s="53">
        <v>823</v>
      </c>
      <c r="BI626" s="54"/>
      <c r="BJ626" s="54"/>
      <c r="BK626" s="54"/>
      <c r="BL626" s="53">
        <v>0</v>
      </c>
      <c r="BM626" s="54"/>
      <c r="BN626" s="53">
        <v>29</v>
      </c>
      <c r="BO626" s="54"/>
      <c r="BP626" s="54"/>
      <c r="BQ626" s="54"/>
      <c r="BR626" s="53">
        <v>0</v>
      </c>
      <c r="BS626" s="39"/>
      <c r="BT626" s="39"/>
      <c r="BU626" s="39"/>
      <c r="BV626" s="39"/>
      <c r="BW626" s="39"/>
      <c r="BX626" s="39"/>
    </row>
    <row r="627" spans="1:76" ht="20.100000000000001" customHeight="1" x14ac:dyDescent="0.2">
      <c r="C627" s="61"/>
      <c r="D627" s="61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62"/>
      <c r="AV627" s="62"/>
      <c r="AW627" s="62"/>
      <c r="AX627" s="62"/>
      <c r="AY627" s="62"/>
      <c r="AZ627" s="62"/>
      <c r="BA627" s="62"/>
      <c r="BB627" s="62"/>
      <c r="BC627" s="62"/>
      <c r="BD627" s="62"/>
      <c r="BE627" s="62"/>
      <c r="BF627" s="62"/>
      <c r="BG627" s="62"/>
      <c r="BH627" s="62"/>
      <c r="BI627" s="62"/>
      <c r="BJ627" s="62"/>
      <c r="BK627" s="62"/>
      <c r="BL627" s="62"/>
      <c r="BM627" s="62"/>
      <c r="BN627" s="62"/>
      <c r="BO627" s="62"/>
      <c r="BP627" s="62"/>
      <c r="BQ627" s="62"/>
      <c r="BR627" s="62"/>
      <c r="BS627" s="39"/>
      <c r="BT627" s="39"/>
      <c r="BU627" s="39"/>
      <c r="BV627" s="39"/>
      <c r="BW627" s="39"/>
      <c r="BX627" s="39"/>
    </row>
    <row r="628" spans="1:76" s="1" customFormat="1" ht="20.100000000000001" customHeight="1" x14ac:dyDescent="0.25">
      <c r="A628" s="3"/>
      <c r="B628" s="57" t="s">
        <v>281</v>
      </c>
      <c r="C628" s="58"/>
      <c r="D628" s="58"/>
      <c r="E628" s="5"/>
      <c r="F628" s="59">
        <v>318</v>
      </c>
      <c r="G628" s="54"/>
      <c r="H628" s="54"/>
      <c r="I628" s="54"/>
      <c r="J628" s="59">
        <v>2504</v>
      </c>
      <c r="K628" s="59">
        <v>37</v>
      </c>
      <c r="L628" s="54"/>
      <c r="M628" s="59">
        <v>2541</v>
      </c>
      <c r="N628" s="54"/>
      <c r="O628" s="54"/>
      <c r="P628" s="54"/>
      <c r="Q628" s="59">
        <v>368</v>
      </c>
      <c r="R628" s="59">
        <v>2151</v>
      </c>
      <c r="S628" s="54"/>
      <c r="T628" s="59">
        <v>2519</v>
      </c>
      <c r="U628" s="54"/>
      <c r="V628" s="54"/>
      <c r="W628" s="54"/>
      <c r="X628" s="59">
        <v>340</v>
      </c>
      <c r="Y628" s="54"/>
      <c r="Z628" s="54"/>
      <c r="AA628" s="54"/>
      <c r="AB628" s="59">
        <v>0</v>
      </c>
      <c r="AC628" s="54"/>
      <c r="AD628" s="59">
        <v>0</v>
      </c>
      <c r="AE628" s="54"/>
      <c r="AF628" s="54"/>
      <c r="AG628" s="54"/>
      <c r="AH628" s="59">
        <v>0</v>
      </c>
      <c r="AI628" s="54"/>
      <c r="AJ628" s="54"/>
      <c r="AK628" s="54"/>
      <c r="AL628" s="54"/>
      <c r="AM628" s="54"/>
      <c r="AN628" s="54"/>
      <c r="AO628" s="54"/>
      <c r="AP628" s="59">
        <v>612</v>
      </c>
      <c r="AQ628" s="54"/>
      <c r="AR628" s="54"/>
      <c r="AS628" s="54"/>
      <c r="AT628" s="59">
        <v>6755</v>
      </c>
      <c r="AU628" s="59">
        <v>85</v>
      </c>
      <c r="AV628" s="54"/>
      <c r="AW628" s="59">
        <v>6840</v>
      </c>
      <c r="AX628" s="54"/>
      <c r="AY628" s="54"/>
      <c r="AZ628" s="54"/>
      <c r="BA628" s="59">
        <v>1105</v>
      </c>
      <c r="BB628" s="59">
        <v>5495</v>
      </c>
      <c r="BC628" s="54"/>
      <c r="BD628" s="59">
        <v>6600</v>
      </c>
      <c r="BE628" s="54"/>
      <c r="BF628" s="54"/>
      <c r="BG628" s="54"/>
      <c r="BH628" s="59">
        <v>823</v>
      </c>
      <c r="BI628" s="54"/>
      <c r="BJ628" s="54"/>
      <c r="BK628" s="54"/>
      <c r="BL628" s="59">
        <v>0</v>
      </c>
      <c r="BM628" s="54"/>
      <c r="BN628" s="59">
        <v>29</v>
      </c>
      <c r="BO628" s="54"/>
      <c r="BP628" s="54"/>
      <c r="BQ628" s="54"/>
      <c r="BR628" s="59">
        <v>0</v>
      </c>
      <c r="BS628" s="39"/>
      <c r="BT628" s="39"/>
      <c r="BU628" s="39"/>
      <c r="BV628" s="39"/>
      <c r="BW628" s="39"/>
      <c r="BX628" s="39"/>
    </row>
    <row r="629" spans="1:76" ht="20.100000000000001" customHeight="1" x14ac:dyDescent="0.2"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  <c r="BN629" s="39"/>
      <c r="BO629" s="39"/>
      <c r="BP629" s="39"/>
      <c r="BQ629" s="39"/>
      <c r="BR629" s="39"/>
      <c r="BS629" s="39"/>
      <c r="BT629" s="39"/>
      <c r="BU629" s="39"/>
      <c r="BV629" s="39"/>
      <c r="BW629" s="39"/>
      <c r="BX629" s="39"/>
    </row>
    <row r="630" spans="1:76" ht="20.100000000000001" customHeight="1" x14ac:dyDescent="0.2">
      <c r="B630" s="6" t="s">
        <v>282</v>
      </c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  <c r="BN630" s="39"/>
      <c r="BO630" s="39"/>
      <c r="BP630" s="39"/>
      <c r="BQ630" s="39"/>
      <c r="BR630" s="39"/>
      <c r="BS630" s="39"/>
      <c r="BT630" s="39"/>
      <c r="BU630" s="39"/>
      <c r="BV630" s="39"/>
      <c r="BW630" s="39"/>
      <c r="BX630" s="39"/>
    </row>
    <row r="631" spans="1:76" ht="20.100000000000001" customHeight="1" x14ac:dyDescent="0.2">
      <c r="C631" s="3" t="s">
        <v>154</v>
      </c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  <c r="BN631" s="39"/>
      <c r="BO631" s="39"/>
      <c r="BP631" s="39"/>
      <c r="BQ631" s="39"/>
      <c r="BR631" s="39"/>
      <c r="BS631" s="39"/>
      <c r="BT631" s="39"/>
      <c r="BU631" s="39"/>
      <c r="BV631" s="39"/>
      <c r="BW631" s="39"/>
      <c r="BX631" s="39"/>
    </row>
    <row r="632" spans="1:76" ht="20.100000000000001" customHeight="1" x14ac:dyDescent="0.2">
      <c r="D632" s="2" t="s">
        <v>96</v>
      </c>
      <c r="F632" s="39">
        <v>83</v>
      </c>
      <c r="G632" s="39"/>
      <c r="H632" s="39"/>
      <c r="I632" s="39"/>
      <c r="J632" s="39">
        <v>332</v>
      </c>
      <c r="K632" s="39">
        <v>9</v>
      </c>
      <c r="L632" s="39"/>
      <c r="M632" s="39">
        <v>341</v>
      </c>
      <c r="N632" s="39"/>
      <c r="O632" s="39"/>
      <c r="P632" s="39"/>
      <c r="Q632" s="39">
        <v>53</v>
      </c>
      <c r="R632" s="39">
        <v>288</v>
      </c>
      <c r="S632" s="39"/>
      <c r="T632" s="39">
        <v>341</v>
      </c>
      <c r="U632" s="39"/>
      <c r="V632" s="39"/>
      <c r="W632" s="39"/>
      <c r="X632" s="39">
        <v>83</v>
      </c>
      <c r="Y632" s="39"/>
      <c r="Z632" s="39"/>
      <c r="AA632" s="39"/>
      <c r="AB632" s="39">
        <v>0</v>
      </c>
      <c r="AC632" s="39"/>
      <c r="AD632" s="39">
        <v>0</v>
      </c>
      <c r="AE632" s="39"/>
      <c r="AF632" s="39"/>
      <c r="AG632" s="39"/>
      <c r="AH632" s="39">
        <v>14</v>
      </c>
      <c r="AI632" s="39"/>
      <c r="AJ632" s="39"/>
      <c r="AK632" s="39"/>
      <c r="AL632" s="39"/>
      <c r="AM632" s="39"/>
      <c r="AN632" s="39"/>
      <c r="AO632" s="39"/>
      <c r="AP632" s="39">
        <v>85</v>
      </c>
      <c r="AQ632" s="39"/>
      <c r="AR632" s="39"/>
      <c r="AS632" s="39"/>
      <c r="AT632" s="39">
        <v>408</v>
      </c>
      <c r="AU632" s="39">
        <v>13</v>
      </c>
      <c r="AV632" s="39"/>
      <c r="AW632" s="39">
        <v>421</v>
      </c>
      <c r="AX632" s="39"/>
      <c r="AY632" s="39"/>
      <c r="AZ632" s="39"/>
      <c r="BA632" s="39">
        <v>112</v>
      </c>
      <c r="BB632" s="39">
        <v>304</v>
      </c>
      <c r="BC632" s="39"/>
      <c r="BD632" s="39">
        <v>416</v>
      </c>
      <c r="BE632" s="39"/>
      <c r="BF632" s="39"/>
      <c r="BG632" s="39"/>
      <c r="BH632" s="39">
        <v>90</v>
      </c>
      <c r="BI632" s="39"/>
      <c r="BJ632" s="39"/>
      <c r="BK632" s="39"/>
      <c r="BL632" s="39">
        <v>0</v>
      </c>
      <c r="BM632" s="39"/>
      <c r="BN632" s="39">
        <v>0</v>
      </c>
      <c r="BO632" s="39"/>
      <c r="BP632" s="39"/>
      <c r="BQ632" s="39"/>
      <c r="BR632" s="39">
        <v>7</v>
      </c>
      <c r="BS632" s="39"/>
      <c r="BT632" s="39"/>
      <c r="BU632" s="39"/>
      <c r="BV632" s="39"/>
      <c r="BW632" s="39"/>
      <c r="BX632" s="39"/>
    </row>
    <row r="633" spans="1:76" ht="19.5" customHeight="1" x14ac:dyDescent="0.2">
      <c r="D633" s="47" t="s">
        <v>97</v>
      </c>
      <c r="F633" s="48">
        <v>199</v>
      </c>
      <c r="G633" s="49"/>
      <c r="H633" s="49"/>
      <c r="I633" s="49"/>
      <c r="J633" s="48">
        <v>338</v>
      </c>
      <c r="K633" s="48">
        <v>13</v>
      </c>
      <c r="L633" s="49"/>
      <c r="M633" s="48">
        <v>351</v>
      </c>
      <c r="N633" s="49"/>
      <c r="O633" s="49"/>
      <c r="P633" s="49"/>
      <c r="Q633" s="48">
        <v>75</v>
      </c>
      <c r="R633" s="48">
        <v>332</v>
      </c>
      <c r="S633" s="49"/>
      <c r="T633" s="48">
        <v>407</v>
      </c>
      <c r="U633" s="49"/>
      <c r="V633" s="49"/>
      <c r="W633" s="49"/>
      <c r="X633" s="48">
        <v>143</v>
      </c>
      <c r="Y633" s="49"/>
      <c r="Z633" s="49"/>
      <c r="AA633" s="49"/>
      <c r="AB633" s="48">
        <v>0</v>
      </c>
      <c r="AC633" s="49"/>
      <c r="AD633" s="48">
        <v>0</v>
      </c>
      <c r="AE633" s="49"/>
      <c r="AF633" s="49"/>
      <c r="AG633" s="49"/>
      <c r="AH633" s="48">
        <v>0</v>
      </c>
      <c r="AI633" s="49"/>
      <c r="AJ633" s="49"/>
      <c r="AK633" s="49"/>
      <c r="AL633" s="49"/>
      <c r="AM633" s="49"/>
      <c r="AN633" s="49"/>
      <c r="AO633" s="49"/>
      <c r="AP633" s="48">
        <v>75</v>
      </c>
      <c r="AQ633" s="49"/>
      <c r="AR633" s="49"/>
      <c r="AS633" s="49"/>
      <c r="AT633" s="48">
        <v>414</v>
      </c>
      <c r="AU633" s="48">
        <v>7</v>
      </c>
      <c r="AV633" s="49"/>
      <c r="AW633" s="48">
        <v>421</v>
      </c>
      <c r="AX633" s="49"/>
      <c r="AY633" s="49"/>
      <c r="AZ633" s="49"/>
      <c r="BA633" s="48">
        <v>57</v>
      </c>
      <c r="BB633" s="48">
        <v>354</v>
      </c>
      <c r="BC633" s="49"/>
      <c r="BD633" s="48">
        <v>411</v>
      </c>
      <c r="BE633" s="49"/>
      <c r="BF633" s="49"/>
      <c r="BG633" s="49"/>
      <c r="BH633" s="48">
        <v>62</v>
      </c>
      <c r="BI633" s="49"/>
      <c r="BJ633" s="49"/>
      <c r="BK633" s="49"/>
      <c r="BL633" s="48">
        <v>0</v>
      </c>
      <c r="BM633" s="49"/>
      <c r="BN633" s="48">
        <v>23</v>
      </c>
      <c r="BO633" s="49"/>
      <c r="BP633" s="49"/>
      <c r="BQ633" s="49"/>
      <c r="BR633" s="48">
        <v>0</v>
      </c>
      <c r="BS633" s="39"/>
      <c r="BT633" s="39"/>
      <c r="BU633" s="39"/>
      <c r="BV633" s="39"/>
      <c r="BW633" s="39"/>
      <c r="BX633" s="39"/>
    </row>
    <row r="634" spans="1:76" ht="20.100000000000001" customHeight="1" x14ac:dyDescent="0.2"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  <c r="BN634" s="39"/>
      <c r="BO634" s="39"/>
      <c r="BP634" s="39"/>
      <c r="BQ634" s="39"/>
      <c r="BR634" s="39"/>
      <c r="BS634" s="39"/>
      <c r="BT634" s="39"/>
      <c r="BU634" s="39"/>
      <c r="BV634" s="39"/>
      <c r="BW634" s="39"/>
      <c r="BX634" s="39"/>
    </row>
    <row r="635" spans="1:76" s="1" customFormat="1" ht="20.100000000000001" customHeight="1" x14ac:dyDescent="0.25">
      <c r="A635" s="3"/>
      <c r="B635" s="6"/>
      <c r="C635" s="51" t="s">
        <v>159</v>
      </c>
      <c r="D635" s="52"/>
      <c r="E635" s="5"/>
      <c r="F635" s="53">
        <v>282</v>
      </c>
      <c r="G635" s="54"/>
      <c r="H635" s="54"/>
      <c r="I635" s="54"/>
      <c r="J635" s="53">
        <v>670</v>
      </c>
      <c r="K635" s="53">
        <v>22</v>
      </c>
      <c r="L635" s="54"/>
      <c r="M635" s="53">
        <v>692</v>
      </c>
      <c r="N635" s="54"/>
      <c r="O635" s="54"/>
      <c r="P635" s="54"/>
      <c r="Q635" s="53">
        <v>128</v>
      </c>
      <c r="R635" s="53">
        <v>620</v>
      </c>
      <c r="S635" s="54"/>
      <c r="T635" s="53">
        <v>748</v>
      </c>
      <c r="U635" s="54"/>
      <c r="V635" s="54"/>
      <c r="W635" s="54"/>
      <c r="X635" s="53">
        <v>226</v>
      </c>
      <c r="Y635" s="54"/>
      <c r="Z635" s="54"/>
      <c r="AA635" s="54"/>
      <c r="AB635" s="53">
        <v>0</v>
      </c>
      <c r="AC635" s="54"/>
      <c r="AD635" s="53">
        <v>0</v>
      </c>
      <c r="AE635" s="54"/>
      <c r="AF635" s="54"/>
      <c r="AG635" s="54"/>
      <c r="AH635" s="53">
        <v>14</v>
      </c>
      <c r="AI635" s="54"/>
      <c r="AJ635" s="54"/>
      <c r="AK635" s="54"/>
      <c r="AL635" s="54"/>
      <c r="AM635" s="54"/>
      <c r="AN635" s="54"/>
      <c r="AO635" s="54"/>
      <c r="AP635" s="53">
        <v>160</v>
      </c>
      <c r="AQ635" s="54"/>
      <c r="AR635" s="54"/>
      <c r="AS635" s="54"/>
      <c r="AT635" s="53">
        <v>822</v>
      </c>
      <c r="AU635" s="53">
        <v>20</v>
      </c>
      <c r="AV635" s="54"/>
      <c r="AW635" s="53">
        <v>842</v>
      </c>
      <c r="AX635" s="54"/>
      <c r="AY635" s="54"/>
      <c r="AZ635" s="54"/>
      <c r="BA635" s="53">
        <v>169</v>
      </c>
      <c r="BB635" s="53">
        <v>658</v>
      </c>
      <c r="BC635" s="54"/>
      <c r="BD635" s="53">
        <v>827</v>
      </c>
      <c r="BE635" s="54"/>
      <c r="BF635" s="54"/>
      <c r="BG635" s="54"/>
      <c r="BH635" s="53">
        <v>152</v>
      </c>
      <c r="BI635" s="54"/>
      <c r="BJ635" s="54"/>
      <c r="BK635" s="54"/>
      <c r="BL635" s="53">
        <v>0</v>
      </c>
      <c r="BM635" s="54"/>
      <c r="BN635" s="53">
        <v>23</v>
      </c>
      <c r="BO635" s="54"/>
      <c r="BP635" s="54"/>
      <c r="BQ635" s="54"/>
      <c r="BR635" s="53">
        <v>7</v>
      </c>
      <c r="BS635" s="39"/>
      <c r="BT635" s="39"/>
      <c r="BU635" s="39"/>
      <c r="BV635" s="39"/>
      <c r="BW635" s="39"/>
      <c r="BX635" s="39"/>
    </row>
    <row r="636" spans="1:76" s="1" customFormat="1" ht="20.100000000000001" customHeight="1" x14ac:dyDescent="0.2">
      <c r="A636" s="3"/>
      <c r="B636" s="6"/>
      <c r="C636" s="3"/>
      <c r="D636" s="3"/>
      <c r="E636" s="5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/>
      <c r="BF636" s="56"/>
      <c r="BG636" s="56"/>
      <c r="BH636" s="56"/>
      <c r="BI636" s="56"/>
      <c r="BJ636" s="56"/>
      <c r="BK636" s="56"/>
      <c r="BL636" s="56"/>
      <c r="BM636" s="56"/>
      <c r="BN636" s="56"/>
      <c r="BO636" s="56"/>
      <c r="BP636" s="56"/>
      <c r="BQ636" s="56"/>
      <c r="BR636" s="56"/>
      <c r="BS636" s="39"/>
      <c r="BT636" s="39"/>
      <c r="BU636" s="39"/>
      <c r="BV636" s="39"/>
      <c r="BW636" s="39"/>
      <c r="BX636" s="39"/>
    </row>
    <row r="637" spans="1:76" s="1" customFormat="1" ht="20.100000000000001" customHeight="1" x14ac:dyDescent="0.25">
      <c r="A637" s="3"/>
      <c r="B637" s="57" t="s">
        <v>283</v>
      </c>
      <c r="C637" s="58"/>
      <c r="D637" s="58"/>
      <c r="E637" s="5"/>
      <c r="F637" s="59">
        <v>282</v>
      </c>
      <c r="G637" s="54"/>
      <c r="H637" s="54"/>
      <c r="I637" s="54"/>
      <c r="J637" s="59">
        <v>670</v>
      </c>
      <c r="K637" s="59">
        <v>22</v>
      </c>
      <c r="L637" s="54"/>
      <c r="M637" s="59">
        <v>692</v>
      </c>
      <c r="N637" s="54"/>
      <c r="O637" s="54"/>
      <c r="P637" s="54"/>
      <c r="Q637" s="59">
        <v>128</v>
      </c>
      <c r="R637" s="59">
        <v>620</v>
      </c>
      <c r="S637" s="54"/>
      <c r="T637" s="59">
        <v>748</v>
      </c>
      <c r="U637" s="54"/>
      <c r="V637" s="54"/>
      <c r="W637" s="54"/>
      <c r="X637" s="59">
        <v>226</v>
      </c>
      <c r="Y637" s="54"/>
      <c r="Z637" s="54"/>
      <c r="AA637" s="54"/>
      <c r="AB637" s="59">
        <v>0</v>
      </c>
      <c r="AC637" s="54"/>
      <c r="AD637" s="59">
        <v>0</v>
      </c>
      <c r="AE637" s="54"/>
      <c r="AF637" s="54"/>
      <c r="AG637" s="54"/>
      <c r="AH637" s="59">
        <v>14</v>
      </c>
      <c r="AI637" s="54"/>
      <c r="AJ637" s="54"/>
      <c r="AK637" s="54"/>
      <c r="AL637" s="54"/>
      <c r="AM637" s="54"/>
      <c r="AN637" s="54"/>
      <c r="AO637" s="54"/>
      <c r="AP637" s="59">
        <v>160</v>
      </c>
      <c r="AQ637" s="54"/>
      <c r="AR637" s="54"/>
      <c r="AS637" s="54"/>
      <c r="AT637" s="59">
        <v>822</v>
      </c>
      <c r="AU637" s="59">
        <v>20</v>
      </c>
      <c r="AV637" s="54"/>
      <c r="AW637" s="59">
        <v>842</v>
      </c>
      <c r="AX637" s="54"/>
      <c r="AY637" s="54"/>
      <c r="AZ637" s="54"/>
      <c r="BA637" s="59">
        <v>169</v>
      </c>
      <c r="BB637" s="59">
        <v>658</v>
      </c>
      <c r="BC637" s="54"/>
      <c r="BD637" s="59">
        <v>827</v>
      </c>
      <c r="BE637" s="54"/>
      <c r="BF637" s="54"/>
      <c r="BG637" s="54"/>
      <c r="BH637" s="59">
        <v>152</v>
      </c>
      <c r="BI637" s="54"/>
      <c r="BJ637" s="54"/>
      <c r="BK637" s="54"/>
      <c r="BL637" s="59">
        <v>0</v>
      </c>
      <c r="BM637" s="54"/>
      <c r="BN637" s="59">
        <v>23</v>
      </c>
      <c r="BO637" s="54"/>
      <c r="BP637" s="54"/>
      <c r="BQ637" s="54"/>
      <c r="BR637" s="59">
        <v>7</v>
      </c>
      <c r="BS637" s="39"/>
      <c r="BT637" s="39"/>
      <c r="BU637" s="39"/>
      <c r="BV637" s="39"/>
      <c r="BW637" s="39"/>
      <c r="BX637" s="39"/>
    </row>
    <row r="638" spans="1:76" ht="20.100000000000001" customHeight="1" x14ac:dyDescent="0.2"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</row>
    <row r="639" spans="1:76" ht="20.100000000000001" customHeight="1" x14ac:dyDescent="0.2">
      <c r="B639" s="6" t="s">
        <v>284</v>
      </c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  <c r="BN639" s="39"/>
      <c r="BO639" s="39"/>
      <c r="BP639" s="39"/>
      <c r="BQ639" s="39"/>
      <c r="BR639" s="39"/>
      <c r="BS639" s="39"/>
      <c r="BT639" s="39"/>
      <c r="BU639" s="39"/>
      <c r="BV639" s="39"/>
      <c r="BW639" s="39"/>
      <c r="BX639" s="39"/>
    </row>
    <row r="640" spans="1:76" ht="20.100000000000001" customHeight="1" x14ac:dyDescent="0.2">
      <c r="C640" s="3" t="s">
        <v>0</v>
      </c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  <c r="BN640" s="39"/>
      <c r="BO640" s="39"/>
      <c r="BP640" s="39"/>
      <c r="BQ640" s="39"/>
      <c r="BR640" s="39"/>
      <c r="BS640" s="39"/>
      <c r="BT640" s="39"/>
      <c r="BU640" s="39"/>
      <c r="BV640" s="39"/>
      <c r="BW640" s="39"/>
      <c r="BX640" s="39"/>
    </row>
    <row r="641" spans="1:76" ht="20.100000000000001" customHeight="1" x14ac:dyDescent="0.2">
      <c r="D641" s="2" t="s">
        <v>122</v>
      </c>
      <c r="F641" s="39">
        <v>81</v>
      </c>
      <c r="G641" s="39"/>
      <c r="H641" s="39"/>
      <c r="I641" s="39"/>
      <c r="J641" s="39">
        <v>16</v>
      </c>
      <c r="K641" s="39">
        <v>14</v>
      </c>
      <c r="L641" s="39"/>
      <c r="M641" s="39">
        <v>30</v>
      </c>
      <c r="N641" s="39"/>
      <c r="O641" s="39"/>
      <c r="P641" s="39"/>
      <c r="Q641" s="39">
        <v>25</v>
      </c>
      <c r="R641" s="39">
        <v>37</v>
      </c>
      <c r="S641" s="39"/>
      <c r="T641" s="39">
        <v>62</v>
      </c>
      <c r="U641" s="39"/>
      <c r="V641" s="39"/>
      <c r="W641" s="39"/>
      <c r="X641" s="39">
        <v>49</v>
      </c>
      <c r="Y641" s="39"/>
      <c r="Z641" s="39"/>
      <c r="AA641" s="39"/>
      <c r="AB641" s="39">
        <v>0</v>
      </c>
      <c r="AC641" s="39"/>
      <c r="AD641" s="39">
        <v>0</v>
      </c>
      <c r="AE641" s="39"/>
      <c r="AF641" s="39"/>
      <c r="AG641" s="39"/>
      <c r="AH641" s="39">
        <v>0</v>
      </c>
      <c r="AI641" s="39"/>
      <c r="AJ641" s="39"/>
      <c r="AK641" s="39"/>
      <c r="AL641" s="39"/>
      <c r="AM641" s="39"/>
      <c r="AN641" s="39"/>
      <c r="AO641" s="39"/>
      <c r="AP641" s="39">
        <v>0</v>
      </c>
      <c r="AQ641" s="39"/>
      <c r="AR641" s="39"/>
      <c r="AS641" s="39"/>
      <c r="AT641" s="39">
        <v>0</v>
      </c>
      <c r="AU641" s="39">
        <v>0</v>
      </c>
      <c r="AV641" s="39"/>
      <c r="AW641" s="39">
        <v>0</v>
      </c>
      <c r="AX641" s="39"/>
      <c r="AY641" s="39"/>
      <c r="AZ641" s="39"/>
      <c r="BA641" s="39">
        <v>0</v>
      </c>
      <c r="BB641" s="39">
        <v>0</v>
      </c>
      <c r="BC641" s="39"/>
      <c r="BD641" s="39">
        <v>0</v>
      </c>
      <c r="BE641" s="39"/>
      <c r="BF641" s="39"/>
      <c r="BG641" s="39"/>
      <c r="BH641" s="39">
        <v>0</v>
      </c>
      <c r="BI641" s="39"/>
      <c r="BJ641" s="39"/>
      <c r="BK641" s="39"/>
      <c r="BL641" s="39">
        <v>0</v>
      </c>
      <c r="BM641" s="39"/>
      <c r="BN641" s="39">
        <v>0</v>
      </c>
      <c r="BO641" s="39"/>
      <c r="BP641" s="39"/>
      <c r="BQ641" s="39"/>
      <c r="BR641" s="39">
        <v>0</v>
      </c>
      <c r="BS641" s="39"/>
      <c r="BT641" s="39"/>
      <c r="BU641" s="39"/>
      <c r="BV641" s="39"/>
      <c r="BW641" s="39"/>
      <c r="BX641" s="39"/>
    </row>
    <row r="642" spans="1:76" ht="19.5" customHeight="1" x14ac:dyDescent="0.2">
      <c r="D642" s="47" t="s">
        <v>97</v>
      </c>
      <c r="F642" s="48">
        <v>119</v>
      </c>
      <c r="G642" s="49"/>
      <c r="H642" s="49"/>
      <c r="I642" s="49"/>
      <c r="J642" s="48">
        <v>10</v>
      </c>
      <c r="K642" s="48">
        <v>30</v>
      </c>
      <c r="L642" s="49"/>
      <c r="M642" s="48">
        <v>40</v>
      </c>
      <c r="N642" s="49"/>
      <c r="O642" s="49"/>
      <c r="P642" s="49"/>
      <c r="Q642" s="48">
        <v>31</v>
      </c>
      <c r="R642" s="48">
        <v>35</v>
      </c>
      <c r="S642" s="49"/>
      <c r="T642" s="48">
        <v>66</v>
      </c>
      <c r="U642" s="49"/>
      <c r="V642" s="49"/>
      <c r="W642" s="49"/>
      <c r="X642" s="48">
        <v>93</v>
      </c>
      <c r="Y642" s="49"/>
      <c r="Z642" s="49"/>
      <c r="AA642" s="49"/>
      <c r="AB642" s="48">
        <v>0</v>
      </c>
      <c r="AC642" s="49"/>
      <c r="AD642" s="48">
        <v>0</v>
      </c>
      <c r="AE642" s="49"/>
      <c r="AF642" s="49"/>
      <c r="AG642" s="49"/>
      <c r="AH642" s="48">
        <v>0</v>
      </c>
      <c r="AI642" s="49"/>
      <c r="AJ642" s="49"/>
      <c r="AK642" s="49"/>
      <c r="AL642" s="49"/>
      <c r="AM642" s="49"/>
      <c r="AN642" s="49"/>
      <c r="AO642" s="49"/>
      <c r="AP642" s="48">
        <v>0</v>
      </c>
      <c r="AQ642" s="49"/>
      <c r="AR642" s="49"/>
      <c r="AS642" s="49"/>
      <c r="AT642" s="48">
        <v>0</v>
      </c>
      <c r="AU642" s="48">
        <v>0</v>
      </c>
      <c r="AV642" s="49"/>
      <c r="AW642" s="48">
        <v>0</v>
      </c>
      <c r="AX642" s="49"/>
      <c r="AY642" s="49"/>
      <c r="AZ642" s="49"/>
      <c r="BA642" s="48">
        <v>0</v>
      </c>
      <c r="BB642" s="48">
        <v>0</v>
      </c>
      <c r="BC642" s="49"/>
      <c r="BD642" s="48">
        <v>0</v>
      </c>
      <c r="BE642" s="49"/>
      <c r="BF642" s="49"/>
      <c r="BG642" s="49"/>
      <c r="BH642" s="48">
        <v>0</v>
      </c>
      <c r="BI642" s="49"/>
      <c r="BJ642" s="49"/>
      <c r="BK642" s="49"/>
      <c r="BL642" s="48">
        <v>0</v>
      </c>
      <c r="BM642" s="49"/>
      <c r="BN642" s="48">
        <v>0</v>
      </c>
      <c r="BO642" s="49"/>
      <c r="BP642" s="49"/>
      <c r="BQ642" s="49"/>
      <c r="BR642" s="48">
        <v>0</v>
      </c>
      <c r="BS642" s="39"/>
      <c r="BT642" s="39"/>
      <c r="BU642" s="39"/>
      <c r="BV642" s="39"/>
      <c r="BW642" s="39"/>
      <c r="BX642" s="39"/>
    </row>
    <row r="643" spans="1:76" ht="20.100000000000001" customHeight="1" x14ac:dyDescent="0.2"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  <c r="BN643" s="39"/>
      <c r="BO643" s="39"/>
      <c r="BP643" s="39"/>
      <c r="BQ643" s="39"/>
      <c r="BR643" s="39"/>
      <c r="BS643" s="39"/>
      <c r="BT643" s="39"/>
      <c r="BU643" s="39"/>
      <c r="BV643" s="39"/>
      <c r="BW643" s="39"/>
      <c r="BX643" s="39"/>
    </row>
    <row r="644" spans="1:76" s="1" customFormat="1" ht="20.100000000000001" customHeight="1" x14ac:dyDescent="0.25">
      <c r="A644" s="3"/>
      <c r="B644" s="6"/>
      <c r="C644" s="51" t="s">
        <v>120</v>
      </c>
      <c r="D644" s="52"/>
      <c r="E644" s="5"/>
      <c r="F644" s="53">
        <v>200</v>
      </c>
      <c r="G644" s="54"/>
      <c r="H644" s="54"/>
      <c r="I644" s="54"/>
      <c r="J644" s="53">
        <v>26</v>
      </c>
      <c r="K644" s="53">
        <v>44</v>
      </c>
      <c r="L644" s="54"/>
      <c r="M644" s="53">
        <v>70</v>
      </c>
      <c r="N644" s="54"/>
      <c r="O644" s="54"/>
      <c r="P644" s="54"/>
      <c r="Q644" s="53">
        <v>56</v>
      </c>
      <c r="R644" s="53">
        <v>72</v>
      </c>
      <c r="S644" s="54"/>
      <c r="T644" s="53">
        <v>128</v>
      </c>
      <c r="U644" s="54"/>
      <c r="V644" s="54"/>
      <c r="W644" s="54"/>
      <c r="X644" s="53">
        <v>142</v>
      </c>
      <c r="Y644" s="54"/>
      <c r="Z644" s="54"/>
      <c r="AA644" s="54"/>
      <c r="AB644" s="53">
        <v>0</v>
      </c>
      <c r="AC644" s="54"/>
      <c r="AD644" s="53">
        <v>0</v>
      </c>
      <c r="AE644" s="54"/>
      <c r="AF644" s="54"/>
      <c r="AG644" s="54"/>
      <c r="AH644" s="53">
        <v>0</v>
      </c>
      <c r="AI644" s="54"/>
      <c r="AJ644" s="54"/>
      <c r="AK644" s="54"/>
      <c r="AL644" s="54"/>
      <c r="AM644" s="54"/>
      <c r="AN644" s="54"/>
      <c r="AO644" s="54"/>
      <c r="AP644" s="53">
        <v>0</v>
      </c>
      <c r="AQ644" s="54"/>
      <c r="AR644" s="54"/>
      <c r="AS644" s="54"/>
      <c r="AT644" s="53">
        <v>0</v>
      </c>
      <c r="AU644" s="53">
        <v>0</v>
      </c>
      <c r="AV644" s="54"/>
      <c r="AW644" s="53">
        <v>0</v>
      </c>
      <c r="AX644" s="54"/>
      <c r="AY644" s="54"/>
      <c r="AZ644" s="54"/>
      <c r="BA644" s="53">
        <v>0</v>
      </c>
      <c r="BB644" s="53">
        <v>0</v>
      </c>
      <c r="BC644" s="54"/>
      <c r="BD644" s="53">
        <v>0</v>
      </c>
      <c r="BE644" s="54"/>
      <c r="BF644" s="54"/>
      <c r="BG644" s="54"/>
      <c r="BH644" s="53">
        <v>0</v>
      </c>
      <c r="BI644" s="54"/>
      <c r="BJ644" s="54"/>
      <c r="BK644" s="54"/>
      <c r="BL644" s="53">
        <v>0</v>
      </c>
      <c r="BM644" s="54"/>
      <c r="BN644" s="53">
        <v>0</v>
      </c>
      <c r="BO644" s="54"/>
      <c r="BP644" s="54"/>
      <c r="BQ644" s="54"/>
      <c r="BR644" s="53">
        <v>0</v>
      </c>
      <c r="BS644" s="39"/>
      <c r="BT644" s="39"/>
      <c r="BU644" s="39"/>
      <c r="BV644" s="39"/>
      <c r="BW644" s="39"/>
      <c r="BX644" s="39"/>
    </row>
    <row r="645" spans="1:76" ht="20.100000000000001" customHeight="1" x14ac:dyDescent="0.2"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  <c r="BN645" s="39"/>
      <c r="BO645" s="39"/>
      <c r="BP645" s="39"/>
      <c r="BQ645" s="39"/>
      <c r="BR645" s="39"/>
      <c r="BS645" s="39"/>
      <c r="BT645" s="39"/>
      <c r="BU645" s="39"/>
      <c r="BV645" s="39"/>
      <c r="BW645" s="39"/>
      <c r="BX645" s="39"/>
    </row>
    <row r="646" spans="1:76" ht="20.100000000000001" customHeight="1" x14ac:dyDescent="0.2">
      <c r="C646" s="3" t="s">
        <v>95</v>
      </c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  <c r="BN646" s="39"/>
      <c r="BO646" s="39"/>
      <c r="BP646" s="39"/>
      <c r="BQ646" s="39"/>
      <c r="BR646" s="39"/>
      <c r="BS646" s="39"/>
      <c r="BT646" s="39"/>
      <c r="BU646" s="39"/>
      <c r="BV646" s="39"/>
      <c r="BW646" s="39"/>
      <c r="BX646" s="39"/>
    </row>
    <row r="647" spans="1:76" ht="20.100000000000001" customHeight="1" x14ac:dyDescent="0.2">
      <c r="D647" s="2" t="s">
        <v>96</v>
      </c>
      <c r="F647" s="39">
        <v>485</v>
      </c>
      <c r="G647" s="39"/>
      <c r="H647" s="39"/>
      <c r="I647" s="39"/>
      <c r="J647" s="39">
        <v>2850</v>
      </c>
      <c r="K647" s="39">
        <v>56</v>
      </c>
      <c r="L647" s="39"/>
      <c r="M647" s="39">
        <v>2906</v>
      </c>
      <c r="N647" s="39"/>
      <c r="O647" s="39"/>
      <c r="P647" s="39"/>
      <c r="Q647" s="39">
        <v>262</v>
      </c>
      <c r="R647" s="39">
        <v>2901</v>
      </c>
      <c r="S647" s="39"/>
      <c r="T647" s="39">
        <v>3163</v>
      </c>
      <c r="U647" s="39"/>
      <c r="V647" s="39"/>
      <c r="W647" s="39"/>
      <c r="X647" s="39">
        <v>228</v>
      </c>
      <c r="Y647" s="39"/>
      <c r="Z647" s="39"/>
      <c r="AA647" s="39"/>
      <c r="AB647" s="39">
        <v>0</v>
      </c>
      <c r="AC647" s="39"/>
      <c r="AD647" s="39">
        <v>0</v>
      </c>
      <c r="AE647" s="39"/>
      <c r="AF647" s="39"/>
      <c r="AG647" s="39"/>
      <c r="AH647" s="39">
        <v>0</v>
      </c>
      <c r="AI647" s="39"/>
      <c r="AJ647" s="39"/>
      <c r="AK647" s="39"/>
      <c r="AL647" s="39"/>
      <c r="AM647" s="39"/>
      <c r="AN647" s="39"/>
      <c r="AO647" s="39"/>
      <c r="AP647" s="39">
        <v>0</v>
      </c>
      <c r="AQ647" s="39"/>
      <c r="AR647" s="39"/>
      <c r="AS647" s="39"/>
      <c r="AT647" s="39">
        <v>0</v>
      </c>
      <c r="AU647" s="39">
        <v>0</v>
      </c>
      <c r="AV647" s="39"/>
      <c r="AW647" s="39">
        <v>0</v>
      </c>
      <c r="AX647" s="39"/>
      <c r="AY647" s="39"/>
      <c r="AZ647" s="39"/>
      <c r="BA647" s="39">
        <v>0</v>
      </c>
      <c r="BB647" s="39">
        <v>0</v>
      </c>
      <c r="BC647" s="39"/>
      <c r="BD647" s="39">
        <v>0</v>
      </c>
      <c r="BE647" s="39"/>
      <c r="BF647" s="39"/>
      <c r="BG647" s="39"/>
      <c r="BH647" s="39">
        <v>0</v>
      </c>
      <c r="BI647" s="39"/>
      <c r="BJ647" s="39"/>
      <c r="BK647" s="39"/>
      <c r="BL647" s="39">
        <v>0</v>
      </c>
      <c r="BM647" s="39"/>
      <c r="BN647" s="39">
        <v>0</v>
      </c>
      <c r="BO647" s="39"/>
      <c r="BP647" s="39"/>
      <c r="BQ647" s="39"/>
      <c r="BR647" s="39">
        <v>0</v>
      </c>
      <c r="BS647" s="39"/>
      <c r="BT647" s="39"/>
      <c r="BU647" s="39"/>
      <c r="BV647" s="39"/>
      <c r="BW647" s="39"/>
      <c r="BX647" s="39"/>
    </row>
    <row r="648" spans="1:76" ht="19.5" customHeight="1" x14ac:dyDescent="0.2">
      <c r="D648" s="47" t="s">
        <v>97</v>
      </c>
      <c r="F648" s="48">
        <v>447</v>
      </c>
      <c r="G648" s="49"/>
      <c r="H648" s="49"/>
      <c r="I648" s="49"/>
      <c r="J648" s="48">
        <v>2878</v>
      </c>
      <c r="K648" s="48">
        <v>52</v>
      </c>
      <c r="L648" s="49"/>
      <c r="M648" s="48">
        <v>2930</v>
      </c>
      <c r="N648" s="49"/>
      <c r="O648" s="49"/>
      <c r="P648" s="49"/>
      <c r="Q648" s="48">
        <v>470</v>
      </c>
      <c r="R648" s="48">
        <v>2678</v>
      </c>
      <c r="S648" s="49"/>
      <c r="T648" s="48">
        <v>3148</v>
      </c>
      <c r="U648" s="49"/>
      <c r="V648" s="49"/>
      <c r="W648" s="49"/>
      <c r="X648" s="48">
        <v>229</v>
      </c>
      <c r="Y648" s="49"/>
      <c r="Z648" s="49"/>
      <c r="AA648" s="49"/>
      <c r="AB648" s="48">
        <v>0</v>
      </c>
      <c r="AC648" s="49"/>
      <c r="AD648" s="48">
        <v>0</v>
      </c>
      <c r="AE648" s="49"/>
      <c r="AF648" s="49"/>
      <c r="AG648" s="49"/>
      <c r="AH648" s="48">
        <v>0</v>
      </c>
      <c r="AI648" s="49"/>
      <c r="AJ648" s="49"/>
      <c r="AK648" s="49"/>
      <c r="AL648" s="49"/>
      <c r="AM648" s="49"/>
      <c r="AN648" s="49"/>
      <c r="AO648" s="49"/>
      <c r="AP648" s="48">
        <v>0</v>
      </c>
      <c r="AQ648" s="49"/>
      <c r="AR648" s="49"/>
      <c r="AS648" s="49"/>
      <c r="AT648" s="48">
        <v>0</v>
      </c>
      <c r="AU648" s="48">
        <v>0</v>
      </c>
      <c r="AV648" s="49"/>
      <c r="AW648" s="48">
        <v>0</v>
      </c>
      <c r="AX648" s="49"/>
      <c r="AY648" s="49"/>
      <c r="AZ648" s="49"/>
      <c r="BA648" s="48">
        <v>0</v>
      </c>
      <c r="BB648" s="48">
        <v>0</v>
      </c>
      <c r="BC648" s="49"/>
      <c r="BD648" s="48">
        <v>0</v>
      </c>
      <c r="BE648" s="49"/>
      <c r="BF648" s="49"/>
      <c r="BG648" s="49"/>
      <c r="BH648" s="48">
        <v>0</v>
      </c>
      <c r="BI648" s="49"/>
      <c r="BJ648" s="49"/>
      <c r="BK648" s="49"/>
      <c r="BL648" s="48">
        <v>0</v>
      </c>
      <c r="BM648" s="49"/>
      <c r="BN648" s="48">
        <v>0</v>
      </c>
      <c r="BO648" s="49"/>
      <c r="BP648" s="49"/>
      <c r="BQ648" s="49"/>
      <c r="BR648" s="48">
        <v>0</v>
      </c>
      <c r="BS648" s="39"/>
      <c r="BT648" s="39"/>
      <c r="BU648" s="39"/>
      <c r="BV648" s="39"/>
      <c r="BW648" s="39"/>
      <c r="BX648" s="39"/>
    </row>
    <row r="649" spans="1:76" ht="20.100000000000001" customHeight="1" x14ac:dyDescent="0.2">
      <c r="D649" s="2" t="s">
        <v>113</v>
      </c>
      <c r="F649" s="39">
        <v>400</v>
      </c>
      <c r="G649" s="39"/>
      <c r="H649" s="39"/>
      <c r="I649" s="39"/>
      <c r="J649" s="39">
        <v>2900</v>
      </c>
      <c r="K649" s="39">
        <v>80</v>
      </c>
      <c r="L649" s="39"/>
      <c r="M649" s="39">
        <v>2980</v>
      </c>
      <c r="N649" s="39"/>
      <c r="O649" s="39"/>
      <c r="P649" s="39"/>
      <c r="Q649" s="39">
        <v>505</v>
      </c>
      <c r="R649" s="39">
        <v>2672</v>
      </c>
      <c r="S649" s="39"/>
      <c r="T649" s="39">
        <v>3177</v>
      </c>
      <c r="U649" s="39"/>
      <c r="V649" s="39"/>
      <c r="W649" s="39"/>
      <c r="X649" s="39">
        <v>203</v>
      </c>
      <c r="Y649" s="39"/>
      <c r="Z649" s="39"/>
      <c r="AA649" s="39"/>
      <c r="AB649" s="39">
        <v>0</v>
      </c>
      <c r="AC649" s="39"/>
      <c r="AD649" s="39">
        <v>0</v>
      </c>
      <c r="AE649" s="39"/>
      <c r="AF649" s="39"/>
      <c r="AG649" s="39"/>
      <c r="AH649" s="39">
        <v>0</v>
      </c>
      <c r="AI649" s="39"/>
      <c r="AJ649" s="39"/>
      <c r="AK649" s="39"/>
      <c r="AL649" s="39"/>
      <c r="AM649" s="39"/>
      <c r="AN649" s="39"/>
      <c r="AO649" s="39"/>
      <c r="AP649" s="39">
        <v>0</v>
      </c>
      <c r="AQ649" s="39"/>
      <c r="AR649" s="39"/>
      <c r="AS649" s="39"/>
      <c r="AT649" s="39">
        <v>3</v>
      </c>
      <c r="AU649" s="39">
        <v>0</v>
      </c>
      <c r="AV649" s="39"/>
      <c r="AW649" s="39">
        <v>3</v>
      </c>
      <c r="AX649" s="39"/>
      <c r="AY649" s="39"/>
      <c r="AZ649" s="39"/>
      <c r="BA649" s="39">
        <v>1</v>
      </c>
      <c r="BB649" s="39">
        <v>2</v>
      </c>
      <c r="BC649" s="39"/>
      <c r="BD649" s="39">
        <v>3</v>
      </c>
      <c r="BE649" s="39"/>
      <c r="BF649" s="39"/>
      <c r="BG649" s="39"/>
      <c r="BH649" s="39">
        <v>0</v>
      </c>
      <c r="BI649" s="39"/>
      <c r="BJ649" s="39"/>
      <c r="BK649" s="39"/>
      <c r="BL649" s="39">
        <v>0</v>
      </c>
      <c r="BM649" s="39"/>
      <c r="BN649" s="39">
        <v>0</v>
      </c>
      <c r="BO649" s="39"/>
      <c r="BP649" s="39"/>
      <c r="BQ649" s="39"/>
      <c r="BR649" s="39">
        <v>0</v>
      </c>
      <c r="BS649" s="39"/>
      <c r="BT649" s="39"/>
      <c r="BU649" s="39"/>
      <c r="BV649" s="39"/>
      <c r="BW649" s="39"/>
      <c r="BX649" s="39"/>
    </row>
    <row r="650" spans="1:76" ht="20.100000000000001" customHeight="1" x14ac:dyDescent="0.2"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</row>
    <row r="651" spans="1:76" s="1" customFormat="1" ht="20.100000000000001" customHeight="1" x14ac:dyDescent="0.25">
      <c r="A651" s="3"/>
      <c r="B651" s="6"/>
      <c r="C651" s="51" t="s">
        <v>112</v>
      </c>
      <c r="D651" s="52"/>
      <c r="E651" s="5"/>
      <c r="F651" s="53">
        <v>1332</v>
      </c>
      <c r="G651" s="54"/>
      <c r="H651" s="54"/>
      <c r="I651" s="54"/>
      <c r="J651" s="53">
        <v>8628</v>
      </c>
      <c r="K651" s="53">
        <v>188</v>
      </c>
      <c r="L651" s="54"/>
      <c r="M651" s="53">
        <v>8816</v>
      </c>
      <c r="N651" s="54"/>
      <c r="O651" s="54"/>
      <c r="P651" s="54"/>
      <c r="Q651" s="53">
        <v>1237</v>
      </c>
      <c r="R651" s="53">
        <v>8251</v>
      </c>
      <c r="S651" s="54"/>
      <c r="T651" s="53">
        <v>9488</v>
      </c>
      <c r="U651" s="54"/>
      <c r="V651" s="54"/>
      <c r="W651" s="54"/>
      <c r="X651" s="53">
        <v>660</v>
      </c>
      <c r="Y651" s="54"/>
      <c r="Z651" s="54"/>
      <c r="AA651" s="54"/>
      <c r="AB651" s="53">
        <v>0</v>
      </c>
      <c r="AC651" s="54"/>
      <c r="AD651" s="53">
        <v>0</v>
      </c>
      <c r="AE651" s="54"/>
      <c r="AF651" s="54"/>
      <c r="AG651" s="54"/>
      <c r="AH651" s="53">
        <v>0</v>
      </c>
      <c r="AI651" s="54"/>
      <c r="AJ651" s="54"/>
      <c r="AK651" s="54"/>
      <c r="AL651" s="54"/>
      <c r="AM651" s="54"/>
      <c r="AN651" s="54"/>
      <c r="AO651" s="54"/>
      <c r="AP651" s="53">
        <v>0</v>
      </c>
      <c r="AQ651" s="54"/>
      <c r="AR651" s="54"/>
      <c r="AS651" s="54"/>
      <c r="AT651" s="53">
        <v>3</v>
      </c>
      <c r="AU651" s="53">
        <v>0</v>
      </c>
      <c r="AV651" s="54"/>
      <c r="AW651" s="53">
        <v>3</v>
      </c>
      <c r="AX651" s="54"/>
      <c r="AY651" s="54"/>
      <c r="AZ651" s="54"/>
      <c r="BA651" s="53">
        <v>1</v>
      </c>
      <c r="BB651" s="53">
        <v>2</v>
      </c>
      <c r="BC651" s="54"/>
      <c r="BD651" s="53">
        <v>3</v>
      </c>
      <c r="BE651" s="54"/>
      <c r="BF651" s="54"/>
      <c r="BG651" s="54"/>
      <c r="BH651" s="53">
        <v>0</v>
      </c>
      <c r="BI651" s="54"/>
      <c r="BJ651" s="54"/>
      <c r="BK651" s="54"/>
      <c r="BL651" s="53">
        <v>0</v>
      </c>
      <c r="BM651" s="54"/>
      <c r="BN651" s="53">
        <v>0</v>
      </c>
      <c r="BO651" s="54"/>
      <c r="BP651" s="54"/>
      <c r="BQ651" s="54"/>
      <c r="BR651" s="53">
        <v>0</v>
      </c>
      <c r="BS651" s="39"/>
      <c r="BT651" s="39"/>
      <c r="BU651" s="39"/>
      <c r="BV651" s="39"/>
      <c r="BW651" s="39"/>
      <c r="BX651" s="39"/>
    </row>
    <row r="652" spans="1:76" ht="20.100000000000001" customHeight="1" x14ac:dyDescent="0.2"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</row>
    <row r="653" spans="1:76" ht="20.100000000000001" customHeight="1" x14ac:dyDescent="0.2">
      <c r="C653" s="3" t="s">
        <v>285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  <c r="BN653" s="39"/>
      <c r="BO653" s="39"/>
      <c r="BP653" s="39"/>
      <c r="BQ653" s="39"/>
      <c r="BR653" s="39"/>
      <c r="BS653" s="39"/>
      <c r="BT653" s="39"/>
      <c r="BU653" s="39"/>
      <c r="BV653" s="39"/>
      <c r="BW653" s="39"/>
      <c r="BX653" s="39"/>
    </row>
    <row r="654" spans="1:76" ht="20.100000000000001" customHeight="1" x14ac:dyDescent="0.2">
      <c r="D654" s="2" t="s">
        <v>96</v>
      </c>
      <c r="F654" s="39">
        <v>0</v>
      </c>
      <c r="G654" s="39"/>
      <c r="H654" s="39"/>
      <c r="I654" s="39"/>
      <c r="J654" s="39">
        <v>43</v>
      </c>
      <c r="K654" s="39">
        <v>0</v>
      </c>
      <c r="L654" s="39"/>
      <c r="M654" s="39">
        <v>43</v>
      </c>
      <c r="N654" s="39"/>
      <c r="O654" s="39"/>
      <c r="P654" s="39"/>
      <c r="Q654" s="39">
        <v>43</v>
      </c>
      <c r="R654" s="39">
        <v>0</v>
      </c>
      <c r="S654" s="39"/>
      <c r="T654" s="39">
        <v>43</v>
      </c>
      <c r="U654" s="39"/>
      <c r="V654" s="39"/>
      <c r="W654" s="39"/>
      <c r="X654" s="39">
        <v>0</v>
      </c>
      <c r="Y654" s="39"/>
      <c r="Z654" s="39"/>
      <c r="AA654" s="39"/>
      <c r="AB654" s="39">
        <v>0</v>
      </c>
      <c r="AC654" s="39"/>
      <c r="AD654" s="39">
        <v>0</v>
      </c>
      <c r="AE654" s="39"/>
      <c r="AF654" s="39"/>
      <c r="AG654" s="39"/>
      <c r="AH654" s="39">
        <v>0</v>
      </c>
      <c r="AI654" s="39"/>
      <c r="AJ654" s="39"/>
      <c r="AK654" s="39"/>
      <c r="AL654" s="39"/>
      <c r="AM654" s="39"/>
      <c r="AN654" s="39"/>
      <c r="AO654" s="39"/>
      <c r="AP654" s="39">
        <v>225</v>
      </c>
      <c r="AQ654" s="39"/>
      <c r="AR654" s="39"/>
      <c r="AS654" s="39"/>
      <c r="AT654" s="39">
        <v>1524</v>
      </c>
      <c r="AU654" s="39">
        <v>34</v>
      </c>
      <c r="AV654" s="39"/>
      <c r="AW654" s="39">
        <v>1558</v>
      </c>
      <c r="AX654" s="39"/>
      <c r="AY654" s="39"/>
      <c r="AZ654" s="39"/>
      <c r="BA654" s="39">
        <v>246</v>
      </c>
      <c r="BB654" s="39">
        <v>1169</v>
      </c>
      <c r="BC654" s="39"/>
      <c r="BD654" s="39">
        <v>1415</v>
      </c>
      <c r="BE654" s="39"/>
      <c r="BF654" s="39"/>
      <c r="BG654" s="39"/>
      <c r="BH654" s="39">
        <v>363</v>
      </c>
      <c r="BI654" s="39"/>
      <c r="BJ654" s="39"/>
      <c r="BK654" s="39"/>
      <c r="BL654" s="39">
        <v>0</v>
      </c>
      <c r="BM654" s="39"/>
      <c r="BN654" s="39">
        <v>5</v>
      </c>
      <c r="BO654" s="39"/>
      <c r="BP654" s="39"/>
      <c r="BQ654" s="39"/>
      <c r="BR654" s="39">
        <v>0</v>
      </c>
      <c r="BS654" s="39"/>
      <c r="BT654" s="39"/>
      <c r="BU654" s="39"/>
      <c r="BV654" s="39"/>
      <c r="BW654" s="39"/>
      <c r="BX654" s="39"/>
    </row>
    <row r="655" spans="1:76" ht="19.5" customHeight="1" x14ac:dyDescent="0.2">
      <c r="D655" s="47" t="s">
        <v>97</v>
      </c>
      <c r="F655" s="48">
        <v>0</v>
      </c>
      <c r="G655" s="49"/>
      <c r="H655" s="49"/>
      <c r="I655" s="49"/>
      <c r="J655" s="48">
        <v>0</v>
      </c>
      <c r="K655" s="48">
        <v>0</v>
      </c>
      <c r="L655" s="49"/>
      <c r="M655" s="48">
        <v>0</v>
      </c>
      <c r="N655" s="49"/>
      <c r="O655" s="49"/>
      <c r="P655" s="49"/>
      <c r="Q655" s="48">
        <v>0</v>
      </c>
      <c r="R655" s="48">
        <v>0</v>
      </c>
      <c r="S655" s="49"/>
      <c r="T655" s="48">
        <v>0</v>
      </c>
      <c r="U655" s="49"/>
      <c r="V655" s="49"/>
      <c r="W655" s="49"/>
      <c r="X655" s="48">
        <v>0</v>
      </c>
      <c r="Y655" s="49"/>
      <c r="Z655" s="49"/>
      <c r="AA655" s="49"/>
      <c r="AB655" s="48">
        <v>0</v>
      </c>
      <c r="AC655" s="49"/>
      <c r="AD655" s="48">
        <v>0</v>
      </c>
      <c r="AE655" s="49"/>
      <c r="AF655" s="49"/>
      <c r="AG655" s="49"/>
      <c r="AH655" s="48">
        <v>0</v>
      </c>
      <c r="AI655" s="49"/>
      <c r="AJ655" s="49"/>
      <c r="AK655" s="49"/>
      <c r="AL655" s="49"/>
      <c r="AM655" s="49"/>
      <c r="AN655" s="49"/>
      <c r="AO655" s="49"/>
      <c r="AP655" s="48">
        <v>260</v>
      </c>
      <c r="AQ655" s="49"/>
      <c r="AR655" s="49"/>
      <c r="AS655" s="49"/>
      <c r="AT655" s="48">
        <v>1575</v>
      </c>
      <c r="AU655" s="48">
        <v>36</v>
      </c>
      <c r="AV655" s="49"/>
      <c r="AW655" s="48">
        <v>1611</v>
      </c>
      <c r="AX655" s="49"/>
      <c r="AY655" s="49"/>
      <c r="AZ655" s="49"/>
      <c r="BA655" s="48">
        <v>213</v>
      </c>
      <c r="BB655" s="48">
        <v>1356</v>
      </c>
      <c r="BC655" s="49"/>
      <c r="BD655" s="48">
        <v>1569</v>
      </c>
      <c r="BE655" s="49"/>
      <c r="BF655" s="49"/>
      <c r="BG655" s="49"/>
      <c r="BH655" s="48">
        <v>288</v>
      </c>
      <c r="BI655" s="49"/>
      <c r="BJ655" s="49"/>
      <c r="BK655" s="49"/>
      <c r="BL655" s="48">
        <v>0</v>
      </c>
      <c r="BM655" s="49"/>
      <c r="BN655" s="48">
        <v>14</v>
      </c>
      <c r="BO655" s="49"/>
      <c r="BP655" s="49"/>
      <c r="BQ655" s="49"/>
      <c r="BR655" s="48">
        <v>33</v>
      </c>
      <c r="BS655" s="39"/>
      <c r="BT655" s="39"/>
      <c r="BU655" s="39"/>
      <c r="BV655" s="39"/>
      <c r="BW655" s="39"/>
      <c r="BX655" s="39"/>
    </row>
    <row r="656" spans="1:76" ht="20.100000000000001" customHeight="1" x14ac:dyDescent="0.2"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  <c r="BN656" s="39"/>
      <c r="BO656" s="39"/>
      <c r="BP656" s="39"/>
      <c r="BQ656" s="39"/>
      <c r="BR656" s="39"/>
      <c r="BS656" s="39"/>
      <c r="BT656" s="39"/>
      <c r="BU656" s="39"/>
      <c r="BV656" s="39"/>
      <c r="BW656" s="39"/>
      <c r="BX656" s="39"/>
    </row>
    <row r="657" spans="1:76" s="1" customFormat="1" ht="20.100000000000001" customHeight="1" x14ac:dyDescent="0.25">
      <c r="A657" s="3"/>
      <c r="B657" s="6"/>
      <c r="C657" s="51" t="s">
        <v>286</v>
      </c>
      <c r="D657" s="52"/>
      <c r="E657" s="5"/>
      <c r="F657" s="53">
        <v>0</v>
      </c>
      <c r="G657" s="54"/>
      <c r="H657" s="54"/>
      <c r="I657" s="54"/>
      <c r="J657" s="53">
        <v>43</v>
      </c>
      <c r="K657" s="53">
        <v>0</v>
      </c>
      <c r="L657" s="54"/>
      <c r="M657" s="53">
        <v>43</v>
      </c>
      <c r="N657" s="54"/>
      <c r="O657" s="54"/>
      <c r="P657" s="54"/>
      <c r="Q657" s="53">
        <v>43</v>
      </c>
      <c r="R657" s="53">
        <v>0</v>
      </c>
      <c r="S657" s="54"/>
      <c r="T657" s="53">
        <v>43</v>
      </c>
      <c r="U657" s="54"/>
      <c r="V657" s="54"/>
      <c r="W657" s="54"/>
      <c r="X657" s="53">
        <v>0</v>
      </c>
      <c r="Y657" s="54"/>
      <c r="Z657" s="54"/>
      <c r="AA657" s="54"/>
      <c r="AB657" s="53">
        <v>0</v>
      </c>
      <c r="AC657" s="54"/>
      <c r="AD657" s="53">
        <v>0</v>
      </c>
      <c r="AE657" s="54"/>
      <c r="AF657" s="54"/>
      <c r="AG657" s="54"/>
      <c r="AH657" s="53">
        <v>0</v>
      </c>
      <c r="AI657" s="54"/>
      <c r="AJ657" s="54"/>
      <c r="AK657" s="54"/>
      <c r="AL657" s="54"/>
      <c r="AM657" s="54"/>
      <c r="AN657" s="54"/>
      <c r="AO657" s="54"/>
      <c r="AP657" s="53">
        <v>485</v>
      </c>
      <c r="AQ657" s="54"/>
      <c r="AR657" s="54"/>
      <c r="AS657" s="54"/>
      <c r="AT657" s="53">
        <v>3099</v>
      </c>
      <c r="AU657" s="53">
        <v>70</v>
      </c>
      <c r="AV657" s="54"/>
      <c r="AW657" s="53">
        <v>3169</v>
      </c>
      <c r="AX657" s="54"/>
      <c r="AY657" s="54"/>
      <c r="AZ657" s="54"/>
      <c r="BA657" s="53">
        <v>459</v>
      </c>
      <c r="BB657" s="53">
        <v>2525</v>
      </c>
      <c r="BC657" s="54"/>
      <c r="BD657" s="53">
        <v>2984</v>
      </c>
      <c r="BE657" s="54"/>
      <c r="BF657" s="54"/>
      <c r="BG657" s="54"/>
      <c r="BH657" s="53">
        <v>651</v>
      </c>
      <c r="BI657" s="54"/>
      <c r="BJ657" s="54"/>
      <c r="BK657" s="54"/>
      <c r="BL657" s="53">
        <v>0</v>
      </c>
      <c r="BM657" s="54"/>
      <c r="BN657" s="53">
        <v>19</v>
      </c>
      <c r="BO657" s="54"/>
      <c r="BP657" s="54"/>
      <c r="BQ657" s="54"/>
      <c r="BR657" s="53">
        <v>33</v>
      </c>
      <c r="BS657" s="39"/>
      <c r="BT657" s="39"/>
      <c r="BU657" s="39"/>
      <c r="BV657" s="39"/>
      <c r="BW657" s="39"/>
      <c r="BX657" s="39"/>
    </row>
    <row r="658" spans="1:76" ht="20.100000000000001" customHeight="1" x14ac:dyDescent="0.2"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  <c r="AY658" s="56"/>
      <c r="AZ658" s="56"/>
      <c r="BA658" s="56"/>
      <c r="BB658" s="56"/>
      <c r="BC658" s="56"/>
      <c r="BD658" s="56"/>
      <c r="BE658" s="56"/>
      <c r="BF658" s="56"/>
      <c r="BG658" s="56"/>
      <c r="BH658" s="56"/>
      <c r="BI658" s="56"/>
      <c r="BJ658" s="56"/>
      <c r="BK658" s="56"/>
      <c r="BL658" s="56"/>
      <c r="BM658" s="56"/>
      <c r="BN658" s="56"/>
      <c r="BO658" s="56"/>
      <c r="BP658" s="56"/>
      <c r="BQ658" s="56"/>
      <c r="BR658" s="56"/>
      <c r="BS658" s="39"/>
      <c r="BT658" s="39"/>
      <c r="BU658" s="39"/>
      <c r="BV658" s="39"/>
      <c r="BW658" s="39"/>
      <c r="BX658" s="39"/>
    </row>
    <row r="659" spans="1:76" s="1" customFormat="1" ht="20.100000000000001" customHeight="1" x14ac:dyDescent="0.25">
      <c r="A659" s="3"/>
      <c r="B659" s="57" t="s">
        <v>287</v>
      </c>
      <c r="C659" s="58"/>
      <c r="D659" s="58"/>
      <c r="E659" s="5"/>
      <c r="F659" s="59">
        <v>1532</v>
      </c>
      <c r="G659" s="54"/>
      <c r="H659" s="54"/>
      <c r="I659" s="54"/>
      <c r="J659" s="59">
        <v>8697</v>
      </c>
      <c r="K659" s="59">
        <v>232</v>
      </c>
      <c r="L659" s="54"/>
      <c r="M659" s="59">
        <v>8929</v>
      </c>
      <c r="N659" s="54"/>
      <c r="O659" s="54"/>
      <c r="P659" s="54"/>
      <c r="Q659" s="59">
        <v>1336</v>
      </c>
      <c r="R659" s="59">
        <v>8323</v>
      </c>
      <c r="S659" s="54"/>
      <c r="T659" s="59">
        <v>9659</v>
      </c>
      <c r="U659" s="54"/>
      <c r="V659" s="54"/>
      <c r="W659" s="54"/>
      <c r="X659" s="59">
        <v>802</v>
      </c>
      <c r="Y659" s="54"/>
      <c r="Z659" s="54"/>
      <c r="AA659" s="54"/>
      <c r="AB659" s="59">
        <v>0</v>
      </c>
      <c r="AC659" s="54"/>
      <c r="AD659" s="59">
        <v>0</v>
      </c>
      <c r="AE659" s="54"/>
      <c r="AF659" s="54"/>
      <c r="AG659" s="54"/>
      <c r="AH659" s="59">
        <v>0</v>
      </c>
      <c r="AI659" s="54"/>
      <c r="AJ659" s="54"/>
      <c r="AK659" s="54"/>
      <c r="AL659" s="54"/>
      <c r="AM659" s="54"/>
      <c r="AN659" s="54"/>
      <c r="AO659" s="54"/>
      <c r="AP659" s="59">
        <v>485</v>
      </c>
      <c r="AQ659" s="54"/>
      <c r="AR659" s="54"/>
      <c r="AS659" s="54"/>
      <c r="AT659" s="59">
        <v>3102</v>
      </c>
      <c r="AU659" s="59">
        <v>70</v>
      </c>
      <c r="AV659" s="54"/>
      <c r="AW659" s="59">
        <v>3172</v>
      </c>
      <c r="AX659" s="54"/>
      <c r="AY659" s="54"/>
      <c r="AZ659" s="54"/>
      <c r="BA659" s="59">
        <v>460</v>
      </c>
      <c r="BB659" s="59">
        <v>2527</v>
      </c>
      <c r="BC659" s="54"/>
      <c r="BD659" s="59">
        <v>2987</v>
      </c>
      <c r="BE659" s="54"/>
      <c r="BF659" s="54"/>
      <c r="BG659" s="54"/>
      <c r="BH659" s="59">
        <v>651</v>
      </c>
      <c r="BI659" s="54"/>
      <c r="BJ659" s="54"/>
      <c r="BK659" s="54"/>
      <c r="BL659" s="59">
        <v>0</v>
      </c>
      <c r="BM659" s="54"/>
      <c r="BN659" s="59">
        <v>19</v>
      </c>
      <c r="BO659" s="54"/>
      <c r="BP659" s="54"/>
      <c r="BQ659" s="54"/>
      <c r="BR659" s="59">
        <v>33</v>
      </c>
      <c r="BS659" s="39"/>
      <c r="BT659" s="39"/>
      <c r="BU659" s="39"/>
      <c r="BV659" s="39"/>
      <c r="BW659" s="39"/>
      <c r="BX659" s="39"/>
    </row>
    <row r="660" spans="1:76" ht="20.100000000000001" customHeight="1" x14ac:dyDescent="0.2"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  <c r="BN660" s="39"/>
      <c r="BO660" s="39"/>
      <c r="BP660" s="39"/>
      <c r="BQ660" s="39"/>
      <c r="BR660" s="39"/>
      <c r="BS660" s="39"/>
      <c r="BT660" s="39"/>
      <c r="BU660" s="39"/>
      <c r="BV660" s="39"/>
      <c r="BW660" s="39"/>
      <c r="BX660" s="39"/>
    </row>
    <row r="661" spans="1:76" ht="20.100000000000001" customHeight="1" x14ac:dyDescent="0.2">
      <c r="B661" s="6" t="s">
        <v>288</v>
      </c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  <c r="BN661" s="39"/>
      <c r="BO661" s="39"/>
      <c r="BP661" s="39"/>
      <c r="BQ661" s="39"/>
      <c r="BR661" s="39"/>
      <c r="BS661" s="39"/>
      <c r="BT661" s="39"/>
      <c r="BU661" s="39"/>
      <c r="BV661" s="39"/>
      <c r="BW661" s="39"/>
      <c r="BX661" s="39"/>
    </row>
    <row r="662" spans="1:76" ht="20.100000000000001" customHeight="1" x14ac:dyDescent="0.2">
      <c r="C662" s="3" t="s">
        <v>154</v>
      </c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</row>
    <row r="663" spans="1:76" ht="20.100000000000001" customHeight="1" x14ac:dyDescent="0.2">
      <c r="B663" s="5"/>
      <c r="D663" s="2" t="s">
        <v>96</v>
      </c>
      <c r="F663" s="39">
        <v>134</v>
      </c>
      <c r="G663" s="39"/>
      <c r="H663" s="39"/>
      <c r="I663" s="39"/>
      <c r="J663" s="39">
        <v>819</v>
      </c>
      <c r="K663" s="39">
        <v>20</v>
      </c>
      <c r="L663" s="39"/>
      <c r="M663" s="39">
        <v>839</v>
      </c>
      <c r="N663" s="39"/>
      <c r="O663" s="39"/>
      <c r="P663" s="39"/>
      <c r="Q663" s="39">
        <v>162</v>
      </c>
      <c r="R663" s="39">
        <v>687</v>
      </c>
      <c r="S663" s="39"/>
      <c r="T663" s="39">
        <v>849</v>
      </c>
      <c r="U663" s="39"/>
      <c r="V663" s="39"/>
      <c r="W663" s="39"/>
      <c r="X663" s="39">
        <v>124</v>
      </c>
      <c r="Y663" s="39"/>
      <c r="Z663" s="39"/>
      <c r="AA663" s="39"/>
      <c r="AB663" s="39">
        <v>0</v>
      </c>
      <c r="AC663" s="39"/>
      <c r="AD663" s="39">
        <v>0</v>
      </c>
      <c r="AE663" s="39"/>
      <c r="AF663" s="39"/>
      <c r="AG663" s="39"/>
      <c r="AH663" s="39">
        <v>0</v>
      </c>
      <c r="AI663" s="39"/>
      <c r="AJ663" s="39"/>
      <c r="AK663" s="39"/>
      <c r="AL663" s="39"/>
      <c r="AM663" s="39"/>
      <c r="AN663" s="39"/>
      <c r="AO663" s="39"/>
      <c r="AP663" s="39">
        <v>69</v>
      </c>
      <c r="AQ663" s="39"/>
      <c r="AR663" s="39"/>
      <c r="AS663" s="39"/>
      <c r="AT663" s="39">
        <v>436</v>
      </c>
      <c r="AU663" s="39">
        <v>20</v>
      </c>
      <c r="AV663" s="39"/>
      <c r="AW663" s="39">
        <v>456</v>
      </c>
      <c r="AX663" s="39"/>
      <c r="AY663" s="39"/>
      <c r="AZ663" s="39"/>
      <c r="BA663" s="39">
        <v>217</v>
      </c>
      <c r="BB663" s="39">
        <v>215</v>
      </c>
      <c r="BC663" s="39"/>
      <c r="BD663" s="39">
        <v>432</v>
      </c>
      <c r="BE663" s="39"/>
      <c r="BF663" s="39"/>
      <c r="BG663" s="39"/>
      <c r="BH663" s="39">
        <v>93</v>
      </c>
      <c r="BI663" s="39"/>
      <c r="BJ663" s="39"/>
      <c r="BK663" s="39"/>
      <c r="BL663" s="39">
        <v>0</v>
      </c>
      <c r="BM663" s="39"/>
      <c r="BN663" s="39">
        <v>0</v>
      </c>
      <c r="BO663" s="39"/>
      <c r="BP663" s="39"/>
      <c r="BQ663" s="39"/>
      <c r="BR663" s="39">
        <v>0</v>
      </c>
      <c r="BS663" s="39"/>
      <c r="BT663" s="39"/>
      <c r="BU663" s="39"/>
      <c r="BV663" s="39"/>
      <c r="BW663" s="39"/>
      <c r="BX663" s="39"/>
    </row>
    <row r="664" spans="1:76" ht="19.5" customHeight="1" x14ac:dyDescent="0.2">
      <c r="D664" s="47" t="s">
        <v>97</v>
      </c>
      <c r="F664" s="48">
        <v>125</v>
      </c>
      <c r="G664" s="49"/>
      <c r="H664" s="49"/>
      <c r="I664" s="49"/>
      <c r="J664" s="48">
        <v>778</v>
      </c>
      <c r="K664" s="48">
        <v>6</v>
      </c>
      <c r="L664" s="49"/>
      <c r="M664" s="48">
        <v>784</v>
      </c>
      <c r="N664" s="49"/>
      <c r="O664" s="49"/>
      <c r="P664" s="49"/>
      <c r="Q664" s="48">
        <v>80</v>
      </c>
      <c r="R664" s="48">
        <v>721</v>
      </c>
      <c r="S664" s="49"/>
      <c r="T664" s="48">
        <v>801</v>
      </c>
      <c r="U664" s="49"/>
      <c r="V664" s="49"/>
      <c r="W664" s="49"/>
      <c r="X664" s="48">
        <v>108</v>
      </c>
      <c r="Y664" s="49"/>
      <c r="Z664" s="49"/>
      <c r="AA664" s="49"/>
      <c r="AB664" s="48">
        <v>0</v>
      </c>
      <c r="AC664" s="49"/>
      <c r="AD664" s="48">
        <v>0</v>
      </c>
      <c r="AE664" s="49"/>
      <c r="AF664" s="49"/>
      <c r="AG664" s="49"/>
      <c r="AH664" s="48">
        <v>0</v>
      </c>
      <c r="AI664" s="49"/>
      <c r="AJ664" s="49"/>
      <c r="AK664" s="49"/>
      <c r="AL664" s="49"/>
      <c r="AM664" s="49"/>
      <c r="AN664" s="49"/>
      <c r="AO664" s="49"/>
      <c r="AP664" s="48">
        <v>69</v>
      </c>
      <c r="AQ664" s="49"/>
      <c r="AR664" s="49"/>
      <c r="AS664" s="49"/>
      <c r="AT664" s="48">
        <v>446</v>
      </c>
      <c r="AU664" s="48">
        <v>14</v>
      </c>
      <c r="AV664" s="49"/>
      <c r="AW664" s="48">
        <v>460</v>
      </c>
      <c r="AX664" s="49"/>
      <c r="AY664" s="49"/>
      <c r="AZ664" s="49"/>
      <c r="BA664" s="48">
        <v>179</v>
      </c>
      <c r="BB664" s="48">
        <v>283</v>
      </c>
      <c r="BC664" s="49"/>
      <c r="BD664" s="48">
        <v>462</v>
      </c>
      <c r="BE664" s="49"/>
      <c r="BF664" s="49"/>
      <c r="BG664" s="49"/>
      <c r="BH664" s="48">
        <v>66</v>
      </c>
      <c r="BI664" s="49"/>
      <c r="BJ664" s="49"/>
      <c r="BK664" s="49"/>
      <c r="BL664" s="48">
        <v>0</v>
      </c>
      <c r="BM664" s="49"/>
      <c r="BN664" s="48">
        <v>1</v>
      </c>
      <c r="BO664" s="49"/>
      <c r="BP664" s="49"/>
      <c r="BQ664" s="49"/>
      <c r="BR664" s="48">
        <v>0</v>
      </c>
      <c r="BS664" s="39"/>
      <c r="BT664" s="39"/>
      <c r="BU664" s="39"/>
      <c r="BV664" s="39"/>
      <c r="BW664" s="39"/>
      <c r="BX664" s="39"/>
    </row>
    <row r="665" spans="1:76" ht="20.100000000000001" customHeight="1" x14ac:dyDescent="0.2">
      <c r="D665" s="2" t="s">
        <v>113</v>
      </c>
      <c r="F665" s="39">
        <v>159</v>
      </c>
      <c r="G665" s="39"/>
      <c r="H665" s="39"/>
      <c r="I665" s="39"/>
      <c r="J665" s="39">
        <v>792</v>
      </c>
      <c r="K665" s="39">
        <v>16</v>
      </c>
      <c r="L665" s="39"/>
      <c r="M665" s="39">
        <v>808</v>
      </c>
      <c r="N665" s="39"/>
      <c r="O665" s="39"/>
      <c r="P665" s="39"/>
      <c r="Q665" s="39">
        <v>102</v>
      </c>
      <c r="R665" s="39">
        <v>726</v>
      </c>
      <c r="S665" s="39"/>
      <c r="T665" s="39">
        <v>828</v>
      </c>
      <c r="U665" s="39"/>
      <c r="V665" s="39"/>
      <c r="W665" s="39"/>
      <c r="X665" s="39">
        <v>139</v>
      </c>
      <c r="Y665" s="39"/>
      <c r="Z665" s="39"/>
      <c r="AA665" s="39"/>
      <c r="AB665" s="39">
        <v>0</v>
      </c>
      <c r="AC665" s="39"/>
      <c r="AD665" s="39">
        <v>0</v>
      </c>
      <c r="AE665" s="39"/>
      <c r="AF665" s="39"/>
      <c r="AG665" s="39"/>
      <c r="AH665" s="39">
        <v>0</v>
      </c>
      <c r="AI665" s="39"/>
      <c r="AJ665" s="39"/>
      <c r="AK665" s="39"/>
      <c r="AL665" s="39"/>
      <c r="AM665" s="39"/>
      <c r="AN665" s="39"/>
      <c r="AO665" s="39"/>
      <c r="AP665" s="39">
        <v>95</v>
      </c>
      <c r="AQ665" s="39"/>
      <c r="AR665" s="39"/>
      <c r="AS665" s="39"/>
      <c r="AT665" s="39">
        <v>430</v>
      </c>
      <c r="AU665" s="39">
        <v>18</v>
      </c>
      <c r="AV665" s="39"/>
      <c r="AW665" s="39">
        <v>448</v>
      </c>
      <c r="AX665" s="39"/>
      <c r="AY665" s="39"/>
      <c r="AZ665" s="39"/>
      <c r="BA665" s="39">
        <v>76</v>
      </c>
      <c r="BB665" s="39">
        <v>336</v>
      </c>
      <c r="BC665" s="39"/>
      <c r="BD665" s="39">
        <v>412</v>
      </c>
      <c r="BE665" s="39"/>
      <c r="BF665" s="39"/>
      <c r="BG665" s="39"/>
      <c r="BH665" s="39">
        <v>127</v>
      </c>
      <c r="BI665" s="39"/>
      <c r="BJ665" s="39"/>
      <c r="BK665" s="39"/>
      <c r="BL665" s="39">
        <v>0</v>
      </c>
      <c r="BM665" s="39"/>
      <c r="BN665" s="39">
        <v>4</v>
      </c>
      <c r="BO665" s="39"/>
      <c r="BP665" s="39"/>
      <c r="BQ665" s="39"/>
      <c r="BR665" s="39">
        <v>0</v>
      </c>
      <c r="BS665" s="39"/>
      <c r="BT665" s="39"/>
      <c r="BU665" s="39"/>
      <c r="BV665" s="39"/>
      <c r="BW665" s="39"/>
      <c r="BX665" s="39"/>
    </row>
    <row r="666" spans="1:76" ht="20.100000000000001" customHeight="1" x14ac:dyDescent="0.2"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  <c r="BN666" s="39"/>
      <c r="BO666" s="39"/>
      <c r="BP666" s="39"/>
      <c r="BQ666" s="39"/>
      <c r="BR666" s="39"/>
      <c r="BS666" s="39"/>
      <c r="BT666" s="39"/>
      <c r="BU666" s="39"/>
      <c r="BV666" s="39"/>
      <c r="BW666" s="39"/>
      <c r="BX666" s="39"/>
    </row>
    <row r="667" spans="1:76" s="1" customFormat="1" ht="20.100000000000001" customHeight="1" x14ac:dyDescent="0.25">
      <c r="A667" s="3"/>
      <c r="B667" s="6"/>
      <c r="C667" s="51" t="s">
        <v>159</v>
      </c>
      <c r="D667" s="52"/>
      <c r="E667" s="5"/>
      <c r="F667" s="53">
        <v>418</v>
      </c>
      <c r="G667" s="54"/>
      <c r="H667" s="54"/>
      <c r="I667" s="54"/>
      <c r="J667" s="53">
        <v>2389</v>
      </c>
      <c r="K667" s="53">
        <v>42</v>
      </c>
      <c r="L667" s="54"/>
      <c r="M667" s="53">
        <v>2431</v>
      </c>
      <c r="N667" s="54"/>
      <c r="O667" s="54"/>
      <c r="P667" s="54"/>
      <c r="Q667" s="53">
        <v>344</v>
      </c>
      <c r="R667" s="53">
        <v>2134</v>
      </c>
      <c r="S667" s="54"/>
      <c r="T667" s="53">
        <v>2478</v>
      </c>
      <c r="U667" s="54"/>
      <c r="V667" s="54"/>
      <c r="W667" s="54"/>
      <c r="X667" s="53">
        <v>371</v>
      </c>
      <c r="Y667" s="54"/>
      <c r="Z667" s="54"/>
      <c r="AA667" s="54"/>
      <c r="AB667" s="53">
        <v>0</v>
      </c>
      <c r="AC667" s="54"/>
      <c r="AD667" s="53">
        <v>0</v>
      </c>
      <c r="AE667" s="54"/>
      <c r="AF667" s="54"/>
      <c r="AG667" s="54"/>
      <c r="AH667" s="53">
        <v>0</v>
      </c>
      <c r="AI667" s="54"/>
      <c r="AJ667" s="54"/>
      <c r="AK667" s="54"/>
      <c r="AL667" s="54"/>
      <c r="AM667" s="54"/>
      <c r="AN667" s="54"/>
      <c r="AO667" s="54"/>
      <c r="AP667" s="53">
        <v>233</v>
      </c>
      <c r="AQ667" s="54"/>
      <c r="AR667" s="54"/>
      <c r="AS667" s="54"/>
      <c r="AT667" s="53">
        <v>1312</v>
      </c>
      <c r="AU667" s="53">
        <v>52</v>
      </c>
      <c r="AV667" s="54"/>
      <c r="AW667" s="53">
        <v>1364</v>
      </c>
      <c r="AX667" s="54"/>
      <c r="AY667" s="54"/>
      <c r="AZ667" s="54"/>
      <c r="BA667" s="53">
        <v>472</v>
      </c>
      <c r="BB667" s="53">
        <v>834</v>
      </c>
      <c r="BC667" s="54"/>
      <c r="BD667" s="53">
        <v>1306</v>
      </c>
      <c r="BE667" s="54"/>
      <c r="BF667" s="54"/>
      <c r="BG667" s="54"/>
      <c r="BH667" s="53">
        <v>286</v>
      </c>
      <c r="BI667" s="54"/>
      <c r="BJ667" s="54"/>
      <c r="BK667" s="54"/>
      <c r="BL667" s="53">
        <v>0</v>
      </c>
      <c r="BM667" s="54"/>
      <c r="BN667" s="53">
        <v>5</v>
      </c>
      <c r="BO667" s="54"/>
      <c r="BP667" s="54"/>
      <c r="BQ667" s="54"/>
      <c r="BR667" s="53">
        <v>0</v>
      </c>
      <c r="BS667" s="39"/>
      <c r="BT667" s="39"/>
      <c r="BU667" s="39"/>
      <c r="BV667" s="39"/>
      <c r="BW667" s="39"/>
      <c r="BX667" s="39"/>
    </row>
    <row r="668" spans="1:76" s="1" customFormat="1" ht="20.100000000000001" customHeight="1" x14ac:dyDescent="0.2">
      <c r="A668" s="3"/>
      <c r="B668" s="6"/>
      <c r="C668" s="3"/>
      <c r="D668" s="3"/>
      <c r="E668" s="5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/>
      <c r="BF668" s="56"/>
      <c r="BG668" s="56"/>
      <c r="BH668" s="56"/>
      <c r="BI668" s="56"/>
      <c r="BJ668" s="56"/>
      <c r="BK668" s="56"/>
      <c r="BL668" s="56"/>
      <c r="BM668" s="56"/>
      <c r="BN668" s="56"/>
      <c r="BO668" s="56"/>
      <c r="BP668" s="56"/>
      <c r="BQ668" s="56"/>
      <c r="BR668" s="56"/>
      <c r="BS668" s="39"/>
      <c r="BT668" s="39"/>
      <c r="BU668" s="39"/>
      <c r="BV668" s="39"/>
      <c r="BW668" s="39"/>
      <c r="BX668" s="39"/>
    </row>
    <row r="669" spans="1:76" s="1" customFormat="1" ht="20.100000000000001" customHeight="1" x14ac:dyDescent="0.25">
      <c r="A669" s="3"/>
      <c r="B669" s="57" t="s">
        <v>289</v>
      </c>
      <c r="C669" s="58"/>
      <c r="D669" s="58"/>
      <c r="E669" s="5"/>
      <c r="F669" s="59">
        <v>418</v>
      </c>
      <c r="G669" s="54"/>
      <c r="H669" s="54"/>
      <c r="I669" s="54"/>
      <c r="J669" s="59">
        <v>2389</v>
      </c>
      <c r="K669" s="59">
        <v>42</v>
      </c>
      <c r="L669" s="54"/>
      <c r="M669" s="59">
        <v>2431</v>
      </c>
      <c r="N669" s="54"/>
      <c r="O669" s="54"/>
      <c r="P669" s="54"/>
      <c r="Q669" s="59">
        <v>344</v>
      </c>
      <c r="R669" s="59">
        <v>2134</v>
      </c>
      <c r="S669" s="54"/>
      <c r="T669" s="59">
        <v>2478</v>
      </c>
      <c r="U669" s="54"/>
      <c r="V669" s="54"/>
      <c r="W669" s="54"/>
      <c r="X669" s="59">
        <v>371</v>
      </c>
      <c r="Y669" s="54"/>
      <c r="Z669" s="54"/>
      <c r="AA669" s="54"/>
      <c r="AB669" s="59">
        <v>0</v>
      </c>
      <c r="AC669" s="54"/>
      <c r="AD669" s="59">
        <v>0</v>
      </c>
      <c r="AE669" s="54"/>
      <c r="AF669" s="54"/>
      <c r="AG669" s="54"/>
      <c r="AH669" s="59">
        <v>0</v>
      </c>
      <c r="AI669" s="54"/>
      <c r="AJ669" s="54"/>
      <c r="AK669" s="54"/>
      <c r="AL669" s="54"/>
      <c r="AM669" s="54"/>
      <c r="AN669" s="54"/>
      <c r="AO669" s="54"/>
      <c r="AP669" s="59">
        <v>233</v>
      </c>
      <c r="AQ669" s="54"/>
      <c r="AR669" s="54"/>
      <c r="AS669" s="54"/>
      <c r="AT669" s="59">
        <v>1312</v>
      </c>
      <c r="AU669" s="59">
        <v>52</v>
      </c>
      <c r="AV669" s="54"/>
      <c r="AW669" s="59">
        <v>1364</v>
      </c>
      <c r="AX669" s="54"/>
      <c r="AY669" s="54"/>
      <c r="AZ669" s="54"/>
      <c r="BA669" s="59">
        <v>472</v>
      </c>
      <c r="BB669" s="59">
        <v>834</v>
      </c>
      <c r="BC669" s="54"/>
      <c r="BD669" s="59">
        <v>1306</v>
      </c>
      <c r="BE669" s="54"/>
      <c r="BF669" s="54"/>
      <c r="BG669" s="54"/>
      <c r="BH669" s="59">
        <v>286</v>
      </c>
      <c r="BI669" s="54"/>
      <c r="BJ669" s="54"/>
      <c r="BK669" s="54"/>
      <c r="BL669" s="59">
        <v>0</v>
      </c>
      <c r="BM669" s="54"/>
      <c r="BN669" s="59">
        <v>5</v>
      </c>
      <c r="BO669" s="54"/>
      <c r="BP669" s="54"/>
      <c r="BQ669" s="54"/>
      <c r="BR669" s="59">
        <v>0</v>
      </c>
      <c r="BS669" s="39"/>
      <c r="BT669" s="39"/>
      <c r="BU669" s="39"/>
      <c r="BV669" s="39"/>
      <c r="BW669" s="39"/>
      <c r="BX669" s="39"/>
    </row>
    <row r="670" spans="1:76" ht="20.100000000000001" customHeight="1" x14ac:dyDescent="0.2"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  <c r="BN670" s="39"/>
      <c r="BO670" s="39"/>
      <c r="BP670" s="39"/>
      <c r="BQ670" s="39"/>
      <c r="BR670" s="39"/>
      <c r="BS670" s="39"/>
      <c r="BT670" s="39"/>
      <c r="BU670" s="39"/>
      <c r="BV670" s="39"/>
      <c r="BW670" s="39"/>
      <c r="BX670" s="39"/>
    </row>
    <row r="671" spans="1:76" ht="20.100000000000001" customHeight="1" x14ac:dyDescent="0.2">
      <c r="B671" s="6" t="s">
        <v>290</v>
      </c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  <c r="BN671" s="39"/>
      <c r="BO671" s="39"/>
      <c r="BP671" s="39"/>
      <c r="BQ671" s="39"/>
      <c r="BR671" s="39"/>
      <c r="BS671" s="39"/>
      <c r="BT671" s="39"/>
      <c r="BU671" s="39"/>
      <c r="BV671" s="39"/>
      <c r="BW671" s="39"/>
      <c r="BX671" s="39"/>
    </row>
    <row r="672" spans="1:76" ht="20.100000000000001" customHeight="1" x14ac:dyDescent="0.2">
      <c r="C672" s="3" t="s">
        <v>154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  <c r="BN672" s="39"/>
      <c r="BO672" s="39"/>
      <c r="BP672" s="39"/>
      <c r="BQ672" s="39"/>
      <c r="BR672" s="39"/>
      <c r="BS672" s="39"/>
      <c r="BT672" s="39"/>
      <c r="BU672" s="39"/>
      <c r="BV672" s="39"/>
      <c r="BW672" s="39"/>
      <c r="BX672" s="39"/>
    </row>
    <row r="673" spans="1:76" ht="20.100000000000001" customHeight="1" x14ac:dyDescent="0.2">
      <c r="B673" s="5"/>
      <c r="D673" s="2" t="s">
        <v>96</v>
      </c>
      <c r="F673" s="39">
        <v>103</v>
      </c>
      <c r="G673" s="39"/>
      <c r="H673" s="39"/>
      <c r="I673" s="39"/>
      <c r="J673" s="39">
        <v>375</v>
      </c>
      <c r="K673" s="39">
        <v>8</v>
      </c>
      <c r="L673" s="39"/>
      <c r="M673" s="39">
        <v>383</v>
      </c>
      <c r="N673" s="39"/>
      <c r="O673" s="39"/>
      <c r="P673" s="39"/>
      <c r="Q673" s="39">
        <v>64</v>
      </c>
      <c r="R673" s="39">
        <v>357</v>
      </c>
      <c r="S673" s="39"/>
      <c r="T673" s="39">
        <v>421</v>
      </c>
      <c r="U673" s="39"/>
      <c r="V673" s="39"/>
      <c r="W673" s="39"/>
      <c r="X673" s="39">
        <v>65</v>
      </c>
      <c r="Y673" s="39"/>
      <c r="Z673" s="39"/>
      <c r="AA673" s="39"/>
      <c r="AB673" s="39">
        <v>0</v>
      </c>
      <c r="AC673" s="39"/>
      <c r="AD673" s="39">
        <v>0</v>
      </c>
      <c r="AE673" s="39"/>
      <c r="AF673" s="39"/>
      <c r="AG673" s="39"/>
      <c r="AH673" s="39">
        <v>0</v>
      </c>
      <c r="AI673" s="39"/>
      <c r="AJ673" s="39"/>
      <c r="AK673" s="39"/>
      <c r="AL673" s="39"/>
      <c r="AM673" s="39"/>
      <c r="AN673" s="39"/>
      <c r="AO673" s="39"/>
      <c r="AP673" s="39">
        <v>55</v>
      </c>
      <c r="AQ673" s="39"/>
      <c r="AR673" s="39"/>
      <c r="AS673" s="39"/>
      <c r="AT673" s="39">
        <v>732</v>
      </c>
      <c r="AU673" s="39">
        <v>35</v>
      </c>
      <c r="AV673" s="39"/>
      <c r="AW673" s="39">
        <v>767</v>
      </c>
      <c r="AX673" s="39"/>
      <c r="AY673" s="39"/>
      <c r="AZ673" s="39"/>
      <c r="BA673" s="39">
        <v>177</v>
      </c>
      <c r="BB673" s="39">
        <v>440</v>
      </c>
      <c r="BC673" s="39"/>
      <c r="BD673" s="39">
        <v>617</v>
      </c>
      <c r="BE673" s="39"/>
      <c r="BF673" s="39"/>
      <c r="BG673" s="39"/>
      <c r="BH673" s="39">
        <v>140</v>
      </c>
      <c r="BI673" s="39"/>
      <c r="BJ673" s="39"/>
      <c r="BK673" s="39"/>
      <c r="BL673" s="39">
        <v>0</v>
      </c>
      <c r="BM673" s="39"/>
      <c r="BN673" s="39">
        <v>65</v>
      </c>
      <c r="BO673" s="39"/>
      <c r="BP673" s="39"/>
      <c r="BQ673" s="39"/>
      <c r="BR673" s="39">
        <v>0</v>
      </c>
      <c r="BS673" s="39"/>
      <c r="BT673" s="39"/>
      <c r="BU673" s="39"/>
      <c r="BV673" s="39"/>
      <c r="BW673" s="39"/>
      <c r="BX673" s="39"/>
    </row>
    <row r="674" spans="1:76" ht="19.5" customHeight="1" x14ac:dyDescent="0.2">
      <c r="D674" s="47" t="s">
        <v>97</v>
      </c>
      <c r="F674" s="48">
        <v>95</v>
      </c>
      <c r="G674" s="49"/>
      <c r="H674" s="49"/>
      <c r="I674" s="49"/>
      <c r="J674" s="48">
        <v>385</v>
      </c>
      <c r="K674" s="48">
        <v>3</v>
      </c>
      <c r="L674" s="49"/>
      <c r="M674" s="48">
        <v>388</v>
      </c>
      <c r="N674" s="49"/>
      <c r="O674" s="49"/>
      <c r="P674" s="49"/>
      <c r="Q674" s="48">
        <v>47</v>
      </c>
      <c r="R674" s="48">
        <v>354</v>
      </c>
      <c r="S674" s="49"/>
      <c r="T674" s="48">
        <v>401</v>
      </c>
      <c r="U674" s="49"/>
      <c r="V674" s="49"/>
      <c r="W674" s="49"/>
      <c r="X674" s="48">
        <v>82</v>
      </c>
      <c r="Y674" s="49"/>
      <c r="Z674" s="49"/>
      <c r="AA674" s="49"/>
      <c r="AB674" s="48">
        <v>0</v>
      </c>
      <c r="AC674" s="49"/>
      <c r="AD674" s="48">
        <v>0</v>
      </c>
      <c r="AE674" s="49"/>
      <c r="AF674" s="49"/>
      <c r="AG674" s="49"/>
      <c r="AH674" s="48">
        <v>0</v>
      </c>
      <c r="AI674" s="49"/>
      <c r="AJ674" s="49"/>
      <c r="AK674" s="49"/>
      <c r="AL674" s="49"/>
      <c r="AM674" s="49"/>
      <c r="AN674" s="49"/>
      <c r="AO674" s="49"/>
      <c r="AP674" s="48">
        <v>158</v>
      </c>
      <c r="AQ674" s="49"/>
      <c r="AR674" s="49"/>
      <c r="AS674" s="49"/>
      <c r="AT674" s="48">
        <v>687</v>
      </c>
      <c r="AU674" s="48">
        <v>12</v>
      </c>
      <c r="AV674" s="49"/>
      <c r="AW674" s="48">
        <v>699</v>
      </c>
      <c r="AX674" s="49"/>
      <c r="AY674" s="49"/>
      <c r="AZ674" s="49"/>
      <c r="BA674" s="48">
        <v>262</v>
      </c>
      <c r="BB674" s="48">
        <v>390</v>
      </c>
      <c r="BC674" s="49"/>
      <c r="BD674" s="48">
        <v>652</v>
      </c>
      <c r="BE674" s="49"/>
      <c r="BF674" s="49"/>
      <c r="BG674" s="49"/>
      <c r="BH674" s="48">
        <v>156</v>
      </c>
      <c r="BI674" s="49"/>
      <c r="BJ674" s="49"/>
      <c r="BK674" s="49"/>
      <c r="BL674" s="48">
        <v>0</v>
      </c>
      <c r="BM674" s="49"/>
      <c r="BN674" s="48">
        <v>49</v>
      </c>
      <c r="BO674" s="49"/>
      <c r="BP674" s="49"/>
      <c r="BQ674" s="49"/>
      <c r="BR674" s="48">
        <v>0</v>
      </c>
      <c r="BS674" s="39"/>
      <c r="BT674" s="39"/>
      <c r="BU674" s="39"/>
      <c r="BV674" s="39"/>
      <c r="BW674" s="39"/>
      <c r="BX674" s="39"/>
    </row>
    <row r="675" spans="1:76" ht="20.100000000000001" customHeight="1" x14ac:dyDescent="0.2">
      <c r="D675" s="2" t="s">
        <v>98</v>
      </c>
      <c r="F675" s="39">
        <v>97</v>
      </c>
      <c r="G675" s="39"/>
      <c r="H675" s="39"/>
      <c r="I675" s="39"/>
      <c r="J675" s="39">
        <v>402</v>
      </c>
      <c r="K675" s="39">
        <v>7</v>
      </c>
      <c r="L675" s="39"/>
      <c r="M675" s="39">
        <v>409</v>
      </c>
      <c r="N675" s="39"/>
      <c r="O675" s="39"/>
      <c r="P675" s="39"/>
      <c r="Q675" s="39">
        <v>82</v>
      </c>
      <c r="R675" s="39">
        <v>337</v>
      </c>
      <c r="S675" s="39"/>
      <c r="T675" s="39">
        <v>419</v>
      </c>
      <c r="U675" s="39"/>
      <c r="V675" s="39"/>
      <c r="W675" s="39"/>
      <c r="X675" s="39">
        <v>87</v>
      </c>
      <c r="Y675" s="39"/>
      <c r="Z675" s="39"/>
      <c r="AA675" s="39"/>
      <c r="AB675" s="39">
        <v>0</v>
      </c>
      <c r="AC675" s="39"/>
      <c r="AD675" s="39">
        <v>0</v>
      </c>
      <c r="AE675" s="39"/>
      <c r="AF675" s="39"/>
      <c r="AG675" s="39"/>
      <c r="AH675" s="39">
        <v>0</v>
      </c>
      <c r="AI675" s="39"/>
      <c r="AJ675" s="39"/>
      <c r="AK675" s="39"/>
      <c r="AL675" s="39"/>
      <c r="AM675" s="39"/>
      <c r="AN675" s="39"/>
      <c r="AO675" s="39"/>
      <c r="AP675" s="39">
        <v>107</v>
      </c>
      <c r="AQ675" s="39"/>
      <c r="AR675" s="39"/>
      <c r="AS675" s="39"/>
      <c r="AT675" s="39">
        <v>668</v>
      </c>
      <c r="AU675" s="39">
        <v>47</v>
      </c>
      <c r="AV675" s="39"/>
      <c r="AW675" s="39">
        <v>715</v>
      </c>
      <c r="AX675" s="39"/>
      <c r="AY675" s="39"/>
      <c r="AZ675" s="39"/>
      <c r="BA675" s="39">
        <v>277</v>
      </c>
      <c r="BB675" s="39">
        <v>344</v>
      </c>
      <c r="BC675" s="39"/>
      <c r="BD675" s="39">
        <v>621</v>
      </c>
      <c r="BE675" s="39"/>
      <c r="BF675" s="39"/>
      <c r="BG675" s="39"/>
      <c r="BH675" s="39">
        <v>134</v>
      </c>
      <c r="BI675" s="39"/>
      <c r="BJ675" s="39"/>
      <c r="BK675" s="39"/>
      <c r="BL675" s="39">
        <v>0</v>
      </c>
      <c r="BM675" s="39"/>
      <c r="BN675" s="39">
        <v>67</v>
      </c>
      <c r="BO675" s="39"/>
      <c r="BP675" s="39"/>
      <c r="BQ675" s="39"/>
      <c r="BR675" s="39">
        <v>0</v>
      </c>
      <c r="BS675" s="39"/>
      <c r="BT675" s="39"/>
      <c r="BU675" s="39"/>
      <c r="BV675" s="39"/>
      <c r="BW675" s="39"/>
      <c r="BX675" s="39"/>
    </row>
    <row r="676" spans="1:76" ht="20.100000000000001" customHeight="1" x14ac:dyDescent="0.2"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  <c r="BN676" s="39"/>
      <c r="BO676" s="39"/>
      <c r="BP676" s="39"/>
      <c r="BQ676" s="39"/>
      <c r="BR676" s="39"/>
      <c r="BS676" s="39"/>
      <c r="BT676" s="39"/>
      <c r="BU676" s="39"/>
      <c r="BV676" s="39"/>
      <c r="BW676" s="39"/>
      <c r="BX676" s="39"/>
    </row>
    <row r="677" spans="1:76" s="1" customFormat="1" ht="20.100000000000001" customHeight="1" x14ac:dyDescent="0.25">
      <c r="A677" s="3"/>
      <c r="B677" s="6"/>
      <c r="C677" s="51" t="s">
        <v>159</v>
      </c>
      <c r="D677" s="52"/>
      <c r="E677" s="5"/>
      <c r="F677" s="53">
        <v>295</v>
      </c>
      <c r="G677" s="54"/>
      <c r="H677" s="54"/>
      <c r="I677" s="54"/>
      <c r="J677" s="53">
        <v>1162</v>
      </c>
      <c r="K677" s="53">
        <v>18</v>
      </c>
      <c r="L677" s="54"/>
      <c r="M677" s="53">
        <v>1180</v>
      </c>
      <c r="N677" s="54"/>
      <c r="O677" s="54"/>
      <c r="P677" s="54"/>
      <c r="Q677" s="53">
        <v>193</v>
      </c>
      <c r="R677" s="53">
        <v>1048</v>
      </c>
      <c r="S677" s="54"/>
      <c r="T677" s="53">
        <v>1241</v>
      </c>
      <c r="U677" s="54"/>
      <c r="V677" s="54"/>
      <c r="W677" s="54"/>
      <c r="X677" s="53">
        <v>234</v>
      </c>
      <c r="Y677" s="54"/>
      <c r="Z677" s="54"/>
      <c r="AA677" s="54"/>
      <c r="AB677" s="53">
        <v>0</v>
      </c>
      <c r="AC677" s="54"/>
      <c r="AD677" s="53">
        <v>0</v>
      </c>
      <c r="AE677" s="54"/>
      <c r="AF677" s="54"/>
      <c r="AG677" s="54"/>
      <c r="AH677" s="53">
        <v>0</v>
      </c>
      <c r="AI677" s="54"/>
      <c r="AJ677" s="54"/>
      <c r="AK677" s="54"/>
      <c r="AL677" s="54"/>
      <c r="AM677" s="54"/>
      <c r="AN677" s="54"/>
      <c r="AO677" s="54"/>
      <c r="AP677" s="53">
        <v>320</v>
      </c>
      <c r="AQ677" s="54"/>
      <c r="AR677" s="54"/>
      <c r="AS677" s="54"/>
      <c r="AT677" s="53">
        <v>2087</v>
      </c>
      <c r="AU677" s="53">
        <v>94</v>
      </c>
      <c r="AV677" s="54"/>
      <c r="AW677" s="53">
        <v>2181</v>
      </c>
      <c r="AX677" s="54"/>
      <c r="AY677" s="54"/>
      <c r="AZ677" s="54"/>
      <c r="BA677" s="53">
        <v>716</v>
      </c>
      <c r="BB677" s="53">
        <v>1174</v>
      </c>
      <c r="BC677" s="54"/>
      <c r="BD677" s="53">
        <v>1890</v>
      </c>
      <c r="BE677" s="54"/>
      <c r="BF677" s="54"/>
      <c r="BG677" s="54"/>
      <c r="BH677" s="53">
        <v>430</v>
      </c>
      <c r="BI677" s="54"/>
      <c r="BJ677" s="54"/>
      <c r="BK677" s="54"/>
      <c r="BL677" s="53">
        <v>0</v>
      </c>
      <c r="BM677" s="54"/>
      <c r="BN677" s="53">
        <v>181</v>
      </c>
      <c r="BO677" s="54"/>
      <c r="BP677" s="54"/>
      <c r="BQ677" s="54"/>
      <c r="BR677" s="53">
        <v>0</v>
      </c>
      <c r="BS677" s="39"/>
      <c r="BT677" s="39"/>
      <c r="BU677" s="39"/>
      <c r="BV677" s="39"/>
      <c r="BW677" s="39"/>
      <c r="BX677" s="39"/>
    </row>
    <row r="678" spans="1:76" s="1" customFormat="1" ht="20.100000000000001" customHeight="1" x14ac:dyDescent="0.2">
      <c r="A678" s="3"/>
      <c r="B678" s="6"/>
      <c r="C678" s="3"/>
      <c r="D678" s="3"/>
      <c r="E678" s="5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  <c r="AY678" s="56"/>
      <c r="AZ678" s="56"/>
      <c r="BA678" s="56"/>
      <c r="BB678" s="56"/>
      <c r="BC678" s="56"/>
      <c r="BD678" s="56"/>
      <c r="BE678" s="56"/>
      <c r="BF678" s="56"/>
      <c r="BG678" s="56"/>
      <c r="BH678" s="56"/>
      <c r="BI678" s="56"/>
      <c r="BJ678" s="56"/>
      <c r="BK678" s="56"/>
      <c r="BL678" s="56"/>
      <c r="BM678" s="56"/>
      <c r="BN678" s="56"/>
      <c r="BO678" s="56"/>
      <c r="BP678" s="56"/>
      <c r="BQ678" s="56"/>
      <c r="BR678" s="56"/>
      <c r="BS678" s="39"/>
      <c r="BT678" s="39"/>
      <c r="BU678" s="39"/>
      <c r="BV678" s="39"/>
      <c r="BW678" s="39"/>
      <c r="BX678" s="39"/>
    </row>
    <row r="679" spans="1:76" s="1" customFormat="1" ht="20.100000000000001" customHeight="1" x14ac:dyDescent="0.25">
      <c r="A679" s="3"/>
      <c r="B679" s="57" t="s">
        <v>291</v>
      </c>
      <c r="C679" s="58"/>
      <c r="D679" s="58"/>
      <c r="E679" s="5"/>
      <c r="F679" s="59">
        <v>295</v>
      </c>
      <c r="G679" s="54"/>
      <c r="H679" s="54"/>
      <c r="I679" s="54"/>
      <c r="J679" s="59">
        <v>1162</v>
      </c>
      <c r="K679" s="59">
        <v>18</v>
      </c>
      <c r="L679" s="54"/>
      <c r="M679" s="59">
        <v>1180</v>
      </c>
      <c r="N679" s="54"/>
      <c r="O679" s="54"/>
      <c r="P679" s="54"/>
      <c r="Q679" s="59">
        <v>193</v>
      </c>
      <c r="R679" s="59">
        <v>1048</v>
      </c>
      <c r="S679" s="54"/>
      <c r="T679" s="59">
        <v>1241</v>
      </c>
      <c r="U679" s="54"/>
      <c r="V679" s="54"/>
      <c r="W679" s="54"/>
      <c r="X679" s="59">
        <v>234</v>
      </c>
      <c r="Y679" s="54"/>
      <c r="Z679" s="54"/>
      <c r="AA679" s="54"/>
      <c r="AB679" s="59">
        <v>0</v>
      </c>
      <c r="AC679" s="54"/>
      <c r="AD679" s="59">
        <v>0</v>
      </c>
      <c r="AE679" s="54"/>
      <c r="AF679" s="54"/>
      <c r="AG679" s="54"/>
      <c r="AH679" s="59">
        <v>0</v>
      </c>
      <c r="AI679" s="54"/>
      <c r="AJ679" s="54"/>
      <c r="AK679" s="54"/>
      <c r="AL679" s="54"/>
      <c r="AM679" s="54"/>
      <c r="AN679" s="54"/>
      <c r="AO679" s="54"/>
      <c r="AP679" s="59">
        <v>320</v>
      </c>
      <c r="AQ679" s="54"/>
      <c r="AR679" s="54"/>
      <c r="AS679" s="54"/>
      <c r="AT679" s="59">
        <v>2087</v>
      </c>
      <c r="AU679" s="59">
        <v>94</v>
      </c>
      <c r="AV679" s="54"/>
      <c r="AW679" s="59">
        <v>2181</v>
      </c>
      <c r="AX679" s="54"/>
      <c r="AY679" s="54"/>
      <c r="AZ679" s="54"/>
      <c r="BA679" s="59">
        <v>716</v>
      </c>
      <c r="BB679" s="59">
        <v>1174</v>
      </c>
      <c r="BC679" s="54"/>
      <c r="BD679" s="59">
        <v>1890</v>
      </c>
      <c r="BE679" s="54"/>
      <c r="BF679" s="54"/>
      <c r="BG679" s="54"/>
      <c r="BH679" s="59">
        <v>430</v>
      </c>
      <c r="BI679" s="54"/>
      <c r="BJ679" s="54"/>
      <c r="BK679" s="54"/>
      <c r="BL679" s="59">
        <v>0</v>
      </c>
      <c r="BM679" s="54"/>
      <c r="BN679" s="59">
        <v>181</v>
      </c>
      <c r="BO679" s="54"/>
      <c r="BP679" s="54"/>
      <c r="BQ679" s="54"/>
      <c r="BR679" s="59">
        <v>0</v>
      </c>
      <c r="BS679" s="39"/>
      <c r="BT679" s="39"/>
      <c r="BU679" s="39"/>
      <c r="BV679" s="39"/>
      <c r="BW679" s="39"/>
      <c r="BX679" s="39"/>
    </row>
    <row r="680" spans="1:76" ht="20.100000000000001" customHeight="1" x14ac:dyDescent="0.2"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  <c r="BN680" s="39"/>
      <c r="BO680" s="39"/>
      <c r="BP680" s="39"/>
      <c r="BQ680" s="39"/>
      <c r="BR680" s="39"/>
      <c r="BS680" s="39"/>
      <c r="BT680" s="39"/>
      <c r="BU680" s="39"/>
      <c r="BV680" s="39"/>
      <c r="BW680" s="39"/>
      <c r="BX680" s="39"/>
    </row>
    <row r="681" spans="1:76" ht="20.100000000000001" customHeight="1" x14ac:dyDescent="0.2">
      <c r="B681" s="6" t="s">
        <v>292</v>
      </c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  <c r="BN681" s="39"/>
      <c r="BO681" s="39"/>
      <c r="BP681" s="39"/>
      <c r="BQ681" s="39"/>
      <c r="BR681" s="39"/>
      <c r="BS681" s="39"/>
      <c r="BT681" s="39"/>
      <c r="BU681" s="39"/>
      <c r="BV681" s="39"/>
      <c r="BW681" s="39"/>
      <c r="BX681" s="39"/>
    </row>
    <row r="682" spans="1:76" ht="20.100000000000001" customHeight="1" x14ac:dyDescent="0.2">
      <c r="C682" s="3" t="s">
        <v>130</v>
      </c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  <c r="BN682" s="39"/>
      <c r="BO682" s="39"/>
      <c r="BP682" s="39"/>
      <c r="BQ682" s="39"/>
      <c r="BR682" s="39"/>
      <c r="BS682" s="39"/>
      <c r="BT682" s="39"/>
      <c r="BU682" s="39"/>
      <c r="BV682" s="39"/>
      <c r="BW682" s="39"/>
      <c r="BX682" s="39"/>
    </row>
    <row r="683" spans="1:76" ht="20.100000000000001" customHeight="1" x14ac:dyDescent="0.2">
      <c r="D683" s="2" t="s">
        <v>135</v>
      </c>
      <c r="F683" s="39">
        <v>0</v>
      </c>
      <c r="G683" s="39"/>
      <c r="H683" s="39"/>
      <c r="I683" s="39"/>
      <c r="J683" s="39">
        <v>0</v>
      </c>
      <c r="K683" s="39">
        <v>0</v>
      </c>
      <c r="L683" s="39"/>
      <c r="M683" s="39">
        <v>0</v>
      </c>
      <c r="N683" s="39"/>
      <c r="O683" s="39"/>
      <c r="P683" s="39"/>
      <c r="Q683" s="39">
        <v>0</v>
      </c>
      <c r="R683" s="39">
        <v>0</v>
      </c>
      <c r="S683" s="39"/>
      <c r="T683" s="39">
        <v>0</v>
      </c>
      <c r="U683" s="39"/>
      <c r="V683" s="39"/>
      <c r="W683" s="39"/>
      <c r="X683" s="39">
        <v>0</v>
      </c>
      <c r="Y683" s="39"/>
      <c r="Z683" s="39"/>
      <c r="AA683" s="39"/>
      <c r="AB683" s="39">
        <v>0</v>
      </c>
      <c r="AC683" s="39"/>
      <c r="AD683" s="39">
        <v>0</v>
      </c>
      <c r="AE683" s="39"/>
      <c r="AF683" s="39"/>
      <c r="AG683" s="39"/>
      <c r="AH683" s="39">
        <v>0</v>
      </c>
      <c r="AI683" s="39"/>
      <c r="AJ683" s="39"/>
      <c r="AK683" s="39"/>
      <c r="AL683" s="39"/>
      <c r="AM683" s="39"/>
      <c r="AN683" s="39"/>
      <c r="AO683" s="39"/>
      <c r="AP683" s="39">
        <v>0</v>
      </c>
      <c r="AQ683" s="39"/>
      <c r="AR683" s="39"/>
      <c r="AS683" s="39"/>
      <c r="AT683" s="39">
        <v>0</v>
      </c>
      <c r="AU683" s="39">
        <v>0</v>
      </c>
      <c r="AV683" s="39"/>
      <c r="AW683" s="39">
        <v>0</v>
      </c>
      <c r="AX683" s="39"/>
      <c r="AY683" s="39"/>
      <c r="AZ683" s="39"/>
      <c r="BA683" s="39">
        <v>0</v>
      </c>
      <c r="BB683" s="39">
        <v>0</v>
      </c>
      <c r="BC683" s="39"/>
      <c r="BD683" s="39">
        <v>0</v>
      </c>
      <c r="BE683" s="39"/>
      <c r="BF683" s="39"/>
      <c r="BG683" s="39"/>
      <c r="BH683" s="39">
        <v>0</v>
      </c>
      <c r="BI683" s="39"/>
      <c r="BJ683" s="39"/>
      <c r="BK683" s="39"/>
      <c r="BL683" s="39">
        <v>0</v>
      </c>
      <c r="BM683" s="39"/>
      <c r="BN683" s="39">
        <v>0</v>
      </c>
      <c r="BO683" s="39"/>
      <c r="BP683" s="39"/>
      <c r="BQ683" s="39"/>
      <c r="BR683" s="39">
        <v>0</v>
      </c>
      <c r="BS683" s="39"/>
      <c r="BT683" s="39"/>
      <c r="BU683" s="39"/>
      <c r="BV683" s="39"/>
      <c r="BW683" s="39"/>
      <c r="BX683" s="39"/>
    </row>
    <row r="684" spans="1:76" ht="20.100000000000001" customHeight="1" x14ac:dyDescent="0.2"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  <c r="BN684" s="39"/>
      <c r="BO684" s="39"/>
      <c r="BP684" s="39"/>
      <c r="BQ684" s="39"/>
      <c r="BR684" s="39"/>
      <c r="BS684" s="39"/>
      <c r="BT684" s="39"/>
      <c r="BU684" s="39"/>
      <c r="BV684" s="39"/>
      <c r="BW684" s="39"/>
      <c r="BX684" s="39"/>
    </row>
    <row r="685" spans="1:76" s="1" customFormat="1" ht="20.100000000000001" customHeight="1" x14ac:dyDescent="0.25">
      <c r="A685" s="3"/>
      <c r="B685" s="6"/>
      <c r="C685" s="51" t="s">
        <v>133</v>
      </c>
      <c r="D685" s="52"/>
      <c r="E685" s="5"/>
      <c r="F685" s="53">
        <v>0</v>
      </c>
      <c r="G685" s="54"/>
      <c r="H685" s="54"/>
      <c r="I685" s="54"/>
      <c r="J685" s="53">
        <v>0</v>
      </c>
      <c r="K685" s="53">
        <v>0</v>
      </c>
      <c r="L685" s="54"/>
      <c r="M685" s="53">
        <v>0</v>
      </c>
      <c r="N685" s="54"/>
      <c r="O685" s="54"/>
      <c r="P685" s="54"/>
      <c r="Q685" s="53">
        <v>0</v>
      </c>
      <c r="R685" s="53">
        <v>0</v>
      </c>
      <c r="S685" s="54"/>
      <c r="T685" s="53">
        <v>0</v>
      </c>
      <c r="U685" s="54"/>
      <c r="V685" s="54"/>
      <c r="W685" s="54"/>
      <c r="X685" s="53">
        <v>0</v>
      </c>
      <c r="Y685" s="54"/>
      <c r="Z685" s="54"/>
      <c r="AA685" s="54"/>
      <c r="AB685" s="53">
        <v>0</v>
      </c>
      <c r="AC685" s="54"/>
      <c r="AD685" s="53">
        <v>0</v>
      </c>
      <c r="AE685" s="54"/>
      <c r="AF685" s="54"/>
      <c r="AG685" s="54"/>
      <c r="AH685" s="53">
        <v>0</v>
      </c>
      <c r="AI685" s="54"/>
      <c r="AJ685" s="54"/>
      <c r="AK685" s="54"/>
      <c r="AL685" s="54"/>
      <c r="AM685" s="54"/>
      <c r="AN685" s="54"/>
      <c r="AO685" s="54"/>
      <c r="AP685" s="53">
        <v>0</v>
      </c>
      <c r="AQ685" s="54"/>
      <c r="AR685" s="54"/>
      <c r="AS685" s="54"/>
      <c r="AT685" s="53">
        <v>0</v>
      </c>
      <c r="AU685" s="53">
        <v>0</v>
      </c>
      <c r="AV685" s="54"/>
      <c r="AW685" s="53">
        <v>0</v>
      </c>
      <c r="AX685" s="54"/>
      <c r="AY685" s="54"/>
      <c r="AZ685" s="54"/>
      <c r="BA685" s="53">
        <v>0</v>
      </c>
      <c r="BB685" s="53">
        <v>0</v>
      </c>
      <c r="BC685" s="54"/>
      <c r="BD685" s="53">
        <v>0</v>
      </c>
      <c r="BE685" s="54"/>
      <c r="BF685" s="54"/>
      <c r="BG685" s="54"/>
      <c r="BH685" s="53">
        <v>0</v>
      </c>
      <c r="BI685" s="54"/>
      <c r="BJ685" s="54"/>
      <c r="BK685" s="54"/>
      <c r="BL685" s="53">
        <v>0</v>
      </c>
      <c r="BM685" s="54"/>
      <c r="BN685" s="53">
        <v>0</v>
      </c>
      <c r="BO685" s="54"/>
      <c r="BP685" s="54"/>
      <c r="BQ685" s="54"/>
      <c r="BR685" s="53">
        <v>0</v>
      </c>
      <c r="BS685" s="39"/>
      <c r="BT685" s="39"/>
      <c r="BU685" s="39"/>
      <c r="BV685" s="39"/>
      <c r="BW685" s="39"/>
      <c r="BX685" s="39"/>
    </row>
    <row r="686" spans="1:76" ht="20.100000000000001" customHeight="1" x14ac:dyDescent="0.2"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</row>
    <row r="687" spans="1:76" ht="20.100000000000001" customHeight="1" x14ac:dyDescent="0.2">
      <c r="C687" s="3" t="s">
        <v>154</v>
      </c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  <c r="BN687" s="39"/>
      <c r="BO687" s="39"/>
      <c r="BP687" s="39"/>
      <c r="BQ687" s="39"/>
      <c r="BR687" s="39"/>
      <c r="BS687" s="39"/>
      <c r="BT687" s="39"/>
      <c r="BU687" s="39"/>
      <c r="BV687" s="39"/>
      <c r="BW687" s="39"/>
      <c r="BX687" s="39"/>
    </row>
    <row r="688" spans="1:76" ht="20.100000000000001" customHeight="1" x14ac:dyDescent="0.2">
      <c r="D688" s="2" t="s">
        <v>122</v>
      </c>
      <c r="F688" s="39">
        <v>88</v>
      </c>
      <c r="G688" s="39"/>
      <c r="H688" s="39"/>
      <c r="I688" s="39"/>
      <c r="J688" s="39">
        <v>211</v>
      </c>
      <c r="K688" s="39">
        <v>8</v>
      </c>
      <c r="L688" s="39"/>
      <c r="M688" s="39">
        <v>219</v>
      </c>
      <c r="N688" s="39"/>
      <c r="O688" s="39"/>
      <c r="P688" s="39"/>
      <c r="Q688" s="39">
        <v>50</v>
      </c>
      <c r="R688" s="39">
        <v>175</v>
      </c>
      <c r="S688" s="39"/>
      <c r="T688" s="39">
        <v>225</v>
      </c>
      <c r="U688" s="39"/>
      <c r="V688" s="39"/>
      <c r="W688" s="39"/>
      <c r="X688" s="39">
        <v>82</v>
      </c>
      <c r="Y688" s="39"/>
      <c r="Z688" s="39"/>
      <c r="AA688" s="39"/>
      <c r="AB688" s="39">
        <v>0</v>
      </c>
      <c r="AC688" s="39"/>
      <c r="AD688" s="39">
        <v>0</v>
      </c>
      <c r="AE688" s="39"/>
      <c r="AF688" s="39"/>
      <c r="AG688" s="39"/>
      <c r="AH688" s="39">
        <v>0</v>
      </c>
      <c r="AI688" s="39"/>
      <c r="AJ688" s="39"/>
      <c r="AK688" s="39"/>
      <c r="AL688" s="39"/>
      <c r="AM688" s="39"/>
      <c r="AN688" s="39"/>
      <c r="AO688" s="39"/>
      <c r="AP688" s="39">
        <v>92</v>
      </c>
      <c r="AQ688" s="39"/>
      <c r="AR688" s="39"/>
      <c r="AS688" s="39"/>
      <c r="AT688" s="39">
        <v>399</v>
      </c>
      <c r="AU688" s="39">
        <v>15</v>
      </c>
      <c r="AV688" s="39"/>
      <c r="AW688" s="39">
        <v>414</v>
      </c>
      <c r="AX688" s="39"/>
      <c r="AY688" s="39"/>
      <c r="AZ688" s="39"/>
      <c r="BA688" s="39">
        <v>75</v>
      </c>
      <c r="BB688" s="39">
        <v>345</v>
      </c>
      <c r="BC688" s="39"/>
      <c r="BD688" s="39">
        <v>420</v>
      </c>
      <c r="BE688" s="39"/>
      <c r="BF688" s="39"/>
      <c r="BG688" s="39"/>
      <c r="BH688" s="39">
        <v>86</v>
      </c>
      <c r="BI688" s="39"/>
      <c r="BJ688" s="39"/>
      <c r="BK688" s="39"/>
      <c r="BL688" s="39">
        <v>0</v>
      </c>
      <c r="BM688" s="39"/>
      <c r="BN688" s="39">
        <v>0</v>
      </c>
      <c r="BO688" s="39"/>
      <c r="BP688" s="39"/>
      <c r="BQ688" s="39"/>
      <c r="BR688" s="39">
        <v>0</v>
      </c>
      <c r="BS688" s="39"/>
      <c r="BT688" s="39"/>
      <c r="BU688" s="39"/>
      <c r="BV688" s="39"/>
      <c r="BW688" s="39"/>
      <c r="BX688" s="39"/>
    </row>
    <row r="689" spans="1:76" ht="19.5" customHeight="1" x14ac:dyDescent="0.2">
      <c r="D689" s="47" t="s">
        <v>135</v>
      </c>
      <c r="F689" s="48">
        <v>93</v>
      </c>
      <c r="G689" s="49"/>
      <c r="H689" s="49"/>
      <c r="I689" s="49"/>
      <c r="J689" s="48">
        <v>541</v>
      </c>
      <c r="K689" s="48">
        <v>11</v>
      </c>
      <c r="L689" s="49"/>
      <c r="M689" s="48">
        <v>552</v>
      </c>
      <c r="N689" s="49"/>
      <c r="O689" s="49"/>
      <c r="P689" s="49"/>
      <c r="Q689" s="48">
        <v>145</v>
      </c>
      <c r="R689" s="48">
        <v>412</v>
      </c>
      <c r="S689" s="49"/>
      <c r="T689" s="48">
        <v>557</v>
      </c>
      <c r="U689" s="49"/>
      <c r="V689" s="49"/>
      <c r="W689" s="49"/>
      <c r="X689" s="48">
        <v>88</v>
      </c>
      <c r="Y689" s="49"/>
      <c r="Z689" s="49"/>
      <c r="AA689" s="49"/>
      <c r="AB689" s="48">
        <v>0</v>
      </c>
      <c r="AC689" s="49"/>
      <c r="AD689" s="48">
        <v>0</v>
      </c>
      <c r="AE689" s="49"/>
      <c r="AF689" s="49"/>
      <c r="AG689" s="49"/>
      <c r="AH689" s="48">
        <v>0</v>
      </c>
      <c r="AI689" s="49"/>
      <c r="AJ689" s="49"/>
      <c r="AK689" s="49"/>
      <c r="AL689" s="49"/>
      <c r="AM689" s="49"/>
      <c r="AN689" s="49"/>
      <c r="AO689" s="49"/>
      <c r="AP689" s="48">
        <v>89</v>
      </c>
      <c r="AQ689" s="49"/>
      <c r="AR689" s="49"/>
      <c r="AS689" s="49"/>
      <c r="AT689" s="48">
        <v>897</v>
      </c>
      <c r="AU689" s="48">
        <v>23</v>
      </c>
      <c r="AV689" s="49"/>
      <c r="AW689" s="48">
        <v>920</v>
      </c>
      <c r="AX689" s="49"/>
      <c r="AY689" s="49"/>
      <c r="AZ689" s="49"/>
      <c r="BA689" s="48">
        <v>547</v>
      </c>
      <c r="BB689" s="48">
        <v>342</v>
      </c>
      <c r="BC689" s="49"/>
      <c r="BD689" s="48">
        <v>889</v>
      </c>
      <c r="BE689" s="49"/>
      <c r="BF689" s="49"/>
      <c r="BG689" s="49"/>
      <c r="BH689" s="48">
        <v>114</v>
      </c>
      <c r="BI689" s="49"/>
      <c r="BJ689" s="49"/>
      <c r="BK689" s="49"/>
      <c r="BL689" s="48">
        <v>0</v>
      </c>
      <c r="BM689" s="49"/>
      <c r="BN689" s="48">
        <v>6</v>
      </c>
      <c r="BO689" s="49"/>
      <c r="BP689" s="49"/>
      <c r="BQ689" s="49"/>
      <c r="BR689" s="48">
        <v>0</v>
      </c>
      <c r="BS689" s="39"/>
      <c r="BT689" s="39"/>
      <c r="BU689" s="39"/>
      <c r="BV689" s="39"/>
      <c r="BW689" s="39"/>
      <c r="BX689" s="39"/>
    </row>
    <row r="690" spans="1:76" ht="20.100000000000001" customHeight="1" x14ac:dyDescent="0.2">
      <c r="B690" s="5"/>
      <c r="D690" s="2" t="s">
        <v>98</v>
      </c>
      <c r="F690" s="39">
        <v>79</v>
      </c>
      <c r="G690" s="39"/>
      <c r="H690" s="39"/>
      <c r="I690" s="39"/>
      <c r="J690" s="39">
        <v>525</v>
      </c>
      <c r="K690" s="39">
        <v>21</v>
      </c>
      <c r="L690" s="39"/>
      <c r="M690" s="39">
        <v>546</v>
      </c>
      <c r="N690" s="39"/>
      <c r="O690" s="39"/>
      <c r="P690" s="39"/>
      <c r="Q690" s="39">
        <v>197</v>
      </c>
      <c r="R690" s="39">
        <v>362</v>
      </c>
      <c r="S690" s="39"/>
      <c r="T690" s="39">
        <v>559</v>
      </c>
      <c r="U690" s="39"/>
      <c r="V690" s="39"/>
      <c r="W690" s="39"/>
      <c r="X690" s="39">
        <v>66</v>
      </c>
      <c r="Y690" s="39"/>
      <c r="Z690" s="39"/>
      <c r="AA690" s="39"/>
      <c r="AB690" s="39">
        <v>0</v>
      </c>
      <c r="AC690" s="39"/>
      <c r="AD690" s="39">
        <v>0</v>
      </c>
      <c r="AE690" s="39"/>
      <c r="AF690" s="39"/>
      <c r="AG690" s="39"/>
      <c r="AH690" s="39">
        <v>0</v>
      </c>
      <c r="AI690" s="39"/>
      <c r="AJ690" s="39"/>
      <c r="AK690" s="39"/>
      <c r="AL690" s="39"/>
      <c r="AM690" s="39"/>
      <c r="AN690" s="39"/>
      <c r="AO690" s="39"/>
      <c r="AP690" s="39">
        <v>41</v>
      </c>
      <c r="AQ690" s="39"/>
      <c r="AR690" s="39"/>
      <c r="AS690" s="39"/>
      <c r="AT690" s="39">
        <v>941</v>
      </c>
      <c r="AU690" s="39">
        <v>31</v>
      </c>
      <c r="AV690" s="39"/>
      <c r="AW690" s="39">
        <v>972</v>
      </c>
      <c r="AX690" s="39"/>
      <c r="AY690" s="39"/>
      <c r="AZ690" s="39"/>
      <c r="BA690" s="39">
        <v>601</v>
      </c>
      <c r="BB690" s="39">
        <v>350</v>
      </c>
      <c r="BC690" s="39"/>
      <c r="BD690" s="39">
        <v>951</v>
      </c>
      <c r="BE690" s="39"/>
      <c r="BF690" s="39"/>
      <c r="BG690" s="39"/>
      <c r="BH690" s="39">
        <v>62</v>
      </c>
      <c r="BI690" s="39"/>
      <c r="BJ690" s="39"/>
      <c r="BK690" s="39"/>
      <c r="BL690" s="39">
        <v>0</v>
      </c>
      <c r="BM690" s="39"/>
      <c r="BN690" s="39">
        <v>0</v>
      </c>
      <c r="BO690" s="39"/>
      <c r="BP690" s="39"/>
      <c r="BQ690" s="39"/>
      <c r="BR690" s="39">
        <v>0</v>
      </c>
      <c r="BS690" s="39"/>
      <c r="BT690" s="39"/>
      <c r="BU690" s="39"/>
      <c r="BV690" s="39"/>
      <c r="BW690" s="39"/>
      <c r="BX690" s="39"/>
    </row>
    <row r="691" spans="1:76" ht="19.5" customHeight="1" x14ac:dyDescent="0.2">
      <c r="D691" s="47" t="s">
        <v>99</v>
      </c>
      <c r="F691" s="48">
        <v>99</v>
      </c>
      <c r="G691" s="49"/>
      <c r="H691" s="49"/>
      <c r="I691" s="49"/>
      <c r="J691" s="48">
        <v>523</v>
      </c>
      <c r="K691" s="48">
        <v>41</v>
      </c>
      <c r="L691" s="49"/>
      <c r="M691" s="48">
        <v>564</v>
      </c>
      <c r="N691" s="49"/>
      <c r="O691" s="49"/>
      <c r="P691" s="49"/>
      <c r="Q691" s="48">
        <v>185</v>
      </c>
      <c r="R691" s="48">
        <v>403</v>
      </c>
      <c r="S691" s="49"/>
      <c r="T691" s="48">
        <v>588</v>
      </c>
      <c r="U691" s="49"/>
      <c r="V691" s="49"/>
      <c r="W691" s="49"/>
      <c r="X691" s="48">
        <v>75</v>
      </c>
      <c r="Y691" s="49"/>
      <c r="Z691" s="49"/>
      <c r="AA691" s="49"/>
      <c r="AB691" s="48">
        <v>0</v>
      </c>
      <c r="AC691" s="49"/>
      <c r="AD691" s="48">
        <v>0</v>
      </c>
      <c r="AE691" s="49"/>
      <c r="AF691" s="49"/>
      <c r="AG691" s="49"/>
      <c r="AH691" s="48">
        <v>0</v>
      </c>
      <c r="AI691" s="49"/>
      <c r="AJ691" s="49"/>
      <c r="AK691" s="49"/>
      <c r="AL691" s="49"/>
      <c r="AM691" s="49"/>
      <c r="AN691" s="49"/>
      <c r="AO691" s="49"/>
      <c r="AP691" s="48">
        <v>83</v>
      </c>
      <c r="AQ691" s="49"/>
      <c r="AR691" s="49"/>
      <c r="AS691" s="49"/>
      <c r="AT691" s="48">
        <v>858</v>
      </c>
      <c r="AU691" s="48">
        <v>30</v>
      </c>
      <c r="AV691" s="49"/>
      <c r="AW691" s="48">
        <v>888</v>
      </c>
      <c r="AX691" s="49"/>
      <c r="AY691" s="49"/>
      <c r="AZ691" s="49"/>
      <c r="BA691" s="48">
        <v>510</v>
      </c>
      <c r="BB691" s="48">
        <v>347</v>
      </c>
      <c r="BC691" s="49"/>
      <c r="BD691" s="48">
        <v>857</v>
      </c>
      <c r="BE691" s="49"/>
      <c r="BF691" s="49"/>
      <c r="BG691" s="49"/>
      <c r="BH691" s="48">
        <v>114</v>
      </c>
      <c r="BI691" s="49"/>
      <c r="BJ691" s="49"/>
      <c r="BK691" s="49"/>
      <c r="BL691" s="48">
        <v>0</v>
      </c>
      <c r="BM691" s="49"/>
      <c r="BN691" s="48">
        <v>0</v>
      </c>
      <c r="BO691" s="49"/>
      <c r="BP691" s="49"/>
      <c r="BQ691" s="49"/>
      <c r="BR691" s="48">
        <v>0</v>
      </c>
      <c r="BS691" s="39"/>
      <c r="BT691" s="39"/>
      <c r="BU691" s="39"/>
      <c r="BV691" s="39"/>
      <c r="BW691" s="39"/>
      <c r="BX691" s="39"/>
    </row>
    <row r="692" spans="1:76" ht="20.100000000000001" customHeight="1" x14ac:dyDescent="0.2">
      <c r="D692" s="2" t="s">
        <v>114</v>
      </c>
      <c r="F692" s="39">
        <v>107</v>
      </c>
      <c r="G692" s="39"/>
      <c r="H692" s="39"/>
      <c r="I692" s="39"/>
      <c r="J692" s="39">
        <v>569</v>
      </c>
      <c r="K692" s="39">
        <v>33</v>
      </c>
      <c r="L692" s="39"/>
      <c r="M692" s="39">
        <v>602</v>
      </c>
      <c r="N692" s="39"/>
      <c r="O692" s="39"/>
      <c r="P692" s="39"/>
      <c r="Q692" s="39">
        <v>215</v>
      </c>
      <c r="R692" s="39">
        <v>386</v>
      </c>
      <c r="S692" s="39"/>
      <c r="T692" s="39">
        <v>601</v>
      </c>
      <c r="U692" s="39"/>
      <c r="V692" s="39"/>
      <c r="W692" s="39"/>
      <c r="X692" s="39">
        <v>108</v>
      </c>
      <c r="Y692" s="39"/>
      <c r="Z692" s="39"/>
      <c r="AA692" s="39"/>
      <c r="AB692" s="39">
        <v>0</v>
      </c>
      <c r="AC692" s="39"/>
      <c r="AD692" s="39">
        <v>0</v>
      </c>
      <c r="AE692" s="39"/>
      <c r="AF692" s="39"/>
      <c r="AG692" s="39"/>
      <c r="AH692" s="39">
        <v>0</v>
      </c>
      <c r="AI692" s="39"/>
      <c r="AJ692" s="39"/>
      <c r="AK692" s="39"/>
      <c r="AL692" s="39"/>
      <c r="AM692" s="39"/>
      <c r="AN692" s="39"/>
      <c r="AO692" s="39"/>
      <c r="AP692" s="39">
        <v>83</v>
      </c>
      <c r="AQ692" s="39"/>
      <c r="AR692" s="39"/>
      <c r="AS692" s="39"/>
      <c r="AT692" s="39">
        <v>860</v>
      </c>
      <c r="AU692" s="39">
        <v>33</v>
      </c>
      <c r="AV692" s="39"/>
      <c r="AW692" s="39">
        <v>893</v>
      </c>
      <c r="AX692" s="39"/>
      <c r="AY692" s="39"/>
      <c r="AZ692" s="39"/>
      <c r="BA692" s="39">
        <v>528</v>
      </c>
      <c r="BB692" s="39">
        <v>385</v>
      </c>
      <c r="BC692" s="39"/>
      <c r="BD692" s="39">
        <v>913</v>
      </c>
      <c r="BE692" s="39"/>
      <c r="BF692" s="39"/>
      <c r="BG692" s="39"/>
      <c r="BH692" s="39">
        <v>63</v>
      </c>
      <c r="BI692" s="39"/>
      <c r="BJ692" s="39"/>
      <c r="BK692" s="39"/>
      <c r="BL692" s="39">
        <v>0</v>
      </c>
      <c r="BM692" s="39"/>
      <c r="BN692" s="39">
        <v>0</v>
      </c>
      <c r="BO692" s="39"/>
      <c r="BP692" s="39"/>
      <c r="BQ692" s="39"/>
      <c r="BR692" s="39">
        <v>0</v>
      </c>
      <c r="BS692" s="39"/>
      <c r="BT692" s="39"/>
      <c r="BU692" s="39"/>
      <c r="BV692" s="39"/>
      <c r="BW692" s="39"/>
      <c r="BX692" s="39"/>
    </row>
    <row r="693" spans="1:76" ht="19.5" customHeight="1" x14ac:dyDescent="0.2">
      <c r="D693" s="47" t="s">
        <v>101</v>
      </c>
      <c r="F693" s="48">
        <v>50</v>
      </c>
      <c r="G693" s="49"/>
      <c r="H693" s="49"/>
      <c r="I693" s="49"/>
      <c r="J693" s="48">
        <v>266</v>
      </c>
      <c r="K693" s="48">
        <v>6</v>
      </c>
      <c r="L693" s="49"/>
      <c r="M693" s="48">
        <v>272</v>
      </c>
      <c r="N693" s="49"/>
      <c r="O693" s="49"/>
      <c r="P693" s="49"/>
      <c r="Q693" s="48">
        <v>39</v>
      </c>
      <c r="R693" s="48">
        <v>245</v>
      </c>
      <c r="S693" s="49"/>
      <c r="T693" s="48">
        <v>284</v>
      </c>
      <c r="U693" s="49"/>
      <c r="V693" s="49"/>
      <c r="W693" s="49"/>
      <c r="X693" s="48">
        <v>38</v>
      </c>
      <c r="Y693" s="49"/>
      <c r="Z693" s="49"/>
      <c r="AA693" s="49"/>
      <c r="AB693" s="48">
        <v>0</v>
      </c>
      <c r="AC693" s="49"/>
      <c r="AD693" s="48">
        <v>0</v>
      </c>
      <c r="AE693" s="49"/>
      <c r="AF693" s="49"/>
      <c r="AG693" s="49"/>
      <c r="AH693" s="48">
        <v>0</v>
      </c>
      <c r="AI693" s="49"/>
      <c r="AJ693" s="49"/>
      <c r="AK693" s="49"/>
      <c r="AL693" s="49"/>
      <c r="AM693" s="49"/>
      <c r="AN693" s="49"/>
      <c r="AO693" s="49"/>
      <c r="AP693" s="48">
        <v>69</v>
      </c>
      <c r="AQ693" s="49"/>
      <c r="AR693" s="49"/>
      <c r="AS693" s="49"/>
      <c r="AT693" s="48">
        <v>350</v>
      </c>
      <c r="AU693" s="48">
        <v>12</v>
      </c>
      <c r="AV693" s="49"/>
      <c r="AW693" s="48">
        <v>362</v>
      </c>
      <c r="AX693" s="49"/>
      <c r="AY693" s="49"/>
      <c r="AZ693" s="49"/>
      <c r="BA693" s="48">
        <v>93</v>
      </c>
      <c r="BB693" s="48">
        <v>262</v>
      </c>
      <c r="BC693" s="49"/>
      <c r="BD693" s="48">
        <v>355</v>
      </c>
      <c r="BE693" s="49"/>
      <c r="BF693" s="49"/>
      <c r="BG693" s="49"/>
      <c r="BH693" s="48">
        <v>76</v>
      </c>
      <c r="BI693" s="49"/>
      <c r="BJ693" s="49"/>
      <c r="BK693" s="49"/>
      <c r="BL693" s="48">
        <v>0</v>
      </c>
      <c r="BM693" s="49"/>
      <c r="BN693" s="48">
        <v>0</v>
      </c>
      <c r="BO693" s="49"/>
      <c r="BP693" s="49"/>
      <c r="BQ693" s="49"/>
      <c r="BR693" s="48">
        <v>0</v>
      </c>
      <c r="BS693" s="39"/>
      <c r="BT693" s="39"/>
      <c r="BU693" s="39"/>
      <c r="BV693" s="39"/>
      <c r="BW693" s="39"/>
      <c r="BX693" s="39"/>
    </row>
    <row r="694" spans="1:76" ht="20.100000000000001" customHeight="1" x14ac:dyDescent="0.2">
      <c r="D694" s="2" t="s">
        <v>102</v>
      </c>
      <c r="F694" s="39">
        <v>95</v>
      </c>
      <c r="G694" s="39"/>
      <c r="H694" s="39"/>
      <c r="I694" s="39"/>
      <c r="J694" s="39">
        <v>480</v>
      </c>
      <c r="K694" s="39">
        <v>3</v>
      </c>
      <c r="L694" s="39"/>
      <c r="M694" s="39">
        <v>483</v>
      </c>
      <c r="N694" s="39"/>
      <c r="O694" s="39"/>
      <c r="P694" s="39"/>
      <c r="Q694" s="39">
        <v>145</v>
      </c>
      <c r="R694" s="39">
        <v>372</v>
      </c>
      <c r="S694" s="39"/>
      <c r="T694" s="39">
        <v>517</v>
      </c>
      <c r="U694" s="39"/>
      <c r="V694" s="39"/>
      <c r="W694" s="39"/>
      <c r="X694" s="39">
        <v>61</v>
      </c>
      <c r="Y694" s="39"/>
      <c r="Z694" s="39"/>
      <c r="AA694" s="39"/>
      <c r="AB694" s="39">
        <v>0</v>
      </c>
      <c r="AC694" s="39"/>
      <c r="AD694" s="39">
        <v>0</v>
      </c>
      <c r="AE694" s="39"/>
      <c r="AF694" s="39"/>
      <c r="AG694" s="39"/>
      <c r="AH694" s="39">
        <v>20</v>
      </c>
      <c r="AI694" s="39"/>
      <c r="AJ694" s="39"/>
      <c r="AK694" s="39"/>
      <c r="AL694" s="39"/>
      <c r="AM694" s="39"/>
      <c r="AN694" s="39"/>
      <c r="AO694" s="39"/>
      <c r="AP694" s="39">
        <v>78</v>
      </c>
      <c r="AQ694" s="39"/>
      <c r="AR694" s="39"/>
      <c r="AS694" s="39"/>
      <c r="AT694" s="39">
        <v>1275</v>
      </c>
      <c r="AU694" s="39">
        <v>25</v>
      </c>
      <c r="AV694" s="39"/>
      <c r="AW694" s="39">
        <v>1300</v>
      </c>
      <c r="AX694" s="39"/>
      <c r="AY694" s="39"/>
      <c r="AZ694" s="39"/>
      <c r="BA694" s="39">
        <v>532</v>
      </c>
      <c r="BB694" s="39">
        <v>373</v>
      </c>
      <c r="BC694" s="39"/>
      <c r="BD694" s="39">
        <v>905</v>
      </c>
      <c r="BE694" s="39"/>
      <c r="BF694" s="39"/>
      <c r="BG694" s="39"/>
      <c r="BH694" s="39">
        <v>473</v>
      </c>
      <c r="BI694" s="39"/>
      <c r="BJ694" s="39"/>
      <c r="BK694" s="39"/>
      <c r="BL694" s="39">
        <v>0</v>
      </c>
      <c r="BM694" s="39"/>
      <c r="BN694" s="39">
        <v>0</v>
      </c>
      <c r="BO694" s="39"/>
      <c r="BP694" s="39"/>
      <c r="BQ694" s="39"/>
      <c r="BR694" s="39">
        <v>34</v>
      </c>
      <c r="BS694" s="39"/>
      <c r="BT694" s="39"/>
      <c r="BU694" s="39"/>
      <c r="BV694" s="39"/>
      <c r="BW694" s="39"/>
      <c r="BX694" s="39"/>
    </row>
    <row r="695" spans="1:76" ht="20.100000000000001" customHeight="1" x14ac:dyDescent="0.2"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  <c r="BN695" s="39"/>
      <c r="BO695" s="39"/>
      <c r="BP695" s="39"/>
      <c r="BQ695" s="39"/>
      <c r="BR695" s="39"/>
      <c r="BS695" s="39"/>
      <c r="BT695" s="39"/>
      <c r="BU695" s="39"/>
      <c r="BV695" s="39"/>
      <c r="BW695" s="39"/>
      <c r="BX695" s="39"/>
    </row>
    <row r="696" spans="1:76" s="1" customFormat="1" ht="20.100000000000001" customHeight="1" x14ac:dyDescent="0.25">
      <c r="A696" s="3"/>
      <c r="B696" s="6"/>
      <c r="C696" s="51" t="s">
        <v>159</v>
      </c>
      <c r="D696" s="52"/>
      <c r="E696" s="5"/>
      <c r="F696" s="53">
        <v>611</v>
      </c>
      <c r="G696" s="54"/>
      <c r="H696" s="54"/>
      <c r="I696" s="54"/>
      <c r="J696" s="53">
        <v>3115</v>
      </c>
      <c r="K696" s="53">
        <v>123</v>
      </c>
      <c r="L696" s="54"/>
      <c r="M696" s="53">
        <v>3238</v>
      </c>
      <c r="N696" s="54"/>
      <c r="O696" s="54"/>
      <c r="P696" s="54"/>
      <c r="Q696" s="53">
        <v>976</v>
      </c>
      <c r="R696" s="53">
        <v>2355</v>
      </c>
      <c r="S696" s="54"/>
      <c r="T696" s="53">
        <v>3331</v>
      </c>
      <c r="U696" s="54"/>
      <c r="V696" s="54"/>
      <c r="W696" s="54"/>
      <c r="X696" s="53">
        <v>518</v>
      </c>
      <c r="Y696" s="54"/>
      <c r="Z696" s="54"/>
      <c r="AA696" s="54"/>
      <c r="AB696" s="53">
        <v>0</v>
      </c>
      <c r="AC696" s="54"/>
      <c r="AD696" s="53">
        <v>0</v>
      </c>
      <c r="AE696" s="54"/>
      <c r="AF696" s="54"/>
      <c r="AG696" s="54"/>
      <c r="AH696" s="53">
        <v>20</v>
      </c>
      <c r="AI696" s="54"/>
      <c r="AJ696" s="54"/>
      <c r="AK696" s="54"/>
      <c r="AL696" s="54"/>
      <c r="AM696" s="54"/>
      <c r="AN696" s="54"/>
      <c r="AO696" s="54"/>
      <c r="AP696" s="53">
        <v>535</v>
      </c>
      <c r="AQ696" s="54"/>
      <c r="AR696" s="54"/>
      <c r="AS696" s="54"/>
      <c r="AT696" s="53">
        <v>5580</v>
      </c>
      <c r="AU696" s="53">
        <v>169</v>
      </c>
      <c r="AV696" s="54"/>
      <c r="AW696" s="53">
        <v>5749</v>
      </c>
      <c r="AX696" s="54"/>
      <c r="AY696" s="54"/>
      <c r="AZ696" s="54"/>
      <c r="BA696" s="53">
        <v>2886</v>
      </c>
      <c r="BB696" s="53">
        <v>2404</v>
      </c>
      <c r="BC696" s="54"/>
      <c r="BD696" s="53">
        <v>5290</v>
      </c>
      <c r="BE696" s="54"/>
      <c r="BF696" s="54"/>
      <c r="BG696" s="54"/>
      <c r="BH696" s="53">
        <v>988</v>
      </c>
      <c r="BI696" s="54"/>
      <c r="BJ696" s="54"/>
      <c r="BK696" s="54"/>
      <c r="BL696" s="53">
        <v>0</v>
      </c>
      <c r="BM696" s="54"/>
      <c r="BN696" s="53">
        <v>6</v>
      </c>
      <c r="BO696" s="54"/>
      <c r="BP696" s="54"/>
      <c r="BQ696" s="54"/>
      <c r="BR696" s="53">
        <v>34</v>
      </c>
      <c r="BS696" s="39"/>
      <c r="BT696" s="39"/>
      <c r="BU696" s="39"/>
      <c r="BV696" s="39"/>
      <c r="BW696" s="39"/>
      <c r="BX696" s="39"/>
    </row>
    <row r="697" spans="1:76" s="1" customFormat="1" ht="20.100000000000001" customHeight="1" x14ac:dyDescent="0.2">
      <c r="A697" s="3"/>
      <c r="B697" s="6"/>
      <c r="C697" s="3"/>
      <c r="D697" s="3"/>
      <c r="E697" s="5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6"/>
      <c r="BG697" s="56"/>
      <c r="BH697" s="56"/>
      <c r="BI697" s="56"/>
      <c r="BJ697" s="56"/>
      <c r="BK697" s="56"/>
      <c r="BL697" s="56"/>
      <c r="BM697" s="56"/>
      <c r="BN697" s="56"/>
      <c r="BO697" s="56"/>
      <c r="BP697" s="56"/>
      <c r="BQ697" s="56"/>
      <c r="BR697" s="56"/>
      <c r="BS697" s="39"/>
      <c r="BT697" s="39"/>
      <c r="BU697" s="39"/>
      <c r="BV697" s="39"/>
      <c r="BW697" s="39"/>
      <c r="BX697" s="39"/>
    </row>
    <row r="698" spans="1:76" s="1" customFormat="1" ht="20.100000000000001" customHeight="1" x14ac:dyDescent="0.25">
      <c r="A698" s="3"/>
      <c r="B698" s="57" t="s">
        <v>293</v>
      </c>
      <c r="C698" s="58"/>
      <c r="D698" s="58"/>
      <c r="E698" s="5"/>
      <c r="F698" s="59">
        <v>611</v>
      </c>
      <c r="G698" s="54"/>
      <c r="H698" s="54"/>
      <c r="I698" s="54"/>
      <c r="J698" s="59">
        <v>3115</v>
      </c>
      <c r="K698" s="59">
        <v>123</v>
      </c>
      <c r="L698" s="54"/>
      <c r="M698" s="59">
        <v>3238</v>
      </c>
      <c r="N698" s="54"/>
      <c r="O698" s="54"/>
      <c r="P698" s="54"/>
      <c r="Q698" s="59">
        <v>976</v>
      </c>
      <c r="R698" s="59">
        <v>2355</v>
      </c>
      <c r="S698" s="54"/>
      <c r="T698" s="59">
        <v>3331</v>
      </c>
      <c r="U698" s="54"/>
      <c r="V698" s="54"/>
      <c r="W698" s="54"/>
      <c r="X698" s="59">
        <v>518</v>
      </c>
      <c r="Y698" s="54"/>
      <c r="Z698" s="54"/>
      <c r="AA698" s="54"/>
      <c r="AB698" s="59">
        <v>0</v>
      </c>
      <c r="AC698" s="54"/>
      <c r="AD698" s="59">
        <v>0</v>
      </c>
      <c r="AE698" s="54"/>
      <c r="AF698" s="54"/>
      <c r="AG698" s="54"/>
      <c r="AH698" s="59">
        <v>20</v>
      </c>
      <c r="AI698" s="54"/>
      <c r="AJ698" s="54"/>
      <c r="AK698" s="54"/>
      <c r="AL698" s="54"/>
      <c r="AM698" s="54"/>
      <c r="AN698" s="54"/>
      <c r="AO698" s="54"/>
      <c r="AP698" s="59">
        <v>535</v>
      </c>
      <c r="AQ698" s="54"/>
      <c r="AR698" s="54"/>
      <c r="AS698" s="54"/>
      <c r="AT698" s="59">
        <v>5580</v>
      </c>
      <c r="AU698" s="59">
        <v>169</v>
      </c>
      <c r="AV698" s="54"/>
      <c r="AW698" s="59">
        <v>5749</v>
      </c>
      <c r="AX698" s="54"/>
      <c r="AY698" s="54"/>
      <c r="AZ698" s="54"/>
      <c r="BA698" s="59">
        <v>2886</v>
      </c>
      <c r="BB698" s="59">
        <v>2404</v>
      </c>
      <c r="BC698" s="54"/>
      <c r="BD698" s="59">
        <v>5290</v>
      </c>
      <c r="BE698" s="54"/>
      <c r="BF698" s="54"/>
      <c r="BG698" s="54"/>
      <c r="BH698" s="59">
        <v>988</v>
      </c>
      <c r="BI698" s="54"/>
      <c r="BJ698" s="54"/>
      <c r="BK698" s="54"/>
      <c r="BL698" s="59">
        <v>0</v>
      </c>
      <c r="BM698" s="54"/>
      <c r="BN698" s="59">
        <v>6</v>
      </c>
      <c r="BO698" s="54"/>
      <c r="BP698" s="54"/>
      <c r="BQ698" s="54"/>
      <c r="BR698" s="59">
        <v>34</v>
      </c>
      <c r="BS698" s="39"/>
      <c r="BT698" s="39"/>
      <c r="BU698" s="39"/>
      <c r="BV698" s="39"/>
      <c r="BW698" s="39"/>
      <c r="BX698" s="39"/>
    </row>
    <row r="699" spans="1:76" ht="20.100000000000001" customHeight="1" x14ac:dyDescent="0.2"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</row>
    <row r="700" spans="1:76" ht="20.100000000000001" customHeight="1" x14ac:dyDescent="0.2">
      <c r="B700" s="6" t="s">
        <v>294</v>
      </c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  <c r="BN700" s="39"/>
      <c r="BO700" s="39"/>
      <c r="BP700" s="39"/>
      <c r="BQ700" s="39"/>
      <c r="BR700" s="39"/>
      <c r="BS700" s="39"/>
      <c r="BT700" s="39"/>
      <c r="BU700" s="39"/>
      <c r="BV700" s="39"/>
      <c r="BW700" s="39"/>
      <c r="BX700" s="39"/>
    </row>
    <row r="701" spans="1:76" ht="20.100000000000001" customHeight="1" x14ac:dyDescent="0.2">
      <c r="C701" s="3" t="s">
        <v>154</v>
      </c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  <c r="BN701" s="39"/>
      <c r="BO701" s="39"/>
      <c r="BP701" s="39"/>
      <c r="BQ701" s="39"/>
      <c r="BR701" s="39"/>
      <c r="BS701" s="39"/>
      <c r="BT701" s="39"/>
      <c r="BU701" s="39"/>
      <c r="BV701" s="39"/>
      <c r="BW701" s="39"/>
      <c r="BX701" s="39"/>
    </row>
    <row r="702" spans="1:76" ht="20.100000000000001" customHeight="1" x14ac:dyDescent="0.2">
      <c r="D702" s="2" t="s">
        <v>96</v>
      </c>
      <c r="F702" s="39">
        <v>185</v>
      </c>
      <c r="G702" s="39"/>
      <c r="H702" s="39"/>
      <c r="I702" s="39"/>
      <c r="J702" s="39">
        <v>425</v>
      </c>
      <c r="K702" s="39">
        <v>16</v>
      </c>
      <c r="L702" s="39"/>
      <c r="M702" s="39">
        <v>441</v>
      </c>
      <c r="N702" s="39"/>
      <c r="O702" s="39"/>
      <c r="P702" s="39"/>
      <c r="Q702" s="39">
        <v>58</v>
      </c>
      <c r="R702" s="39">
        <v>441</v>
      </c>
      <c r="S702" s="39"/>
      <c r="T702" s="39">
        <v>499</v>
      </c>
      <c r="U702" s="39"/>
      <c r="V702" s="39"/>
      <c r="W702" s="39"/>
      <c r="X702" s="39">
        <v>127</v>
      </c>
      <c r="Y702" s="39"/>
      <c r="Z702" s="39"/>
      <c r="AA702" s="39"/>
      <c r="AB702" s="39">
        <v>0</v>
      </c>
      <c r="AC702" s="39"/>
      <c r="AD702" s="39">
        <v>0</v>
      </c>
      <c r="AE702" s="39"/>
      <c r="AF702" s="39"/>
      <c r="AG702" s="39"/>
      <c r="AH702" s="39">
        <v>14</v>
      </c>
      <c r="AI702" s="39"/>
      <c r="AJ702" s="39"/>
      <c r="AK702" s="39"/>
      <c r="AL702" s="39"/>
      <c r="AM702" s="39"/>
      <c r="AN702" s="39"/>
      <c r="AO702" s="39"/>
      <c r="AP702" s="39">
        <v>137</v>
      </c>
      <c r="AQ702" s="39"/>
      <c r="AR702" s="39"/>
      <c r="AS702" s="39"/>
      <c r="AT702" s="39">
        <v>308</v>
      </c>
      <c r="AU702" s="39">
        <v>13</v>
      </c>
      <c r="AV702" s="39"/>
      <c r="AW702" s="39">
        <v>321</v>
      </c>
      <c r="AX702" s="39"/>
      <c r="AY702" s="39"/>
      <c r="AZ702" s="39"/>
      <c r="BA702" s="39">
        <v>27</v>
      </c>
      <c r="BB702" s="39">
        <v>248</v>
      </c>
      <c r="BC702" s="39"/>
      <c r="BD702" s="39">
        <v>275</v>
      </c>
      <c r="BE702" s="39"/>
      <c r="BF702" s="39"/>
      <c r="BG702" s="39"/>
      <c r="BH702" s="39">
        <v>167</v>
      </c>
      <c r="BI702" s="39"/>
      <c r="BJ702" s="39"/>
      <c r="BK702" s="39"/>
      <c r="BL702" s="39">
        <v>0</v>
      </c>
      <c r="BM702" s="39"/>
      <c r="BN702" s="39">
        <v>16</v>
      </c>
      <c r="BO702" s="39"/>
      <c r="BP702" s="39"/>
      <c r="BQ702" s="39"/>
      <c r="BR702" s="39">
        <v>23</v>
      </c>
      <c r="BS702" s="39"/>
      <c r="BT702" s="39"/>
      <c r="BU702" s="39"/>
      <c r="BV702" s="39"/>
      <c r="BW702" s="39"/>
      <c r="BX702" s="39"/>
    </row>
    <row r="703" spans="1:76" ht="19.5" customHeight="1" x14ac:dyDescent="0.2">
      <c r="D703" s="47" t="s">
        <v>97</v>
      </c>
      <c r="F703" s="48">
        <v>145</v>
      </c>
      <c r="G703" s="49"/>
      <c r="H703" s="49"/>
      <c r="I703" s="49"/>
      <c r="J703" s="48">
        <v>432</v>
      </c>
      <c r="K703" s="48">
        <v>14</v>
      </c>
      <c r="L703" s="49"/>
      <c r="M703" s="48">
        <v>446</v>
      </c>
      <c r="N703" s="49"/>
      <c r="O703" s="49"/>
      <c r="P703" s="49"/>
      <c r="Q703" s="48">
        <v>135</v>
      </c>
      <c r="R703" s="48">
        <v>357</v>
      </c>
      <c r="S703" s="49"/>
      <c r="T703" s="48">
        <v>492</v>
      </c>
      <c r="U703" s="49"/>
      <c r="V703" s="49"/>
      <c r="W703" s="49"/>
      <c r="X703" s="48">
        <v>99</v>
      </c>
      <c r="Y703" s="49"/>
      <c r="Z703" s="49"/>
      <c r="AA703" s="49"/>
      <c r="AB703" s="48">
        <v>0</v>
      </c>
      <c r="AC703" s="49"/>
      <c r="AD703" s="48">
        <v>0</v>
      </c>
      <c r="AE703" s="49"/>
      <c r="AF703" s="49"/>
      <c r="AG703" s="49"/>
      <c r="AH703" s="48">
        <v>0</v>
      </c>
      <c r="AI703" s="49"/>
      <c r="AJ703" s="49"/>
      <c r="AK703" s="49"/>
      <c r="AL703" s="49"/>
      <c r="AM703" s="49"/>
      <c r="AN703" s="49"/>
      <c r="AO703" s="49"/>
      <c r="AP703" s="48">
        <v>66</v>
      </c>
      <c r="AQ703" s="49"/>
      <c r="AR703" s="49"/>
      <c r="AS703" s="49"/>
      <c r="AT703" s="48">
        <v>255</v>
      </c>
      <c r="AU703" s="48">
        <v>8</v>
      </c>
      <c r="AV703" s="49"/>
      <c r="AW703" s="48">
        <v>263</v>
      </c>
      <c r="AX703" s="49"/>
      <c r="AY703" s="49"/>
      <c r="AZ703" s="49"/>
      <c r="BA703" s="48">
        <v>109</v>
      </c>
      <c r="BB703" s="48">
        <v>163</v>
      </c>
      <c r="BC703" s="49"/>
      <c r="BD703" s="48">
        <v>272</v>
      </c>
      <c r="BE703" s="49"/>
      <c r="BF703" s="49"/>
      <c r="BG703" s="49"/>
      <c r="BH703" s="48">
        <v>57</v>
      </c>
      <c r="BI703" s="49"/>
      <c r="BJ703" s="49"/>
      <c r="BK703" s="49"/>
      <c r="BL703" s="48">
        <v>0</v>
      </c>
      <c r="BM703" s="49"/>
      <c r="BN703" s="48">
        <v>0</v>
      </c>
      <c r="BO703" s="49"/>
      <c r="BP703" s="49"/>
      <c r="BQ703" s="49"/>
      <c r="BR703" s="48">
        <v>0</v>
      </c>
      <c r="BS703" s="39"/>
      <c r="BT703" s="39"/>
      <c r="BU703" s="39"/>
      <c r="BV703" s="39"/>
      <c r="BW703" s="39"/>
      <c r="BX703" s="39"/>
    </row>
    <row r="704" spans="1:76" ht="20.100000000000001" customHeight="1" x14ac:dyDescent="0.2">
      <c r="D704" s="2" t="s">
        <v>98</v>
      </c>
      <c r="F704" s="49">
        <v>105</v>
      </c>
      <c r="G704" s="49"/>
      <c r="H704" s="49"/>
      <c r="I704" s="49"/>
      <c r="J704" s="49">
        <v>442</v>
      </c>
      <c r="K704" s="49">
        <v>20</v>
      </c>
      <c r="L704" s="49"/>
      <c r="M704" s="49">
        <v>462</v>
      </c>
      <c r="N704" s="49"/>
      <c r="O704" s="49"/>
      <c r="P704" s="49"/>
      <c r="Q704" s="49">
        <v>151</v>
      </c>
      <c r="R704" s="49">
        <v>338</v>
      </c>
      <c r="S704" s="49"/>
      <c r="T704" s="49">
        <v>489</v>
      </c>
      <c r="U704" s="49"/>
      <c r="V704" s="49"/>
      <c r="W704" s="49"/>
      <c r="X704" s="49">
        <v>78</v>
      </c>
      <c r="Y704" s="49"/>
      <c r="Z704" s="49"/>
      <c r="AA704" s="49"/>
      <c r="AB704" s="49">
        <v>0</v>
      </c>
      <c r="AC704" s="49"/>
      <c r="AD704" s="49">
        <v>0</v>
      </c>
      <c r="AE704" s="49"/>
      <c r="AF704" s="49"/>
      <c r="AG704" s="49"/>
      <c r="AH704" s="49">
        <v>0</v>
      </c>
      <c r="AI704" s="49"/>
      <c r="AJ704" s="49"/>
      <c r="AK704" s="49"/>
      <c r="AL704" s="49"/>
      <c r="AM704" s="49"/>
      <c r="AN704" s="49"/>
      <c r="AO704" s="49"/>
      <c r="AP704" s="49">
        <v>70</v>
      </c>
      <c r="AQ704" s="49"/>
      <c r="AR704" s="49"/>
      <c r="AS704" s="49"/>
      <c r="AT704" s="49">
        <v>261</v>
      </c>
      <c r="AU704" s="49">
        <v>13</v>
      </c>
      <c r="AV704" s="49"/>
      <c r="AW704" s="49">
        <v>274</v>
      </c>
      <c r="AX704" s="49"/>
      <c r="AY704" s="49"/>
      <c r="AZ704" s="49"/>
      <c r="BA704" s="49">
        <v>126</v>
      </c>
      <c r="BB704" s="49">
        <v>165</v>
      </c>
      <c r="BC704" s="49"/>
      <c r="BD704" s="49">
        <v>291</v>
      </c>
      <c r="BE704" s="49"/>
      <c r="BF704" s="49"/>
      <c r="BG704" s="49"/>
      <c r="BH704" s="49">
        <v>53</v>
      </c>
      <c r="BI704" s="49"/>
      <c r="BJ704" s="49"/>
      <c r="BK704" s="49"/>
      <c r="BL704" s="49">
        <v>0</v>
      </c>
      <c r="BM704" s="49"/>
      <c r="BN704" s="49">
        <v>0</v>
      </c>
      <c r="BO704" s="49"/>
      <c r="BP704" s="49"/>
      <c r="BQ704" s="49"/>
      <c r="BR704" s="49">
        <v>0</v>
      </c>
      <c r="BS704" s="39"/>
      <c r="BT704" s="39"/>
      <c r="BU704" s="39"/>
      <c r="BV704" s="39"/>
      <c r="BW704" s="39"/>
      <c r="BX704" s="39"/>
    </row>
    <row r="705" spans="1:76" ht="20.100000000000001" customHeight="1" x14ac:dyDescent="0.2"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  <c r="BN705" s="39"/>
      <c r="BO705" s="39"/>
      <c r="BP705" s="39"/>
      <c r="BQ705" s="39"/>
      <c r="BR705" s="39"/>
      <c r="BS705" s="39"/>
      <c r="BT705" s="39"/>
      <c r="BU705" s="39"/>
      <c r="BV705" s="39"/>
      <c r="BW705" s="39"/>
      <c r="BX705" s="39"/>
    </row>
    <row r="706" spans="1:76" s="1" customFormat="1" ht="20.100000000000001" customHeight="1" x14ac:dyDescent="0.25">
      <c r="A706" s="3"/>
      <c r="B706" s="6"/>
      <c r="C706" s="51" t="s">
        <v>159</v>
      </c>
      <c r="D706" s="52"/>
      <c r="E706" s="5"/>
      <c r="F706" s="53">
        <v>435</v>
      </c>
      <c r="G706" s="54"/>
      <c r="H706" s="54"/>
      <c r="I706" s="54"/>
      <c r="J706" s="53">
        <v>1299</v>
      </c>
      <c r="K706" s="53">
        <v>50</v>
      </c>
      <c r="L706" s="54"/>
      <c r="M706" s="53">
        <v>1349</v>
      </c>
      <c r="N706" s="54"/>
      <c r="O706" s="54"/>
      <c r="P706" s="54"/>
      <c r="Q706" s="53">
        <v>344</v>
      </c>
      <c r="R706" s="53">
        <v>1136</v>
      </c>
      <c r="S706" s="54"/>
      <c r="T706" s="53">
        <v>1480</v>
      </c>
      <c r="U706" s="54"/>
      <c r="V706" s="54"/>
      <c r="W706" s="54"/>
      <c r="X706" s="53">
        <v>304</v>
      </c>
      <c r="Y706" s="54"/>
      <c r="Z706" s="54"/>
      <c r="AA706" s="54"/>
      <c r="AB706" s="53">
        <v>0</v>
      </c>
      <c r="AC706" s="54"/>
      <c r="AD706" s="53">
        <v>0</v>
      </c>
      <c r="AE706" s="54"/>
      <c r="AF706" s="54"/>
      <c r="AG706" s="54"/>
      <c r="AH706" s="53">
        <v>14</v>
      </c>
      <c r="AI706" s="54"/>
      <c r="AJ706" s="54"/>
      <c r="AK706" s="54"/>
      <c r="AL706" s="54"/>
      <c r="AM706" s="54"/>
      <c r="AN706" s="54"/>
      <c r="AO706" s="54"/>
      <c r="AP706" s="53">
        <v>273</v>
      </c>
      <c r="AQ706" s="54"/>
      <c r="AR706" s="54"/>
      <c r="AS706" s="54"/>
      <c r="AT706" s="53">
        <v>824</v>
      </c>
      <c r="AU706" s="53">
        <v>34</v>
      </c>
      <c r="AV706" s="54"/>
      <c r="AW706" s="53">
        <v>858</v>
      </c>
      <c r="AX706" s="54"/>
      <c r="AY706" s="54"/>
      <c r="AZ706" s="54"/>
      <c r="BA706" s="53">
        <v>262</v>
      </c>
      <c r="BB706" s="53">
        <v>576</v>
      </c>
      <c r="BC706" s="54"/>
      <c r="BD706" s="53">
        <v>838</v>
      </c>
      <c r="BE706" s="54"/>
      <c r="BF706" s="54"/>
      <c r="BG706" s="54"/>
      <c r="BH706" s="53">
        <v>277</v>
      </c>
      <c r="BI706" s="54"/>
      <c r="BJ706" s="54"/>
      <c r="BK706" s="54"/>
      <c r="BL706" s="53">
        <v>0</v>
      </c>
      <c r="BM706" s="54"/>
      <c r="BN706" s="53">
        <v>16</v>
      </c>
      <c r="BO706" s="54"/>
      <c r="BP706" s="54"/>
      <c r="BQ706" s="54"/>
      <c r="BR706" s="53">
        <v>23</v>
      </c>
      <c r="BS706" s="39"/>
      <c r="BT706" s="39"/>
      <c r="BU706" s="39"/>
      <c r="BV706" s="39"/>
      <c r="BW706" s="39"/>
      <c r="BX706" s="39"/>
    </row>
    <row r="707" spans="1:76" s="1" customFormat="1" ht="20.100000000000001" customHeight="1" x14ac:dyDescent="0.2">
      <c r="A707" s="3"/>
      <c r="B707" s="6"/>
      <c r="C707" s="3"/>
      <c r="D707" s="3"/>
      <c r="E707" s="5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6"/>
      <c r="BG707" s="56"/>
      <c r="BH707" s="56"/>
      <c r="BI707" s="56"/>
      <c r="BJ707" s="56"/>
      <c r="BK707" s="56"/>
      <c r="BL707" s="56"/>
      <c r="BM707" s="56"/>
      <c r="BN707" s="56"/>
      <c r="BO707" s="56"/>
      <c r="BP707" s="56"/>
      <c r="BQ707" s="56"/>
      <c r="BR707" s="56"/>
      <c r="BS707" s="39"/>
      <c r="BT707" s="39"/>
      <c r="BU707" s="39"/>
      <c r="BV707" s="39"/>
      <c r="BW707" s="39"/>
      <c r="BX707" s="39"/>
    </row>
    <row r="708" spans="1:76" s="1" customFormat="1" ht="20.100000000000001" customHeight="1" x14ac:dyDescent="0.25">
      <c r="A708" s="3"/>
      <c r="B708" s="57" t="s">
        <v>295</v>
      </c>
      <c r="C708" s="58"/>
      <c r="D708" s="58"/>
      <c r="E708" s="5"/>
      <c r="F708" s="59">
        <v>435</v>
      </c>
      <c r="G708" s="54"/>
      <c r="H708" s="54"/>
      <c r="I708" s="54"/>
      <c r="J708" s="59">
        <v>1299</v>
      </c>
      <c r="K708" s="59">
        <v>50</v>
      </c>
      <c r="L708" s="54"/>
      <c r="M708" s="59">
        <v>1349</v>
      </c>
      <c r="N708" s="54"/>
      <c r="O708" s="54"/>
      <c r="P708" s="54"/>
      <c r="Q708" s="59">
        <v>344</v>
      </c>
      <c r="R708" s="59">
        <v>1136</v>
      </c>
      <c r="S708" s="54"/>
      <c r="T708" s="59">
        <v>1480</v>
      </c>
      <c r="U708" s="54"/>
      <c r="V708" s="54"/>
      <c r="W708" s="54"/>
      <c r="X708" s="59">
        <v>304</v>
      </c>
      <c r="Y708" s="54"/>
      <c r="Z708" s="54"/>
      <c r="AA708" s="54"/>
      <c r="AB708" s="59">
        <v>0</v>
      </c>
      <c r="AC708" s="54"/>
      <c r="AD708" s="59">
        <v>0</v>
      </c>
      <c r="AE708" s="54"/>
      <c r="AF708" s="54"/>
      <c r="AG708" s="54"/>
      <c r="AH708" s="59">
        <v>14</v>
      </c>
      <c r="AI708" s="54"/>
      <c r="AJ708" s="54"/>
      <c r="AK708" s="54"/>
      <c r="AL708" s="54"/>
      <c r="AM708" s="54"/>
      <c r="AN708" s="54"/>
      <c r="AO708" s="54"/>
      <c r="AP708" s="59">
        <v>273</v>
      </c>
      <c r="AQ708" s="54"/>
      <c r="AR708" s="54"/>
      <c r="AS708" s="54"/>
      <c r="AT708" s="59">
        <v>824</v>
      </c>
      <c r="AU708" s="59">
        <v>34</v>
      </c>
      <c r="AV708" s="54"/>
      <c r="AW708" s="59">
        <v>858</v>
      </c>
      <c r="AX708" s="54"/>
      <c r="AY708" s="54"/>
      <c r="AZ708" s="54"/>
      <c r="BA708" s="59">
        <v>262</v>
      </c>
      <c r="BB708" s="59">
        <v>576</v>
      </c>
      <c r="BC708" s="54"/>
      <c r="BD708" s="59">
        <v>838</v>
      </c>
      <c r="BE708" s="54"/>
      <c r="BF708" s="54"/>
      <c r="BG708" s="54"/>
      <c r="BH708" s="59">
        <v>277</v>
      </c>
      <c r="BI708" s="54"/>
      <c r="BJ708" s="54"/>
      <c r="BK708" s="54"/>
      <c r="BL708" s="59">
        <v>0</v>
      </c>
      <c r="BM708" s="54"/>
      <c r="BN708" s="59">
        <v>16</v>
      </c>
      <c r="BO708" s="54"/>
      <c r="BP708" s="54"/>
      <c r="BQ708" s="54"/>
      <c r="BR708" s="59">
        <v>23</v>
      </c>
      <c r="BS708" s="39"/>
      <c r="BT708" s="39"/>
      <c r="BU708" s="39"/>
      <c r="BV708" s="39"/>
      <c r="BW708" s="39"/>
      <c r="BX708" s="39"/>
    </row>
    <row r="709" spans="1:76" ht="20.100000000000001" customHeight="1" x14ac:dyDescent="0.2"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  <c r="BN709" s="39"/>
      <c r="BO709" s="39"/>
      <c r="BP709" s="39"/>
      <c r="BQ709" s="39"/>
      <c r="BR709" s="39"/>
      <c r="BS709" s="39"/>
      <c r="BT709" s="39"/>
      <c r="BU709" s="39"/>
      <c r="BV709" s="39"/>
      <c r="BW709" s="39"/>
      <c r="BX709" s="39"/>
    </row>
    <row r="710" spans="1:76" ht="20.100000000000001" customHeight="1" x14ac:dyDescent="0.2">
      <c r="B710" s="6" t="s">
        <v>296</v>
      </c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  <c r="BN710" s="39"/>
      <c r="BO710" s="39"/>
      <c r="BP710" s="39"/>
      <c r="BQ710" s="39"/>
      <c r="BR710" s="39"/>
      <c r="BS710" s="39"/>
      <c r="BT710" s="39"/>
      <c r="BU710" s="39"/>
      <c r="BV710" s="39"/>
      <c r="BW710" s="39"/>
      <c r="BX710" s="39"/>
    </row>
    <row r="711" spans="1:76" ht="20.100000000000001" customHeight="1" x14ac:dyDescent="0.2">
      <c r="B711" s="5"/>
      <c r="C711" s="3" t="s">
        <v>154</v>
      </c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</row>
    <row r="712" spans="1:76" ht="20.100000000000001" customHeight="1" x14ac:dyDescent="0.2">
      <c r="B712" s="5"/>
      <c r="D712" s="2" t="s">
        <v>96</v>
      </c>
      <c r="F712" s="39">
        <v>159</v>
      </c>
      <c r="G712" s="39"/>
      <c r="H712" s="39"/>
      <c r="I712" s="39"/>
      <c r="J712" s="39">
        <v>692</v>
      </c>
      <c r="K712" s="39">
        <v>14</v>
      </c>
      <c r="L712" s="39"/>
      <c r="M712" s="39">
        <v>706</v>
      </c>
      <c r="N712" s="39"/>
      <c r="O712" s="39"/>
      <c r="P712" s="39"/>
      <c r="Q712" s="39">
        <v>204</v>
      </c>
      <c r="R712" s="39">
        <v>542</v>
      </c>
      <c r="S712" s="39"/>
      <c r="T712" s="39">
        <v>746</v>
      </c>
      <c r="U712" s="39"/>
      <c r="V712" s="39"/>
      <c r="W712" s="39"/>
      <c r="X712" s="39">
        <v>119</v>
      </c>
      <c r="Y712" s="39"/>
      <c r="Z712" s="39"/>
      <c r="AA712" s="39"/>
      <c r="AB712" s="39">
        <v>0</v>
      </c>
      <c r="AC712" s="39"/>
      <c r="AD712" s="39">
        <v>0</v>
      </c>
      <c r="AE712" s="39"/>
      <c r="AF712" s="39"/>
      <c r="AG712" s="39"/>
      <c r="AH712" s="39">
        <v>0</v>
      </c>
      <c r="AI712" s="39"/>
      <c r="AJ712" s="39"/>
      <c r="AK712" s="39"/>
      <c r="AL712" s="39"/>
      <c r="AM712" s="39"/>
      <c r="AN712" s="39"/>
      <c r="AO712" s="39"/>
      <c r="AP712" s="39">
        <v>74</v>
      </c>
      <c r="AQ712" s="39"/>
      <c r="AR712" s="39"/>
      <c r="AS712" s="39"/>
      <c r="AT712" s="39">
        <v>373</v>
      </c>
      <c r="AU712" s="39">
        <v>18</v>
      </c>
      <c r="AV712" s="39"/>
      <c r="AW712" s="39">
        <v>391</v>
      </c>
      <c r="AX712" s="39"/>
      <c r="AY712" s="39"/>
      <c r="AZ712" s="39"/>
      <c r="BA712" s="39">
        <v>149</v>
      </c>
      <c r="BB712" s="39">
        <v>257</v>
      </c>
      <c r="BC712" s="39"/>
      <c r="BD712" s="39">
        <v>406</v>
      </c>
      <c r="BE712" s="39"/>
      <c r="BF712" s="39"/>
      <c r="BG712" s="39"/>
      <c r="BH712" s="39">
        <v>57</v>
      </c>
      <c r="BI712" s="39"/>
      <c r="BJ712" s="39"/>
      <c r="BK712" s="39"/>
      <c r="BL712" s="39">
        <v>0</v>
      </c>
      <c r="BM712" s="39"/>
      <c r="BN712" s="39">
        <v>2</v>
      </c>
      <c r="BO712" s="39"/>
      <c r="BP712" s="39"/>
      <c r="BQ712" s="39"/>
      <c r="BR712" s="39">
        <v>0</v>
      </c>
      <c r="BS712" s="39"/>
      <c r="BT712" s="39"/>
      <c r="BU712" s="39"/>
      <c r="BV712" s="39"/>
      <c r="BW712" s="39"/>
      <c r="BX712" s="39"/>
    </row>
    <row r="713" spans="1:76" ht="19.5" customHeight="1" x14ac:dyDescent="0.2">
      <c r="D713" s="47" t="s">
        <v>97</v>
      </c>
      <c r="F713" s="48">
        <v>153</v>
      </c>
      <c r="G713" s="49"/>
      <c r="H713" s="49"/>
      <c r="I713" s="49"/>
      <c r="J713" s="48">
        <v>709</v>
      </c>
      <c r="K713" s="48">
        <v>26</v>
      </c>
      <c r="L713" s="49"/>
      <c r="M713" s="48">
        <v>735</v>
      </c>
      <c r="N713" s="49"/>
      <c r="O713" s="49"/>
      <c r="P713" s="49"/>
      <c r="Q713" s="48">
        <v>248</v>
      </c>
      <c r="R713" s="48">
        <v>563</v>
      </c>
      <c r="S713" s="49"/>
      <c r="T713" s="48">
        <v>811</v>
      </c>
      <c r="U713" s="49"/>
      <c r="V713" s="49"/>
      <c r="W713" s="49"/>
      <c r="X713" s="48">
        <v>77</v>
      </c>
      <c r="Y713" s="49"/>
      <c r="Z713" s="49"/>
      <c r="AA713" s="49"/>
      <c r="AB713" s="48">
        <v>0</v>
      </c>
      <c r="AC713" s="49"/>
      <c r="AD713" s="48">
        <v>0</v>
      </c>
      <c r="AE713" s="49"/>
      <c r="AF713" s="49"/>
      <c r="AG713" s="49"/>
      <c r="AH713" s="48">
        <v>0</v>
      </c>
      <c r="AI713" s="49"/>
      <c r="AJ713" s="49"/>
      <c r="AK713" s="49"/>
      <c r="AL713" s="49"/>
      <c r="AM713" s="49"/>
      <c r="AN713" s="49"/>
      <c r="AO713" s="49"/>
      <c r="AP713" s="48">
        <v>63</v>
      </c>
      <c r="AQ713" s="49"/>
      <c r="AR713" s="49"/>
      <c r="AS713" s="49"/>
      <c r="AT713" s="48">
        <v>402</v>
      </c>
      <c r="AU713" s="48">
        <v>28</v>
      </c>
      <c r="AV713" s="49"/>
      <c r="AW713" s="48">
        <v>430</v>
      </c>
      <c r="AX713" s="49"/>
      <c r="AY713" s="49"/>
      <c r="AZ713" s="49"/>
      <c r="BA713" s="48">
        <v>201</v>
      </c>
      <c r="BB713" s="48">
        <v>229</v>
      </c>
      <c r="BC713" s="49"/>
      <c r="BD713" s="48">
        <v>430</v>
      </c>
      <c r="BE713" s="49"/>
      <c r="BF713" s="49"/>
      <c r="BG713" s="49"/>
      <c r="BH713" s="48">
        <v>60</v>
      </c>
      <c r="BI713" s="49"/>
      <c r="BJ713" s="49"/>
      <c r="BK713" s="49"/>
      <c r="BL713" s="48">
        <v>0</v>
      </c>
      <c r="BM713" s="49"/>
      <c r="BN713" s="48">
        <v>3</v>
      </c>
      <c r="BO713" s="49"/>
      <c r="BP713" s="49"/>
      <c r="BQ713" s="49"/>
      <c r="BR713" s="48">
        <v>0</v>
      </c>
      <c r="BS713" s="39"/>
      <c r="BT713" s="39"/>
      <c r="BU713" s="39"/>
      <c r="BV713" s="39"/>
      <c r="BW713" s="39"/>
      <c r="BX713" s="39"/>
    </row>
    <row r="714" spans="1:76" ht="20.100000000000001" customHeight="1" x14ac:dyDescent="0.2">
      <c r="D714" s="2" t="s">
        <v>113</v>
      </c>
      <c r="F714" s="39">
        <v>210</v>
      </c>
      <c r="G714" s="39"/>
      <c r="H714" s="39"/>
      <c r="I714" s="39"/>
      <c r="J714" s="39">
        <v>756</v>
      </c>
      <c r="K714" s="39">
        <v>20</v>
      </c>
      <c r="L714" s="39"/>
      <c r="M714" s="39">
        <v>776</v>
      </c>
      <c r="N714" s="39"/>
      <c r="O714" s="39"/>
      <c r="P714" s="39"/>
      <c r="Q714" s="39">
        <v>143</v>
      </c>
      <c r="R714" s="39">
        <v>658</v>
      </c>
      <c r="S714" s="39"/>
      <c r="T714" s="39">
        <v>801</v>
      </c>
      <c r="U714" s="39"/>
      <c r="V714" s="39"/>
      <c r="W714" s="39"/>
      <c r="X714" s="39">
        <v>185</v>
      </c>
      <c r="Y714" s="39"/>
      <c r="Z714" s="39"/>
      <c r="AA714" s="39"/>
      <c r="AB714" s="39">
        <v>0</v>
      </c>
      <c r="AC714" s="39"/>
      <c r="AD714" s="39">
        <v>0</v>
      </c>
      <c r="AE714" s="39"/>
      <c r="AF714" s="39"/>
      <c r="AG714" s="39"/>
      <c r="AH714" s="39">
        <v>6</v>
      </c>
      <c r="AI714" s="39"/>
      <c r="AJ714" s="39"/>
      <c r="AK714" s="39"/>
      <c r="AL714" s="39"/>
      <c r="AM714" s="39"/>
      <c r="AN714" s="39"/>
      <c r="AO714" s="39"/>
      <c r="AP714" s="39">
        <v>26</v>
      </c>
      <c r="AQ714" s="39"/>
      <c r="AR714" s="39"/>
      <c r="AS714" s="39"/>
      <c r="AT714" s="39">
        <v>392</v>
      </c>
      <c r="AU714" s="39">
        <v>38</v>
      </c>
      <c r="AV714" s="39"/>
      <c r="AW714" s="39">
        <v>430</v>
      </c>
      <c r="AX714" s="39"/>
      <c r="AY714" s="39"/>
      <c r="AZ714" s="39"/>
      <c r="BA714" s="39">
        <v>178</v>
      </c>
      <c r="BB714" s="39">
        <v>212</v>
      </c>
      <c r="BC714" s="39"/>
      <c r="BD714" s="39">
        <v>390</v>
      </c>
      <c r="BE714" s="39"/>
      <c r="BF714" s="39"/>
      <c r="BG714" s="39"/>
      <c r="BH714" s="39">
        <v>56</v>
      </c>
      <c r="BI714" s="39"/>
      <c r="BJ714" s="39"/>
      <c r="BK714" s="39"/>
      <c r="BL714" s="39">
        <v>0</v>
      </c>
      <c r="BM714" s="39"/>
      <c r="BN714" s="39">
        <v>10</v>
      </c>
      <c r="BO714" s="39"/>
      <c r="BP714" s="39"/>
      <c r="BQ714" s="39"/>
      <c r="BR714" s="39">
        <v>2</v>
      </c>
      <c r="BS714" s="39"/>
      <c r="BT714" s="39"/>
      <c r="BU714" s="39"/>
      <c r="BV714" s="39"/>
      <c r="BW714" s="39"/>
      <c r="BX714" s="39"/>
    </row>
    <row r="715" spans="1:76" ht="19.5" customHeight="1" x14ac:dyDescent="0.2">
      <c r="D715" s="47" t="s">
        <v>136</v>
      </c>
      <c r="F715" s="48">
        <v>192</v>
      </c>
      <c r="G715" s="49"/>
      <c r="H715" s="49"/>
      <c r="I715" s="49"/>
      <c r="J715" s="48">
        <v>704</v>
      </c>
      <c r="K715" s="48">
        <v>10</v>
      </c>
      <c r="L715" s="49"/>
      <c r="M715" s="48">
        <v>714</v>
      </c>
      <c r="N715" s="49"/>
      <c r="O715" s="49"/>
      <c r="P715" s="49"/>
      <c r="Q715" s="48">
        <v>148</v>
      </c>
      <c r="R715" s="48">
        <v>631</v>
      </c>
      <c r="S715" s="49"/>
      <c r="T715" s="48">
        <v>779</v>
      </c>
      <c r="U715" s="49"/>
      <c r="V715" s="49"/>
      <c r="W715" s="49"/>
      <c r="X715" s="48">
        <v>127</v>
      </c>
      <c r="Y715" s="49"/>
      <c r="Z715" s="49"/>
      <c r="AA715" s="49"/>
      <c r="AB715" s="48">
        <v>0</v>
      </c>
      <c r="AC715" s="49"/>
      <c r="AD715" s="48">
        <v>0</v>
      </c>
      <c r="AE715" s="49"/>
      <c r="AF715" s="49"/>
      <c r="AG715" s="49"/>
      <c r="AH715" s="48">
        <v>78</v>
      </c>
      <c r="AI715" s="49"/>
      <c r="AJ715" s="49"/>
      <c r="AK715" s="49"/>
      <c r="AL715" s="49"/>
      <c r="AM715" s="49"/>
      <c r="AN715" s="49"/>
      <c r="AO715" s="49"/>
      <c r="AP715" s="48">
        <v>95</v>
      </c>
      <c r="AQ715" s="49"/>
      <c r="AR715" s="49"/>
      <c r="AS715" s="49"/>
      <c r="AT715" s="48">
        <v>398</v>
      </c>
      <c r="AU715" s="48">
        <v>16</v>
      </c>
      <c r="AV715" s="49"/>
      <c r="AW715" s="48">
        <v>414</v>
      </c>
      <c r="AX715" s="49"/>
      <c r="AY715" s="49"/>
      <c r="AZ715" s="49"/>
      <c r="BA715" s="48">
        <v>149</v>
      </c>
      <c r="BB715" s="48">
        <v>286</v>
      </c>
      <c r="BC715" s="49"/>
      <c r="BD715" s="48">
        <v>435</v>
      </c>
      <c r="BE715" s="49"/>
      <c r="BF715" s="49"/>
      <c r="BG715" s="49"/>
      <c r="BH715" s="48">
        <v>74</v>
      </c>
      <c r="BI715" s="49"/>
      <c r="BJ715" s="49"/>
      <c r="BK715" s="49"/>
      <c r="BL715" s="48">
        <v>0</v>
      </c>
      <c r="BM715" s="49"/>
      <c r="BN715" s="48">
        <v>0</v>
      </c>
      <c r="BO715" s="49"/>
      <c r="BP715" s="49"/>
      <c r="BQ715" s="49"/>
      <c r="BR715" s="48">
        <v>65</v>
      </c>
      <c r="BS715" s="39"/>
      <c r="BT715" s="39"/>
      <c r="BU715" s="39"/>
      <c r="BV715" s="39"/>
      <c r="BW715" s="39"/>
      <c r="BX715" s="39"/>
    </row>
    <row r="716" spans="1:76" ht="20.100000000000001" customHeight="1" x14ac:dyDescent="0.2"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  <c r="BN716" s="39"/>
      <c r="BO716" s="39"/>
      <c r="BP716" s="39"/>
      <c r="BQ716" s="39"/>
      <c r="BR716" s="39"/>
      <c r="BS716" s="39"/>
      <c r="BT716" s="39"/>
      <c r="BU716" s="39"/>
      <c r="BV716" s="39"/>
      <c r="BW716" s="39"/>
      <c r="BX716" s="39"/>
    </row>
    <row r="717" spans="1:76" s="1" customFormat="1" ht="20.100000000000001" customHeight="1" x14ac:dyDescent="0.25">
      <c r="A717" s="3"/>
      <c r="B717" s="6"/>
      <c r="C717" s="51" t="s">
        <v>159</v>
      </c>
      <c r="D717" s="52"/>
      <c r="E717" s="5"/>
      <c r="F717" s="53">
        <v>714</v>
      </c>
      <c r="G717" s="54"/>
      <c r="H717" s="54"/>
      <c r="I717" s="54"/>
      <c r="J717" s="53">
        <v>2861</v>
      </c>
      <c r="K717" s="53">
        <v>70</v>
      </c>
      <c r="L717" s="54"/>
      <c r="M717" s="53">
        <v>2931</v>
      </c>
      <c r="N717" s="54"/>
      <c r="O717" s="54"/>
      <c r="P717" s="54"/>
      <c r="Q717" s="53">
        <v>743</v>
      </c>
      <c r="R717" s="53">
        <v>2394</v>
      </c>
      <c r="S717" s="54"/>
      <c r="T717" s="53">
        <v>3137</v>
      </c>
      <c r="U717" s="54"/>
      <c r="V717" s="54"/>
      <c r="W717" s="54"/>
      <c r="X717" s="53">
        <v>508</v>
      </c>
      <c r="Y717" s="54"/>
      <c r="Z717" s="54"/>
      <c r="AA717" s="54"/>
      <c r="AB717" s="53">
        <v>0</v>
      </c>
      <c r="AC717" s="54"/>
      <c r="AD717" s="53">
        <v>0</v>
      </c>
      <c r="AE717" s="54"/>
      <c r="AF717" s="54"/>
      <c r="AG717" s="54"/>
      <c r="AH717" s="53">
        <v>84</v>
      </c>
      <c r="AI717" s="54"/>
      <c r="AJ717" s="54"/>
      <c r="AK717" s="54"/>
      <c r="AL717" s="54"/>
      <c r="AM717" s="54"/>
      <c r="AN717" s="54"/>
      <c r="AO717" s="54"/>
      <c r="AP717" s="53">
        <v>258</v>
      </c>
      <c r="AQ717" s="54"/>
      <c r="AR717" s="54"/>
      <c r="AS717" s="54"/>
      <c r="AT717" s="53">
        <v>1565</v>
      </c>
      <c r="AU717" s="53">
        <v>100</v>
      </c>
      <c r="AV717" s="54"/>
      <c r="AW717" s="53">
        <v>1665</v>
      </c>
      <c r="AX717" s="54"/>
      <c r="AY717" s="54"/>
      <c r="AZ717" s="54"/>
      <c r="BA717" s="53">
        <v>677</v>
      </c>
      <c r="BB717" s="53">
        <v>984</v>
      </c>
      <c r="BC717" s="54"/>
      <c r="BD717" s="53">
        <v>1661</v>
      </c>
      <c r="BE717" s="54"/>
      <c r="BF717" s="54"/>
      <c r="BG717" s="54"/>
      <c r="BH717" s="53">
        <v>247</v>
      </c>
      <c r="BI717" s="54"/>
      <c r="BJ717" s="54"/>
      <c r="BK717" s="54"/>
      <c r="BL717" s="53">
        <v>0</v>
      </c>
      <c r="BM717" s="54"/>
      <c r="BN717" s="53">
        <v>15</v>
      </c>
      <c r="BO717" s="54"/>
      <c r="BP717" s="54"/>
      <c r="BQ717" s="54"/>
      <c r="BR717" s="53">
        <v>67</v>
      </c>
      <c r="BS717" s="39"/>
      <c r="BT717" s="39"/>
      <c r="BU717" s="39"/>
      <c r="BV717" s="39"/>
      <c r="BW717" s="39"/>
      <c r="BX717" s="39"/>
    </row>
    <row r="718" spans="1:76" s="1" customFormat="1" ht="20.100000000000001" customHeight="1" x14ac:dyDescent="0.2">
      <c r="A718" s="3"/>
      <c r="B718" s="6"/>
      <c r="C718" s="3"/>
      <c r="D718" s="3"/>
      <c r="E718" s="5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F718" s="56"/>
      <c r="BG718" s="56"/>
      <c r="BH718" s="56"/>
      <c r="BI718" s="56"/>
      <c r="BJ718" s="56"/>
      <c r="BK718" s="56"/>
      <c r="BL718" s="56"/>
      <c r="BM718" s="56"/>
      <c r="BN718" s="56"/>
      <c r="BO718" s="56"/>
      <c r="BP718" s="56"/>
      <c r="BQ718" s="56"/>
      <c r="BR718" s="56"/>
      <c r="BS718" s="39"/>
      <c r="BT718" s="39"/>
      <c r="BU718" s="39"/>
      <c r="BV718" s="39"/>
      <c r="BW718" s="39"/>
      <c r="BX718" s="39"/>
    </row>
    <row r="719" spans="1:76" s="1" customFormat="1" ht="20.100000000000001" customHeight="1" x14ac:dyDescent="0.25">
      <c r="A719" s="3"/>
      <c r="B719" s="57" t="s">
        <v>297</v>
      </c>
      <c r="C719" s="58"/>
      <c r="D719" s="58"/>
      <c r="E719" s="5"/>
      <c r="F719" s="59">
        <v>714</v>
      </c>
      <c r="G719" s="54"/>
      <c r="H719" s="54"/>
      <c r="I719" s="54"/>
      <c r="J719" s="59">
        <v>2861</v>
      </c>
      <c r="K719" s="59">
        <v>70</v>
      </c>
      <c r="L719" s="54"/>
      <c r="M719" s="59">
        <v>2931</v>
      </c>
      <c r="N719" s="54"/>
      <c r="O719" s="54"/>
      <c r="P719" s="54"/>
      <c r="Q719" s="59">
        <v>743</v>
      </c>
      <c r="R719" s="59">
        <v>2394</v>
      </c>
      <c r="S719" s="54"/>
      <c r="T719" s="59">
        <v>3137</v>
      </c>
      <c r="U719" s="54"/>
      <c r="V719" s="54"/>
      <c r="W719" s="54"/>
      <c r="X719" s="59">
        <v>508</v>
      </c>
      <c r="Y719" s="54"/>
      <c r="Z719" s="54"/>
      <c r="AA719" s="54"/>
      <c r="AB719" s="59">
        <v>0</v>
      </c>
      <c r="AC719" s="54"/>
      <c r="AD719" s="59">
        <v>0</v>
      </c>
      <c r="AE719" s="54"/>
      <c r="AF719" s="54"/>
      <c r="AG719" s="54"/>
      <c r="AH719" s="59">
        <v>84</v>
      </c>
      <c r="AI719" s="54"/>
      <c r="AJ719" s="54"/>
      <c r="AK719" s="54"/>
      <c r="AL719" s="54"/>
      <c r="AM719" s="54"/>
      <c r="AN719" s="54"/>
      <c r="AO719" s="54"/>
      <c r="AP719" s="59">
        <v>258</v>
      </c>
      <c r="AQ719" s="54"/>
      <c r="AR719" s="54"/>
      <c r="AS719" s="54"/>
      <c r="AT719" s="59">
        <v>1565</v>
      </c>
      <c r="AU719" s="59">
        <v>100</v>
      </c>
      <c r="AV719" s="54"/>
      <c r="AW719" s="59">
        <v>1665</v>
      </c>
      <c r="AX719" s="54"/>
      <c r="AY719" s="54"/>
      <c r="AZ719" s="54"/>
      <c r="BA719" s="59">
        <v>677</v>
      </c>
      <c r="BB719" s="59">
        <v>984</v>
      </c>
      <c r="BC719" s="54"/>
      <c r="BD719" s="59">
        <v>1661</v>
      </c>
      <c r="BE719" s="54"/>
      <c r="BF719" s="54"/>
      <c r="BG719" s="54"/>
      <c r="BH719" s="59">
        <v>247</v>
      </c>
      <c r="BI719" s="54"/>
      <c r="BJ719" s="54"/>
      <c r="BK719" s="54"/>
      <c r="BL719" s="59">
        <v>0</v>
      </c>
      <c r="BM719" s="54"/>
      <c r="BN719" s="59">
        <v>15</v>
      </c>
      <c r="BO719" s="54"/>
      <c r="BP719" s="54"/>
      <c r="BQ719" s="54"/>
      <c r="BR719" s="59">
        <v>67</v>
      </c>
      <c r="BS719" s="39"/>
      <c r="BT719" s="39"/>
      <c r="BU719" s="39"/>
      <c r="BV719" s="39"/>
      <c r="BW719" s="39"/>
      <c r="BX719" s="39"/>
    </row>
    <row r="720" spans="1:76" s="1" customFormat="1" ht="20.100000000000001" customHeight="1" x14ac:dyDescent="0.2">
      <c r="A720" s="3"/>
      <c r="B720" s="63"/>
      <c r="C720" s="63"/>
      <c r="D720" s="63"/>
      <c r="E720" s="5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  <c r="AY720" s="64"/>
      <c r="AZ720" s="64"/>
      <c r="BA720" s="64"/>
      <c r="BB720" s="64"/>
      <c r="BC720" s="64"/>
      <c r="BD720" s="64"/>
      <c r="BE720" s="64"/>
      <c r="BF720" s="64"/>
      <c r="BG720" s="64"/>
      <c r="BH720" s="64"/>
      <c r="BI720" s="64"/>
      <c r="BJ720" s="64"/>
      <c r="BK720" s="64"/>
      <c r="BL720" s="64"/>
      <c r="BM720" s="64"/>
      <c r="BN720" s="64"/>
      <c r="BO720" s="64"/>
      <c r="BP720" s="64"/>
      <c r="BQ720" s="64"/>
      <c r="BR720" s="64"/>
      <c r="BS720" s="39"/>
      <c r="BT720" s="39"/>
      <c r="BU720" s="39"/>
      <c r="BV720" s="39"/>
      <c r="BW720" s="39"/>
      <c r="BX720" s="39"/>
    </row>
    <row r="721" spans="1:76" s="1" customFormat="1" ht="20.100000000000001" customHeight="1" x14ac:dyDescent="0.2">
      <c r="A721" s="3"/>
      <c r="B721" s="6" t="s">
        <v>298</v>
      </c>
      <c r="C721" s="63"/>
      <c r="D721" s="63"/>
      <c r="E721" s="5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  <c r="AY721" s="64"/>
      <c r="AZ721" s="64"/>
      <c r="BA721" s="64"/>
      <c r="BB721" s="64"/>
      <c r="BC721" s="64"/>
      <c r="BD721" s="64"/>
      <c r="BE721" s="64"/>
      <c r="BF721" s="64"/>
      <c r="BG721" s="64"/>
      <c r="BH721" s="64"/>
      <c r="BI721" s="64"/>
      <c r="BJ721" s="64"/>
      <c r="BK721" s="64"/>
      <c r="BL721" s="64"/>
      <c r="BM721" s="64"/>
      <c r="BN721" s="64"/>
      <c r="BO721" s="64"/>
      <c r="BP721" s="64"/>
      <c r="BQ721" s="64"/>
      <c r="BR721" s="64"/>
      <c r="BS721" s="39"/>
      <c r="BT721" s="39"/>
      <c r="BU721" s="39"/>
      <c r="BV721" s="39"/>
      <c r="BW721" s="39"/>
      <c r="BX721" s="39"/>
    </row>
    <row r="722" spans="1:76" s="1" customFormat="1" ht="20.100000000000001" customHeight="1" x14ac:dyDescent="0.2">
      <c r="A722" s="3"/>
      <c r="B722" s="63"/>
      <c r="C722" s="3" t="s">
        <v>154</v>
      </c>
      <c r="D722" s="2"/>
      <c r="E722" s="5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  <c r="AY722" s="64"/>
      <c r="AZ722" s="64"/>
      <c r="BA722" s="64"/>
      <c r="BB722" s="64"/>
      <c r="BC722" s="64"/>
      <c r="BD722" s="64"/>
      <c r="BE722" s="64"/>
      <c r="BF722" s="64"/>
      <c r="BG722" s="64"/>
      <c r="BH722" s="64"/>
      <c r="BI722" s="64"/>
      <c r="BJ722" s="64"/>
      <c r="BK722" s="64"/>
      <c r="BL722" s="64"/>
      <c r="BM722" s="64"/>
      <c r="BN722" s="64"/>
      <c r="BO722" s="64"/>
      <c r="BP722" s="64"/>
      <c r="BQ722" s="64"/>
      <c r="BR722" s="64"/>
      <c r="BS722" s="39"/>
      <c r="BT722" s="39"/>
      <c r="BU722" s="39"/>
      <c r="BV722" s="39"/>
      <c r="BW722" s="39"/>
      <c r="BX722" s="39"/>
    </row>
    <row r="723" spans="1:76" s="1" customFormat="1" ht="20.100000000000001" customHeight="1" x14ac:dyDescent="0.2">
      <c r="A723" s="3"/>
      <c r="B723" s="63"/>
      <c r="C723" s="3"/>
      <c r="D723" s="2" t="s">
        <v>299</v>
      </c>
      <c r="E723" s="5"/>
      <c r="F723" s="39">
        <v>119</v>
      </c>
      <c r="G723" s="39"/>
      <c r="H723" s="39"/>
      <c r="I723" s="39"/>
      <c r="J723" s="39">
        <v>369</v>
      </c>
      <c r="K723" s="39">
        <v>6</v>
      </c>
      <c r="L723" s="39"/>
      <c r="M723" s="39">
        <v>375</v>
      </c>
      <c r="N723" s="39"/>
      <c r="O723" s="39"/>
      <c r="P723" s="39"/>
      <c r="Q723" s="39">
        <v>75</v>
      </c>
      <c r="R723" s="39">
        <v>373</v>
      </c>
      <c r="S723" s="39"/>
      <c r="T723" s="39">
        <v>448</v>
      </c>
      <c r="U723" s="39"/>
      <c r="V723" s="39"/>
      <c r="W723" s="39"/>
      <c r="X723" s="39">
        <v>46</v>
      </c>
      <c r="Y723" s="39"/>
      <c r="Z723" s="39"/>
      <c r="AA723" s="39"/>
      <c r="AB723" s="39">
        <v>0</v>
      </c>
      <c r="AC723" s="39"/>
      <c r="AD723" s="39">
        <v>0</v>
      </c>
      <c r="AE723" s="39"/>
      <c r="AF723" s="39"/>
      <c r="AG723" s="39"/>
      <c r="AH723" s="39">
        <v>0</v>
      </c>
      <c r="AI723" s="39"/>
      <c r="AJ723" s="39"/>
      <c r="AK723" s="39"/>
      <c r="AL723" s="39"/>
      <c r="AM723" s="39"/>
      <c r="AN723" s="39"/>
      <c r="AO723" s="39"/>
      <c r="AP723" s="39">
        <v>101</v>
      </c>
      <c r="AQ723" s="39"/>
      <c r="AR723" s="39"/>
      <c r="AS723" s="39"/>
      <c r="AT723" s="39">
        <v>898</v>
      </c>
      <c r="AU723" s="39">
        <v>9</v>
      </c>
      <c r="AV723" s="39"/>
      <c r="AW723" s="39">
        <v>907</v>
      </c>
      <c r="AX723" s="39"/>
      <c r="AY723" s="39"/>
      <c r="AZ723" s="39"/>
      <c r="BA723" s="39">
        <v>162</v>
      </c>
      <c r="BB723" s="39">
        <v>790</v>
      </c>
      <c r="BC723" s="39"/>
      <c r="BD723" s="39">
        <v>952</v>
      </c>
      <c r="BE723" s="39"/>
      <c r="BF723" s="39"/>
      <c r="BG723" s="39"/>
      <c r="BH723" s="39">
        <v>56</v>
      </c>
      <c r="BI723" s="39"/>
      <c r="BJ723" s="39"/>
      <c r="BK723" s="39"/>
      <c r="BL723" s="39">
        <v>0</v>
      </c>
      <c r="BM723" s="39"/>
      <c r="BN723" s="39">
        <v>0</v>
      </c>
      <c r="BO723" s="39"/>
      <c r="BP723" s="39"/>
      <c r="BQ723" s="39"/>
      <c r="BR723" s="39">
        <v>0</v>
      </c>
      <c r="BS723" s="39"/>
      <c r="BT723" s="39"/>
      <c r="BU723" s="39"/>
      <c r="BV723" s="39"/>
      <c r="BW723" s="39"/>
      <c r="BX723" s="39"/>
    </row>
    <row r="724" spans="1:76" ht="19.5" customHeight="1" x14ac:dyDescent="0.2">
      <c r="D724" s="47" t="s">
        <v>300</v>
      </c>
      <c r="F724" s="48">
        <v>67</v>
      </c>
      <c r="G724" s="49"/>
      <c r="H724" s="49"/>
      <c r="I724" s="49"/>
      <c r="J724" s="48">
        <v>247</v>
      </c>
      <c r="K724" s="48">
        <v>5</v>
      </c>
      <c r="L724" s="49"/>
      <c r="M724" s="48">
        <v>252</v>
      </c>
      <c r="N724" s="49"/>
      <c r="O724" s="49"/>
      <c r="P724" s="49"/>
      <c r="Q724" s="48">
        <v>50</v>
      </c>
      <c r="R724" s="48">
        <v>221</v>
      </c>
      <c r="S724" s="49"/>
      <c r="T724" s="48">
        <v>271</v>
      </c>
      <c r="U724" s="49"/>
      <c r="V724" s="49"/>
      <c r="W724" s="49"/>
      <c r="X724" s="48">
        <v>48</v>
      </c>
      <c r="Y724" s="49"/>
      <c r="Z724" s="49"/>
      <c r="AA724" s="49"/>
      <c r="AB724" s="48">
        <v>0</v>
      </c>
      <c r="AC724" s="49"/>
      <c r="AD724" s="48">
        <v>0</v>
      </c>
      <c r="AE724" s="49"/>
      <c r="AF724" s="49"/>
      <c r="AG724" s="49"/>
      <c r="AH724" s="48">
        <v>0</v>
      </c>
      <c r="AI724" s="49"/>
      <c r="AJ724" s="49"/>
      <c r="AK724" s="49"/>
      <c r="AL724" s="49"/>
      <c r="AM724" s="49"/>
      <c r="AN724" s="49"/>
      <c r="AO724" s="49"/>
      <c r="AP724" s="48">
        <v>150</v>
      </c>
      <c r="AQ724" s="49"/>
      <c r="AR724" s="49"/>
      <c r="AS724" s="49"/>
      <c r="AT724" s="48">
        <v>1025</v>
      </c>
      <c r="AU724" s="48">
        <v>20</v>
      </c>
      <c r="AV724" s="49"/>
      <c r="AW724" s="48">
        <v>1045</v>
      </c>
      <c r="AX724" s="49"/>
      <c r="AY724" s="49"/>
      <c r="AZ724" s="49"/>
      <c r="BA724" s="48">
        <v>181</v>
      </c>
      <c r="BB724" s="48">
        <v>928</v>
      </c>
      <c r="BC724" s="49"/>
      <c r="BD724" s="48">
        <v>1109</v>
      </c>
      <c r="BE724" s="49"/>
      <c r="BF724" s="49"/>
      <c r="BG724" s="49"/>
      <c r="BH724" s="48">
        <v>82</v>
      </c>
      <c r="BI724" s="49"/>
      <c r="BJ724" s="49"/>
      <c r="BK724" s="49"/>
      <c r="BL724" s="48">
        <v>0</v>
      </c>
      <c r="BM724" s="49"/>
      <c r="BN724" s="48">
        <v>4</v>
      </c>
      <c r="BO724" s="49"/>
      <c r="BP724" s="49"/>
      <c r="BQ724" s="49"/>
      <c r="BR724" s="48">
        <v>0</v>
      </c>
      <c r="BS724" s="39"/>
      <c r="BT724" s="39"/>
      <c r="BU724" s="39"/>
      <c r="BV724" s="39"/>
      <c r="BW724" s="39"/>
      <c r="BX724" s="39"/>
    </row>
    <row r="725" spans="1:76" s="1" customFormat="1" ht="19.5" customHeight="1" x14ac:dyDescent="0.2">
      <c r="A725" s="3"/>
      <c r="B725" s="63"/>
      <c r="C725" s="3"/>
      <c r="D725" s="2" t="s">
        <v>301</v>
      </c>
      <c r="E725" s="5"/>
      <c r="F725" s="39">
        <v>112</v>
      </c>
      <c r="G725" s="39"/>
      <c r="H725" s="39"/>
      <c r="I725" s="39"/>
      <c r="J725" s="39">
        <v>477</v>
      </c>
      <c r="K725" s="39">
        <v>8</v>
      </c>
      <c r="L725" s="39"/>
      <c r="M725" s="39">
        <v>485</v>
      </c>
      <c r="N725" s="39"/>
      <c r="O725" s="39"/>
      <c r="P725" s="39"/>
      <c r="Q725" s="39">
        <v>155</v>
      </c>
      <c r="R725" s="39">
        <v>387</v>
      </c>
      <c r="S725" s="39"/>
      <c r="T725" s="39">
        <v>542</v>
      </c>
      <c r="U725" s="39"/>
      <c r="V725" s="39"/>
      <c r="W725" s="39"/>
      <c r="X725" s="39">
        <v>55</v>
      </c>
      <c r="Y725" s="39"/>
      <c r="Z725" s="39"/>
      <c r="AA725" s="39"/>
      <c r="AB725" s="39">
        <v>0</v>
      </c>
      <c r="AC725" s="39"/>
      <c r="AD725" s="39">
        <v>0</v>
      </c>
      <c r="AE725" s="39"/>
      <c r="AF725" s="39"/>
      <c r="AG725" s="39"/>
      <c r="AH725" s="39">
        <v>0</v>
      </c>
      <c r="AI725" s="39"/>
      <c r="AJ725" s="39"/>
      <c r="AK725" s="39"/>
      <c r="AL725" s="39"/>
      <c r="AM725" s="39"/>
      <c r="AN725" s="39"/>
      <c r="AO725" s="39"/>
      <c r="AP725" s="39">
        <v>77</v>
      </c>
      <c r="AQ725" s="39"/>
      <c r="AR725" s="39"/>
      <c r="AS725" s="39"/>
      <c r="AT725" s="39">
        <v>822</v>
      </c>
      <c r="AU725" s="39">
        <v>9</v>
      </c>
      <c r="AV725" s="39"/>
      <c r="AW725" s="39">
        <v>831</v>
      </c>
      <c r="AX725" s="39"/>
      <c r="AY725" s="39"/>
      <c r="AZ725" s="39"/>
      <c r="BA725" s="39">
        <v>63</v>
      </c>
      <c r="BB725" s="39">
        <v>773</v>
      </c>
      <c r="BC725" s="39"/>
      <c r="BD725" s="39">
        <v>836</v>
      </c>
      <c r="BE725" s="39"/>
      <c r="BF725" s="39"/>
      <c r="BG725" s="39"/>
      <c r="BH725" s="39">
        <v>72</v>
      </c>
      <c r="BI725" s="39"/>
      <c r="BJ725" s="39"/>
      <c r="BK725" s="39"/>
      <c r="BL725" s="39">
        <v>0</v>
      </c>
      <c r="BM725" s="39"/>
      <c r="BN725" s="39">
        <v>0</v>
      </c>
      <c r="BO725" s="39"/>
      <c r="BP725" s="39"/>
      <c r="BQ725" s="39"/>
      <c r="BR725" s="39">
        <v>0</v>
      </c>
      <c r="BS725" s="39"/>
      <c r="BT725" s="39"/>
      <c r="BU725" s="39"/>
      <c r="BV725" s="39"/>
      <c r="BW725" s="39"/>
      <c r="BX725" s="39"/>
    </row>
    <row r="726" spans="1:76" s="1" customFormat="1" ht="19.5" customHeight="1" x14ac:dyDescent="0.2">
      <c r="A726" s="3"/>
      <c r="B726" s="63"/>
      <c r="C726" s="3"/>
      <c r="D726" s="47" t="s">
        <v>302</v>
      </c>
      <c r="E726" s="5"/>
      <c r="F726" s="48">
        <v>51</v>
      </c>
      <c r="G726" s="49"/>
      <c r="H726" s="49"/>
      <c r="I726" s="49"/>
      <c r="J726" s="48">
        <v>442</v>
      </c>
      <c r="K726" s="48">
        <v>4</v>
      </c>
      <c r="L726" s="49"/>
      <c r="M726" s="48">
        <v>446</v>
      </c>
      <c r="N726" s="49"/>
      <c r="O726" s="49"/>
      <c r="P726" s="49"/>
      <c r="Q726" s="48">
        <v>140</v>
      </c>
      <c r="R726" s="48">
        <v>335</v>
      </c>
      <c r="S726" s="49"/>
      <c r="T726" s="48">
        <v>475</v>
      </c>
      <c r="U726" s="49"/>
      <c r="V726" s="49"/>
      <c r="W726" s="49"/>
      <c r="X726" s="48">
        <v>22</v>
      </c>
      <c r="Y726" s="49"/>
      <c r="Z726" s="49"/>
      <c r="AA726" s="49"/>
      <c r="AB726" s="48">
        <v>0</v>
      </c>
      <c r="AC726" s="49"/>
      <c r="AD726" s="48">
        <v>0</v>
      </c>
      <c r="AE726" s="49"/>
      <c r="AF726" s="49"/>
      <c r="AG726" s="49"/>
      <c r="AH726" s="48">
        <v>0</v>
      </c>
      <c r="AI726" s="49"/>
      <c r="AJ726" s="49"/>
      <c r="AK726" s="49"/>
      <c r="AL726" s="49"/>
      <c r="AM726" s="49"/>
      <c r="AN726" s="49"/>
      <c r="AO726" s="49"/>
      <c r="AP726" s="48">
        <v>71</v>
      </c>
      <c r="AQ726" s="49"/>
      <c r="AR726" s="49"/>
      <c r="AS726" s="49"/>
      <c r="AT726" s="48">
        <v>819</v>
      </c>
      <c r="AU726" s="48">
        <v>15</v>
      </c>
      <c r="AV726" s="49"/>
      <c r="AW726" s="48">
        <v>834</v>
      </c>
      <c r="AX726" s="49"/>
      <c r="AY726" s="49"/>
      <c r="AZ726" s="49"/>
      <c r="BA726" s="48">
        <v>78</v>
      </c>
      <c r="BB726" s="48">
        <v>793</v>
      </c>
      <c r="BC726" s="49"/>
      <c r="BD726" s="48">
        <v>871</v>
      </c>
      <c r="BE726" s="49"/>
      <c r="BF726" s="49"/>
      <c r="BG726" s="49"/>
      <c r="BH726" s="48">
        <v>34</v>
      </c>
      <c r="BI726" s="49"/>
      <c r="BJ726" s="49"/>
      <c r="BK726" s="49"/>
      <c r="BL726" s="48">
        <v>0</v>
      </c>
      <c r="BM726" s="49"/>
      <c r="BN726" s="48">
        <v>0</v>
      </c>
      <c r="BO726" s="49"/>
      <c r="BP726" s="49"/>
      <c r="BQ726" s="49"/>
      <c r="BR726" s="48">
        <v>0</v>
      </c>
      <c r="BS726" s="39"/>
      <c r="BT726" s="39"/>
      <c r="BU726" s="39"/>
      <c r="BV726" s="39"/>
      <c r="BW726" s="39"/>
      <c r="BX726" s="39"/>
    </row>
    <row r="727" spans="1:76" s="1" customFormat="1" ht="19.5" customHeight="1" x14ac:dyDescent="0.2">
      <c r="A727" s="3"/>
      <c r="B727" s="63"/>
      <c r="C727" s="3"/>
      <c r="D727" s="2" t="s">
        <v>303</v>
      </c>
      <c r="E727" s="5"/>
      <c r="F727" s="39">
        <v>63</v>
      </c>
      <c r="G727" s="39"/>
      <c r="H727" s="39"/>
      <c r="I727" s="39"/>
      <c r="J727" s="39">
        <v>228</v>
      </c>
      <c r="K727" s="39">
        <v>2</v>
      </c>
      <c r="L727" s="39"/>
      <c r="M727" s="39">
        <v>230</v>
      </c>
      <c r="N727" s="39"/>
      <c r="O727" s="39"/>
      <c r="P727" s="39"/>
      <c r="Q727" s="39">
        <v>25</v>
      </c>
      <c r="R727" s="39">
        <v>234</v>
      </c>
      <c r="S727" s="39"/>
      <c r="T727" s="39">
        <v>259</v>
      </c>
      <c r="U727" s="39"/>
      <c r="V727" s="39"/>
      <c r="W727" s="39"/>
      <c r="X727" s="39">
        <v>34</v>
      </c>
      <c r="Y727" s="39"/>
      <c r="Z727" s="39"/>
      <c r="AA727" s="39"/>
      <c r="AB727" s="39">
        <v>0</v>
      </c>
      <c r="AC727" s="39"/>
      <c r="AD727" s="39">
        <v>0</v>
      </c>
      <c r="AE727" s="39"/>
      <c r="AF727" s="39"/>
      <c r="AG727" s="39"/>
      <c r="AH727" s="39">
        <v>0</v>
      </c>
      <c r="AI727" s="39"/>
      <c r="AJ727" s="39"/>
      <c r="AK727" s="39"/>
      <c r="AL727" s="39"/>
      <c r="AM727" s="39"/>
      <c r="AN727" s="39"/>
      <c r="AO727" s="39"/>
      <c r="AP727" s="39">
        <v>122</v>
      </c>
      <c r="AQ727" s="39"/>
      <c r="AR727" s="39"/>
      <c r="AS727" s="39"/>
      <c r="AT727" s="39">
        <v>1054</v>
      </c>
      <c r="AU727" s="39">
        <v>5</v>
      </c>
      <c r="AV727" s="39"/>
      <c r="AW727" s="39">
        <v>1059</v>
      </c>
      <c r="AX727" s="39"/>
      <c r="AY727" s="39"/>
      <c r="AZ727" s="39"/>
      <c r="BA727" s="39">
        <v>144</v>
      </c>
      <c r="BB727" s="39">
        <v>958</v>
      </c>
      <c r="BC727" s="39"/>
      <c r="BD727" s="39">
        <v>1102</v>
      </c>
      <c r="BE727" s="39"/>
      <c r="BF727" s="39"/>
      <c r="BG727" s="39"/>
      <c r="BH727" s="39">
        <v>74</v>
      </c>
      <c r="BI727" s="39"/>
      <c r="BJ727" s="39"/>
      <c r="BK727" s="39"/>
      <c r="BL727" s="39">
        <v>0</v>
      </c>
      <c r="BM727" s="39"/>
      <c r="BN727" s="39">
        <v>5</v>
      </c>
      <c r="BO727" s="39"/>
      <c r="BP727" s="39"/>
      <c r="BQ727" s="39"/>
      <c r="BR727" s="39">
        <v>0</v>
      </c>
      <c r="BS727" s="39"/>
      <c r="BT727" s="39"/>
      <c r="BU727" s="39"/>
      <c r="BV727" s="39"/>
      <c r="BW727" s="39"/>
      <c r="BX727" s="39"/>
    </row>
    <row r="728" spans="1:76" s="1" customFormat="1" ht="19.5" customHeight="1" x14ac:dyDescent="0.2">
      <c r="A728" s="3"/>
      <c r="B728" s="63"/>
      <c r="C728" s="3"/>
      <c r="D728" s="47" t="s">
        <v>304</v>
      </c>
      <c r="E728" s="5"/>
      <c r="F728" s="48">
        <v>0</v>
      </c>
      <c r="G728" s="49"/>
      <c r="H728" s="49"/>
      <c r="I728" s="49"/>
      <c r="J728" s="48">
        <v>86</v>
      </c>
      <c r="K728" s="48">
        <v>0</v>
      </c>
      <c r="L728" s="49"/>
      <c r="M728" s="48">
        <v>86</v>
      </c>
      <c r="N728" s="49"/>
      <c r="O728" s="49"/>
      <c r="P728" s="49"/>
      <c r="Q728" s="48">
        <v>26</v>
      </c>
      <c r="R728" s="48">
        <v>15</v>
      </c>
      <c r="S728" s="49"/>
      <c r="T728" s="48">
        <v>41</v>
      </c>
      <c r="U728" s="49"/>
      <c r="V728" s="49"/>
      <c r="W728" s="49"/>
      <c r="X728" s="48">
        <v>45</v>
      </c>
      <c r="Y728" s="49"/>
      <c r="Z728" s="49"/>
      <c r="AA728" s="49"/>
      <c r="AB728" s="48">
        <v>0</v>
      </c>
      <c r="AC728" s="49"/>
      <c r="AD728" s="48">
        <v>0</v>
      </c>
      <c r="AE728" s="49"/>
      <c r="AF728" s="49"/>
      <c r="AG728" s="49"/>
      <c r="AH728" s="48">
        <v>0</v>
      </c>
      <c r="AI728" s="49"/>
      <c r="AJ728" s="49"/>
      <c r="AK728" s="49"/>
      <c r="AL728" s="49"/>
      <c r="AM728" s="49"/>
      <c r="AN728" s="49"/>
      <c r="AO728" s="49"/>
      <c r="AP728" s="48">
        <v>0</v>
      </c>
      <c r="AQ728" s="49"/>
      <c r="AR728" s="49"/>
      <c r="AS728" s="49"/>
      <c r="AT728" s="48">
        <v>294</v>
      </c>
      <c r="AU728" s="48">
        <v>0</v>
      </c>
      <c r="AV728" s="49"/>
      <c r="AW728" s="48">
        <v>294</v>
      </c>
      <c r="AX728" s="49"/>
      <c r="AY728" s="49"/>
      <c r="AZ728" s="49"/>
      <c r="BA728" s="48">
        <v>29</v>
      </c>
      <c r="BB728" s="48">
        <v>113</v>
      </c>
      <c r="BC728" s="49"/>
      <c r="BD728" s="48">
        <v>142</v>
      </c>
      <c r="BE728" s="49"/>
      <c r="BF728" s="49"/>
      <c r="BG728" s="49"/>
      <c r="BH728" s="48">
        <v>152</v>
      </c>
      <c r="BI728" s="49"/>
      <c r="BJ728" s="49"/>
      <c r="BK728" s="49"/>
      <c r="BL728" s="48">
        <v>0</v>
      </c>
      <c r="BM728" s="49"/>
      <c r="BN728" s="48">
        <v>0</v>
      </c>
      <c r="BO728" s="49"/>
      <c r="BP728" s="49"/>
      <c r="BQ728" s="49"/>
      <c r="BR728" s="48">
        <v>0</v>
      </c>
      <c r="BS728" s="39"/>
      <c r="BT728" s="39"/>
      <c r="BU728" s="39"/>
      <c r="BV728" s="39"/>
      <c r="BW728" s="39"/>
      <c r="BX728" s="39"/>
    </row>
    <row r="729" spans="1:76" s="1" customFormat="1" ht="20.100000000000001" customHeight="1" x14ac:dyDescent="0.2">
      <c r="A729" s="3"/>
      <c r="B729" s="63"/>
      <c r="C729" s="3"/>
      <c r="D729" s="2"/>
      <c r="E729" s="5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  <c r="AY729" s="64"/>
      <c r="AZ729" s="64"/>
      <c r="BA729" s="64"/>
      <c r="BB729" s="64"/>
      <c r="BC729" s="64"/>
      <c r="BD729" s="64"/>
      <c r="BE729" s="64"/>
      <c r="BF729" s="64"/>
      <c r="BG729" s="64"/>
      <c r="BH729" s="64"/>
      <c r="BI729" s="64"/>
      <c r="BJ729" s="64"/>
      <c r="BK729" s="64"/>
      <c r="BL729" s="64"/>
      <c r="BM729" s="64"/>
      <c r="BN729" s="64"/>
      <c r="BO729" s="64"/>
      <c r="BP729" s="64"/>
      <c r="BQ729" s="64"/>
      <c r="BR729" s="64"/>
      <c r="BS729" s="39"/>
      <c r="BT729" s="39"/>
      <c r="BU729" s="39"/>
      <c r="BV729" s="39"/>
      <c r="BW729" s="39"/>
      <c r="BX729" s="39"/>
    </row>
    <row r="730" spans="1:76" s="1" customFormat="1" ht="20.100000000000001" customHeight="1" x14ac:dyDescent="0.25">
      <c r="A730" s="3"/>
      <c r="B730" s="6"/>
      <c r="C730" s="51" t="s">
        <v>159</v>
      </c>
      <c r="D730" s="52"/>
      <c r="E730" s="5"/>
      <c r="F730" s="53">
        <v>412</v>
      </c>
      <c r="G730" s="54"/>
      <c r="H730" s="54"/>
      <c r="I730" s="54"/>
      <c r="J730" s="53">
        <v>1849</v>
      </c>
      <c r="K730" s="53">
        <v>25</v>
      </c>
      <c r="L730" s="54"/>
      <c r="M730" s="53">
        <v>1874</v>
      </c>
      <c r="N730" s="54"/>
      <c r="O730" s="54"/>
      <c r="P730" s="54"/>
      <c r="Q730" s="53">
        <v>471</v>
      </c>
      <c r="R730" s="53">
        <v>1565</v>
      </c>
      <c r="S730" s="54"/>
      <c r="T730" s="53">
        <v>2036</v>
      </c>
      <c r="U730" s="54"/>
      <c r="V730" s="54"/>
      <c r="W730" s="54"/>
      <c r="X730" s="53">
        <v>250</v>
      </c>
      <c r="Y730" s="54"/>
      <c r="Z730" s="54"/>
      <c r="AA730" s="54"/>
      <c r="AB730" s="53">
        <v>0</v>
      </c>
      <c r="AC730" s="54"/>
      <c r="AD730" s="53">
        <v>0</v>
      </c>
      <c r="AE730" s="54"/>
      <c r="AF730" s="54"/>
      <c r="AG730" s="54"/>
      <c r="AH730" s="53">
        <v>0</v>
      </c>
      <c r="AI730" s="54"/>
      <c r="AJ730" s="54"/>
      <c r="AK730" s="54"/>
      <c r="AL730" s="54"/>
      <c r="AM730" s="54"/>
      <c r="AN730" s="54"/>
      <c r="AO730" s="54"/>
      <c r="AP730" s="53">
        <v>521</v>
      </c>
      <c r="AQ730" s="54"/>
      <c r="AR730" s="54"/>
      <c r="AS730" s="54"/>
      <c r="AT730" s="53">
        <v>4912</v>
      </c>
      <c r="AU730" s="53">
        <v>58</v>
      </c>
      <c r="AV730" s="54"/>
      <c r="AW730" s="53">
        <v>4970</v>
      </c>
      <c r="AX730" s="54"/>
      <c r="AY730" s="54"/>
      <c r="AZ730" s="54"/>
      <c r="BA730" s="53">
        <v>657</v>
      </c>
      <c r="BB730" s="53">
        <v>4355</v>
      </c>
      <c r="BC730" s="54"/>
      <c r="BD730" s="53">
        <v>5012</v>
      </c>
      <c r="BE730" s="54"/>
      <c r="BF730" s="54"/>
      <c r="BG730" s="54"/>
      <c r="BH730" s="53">
        <v>470</v>
      </c>
      <c r="BI730" s="54"/>
      <c r="BJ730" s="54"/>
      <c r="BK730" s="54"/>
      <c r="BL730" s="53">
        <v>0</v>
      </c>
      <c r="BM730" s="54"/>
      <c r="BN730" s="53">
        <v>9</v>
      </c>
      <c r="BO730" s="54"/>
      <c r="BP730" s="54"/>
      <c r="BQ730" s="54"/>
      <c r="BR730" s="53">
        <v>0</v>
      </c>
      <c r="BS730" s="39"/>
      <c r="BT730" s="39"/>
      <c r="BU730" s="39"/>
      <c r="BV730" s="39"/>
      <c r="BW730" s="39"/>
      <c r="BX730" s="39"/>
    </row>
    <row r="731" spans="1:76" s="1" customFormat="1" ht="20.100000000000001" customHeight="1" x14ac:dyDescent="0.2">
      <c r="A731" s="3"/>
      <c r="B731" s="63"/>
      <c r="C731" s="63"/>
      <c r="D731" s="63"/>
      <c r="E731" s="5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64"/>
      <c r="AV731" s="64"/>
      <c r="AW731" s="64"/>
      <c r="AX731" s="64"/>
      <c r="AY731" s="64"/>
      <c r="AZ731" s="64"/>
      <c r="BA731" s="64"/>
      <c r="BB731" s="64"/>
      <c r="BC731" s="64"/>
      <c r="BD731" s="64"/>
      <c r="BE731" s="64"/>
      <c r="BF731" s="64"/>
      <c r="BG731" s="64"/>
      <c r="BH731" s="64"/>
      <c r="BI731" s="64"/>
      <c r="BJ731" s="64"/>
      <c r="BK731" s="64"/>
      <c r="BL731" s="64"/>
      <c r="BM731" s="64"/>
      <c r="BN731" s="64"/>
      <c r="BO731" s="64"/>
      <c r="BP731" s="64"/>
      <c r="BQ731" s="64"/>
      <c r="BR731" s="64"/>
      <c r="BS731" s="39"/>
      <c r="BT731" s="39"/>
      <c r="BU731" s="39"/>
      <c r="BV731" s="39"/>
      <c r="BW731" s="39"/>
      <c r="BX731" s="39"/>
    </row>
    <row r="732" spans="1:76" s="1" customFormat="1" ht="20.100000000000001" customHeight="1" x14ac:dyDescent="0.25">
      <c r="A732" s="3"/>
      <c r="B732" s="57" t="s">
        <v>305</v>
      </c>
      <c r="C732" s="58"/>
      <c r="D732" s="58"/>
      <c r="E732" s="5"/>
      <c r="F732" s="59">
        <v>412</v>
      </c>
      <c r="G732" s="54"/>
      <c r="H732" s="54"/>
      <c r="I732" s="54"/>
      <c r="J732" s="59">
        <v>1849</v>
      </c>
      <c r="K732" s="59">
        <v>25</v>
      </c>
      <c r="L732" s="54"/>
      <c r="M732" s="59">
        <v>1874</v>
      </c>
      <c r="N732" s="54"/>
      <c r="O732" s="54"/>
      <c r="P732" s="54"/>
      <c r="Q732" s="59">
        <v>471</v>
      </c>
      <c r="R732" s="59">
        <v>1565</v>
      </c>
      <c r="S732" s="54"/>
      <c r="T732" s="59">
        <v>2036</v>
      </c>
      <c r="U732" s="54"/>
      <c r="V732" s="54"/>
      <c r="W732" s="54"/>
      <c r="X732" s="59">
        <v>250</v>
      </c>
      <c r="Y732" s="54"/>
      <c r="Z732" s="54"/>
      <c r="AA732" s="54"/>
      <c r="AB732" s="59">
        <v>0</v>
      </c>
      <c r="AC732" s="54"/>
      <c r="AD732" s="59">
        <v>0</v>
      </c>
      <c r="AE732" s="54"/>
      <c r="AF732" s="54"/>
      <c r="AG732" s="54"/>
      <c r="AH732" s="59">
        <v>0</v>
      </c>
      <c r="AI732" s="54"/>
      <c r="AJ732" s="54"/>
      <c r="AK732" s="54"/>
      <c r="AL732" s="54"/>
      <c r="AM732" s="54"/>
      <c r="AN732" s="54"/>
      <c r="AO732" s="54"/>
      <c r="AP732" s="59">
        <v>521</v>
      </c>
      <c r="AQ732" s="54"/>
      <c r="AR732" s="54"/>
      <c r="AS732" s="54"/>
      <c r="AT732" s="59">
        <v>4912</v>
      </c>
      <c r="AU732" s="59">
        <v>58</v>
      </c>
      <c r="AV732" s="54"/>
      <c r="AW732" s="59">
        <v>4970</v>
      </c>
      <c r="AX732" s="54"/>
      <c r="AY732" s="54"/>
      <c r="AZ732" s="54"/>
      <c r="BA732" s="59">
        <v>657</v>
      </c>
      <c r="BB732" s="59">
        <v>4355</v>
      </c>
      <c r="BC732" s="54"/>
      <c r="BD732" s="59">
        <v>5012</v>
      </c>
      <c r="BE732" s="54"/>
      <c r="BF732" s="54"/>
      <c r="BG732" s="54"/>
      <c r="BH732" s="59">
        <v>470</v>
      </c>
      <c r="BI732" s="54"/>
      <c r="BJ732" s="54"/>
      <c r="BK732" s="54"/>
      <c r="BL732" s="59">
        <v>0</v>
      </c>
      <c r="BM732" s="54"/>
      <c r="BN732" s="59">
        <v>9</v>
      </c>
      <c r="BO732" s="54"/>
      <c r="BP732" s="54"/>
      <c r="BQ732" s="54"/>
      <c r="BR732" s="59">
        <v>0</v>
      </c>
      <c r="BS732" s="39"/>
      <c r="BT732" s="39"/>
      <c r="BU732" s="39"/>
      <c r="BV732" s="39"/>
      <c r="BW732" s="39"/>
      <c r="BX732" s="39"/>
    </row>
    <row r="733" spans="1:76" s="1" customFormat="1" ht="20.100000000000001" customHeight="1" x14ac:dyDescent="0.2">
      <c r="A733" s="3"/>
      <c r="B733" s="63"/>
      <c r="C733" s="63"/>
      <c r="D733" s="63"/>
      <c r="E733" s="5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4"/>
      <c r="AY733" s="64"/>
      <c r="AZ733" s="64"/>
      <c r="BA733" s="64"/>
      <c r="BB733" s="64"/>
      <c r="BC733" s="64"/>
      <c r="BD733" s="64"/>
      <c r="BE733" s="64"/>
      <c r="BF733" s="64"/>
      <c r="BG733" s="64"/>
      <c r="BH733" s="64"/>
      <c r="BI733" s="64"/>
      <c r="BJ733" s="64"/>
      <c r="BK733" s="64"/>
      <c r="BL733" s="64"/>
      <c r="BM733" s="64"/>
      <c r="BN733" s="64"/>
      <c r="BO733" s="64"/>
      <c r="BP733" s="64"/>
      <c r="BQ733" s="64"/>
      <c r="BR733" s="64"/>
      <c r="BS733" s="39"/>
      <c r="BT733" s="39"/>
      <c r="BU733" s="39"/>
      <c r="BV733" s="39"/>
      <c r="BW733" s="39"/>
      <c r="BX733" s="39"/>
    </row>
    <row r="734" spans="1:76" s="1" customFormat="1" ht="20.100000000000001" customHeight="1" x14ac:dyDescent="0.2">
      <c r="A734" s="3"/>
      <c r="B734" s="6" t="s">
        <v>306</v>
      </c>
      <c r="C734" s="63"/>
      <c r="D734" s="63"/>
      <c r="E734" s="5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4"/>
      <c r="AY734" s="64"/>
      <c r="AZ734" s="64"/>
      <c r="BA734" s="64"/>
      <c r="BB734" s="64"/>
      <c r="BC734" s="64"/>
      <c r="BD734" s="64"/>
      <c r="BE734" s="64"/>
      <c r="BF734" s="64"/>
      <c r="BG734" s="64"/>
      <c r="BH734" s="64"/>
      <c r="BI734" s="64"/>
      <c r="BJ734" s="64"/>
      <c r="BK734" s="64"/>
      <c r="BL734" s="64"/>
      <c r="BM734" s="64"/>
      <c r="BN734" s="64"/>
      <c r="BO734" s="64"/>
      <c r="BP734" s="64"/>
      <c r="BQ734" s="64"/>
      <c r="BR734" s="64"/>
      <c r="BS734" s="39"/>
      <c r="BT734" s="39"/>
      <c r="BU734" s="39"/>
      <c r="BV734" s="39"/>
      <c r="BW734" s="39"/>
      <c r="BX734" s="39"/>
    </row>
    <row r="735" spans="1:76" s="1" customFormat="1" ht="20.100000000000001" customHeight="1" x14ac:dyDescent="0.2">
      <c r="A735" s="3"/>
      <c r="B735" s="63"/>
      <c r="C735" s="3" t="s">
        <v>154</v>
      </c>
      <c r="D735" s="2"/>
      <c r="E735" s="5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64"/>
      <c r="AV735" s="64"/>
      <c r="AW735" s="64"/>
      <c r="AX735" s="64"/>
      <c r="AY735" s="64"/>
      <c r="AZ735" s="64"/>
      <c r="BA735" s="64"/>
      <c r="BB735" s="64"/>
      <c r="BC735" s="64"/>
      <c r="BD735" s="64"/>
      <c r="BE735" s="64"/>
      <c r="BF735" s="64"/>
      <c r="BG735" s="64"/>
      <c r="BH735" s="64"/>
      <c r="BI735" s="64"/>
      <c r="BJ735" s="64"/>
      <c r="BK735" s="64"/>
      <c r="BL735" s="64"/>
      <c r="BM735" s="64"/>
      <c r="BN735" s="64"/>
      <c r="BO735" s="64"/>
      <c r="BP735" s="64"/>
      <c r="BQ735" s="64"/>
      <c r="BR735" s="64"/>
      <c r="BS735" s="39"/>
      <c r="BT735" s="39"/>
      <c r="BU735" s="39"/>
      <c r="BV735" s="39"/>
      <c r="BW735" s="39"/>
      <c r="BX735" s="39"/>
    </row>
    <row r="736" spans="1:76" s="1" customFormat="1" ht="20.100000000000001" customHeight="1" x14ac:dyDescent="0.2">
      <c r="A736" s="3"/>
      <c r="B736" s="63"/>
      <c r="C736" s="3"/>
      <c r="D736" s="2" t="s">
        <v>96</v>
      </c>
      <c r="E736" s="5"/>
      <c r="F736" s="39">
        <v>212</v>
      </c>
      <c r="G736" s="39"/>
      <c r="H736" s="39"/>
      <c r="I736" s="39"/>
      <c r="J736" s="39">
        <v>452</v>
      </c>
      <c r="K736" s="39">
        <v>9</v>
      </c>
      <c r="L736" s="39"/>
      <c r="M736" s="39">
        <v>461</v>
      </c>
      <c r="N736" s="39"/>
      <c r="O736" s="39"/>
      <c r="P736" s="39"/>
      <c r="Q736" s="39">
        <v>93</v>
      </c>
      <c r="R736" s="39">
        <v>443</v>
      </c>
      <c r="S736" s="39"/>
      <c r="T736" s="39">
        <v>536</v>
      </c>
      <c r="U736" s="39"/>
      <c r="V736" s="39"/>
      <c r="W736" s="39"/>
      <c r="X736" s="39">
        <v>137</v>
      </c>
      <c r="Y736" s="39"/>
      <c r="Z736" s="39"/>
      <c r="AA736" s="39"/>
      <c r="AB736" s="39">
        <v>0</v>
      </c>
      <c r="AC736" s="39"/>
      <c r="AD736" s="39">
        <v>0</v>
      </c>
      <c r="AE736" s="39"/>
      <c r="AF736" s="39"/>
      <c r="AG736" s="39"/>
      <c r="AH736" s="39">
        <v>40</v>
      </c>
      <c r="AI736" s="39"/>
      <c r="AJ736" s="39"/>
      <c r="AK736" s="39"/>
      <c r="AL736" s="39"/>
      <c r="AM736" s="39"/>
      <c r="AN736" s="39"/>
      <c r="AO736" s="39"/>
      <c r="AP736" s="39">
        <v>161</v>
      </c>
      <c r="AQ736" s="39"/>
      <c r="AR736" s="39"/>
      <c r="AS736" s="39"/>
      <c r="AT736" s="39">
        <v>443</v>
      </c>
      <c r="AU736" s="39">
        <v>12</v>
      </c>
      <c r="AV736" s="39"/>
      <c r="AW736" s="39">
        <v>455</v>
      </c>
      <c r="AX736" s="39"/>
      <c r="AY736" s="39"/>
      <c r="AZ736" s="39"/>
      <c r="BA736" s="39">
        <v>149</v>
      </c>
      <c r="BB736" s="39">
        <v>385</v>
      </c>
      <c r="BC736" s="39"/>
      <c r="BD736" s="39">
        <v>534</v>
      </c>
      <c r="BE736" s="39"/>
      <c r="BF736" s="39"/>
      <c r="BG736" s="39"/>
      <c r="BH736" s="39">
        <v>77</v>
      </c>
      <c r="BI736" s="39"/>
      <c r="BJ736" s="39"/>
      <c r="BK736" s="39"/>
      <c r="BL736" s="39">
        <v>0</v>
      </c>
      <c r="BM736" s="39"/>
      <c r="BN736" s="39">
        <v>5</v>
      </c>
      <c r="BO736" s="39"/>
      <c r="BP736" s="39"/>
      <c r="BQ736" s="39"/>
      <c r="BR736" s="39">
        <v>36</v>
      </c>
      <c r="BS736" s="39"/>
      <c r="BT736" s="39"/>
      <c r="BU736" s="39"/>
      <c r="BV736" s="39"/>
      <c r="BW736" s="39"/>
      <c r="BX736" s="39"/>
    </row>
    <row r="737" spans="1:76" ht="19.5" customHeight="1" x14ac:dyDescent="0.2">
      <c r="D737" s="47" t="s">
        <v>97</v>
      </c>
      <c r="F737" s="48">
        <v>198</v>
      </c>
      <c r="G737" s="49"/>
      <c r="H737" s="49"/>
      <c r="I737" s="49"/>
      <c r="J737" s="48">
        <v>409</v>
      </c>
      <c r="K737" s="48">
        <v>9</v>
      </c>
      <c r="L737" s="49"/>
      <c r="M737" s="48">
        <v>418</v>
      </c>
      <c r="N737" s="49"/>
      <c r="O737" s="49"/>
      <c r="P737" s="49"/>
      <c r="Q737" s="48">
        <v>87</v>
      </c>
      <c r="R737" s="48">
        <v>417</v>
      </c>
      <c r="S737" s="49"/>
      <c r="T737" s="48">
        <v>504</v>
      </c>
      <c r="U737" s="49"/>
      <c r="V737" s="49"/>
      <c r="W737" s="49"/>
      <c r="X737" s="48">
        <v>112</v>
      </c>
      <c r="Y737" s="49"/>
      <c r="Z737" s="49"/>
      <c r="AA737" s="49"/>
      <c r="AB737" s="48">
        <v>0</v>
      </c>
      <c r="AC737" s="49"/>
      <c r="AD737" s="48">
        <v>0</v>
      </c>
      <c r="AE737" s="49"/>
      <c r="AF737" s="49"/>
      <c r="AG737" s="49"/>
      <c r="AH737" s="48">
        <v>158</v>
      </c>
      <c r="AI737" s="49"/>
      <c r="AJ737" s="49"/>
      <c r="AK737" s="49"/>
      <c r="AL737" s="49"/>
      <c r="AM737" s="49"/>
      <c r="AN737" s="49"/>
      <c r="AO737" s="49"/>
      <c r="AP737" s="48">
        <v>162</v>
      </c>
      <c r="AQ737" s="49"/>
      <c r="AR737" s="49"/>
      <c r="AS737" s="49"/>
      <c r="AT737" s="48">
        <v>464</v>
      </c>
      <c r="AU737" s="48">
        <v>19</v>
      </c>
      <c r="AV737" s="49"/>
      <c r="AW737" s="48">
        <v>483</v>
      </c>
      <c r="AX737" s="49"/>
      <c r="AY737" s="49"/>
      <c r="AZ737" s="49"/>
      <c r="BA737" s="48">
        <v>193</v>
      </c>
      <c r="BB737" s="48">
        <v>354</v>
      </c>
      <c r="BC737" s="49"/>
      <c r="BD737" s="48">
        <v>547</v>
      </c>
      <c r="BE737" s="49"/>
      <c r="BF737" s="49"/>
      <c r="BG737" s="49"/>
      <c r="BH737" s="48">
        <v>90</v>
      </c>
      <c r="BI737" s="49"/>
      <c r="BJ737" s="49"/>
      <c r="BK737" s="49"/>
      <c r="BL737" s="48">
        <v>0</v>
      </c>
      <c r="BM737" s="49"/>
      <c r="BN737" s="48">
        <v>8</v>
      </c>
      <c r="BO737" s="49"/>
      <c r="BP737" s="49"/>
      <c r="BQ737" s="49"/>
      <c r="BR737" s="48">
        <v>146</v>
      </c>
      <c r="BS737" s="39"/>
      <c r="BT737" s="39"/>
      <c r="BU737" s="39"/>
      <c r="BV737" s="39"/>
      <c r="BW737" s="39"/>
      <c r="BX737" s="39"/>
    </row>
    <row r="738" spans="1:76" s="1" customFormat="1" ht="20.100000000000001" customHeight="1" x14ac:dyDescent="0.2">
      <c r="A738" s="3"/>
      <c r="B738" s="63"/>
      <c r="C738" s="3"/>
      <c r="D738" s="2"/>
      <c r="E738" s="5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64"/>
      <c r="AV738" s="64"/>
      <c r="AW738" s="64"/>
      <c r="AX738" s="64"/>
      <c r="AY738" s="64"/>
      <c r="AZ738" s="64"/>
      <c r="BA738" s="64"/>
      <c r="BB738" s="64"/>
      <c r="BC738" s="64"/>
      <c r="BD738" s="64"/>
      <c r="BE738" s="64"/>
      <c r="BF738" s="64"/>
      <c r="BG738" s="64"/>
      <c r="BH738" s="64"/>
      <c r="BI738" s="64"/>
      <c r="BJ738" s="64"/>
      <c r="BK738" s="64"/>
      <c r="BL738" s="64"/>
      <c r="BM738" s="64"/>
      <c r="BN738" s="64"/>
      <c r="BO738" s="64"/>
      <c r="BP738" s="64"/>
      <c r="BQ738" s="64"/>
      <c r="BR738" s="64"/>
      <c r="BS738" s="39"/>
      <c r="BT738" s="39"/>
      <c r="BU738" s="39"/>
      <c r="BV738" s="39"/>
      <c r="BW738" s="39"/>
      <c r="BX738" s="39"/>
    </row>
    <row r="739" spans="1:76" s="1" customFormat="1" ht="20.100000000000001" customHeight="1" x14ac:dyDescent="0.25">
      <c r="A739" s="3"/>
      <c r="B739" s="6"/>
      <c r="C739" s="51" t="s">
        <v>159</v>
      </c>
      <c r="D739" s="52"/>
      <c r="E739" s="5"/>
      <c r="F739" s="53">
        <v>410</v>
      </c>
      <c r="G739" s="54"/>
      <c r="H739" s="54"/>
      <c r="I739" s="54"/>
      <c r="J739" s="53">
        <v>861</v>
      </c>
      <c r="K739" s="53">
        <v>18</v>
      </c>
      <c r="L739" s="54"/>
      <c r="M739" s="53">
        <v>879</v>
      </c>
      <c r="N739" s="54"/>
      <c r="O739" s="54"/>
      <c r="P739" s="54"/>
      <c r="Q739" s="53">
        <v>180</v>
      </c>
      <c r="R739" s="53">
        <v>860</v>
      </c>
      <c r="S739" s="54"/>
      <c r="T739" s="53">
        <v>1040</v>
      </c>
      <c r="U739" s="54"/>
      <c r="V739" s="54"/>
      <c r="W739" s="54"/>
      <c r="X739" s="53">
        <v>249</v>
      </c>
      <c r="Y739" s="54"/>
      <c r="Z739" s="54"/>
      <c r="AA739" s="54"/>
      <c r="AB739" s="53">
        <v>0</v>
      </c>
      <c r="AC739" s="54"/>
      <c r="AD739" s="53">
        <v>0</v>
      </c>
      <c r="AE739" s="54"/>
      <c r="AF739" s="54"/>
      <c r="AG739" s="54"/>
      <c r="AH739" s="53">
        <v>198</v>
      </c>
      <c r="AI739" s="54"/>
      <c r="AJ739" s="54"/>
      <c r="AK739" s="54"/>
      <c r="AL739" s="54"/>
      <c r="AM739" s="54"/>
      <c r="AN739" s="54"/>
      <c r="AO739" s="54"/>
      <c r="AP739" s="53">
        <v>323</v>
      </c>
      <c r="AQ739" s="54"/>
      <c r="AR739" s="54"/>
      <c r="AS739" s="54"/>
      <c r="AT739" s="53">
        <v>907</v>
      </c>
      <c r="AU739" s="53">
        <v>31</v>
      </c>
      <c r="AV739" s="54"/>
      <c r="AW739" s="53">
        <v>938</v>
      </c>
      <c r="AX739" s="54"/>
      <c r="AY739" s="54"/>
      <c r="AZ739" s="54"/>
      <c r="BA739" s="53">
        <v>342</v>
      </c>
      <c r="BB739" s="53">
        <v>739</v>
      </c>
      <c r="BC739" s="54"/>
      <c r="BD739" s="53">
        <v>1081</v>
      </c>
      <c r="BE739" s="54"/>
      <c r="BF739" s="54"/>
      <c r="BG739" s="54"/>
      <c r="BH739" s="53">
        <v>167</v>
      </c>
      <c r="BI739" s="54"/>
      <c r="BJ739" s="54"/>
      <c r="BK739" s="54"/>
      <c r="BL739" s="53">
        <v>0</v>
      </c>
      <c r="BM739" s="54"/>
      <c r="BN739" s="53">
        <v>13</v>
      </c>
      <c r="BO739" s="54"/>
      <c r="BP739" s="54"/>
      <c r="BQ739" s="54"/>
      <c r="BR739" s="53">
        <v>182</v>
      </c>
      <c r="BS739" s="39"/>
      <c r="BT739" s="39"/>
      <c r="BU739" s="39"/>
      <c r="BV739" s="39"/>
      <c r="BW739" s="39"/>
      <c r="BX739" s="39"/>
    </row>
    <row r="740" spans="1:76" s="1" customFormat="1" ht="20.100000000000001" customHeight="1" x14ac:dyDescent="0.2">
      <c r="A740" s="3"/>
      <c r="B740" s="63"/>
      <c r="C740" s="63"/>
      <c r="D740" s="63"/>
      <c r="E740" s="5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64"/>
      <c r="AV740" s="64"/>
      <c r="AW740" s="64"/>
      <c r="AX740" s="64"/>
      <c r="AY740" s="64"/>
      <c r="AZ740" s="64"/>
      <c r="BA740" s="64"/>
      <c r="BB740" s="64"/>
      <c r="BC740" s="64"/>
      <c r="BD740" s="64"/>
      <c r="BE740" s="64"/>
      <c r="BF740" s="64"/>
      <c r="BG740" s="64"/>
      <c r="BH740" s="64"/>
      <c r="BI740" s="64"/>
      <c r="BJ740" s="64"/>
      <c r="BK740" s="64"/>
      <c r="BL740" s="64"/>
      <c r="BM740" s="64"/>
      <c r="BN740" s="64"/>
      <c r="BO740" s="64"/>
      <c r="BP740" s="64"/>
      <c r="BQ740" s="64"/>
      <c r="BR740" s="64"/>
      <c r="BS740" s="39"/>
      <c r="BT740" s="39"/>
      <c r="BU740" s="39"/>
      <c r="BV740" s="39"/>
      <c r="BW740" s="39"/>
      <c r="BX740" s="39"/>
    </row>
    <row r="741" spans="1:76" s="1" customFormat="1" ht="20.100000000000001" customHeight="1" x14ac:dyDescent="0.25">
      <c r="A741" s="3"/>
      <c r="B741" s="57" t="s">
        <v>307</v>
      </c>
      <c r="C741" s="58"/>
      <c r="D741" s="58"/>
      <c r="E741" s="5"/>
      <c r="F741" s="59">
        <v>410</v>
      </c>
      <c r="G741" s="54"/>
      <c r="H741" s="54"/>
      <c r="I741" s="54"/>
      <c r="J741" s="59">
        <v>861</v>
      </c>
      <c r="K741" s="59">
        <v>18</v>
      </c>
      <c r="L741" s="54"/>
      <c r="M741" s="59">
        <v>879</v>
      </c>
      <c r="N741" s="54"/>
      <c r="O741" s="54"/>
      <c r="P741" s="54"/>
      <c r="Q741" s="59">
        <v>180</v>
      </c>
      <c r="R741" s="59">
        <v>860</v>
      </c>
      <c r="S741" s="54"/>
      <c r="T741" s="59">
        <v>1040</v>
      </c>
      <c r="U741" s="54"/>
      <c r="V741" s="54"/>
      <c r="W741" s="54"/>
      <c r="X741" s="59">
        <v>249</v>
      </c>
      <c r="Y741" s="54"/>
      <c r="Z741" s="54"/>
      <c r="AA741" s="54"/>
      <c r="AB741" s="59">
        <v>0</v>
      </c>
      <c r="AC741" s="54"/>
      <c r="AD741" s="59">
        <v>0</v>
      </c>
      <c r="AE741" s="54"/>
      <c r="AF741" s="54"/>
      <c r="AG741" s="54"/>
      <c r="AH741" s="59">
        <v>198</v>
      </c>
      <c r="AI741" s="54"/>
      <c r="AJ741" s="54"/>
      <c r="AK741" s="54"/>
      <c r="AL741" s="54"/>
      <c r="AM741" s="54"/>
      <c r="AN741" s="54"/>
      <c r="AO741" s="54"/>
      <c r="AP741" s="59">
        <v>323</v>
      </c>
      <c r="AQ741" s="54"/>
      <c r="AR741" s="54"/>
      <c r="AS741" s="54"/>
      <c r="AT741" s="59">
        <v>907</v>
      </c>
      <c r="AU741" s="59">
        <v>31</v>
      </c>
      <c r="AV741" s="54"/>
      <c r="AW741" s="59">
        <v>938</v>
      </c>
      <c r="AX741" s="54"/>
      <c r="AY741" s="54"/>
      <c r="AZ741" s="54"/>
      <c r="BA741" s="59">
        <v>342</v>
      </c>
      <c r="BB741" s="59">
        <v>739</v>
      </c>
      <c r="BC741" s="54"/>
      <c r="BD741" s="59">
        <v>1081</v>
      </c>
      <c r="BE741" s="54"/>
      <c r="BF741" s="54"/>
      <c r="BG741" s="54"/>
      <c r="BH741" s="59">
        <v>167</v>
      </c>
      <c r="BI741" s="54"/>
      <c r="BJ741" s="54"/>
      <c r="BK741" s="54"/>
      <c r="BL741" s="59">
        <v>0</v>
      </c>
      <c r="BM741" s="54"/>
      <c r="BN741" s="59">
        <v>13</v>
      </c>
      <c r="BO741" s="54"/>
      <c r="BP741" s="54"/>
      <c r="BQ741" s="54"/>
      <c r="BR741" s="59">
        <v>182</v>
      </c>
      <c r="BS741" s="39"/>
      <c r="BT741" s="39"/>
      <c r="BU741" s="39"/>
      <c r="BV741" s="39"/>
      <c r="BW741" s="39"/>
      <c r="BX741" s="39"/>
    </row>
    <row r="742" spans="1:76" s="1" customFormat="1" ht="20.100000000000001" customHeight="1" x14ac:dyDescent="0.2">
      <c r="A742" s="3"/>
      <c r="B742" s="63"/>
      <c r="C742" s="63"/>
      <c r="D742" s="63"/>
      <c r="E742" s="5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/>
      <c r="BF742" s="56"/>
      <c r="BG742" s="56"/>
      <c r="BH742" s="56"/>
      <c r="BI742" s="56"/>
      <c r="BJ742" s="56"/>
      <c r="BK742" s="56"/>
      <c r="BL742" s="56"/>
      <c r="BM742" s="56"/>
      <c r="BN742" s="56"/>
      <c r="BO742" s="56"/>
      <c r="BP742" s="56"/>
      <c r="BQ742" s="56"/>
      <c r="BR742" s="56"/>
      <c r="BS742" s="39"/>
      <c r="BT742" s="39"/>
      <c r="BU742" s="39"/>
      <c r="BV742" s="39"/>
      <c r="BW742" s="39"/>
      <c r="BX742" s="39"/>
    </row>
    <row r="743" spans="1:76" s="1" customFormat="1" ht="20.100000000000001" customHeight="1" x14ac:dyDescent="0.2">
      <c r="A743" s="3"/>
      <c r="B743" s="6" t="s">
        <v>308</v>
      </c>
      <c r="C743" s="63"/>
      <c r="D743" s="63"/>
      <c r="E743" s="5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6"/>
      <c r="BG743" s="56"/>
      <c r="BH743" s="56"/>
      <c r="BI743" s="56"/>
      <c r="BJ743" s="56"/>
      <c r="BK743" s="56"/>
      <c r="BL743" s="56"/>
      <c r="BM743" s="56"/>
      <c r="BN743" s="56"/>
      <c r="BO743" s="56"/>
      <c r="BP743" s="56"/>
      <c r="BQ743" s="56"/>
      <c r="BR743" s="56"/>
      <c r="BS743" s="39"/>
      <c r="BT743" s="39"/>
      <c r="BU743" s="39"/>
      <c r="BV743" s="39"/>
      <c r="BW743" s="39"/>
      <c r="BX743" s="39"/>
    </row>
    <row r="744" spans="1:76" s="1" customFormat="1" ht="20.100000000000001" customHeight="1" x14ac:dyDescent="0.2">
      <c r="A744" s="3"/>
      <c r="B744" s="63"/>
      <c r="C744" s="3" t="s">
        <v>154</v>
      </c>
      <c r="D744" s="2"/>
      <c r="E744" s="5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/>
      <c r="BF744" s="56"/>
      <c r="BG744" s="56"/>
      <c r="BH744" s="56"/>
      <c r="BI744" s="56"/>
      <c r="BJ744" s="56"/>
      <c r="BK744" s="56"/>
      <c r="BL744" s="56"/>
      <c r="BM744" s="56"/>
      <c r="BN744" s="56"/>
      <c r="BO744" s="56"/>
      <c r="BP744" s="56"/>
      <c r="BQ744" s="56"/>
      <c r="BR744" s="56"/>
      <c r="BS744" s="39"/>
      <c r="BT744" s="39"/>
      <c r="BU744" s="39"/>
      <c r="BV744" s="39"/>
      <c r="BW744" s="39"/>
      <c r="BX744" s="39"/>
    </row>
    <row r="745" spans="1:76" s="1" customFormat="1" ht="20.100000000000001" customHeight="1" x14ac:dyDescent="0.2">
      <c r="A745" s="3"/>
      <c r="B745" s="63"/>
      <c r="C745" s="3"/>
      <c r="D745" s="2" t="s">
        <v>122</v>
      </c>
      <c r="E745" s="5"/>
      <c r="F745" s="39">
        <v>138</v>
      </c>
      <c r="G745" s="39"/>
      <c r="H745" s="39"/>
      <c r="I745" s="39"/>
      <c r="J745" s="39">
        <v>912</v>
      </c>
      <c r="K745" s="39">
        <v>27</v>
      </c>
      <c r="L745" s="39"/>
      <c r="M745" s="39">
        <v>939</v>
      </c>
      <c r="N745" s="39"/>
      <c r="O745" s="39"/>
      <c r="P745" s="39"/>
      <c r="Q745" s="39">
        <v>166</v>
      </c>
      <c r="R745" s="39">
        <v>786</v>
      </c>
      <c r="S745" s="39"/>
      <c r="T745" s="39">
        <v>952</v>
      </c>
      <c r="U745" s="39"/>
      <c r="V745" s="39"/>
      <c r="W745" s="39"/>
      <c r="X745" s="39">
        <v>125</v>
      </c>
      <c r="Y745" s="39"/>
      <c r="Z745" s="39"/>
      <c r="AA745" s="39"/>
      <c r="AB745" s="39">
        <v>0</v>
      </c>
      <c r="AC745" s="39"/>
      <c r="AD745" s="39">
        <v>0</v>
      </c>
      <c r="AE745" s="39"/>
      <c r="AF745" s="39"/>
      <c r="AG745" s="39"/>
      <c r="AH745" s="39">
        <v>25</v>
      </c>
      <c r="AI745" s="39"/>
      <c r="AJ745" s="39"/>
      <c r="AK745" s="39"/>
      <c r="AL745" s="39"/>
      <c r="AM745" s="39"/>
      <c r="AN745" s="39"/>
      <c r="AO745" s="39"/>
      <c r="AP745" s="39">
        <v>159</v>
      </c>
      <c r="AQ745" s="39"/>
      <c r="AR745" s="39"/>
      <c r="AS745" s="39"/>
      <c r="AT745" s="39">
        <v>382</v>
      </c>
      <c r="AU745" s="39">
        <v>22</v>
      </c>
      <c r="AV745" s="39"/>
      <c r="AW745" s="39">
        <v>404</v>
      </c>
      <c r="AX745" s="39"/>
      <c r="AY745" s="39"/>
      <c r="AZ745" s="39"/>
      <c r="BA745" s="39">
        <v>113</v>
      </c>
      <c r="BB745" s="39">
        <v>293</v>
      </c>
      <c r="BC745" s="39"/>
      <c r="BD745" s="39">
        <v>406</v>
      </c>
      <c r="BE745" s="39"/>
      <c r="BF745" s="39"/>
      <c r="BG745" s="39"/>
      <c r="BH745" s="39">
        <v>118</v>
      </c>
      <c r="BI745" s="39"/>
      <c r="BJ745" s="39"/>
      <c r="BK745" s="39"/>
      <c r="BL745" s="39">
        <v>0</v>
      </c>
      <c r="BM745" s="39"/>
      <c r="BN745" s="39">
        <v>39</v>
      </c>
      <c r="BO745" s="39"/>
      <c r="BP745" s="39"/>
      <c r="BQ745" s="39"/>
      <c r="BR745" s="39">
        <v>17</v>
      </c>
      <c r="BS745" s="39"/>
      <c r="BT745" s="39"/>
      <c r="BU745" s="39"/>
      <c r="BV745" s="39"/>
      <c r="BW745" s="39"/>
      <c r="BX745" s="39"/>
    </row>
    <row r="746" spans="1:76" ht="19.5" customHeight="1" x14ac:dyDescent="0.2">
      <c r="D746" s="47" t="s">
        <v>97</v>
      </c>
      <c r="F746" s="48">
        <v>207</v>
      </c>
      <c r="G746" s="49"/>
      <c r="H746" s="49"/>
      <c r="I746" s="49"/>
      <c r="J746" s="48">
        <v>861</v>
      </c>
      <c r="K746" s="48">
        <v>15</v>
      </c>
      <c r="L746" s="49"/>
      <c r="M746" s="48">
        <v>876</v>
      </c>
      <c r="N746" s="49"/>
      <c r="O746" s="49"/>
      <c r="P746" s="49"/>
      <c r="Q746" s="48">
        <v>231</v>
      </c>
      <c r="R746" s="48">
        <v>736</v>
      </c>
      <c r="S746" s="49"/>
      <c r="T746" s="48">
        <v>967</v>
      </c>
      <c r="U746" s="49"/>
      <c r="V746" s="49"/>
      <c r="W746" s="49"/>
      <c r="X746" s="48">
        <v>113</v>
      </c>
      <c r="Y746" s="49"/>
      <c r="Z746" s="49"/>
      <c r="AA746" s="49"/>
      <c r="AB746" s="48">
        <v>0</v>
      </c>
      <c r="AC746" s="49"/>
      <c r="AD746" s="48">
        <v>3</v>
      </c>
      <c r="AE746" s="49"/>
      <c r="AF746" s="49"/>
      <c r="AG746" s="49"/>
      <c r="AH746" s="48">
        <v>0</v>
      </c>
      <c r="AI746" s="49"/>
      <c r="AJ746" s="49"/>
      <c r="AK746" s="49"/>
      <c r="AL746" s="49"/>
      <c r="AM746" s="49"/>
      <c r="AN746" s="49"/>
      <c r="AO746" s="49"/>
      <c r="AP746" s="48">
        <v>137</v>
      </c>
      <c r="AQ746" s="49"/>
      <c r="AR746" s="49"/>
      <c r="AS746" s="49"/>
      <c r="AT746" s="48">
        <v>407</v>
      </c>
      <c r="AU746" s="48">
        <v>14</v>
      </c>
      <c r="AV746" s="49"/>
      <c r="AW746" s="48">
        <v>421</v>
      </c>
      <c r="AX746" s="49"/>
      <c r="AY746" s="49"/>
      <c r="AZ746" s="49"/>
      <c r="BA746" s="48">
        <v>180</v>
      </c>
      <c r="BB746" s="48">
        <v>289</v>
      </c>
      <c r="BC746" s="49"/>
      <c r="BD746" s="48">
        <v>469</v>
      </c>
      <c r="BE746" s="49"/>
      <c r="BF746" s="49"/>
      <c r="BG746" s="49"/>
      <c r="BH746" s="48">
        <v>84</v>
      </c>
      <c r="BI746" s="49"/>
      <c r="BJ746" s="49"/>
      <c r="BK746" s="49"/>
      <c r="BL746" s="48">
        <v>0</v>
      </c>
      <c r="BM746" s="49"/>
      <c r="BN746" s="48">
        <v>5</v>
      </c>
      <c r="BO746" s="49"/>
      <c r="BP746" s="49"/>
      <c r="BQ746" s="49"/>
      <c r="BR746" s="48">
        <v>0</v>
      </c>
      <c r="BS746" s="39"/>
      <c r="BT746" s="39"/>
      <c r="BU746" s="39"/>
      <c r="BV746" s="39"/>
      <c r="BW746" s="39"/>
      <c r="BX746" s="39"/>
    </row>
    <row r="747" spans="1:76" s="1" customFormat="1" ht="20.100000000000001" customHeight="1" x14ac:dyDescent="0.2">
      <c r="A747" s="3"/>
      <c r="B747" s="63"/>
      <c r="C747" s="3"/>
      <c r="D747" s="2"/>
      <c r="E747" s="5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56"/>
      <c r="BM747" s="56"/>
      <c r="BN747" s="56"/>
      <c r="BO747" s="56"/>
      <c r="BP747" s="56"/>
      <c r="BQ747" s="56"/>
      <c r="BR747" s="56"/>
      <c r="BS747" s="39"/>
      <c r="BT747" s="39"/>
      <c r="BU747" s="39"/>
      <c r="BV747" s="39"/>
      <c r="BW747" s="39"/>
      <c r="BX747" s="39"/>
    </row>
    <row r="748" spans="1:76" s="1" customFormat="1" ht="20.100000000000001" customHeight="1" x14ac:dyDescent="0.25">
      <c r="A748" s="3"/>
      <c r="B748" s="6"/>
      <c r="C748" s="51" t="s">
        <v>159</v>
      </c>
      <c r="D748" s="52"/>
      <c r="E748" s="5"/>
      <c r="F748" s="53">
        <v>345</v>
      </c>
      <c r="G748" s="54"/>
      <c r="H748" s="54"/>
      <c r="I748" s="54"/>
      <c r="J748" s="53">
        <v>1773</v>
      </c>
      <c r="K748" s="53">
        <v>42</v>
      </c>
      <c r="L748" s="54"/>
      <c r="M748" s="53">
        <v>1815</v>
      </c>
      <c r="N748" s="54"/>
      <c r="O748" s="54"/>
      <c r="P748" s="54"/>
      <c r="Q748" s="53">
        <v>397</v>
      </c>
      <c r="R748" s="53">
        <v>1522</v>
      </c>
      <c r="S748" s="54"/>
      <c r="T748" s="53">
        <v>1919</v>
      </c>
      <c r="U748" s="54"/>
      <c r="V748" s="54"/>
      <c r="W748" s="54"/>
      <c r="X748" s="53">
        <v>238</v>
      </c>
      <c r="Y748" s="54"/>
      <c r="Z748" s="54"/>
      <c r="AA748" s="54"/>
      <c r="AB748" s="53">
        <v>0</v>
      </c>
      <c r="AC748" s="54"/>
      <c r="AD748" s="53">
        <v>3</v>
      </c>
      <c r="AE748" s="54"/>
      <c r="AF748" s="54"/>
      <c r="AG748" s="54"/>
      <c r="AH748" s="53">
        <v>25</v>
      </c>
      <c r="AI748" s="54"/>
      <c r="AJ748" s="54"/>
      <c r="AK748" s="54"/>
      <c r="AL748" s="54"/>
      <c r="AM748" s="54"/>
      <c r="AN748" s="54"/>
      <c r="AO748" s="54"/>
      <c r="AP748" s="53">
        <v>296</v>
      </c>
      <c r="AQ748" s="54"/>
      <c r="AR748" s="54"/>
      <c r="AS748" s="54"/>
      <c r="AT748" s="53">
        <v>789</v>
      </c>
      <c r="AU748" s="53">
        <v>36</v>
      </c>
      <c r="AV748" s="54"/>
      <c r="AW748" s="53">
        <v>825</v>
      </c>
      <c r="AX748" s="54"/>
      <c r="AY748" s="54"/>
      <c r="AZ748" s="54"/>
      <c r="BA748" s="53">
        <v>293</v>
      </c>
      <c r="BB748" s="53">
        <v>582</v>
      </c>
      <c r="BC748" s="54"/>
      <c r="BD748" s="53">
        <v>875</v>
      </c>
      <c r="BE748" s="54"/>
      <c r="BF748" s="54"/>
      <c r="BG748" s="54"/>
      <c r="BH748" s="53">
        <v>202</v>
      </c>
      <c r="BI748" s="54"/>
      <c r="BJ748" s="54"/>
      <c r="BK748" s="54"/>
      <c r="BL748" s="53">
        <v>0</v>
      </c>
      <c r="BM748" s="54"/>
      <c r="BN748" s="53">
        <v>44</v>
      </c>
      <c r="BO748" s="54"/>
      <c r="BP748" s="54"/>
      <c r="BQ748" s="54"/>
      <c r="BR748" s="53">
        <v>17</v>
      </c>
      <c r="BS748" s="39"/>
      <c r="BT748" s="39"/>
      <c r="BU748" s="39"/>
      <c r="BV748" s="39"/>
      <c r="BW748" s="39"/>
      <c r="BX748" s="39"/>
    </row>
    <row r="749" spans="1:76" s="1" customFormat="1" ht="20.100000000000001" customHeight="1" x14ac:dyDescent="0.2">
      <c r="A749" s="3"/>
      <c r="B749" s="63"/>
      <c r="C749" s="63"/>
      <c r="D749" s="63"/>
      <c r="E749" s="5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6"/>
      <c r="BG749" s="56"/>
      <c r="BH749" s="56"/>
      <c r="BI749" s="56"/>
      <c r="BJ749" s="56"/>
      <c r="BK749" s="56"/>
      <c r="BL749" s="56"/>
      <c r="BM749" s="56"/>
      <c r="BN749" s="56"/>
      <c r="BO749" s="56"/>
      <c r="BP749" s="56"/>
      <c r="BQ749" s="56"/>
      <c r="BR749" s="56"/>
      <c r="BS749" s="39"/>
      <c r="BT749" s="39"/>
      <c r="BU749" s="39"/>
      <c r="BV749" s="39"/>
      <c r="BW749" s="39"/>
      <c r="BX749" s="39"/>
    </row>
    <row r="750" spans="1:76" s="1" customFormat="1" ht="20.100000000000001" customHeight="1" x14ac:dyDescent="0.25">
      <c r="A750" s="3"/>
      <c r="B750" s="57" t="s">
        <v>309</v>
      </c>
      <c r="C750" s="58"/>
      <c r="D750" s="58"/>
      <c r="E750" s="5"/>
      <c r="F750" s="59">
        <v>345</v>
      </c>
      <c r="G750" s="54"/>
      <c r="H750" s="54"/>
      <c r="I750" s="54"/>
      <c r="J750" s="59">
        <v>1773</v>
      </c>
      <c r="K750" s="59">
        <v>42</v>
      </c>
      <c r="L750" s="54"/>
      <c r="M750" s="59">
        <v>1815</v>
      </c>
      <c r="N750" s="54"/>
      <c r="O750" s="54"/>
      <c r="P750" s="54"/>
      <c r="Q750" s="59">
        <v>397</v>
      </c>
      <c r="R750" s="59">
        <v>1522</v>
      </c>
      <c r="S750" s="54"/>
      <c r="T750" s="59">
        <v>1919</v>
      </c>
      <c r="U750" s="54"/>
      <c r="V750" s="54"/>
      <c r="W750" s="54"/>
      <c r="X750" s="59">
        <v>238</v>
      </c>
      <c r="Y750" s="54"/>
      <c r="Z750" s="54"/>
      <c r="AA750" s="54"/>
      <c r="AB750" s="59">
        <v>0</v>
      </c>
      <c r="AC750" s="54"/>
      <c r="AD750" s="59">
        <v>3</v>
      </c>
      <c r="AE750" s="54"/>
      <c r="AF750" s="54"/>
      <c r="AG750" s="54"/>
      <c r="AH750" s="59">
        <v>25</v>
      </c>
      <c r="AI750" s="54"/>
      <c r="AJ750" s="54"/>
      <c r="AK750" s="54"/>
      <c r="AL750" s="54"/>
      <c r="AM750" s="54"/>
      <c r="AN750" s="54"/>
      <c r="AO750" s="54"/>
      <c r="AP750" s="59">
        <v>296</v>
      </c>
      <c r="AQ750" s="54"/>
      <c r="AR750" s="54"/>
      <c r="AS750" s="54"/>
      <c r="AT750" s="59">
        <v>789</v>
      </c>
      <c r="AU750" s="59">
        <v>36</v>
      </c>
      <c r="AV750" s="54"/>
      <c r="AW750" s="59">
        <v>825</v>
      </c>
      <c r="AX750" s="54"/>
      <c r="AY750" s="54"/>
      <c r="AZ750" s="54"/>
      <c r="BA750" s="59">
        <v>293</v>
      </c>
      <c r="BB750" s="59">
        <v>582</v>
      </c>
      <c r="BC750" s="54"/>
      <c r="BD750" s="59">
        <v>875</v>
      </c>
      <c r="BE750" s="54"/>
      <c r="BF750" s="54"/>
      <c r="BG750" s="54"/>
      <c r="BH750" s="59">
        <v>202</v>
      </c>
      <c r="BI750" s="54"/>
      <c r="BJ750" s="54"/>
      <c r="BK750" s="54"/>
      <c r="BL750" s="59">
        <v>0</v>
      </c>
      <c r="BM750" s="54"/>
      <c r="BN750" s="59">
        <v>44</v>
      </c>
      <c r="BO750" s="54"/>
      <c r="BP750" s="54"/>
      <c r="BQ750" s="54"/>
      <c r="BR750" s="59">
        <v>17</v>
      </c>
      <c r="BS750" s="39"/>
      <c r="BT750" s="39"/>
      <c r="BU750" s="39"/>
      <c r="BV750" s="39"/>
      <c r="BW750" s="39"/>
      <c r="BX750" s="39"/>
    </row>
    <row r="751" spans="1:76" ht="20.100000000000001" customHeight="1" x14ac:dyDescent="0.2"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  <c r="BN751" s="39"/>
      <c r="BO751" s="39"/>
      <c r="BP751" s="39"/>
      <c r="BQ751" s="39"/>
      <c r="BR751" s="39"/>
      <c r="BS751" s="39"/>
      <c r="BT751" s="39"/>
      <c r="BU751" s="39"/>
      <c r="BV751" s="39"/>
      <c r="BW751" s="39"/>
      <c r="BX751" s="39"/>
    </row>
    <row r="752" spans="1:76" s="69" customFormat="1" ht="30" customHeight="1" x14ac:dyDescent="0.2">
      <c r="A752" s="65"/>
      <c r="B752" s="66" t="s">
        <v>310</v>
      </c>
      <c r="C752" s="67"/>
      <c r="D752" s="67"/>
      <c r="E752" s="5"/>
      <c r="F752" s="68">
        <v>40687</v>
      </c>
      <c r="G752" s="54"/>
      <c r="H752" s="54"/>
      <c r="I752" s="54"/>
      <c r="J752" s="68">
        <v>154527</v>
      </c>
      <c r="K752" s="68">
        <v>6188</v>
      </c>
      <c r="L752" s="54"/>
      <c r="M752" s="68">
        <f xml:space="preserve"> 160717 - 2</f>
        <v>160715</v>
      </c>
      <c r="N752" s="54"/>
      <c r="O752" s="54"/>
      <c r="P752" s="54"/>
      <c r="Q752" s="68">
        <f xml:space="preserve"> 40182 + 9 + 1 + 1 + 1 + 6</f>
        <v>40200</v>
      </c>
      <c r="R752" s="68">
        <v>129442</v>
      </c>
      <c r="S752" s="54"/>
      <c r="T752" s="68">
        <v>169642</v>
      </c>
      <c r="U752" s="54"/>
      <c r="V752" s="54"/>
      <c r="W752" s="54"/>
      <c r="X752" s="68">
        <v>31712</v>
      </c>
      <c r="Y752" s="54"/>
      <c r="Z752" s="54"/>
      <c r="AA752" s="54"/>
      <c r="AB752" s="68">
        <v>2</v>
      </c>
      <c r="AC752" s="54"/>
      <c r="AD752" s="68">
        <v>48</v>
      </c>
      <c r="AE752" s="54"/>
      <c r="AF752" s="54"/>
      <c r="AG752" s="54"/>
      <c r="AH752" s="68">
        <v>3049</v>
      </c>
      <c r="AI752" s="54"/>
      <c r="AJ752" s="54"/>
      <c r="AK752" s="54"/>
      <c r="AL752" s="54"/>
      <c r="AM752" s="54"/>
      <c r="AN752" s="54"/>
      <c r="AO752" s="54"/>
      <c r="AP752" s="68">
        <v>55949</v>
      </c>
      <c r="AQ752" s="54"/>
      <c r="AR752" s="54"/>
      <c r="AS752" s="54"/>
      <c r="AT752" s="68">
        <v>158082</v>
      </c>
      <c r="AU752" s="68">
        <v>7476</v>
      </c>
      <c r="AV752" s="54"/>
      <c r="AW752" s="68">
        <f xml:space="preserve"> 166030 - 377 - 94 - 1</f>
        <v>165558</v>
      </c>
      <c r="AX752" s="54"/>
      <c r="AY752" s="54"/>
      <c r="AZ752" s="54"/>
      <c r="BA752" s="68">
        <f xml:space="preserve"> 53889 + 8 + 5 + 2 + 1 + 3</f>
        <v>53908</v>
      </c>
      <c r="BB752" s="68">
        <v>136057</v>
      </c>
      <c r="BC752" s="54"/>
      <c r="BD752" s="68">
        <v>189965</v>
      </c>
      <c r="BE752" s="54"/>
      <c r="BF752" s="54"/>
      <c r="BG752" s="54"/>
      <c r="BH752" s="68">
        <v>34388</v>
      </c>
      <c r="BI752" s="54"/>
      <c r="BJ752" s="54"/>
      <c r="BK752" s="54"/>
      <c r="BL752" s="68">
        <v>4904</v>
      </c>
      <c r="BM752" s="54"/>
      <c r="BN752" s="68">
        <v>2058</v>
      </c>
      <c r="BO752" s="54"/>
      <c r="BP752" s="54"/>
      <c r="BQ752" s="54"/>
      <c r="BR752" s="68">
        <v>5960</v>
      </c>
      <c r="BS752" s="39"/>
      <c r="BT752" s="39"/>
      <c r="BU752" s="39"/>
      <c r="BV752" s="39"/>
      <c r="BW752" s="39"/>
      <c r="BX752" s="39"/>
    </row>
  </sheetData>
  <mergeCells count="5">
    <mergeCell ref="A2:BR3"/>
    <mergeCell ref="A4:BR5"/>
    <mergeCell ref="F7:AH7"/>
    <mergeCell ref="AP7:BR7"/>
    <mergeCell ref="A8:D8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BX752"/>
  <sheetViews>
    <sheetView view="pageBreakPreview" zoomScale="80" zoomScaleNormal="60" zoomScaleSheetLayoutView="80" workbookViewId="0">
      <pane ySplit="9" topLeftCell="A10" activePane="bottomLeft" state="frozen"/>
      <selection activeCell="A10" sqref="A10"/>
      <selection pane="bottomLeft" activeCell="A9" sqref="A9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18" width="12.7109375" style="4" customWidth="1"/>
    <col min="19" max="19" width="1.7109375" style="4" customWidth="1"/>
    <col min="20" max="20" width="12.7109375" style="4" customWidth="1"/>
    <col min="21" max="23" width="1.7109375" style="4" customWidth="1"/>
    <col min="24" max="24" width="12.7109375" style="4" customWidth="1"/>
    <col min="25" max="27" width="1.7109375" style="4" customWidth="1"/>
    <col min="28" max="28" width="12.7109375" style="4" customWidth="1"/>
    <col min="29" max="29" width="1.7109375" style="4" customWidth="1"/>
    <col min="30" max="30" width="12.7109375" style="4" customWidth="1"/>
    <col min="31" max="33" width="1.7109375" style="4" customWidth="1"/>
    <col min="34" max="34" width="12.7109375" style="4" customWidth="1"/>
    <col min="35" max="41" width="1.7109375" style="4" customWidth="1"/>
    <col min="42" max="42" width="12.7109375" style="4" customWidth="1"/>
    <col min="43" max="45" width="1.7109375" style="4" customWidth="1"/>
    <col min="46" max="47" width="12.7109375" style="4" customWidth="1"/>
    <col min="48" max="48" width="1.7109375" style="4" customWidth="1"/>
    <col min="49" max="49" width="12.7109375" style="4" customWidth="1"/>
    <col min="50" max="52" width="1.7109375" style="4" customWidth="1"/>
    <col min="53" max="54" width="12.7109375" style="4" customWidth="1"/>
    <col min="55" max="55" width="1.7109375" style="4" customWidth="1"/>
    <col min="56" max="56" width="12.7109375" style="4" customWidth="1"/>
    <col min="57" max="59" width="1.7109375" style="4" customWidth="1"/>
    <col min="60" max="60" width="12.7109375" style="4" customWidth="1"/>
    <col min="61" max="63" width="1.7109375" style="4" customWidth="1"/>
    <col min="64" max="64" width="12.7109375" style="4" customWidth="1"/>
    <col min="65" max="65" width="1.7109375" style="4" customWidth="1"/>
    <col min="66" max="66" width="12.7109375" style="4" customWidth="1"/>
    <col min="67" max="69" width="1.7109375" style="4" customWidth="1"/>
    <col min="70" max="70" width="12.7109375" style="4" customWidth="1"/>
    <col min="71" max="71" width="14" style="7" customWidth="1"/>
    <col min="72" max="73" width="11.42578125" style="7" customWidth="1"/>
    <col min="74" max="16384" width="11.42578125" style="7"/>
  </cols>
  <sheetData>
    <row r="1" spans="1:76" ht="16.5" thickBot="1" x14ac:dyDescent="0.25"/>
    <row r="2" spans="1:76" ht="12.75" x14ac:dyDescent="0.2">
      <c r="A2" s="91" t="s">
        <v>72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</row>
    <row r="3" spans="1:76" ht="12.75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</row>
    <row r="4" spans="1:76" ht="12.75" x14ac:dyDescent="0.2">
      <c r="A4" s="82" t="s">
        <v>93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</row>
    <row r="5" spans="1:76" ht="13.5" thickBot="1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</row>
    <row r="6" spans="1:76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</row>
    <row r="7" spans="1:76" ht="30" customHeight="1" thickBot="1" x14ac:dyDescent="0.3">
      <c r="A7" s="13"/>
      <c r="B7" s="13"/>
      <c r="C7" s="13"/>
      <c r="D7" s="14"/>
      <c r="E7" s="14"/>
      <c r="F7" s="86" t="s">
        <v>35</v>
      </c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13"/>
      <c r="AJ7" s="13"/>
      <c r="AK7" s="13"/>
      <c r="AL7" s="13"/>
      <c r="AM7" s="13"/>
      <c r="AN7" s="13"/>
      <c r="AO7" s="13"/>
      <c r="AP7" s="86" t="s">
        <v>34</v>
      </c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</row>
    <row r="8" spans="1:76" ht="50.1" customHeight="1" thickBot="1" x14ac:dyDescent="0.25">
      <c r="A8" s="87" t="s">
        <v>3</v>
      </c>
      <c r="B8" s="87"/>
      <c r="C8" s="87"/>
      <c r="D8" s="87"/>
      <c r="E8" s="20"/>
      <c r="F8" s="10" t="s">
        <v>4</v>
      </c>
      <c r="G8" s="16"/>
      <c r="H8" s="16"/>
      <c r="I8" s="16"/>
      <c r="J8" s="10" t="s">
        <v>5</v>
      </c>
      <c r="K8" s="10" t="s">
        <v>68</v>
      </c>
      <c r="L8" s="16"/>
      <c r="M8" s="10" t="s">
        <v>7</v>
      </c>
      <c r="N8" s="16"/>
      <c r="O8" s="16"/>
      <c r="P8" s="16"/>
      <c r="Q8" s="10" t="s">
        <v>69</v>
      </c>
      <c r="R8" s="10" t="s">
        <v>70</v>
      </c>
      <c r="S8" s="16"/>
      <c r="T8" s="10" t="s">
        <v>15</v>
      </c>
      <c r="U8" s="16"/>
      <c r="V8" s="16"/>
      <c r="W8" s="16"/>
      <c r="X8" s="10" t="s">
        <v>16</v>
      </c>
      <c r="Y8" s="16"/>
      <c r="Z8" s="16"/>
      <c r="AA8" s="16"/>
      <c r="AB8" s="10" t="s">
        <v>17</v>
      </c>
      <c r="AC8" s="16"/>
      <c r="AD8" s="10" t="s">
        <v>18</v>
      </c>
      <c r="AE8" s="16"/>
      <c r="AF8" s="16"/>
      <c r="AG8" s="16"/>
      <c r="AH8" s="10" t="s">
        <v>33</v>
      </c>
      <c r="AI8" s="8"/>
      <c r="AJ8" s="8"/>
      <c r="AK8" s="8"/>
      <c r="AL8" s="8"/>
      <c r="AM8" s="8"/>
      <c r="AN8" s="8"/>
      <c r="AO8" s="8"/>
      <c r="AP8" s="10" t="s">
        <v>4</v>
      </c>
      <c r="AQ8" s="16"/>
      <c r="AR8" s="16"/>
      <c r="AS8" s="16"/>
      <c r="AT8" s="10" t="s">
        <v>5</v>
      </c>
      <c r="AU8" s="10" t="s">
        <v>68</v>
      </c>
      <c r="AV8" s="16"/>
      <c r="AW8" s="10" t="s">
        <v>7</v>
      </c>
      <c r="AX8" s="16"/>
      <c r="AY8" s="16"/>
      <c r="AZ8" s="16"/>
      <c r="BA8" s="10" t="s">
        <v>69</v>
      </c>
      <c r="BB8" s="10" t="s">
        <v>70</v>
      </c>
      <c r="BC8" s="16"/>
      <c r="BD8" s="10" t="s">
        <v>15</v>
      </c>
      <c r="BE8" s="16"/>
      <c r="BF8" s="16"/>
      <c r="BG8" s="16"/>
      <c r="BH8" s="10" t="s">
        <v>16</v>
      </c>
      <c r="BI8" s="16"/>
      <c r="BJ8" s="16"/>
      <c r="BK8" s="16"/>
      <c r="BL8" s="10" t="s">
        <v>17</v>
      </c>
      <c r="BM8" s="16"/>
      <c r="BN8" s="10" t="s">
        <v>18</v>
      </c>
      <c r="BO8" s="16"/>
      <c r="BP8" s="16"/>
      <c r="BQ8" s="16"/>
      <c r="BR8" s="10" t="s">
        <v>33</v>
      </c>
    </row>
    <row r="9" spans="1:76" ht="20.100000000000001" customHeight="1" x14ac:dyDescent="0.2">
      <c r="BS9" s="39"/>
      <c r="BT9" s="39"/>
      <c r="BU9" s="39"/>
      <c r="BV9" s="39"/>
      <c r="BW9" s="39"/>
      <c r="BX9" s="39"/>
    </row>
    <row r="10" spans="1:76" ht="20.100000000000001" customHeight="1" x14ac:dyDescent="0.2">
      <c r="A10" s="2"/>
      <c r="B10" s="6" t="s">
        <v>94</v>
      </c>
    </row>
    <row r="11" spans="1:76" ht="20.100000000000001" customHeight="1" x14ac:dyDescent="0.2">
      <c r="A11" s="45"/>
      <c r="B11" s="46"/>
      <c r="C11" s="3" t="s">
        <v>95</v>
      </c>
    </row>
    <row r="12" spans="1:76" ht="20.100000000000001" customHeight="1" x14ac:dyDescent="0.2">
      <c r="D12" s="2" t="s">
        <v>96</v>
      </c>
      <c r="F12" s="39">
        <v>0</v>
      </c>
      <c r="G12" s="39"/>
      <c r="H12" s="39"/>
      <c r="I12" s="39"/>
      <c r="J12" s="39">
        <v>0</v>
      </c>
      <c r="K12" s="39">
        <v>0</v>
      </c>
      <c r="L12" s="39"/>
      <c r="M12" s="39">
        <v>0</v>
      </c>
      <c r="N12" s="39"/>
      <c r="O12" s="39"/>
      <c r="P12" s="39"/>
      <c r="Q12" s="39">
        <v>0</v>
      </c>
      <c r="R12" s="39">
        <v>0</v>
      </c>
      <c r="S12" s="39"/>
      <c r="T12" s="39">
        <v>0</v>
      </c>
      <c r="U12" s="39"/>
      <c r="V12" s="39"/>
      <c r="W12" s="39"/>
      <c r="X12" s="39">
        <v>0</v>
      </c>
      <c r="Y12" s="39"/>
      <c r="Z12" s="39"/>
      <c r="AA12" s="39"/>
      <c r="AB12" s="39">
        <v>0</v>
      </c>
      <c r="AC12" s="39"/>
      <c r="AD12" s="39">
        <v>0</v>
      </c>
      <c r="AE12" s="39"/>
      <c r="AF12" s="39"/>
      <c r="AG12" s="39"/>
      <c r="AH12" s="39">
        <v>0</v>
      </c>
      <c r="AI12" s="39"/>
      <c r="AJ12" s="39"/>
      <c r="AK12" s="39"/>
      <c r="AL12" s="39"/>
      <c r="AM12" s="39"/>
      <c r="AN12" s="39"/>
      <c r="AO12" s="39"/>
      <c r="AP12" s="39">
        <v>0</v>
      </c>
      <c r="AQ12" s="39"/>
      <c r="AR12" s="39"/>
      <c r="AS12" s="39"/>
      <c r="AT12" s="39">
        <v>0</v>
      </c>
      <c r="AU12" s="39">
        <v>0</v>
      </c>
      <c r="AV12" s="39"/>
      <c r="AW12" s="39">
        <v>0</v>
      </c>
      <c r="AX12" s="39"/>
      <c r="AY12" s="39"/>
      <c r="AZ12" s="39"/>
      <c r="BA12" s="39">
        <v>0</v>
      </c>
      <c r="BB12" s="39">
        <v>0</v>
      </c>
      <c r="BC12" s="39"/>
      <c r="BD12" s="39">
        <v>0</v>
      </c>
      <c r="BE12" s="39"/>
      <c r="BF12" s="39"/>
      <c r="BG12" s="39"/>
      <c r="BH12" s="39">
        <v>0</v>
      </c>
      <c r="BI12" s="39"/>
      <c r="BJ12" s="39"/>
      <c r="BK12" s="39"/>
      <c r="BL12" s="39">
        <v>0</v>
      </c>
      <c r="BM12" s="39"/>
      <c r="BN12" s="39">
        <v>0</v>
      </c>
      <c r="BO12" s="39"/>
      <c r="BP12" s="39"/>
      <c r="BQ12" s="39"/>
      <c r="BR12" s="39">
        <v>0</v>
      </c>
      <c r="BS12" s="39"/>
      <c r="BT12" s="39"/>
      <c r="BU12" s="39"/>
      <c r="BV12" s="39"/>
      <c r="BW12" s="39"/>
      <c r="BX12" s="39"/>
    </row>
    <row r="13" spans="1:76" ht="20.100000000000001" customHeight="1" x14ac:dyDescent="0.2">
      <c r="D13" s="47" t="s">
        <v>97</v>
      </c>
      <c r="F13" s="48">
        <v>0</v>
      </c>
      <c r="G13" s="49"/>
      <c r="H13" s="49"/>
      <c r="I13" s="49"/>
      <c r="J13" s="48">
        <v>0</v>
      </c>
      <c r="K13" s="48">
        <v>0</v>
      </c>
      <c r="L13" s="49"/>
      <c r="M13" s="48">
        <v>0</v>
      </c>
      <c r="N13" s="49"/>
      <c r="O13" s="49"/>
      <c r="P13" s="49"/>
      <c r="Q13" s="48">
        <v>0</v>
      </c>
      <c r="R13" s="48">
        <v>0</v>
      </c>
      <c r="S13" s="49"/>
      <c r="T13" s="48">
        <v>0</v>
      </c>
      <c r="U13" s="49"/>
      <c r="V13" s="49"/>
      <c r="W13" s="49"/>
      <c r="X13" s="48">
        <v>0</v>
      </c>
      <c r="Y13" s="49"/>
      <c r="Z13" s="49"/>
      <c r="AA13" s="49"/>
      <c r="AB13" s="48">
        <v>0</v>
      </c>
      <c r="AC13" s="49"/>
      <c r="AD13" s="48">
        <v>0</v>
      </c>
      <c r="AE13" s="49"/>
      <c r="AF13" s="49"/>
      <c r="AG13" s="49"/>
      <c r="AH13" s="48">
        <v>0</v>
      </c>
      <c r="AI13" s="49"/>
      <c r="AJ13" s="49"/>
      <c r="AK13" s="49"/>
      <c r="AL13" s="49"/>
      <c r="AM13" s="49"/>
      <c r="AN13" s="49"/>
      <c r="AO13" s="49"/>
      <c r="AP13" s="48">
        <v>0</v>
      </c>
      <c r="AQ13" s="49"/>
      <c r="AR13" s="49"/>
      <c r="AS13" s="49"/>
      <c r="AT13" s="48">
        <v>0</v>
      </c>
      <c r="AU13" s="48">
        <v>0</v>
      </c>
      <c r="AV13" s="49"/>
      <c r="AW13" s="48">
        <v>0</v>
      </c>
      <c r="AX13" s="49"/>
      <c r="AY13" s="49"/>
      <c r="AZ13" s="49"/>
      <c r="BA13" s="48">
        <v>0</v>
      </c>
      <c r="BB13" s="48">
        <v>0</v>
      </c>
      <c r="BC13" s="49"/>
      <c r="BD13" s="48">
        <v>0</v>
      </c>
      <c r="BE13" s="49"/>
      <c r="BF13" s="49"/>
      <c r="BG13" s="49"/>
      <c r="BH13" s="48">
        <v>0</v>
      </c>
      <c r="BI13" s="49"/>
      <c r="BJ13" s="49"/>
      <c r="BK13" s="49"/>
      <c r="BL13" s="48">
        <v>0</v>
      </c>
      <c r="BM13" s="49"/>
      <c r="BN13" s="48">
        <v>0</v>
      </c>
      <c r="BO13" s="49"/>
      <c r="BP13" s="49"/>
      <c r="BQ13" s="49"/>
      <c r="BR13" s="48">
        <v>0</v>
      </c>
      <c r="BS13" s="39"/>
      <c r="BT13" s="39"/>
      <c r="BU13" s="39"/>
      <c r="BV13" s="39"/>
      <c r="BW13" s="39"/>
      <c r="BX13" s="39"/>
    </row>
    <row r="14" spans="1:76" ht="20.100000000000001" customHeight="1" x14ac:dyDescent="0.2">
      <c r="D14" s="2" t="s">
        <v>98</v>
      </c>
      <c r="F14" s="39">
        <v>0</v>
      </c>
      <c r="G14" s="39"/>
      <c r="H14" s="39"/>
      <c r="I14" s="39"/>
      <c r="J14" s="39">
        <v>0</v>
      </c>
      <c r="K14" s="39">
        <v>0</v>
      </c>
      <c r="L14" s="39"/>
      <c r="M14" s="39">
        <v>0</v>
      </c>
      <c r="N14" s="39"/>
      <c r="O14" s="39"/>
      <c r="P14" s="39"/>
      <c r="Q14" s="39">
        <v>0</v>
      </c>
      <c r="R14" s="39">
        <v>0</v>
      </c>
      <c r="S14" s="39"/>
      <c r="T14" s="39">
        <v>0</v>
      </c>
      <c r="U14" s="39"/>
      <c r="V14" s="39"/>
      <c r="W14" s="39"/>
      <c r="X14" s="39">
        <v>0</v>
      </c>
      <c r="Y14" s="39"/>
      <c r="Z14" s="39"/>
      <c r="AA14" s="39"/>
      <c r="AB14" s="39">
        <v>0</v>
      </c>
      <c r="AC14" s="39"/>
      <c r="AD14" s="39">
        <v>0</v>
      </c>
      <c r="AE14" s="39"/>
      <c r="AF14" s="39"/>
      <c r="AG14" s="39"/>
      <c r="AH14" s="39">
        <v>0</v>
      </c>
      <c r="AI14" s="39"/>
      <c r="AJ14" s="39"/>
      <c r="AK14" s="39"/>
      <c r="AL14" s="39"/>
      <c r="AM14" s="39"/>
      <c r="AN14" s="39"/>
      <c r="AO14" s="39"/>
      <c r="AP14" s="39">
        <v>0</v>
      </c>
      <c r="AQ14" s="39"/>
      <c r="AR14" s="39"/>
      <c r="AS14" s="39"/>
      <c r="AT14" s="39">
        <v>0</v>
      </c>
      <c r="AU14" s="39">
        <v>0</v>
      </c>
      <c r="AV14" s="39"/>
      <c r="AW14" s="39">
        <v>0</v>
      </c>
      <c r="AX14" s="39"/>
      <c r="AY14" s="39"/>
      <c r="AZ14" s="39"/>
      <c r="BA14" s="39">
        <v>0</v>
      </c>
      <c r="BB14" s="39">
        <v>0</v>
      </c>
      <c r="BC14" s="39"/>
      <c r="BD14" s="39">
        <v>0</v>
      </c>
      <c r="BE14" s="39"/>
      <c r="BF14" s="39"/>
      <c r="BG14" s="39"/>
      <c r="BH14" s="39">
        <v>0</v>
      </c>
      <c r="BI14" s="39"/>
      <c r="BJ14" s="39"/>
      <c r="BK14" s="39"/>
      <c r="BL14" s="39">
        <v>0</v>
      </c>
      <c r="BM14" s="39"/>
      <c r="BN14" s="39">
        <v>0</v>
      </c>
      <c r="BO14" s="39"/>
      <c r="BP14" s="39"/>
      <c r="BQ14" s="39"/>
      <c r="BR14" s="39">
        <v>0</v>
      </c>
      <c r="BS14" s="39"/>
      <c r="BT14" s="39"/>
      <c r="BU14" s="39"/>
      <c r="BV14" s="39"/>
      <c r="BW14" s="39"/>
      <c r="BX14" s="39"/>
    </row>
    <row r="15" spans="1:76" ht="20.100000000000001" customHeight="1" x14ac:dyDescent="0.2">
      <c r="D15" s="47" t="s">
        <v>99</v>
      </c>
      <c r="F15" s="48">
        <v>0</v>
      </c>
      <c r="G15" s="49"/>
      <c r="H15" s="49"/>
      <c r="I15" s="49"/>
      <c r="J15" s="48">
        <v>0</v>
      </c>
      <c r="K15" s="48">
        <v>0</v>
      </c>
      <c r="L15" s="49"/>
      <c r="M15" s="48">
        <v>0</v>
      </c>
      <c r="N15" s="49"/>
      <c r="O15" s="49"/>
      <c r="P15" s="49"/>
      <c r="Q15" s="48">
        <v>0</v>
      </c>
      <c r="R15" s="48">
        <v>0</v>
      </c>
      <c r="S15" s="49"/>
      <c r="T15" s="48">
        <v>0</v>
      </c>
      <c r="U15" s="49"/>
      <c r="V15" s="49"/>
      <c r="W15" s="49"/>
      <c r="X15" s="48">
        <v>0</v>
      </c>
      <c r="Y15" s="49"/>
      <c r="Z15" s="49"/>
      <c r="AA15" s="49"/>
      <c r="AB15" s="48">
        <v>0</v>
      </c>
      <c r="AC15" s="49"/>
      <c r="AD15" s="48">
        <v>0</v>
      </c>
      <c r="AE15" s="49"/>
      <c r="AF15" s="49"/>
      <c r="AG15" s="49"/>
      <c r="AH15" s="48">
        <v>0</v>
      </c>
      <c r="AI15" s="49"/>
      <c r="AJ15" s="49"/>
      <c r="AK15" s="49"/>
      <c r="AL15" s="49"/>
      <c r="AM15" s="49"/>
      <c r="AN15" s="49"/>
      <c r="AO15" s="49"/>
      <c r="AP15" s="48">
        <v>0</v>
      </c>
      <c r="AQ15" s="49"/>
      <c r="AR15" s="49"/>
      <c r="AS15" s="49"/>
      <c r="AT15" s="48">
        <v>1</v>
      </c>
      <c r="AU15" s="48">
        <v>0</v>
      </c>
      <c r="AV15" s="49"/>
      <c r="AW15" s="48">
        <v>1</v>
      </c>
      <c r="AX15" s="49"/>
      <c r="AY15" s="49"/>
      <c r="AZ15" s="49"/>
      <c r="BA15" s="48">
        <v>1</v>
      </c>
      <c r="BB15" s="48">
        <v>0</v>
      </c>
      <c r="BC15" s="49"/>
      <c r="BD15" s="48">
        <v>1</v>
      </c>
      <c r="BE15" s="49"/>
      <c r="BF15" s="49"/>
      <c r="BG15" s="49"/>
      <c r="BH15" s="48">
        <v>0</v>
      </c>
      <c r="BI15" s="49"/>
      <c r="BJ15" s="49"/>
      <c r="BK15" s="49"/>
      <c r="BL15" s="48">
        <v>0</v>
      </c>
      <c r="BM15" s="49"/>
      <c r="BN15" s="48">
        <v>0</v>
      </c>
      <c r="BO15" s="49"/>
      <c r="BP15" s="49"/>
      <c r="BQ15" s="49"/>
      <c r="BR15" s="48">
        <v>0</v>
      </c>
      <c r="BS15" s="39"/>
      <c r="BT15" s="39"/>
      <c r="BU15" s="39"/>
      <c r="BV15" s="39"/>
      <c r="BW15" s="39"/>
      <c r="BX15" s="39"/>
    </row>
    <row r="16" spans="1:76" ht="20.100000000000001" customHeight="1" x14ac:dyDescent="0.2">
      <c r="D16" s="2" t="s">
        <v>100</v>
      </c>
      <c r="F16" s="39">
        <v>0</v>
      </c>
      <c r="G16" s="39"/>
      <c r="H16" s="39"/>
      <c r="I16" s="39"/>
      <c r="J16" s="39">
        <v>0</v>
      </c>
      <c r="K16" s="39">
        <v>0</v>
      </c>
      <c r="L16" s="39"/>
      <c r="M16" s="39">
        <v>0</v>
      </c>
      <c r="N16" s="39"/>
      <c r="O16" s="39"/>
      <c r="P16" s="39"/>
      <c r="Q16" s="39">
        <v>0</v>
      </c>
      <c r="R16" s="39">
        <v>0</v>
      </c>
      <c r="S16" s="39"/>
      <c r="T16" s="39">
        <v>0</v>
      </c>
      <c r="U16" s="39"/>
      <c r="V16" s="39"/>
      <c r="W16" s="39"/>
      <c r="X16" s="39">
        <v>0</v>
      </c>
      <c r="Y16" s="39"/>
      <c r="Z16" s="39"/>
      <c r="AA16" s="39"/>
      <c r="AB16" s="39">
        <v>0</v>
      </c>
      <c r="AC16" s="39"/>
      <c r="AD16" s="39">
        <v>0</v>
      </c>
      <c r="AE16" s="39"/>
      <c r="AF16" s="39"/>
      <c r="AG16" s="39"/>
      <c r="AH16" s="39">
        <v>0</v>
      </c>
      <c r="AI16" s="39"/>
      <c r="AJ16" s="39"/>
      <c r="AK16" s="39"/>
      <c r="AL16" s="39"/>
      <c r="AM16" s="39"/>
      <c r="AN16" s="39"/>
      <c r="AO16" s="39"/>
      <c r="AP16" s="39">
        <v>0</v>
      </c>
      <c r="AQ16" s="39"/>
      <c r="AR16" s="39"/>
      <c r="AS16" s="39"/>
      <c r="AT16" s="39">
        <v>0</v>
      </c>
      <c r="AU16" s="39">
        <v>0</v>
      </c>
      <c r="AV16" s="39"/>
      <c r="AW16" s="39">
        <v>0</v>
      </c>
      <c r="AX16" s="39"/>
      <c r="AY16" s="39"/>
      <c r="AZ16" s="39"/>
      <c r="BA16" s="39">
        <v>0</v>
      </c>
      <c r="BB16" s="39">
        <v>0</v>
      </c>
      <c r="BC16" s="39"/>
      <c r="BD16" s="39">
        <v>0</v>
      </c>
      <c r="BE16" s="39"/>
      <c r="BF16" s="39"/>
      <c r="BG16" s="39"/>
      <c r="BH16" s="39">
        <v>0</v>
      </c>
      <c r="BI16" s="39"/>
      <c r="BJ16" s="39"/>
      <c r="BK16" s="39"/>
      <c r="BL16" s="39">
        <v>0</v>
      </c>
      <c r="BM16" s="39"/>
      <c r="BN16" s="39">
        <v>0</v>
      </c>
      <c r="BO16" s="39"/>
      <c r="BP16" s="39"/>
      <c r="BQ16" s="39"/>
      <c r="BR16" s="39">
        <v>0</v>
      </c>
      <c r="BS16" s="39"/>
      <c r="BT16" s="39"/>
      <c r="BU16" s="39"/>
      <c r="BV16" s="39"/>
      <c r="BW16" s="39"/>
      <c r="BX16" s="39"/>
    </row>
    <row r="17" spans="1:76" ht="20.100000000000001" customHeight="1" x14ac:dyDescent="0.2">
      <c r="D17" s="47" t="s">
        <v>101</v>
      </c>
      <c r="F17" s="48">
        <v>0</v>
      </c>
      <c r="G17" s="49"/>
      <c r="H17" s="49"/>
      <c r="I17" s="49"/>
      <c r="J17" s="48">
        <v>0</v>
      </c>
      <c r="K17" s="48">
        <v>0</v>
      </c>
      <c r="L17" s="49"/>
      <c r="M17" s="48">
        <v>0</v>
      </c>
      <c r="N17" s="49"/>
      <c r="O17" s="49"/>
      <c r="P17" s="49"/>
      <c r="Q17" s="48">
        <v>0</v>
      </c>
      <c r="R17" s="48">
        <v>0</v>
      </c>
      <c r="S17" s="49"/>
      <c r="T17" s="48">
        <v>0</v>
      </c>
      <c r="U17" s="49"/>
      <c r="V17" s="49"/>
      <c r="W17" s="49"/>
      <c r="X17" s="48">
        <v>0</v>
      </c>
      <c r="Y17" s="49"/>
      <c r="Z17" s="49"/>
      <c r="AA17" s="49"/>
      <c r="AB17" s="48">
        <v>0</v>
      </c>
      <c r="AC17" s="49"/>
      <c r="AD17" s="48">
        <v>0</v>
      </c>
      <c r="AE17" s="49"/>
      <c r="AF17" s="49"/>
      <c r="AG17" s="49"/>
      <c r="AH17" s="48">
        <v>0</v>
      </c>
      <c r="AI17" s="49"/>
      <c r="AJ17" s="49"/>
      <c r="AK17" s="49"/>
      <c r="AL17" s="49"/>
      <c r="AM17" s="49"/>
      <c r="AN17" s="49"/>
      <c r="AO17" s="49"/>
      <c r="AP17" s="48">
        <v>0</v>
      </c>
      <c r="AQ17" s="49"/>
      <c r="AR17" s="49"/>
      <c r="AS17" s="49"/>
      <c r="AT17" s="48">
        <v>0</v>
      </c>
      <c r="AU17" s="48">
        <v>0</v>
      </c>
      <c r="AV17" s="49"/>
      <c r="AW17" s="48">
        <v>0</v>
      </c>
      <c r="AX17" s="49"/>
      <c r="AY17" s="49"/>
      <c r="AZ17" s="49"/>
      <c r="BA17" s="48">
        <v>0</v>
      </c>
      <c r="BB17" s="48">
        <v>0</v>
      </c>
      <c r="BC17" s="49"/>
      <c r="BD17" s="48">
        <v>0</v>
      </c>
      <c r="BE17" s="49"/>
      <c r="BF17" s="49"/>
      <c r="BG17" s="49"/>
      <c r="BH17" s="48">
        <v>0</v>
      </c>
      <c r="BI17" s="49"/>
      <c r="BJ17" s="49"/>
      <c r="BK17" s="49"/>
      <c r="BL17" s="48">
        <v>0</v>
      </c>
      <c r="BM17" s="49"/>
      <c r="BN17" s="48">
        <v>0</v>
      </c>
      <c r="BO17" s="49"/>
      <c r="BP17" s="49"/>
      <c r="BQ17" s="49"/>
      <c r="BR17" s="48">
        <v>0</v>
      </c>
      <c r="BS17" s="39"/>
      <c r="BT17" s="39"/>
      <c r="BU17" s="39"/>
      <c r="BV17" s="39"/>
      <c r="BW17" s="39"/>
      <c r="BX17" s="39"/>
    </row>
    <row r="18" spans="1:76" ht="20.100000000000001" customHeight="1" x14ac:dyDescent="0.2">
      <c r="D18" s="2" t="s">
        <v>102</v>
      </c>
      <c r="F18" s="39">
        <v>0</v>
      </c>
      <c r="G18" s="39"/>
      <c r="H18" s="39"/>
      <c r="I18" s="39"/>
      <c r="J18" s="39">
        <v>0</v>
      </c>
      <c r="K18" s="39">
        <v>0</v>
      </c>
      <c r="L18" s="39"/>
      <c r="M18" s="39">
        <v>0</v>
      </c>
      <c r="N18" s="39"/>
      <c r="O18" s="39"/>
      <c r="P18" s="39"/>
      <c r="Q18" s="39">
        <v>0</v>
      </c>
      <c r="R18" s="39">
        <v>0</v>
      </c>
      <c r="S18" s="39"/>
      <c r="T18" s="39">
        <v>0</v>
      </c>
      <c r="U18" s="39"/>
      <c r="V18" s="39"/>
      <c r="W18" s="39"/>
      <c r="X18" s="39">
        <v>0</v>
      </c>
      <c r="Y18" s="39"/>
      <c r="Z18" s="39"/>
      <c r="AA18" s="39"/>
      <c r="AB18" s="39">
        <v>0</v>
      </c>
      <c r="AC18" s="39"/>
      <c r="AD18" s="39">
        <v>0</v>
      </c>
      <c r="AE18" s="39"/>
      <c r="AF18" s="39"/>
      <c r="AG18" s="39"/>
      <c r="AH18" s="39">
        <v>0</v>
      </c>
      <c r="AI18" s="39"/>
      <c r="AJ18" s="39"/>
      <c r="AK18" s="39"/>
      <c r="AL18" s="39"/>
      <c r="AM18" s="39"/>
      <c r="AN18" s="39"/>
      <c r="AO18" s="39"/>
      <c r="AP18" s="39">
        <v>0</v>
      </c>
      <c r="AQ18" s="39"/>
      <c r="AR18" s="39"/>
      <c r="AS18" s="39"/>
      <c r="AT18" s="39">
        <v>0</v>
      </c>
      <c r="AU18" s="39">
        <v>0</v>
      </c>
      <c r="AV18" s="39"/>
      <c r="AW18" s="39">
        <v>0</v>
      </c>
      <c r="AX18" s="39"/>
      <c r="AY18" s="39"/>
      <c r="AZ18" s="39"/>
      <c r="BA18" s="39">
        <v>0</v>
      </c>
      <c r="BB18" s="39">
        <v>0</v>
      </c>
      <c r="BC18" s="39"/>
      <c r="BD18" s="39">
        <v>0</v>
      </c>
      <c r="BE18" s="39"/>
      <c r="BF18" s="39"/>
      <c r="BG18" s="39"/>
      <c r="BH18" s="39">
        <v>0</v>
      </c>
      <c r="BI18" s="39"/>
      <c r="BJ18" s="39"/>
      <c r="BK18" s="39"/>
      <c r="BL18" s="39">
        <v>0</v>
      </c>
      <c r="BM18" s="39"/>
      <c r="BN18" s="39">
        <v>0</v>
      </c>
      <c r="BO18" s="39"/>
      <c r="BP18" s="39"/>
      <c r="BQ18" s="39"/>
      <c r="BR18" s="39">
        <v>0</v>
      </c>
      <c r="BS18" s="39"/>
      <c r="BT18" s="39"/>
      <c r="BU18" s="39"/>
      <c r="BV18" s="39"/>
      <c r="BW18" s="39"/>
      <c r="BX18" s="39"/>
    </row>
    <row r="19" spans="1:76" ht="20.100000000000001" customHeight="1" x14ac:dyDescent="0.2">
      <c r="D19" s="47" t="s">
        <v>103</v>
      </c>
      <c r="F19" s="48">
        <v>0</v>
      </c>
      <c r="G19" s="49"/>
      <c r="H19" s="49"/>
      <c r="I19" s="49"/>
      <c r="J19" s="48">
        <v>0</v>
      </c>
      <c r="K19" s="48">
        <v>0</v>
      </c>
      <c r="L19" s="49"/>
      <c r="M19" s="48">
        <v>0</v>
      </c>
      <c r="N19" s="49"/>
      <c r="O19" s="49"/>
      <c r="P19" s="49"/>
      <c r="Q19" s="48">
        <v>0</v>
      </c>
      <c r="R19" s="48">
        <v>0</v>
      </c>
      <c r="S19" s="49"/>
      <c r="T19" s="48">
        <v>0</v>
      </c>
      <c r="U19" s="49"/>
      <c r="V19" s="49"/>
      <c r="W19" s="49"/>
      <c r="X19" s="48">
        <v>0</v>
      </c>
      <c r="Y19" s="49"/>
      <c r="Z19" s="49"/>
      <c r="AA19" s="49"/>
      <c r="AB19" s="48">
        <v>0</v>
      </c>
      <c r="AC19" s="49"/>
      <c r="AD19" s="48">
        <v>0</v>
      </c>
      <c r="AE19" s="49"/>
      <c r="AF19" s="49"/>
      <c r="AG19" s="49"/>
      <c r="AH19" s="48">
        <v>0</v>
      </c>
      <c r="AI19" s="49"/>
      <c r="AJ19" s="49"/>
      <c r="AK19" s="49"/>
      <c r="AL19" s="49"/>
      <c r="AM19" s="49"/>
      <c r="AN19" s="49"/>
      <c r="AO19" s="49"/>
      <c r="AP19" s="48">
        <v>0</v>
      </c>
      <c r="AQ19" s="49"/>
      <c r="AR19" s="49"/>
      <c r="AS19" s="49"/>
      <c r="AT19" s="48">
        <v>0</v>
      </c>
      <c r="AU19" s="48">
        <v>0</v>
      </c>
      <c r="AV19" s="49"/>
      <c r="AW19" s="48">
        <v>0</v>
      </c>
      <c r="AX19" s="49"/>
      <c r="AY19" s="49"/>
      <c r="AZ19" s="49"/>
      <c r="BA19" s="48">
        <v>0</v>
      </c>
      <c r="BB19" s="48">
        <v>0</v>
      </c>
      <c r="BC19" s="49"/>
      <c r="BD19" s="48">
        <v>0</v>
      </c>
      <c r="BE19" s="49"/>
      <c r="BF19" s="49"/>
      <c r="BG19" s="49"/>
      <c r="BH19" s="48">
        <v>0</v>
      </c>
      <c r="BI19" s="49"/>
      <c r="BJ19" s="49"/>
      <c r="BK19" s="49"/>
      <c r="BL19" s="48">
        <v>0</v>
      </c>
      <c r="BM19" s="49"/>
      <c r="BN19" s="48">
        <v>0</v>
      </c>
      <c r="BO19" s="49"/>
      <c r="BP19" s="49"/>
      <c r="BQ19" s="49"/>
      <c r="BR19" s="48">
        <v>0</v>
      </c>
      <c r="BS19" s="39"/>
      <c r="BT19" s="39"/>
      <c r="BU19" s="39"/>
      <c r="BV19" s="39"/>
      <c r="BW19" s="39"/>
      <c r="BX19" s="39"/>
    </row>
    <row r="20" spans="1:76" ht="20.100000000000001" customHeight="1" x14ac:dyDescent="0.2">
      <c r="D20" s="2" t="s">
        <v>104</v>
      </c>
      <c r="F20" s="39">
        <v>0</v>
      </c>
      <c r="G20" s="39"/>
      <c r="H20" s="39"/>
      <c r="I20" s="39"/>
      <c r="J20" s="39">
        <v>0</v>
      </c>
      <c r="K20" s="39">
        <v>0</v>
      </c>
      <c r="L20" s="39"/>
      <c r="M20" s="39">
        <v>0</v>
      </c>
      <c r="N20" s="39"/>
      <c r="O20" s="39"/>
      <c r="P20" s="39"/>
      <c r="Q20" s="39">
        <v>0</v>
      </c>
      <c r="R20" s="39">
        <v>0</v>
      </c>
      <c r="S20" s="39"/>
      <c r="T20" s="39">
        <v>0</v>
      </c>
      <c r="U20" s="39"/>
      <c r="V20" s="39"/>
      <c r="W20" s="39"/>
      <c r="X20" s="39">
        <v>0</v>
      </c>
      <c r="Y20" s="39"/>
      <c r="Z20" s="39"/>
      <c r="AA20" s="39"/>
      <c r="AB20" s="39">
        <v>0</v>
      </c>
      <c r="AC20" s="39"/>
      <c r="AD20" s="39">
        <v>0</v>
      </c>
      <c r="AE20" s="39"/>
      <c r="AF20" s="39"/>
      <c r="AG20" s="39"/>
      <c r="AH20" s="39">
        <v>0</v>
      </c>
      <c r="AI20" s="39"/>
      <c r="AJ20" s="39"/>
      <c r="AK20" s="39"/>
      <c r="AL20" s="39"/>
      <c r="AM20" s="39"/>
      <c r="AN20" s="39"/>
      <c r="AO20" s="39"/>
      <c r="AP20" s="39">
        <v>0</v>
      </c>
      <c r="AQ20" s="39"/>
      <c r="AR20" s="39"/>
      <c r="AS20" s="39"/>
      <c r="AT20" s="39">
        <v>0</v>
      </c>
      <c r="AU20" s="39">
        <v>0</v>
      </c>
      <c r="AV20" s="39"/>
      <c r="AW20" s="39">
        <v>0</v>
      </c>
      <c r="AX20" s="39"/>
      <c r="AY20" s="39"/>
      <c r="AZ20" s="39"/>
      <c r="BA20" s="39">
        <v>0</v>
      </c>
      <c r="BB20" s="39">
        <v>0</v>
      </c>
      <c r="BC20" s="39"/>
      <c r="BD20" s="39">
        <v>0</v>
      </c>
      <c r="BE20" s="39"/>
      <c r="BF20" s="39"/>
      <c r="BG20" s="39"/>
      <c r="BH20" s="39">
        <v>0</v>
      </c>
      <c r="BI20" s="39"/>
      <c r="BJ20" s="39"/>
      <c r="BK20" s="39"/>
      <c r="BL20" s="39">
        <v>0</v>
      </c>
      <c r="BM20" s="39"/>
      <c r="BN20" s="39">
        <v>0</v>
      </c>
      <c r="BO20" s="39"/>
      <c r="BP20" s="39"/>
      <c r="BQ20" s="39"/>
      <c r="BR20" s="39">
        <v>0</v>
      </c>
      <c r="BS20" s="39"/>
      <c r="BT20" s="39"/>
      <c r="BU20" s="39"/>
      <c r="BV20" s="39"/>
      <c r="BW20" s="39"/>
      <c r="BX20" s="39"/>
    </row>
    <row r="21" spans="1:76" ht="20.100000000000001" customHeight="1" x14ac:dyDescent="0.2">
      <c r="D21" s="47" t="s">
        <v>105</v>
      </c>
      <c r="F21" s="48">
        <v>0</v>
      </c>
      <c r="G21" s="49"/>
      <c r="H21" s="49"/>
      <c r="I21" s="49"/>
      <c r="J21" s="48">
        <v>1</v>
      </c>
      <c r="K21" s="48">
        <v>0</v>
      </c>
      <c r="L21" s="49"/>
      <c r="M21" s="48">
        <v>1</v>
      </c>
      <c r="N21" s="49"/>
      <c r="O21" s="49"/>
      <c r="P21" s="49"/>
      <c r="Q21" s="48">
        <v>1</v>
      </c>
      <c r="R21" s="48">
        <v>0</v>
      </c>
      <c r="S21" s="49"/>
      <c r="T21" s="48">
        <v>1</v>
      </c>
      <c r="U21" s="49"/>
      <c r="V21" s="49"/>
      <c r="W21" s="49"/>
      <c r="X21" s="48">
        <v>0</v>
      </c>
      <c r="Y21" s="49"/>
      <c r="Z21" s="49"/>
      <c r="AA21" s="49"/>
      <c r="AB21" s="48">
        <v>0</v>
      </c>
      <c r="AC21" s="49"/>
      <c r="AD21" s="48">
        <v>0</v>
      </c>
      <c r="AE21" s="49"/>
      <c r="AF21" s="49"/>
      <c r="AG21" s="49"/>
      <c r="AH21" s="48">
        <v>0</v>
      </c>
      <c r="AI21" s="49"/>
      <c r="AJ21" s="49"/>
      <c r="AK21" s="49"/>
      <c r="AL21" s="49"/>
      <c r="AM21" s="49"/>
      <c r="AN21" s="49"/>
      <c r="AO21" s="49"/>
      <c r="AP21" s="48">
        <v>0</v>
      </c>
      <c r="AQ21" s="49"/>
      <c r="AR21" s="49"/>
      <c r="AS21" s="49"/>
      <c r="AT21" s="48">
        <v>0</v>
      </c>
      <c r="AU21" s="48">
        <v>0</v>
      </c>
      <c r="AV21" s="49"/>
      <c r="AW21" s="48">
        <v>0</v>
      </c>
      <c r="AX21" s="49"/>
      <c r="AY21" s="49"/>
      <c r="AZ21" s="49"/>
      <c r="BA21" s="48">
        <v>0</v>
      </c>
      <c r="BB21" s="48">
        <v>0</v>
      </c>
      <c r="BC21" s="49"/>
      <c r="BD21" s="48">
        <v>0</v>
      </c>
      <c r="BE21" s="49"/>
      <c r="BF21" s="49"/>
      <c r="BG21" s="49"/>
      <c r="BH21" s="48">
        <v>0</v>
      </c>
      <c r="BI21" s="49"/>
      <c r="BJ21" s="49"/>
      <c r="BK21" s="49"/>
      <c r="BL21" s="48">
        <v>0</v>
      </c>
      <c r="BM21" s="49"/>
      <c r="BN21" s="48">
        <v>0</v>
      </c>
      <c r="BO21" s="49"/>
      <c r="BP21" s="49"/>
      <c r="BQ21" s="49"/>
      <c r="BR21" s="48">
        <v>0</v>
      </c>
      <c r="BS21" s="39"/>
      <c r="BT21" s="39"/>
      <c r="BU21" s="39"/>
      <c r="BV21" s="39"/>
      <c r="BW21" s="39"/>
      <c r="BX21" s="39"/>
    </row>
    <row r="22" spans="1:76" ht="20.100000000000001" customHeight="1" x14ac:dyDescent="0.2">
      <c r="D22" s="2" t="s">
        <v>106</v>
      </c>
      <c r="F22" s="39">
        <v>0</v>
      </c>
      <c r="G22" s="39"/>
      <c r="H22" s="39"/>
      <c r="I22" s="39"/>
      <c r="J22" s="39">
        <v>0</v>
      </c>
      <c r="K22" s="39">
        <v>0</v>
      </c>
      <c r="L22" s="39"/>
      <c r="M22" s="39">
        <v>0</v>
      </c>
      <c r="N22" s="39"/>
      <c r="O22" s="39"/>
      <c r="P22" s="39"/>
      <c r="Q22" s="39">
        <v>0</v>
      </c>
      <c r="R22" s="39">
        <v>0</v>
      </c>
      <c r="S22" s="39"/>
      <c r="T22" s="39">
        <v>0</v>
      </c>
      <c r="U22" s="39"/>
      <c r="V22" s="39"/>
      <c r="W22" s="39"/>
      <c r="X22" s="39">
        <v>0</v>
      </c>
      <c r="Y22" s="39"/>
      <c r="Z22" s="39"/>
      <c r="AA22" s="39"/>
      <c r="AB22" s="39">
        <v>0</v>
      </c>
      <c r="AC22" s="39"/>
      <c r="AD22" s="39">
        <v>0</v>
      </c>
      <c r="AE22" s="39"/>
      <c r="AF22" s="39"/>
      <c r="AG22" s="39"/>
      <c r="AH22" s="39">
        <v>0</v>
      </c>
      <c r="AI22" s="39"/>
      <c r="AJ22" s="39"/>
      <c r="AK22" s="39"/>
      <c r="AL22" s="39"/>
      <c r="AM22" s="39"/>
      <c r="AN22" s="39"/>
      <c r="AO22" s="39"/>
      <c r="AP22" s="39">
        <v>0</v>
      </c>
      <c r="AQ22" s="39"/>
      <c r="AR22" s="39"/>
      <c r="AS22" s="39"/>
      <c r="AT22" s="39">
        <v>0</v>
      </c>
      <c r="AU22" s="39">
        <v>0</v>
      </c>
      <c r="AV22" s="39"/>
      <c r="AW22" s="39">
        <v>0</v>
      </c>
      <c r="AX22" s="39"/>
      <c r="AY22" s="39"/>
      <c r="AZ22" s="39"/>
      <c r="BA22" s="39">
        <v>0</v>
      </c>
      <c r="BB22" s="39">
        <v>0</v>
      </c>
      <c r="BC22" s="39"/>
      <c r="BD22" s="39">
        <v>0</v>
      </c>
      <c r="BE22" s="39"/>
      <c r="BF22" s="39"/>
      <c r="BG22" s="39"/>
      <c r="BH22" s="39">
        <v>0</v>
      </c>
      <c r="BI22" s="39"/>
      <c r="BJ22" s="39"/>
      <c r="BK22" s="39"/>
      <c r="BL22" s="39">
        <v>0</v>
      </c>
      <c r="BM22" s="39"/>
      <c r="BN22" s="39">
        <v>0</v>
      </c>
      <c r="BO22" s="39"/>
      <c r="BP22" s="39"/>
      <c r="BQ22" s="39"/>
      <c r="BR22" s="39">
        <v>0</v>
      </c>
      <c r="BS22" s="39"/>
      <c r="BT22" s="39"/>
      <c r="BU22" s="39"/>
      <c r="BV22" s="39"/>
      <c r="BW22" s="39"/>
      <c r="BX22" s="39"/>
    </row>
    <row r="23" spans="1:76" ht="20.100000000000001" customHeight="1" x14ac:dyDescent="0.2">
      <c r="D23" s="47" t="s">
        <v>107</v>
      </c>
      <c r="F23" s="48">
        <v>0</v>
      </c>
      <c r="G23" s="49"/>
      <c r="H23" s="49"/>
      <c r="I23" s="49"/>
      <c r="J23" s="48">
        <v>0</v>
      </c>
      <c r="K23" s="48">
        <v>0</v>
      </c>
      <c r="L23" s="49"/>
      <c r="M23" s="48">
        <v>0</v>
      </c>
      <c r="N23" s="49"/>
      <c r="O23" s="49"/>
      <c r="P23" s="49"/>
      <c r="Q23" s="48">
        <v>0</v>
      </c>
      <c r="R23" s="48">
        <v>0</v>
      </c>
      <c r="S23" s="49"/>
      <c r="T23" s="48">
        <v>0</v>
      </c>
      <c r="U23" s="49"/>
      <c r="V23" s="49"/>
      <c r="W23" s="49"/>
      <c r="X23" s="48">
        <v>0</v>
      </c>
      <c r="Y23" s="49"/>
      <c r="Z23" s="49"/>
      <c r="AA23" s="49"/>
      <c r="AB23" s="48">
        <v>0</v>
      </c>
      <c r="AC23" s="49"/>
      <c r="AD23" s="48">
        <v>0</v>
      </c>
      <c r="AE23" s="49"/>
      <c r="AF23" s="49"/>
      <c r="AG23" s="49"/>
      <c r="AH23" s="48">
        <v>0</v>
      </c>
      <c r="AI23" s="49"/>
      <c r="AJ23" s="49"/>
      <c r="AK23" s="49"/>
      <c r="AL23" s="49"/>
      <c r="AM23" s="49"/>
      <c r="AN23" s="49"/>
      <c r="AO23" s="49"/>
      <c r="AP23" s="48">
        <v>0</v>
      </c>
      <c r="AQ23" s="49"/>
      <c r="AR23" s="49"/>
      <c r="AS23" s="49"/>
      <c r="AT23" s="48">
        <v>0</v>
      </c>
      <c r="AU23" s="48">
        <v>0</v>
      </c>
      <c r="AV23" s="49"/>
      <c r="AW23" s="48">
        <v>0</v>
      </c>
      <c r="AX23" s="49"/>
      <c r="AY23" s="49"/>
      <c r="AZ23" s="49"/>
      <c r="BA23" s="48">
        <v>0</v>
      </c>
      <c r="BB23" s="48">
        <v>0</v>
      </c>
      <c r="BC23" s="49"/>
      <c r="BD23" s="48">
        <v>0</v>
      </c>
      <c r="BE23" s="49"/>
      <c r="BF23" s="49"/>
      <c r="BG23" s="49"/>
      <c r="BH23" s="48">
        <v>0</v>
      </c>
      <c r="BI23" s="49"/>
      <c r="BJ23" s="49"/>
      <c r="BK23" s="49"/>
      <c r="BL23" s="48">
        <v>0</v>
      </c>
      <c r="BM23" s="49"/>
      <c r="BN23" s="48">
        <v>0</v>
      </c>
      <c r="BO23" s="49"/>
      <c r="BP23" s="49"/>
      <c r="BQ23" s="49"/>
      <c r="BR23" s="48">
        <v>0</v>
      </c>
      <c r="BS23" s="39"/>
      <c r="BT23" s="39"/>
      <c r="BU23" s="39"/>
      <c r="BV23" s="39"/>
      <c r="BW23" s="39"/>
      <c r="BX23" s="39"/>
    </row>
    <row r="24" spans="1:76" ht="20.100000000000001" customHeight="1" x14ac:dyDescent="0.2">
      <c r="D24" s="2" t="s">
        <v>108</v>
      </c>
      <c r="F24" s="39">
        <v>0</v>
      </c>
      <c r="G24" s="39"/>
      <c r="H24" s="39"/>
      <c r="I24" s="39"/>
      <c r="J24" s="39">
        <v>0</v>
      </c>
      <c r="K24" s="39">
        <v>0</v>
      </c>
      <c r="L24" s="39"/>
      <c r="M24" s="39">
        <v>0</v>
      </c>
      <c r="N24" s="39"/>
      <c r="O24" s="39"/>
      <c r="P24" s="39"/>
      <c r="Q24" s="39">
        <v>0</v>
      </c>
      <c r="R24" s="39">
        <v>0</v>
      </c>
      <c r="S24" s="39"/>
      <c r="T24" s="39">
        <v>0</v>
      </c>
      <c r="U24" s="39"/>
      <c r="V24" s="39"/>
      <c r="W24" s="39"/>
      <c r="X24" s="39">
        <v>0</v>
      </c>
      <c r="Y24" s="39"/>
      <c r="Z24" s="39"/>
      <c r="AA24" s="39"/>
      <c r="AB24" s="39">
        <v>0</v>
      </c>
      <c r="AC24" s="39"/>
      <c r="AD24" s="39">
        <v>0</v>
      </c>
      <c r="AE24" s="39"/>
      <c r="AF24" s="39"/>
      <c r="AG24" s="39"/>
      <c r="AH24" s="39">
        <v>0</v>
      </c>
      <c r="AI24" s="39"/>
      <c r="AJ24" s="39"/>
      <c r="AK24" s="39"/>
      <c r="AL24" s="39"/>
      <c r="AM24" s="39"/>
      <c r="AN24" s="39"/>
      <c r="AO24" s="39"/>
      <c r="AP24" s="39">
        <v>0</v>
      </c>
      <c r="AQ24" s="39"/>
      <c r="AR24" s="39"/>
      <c r="AS24" s="39"/>
      <c r="AT24" s="39">
        <v>0</v>
      </c>
      <c r="AU24" s="39">
        <v>0</v>
      </c>
      <c r="AV24" s="39"/>
      <c r="AW24" s="39">
        <v>0</v>
      </c>
      <c r="AX24" s="39"/>
      <c r="AY24" s="39"/>
      <c r="AZ24" s="39"/>
      <c r="BA24" s="39">
        <v>0</v>
      </c>
      <c r="BB24" s="39">
        <v>0</v>
      </c>
      <c r="BC24" s="39"/>
      <c r="BD24" s="39">
        <v>0</v>
      </c>
      <c r="BE24" s="39"/>
      <c r="BF24" s="39"/>
      <c r="BG24" s="39"/>
      <c r="BH24" s="39">
        <v>0</v>
      </c>
      <c r="BI24" s="39"/>
      <c r="BJ24" s="39"/>
      <c r="BK24" s="39"/>
      <c r="BL24" s="39">
        <v>0</v>
      </c>
      <c r="BM24" s="39"/>
      <c r="BN24" s="39">
        <v>0</v>
      </c>
      <c r="BO24" s="39"/>
      <c r="BP24" s="39"/>
      <c r="BQ24" s="39"/>
      <c r="BR24" s="39">
        <v>0</v>
      </c>
      <c r="BS24" s="39"/>
      <c r="BT24" s="39"/>
      <c r="BU24" s="39"/>
      <c r="BV24" s="39"/>
      <c r="BW24" s="39"/>
      <c r="BX24" s="39"/>
    </row>
    <row r="25" spans="1:76" ht="20.100000000000001" customHeight="1" x14ac:dyDescent="0.2">
      <c r="D25" s="47" t="s">
        <v>109</v>
      </c>
      <c r="F25" s="48">
        <v>0</v>
      </c>
      <c r="G25" s="49"/>
      <c r="H25" s="49"/>
      <c r="I25" s="49"/>
      <c r="J25" s="48">
        <v>0</v>
      </c>
      <c r="K25" s="48">
        <v>0</v>
      </c>
      <c r="L25" s="49"/>
      <c r="M25" s="48">
        <v>0</v>
      </c>
      <c r="N25" s="49"/>
      <c r="O25" s="49"/>
      <c r="P25" s="49"/>
      <c r="Q25" s="48">
        <v>0</v>
      </c>
      <c r="R25" s="48">
        <v>0</v>
      </c>
      <c r="S25" s="49"/>
      <c r="T25" s="48">
        <v>0</v>
      </c>
      <c r="U25" s="49"/>
      <c r="V25" s="49"/>
      <c r="W25" s="49"/>
      <c r="X25" s="48">
        <v>0</v>
      </c>
      <c r="Y25" s="49"/>
      <c r="Z25" s="49"/>
      <c r="AA25" s="49"/>
      <c r="AB25" s="48">
        <v>0</v>
      </c>
      <c r="AC25" s="49"/>
      <c r="AD25" s="48">
        <v>0</v>
      </c>
      <c r="AE25" s="49"/>
      <c r="AF25" s="49"/>
      <c r="AG25" s="49"/>
      <c r="AH25" s="48">
        <v>0</v>
      </c>
      <c r="AI25" s="49"/>
      <c r="AJ25" s="49"/>
      <c r="AK25" s="49"/>
      <c r="AL25" s="49"/>
      <c r="AM25" s="49"/>
      <c r="AN25" s="49"/>
      <c r="AO25" s="49"/>
      <c r="AP25" s="48">
        <v>0</v>
      </c>
      <c r="AQ25" s="49"/>
      <c r="AR25" s="49"/>
      <c r="AS25" s="49"/>
      <c r="AT25" s="48">
        <v>0</v>
      </c>
      <c r="AU25" s="48">
        <v>0</v>
      </c>
      <c r="AV25" s="49"/>
      <c r="AW25" s="48">
        <v>0</v>
      </c>
      <c r="AX25" s="49"/>
      <c r="AY25" s="49"/>
      <c r="AZ25" s="49"/>
      <c r="BA25" s="48">
        <v>0</v>
      </c>
      <c r="BB25" s="48">
        <v>0</v>
      </c>
      <c r="BC25" s="49"/>
      <c r="BD25" s="48">
        <v>0</v>
      </c>
      <c r="BE25" s="49"/>
      <c r="BF25" s="49"/>
      <c r="BG25" s="49"/>
      <c r="BH25" s="48">
        <v>0</v>
      </c>
      <c r="BI25" s="49"/>
      <c r="BJ25" s="49"/>
      <c r="BK25" s="49"/>
      <c r="BL25" s="48">
        <v>0</v>
      </c>
      <c r="BM25" s="49"/>
      <c r="BN25" s="48">
        <v>0</v>
      </c>
      <c r="BO25" s="49"/>
      <c r="BP25" s="49"/>
      <c r="BQ25" s="49"/>
      <c r="BR25" s="48">
        <v>0</v>
      </c>
      <c r="BS25" s="39"/>
      <c r="BT25" s="39"/>
      <c r="BU25" s="39"/>
      <c r="BV25" s="39"/>
      <c r="BW25" s="39"/>
      <c r="BX25" s="39"/>
    </row>
    <row r="26" spans="1:76" ht="20.100000000000001" customHeight="1" x14ac:dyDescent="0.2">
      <c r="D26" s="50" t="s">
        <v>110</v>
      </c>
      <c r="F26" s="49">
        <v>0</v>
      </c>
      <c r="G26" s="49"/>
      <c r="H26" s="49"/>
      <c r="I26" s="49"/>
      <c r="J26" s="49">
        <v>0</v>
      </c>
      <c r="K26" s="49">
        <v>0</v>
      </c>
      <c r="L26" s="49"/>
      <c r="M26" s="49">
        <v>0</v>
      </c>
      <c r="N26" s="49"/>
      <c r="O26" s="49"/>
      <c r="P26" s="49"/>
      <c r="Q26" s="49">
        <v>0</v>
      </c>
      <c r="R26" s="49">
        <v>0</v>
      </c>
      <c r="S26" s="49"/>
      <c r="T26" s="49">
        <v>0</v>
      </c>
      <c r="U26" s="49"/>
      <c r="V26" s="49"/>
      <c r="W26" s="49"/>
      <c r="X26" s="49">
        <v>0</v>
      </c>
      <c r="Y26" s="49"/>
      <c r="Z26" s="49"/>
      <c r="AA26" s="49"/>
      <c r="AB26" s="49">
        <v>0</v>
      </c>
      <c r="AC26" s="49"/>
      <c r="AD26" s="49">
        <v>0</v>
      </c>
      <c r="AE26" s="49"/>
      <c r="AF26" s="49"/>
      <c r="AG26" s="49"/>
      <c r="AH26" s="49">
        <v>0</v>
      </c>
      <c r="AI26" s="49"/>
      <c r="AJ26" s="49"/>
      <c r="AK26" s="49"/>
      <c r="AL26" s="49"/>
      <c r="AM26" s="49"/>
      <c r="AN26" s="49"/>
      <c r="AO26" s="49"/>
      <c r="AP26" s="49">
        <v>0</v>
      </c>
      <c r="AQ26" s="49"/>
      <c r="AR26" s="49"/>
      <c r="AS26" s="49"/>
      <c r="AT26" s="49">
        <v>0</v>
      </c>
      <c r="AU26" s="49">
        <v>0</v>
      </c>
      <c r="AV26" s="49"/>
      <c r="AW26" s="49">
        <v>0</v>
      </c>
      <c r="AX26" s="49"/>
      <c r="AY26" s="49"/>
      <c r="AZ26" s="49"/>
      <c r="BA26" s="49">
        <v>0</v>
      </c>
      <c r="BB26" s="49">
        <v>0</v>
      </c>
      <c r="BC26" s="49"/>
      <c r="BD26" s="49">
        <v>0</v>
      </c>
      <c r="BE26" s="49"/>
      <c r="BF26" s="49"/>
      <c r="BG26" s="49"/>
      <c r="BH26" s="49">
        <v>0</v>
      </c>
      <c r="BI26" s="49"/>
      <c r="BJ26" s="49"/>
      <c r="BK26" s="49"/>
      <c r="BL26" s="49">
        <v>0</v>
      </c>
      <c r="BM26" s="49"/>
      <c r="BN26" s="49">
        <v>0</v>
      </c>
      <c r="BO26" s="49"/>
      <c r="BP26" s="49"/>
      <c r="BQ26" s="49"/>
      <c r="BR26" s="49">
        <v>0</v>
      </c>
      <c r="BS26" s="39"/>
      <c r="BT26" s="39"/>
      <c r="BU26" s="39"/>
      <c r="BV26" s="39"/>
      <c r="BW26" s="39"/>
      <c r="BX26" s="39"/>
    </row>
    <row r="27" spans="1:76" ht="20.100000000000001" customHeight="1" x14ac:dyDescent="0.2">
      <c r="D27" s="47" t="s">
        <v>111</v>
      </c>
      <c r="F27" s="48">
        <v>0</v>
      </c>
      <c r="G27" s="49"/>
      <c r="H27" s="49"/>
      <c r="I27" s="49"/>
      <c r="J27" s="48">
        <v>0</v>
      </c>
      <c r="K27" s="48">
        <v>0</v>
      </c>
      <c r="L27" s="49"/>
      <c r="M27" s="48">
        <v>0</v>
      </c>
      <c r="N27" s="49"/>
      <c r="O27" s="49"/>
      <c r="P27" s="49"/>
      <c r="Q27" s="48">
        <v>0</v>
      </c>
      <c r="R27" s="48">
        <v>0</v>
      </c>
      <c r="S27" s="49"/>
      <c r="T27" s="48">
        <v>0</v>
      </c>
      <c r="U27" s="49"/>
      <c r="V27" s="49"/>
      <c r="W27" s="49"/>
      <c r="X27" s="48">
        <v>0</v>
      </c>
      <c r="Y27" s="49"/>
      <c r="Z27" s="49"/>
      <c r="AA27" s="49"/>
      <c r="AB27" s="48">
        <v>0</v>
      </c>
      <c r="AC27" s="49"/>
      <c r="AD27" s="48">
        <v>0</v>
      </c>
      <c r="AE27" s="49"/>
      <c r="AF27" s="49"/>
      <c r="AG27" s="49"/>
      <c r="AH27" s="48">
        <v>0</v>
      </c>
      <c r="AI27" s="49"/>
      <c r="AJ27" s="49"/>
      <c r="AK27" s="49"/>
      <c r="AL27" s="49"/>
      <c r="AM27" s="49"/>
      <c r="AN27" s="49"/>
      <c r="AO27" s="49"/>
      <c r="AP27" s="48">
        <v>0</v>
      </c>
      <c r="AQ27" s="49"/>
      <c r="AR27" s="49"/>
      <c r="AS27" s="49"/>
      <c r="AT27" s="48">
        <v>0</v>
      </c>
      <c r="AU27" s="48">
        <v>0</v>
      </c>
      <c r="AV27" s="49"/>
      <c r="AW27" s="48">
        <v>0</v>
      </c>
      <c r="AX27" s="49"/>
      <c r="AY27" s="49"/>
      <c r="AZ27" s="49"/>
      <c r="BA27" s="48">
        <v>0</v>
      </c>
      <c r="BB27" s="48">
        <v>0</v>
      </c>
      <c r="BC27" s="49"/>
      <c r="BD27" s="48">
        <v>0</v>
      </c>
      <c r="BE27" s="49"/>
      <c r="BF27" s="49"/>
      <c r="BG27" s="49"/>
      <c r="BH27" s="48">
        <v>0</v>
      </c>
      <c r="BI27" s="49"/>
      <c r="BJ27" s="49"/>
      <c r="BK27" s="49"/>
      <c r="BL27" s="48">
        <v>0</v>
      </c>
      <c r="BM27" s="49"/>
      <c r="BN27" s="48">
        <v>0</v>
      </c>
      <c r="BO27" s="49"/>
      <c r="BP27" s="49"/>
      <c r="BQ27" s="49"/>
      <c r="BR27" s="48">
        <v>0</v>
      </c>
      <c r="BS27" s="39"/>
      <c r="BT27" s="39"/>
      <c r="BU27" s="39"/>
      <c r="BV27" s="39"/>
      <c r="BW27" s="39"/>
      <c r="BX27" s="39"/>
    </row>
    <row r="28" spans="1:76" ht="20.100000000000001" customHeight="1" x14ac:dyDescent="0.2"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</row>
    <row r="29" spans="1:76" s="1" customFormat="1" ht="20.100000000000001" customHeight="1" x14ac:dyDescent="0.25">
      <c r="A29" s="3"/>
      <c r="B29" s="6"/>
      <c r="C29" s="51" t="s">
        <v>112</v>
      </c>
      <c r="D29" s="52"/>
      <c r="E29" s="5"/>
      <c r="F29" s="53">
        <v>0</v>
      </c>
      <c r="G29" s="54"/>
      <c r="H29" s="54"/>
      <c r="I29" s="54"/>
      <c r="J29" s="53">
        <v>1</v>
      </c>
      <c r="K29" s="53">
        <v>0</v>
      </c>
      <c r="L29" s="54"/>
      <c r="M29" s="53">
        <v>1</v>
      </c>
      <c r="N29" s="54"/>
      <c r="O29" s="54"/>
      <c r="P29" s="54"/>
      <c r="Q29" s="53">
        <v>1</v>
      </c>
      <c r="R29" s="53">
        <v>0</v>
      </c>
      <c r="S29" s="54"/>
      <c r="T29" s="53">
        <v>1</v>
      </c>
      <c r="U29" s="54"/>
      <c r="V29" s="54"/>
      <c r="W29" s="54"/>
      <c r="X29" s="53">
        <v>0</v>
      </c>
      <c r="Y29" s="54"/>
      <c r="Z29" s="54"/>
      <c r="AA29" s="54"/>
      <c r="AB29" s="53">
        <v>0</v>
      </c>
      <c r="AC29" s="54"/>
      <c r="AD29" s="53">
        <v>0</v>
      </c>
      <c r="AE29" s="54"/>
      <c r="AF29" s="54"/>
      <c r="AG29" s="54"/>
      <c r="AH29" s="53">
        <v>0</v>
      </c>
      <c r="AI29" s="54"/>
      <c r="AJ29" s="54"/>
      <c r="AK29" s="54"/>
      <c r="AL29" s="54"/>
      <c r="AM29" s="54"/>
      <c r="AN29" s="54"/>
      <c r="AO29" s="54"/>
      <c r="AP29" s="53">
        <v>0</v>
      </c>
      <c r="AQ29" s="54"/>
      <c r="AR29" s="54"/>
      <c r="AS29" s="54"/>
      <c r="AT29" s="53">
        <v>1</v>
      </c>
      <c r="AU29" s="53">
        <v>0</v>
      </c>
      <c r="AV29" s="54"/>
      <c r="AW29" s="53">
        <v>1</v>
      </c>
      <c r="AX29" s="54"/>
      <c r="AY29" s="54"/>
      <c r="AZ29" s="54"/>
      <c r="BA29" s="53">
        <v>1</v>
      </c>
      <c r="BB29" s="53">
        <v>0</v>
      </c>
      <c r="BC29" s="54"/>
      <c r="BD29" s="53">
        <v>1</v>
      </c>
      <c r="BE29" s="54"/>
      <c r="BF29" s="54"/>
      <c r="BG29" s="54"/>
      <c r="BH29" s="53">
        <v>0</v>
      </c>
      <c r="BI29" s="54"/>
      <c r="BJ29" s="54"/>
      <c r="BK29" s="54"/>
      <c r="BL29" s="53">
        <v>0</v>
      </c>
      <c r="BM29" s="54"/>
      <c r="BN29" s="53">
        <v>0</v>
      </c>
      <c r="BO29" s="54"/>
      <c r="BP29" s="54"/>
      <c r="BQ29" s="54"/>
      <c r="BR29" s="53">
        <v>0</v>
      </c>
      <c r="BS29" s="39"/>
      <c r="BT29" s="39"/>
      <c r="BU29" s="39"/>
      <c r="BV29" s="39"/>
      <c r="BW29" s="39"/>
      <c r="BX29" s="39"/>
    </row>
    <row r="30" spans="1:76" ht="20.100000000000001" customHeight="1" x14ac:dyDescent="0.2"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</row>
    <row r="31" spans="1:76" ht="20.100000000000001" customHeight="1" x14ac:dyDescent="0.2">
      <c r="C31" s="3" t="s">
        <v>0</v>
      </c>
      <c r="F31" s="55"/>
      <c r="G31" s="55"/>
      <c r="H31" s="55"/>
      <c r="I31" s="55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</row>
    <row r="32" spans="1:76" ht="20.100000000000001" customHeight="1" x14ac:dyDescent="0.2">
      <c r="D32" s="2" t="s">
        <v>96</v>
      </c>
      <c r="F32" s="39">
        <v>0</v>
      </c>
      <c r="G32" s="39"/>
      <c r="H32" s="39"/>
      <c r="I32" s="39"/>
      <c r="J32" s="39">
        <v>0</v>
      </c>
      <c r="K32" s="39">
        <v>0</v>
      </c>
      <c r="L32" s="39"/>
      <c r="M32" s="39">
        <v>0</v>
      </c>
      <c r="N32" s="39"/>
      <c r="O32" s="39"/>
      <c r="P32" s="39"/>
      <c r="Q32" s="39">
        <v>0</v>
      </c>
      <c r="R32" s="39">
        <v>0</v>
      </c>
      <c r="S32" s="39"/>
      <c r="T32" s="39">
        <v>0</v>
      </c>
      <c r="U32" s="39"/>
      <c r="V32" s="39"/>
      <c r="W32" s="39"/>
      <c r="X32" s="39">
        <v>0</v>
      </c>
      <c r="Y32" s="39"/>
      <c r="Z32" s="39"/>
      <c r="AA32" s="39"/>
      <c r="AB32" s="39">
        <v>0</v>
      </c>
      <c r="AC32" s="39"/>
      <c r="AD32" s="39">
        <v>0</v>
      </c>
      <c r="AE32" s="39"/>
      <c r="AF32" s="39"/>
      <c r="AG32" s="39"/>
      <c r="AH32" s="39">
        <v>0</v>
      </c>
      <c r="AI32" s="39"/>
      <c r="AJ32" s="39"/>
      <c r="AK32" s="39"/>
      <c r="AL32" s="39"/>
      <c r="AM32" s="39"/>
      <c r="AN32" s="39"/>
      <c r="AO32" s="39"/>
      <c r="AP32" s="39">
        <v>0</v>
      </c>
      <c r="AQ32" s="39"/>
      <c r="AR32" s="39"/>
      <c r="AS32" s="39"/>
      <c r="AT32" s="39">
        <v>0</v>
      </c>
      <c r="AU32" s="39">
        <v>0</v>
      </c>
      <c r="AV32" s="39"/>
      <c r="AW32" s="39">
        <v>0</v>
      </c>
      <c r="AX32" s="39"/>
      <c r="AY32" s="39"/>
      <c r="AZ32" s="39"/>
      <c r="BA32" s="39">
        <v>0</v>
      </c>
      <c r="BB32" s="39">
        <v>0</v>
      </c>
      <c r="BC32" s="39"/>
      <c r="BD32" s="39">
        <v>0</v>
      </c>
      <c r="BE32" s="39"/>
      <c r="BF32" s="39"/>
      <c r="BG32" s="39"/>
      <c r="BH32" s="39">
        <v>0</v>
      </c>
      <c r="BI32" s="39"/>
      <c r="BJ32" s="39"/>
      <c r="BK32" s="39"/>
      <c r="BL32" s="39">
        <v>0</v>
      </c>
      <c r="BM32" s="39"/>
      <c r="BN32" s="39">
        <v>0</v>
      </c>
      <c r="BO32" s="39"/>
      <c r="BP32" s="39"/>
      <c r="BQ32" s="39"/>
      <c r="BR32" s="39">
        <v>0</v>
      </c>
      <c r="BS32" s="39"/>
      <c r="BT32" s="39"/>
      <c r="BU32" s="39"/>
      <c r="BV32" s="39"/>
      <c r="BW32" s="39"/>
      <c r="BX32" s="39"/>
    </row>
    <row r="33" spans="1:76" ht="20.100000000000001" customHeight="1" x14ac:dyDescent="0.2">
      <c r="D33" s="47" t="s">
        <v>97</v>
      </c>
      <c r="F33" s="48">
        <v>0</v>
      </c>
      <c r="G33" s="49"/>
      <c r="H33" s="49"/>
      <c r="I33" s="49"/>
      <c r="J33" s="48">
        <v>0</v>
      </c>
      <c r="K33" s="48">
        <v>0</v>
      </c>
      <c r="L33" s="49"/>
      <c r="M33" s="48">
        <v>0</v>
      </c>
      <c r="N33" s="49"/>
      <c r="O33" s="49"/>
      <c r="P33" s="49"/>
      <c r="Q33" s="48">
        <v>0</v>
      </c>
      <c r="R33" s="48">
        <v>0</v>
      </c>
      <c r="S33" s="49"/>
      <c r="T33" s="48">
        <v>0</v>
      </c>
      <c r="U33" s="49"/>
      <c r="V33" s="49"/>
      <c r="W33" s="49"/>
      <c r="X33" s="48">
        <v>0</v>
      </c>
      <c r="Y33" s="49"/>
      <c r="Z33" s="49"/>
      <c r="AA33" s="49"/>
      <c r="AB33" s="48">
        <v>0</v>
      </c>
      <c r="AC33" s="49"/>
      <c r="AD33" s="48">
        <v>0</v>
      </c>
      <c r="AE33" s="49"/>
      <c r="AF33" s="49"/>
      <c r="AG33" s="49"/>
      <c r="AH33" s="48">
        <v>0</v>
      </c>
      <c r="AI33" s="49"/>
      <c r="AJ33" s="49"/>
      <c r="AK33" s="49"/>
      <c r="AL33" s="49"/>
      <c r="AM33" s="49"/>
      <c r="AN33" s="49"/>
      <c r="AO33" s="49"/>
      <c r="AP33" s="48">
        <v>0</v>
      </c>
      <c r="AQ33" s="49"/>
      <c r="AR33" s="49"/>
      <c r="AS33" s="49"/>
      <c r="AT33" s="48">
        <v>0</v>
      </c>
      <c r="AU33" s="48">
        <v>0</v>
      </c>
      <c r="AV33" s="49"/>
      <c r="AW33" s="48">
        <v>0</v>
      </c>
      <c r="AX33" s="49"/>
      <c r="AY33" s="49"/>
      <c r="AZ33" s="49"/>
      <c r="BA33" s="48">
        <v>0</v>
      </c>
      <c r="BB33" s="48">
        <v>0</v>
      </c>
      <c r="BC33" s="49"/>
      <c r="BD33" s="48">
        <v>0</v>
      </c>
      <c r="BE33" s="49"/>
      <c r="BF33" s="49"/>
      <c r="BG33" s="49"/>
      <c r="BH33" s="48">
        <v>0</v>
      </c>
      <c r="BI33" s="49"/>
      <c r="BJ33" s="49"/>
      <c r="BK33" s="49"/>
      <c r="BL33" s="48">
        <v>0</v>
      </c>
      <c r="BM33" s="49"/>
      <c r="BN33" s="48">
        <v>0</v>
      </c>
      <c r="BO33" s="49"/>
      <c r="BP33" s="49"/>
      <c r="BQ33" s="49"/>
      <c r="BR33" s="48">
        <v>0</v>
      </c>
      <c r="BS33" s="39"/>
      <c r="BT33" s="39"/>
      <c r="BU33" s="39"/>
      <c r="BV33" s="39"/>
      <c r="BW33" s="39"/>
      <c r="BX33" s="39"/>
    </row>
    <row r="34" spans="1:76" ht="20.100000000000001" customHeight="1" x14ac:dyDescent="0.2">
      <c r="D34" s="2" t="s">
        <v>113</v>
      </c>
      <c r="F34" s="39">
        <v>0</v>
      </c>
      <c r="G34" s="39"/>
      <c r="H34" s="39"/>
      <c r="I34" s="39"/>
      <c r="J34" s="39">
        <v>0</v>
      </c>
      <c r="K34" s="39">
        <v>0</v>
      </c>
      <c r="L34" s="39"/>
      <c r="M34" s="39">
        <v>0</v>
      </c>
      <c r="N34" s="39"/>
      <c r="O34" s="39"/>
      <c r="P34" s="39"/>
      <c r="Q34" s="39">
        <v>0</v>
      </c>
      <c r="R34" s="39">
        <v>0</v>
      </c>
      <c r="S34" s="39"/>
      <c r="T34" s="39">
        <v>0</v>
      </c>
      <c r="U34" s="39"/>
      <c r="V34" s="39"/>
      <c r="W34" s="39"/>
      <c r="X34" s="39">
        <v>0</v>
      </c>
      <c r="Y34" s="39"/>
      <c r="Z34" s="39"/>
      <c r="AA34" s="39"/>
      <c r="AB34" s="39">
        <v>0</v>
      </c>
      <c r="AC34" s="39"/>
      <c r="AD34" s="39">
        <v>0</v>
      </c>
      <c r="AE34" s="39"/>
      <c r="AF34" s="39"/>
      <c r="AG34" s="39"/>
      <c r="AH34" s="39">
        <v>0</v>
      </c>
      <c r="AI34" s="39"/>
      <c r="AJ34" s="39"/>
      <c r="AK34" s="39"/>
      <c r="AL34" s="39"/>
      <c r="AM34" s="39"/>
      <c r="AN34" s="39"/>
      <c r="AO34" s="39"/>
      <c r="AP34" s="39">
        <v>0</v>
      </c>
      <c r="AQ34" s="39"/>
      <c r="AR34" s="39"/>
      <c r="AS34" s="39"/>
      <c r="AT34" s="39">
        <v>0</v>
      </c>
      <c r="AU34" s="39">
        <v>0</v>
      </c>
      <c r="AV34" s="39"/>
      <c r="AW34" s="39">
        <v>0</v>
      </c>
      <c r="AX34" s="39"/>
      <c r="AY34" s="39"/>
      <c r="AZ34" s="39"/>
      <c r="BA34" s="39">
        <v>0</v>
      </c>
      <c r="BB34" s="39">
        <v>0</v>
      </c>
      <c r="BC34" s="39"/>
      <c r="BD34" s="39">
        <v>0</v>
      </c>
      <c r="BE34" s="39"/>
      <c r="BF34" s="39"/>
      <c r="BG34" s="39"/>
      <c r="BH34" s="39">
        <v>0</v>
      </c>
      <c r="BI34" s="39"/>
      <c r="BJ34" s="39"/>
      <c r="BK34" s="39"/>
      <c r="BL34" s="39">
        <v>0</v>
      </c>
      <c r="BM34" s="39"/>
      <c r="BN34" s="39">
        <v>0</v>
      </c>
      <c r="BO34" s="39"/>
      <c r="BP34" s="39"/>
      <c r="BQ34" s="39"/>
      <c r="BR34" s="39">
        <v>0</v>
      </c>
      <c r="BS34" s="39"/>
      <c r="BT34" s="39"/>
      <c r="BU34" s="39"/>
      <c r="BV34" s="39"/>
      <c r="BW34" s="39"/>
      <c r="BX34" s="39"/>
    </row>
    <row r="35" spans="1:76" ht="20.100000000000001" customHeight="1" x14ac:dyDescent="0.2">
      <c r="D35" s="47" t="s">
        <v>114</v>
      </c>
      <c r="F35" s="48">
        <v>0</v>
      </c>
      <c r="G35" s="49"/>
      <c r="H35" s="49"/>
      <c r="I35" s="49"/>
      <c r="J35" s="48">
        <v>0</v>
      </c>
      <c r="K35" s="48">
        <v>0</v>
      </c>
      <c r="L35" s="49"/>
      <c r="M35" s="48">
        <v>0</v>
      </c>
      <c r="N35" s="49"/>
      <c r="O35" s="49"/>
      <c r="P35" s="49"/>
      <c r="Q35" s="48">
        <v>0</v>
      </c>
      <c r="R35" s="48">
        <v>0</v>
      </c>
      <c r="S35" s="49"/>
      <c r="T35" s="48">
        <v>0</v>
      </c>
      <c r="U35" s="49"/>
      <c r="V35" s="49"/>
      <c r="W35" s="49"/>
      <c r="X35" s="48">
        <v>0</v>
      </c>
      <c r="Y35" s="49"/>
      <c r="Z35" s="49"/>
      <c r="AA35" s="49"/>
      <c r="AB35" s="48">
        <v>0</v>
      </c>
      <c r="AC35" s="49"/>
      <c r="AD35" s="48">
        <v>0</v>
      </c>
      <c r="AE35" s="49"/>
      <c r="AF35" s="49"/>
      <c r="AG35" s="49"/>
      <c r="AH35" s="48">
        <v>0</v>
      </c>
      <c r="AI35" s="49"/>
      <c r="AJ35" s="49"/>
      <c r="AK35" s="49"/>
      <c r="AL35" s="49"/>
      <c r="AM35" s="49"/>
      <c r="AN35" s="49"/>
      <c r="AO35" s="49"/>
      <c r="AP35" s="48">
        <v>0</v>
      </c>
      <c r="AQ35" s="49"/>
      <c r="AR35" s="49"/>
      <c r="AS35" s="49"/>
      <c r="AT35" s="48">
        <v>0</v>
      </c>
      <c r="AU35" s="48">
        <v>0</v>
      </c>
      <c r="AV35" s="49"/>
      <c r="AW35" s="48">
        <v>0</v>
      </c>
      <c r="AX35" s="49"/>
      <c r="AY35" s="49"/>
      <c r="AZ35" s="49"/>
      <c r="BA35" s="48">
        <v>0</v>
      </c>
      <c r="BB35" s="48">
        <v>0</v>
      </c>
      <c r="BC35" s="49"/>
      <c r="BD35" s="48">
        <v>0</v>
      </c>
      <c r="BE35" s="49"/>
      <c r="BF35" s="49"/>
      <c r="BG35" s="49"/>
      <c r="BH35" s="48">
        <v>0</v>
      </c>
      <c r="BI35" s="49"/>
      <c r="BJ35" s="49"/>
      <c r="BK35" s="49"/>
      <c r="BL35" s="48">
        <v>0</v>
      </c>
      <c r="BM35" s="49"/>
      <c r="BN35" s="48">
        <v>0</v>
      </c>
      <c r="BO35" s="49"/>
      <c r="BP35" s="49"/>
      <c r="BQ35" s="49"/>
      <c r="BR35" s="48">
        <v>0</v>
      </c>
      <c r="BS35" s="39"/>
      <c r="BT35" s="39"/>
      <c r="BU35" s="39"/>
      <c r="BV35" s="39"/>
      <c r="BW35" s="39"/>
      <c r="BX35" s="39"/>
    </row>
    <row r="36" spans="1:76" ht="20.100000000000001" customHeight="1" x14ac:dyDescent="0.2">
      <c r="D36" s="2" t="s">
        <v>115</v>
      </c>
      <c r="F36" s="39">
        <v>0</v>
      </c>
      <c r="G36" s="39"/>
      <c r="H36" s="39"/>
      <c r="I36" s="39"/>
      <c r="J36" s="39">
        <v>0</v>
      </c>
      <c r="K36" s="39">
        <v>0</v>
      </c>
      <c r="L36" s="39"/>
      <c r="M36" s="39">
        <v>0</v>
      </c>
      <c r="N36" s="39"/>
      <c r="O36" s="39"/>
      <c r="P36" s="39"/>
      <c r="Q36" s="39">
        <v>0</v>
      </c>
      <c r="R36" s="39">
        <v>0</v>
      </c>
      <c r="S36" s="39"/>
      <c r="T36" s="39">
        <v>0</v>
      </c>
      <c r="U36" s="39"/>
      <c r="V36" s="39"/>
      <c r="W36" s="39"/>
      <c r="X36" s="39">
        <v>0</v>
      </c>
      <c r="Y36" s="39"/>
      <c r="Z36" s="39"/>
      <c r="AA36" s="39"/>
      <c r="AB36" s="39">
        <v>0</v>
      </c>
      <c r="AC36" s="39"/>
      <c r="AD36" s="39">
        <v>0</v>
      </c>
      <c r="AE36" s="39"/>
      <c r="AF36" s="39"/>
      <c r="AG36" s="39"/>
      <c r="AH36" s="39">
        <v>0</v>
      </c>
      <c r="AI36" s="39"/>
      <c r="AJ36" s="39"/>
      <c r="AK36" s="39"/>
      <c r="AL36" s="39"/>
      <c r="AM36" s="39"/>
      <c r="AN36" s="39"/>
      <c r="AO36" s="39"/>
      <c r="AP36" s="39">
        <v>0</v>
      </c>
      <c r="AQ36" s="39"/>
      <c r="AR36" s="39"/>
      <c r="AS36" s="39"/>
      <c r="AT36" s="39">
        <v>0</v>
      </c>
      <c r="AU36" s="39">
        <v>0</v>
      </c>
      <c r="AV36" s="39"/>
      <c r="AW36" s="39">
        <v>0</v>
      </c>
      <c r="AX36" s="39"/>
      <c r="AY36" s="39"/>
      <c r="AZ36" s="39"/>
      <c r="BA36" s="39">
        <v>0</v>
      </c>
      <c r="BB36" s="39">
        <v>0</v>
      </c>
      <c r="BC36" s="39"/>
      <c r="BD36" s="39">
        <v>0</v>
      </c>
      <c r="BE36" s="39"/>
      <c r="BF36" s="39"/>
      <c r="BG36" s="39"/>
      <c r="BH36" s="39">
        <v>0</v>
      </c>
      <c r="BI36" s="39"/>
      <c r="BJ36" s="39"/>
      <c r="BK36" s="39"/>
      <c r="BL36" s="39">
        <v>0</v>
      </c>
      <c r="BM36" s="39"/>
      <c r="BN36" s="39">
        <v>0</v>
      </c>
      <c r="BO36" s="39"/>
      <c r="BP36" s="39"/>
      <c r="BQ36" s="39"/>
      <c r="BR36" s="39">
        <v>0</v>
      </c>
      <c r="BS36" s="39"/>
      <c r="BT36" s="39"/>
      <c r="BU36" s="39"/>
      <c r="BV36" s="39"/>
      <c r="BW36" s="39"/>
      <c r="BX36" s="39"/>
    </row>
    <row r="37" spans="1:76" ht="20.100000000000001" customHeight="1" x14ac:dyDescent="0.2">
      <c r="D37" s="47" t="s">
        <v>116</v>
      </c>
      <c r="F37" s="48">
        <v>0</v>
      </c>
      <c r="G37" s="49"/>
      <c r="H37" s="49"/>
      <c r="I37" s="49"/>
      <c r="J37" s="48">
        <v>0</v>
      </c>
      <c r="K37" s="48">
        <v>0</v>
      </c>
      <c r="L37" s="49"/>
      <c r="M37" s="48">
        <v>0</v>
      </c>
      <c r="N37" s="49"/>
      <c r="O37" s="49"/>
      <c r="P37" s="49"/>
      <c r="Q37" s="48">
        <v>0</v>
      </c>
      <c r="R37" s="48">
        <v>0</v>
      </c>
      <c r="S37" s="49"/>
      <c r="T37" s="48">
        <v>0</v>
      </c>
      <c r="U37" s="49"/>
      <c r="V37" s="49"/>
      <c r="W37" s="49"/>
      <c r="X37" s="48">
        <v>0</v>
      </c>
      <c r="Y37" s="49"/>
      <c r="Z37" s="49"/>
      <c r="AA37" s="49"/>
      <c r="AB37" s="48">
        <v>0</v>
      </c>
      <c r="AC37" s="49"/>
      <c r="AD37" s="48">
        <v>0</v>
      </c>
      <c r="AE37" s="49"/>
      <c r="AF37" s="49"/>
      <c r="AG37" s="49"/>
      <c r="AH37" s="48">
        <v>0</v>
      </c>
      <c r="AI37" s="49"/>
      <c r="AJ37" s="49"/>
      <c r="AK37" s="49"/>
      <c r="AL37" s="49"/>
      <c r="AM37" s="49"/>
      <c r="AN37" s="49"/>
      <c r="AO37" s="49"/>
      <c r="AP37" s="48">
        <v>0</v>
      </c>
      <c r="AQ37" s="49"/>
      <c r="AR37" s="49"/>
      <c r="AS37" s="49"/>
      <c r="AT37" s="48">
        <v>0</v>
      </c>
      <c r="AU37" s="48">
        <v>0</v>
      </c>
      <c r="AV37" s="49"/>
      <c r="AW37" s="48">
        <v>0</v>
      </c>
      <c r="AX37" s="49"/>
      <c r="AY37" s="49"/>
      <c r="AZ37" s="49"/>
      <c r="BA37" s="48">
        <v>0</v>
      </c>
      <c r="BB37" s="48">
        <v>0</v>
      </c>
      <c r="BC37" s="49"/>
      <c r="BD37" s="48">
        <v>0</v>
      </c>
      <c r="BE37" s="49"/>
      <c r="BF37" s="49"/>
      <c r="BG37" s="49"/>
      <c r="BH37" s="48">
        <v>0</v>
      </c>
      <c r="BI37" s="49"/>
      <c r="BJ37" s="49"/>
      <c r="BK37" s="49"/>
      <c r="BL37" s="48">
        <v>0</v>
      </c>
      <c r="BM37" s="49"/>
      <c r="BN37" s="48">
        <v>0</v>
      </c>
      <c r="BO37" s="49"/>
      <c r="BP37" s="49"/>
      <c r="BQ37" s="49"/>
      <c r="BR37" s="48">
        <v>0</v>
      </c>
      <c r="BS37" s="39"/>
      <c r="BT37" s="39"/>
      <c r="BU37" s="39"/>
      <c r="BV37" s="39"/>
      <c r="BW37" s="39"/>
      <c r="BX37" s="39"/>
    </row>
    <row r="38" spans="1:76" ht="20.100000000000001" customHeight="1" x14ac:dyDescent="0.2">
      <c r="D38" s="2" t="s">
        <v>103</v>
      </c>
      <c r="F38" s="39">
        <v>0</v>
      </c>
      <c r="G38" s="39"/>
      <c r="H38" s="39"/>
      <c r="I38" s="39"/>
      <c r="J38" s="39">
        <v>0</v>
      </c>
      <c r="K38" s="39">
        <v>0</v>
      </c>
      <c r="L38" s="39"/>
      <c r="M38" s="39">
        <v>0</v>
      </c>
      <c r="N38" s="39"/>
      <c r="O38" s="39"/>
      <c r="P38" s="39"/>
      <c r="Q38" s="39">
        <v>0</v>
      </c>
      <c r="R38" s="39">
        <v>0</v>
      </c>
      <c r="S38" s="39"/>
      <c r="T38" s="39">
        <v>0</v>
      </c>
      <c r="U38" s="39"/>
      <c r="V38" s="39"/>
      <c r="W38" s="39"/>
      <c r="X38" s="39">
        <v>0</v>
      </c>
      <c r="Y38" s="39"/>
      <c r="Z38" s="39"/>
      <c r="AA38" s="39"/>
      <c r="AB38" s="39">
        <v>0</v>
      </c>
      <c r="AC38" s="39"/>
      <c r="AD38" s="39">
        <v>0</v>
      </c>
      <c r="AE38" s="39"/>
      <c r="AF38" s="39"/>
      <c r="AG38" s="39"/>
      <c r="AH38" s="39">
        <v>0</v>
      </c>
      <c r="AI38" s="39"/>
      <c r="AJ38" s="39"/>
      <c r="AK38" s="39"/>
      <c r="AL38" s="39"/>
      <c r="AM38" s="39"/>
      <c r="AN38" s="39"/>
      <c r="AO38" s="39"/>
      <c r="AP38" s="39">
        <v>0</v>
      </c>
      <c r="AQ38" s="39"/>
      <c r="AR38" s="39"/>
      <c r="AS38" s="39"/>
      <c r="AT38" s="39">
        <v>0</v>
      </c>
      <c r="AU38" s="39">
        <v>0</v>
      </c>
      <c r="AV38" s="39"/>
      <c r="AW38" s="39">
        <v>0</v>
      </c>
      <c r="AX38" s="39"/>
      <c r="AY38" s="39"/>
      <c r="AZ38" s="39"/>
      <c r="BA38" s="39">
        <v>0</v>
      </c>
      <c r="BB38" s="39">
        <v>0</v>
      </c>
      <c r="BC38" s="39"/>
      <c r="BD38" s="39">
        <v>0</v>
      </c>
      <c r="BE38" s="39"/>
      <c r="BF38" s="39"/>
      <c r="BG38" s="39"/>
      <c r="BH38" s="39">
        <v>0</v>
      </c>
      <c r="BI38" s="39"/>
      <c r="BJ38" s="39"/>
      <c r="BK38" s="39"/>
      <c r="BL38" s="39">
        <v>0</v>
      </c>
      <c r="BM38" s="39"/>
      <c r="BN38" s="39">
        <v>0</v>
      </c>
      <c r="BO38" s="39"/>
      <c r="BP38" s="39"/>
      <c r="BQ38" s="39"/>
      <c r="BR38" s="39">
        <v>0</v>
      </c>
      <c r="BS38" s="39"/>
      <c r="BT38" s="39"/>
      <c r="BU38" s="39"/>
      <c r="BV38" s="39"/>
      <c r="BW38" s="39"/>
      <c r="BX38" s="39"/>
    </row>
    <row r="39" spans="1:76" ht="20.100000000000001" customHeight="1" x14ac:dyDescent="0.2">
      <c r="D39" s="47" t="s">
        <v>104</v>
      </c>
      <c r="F39" s="48">
        <v>0</v>
      </c>
      <c r="G39" s="49"/>
      <c r="H39" s="49"/>
      <c r="I39" s="49"/>
      <c r="J39" s="48">
        <v>0</v>
      </c>
      <c r="K39" s="48">
        <v>0</v>
      </c>
      <c r="L39" s="49"/>
      <c r="M39" s="48">
        <v>0</v>
      </c>
      <c r="N39" s="49"/>
      <c r="O39" s="49"/>
      <c r="P39" s="49"/>
      <c r="Q39" s="48">
        <v>0</v>
      </c>
      <c r="R39" s="48">
        <v>0</v>
      </c>
      <c r="S39" s="49"/>
      <c r="T39" s="48">
        <v>0</v>
      </c>
      <c r="U39" s="49"/>
      <c r="V39" s="49"/>
      <c r="W39" s="49"/>
      <c r="X39" s="48">
        <v>0</v>
      </c>
      <c r="Y39" s="49"/>
      <c r="Z39" s="49"/>
      <c r="AA39" s="49"/>
      <c r="AB39" s="48">
        <v>0</v>
      </c>
      <c r="AC39" s="49"/>
      <c r="AD39" s="48">
        <v>0</v>
      </c>
      <c r="AE39" s="49"/>
      <c r="AF39" s="49"/>
      <c r="AG39" s="49"/>
      <c r="AH39" s="48">
        <v>0</v>
      </c>
      <c r="AI39" s="49"/>
      <c r="AJ39" s="49"/>
      <c r="AK39" s="49"/>
      <c r="AL39" s="49"/>
      <c r="AM39" s="49"/>
      <c r="AN39" s="49"/>
      <c r="AO39" s="49"/>
      <c r="AP39" s="48">
        <v>0</v>
      </c>
      <c r="AQ39" s="49"/>
      <c r="AR39" s="49"/>
      <c r="AS39" s="49"/>
      <c r="AT39" s="48">
        <v>0</v>
      </c>
      <c r="AU39" s="48">
        <v>0</v>
      </c>
      <c r="AV39" s="49"/>
      <c r="AW39" s="48">
        <v>0</v>
      </c>
      <c r="AX39" s="49"/>
      <c r="AY39" s="49"/>
      <c r="AZ39" s="49"/>
      <c r="BA39" s="48">
        <v>0</v>
      </c>
      <c r="BB39" s="48">
        <v>0</v>
      </c>
      <c r="BC39" s="49"/>
      <c r="BD39" s="48">
        <v>0</v>
      </c>
      <c r="BE39" s="49"/>
      <c r="BF39" s="49"/>
      <c r="BG39" s="49"/>
      <c r="BH39" s="48">
        <v>0</v>
      </c>
      <c r="BI39" s="49"/>
      <c r="BJ39" s="49"/>
      <c r="BK39" s="49"/>
      <c r="BL39" s="48">
        <v>0</v>
      </c>
      <c r="BM39" s="49"/>
      <c r="BN39" s="48">
        <v>0</v>
      </c>
      <c r="BO39" s="49"/>
      <c r="BP39" s="49"/>
      <c r="BQ39" s="49"/>
      <c r="BR39" s="48">
        <v>0</v>
      </c>
      <c r="BS39" s="39"/>
      <c r="BT39" s="39"/>
      <c r="BU39" s="39"/>
      <c r="BV39" s="39"/>
      <c r="BW39" s="39"/>
      <c r="BX39" s="39"/>
    </row>
    <row r="40" spans="1:76" ht="20.100000000000001" customHeight="1" x14ac:dyDescent="0.2">
      <c r="D40" s="2" t="s">
        <v>117</v>
      </c>
      <c r="F40" s="39">
        <v>0</v>
      </c>
      <c r="G40" s="39"/>
      <c r="H40" s="39"/>
      <c r="I40" s="39"/>
      <c r="J40" s="39">
        <v>0</v>
      </c>
      <c r="K40" s="39">
        <v>0</v>
      </c>
      <c r="L40" s="39"/>
      <c r="M40" s="39">
        <v>0</v>
      </c>
      <c r="N40" s="39"/>
      <c r="O40" s="39"/>
      <c r="P40" s="39"/>
      <c r="Q40" s="39">
        <v>0</v>
      </c>
      <c r="R40" s="39">
        <v>0</v>
      </c>
      <c r="S40" s="39"/>
      <c r="T40" s="39">
        <v>0</v>
      </c>
      <c r="U40" s="39"/>
      <c r="V40" s="39"/>
      <c r="W40" s="39"/>
      <c r="X40" s="39">
        <v>0</v>
      </c>
      <c r="Y40" s="39"/>
      <c r="Z40" s="39"/>
      <c r="AA40" s="39"/>
      <c r="AB40" s="39">
        <v>0</v>
      </c>
      <c r="AC40" s="39"/>
      <c r="AD40" s="39">
        <v>0</v>
      </c>
      <c r="AE40" s="39"/>
      <c r="AF40" s="39"/>
      <c r="AG40" s="39"/>
      <c r="AH40" s="39">
        <v>0</v>
      </c>
      <c r="AI40" s="39"/>
      <c r="AJ40" s="39"/>
      <c r="AK40" s="39"/>
      <c r="AL40" s="39"/>
      <c r="AM40" s="39"/>
      <c r="AN40" s="39"/>
      <c r="AO40" s="39"/>
      <c r="AP40" s="39">
        <v>0</v>
      </c>
      <c r="AQ40" s="39"/>
      <c r="AR40" s="39"/>
      <c r="AS40" s="39"/>
      <c r="AT40" s="39">
        <v>0</v>
      </c>
      <c r="AU40" s="39">
        <v>0</v>
      </c>
      <c r="AV40" s="39"/>
      <c r="AW40" s="39">
        <v>0</v>
      </c>
      <c r="AX40" s="39"/>
      <c r="AY40" s="39"/>
      <c r="AZ40" s="39"/>
      <c r="BA40" s="39">
        <v>0</v>
      </c>
      <c r="BB40" s="39">
        <v>0</v>
      </c>
      <c r="BC40" s="39"/>
      <c r="BD40" s="39">
        <v>0</v>
      </c>
      <c r="BE40" s="39"/>
      <c r="BF40" s="39"/>
      <c r="BG40" s="39"/>
      <c r="BH40" s="39">
        <v>0</v>
      </c>
      <c r="BI40" s="39"/>
      <c r="BJ40" s="39"/>
      <c r="BK40" s="39"/>
      <c r="BL40" s="39">
        <v>0</v>
      </c>
      <c r="BM40" s="39"/>
      <c r="BN40" s="39">
        <v>0</v>
      </c>
      <c r="BO40" s="39"/>
      <c r="BP40" s="39"/>
      <c r="BQ40" s="39"/>
      <c r="BR40" s="39">
        <v>0</v>
      </c>
      <c r="BS40" s="39"/>
      <c r="BT40" s="39"/>
      <c r="BU40" s="39"/>
      <c r="BV40" s="39"/>
      <c r="BW40" s="39"/>
      <c r="BX40" s="39"/>
    </row>
    <row r="41" spans="1:76" ht="20.100000000000001" customHeight="1" x14ac:dyDescent="0.2">
      <c r="D41" s="47" t="s">
        <v>106</v>
      </c>
      <c r="F41" s="48">
        <v>0</v>
      </c>
      <c r="G41" s="49"/>
      <c r="H41" s="49"/>
      <c r="I41" s="49"/>
      <c r="J41" s="48">
        <v>0</v>
      </c>
      <c r="K41" s="48">
        <v>0</v>
      </c>
      <c r="L41" s="49"/>
      <c r="M41" s="48">
        <v>0</v>
      </c>
      <c r="N41" s="49"/>
      <c r="O41" s="49"/>
      <c r="P41" s="49"/>
      <c r="Q41" s="48">
        <v>0</v>
      </c>
      <c r="R41" s="48">
        <v>0</v>
      </c>
      <c r="S41" s="49"/>
      <c r="T41" s="48">
        <v>0</v>
      </c>
      <c r="U41" s="49"/>
      <c r="V41" s="49"/>
      <c r="W41" s="49"/>
      <c r="X41" s="48">
        <v>0</v>
      </c>
      <c r="Y41" s="49"/>
      <c r="Z41" s="49"/>
      <c r="AA41" s="49"/>
      <c r="AB41" s="48">
        <v>0</v>
      </c>
      <c r="AC41" s="49"/>
      <c r="AD41" s="48">
        <v>0</v>
      </c>
      <c r="AE41" s="49"/>
      <c r="AF41" s="49"/>
      <c r="AG41" s="49"/>
      <c r="AH41" s="48">
        <v>0</v>
      </c>
      <c r="AI41" s="49"/>
      <c r="AJ41" s="49"/>
      <c r="AK41" s="49"/>
      <c r="AL41" s="49"/>
      <c r="AM41" s="49"/>
      <c r="AN41" s="49"/>
      <c r="AO41" s="49"/>
      <c r="AP41" s="48">
        <v>0</v>
      </c>
      <c r="AQ41" s="49"/>
      <c r="AR41" s="49"/>
      <c r="AS41" s="49"/>
      <c r="AT41" s="48">
        <v>0</v>
      </c>
      <c r="AU41" s="48">
        <v>0</v>
      </c>
      <c r="AV41" s="49"/>
      <c r="AW41" s="48">
        <v>0</v>
      </c>
      <c r="AX41" s="49"/>
      <c r="AY41" s="49"/>
      <c r="AZ41" s="49"/>
      <c r="BA41" s="48">
        <v>0</v>
      </c>
      <c r="BB41" s="48">
        <v>0</v>
      </c>
      <c r="BC41" s="49"/>
      <c r="BD41" s="48">
        <v>0</v>
      </c>
      <c r="BE41" s="49"/>
      <c r="BF41" s="49"/>
      <c r="BG41" s="49"/>
      <c r="BH41" s="48">
        <v>0</v>
      </c>
      <c r="BI41" s="49"/>
      <c r="BJ41" s="49"/>
      <c r="BK41" s="49"/>
      <c r="BL41" s="48">
        <v>0</v>
      </c>
      <c r="BM41" s="49"/>
      <c r="BN41" s="48">
        <v>0</v>
      </c>
      <c r="BO41" s="49"/>
      <c r="BP41" s="49"/>
      <c r="BQ41" s="49"/>
      <c r="BR41" s="48">
        <v>0</v>
      </c>
      <c r="BS41" s="39"/>
      <c r="BT41" s="39"/>
      <c r="BU41" s="39"/>
      <c r="BV41" s="39"/>
      <c r="BW41" s="39"/>
      <c r="BX41" s="39"/>
    </row>
    <row r="42" spans="1:76" ht="20.100000000000001" customHeight="1" x14ac:dyDescent="0.2">
      <c r="D42" s="2" t="s">
        <v>107</v>
      </c>
      <c r="F42" s="39">
        <v>0</v>
      </c>
      <c r="G42" s="39"/>
      <c r="H42" s="39"/>
      <c r="I42" s="39"/>
      <c r="J42" s="39">
        <v>0</v>
      </c>
      <c r="K42" s="39">
        <v>0</v>
      </c>
      <c r="L42" s="39"/>
      <c r="M42" s="39">
        <v>0</v>
      </c>
      <c r="N42" s="39"/>
      <c r="O42" s="39"/>
      <c r="P42" s="39"/>
      <c r="Q42" s="39">
        <v>0</v>
      </c>
      <c r="R42" s="39">
        <v>0</v>
      </c>
      <c r="S42" s="39"/>
      <c r="T42" s="39">
        <v>0</v>
      </c>
      <c r="U42" s="39"/>
      <c r="V42" s="39"/>
      <c r="W42" s="39"/>
      <c r="X42" s="39">
        <v>0</v>
      </c>
      <c r="Y42" s="39"/>
      <c r="Z42" s="39"/>
      <c r="AA42" s="39"/>
      <c r="AB42" s="39">
        <v>0</v>
      </c>
      <c r="AC42" s="39"/>
      <c r="AD42" s="39">
        <v>0</v>
      </c>
      <c r="AE42" s="39"/>
      <c r="AF42" s="39"/>
      <c r="AG42" s="39"/>
      <c r="AH42" s="39">
        <v>0</v>
      </c>
      <c r="AI42" s="39"/>
      <c r="AJ42" s="39"/>
      <c r="AK42" s="39"/>
      <c r="AL42" s="39"/>
      <c r="AM42" s="39"/>
      <c r="AN42" s="39"/>
      <c r="AO42" s="39"/>
      <c r="AP42" s="39">
        <v>0</v>
      </c>
      <c r="AQ42" s="39"/>
      <c r="AR42" s="39"/>
      <c r="AS42" s="39"/>
      <c r="AT42" s="39">
        <v>0</v>
      </c>
      <c r="AU42" s="39">
        <v>0</v>
      </c>
      <c r="AV42" s="39"/>
      <c r="AW42" s="39">
        <v>0</v>
      </c>
      <c r="AX42" s="39"/>
      <c r="AY42" s="39"/>
      <c r="AZ42" s="39"/>
      <c r="BA42" s="39">
        <v>0</v>
      </c>
      <c r="BB42" s="39">
        <v>0</v>
      </c>
      <c r="BC42" s="39"/>
      <c r="BD42" s="39">
        <v>0</v>
      </c>
      <c r="BE42" s="39"/>
      <c r="BF42" s="39"/>
      <c r="BG42" s="39"/>
      <c r="BH42" s="39">
        <v>0</v>
      </c>
      <c r="BI42" s="39"/>
      <c r="BJ42" s="39"/>
      <c r="BK42" s="39"/>
      <c r="BL42" s="39">
        <v>0</v>
      </c>
      <c r="BM42" s="39"/>
      <c r="BN42" s="39">
        <v>0</v>
      </c>
      <c r="BO42" s="39"/>
      <c r="BP42" s="39"/>
      <c r="BQ42" s="39"/>
      <c r="BR42" s="39">
        <v>0</v>
      </c>
      <c r="BS42" s="39"/>
      <c r="BT42" s="39"/>
      <c r="BU42" s="39"/>
      <c r="BV42" s="39"/>
      <c r="BW42" s="39"/>
      <c r="BX42" s="39"/>
    </row>
    <row r="43" spans="1:76" ht="20.100000000000001" customHeight="1" x14ac:dyDescent="0.2">
      <c r="D43" s="47" t="s">
        <v>108</v>
      </c>
      <c r="F43" s="48">
        <v>0</v>
      </c>
      <c r="G43" s="49"/>
      <c r="H43" s="49"/>
      <c r="I43" s="49"/>
      <c r="J43" s="48">
        <v>0</v>
      </c>
      <c r="K43" s="48">
        <v>0</v>
      </c>
      <c r="L43" s="49"/>
      <c r="M43" s="48">
        <v>0</v>
      </c>
      <c r="N43" s="49"/>
      <c r="O43" s="49"/>
      <c r="P43" s="49"/>
      <c r="Q43" s="48">
        <v>0</v>
      </c>
      <c r="R43" s="48">
        <v>0</v>
      </c>
      <c r="S43" s="49"/>
      <c r="T43" s="48">
        <v>0</v>
      </c>
      <c r="U43" s="49"/>
      <c r="V43" s="49"/>
      <c r="W43" s="49"/>
      <c r="X43" s="48">
        <v>0</v>
      </c>
      <c r="Y43" s="49"/>
      <c r="Z43" s="49"/>
      <c r="AA43" s="49"/>
      <c r="AB43" s="48">
        <v>0</v>
      </c>
      <c r="AC43" s="49"/>
      <c r="AD43" s="48">
        <v>0</v>
      </c>
      <c r="AE43" s="49"/>
      <c r="AF43" s="49"/>
      <c r="AG43" s="49"/>
      <c r="AH43" s="48">
        <v>0</v>
      </c>
      <c r="AI43" s="49"/>
      <c r="AJ43" s="49"/>
      <c r="AK43" s="49"/>
      <c r="AL43" s="49"/>
      <c r="AM43" s="49"/>
      <c r="AN43" s="49"/>
      <c r="AO43" s="49"/>
      <c r="AP43" s="48">
        <v>0</v>
      </c>
      <c r="AQ43" s="49"/>
      <c r="AR43" s="49"/>
      <c r="AS43" s="49"/>
      <c r="AT43" s="48">
        <v>0</v>
      </c>
      <c r="AU43" s="48">
        <v>0</v>
      </c>
      <c r="AV43" s="49"/>
      <c r="AW43" s="48">
        <v>0</v>
      </c>
      <c r="AX43" s="49"/>
      <c r="AY43" s="49"/>
      <c r="AZ43" s="49"/>
      <c r="BA43" s="48">
        <v>0</v>
      </c>
      <c r="BB43" s="48">
        <v>0</v>
      </c>
      <c r="BC43" s="49"/>
      <c r="BD43" s="48">
        <v>0</v>
      </c>
      <c r="BE43" s="49"/>
      <c r="BF43" s="49"/>
      <c r="BG43" s="49"/>
      <c r="BH43" s="48">
        <v>0</v>
      </c>
      <c r="BI43" s="49"/>
      <c r="BJ43" s="49"/>
      <c r="BK43" s="49"/>
      <c r="BL43" s="48">
        <v>0</v>
      </c>
      <c r="BM43" s="49"/>
      <c r="BN43" s="48">
        <v>0</v>
      </c>
      <c r="BO43" s="49"/>
      <c r="BP43" s="49"/>
      <c r="BQ43" s="49"/>
      <c r="BR43" s="48">
        <v>0</v>
      </c>
      <c r="BS43" s="39"/>
      <c r="BT43" s="39"/>
      <c r="BU43" s="39"/>
      <c r="BV43" s="39"/>
      <c r="BW43" s="39"/>
      <c r="BX43" s="39"/>
    </row>
    <row r="44" spans="1:76" ht="20.100000000000001" customHeight="1" x14ac:dyDescent="0.2">
      <c r="D44" s="2" t="s">
        <v>109</v>
      </c>
      <c r="F44" s="39">
        <v>0</v>
      </c>
      <c r="G44" s="39"/>
      <c r="H44" s="39"/>
      <c r="I44" s="39"/>
      <c r="J44" s="39">
        <v>0</v>
      </c>
      <c r="K44" s="39">
        <v>0</v>
      </c>
      <c r="L44" s="39"/>
      <c r="M44" s="39">
        <v>0</v>
      </c>
      <c r="N44" s="39"/>
      <c r="O44" s="39"/>
      <c r="P44" s="39"/>
      <c r="Q44" s="39">
        <v>0</v>
      </c>
      <c r="R44" s="39">
        <v>0</v>
      </c>
      <c r="S44" s="39"/>
      <c r="T44" s="39">
        <v>0</v>
      </c>
      <c r="U44" s="39"/>
      <c r="V44" s="39"/>
      <c r="W44" s="39"/>
      <c r="X44" s="39">
        <v>0</v>
      </c>
      <c r="Y44" s="39"/>
      <c r="Z44" s="39"/>
      <c r="AA44" s="39"/>
      <c r="AB44" s="39">
        <v>0</v>
      </c>
      <c r="AC44" s="39"/>
      <c r="AD44" s="39">
        <v>0</v>
      </c>
      <c r="AE44" s="39"/>
      <c r="AF44" s="39"/>
      <c r="AG44" s="39"/>
      <c r="AH44" s="39">
        <v>0</v>
      </c>
      <c r="AI44" s="39"/>
      <c r="AJ44" s="39"/>
      <c r="AK44" s="39"/>
      <c r="AL44" s="39"/>
      <c r="AM44" s="39"/>
      <c r="AN44" s="39"/>
      <c r="AO44" s="39"/>
      <c r="AP44" s="39">
        <v>0</v>
      </c>
      <c r="AQ44" s="39"/>
      <c r="AR44" s="39"/>
      <c r="AS44" s="39"/>
      <c r="AT44" s="39">
        <v>0</v>
      </c>
      <c r="AU44" s="39">
        <v>0</v>
      </c>
      <c r="AV44" s="39"/>
      <c r="AW44" s="39">
        <v>0</v>
      </c>
      <c r="AX44" s="39"/>
      <c r="AY44" s="39"/>
      <c r="AZ44" s="39"/>
      <c r="BA44" s="39">
        <v>0</v>
      </c>
      <c r="BB44" s="39">
        <v>0</v>
      </c>
      <c r="BC44" s="39"/>
      <c r="BD44" s="39">
        <v>0</v>
      </c>
      <c r="BE44" s="39"/>
      <c r="BF44" s="39"/>
      <c r="BG44" s="39"/>
      <c r="BH44" s="39">
        <v>0</v>
      </c>
      <c r="BI44" s="39"/>
      <c r="BJ44" s="39"/>
      <c r="BK44" s="39"/>
      <c r="BL44" s="39">
        <v>0</v>
      </c>
      <c r="BM44" s="39"/>
      <c r="BN44" s="39">
        <v>0</v>
      </c>
      <c r="BO44" s="39"/>
      <c r="BP44" s="39"/>
      <c r="BQ44" s="39"/>
      <c r="BR44" s="39">
        <v>0</v>
      </c>
      <c r="BS44" s="39"/>
      <c r="BT44" s="39"/>
      <c r="BU44" s="39"/>
      <c r="BV44" s="39"/>
      <c r="BW44" s="39"/>
      <c r="BX44" s="39"/>
    </row>
    <row r="45" spans="1:76" ht="20.100000000000001" customHeight="1" x14ac:dyDescent="0.2">
      <c r="D45" s="47" t="s">
        <v>118</v>
      </c>
      <c r="F45" s="48">
        <v>0</v>
      </c>
      <c r="G45" s="49"/>
      <c r="H45" s="49"/>
      <c r="I45" s="49"/>
      <c r="J45" s="48">
        <v>0</v>
      </c>
      <c r="K45" s="48">
        <v>0</v>
      </c>
      <c r="L45" s="49"/>
      <c r="M45" s="48">
        <v>0</v>
      </c>
      <c r="N45" s="49"/>
      <c r="O45" s="49"/>
      <c r="P45" s="49"/>
      <c r="Q45" s="48">
        <v>0</v>
      </c>
      <c r="R45" s="48">
        <v>0</v>
      </c>
      <c r="S45" s="49"/>
      <c r="T45" s="48">
        <v>0</v>
      </c>
      <c r="U45" s="49"/>
      <c r="V45" s="49"/>
      <c r="W45" s="49"/>
      <c r="X45" s="48">
        <v>0</v>
      </c>
      <c r="Y45" s="49"/>
      <c r="Z45" s="49"/>
      <c r="AA45" s="49"/>
      <c r="AB45" s="48">
        <v>0</v>
      </c>
      <c r="AC45" s="49"/>
      <c r="AD45" s="48">
        <v>0</v>
      </c>
      <c r="AE45" s="49"/>
      <c r="AF45" s="49"/>
      <c r="AG45" s="49"/>
      <c r="AH45" s="48">
        <v>0</v>
      </c>
      <c r="AI45" s="49"/>
      <c r="AJ45" s="49"/>
      <c r="AK45" s="49"/>
      <c r="AL45" s="49"/>
      <c r="AM45" s="49"/>
      <c r="AN45" s="49"/>
      <c r="AO45" s="49"/>
      <c r="AP45" s="48">
        <v>0</v>
      </c>
      <c r="AQ45" s="49"/>
      <c r="AR45" s="49"/>
      <c r="AS45" s="49"/>
      <c r="AT45" s="48">
        <v>0</v>
      </c>
      <c r="AU45" s="48">
        <v>0</v>
      </c>
      <c r="AV45" s="49"/>
      <c r="AW45" s="48">
        <v>0</v>
      </c>
      <c r="AX45" s="49"/>
      <c r="AY45" s="49"/>
      <c r="AZ45" s="49"/>
      <c r="BA45" s="48">
        <v>0</v>
      </c>
      <c r="BB45" s="48">
        <v>0</v>
      </c>
      <c r="BC45" s="49"/>
      <c r="BD45" s="48">
        <v>0</v>
      </c>
      <c r="BE45" s="49"/>
      <c r="BF45" s="49"/>
      <c r="BG45" s="49"/>
      <c r="BH45" s="48">
        <v>0</v>
      </c>
      <c r="BI45" s="49"/>
      <c r="BJ45" s="49"/>
      <c r="BK45" s="49"/>
      <c r="BL45" s="48">
        <v>0</v>
      </c>
      <c r="BM45" s="49"/>
      <c r="BN45" s="48">
        <v>0</v>
      </c>
      <c r="BO45" s="49"/>
      <c r="BP45" s="49"/>
      <c r="BQ45" s="49"/>
      <c r="BR45" s="48">
        <v>0</v>
      </c>
      <c r="BS45" s="39"/>
      <c r="BT45" s="39"/>
      <c r="BU45" s="39"/>
      <c r="BV45" s="39"/>
      <c r="BW45" s="39"/>
      <c r="BX45" s="39"/>
    </row>
    <row r="46" spans="1:76" ht="20.100000000000001" customHeight="1" x14ac:dyDescent="0.2">
      <c r="D46" s="2" t="s">
        <v>119</v>
      </c>
      <c r="F46" s="39">
        <v>0</v>
      </c>
      <c r="G46" s="39"/>
      <c r="H46" s="39"/>
      <c r="I46" s="39"/>
      <c r="J46" s="39">
        <v>0</v>
      </c>
      <c r="K46" s="39">
        <v>0</v>
      </c>
      <c r="L46" s="39"/>
      <c r="M46" s="39">
        <v>0</v>
      </c>
      <c r="N46" s="39"/>
      <c r="O46" s="39"/>
      <c r="P46" s="39"/>
      <c r="Q46" s="39">
        <v>0</v>
      </c>
      <c r="R46" s="39">
        <v>0</v>
      </c>
      <c r="S46" s="39"/>
      <c r="T46" s="39">
        <v>0</v>
      </c>
      <c r="U46" s="39"/>
      <c r="V46" s="39"/>
      <c r="W46" s="39"/>
      <c r="X46" s="39">
        <v>0</v>
      </c>
      <c r="Y46" s="39"/>
      <c r="Z46" s="39"/>
      <c r="AA46" s="39"/>
      <c r="AB46" s="39">
        <v>0</v>
      </c>
      <c r="AC46" s="39"/>
      <c r="AD46" s="39">
        <v>0</v>
      </c>
      <c r="AE46" s="39"/>
      <c r="AF46" s="39"/>
      <c r="AG46" s="39"/>
      <c r="AH46" s="39">
        <v>0</v>
      </c>
      <c r="AI46" s="39"/>
      <c r="AJ46" s="39"/>
      <c r="AK46" s="39"/>
      <c r="AL46" s="39"/>
      <c r="AM46" s="39"/>
      <c r="AN46" s="39"/>
      <c r="AO46" s="39"/>
      <c r="AP46" s="39">
        <v>0</v>
      </c>
      <c r="AQ46" s="39"/>
      <c r="AR46" s="39"/>
      <c r="AS46" s="39"/>
      <c r="AT46" s="39">
        <v>0</v>
      </c>
      <c r="AU46" s="39">
        <v>0</v>
      </c>
      <c r="AV46" s="39"/>
      <c r="AW46" s="39">
        <v>0</v>
      </c>
      <c r="AX46" s="39"/>
      <c r="AY46" s="39"/>
      <c r="AZ46" s="39"/>
      <c r="BA46" s="39">
        <v>0</v>
      </c>
      <c r="BB46" s="39">
        <v>0</v>
      </c>
      <c r="BC46" s="39"/>
      <c r="BD46" s="39">
        <v>0</v>
      </c>
      <c r="BE46" s="39"/>
      <c r="BF46" s="39"/>
      <c r="BG46" s="39"/>
      <c r="BH46" s="39">
        <v>0</v>
      </c>
      <c r="BI46" s="39"/>
      <c r="BJ46" s="39"/>
      <c r="BK46" s="39"/>
      <c r="BL46" s="39">
        <v>0</v>
      </c>
      <c r="BM46" s="39"/>
      <c r="BN46" s="39">
        <v>0</v>
      </c>
      <c r="BO46" s="39"/>
      <c r="BP46" s="39"/>
      <c r="BQ46" s="39"/>
      <c r="BR46" s="39">
        <v>0</v>
      </c>
      <c r="BS46" s="39"/>
      <c r="BT46" s="39"/>
      <c r="BU46" s="39"/>
      <c r="BV46" s="39"/>
      <c r="BW46" s="39"/>
      <c r="BX46" s="39"/>
    </row>
    <row r="47" spans="1:76" ht="20.100000000000001" customHeight="1" x14ac:dyDescent="0.2"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</row>
    <row r="48" spans="1:76" s="1" customFormat="1" ht="20.100000000000001" customHeight="1" x14ac:dyDescent="0.25">
      <c r="A48" s="3"/>
      <c r="B48" s="6"/>
      <c r="C48" s="51" t="s">
        <v>120</v>
      </c>
      <c r="D48" s="52"/>
      <c r="E48" s="5"/>
      <c r="F48" s="53">
        <v>0</v>
      </c>
      <c r="G48" s="54"/>
      <c r="H48" s="54"/>
      <c r="I48" s="54"/>
      <c r="J48" s="53">
        <v>0</v>
      </c>
      <c r="K48" s="53">
        <v>0</v>
      </c>
      <c r="L48" s="54"/>
      <c r="M48" s="53">
        <v>0</v>
      </c>
      <c r="N48" s="54"/>
      <c r="O48" s="54"/>
      <c r="P48" s="54"/>
      <c r="Q48" s="53">
        <v>0</v>
      </c>
      <c r="R48" s="53">
        <v>0</v>
      </c>
      <c r="S48" s="54"/>
      <c r="T48" s="53">
        <v>0</v>
      </c>
      <c r="U48" s="54"/>
      <c r="V48" s="54"/>
      <c r="W48" s="54"/>
      <c r="X48" s="53">
        <v>0</v>
      </c>
      <c r="Y48" s="54"/>
      <c r="Z48" s="54"/>
      <c r="AA48" s="54"/>
      <c r="AB48" s="53">
        <v>0</v>
      </c>
      <c r="AC48" s="54"/>
      <c r="AD48" s="53">
        <v>0</v>
      </c>
      <c r="AE48" s="54"/>
      <c r="AF48" s="54"/>
      <c r="AG48" s="54"/>
      <c r="AH48" s="53">
        <v>0</v>
      </c>
      <c r="AI48" s="54"/>
      <c r="AJ48" s="54"/>
      <c r="AK48" s="54"/>
      <c r="AL48" s="54"/>
      <c r="AM48" s="54"/>
      <c r="AN48" s="54"/>
      <c r="AO48" s="54"/>
      <c r="AP48" s="53">
        <v>0</v>
      </c>
      <c r="AQ48" s="54"/>
      <c r="AR48" s="54"/>
      <c r="AS48" s="54"/>
      <c r="AT48" s="53">
        <v>0</v>
      </c>
      <c r="AU48" s="53">
        <v>0</v>
      </c>
      <c r="AV48" s="54"/>
      <c r="AW48" s="53">
        <v>0</v>
      </c>
      <c r="AX48" s="54"/>
      <c r="AY48" s="54"/>
      <c r="AZ48" s="54"/>
      <c r="BA48" s="53">
        <v>0</v>
      </c>
      <c r="BB48" s="53">
        <v>0</v>
      </c>
      <c r="BC48" s="54"/>
      <c r="BD48" s="53">
        <v>0</v>
      </c>
      <c r="BE48" s="54"/>
      <c r="BF48" s="54"/>
      <c r="BG48" s="54"/>
      <c r="BH48" s="53">
        <v>0</v>
      </c>
      <c r="BI48" s="54"/>
      <c r="BJ48" s="54"/>
      <c r="BK48" s="54"/>
      <c r="BL48" s="53">
        <v>0</v>
      </c>
      <c r="BM48" s="54"/>
      <c r="BN48" s="53">
        <v>0</v>
      </c>
      <c r="BO48" s="54"/>
      <c r="BP48" s="54"/>
      <c r="BQ48" s="54"/>
      <c r="BR48" s="53">
        <v>0</v>
      </c>
      <c r="BS48" s="39"/>
      <c r="BT48" s="39"/>
      <c r="BU48" s="39"/>
      <c r="BV48" s="39"/>
      <c r="BW48" s="39"/>
      <c r="BX48" s="39"/>
    </row>
    <row r="49" spans="3:76" ht="20.100000000000001" customHeight="1" x14ac:dyDescent="0.2"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</row>
    <row r="50" spans="3:76" ht="20.100000000000001" customHeight="1" x14ac:dyDescent="0.2">
      <c r="C50" s="3" t="s">
        <v>121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</row>
    <row r="51" spans="3:76" ht="20.100000000000001" customHeight="1" x14ac:dyDescent="0.2">
      <c r="D51" s="2" t="s">
        <v>122</v>
      </c>
      <c r="F51" s="39">
        <v>0</v>
      </c>
      <c r="G51" s="39"/>
      <c r="H51" s="39"/>
      <c r="I51" s="39"/>
      <c r="J51" s="39">
        <v>0</v>
      </c>
      <c r="K51" s="39">
        <v>0</v>
      </c>
      <c r="L51" s="39"/>
      <c r="M51" s="39">
        <v>0</v>
      </c>
      <c r="N51" s="39"/>
      <c r="O51" s="39"/>
      <c r="P51" s="39"/>
      <c r="Q51" s="39">
        <v>0</v>
      </c>
      <c r="R51" s="39">
        <v>0</v>
      </c>
      <c r="S51" s="39"/>
      <c r="T51" s="39">
        <v>0</v>
      </c>
      <c r="U51" s="39"/>
      <c r="V51" s="39"/>
      <c r="W51" s="39"/>
      <c r="X51" s="39">
        <v>0</v>
      </c>
      <c r="Y51" s="39"/>
      <c r="Z51" s="39"/>
      <c r="AA51" s="39"/>
      <c r="AB51" s="39">
        <v>0</v>
      </c>
      <c r="AC51" s="39"/>
      <c r="AD51" s="39">
        <v>0</v>
      </c>
      <c r="AE51" s="39"/>
      <c r="AF51" s="39"/>
      <c r="AG51" s="39"/>
      <c r="AH51" s="39">
        <v>0</v>
      </c>
      <c r="AI51" s="39"/>
      <c r="AJ51" s="39"/>
      <c r="AK51" s="39"/>
      <c r="AL51" s="39"/>
      <c r="AM51" s="39"/>
      <c r="AN51" s="39"/>
      <c r="AO51" s="39"/>
      <c r="AP51" s="39">
        <v>0</v>
      </c>
      <c r="AQ51" s="39"/>
      <c r="AR51" s="39"/>
      <c r="AS51" s="39"/>
      <c r="AT51" s="39">
        <v>0</v>
      </c>
      <c r="AU51" s="39">
        <v>0</v>
      </c>
      <c r="AV51" s="39"/>
      <c r="AW51" s="39">
        <v>0</v>
      </c>
      <c r="AX51" s="39"/>
      <c r="AY51" s="39"/>
      <c r="AZ51" s="39"/>
      <c r="BA51" s="39">
        <v>0</v>
      </c>
      <c r="BB51" s="39">
        <v>0</v>
      </c>
      <c r="BC51" s="39"/>
      <c r="BD51" s="39">
        <v>0</v>
      </c>
      <c r="BE51" s="39"/>
      <c r="BF51" s="39"/>
      <c r="BG51" s="39"/>
      <c r="BH51" s="39">
        <v>0</v>
      </c>
      <c r="BI51" s="39"/>
      <c r="BJ51" s="39"/>
      <c r="BK51" s="39"/>
      <c r="BL51" s="39">
        <v>0</v>
      </c>
      <c r="BM51" s="39"/>
      <c r="BN51" s="39">
        <v>0</v>
      </c>
      <c r="BO51" s="39"/>
      <c r="BP51" s="39"/>
      <c r="BQ51" s="39"/>
      <c r="BR51" s="39">
        <v>0</v>
      </c>
      <c r="BS51" s="39"/>
      <c r="BT51" s="39"/>
      <c r="BU51" s="39"/>
      <c r="BV51" s="39"/>
      <c r="BW51" s="39"/>
      <c r="BX51" s="39"/>
    </row>
    <row r="52" spans="3:76" ht="20.100000000000001" customHeight="1" x14ac:dyDescent="0.2">
      <c r="D52" s="47" t="s">
        <v>97</v>
      </c>
      <c r="F52" s="48">
        <v>0</v>
      </c>
      <c r="G52" s="49"/>
      <c r="H52" s="49"/>
      <c r="I52" s="49"/>
      <c r="J52" s="48">
        <v>0</v>
      </c>
      <c r="K52" s="48">
        <v>0</v>
      </c>
      <c r="L52" s="49"/>
      <c r="M52" s="48">
        <v>0</v>
      </c>
      <c r="N52" s="49"/>
      <c r="O52" s="49"/>
      <c r="P52" s="49"/>
      <c r="Q52" s="48">
        <v>0</v>
      </c>
      <c r="R52" s="48">
        <v>0</v>
      </c>
      <c r="S52" s="49"/>
      <c r="T52" s="48">
        <v>0</v>
      </c>
      <c r="U52" s="49"/>
      <c r="V52" s="49"/>
      <c r="W52" s="49"/>
      <c r="X52" s="48">
        <v>0</v>
      </c>
      <c r="Y52" s="49"/>
      <c r="Z52" s="49"/>
      <c r="AA52" s="49"/>
      <c r="AB52" s="48">
        <v>0</v>
      </c>
      <c r="AC52" s="49"/>
      <c r="AD52" s="48">
        <v>0</v>
      </c>
      <c r="AE52" s="49"/>
      <c r="AF52" s="49"/>
      <c r="AG52" s="49"/>
      <c r="AH52" s="48">
        <v>0</v>
      </c>
      <c r="AI52" s="49"/>
      <c r="AJ52" s="49"/>
      <c r="AK52" s="49"/>
      <c r="AL52" s="49"/>
      <c r="AM52" s="49"/>
      <c r="AN52" s="49"/>
      <c r="AO52" s="49"/>
      <c r="AP52" s="48">
        <v>0</v>
      </c>
      <c r="AQ52" s="49"/>
      <c r="AR52" s="49"/>
      <c r="AS52" s="49"/>
      <c r="AT52" s="48">
        <v>0</v>
      </c>
      <c r="AU52" s="48">
        <v>0</v>
      </c>
      <c r="AV52" s="49"/>
      <c r="AW52" s="48">
        <v>0</v>
      </c>
      <c r="AX52" s="49"/>
      <c r="AY52" s="49"/>
      <c r="AZ52" s="49"/>
      <c r="BA52" s="48">
        <v>0</v>
      </c>
      <c r="BB52" s="48">
        <v>0</v>
      </c>
      <c r="BC52" s="49"/>
      <c r="BD52" s="48">
        <v>0</v>
      </c>
      <c r="BE52" s="49"/>
      <c r="BF52" s="49"/>
      <c r="BG52" s="49"/>
      <c r="BH52" s="48">
        <v>0</v>
      </c>
      <c r="BI52" s="49"/>
      <c r="BJ52" s="49"/>
      <c r="BK52" s="49"/>
      <c r="BL52" s="48">
        <v>0</v>
      </c>
      <c r="BM52" s="49"/>
      <c r="BN52" s="48">
        <v>0</v>
      </c>
      <c r="BO52" s="49"/>
      <c r="BP52" s="49"/>
      <c r="BQ52" s="49"/>
      <c r="BR52" s="48">
        <v>0</v>
      </c>
      <c r="BS52" s="39"/>
      <c r="BT52" s="39"/>
      <c r="BU52" s="39"/>
      <c r="BV52" s="39"/>
      <c r="BW52" s="39"/>
      <c r="BX52" s="39"/>
    </row>
    <row r="53" spans="3:76" ht="20.100000000000001" customHeight="1" x14ac:dyDescent="0.2">
      <c r="D53" s="2" t="s">
        <v>113</v>
      </c>
      <c r="F53" s="39">
        <v>0</v>
      </c>
      <c r="G53" s="39"/>
      <c r="H53" s="39"/>
      <c r="I53" s="39"/>
      <c r="J53" s="39">
        <v>0</v>
      </c>
      <c r="K53" s="39">
        <v>0</v>
      </c>
      <c r="L53" s="39"/>
      <c r="M53" s="39">
        <v>0</v>
      </c>
      <c r="N53" s="39"/>
      <c r="O53" s="39"/>
      <c r="P53" s="39"/>
      <c r="Q53" s="39">
        <v>0</v>
      </c>
      <c r="R53" s="39">
        <v>0</v>
      </c>
      <c r="S53" s="39"/>
      <c r="T53" s="39">
        <v>0</v>
      </c>
      <c r="U53" s="39"/>
      <c r="V53" s="39"/>
      <c r="W53" s="39"/>
      <c r="X53" s="39">
        <v>0</v>
      </c>
      <c r="Y53" s="39"/>
      <c r="Z53" s="39"/>
      <c r="AA53" s="39"/>
      <c r="AB53" s="39">
        <v>0</v>
      </c>
      <c r="AC53" s="39"/>
      <c r="AD53" s="39">
        <v>0</v>
      </c>
      <c r="AE53" s="39"/>
      <c r="AF53" s="39"/>
      <c r="AG53" s="39"/>
      <c r="AH53" s="39">
        <v>0</v>
      </c>
      <c r="AI53" s="39"/>
      <c r="AJ53" s="39"/>
      <c r="AK53" s="39"/>
      <c r="AL53" s="39"/>
      <c r="AM53" s="39"/>
      <c r="AN53" s="39"/>
      <c r="AO53" s="39"/>
      <c r="AP53" s="39">
        <v>0</v>
      </c>
      <c r="AQ53" s="39"/>
      <c r="AR53" s="39"/>
      <c r="AS53" s="39"/>
      <c r="AT53" s="39">
        <v>0</v>
      </c>
      <c r="AU53" s="39">
        <v>0</v>
      </c>
      <c r="AV53" s="39"/>
      <c r="AW53" s="39">
        <v>0</v>
      </c>
      <c r="AX53" s="39"/>
      <c r="AY53" s="39"/>
      <c r="AZ53" s="39"/>
      <c r="BA53" s="39">
        <v>0</v>
      </c>
      <c r="BB53" s="39">
        <v>0</v>
      </c>
      <c r="BC53" s="39"/>
      <c r="BD53" s="39">
        <v>0</v>
      </c>
      <c r="BE53" s="39"/>
      <c r="BF53" s="39"/>
      <c r="BG53" s="39"/>
      <c r="BH53" s="39">
        <v>0</v>
      </c>
      <c r="BI53" s="39"/>
      <c r="BJ53" s="39"/>
      <c r="BK53" s="39"/>
      <c r="BL53" s="39">
        <v>0</v>
      </c>
      <c r="BM53" s="39"/>
      <c r="BN53" s="39">
        <v>0</v>
      </c>
      <c r="BO53" s="39"/>
      <c r="BP53" s="39"/>
      <c r="BQ53" s="39"/>
      <c r="BR53" s="39">
        <v>0</v>
      </c>
      <c r="BS53" s="39"/>
      <c r="BT53" s="39"/>
      <c r="BU53" s="39"/>
      <c r="BV53" s="39"/>
      <c r="BW53" s="39"/>
      <c r="BX53" s="39"/>
    </row>
    <row r="54" spans="3:76" ht="20.100000000000001" customHeight="1" x14ac:dyDescent="0.2">
      <c r="D54" s="47" t="s">
        <v>99</v>
      </c>
      <c r="F54" s="48">
        <v>0</v>
      </c>
      <c r="G54" s="49"/>
      <c r="H54" s="49"/>
      <c r="I54" s="49"/>
      <c r="J54" s="48">
        <v>0</v>
      </c>
      <c r="K54" s="48">
        <v>0</v>
      </c>
      <c r="L54" s="49"/>
      <c r="M54" s="48">
        <v>0</v>
      </c>
      <c r="N54" s="49"/>
      <c r="O54" s="49"/>
      <c r="P54" s="49"/>
      <c r="Q54" s="48">
        <v>0</v>
      </c>
      <c r="R54" s="48">
        <v>0</v>
      </c>
      <c r="S54" s="49"/>
      <c r="T54" s="48">
        <v>0</v>
      </c>
      <c r="U54" s="49"/>
      <c r="V54" s="49"/>
      <c r="W54" s="49"/>
      <c r="X54" s="48">
        <v>0</v>
      </c>
      <c r="Y54" s="49"/>
      <c r="Z54" s="49"/>
      <c r="AA54" s="49"/>
      <c r="AB54" s="48">
        <v>0</v>
      </c>
      <c r="AC54" s="49"/>
      <c r="AD54" s="48">
        <v>0</v>
      </c>
      <c r="AE54" s="49"/>
      <c r="AF54" s="49"/>
      <c r="AG54" s="49"/>
      <c r="AH54" s="48">
        <v>0</v>
      </c>
      <c r="AI54" s="49"/>
      <c r="AJ54" s="49"/>
      <c r="AK54" s="49"/>
      <c r="AL54" s="49"/>
      <c r="AM54" s="49"/>
      <c r="AN54" s="49"/>
      <c r="AO54" s="49"/>
      <c r="AP54" s="48">
        <v>0</v>
      </c>
      <c r="AQ54" s="49"/>
      <c r="AR54" s="49"/>
      <c r="AS54" s="49"/>
      <c r="AT54" s="48">
        <v>0</v>
      </c>
      <c r="AU54" s="48">
        <v>0</v>
      </c>
      <c r="AV54" s="49"/>
      <c r="AW54" s="48">
        <v>0</v>
      </c>
      <c r="AX54" s="49"/>
      <c r="AY54" s="49"/>
      <c r="AZ54" s="49"/>
      <c r="BA54" s="48">
        <v>0</v>
      </c>
      <c r="BB54" s="48">
        <v>0</v>
      </c>
      <c r="BC54" s="49"/>
      <c r="BD54" s="48">
        <v>0</v>
      </c>
      <c r="BE54" s="49"/>
      <c r="BF54" s="49"/>
      <c r="BG54" s="49"/>
      <c r="BH54" s="48">
        <v>0</v>
      </c>
      <c r="BI54" s="49"/>
      <c r="BJ54" s="49"/>
      <c r="BK54" s="49"/>
      <c r="BL54" s="48">
        <v>0</v>
      </c>
      <c r="BM54" s="49"/>
      <c r="BN54" s="48">
        <v>0</v>
      </c>
      <c r="BO54" s="49"/>
      <c r="BP54" s="49"/>
      <c r="BQ54" s="49"/>
      <c r="BR54" s="48">
        <v>0</v>
      </c>
      <c r="BS54" s="39"/>
      <c r="BT54" s="39"/>
      <c r="BU54" s="39"/>
      <c r="BV54" s="39"/>
      <c r="BW54" s="39"/>
      <c r="BX54" s="39"/>
    </row>
    <row r="55" spans="3:76" ht="20.100000000000001" customHeight="1" x14ac:dyDescent="0.2">
      <c r="D55" s="2" t="s">
        <v>114</v>
      </c>
      <c r="F55" s="39">
        <v>0</v>
      </c>
      <c r="G55" s="39"/>
      <c r="H55" s="39"/>
      <c r="I55" s="39"/>
      <c r="J55" s="39">
        <v>0</v>
      </c>
      <c r="K55" s="39">
        <v>0</v>
      </c>
      <c r="L55" s="39"/>
      <c r="M55" s="39">
        <v>0</v>
      </c>
      <c r="N55" s="39"/>
      <c r="O55" s="39"/>
      <c r="P55" s="39"/>
      <c r="Q55" s="39">
        <v>0</v>
      </c>
      <c r="R55" s="39">
        <v>0</v>
      </c>
      <c r="S55" s="39"/>
      <c r="T55" s="39">
        <v>0</v>
      </c>
      <c r="U55" s="39"/>
      <c r="V55" s="39"/>
      <c r="W55" s="39"/>
      <c r="X55" s="39">
        <v>0</v>
      </c>
      <c r="Y55" s="39"/>
      <c r="Z55" s="39"/>
      <c r="AA55" s="39"/>
      <c r="AB55" s="39">
        <v>0</v>
      </c>
      <c r="AC55" s="39"/>
      <c r="AD55" s="39">
        <v>0</v>
      </c>
      <c r="AE55" s="39"/>
      <c r="AF55" s="39"/>
      <c r="AG55" s="39"/>
      <c r="AH55" s="39">
        <v>0</v>
      </c>
      <c r="AI55" s="39"/>
      <c r="AJ55" s="39"/>
      <c r="AK55" s="39"/>
      <c r="AL55" s="39"/>
      <c r="AM55" s="39"/>
      <c r="AN55" s="39"/>
      <c r="AO55" s="39"/>
      <c r="AP55" s="39">
        <v>0</v>
      </c>
      <c r="AQ55" s="39"/>
      <c r="AR55" s="39"/>
      <c r="AS55" s="39"/>
      <c r="AT55" s="39">
        <v>0</v>
      </c>
      <c r="AU55" s="39">
        <v>0</v>
      </c>
      <c r="AV55" s="39"/>
      <c r="AW55" s="39">
        <v>0</v>
      </c>
      <c r="AX55" s="39"/>
      <c r="AY55" s="39"/>
      <c r="AZ55" s="39"/>
      <c r="BA55" s="39">
        <v>0</v>
      </c>
      <c r="BB55" s="39">
        <v>0</v>
      </c>
      <c r="BC55" s="39"/>
      <c r="BD55" s="39">
        <v>0</v>
      </c>
      <c r="BE55" s="39"/>
      <c r="BF55" s="39"/>
      <c r="BG55" s="39"/>
      <c r="BH55" s="39">
        <v>0</v>
      </c>
      <c r="BI55" s="39"/>
      <c r="BJ55" s="39"/>
      <c r="BK55" s="39"/>
      <c r="BL55" s="39">
        <v>0</v>
      </c>
      <c r="BM55" s="39"/>
      <c r="BN55" s="39">
        <v>0</v>
      </c>
      <c r="BO55" s="39"/>
      <c r="BP55" s="39"/>
      <c r="BQ55" s="39"/>
      <c r="BR55" s="39">
        <v>0</v>
      </c>
      <c r="BS55" s="39"/>
      <c r="BT55" s="39"/>
      <c r="BU55" s="39"/>
      <c r="BV55" s="39"/>
      <c r="BW55" s="39"/>
      <c r="BX55" s="39"/>
    </row>
    <row r="56" spans="3:76" ht="20.100000000000001" customHeight="1" x14ac:dyDescent="0.2">
      <c r="D56" s="47" t="s">
        <v>115</v>
      </c>
      <c r="F56" s="48">
        <v>0</v>
      </c>
      <c r="G56" s="49"/>
      <c r="H56" s="49"/>
      <c r="I56" s="49"/>
      <c r="J56" s="48">
        <v>0</v>
      </c>
      <c r="K56" s="48">
        <v>0</v>
      </c>
      <c r="L56" s="49"/>
      <c r="M56" s="48">
        <v>0</v>
      </c>
      <c r="N56" s="49"/>
      <c r="O56" s="49"/>
      <c r="P56" s="49"/>
      <c r="Q56" s="48">
        <v>0</v>
      </c>
      <c r="R56" s="48">
        <v>0</v>
      </c>
      <c r="S56" s="49"/>
      <c r="T56" s="48">
        <v>0</v>
      </c>
      <c r="U56" s="49"/>
      <c r="V56" s="49"/>
      <c r="W56" s="49"/>
      <c r="X56" s="48">
        <v>0</v>
      </c>
      <c r="Y56" s="49"/>
      <c r="Z56" s="49"/>
      <c r="AA56" s="49"/>
      <c r="AB56" s="48">
        <v>0</v>
      </c>
      <c r="AC56" s="49"/>
      <c r="AD56" s="48">
        <v>0</v>
      </c>
      <c r="AE56" s="49"/>
      <c r="AF56" s="49"/>
      <c r="AG56" s="49"/>
      <c r="AH56" s="48">
        <v>0</v>
      </c>
      <c r="AI56" s="49"/>
      <c r="AJ56" s="49"/>
      <c r="AK56" s="49"/>
      <c r="AL56" s="49"/>
      <c r="AM56" s="49"/>
      <c r="AN56" s="49"/>
      <c r="AO56" s="49"/>
      <c r="AP56" s="48">
        <v>0</v>
      </c>
      <c r="AQ56" s="49"/>
      <c r="AR56" s="49"/>
      <c r="AS56" s="49"/>
      <c r="AT56" s="48">
        <v>0</v>
      </c>
      <c r="AU56" s="48">
        <v>0</v>
      </c>
      <c r="AV56" s="49"/>
      <c r="AW56" s="48">
        <v>0</v>
      </c>
      <c r="AX56" s="49"/>
      <c r="AY56" s="49"/>
      <c r="AZ56" s="49"/>
      <c r="BA56" s="48">
        <v>0</v>
      </c>
      <c r="BB56" s="48">
        <v>0</v>
      </c>
      <c r="BC56" s="49"/>
      <c r="BD56" s="48">
        <v>0</v>
      </c>
      <c r="BE56" s="49"/>
      <c r="BF56" s="49"/>
      <c r="BG56" s="49"/>
      <c r="BH56" s="48">
        <v>0</v>
      </c>
      <c r="BI56" s="49"/>
      <c r="BJ56" s="49"/>
      <c r="BK56" s="49"/>
      <c r="BL56" s="48">
        <v>0</v>
      </c>
      <c r="BM56" s="49"/>
      <c r="BN56" s="48">
        <v>0</v>
      </c>
      <c r="BO56" s="49"/>
      <c r="BP56" s="49"/>
      <c r="BQ56" s="49"/>
      <c r="BR56" s="48">
        <v>0</v>
      </c>
      <c r="BS56" s="39"/>
      <c r="BT56" s="39"/>
      <c r="BU56" s="39"/>
      <c r="BV56" s="39"/>
      <c r="BW56" s="39"/>
      <c r="BX56" s="39"/>
    </row>
    <row r="57" spans="3:76" ht="20.100000000000001" customHeight="1" x14ac:dyDescent="0.2">
      <c r="D57" s="2" t="s">
        <v>102</v>
      </c>
      <c r="F57" s="39">
        <v>0</v>
      </c>
      <c r="G57" s="39"/>
      <c r="H57" s="39"/>
      <c r="I57" s="39"/>
      <c r="J57" s="39">
        <v>0</v>
      </c>
      <c r="K57" s="39">
        <v>0</v>
      </c>
      <c r="L57" s="39"/>
      <c r="M57" s="39">
        <v>0</v>
      </c>
      <c r="N57" s="39"/>
      <c r="O57" s="39"/>
      <c r="P57" s="39"/>
      <c r="Q57" s="39">
        <v>0</v>
      </c>
      <c r="R57" s="39">
        <v>0</v>
      </c>
      <c r="S57" s="39"/>
      <c r="T57" s="39">
        <v>0</v>
      </c>
      <c r="U57" s="39"/>
      <c r="V57" s="39"/>
      <c r="W57" s="39"/>
      <c r="X57" s="39">
        <v>0</v>
      </c>
      <c r="Y57" s="39"/>
      <c r="Z57" s="39"/>
      <c r="AA57" s="39"/>
      <c r="AB57" s="39">
        <v>0</v>
      </c>
      <c r="AC57" s="39"/>
      <c r="AD57" s="39">
        <v>0</v>
      </c>
      <c r="AE57" s="39"/>
      <c r="AF57" s="39"/>
      <c r="AG57" s="39"/>
      <c r="AH57" s="39">
        <v>0</v>
      </c>
      <c r="AI57" s="39"/>
      <c r="AJ57" s="39"/>
      <c r="AK57" s="39"/>
      <c r="AL57" s="39"/>
      <c r="AM57" s="39"/>
      <c r="AN57" s="39"/>
      <c r="AO57" s="39"/>
      <c r="AP57" s="39">
        <v>0</v>
      </c>
      <c r="AQ57" s="39"/>
      <c r="AR57" s="39"/>
      <c r="AS57" s="39"/>
      <c r="AT57" s="39">
        <v>0</v>
      </c>
      <c r="AU57" s="39">
        <v>0</v>
      </c>
      <c r="AV57" s="39"/>
      <c r="AW57" s="39">
        <v>0</v>
      </c>
      <c r="AX57" s="39"/>
      <c r="AY57" s="39"/>
      <c r="AZ57" s="39"/>
      <c r="BA57" s="39">
        <v>0</v>
      </c>
      <c r="BB57" s="39">
        <v>0</v>
      </c>
      <c r="BC57" s="39"/>
      <c r="BD57" s="39">
        <v>0</v>
      </c>
      <c r="BE57" s="39"/>
      <c r="BF57" s="39"/>
      <c r="BG57" s="39"/>
      <c r="BH57" s="39">
        <v>0</v>
      </c>
      <c r="BI57" s="39"/>
      <c r="BJ57" s="39"/>
      <c r="BK57" s="39"/>
      <c r="BL57" s="39">
        <v>0</v>
      </c>
      <c r="BM57" s="39"/>
      <c r="BN57" s="39">
        <v>0</v>
      </c>
      <c r="BO57" s="39"/>
      <c r="BP57" s="39"/>
      <c r="BQ57" s="39"/>
      <c r="BR57" s="39">
        <v>0</v>
      </c>
      <c r="BS57" s="39"/>
      <c r="BT57" s="39"/>
      <c r="BU57" s="39"/>
      <c r="BV57" s="39"/>
      <c r="BW57" s="39"/>
      <c r="BX57" s="39"/>
    </row>
    <row r="58" spans="3:76" ht="20.100000000000001" customHeight="1" x14ac:dyDescent="0.2">
      <c r="D58" s="47" t="s">
        <v>103</v>
      </c>
      <c r="F58" s="48">
        <v>0</v>
      </c>
      <c r="G58" s="49"/>
      <c r="H58" s="49"/>
      <c r="I58" s="49"/>
      <c r="J58" s="48">
        <v>1</v>
      </c>
      <c r="K58" s="48">
        <v>0</v>
      </c>
      <c r="L58" s="49"/>
      <c r="M58" s="48">
        <v>1</v>
      </c>
      <c r="N58" s="49"/>
      <c r="O58" s="49"/>
      <c r="P58" s="49"/>
      <c r="Q58" s="48">
        <v>1</v>
      </c>
      <c r="R58" s="48">
        <v>0</v>
      </c>
      <c r="S58" s="49"/>
      <c r="T58" s="48">
        <v>1</v>
      </c>
      <c r="U58" s="49"/>
      <c r="V58" s="49"/>
      <c r="W58" s="49"/>
      <c r="X58" s="48">
        <v>0</v>
      </c>
      <c r="Y58" s="49"/>
      <c r="Z58" s="49"/>
      <c r="AA58" s="49"/>
      <c r="AB58" s="48">
        <v>0</v>
      </c>
      <c r="AC58" s="49"/>
      <c r="AD58" s="48">
        <v>0</v>
      </c>
      <c r="AE58" s="49"/>
      <c r="AF58" s="49"/>
      <c r="AG58" s="49"/>
      <c r="AH58" s="48">
        <v>0</v>
      </c>
      <c r="AI58" s="49"/>
      <c r="AJ58" s="49"/>
      <c r="AK58" s="49"/>
      <c r="AL58" s="49"/>
      <c r="AM58" s="49"/>
      <c r="AN58" s="49"/>
      <c r="AO58" s="49"/>
      <c r="AP58" s="48">
        <v>0</v>
      </c>
      <c r="AQ58" s="49"/>
      <c r="AR58" s="49"/>
      <c r="AS58" s="49"/>
      <c r="AT58" s="48">
        <v>0</v>
      </c>
      <c r="AU58" s="48">
        <v>0</v>
      </c>
      <c r="AV58" s="49"/>
      <c r="AW58" s="48">
        <v>0</v>
      </c>
      <c r="AX58" s="49"/>
      <c r="AY58" s="49"/>
      <c r="AZ58" s="49"/>
      <c r="BA58" s="48">
        <v>0</v>
      </c>
      <c r="BB58" s="48">
        <v>0</v>
      </c>
      <c r="BC58" s="49"/>
      <c r="BD58" s="48">
        <v>0</v>
      </c>
      <c r="BE58" s="49"/>
      <c r="BF58" s="49"/>
      <c r="BG58" s="49"/>
      <c r="BH58" s="48">
        <v>0</v>
      </c>
      <c r="BI58" s="49"/>
      <c r="BJ58" s="49"/>
      <c r="BK58" s="49"/>
      <c r="BL58" s="48">
        <v>0</v>
      </c>
      <c r="BM58" s="49"/>
      <c r="BN58" s="48">
        <v>0</v>
      </c>
      <c r="BO58" s="49"/>
      <c r="BP58" s="49"/>
      <c r="BQ58" s="49"/>
      <c r="BR58" s="48">
        <v>0</v>
      </c>
      <c r="BS58" s="39"/>
      <c r="BT58" s="39"/>
      <c r="BU58" s="39"/>
      <c r="BV58" s="39"/>
      <c r="BW58" s="39"/>
      <c r="BX58" s="39"/>
    </row>
    <row r="59" spans="3:76" ht="20.100000000000001" customHeight="1" x14ac:dyDescent="0.2">
      <c r="D59" s="2" t="s">
        <v>104</v>
      </c>
      <c r="F59" s="39">
        <v>0</v>
      </c>
      <c r="G59" s="39"/>
      <c r="H59" s="39"/>
      <c r="I59" s="39"/>
      <c r="J59" s="39">
        <v>0</v>
      </c>
      <c r="K59" s="39">
        <v>0</v>
      </c>
      <c r="L59" s="39"/>
      <c r="M59" s="39">
        <v>0</v>
      </c>
      <c r="N59" s="39"/>
      <c r="O59" s="39"/>
      <c r="P59" s="39"/>
      <c r="Q59" s="39">
        <v>0</v>
      </c>
      <c r="R59" s="39">
        <v>0</v>
      </c>
      <c r="S59" s="39"/>
      <c r="T59" s="39">
        <v>0</v>
      </c>
      <c r="U59" s="39"/>
      <c r="V59" s="39"/>
      <c r="W59" s="39"/>
      <c r="X59" s="39">
        <v>0</v>
      </c>
      <c r="Y59" s="39"/>
      <c r="Z59" s="39"/>
      <c r="AA59" s="39"/>
      <c r="AB59" s="39">
        <v>0</v>
      </c>
      <c r="AC59" s="39"/>
      <c r="AD59" s="39">
        <v>0</v>
      </c>
      <c r="AE59" s="39"/>
      <c r="AF59" s="39"/>
      <c r="AG59" s="39"/>
      <c r="AH59" s="39">
        <v>0</v>
      </c>
      <c r="AI59" s="39"/>
      <c r="AJ59" s="39"/>
      <c r="AK59" s="39"/>
      <c r="AL59" s="39"/>
      <c r="AM59" s="39"/>
      <c r="AN59" s="39"/>
      <c r="AO59" s="39"/>
      <c r="AP59" s="39">
        <v>0</v>
      </c>
      <c r="AQ59" s="39"/>
      <c r="AR59" s="39"/>
      <c r="AS59" s="39"/>
      <c r="AT59" s="39">
        <v>0</v>
      </c>
      <c r="AU59" s="39">
        <v>0</v>
      </c>
      <c r="AV59" s="39"/>
      <c r="AW59" s="39">
        <v>0</v>
      </c>
      <c r="AX59" s="39"/>
      <c r="AY59" s="39"/>
      <c r="AZ59" s="39"/>
      <c r="BA59" s="39">
        <v>0</v>
      </c>
      <c r="BB59" s="39">
        <v>0</v>
      </c>
      <c r="BC59" s="39"/>
      <c r="BD59" s="39">
        <v>0</v>
      </c>
      <c r="BE59" s="39"/>
      <c r="BF59" s="39"/>
      <c r="BG59" s="39"/>
      <c r="BH59" s="39">
        <v>0</v>
      </c>
      <c r="BI59" s="39"/>
      <c r="BJ59" s="39"/>
      <c r="BK59" s="39"/>
      <c r="BL59" s="39">
        <v>0</v>
      </c>
      <c r="BM59" s="39"/>
      <c r="BN59" s="39">
        <v>0</v>
      </c>
      <c r="BO59" s="39"/>
      <c r="BP59" s="39"/>
      <c r="BQ59" s="39"/>
      <c r="BR59" s="39">
        <v>0</v>
      </c>
      <c r="BS59" s="39"/>
      <c r="BT59" s="39"/>
      <c r="BU59" s="39"/>
      <c r="BV59" s="39"/>
      <c r="BW59" s="39"/>
      <c r="BX59" s="39"/>
    </row>
    <row r="60" spans="3:76" ht="20.100000000000001" customHeight="1" x14ac:dyDescent="0.2">
      <c r="D60" s="47" t="s">
        <v>117</v>
      </c>
      <c r="F60" s="48">
        <v>0</v>
      </c>
      <c r="G60" s="49"/>
      <c r="H60" s="49"/>
      <c r="I60" s="49"/>
      <c r="J60" s="48">
        <v>6</v>
      </c>
      <c r="K60" s="48">
        <v>0</v>
      </c>
      <c r="L60" s="49"/>
      <c r="M60" s="48">
        <v>6</v>
      </c>
      <c r="N60" s="49"/>
      <c r="O60" s="49"/>
      <c r="P60" s="49"/>
      <c r="Q60" s="48">
        <v>6</v>
      </c>
      <c r="R60" s="48">
        <v>0</v>
      </c>
      <c r="S60" s="49"/>
      <c r="T60" s="48">
        <v>6</v>
      </c>
      <c r="U60" s="49"/>
      <c r="V60" s="49"/>
      <c r="W60" s="49"/>
      <c r="X60" s="48">
        <v>0</v>
      </c>
      <c r="Y60" s="49"/>
      <c r="Z60" s="49"/>
      <c r="AA60" s="49"/>
      <c r="AB60" s="48">
        <v>0</v>
      </c>
      <c r="AC60" s="49"/>
      <c r="AD60" s="48">
        <v>0</v>
      </c>
      <c r="AE60" s="49"/>
      <c r="AF60" s="49"/>
      <c r="AG60" s="49"/>
      <c r="AH60" s="48">
        <v>0</v>
      </c>
      <c r="AI60" s="49"/>
      <c r="AJ60" s="49"/>
      <c r="AK60" s="49"/>
      <c r="AL60" s="49"/>
      <c r="AM60" s="49"/>
      <c r="AN60" s="49"/>
      <c r="AO60" s="49"/>
      <c r="AP60" s="48">
        <v>1</v>
      </c>
      <c r="AQ60" s="49"/>
      <c r="AR60" s="49"/>
      <c r="AS60" s="49"/>
      <c r="AT60" s="48">
        <v>26</v>
      </c>
      <c r="AU60" s="48">
        <v>0</v>
      </c>
      <c r="AV60" s="49"/>
      <c r="AW60" s="48">
        <v>26</v>
      </c>
      <c r="AX60" s="49"/>
      <c r="AY60" s="49"/>
      <c r="AZ60" s="49"/>
      <c r="BA60" s="48">
        <v>27</v>
      </c>
      <c r="BB60" s="48">
        <v>0</v>
      </c>
      <c r="BC60" s="49"/>
      <c r="BD60" s="48">
        <v>27</v>
      </c>
      <c r="BE60" s="49"/>
      <c r="BF60" s="49"/>
      <c r="BG60" s="49"/>
      <c r="BH60" s="48">
        <v>0</v>
      </c>
      <c r="BI60" s="49"/>
      <c r="BJ60" s="49"/>
      <c r="BK60" s="49"/>
      <c r="BL60" s="48">
        <v>0</v>
      </c>
      <c r="BM60" s="49"/>
      <c r="BN60" s="48">
        <v>0</v>
      </c>
      <c r="BO60" s="49"/>
      <c r="BP60" s="49"/>
      <c r="BQ60" s="49"/>
      <c r="BR60" s="48">
        <v>0</v>
      </c>
      <c r="BS60" s="39"/>
      <c r="BT60" s="39"/>
      <c r="BU60" s="39"/>
      <c r="BV60" s="39"/>
      <c r="BW60" s="39"/>
      <c r="BX60" s="39"/>
    </row>
    <row r="61" spans="3:76" ht="20.100000000000001" customHeight="1" x14ac:dyDescent="0.2">
      <c r="D61" s="2" t="s">
        <v>106</v>
      </c>
      <c r="F61" s="39">
        <v>0</v>
      </c>
      <c r="G61" s="39"/>
      <c r="H61" s="39"/>
      <c r="I61" s="39"/>
      <c r="J61" s="39">
        <v>0</v>
      </c>
      <c r="K61" s="39">
        <v>0</v>
      </c>
      <c r="L61" s="39"/>
      <c r="M61" s="39">
        <v>0</v>
      </c>
      <c r="N61" s="39"/>
      <c r="O61" s="39"/>
      <c r="P61" s="39"/>
      <c r="Q61" s="39">
        <v>0</v>
      </c>
      <c r="R61" s="39">
        <v>0</v>
      </c>
      <c r="S61" s="39"/>
      <c r="T61" s="39">
        <v>0</v>
      </c>
      <c r="U61" s="39"/>
      <c r="V61" s="39"/>
      <c r="W61" s="39"/>
      <c r="X61" s="39">
        <v>0</v>
      </c>
      <c r="Y61" s="39"/>
      <c r="Z61" s="39"/>
      <c r="AA61" s="39"/>
      <c r="AB61" s="39">
        <v>0</v>
      </c>
      <c r="AC61" s="39"/>
      <c r="AD61" s="39">
        <v>0</v>
      </c>
      <c r="AE61" s="39"/>
      <c r="AF61" s="39"/>
      <c r="AG61" s="39"/>
      <c r="AH61" s="39">
        <v>0</v>
      </c>
      <c r="AI61" s="39"/>
      <c r="AJ61" s="39"/>
      <c r="AK61" s="39"/>
      <c r="AL61" s="39"/>
      <c r="AM61" s="39"/>
      <c r="AN61" s="39"/>
      <c r="AO61" s="39"/>
      <c r="AP61" s="39">
        <v>0</v>
      </c>
      <c r="AQ61" s="39"/>
      <c r="AR61" s="39"/>
      <c r="AS61" s="39"/>
      <c r="AT61" s="39">
        <v>0</v>
      </c>
      <c r="AU61" s="39">
        <v>0</v>
      </c>
      <c r="AV61" s="39"/>
      <c r="AW61" s="39">
        <v>0</v>
      </c>
      <c r="AX61" s="39"/>
      <c r="AY61" s="39"/>
      <c r="AZ61" s="39"/>
      <c r="BA61" s="39">
        <v>0</v>
      </c>
      <c r="BB61" s="39">
        <v>0</v>
      </c>
      <c r="BC61" s="39"/>
      <c r="BD61" s="39">
        <v>0</v>
      </c>
      <c r="BE61" s="39"/>
      <c r="BF61" s="39"/>
      <c r="BG61" s="39"/>
      <c r="BH61" s="39">
        <v>0</v>
      </c>
      <c r="BI61" s="39"/>
      <c r="BJ61" s="39"/>
      <c r="BK61" s="39"/>
      <c r="BL61" s="39">
        <v>0</v>
      </c>
      <c r="BM61" s="39"/>
      <c r="BN61" s="39">
        <v>0</v>
      </c>
      <c r="BO61" s="39"/>
      <c r="BP61" s="39"/>
      <c r="BQ61" s="39"/>
      <c r="BR61" s="39">
        <v>0</v>
      </c>
      <c r="BS61" s="39"/>
      <c r="BT61" s="39"/>
      <c r="BU61" s="39"/>
      <c r="BV61" s="39"/>
      <c r="BW61" s="39"/>
      <c r="BX61" s="39"/>
    </row>
    <row r="62" spans="3:76" ht="20.100000000000001" customHeight="1" x14ac:dyDescent="0.2">
      <c r="D62" s="47" t="s">
        <v>107</v>
      </c>
      <c r="F62" s="48">
        <v>0</v>
      </c>
      <c r="G62" s="49"/>
      <c r="H62" s="49"/>
      <c r="I62" s="49"/>
      <c r="J62" s="48">
        <v>0</v>
      </c>
      <c r="K62" s="48">
        <v>0</v>
      </c>
      <c r="L62" s="49"/>
      <c r="M62" s="48">
        <v>0</v>
      </c>
      <c r="N62" s="49"/>
      <c r="O62" s="49"/>
      <c r="P62" s="49"/>
      <c r="Q62" s="48">
        <v>0</v>
      </c>
      <c r="R62" s="48">
        <v>0</v>
      </c>
      <c r="S62" s="49"/>
      <c r="T62" s="48">
        <v>0</v>
      </c>
      <c r="U62" s="49"/>
      <c r="V62" s="49"/>
      <c r="W62" s="49"/>
      <c r="X62" s="48">
        <v>0</v>
      </c>
      <c r="Y62" s="49"/>
      <c r="Z62" s="49"/>
      <c r="AA62" s="49"/>
      <c r="AB62" s="48">
        <v>0</v>
      </c>
      <c r="AC62" s="49"/>
      <c r="AD62" s="48">
        <v>0</v>
      </c>
      <c r="AE62" s="49"/>
      <c r="AF62" s="49"/>
      <c r="AG62" s="49"/>
      <c r="AH62" s="48">
        <v>0</v>
      </c>
      <c r="AI62" s="49"/>
      <c r="AJ62" s="49"/>
      <c r="AK62" s="49"/>
      <c r="AL62" s="49"/>
      <c r="AM62" s="49"/>
      <c r="AN62" s="49"/>
      <c r="AO62" s="49"/>
      <c r="AP62" s="48">
        <v>0</v>
      </c>
      <c r="AQ62" s="49"/>
      <c r="AR62" s="49"/>
      <c r="AS62" s="49"/>
      <c r="AT62" s="48">
        <v>0</v>
      </c>
      <c r="AU62" s="48">
        <v>0</v>
      </c>
      <c r="AV62" s="49"/>
      <c r="AW62" s="48">
        <v>0</v>
      </c>
      <c r="AX62" s="49"/>
      <c r="AY62" s="49"/>
      <c r="AZ62" s="49"/>
      <c r="BA62" s="48">
        <v>0</v>
      </c>
      <c r="BB62" s="48">
        <v>0</v>
      </c>
      <c r="BC62" s="49"/>
      <c r="BD62" s="48">
        <v>0</v>
      </c>
      <c r="BE62" s="49"/>
      <c r="BF62" s="49"/>
      <c r="BG62" s="49"/>
      <c r="BH62" s="48">
        <v>0</v>
      </c>
      <c r="BI62" s="49"/>
      <c r="BJ62" s="49"/>
      <c r="BK62" s="49"/>
      <c r="BL62" s="48">
        <v>0</v>
      </c>
      <c r="BM62" s="49"/>
      <c r="BN62" s="48">
        <v>0</v>
      </c>
      <c r="BO62" s="49"/>
      <c r="BP62" s="49"/>
      <c r="BQ62" s="49"/>
      <c r="BR62" s="48">
        <v>0</v>
      </c>
      <c r="BS62" s="39"/>
      <c r="BT62" s="39"/>
      <c r="BU62" s="39"/>
      <c r="BV62" s="39"/>
      <c r="BW62" s="39"/>
      <c r="BX62" s="39"/>
    </row>
    <row r="63" spans="3:76" ht="20.100000000000001" customHeight="1" x14ac:dyDescent="0.2">
      <c r="D63" s="2" t="s">
        <v>108</v>
      </c>
      <c r="F63" s="39">
        <v>0</v>
      </c>
      <c r="G63" s="39"/>
      <c r="H63" s="39"/>
      <c r="I63" s="39"/>
      <c r="J63" s="39">
        <v>0</v>
      </c>
      <c r="K63" s="39">
        <v>0</v>
      </c>
      <c r="L63" s="39"/>
      <c r="M63" s="39">
        <v>0</v>
      </c>
      <c r="N63" s="39"/>
      <c r="O63" s="39"/>
      <c r="P63" s="39"/>
      <c r="Q63" s="39">
        <v>0</v>
      </c>
      <c r="R63" s="39">
        <v>0</v>
      </c>
      <c r="S63" s="39"/>
      <c r="T63" s="39">
        <v>0</v>
      </c>
      <c r="U63" s="39"/>
      <c r="V63" s="39"/>
      <c r="W63" s="39"/>
      <c r="X63" s="39">
        <v>0</v>
      </c>
      <c r="Y63" s="39"/>
      <c r="Z63" s="39"/>
      <c r="AA63" s="39"/>
      <c r="AB63" s="39">
        <v>0</v>
      </c>
      <c r="AC63" s="39"/>
      <c r="AD63" s="39">
        <v>0</v>
      </c>
      <c r="AE63" s="39"/>
      <c r="AF63" s="39"/>
      <c r="AG63" s="39"/>
      <c r="AH63" s="39">
        <v>0</v>
      </c>
      <c r="AI63" s="39"/>
      <c r="AJ63" s="39"/>
      <c r="AK63" s="39"/>
      <c r="AL63" s="39"/>
      <c r="AM63" s="39"/>
      <c r="AN63" s="39"/>
      <c r="AO63" s="39"/>
      <c r="AP63" s="39">
        <v>0</v>
      </c>
      <c r="AQ63" s="39"/>
      <c r="AR63" s="39"/>
      <c r="AS63" s="39"/>
      <c r="AT63" s="39">
        <v>0</v>
      </c>
      <c r="AU63" s="39">
        <v>0</v>
      </c>
      <c r="AV63" s="39"/>
      <c r="AW63" s="39">
        <v>0</v>
      </c>
      <c r="AX63" s="39"/>
      <c r="AY63" s="39"/>
      <c r="AZ63" s="39"/>
      <c r="BA63" s="39">
        <v>0</v>
      </c>
      <c r="BB63" s="39">
        <v>0</v>
      </c>
      <c r="BC63" s="39"/>
      <c r="BD63" s="39">
        <v>0</v>
      </c>
      <c r="BE63" s="39"/>
      <c r="BF63" s="39"/>
      <c r="BG63" s="39"/>
      <c r="BH63" s="39">
        <v>0</v>
      </c>
      <c r="BI63" s="39"/>
      <c r="BJ63" s="39"/>
      <c r="BK63" s="39"/>
      <c r="BL63" s="39">
        <v>0</v>
      </c>
      <c r="BM63" s="39"/>
      <c r="BN63" s="39">
        <v>0</v>
      </c>
      <c r="BO63" s="39"/>
      <c r="BP63" s="39"/>
      <c r="BQ63" s="39"/>
      <c r="BR63" s="39">
        <v>0</v>
      </c>
      <c r="BS63" s="39"/>
      <c r="BT63" s="39"/>
      <c r="BU63" s="39"/>
      <c r="BV63" s="39"/>
      <c r="BW63" s="39"/>
      <c r="BX63" s="39"/>
    </row>
    <row r="64" spans="3:76" ht="20.100000000000001" customHeight="1" x14ac:dyDescent="0.2">
      <c r="D64" s="47" t="s">
        <v>109</v>
      </c>
      <c r="F64" s="48">
        <v>0</v>
      </c>
      <c r="G64" s="49"/>
      <c r="H64" s="49"/>
      <c r="I64" s="49"/>
      <c r="J64" s="48">
        <v>0</v>
      </c>
      <c r="K64" s="48">
        <v>0</v>
      </c>
      <c r="L64" s="49"/>
      <c r="M64" s="48">
        <v>0</v>
      </c>
      <c r="N64" s="49"/>
      <c r="O64" s="49"/>
      <c r="P64" s="49"/>
      <c r="Q64" s="48">
        <v>0</v>
      </c>
      <c r="R64" s="48">
        <v>0</v>
      </c>
      <c r="S64" s="49"/>
      <c r="T64" s="48">
        <v>0</v>
      </c>
      <c r="U64" s="49"/>
      <c r="V64" s="49"/>
      <c r="W64" s="49"/>
      <c r="X64" s="48">
        <v>0</v>
      </c>
      <c r="Y64" s="49"/>
      <c r="Z64" s="49"/>
      <c r="AA64" s="49"/>
      <c r="AB64" s="48">
        <v>0</v>
      </c>
      <c r="AC64" s="49"/>
      <c r="AD64" s="48">
        <v>0</v>
      </c>
      <c r="AE64" s="49"/>
      <c r="AF64" s="49"/>
      <c r="AG64" s="49"/>
      <c r="AH64" s="48">
        <v>0</v>
      </c>
      <c r="AI64" s="49"/>
      <c r="AJ64" s="49"/>
      <c r="AK64" s="49"/>
      <c r="AL64" s="49"/>
      <c r="AM64" s="49"/>
      <c r="AN64" s="49"/>
      <c r="AO64" s="49"/>
      <c r="AP64" s="48">
        <v>0</v>
      </c>
      <c r="AQ64" s="49"/>
      <c r="AR64" s="49"/>
      <c r="AS64" s="49"/>
      <c r="AT64" s="48">
        <v>0</v>
      </c>
      <c r="AU64" s="48">
        <v>0</v>
      </c>
      <c r="AV64" s="49"/>
      <c r="AW64" s="48">
        <v>0</v>
      </c>
      <c r="AX64" s="49"/>
      <c r="AY64" s="49"/>
      <c r="AZ64" s="49"/>
      <c r="BA64" s="48">
        <v>0</v>
      </c>
      <c r="BB64" s="48">
        <v>0</v>
      </c>
      <c r="BC64" s="49"/>
      <c r="BD64" s="48">
        <v>0</v>
      </c>
      <c r="BE64" s="49"/>
      <c r="BF64" s="49"/>
      <c r="BG64" s="49"/>
      <c r="BH64" s="48">
        <v>0</v>
      </c>
      <c r="BI64" s="49"/>
      <c r="BJ64" s="49"/>
      <c r="BK64" s="49"/>
      <c r="BL64" s="48">
        <v>0</v>
      </c>
      <c r="BM64" s="49"/>
      <c r="BN64" s="48">
        <v>0</v>
      </c>
      <c r="BO64" s="49"/>
      <c r="BP64" s="49"/>
      <c r="BQ64" s="49"/>
      <c r="BR64" s="48">
        <v>0</v>
      </c>
      <c r="BS64" s="39"/>
      <c r="BT64" s="39"/>
      <c r="BU64" s="39"/>
      <c r="BV64" s="39"/>
      <c r="BW64" s="39"/>
      <c r="BX64" s="39"/>
    </row>
    <row r="65" spans="1:76" ht="20.100000000000001" customHeight="1" x14ac:dyDescent="0.2">
      <c r="D65" s="2" t="s">
        <v>123</v>
      </c>
      <c r="F65" s="39">
        <v>0</v>
      </c>
      <c r="G65" s="39"/>
      <c r="H65" s="39"/>
      <c r="I65" s="39"/>
      <c r="J65" s="39">
        <v>0</v>
      </c>
      <c r="K65" s="39">
        <v>0</v>
      </c>
      <c r="L65" s="39"/>
      <c r="M65" s="39">
        <v>0</v>
      </c>
      <c r="N65" s="39"/>
      <c r="O65" s="39"/>
      <c r="P65" s="39"/>
      <c r="Q65" s="39">
        <v>0</v>
      </c>
      <c r="R65" s="39">
        <v>0</v>
      </c>
      <c r="S65" s="39"/>
      <c r="T65" s="39">
        <v>0</v>
      </c>
      <c r="U65" s="39"/>
      <c r="V65" s="39"/>
      <c r="W65" s="39"/>
      <c r="X65" s="39">
        <v>0</v>
      </c>
      <c r="Y65" s="39"/>
      <c r="Z65" s="39"/>
      <c r="AA65" s="39"/>
      <c r="AB65" s="39">
        <v>0</v>
      </c>
      <c r="AC65" s="39"/>
      <c r="AD65" s="39">
        <v>0</v>
      </c>
      <c r="AE65" s="39"/>
      <c r="AF65" s="39"/>
      <c r="AG65" s="39"/>
      <c r="AH65" s="39">
        <v>0</v>
      </c>
      <c r="AI65" s="39"/>
      <c r="AJ65" s="39"/>
      <c r="AK65" s="39"/>
      <c r="AL65" s="39"/>
      <c r="AM65" s="39"/>
      <c r="AN65" s="39"/>
      <c r="AO65" s="39"/>
      <c r="AP65" s="39">
        <v>0</v>
      </c>
      <c r="AQ65" s="39"/>
      <c r="AR65" s="39"/>
      <c r="AS65" s="39"/>
      <c r="AT65" s="39">
        <v>0</v>
      </c>
      <c r="AU65" s="39">
        <v>0</v>
      </c>
      <c r="AV65" s="39"/>
      <c r="AW65" s="39">
        <v>0</v>
      </c>
      <c r="AX65" s="39"/>
      <c r="AY65" s="39"/>
      <c r="AZ65" s="39"/>
      <c r="BA65" s="39">
        <v>0</v>
      </c>
      <c r="BB65" s="39">
        <v>0</v>
      </c>
      <c r="BC65" s="39"/>
      <c r="BD65" s="39">
        <v>0</v>
      </c>
      <c r="BE65" s="39"/>
      <c r="BF65" s="39"/>
      <c r="BG65" s="39"/>
      <c r="BH65" s="39">
        <v>0</v>
      </c>
      <c r="BI65" s="39"/>
      <c r="BJ65" s="39"/>
      <c r="BK65" s="39"/>
      <c r="BL65" s="39">
        <v>0</v>
      </c>
      <c r="BM65" s="39"/>
      <c r="BN65" s="39">
        <v>0</v>
      </c>
      <c r="BO65" s="39"/>
      <c r="BP65" s="39"/>
      <c r="BQ65" s="39"/>
      <c r="BR65" s="39">
        <v>0</v>
      </c>
      <c r="BS65" s="39"/>
      <c r="BT65" s="39"/>
      <c r="BU65" s="39"/>
      <c r="BV65" s="39"/>
      <c r="BW65" s="39"/>
      <c r="BX65" s="39"/>
    </row>
    <row r="66" spans="1:76" ht="20.100000000000001" customHeight="1" x14ac:dyDescent="0.2">
      <c r="D66" s="47" t="s">
        <v>118</v>
      </c>
      <c r="F66" s="48">
        <v>0</v>
      </c>
      <c r="G66" s="49"/>
      <c r="H66" s="49"/>
      <c r="I66" s="49"/>
      <c r="J66" s="48">
        <v>0</v>
      </c>
      <c r="K66" s="48">
        <v>0</v>
      </c>
      <c r="L66" s="49"/>
      <c r="M66" s="48">
        <v>0</v>
      </c>
      <c r="N66" s="49"/>
      <c r="O66" s="49"/>
      <c r="P66" s="49"/>
      <c r="Q66" s="48">
        <v>0</v>
      </c>
      <c r="R66" s="48">
        <v>0</v>
      </c>
      <c r="S66" s="49"/>
      <c r="T66" s="48">
        <v>0</v>
      </c>
      <c r="U66" s="49"/>
      <c r="V66" s="49"/>
      <c r="W66" s="49"/>
      <c r="X66" s="48">
        <v>0</v>
      </c>
      <c r="Y66" s="49"/>
      <c r="Z66" s="49"/>
      <c r="AA66" s="49"/>
      <c r="AB66" s="48">
        <v>0</v>
      </c>
      <c r="AC66" s="49"/>
      <c r="AD66" s="48">
        <v>0</v>
      </c>
      <c r="AE66" s="49"/>
      <c r="AF66" s="49"/>
      <c r="AG66" s="49"/>
      <c r="AH66" s="48">
        <v>0</v>
      </c>
      <c r="AI66" s="49"/>
      <c r="AJ66" s="49"/>
      <c r="AK66" s="49"/>
      <c r="AL66" s="49"/>
      <c r="AM66" s="49"/>
      <c r="AN66" s="49"/>
      <c r="AO66" s="49"/>
      <c r="AP66" s="48">
        <v>0</v>
      </c>
      <c r="AQ66" s="49"/>
      <c r="AR66" s="49"/>
      <c r="AS66" s="49"/>
      <c r="AT66" s="48">
        <v>0</v>
      </c>
      <c r="AU66" s="48">
        <v>0</v>
      </c>
      <c r="AV66" s="49"/>
      <c r="AW66" s="48">
        <v>0</v>
      </c>
      <c r="AX66" s="49"/>
      <c r="AY66" s="49"/>
      <c r="AZ66" s="49"/>
      <c r="BA66" s="48">
        <v>0</v>
      </c>
      <c r="BB66" s="48">
        <v>0</v>
      </c>
      <c r="BC66" s="49"/>
      <c r="BD66" s="48">
        <v>0</v>
      </c>
      <c r="BE66" s="49"/>
      <c r="BF66" s="49"/>
      <c r="BG66" s="49"/>
      <c r="BH66" s="48">
        <v>0</v>
      </c>
      <c r="BI66" s="49"/>
      <c r="BJ66" s="49"/>
      <c r="BK66" s="49"/>
      <c r="BL66" s="48">
        <v>0</v>
      </c>
      <c r="BM66" s="49"/>
      <c r="BN66" s="48">
        <v>0</v>
      </c>
      <c r="BO66" s="49"/>
      <c r="BP66" s="49"/>
      <c r="BQ66" s="49"/>
      <c r="BR66" s="48">
        <v>0</v>
      </c>
      <c r="BS66" s="39"/>
      <c r="BT66" s="39"/>
      <c r="BU66" s="39"/>
      <c r="BV66" s="39"/>
      <c r="BW66" s="39"/>
      <c r="BX66" s="39"/>
    </row>
    <row r="67" spans="1:76" ht="20.100000000000001" customHeight="1" x14ac:dyDescent="0.2"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</row>
    <row r="68" spans="1:76" s="1" customFormat="1" ht="20.100000000000001" customHeight="1" x14ac:dyDescent="0.25">
      <c r="A68" s="3"/>
      <c r="B68" s="6"/>
      <c r="C68" s="51" t="s">
        <v>124</v>
      </c>
      <c r="D68" s="52"/>
      <c r="E68" s="5"/>
      <c r="F68" s="53">
        <v>0</v>
      </c>
      <c r="G68" s="54"/>
      <c r="H68" s="54"/>
      <c r="I68" s="54"/>
      <c r="J68" s="53">
        <v>7</v>
      </c>
      <c r="K68" s="53">
        <v>0</v>
      </c>
      <c r="L68" s="54"/>
      <c r="M68" s="53">
        <v>7</v>
      </c>
      <c r="N68" s="54"/>
      <c r="O68" s="54"/>
      <c r="P68" s="54"/>
      <c r="Q68" s="53">
        <v>7</v>
      </c>
      <c r="R68" s="53">
        <v>0</v>
      </c>
      <c r="S68" s="54"/>
      <c r="T68" s="53">
        <v>7</v>
      </c>
      <c r="U68" s="54"/>
      <c r="V68" s="54"/>
      <c r="W68" s="54"/>
      <c r="X68" s="53">
        <v>0</v>
      </c>
      <c r="Y68" s="54"/>
      <c r="Z68" s="54"/>
      <c r="AA68" s="54"/>
      <c r="AB68" s="53">
        <v>0</v>
      </c>
      <c r="AC68" s="54"/>
      <c r="AD68" s="53">
        <v>0</v>
      </c>
      <c r="AE68" s="54"/>
      <c r="AF68" s="54"/>
      <c r="AG68" s="54"/>
      <c r="AH68" s="53">
        <v>0</v>
      </c>
      <c r="AI68" s="54"/>
      <c r="AJ68" s="54"/>
      <c r="AK68" s="54"/>
      <c r="AL68" s="54"/>
      <c r="AM68" s="54"/>
      <c r="AN68" s="54"/>
      <c r="AO68" s="54"/>
      <c r="AP68" s="53">
        <v>1</v>
      </c>
      <c r="AQ68" s="54"/>
      <c r="AR68" s="54"/>
      <c r="AS68" s="54"/>
      <c r="AT68" s="53">
        <v>26</v>
      </c>
      <c r="AU68" s="53">
        <v>0</v>
      </c>
      <c r="AV68" s="54"/>
      <c r="AW68" s="53">
        <v>26</v>
      </c>
      <c r="AX68" s="54"/>
      <c r="AY68" s="54"/>
      <c r="AZ68" s="54"/>
      <c r="BA68" s="53">
        <v>27</v>
      </c>
      <c r="BB68" s="53">
        <v>0</v>
      </c>
      <c r="BC68" s="54"/>
      <c r="BD68" s="53">
        <v>27</v>
      </c>
      <c r="BE68" s="54"/>
      <c r="BF68" s="54"/>
      <c r="BG68" s="54"/>
      <c r="BH68" s="53">
        <v>0</v>
      </c>
      <c r="BI68" s="54"/>
      <c r="BJ68" s="54"/>
      <c r="BK68" s="54"/>
      <c r="BL68" s="53">
        <v>0</v>
      </c>
      <c r="BM68" s="54"/>
      <c r="BN68" s="53">
        <v>0</v>
      </c>
      <c r="BO68" s="54"/>
      <c r="BP68" s="54"/>
      <c r="BQ68" s="54"/>
      <c r="BR68" s="53">
        <v>0</v>
      </c>
      <c r="BS68" s="39"/>
      <c r="BT68" s="39"/>
      <c r="BU68" s="39"/>
      <c r="BV68" s="39"/>
      <c r="BW68" s="39"/>
      <c r="BX68" s="39"/>
    </row>
    <row r="69" spans="1:76" ht="20.100000000000001" customHeight="1" x14ac:dyDescent="0.2"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</row>
    <row r="70" spans="1:76" ht="20.100000000000001" customHeight="1" x14ac:dyDescent="0.2">
      <c r="C70" s="1" t="s">
        <v>125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</row>
    <row r="71" spans="1:76" ht="20.100000000000001" customHeight="1" x14ac:dyDescent="0.2">
      <c r="D71" s="2" t="s">
        <v>122</v>
      </c>
      <c r="F71" s="39">
        <v>0</v>
      </c>
      <c r="G71" s="39"/>
      <c r="H71" s="39"/>
      <c r="I71" s="39"/>
      <c r="J71" s="39">
        <v>0</v>
      </c>
      <c r="K71" s="39">
        <v>0</v>
      </c>
      <c r="L71" s="39"/>
      <c r="M71" s="39">
        <v>0</v>
      </c>
      <c r="N71" s="39"/>
      <c r="O71" s="39"/>
      <c r="P71" s="39"/>
      <c r="Q71" s="39">
        <v>0</v>
      </c>
      <c r="R71" s="39">
        <v>0</v>
      </c>
      <c r="S71" s="39"/>
      <c r="T71" s="39">
        <v>0</v>
      </c>
      <c r="U71" s="39"/>
      <c r="V71" s="39"/>
      <c r="W71" s="39"/>
      <c r="X71" s="39">
        <v>0</v>
      </c>
      <c r="Y71" s="39"/>
      <c r="Z71" s="39"/>
      <c r="AA71" s="39"/>
      <c r="AB71" s="39">
        <v>0</v>
      </c>
      <c r="AC71" s="39"/>
      <c r="AD71" s="39">
        <v>0</v>
      </c>
      <c r="AE71" s="39"/>
      <c r="AF71" s="39"/>
      <c r="AG71" s="39"/>
      <c r="AH71" s="39">
        <v>0</v>
      </c>
      <c r="AI71" s="39"/>
      <c r="AJ71" s="39"/>
      <c r="AK71" s="39"/>
      <c r="AL71" s="39"/>
      <c r="AM71" s="39"/>
      <c r="AN71" s="39"/>
      <c r="AO71" s="39"/>
      <c r="AP71" s="39">
        <v>0</v>
      </c>
      <c r="AQ71" s="39"/>
      <c r="AR71" s="39"/>
      <c r="AS71" s="39"/>
      <c r="AT71" s="39">
        <v>0</v>
      </c>
      <c r="AU71" s="39">
        <v>0</v>
      </c>
      <c r="AV71" s="39"/>
      <c r="AW71" s="39">
        <v>0</v>
      </c>
      <c r="AX71" s="39"/>
      <c r="AY71" s="39"/>
      <c r="AZ71" s="39"/>
      <c r="BA71" s="39">
        <v>0</v>
      </c>
      <c r="BB71" s="39">
        <v>0</v>
      </c>
      <c r="BC71" s="39"/>
      <c r="BD71" s="39">
        <v>0</v>
      </c>
      <c r="BE71" s="39"/>
      <c r="BF71" s="39"/>
      <c r="BG71" s="39"/>
      <c r="BH71" s="39">
        <v>0</v>
      </c>
      <c r="BI71" s="39"/>
      <c r="BJ71" s="39"/>
      <c r="BK71" s="39"/>
      <c r="BL71" s="39">
        <v>0</v>
      </c>
      <c r="BM71" s="39"/>
      <c r="BN71" s="39">
        <v>0</v>
      </c>
      <c r="BO71" s="39"/>
      <c r="BP71" s="39"/>
      <c r="BQ71" s="39"/>
      <c r="BR71" s="39">
        <v>0</v>
      </c>
      <c r="BS71" s="39"/>
      <c r="BT71" s="39"/>
      <c r="BU71" s="39"/>
      <c r="BV71" s="39"/>
      <c r="BW71" s="39"/>
      <c r="BX71" s="39"/>
    </row>
    <row r="72" spans="1:76" ht="20.100000000000001" customHeight="1" x14ac:dyDescent="0.2">
      <c r="D72" s="47" t="s">
        <v>97</v>
      </c>
      <c r="F72" s="48">
        <v>0</v>
      </c>
      <c r="G72" s="49"/>
      <c r="H72" s="49"/>
      <c r="I72" s="49"/>
      <c r="J72" s="48">
        <v>1</v>
      </c>
      <c r="K72" s="48">
        <v>0</v>
      </c>
      <c r="L72" s="49"/>
      <c r="M72" s="48">
        <v>1</v>
      </c>
      <c r="N72" s="49"/>
      <c r="O72" s="49"/>
      <c r="P72" s="49"/>
      <c r="Q72" s="48">
        <v>1</v>
      </c>
      <c r="R72" s="48">
        <v>0</v>
      </c>
      <c r="S72" s="49"/>
      <c r="T72" s="48">
        <v>1</v>
      </c>
      <c r="U72" s="49"/>
      <c r="V72" s="49"/>
      <c r="W72" s="49"/>
      <c r="X72" s="48">
        <v>0</v>
      </c>
      <c r="Y72" s="49"/>
      <c r="Z72" s="49"/>
      <c r="AA72" s="49"/>
      <c r="AB72" s="48">
        <v>0</v>
      </c>
      <c r="AC72" s="49"/>
      <c r="AD72" s="48">
        <v>0</v>
      </c>
      <c r="AE72" s="49"/>
      <c r="AF72" s="49"/>
      <c r="AG72" s="49"/>
      <c r="AH72" s="48">
        <v>0</v>
      </c>
      <c r="AI72" s="49"/>
      <c r="AJ72" s="49"/>
      <c r="AK72" s="49"/>
      <c r="AL72" s="49"/>
      <c r="AM72" s="49"/>
      <c r="AN72" s="49"/>
      <c r="AO72" s="49"/>
      <c r="AP72" s="48">
        <v>0</v>
      </c>
      <c r="AQ72" s="49"/>
      <c r="AR72" s="49"/>
      <c r="AS72" s="49"/>
      <c r="AT72" s="48">
        <v>0</v>
      </c>
      <c r="AU72" s="48">
        <v>0</v>
      </c>
      <c r="AV72" s="49"/>
      <c r="AW72" s="48">
        <v>0</v>
      </c>
      <c r="AX72" s="49"/>
      <c r="AY72" s="49"/>
      <c r="AZ72" s="49"/>
      <c r="BA72" s="48">
        <v>0</v>
      </c>
      <c r="BB72" s="48">
        <v>0</v>
      </c>
      <c r="BC72" s="49"/>
      <c r="BD72" s="48">
        <v>0</v>
      </c>
      <c r="BE72" s="49"/>
      <c r="BF72" s="49"/>
      <c r="BG72" s="49"/>
      <c r="BH72" s="48">
        <v>0</v>
      </c>
      <c r="BI72" s="49"/>
      <c r="BJ72" s="49"/>
      <c r="BK72" s="49"/>
      <c r="BL72" s="48">
        <v>0</v>
      </c>
      <c r="BM72" s="49"/>
      <c r="BN72" s="48">
        <v>0</v>
      </c>
      <c r="BO72" s="49"/>
      <c r="BP72" s="49"/>
      <c r="BQ72" s="49"/>
      <c r="BR72" s="48">
        <v>0</v>
      </c>
      <c r="BS72" s="39"/>
      <c r="BT72" s="39"/>
      <c r="BU72" s="39"/>
      <c r="BV72" s="39"/>
      <c r="BW72" s="39"/>
      <c r="BX72" s="39"/>
    </row>
    <row r="73" spans="1:76" ht="20.100000000000001" customHeight="1" x14ac:dyDescent="0.2">
      <c r="D73" s="50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39"/>
      <c r="BT73" s="39"/>
      <c r="BU73" s="39"/>
      <c r="BV73" s="39"/>
      <c r="BW73" s="39"/>
      <c r="BX73" s="39"/>
    </row>
    <row r="74" spans="1:76" s="1" customFormat="1" ht="20.100000000000001" customHeight="1" x14ac:dyDescent="0.25">
      <c r="A74" s="3"/>
      <c r="B74" s="6"/>
      <c r="C74" s="51" t="s">
        <v>126</v>
      </c>
      <c r="D74" s="52"/>
      <c r="E74" s="5"/>
      <c r="F74" s="53">
        <v>0</v>
      </c>
      <c r="G74" s="54"/>
      <c r="H74" s="54"/>
      <c r="I74" s="54"/>
      <c r="J74" s="53">
        <v>1</v>
      </c>
      <c r="K74" s="53">
        <v>0</v>
      </c>
      <c r="L74" s="54"/>
      <c r="M74" s="53">
        <v>1</v>
      </c>
      <c r="N74" s="54"/>
      <c r="O74" s="54"/>
      <c r="P74" s="54"/>
      <c r="Q74" s="53">
        <v>1</v>
      </c>
      <c r="R74" s="53">
        <v>0</v>
      </c>
      <c r="S74" s="54"/>
      <c r="T74" s="53">
        <v>1</v>
      </c>
      <c r="U74" s="54"/>
      <c r="V74" s="54"/>
      <c r="W74" s="54"/>
      <c r="X74" s="53">
        <v>0</v>
      </c>
      <c r="Y74" s="54"/>
      <c r="Z74" s="54"/>
      <c r="AA74" s="54"/>
      <c r="AB74" s="53">
        <v>0</v>
      </c>
      <c r="AC74" s="54"/>
      <c r="AD74" s="53">
        <v>0</v>
      </c>
      <c r="AE74" s="54"/>
      <c r="AF74" s="54"/>
      <c r="AG74" s="54"/>
      <c r="AH74" s="53">
        <v>0</v>
      </c>
      <c r="AI74" s="54"/>
      <c r="AJ74" s="54"/>
      <c r="AK74" s="54"/>
      <c r="AL74" s="54"/>
      <c r="AM74" s="54"/>
      <c r="AN74" s="54"/>
      <c r="AO74" s="54"/>
      <c r="AP74" s="53">
        <v>0</v>
      </c>
      <c r="AQ74" s="54"/>
      <c r="AR74" s="54"/>
      <c r="AS74" s="54"/>
      <c r="AT74" s="53">
        <v>0</v>
      </c>
      <c r="AU74" s="53">
        <v>0</v>
      </c>
      <c r="AV74" s="54"/>
      <c r="AW74" s="53">
        <v>0</v>
      </c>
      <c r="AX74" s="54"/>
      <c r="AY74" s="54"/>
      <c r="AZ74" s="54"/>
      <c r="BA74" s="53">
        <v>0</v>
      </c>
      <c r="BB74" s="53">
        <v>0</v>
      </c>
      <c r="BC74" s="54"/>
      <c r="BD74" s="53">
        <v>0</v>
      </c>
      <c r="BE74" s="54"/>
      <c r="BF74" s="54"/>
      <c r="BG74" s="54"/>
      <c r="BH74" s="53">
        <v>0</v>
      </c>
      <c r="BI74" s="54"/>
      <c r="BJ74" s="54"/>
      <c r="BK74" s="54"/>
      <c r="BL74" s="53">
        <v>0</v>
      </c>
      <c r="BM74" s="54"/>
      <c r="BN74" s="53">
        <v>0</v>
      </c>
      <c r="BO74" s="54"/>
      <c r="BP74" s="54"/>
      <c r="BQ74" s="54"/>
      <c r="BR74" s="53">
        <v>0</v>
      </c>
      <c r="BS74" s="39"/>
      <c r="BT74" s="39"/>
      <c r="BU74" s="39"/>
      <c r="BV74" s="39"/>
      <c r="BW74" s="39"/>
      <c r="BX74" s="39"/>
    </row>
    <row r="75" spans="1:76" ht="20.100000000000001" customHeight="1" x14ac:dyDescent="0.2"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</row>
    <row r="76" spans="1:76" ht="20.100000000000001" customHeight="1" x14ac:dyDescent="0.2">
      <c r="C76" s="3" t="s">
        <v>127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</row>
    <row r="77" spans="1:76" ht="20.100000000000001" customHeight="1" x14ac:dyDescent="0.2">
      <c r="D77" s="2" t="s">
        <v>96</v>
      </c>
      <c r="F77" s="39">
        <v>572</v>
      </c>
      <c r="G77" s="39"/>
      <c r="H77" s="39"/>
      <c r="I77" s="39"/>
      <c r="J77" s="39">
        <v>1854</v>
      </c>
      <c r="K77" s="39">
        <v>98</v>
      </c>
      <c r="L77" s="39"/>
      <c r="M77" s="39">
        <v>1952</v>
      </c>
      <c r="N77" s="39"/>
      <c r="O77" s="39"/>
      <c r="P77" s="39"/>
      <c r="Q77" s="39">
        <v>1013</v>
      </c>
      <c r="R77" s="39">
        <v>1006</v>
      </c>
      <c r="S77" s="39"/>
      <c r="T77" s="39">
        <v>2019</v>
      </c>
      <c r="U77" s="39"/>
      <c r="V77" s="39"/>
      <c r="W77" s="39"/>
      <c r="X77" s="39">
        <v>505</v>
      </c>
      <c r="Y77" s="39"/>
      <c r="Z77" s="39"/>
      <c r="AA77" s="39"/>
      <c r="AB77" s="39">
        <v>0</v>
      </c>
      <c r="AC77" s="39"/>
      <c r="AD77" s="39">
        <v>0</v>
      </c>
      <c r="AE77" s="39"/>
      <c r="AF77" s="39"/>
      <c r="AG77" s="39"/>
      <c r="AH77" s="39">
        <v>199</v>
      </c>
      <c r="AI77" s="39"/>
      <c r="AJ77" s="39"/>
      <c r="AK77" s="39"/>
      <c r="AL77" s="39"/>
      <c r="AM77" s="39"/>
      <c r="AN77" s="39"/>
      <c r="AO77" s="39"/>
      <c r="AP77" s="39">
        <v>0</v>
      </c>
      <c r="AQ77" s="39"/>
      <c r="AR77" s="39"/>
      <c r="AS77" s="39"/>
      <c r="AT77" s="39">
        <v>0</v>
      </c>
      <c r="AU77" s="39">
        <v>0</v>
      </c>
      <c r="AV77" s="39"/>
      <c r="AW77" s="39">
        <v>0</v>
      </c>
      <c r="AX77" s="39"/>
      <c r="AY77" s="39"/>
      <c r="AZ77" s="39"/>
      <c r="BA77" s="39">
        <v>0</v>
      </c>
      <c r="BB77" s="39">
        <v>0</v>
      </c>
      <c r="BC77" s="39"/>
      <c r="BD77" s="39">
        <v>0</v>
      </c>
      <c r="BE77" s="39"/>
      <c r="BF77" s="39"/>
      <c r="BG77" s="39"/>
      <c r="BH77" s="39">
        <v>0</v>
      </c>
      <c r="BI77" s="39"/>
      <c r="BJ77" s="39"/>
      <c r="BK77" s="39"/>
      <c r="BL77" s="39">
        <v>0</v>
      </c>
      <c r="BM77" s="39"/>
      <c r="BN77" s="39">
        <v>0</v>
      </c>
      <c r="BO77" s="39"/>
      <c r="BP77" s="39"/>
      <c r="BQ77" s="39"/>
      <c r="BR77" s="39">
        <v>0</v>
      </c>
      <c r="BS77" s="39"/>
      <c r="BT77" s="39"/>
      <c r="BU77" s="39"/>
      <c r="BV77" s="39"/>
      <c r="BW77" s="39"/>
      <c r="BX77" s="39"/>
    </row>
    <row r="78" spans="1:76" ht="20.100000000000001" customHeight="1" x14ac:dyDescent="0.2">
      <c r="D78" s="47" t="s">
        <v>97</v>
      </c>
      <c r="F78" s="48">
        <v>521</v>
      </c>
      <c r="G78" s="49"/>
      <c r="H78" s="49"/>
      <c r="I78" s="49"/>
      <c r="J78" s="48">
        <v>1842</v>
      </c>
      <c r="K78" s="48">
        <v>100</v>
      </c>
      <c r="L78" s="49"/>
      <c r="M78" s="48">
        <v>1942</v>
      </c>
      <c r="N78" s="49"/>
      <c r="O78" s="49"/>
      <c r="P78" s="49"/>
      <c r="Q78" s="48">
        <v>939</v>
      </c>
      <c r="R78" s="48">
        <v>1081</v>
      </c>
      <c r="S78" s="49"/>
      <c r="T78" s="48">
        <v>2020</v>
      </c>
      <c r="U78" s="49"/>
      <c r="V78" s="49"/>
      <c r="W78" s="49"/>
      <c r="X78" s="48">
        <v>443</v>
      </c>
      <c r="Y78" s="49"/>
      <c r="Z78" s="49"/>
      <c r="AA78" s="49"/>
      <c r="AB78" s="48">
        <v>0</v>
      </c>
      <c r="AC78" s="49"/>
      <c r="AD78" s="48">
        <v>0</v>
      </c>
      <c r="AE78" s="49"/>
      <c r="AF78" s="49"/>
      <c r="AG78" s="49"/>
      <c r="AH78" s="48">
        <v>145</v>
      </c>
      <c r="AI78" s="49"/>
      <c r="AJ78" s="49"/>
      <c r="AK78" s="49"/>
      <c r="AL78" s="49"/>
      <c r="AM78" s="49"/>
      <c r="AN78" s="49"/>
      <c r="AO78" s="49"/>
      <c r="AP78" s="48">
        <v>0</v>
      </c>
      <c r="AQ78" s="49"/>
      <c r="AR78" s="49"/>
      <c r="AS78" s="49"/>
      <c r="AT78" s="48">
        <v>2</v>
      </c>
      <c r="AU78" s="48">
        <v>0</v>
      </c>
      <c r="AV78" s="49"/>
      <c r="AW78" s="48">
        <v>2</v>
      </c>
      <c r="AX78" s="49"/>
      <c r="AY78" s="49"/>
      <c r="AZ78" s="49"/>
      <c r="BA78" s="48">
        <v>2</v>
      </c>
      <c r="BB78" s="48">
        <v>0</v>
      </c>
      <c r="BC78" s="49"/>
      <c r="BD78" s="48">
        <v>2</v>
      </c>
      <c r="BE78" s="49"/>
      <c r="BF78" s="49"/>
      <c r="BG78" s="49"/>
      <c r="BH78" s="48">
        <v>0</v>
      </c>
      <c r="BI78" s="49"/>
      <c r="BJ78" s="49"/>
      <c r="BK78" s="49"/>
      <c r="BL78" s="48">
        <v>0</v>
      </c>
      <c r="BM78" s="49"/>
      <c r="BN78" s="48">
        <v>0</v>
      </c>
      <c r="BO78" s="49"/>
      <c r="BP78" s="49"/>
      <c r="BQ78" s="49"/>
      <c r="BR78" s="48">
        <v>0</v>
      </c>
      <c r="BS78" s="39"/>
      <c r="BT78" s="39"/>
      <c r="BU78" s="39"/>
      <c r="BV78" s="39"/>
      <c r="BW78" s="39"/>
      <c r="BX78" s="39"/>
    </row>
    <row r="79" spans="1:76" ht="20.100000000000001" customHeight="1" x14ac:dyDescent="0.2">
      <c r="D79" s="2" t="s">
        <v>113</v>
      </c>
      <c r="F79" s="39">
        <v>358</v>
      </c>
      <c r="G79" s="39"/>
      <c r="H79" s="39"/>
      <c r="I79" s="39"/>
      <c r="J79" s="39">
        <v>1878</v>
      </c>
      <c r="K79" s="39">
        <v>121</v>
      </c>
      <c r="L79" s="39"/>
      <c r="M79" s="39">
        <v>1999</v>
      </c>
      <c r="N79" s="39"/>
      <c r="O79" s="39"/>
      <c r="P79" s="39"/>
      <c r="Q79" s="39">
        <v>1170</v>
      </c>
      <c r="R79" s="39">
        <v>794</v>
      </c>
      <c r="S79" s="39"/>
      <c r="T79" s="39">
        <v>1964</v>
      </c>
      <c r="U79" s="39"/>
      <c r="V79" s="39"/>
      <c r="W79" s="39"/>
      <c r="X79" s="39">
        <v>393</v>
      </c>
      <c r="Y79" s="39"/>
      <c r="Z79" s="39"/>
      <c r="AA79" s="39"/>
      <c r="AB79" s="39">
        <v>0</v>
      </c>
      <c r="AC79" s="39"/>
      <c r="AD79" s="39">
        <v>0</v>
      </c>
      <c r="AE79" s="39"/>
      <c r="AF79" s="39"/>
      <c r="AG79" s="39"/>
      <c r="AH79" s="39">
        <v>0</v>
      </c>
      <c r="AI79" s="39"/>
      <c r="AJ79" s="39"/>
      <c r="AK79" s="39"/>
      <c r="AL79" s="39"/>
      <c r="AM79" s="39"/>
      <c r="AN79" s="39"/>
      <c r="AO79" s="39"/>
      <c r="AP79" s="39">
        <v>0</v>
      </c>
      <c r="AQ79" s="39"/>
      <c r="AR79" s="39"/>
      <c r="AS79" s="39"/>
      <c r="AT79" s="39">
        <v>0</v>
      </c>
      <c r="AU79" s="39">
        <v>0</v>
      </c>
      <c r="AV79" s="39"/>
      <c r="AW79" s="39">
        <v>0</v>
      </c>
      <c r="AX79" s="39"/>
      <c r="AY79" s="39"/>
      <c r="AZ79" s="39"/>
      <c r="BA79" s="39">
        <v>0</v>
      </c>
      <c r="BB79" s="39">
        <v>0</v>
      </c>
      <c r="BC79" s="39"/>
      <c r="BD79" s="39">
        <v>0</v>
      </c>
      <c r="BE79" s="39"/>
      <c r="BF79" s="39"/>
      <c r="BG79" s="39"/>
      <c r="BH79" s="39">
        <v>0</v>
      </c>
      <c r="BI79" s="39"/>
      <c r="BJ79" s="39"/>
      <c r="BK79" s="39"/>
      <c r="BL79" s="39">
        <v>0</v>
      </c>
      <c r="BM79" s="39"/>
      <c r="BN79" s="39">
        <v>0</v>
      </c>
      <c r="BO79" s="39"/>
      <c r="BP79" s="39"/>
      <c r="BQ79" s="39"/>
      <c r="BR79" s="39">
        <v>0</v>
      </c>
      <c r="BS79" s="39"/>
      <c r="BT79" s="39"/>
      <c r="BU79" s="39"/>
      <c r="BV79" s="39"/>
      <c r="BW79" s="39"/>
      <c r="BX79" s="39"/>
    </row>
    <row r="80" spans="1:76" ht="20.100000000000001" customHeight="1" x14ac:dyDescent="0.2">
      <c r="D80" s="47" t="s">
        <v>99</v>
      </c>
      <c r="F80" s="48">
        <v>466</v>
      </c>
      <c r="G80" s="49"/>
      <c r="H80" s="49"/>
      <c r="I80" s="49"/>
      <c r="J80" s="48">
        <v>1884</v>
      </c>
      <c r="K80" s="48">
        <v>81</v>
      </c>
      <c r="L80" s="49"/>
      <c r="M80" s="48">
        <v>1965</v>
      </c>
      <c r="N80" s="49"/>
      <c r="O80" s="49"/>
      <c r="P80" s="49"/>
      <c r="Q80" s="48">
        <v>999</v>
      </c>
      <c r="R80" s="48">
        <v>1009</v>
      </c>
      <c r="S80" s="49"/>
      <c r="T80" s="48">
        <v>2008</v>
      </c>
      <c r="U80" s="49"/>
      <c r="V80" s="49"/>
      <c r="W80" s="49"/>
      <c r="X80" s="48">
        <v>423</v>
      </c>
      <c r="Y80" s="49"/>
      <c r="Z80" s="49"/>
      <c r="AA80" s="49"/>
      <c r="AB80" s="48">
        <v>0</v>
      </c>
      <c r="AC80" s="49"/>
      <c r="AD80" s="48">
        <v>0</v>
      </c>
      <c r="AE80" s="49"/>
      <c r="AF80" s="49"/>
      <c r="AG80" s="49"/>
      <c r="AH80" s="48">
        <v>0</v>
      </c>
      <c r="AI80" s="49"/>
      <c r="AJ80" s="49"/>
      <c r="AK80" s="49"/>
      <c r="AL80" s="49"/>
      <c r="AM80" s="49"/>
      <c r="AN80" s="49"/>
      <c r="AO80" s="49"/>
      <c r="AP80" s="48">
        <v>0</v>
      </c>
      <c r="AQ80" s="49"/>
      <c r="AR80" s="49"/>
      <c r="AS80" s="49"/>
      <c r="AT80" s="48">
        <v>0</v>
      </c>
      <c r="AU80" s="48">
        <v>0</v>
      </c>
      <c r="AV80" s="49"/>
      <c r="AW80" s="48">
        <v>0</v>
      </c>
      <c r="AX80" s="49"/>
      <c r="AY80" s="49"/>
      <c r="AZ80" s="49"/>
      <c r="BA80" s="48">
        <v>0</v>
      </c>
      <c r="BB80" s="48">
        <v>0</v>
      </c>
      <c r="BC80" s="49"/>
      <c r="BD80" s="48">
        <v>0</v>
      </c>
      <c r="BE80" s="49"/>
      <c r="BF80" s="49"/>
      <c r="BG80" s="49"/>
      <c r="BH80" s="48">
        <v>0</v>
      </c>
      <c r="BI80" s="49"/>
      <c r="BJ80" s="49"/>
      <c r="BK80" s="49"/>
      <c r="BL80" s="48">
        <v>0</v>
      </c>
      <c r="BM80" s="49"/>
      <c r="BN80" s="48">
        <v>0</v>
      </c>
      <c r="BO80" s="49"/>
      <c r="BP80" s="49"/>
      <c r="BQ80" s="49"/>
      <c r="BR80" s="48">
        <v>0</v>
      </c>
      <c r="BS80" s="39"/>
      <c r="BT80" s="39"/>
      <c r="BU80" s="39"/>
      <c r="BV80" s="39"/>
      <c r="BW80" s="39"/>
      <c r="BX80" s="39"/>
    </row>
    <row r="81" spans="1:76" ht="20.100000000000001" customHeight="1" x14ac:dyDescent="0.2">
      <c r="D81" s="2" t="s">
        <v>114</v>
      </c>
      <c r="F81" s="39">
        <v>679</v>
      </c>
      <c r="G81" s="39"/>
      <c r="H81" s="39"/>
      <c r="I81" s="39"/>
      <c r="J81" s="39">
        <v>1859</v>
      </c>
      <c r="K81" s="39">
        <v>108</v>
      </c>
      <c r="L81" s="39"/>
      <c r="M81" s="39">
        <v>1967</v>
      </c>
      <c r="N81" s="39"/>
      <c r="O81" s="39"/>
      <c r="P81" s="39"/>
      <c r="Q81" s="39">
        <v>1034</v>
      </c>
      <c r="R81" s="39">
        <v>928</v>
      </c>
      <c r="S81" s="39"/>
      <c r="T81" s="39">
        <v>1962</v>
      </c>
      <c r="U81" s="39"/>
      <c r="V81" s="39"/>
      <c r="W81" s="39"/>
      <c r="X81" s="39">
        <v>684</v>
      </c>
      <c r="Y81" s="39"/>
      <c r="Z81" s="39"/>
      <c r="AA81" s="39"/>
      <c r="AB81" s="39">
        <v>0</v>
      </c>
      <c r="AC81" s="39"/>
      <c r="AD81" s="39">
        <v>0</v>
      </c>
      <c r="AE81" s="39"/>
      <c r="AF81" s="39"/>
      <c r="AG81" s="39"/>
      <c r="AH81" s="39">
        <v>116</v>
      </c>
      <c r="AI81" s="39"/>
      <c r="AJ81" s="39"/>
      <c r="AK81" s="39"/>
      <c r="AL81" s="39"/>
      <c r="AM81" s="39"/>
      <c r="AN81" s="39"/>
      <c r="AO81" s="39"/>
      <c r="AP81" s="39">
        <v>0</v>
      </c>
      <c r="AQ81" s="39"/>
      <c r="AR81" s="39"/>
      <c r="AS81" s="39"/>
      <c r="AT81" s="39">
        <v>0</v>
      </c>
      <c r="AU81" s="39">
        <v>0</v>
      </c>
      <c r="AV81" s="39"/>
      <c r="AW81" s="39">
        <v>0</v>
      </c>
      <c r="AX81" s="39"/>
      <c r="AY81" s="39"/>
      <c r="AZ81" s="39"/>
      <c r="BA81" s="39">
        <v>0</v>
      </c>
      <c r="BB81" s="39">
        <v>0</v>
      </c>
      <c r="BC81" s="39"/>
      <c r="BD81" s="39">
        <v>0</v>
      </c>
      <c r="BE81" s="39"/>
      <c r="BF81" s="39"/>
      <c r="BG81" s="39"/>
      <c r="BH81" s="39">
        <v>0</v>
      </c>
      <c r="BI81" s="39"/>
      <c r="BJ81" s="39"/>
      <c r="BK81" s="39"/>
      <c r="BL81" s="39">
        <v>0</v>
      </c>
      <c r="BM81" s="39"/>
      <c r="BN81" s="39">
        <v>0</v>
      </c>
      <c r="BO81" s="39"/>
      <c r="BP81" s="39"/>
      <c r="BQ81" s="39"/>
      <c r="BR81" s="39">
        <v>0</v>
      </c>
      <c r="BS81" s="39"/>
      <c r="BT81" s="39"/>
      <c r="BU81" s="39"/>
      <c r="BV81" s="39"/>
      <c r="BW81" s="39"/>
      <c r="BX81" s="39"/>
    </row>
    <row r="82" spans="1:76" ht="20.100000000000001" customHeight="1" x14ac:dyDescent="0.2">
      <c r="D82" s="47" t="s">
        <v>115</v>
      </c>
      <c r="F82" s="48">
        <v>668</v>
      </c>
      <c r="G82" s="49"/>
      <c r="H82" s="49"/>
      <c r="I82" s="49"/>
      <c r="J82" s="48">
        <v>1881</v>
      </c>
      <c r="K82" s="48">
        <v>105</v>
      </c>
      <c r="L82" s="49"/>
      <c r="M82" s="48">
        <v>1986</v>
      </c>
      <c r="N82" s="49"/>
      <c r="O82" s="49"/>
      <c r="P82" s="49"/>
      <c r="Q82" s="48">
        <v>965</v>
      </c>
      <c r="R82" s="48">
        <v>1047</v>
      </c>
      <c r="S82" s="49"/>
      <c r="T82" s="48">
        <v>2012</v>
      </c>
      <c r="U82" s="49"/>
      <c r="V82" s="49"/>
      <c r="W82" s="49"/>
      <c r="X82" s="48">
        <v>642</v>
      </c>
      <c r="Y82" s="49"/>
      <c r="Z82" s="49"/>
      <c r="AA82" s="49"/>
      <c r="AB82" s="48">
        <v>0</v>
      </c>
      <c r="AC82" s="49"/>
      <c r="AD82" s="48">
        <v>0</v>
      </c>
      <c r="AE82" s="49"/>
      <c r="AF82" s="49"/>
      <c r="AG82" s="49"/>
      <c r="AH82" s="48">
        <v>130</v>
      </c>
      <c r="AI82" s="49"/>
      <c r="AJ82" s="49"/>
      <c r="AK82" s="49"/>
      <c r="AL82" s="49"/>
      <c r="AM82" s="49"/>
      <c r="AN82" s="49"/>
      <c r="AO82" s="49"/>
      <c r="AP82" s="48">
        <v>0</v>
      </c>
      <c r="AQ82" s="49"/>
      <c r="AR82" s="49"/>
      <c r="AS82" s="49"/>
      <c r="AT82" s="48">
        <v>0</v>
      </c>
      <c r="AU82" s="48">
        <v>0</v>
      </c>
      <c r="AV82" s="49"/>
      <c r="AW82" s="48">
        <v>0</v>
      </c>
      <c r="AX82" s="49"/>
      <c r="AY82" s="49"/>
      <c r="AZ82" s="49"/>
      <c r="BA82" s="48">
        <v>0</v>
      </c>
      <c r="BB82" s="48">
        <v>0</v>
      </c>
      <c r="BC82" s="49"/>
      <c r="BD82" s="48">
        <v>0</v>
      </c>
      <c r="BE82" s="49"/>
      <c r="BF82" s="49"/>
      <c r="BG82" s="49"/>
      <c r="BH82" s="48">
        <v>0</v>
      </c>
      <c r="BI82" s="49"/>
      <c r="BJ82" s="49"/>
      <c r="BK82" s="49"/>
      <c r="BL82" s="48">
        <v>0</v>
      </c>
      <c r="BM82" s="49"/>
      <c r="BN82" s="48">
        <v>0</v>
      </c>
      <c r="BO82" s="49"/>
      <c r="BP82" s="49"/>
      <c r="BQ82" s="49"/>
      <c r="BR82" s="48">
        <v>0</v>
      </c>
      <c r="BS82" s="39"/>
      <c r="BT82" s="39"/>
      <c r="BU82" s="39"/>
      <c r="BV82" s="39"/>
      <c r="BW82" s="39"/>
      <c r="BX82" s="39"/>
    </row>
    <row r="83" spans="1:76" ht="20.100000000000001" customHeight="1" x14ac:dyDescent="0.2">
      <c r="D83" s="2" t="s">
        <v>116</v>
      </c>
      <c r="F83" s="39">
        <v>733</v>
      </c>
      <c r="G83" s="39"/>
      <c r="H83" s="39"/>
      <c r="I83" s="39"/>
      <c r="J83" s="39">
        <v>1857</v>
      </c>
      <c r="K83" s="39">
        <v>83</v>
      </c>
      <c r="L83" s="39"/>
      <c r="M83" s="39">
        <v>1940</v>
      </c>
      <c r="N83" s="39"/>
      <c r="O83" s="39"/>
      <c r="P83" s="39"/>
      <c r="Q83" s="39">
        <v>896</v>
      </c>
      <c r="R83" s="39">
        <v>1091</v>
      </c>
      <c r="S83" s="39"/>
      <c r="T83" s="39">
        <v>1987</v>
      </c>
      <c r="U83" s="39"/>
      <c r="V83" s="39"/>
      <c r="W83" s="39"/>
      <c r="X83" s="39">
        <v>686</v>
      </c>
      <c r="Y83" s="39"/>
      <c r="Z83" s="39"/>
      <c r="AA83" s="39"/>
      <c r="AB83" s="39">
        <v>0</v>
      </c>
      <c r="AC83" s="39"/>
      <c r="AD83" s="39">
        <v>0</v>
      </c>
      <c r="AE83" s="39"/>
      <c r="AF83" s="39"/>
      <c r="AG83" s="39"/>
      <c r="AH83" s="39">
        <v>253</v>
      </c>
      <c r="AI83" s="39"/>
      <c r="AJ83" s="39"/>
      <c r="AK83" s="39"/>
      <c r="AL83" s="39"/>
      <c r="AM83" s="39"/>
      <c r="AN83" s="39"/>
      <c r="AO83" s="39"/>
      <c r="AP83" s="39">
        <v>0</v>
      </c>
      <c r="AQ83" s="39"/>
      <c r="AR83" s="39"/>
      <c r="AS83" s="39"/>
      <c r="AT83" s="39">
        <v>0</v>
      </c>
      <c r="AU83" s="39">
        <v>0</v>
      </c>
      <c r="AV83" s="39"/>
      <c r="AW83" s="39">
        <v>0</v>
      </c>
      <c r="AX83" s="39"/>
      <c r="AY83" s="39"/>
      <c r="AZ83" s="39"/>
      <c r="BA83" s="39">
        <v>0</v>
      </c>
      <c r="BB83" s="39">
        <v>0</v>
      </c>
      <c r="BC83" s="39"/>
      <c r="BD83" s="39">
        <v>0</v>
      </c>
      <c r="BE83" s="39"/>
      <c r="BF83" s="39"/>
      <c r="BG83" s="39"/>
      <c r="BH83" s="39">
        <v>0</v>
      </c>
      <c r="BI83" s="39"/>
      <c r="BJ83" s="39"/>
      <c r="BK83" s="39"/>
      <c r="BL83" s="39">
        <v>0</v>
      </c>
      <c r="BM83" s="39"/>
      <c r="BN83" s="39">
        <v>0</v>
      </c>
      <c r="BO83" s="39"/>
      <c r="BP83" s="39"/>
      <c r="BQ83" s="39"/>
      <c r="BR83" s="39">
        <v>0</v>
      </c>
      <c r="BS83" s="39"/>
      <c r="BT83" s="39"/>
      <c r="BU83" s="39"/>
      <c r="BV83" s="39"/>
      <c r="BW83" s="39"/>
      <c r="BX83" s="39"/>
    </row>
    <row r="84" spans="1:76" ht="20.100000000000001" customHeight="1" x14ac:dyDescent="0.2">
      <c r="D84" s="47" t="s">
        <v>103</v>
      </c>
      <c r="F84" s="48">
        <v>415</v>
      </c>
      <c r="G84" s="49"/>
      <c r="H84" s="49"/>
      <c r="I84" s="49"/>
      <c r="J84" s="48">
        <v>1865</v>
      </c>
      <c r="K84" s="48">
        <v>116</v>
      </c>
      <c r="L84" s="49"/>
      <c r="M84" s="48">
        <v>1981</v>
      </c>
      <c r="N84" s="49"/>
      <c r="O84" s="49"/>
      <c r="P84" s="49"/>
      <c r="Q84" s="48">
        <v>1054</v>
      </c>
      <c r="R84" s="48">
        <v>1003</v>
      </c>
      <c r="S84" s="49"/>
      <c r="T84" s="48">
        <v>2057</v>
      </c>
      <c r="U84" s="49"/>
      <c r="V84" s="49"/>
      <c r="W84" s="49"/>
      <c r="X84" s="48">
        <v>339</v>
      </c>
      <c r="Y84" s="49"/>
      <c r="Z84" s="49"/>
      <c r="AA84" s="49"/>
      <c r="AB84" s="48">
        <v>0</v>
      </c>
      <c r="AC84" s="49"/>
      <c r="AD84" s="48">
        <v>0</v>
      </c>
      <c r="AE84" s="49"/>
      <c r="AF84" s="49"/>
      <c r="AG84" s="49"/>
      <c r="AH84" s="48">
        <v>0</v>
      </c>
      <c r="AI84" s="49"/>
      <c r="AJ84" s="49"/>
      <c r="AK84" s="49"/>
      <c r="AL84" s="49"/>
      <c r="AM84" s="49"/>
      <c r="AN84" s="49"/>
      <c r="AO84" s="49"/>
      <c r="AP84" s="48">
        <v>0</v>
      </c>
      <c r="AQ84" s="49"/>
      <c r="AR84" s="49"/>
      <c r="AS84" s="49"/>
      <c r="AT84" s="48">
        <v>3</v>
      </c>
      <c r="AU84" s="48">
        <v>0</v>
      </c>
      <c r="AV84" s="49"/>
      <c r="AW84" s="48">
        <v>3</v>
      </c>
      <c r="AX84" s="49"/>
      <c r="AY84" s="49"/>
      <c r="AZ84" s="49"/>
      <c r="BA84" s="48">
        <v>3</v>
      </c>
      <c r="BB84" s="48">
        <v>0</v>
      </c>
      <c r="BC84" s="49"/>
      <c r="BD84" s="48">
        <v>3</v>
      </c>
      <c r="BE84" s="49"/>
      <c r="BF84" s="49"/>
      <c r="BG84" s="49"/>
      <c r="BH84" s="48">
        <v>0</v>
      </c>
      <c r="BI84" s="49"/>
      <c r="BJ84" s="49"/>
      <c r="BK84" s="49"/>
      <c r="BL84" s="48">
        <v>0</v>
      </c>
      <c r="BM84" s="49"/>
      <c r="BN84" s="48">
        <v>0</v>
      </c>
      <c r="BO84" s="49"/>
      <c r="BP84" s="49"/>
      <c r="BQ84" s="49"/>
      <c r="BR84" s="48">
        <v>0</v>
      </c>
      <c r="BS84" s="39"/>
      <c r="BT84" s="39"/>
      <c r="BU84" s="39"/>
      <c r="BV84" s="39"/>
      <c r="BW84" s="39"/>
      <c r="BX84" s="39"/>
    </row>
    <row r="85" spans="1:76" ht="20.100000000000001" customHeight="1" x14ac:dyDescent="0.2">
      <c r="D85" s="2" t="s">
        <v>104</v>
      </c>
      <c r="F85" s="39">
        <v>470</v>
      </c>
      <c r="G85" s="39"/>
      <c r="H85" s="39"/>
      <c r="I85" s="39"/>
      <c r="J85" s="39">
        <v>1851</v>
      </c>
      <c r="K85" s="39">
        <v>113</v>
      </c>
      <c r="L85" s="39"/>
      <c r="M85" s="39">
        <v>1964</v>
      </c>
      <c r="N85" s="39"/>
      <c r="O85" s="39"/>
      <c r="P85" s="39"/>
      <c r="Q85" s="39">
        <v>1190</v>
      </c>
      <c r="R85" s="39">
        <v>781</v>
      </c>
      <c r="S85" s="39"/>
      <c r="T85" s="39">
        <v>1971</v>
      </c>
      <c r="U85" s="39"/>
      <c r="V85" s="39"/>
      <c r="W85" s="39"/>
      <c r="X85" s="39">
        <v>463</v>
      </c>
      <c r="Y85" s="39"/>
      <c r="Z85" s="39"/>
      <c r="AA85" s="39"/>
      <c r="AB85" s="39">
        <v>0</v>
      </c>
      <c r="AC85" s="39"/>
      <c r="AD85" s="39">
        <v>0</v>
      </c>
      <c r="AE85" s="39"/>
      <c r="AF85" s="39"/>
      <c r="AG85" s="39"/>
      <c r="AH85" s="39">
        <v>0</v>
      </c>
      <c r="AI85" s="39"/>
      <c r="AJ85" s="39"/>
      <c r="AK85" s="39"/>
      <c r="AL85" s="39"/>
      <c r="AM85" s="39"/>
      <c r="AN85" s="39"/>
      <c r="AO85" s="39"/>
      <c r="AP85" s="39">
        <v>0</v>
      </c>
      <c r="AQ85" s="39"/>
      <c r="AR85" s="39"/>
      <c r="AS85" s="39"/>
      <c r="AT85" s="39">
        <v>1</v>
      </c>
      <c r="AU85" s="39">
        <v>0</v>
      </c>
      <c r="AV85" s="39"/>
      <c r="AW85" s="39">
        <v>1</v>
      </c>
      <c r="AX85" s="39"/>
      <c r="AY85" s="39"/>
      <c r="AZ85" s="39"/>
      <c r="BA85" s="39">
        <v>1</v>
      </c>
      <c r="BB85" s="39">
        <v>0</v>
      </c>
      <c r="BC85" s="39"/>
      <c r="BD85" s="39">
        <v>1</v>
      </c>
      <c r="BE85" s="39"/>
      <c r="BF85" s="39"/>
      <c r="BG85" s="39"/>
      <c r="BH85" s="39">
        <v>0</v>
      </c>
      <c r="BI85" s="39"/>
      <c r="BJ85" s="39"/>
      <c r="BK85" s="39"/>
      <c r="BL85" s="39">
        <v>0</v>
      </c>
      <c r="BM85" s="39"/>
      <c r="BN85" s="39">
        <v>0</v>
      </c>
      <c r="BO85" s="39"/>
      <c r="BP85" s="39"/>
      <c r="BQ85" s="39"/>
      <c r="BR85" s="39">
        <v>0</v>
      </c>
      <c r="BS85" s="39"/>
      <c r="BT85" s="39"/>
      <c r="BU85" s="39"/>
      <c r="BV85" s="39"/>
      <c r="BW85" s="39"/>
      <c r="BX85" s="39"/>
    </row>
    <row r="86" spans="1:76" ht="20.100000000000001" customHeight="1" x14ac:dyDescent="0.2">
      <c r="D86" s="47" t="s">
        <v>117</v>
      </c>
      <c r="F86" s="48">
        <v>482</v>
      </c>
      <c r="G86" s="49"/>
      <c r="H86" s="49"/>
      <c r="I86" s="49"/>
      <c r="J86" s="48">
        <v>1853</v>
      </c>
      <c r="K86" s="48">
        <v>121</v>
      </c>
      <c r="L86" s="49"/>
      <c r="M86" s="48">
        <v>1974</v>
      </c>
      <c r="N86" s="49"/>
      <c r="O86" s="49"/>
      <c r="P86" s="49"/>
      <c r="Q86" s="48">
        <v>1110</v>
      </c>
      <c r="R86" s="48">
        <v>1025</v>
      </c>
      <c r="S86" s="49"/>
      <c r="T86" s="48">
        <v>2135</v>
      </c>
      <c r="U86" s="49"/>
      <c r="V86" s="49"/>
      <c r="W86" s="49"/>
      <c r="X86" s="48">
        <v>321</v>
      </c>
      <c r="Y86" s="49"/>
      <c r="Z86" s="49"/>
      <c r="AA86" s="49"/>
      <c r="AB86" s="48">
        <v>0</v>
      </c>
      <c r="AC86" s="49"/>
      <c r="AD86" s="48">
        <v>0</v>
      </c>
      <c r="AE86" s="49"/>
      <c r="AF86" s="49"/>
      <c r="AG86" s="49"/>
      <c r="AH86" s="48">
        <v>0</v>
      </c>
      <c r="AI86" s="49"/>
      <c r="AJ86" s="49"/>
      <c r="AK86" s="49"/>
      <c r="AL86" s="49"/>
      <c r="AM86" s="49"/>
      <c r="AN86" s="49"/>
      <c r="AO86" s="49"/>
      <c r="AP86" s="48">
        <v>0</v>
      </c>
      <c r="AQ86" s="49"/>
      <c r="AR86" s="49"/>
      <c r="AS86" s="49"/>
      <c r="AT86" s="48">
        <v>0</v>
      </c>
      <c r="AU86" s="48">
        <v>0</v>
      </c>
      <c r="AV86" s="49"/>
      <c r="AW86" s="48">
        <v>0</v>
      </c>
      <c r="AX86" s="49"/>
      <c r="AY86" s="49"/>
      <c r="AZ86" s="49"/>
      <c r="BA86" s="48">
        <v>0</v>
      </c>
      <c r="BB86" s="48">
        <v>0</v>
      </c>
      <c r="BC86" s="49"/>
      <c r="BD86" s="48">
        <v>0</v>
      </c>
      <c r="BE86" s="49"/>
      <c r="BF86" s="49"/>
      <c r="BG86" s="49"/>
      <c r="BH86" s="48">
        <v>0</v>
      </c>
      <c r="BI86" s="49"/>
      <c r="BJ86" s="49"/>
      <c r="BK86" s="49"/>
      <c r="BL86" s="48">
        <v>0</v>
      </c>
      <c r="BM86" s="49"/>
      <c r="BN86" s="48">
        <v>0</v>
      </c>
      <c r="BO86" s="49"/>
      <c r="BP86" s="49"/>
      <c r="BQ86" s="49"/>
      <c r="BR86" s="48">
        <v>0</v>
      </c>
      <c r="BS86" s="39"/>
      <c r="BT86" s="39"/>
      <c r="BU86" s="39"/>
      <c r="BV86" s="39"/>
      <c r="BW86" s="39"/>
      <c r="BX86" s="39"/>
    </row>
    <row r="87" spans="1:76" ht="20.100000000000001" customHeight="1" x14ac:dyDescent="0.2">
      <c r="D87" s="2" t="s">
        <v>106</v>
      </c>
      <c r="F87" s="39">
        <v>518</v>
      </c>
      <c r="G87" s="39"/>
      <c r="H87" s="39"/>
      <c r="I87" s="39"/>
      <c r="J87" s="39">
        <v>1866</v>
      </c>
      <c r="K87" s="39">
        <v>69</v>
      </c>
      <c r="L87" s="39"/>
      <c r="M87" s="39">
        <v>1935</v>
      </c>
      <c r="N87" s="39"/>
      <c r="O87" s="39"/>
      <c r="P87" s="39"/>
      <c r="Q87" s="39">
        <v>1083</v>
      </c>
      <c r="R87" s="39">
        <v>854</v>
      </c>
      <c r="S87" s="39"/>
      <c r="T87" s="39">
        <v>1937</v>
      </c>
      <c r="U87" s="39"/>
      <c r="V87" s="39"/>
      <c r="W87" s="39"/>
      <c r="X87" s="39">
        <v>516</v>
      </c>
      <c r="Y87" s="39"/>
      <c r="Z87" s="39"/>
      <c r="AA87" s="39"/>
      <c r="AB87" s="39">
        <v>0</v>
      </c>
      <c r="AC87" s="39"/>
      <c r="AD87" s="39">
        <v>0</v>
      </c>
      <c r="AE87" s="39"/>
      <c r="AF87" s="39"/>
      <c r="AG87" s="39"/>
      <c r="AH87" s="39">
        <v>109</v>
      </c>
      <c r="AI87" s="39"/>
      <c r="AJ87" s="39"/>
      <c r="AK87" s="39"/>
      <c r="AL87" s="39"/>
      <c r="AM87" s="39"/>
      <c r="AN87" s="39"/>
      <c r="AO87" s="39"/>
      <c r="AP87" s="39">
        <v>0</v>
      </c>
      <c r="AQ87" s="39"/>
      <c r="AR87" s="39"/>
      <c r="AS87" s="39"/>
      <c r="AT87" s="39">
        <v>0</v>
      </c>
      <c r="AU87" s="39">
        <v>0</v>
      </c>
      <c r="AV87" s="39"/>
      <c r="AW87" s="39">
        <v>0</v>
      </c>
      <c r="AX87" s="39"/>
      <c r="AY87" s="39"/>
      <c r="AZ87" s="39"/>
      <c r="BA87" s="39">
        <v>0</v>
      </c>
      <c r="BB87" s="39">
        <v>0</v>
      </c>
      <c r="BC87" s="39"/>
      <c r="BD87" s="39">
        <v>0</v>
      </c>
      <c r="BE87" s="39"/>
      <c r="BF87" s="39"/>
      <c r="BG87" s="39"/>
      <c r="BH87" s="39">
        <v>0</v>
      </c>
      <c r="BI87" s="39"/>
      <c r="BJ87" s="39"/>
      <c r="BK87" s="39"/>
      <c r="BL87" s="39">
        <v>0</v>
      </c>
      <c r="BM87" s="39"/>
      <c r="BN87" s="39">
        <v>0</v>
      </c>
      <c r="BO87" s="39"/>
      <c r="BP87" s="39"/>
      <c r="BQ87" s="39"/>
      <c r="BR87" s="39">
        <v>0</v>
      </c>
      <c r="BS87" s="39"/>
      <c r="BT87" s="39"/>
      <c r="BU87" s="39"/>
      <c r="BV87" s="39"/>
      <c r="BW87" s="39"/>
      <c r="BX87" s="39"/>
    </row>
    <row r="88" spans="1:76" ht="20.100000000000001" customHeight="1" x14ac:dyDescent="0.2">
      <c r="D88" s="47" t="s">
        <v>107</v>
      </c>
      <c r="F88" s="48">
        <v>397</v>
      </c>
      <c r="G88" s="49"/>
      <c r="H88" s="49"/>
      <c r="I88" s="49"/>
      <c r="J88" s="48">
        <v>1888</v>
      </c>
      <c r="K88" s="48">
        <v>89</v>
      </c>
      <c r="L88" s="49"/>
      <c r="M88" s="48">
        <v>1977</v>
      </c>
      <c r="N88" s="49"/>
      <c r="O88" s="49"/>
      <c r="P88" s="49"/>
      <c r="Q88" s="48">
        <v>1254</v>
      </c>
      <c r="R88" s="48">
        <v>787</v>
      </c>
      <c r="S88" s="49"/>
      <c r="T88" s="48">
        <v>2041</v>
      </c>
      <c r="U88" s="49"/>
      <c r="V88" s="49"/>
      <c r="W88" s="49"/>
      <c r="X88" s="48">
        <v>333</v>
      </c>
      <c r="Y88" s="49"/>
      <c r="Z88" s="49"/>
      <c r="AA88" s="49"/>
      <c r="AB88" s="48">
        <v>0</v>
      </c>
      <c r="AC88" s="49"/>
      <c r="AD88" s="48">
        <v>0</v>
      </c>
      <c r="AE88" s="49"/>
      <c r="AF88" s="49"/>
      <c r="AG88" s="49"/>
      <c r="AH88" s="48">
        <v>0</v>
      </c>
      <c r="AI88" s="49"/>
      <c r="AJ88" s="49"/>
      <c r="AK88" s="49"/>
      <c r="AL88" s="49"/>
      <c r="AM88" s="49"/>
      <c r="AN88" s="49"/>
      <c r="AO88" s="49"/>
      <c r="AP88" s="48">
        <v>0</v>
      </c>
      <c r="AQ88" s="49"/>
      <c r="AR88" s="49"/>
      <c r="AS88" s="49"/>
      <c r="AT88" s="48">
        <v>0</v>
      </c>
      <c r="AU88" s="48">
        <v>0</v>
      </c>
      <c r="AV88" s="49"/>
      <c r="AW88" s="48">
        <v>0</v>
      </c>
      <c r="AX88" s="49"/>
      <c r="AY88" s="49"/>
      <c r="AZ88" s="49"/>
      <c r="BA88" s="48">
        <v>0</v>
      </c>
      <c r="BB88" s="48">
        <v>0</v>
      </c>
      <c r="BC88" s="49"/>
      <c r="BD88" s="48">
        <v>0</v>
      </c>
      <c r="BE88" s="49"/>
      <c r="BF88" s="49"/>
      <c r="BG88" s="49"/>
      <c r="BH88" s="48">
        <v>0</v>
      </c>
      <c r="BI88" s="49"/>
      <c r="BJ88" s="49"/>
      <c r="BK88" s="49"/>
      <c r="BL88" s="48">
        <v>0</v>
      </c>
      <c r="BM88" s="49"/>
      <c r="BN88" s="48">
        <v>0</v>
      </c>
      <c r="BO88" s="49"/>
      <c r="BP88" s="49"/>
      <c r="BQ88" s="49"/>
      <c r="BR88" s="48">
        <v>0</v>
      </c>
      <c r="BS88" s="39"/>
      <c r="BT88" s="39"/>
      <c r="BU88" s="39"/>
      <c r="BV88" s="39"/>
      <c r="BW88" s="39"/>
      <c r="BX88" s="39"/>
    </row>
    <row r="89" spans="1:76" ht="20.100000000000001" customHeight="1" x14ac:dyDescent="0.2">
      <c r="D89" s="2" t="s">
        <v>108</v>
      </c>
      <c r="F89" s="39">
        <v>739</v>
      </c>
      <c r="G89" s="39"/>
      <c r="H89" s="39"/>
      <c r="I89" s="39"/>
      <c r="J89" s="39">
        <v>1842</v>
      </c>
      <c r="K89" s="39">
        <v>166</v>
      </c>
      <c r="L89" s="39"/>
      <c r="M89" s="39">
        <v>2008</v>
      </c>
      <c r="N89" s="39"/>
      <c r="O89" s="39"/>
      <c r="P89" s="39"/>
      <c r="Q89" s="39">
        <v>1189</v>
      </c>
      <c r="R89" s="39">
        <v>980</v>
      </c>
      <c r="S89" s="39"/>
      <c r="T89" s="39">
        <v>2169</v>
      </c>
      <c r="U89" s="39"/>
      <c r="V89" s="39"/>
      <c r="W89" s="39"/>
      <c r="X89" s="39">
        <v>578</v>
      </c>
      <c r="Y89" s="39"/>
      <c r="Z89" s="39"/>
      <c r="AA89" s="39"/>
      <c r="AB89" s="39">
        <v>0</v>
      </c>
      <c r="AC89" s="39"/>
      <c r="AD89" s="39">
        <v>0</v>
      </c>
      <c r="AE89" s="39"/>
      <c r="AF89" s="39"/>
      <c r="AG89" s="39"/>
      <c r="AH89" s="39">
        <v>410</v>
      </c>
      <c r="AI89" s="39"/>
      <c r="AJ89" s="39"/>
      <c r="AK89" s="39"/>
      <c r="AL89" s="39"/>
      <c r="AM89" s="39"/>
      <c r="AN89" s="39"/>
      <c r="AO89" s="39"/>
      <c r="AP89" s="39">
        <v>0</v>
      </c>
      <c r="AQ89" s="39"/>
      <c r="AR89" s="39"/>
      <c r="AS89" s="39"/>
      <c r="AT89" s="39">
        <v>0</v>
      </c>
      <c r="AU89" s="39">
        <v>0</v>
      </c>
      <c r="AV89" s="39"/>
      <c r="AW89" s="39">
        <v>0</v>
      </c>
      <c r="AX89" s="39"/>
      <c r="AY89" s="39"/>
      <c r="AZ89" s="39"/>
      <c r="BA89" s="39">
        <v>0</v>
      </c>
      <c r="BB89" s="39">
        <v>0</v>
      </c>
      <c r="BC89" s="39"/>
      <c r="BD89" s="39">
        <v>0</v>
      </c>
      <c r="BE89" s="39"/>
      <c r="BF89" s="39"/>
      <c r="BG89" s="39"/>
      <c r="BH89" s="39">
        <v>0</v>
      </c>
      <c r="BI89" s="39"/>
      <c r="BJ89" s="39"/>
      <c r="BK89" s="39"/>
      <c r="BL89" s="39">
        <v>0</v>
      </c>
      <c r="BM89" s="39"/>
      <c r="BN89" s="39">
        <v>0</v>
      </c>
      <c r="BO89" s="39"/>
      <c r="BP89" s="39"/>
      <c r="BQ89" s="39"/>
      <c r="BR89" s="39">
        <v>0</v>
      </c>
      <c r="BS89" s="39"/>
      <c r="BT89" s="39"/>
      <c r="BU89" s="39"/>
      <c r="BV89" s="39"/>
      <c r="BW89" s="39"/>
      <c r="BX89" s="39"/>
    </row>
    <row r="90" spans="1:76" ht="20.100000000000001" customHeight="1" x14ac:dyDescent="0.2">
      <c r="D90" s="47" t="s">
        <v>128</v>
      </c>
      <c r="F90" s="48">
        <v>458</v>
      </c>
      <c r="G90" s="49"/>
      <c r="H90" s="49"/>
      <c r="I90" s="49"/>
      <c r="J90" s="48">
        <v>1874</v>
      </c>
      <c r="K90" s="48">
        <v>87</v>
      </c>
      <c r="L90" s="49"/>
      <c r="M90" s="48">
        <v>1961</v>
      </c>
      <c r="N90" s="49"/>
      <c r="O90" s="49"/>
      <c r="P90" s="49"/>
      <c r="Q90" s="48">
        <v>1116</v>
      </c>
      <c r="R90" s="48">
        <v>913</v>
      </c>
      <c r="S90" s="49"/>
      <c r="T90" s="48">
        <v>2029</v>
      </c>
      <c r="U90" s="49"/>
      <c r="V90" s="49"/>
      <c r="W90" s="49"/>
      <c r="X90" s="48">
        <v>390</v>
      </c>
      <c r="Y90" s="49"/>
      <c r="Z90" s="49"/>
      <c r="AA90" s="49"/>
      <c r="AB90" s="48">
        <v>0</v>
      </c>
      <c r="AC90" s="49"/>
      <c r="AD90" s="48">
        <v>0</v>
      </c>
      <c r="AE90" s="49"/>
      <c r="AF90" s="49"/>
      <c r="AG90" s="49"/>
      <c r="AH90" s="48">
        <v>0</v>
      </c>
      <c r="AI90" s="49"/>
      <c r="AJ90" s="49"/>
      <c r="AK90" s="49"/>
      <c r="AL90" s="49"/>
      <c r="AM90" s="49"/>
      <c r="AN90" s="49"/>
      <c r="AO90" s="49"/>
      <c r="AP90" s="48">
        <v>0</v>
      </c>
      <c r="AQ90" s="49"/>
      <c r="AR90" s="49"/>
      <c r="AS90" s="49"/>
      <c r="AT90" s="48">
        <v>0</v>
      </c>
      <c r="AU90" s="48">
        <v>0</v>
      </c>
      <c r="AV90" s="49"/>
      <c r="AW90" s="48">
        <v>0</v>
      </c>
      <c r="AX90" s="49"/>
      <c r="AY90" s="49"/>
      <c r="AZ90" s="49"/>
      <c r="BA90" s="48">
        <v>0</v>
      </c>
      <c r="BB90" s="48">
        <v>0</v>
      </c>
      <c r="BC90" s="49"/>
      <c r="BD90" s="48">
        <v>0</v>
      </c>
      <c r="BE90" s="49"/>
      <c r="BF90" s="49"/>
      <c r="BG90" s="49"/>
      <c r="BH90" s="48">
        <v>0</v>
      </c>
      <c r="BI90" s="49"/>
      <c r="BJ90" s="49"/>
      <c r="BK90" s="49"/>
      <c r="BL90" s="48">
        <v>0</v>
      </c>
      <c r="BM90" s="49"/>
      <c r="BN90" s="48">
        <v>0</v>
      </c>
      <c r="BO90" s="49"/>
      <c r="BP90" s="49"/>
      <c r="BQ90" s="49"/>
      <c r="BR90" s="48">
        <v>0</v>
      </c>
      <c r="BS90" s="39"/>
      <c r="BT90" s="39"/>
      <c r="BU90" s="39"/>
      <c r="BV90" s="39"/>
      <c r="BW90" s="39"/>
      <c r="BX90" s="39"/>
    </row>
    <row r="91" spans="1:76" ht="20.100000000000001" customHeight="1" x14ac:dyDescent="0.2"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</row>
    <row r="92" spans="1:76" s="1" customFormat="1" ht="20.100000000000001" customHeight="1" x14ac:dyDescent="0.25">
      <c r="A92" s="3"/>
      <c r="B92" s="6"/>
      <c r="C92" s="51" t="s">
        <v>129</v>
      </c>
      <c r="D92" s="52"/>
      <c r="E92" s="5"/>
      <c r="F92" s="53">
        <v>7476</v>
      </c>
      <c r="G92" s="54"/>
      <c r="H92" s="54"/>
      <c r="I92" s="54"/>
      <c r="J92" s="53">
        <v>26094</v>
      </c>
      <c r="K92" s="53">
        <v>1457</v>
      </c>
      <c r="L92" s="54"/>
      <c r="M92" s="53">
        <v>27551</v>
      </c>
      <c r="N92" s="54"/>
      <c r="O92" s="54"/>
      <c r="P92" s="54"/>
      <c r="Q92" s="53">
        <v>15012</v>
      </c>
      <c r="R92" s="53">
        <v>13299</v>
      </c>
      <c r="S92" s="54"/>
      <c r="T92" s="53">
        <v>28311</v>
      </c>
      <c r="U92" s="54"/>
      <c r="V92" s="54"/>
      <c r="W92" s="54"/>
      <c r="X92" s="53">
        <v>6716</v>
      </c>
      <c r="Y92" s="54"/>
      <c r="Z92" s="54"/>
      <c r="AA92" s="54"/>
      <c r="AB92" s="53">
        <v>0</v>
      </c>
      <c r="AC92" s="54"/>
      <c r="AD92" s="53">
        <v>0</v>
      </c>
      <c r="AE92" s="54"/>
      <c r="AF92" s="54"/>
      <c r="AG92" s="54"/>
      <c r="AH92" s="53">
        <v>1362</v>
      </c>
      <c r="AI92" s="54"/>
      <c r="AJ92" s="54"/>
      <c r="AK92" s="54"/>
      <c r="AL92" s="54"/>
      <c r="AM92" s="54"/>
      <c r="AN92" s="54"/>
      <c r="AO92" s="54"/>
      <c r="AP92" s="53">
        <v>0</v>
      </c>
      <c r="AQ92" s="54"/>
      <c r="AR92" s="54"/>
      <c r="AS92" s="54"/>
      <c r="AT92" s="53">
        <v>6</v>
      </c>
      <c r="AU92" s="53">
        <v>0</v>
      </c>
      <c r="AV92" s="54"/>
      <c r="AW92" s="53">
        <v>6</v>
      </c>
      <c r="AX92" s="54"/>
      <c r="AY92" s="54"/>
      <c r="AZ92" s="54"/>
      <c r="BA92" s="53">
        <v>6</v>
      </c>
      <c r="BB92" s="53">
        <v>0</v>
      </c>
      <c r="BC92" s="54"/>
      <c r="BD92" s="53">
        <v>6</v>
      </c>
      <c r="BE92" s="54"/>
      <c r="BF92" s="54"/>
      <c r="BG92" s="54"/>
      <c r="BH92" s="53">
        <v>0</v>
      </c>
      <c r="BI92" s="54"/>
      <c r="BJ92" s="54"/>
      <c r="BK92" s="54"/>
      <c r="BL92" s="53">
        <v>0</v>
      </c>
      <c r="BM92" s="54"/>
      <c r="BN92" s="53">
        <v>0</v>
      </c>
      <c r="BO92" s="54"/>
      <c r="BP92" s="54"/>
      <c r="BQ92" s="54"/>
      <c r="BR92" s="53">
        <v>0</v>
      </c>
      <c r="BS92" s="39"/>
      <c r="BT92" s="39"/>
      <c r="BU92" s="39"/>
      <c r="BV92" s="39"/>
      <c r="BW92" s="39"/>
      <c r="BX92" s="39"/>
    </row>
    <row r="93" spans="1:76" ht="20.100000000000001" customHeight="1" x14ac:dyDescent="0.2"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</row>
    <row r="94" spans="1:76" ht="20.100000000000001" customHeight="1" x14ac:dyDescent="0.2">
      <c r="C94" s="3" t="s">
        <v>130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</row>
    <row r="95" spans="1:76" ht="20.100000000000001" customHeight="1" x14ac:dyDescent="0.2">
      <c r="D95" s="2" t="s">
        <v>131</v>
      </c>
      <c r="F95" s="39">
        <v>0</v>
      </c>
      <c r="G95" s="39"/>
      <c r="H95" s="39"/>
      <c r="I95" s="39"/>
      <c r="J95" s="39">
        <v>1968</v>
      </c>
      <c r="K95" s="39">
        <v>107</v>
      </c>
      <c r="L95" s="39"/>
      <c r="M95" s="39">
        <v>2075</v>
      </c>
      <c r="N95" s="39"/>
      <c r="O95" s="39"/>
      <c r="P95" s="39"/>
      <c r="Q95" s="39">
        <v>1209</v>
      </c>
      <c r="R95" s="39">
        <v>268</v>
      </c>
      <c r="S95" s="39"/>
      <c r="T95" s="39">
        <v>1477</v>
      </c>
      <c r="U95" s="39"/>
      <c r="V95" s="39"/>
      <c r="W95" s="39"/>
      <c r="X95" s="39">
        <v>598</v>
      </c>
      <c r="Y95" s="39"/>
      <c r="Z95" s="39"/>
      <c r="AA95" s="39"/>
      <c r="AB95" s="39">
        <v>0</v>
      </c>
      <c r="AC95" s="39"/>
      <c r="AD95" s="39">
        <v>0</v>
      </c>
      <c r="AE95" s="39"/>
      <c r="AF95" s="39"/>
      <c r="AG95" s="39"/>
      <c r="AH95" s="39">
        <v>0</v>
      </c>
      <c r="AI95" s="39"/>
      <c r="AJ95" s="39"/>
      <c r="AK95" s="39"/>
      <c r="AL95" s="39"/>
      <c r="AM95" s="39"/>
      <c r="AN95" s="39"/>
      <c r="AO95" s="39"/>
      <c r="AP95" s="39">
        <v>0</v>
      </c>
      <c r="AQ95" s="39"/>
      <c r="AR95" s="39"/>
      <c r="AS95" s="39"/>
      <c r="AT95" s="39">
        <v>0</v>
      </c>
      <c r="AU95" s="39">
        <v>0</v>
      </c>
      <c r="AV95" s="39"/>
      <c r="AW95" s="39">
        <v>0</v>
      </c>
      <c r="AX95" s="39"/>
      <c r="AY95" s="39"/>
      <c r="AZ95" s="39"/>
      <c r="BA95" s="39">
        <v>0</v>
      </c>
      <c r="BB95" s="39">
        <v>0</v>
      </c>
      <c r="BC95" s="39"/>
      <c r="BD95" s="39">
        <v>0</v>
      </c>
      <c r="BE95" s="39"/>
      <c r="BF95" s="39"/>
      <c r="BG95" s="39"/>
      <c r="BH95" s="39">
        <v>0</v>
      </c>
      <c r="BI95" s="39"/>
      <c r="BJ95" s="39"/>
      <c r="BK95" s="39"/>
      <c r="BL95" s="39">
        <v>0</v>
      </c>
      <c r="BM95" s="39"/>
      <c r="BN95" s="39">
        <v>0</v>
      </c>
      <c r="BO95" s="39"/>
      <c r="BP95" s="39"/>
      <c r="BQ95" s="39"/>
      <c r="BR95" s="39">
        <v>0</v>
      </c>
      <c r="BS95" s="39"/>
      <c r="BT95" s="39"/>
      <c r="BU95" s="39"/>
      <c r="BV95" s="39"/>
      <c r="BW95" s="39"/>
      <c r="BX95" s="39"/>
    </row>
    <row r="96" spans="1:76" ht="20.100000000000001" customHeight="1" x14ac:dyDescent="0.2">
      <c r="D96" s="47" t="s">
        <v>132</v>
      </c>
      <c r="F96" s="48">
        <v>0</v>
      </c>
      <c r="G96" s="49"/>
      <c r="H96" s="49"/>
      <c r="I96" s="49"/>
      <c r="J96" s="48">
        <v>1943</v>
      </c>
      <c r="K96" s="48">
        <v>77</v>
      </c>
      <c r="L96" s="49"/>
      <c r="M96" s="48">
        <v>2020</v>
      </c>
      <c r="N96" s="49"/>
      <c r="O96" s="49"/>
      <c r="P96" s="49"/>
      <c r="Q96" s="48">
        <v>1073</v>
      </c>
      <c r="R96" s="48">
        <v>458</v>
      </c>
      <c r="S96" s="49"/>
      <c r="T96" s="48">
        <v>1531</v>
      </c>
      <c r="U96" s="49"/>
      <c r="V96" s="49"/>
      <c r="W96" s="49"/>
      <c r="X96" s="48">
        <v>489</v>
      </c>
      <c r="Y96" s="49"/>
      <c r="Z96" s="49"/>
      <c r="AA96" s="49"/>
      <c r="AB96" s="48">
        <v>0</v>
      </c>
      <c r="AC96" s="49"/>
      <c r="AD96" s="48">
        <v>0</v>
      </c>
      <c r="AE96" s="49"/>
      <c r="AF96" s="49"/>
      <c r="AG96" s="49"/>
      <c r="AH96" s="48">
        <v>0</v>
      </c>
      <c r="AI96" s="49"/>
      <c r="AJ96" s="49"/>
      <c r="AK96" s="49"/>
      <c r="AL96" s="49"/>
      <c r="AM96" s="49"/>
      <c r="AN96" s="49"/>
      <c r="AO96" s="49"/>
      <c r="AP96" s="48">
        <v>0</v>
      </c>
      <c r="AQ96" s="49"/>
      <c r="AR96" s="49"/>
      <c r="AS96" s="49"/>
      <c r="AT96" s="48">
        <v>0</v>
      </c>
      <c r="AU96" s="48">
        <v>0</v>
      </c>
      <c r="AV96" s="49"/>
      <c r="AW96" s="48">
        <v>0</v>
      </c>
      <c r="AX96" s="49"/>
      <c r="AY96" s="49"/>
      <c r="AZ96" s="49"/>
      <c r="BA96" s="48">
        <v>0</v>
      </c>
      <c r="BB96" s="48">
        <v>0</v>
      </c>
      <c r="BC96" s="49"/>
      <c r="BD96" s="48">
        <v>0</v>
      </c>
      <c r="BE96" s="49"/>
      <c r="BF96" s="49"/>
      <c r="BG96" s="49"/>
      <c r="BH96" s="48">
        <v>0</v>
      </c>
      <c r="BI96" s="49"/>
      <c r="BJ96" s="49"/>
      <c r="BK96" s="49"/>
      <c r="BL96" s="48">
        <v>0</v>
      </c>
      <c r="BM96" s="49"/>
      <c r="BN96" s="48">
        <v>0</v>
      </c>
      <c r="BO96" s="49"/>
      <c r="BP96" s="49"/>
      <c r="BQ96" s="49"/>
      <c r="BR96" s="48">
        <v>0</v>
      </c>
      <c r="BS96" s="39"/>
      <c r="BT96" s="39"/>
      <c r="BU96" s="39"/>
      <c r="BV96" s="39"/>
      <c r="BW96" s="39"/>
      <c r="BX96" s="39"/>
    </row>
    <row r="97" spans="1:76" ht="20.100000000000001" customHeight="1" x14ac:dyDescent="0.2"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</row>
    <row r="98" spans="1:76" ht="20.100000000000001" customHeight="1" x14ac:dyDescent="0.25">
      <c r="C98" s="51" t="s">
        <v>133</v>
      </c>
      <c r="D98" s="52"/>
      <c r="F98" s="53">
        <v>0</v>
      </c>
      <c r="G98" s="54"/>
      <c r="H98" s="54"/>
      <c r="I98" s="54"/>
      <c r="J98" s="53">
        <v>3911</v>
      </c>
      <c r="K98" s="53">
        <v>184</v>
      </c>
      <c r="L98" s="54"/>
      <c r="M98" s="53">
        <v>4095</v>
      </c>
      <c r="N98" s="54"/>
      <c r="O98" s="54"/>
      <c r="P98" s="54"/>
      <c r="Q98" s="53">
        <v>2282</v>
      </c>
      <c r="R98" s="53">
        <v>726</v>
      </c>
      <c r="S98" s="54"/>
      <c r="T98" s="53">
        <v>3008</v>
      </c>
      <c r="U98" s="54"/>
      <c r="V98" s="54"/>
      <c r="W98" s="54"/>
      <c r="X98" s="53">
        <v>1087</v>
      </c>
      <c r="Y98" s="54"/>
      <c r="Z98" s="54"/>
      <c r="AA98" s="54"/>
      <c r="AB98" s="53">
        <v>0</v>
      </c>
      <c r="AC98" s="54"/>
      <c r="AD98" s="53">
        <v>0</v>
      </c>
      <c r="AE98" s="54"/>
      <c r="AF98" s="54"/>
      <c r="AG98" s="54"/>
      <c r="AH98" s="53">
        <v>0</v>
      </c>
      <c r="AI98" s="54"/>
      <c r="AJ98" s="54"/>
      <c r="AK98" s="54"/>
      <c r="AL98" s="54"/>
      <c r="AM98" s="54"/>
      <c r="AN98" s="54"/>
      <c r="AO98" s="54"/>
      <c r="AP98" s="53">
        <v>0</v>
      </c>
      <c r="AQ98" s="54"/>
      <c r="AR98" s="54"/>
      <c r="AS98" s="54"/>
      <c r="AT98" s="53">
        <v>0</v>
      </c>
      <c r="AU98" s="53">
        <v>0</v>
      </c>
      <c r="AV98" s="54"/>
      <c r="AW98" s="53">
        <v>0</v>
      </c>
      <c r="AX98" s="54"/>
      <c r="AY98" s="54"/>
      <c r="AZ98" s="54"/>
      <c r="BA98" s="53">
        <v>0</v>
      </c>
      <c r="BB98" s="53">
        <v>0</v>
      </c>
      <c r="BC98" s="54"/>
      <c r="BD98" s="53">
        <v>0</v>
      </c>
      <c r="BE98" s="54"/>
      <c r="BF98" s="54"/>
      <c r="BG98" s="54"/>
      <c r="BH98" s="53">
        <v>0</v>
      </c>
      <c r="BI98" s="54"/>
      <c r="BJ98" s="54"/>
      <c r="BK98" s="54"/>
      <c r="BL98" s="53">
        <v>0</v>
      </c>
      <c r="BM98" s="54"/>
      <c r="BN98" s="53">
        <v>0</v>
      </c>
      <c r="BO98" s="54"/>
      <c r="BP98" s="54"/>
      <c r="BQ98" s="54"/>
      <c r="BR98" s="53">
        <v>0</v>
      </c>
      <c r="BS98" s="39"/>
      <c r="BT98" s="39"/>
      <c r="BU98" s="39"/>
      <c r="BV98" s="39"/>
      <c r="BW98" s="39"/>
      <c r="BX98" s="39"/>
    </row>
    <row r="99" spans="1:76" ht="20.100000000000001" customHeight="1" x14ac:dyDescent="0.2"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</row>
    <row r="100" spans="1:76" ht="20.100000000000001" customHeight="1" x14ac:dyDescent="0.2">
      <c r="C100" s="3" t="s">
        <v>134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</row>
    <row r="101" spans="1:76" ht="20.100000000000001" customHeight="1" x14ac:dyDescent="0.2">
      <c r="D101" s="2" t="s">
        <v>122</v>
      </c>
      <c r="F101" s="39">
        <v>0</v>
      </c>
      <c r="G101" s="39"/>
      <c r="H101" s="39"/>
      <c r="I101" s="39"/>
      <c r="J101" s="39">
        <v>0</v>
      </c>
      <c r="K101" s="39">
        <v>0</v>
      </c>
      <c r="L101" s="39"/>
      <c r="M101" s="39">
        <v>0</v>
      </c>
      <c r="N101" s="39"/>
      <c r="O101" s="39"/>
      <c r="P101" s="39"/>
      <c r="Q101" s="39">
        <v>0</v>
      </c>
      <c r="R101" s="39">
        <v>0</v>
      </c>
      <c r="S101" s="39"/>
      <c r="T101" s="39">
        <v>0</v>
      </c>
      <c r="U101" s="39"/>
      <c r="V101" s="39"/>
      <c r="W101" s="39"/>
      <c r="X101" s="39">
        <v>0</v>
      </c>
      <c r="Y101" s="39"/>
      <c r="Z101" s="39"/>
      <c r="AA101" s="39"/>
      <c r="AB101" s="39">
        <v>0</v>
      </c>
      <c r="AC101" s="39"/>
      <c r="AD101" s="39">
        <v>0</v>
      </c>
      <c r="AE101" s="39"/>
      <c r="AF101" s="39"/>
      <c r="AG101" s="39"/>
      <c r="AH101" s="39">
        <v>0</v>
      </c>
      <c r="AI101" s="39"/>
      <c r="AJ101" s="39"/>
      <c r="AK101" s="39"/>
      <c r="AL101" s="39"/>
      <c r="AM101" s="39"/>
      <c r="AN101" s="39"/>
      <c r="AO101" s="39"/>
      <c r="AP101" s="39">
        <v>183</v>
      </c>
      <c r="AQ101" s="39"/>
      <c r="AR101" s="39"/>
      <c r="AS101" s="39"/>
      <c r="AT101" s="39">
        <v>2357</v>
      </c>
      <c r="AU101" s="39">
        <v>104</v>
      </c>
      <c r="AV101" s="39"/>
      <c r="AW101" s="39">
        <v>2461</v>
      </c>
      <c r="AX101" s="39"/>
      <c r="AY101" s="39"/>
      <c r="AZ101" s="39"/>
      <c r="BA101" s="39">
        <v>933</v>
      </c>
      <c r="BB101" s="39">
        <v>1487</v>
      </c>
      <c r="BC101" s="39"/>
      <c r="BD101" s="39">
        <v>2420</v>
      </c>
      <c r="BE101" s="39"/>
      <c r="BF101" s="39"/>
      <c r="BG101" s="39"/>
      <c r="BH101" s="39">
        <v>224</v>
      </c>
      <c r="BI101" s="39"/>
      <c r="BJ101" s="39"/>
      <c r="BK101" s="39"/>
      <c r="BL101" s="39">
        <v>0</v>
      </c>
      <c r="BM101" s="39"/>
      <c r="BN101" s="39">
        <v>0</v>
      </c>
      <c r="BO101" s="39"/>
      <c r="BP101" s="39"/>
      <c r="BQ101" s="39"/>
      <c r="BR101" s="39">
        <v>0</v>
      </c>
      <c r="BS101" s="39"/>
      <c r="BT101" s="39"/>
      <c r="BU101" s="39"/>
      <c r="BV101" s="39"/>
      <c r="BW101" s="39"/>
      <c r="BX101" s="39"/>
    </row>
    <row r="102" spans="1:76" ht="20.100000000000001" customHeight="1" x14ac:dyDescent="0.2">
      <c r="D102" s="47" t="s">
        <v>135</v>
      </c>
      <c r="F102" s="48">
        <v>0</v>
      </c>
      <c r="G102" s="49"/>
      <c r="H102" s="49"/>
      <c r="I102" s="49"/>
      <c r="J102" s="48">
        <v>0</v>
      </c>
      <c r="K102" s="48">
        <v>0</v>
      </c>
      <c r="L102" s="49"/>
      <c r="M102" s="48">
        <v>0</v>
      </c>
      <c r="N102" s="49"/>
      <c r="O102" s="49"/>
      <c r="P102" s="49"/>
      <c r="Q102" s="48">
        <v>0</v>
      </c>
      <c r="R102" s="48">
        <v>0</v>
      </c>
      <c r="S102" s="49"/>
      <c r="T102" s="48">
        <v>0</v>
      </c>
      <c r="U102" s="49"/>
      <c r="V102" s="49"/>
      <c r="W102" s="49"/>
      <c r="X102" s="48">
        <v>0</v>
      </c>
      <c r="Y102" s="49"/>
      <c r="Z102" s="49"/>
      <c r="AA102" s="49"/>
      <c r="AB102" s="48">
        <v>0</v>
      </c>
      <c r="AC102" s="49"/>
      <c r="AD102" s="48">
        <v>0</v>
      </c>
      <c r="AE102" s="49"/>
      <c r="AF102" s="49"/>
      <c r="AG102" s="49"/>
      <c r="AH102" s="48">
        <v>0</v>
      </c>
      <c r="AI102" s="49"/>
      <c r="AJ102" s="49"/>
      <c r="AK102" s="49"/>
      <c r="AL102" s="49"/>
      <c r="AM102" s="49"/>
      <c r="AN102" s="49"/>
      <c r="AO102" s="49"/>
      <c r="AP102" s="48">
        <v>226</v>
      </c>
      <c r="AQ102" s="49"/>
      <c r="AR102" s="49"/>
      <c r="AS102" s="49"/>
      <c r="AT102" s="48">
        <v>2344</v>
      </c>
      <c r="AU102" s="48">
        <v>71</v>
      </c>
      <c r="AV102" s="49"/>
      <c r="AW102" s="48">
        <v>2415</v>
      </c>
      <c r="AX102" s="49"/>
      <c r="AY102" s="49"/>
      <c r="AZ102" s="49"/>
      <c r="BA102" s="48">
        <v>946</v>
      </c>
      <c r="BB102" s="48">
        <v>1490</v>
      </c>
      <c r="BC102" s="49"/>
      <c r="BD102" s="48">
        <v>2436</v>
      </c>
      <c r="BE102" s="49"/>
      <c r="BF102" s="49"/>
      <c r="BG102" s="49"/>
      <c r="BH102" s="48">
        <v>205</v>
      </c>
      <c r="BI102" s="49"/>
      <c r="BJ102" s="49"/>
      <c r="BK102" s="49"/>
      <c r="BL102" s="48">
        <v>0</v>
      </c>
      <c r="BM102" s="49"/>
      <c r="BN102" s="48">
        <v>0</v>
      </c>
      <c r="BO102" s="49"/>
      <c r="BP102" s="49"/>
      <c r="BQ102" s="49"/>
      <c r="BR102" s="48">
        <v>0</v>
      </c>
      <c r="BS102" s="39"/>
      <c r="BT102" s="39"/>
      <c r="BU102" s="39"/>
      <c r="BV102" s="39"/>
      <c r="BW102" s="39"/>
      <c r="BX102" s="39"/>
    </row>
    <row r="103" spans="1:76" ht="20.100000000000001" customHeight="1" x14ac:dyDescent="0.2">
      <c r="D103" s="2" t="s">
        <v>98</v>
      </c>
      <c r="F103" s="39">
        <v>0</v>
      </c>
      <c r="G103" s="39"/>
      <c r="H103" s="39"/>
      <c r="I103" s="39"/>
      <c r="J103" s="39">
        <v>0</v>
      </c>
      <c r="K103" s="39">
        <v>0</v>
      </c>
      <c r="L103" s="39"/>
      <c r="M103" s="39">
        <v>0</v>
      </c>
      <c r="N103" s="39"/>
      <c r="O103" s="39"/>
      <c r="P103" s="39"/>
      <c r="Q103" s="39">
        <v>0</v>
      </c>
      <c r="R103" s="39">
        <v>0</v>
      </c>
      <c r="S103" s="39"/>
      <c r="T103" s="39">
        <v>0</v>
      </c>
      <c r="U103" s="39"/>
      <c r="V103" s="39"/>
      <c r="W103" s="39"/>
      <c r="X103" s="39">
        <v>0</v>
      </c>
      <c r="Y103" s="39"/>
      <c r="Z103" s="39"/>
      <c r="AA103" s="39"/>
      <c r="AB103" s="39">
        <v>0</v>
      </c>
      <c r="AC103" s="39"/>
      <c r="AD103" s="39">
        <v>0</v>
      </c>
      <c r="AE103" s="39"/>
      <c r="AF103" s="39"/>
      <c r="AG103" s="39"/>
      <c r="AH103" s="39">
        <v>0</v>
      </c>
      <c r="AI103" s="39"/>
      <c r="AJ103" s="39"/>
      <c r="AK103" s="39"/>
      <c r="AL103" s="39"/>
      <c r="AM103" s="39"/>
      <c r="AN103" s="39"/>
      <c r="AO103" s="39"/>
      <c r="AP103" s="39">
        <v>233</v>
      </c>
      <c r="AQ103" s="39"/>
      <c r="AR103" s="39"/>
      <c r="AS103" s="39"/>
      <c r="AT103" s="39">
        <v>2342</v>
      </c>
      <c r="AU103" s="39">
        <v>50</v>
      </c>
      <c r="AV103" s="39"/>
      <c r="AW103" s="39">
        <v>2392</v>
      </c>
      <c r="AX103" s="39"/>
      <c r="AY103" s="39"/>
      <c r="AZ103" s="39"/>
      <c r="BA103" s="39">
        <v>628</v>
      </c>
      <c r="BB103" s="39">
        <v>1788</v>
      </c>
      <c r="BC103" s="39"/>
      <c r="BD103" s="39">
        <v>2416</v>
      </c>
      <c r="BE103" s="39"/>
      <c r="BF103" s="39"/>
      <c r="BG103" s="39"/>
      <c r="BH103" s="39">
        <v>209</v>
      </c>
      <c r="BI103" s="39"/>
      <c r="BJ103" s="39"/>
      <c r="BK103" s="39"/>
      <c r="BL103" s="39">
        <v>0</v>
      </c>
      <c r="BM103" s="39"/>
      <c r="BN103" s="39">
        <v>0</v>
      </c>
      <c r="BO103" s="39"/>
      <c r="BP103" s="39"/>
      <c r="BQ103" s="39"/>
      <c r="BR103" s="39">
        <v>0</v>
      </c>
      <c r="BS103" s="39"/>
      <c r="BT103" s="39"/>
      <c r="BU103" s="39"/>
      <c r="BV103" s="39"/>
      <c r="BW103" s="39"/>
      <c r="BX103" s="39"/>
    </row>
    <row r="104" spans="1:76" ht="20.100000000000001" customHeight="1" x14ac:dyDescent="0.2">
      <c r="D104" s="47" t="s">
        <v>136</v>
      </c>
      <c r="F104" s="48">
        <v>0</v>
      </c>
      <c r="G104" s="49"/>
      <c r="H104" s="49"/>
      <c r="I104" s="49"/>
      <c r="J104" s="48">
        <v>0</v>
      </c>
      <c r="K104" s="48">
        <v>0</v>
      </c>
      <c r="L104" s="49"/>
      <c r="M104" s="48">
        <v>0</v>
      </c>
      <c r="N104" s="49"/>
      <c r="O104" s="49"/>
      <c r="P104" s="49"/>
      <c r="Q104" s="48">
        <v>0</v>
      </c>
      <c r="R104" s="48">
        <v>0</v>
      </c>
      <c r="S104" s="49"/>
      <c r="T104" s="48">
        <v>0</v>
      </c>
      <c r="U104" s="49"/>
      <c r="V104" s="49"/>
      <c r="W104" s="49"/>
      <c r="X104" s="48">
        <v>0</v>
      </c>
      <c r="Y104" s="49"/>
      <c r="Z104" s="49"/>
      <c r="AA104" s="49"/>
      <c r="AB104" s="48">
        <v>0</v>
      </c>
      <c r="AC104" s="49"/>
      <c r="AD104" s="48">
        <v>0</v>
      </c>
      <c r="AE104" s="49"/>
      <c r="AF104" s="49"/>
      <c r="AG104" s="49"/>
      <c r="AH104" s="48">
        <v>0</v>
      </c>
      <c r="AI104" s="49"/>
      <c r="AJ104" s="49"/>
      <c r="AK104" s="49"/>
      <c r="AL104" s="49"/>
      <c r="AM104" s="49"/>
      <c r="AN104" s="49"/>
      <c r="AO104" s="49"/>
      <c r="AP104" s="48">
        <v>195</v>
      </c>
      <c r="AQ104" s="49"/>
      <c r="AR104" s="49"/>
      <c r="AS104" s="49"/>
      <c r="AT104" s="48">
        <v>2350</v>
      </c>
      <c r="AU104" s="48">
        <v>40</v>
      </c>
      <c r="AV104" s="49"/>
      <c r="AW104" s="48">
        <v>2390</v>
      </c>
      <c r="AX104" s="49"/>
      <c r="AY104" s="49"/>
      <c r="AZ104" s="49"/>
      <c r="BA104" s="48">
        <v>648</v>
      </c>
      <c r="BB104" s="48">
        <v>1780</v>
      </c>
      <c r="BC104" s="49"/>
      <c r="BD104" s="48">
        <v>2428</v>
      </c>
      <c r="BE104" s="49"/>
      <c r="BF104" s="49"/>
      <c r="BG104" s="49"/>
      <c r="BH104" s="48">
        <v>157</v>
      </c>
      <c r="BI104" s="49"/>
      <c r="BJ104" s="49"/>
      <c r="BK104" s="49"/>
      <c r="BL104" s="48">
        <v>0</v>
      </c>
      <c r="BM104" s="49"/>
      <c r="BN104" s="48">
        <v>0</v>
      </c>
      <c r="BO104" s="49"/>
      <c r="BP104" s="49"/>
      <c r="BQ104" s="49"/>
      <c r="BR104" s="48">
        <v>0</v>
      </c>
      <c r="BS104" s="39"/>
      <c r="BT104" s="39"/>
      <c r="BU104" s="39"/>
      <c r="BV104" s="39"/>
      <c r="BW104" s="39"/>
      <c r="BX104" s="39"/>
    </row>
    <row r="105" spans="1:76" ht="20.100000000000001" customHeight="1" x14ac:dyDescent="0.2">
      <c r="D105" s="2" t="s">
        <v>114</v>
      </c>
      <c r="F105" s="39">
        <v>0</v>
      </c>
      <c r="G105" s="39"/>
      <c r="H105" s="39"/>
      <c r="I105" s="39"/>
      <c r="J105" s="39">
        <v>0</v>
      </c>
      <c r="K105" s="39">
        <v>0</v>
      </c>
      <c r="L105" s="39"/>
      <c r="M105" s="39">
        <v>0</v>
      </c>
      <c r="N105" s="39"/>
      <c r="O105" s="39"/>
      <c r="P105" s="39"/>
      <c r="Q105" s="39">
        <v>0</v>
      </c>
      <c r="R105" s="39">
        <v>0</v>
      </c>
      <c r="S105" s="39"/>
      <c r="T105" s="39">
        <v>0</v>
      </c>
      <c r="U105" s="39"/>
      <c r="V105" s="39"/>
      <c r="W105" s="39"/>
      <c r="X105" s="39">
        <v>0</v>
      </c>
      <c r="Y105" s="39"/>
      <c r="Z105" s="39"/>
      <c r="AA105" s="39"/>
      <c r="AB105" s="39">
        <v>0</v>
      </c>
      <c r="AC105" s="39"/>
      <c r="AD105" s="39">
        <v>0</v>
      </c>
      <c r="AE105" s="39"/>
      <c r="AF105" s="39"/>
      <c r="AG105" s="39"/>
      <c r="AH105" s="39">
        <v>0</v>
      </c>
      <c r="AI105" s="39"/>
      <c r="AJ105" s="39"/>
      <c r="AK105" s="39"/>
      <c r="AL105" s="39"/>
      <c r="AM105" s="39"/>
      <c r="AN105" s="39"/>
      <c r="AO105" s="39"/>
      <c r="AP105" s="39">
        <v>211</v>
      </c>
      <c r="AQ105" s="39"/>
      <c r="AR105" s="39"/>
      <c r="AS105" s="39"/>
      <c r="AT105" s="39">
        <v>2261</v>
      </c>
      <c r="AU105" s="39">
        <v>40</v>
      </c>
      <c r="AV105" s="39"/>
      <c r="AW105" s="39">
        <v>2301</v>
      </c>
      <c r="AX105" s="39"/>
      <c r="AY105" s="39"/>
      <c r="AZ105" s="39"/>
      <c r="BA105" s="39">
        <v>737</v>
      </c>
      <c r="BB105" s="39">
        <v>1538</v>
      </c>
      <c r="BC105" s="39"/>
      <c r="BD105" s="39">
        <v>2275</v>
      </c>
      <c r="BE105" s="39"/>
      <c r="BF105" s="39"/>
      <c r="BG105" s="39"/>
      <c r="BH105" s="39">
        <v>237</v>
      </c>
      <c r="BI105" s="39"/>
      <c r="BJ105" s="39"/>
      <c r="BK105" s="39"/>
      <c r="BL105" s="39">
        <v>0</v>
      </c>
      <c r="BM105" s="39"/>
      <c r="BN105" s="39">
        <v>0</v>
      </c>
      <c r="BO105" s="39"/>
      <c r="BP105" s="39"/>
      <c r="BQ105" s="39"/>
      <c r="BR105" s="39">
        <v>0</v>
      </c>
      <c r="BS105" s="39"/>
      <c r="BT105" s="39"/>
      <c r="BU105" s="39"/>
      <c r="BV105" s="39"/>
      <c r="BW105" s="39"/>
      <c r="BX105" s="39"/>
    </row>
    <row r="106" spans="1:76" ht="20.100000000000001" customHeight="1" x14ac:dyDescent="0.2">
      <c r="D106" s="47" t="s">
        <v>101</v>
      </c>
      <c r="F106" s="48">
        <v>0</v>
      </c>
      <c r="G106" s="49"/>
      <c r="H106" s="49"/>
      <c r="I106" s="49"/>
      <c r="J106" s="48">
        <v>0</v>
      </c>
      <c r="K106" s="48">
        <v>0</v>
      </c>
      <c r="L106" s="49"/>
      <c r="M106" s="48">
        <v>0</v>
      </c>
      <c r="N106" s="49"/>
      <c r="O106" s="49"/>
      <c r="P106" s="49"/>
      <c r="Q106" s="48">
        <v>0</v>
      </c>
      <c r="R106" s="48">
        <v>0</v>
      </c>
      <c r="S106" s="49"/>
      <c r="T106" s="48">
        <v>0</v>
      </c>
      <c r="U106" s="49"/>
      <c r="V106" s="49"/>
      <c r="W106" s="49"/>
      <c r="X106" s="48">
        <v>0</v>
      </c>
      <c r="Y106" s="49"/>
      <c r="Z106" s="49"/>
      <c r="AA106" s="49"/>
      <c r="AB106" s="48">
        <v>0</v>
      </c>
      <c r="AC106" s="49"/>
      <c r="AD106" s="48">
        <v>0</v>
      </c>
      <c r="AE106" s="49"/>
      <c r="AF106" s="49"/>
      <c r="AG106" s="49"/>
      <c r="AH106" s="48">
        <v>0</v>
      </c>
      <c r="AI106" s="49"/>
      <c r="AJ106" s="49"/>
      <c r="AK106" s="49"/>
      <c r="AL106" s="49"/>
      <c r="AM106" s="49"/>
      <c r="AN106" s="49"/>
      <c r="AO106" s="49"/>
      <c r="AP106" s="48">
        <v>258</v>
      </c>
      <c r="AQ106" s="49"/>
      <c r="AR106" s="49"/>
      <c r="AS106" s="49"/>
      <c r="AT106" s="48">
        <v>2356</v>
      </c>
      <c r="AU106" s="48">
        <v>62</v>
      </c>
      <c r="AV106" s="49"/>
      <c r="AW106" s="48">
        <v>2418</v>
      </c>
      <c r="AX106" s="49"/>
      <c r="AY106" s="49"/>
      <c r="AZ106" s="49"/>
      <c r="BA106" s="48">
        <v>783</v>
      </c>
      <c r="BB106" s="48">
        <v>1653</v>
      </c>
      <c r="BC106" s="49"/>
      <c r="BD106" s="48">
        <v>2436</v>
      </c>
      <c r="BE106" s="49"/>
      <c r="BF106" s="49"/>
      <c r="BG106" s="49"/>
      <c r="BH106" s="48">
        <v>240</v>
      </c>
      <c r="BI106" s="49"/>
      <c r="BJ106" s="49"/>
      <c r="BK106" s="49"/>
      <c r="BL106" s="48">
        <v>0</v>
      </c>
      <c r="BM106" s="49"/>
      <c r="BN106" s="48">
        <v>0</v>
      </c>
      <c r="BO106" s="49"/>
      <c r="BP106" s="49"/>
      <c r="BQ106" s="49"/>
      <c r="BR106" s="48">
        <v>0</v>
      </c>
      <c r="BS106" s="39"/>
      <c r="BT106" s="39"/>
      <c r="BU106" s="39"/>
      <c r="BV106" s="39"/>
      <c r="BW106" s="39"/>
      <c r="BX106" s="39"/>
    </row>
    <row r="107" spans="1:76" ht="20.100000000000001" customHeight="1" x14ac:dyDescent="0.2">
      <c r="D107" s="50" t="s">
        <v>116</v>
      </c>
      <c r="F107" s="49">
        <v>0</v>
      </c>
      <c r="G107" s="49"/>
      <c r="H107" s="49"/>
      <c r="I107" s="49"/>
      <c r="J107" s="49">
        <v>0</v>
      </c>
      <c r="K107" s="49">
        <v>0</v>
      </c>
      <c r="L107" s="49"/>
      <c r="M107" s="49">
        <v>0</v>
      </c>
      <c r="N107" s="49"/>
      <c r="O107" s="49"/>
      <c r="P107" s="49"/>
      <c r="Q107" s="49">
        <v>0</v>
      </c>
      <c r="R107" s="49">
        <v>0</v>
      </c>
      <c r="S107" s="49"/>
      <c r="T107" s="49">
        <v>0</v>
      </c>
      <c r="U107" s="49"/>
      <c r="V107" s="49"/>
      <c r="W107" s="49"/>
      <c r="X107" s="49">
        <v>0</v>
      </c>
      <c r="Y107" s="49"/>
      <c r="Z107" s="49"/>
      <c r="AA107" s="49"/>
      <c r="AB107" s="49">
        <v>0</v>
      </c>
      <c r="AC107" s="49"/>
      <c r="AD107" s="49">
        <v>0</v>
      </c>
      <c r="AE107" s="49"/>
      <c r="AF107" s="49"/>
      <c r="AG107" s="49"/>
      <c r="AH107" s="49">
        <v>0</v>
      </c>
      <c r="AI107" s="49"/>
      <c r="AJ107" s="49"/>
      <c r="AK107" s="49"/>
      <c r="AL107" s="49"/>
      <c r="AM107" s="49"/>
      <c r="AN107" s="49"/>
      <c r="AO107" s="49"/>
      <c r="AP107" s="49">
        <v>191</v>
      </c>
      <c r="AQ107" s="49"/>
      <c r="AR107" s="49"/>
      <c r="AS107" s="49"/>
      <c r="AT107" s="49">
        <v>2354</v>
      </c>
      <c r="AU107" s="49">
        <v>41</v>
      </c>
      <c r="AV107" s="49"/>
      <c r="AW107" s="49">
        <v>2395</v>
      </c>
      <c r="AX107" s="49"/>
      <c r="AY107" s="49"/>
      <c r="AZ107" s="49"/>
      <c r="BA107" s="49">
        <v>606</v>
      </c>
      <c r="BB107" s="49">
        <v>1810</v>
      </c>
      <c r="BC107" s="49"/>
      <c r="BD107" s="49">
        <v>2416</v>
      </c>
      <c r="BE107" s="49"/>
      <c r="BF107" s="49"/>
      <c r="BG107" s="49"/>
      <c r="BH107" s="49">
        <v>170</v>
      </c>
      <c r="BI107" s="49"/>
      <c r="BJ107" s="49"/>
      <c r="BK107" s="49"/>
      <c r="BL107" s="49">
        <v>0</v>
      </c>
      <c r="BM107" s="49"/>
      <c r="BN107" s="49">
        <v>0</v>
      </c>
      <c r="BO107" s="49"/>
      <c r="BP107" s="49"/>
      <c r="BQ107" s="49"/>
      <c r="BR107" s="49">
        <v>0</v>
      </c>
      <c r="BS107" s="39"/>
      <c r="BT107" s="39"/>
      <c r="BU107" s="39"/>
      <c r="BV107" s="39"/>
      <c r="BW107" s="39"/>
      <c r="BX107" s="39"/>
    </row>
    <row r="108" spans="1:76" ht="20.100000000000001" customHeight="1" x14ac:dyDescent="0.2">
      <c r="D108" s="47" t="s">
        <v>103</v>
      </c>
      <c r="F108" s="48">
        <v>0</v>
      </c>
      <c r="G108" s="49"/>
      <c r="H108" s="49"/>
      <c r="I108" s="49"/>
      <c r="J108" s="48">
        <v>0</v>
      </c>
      <c r="K108" s="48">
        <v>0</v>
      </c>
      <c r="L108" s="49"/>
      <c r="M108" s="48">
        <v>0</v>
      </c>
      <c r="N108" s="49"/>
      <c r="O108" s="49"/>
      <c r="P108" s="49"/>
      <c r="Q108" s="48">
        <v>0</v>
      </c>
      <c r="R108" s="48">
        <v>0</v>
      </c>
      <c r="S108" s="49"/>
      <c r="T108" s="48">
        <v>0</v>
      </c>
      <c r="U108" s="49"/>
      <c r="V108" s="49"/>
      <c r="W108" s="49"/>
      <c r="X108" s="48">
        <v>0</v>
      </c>
      <c r="Y108" s="49"/>
      <c r="Z108" s="49"/>
      <c r="AA108" s="49"/>
      <c r="AB108" s="48">
        <v>0</v>
      </c>
      <c r="AC108" s="49"/>
      <c r="AD108" s="48">
        <v>0</v>
      </c>
      <c r="AE108" s="49"/>
      <c r="AF108" s="49"/>
      <c r="AG108" s="49"/>
      <c r="AH108" s="48">
        <v>0</v>
      </c>
      <c r="AI108" s="49"/>
      <c r="AJ108" s="49"/>
      <c r="AK108" s="49"/>
      <c r="AL108" s="49"/>
      <c r="AM108" s="49"/>
      <c r="AN108" s="49"/>
      <c r="AO108" s="49"/>
      <c r="AP108" s="48">
        <v>188</v>
      </c>
      <c r="AQ108" s="49"/>
      <c r="AR108" s="49"/>
      <c r="AS108" s="49"/>
      <c r="AT108" s="48">
        <v>2367</v>
      </c>
      <c r="AU108" s="48">
        <v>53</v>
      </c>
      <c r="AV108" s="49"/>
      <c r="AW108" s="48">
        <v>2420</v>
      </c>
      <c r="AX108" s="49"/>
      <c r="AY108" s="49"/>
      <c r="AZ108" s="49"/>
      <c r="BA108" s="48">
        <v>674</v>
      </c>
      <c r="BB108" s="48">
        <v>1758</v>
      </c>
      <c r="BC108" s="49"/>
      <c r="BD108" s="48">
        <v>2432</v>
      </c>
      <c r="BE108" s="49"/>
      <c r="BF108" s="49"/>
      <c r="BG108" s="49"/>
      <c r="BH108" s="48">
        <v>176</v>
      </c>
      <c r="BI108" s="49"/>
      <c r="BJ108" s="49"/>
      <c r="BK108" s="49"/>
      <c r="BL108" s="48">
        <v>0</v>
      </c>
      <c r="BM108" s="49"/>
      <c r="BN108" s="48">
        <v>0</v>
      </c>
      <c r="BO108" s="49"/>
      <c r="BP108" s="49"/>
      <c r="BQ108" s="49"/>
      <c r="BR108" s="48">
        <v>0</v>
      </c>
      <c r="BS108" s="39"/>
      <c r="BT108" s="39"/>
      <c r="BU108" s="39"/>
      <c r="BV108" s="39"/>
      <c r="BW108" s="39"/>
      <c r="BX108" s="39"/>
    </row>
    <row r="109" spans="1:76" ht="20.100000000000001" customHeight="1" x14ac:dyDescent="0.2">
      <c r="D109" s="50" t="s">
        <v>137</v>
      </c>
      <c r="F109" s="49">
        <v>0</v>
      </c>
      <c r="G109" s="49"/>
      <c r="H109" s="49"/>
      <c r="I109" s="49"/>
      <c r="J109" s="49">
        <v>0</v>
      </c>
      <c r="K109" s="49">
        <v>0</v>
      </c>
      <c r="L109" s="49"/>
      <c r="M109" s="49">
        <v>0</v>
      </c>
      <c r="N109" s="49"/>
      <c r="O109" s="49"/>
      <c r="P109" s="49"/>
      <c r="Q109" s="49">
        <v>0</v>
      </c>
      <c r="R109" s="49">
        <v>0</v>
      </c>
      <c r="S109" s="49"/>
      <c r="T109" s="49">
        <v>0</v>
      </c>
      <c r="U109" s="49"/>
      <c r="V109" s="49"/>
      <c r="W109" s="49"/>
      <c r="X109" s="49">
        <v>0</v>
      </c>
      <c r="Y109" s="49"/>
      <c r="Z109" s="49"/>
      <c r="AA109" s="49"/>
      <c r="AB109" s="49">
        <v>0</v>
      </c>
      <c r="AC109" s="49"/>
      <c r="AD109" s="49">
        <v>0</v>
      </c>
      <c r="AE109" s="49"/>
      <c r="AF109" s="49"/>
      <c r="AG109" s="49"/>
      <c r="AH109" s="49">
        <v>0</v>
      </c>
      <c r="AI109" s="49"/>
      <c r="AJ109" s="49"/>
      <c r="AK109" s="49"/>
      <c r="AL109" s="49"/>
      <c r="AM109" s="49"/>
      <c r="AN109" s="49"/>
      <c r="AO109" s="49"/>
      <c r="AP109" s="49">
        <v>233</v>
      </c>
      <c r="AQ109" s="49"/>
      <c r="AR109" s="49"/>
      <c r="AS109" s="49"/>
      <c r="AT109" s="49">
        <v>2379</v>
      </c>
      <c r="AU109" s="49">
        <v>25</v>
      </c>
      <c r="AV109" s="49"/>
      <c r="AW109" s="49">
        <v>2404</v>
      </c>
      <c r="AX109" s="49"/>
      <c r="AY109" s="49"/>
      <c r="AZ109" s="49"/>
      <c r="BA109" s="49">
        <v>502</v>
      </c>
      <c r="BB109" s="49">
        <v>1951</v>
      </c>
      <c r="BC109" s="49"/>
      <c r="BD109" s="49">
        <v>2453</v>
      </c>
      <c r="BE109" s="49"/>
      <c r="BF109" s="49"/>
      <c r="BG109" s="49"/>
      <c r="BH109" s="49">
        <v>184</v>
      </c>
      <c r="BI109" s="49"/>
      <c r="BJ109" s="49"/>
      <c r="BK109" s="49"/>
      <c r="BL109" s="49">
        <v>0</v>
      </c>
      <c r="BM109" s="49"/>
      <c r="BN109" s="49">
        <v>0</v>
      </c>
      <c r="BO109" s="49"/>
      <c r="BP109" s="49"/>
      <c r="BQ109" s="49"/>
      <c r="BR109" s="49">
        <v>0</v>
      </c>
      <c r="BS109" s="39"/>
      <c r="BT109" s="39"/>
      <c r="BU109" s="39"/>
      <c r="BV109" s="39"/>
      <c r="BW109" s="39"/>
      <c r="BX109" s="39"/>
    </row>
    <row r="110" spans="1:76" ht="20.100000000000001" customHeight="1" x14ac:dyDescent="0.2"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</row>
    <row r="111" spans="1:76" s="1" customFormat="1" ht="20.100000000000001" customHeight="1" x14ac:dyDescent="0.25">
      <c r="A111" s="3"/>
      <c r="B111" s="6"/>
      <c r="C111" s="51" t="s">
        <v>138</v>
      </c>
      <c r="D111" s="52"/>
      <c r="E111" s="5"/>
      <c r="F111" s="53">
        <v>0</v>
      </c>
      <c r="G111" s="54"/>
      <c r="H111" s="54"/>
      <c r="I111" s="54"/>
      <c r="J111" s="53">
        <v>0</v>
      </c>
      <c r="K111" s="53">
        <v>0</v>
      </c>
      <c r="L111" s="54"/>
      <c r="M111" s="53">
        <v>0</v>
      </c>
      <c r="N111" s="54"/>
      <c r="O111" s="54"/>
      <c r="P111" s="54"/>
      <c r="Q111" s="53">
        <v>0</v>
      </c>
      <c r="R111" s="53">
        <v>0</v>
      </c>
      <c r="S111" s="54"/>
      <c r="T111" s="53">
        <v>0</v>
      </c>
      <c r="U111" s="54"/>
      <c r="V111" s="54"/>
      <c r="W111" s="54"/>
      <c r="X111" s="53">
        <v>0</v>
      </c>
      <c r="Y111" s="54"/>
      <c r="Z111" s="54"/>
      <c r="AA111" s="54"/>
      <c r="AB111" s="53">
        <v>0</v>
      </c>
      <c r="AC111" s="54"/>
      <c r="AD111" s="53">
        <v>0</v>
      </c>
      <c r="AE111" s="54"/>
      <c r="AF111" s="54"/>
      <c r="AG111" s="54"/>
      <c r="AH111" s="53">
        <v>0</v>
      </c>
      <c r="AI111" s="54"/>
      <c r="AJ111" s="54"/>
      <c r="AK111" s="54"/>
      <c r="AL111" s="54"/>
      <c r="AM111" s="54"/>
      <c r="AN111" s="54"/>
      <c r="AO111" s="54"/>
      <c r="AP111" s="53">
        <v>1918</v>
      </c>
      <c r="AQ111" s="54"/>
      <c r="AR111" s="54"/>
      <c r="AS111" s="54"/>
      <c r="AT111" s="53">
        <v>21110</v>
      </c>
      <c r="AU111" s="53">
        <v>486</v>
      </c>
      <c r="AV111" s="54"/>
      <c r="AW111" s="53">
        <v>21596</v>
      </c>
      <c r="AX111" s="54"/>
      <c r="AY111" s="54"/>
      <c r="AZ111" s="54"/>
      <c r="BA111" s="53">
        <v>6457</v>
      </c>
      <c r="BB111" s="53">
        <v>15255</v>
      </c>
      <c r="BC111" s="54"/>
      <c r="BD111" s="53">
        <v>21712</v>
      </c>
      <c r="BE111" s="54"/>
      <c r="BF111" s="54"/>
      <c r="BG111" s="54"/>
      <c r="BH111" s="53">
        <v>1802</v>
      </c>
      <c r="BI111" s="54"/>
      <c r="BJ111" s="54"/>
      <c r="BK111" s="54"/>
      <c r="BL111" s="53">
        <v>0</v>
      </c>
      <c r="BM111" s="54"/>
      <c r="BN111" s="53">
        <v>0</v>
      </c>
      <c r="BO111" s="54"/>
      <c r="BP111" s="54"/>
      <c r="BQ111" s="54"/>
      <c r="BR111" s="53">
        <v>0</v>
      </c>
      <c r="BS111" s="39"/>
      <c r="BT111" s="39"/>
      <c r="BU111" s="39"/>
      <c r="BV111" s="39"/>
      <c r="BW111" s="39"/>
      <c r="BX111" s="39"/>
    </row>
    <row r="112" spans="1:76" s="1" customFormat="1" ht="20.100000000000001" customHeight="1" x14ac:dyDescent="0.2">
      <c r="A112" s="3"/>
      <c r="B112" s="6"/>
      <c r="C112" s="3"/>
      <c r="D112" s="3"/>
      <c r="E112" s="5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39"/>
      <c r="BT112" s="39"/>
      <c r="BU112" s="39"/>
      <c r="BV112" s="39"/>
      <c r="BW112" s="39"/>
      <c r="BX112" s="39"/>
    </row>
    <row r="113" spans="1:76" s="1" customFormat="1" ht="20.100000000000001" customHeight="1" x14ac:dyDescent="0.2">
      <c r="A113" s="3"/>
      <c r="B113" s="6"/>
      <c r="C113" s="3" t="s">
        <v>139</v>
      </c>
      <c r="D113" s="3"/>
      <c r="E113" s="5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39"/>
      <c r="BT113" s="39"/>
      <c r="BU113" s="39"/>
      <c r="BV113" s="39"/>
      <c r="BW113" s="39"/>
      <c r="BX113" s="39"/>
    </row>
    <row r="114" spans="1:76" s="1" customFormat="1" ht="20.100000000000001" customHeight="1" x14ac:dyDescent="0.2">
      <c r="A114" s="3"/>
      <c r="B114" s="6"/>
      <c r="C114" s="3"/>
      <c r="D114" s="2" t="s">
        <v>140</v>
      </c>
      <c r="E114" s="5"/>
      <c r="F114" s="39">
        <v>0</v>
      </c>
      <c r="G114" s="39"/>
      <c r="H114" s="39"/>
      <c r="I114" s="39"/>
      <c r="J114" s="39">
        <v>0</v>
      </c>
      <c r="K114" s="39">
        <v>0</v>
      </c>
      <c r="L114" s="39"/>
      <c r="M114" s="39">
        <v>0</v>
      </c>
      <c r="N114" s="39"/>
      <c r="O114" s="39"/>
      <c r="P114" s="39"/>
      <c r="Q114" s="39">
        <v>0</v>
      </c>
      <c r="R114" s="39">
        <v>0</v>
      </c>
      <c r="S114" s="39"/>
      <c r="T114" s="39">
        <v>0</v>
      </c>
      <c r="U114" s="39"/>
      <c r="V114" s="39"/>
      <c r="W114" s="39"/>
      <c r="X114" s="39">
        <v>0</v>
      </c>
      <c r="Y114" s="39"/>
      <c r="Z114" s="39"/>
      <c r="AA114" s="39"/>
      <c r="AB114" s="39">
        <v>0</v>
      </c>
      <c r="AC114" s="39"/>
      <c r="AD114" s="39">
        <v>0</v>
      </c>
      <c r="AE114" s="39"/>
      <c r="AF114" s="39"/>
      <c r="AG114" s="39"/>
      <c r="AH114" s="39">
        <v>0</v>
      </c>
      <c r="AI114" s="39"/>
      <c r="AJ114" s="39"/>
      <c r="AK114" s="39"/>
      <c r="AL114" s="39"/>
      <c r="AM114" s="39"/>
      <c r="AN114" s="39"/>
      <c r="AO114" s="39"/>
      <c r="AP114" s="39">
        <v>0</v>
      </c>
      <c r="AQ114" s="39"/>
      <c r="AR114" s="39"/>
      <c r="AS114" s="39"/>
      <c r="AT114" s="39">
        <v>0</v>
      </c>
      <c r="AU114" s="39">
        <v>0</v>
      </c>
      <c r="AV114" s="39"/>
      <c r="AW114" s="39">
        <v>0</v>
      </c>
      <c r="AX114" s="39"/>
      <c r="AY114" s="39"/>
      <c r="AZ114" s="39"/>
      <c r="BA114" s="39">
        <v>0</v>
      </c>
      <c r="BB114" s="39">
        <v>0</v>
      </c>
      <c r="BC114" s="39"/>
      <c r="BD114" s="39">
        <v>0</v>
      </c>
      <c r="BE114" s="39"/>
      <c r="BF114" s="39"/>
      <c r="BG114" s="39"/>
      <c r="BH114" s="39">
        <v>0</v>
      </c>
      <c r="BI114" s="39"/>
      <c r="BJ114" s="39"/>
      <c r="BK114" s="39"/>
      <c r="BL114" s="39">
        <v>0</v>
      </c>
      <c r="BM114" s="39"/>
      <c r="BN114" s="39">
        <v>0</v>
      </c>
      <c r="BO114" s="39"/>
      <c r="BP114" s="39"/>
      <c r="BQ114" s="39"/>
      <c r="BR114" s="39">
        <v>0</v>
      </c>
      <c r="BS114" s="39"/>
      <c r="BT114" s="39"/>
      <c r="BU114" s="39"/>
      <c r="BV114" s="39"/>
      <c r="BW114" s="39"/>
      <c r="BX114" s="39"/>
    </row>
    <row r="115" spans="1:76" ht="20.100000000000001" customHeight="1" x14ac:dyDescent="0.2">
      <c r="D115" s="47" t="s">
        <v>141</v>
      </c>
      <c r="F115" s="48">
        <v>0</v>
      </c>
      <c r="G115" s="49"/>
      <c r="H115" s="49"/>
      <c r="I115" s="49"/>
      <c r="J115" s="48">
        <v>0</v>
      </c>
      <c r="K115" s="48">
        <v>0</v>
      </c>
      <c r="L115" s="49"/>
      <c r="M115" s="48">
        <v>0</v>
      </c>
      <c r="N115" s="49"/>
      <c r="O115" s="49"/>
      <c r="P115" s="49"/>
      <c r="Q115" s="48">
        <v>0</v>
      </c>
      <c r="R115" s="48">
        <v>0</v>
      </c>
      <c r="S115" s="49"/>
      <c r="T115" s="48">
        <v>0</v>
      </c>
      <c r="U115" s="49"/>
      <c r="V115" s="49"/>
      <c r="W115" s="49"/>
      <c r="X115" s="48">
        <v>0</v>
      </c>
      <c r="Y115" s="49"/>
      <c r="Z115" s="49"/>
      <c r="AA115" s="49"/>
      <c r="AB115" s="48">
        <v>0</v>
      </c>
      <c r="AC115" s="49"/>
      <c r="AD115" s="48">
        <v>0</v>
      </c>
      <c r="AE115" s="49"/>
      <c r="AF115" s="49"/>
      <c r="AG115" s="49"/>
      <c r="AH115" s="48">
        <v>0</v>
      </c>
      <c r="AI115" s="49"/>
      <c r="AJ115" s="49"/>
      <c r="AK115" s="49"/>
      <c r="AL115" s="49"/>
      <c r="AM115" s="49"/>
      <c r="AN115" s="49"/>
      <c r="AO115" s="49"/>
      <c r="AP115" s="48">
        <v>0</v>
      </c>
      <c r="AQ115" s="49"/>
      <c r="AR115" s="49"/>
      <c r="AS115" s="49"/>
      <c r="AT115" s="48">
        <v>0</v>
      </c>
      <c r="AU115" s="48">
        <v>0</v>
      </c>
      <c r="AV115" s="49"/>
      <c r="AW115" s="48">
        <v>0</v>
      </c>
      <c r="AX115" s="49"/>
      <c r="AY115" s="49"/>
      <c r="AZ115" s="49"/>
      <c r="BA115" s="48">
        <v>0</v>
      </c>
      <c r="BB115" s="48">
        <v>0</v>
      </c>
      <c r="BC115" s="49"/>
      <c r="BD115" s="48">
        <v>0</v>
      </c>
      <c r="BE115" s="49"/>
      <c r="BF115" s="49"/>
      <c r="BG115" s="49"/>
      <c r="BH115" s="48">
        <v>0</v>
      </c>
      <c r="BI115" s="49"/>
      <c r="BJ115" s="49"/>
      <c r="BK115" s="49"/>
      <c r="BL115" s="48">
        <v>0</v>
      </c>
      <c r="BM115" s="49"/>
      <c r="BN115" s="48">
        <v>0</v>
      </c>
      <c r="BO115" s="49"/>
      <c r="BP115" s="49"/>
      <c r="BQ115" s="49"/>
      <c r="BR115" s="48">
        <v>0</v>
      </c>
      <c r="BS115" s="39"/>
      <c r="BT115" s="39"/>
      <c r="BU115" s="39"/>
      <c r="BV115" s="39"/>
      <c r="BW115" s="39"/>
      <c r="BX115" s="39"/>
    </row>
    <row r="116" spans="1:76" s="1" customFormat="1" ht="20.100000000000001" customHeight="1" x14ac:dyDescent="0.2">
      <c r="A116" s="3"/>
      <c r="B116" s="6"/>
      <c r="C116" s="3"/>
      <c r="D116" s="2" t="s">
        <v>142</v>
      </c>
      <c r="E116" s="5"/>
      <c r="F116" s="39">
        <v>9</v>
      </c>
      <c r="G116" s="39"/>
      <c r="H116" s="39"/>
      <c r="I116" s="39"/>
      <c r="J116" s="39">
        <v>38</v>
      </c>
      <c r="K116" s="39">
        <v>2</v>
      </c>
      <c r="L116" s="39"/>
      <c r="M116" s="39">
        <v>40</v>
      </c>
      <c r="N116" s="39"/>
      <c r="O116" s="39"/>
      <c r="P116" s="39"/>
      <c r="Q116" s="39">
        <v>9</v>
      </c>
      <c r="R116" s="39">
        <v>28</v>
      </c>
      <c r="S116" s="39"/>
      <c r="T116" s="39">
        <v>37</v>
      </c>
      <c r="U116" s="39"/>
      <c r="V116" s="39"/>
      <c r="W116" s="39"/>
      <c r="X116" s="39">
        <v>12</v>
      </c>
      <c r="Y116" s="39"/>
      <c r="Z116" s="39"/>
      <c r="AA116" s="39"/>
      <c r="AB116" s="39">
        <v>0</v>
      </c>
      <c r="AC116" s="39"/>
      <c r="AD116" s="39">
        <v>0</v>
      </c>
      <c r="AE116" s="39"/>
      <c r="AF116" s="39"/>
      <c r="AG116" s="39"/>
      <c r="AH116" s="39">
        <v>0</v>
      </c>
      <c r="AI116" s="39"/>
      <c r="AJ116" s="39"/>
      <c r="AK116" s="39"/>
      <c r="AL116" s="39"/>
      <c r="AM116" s="39"/>
      <c r="AN116" s="39"/>
      <c r="AO116" s="39"/>
      <c r="AP116" s="39">
        <v>0</v>
      </c>
      <c r="AQ116" s="39"/>
      <c r="AR116" s="39"/>
      <c r="AS116" s="39"/>
      <c r="AT116" s="39">
        <v>0</v>
      </c>
      <c r="AU116" s="39">
        <v>0</v>
      </c>
      <c r="AV116" s="39"/>
      <c r="AW116" s="39">
        <v>0</v>
      </c>
      <c r="AX116" s="39"/>
      <c r="AY116" s="39"/>
      <c r="AZ116" s="39"/>
      <c r="BA116" s="39">
        <v>0</v>
      </c>
      <c r="BB116" s="39">
        <v>0</v>
      </c>
      <c r="BC116" s="39"/>
      <c r="BD116" s="39">
        <v>0</v>
      </c>
      <c r="BE116" s="39"/>
      <c r="BF116" s="39"/>
      <c r="BG116" s="39"/>
      <c r="BH116" s="39">
        <v>0</v>
      </c>
      <c r="BI116" s="39"/>
      <c r="BJ116" s="39"/>
      <c r="BK116" s="39"/>
      <c r="BL116" s="39">
        <v>0</v>
      </c>
      <c r="BM116" s="39"/>
      <c r="BN116" s="39">
        <v>0</v>
      </c>
      <c r="BO116" s="39"/>
      <c r="BP116" s="39"/>
      <c r="BQ116" s="39"/>
      <c r="BR116" s="39">
        <v>0</v>
      </c>
      <c r="BS116" s="39"/>
      <c r="BT116" s="39"/>
      <c r="BU116" s="39"/>
      <c r="BV116" s="39"/>
      <c r="BW116" s="39"/>
      <c r="BX116" s="39"/>
    </row>
    <row r="117" spans="1:76" s="1" customFormat="1" ht="20.100000000000001" customHeight="1" x14ac:dyDescent="0.2">
      <c r="A117" s="3"/>
      <c r="B117" s="6"/>
      <c r="C117" s="3"/>
      <c r="D117" s="2"/>
      <c r="E117" s="5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39"/>
      <c r="BT117" s="39"/>
      <c r="BU117" s="39"/>
      <c r="BV117" s="39"/>
      <c r="BW117" s="39"/>
      <c r="BX117" s="39"/>
    </row>
    <row r="118" spans="1:76" s="1" customFormat="1" ht="20.100000000000001" customHeight="1" x14ac:dyDescent="0.25">
      <c r="A118" s="3"/>
      <c r="B118" s="6"/>
      <c r="C118" s="51" t="s">
        <v>143</v>
      </c>
      <c r="D118" s="52"/>
      <c r="E118" s="5"/>
      <c r="F118" s="53">
        <v>9</v>
      </c>
      <c r="G118" s="54"/>
      <c r="H118" s="54"/>
      <c r="I118" s="54"/>
      <c r="J118" s="53">
        <v>38</v>
      </c>
      <c r="K118" s="53">
        <v>2</v>
      </c>
      <c r="L118" s="54"/>
      <c r="M118" s="53">
        <v>40</v>
      </c>
      <c r="N118" s="54"/>
      <c r="O118" s="54"/>
      <c r="P118" s="54"/>
      <c r="Q118" s="53">
        <v>9</v>
      </c>
      <c r="R118" s="53">
        <v>28</v>
      </c>
      <c r="S118" s="54"/>
      <c r="T118" s="53">
        <v>37</v>
      </c>
      <c r="U118" s="54"/>
      <c r="V118" s="54"/>
      <c r="W118" s="54"/>
      <c r="X118" s="53">
        <v>12</v>
      </c>
      <c r="Y118" s="54"/>
      <c r="Z118" s="54"/>
      <c r="AA118" s="54"/>
      <c r="AB118" s="53">
        <v>0</v>
      </c>
      <c r="AC118" s="54"/>
      <c r="AD118" s="53">
        <v>0</v>
      </c>
      <c r="AE118" s="54"/>
      <c r="AF118" s="54"/>
      <c r="AG118" s="54"/>
      <c r="AH118" s="53">
        <v>0</v>
      </c>
      <c r="AI118" s="54"/>
      <c r="AJ118" s="54"/>
      <c r="AK118" s="54"/>
      <c r="AL118" s="54"/>
      <c r="AM118" s="54"/>
      <c r="AN118" s="54"/>
      <c r="AO118" s="54"/>
      <c r="AP118" s="53">
        <v>0</v>
      </c>
      <c r="AQ118" s="54"/>
      <c r="AR118" s="54"/>
      <c r="AS118" s="54"/>
      <c r="AT118" s="53">
        <v>0</v>
      </c>
      <c r="AU118" s="53">
        <v>0</v>
      </c>
      <c r="AV118" s="54"/>
      <c r="AW118" s="53">
        <v>0</v>
      </c>
      <c r="AX118" s="54"/>
      <c r="AY118" s="54"/>
      <c r="AZ118" s="54"/>
      <c r="BA118" s="53">
        <v>0</v>
      </c>
      <c r="BB118" s="53">
        <v>0</v>
      </c>
      <c r="BC118" s="54"/>
      <c r="BD118" s="53">
        <v>0</v>
      </c>
      <c r="BE118" s="54"/>
      <c r="BF118" s="54"/>
      <c r="BG118" s="54"/>
      <c r="BH118" s="53">
        <v>0</v>
      </c>
      <c r="BI118" s="54"/>
      <c r="BJ118" s="54"/>
      <c r="BK118" s="54"/>
      <c r="BL118" s="53">
        <v>0</v>
      </c>
      <c r="BM118" s="54"/>
      <c r="BN118" s="53">
        <v>0</v>
      </c>
      <c r="BO118" s="54"/>
      <c r="BP118" s="54"/>
      <c r="BQ118" s="54"/>
      <c r="BR118" s="53">
        <v>0</v>
      </c>
      <c r="BS118" s="39"/>
      <c r="BT118" s="39"/>
      <c r="BU118" s="39"/>
      <c r="BV118" s="39"/>
      <c r="BW118" s="39"/>
      <c r="BX118" s="39"/>
    </row>
    <row r="119" spans="1:76" s="1" customFormat="1" ht="20.100000000000001" customHeight="1" x14ac:dyDescent="0.2">
      <c r="A119" s="3"/>
      <c r="B119" s="6"/>
      <c r="C119" s="3"/>
      <c r="D119" s="3"/>
      <c r="E119" s="5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39"/>
      <c r="BT119" s="39"/>
      <c r="BU119" s="39"/>
      <c r="BV119" s="39"/>
      <c r="BW119" s="39"/>
      <c r="BX119" s="39"/>
    </row>
    <row r="120" spans="1:76" s="1" customFormat="1" ht="20.100000000000001" customHeight="1" x14ac:dyDescent="0.25">
      <c r="A120" s="3"/>
      <c r="B120" s="57" t="s">
        <v>144</v>
      </c>
      <c r="C120" s="58"/>
      <c r="D120" s="58"/>
      <c r="E120" s="5"/>
      <c r="F120" s="59">
        <v>7485</v>
      </c>
      <c r="G120" s="54"/>
      <c r="H120" s="54"/>
      <c r="I120" s="54"/>
      <c r="J120" s="59">
        <v>30052</v>
      </c>
      <c r="K120" s="59">
        <v>1643</v>
      </c>
      <c r="L120" s="54"/>
      <c r="M120" s="59">
        <v>31695</v>
      </c>
      <c r="N120" s="54"/>
      <c r="O120" s="54"/>
      <c r="P120" s="54"/>
      <c r="Q120" s="59">
        <v>17312</v>
      </c>
      <c r="R120" s="59">
        <v>14053</v>
      </c>
      <c r="S120" s="54"/>
      <c r="T120" s="59">
        <v>31365</v>
      </c>
      <c r="U120" s="54"/>
      <c r="V120" s="54"/>
      <c r="W120" s="54"/>
      <c r="X120" s="59">
        <v>7815</v>
      </c>
      <c r="Y120" s="54"/>
      <c r="Z120" s="54"/>
      <c r="AA120" s="54"/>
      <c r="AB120" s="59">
        <v>0</v>
      </c>
      <c r="AC120" s="54"/>
      <c r="AD120" s="59">
        <v>0</v>
      </c>
      <c r="AE120" s="54"/>
      <c r="AF120" s="54"/>
      <c r="AG120" s="54"/>
      <c r="AH120" s="59">
        <v>1362</v>
      </c>
      <c r="AI120" s="54"/>
      <c r="AJ120" s="54"/>
      <c r="AK120" s="54"/>
      <c r="AL120" s="54"/>
      <c r="AM120" s="54"/>
      <c r="AN120" s="54"/>
      <c r="AO120" s="54"/>
      <c r="AP120" s="59">
        <v>1919</v>
      </c>
      <c r="AQ120" s="54"/>
      <c r="AR120" s="54"/>
      <c r="AS120" s="54"/>
      <c r="AT120" s="59">
        <v>21143</v>
      </c>
      <c r="AU120" s="59">
        <v>486</v>
      </c>
      <c r="AV120" s="54"/>
      <c r="AW120" s="59">
        <v>21629</v>
      </c>
      <c r="AX120" s="54"/>
      <c r="AY120" s="54"/>
      <c r="AZ120" s="54"/>
      <c r="BA120" s="59">
        <v>6491</v>
      </c>
      <c r="BB120" s="59">
        <v>15255</v>
      </c>
      <c r="BC120" s="54"/>
      <c r="BD120" s="59">
        <v>21746</v>
      </c>
      <c r="BE120" s="54"/>
      <c r="BF120" s="54"/>
      <c r="BG120" s="54"/>
      <c r="BH120" s="59">
        <v>1802</v>
      </c>
      <c r="BI120" s="54"/>
      <c r="BJ120" s="54"/>
      <c r="BK120" s="54"/>
      <c r="BL120" s="59">
        <v>0</v>
      </c>
      <c r="BM120" s="54"/>
      <c r="BN120" s="59">
        <v>0</v>
      </c>
      <c r="BO120" s="54"/>
      <c r="BP120" s="54"/>
      <c r="BQ120" s="54"/>
      <c r="BR120" s="59">
        <v>0</v>
      </c>
      <c r="BS120" s="39"/>
      <c r="BT120" s="39"/>
      <c r="BU120" s="39"/>
      <c r="BV120" s="39"/>
      <c r="BW120" s="39"/>
      <c r="BX120" s="39"/>
    </row>
    <row r="121" spans="1:76" ht="20.100000000000001" customHeight="1" x14ac:dyDescent="0.2"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</row>
    <row r="122" spans="1:76" ht="20.100000000000001" customHeight="1" x14ac:dyDescent="0.2">
      <c r="B122" s="6" t="s">
        <v>145</v>
      </c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</row>
    <row r="123" spans="1:76" ht="20.100000000000001" customHeight="1" x14ac:dyDescent="0.2">
      <c r="C123" s="3" t="s">
        <v>0</v>
      </c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</row>
    <row r="124" spans="1:76" ht="20.100000000000001" customHeight="1" x14ac:dyDescent="0.2">
      <c r="D124" s="2" t="s">
        <v>96</v>
      </c>
      <c r="F124" s="39">
        <v>0</v>
      </c>
      <c r="G124" s="39"/>
      <c r="H124" s="39"/>
      <c r="I124" s="39"/>
      <c r="J124" s="39">
        <v>0</v>
      </c>
      <c r="K124" s="39">
        <v>0</v>
      </c>
      <c r="L124" s="39"/>
      <c r="M124" s="39">
        <v>0</v>
      </c>
      <c r="N124" s="39"/>
      <c r="O124" s="39"/>
      <c r="P124" s="39"/>
      <c r="Q124" s="39">
        <v>0</v>
      </c>
      <c r="R124" s="39">
        <v>0</v>
      </c>
      <c r="S124" s="39"/>
      <c r="T124" s="39">
        <v>0</v>
      </c>
      <c r="U124" s="39"/>
      <c r="V124" s="39"/>
      <c r="W124" s="39"/>
      <c r="X124" s="39">
        <v>0</v>
      </c>
      <c r="Y124" s="39"/>
      <c r="Z124" s="39"/>
      <c r="AA124" s="39"/>
      <c r="AB124" s="39">
        <v>0</v>
      </c>
      <c r="AC124" s="39"/>
      <c r="AD124" s="39">
        <v>0</v>
      </c>
      <c r="AE124" s="39"/>
      <c r="AF124" s="39"/>
      <c r="AG124" s="39"/>
      <c r="AH124" s="39">
        <v>0</v>
      </c>
      <c r="AI124" s="39"/>
      <c r="AJ124" s="39"/>
      <c r="AK124" s="39"/>
      <c r="AL124" s="39"/>
      <c r="AM124" s="39"/>
      <c r="AN124" s="39"/>
      <c r="AO124" s="39"/>
      <c r="AP124" s="39">
        <v>0</v>
      </c>
      <c r="AQ124" s="39"/>
      <c r="AR124" s="39"/>
      <c r="AS124" s="39"/>
      <c r="AT124" s="39">
        <v>0</v>
      </c>
      <c r="AU124" s="39">
        <v>0</v>
      </c>
      <c r="AV124" s="39"/>
      <c r="AW124" s="39">
        <v>0</v>
      </c>
      <c r="AX124" s="39"/>
      <c r="AY124" s="39"/>
      <c r="AZ124" s="39"/>
      <c r="BA124" s="39">
        <v>0</v>
      </c>
      <c r="BB124" s="39">
        <v>0</v>
      </c>
      <c r="BC124" s="39"/>
      <c r="BD124" s="39">
        <v>0</v>
      </c>
      <c r="BE124" s="39"/>
      <c r="BF124" s="39"/>
      <c r="BG124" s="39"/>
      <c r="BH124" s="39">
        <v>0</v>
      </c>
      <c r="BI124" s="39"/>
      <c r="BJ124" s="39"/>
      <c r="BK124" s="39"/>
      <c r="BL124" s="39">
        <v>0</v>
      </c>
      <c r="BM124" s="39"/>
      <c r="BN124" s="39">
        <v>0</v>
      </c>
      <c r="BO124" s="39"/>
      <c r="BP124" s="39"/>
      <c r="BQ124" s="39"/>
      <c r="BR124" s="39">
        <v>0</v>
      </c>
      <c r="BS124" s="39"/>
      <c r="BT124" s="39"/>
      <c r="BU124" s="39"/>
      <c r="BV124" s="39"/>
      <c r="BW124" s="39"/>
      <c r="BX124" s="39"/>
    </row>
    <row r="125" spans="1:76" ht="20.100000000000001" customHeight="1" x14ac:dyDescent="0.2">
      <c r="D125" s="47" t="s">
        <v>97</v>
      </c>
      <c r="F125" s="48">
        <v>0</v>
      </c>
      <c r="G125" s="49"/>
      <c r="H125" s="49"/>
      <c r="I125" s="49"/>
      <c r="J125" s="48">
        <v>0</v>
      </c>
      <c r="K125" s="48">
        <v>0</v>
      </c>
      <c r="L125" s="49"/>
      <c r="M125" s="48">
        <v>0</v>
      </c>
      <c r="N125" s="49"/>
      <c r="O125" s="49"/>
      <c r="P125" s="49"/>
      <c r="Q125" s="48">
        <v>0</v>
      </c>
      <c r="R125" s="48">
        <v>0</v>
      </c>
      <c r="S125" s="49"/>
      <c r="T125" s="48">
        <v>0</v>
      </c>
      <c r="U125" s="49"/>
      <c r="V125" s="49"/>
      <c r="W125" s="49"/>
      <c r="X125" s="48">
        <v>0</v>
      </c>
      <c r="Y125" s="49"/>
      <c r="Z125" s="49"/>
      <c r="AA125" s="49"/>
      <c r="AB125" s="48">
        <v>0</v>
      </c>
      <c r="AC125" s="49"/>
      <c r="AD125" s="48">
        <v>0</v>
      </c>
      <c r="AE125" s="49"/>
      <c r="AF125" s="49"/>
      <c r="AG125" s="49"/>
      <c r="AH125" s="48">
        <v>0</v>
      </c>
      <c r="AI125" s="49"/>
      <c r="AJ125" s="49"/>
      <c r="AK125" s="49"/>
      <c r="AL125" s="49"/>
      <c r="AM125" s="49"/>
      <c r="AN125" s="49"/>
      <c r="AO125" s="49"/>
      <c r="AP125" s="48">
        <v>0</v>
      </c>
      <c r="AQ125" s="49"/>
      <c r="AR125" s="49"/>
      <c r="AS125" s="49"/>
      <c r="AT125" s="48">
        <v>0</v>
      </c>
      <c r="AU125" s="48">
        <v>0</v>
      </c>
      <c r="AV125" s="49"/>
      <c r="AW125" s="48">
        <v>0</v>
      </c>
      <c r="AX125" s="49"/>
      <c r="AY125" s="49"/>
      <c r="AZ125" s="49"/>
      <c r="BA125" s="48">
        <v>0</v>
      </c>
      <c r="BB125" s="48">
        <v>0</v>
      </c>
      <c r="BC125" s="49"/>
      <c r="BD125" s="48">
        <v>0</v>
      </c>
      <c r="BE125" s="49"/>
      <c r="BF125" s="49"/>
      <c r="BG125" s="49"/>
      <c r="BH125" s="48">
        <v>0</v>
      </c>
      <c r="BI125" s="49"/>
      <c r="BJ125" s="49"/>
      <c r="BK125" s="49"/>
      <c r="BL125" s="48">
        <v>0</v>
      </c>
      <c r="BM125" s="49"/>
      <c r="BN125" s="48">
        <v>0</v>
      </c>
      <c r="BO125" s="49"/>
      <c r="BP125" s="49"/>
      <c r="BQ125" s="49"/>
      <c r="BR125" s="48">
        <v>0</v>
      </c>
      <c r="BS125" s="39"/>
      <c r="BT125" s="39"/>
      <c r="BU125" s="39"/>
      <c r="BV125" s="39"/>
      <c r="BW125" s="39"/>
      <c r="BX125" s="39"/>
    </row>
    <row r="126" spans="1:76" ht="20.100000000000001" customHeight="1" x14ac:dyDescent="0.2">
      <c r="D126" s="2" t="s">
        <v>98</v>
      </c>
      <c r="F126" s="39">
        <v>0</v>
      </c>
      <c r="G126" s="39"/>
      <c r="H126" s="39"/>
      <c r="I126" s="39"/>
      <c r="J126" s="39">
        <v>0</v>
      </c>
      <c r="K126" s="39">
        <v>0</v>
      </c>
      <c r="L126" s="39"/>
      <c r="M126" s="39">
        <v>0</v>
      </c>
      <c r="N126" s="39"/>
      <c r="O126" s="39"/>
      <c r="P126" s="39"/>
      <c r="Q126" s="39">
        <v>0</v>
      </c>
      <c r="R126" s="39">
        <v>0</v>
      </c>
      <c r="S126" s="39"/>
      <c r="T126" s="39">
        <v>0</v>
      </c>
      <c r="U126" s="39"/>
      <c r="V126" s="39"/>
      <c r="W126" s="39"/>
      <c r="X126" s="39">
        <v>0</v>
      </c>
      <c r="Y126" s="39"/>
      <c r="Z126" s="39"/>
      <c r="AA126" s="39"/>
      <c r="AB126" s="39">
        <v>0</v>
      </c>
      <c r="AC126" s="39"/>
      <c r="AD126" s="39">
        <v>0</v>
      </c>
      <c r="AE126" s="39"/>
      <c r="AF126" s="39"/>
      <c r="AG126" s="39"/>
      <c r="AH126" s="39">
        <v>0</v>
      </c>
      <c r="AI126" s="39"/>
      <c r="AJ126" s="39"/>
      <c r="AK126" s="39"/>
      <c r="AL126" s="39"/>
      <c r="AM126" s="39"/>
      <c r="AN126" s="39"/>
      <c r="AO126" s="39"/>
      <c r="AP126" s="39">
        <v>0</v>
      </c>
      <c r="AQ126" s="39"/>
      <c r="AR126" s="39"/>
      <c r="AS126" s="39"/>
      <c r="AT126" s="39">
        <v>0</v>
      </c>
      <c r="AU126" s="39">
        <v>0</v>
      </c>
      <c r="AV126" s="39"/>
      <c r="AW126" s="39">
        <v>0</v>
      </c>
      <c r="AX126" s="39"/>
      <c r="AY126" s="39"/>
      <c r="AZ126" s="39"/>
      <c r="BA126" s="39">
        <v>0</v>
      </c>
      <c r="BB126" s="39">
        <v>0</v>
      </c>
      <c r="BC126" s="39"/>
      <c r="BD126" s="39">
        <v>0</v>
      </c>
      <c r="BE126" s="39"/>
      <c r="BF126" s="39"/>
      <c r="BG126" s="39"/>
      <c r="BH126" s="39">
        <v>0</v>
      </c>
      <c r="BI126" s="39"/>
      <c r="BJ126" s="39"/>
      <c r="BK126" s="39"/>
      <c r="BL126" s="39">
        <v>0</v>
      </c>
      <c r="BM126" s="39"/>
      <c r="BN126" s="39">
        <v>0</v>
      </c>
      <c r="BO126" s="39"/>
      <c r="BP126" s="39"/>
      <c r="BQ126" s="39"/>
      <c r="BR126" s="39">
        <v>0</v>
      </c>
      <c r="BS126" s="39"/>
      <c r="BT126" s="39"/>
      <c r="BU126" s="39"/>
      <c r="BV126" s="39"/>
      <c r="BW126" s="39"/>
      <c r="BX126" s="39"/>
    </row>
    <row r="127" spans="1:76" ht="20.100000000000001" customHeight="1" x14ac:dyDescent="0.2">
      <c r="D127" s="47" t="s">
        <v>136</v>
      </c>
      <c r="F127" s="48">
        <v>0</v>
      </c>
      <c r="G127" s="49"/>
      <c r="H127" s="49"/>
      <c r="I127" s="49"/>
      <c r="J127" s="48">
        <v>0</v>
      </c>
      <c r="K127" s="48">
        <v>0</v>
      </c>
      <c r="L127" s="49"/>
      <c r="M127" s="48">
        <v>0</v>
      </c>
      <c r="N127" s="49"/>
      <c r="O127" s="49"/>
      <c r="P127" s="49"/>
      <c r="Q127" s="48">
        <v>0</v>
      </c>
      <c r="R127" s="48">
        <v>0</v>
      </c>
      <c r="S127" s="49"/>
      <c r="T127" s="48">
        <v>0</v>
      </c>
      <c r="U127" s="49"/>
      <c r="V127" s="49"/>
      <c r="W127" s="49"/>
      <c r="X127" s="48">
        <v>0</v>
      </c>
      <c r="Y127" s="49"/>
      <c r="Z127" s="49"/>
      <c r="AA127" s="49"/>
      <c r="AB127" s="48">
        <v>0</v>
      </c>
      <c r="AC127" s="49"/>
      <c r="AD127" s="48">
        <v>0</v>
      </c>
      <c r="AE127" s="49"/>
      <c r="AF127" s="49"/>
      <c r="AG127" s="49"/>
      <c r="AH127" s="48">
        <v>0</v>
      </c>
      <c r="AI127" s="49"/>
      <c r="AJ127" s="49"/>
      <c r="AK127" s="49"/>
      <c r="AL127" s="49"/>
      <c r="AM127" s="49"/>
      <c r="AN127" s="49"/>
      <c r="AO127" s="49"/>
      <c r="AP127" s="48">
        <v>0</v>
      </c>
      <c r="AQ127" s="49"/>
      <c r="AR127" s="49"/>
      <c r="AS127" s="49"/>
      <c r="AT127" s="48">
        <v>0</v>
      </c>
      <c r="AU127" s="48">
        <v>0</v>
      </c>
      <c r="AV127" s="49"/>
      <c r="AW127" s="48">
        <v>0</v>
      </c>
      <c r="AX127" s="49"/>
      <c r="AY127" s="49"/>
      <c r="AZ127" s="49"/>
      <c r="BA127" s="48">
        <v>0</v>
      </c>
      <c r="BB127" s="48">
        <v>0</v>
      </c>
      <c r="BC127" s="49"/>
      <c r="BD127" s="48">
        <v>0</v>
      </c>
      <c r="BE127" s="49"/>
      <c r="BF127" s="49"/>
      <c r="BG127" s="49"/>
      <c r="BH127" s="48">
        <v>0</v>
      </c>
      <c r="BI127" s="49"/>
      <c r="BJ127" s="49"/>
      <c r="BK127" s="49"/>
      <c r="BL127" s="48">
        <v>0</v>
      </c>
      <c r="BM127" s="49"/>
      <c r="BN127" s="48">
        <v>0</v>
      </c>
      <c r="BO127" s="49"/>
      <c r="BP127" s="49"/>
      <c r="BQ127" s="49"/>
      <c r="BR127" s="48">
        <v>0</v>
      </c>
      <c r="BS127" s="39"/>
      <c r="BT127" s="39"/>
      <c r="BU127" s="39"/>
      <c r="BV127" s="39"/>
      <c r="BW127" s="39"/>
      <c r="BX127" s="39"/>
    </row>
    <row r="128" spans="1:76" ht="20.100000000000001" customHeight="1" x14ac:dyDescent="0.2">
      <c r="D128" s="2" t="s">
        <v>114</v>
      </c>
      <c r="F128" s="39">
        <v>0</v>
      </c>
      <c r="G128" s="39"/>
      <c r="H128" s="39"/>
      <c r="I128" s="39"/>
      <c r="J128" s="39">
        <v>0</v>
      </c>
      <c r="K128" s="39">
        <v>0</v>
      </c>
      <c r="L128" s="39"/>
      <c r="M128" s="39">
        <v>0</v>
      </c>
      <c r="N128" s="39"/>
      <c r="O128" s="39"/>
      <c r="P128" s="39"/>
      <c r="Q128" s="39">
        <v>0</v>
      </c>
      <c r="R128" s="39">
        <v>0</v>
      </c>
      <c r="S128" s="39"/>
      <c r="T128" s="39">
        <v>0</v>
      </c>
      <c r="U128" s="39"/>
      <c r="V128" s="39"/>
      <c r="W128" s="39"/>
      <c r="X128" s="39">
        <v>0</v>
      </c>
      <c r="Y128" s="39"/>
      <c r="Z128" s="39"/>
      <c r="AA128" s="39"/>
      <c r="AB128" s="39">
        <v>0</v>
      </c>
      <c r="AC128" s="39"/>
      <c r="AD128" s="39">
        <v>0</v>
      </c>
      <c r="AE128" s="39"/>
      <c r="AF128" s="39"/>
      <c r="AG128" s="39"/>
      <c r="AH128" s="39">
        <v>0</v>
      </c>
      <c r="AI128" s="39"/>
      <c r="AJ128" s="39"/>
      <c r="AK128" s="39"/>
      <c r="AL128" s="39"/>
      <c r="AM128" s="39"/>
      <c r="AN128" s="39"/>
      <c r="AO128" s="39"/>
      <c r="AP128" s="39">
        <v>0</v>
      </c>
      <c r="AQ128" s="39"/>
      <c r="AR128" s="39"/>
      <c r="AS128" s="39"/>
      <c r="AT128" s="39">
        <v>0</v>
      </c>
      <c r="AU128" s="39">
        <v>0</v>
      </c>
      <c r="AV128" s="39"/>
      <c r="AW128" s="39">
        <v>0</v>
      </c>
      <c r="AX128" s="39"/>
      <c r="AY128" s="39"/>
      <c r="AZ128" s="39"/>
      <c r="BA128" s="39">
        <v>0</v>
      </c>
      <c r="BB128" s="39">
        <v>0</v>
      </c>
      <c r="BC128" s="39"/>
      <c r="BD128" s="39">
        <v>0</v>
      </c>
      <c r="BE128" s="39"/>
      <c r="BF128" s="39"/>
      <c r="BG128" s="39"/>
      <c r="BH128" s="39">
        <v>0</v>
      </c>
      <c r="BI128" s="39"/>
      <c r="BJ128" s="39"/>
      <c r="BK128" s="39"/>
      <c r="BL128" s="39">
        <v>0</v>
      </c>
      <c r="BM128" s="39"/>
      <c r="BN128" s="39">
        <v>0</v>
      </c>
      <c r="BO128" s="39"/>
      <c r="BP128" s="39"/>
      <c r="BQ128" s="39"/>
      <c r="BR128" s="39">
        <v>0</v>
      </c>
      <c r="BS128" s="39"/>
      <c r="BT128" s="39"/>
      <c r="BU128" s="39"/>
      <c r="BV128" s="39"/>
      <c r="BW128" s="39"/>
      <c r="BX128" s="39"/>
    </row>
    <row r="129" spans="1:76" ht="20.100000000000001" customHeight="1" x14ac:dyDescent="0.2">
      <c r="D129" s="47" t="s">
        <v>115</v>
      </c>
      <c r="F129" s="48">
        <v>0</v>
      </c>
      <c r="G129" s="49"/>
      <c r="H129" s="49"/>
      <c r="I129" s="49"/>
      <c r="J129" s="48">
        <v>0</v>
      </c>
      <c r="K129" s="48">
        <v>0</v>
      </c>
      <c r="L129" s="49"/>
      <c r="M129" s="48">
        <v>0</v>
      </c>
      <c r="N129" s="49"/>
      <c r="O129" s="49"/>
      <c r="P129" s="49"/>
      <c r="Q129" s="48">
        <v>0</v>
      </c>
      <c r="R129" s="48">
        <v>0</v>
      </c>
      <c r="S129" s="49"/>
      <c r="T129" s="48">
        <v>0</v>
      </c>
      <c r="U129" s="49"/>
      <c r="V129" s="49"/>
      <c r="W129" s="49"/>
      <c r="X129" s="48">
        <v>0</v>
      </c>
      <c r="Y129" s="49"/>
      <c r="Z129" s="49"/>
      <c r="AA129" s="49"/>
      <c r="AB129" s="48">
        <v>0</v>
      </c>
      <c r="AC129" s="49"/>
      <c r="AD129" s="48">
        <v>0</v>
      </c>
      <c r="AE129" s="49"/>
      <c r="AF129" s="49"/>
      <c r="AG129" s="49"/>
      <c r="AH129" s="48">
        <v>0</v>
      </c>
      <c r="AI129" s="49"/>
      <c r="AJ129" s="49"/>
      <c r="AK129" s="49"/>
      <c r="AL129" s="49"/>
      <c r="AM129" s="49"/>
      <c r="AN129" s="49"/>
      <c r="AO129" s="49"/>
      <c r="AP129" s="48">
        <v>0</v>
      </c>
      <c r="AQ129" s="49"/>
      <c r="AR129" s="49"/>
      <c r="AS129" s="49"/>
      <c r="AT129" s="48">
        <v>0</v>
      </c>
      <c r="AU129" s="48">
        <v>0</v>
      </c>
      <c r="AV129" s="49"/>
      <c r="AW129" s="48">
        <v>0</v>
      </c>
      <c r="AX129" s="49"/>
      <c r="AY129" s="49"/>
      <c r="AZ129" s="49"/>
      <c r="BA129" s="48">
        <v>0</v>
      </c>
      <c r="BB129" s="48">
        <v>0</v>
      </c>
      <c r="BC129" s="49"/>
      <c r="BD129" s="48">
        <v>0</v>
      </c>
      <c r="BE129" s="49"/>
      <c r="BF129" s="49"/>
      <c r="BG129" s="49"/>
      <c r="BH129" s="48">
        <v>0</v>
      </c>
      <c r="BI129" s="49"/>
      <c r="BJ129" s="49"/>
      <c r="BK129" s="49"/>
      <c r="BL129" s="48">
        <v>0</v>
      </c>
      <c r="BM129" s="49"/>
      <c r="BN129" s="48">
        <v>0</v>
      </c>
      <c r="BO129" s="49"/>
      <c r="BP129" s="49"/>
      <c r="BQ129" s="49"/>
      <c r="BR129" s="48">
        <v>0</v>
      </c>
      <c r="BS129" s="39"/>
      <c r="BT129" s="39"/>
      <c r="BU129" s="39"/>
      <c r="BV129" s="39"/>
      <c r="BW129" s="39"/>
      <c r="BX129" s="39"/>
    </row>
    <row r="130" spans="1:76" ht="20.100000000000001" customHeight="1" x14ac:dyDescent="0.2">
      <c r="D130" s="50" t="s">
        <v>116</v>
      </c>
      <c r="F130" s="49">
        <v>0</v>
      </c>
      <c r="G130" s="49"/>
      <c r="H130" s="49"/>
      <c r="I130" s="49"/>
      <c r="J130" s="49">
        <v>0</v>
      </c>
      <c r="K130" s="49">
        <v>0</v>
      </c>
      <c r="L130" s="49"/>
      <c r="M130" s="49">
        <v>0</v>
      </c>
      <c r="N130" s="49"/>
      <c r="O130" s="49"/>
      <c r="P130" s="49"/>
      <c r="Q130" s="49">
        <v>0</v>
      </c>
      <c r="R130" s="49">
        <v>0</v>
      </c>
      <c r="S130" s="49"/>
      <c r="T130" s="49">
        <v>0</v>
      </c>
      <c r="U130" s="49"/>
      <c r="V130" s="49"/>
      <c r="W130" s="49"/>
      <c r="X130" s="49">
        <v>0</v>
      </c>
      <c r="Y130" s="49"/>
      <c r="Z130" s="49"/>
      <c r="AA130" s="49"/>
      <c r="AB130" s="49">
        <v>0</v>
      </c>
      <c r="AC130" s="49"/>
      <c r="AD130" s="49">
        <v>0</v>
      </c>
      <c r="AE130" s="49"/>
      <c r="AF130" s="49"/>
      <c r="AG130" s="49"/>
      <c r="AH130" s="49">
        <v>0</v>
      </c>
      <c r="AI130" s="49"/>
      <c r="AJ130" s="49"/>
      <c r="AK130" s="49"/>
      <c r="AL130" s="49"/>
      <c r="AM130" s="49"/>
      <c r="AN130" s="49"/>
      <c r="AO130" s="49"/>
      <c r="AP130" s="49">
        <v>0</v>
      </c>
      <c r="AQ130" s="49"/>
      <c r="AR130" s="49"/>
      <c r="AS130" s="49"/>
      <c r="AT130" s="49">
        <v>0</v>
      </c>
      <c r="AU130" s="49">
        <v>0</v>
      </c>
      <c r="AV130" s="49"/>
      <c r="AW130" s="49">
        <v>0</v>
      </c>
      <c r="AX130" s="49"/>
      <c r="AY130" s="49"/>
      <c r="AZ130" s="49"/>
      <c r="BA130" s="49">
        <v>0</v>
      </c>
      <c r="BB130" s="49">
        <v>0</v>
      </c>
      <c r="BC130" s="49"/>
      <c r="BD130" s="49">
        <v>0</v>
      </c>
      <c r="BE130" s="49"/>
      <c r="BF130" s="49"/>
      <c r="BG130" s="49"/>
      <c r="BH130" s="49">
        <v>0</v>
      </c>
      <c r="BI130" s="49"/>
      <c r="BJ130" s="49"/>
      <c r="BK130" s="49"/>
      <c r="BL130" s="49">
        <v>0</v>
      </c>
      <c r="BM130" s="49"/>
      <c r="BN130" s="49">
        <v>0</v>
      </c>
      <c r="BO130" s="49"/>
      <c r="BP130" s="49"/>
      <c r="BQ130" s="49"/>
      <c r="BR130" s="49">
        <v>0</v>
      </c>
      <c r="BS130" s="39"/>
      <c r="BT130" s="39"/>
      <c r="BU130" s="39"/>
      <c r="BV130" s="39"/>
      <c r="BW130" s="39"/>
      <c r="BX130" s="39"/>
    </row>
    <row r="131" spans="1:76" ht="20.100000000000001" customHeight="1" x14ac:dyDescent="0.2"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</row>
    <row r="132" spans="1:76" s="1" customFormat="1" ht="20.100000000000001" customHeight="1" x14ac:dyDescent="0.25">
      <c r="A132" s="3"/>
      <c r="B132" s="6"/>
      <c r="C132" s="51" t="s">
        <v>120</v>
      </c>
      <c r="D132" s="52"/>
      <c r="E132" s="5"/>
      <c r="F132" s="53">
        <v>0</v>
      </c>
      <c r="G132" s="54"/>
      <c r="H132" s="54"/>
      <c r="I132" s="54"/>
      <c r="J132" s="53">
        <v>0</v>
      </c>
      <c r="K132" s="53">
        <v>0</v>
      </c>
      <c r="L132" s="54"/>
      <c r="M132" s="53">
        <v>0</v>
      </c>
      <c r="N132" s="54"/>
      <c r="O132" s="54"/>
      <c r="P132" s="54"/>
      <c r="Q132" s="53">
        <v>0</v>
      </c>
      <c r="R132" s="53">
        <v>0</v>
      </c>
      <c r="S132" s="54"/>
      <c r="T132" s="53">
        <v>0</v>
      </c>
      <c r="U132" s="54"/>
      <c r="V132" s="54"/>
      <c r="W132" s="54"/>
      <c r="X132" s="53">
        <v>0</v>
      </c>
      <c r="Y132" s="54"/>
      <c r="Z132" s="54"/>
      <c r="AA132" s="54"/>
      <c r="AB132" s="53">
        <v>0</v>
      </c>
      <c r="AC132" s="54"/>
      <c r="AD132" s="53">
        <v>0</v>
      </c>
      <c r="AE132" s="54"/>
      <c r="AF132" s="54"/>
      <c r="AG132" s="54"/>
      <c r="AH132" s="53">
        <v>0</v>
      </c>
      <c r="AI132" s="54"/>
      <c r="AJ132" s="54"/>
      <c r="AK132" s="54"/>
      <c r="AL132" s="54"/>
      <c r="AM132" s="54"/>
      <c r="AN132" s="54"/>
      <c r="AO132" s="54"/>
      <c r="AP132" s="53">
        <v>0</v>
      </c>
      <c r="AQ132" s="54"/>
      <c r="AR132" s="54"/>
      <c r="AS132" s="54"/>
      <c r="AT132" s="53">
        <v>0</v>
      </c>
      <c r="AU132" s="53">
        <v>0</v>
      </c>
      <c r="AV132" s="54"/>
      <c r="AW132" s="53">
        <v>0</v>
      </c>
      <c r="AX132" s="54"/>
      <c r="AY132" s="54"/>
      <c r="AZ132" s="54"/>
      <c r="BA132" s="53">
        <v>0</v>
      </c>
      <c r="BB132" s="53">
        <v>0</v>
      </c>
      <c r="BC132" s="54"/>
      <c r="BD132" s="53">
        <v>0</v>
      </c>
      <c r="BE132" s="54"/>
      <c r="BF132" s="54"/>
      <c r="BG132" s="54"/>
      <c r="BH132" s="53">
        <v>0</v>
      </c>
      <c r="BI132" s="54"/>
      <c r="BJ132" s="54"/>
      <c r="BK132" s="54"/>
      <c r="BL132" s="53">
        <v>0</v>
      </c>
      <c r="BM132" s="54"/>
      <c r="BN132" s="53">
        <v>0</v>
      </c>
      <c r="BO132" s="54"/>
      <c r="BP132" s="54"/>
      <c r="BQ132" s="54"/>
      <c r="BR132" s="53">
        <v>0</v>
      </c>
      <c r="BS132" s="39"/>
      <c r="BT132" s="39"/>
      <c r="BU132" s="39"/>
      <c r="BV132" s="39"/>
      <c r="BW132" s="39"/>
      <c r="BX132" s="39"/>
    </row>
    <row r="133" spans="1:76" ht="20.100000000000001" customHeight="1" x14ac:dyDescent="0.2"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</row>
    <row r="134" spans="1:76" ht="20.100000000000001" customHeight="1" x14ac:dyDescent="0.2">
      <c r="B134" s="5"/>
      <c r="C134" s="3" t="s">
        <v>146</v>
      </c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</row>
    <row r="135" spans="1:76" ht="20.100000000000001" customHeight="1" x14ac:dyDescent="0.2">
      <c r="D135" s="2" t="s">
        <v>147</v>
      </c>
      <c r="F135" s="39">
        <v>191</v>
      </c>
      <c r="G135" s="39"/>
      <c r="H135" s="39"/>
      <c r="I135" s="39"/>
      <c r="J135" s="39">
        <v>514</v>
      </c>
      <c r="K135" s="39">
        <v>15</v>
      </c>
      <c r="L135" s="39"/>
      <c r="M135" s="39">
        <v>529</v>
      </c>
      <c r="N135" s="39"/>
      <c r="O135" s="39"/>
      <c r="P135" s="39"/>
      <c r="Q135" s="39">
        <v>248</v>
      </c>
      <c r="R135" s="39">
        <v>370</v>
      </c>
      <c r="S135" s="39"/>
      <c r="T135" s="39">
        <v>618</v>
      </c>
      <c r="U135" s="39"/>
      <c r="V135" s="39"/>
      <c r="W135" s="39"/>
      <c r="X135" s="39">
        <v>102</v>
      </c>
      <c r="Y135" s="39"/>
      <c r="Z135" s="39"/>
      <c r="AA135" s="39"/>
      <c r="AB135" s="39">
        <v>0</v>
      </c>
      <c r="AC135" s="39"/>
      <c r="AD135" s="39">
        <v>0</v>
      </c>
      <c r="AE135" s="39"/>
      <c r="AF135" s="39"/>
      <c r="AG135" s="39"/>
      <c r="AH135" s="39">
        <v>56</v>
      </c>
      <c r="AI135" s="39"/>
      <c r="AJ135" s="39"/>
      <c r="AK135" s="39"/>
      <c r="AL135" s="39"/>
      <c r="AM135" s="39"/>
      <c r="AN135" s="39"/>
      <c r="AO135" s="39"/>
      <c r="AP135" s="39">
        <v>43</v>
      </c>
      <c r="AQ135" s="39"/>
      <c r="AR135" s="39"/>
      <c r="AS135" s="39"/>
      <c r="AT135" s="39">
        <v>345</v>
      </c>
      <c r="AU135" s="39">
        <v>5</v>
      </c>
      <c r="AV135" s="39"/>
      <c r="AW135" s="39">
        <v>350</v>
      </c>
      <c r="AX135" s="39"/>
      <c r="AY135" s="39"/>
      <c r="AZ135" s="39"/>
      <c r="BA135" s="39">
        <v>79</v>
      </c>
      <c r="BB135" s="39">
        <v>298</v>
      </c>
      <c r="BC135" s="39"/>
      <c r="BD135" s="39">
        <v>377</v>
      </c>
      <c r="BE135" s="39"/>
      <c r="BF135" s="39"/>
      <c r="BG135" s="39"/>
      <c r="BH135" s="39">
        <v>16</v>
      </c>
      <c r="BI135" s="39"/>
      <c r="BJ135" s="39"/>
      <c r="BK135" s="39"/>
      <c r="BL135" s="39">
        <v>0</v>
      </c>
      <c r="BM135" s="39"/>
      <c r="BN135" s="39">
        <v>0</v>
      </c>
      <c r="BO135" s="39"/>
      <c r="BP135" s="39"/>
      <c r="BQ135" s="39"/>
      <c r="BR135" s="39">
        <v>16</v>
      </c>
      <c r="BS135" s="39"/>
      <c r="BT135" s="39"/>
      <c r="BU135" s="39"/>
      <c r="BV135" s="39"/>
      <c r="BW135" s="39"/>
      <c r="BX135" s="39"/>
    </row>
    <row r="136" spans="1:76" ht="20.100000000000001" customHeight="1" x14ac:dyDescent="0.2">
      <c r="D136" s="47" t="s">
        <v>148</v>
      </c>
      <c r="F136" s="48">
        <v>88</v>
      </c>
      <c r="G136" s="49"/>
      <c r="H136" s="49"/>
      <c r="I136" s="49"/>
      <c r="J136" s="48">
        <v>536</v>
      </c>
      <c r="K136" s="48">
        <v>20</v>
      </c>
      <c r="L136" s="49"/>
      <c r="M136" s="48">
        <v>556</v>
      </c>
      <c r="N136" s="49"/>
      <c r="O136" s="49"/>
      <c r="P136" s="49"/>
      <c r="Q136" s="48">
        <v>336</v>
      </c>
      <c r="R136" s="48">
        <v>222</v>
      </c>
      <c r="S136" s="49"/>
      <c r="T136" s="48">
        <v>558</v>
      </c>
      <c r="U136" s="49"/>
      <c r="V136" s="49"/>
      <c r="W136" s="49"/>
      <c r="X136" s="48">
        <v>85</v>
      </c>
      <c r="Y136" s="49"/>
      <c r="Z136" s="49"/>
      <c r="AA136" s="49"/>
      <c r="AB136" s="48">
        <v>0</v>
      </c>
      <c r="AC136" s="49"/>
      <c r="AD136" s="48">
        <v>1</v>
      </c>
      <c r="AE136" s="49"/>
      <c r="AF136" s="49"/>
      <c r="AG136" s="49"/>
      <c r="AH136" s="48">
        <v>0</v>
      </c>
      <c r="AI136" s="49"/>
      <c r="AJ136" s="49"/>
      <c r="AK136" s="49"/>
      <c r="AL136" s="49"/>
      <c r="AM136" s="49"/>
      <c r="AN136" s="49"/>
      <c r="AO136" s="49"/>
      <c r="AP136" s="48">
        <v>33</v>
      </c>
      <c r="AQ136" s="49"/>
      <c r="AR136" s="49"/>
      <c r="AS136" s="49"/>
      <c r="AT136" s="48">
        <v>347</v>
      </c>
      <c r="AU136" s="48">
        <v>14</v>
      </c>
      <c r="AV136" s="49"/>
      <c r="AW136" s="48">
        <v>361</v>
      </c>
      <c r="AX136" s="49"/>
      <c r="AY136" s="49"/>
      <c r="AZ136" s="49"/>
      <c r="BA136" s="48">
        <v>124</v>
      </c>
      <c r="BB136" s="48">
        <v>244</v>
      </c>
      <c r="BC136" s="49"/>
      <c r="BD136" s="48">
        <v>368</v>
      </c>
      <c r="BE136" s="49"/>
      <c r="BF136" s="49"/>
      <c r="BG136" s="49"/>
      <c r="BH136" s="48">
        <v>26</v>
      </c>
      <c r="BI136" s="49"/>
      <c r="BJ136" s="49"/>
      <c r="BK136" s="49"/>
      <c r="BL136" s="48">
        <v>0</v>
      </c>
      <c r="BM136" s="49"/>
      <c r="BN136" s="48">
        <v>0</v>
      </c>
      <c r="BO136" s="49"/>
      <c r="BP136" s="49"/>
      <c r="BQ136" s="49"/>
      <c r="BR136" s="48">
        <v>0</v>
      </c>
      <c r="BS136" s="39"/>
      <c r="BT136" s="39"/>
      <c r="BU136" s="39"/>
      <c r="BV136" s="39"/>
      <c r="BW136" s="39"/>
      <c r="BX136" s="39"/>
    </row>
    <row r="137" spans="1:76" ht="20.100000000000001" customHeight="1" x14ac:dyDescent="0.2">
      <c r="D137" s="2" t="s">
        <v>149</v>
      </c>
      <c r="F137" s="39">
        <v>112</v>
      </c>
      <c r="G137" s="39"/>
      <c r="H137" s="39"/>
      <c r="I137" s="39"/>
      <c r="J137" s="39">
        <v>514</v>
      </c>
      <c r="K137" s="39">
        <v>13</v>
      </c>
      <c r="L137" s="39"/>
      <c r="M137" s="39">
        <v>527</v>
      </c>
      <c r="N137" s="39"/>
      <c r="O137" s="39"/>
      <c r="P137" s="39"/>
      <c r="Q137" s="39">
        <v>265</v>
      </c>
      <c r="R137" s="39">
        <v>285</v>
      </c>
      <c r="S137" s="39"/>
      <c r="T137" s="39">
        <v>550</v>
      </c>
      <c r="U137" s="39"/>
      <c r="V137" s="39"/>
      <c r="W137" s="39"/>
      <c r="X137" s="39">
        <v>89</v>
      </c>
      <c r="Y137" s="39"/>
      <c r="Z137" s="39"/>
      <c r="AA137" s="39"/>
      <c r="AB137" s="39">
        <v>0</v>
      </c>
      <c r="AC137" s="39"/>
      <c r="AD137" s="39">
        <v>0</v>
      </c>
      <c r="AE137" s="39"/>
      <c r="AF137" s="39"/>
      <c r="AG137" s="39"/>
      <c r="AH137" s="39">
        <v>0</v>
      </c>
      <c r="AI137" s="39"/>
      <c r="AJ137" s="39"/>
      <c r="AK137" s="39"/>
      <c r="AL137" s="39"/>
      <c r="AM137" s="39"/>
      <c r="AN137" s="39"/>
      <c r="AO137" s="39"/>
      <c r="AP137" s="39">
        <v>31</v>
      </c>
      <c r="AQ137" s="39"/>
      <c r="AR137" s="39"/>
      <c r="AS137" s="39"/>
      <c r="AT137" s="39">
        <v>351</v>
      </c>
      <c r="AU137" s="39">
        <v>6</v>
      </c>
      <c r="AV137" s="39"/>
      <c r="AW137" s="39">
        <v>357</v>
      </c>
      <c r="AX137" s="39"/>
      <c r="AY137" s="39"/>
      <c r="AZ137" s="39"/>
      <c r="BA137" s="39">
        <v>93</v>
      </c>
      <c r="BB137" s="39">
        <v>275</v>
      </c>
      <c r="BC137" s="39"/>
      <c r="BD137" s="39">
        <v>368</v>
      </c>
      <c r="BE137" s="39"/>
      <c r="BF137" s="39"/>
      <c r="BG137" s="39"/>
      <c r="BH137" s="39">
        <v>20</v>
      </c>
      <c r="BI137" s="39"/>
      <c r="BJ137" s="39"/>
      <c r="BK137" s="39"/>
      <c r="BL137" s="39">
        <v>0</v>
      </c>
      <c r="BM137" s="39"/>
      <c r="BN137" s="39">
        <v>0</v>
      </c>
      <c r="BO137" s="39"/>
      <c r="BP137" s="39"/>
      <c r="BQ137" s="39"/>
      <c r="BR137" s="39">
        <v>0</v>
      </c>
      <c r="BS137" s="39"/>
      <c r="BT137" s="39"/>
      <c r="BU137" s="39"/>
      <c r="BV137" s="39"/>
      <c r="BW137" s="39"/>
      <c r="BX137" s="39"/>
    </row>
    <row r="138" spans="1:76" ht="20.100000000000001" customHeight="1" x14ac:dyDescent="0.2">
      <c r="D138" s="47" t="s">
        <v>150</v>
      </c>
      <c r="F138" s="48">
        <v>128</v>
      </c>
      <c r="G138" s="49"/>
      <c r="H138" s="49"/>
      <c r="I138" s="49"/>
      <c r="J138" s="48">
        <v>524</v>
      </c>
      <c r="K138" s="48">
        <v>17</v>
      </c>
      <c r="L138" s="49"/>
      <c r="M138" s="48">
        <v>541</v>
      </c>
      <c r="N138" s="49"/>
      <c r="O138" s="49"/>
      <c r="P138" s="49"/>
      <c r="Q138" s="48">
        <v>247</v>
      </c>
      <c r="R138" s="48">
        <v>306</v>
      </c>
      <c r="S138" s="49"/>
      <c r="T138" s="48">
        <v>553</v>
      </c>
      <c r="U138" s="49"/>
      <c r="V138" s="49"/>
      <c r="W138" s="49"/>
      <c r="X138" s="48">
        <v>115</v>
      </c>
      <c r="Y138" s="49"/>
      <c r="Z138" s="49"/>
      <c r="AA138" s="49"/>
      <c r="AB138" s="48">
        <v>0</v>
      </c>
      <c r="AC138" s="49"/>
      <c r="AD138" s="48">
        <v>1</v>
      </c>
      <c r="AE138" s="49"/>
      <c r="AF138" s="49"/>
      <c r="AG138" s="49"/>
      <c r="AH138" s="48">
        <v>0</v>
      </c>
      <c r="AI138" s="49"/>
      <c r="AJ138" s="49"/>
      <c r="AK138" s="49"/>
      <c r="AL138" s="49"/>
      <c r="AM138" s="49"/>
      <c r="AN138" s="49"/>
      <c r="AO138" s="49"/>
      <c r="AP138" s="48">
        <v>24</v>
      </c>
      <c r="AQ138" s="49"/>
      <c r="AR138" s="49"/>
      <c r="AS138" s="49"/>
      <c r="AT138" s="48">
        <v>346</v>
      </c>
      <c r="AU138" s="48">
        <v>18</v>
      </c>
      <c r="AV138" s="49"/>
      <c r="AW138" s="48">
        <v>364</v>
      </c>
      <c r="AX138" s="49"/>
      <c r="AY138" s="49"/>
      <c r="AZ138" s="49"/>
      <c r="BA138" s="48">
        <v>112</v>
      </c>
      <c r="BB138" s="48">
        <v>248</v>
      </c>
      <c r="BC138" s="49"/>
      <c r="BD138" s="48">
        <v>360</v>
      </c>
      <c r="BE138" s="49"/>
      <c r="BF138" s="49"/>
      <c r="BG138" s="49"/>
      <c r="BH138" s="48">
        <v>28</v>
      </c>
      <c r="BI138" s="49"/>
      <c r="BJ138" s="49"/>
      <c r="BK138" s="49"/>
      <c r="BL138" s="48">
        <v>0</v>
      </c>
      <c r="BM138" s="49"/>
      <c r="BN138" s="48">
        <v>0</v>
      </c>
      <c r="BO138" s="49"/>
      <c r="BP138" s="49"/>
      <c r="BQ138" s="49"/>
      <c r="BR138" s="48">
        <v>0</v>
      </c>
      <c r="BS138" s="39"/>
      <c r="BT138" s="39"/>
      <c r="BU138" s="39"/>
      <c r="BV138" s="39"/>
      <c r="BW138" s="39"/>
      <c r="BX138" s="39"/>
    </row>
    <row r="139" spans="1:76" ht="20.100000000000001" customHeight="1" x14ac:dyDescent="0.2">
      <c r="D139" s="2" t="s">
        <v>151</v>
      </c>
      <c r="F139" s="39">
        <v>210</v>
      </c>
      <c r="G139" s="39"/>
      <c r="H139" s="39"/>
      <c r="I139" s="39"/>
      <c r="J139" s="39">
        <v>521</v>
      </c>
      <c r="K139" s="39">
        <v>24</v>
      </c>
      <c r="L139" s="39"/>
      <c r="M139" s="39">
        <v>545</v>
      </c>
      <c r="N139" s="39"/>
      <c r="O139" s="39"/>
      <c r="P139" s="39"/>
      <c r="Q139" s="39">
        <v>196</v>
      </c>
      <c r="R139" s="39">
        <v>373</v>
      </c>
      <c r="S139" s="39"/>
      <c r="T139" s="39">
        <v>569</v>
      </c>
      <c r="U139" s="39"/>
      <c r="V139" s="39"/>
      <c r="W139" s="39"/>
      <c r="X139" s="39">
        <v>186</v>
      </c>
      <c r="Y139" s="39"/>
      <c r="Z139" s="39"/>
      <c r="AA139" s="39"/>
      <c r="AB139" s="39">
        <v>0</v>
      </c>
      <c r="AC139" s="39"/>
      <c r="AD139" s="39">
        <v>0</v>
      </c>
      <c r="AE139" s="39"/>
      <c r="AF139" s="39"/>
      <c r="AG139" s="39"/>
      <c r="AH139" s="39">
        <v>43</v>
      </c>
      <c r="AI139" s="39"/>
      <c r="AJ139" s="39"/>
      <c r="AK139" s="39"/>
      <c r="AL139" s="39"/>
      <c r="AM139" s="39"/>
      <c r="AN139" s="39"/>
      <c r="AO139" s="39"/>
      <c r="AP139" s="39">
        <v>31</v>
      </c>
      <c r="AQ139" s="39"/>
      <c r="AR139" s="39"/>
      <c r="AS139" s="39"/>
      <c r="AT139" s="39">
        <v>347</v>
      </c>
      <c r="AU139" s="39">
        <v>12</v>
      </c>
      <c r="AV139" s="39"/>
      <c r="AW139" s="39">
        <v>359</v>
      </c>
      <c r="AX139" s="39"/>
      <c r="AY139" s="39"/>
      <c r="AZ139" s="39"/>
      <c r="BA139" s="39">
        <v>105</v>
      </c>
      <c r="BB139" s="39">
        <v>274</v>
      </c>
      <c r="BC139" s="39"/>
      <c r="BD139" s="39">
        <v>379</v>
      </c>
      <c r="BE139" s="39"/>
      <c r="BF139" s="39"/>
      <c r="BG139" s="39"/>
      <c r="BH139" s="39">
        <v>11</v>
      </c>
      <c r="BI139" s="39"/>
      <c r="BJ139" s="39"/>
      <c r="BK139" s="39"/>
      <c r="BL139" s="39">
        <v>0</v>
      </c>
      <c r="BM139" s="39"/>
      <c r="BN139" s="39">
        <v>0</v>
      </c>
      <c r="BO139" s="39"/>
      <c r="BP139" s="39"/>
      <c r="BQ139" s="39"/>
      <c r="BR139" s="39">
        <v>15</v>
      </c>
      <c r="BS139" s="39"/>
      <c r="BT139" s="39"/>
      <c r="BU139" s="39"/>
      <c r="BV139" s="39"/>
      <c r="BW139" s="39"/>
      <c r="BX139" s="39"/>
    </row>
    <row r="140" spans="1:76" ht="20.100000000000001" customHeight="1" x14ac:dyDescent="0.2">
      <c r="D140" s="47" t="s">
        <v>152</v>
      </c>
      <c r="F140" s="48">
        <v>0</v>
      </c>
      <c r="G140" s="49"/>
      <c r="H140" s="49"/>
      <c r="I140" s="49"/>
      <c r="J140" s="48">
        <v>100</v>
      </c>
      <c r="K140" s="48">
        <v>0</v>
      </c>
      <c r="L140" s="49"/>
      <c r="M140" s="48">
        <v>100</v>
      </c>
      <c r="N140" s="49"/>
      <c r="O140" s="49"/>
      <c r="P140" s="49"/>
      <c r="Q140" s="48">
        <v>47</v>
      </c>
      <c r="R140" s="48">
        <v>1</v>
      </c>
      <c r="S140" s="49"/>
      <c r="T140" s="48">
        <v>48</v>
      </c>
      <c r="U140" s="49"/>
      <c r="V140" s="49"/>
      <c r="W140" s="49"/>
      <c r="X140" s="48">
        <v>52</v>
      </c>
      <c r="Y140" s="49"/>
      <c r="Z140" s="49"/>
      <c r="AA140" s="49"/>
      <c r="AB140" s="48">
        <v>0</v>
      </c>
      <c r="AC140" s="49"/>
      <c r="AD140" s="48">
        <v>0</v>
      </c>
      <c r="AE140" s="49"/>
      <c r="AF140" s="49"/>
      <c r="AG140" s="49"/>
      <c r="AH140" s="48">
        <v>0</v>
      </c>
      <c r="AI140" s="49"/>
      <c r="AJ140" s="49"/>
      <c r="AK140" s="49"/>
      <c r="AL140" s="49"/>
      <c r="AM140" s="49"/>
      <c r="AN140" s="49"/>
      <c r="AO140" s="49"/>
      <c r="AP140" s="48">
        <v>0</v>
      </c>
      <c r="AQ140" s="49"/>
      <c r="AR140" s="49"/>
      <c r="AS140" s="49"/>
      <c r="AT140" s="48">
        <v>48</v>
      </c>
      <c r="AU140" s="48">
        <v>0</v>
      </c>
      <c r="AV140" s="49"/>
      <c r="AW140" s="48">
        <v>48</v>
      </c>
      <c r="AX140" s="49"/>
      <c r="AY140" s="49"/>
      <c r="AZ140" s="49"/>
      <c r="BA140" s="48">
        <v>6</v>
      </c>
      <c r="BB140" s="48">
        <v>8</v>
      </c>
      <c r="BC140" s="49"/>
      <c r="BD140" s="48">
        <v>14</v>
      </c>
      <c r="BE140" s="49"/>
      <c r="BF140" s="49"/>
      <c r="BG140" s="49"/>
      <c r="BH140" s="48">
        <v>34</v>
      </c>
      <c r="BI140" s="49"/>
      <c r="BJ140" s="49"/>
      <c r="BK140" s="49"/>
      <c r="BL140" s="48">
        <v>0</v>
      </c>
      <c r="BM140" s="49"/>
      <c r="BN140" s="48">
        <v>0</v>
      </c>
      <c r="BO140" s="49"/>
      <c r="BP140" s="49"/>
      <c r="BQ140" s="49"/>
      <c r="BR140" s="48">
        <v>0</v>
      </c>
      <c r="BS140" s="39"/>
      <c r="BT140" s="39"/>
      <c r="BU140" s="39"/>
      <c r="BV140" s="39"/>
      <c r="BW140" s="39"/>
      <c r="BX140" s="39"/>
    </row>
    <row r="141" spans="1:76" ht="20.100000000000001" customHeight="1" x14ac:dyDescent="0.2"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</row>
    <row r="142" spans="1:76" s="1" customFormat="1" ht="20.100000000000001" customHeight="1" x14ac:dyDescent="0.25">
      <c r="A142" s="3"/>
      <c r="B142" s="6"/>
      <c r="C142" s="51" t="s">
        <v>153</v>
      </c>
      <c r="D142" s="52"/>
      <c r="E142" s="5"/>
      <c r="F142" s="53">
        <v>729</v>
      </c>
      <c r="G142" s="54"/>
      <c r="H142" s="54"/>
      <c r="I142" s="54"/>
      <c r="J142" s="53">
        <v>2709</v>
      </c>
      <c r="K142" s="53">
        <v>89</v>
      </c>
      <c r="L142" s="54"/>
      <c r="M142" s="53">
        <v>2798</v>
      </c>
      <c r="N142" s="54"/>
      <c r="O142" s="54"/>
      <c r="P142" s="54"/>
      <c r="Q142" s="53">
        <v>1339</v>
      </c>
      <c r="R142" s="53">
        <v>1557</v>
      </c>
      <c r="S142" s="54"/>
      <c r="T142" s="53">
        <v>2896</v>
      </c>
      <c r="U142" s="54"/>
      <c r="V142" s="54"/>
      <c r="W142" s="54"/>
      <c r="X142" s="53">
        <v>629</v>
      </c>
      <c r="Y142" s="54"/>
      <c r="Z142" s="54"/>
      <c r="AA142" s="54"/>
      <c r="AB142" s="53">
        <v>0</v>
      </c>
      <c r="AC142" s="54"/>
      <c r="AD142" s="53">
        <v>2</v>
      </c>
      <c r="AE142" s="54"/>
      <c r="AF142" s="54"/>
      <c r="AG142" s="54"/>
      <c r="AH142" s="53">
        <v>99</v>
      </c>
      <c r="AI142" s="54"/>
      <c r="AJ142" s="54"/>
      <c r="AK142" s="54"/>
      <c r="AL142" s="54"/>
      <c r="AM142" s="54"/>
      <c r="AN142" s="54"/>
      <c r="AO142" s="54"/>
      <c r="AP142" s="53">
        <v>162</v>
      </c>
      <c r="AQ142" s="54"/>
      <c r="AR142" s="54"/>
      <c r="AS142" s="54"/>
      <c r="AT142" s="53">
        <v>1784</v>
      </c>
      <c r="AU142" s="53">
        <v>55</v>
      </c>
      <c r="AV142" s="54"/>
      <c r="AW142" s="53">
        <v>1839</v>
      </c>
      <c r="AX142" s="54"/>
      <c r="AY142" s="54"/>
      <c r="AZ142" s="54"/>
      <c r="BA142" s="53">
        <v>519</v>
      </c>
      <c r="BB142" s="53">
        <v>1347</v>
      </c>
      <c r="BC142" s="54"/>
      <c r="BD142" s="53">
        <v>1866</v>
      </c>
      <c r="BE142" s="54"/>
      <c r="BF142" s="54"/>
      <c r="BG142" s="54"/>
      <c r="BH142" s="53">
        <v>135</v>
      </c>
      <c r="BI142" s="54"/>
      <c r="BJ142" s="54"/>
      <c r="BK142" s="54"/>
      <c r="BL142" s="53">
        <v>0</v>
      </c>
      <c r="BM142" s="54"/>
      <c r="BN142" s="53">
        <v>0</v>
      </c>
      <c r="BO142" s="54"/>
      <c r="BP142" s="54"/>
      <c r="BQ142" s="54"/>
      <c r="BR142" s="53">
        <v>31</v>
      </c>
      <c r="BS142" s="39"/>
      <c r="BT142" s="39"/>
      <c r="BU142" s="39"/>
      <c r="BV142" s="39"/>
      <c r="BW142" s="39"/>
      <c r="BX142" s="39"/>
    </row>
    <row r="143" spans="1:76" ht="20.100000000000001" customHeight="1" x14ac:dyDescent="0.2"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</row>
    <row r="144" spans="1:76" ht="20.100000000000001" customHeight="1" x14ac:dyDescent="0.2">
      <c r="C144" s="3" t="s">
        <v>154</v>
      </c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</row>
    <row r="145" spans="1:76" ht="20.100000000000001" customHeight="1" x14ac:dyDescent="0.2">
      <c r="D145" s="2" t="s">
        <v>122</v>
      </c>
      <c r="F145" s="39">
        <v>144</v>
      </c>
      <c r="G145" s="39"/>
      <c r="H145" s="39"/>
      <c r="I145" s="39"/>
      <c r="J145" s="39">
        <v>539</v>
      </c>
      <c r="K145" s="39">
        <v>12</v>
      </c>
      <c r="L145" s="39"/>
      <c r="M145" s="39">
        <v>551</v>
      </c>
      <c r="N145" s="39"/>
      <c r="O145" s="39"/>
      <c r="P145" s="39"/>
      <c r="Q145" s="39">
        <f xml:space="preserve"> 205 + 3</f>
        <v>208</v>
      </c>
      <c r="R145" s="39">
        <v>342</v>
      </c>
      <c r="S145" s="39"/>
      <c r="T145" s="39">
        <v>550</v>
      </c>
      <c r="U145" s="39"/>
      <c r="V145" s="39"/>
      <c r="W145" s="39"/>
      <c r="X145" s="39">
        <v>145</v>
      </c>
      <c r="Y145" s="39"/>
      <c r="Z145" s="39"/>
      <c r="AA145" s="39"/>
      <c r="AB145" s="39">
        <v>0</v>
      </c>
      <c r="AC145" s="39"/>
      <c r="AD145" s="39">
        <v>0</v>
      </c>
      <c r="AE145" s="39"/>
      <c r="AF145" s="39"/>
      <c r="AG145" s="39"/>
      <c r="AH145" s="39">
        <v>29</v>
      </c>
      <c r="AI145" s="39"/>
      <c r="AJ145" s="39"/>
      <c r="AK145" s="39"/>
      <c r="AL145" s="39"/>
      <c r="AM145" s="39"/>
      <c r="AN145" s="39"/>
      <c r="AO145" s="39"/>
      <c r="AP145" s="39">
        <v>64</v>
      </c>
      <c r="AQ145" s="39"/>
      <c r="AR145" s="39"/>
      <c r="AS145" s="39"/>
      <c r="AT145" s="39">
        <v>201</v>
      </c>
      <c r="AU145" s="39">
        <v>5</v>
      </c>
      <c r="AV145" s="39"/>
      <c r="AW145" s="39">
        <v>206</v>
      </c>
      <c r="AX145" s="39"/>
      <c r="AY145" s="39"/>
      <c r="AZ145" s="39"/>
      <c r="BA145" s="39">
        <f xml:space="preserve"> 55 + 1</f>
        <v>56</v>
      </c>
      <c r="BB145" s="39">
        <v>155</v>
      </c>
      <c r="BC145" s="39"/>
      <c r="BD145" s="39">
        <v>211</v>
      </c>
      <c r="BE145" s="39"/>
      <c r="BF145" s="39"/>
      <c r="BG145" s="39"/>
      <c r="BH145" s="39">
        <v>59</v>
      </c>
      <c r="BI145" s="39"/>
      <c r="BJ145" s="39"/>
      <c r="BK145" s="39"/>
      <c r="BL145" s="39">
        <v>0</v>
      </c>
      <c r="BM145" s="39"/>
      <c r="BN145" s="39">
        <v>0</v>
      </c>
      <c r="BO145" s="39"/>
      <c r="BP145" s="39"/>
      <c r="BQ145" s="39"/>
      <c r="BR145" s="39">
        <v>7</v>
      </c>
      <c r="BS145" s="39"/>
      <c r="BT145" s="39"/>
      <c r="BU145" s="39"/>
      <c r="BV145" s="39"/>
      <c r="BW145" s="39"/>
      <c r="BX145" s="39"/>
    </row>
    <row r="146" spans="1:76" ht="20.100000000000001" customHeight="1" x14ac:dyDescent="0.2">
      <c r="D146" s="47" t="s">
        <v>135</v>
      </c>
      <c r="F146" s="48">
        <v>94</v>
      </c>
      <c r="G146" s="49"/>
      <c r="H146" s="49"/>
      <c r="I146" s="49"/>
      <c r="J146" s="48">
        <v>492</v>
      </c>
      <c r="K146" s="48">
        <v>12</v>
      </c>
      <c r="L146" s="49"/>
      <c r="M146" s="48">
        <v>504</v>
      </c>
      <c r="N146" s="49"/>
      <c r="O146" s="49"/>
      <c r="P146" s="49"/>
      <c r="Q146" s="48">
        <v>214</v>
      </c>
      <c r="R146" s="48">
        <v>271</v>
      </c>
      <c r="S146" s="49"/>
      <c r="T146" s="48">
        <v>485</v>
      </c>
      <c r="U146" s="49"/>
      <c r="V146" s="49"/>
      <c r="W146" s="49"/>
      <c r="X146" s="48">
        <v>113</v>
      </c>
      <c r="Y146" s="49"/>
      <c r="Z146" s="49"/>
      <c r="AA146" s="49"/>
      <c r="AB146" s="48">
        <v>0</v>
      </c>
      <c r="AC146" s="49"/>
      <c r="AD146" s="48">
        <v>0</v>
      </c>
      <c r="AE146" s="49"/>
      <c r="AF146" s="49"/>
      <c r="AG146" s="49"/>
      <c r="AH146" s="48">
        <v>0</v>
      </c>
      <c r="AI146" s="49"/>
      <c r="AJ146" s="49"/>
      <c r="AK146" s="49"/>
      <c r="AL146" s="49"/>
      <c r="AM146" s="49"/>
      <c r="AN146" s="49"/>
      <c r="AO146" s="49"/>
      <c r="AP146" s="48">
        <v>21</v>
      </c>
      <c r="AQ146" s="49"/>
      <c r="AR146" s="49"/>
      <c r="AS146" s="49"/>
      <c r="AT146" s="48">
        <v>205</v>
      </c>
      <c r="AU146" s="48">
        <v>1</v>
      </c>
      <c r="AV146" s="49"/>
      <c r="AW146" s="48">
        <v>206</v>
      </c>
      <c r="AX146" s="49"/>
      <c r="AY146" s="49"/>
      <c r="AZ146" s="49"/>
      <c r="BA146" s="48">
        <v>50</v>
      </c>
      <c r="BB146" s="48">
        <v>161</v>
      </c>
      <c r="BC146" s="49"/>
      <c r="BD146" s="48">
        <v>211</v>
      </c>
      <c r="BE146" s="49"/>
      <c r="BF146" s="49"/>
      <c r="BG146" s="49"/>
      <c r="BH146" s="48">
        <v>16</v>
      </c>
      <c r="BI146" s="49"/>
      <c r="BJ146" s="49"/>
      <c r="BK146" s="49"/>
      <c r="BL146" s="48">
        <v>0</v>
      </c>
      <c r="BM146" s="49"/>
      <c r="BN146" s="48">
        <v>0</v>
      </c>
      <c r="BO146" s="49"/>
      <c r="BP146" s="49"/>
      <c r="BQ146" s="49"/>
      <c r="BR146" s="48">
        <v>0</v>
      </c>
      <c r="BS146" s="39"/>
      <c r="BT146" s="39"/>
      <c r="BU146" s="39"/>
      <c r="BV146" s="39"/>
      <c r="BW146" s="39"/>
      <c r="BX146" s="39"/>
    </row>
    <row r="147" spans="1:76" ht="20.100000000000001" customHeight="1" x14ac:dyDescent="0.2">
      <c r="D147" s="2" t="s">
        <v>113</v>
      </c>
      <c r="F147" s="39">
        <v>31</v>
      </c>
      <c r="G147" s="39"/>
      <c r="H147" s="39"/>
      <c r="I147" s="39"/>
      <c r="J147" s="39">
        <v>524</v>
      </c>
      <c r="K147" s="39">
        <v>30</v>
      </c>
      <c r="L147" s="39"/>
      <c r="M147" s="39">
        <v>554</v>
      </c>
      <c r="N147" s="39"/>
      <c r="O147" s="39"/>
      <c r="P147" s="39"/>
      <c r="Q147" s="39">
        <v>407</v>
      </c>
      <c r="R147" s="39">
        <v>151</v>
      </c>
      <c r="S147" s="39"/>
      <c r="T147" s="39">
        <v>558</v>
      </c>
      <c r="U147" s="39"/>
      <c r="V147" s="39"/>
      <c r="W147" s="39"/>
      <c r="X147" s="39">
        <v>27</v>
      </c>
      <c r="Y147" s="39"/>
      <c r="Z147" s="39"/>
      <c r="AA147" s="39"/>
      <c r="AB147" s="39">
        <v>0</v>
      </c>
      <c r="AC147" s="39"/>
      <c r="AD147" s="39">
        <v>0</v>
      </c>
      <c r="AE147" s="39"/>
      <c r="AF147" s="39"/>
      <c r="AG147" s="39"/>
      <c r="AH147" s="39">
        <v>0</v>
      </c>
      <c r="AI147" s="39"/>
      <c r="AJ147" s="39"/>
      <c r="AK147" s="39"/>
      <c r="AL147" s="39"/>
      <c r="AM147" s="39"/>
      <c r="AN147" s="39"/>
      <c r="AO147" s="39"/>
      <c r="AP147" s="39">
        <v>10</v>
      </c>
      <c r="AQ147" s="39"/>
      <c r="AR147" s="39"/>
      <c r="AS147" s="39"/>
      <c r="AT147" s="39">
        <v>203</v>
      </c>
      <c r="AU147" s="39">
        <v>12</v>
      </c>
      <c r="AV147" s="39"/>
      <c r="AW147" s="39">
        <v>215</v>
      </c>
      <c r="AX147" s="39"/>
      <c r="AY147" s="39"/>
      <c r="AZ147" s="39"/>
      <c r="BA147" s="39">
        <v>102</v>
      </c>
      <c r="BB147" s="39">
        <v>111</v>
      </c>
      <c r="BC147" s="39"/>
      <c r="BD147" s="39">
        <v>213</v>
      </c>
      <c r="BE147" s="39"/>
      <c r="BF147" s="39"/>
      <c r="BG147" s="39"/>
      <c r="BH147" s="39">
        <v>12</v>
      </c>
      <c r="BI147" s="39"/>
      <c r="BJ147" s="39"/>
      <c r="BK147" s="39"/>
      <c r="BL147" s="39">
        <v>0</v>
      </c>
      <c r="BM147" s="39"/>
      <c r="BN147" s="39">
        <v>0</v>
      </c>
      <c r="BO147" s="39"/>
      <c r="BP147" s="39"/>
      <c r="BQ147" s="39"/>
      <c r="BR147" s="39">
        <v>0</v>
      </c>
      <c r="BS147" s="39"/>
      <c r="BT147" s="39"/>
      <c r="BU147" s="39"/>
      <c r="BV147" s="39"/>
      <c r="BW147" s="39"/>
      <c r="BX147" s="39"/>
    </row>
    <row r="148" spans="1:76" ht="20.100000000000001" customHeight="1" x14ac:dyDescent="0.2">
      <c r="D148" s="47" t="s">
        <v>136</v>
      </c>
      <c r="F148" s="48">
        <v>101</v>
      </c>
      <c r="G148" s="49"/>
      <c r="H148" s="49"/>
      <c r="I148" s="49"/>
      <c r="J148" s="48">
        <v>554</v>
      </c>
      <c r="K148" s="48">
        <v>22</v>
      </c>
      <c r="L148" s="49"/>
      <c r="M148" s="48">
        <v>576</v>
      </c>
      <c r="N148" s="49"/>
      <c r="O148" s="49"/>
      <c r="P148" s="49"/>
      <c r="Q148" s="48">
        <v>287</v>
      </c>
      <c r="R148" s="48">
        <v>263</v>
      </c>
      <c r="S148" s="49"/>
      <c r="T148" s="48">
        <v>550</v>
      </c>
      <c r="U148" s="49"/>
      <c r="V148" s="49"/>
      <c r="W148" s="49"/>
      <c r="X148" s="48">
        <v>127</v>
      </c>
      <c r="Y148" s="49"/>
      <c r="Z148" s="49"/>
      <c r="AA148" s="49"/>
      <c r="AB148" s="48">
        <v>0</v>
      </c>
      <c r="AC148" s="49"/>
      <c r="AD148" s="48">
        <v>0</v>
      </c>
      <c r="AE148" s="49"/>
      <c r="AF148" s="49"/>
      <c r="AG148" s="49"/>
      <c r="AH148" s="48">
        <v>0</v>
      </c>
      <c r="AI148" s="49"/>
      <c r="AJ148" s="49"/>
      <c r="AK148" s="49"/>
      <c r="AL148" s="49"/>
      <c r="AM148" s="49"/>
      <c r="AN148" s="49"/>
      <c r="AO148" s="49"/>
      <c r="AP148" s="48">
        <v>40</v>
      </c>
      <c r="AQ148" s="49"/>
      <c r="AR148" s="49"/>
      <c r="AS148" s="49"/>
      <c r="AT148" s="48">
        <v>210</v>
      </c>
      <c r="AU148" s="48">
        <v>4</v>
      </c>
      <c r="AV148" s="49"/>
      <c r="AW148" s="48">
        <v>214</v>
      </c>
      <c r="AX148" s="49"/>
      <c r="AY148" s="49"/>
      <c r="AZ148" s="49"/>
      <c r="BA148" s="48">
        <v>61</v>
      </c>
      <c r="BB148" s="48">
        <v>154</v>
      </c>
      <c r="BC148" s="49"/>
      <c r="BD148" s="48">
        <v>215</v>
      </c>
      <c r="BE148" s="49"/>
      <c r="BF148" s="49"/>
      <c r="BG148" s="49"/>
      <c r="BH148" s="48">
        <v>39</v>
      </c>
      <c r="BI148" s="49"/>
      <c r="BJ148" s="49"/>
      <c r="BK148" s="49"/>
      <c r="BL148" s="48">
        <v>0</v>
      </c>
      <c r="BM148" s="49"/>
      <c r="BN148" s="48">
        <v>0</v>
      </c>
      <c r="BO148" s="49"/>
      <c r="BP148" s="49"/>
      <c r="BQ148" s="49"/>
      <c r="BR148" s="48">
        <v>0</v>
      </c>
      <c r="BS148" s="39"/>
      <c r="BT148" s="39"/>
      <c r="BU148" s="39"/>
      <c r="BV148" s="39"/>
      <c r="BW148" s="39"/>
      <c r="BX148" s="39"/>
    </row>
    <row r="149" spans="1:76" ht="20.100000000000001" customHeight="1" x14ac:dyDescent="0.2">
      <c r="D149" s="2" t="s">
        <v>114</v>
      </c>
      <c r="F149" s="39">
        <v>93</v>
      </c>
      <c r="G149" s="39"/>
      <c r="H149" s="39"/>
      <c r="I149" s="39"/>
      <c r="J149" s="39">
        <v>567</v>
      </c>
      <c r="K149" s="39">
        <v>27</v>
      </c>
      <c r="L149" s="39"/>
      <c r="M149" s="39">
        <v>594</v>
      </c>
      <c r="N149" s="39"/>
      <c r="O149" s="39"/>
      <c r="P149" s="39"/>
      <c r="Q149" s="39">
        <v>405</v>
      </c>
      <c r="R149" s="39">
        <v>203</v>
      </c>
      <c r="S149" s="39"/>
      <c r="T149" s="39">
        <v>608</v>
      </c>
      <c r="U149" s="39"/>
      <c r="V149" s="39"/>
      <c r="W149" s="39"/>
      <c r="X149" s="39">
        <v>79</v>
      </c>
      <c r="Y149" s="39"/>
      <c r="Z149" s="39"/>
      <c r="AA149" s="39"/>
      <c r="AB149" s="39">
        <v>0</v>
      </c>
      <c r="AC149" s="39"/>
      <c r="AD149" s="39">
        <v>0</v>
      </c>
      <c r="AE149" s="39"/>
      <c r="AF149" s="39"/>
      <c r="AG149" s="39"/>
      <c r="AH149" s="39">
        <v>33</v>
      </c>
      <c r="AI149" s="39"/>
      <c r="AJ149" s="39"/>
      <c r="AK149" s="39"/>
      <c r="AL149" s="39"/>
      <c r="AM149" s="39"/>
      <c r="AN149" s="39"/>
      <c r="AO149" s="39"/>
      <c r="AP149" s="39">
        <v>7</v>
      </c>
      <c r="AQ149" s="39"/>
      <c r="AR149" s="39"/>
      <c r="AS149" s="39"/>
      <c r="AT149" s="39">
        <v>71</v>
      </c>
      <c r="AU149" s="39">
        <v>2</v>
      </c>
      <c r="AV149" s="39"/>
      <c r="AW149" s="39">
        <v>73</v>
      </c>
      <c r="AX149" s="39"/>
      <c r="AY149" s="39"/>
      <c r="AZ149" s="39"/>
      <c r="BA149" s="39">
        <v>31</v>
      </c>
      <c r="BB149" s="39">
        <v>37</v>
      </c>
      <c r="BC149" s="39"/>
      <c r="BD149" s="39">
        <v>68</v>
      </c>
      <c r="BE149" s="39"/>
      <c r="BF149" s="39"/>
      <c r="BG149" s="39"/>
      <c r="BH149" s="39">
        <v>12</v>
      </c>
      <c r="BI149" s="39"/>
      <c r="BJ149" s="39"/>
      <c r="BK149" s="39"/>
      <c r="BL149" s="39">
        <v>0</v>
      </c>
      <c r="BM149" s="39"/>
      <c r="BN149" s="39">
        <v>0</v>
      </c>
      <c r="BO149" s="39"/>
      <c r="BP149" s="39"/>
      <c r="BQ149" s="39"/>
      <c r="BR149" s="39">
        <v>4</v>
      </c>
      <c r="BS149" s="39"/>
      <c r="BT149" s="39"/>
      <c r="BU149" s="39"/>
      <c r="BV149" s="39"/>
      <c r="BW149" s="39"/>
      <c r="BX149" s="39"/>
    </row>
    <row r="150" spans="1:76" ht="20.100000000000001" customHeight="1" x14ac:dyDescent="0.2">
      <c r="D150" s="47" t="s">
        <v>115</v>
      </c>
      <c r="F150" s="48">
        <v>70</v>
      </c>
      <c r="G150" s="49"/>
      <c r="H150" s="49"/>
      <c r="I150" s="49"/>
      <c r="J150" s="48">
        <v>559</v>
      </c>
      <c r="K150" s="48">
        <v>32</v>
      </c>
      <c r="L150" s="49"/>
      <c r="M150" s="48">
        <v>591</v>
      </c>
      <c r="N150" s="49"/>
      <c r="O150" s="49"/>
      <c r="P150" s="49"/>
      <c r="Q150" s="48">
        <v>341</v>
      </c>
      <c r="R150" s="48">
        <v>235</v>
      </c>
      <c r="S150" s="49"/>
      <c r="T150" s="48">
        <v>576</v>
      </c>
      <c r="U150" s="49"/>
      <c r="V150" s="49"/>
      <c r="W150" s="49"/>
      <c r="X150" s="48">
        <v>85</v>
      </c>
      <c r="Y150" s="49"/>
      <c r="Z150" s="49"/>
      <c r="AA150" s="49"/>
      <c r="AB150" s="48">
        <v>0</v>
      </c>
      <c r="AC150" s="49"/>
      <c r="AD150" s="48">
        <v>0</v>
      </c>
      <c r="AE150" s="49"/>
      <c r="AF150" s="49"/>
      <c r="AG150" s="49"/>
      <c r="AH150" s="48">
        <v>0</v>
      </c>
      <c r="AI150" s="49"/>
      <c r="AJ150" s="49"/>
      <c r="AK150" s="49"/>
      <c r="AL150" s="49"/>
      <c r="AM150" s="49"/>
      <c r="AN150" s="49"/>
      <c r="AO150" s="49"/>
      <c r="AP150" s="48">
        <v>6</v>
      </c>
      <c r="AQ150" s="49"/>
      <c r="AR150" s="49"/>
      <c r="AS150" s="49"/>
      <c r="AT150" s="48">
        <v>71</v>
      </c>
      <c r="AU150" s="48">
        <v>6</v>
      </c>
      <c r="AV150" s="49"/>
      <c r="AW150" s="48">
        <v>77</v>
      </c>
      <c r="AX150" s="49"/>
      <c r="AY150" s="49"/>
      <c r="AZ150" s="49"/>
      <c r="BA150" s="48">
        <v>47</v>
      </c>
      <c r="BB150" s="48">
        <v>35</v>
      </c>
      <c r="BC150" s="49"/>
      <c r="BD150" s="48">
        <v>82</v>
      </c>
      <c r="BE150" s="49"/>
      <c r="BF150" s="49"/>
      <c r="BG150" s="49"/>
      <c r="BH150" s="48">
        <v>1</v>
      </c>
      <c r="BI150" s="49"/>
      <c r="BJ150" s="49"/>
      <c r="BK150" s="49"/>
      <c r="BL150" s="48">
        <v>0</v>
      </c>
      <c r="BM150" s="49"/>
      <c r="BN150" s="48">
        <v>0</v>
      </c>
      <c r="BO150" s="49"/>
      <c r="BP150" s="49"/>
      <c r="BQ150" s="49"/>
      <c r="BR150" s="48">
        <v>0</v>
      </c>
      <c r="BS150" s="39"/>
      <c r="BT150" s="39"/>
      <c r="BU150" s="39"/>
      <c r="BV150" s="39"/>
      <c r="BW150" s="39"/>
      <c r="BX150" s="39"/>
    </row>
    <row r="151" spans="1:76" ht="20.100000000000001" customHeight="1" x14ac:dyDescent="0.2">
      <c r="D151" s="2" t="s">
        <v>102</v>
      </c>
      <c r="F151" s="39">
        <v>110</v>
      </c>
      <c r="G151" s="39"/>
      <c r="H151" s="39"/>
      <c r="I151" s="39"/>
      <c r="J151" s="39">
        <v>568</v>
      </c>
      <c r="K151" s="39">
        <v>24</v>
      </c>
      <c r="L151" s="39"/>
      <c r="M151" s="39">
        <v>592</v>
      </c>
      <c r="N151" s="39"/>
      <c r="O151" s="39"/>
      <c r="P151" s="39"/>
      <c r="Q151" s="39">
        <v>303</v>
      </c>
      <c r="R151" s="39">
        <v>253</v>
      </c>
      <c r="S151" s="39"/>
      <c r="T151" s="39">
        <v>556</v>
      </c>
      <c r="U151" s="39"/>
      <c r="V151" s="39"/>
      <c r="W151" s="39"/>
      <c r="X151" s="39">
        <v>146</v>
      </c>
      <c r="Y151" s="39"/>
      <c r="Z151" s="39"/>
      <c r="AA151" s="39"/>
      <c r="AB151" s="39">
        <v>0</v>
      </c>
      <c r="AC151" s="39"/>
      <c r="AD151" s="39">
        <v>0</v>
      </c>
      <c r="AE151" s="39"/>
      <c r="AF151" s="39"/>
      <c r="AG151" s="39"/>
      <c r="AH151" s="39">
        <v>0</v>
      </c>
      <c r="AI151" s="39"/>
      <c r="AJ151" s="39"/>
      <c r="AK151" s="39"/>
      <c r="AL151" s="39"/>
      <c r="AM151" s="39"/>
      <c r="AN151" s="39"/>
      <c r="AO151" s="39"/>
      <c r="AP151" s="39">
        <v>20</v>
      </c>
      <c r="AQ151" s="39"/>
      <c r="AR151" s="39"/>
      <c r="AS151" s="39"/>
      <c r="AT151" s="39">
        <v>233</v>
      </c>
      <c r="AU151" s="39">
        <v>4</v>
      </c>
      <c r="AV151" s="39"/>
      <c r="AW151" s="39">
        <v>237</v>
      </c>
      <c r="AX151" s="39"/>
      <c r="AY151" s="39"/>
      <c r="AZ151" s="39"/>
      <c r="BA151" s="39">
        <v>109</v>
      </c>
      <c r="BB151" s="39">
        <v>119</v>
      </c>
      <c r="BC151" s="39"/>
      <c r="BD151" s="39">
        <v>228</v>
      </c>
      <c r="BE151" s="39"/>
      <c r="BF151" s="39"/>
      <c r="BG151" s="39"/>
      <c r="BH151" s="39">
        <v>29</v>
      </c>
      <c r="BI151" s="39"/>
      <c r="BJ151" s="39"/>
      <c r="BK151" s="39"/>
      <c r="BL151" s="39">
        <v>0</v>
      </c>
      <c r="BM151" s="39"/>
      <c r="BN151" s="39">
        <v>0</v>
      </c>
      <c r="BO151" s="39"/>
      <c r="BP151" s="39"/>
      <c r="BQ151" s="39"/>
      <c r="BR151" s="39">
        <v>0</v>
      </c>
      <c r="BS151" s="39"/>
      <c r="BT151" s="39"/>
      <c r="BU151" s="39"/>
      <c r="BV151" s="39"/>
      <c r="BW151" s="39"/>
      <c r="BX151" s="39"/>
    </row>
    <row r="152" spans="1:76" ht="20.100000000000001" customHeight="1" x14ac:dyDescent="0.2">
      <c r="D152" s="47" t="s">
        <v>155</v>
      </c>
      <c r="F152" s="48">
        <v>134</v>
      </c>
      <c r="G152" s="49"/>
      <c r="H152" s="49"/>
      <c r="I152" s="49"/>
      <c r="J152" s="48">
        <v>576</v>
      </c>
      <c r="K152" s="48">
        <v>29</v>
      </c>
      <c r="L152" s="49"/>
      <c r="M152" s="48">
        <v>605</v>
      </c>
      <c r="N152" s="49"/>
      <c r="O152" s="49"/>
      <c r="P152" s="49"/>
      <c r="Q152" s="48">
        <v>262</v>
      </c>
      <c r="R152" s="48">
        <v>347</v>
      </c>
      <c r="S152" s="49"/>
      <c r="T152" s="48">
        <v>609</v>
      </c>
      <c r="U152" s="49"/>
      <c r="V152" s="49"/>
      <c r="W152" s="49"/>
      <c r="X152" s="48">
        <v>130</v>
      </c>
      <c r="Y152" s="49"/>
      <c r="Z152" s="49"/>
      <c r="AA152" s="49"/>
      <c r="AB152" s="48">
        <v>0</v>
      </c>
      <c r="AC152" s="49"/>
      <c r="AD152" s="48">
        <v>0</v>
      </c>
      <c r="AE152" s="49"/>
      <c r="AF152" s="49"/>
      <c r="AG152" s="49"/>
      <c r="AH152" s="48">
        <v>0</v>
      </c>
      <c r="AI152" s="49"/>
      <c r="AJ152" s="49"/>
      <c r="AK152" s="49"/>
      <c r="AL152" s="49"/>
      <c r="AM152" s="49"/>
      <c r="AN152" s="49"/>
      <c r="AO152" s="49"/>
      <c r="AP152" s="48">
        <v>41</v>
      </c>
      <c r="AQ152" s="49"/>
      <c r="AR152" s="49"/>
      <c r="AS152" s="49"/>
      <c r="AT152" s="48">
        <v>228</v>
      </c>
      <c r="AU152" s="48">
        <v>7</v>
      </c>
      <c r="AV152" s="49"/>
      <c r="AW152" s="48">
        <v>235</v>
      </c>
      <c r="AX152" s="49"/>
      <c r="AY152" s="49"/>
      <c r="AZ152" s="49"/>
      <c r="BA152" s="48">
        <v>71</v>
      </c>
      <c r="BB152" s="48">
        <v>170</v>
      </c>
      <c r="BC152" s="49"/>
      <c r="BD152" s="48">
        <v>241</v>
      </c>
      <c r="BE152" s="49"/>
      <c r="BF152" s="49"/>
      <c r="BG152" s="49"/>
      <c r="BH152" s="48">
        <v>35</v>
      </c>
      <c r="BI152" s="49"/>
      <c r="BJ152" s="49"/>
      <c r="BK152" s="49"/>
      <c r="BL152" s="48">
        <v>0</v>
      </c>
      <c r="BM152" s="49"/>
      <c r="BN152" s="48">
        <v>0</v>
      </c>
      <c r="BO152" s="49"/>
      <c r="BP152" s="49"/>
      <c r="BQ152" s="49"/>
      <c r="BR152" s="48">
        <v>0</v>
      </c>
      <c r="BS152" s="39"/>
      <c r="BT152" s="39"/>
      <c r="BU152" s="39"/>
      <c r="BV152" s="39"/>
      <c r="BW152" s="39"/>
      <c r="BX152" s="39"/>
    </row>
    <row r="153" spans="1:76" ht="20.100000000000001" customHeight="1" x14ac:dyDescent="0.2">
      <c r="D153" s="2" t="s">
        <v>104</v>
      </c>
      <c r="F153" s="39">
        <v>160</v>
      </c>
      <c r="G153" s="39"/>
      <c r="H153" s="39"/>
      <c r="I153" s="39"/>
      <c r="J153" s="39">
        <v>560</v>
      </c>
      <c r="K153" s="39">
        <v>26</v>
      </c>
      <c r="L153" s="39"/>
      <c r="M153" s="39">
        <v>586</v>
      </c>
      <c r="N153" s="39"/>
      <c r="O153" s="39"/>
      <c r="P153" s="39"/>
      <c r="Q153" s="39">
        <v>348</v>
      </c>
      <c r="R153" s="39">
        <v>304</v>
      </c>
      <c r="S153" s="39"/>
      <c r="T153" s="39">
        <v>652</v>
      </c>
      <c r="U153" s="39"/>
      <c r="V153" s="39"/>
      <c r="W153" s="39"/>
      <c r="X153" s="39">
        <v>94</v>
      </c>
      <c r="Y153" s="39"/>
      <c r="Z153" s="39"/>
      <c r="AA153" s="39"/>
      <c r="AB153" s="39">
        <v>0</v>
      </c>
      <c r="AC153" s="39"/>
      <c r="AD153" s="39">
        <v>0</v>
      </c>
      <c r="AE153" s="39"/>
      <c r="AF153" s="39"/>
      <c r="AG153" s="39"/>
      <c r="AH153" s="39">
        <v>0</v>
      </c>
      <c r="AI153" s="39"/>
      <c r="AJ153" s="39"/>
      <c r="AK153" s="39"/>
      <c r="AL153" s="39"/>
      <c r="AM153" s="39"/>
      <c r="AN153" s="39"/>
      <c r="AO153" s="39"/>
      <c r="AP153" s="39">
        <v>5</v>
      </c>
      <c r="AQ153" s="39"/>
      <c r="AR153" s="39"/>
      <c r="AS153" s="39"/>
      <c r="AT153" s="39">
        <v>71</v>
      </c>
      <c r="AU153" s="39">
        <v>3</v>
      </c>
      <c r="AV153" s="39"/>
      <c r="AW153" s="39">
        <v>74</v>
      </c>
      <c r="AX153" s="39"/>
      <c r="AY153" s="39"/>
      <c r="AZ153" s="39"/>
      <c r="BA153" s="39">
        <v>33</v>
      </c>
      <c r="BB153" s="39">
        <v>38</v>
      </c>
      <c r="BC153" s="39"/>
      <c r="BD153" s="39">
        <v>71</v>
      </c>
      <c r="BE153" s="39"/>
      <c r="BF153" s="39"/>
      <c r="BG153" s="39"/>
      <c r="BH153" s="39">
        <v>8</v>
      </c>
      <c r="BI153" s="39"/>
      <c r="BJ153" s="39"/>
      <c r="BK153" s="39"/>
      <c r="BL153" s="39">
        <v>0</v>
      </c>
      <c r="BM153" s="39"/>
      <c r="BN153" s="39">
        <v>0</v>
      </c>
      <c r="BO153" s="39"/>
      <c r="BP153" s="39"/>
      <c r="BQ153" s="39"/>
      <c r="BR153" s="39">
        <v>0</v>
      </c>
      <c r="BS153" s="39"/>
      <c r="BT153" s="39"/>
      <c r="BU153" s="39"/>
      <c r="BV153" s="39"/>
      <c r="BW153" s="39"/>
      <c r="BX153" s="39"/>
    </row>
    <row r="154" spans="1:76" ht="20.100000000000001" customHeight="1" x14ac:dyDescent="0.2">
      <c r="D154" s="47" t="s">
        <v>105</v>
      </c>
      <c r="F154" s="48">
        <v>147</v>
      </c>
      <c r="G154" s="49"/>
      <c r="H154" s="49"/>
      <c r="I154" s="49"/>
      <c r="J154" s="48">
        <v>558</v>
      </c>
      <c r="K154" s="48">
        <v>25</v>
      </c>
      <c r="L154" s="49"/>
      <c r="M154" s="48">
        <v>583</v>
      </c>
      <c r="N154" s="49"/>
      <c r="O154" s="49"/>
      <c r="P154" s="49"/>
      <c r="Q154" s="48">
        <v>197</v>
      </c>
      <c r="R154" s="48">
        <v>343</v>
      </c>
      <c r="S154" s="49"/>
      <c r="T154" s="48">
        <v>540</v>
      </c>
      <c r="U154" s="49"/>
      <c r="V154" s="49"/>
      <c r="W154" s="49"/>
      <c r="X154" s="48">
        <v>190</v>
      </c>
      <c r="Y154" s="49"/>
      <c r="Z154" s="49"/>
      <c r="AA154" s="49"/>
      <c r="AB154" s="48">
        <v>0</v>
      </c>
      <c r="AC154" s="49"/>
      <c r="AD154" s="48">
        <v>0</v>
      </c>
      <c r="AE154" s="49"/>
      <c r="AF154" s="49"/>
      <c r="AG154" s="49"/>
      <c r="AH154" s="48">
        <v>0</v>
      </c>
      <c r="AI154" s="49"/>
      <c r="AJ154" s="49"/>
      <c r="AK154" s="49"/>
      <c r="AL154" s="49"/>
      <c r="AM154" s="49"/>
      <c r="AN154" s="49"/>
      <c r="AO154" s="49"/>
      <c r="AP154" s="48">
        <v>45</v>
      </c>
      <c r="AQ154" s="49"/>
      <c r="AR154" s="49"/>
      <c r="AS154" s="49"/>
      <c r="AT154" s="48">
        <v>179</v>
      </c>
      <c r="AU154" s="48">
        <v>6</v>
      </c>
      <c r="AV154" s="49"/>
      <c r="AW154" s="48">
        <v>185</v>
      </c>
      <c r="AX154" s="49"/>
      <c r="AY154" s="49"/>
      <c r="AZ154" s="49"/>
      <c r="BA154" s="48">
        <v>41</v>
      </c>
      <c r="BB154" s="48">
        <v>141</v>
      </c>
      <c r="BC154" s="49"/>
      <c r="BD154" s="48">
        <v>182</v>
      </c>
      <c r="BE154" s="49"/>
      <c r="BF154" s="49"/>
      <c r="BG154" s="49"/>
      <c r="BH154" s="48">
        <v>48</v>
      </c>
      <c r="BI154" s="49"/>
      <c r="BJ154" s="49"/>
      <c r="BK154" s="49"/>
      <c r="BL154" s="48">
        <v>0</v>
      </c>
      <c r="BM154" s="49"/>
      <c r="BN154" s="48">
        <v>0</v>
      </c>
      <c r="BO154" s="49"/>
      <c r="BP154" s="49"/>
      <c r="BQ154" s="49"/>
      <c r="BR154" s="48">
        <v>0</v>
      </c>
      <c r="BS154" s="39"/>
      <c r="BT154" s="39"/>
      <c r="BU154" s="39"/>
      <c r="BV154" s="39"/>
      <c r="BW154" s="39"/>
      <c r="BX154" s="39"/>
    </row>
    <row r="155" spans="1:76" ht="20.100000000000001" customHeight="1" x14ac:dyDescent="0.2">
      <c r="D155" s="2" t="s">
        <v>156</v>
      </c>
      <c r="F155" s="39">
        <v>144</v>
      </c>
      <c r="G155" s="39"/>
      <c r="H155" s="39"/>
      <c r="I155" s="39"/>
      <c r="J155" s="39">
        <v>538</v>
      </c>
      <c r="K155" s="39">
        <v>15</v>
      </c>
      <c r="L155" s="39"/>
      <c r="M155" s="39">
        <v>553</v>
      </c>
      <c r="N155" s="39"/>
      <c r="O155" s="39"/>
      <c r="P155" s="39"/>
      <c r="Q155" s="39">
        <v>236</v>
      </c>
      <c r="R155" s="39">
        <v>304</v>
      </c>
      <c r="S155" s="39"/>
      <c r="T155" s="39">
        <v>540</v>
      </c>
      <c r="U155" s="39"/>
      <c r="V155" s="39"/>
      <c r="W155" s="39"/>
      <c r="X155" s="39">
        <v>157</v>
      </c>
      <c r="Y155" s="39"/>
      <c r="Z155" s="39"/>
      <c r="AA155" s="39"/>
      <c r="AB155" s="39">
        <v>0</v>
      </c>
      <c r="AC155" s="39"/>
      <c r="AD155" s="39">
        <v>0</v>
      </c>
      <c r="AE155" s="39"/>
      <c r="AF155" s="39"/>
      <c r="AG155" s="39"/>
      <c r="AH155" s="39">
        <v>11</v>
      </c>
      <c r="AI155" s="39"/>
      <c r="AJ155" s="39"/>
      <c r="AK155" s="39"/>
      <c r="AL155" s="39"/>
      <c r="AM155" s="39"/>
      <c r="AN155" s="39"/>
      <c r="AO155" s="39"/>
      <c r="AP155" s="39">
        <v>30</v>
      </c>
      <c r="AQ155" s="39"/>
      <c r="AR155" s="39"/>
      <c r="AS155" s="39"/>
      <c r="AT155" s="39">
        <v>192</v>
      </c>
      <c r="AU155" s="39">
        <v>5</v>
      </c>
      <c r="AV155" s="39"/>
      <c r="AW155" s="39">
        <v>197</v>
      </c>
      <c r="AX155" s="39"/>
      <c r="AY155" s="39"/>
      <c r="AZ155" s="39"/>
      <c r="BA155" s="39">
        <v>56</v>
      </c>
      <c r="BB155" s="39">
        <v>135</v>
      </c>
      <c r="BC155" s="39"/>
      <c r="BD155" s="39">
        <v>191</v>
      </c>
      <c r="BE155" s="39"/>
      <c r="BF155" s="39"/>
      <c r="BG155" s="39"/>
      <c r="BH155" s="39">
        <v>36</v>
      </c>
      <c r="BI155" s="39"/>
      <c r="BJ155" s="39"/>
      <c r="BK155" s="39"/>
      <c r="BL155" s="39">
        <v>0</v>
      </c>
      <c r="BM155" s="39"/>
      <c r="BN155" s="39">
        <v>0</v>
      </c>
      <c r="BO155" s="39"/>
      <c r="BP155" s="39"/>
      <c r="BQ155" s="39"/>
      <c r="BR155" s="39">
        <v>3</v>
      </c>
      <c r="BS155" s="39"/>
      <c r="BT155" s="39"/>
      <c r="BU155" s="39"/>
      <c r="BV155" s="39"/>
      <c r="BW155" s="39"/>
      <c r="BX155" s="39"/>
    </row>
    <row r="156" spans="1:76" ht="20.100000000000001" customHeight="1" x14ac:dyDescent="0.2">
      <c r="D156" s="47" t="s">
        <v>157</v>
      </c>
      <c r="F156" s="48">
        <v>137</v>
      </c>
      <c r="G156" s="49"/>
      <c r="H156" s="49"/>
      <c r="I156" s="49"/>
      <c r="J156" s="48">
        <v>569</v>
      </c>
      <c r="K156" s="48">
        <v>38</v>
      </c>
      <c r="L156" s="49"/>
      <c r="M156" s="48">
        <v>607</v>
      </c>
      <c r="N156" s="49"/>
      <c r="O156" s="49"/>
      <c r="P156" s="49"/>
      <c r="Q156" s="48">
        <v>391</v>
      </c>
      <c r="R156" s="48">
        <v>279</v>
      </c>
      <c r="S156" s="49"/>
      <c r="T156" s="48">
        <v>670</v>
      </c>
      <c r="U156" s="49"/>
      <c r="V156" s="49"/>
      <c r="W156" s="49"/>
      <c r="X156" s="48">
        <v>74</v>
      </c>
      <c r="Y156" s="49"/>
      <c r="Z156" s="49"/>
      <c r="AA156" s="49"/>
      <c r="AB156" s="48">
        <v>0</v>
      </c>
      <c r="AC156" s="49"/>
      <c r="AD156" s="48">
        <v>0</v>
      </c>
      <c r="AE156" s="49"/>
      <c r="AF156" s="49"/>
      <c r="AG156" s="49"/>
      <c r="AH156" s="48">
        <v>0</v>
      </c>
      <c r="AI156" s="49"/>
      <c r="AJ156" s="49"/>
      <c r="AK156" s="49"/>
      <c r="AL156" s="49"/>
      <c r="AM156" s="49"/>
      <c r="AN156" s="49"/>
      <c r="AO156" s="49"/>
      <c r="AP156" s="48">
        <v>5</v>
      </c>
      <c r="AQ156" s="49"/>
      <c r="AR156" s="49"/>
      <c r="AS156" s="49"/>
      <c r="AT156" s="48">
        <v>69</v>
      </c>
      <c r="AU156" s="48">
        <v>3</v>
      </c>
      <c r="AV156" s="49"/>
      <c r="AW156" s="48">
        <v>72</v>
      </c>
      <c r="AX156" s="49"/>
      <c r="AY156" s="49"/>
      <c r="AZ156" s="49"/>
      <c r="BA156" s="48">
        <v>44</v>
      </c>
      <c r="BB156" s="48">
        <v>27</v>
      </c>
      <c r="BC156" s="49"/>
      <c r="BD156" s="48">
        <v>71</v>
      </c>
      <c r="BE156" s="49"/>
      <c r="BF156" s="49"/>
      <c r="BG156" s="49"/>
      <c r="BH156" s="48">
        <v>6</v>
      </c>
      <c r="BI156" s="49"/>
      <c r="BJ156" s="49"/>
      <c r="BK156" s="49"/>
      <c r="BL156" s="48">
        <v>0</v>
      </c>
      <c r="BM156" s="49"/>
      <c r="BN156" s="48">
        <v>0</v>
      </c>
      <c r="BO156" s="49"/>
      <c r="BP156" s="49"/>
      <c r="BQ156" s="49"/>
      <c r="BR156" s="48">
        <v>0</v>
      </c>
      <c r="BS156" s="39"/>
      <c r="BT156" s="39"/>
      <c r="BU156" s="39"/>
      <c r="BV156" s="39"/>
      <c r="BW156" s="39"/>
      <c r="BX156" s="39"/>
    </row>
    <row r="157" spans="1:76" ht="20.100000000000001" customHeight="1" x14ac:dyDescent="0.2">
      <c r="D157" s="2" t="s">
        <v>158</v>
      </c>
      <c r="F157" s="39">
        <v>120</v>
      </c>
      <c r="G157" s="39"/>
      <c r="H157" s="39"/>
      <c r="I157" s="39"/>
      <c r="J157" s="39">
        <v>573</v>
      </c>
      <c r="K157" s="39">
        <v>14</v>
      </c>
      <c r="L157" s="39"/>
      <c r="M157" s="39">
        <v>587</v>
      </c>
      <c r="N157" s="39"/>
      <c r="O157" s="39"/>
      <c r="P157" s="39"/>
      <c r="Q157" s="39">
        <v>271</v>
      </c>
      <c r="R157" s="39">
        <v>301</v>
      </c>
      <c r="S157" s="39"/>
      <c r="T157" s="39">
        <v>572</v>
      </c>
      <c r="U157" s="39"/>
      <c r="V157" s="39"/>
      <c r="W157" s="39"/>
      <c r="X157" s="39">
        <v>135</v>
      </c>
      <c r="Y157" s="39"/>
      <c r="Z157" s="39"/>
      <c r="AA157" s="39"/>
      <c r="AB157" s="39">
        <v>0</v>
      </c>
      <c r="AC157" s="39"/>
      <c r="AD157" s="39">
        <v>0</v>
      </c>
      <c r="AE157" s="39"/>
      <c r="AF157" s="39"/>
      <c r="AG157" s="39"/>
      <c r="AH157" s="39">
        <v>0</v>
      </c>
      <c r="AI157" s="39"/>
      <c r="AJ157" s="39"/>
      <c r="AK157" s="39"/>
      <c r="AL157" s="39"/>
      <c r="AM157" s="39"/>
      <c r="AN157" s="39"/>
      <c r="AO157" s="39"/>
      <c r="AP157" s="39">
        <v>28</v>
      </c>
      <c r="AQ157" s="39"/>
      <c r="AR157" s="39"/>
      <c r="AS157" s="39"/>
      <c r="AT157" s="39">
        <v>180</v>
      </c>
      <c r="AU157" s="39">
        <v>4</v>
      </c>
      <c r="AV157" s="39"/>
      <c r="AW157" s="39">
        <v>184</v>
      </c>
      <c r="AX157" s="39"/>
      <c r="AY157" s="39"/>
      <c r="AZ157" s="39"/>
      <c r="BA157" s="39">
        <v>57</v>
      </c>
      <c r="BB157" s="39">
        <v>117</v>
      </c>
      <c r="BC157" s="39"/>
      <c r="BD157" s="39">
        <v>174</v>
      </c>
      <c r="BE157" s="39"/>
      <c r="BF157" s="39"/>
      <c r="BG157" s="39"/>
      <c r="BH157" s="39">
        <v>38</v>
      </c>
      <c r="BI157" s="39"/>
      <c r="BJ157" s="39"/>
      <c r="BK157" s="39"/>
      <c r="BL157" s="39">
        <v>0</v>
      </c>
      <c r="BM157" s="39"/>
      <c r="BN157" s="39">
        <v>0</v>
      </c>
      <c r="BO157" s="39"/>
      <c r="BP157" s="39"/>
      <c r="BQ157" s="39"/>
      <c r="BR157" s="39">
        <v>0</v>
      </c>
      <c r="BS157" s="39"/>
      <c r="BT157" s="39"/>
      <c r="BU157" s="39"/>
      <c r="BV157" s="39"/>
      <c r="BW157" s="39"/>
      <c r="BX157" s="39"/>
    </row>
    <row r="158" spans="1:76" ht="20.100000000000001" customHeight="1" x14ac:dyDescent="0.2">
      <c r="D158" s="47" t="s">
        <v>128</v>
      </c>
      <c r="F158" s="48">
        <v>95</v>
      </c>
      <c r="G158" s="49"/>
      <c r="H158" s="49"/>
      <c r="I158" s="49"/>
      <c r="J158" s="48">
        <v>542</v>
      </c>
      <c r="K158" s="48">
        <v>16</v>
      </c>
      <c r="L158" s="49"/>
      <c r="M158" s="48">
        <v>558</v>
      </c>
      <c r="N158" s="49"/>
      <c r="O158" s="49"/>
      <c r="P158" s="49"/>
      <c r="Q158" s="48">
        <v>287</v>
      </c>
      <c r="R158" s="48">
        <v>263</v>
      </c>
      <c r="S158" s="49"/>
      <c r="T158" s="48">
        <v>550</v>
      </c>
      <c r="U158" s="49"/>
      <c r="V158" s="49"/>
      <c r="W158" s="49"/>
      <c r="X158" s="48">
        <v>103</v>
      </c>
      <c r="Y158" s="49"/>
      <c r="Z158" s="49"/>
      <c r="AA158" s="49"/>
      <c r="AB158" s="48">
        <v>0</v>
      </c>
      <c r="AC158" s="49"/>
      <c r="AD158" s="48">
        <v>0</v>
      </c>
      <c r="AE158" s="49"/>
      <c r="AF158" s="49"/>
      <c r="AG158" s="49"/>
      <c r="AH158" s="48">
        <v>0</v>
      </c>
      <c r="AI158" s="49"/>
      <c r="AJ158" s="49"/>
      <c r="AK158" s="49"/>
      <c r="AL158" s="49"/>
      <c r="AM158" s="49"/>
      <c r="AN158" s="49"/>
      <c r="AO158" s="49"/>
      <c r="AP158" s="48">
        <v>28</v>
      </c>
      <c r="AQ158" s="49"/>
      <c r="AR158" s="49"/>
      <c r="AS158" s="49"/>
      <c r="AT158" s="48">
        <v>217</v>
      </c>
      <c r="AU158" s="48">
        <v>2</v>
      </c>
      <c r="AV158" s="49"/>
      <c r="AW158" s="48">
        <v>219</v>
      </c>
      <c r="AX158" s="49"/>
      <c r="AY158" s="49"/>
      <c r="AZ158" s="49"/>
      <c r="BA158" s="48">
        <v>64</v>
      </c>
      <c r="BB158" s="48">
        <v>151</v>
      </c>
      <c r="BC158" s="49"/>
      <c r="BD158" s="48">
        <v>215</v>
      </c>
      <c r="BE158" s="49"/>
      <c r="BF158" s="49"/>
      <c r="BG158" s="49"/>
      <c r="BH158" s="48">
        <v>32</v>
      </c>
      <c r="BI158" s="49"/>
      <c r="BJ158" s="49"/>
      <c r="BK158" s="49"/>
      <c r="BL158" s="48">
        <v>0</v>
      </c>
      <c r="BM158" s="49"/>
      <c r="BN158" s="48">
        <v>0</v>
      </c>
      <c r="BO158" s="49"/>
      <c r="BP158" s="49"/>
      <c r="BQ158" s="49"/>
      <c r="BR158" s="48">
        <v>0</v>
      </c>
      <c r="BS158" s="39"/>
      <c r="BT158" s="39"/>
      <c r="BU158" s="39"/>
      <c r="BV158" s="39"/>
      <c r="BW158" s="39"/>
      <c r="BX158" s="39"/>
    </row>
    <row r="159" spans="1:76" ht="20.100000000000001" customHeight="1" x14ac:dyDescent="0.2"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</row>
    <row r="160" spans="1:76" s="1" customFormat="1" ht="20.100000000000001" customHeight="1" x14ac:dyDescent="0.25">
      <c r="A160" s="3"/>
      <c r="B160" s="6"/>
      <c r="C160" s="51" t="s">
        <v>159</v>
      </c>
      <c r="D160" s="52"/>
      <c r="E160" s="5"/>
      <c r="F160" s="53">
        <v>1580</v>
      </c>
      <c r="G160" s="54"/>
      <c r="H160" s="54"/>
      <c r="I160" s="54"/>
      <c r="J160" s="53">
        <v>7719</v>
      </c>
      <c r="K160" s="53">
        <v>322</v>
      </c>
      <c r="L160" s="54"/>
      <c r="M160" s="53">
        <v>8041</v>
      </c>
      <c r="N160" s="54"/>
      <c r="O160" s="54"/>
      <c r="P160" s="54"/>
      <c r="Q160" s="53">
        <f xml:space="preserve"> 4154 + 3</f>
        <v>4157</v>
      </c>
      <c r="R160" s="53">
        <v>3859</v>
      </c>
      <c r="S160" s="54"/>
      <c r="T160" s="53">
        <v>8016</v>
      </c>
      <c r="U160" s="54"/>
      <c r="V160" s="54"/>
      <c r="W160" s="54"/>
      <c r="X160" s="53">
        <v>1605</v>
      </c>
      <c r="Y160" s="54"/>
      <c r="Z160" s="54"/>
      <c r="AA160" s="54"/>
      <c r="AB160" s="53">
        <v>0</v>
      </c>
      <c r="AC160" s="54"/>
      <c r="AD160" s="53">
        <v>0</v>
      </c>
      <c r="AE160" s="54"/>
      <c r="AF160" s="54"/>
      <c r="AG160" s="54"/>
      <c r="AH160" s="53">
        <v>73</v>
      </c>
      <c r="AI160" s="54"/>
      <c r="AJ160" s="54"/>
      <c r="AK160" s="54"/>
      <c r="AL160" s="54"/>
      <c r="AM160" s="54"/>
      <c r="AN160" s="54"/>
      <c r="AO160" s="54"/>
      <c r="AP160" s="53">
        <v>350</v>
      </c>
      <c r="AQ160" s="54"/>
      <c r="AR160" s="54"/>
      <c r="AS160" s="54"/>
      <c r="AT160" s="53">
        <v>2330</v>
      </c>
      <c r="AU160" s="53">
        <v>64</v>
      </c>
      <c r="AV160" s="54"/>
      <c r="AW160" s="53">
        <v>2394</v>
      </c>
      <c r="AX160" s="54"/>
      <c r="AY160" s="54"/>
      <c r="AZ160" s="54"/>
      <c r="BA160" s="53">
        <f xml:space="preserve"> 821 + 1</f>
        <v>822</v>
      </c>
      <c r="BB160" s="53">
        <v>1551</v>
      </c>
      <c r="BC160" s="54"/>
      <c r="BD160" s="53">
        <v>2373</v>
      </c>
      <c r="BE160" s="54"/>
      <c r="BF160" s="54"/>
      <c r="BG160" s="54"/>
      <c r="BH160" s="53">
        <v>371</v>
      </c>
      <c r="BI160" s="54"/>
      <c r="BJ160" s="54"/>
      <c r="BK160" s="54"/>
      <c r="BL160" s="53">
        <v>0</v>
      </c>
      <c r="BM160" s="54"/>
      <c r="BN160" s="53">
        <v>0</v>
      </c>
      <c r="BO160" s="54"/>
      <c r="BP160" s="54"/>
      <c r="BQ160" s="54"/>
      <c r="BR160" s="53">
        <v>14</v>
      </c>
      <c r="BS160" s="39"/>
      <c r="BT160" s="39"/>
      <c r="BU160" s="39"/>
      <c r="BV160" s="39"/>
      <c r="BW160" s="39"/>
      <c r="BX160" s="39"/>
    </row>
    <row r="161" spans="1:76" ht="20.100000000000001" customHeight="1" x14ac:dyDescent="0.2"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</row>
    <row r="162" spans="1:76" s="1" customFormat="1" ht="20.100000000000001" customHeight="1" x14ac:dyDescent="0.25">
      <c r="A162" s="3"/>
      <c r="B162" s="57" t="s">
        <v>160</v>
      </c>
      <c r="C162" s="58"/>
      <c r="D162" s="58"/>
      <c r="E162" s="5"/>
      <c r="F162" s="59">
        <v>2309</v>
      </c>
      <c r="G162" s="54"/>
      <c r="H162" s="54"/>
      <c r="I162" s="54"/>
      <c r="J162" s="59">
        <v>10428</v>
      </c>
      <c r="K162" s="59">
        <v>411</v>
      </c>
      <c r="L162" s="54"/>
      <c r="M162" s="59">
        <v>10839</v>
      </c>
      <c r="N162" s="54"/>
      <c r="O162" s="54"/>
      <c r="P162" s="54"/>
      <c r="Q162" s="59">
        <f xml:space="preserve"> 5493 + 3</f>
        <v>5496</v>
      </c>
      <c r="R162" s="59">
        <v>5416</v>
      </c>
      <c r="S162" s="54"/>
      <c r="T162" s="59">
        <v>10912</v>
      </c>
      <c r="U162" s="54"/>
      <c r="V162" s="54"/>
      <c r="W162" s="54"/>
      <c r="X162" s="59">
        <v>2234</v>
      </c>
      <c r="Y162" s="54"/>
      <c r="Z162" s="54"/>
      <c r="AA162" s="54"/>
      <c r="AB162" s="59">
        <v>0</v>
      </c>
      <c r="AC162" s="54"/>
      <c r="AD162" s="59">
        <v>2</v>
      </c>
      <c r="AE162" s="54"/>
      <c r="AF162" s="54"/>
      <c r="AG162" s="54"/>
      <c r="AH162" s="59">
        <v>172</v>
      </c>
      <c r="AI162" s="54"/>
      <c r="AJ162" s="54"/>
      <c r="AK162" s="54"/>
      <c r="AL162" s="54"/>
      <c r="AM162" s="54"/>
      <c r="AN162" s="54"/>
      <c r="AO162" s="54"/>
      <c r="AP162" s="59">
        <v>512</v>
      </c>
      <c r="AQ162" s="54"/>
      <c r="AR162" s="54"/>
      <c r="AS162" s="54"/>
      <c r="AT162" s="59">
        <v>4114</v>
      </c>
      <c r="AU162" s="59">
        <v>119</v>
      </c>
      <c r="AV162" s="54"/>
      <c r="AW162" s="59">
        <v>4233</v>
      </c>
      <c r="AX162" s="54"/>
      <c r="AY162" s="54"/>
      <c r="AZ162" s="54"/>
      <c r="BA162" s="59">
        <f xml:space="preserve"> 1340 + 1</f>
        <v>1341</v>
      </c>
      <c r="BB162" s="59">
        <v>2898</v>
      </c>
      <c r="BC162" s="54"/>
      <c r="BD162" s="59">
        <v>4239</v>
      </c>
      <c r="BE162" s="54"/>
      <c r="BF162" s="54"/>
      <c r="BG162" s="54"/>
      <c r="BH162" s="59">
        <v>506</v>
      </c>
      <c r="BI162" s="54"/>
      <c r="BJ162" s="54"/>
      <c r="BK162" s="54"/>
      <c r="BL162" s="59">
        <v>0</v>
      </c>
      <c r="BM162" s="54"/>
      <c r="BN162" s="59">
        <v>0</v>
      </c>
      <c r="BO162" s="54"/>
      <c r="BP162" s="54"/>
      <c r="BQ162" s="54"/>
      <c r="BR162" s="59">
        <v>45</v>
      </c>
      <c r="BS162" s="39"/>
      <c r="BT162" s="39"/>
      <c r="BU162" s="39"/>
      <c r="BV162" s="39"/>
      <c r="BW162" s="39"/>
      <c r="BX162" s="39"/>
    </row>
    <row r="163" spans="1:76" ht="20.100000000000001" customHeight="1" x14ac:dyDescent="0.2"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</row>
    <row r="164" spans="1:76" ht="20.100000000000001" customHeight="1" x14ac:dyDescent="0.2">
      <c r="B164" s="6" t="s">
        <v>161</v>
      </c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</row>
    <row r="165" spans="1:76" ht="20.100000000000001" customHeight="1" x14ac:dyDescent="0.2">
      <c r="C165" s="3" t="s">
        <v>95</v>
      </c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</row>
    <row r="166" spans="1:76" ht="20.100000000000001" customHeight="1" x14ac:dyDescent="0.2">
      <c r="D166" s="2" t="s">
        <v>122</v>
      </c>
      <c r="F166" s="39">
        <v>0</v>
      </c>
      <c r="G166" s="39"/>
      <c r="H166" s="39"/>
      <c r="I166" s="39"/>
      <c r="J166" s="39">
        <v>0</v>
      </c>
      <c r="K166" s="39">
        <v>0</v>
      </c>
      <c r="L166" s="39"/>
      <c r="M166" s="39">
        <v>0</v>
      </c>
      <c r="N166" s="39"/>
      <c r="O166" s="39"/>
      <c r="P166" s="39"/>
      <c r="Q166" s="39">
        <v>0</v>
      </c>
      <c r="R166" s="39">
        <v>0</v>
      </c>
      <c r="S166" s="39"/>
      <c r="T166" s="39">
        <v>0</v>
      </c>
      <c r="U166" s="39"/>
      <c r="V166" s="39"/>
      <c r="W166" s="39"/>
      <c r="X166" s="39">
        <v>0</v>
      </c>
      <c r="Y166" s="39"/>
      <c r="Z166" s="39"/>
      <c r="AA166" s="39"/>
      <c r="AB166" s="39">
        <v>0</v>
      </c>
      <c r="AC166" s="39"/>
      <c r="AD166" s="39">
        <v>0</v>
      </c>
      <c r="AE166" s="39"/>
      <c r="AF166" s="39"/>
      <c r="AG166" s="39"/>
      <c r="AH166" s="39">
        <v>0</v>
      </c>
      <c r="AI166" s="39"/>
      <c r="AJ166" s="39"/>
      <c r="AK166" s="39"/>
      <c r="AL166" s="39"/>
      <c r="AM166" s="39"/>
      <c r="AN166" s="39"/>
      <c r="AO166" s="39"/>
      <c r="AP166" s="39">
        <v>0</v>
      </c>
      <c r="AQ166" s="39"/>
      <c r="AR166" s="39"/>
      <c r="AS166" s="39"/>
      <c r="AT166" s="39">
        <v>0</v>
      </c>
      <c r="AU166" s="39">
        <v>0</v>
      </c>
      <c r="AV166" s="39"/>
      <c r="AW166" s="39">
        <v>0</v>
      </c>
      <c r="AX166" s="39"/>
      <c r="AY166" s="39"/>
      <c r="AZ166" s="39"/>
      <c r="BA166" s="39">
        <v>0</v>
      </c>
      <c r="BB166" s="39">
        <v>0</v>
      </c>
      <c r="BC166" s="39"/>
      <c r="BD166" s="39">
        <v>0</v>
      </c>
      <c r="BE166" s="39"/>
      <c r="BF166" s="39"/>
      <c r="BG166" s="39"/>
      <c r="BH166" s="39">
        <v>0</v>
      </c>
      <c r="BI166" s="39"/>
      <c r="BJ166" s="39"/>
      <c r="BK166" s="39"/>
      <c r="BL166" s="39">
        <v>0</v>
      </c>
      <c r="BM166" s="39"/>
      <c r="BN166" s="39">
        <v>0</v>
      </c>
      <c r="BO166" s="39"/>
      <c r="BP166" s="39"/>
      <c r="BQ166" s="39"/>
      <c r="BR166" s="39">
        <v>0</v>
      </c>
      <c r="BS166" s="39"/>
      <c r="BT166" s="39"/>
      <c r="BU166" s="39"/>
      <c r="BV166" s="39"/>
      <c r="BW166" s="39"/>
      <c r="BX166" s="39"/>
    </row>
    <row r="167" spans="1:76" ht="20.100000000000001" customHeight="1" x14ac:dyDescent="0.2">
      <c r="D167" s="47" t="s">
        <v>135</v>
      </c>
      <c r="F167" s="48">
        <v>0</v>
      </c>
      <c r="G167" s="49"/>
      <c r="H167" s="49"/>
      <c r="I167" s="49"/>
      <c r="J167" s="48">
        <v>0</v>
      </c>
      <c r="K167" s="48">
        <v>0</v>
      </c>
      <c r="L167" s="49"/>
      <c r="M167" s="48">
        <v>0</v>
      </c>
      <c r="N167" s="49"/>
      <c r="O167" s="49"/>
      <c r="P167" s="49"/>
      <c r="Q167" s="48">
        <v>0</v>
      </c>
      <c r="R167" s="48">
        <v>0</v>
      </c>
      <c r="S167" s="49"/>
      <c r="T167" s="48">
        <v>0</v>
      </c>
      <c r="U167" s="49"/>
      <c r="V167" s="49"/>
      <c r="W167" s="49"/>
      <c r="X167" s="48">
        <v>0</v>
      </c>
      <c r="Y167" s="49"/>
      <c r="Z167" s="49"/>
      <c r="AA167" s="49"/>
      <c r="AB167" s="48">
        <v>0</v>
      </c>
      <c r="AC167" s="49"/>
      <c r="AD167" s="48">
        <v>0</v>
      </c>
      <c r="AE167" s="49"/>
      <c r="AF167" s="49"/>
      <c r="AG167" s="49"/>
      <c r="AH167" s="48">
        <v>0</v>
      </c>
      <c r="AI167" s="49"/>
      <c r="AJ167" s="49"/>
      <c r="AK167" s="49"/>
      <c r="AL167" s="49"/>
      <c r="AM167" s="49"/>
      <c r="AN167" s="49"/>
      <c r="AO167" s="49"/>
      <c r="AP167" s="48">
        <v>0</v>
      </c>
      <c r="AQ167" s="49"/>
      <c r="AR167" s="49"/>
      <c r="AS167" s="49"/>
      <c r="AT167" s="48">
        <v>0</v>
      </c>
      <c r="AU167" s="48">
        <v>0</v>
      </c>
      <c r="AV167" s="49"/>
      <c r="AW167" s="48">
        <v>0</v>
      </c>
      <c r="AX167" s="49"/>
      <c r="AY167" s="49"/>
      <c r="AZ167" s="49"/>
      <c r="BA167" s="48">
        <v>0</v>
      </c>
      <c r="BB167" s="48">
        <v>0</v>
      </c>
      <c r="BC167" s="49"/>
      <c r="BD167" s="48">
        <v>0</v>
      </c>
      <c r="BE167" s="49"/>
      <c r="BF167" s="49"/>
      <c r="BG167" s="49"/>
      <c r="BH167" s="48">
        <v>0</v>
      </c>
      <c r="BI167" s="49"/>
      <c r="BJ167" s="49"/>
      <c r="BK167" s="49"/>
      <c r="BL167" s="48">
        <v>0</v>
      </c>
      <c r="BM167" s="49"/>
      <c r="BN167" s="48">
        <v>0</v>
      </c>
      <c r="BO167" s="49"/>
      <c r="BP167" s="49"/>
      <c r="BQ167" s="49"/>
      <c r="BR167" s="48">
        <v>0</v>
      </c>
      <c r="BS167" s="39"/>
      <c r="BT167" s="39"/>
      <c r="BU167" s="39"/>
      <c r="BV167" s="39"/>
      <c r="BW167" s="39"/>
      <c r="BX167" s="39"/>
    </row>
    <row r="168" spans="1:76" ht="20.100000000000001" customHeight="1" x14ac:dyDescent="0.2">
      <c r="D168" s="2" t="s">
        <v>113</v>
      </c>
      <c r="F168" s="39">
        <v>0</v>
      </c>
      <c r="G168" s="39"/>
      <c r="H168" s="39"/>
      <c r="I168" s="39"/>
      <c r="J168" s="39">
        <v>0</v>
      </c>
      <c r="K168" s="39">
        <v>0</v>
      </c>
      <c r="L168" s="39"/>
      <c r="M168" s="39">
        <v>0</v>
      </c>
      <c r="N168" s="39"/>
      <c r="O168" s="39"/>
      <c r="P168" s="39"/>
      <c r="Q168" s="39">
        <v>0</v>
      </c>
      <c r="R168" s="39">
        <v>0</v>
      </c>
      <c r="S168" s="39"/>
      <c r="T168" s="39">
        <v>0</v>
      </c>
      <c r="U168" s="39"/>
      <c r="V168" s="39"/>
      <c r="W168" s="39"/>
      <c r="X168" s="39">
        <v>0</v>
      </c>
      <c r="Y168" s="39"/>
      <c r="Z168" s="39"/>
      <c r="AA168" s="39"/>
      <c r="AB168" s="39">
        <v>0</v>
      </c>
      <c r="AC168" s="39"/>
      <c r="AD168" s="39">
        <v>0</v>
      </c>
      <c r="AE168" s="39"/>
      <c r="AF168" s="39"/>
      <c r="AG168" s="39"/>
      <c r="AH168" s="39">
        <v>0</v>
      </c>
      <c r="AI168" s="39"/>
      <c r="AJ168" s="39"/>
      <c r="AK168" s="39"/>
      <c r="AL168" s="39"/>
      <c r="AM168" s="39"/>
      <c r="AN168" s="39"/>
      <c r="AO168" s="39"/>
      <c r="AP168" s="39">
        <v>0</v>
      </c>
      <c r="AQ168" s="39"/>
      <c r="AR168" s="39"/>
      <c r="AS168" s="39"/>
      <c r="AT168" s="39">
        <v>0</v>
      </c>
      <c r="AU168" s="39">
        <v>0</v>
      </c>
      <c r="AV168" s="39"/>
      <c r="AW168" s="39">
        <v>0</v>
      </c>
      <c r="AX168" s="39"/>
      <c r="AY168" s="39"/>
      <c r="AZ168" s="39"/>
      <c r="BA168" s="39">
        <v>0</v>
      </c>
      <c r="BB168" s="39">
        <v>0</v>
      </c>
      <c r="BC168" s="39"/>
      <c r="BD168" s="39">
        <v>0</v>
      </c>
      <c r="BE168" s="39"/>
      <c r="BF168" s="39"/>
      <c r="BG168" s="39"/>
      <c r="BH168" s="39">
        <v>0</v>
      </c>
      <c r="BI168" s="39"/>
      <c r="BJ168" s="39"/>
      <c r="BK168" s="39"/>
      <c r="BL168" s="39">
        <v>0</v>
      </c>
      <c r="BM168" s="39"/>
      <c r="BN168" s="39">
        <v>0</v>
      </c>
      <c r="BO168" s="39"/>
      <c r="BP168" s="39"/>
      <c r="BQ168" s="39"/>
      <c r="BR168" s="39">
        <v>0</v>
      </c>
      <c r="BS168" s="39"/>
      <c r="BT168" s="39"/>
      <c r="BU168" s="39"/>
      <c r="BV168" s="39"/>
      <c r="BW168" s="39"/>
      <c r="BX168" s="39"/>
    </row>
    <row r="169" spans="1:76" ht="20.100000000000001" customHeight="1" x14ac:dyDescent="0.2">
      <c r="D169" s="47" t="s">
        <v>99</v>
      </c>
      <c r="F169" s="48">
        <v>0</v>
      </c>
      <c r="G169" s="49"/>
      <c r="H169" s="49"/>
      <c r="I169" s="49"/>
      <c r="J169" s="48">
        <v>0</v>
      </c>
      <c r="K169" s="48">
        <v>0</v>
      </c>
      <c r="L169" s="49"/>
      <c r="M169" s="48">
        <v>0</v>
      </c>
      <c r="N169" s="49"/>
      <c r="O169" s="49"/>
      <c r="P169" s="49"/>
      <c r="Q169" s="48">
        <v>0</v>
      </c>
      <c r="R169" s="48">
        <v>0</v>
      </c>
      <c r="S169" s="49"/>
      <c r="T169" s="48">
        <v>0</v>
      </c>
      <c r="U169" s="49"/>
      <c r="V169" s="49"/>
      <c r="W169" s="49"/>
      <c r="X169" s="48">
        <v>0</v>
      </c>
      <c r="Y169" s="49"/>
      <c r="Z169" s="49"/>
      <c r="AA169" s="49"/>
      <c r="AB169" s="48">
        <v>0</v>
      </c>
      <c r="AC169" s="49"/>
      <c r="AD169" s="48">
        <v>0</v>
      </c>
      <c r="AE169" s="49"/>
      <c r="AF169" s="49"/>
      <c r="AG169" s="49"/>
      <c r="AH169" s="48">
        <v>0</v>
      </c>
      <c r="AI169" s="49"/>
      <c r="AJ169" s="49"/>
      <c r="AK169" s="49"/>
      <c r="AL169" s="49"/>
      <c r="AM169" s="49"/>
      <c r="AN169" s="49"/>
      <c r="AO169" s="49"/>
      <c r="AP169" s="48">
        <v>0</v>
      </c>
      <c r="AQ169" s="49"/>
      <c r="AR169" s="49"/>
      <c r="AS169" s="49"/>
      <c r="AT169" s="48">
        <v>0</v>
      </c>
      <c r="AU169" s="48">
        <v>0</v>
      </c>
      <c r="AV169" s="49"/>
      <c r="AW169" s="48">
        <v>0</v>
      </c>
      <c r="AX169" s="49"/>
      <c r="AY169" s="49"/>
      <c r="AZ169" s="49"/>
      <c r="BA169" s="48">
        <v>0</v>
      </c>
      <c r="BB169" s="48">
        <v>0</v>
      </c>
      <c r="BC169" s="49"/>
      <c r="BD169" s="48">
        <v>0</v>
      </c>
      <c r="BE169" s="49"/>
      <c r="BF169" s="49"/>
      <c r="BG169" s="49"/>
      <c r="BH169" s="48">
        <v>0</v>
      </c>
      <c r="BI169" s="49"/>
      <c r="BJ169" s="49"/>
      <c r="BK169" s="49"/>
      <c r="BL169" s="48">
        <v>0</v>
      </c>
      <c r="BM169" s="49"/>
      <c r="BN169" s="48">
        <v>0</v>
      </c>
      <c r="BO169" s="49"/>
      <c r="BP169" s="49"/>
      <c r="BQ169" s="49"/>
      <c r="BR169" s="48">
        <v>0</v>
      </c>
      <c r="BS169" s="39"/>
      <c r="BT169" s="39"/>
      <c r="BU169" s="39"/>
      <c r="BV169" s="39"/>
      <c r="BW169" s="39"/>
      <c r="BX169" s="39"/>
    </row>
    <row r="170" spans="1:76" ht="20.100000000000001" customHeight="1" x14ac:dyDescent="0.2">
      <c r="D170" s="2" t="s">
        <v>114</v>
      </c>
      <c r="F170" s="39">
        <v>0</v>
      </c>
      <c r="G170" s="39"/>
      <c r="H170" s="39"/>
      <c r="I170" s="39"/>
      <c r="J170" s="39">
        <v>0</v>
      </c>
      <c r="K170" s="39">
        <v>0</v>
      </c>
      <c r="L170" s="39"/>
      <c r="M170" s="39">
        <v>0</v>
      </c>
      <c r="N170" s="39"/>
      <c r="O170" s="39"/>
      <c r="P170" s="39"/>
      <c r="Q170" s="39">
        <v>0</v>
      </c>
      <c r="R170" s="39">
        <v>0</v>
      </c>
      <c r="S170" s="39"/>
      <c r="T170" s="39">
        <v>0</v>
      </c>
      <c r="U170" s="39"/>
      <c r="V170" s="39"/>
      <c r="W170" s="39"/>
      <c r="X170" s="39">
        <v>0</v>
      </c>
      <c r="Y170" s="39"/>
      <c r="Z170" s="39"/>
      <c r="AA170" s="39"/>
      <c r="AB170" s="39">
        <v>0</v>
      </c>
      <c r="AC170" s="39"/>
      <c r="AD170" s="39">
        <v>0</v>
      </c>
      <c r="AE170" s="39"/>
      <c r="AF170" s="39"/>
      <c r="AG170" s="39"/>
      <c r="AH170" s="39">
        <v>0</v>
      </c>
      <c r="AI170" s="39"/>
      <c r="AJ170" s="39"/>
      <c r="AK170" s="39"/>
      <c r="AL170" s="39"/>
      <c r="AM170" s="39"/>
      <c r="AN170" s="39"/>
      <c r="AO170" s="39"/>
      <c r="AP170" s="39">
        <v>0</v>
      </c>
      <c r="AQ170" s="39"/>
      <c r="AR170" s="39"/>
      <c r="AS170" s="39"/>
      <c r="AT170" s="39">
        <v>0</v>
      </c>
      <c r="AU170" s="39">
        <v>0</v>
      </c>
      <c r="AV170" s="39"/>
      <c r="AW170" s="39">
        <v>0</v>
      </c>
      <c r="AX170" s="39"/>
      <c r="AY170" s="39"/>
      <c r="AZ170" s="39"/>
      <c r="BA170" s="39">
        <v>0</v>
      </c>
      <c r="BB170" s="39">
        <v>0</v>
      </c>
      <c r="BC170" s="39"/>
      <c r="BD170" s="39">
        <v>0</v>
      </c>
      <c r="BE170" s="39"/>
      <c r="BF170" s="39"/>
      <c r="BG170" s="39"/>
      <c r="BH170" s="39">
        <v>0</v>
      </c>
      <c r="BI170" s="39"/>
      <c r="BJ170" s="39"/>
      <c r="BK170" s="39"/>
      <c r="BL170" s="39">
        <v>0</v>
      </c>
      <c r="BM170" s="39"/>
      <c r="BN170" s="39">
        <v>0</v>
      </c>
      <c r="BO170" s="39"/>
      <c r="BP170" s="39"/>
      <c r="BQ170" s="39"/>
      <c r="BR170" s="39">
        <v>0</v>
      </c>
      <c r="BS170" s="39"/>
      <c r="BT170" s="39"/>
      <c r="BU170" s="39"/>
      <c r="BV170" s="39"/>
      <c r="BW170" s="39"/>
      <c r="BX170" s="39"/>
    </row>
    <row r="171" spans="1:76" ht="20.100000000000001" customHeight="1" x14ac:dyDescent="0.2">
      <c r="D171" s="47" t="s">
        <v>101</v>
      </c>
      <c r="F171" s="48">
        <v>0</v>
      </c>
      <c r="G171" s="49"/>
      <c r="H171" s="49"/>
      <c r="I171" s="49"/>
      <c r="J171" s="48">
        <v>0</v>
      </c>
      <c r="K171" s="48">
        <v>0</v>
      </c>
      <c r="L171" s="49"/>
      <c r="M171" s="48">
        <v>0</v>
      </c>
      <c r="N171" s="49"/>
      <c r="O171" s="49"/>
      <c r="P171" s="49"/>
      <c r="Q171" s="48">
        <v>0</v>
      </c>
      <c r="R171" s="48">
        <v>0</v>
      </c>
      <c r="S171" s="49"/>
      <c r="T171" s="48">
        <v>0</v>
      </c>
      <c r="U171" s="49"/>
      <c r="V171" s="49"/>
      <c r="W171" s="49"/>
      <c r="X171" s="48">
        <v>0</v>
      </c>
      <c r="Y171" s="49"/>
      <c r="Z171" s="49"/>
      <c r="AA171" s="49"/>
      <c r="AB171" s="48">
        <v>0</v>
      </c>
      <c r="AC171" s="49"/>
      <c r="AD171" s="48">
        <v>0</v>
      </c>
      <c r="AE171" s="49"/>
      <c r="AF171" s="49"/>
      <c r="AG171" s="49"/>
      <c r="AH171" s="48">
        <v>0</v>
      </c>
      <c r="AI171" s="49"/>
      <c r="AJ171" s="49"/>
      <c r="AK171" s="49"/>
      <c r="AL171" s="49"/>
      <c r="AM171" s="49"/>
      <c r="AN171" s="49"/>
      <c r="AO171" s="49"/>
      <c r="AP171" s="48">
        <v>0</v>
      </c>
      <c r="AQ171" s="49"/>
      <c r="AR171" s="49"/>
      <c r="AS171" s="49"/>
      <c r="AT171" s="48">
        <v>0</v>
      </c>
      <c r="AU171" s="48">
        <v>0</v>
      </c>
      <c r="AV171" s="49"/>
      <c r="AW171" s="48">
        <v>0</v>
      </c>
      <c r="AX171" s="49"/>
      <c r="AY171" s="49"/>
      <c r="AZ171" s="49"/>
      <c r="BA171" s="48">
        <v>0</v>
      </c>
      <c r="BB171" s="48">
        <v>0</v>
      </c>
      <c r="BC171" s="49"/>
      <c r="BD171" s="48">
        <v>0</v>
      </c>
      <c r="BE171" s="49"/>
      <c r="BF171" s="49"/>
      <c r="BG171" s="49"/>
      <c r="BH171" s="48">
        <v>0</v>
      </c>
      <c r="BI171" s="49"/>
      <c r="BJ171" s="49"/>
      <c r="BK171" s="49"/>
      <c r="BL171" s="48">
        <v>0</v>
      </c>
      <c r="BM171" s="49"/>
      <c r="BN171" s="48">
        <v>0</v>
      </c>
      <c r="BO171" s="49"/>
      <c r="BP171" s="49"/>
      <c r="BQ171" s="49"/>
      <c r="BR171" s="48">
        <v>0</v>
      </c>
      <c r="BS171" s="39"/>
      <c r="BT171" s="39"/>
      <c r="BU171" s="39"/>
      <c r="BV171" s="39"/>
      <c r="BW171" s="39"/>
      <c r="BX171" s="39"/>
    </row>
    <row r="172" spans="1:76" ht="20.100000000000001" customHeight="1" x14ac:dyDescent="0.2">
      <c r="D172" s="50" t="s">
        <v>102</v>
      </c>
      <c r="F172" s="49">
        <v>0</v>
      </c>
      <c r="G172" s="49"/>
      <c r="H172" s="49"/>
      <c r="I172" s="49"/>
      <c r="J172" s="49">
        <v>0</v>
      </c>
      <c r="K172" s="49">
        <v>0</v>
      </c>
      <c r="L172" s="49"/>
      <c r="M172" s="49">
        <v>0</v>
      </c>
      <c r="N172" s="49"/>
      <c r="O172" s="49"/>
      <c r="P172" s="49"/>
      <c r="Q172" s="49">
        <v>0</v>
      </c>
      <c r="R172" s="49">
        <v>0</v>
      </c>
      <c r="S172" s="49"/>
      <c r="T172" s="49">
        <v>0</v>
      </c>
      <c r="U172" s="49"/>
      <c r="V172" s="49"/>
      <c r="W172" s="49"/>
      <c r="X172" s="49">
        <v>0</v>
      </c>
      <c r="Y172" s="49"/>
      <c r="Z172" s="49"/>
      <c r="AA172" s="49"/>
      <c r="AB172" s="49">
        <v>0</v>
      </c>
      <c r="AC172" s="49"/>
      <c r="AD172" s="49">
        <v>0</v>
      </c>
      <c r="AE172" s="49"/>
      <c r="AF172" s="49"/>
      <c r="AG172" s="49"/>
      <c r="AH172" s="49">
        <v>0</v>
      </c>
      <c r="AI172" s="49"/>
      <c r="AJ172" s="49"/>
      <c r="AK172" s="49"/>
      <c r="AL172" s="49"/>
      <c r="AM172" s="49"/>
      <c r="AN172" s="49"/>
      <c r="AO172" s="49"/>
      <c r="AP172" s="49">
        <v>0</v>
      </c>
      <c r="AQ172" s="49"/>
      <c r="AR172" s="49"/>
      <c r="AS172" s="49"/>
      <c r="AT172" s="49">
        <v>0</v>
      </c>
      <c r="AU172" s="49">
        <v>0</v>
      </c>
      <c r="AV172" s="49"/>
      <c r="AW172" s="49">
        <v>0</v>
      </c>
      <c r="AX172" s="49"/>
      <c r="AY172" s="49"/>
      <c r="AZ172" s="49"/>
      <c r="BA172" s="49">
        <v>0</v>
      </c>
      <c r="BB172" s="49">
        <v>0</v>
      </c>
      <c r="BC172" s="49"/>
      <c r="BD172" s="49">
        <v>0</v>
      </c>
      <c r="BE172" s="49"/>
      <c r="BF172" s="49"/>
      <c r="BG172" s="49"/>
      <c r="BH172" s="49">
        <v>0</v>
      </c>
      <c r="BI172" s="49"/>
      <c r="BJ172" s="49"/>
      <c r="BK172" s="49"/>
      <c r="BL172" s="49">
        <v>0</v>
      </c>
      <c r="BM172" s="49"/>
      <c r="BN172" s="49">
        <v>0</v>
      </c>
      <c r="BO172" s="49"/>
      <c r="BP172" s="49"/>
      <c r="BQ172" s="49"/>
      <c r="BR172" s="49">
        <v>0</v>
      </c>
      <c r="BS172" s="39"/>
      <c r="BT172" s="39"/>
      <c r="BU172" s="39"/>
      <c r="BV172" s="39"/>
      <c r="BW172" s="39"/>
      <c r="BX172" s="39"/>
    </row>
    <row r="173" spans="1:76" ht="20.100000000000001" customHeight="1" x14ac:dyDescent="0.2">
      <c r="D173" s="50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39"/>
      <c r="BT173" s="39"/>
      <c r="BU173" s="39"/>
      <c r="BV173" s="39"/>
      <c r="BW173" s="39"/>
      <c r="BX173" s="39"/>
    </row>
    <row r="174" spans="1:76" s="1" customFormat="1" ht="20.100000000000001" customHeight="1" x14ac:dyDescent="0.25">
      <c r="A174" s="3"/>
      <c r="B174" s="6"/>
      <c r="C174" s="51" t="s">
        <v>112</v>
      </c>
      <c r="D174" s="52"/>
      <c r="E174" s="5"/>
      <c r="F174" s="53">
        <v>0</v>
      </c>
      <c r="G174" s="54"/>
      <c r="H174" s="54"/>
      <c r="I174" s="54"/>
      <c r="J174" s="53">
        <v>0</v>
      </c>
      <c r="K174" s="53">
        <v>0</v>
      </c>
      <c r="L174" s="54"/>
      <c r="M174" s="53">
        <v>0</v>
      </c>
      <c r="N174" s="54"/>
      <c r="O174" s="54"/>
      <c r="P174" s="54"/>
      <c r="Q174" s="53">
        <v>0</v>
      </c>
      <c r="R174" s="53">
        <v>0</v>
      </c>
      <c r="S174" s="54"/>
      <c r="T174" s="53">
        <v>0</v>
      </c>
      <c r="U174" s="54"/>
      <c r="V174" s="54"/>
      <c r="W174" s="54"/>
      <c r="X174" s="53">
        <v>0</v>
      </c>
      <c r="Y174" s="54"/>
      <c r="Z174" s="54"/>
      <c r="AA174" s="54"/>
      <c r="AB174" s="53">
        <v>0</v>
      </c>
      <c r="AC174" s="54"/>
      <c r="AD174" s="53">
        <v>0</v>
      </c>
      <c r="AE174" s="54"/>
      <c r="AF174" s="54"/>
      <c r="AG174" s="54"/>
      <c r="AH174" s="53">
        <v>0</v>
      </c>
      <c r="AI174" s="54"/>
      <c r="AJ174" s="54"/>
      <c r="AK174" s="54"/>
      <c r="AL174" s="54"/>
      <c r="AM174" s="54"/>
      <c r="AN174" s="54"/>
      <c r="AO174" s="54"/>
      <c r="AP174" s="53">
        <v>0</v>
      </c>
      <c r="AQ174" s="54"/>
      <c r="AR174" s="54"/>
      <c r="AS174" s="54"/>
      <c r="AT174" s="53">
        <v>0</v>
      </c>
      <c r="AU174" s="53">
        <v>0</v>
      </c>
      <c r="AV174" s="54"/>
      <c r="AW174" s="53">
        <v>0</v>
      </c>
      <c r="AX174" s="54"/>
      <c r="AY174" s="54"/>
      <c r="AZ174" s="54"/>
      <c r="BA174" s="53">
        <v>0</v>
      </c>
      <c r="BB174" s="53">
        <v>0</v>
      </c>
      <c r="BC174" s="54"/>
      <c r="BD174" s="53">
        <v>0</v>
      </c>
      <c r="BE174" s="54"/>
      <c r="BF174" s="54"/>
      <c r="BG174" s="54"/>
      <c r="BH174" s="53">
        <v>0</v>
      </c>
      <c r="BI174" s="54"/>
      <c r="BJ174" s="54"/>
      <c r="BK174" s="54"/>
      <c r="BL174" s="53">
        <v>0</v>
      </c>
      <c r="BM174" s="54"/>
      <c r="BN174" s="53">
        <v>0</v>
      </c>
      <c r="BO174" s="54"/>
      <c r="BP174" s="54"/>
      <c r="BQ174" s="54"/>
      <c r="BR174" s="53">
        <v>0</v>
      </c>
      <c r="BS174" s="39"/>
      <c r="BT174" s="39"/>
      <c r="BU174" s="39"/>
      <c r="BV174" s="39"/>
      <c r="BW174" s="39"/>
      <c r="BX174" s="39"/>
    </row>
    <row r="175" spans="1:76" ht="20.100000000000001" customHeight="1" x14ac:dyDescent="0.2">
      <c r="D175" s="50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39"/>
      <c r="BT175" s="39"/>
      <c r="BU175" s="39"/>
      <c r="BV175" s="39"/>
      <c r="BW175" s="39"/>
      <c r="BX175" s="39"/>
    </row>
    <row r="176" spans="1:76" ht="20.100000000000001" customHeight="1" x14ac:dyDescent="0.2">
      <c r="C176" s="3" t="s">
        <v>0</v>
      </c>
      <c r="D176" s="50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39"/>
      <c r="BT176" s="39"/>
      <c r="BU176" s="39"/>
      <c r="BV176" s="39"/>
      <c r="BW176" s="39"/>
      <c r="BX176" s="39"/>
    </row>
    <row r="177" spans="1:76" ht="20.100000000000001" customHeight="1" x14ac:dyDescent="0.2">
      <c r="D177" s="2" t="s">
        <v>122</v>
      </c>
      <c r="F177" s="39">
        <v>0</v>
      </c>
      <c r="G177" s="39"/>
      <c r="H177" s="39"/>
      <c r="I177" s="39"/>
      <c r="J177" s="39">
        <v>0</v>
      </c>
      <c r="K177" s="39">
        <v>0</v>
      </c>
      <c r="L177" s="39"/>
      <c r="M177" s="39">
        <v>0</v>
      </c>
      <c r="N177" s="39"/>
      <c r="O177" s="39"/>
      <c r="P177" s="39"/>
      <c r="Q177" s="39">
        <v>0</v>
      </c>
      <c r="R177" s="39">
        <v>0</v>
      </c>
      <c r="S177" s="39"/>
      <c r="T177" s="39">
        <v>0</v>
      </c>
      <c r="U177" s="39"/>
      <c r="V177" s="39"/>
      <c r="W177" s="39"/>
      <c r="X177" s="39">
        <v>0</v>
      </c>
      <c r="Y177" s="39"/>
      <c r="Z177" s="39"/>
      <c r="AA177" s="39"/>
      <c r="AB177" s="39">
        <v>0</v>
      </c>
      <c r="AC177" s="39"/>
      <c r="AD177" s="39">
        <v>0</v>
      </c>
      <c r="AE177" s="39"/>
      <c r="AF177" s="39"/>
      <c r="AG177" s="39"/>
      <c r="AH177" s="39">
        <v>0</v>
      </c>
      <c r="AI177" s="39"/>
      <c r="AJ177" s="39"/>
      <c r="AK177" s="39"/>
      <c r="AL177" s="39"/>
      <c r="AM177" s="39"/>
      <c r="AN177" s="39"/>
      <c r="AO177" s="39"/>
      <c r="AP177" s="39">
        <v>0</v>
      </c>
      <c r="AQ177" s="39"/>
      <c r="AR177" s="39"/>
      <c r="AS177" s="39"/>
      <c r="AT177" s="39">
        <v>0</v>
      </c>
      <c r="AU177" s="39">
        <v>0</v>
      </c>
      <c r="AV177" s="39"/>
      <c r="AW177" s="39">
        <v>0</v>
      </c>
      <c r="AX177" s="39"/>
      <c r="AY177" s="39"/>
      <c r="AZ177" s="39"/>
      <c r="BA177" s="39">
        <v>0</v>
      </c>
      <c r="BB177" s="39">
        <v>0</v>
      </c>
      <c r="BC177" s="39"/>
      <c r="BD177" s="39">
        <v>0</v>
      </c>
      <c r="BE177" s="39"/>
      <c r="BF177" s="39"/>
      <c r="BG177" s="39"/>
      <c r="BH177" s="39">
        <v>0</v>
      </c>
      <c r="BI177" s="39"/>
      <c r="BJ177" s="39"/>
      <c r="BK177" s="39"/>
      <c r="BL177" s="39">
        <v>0</v>
      </c>
      <c r="BM177" s="39"/>
      <c r="BN177" s="39">
        <v>0</v>
      </c>
      <c r="BO177" s="39"/>
      <c r="BP177" s="39"/>
      <c r="BQ177" s="39"/>
      <c r="BR177" s="39">
        <v>0</v>
      </c>
      <c r="BS177" s="39"/>
      <c r="BT177" s="39"/>
      <c r="BU177" s="39"/>
      <c r="BV177" s="39"/>
      <c r="BW177" s="39"/>
      <c r="BX177" s="39"/>
    </row>
    <row r="178" spans="1:76" ht="20.100000000000001" customHeight="1" x14ac:dyDescent="0.2">
      <c r="D178" s="47" t="s">
        <v>135</v>
      </c>
      <c r="F178" s="48">
        <v>0</v>
      </c>
      <c r="G178" s="49"/>
      <c r="H178" s="49"/>
      <c r="I178" s="49"/>
      <c r="J178" s="48">
        <v>0</v>
      </c>
      <c r="K178" s="48">
        <v>0</v>
      </c>
      <c r="L178" s="49"/>
      <c r="M178" s="48">
        <v>0</v>
      </c>
      <c r="N178" s="49"/>
      <c r="O178" s="49"/>
      <c r="P178" s="49"/>
      <c r="Q178" s="48">
        <v>0</v>
      </c>
      <c r="R178" s="48">
        <v>0</v>
      </c>
      <c r="S178" s="49"/>
      <c r="T178" s="48">
        <v>0</v>
      </c>
      <c r="U178" s="49"/>
      <c r="V178" s="49"/>
      <c r="W178" s="49"/>
      <c r="X178" s="48">
        <v>0</v>
      </c>
      <c r="Y178" s="49"/>
      <c r="Z178" s="49"/>
      <c r="AA178" s="49"/>
      <c r="AB178" s="48">
        <v>0</v>
      </c>
      <c r="AC178" s="49"/>
      <c r="AD178" s="48">
        <v>0</v>
      </c>
      <c r="AE178" s="49"/>
      <c r="AF178" s="49"/>
      <c r="AG178" s="49"/>
      <c r="AH178" s="48">
        <v>0</v>
      </c>
      <c r="AI178" s="49"/>
      <c r="AJ178" s="49"/>
      <c r="AK178" s="49"/>
      <c r="AL178" s="49"/>
      <c r="AM178" s="49"/>
      <c r="AN178" s="49"/>
      <c r="AO178" s="49"/>
      <c r="AP178" s="48">
        <v>0</v>
      </c>
      <c r="AQ178" s="49"/>
      <c r="AR178" s="49"/>
      <c r="AS178" s="49"/>
      <c r="AT178" s="48">
        <v>0</v>
      </c>
      <c r="AU178" s="48">
        <v>0</v>
      </c>
      <c r="AV178" s="49"/>
      <c r="AW178" s="48">
        <v>0</v>
      </c>
      <c r="AX178" s="49"/>
      <c r="AY178" s="49"/>
      <c r="AZ178" s="49"/>
      <c r="BA178" s="48">
        <v>0</v>
      </c>
      <c r="BB178" s="48">
        <v>0</v>
      </c>
      <c r="BC178" s="49"/>
      <c r="BD178" s="48">
        <v>0</v>
      </c>
      <c r="BE178" s="49"/>
      <c r="BF178" s="49"/>
      <c r="BG178" s="49"/>
      <c r="BH178" s="48">
        <v>0</v>
      </c>
      <c r="BI178" s="49"/>
      <c r="BJ178" s="49"/>
      <c r="BK178" s="49"/>
      <c r="BL178" s="48">
        <v>0</v>
      </c>
      <c r="BM178" s="49"/>
      <c r="BN178" s="48">
        <v>0</v>
      </c>
      <c r="BO178" s="49"/>
      <c r="BP178" s="49"/>
      <c r="BQ178" s="49"/>
      <c r="BR178" s="48">
        <v>0</v>
      </c>
      <c r="BS178" s="39"/>
      <c r="BT178" s="39"/>
      <c r="BU178" s="39"/>
      <c r="BV178" s="39"/>
      <c r="BW178" s="39"/>
      <c r="BX178" s="39"/>
    </row>
    <row r="179" spans="1:76" ht="20.100000000000001" customHeight="1" x14ac:dyDescent="0.2">
      <c r="D179" s="2" t="s">
        <v>113</v>
      </c>
      <c r="F179" s="39">
        <v>0</v>
      </c>
      <c r="G179" s="39"/>
      <c r="H179" s="39"/>
      <c r="I179" s="39"/>
      <c r="J179" s="39">
        <v>0</v>
      </c>
      <c r="K179" s="39">
        <v>0</v>
      </c>
      <c r="L179" s="39"/>
      <c r="M179" s="39">
        <v>0</v>
      </c>
      <c r="N179" s="39"/>
      <c r="O179" s="39"/>
      <c r="P179" s="39"/>
      <c r="Q179" s="39">
        <v>0</v>
      </c>
      <c r="R179" s="39">
        <v>0</v>
      </c>
      <c r="S179" s="39"/>
      <c r="T179" s="39">
        <v>0</v>
      </c>
      <c r="U179" s="39"/>
      <c r="V179" s="39"/>
      <c r="W179" s="39"/>
      <c r="X179" s="39">
        <v>0</v>
      </c>
      <c r="Y179" s="39"/>
      <c r="Z179" s="39"/>
      <c r="AA179" s="39"/>
      <c r="AB179" s="39">
        <v>0</v>
      </c>
      <c r="AC179" s="39"/>
      <c r="AD179" s="39">
        <v>0</v>
      </c>
      <c r="AE179" s="39"/>
      <c r="AF179" s="39"/>
      <c r="AG179" s="39"/>
      <c r="AH179" s="39">
        <v>0</v>
      </c>
      <c r="AI179" s="39"/>
      <c r="AJ179" s="39"/>
      <c r="AK179" s="39"/>
      <c r="AL179" s="39"/>
      <c r="AM179" s="39"/>
      <c r="AN179" s="39"/>
      <c r="AO179" s="39"/>
      <c r="AP179" s="39">
        <v>0</v>
      </c>
      <c r="AQ179" s="39"/>
      <c r="AR179" s="39"/>
      <c r="AS179" s="39"/>
      <c r="AT179" s="39">
        <v>0</v>
      </c>
      <c r="AU179" s="39">
        <v>0</v>
      </c>
      <c r="AV179" s="39"/>
      <c r="AW179" s="39">
        <v>0</v>
      </c>
      <c r="AX179" s="39"/>
      <c r="AY179" s="39"/>
      <c r="AZ179" s="39"/>
      <c r="BA179" s="39">
        <v>0</v>
      </c>
      <c r="BB179" s="39">
        <v>0</v>
      </c>
      <c r="BC179" s="39"/>
      <c r="BD179" s="39">
        <v>0</v>
      </c>
      <c r="BE179" s="39"/>
      <c r="BF179" s="39"/>
      <c r="BG179" s="39"/>
      <c r="BH179" s="39">
        <v>0</v>
      </c>
      <c r="BI179" s="39"/>
      <c r="BJ179" s="39"/>
      <c r="BK179" s="39"/>
      <c r="BL179" s="39">
        <v>0</v>
      </c>
      <c r="BM179" s="39"/>
      <c r="BN179" s="39">
        <v>0</v>
      </c>
      <c r="BO179" s="39"/>
      <c r="BP179" s="39"/>
      <c r="BQ179" s="39"/>
      <c r="BR179" s="39">
        <v>0</v>
      </c>
      <c r="BS179" s="39"/>
      <c r="BT179" s="39"/>
      <c r="BU179" s="39"/>
      <c r="BV179" s="39"/>
      <c r="BW179" s="39"/>
      <c r="BX179" s="39"/>
    </row>
    <row r="180" spans="1:76" ht="20.100000000000001" customHeight="1" x14ac:dyDescent="0.2">
      <c r="D180" s="47" t="s">
        <v>136</v>
      </c>
      <c r="F180" s="48">
        <v>0</v>
      </c>
      <c r="G180" s="49"/>
      <c r="H180" s="49"/>
      <c r="I180" s="49"/>
      <c r="J180" s="48">
        <v>0</v>
      </c>
      <c r="K180" s="48">
        <v>0</v>
      </c>
      <c r="L180" s="49"/>
      <c r="M180" s="48">
        <v>0</v>
      </c>
      <c r="N180" s="49"/>
      <c r="O180" s="49"/>
      <c r="P180" s="49"/>
      <c r="Q180" s="48">
        <v>0</v>
      </c>
      <c r="R180" s="48">
        <v>0</v>
      </c>
      <c r="S180" s="49"/>
      <c r="T180" s="48">
        <v>0</v>
      </c>
      <c r="U180" s="49"/>
      <c r="V180" s="49"/>
      <c r="W180" s="49"/>
      <c r="X180" s="48">
        <v>0</v>
      </c>
      <c r="Y180" s="49"/>
      <c r="Z180" s="49"/>
      <c r="AA180" s="49"/>
      <c r="AB180" s="48">
        <v>0</v>
      </c>
      <c r="AC180" s="49"/>
      <c r="AD180" s="48">
        <v>0</v>
      </c>
      <c r="AE180" s="49"/>
      <c r="AF180" s="49"/>
      <c r="AG180" s="49"/>
      <c r="AH180" s="48">
        <v>0</v>
      </c>
      <c r="AI180" s="49"/>
      <c r="AJ180" s="49"/>
      <c r="AK180" s="49"/>
      <c r="AL180" s="49"/>
      <c r="AM180" s="49"/>
      <c r="AN180" s="49"/>
      <c r="AO180" s="49"/>
      <c r="AP180" s="48">
        <v>0</v>
      </c>
      <c r="AQ180" s="49"/>
      <c r="AR180" s="49"/>
      <c r="AS180" s="49"/>
      <c r="AT180" s="48">
        <v>0</v>
      </c>
      <c r="AU180" s="48">
        <v>0</v>
      </c>
      <c r="AV180" s="49"/>
      <c r="AW180" s="48">
        <v>0</v>
      </c>
      <c r="AX180" s="49"/>
      <c r="AY180" s="49"/>
      <c r="AZ180" s="49"/>
      <c r="BA180" s="48">
        <v>0</v>
      </c>
      <c r="BB180" s="48">
        <v>0</v>
      </c>
      <c r="BC180" s="49"/>
      <c r="BD180" s="48">
        <v>0</v>
      </c>
      <c r="BE180" s="49"/>
      <c r="BF180" s="49"/>
      <c r="BG180" s="49"/>
      <c r="BH180" s="48">
        <v>0</v>
      </c>
      <c r="BI180" s="49"/>
      <c r="BJ180" s="49"/>
      <c r="BK180" s="49"/>
      <c r="BL180" s="48">
        <v>0</v>
      </c>
      <c r="BM180" s="49"/>
      <c r="BN180" s="48">
        <v>0</v>
      </c>
      <c r="BO180" s="49"/>
      <c r="BP180" s="49"/>
      <c r="BQ180" s="49"/>
      <c r="BR180" s="48">
        <v>0</v>
      </c>
      <c r="BS180" s="39"/>
      <c r="BT180" s="39"/>
      <c r="BU180" s="39"/>
      <c r="BV180" s="39"/>
      <c r="BW180" s="39"/>
      <c r="BX180" s="39"/>
    </row>
    <row r="181" spans="1:76" ht="20.100000000000001" customHeight="1" x14ac:dyDescent="0.2">
      <c r="D181" s="2" t="s">
        <v>114</v>
      </c>
      <c r="F181" s="39">
        <v>0</v>
      </c>
      <c r="G181" s="39"/>
      <c r="H181" s="39"/>
      <c r="I181" s="39"/>
      <c r="J181" s="39">
        <v>0</v>
      </c>
      <c r="K181" s="39">
        <v>0</v>
      </c>
      <c r="L181" s="39"/>
      <c r="M181" s="39">
        <v>0</v>
      </c>
      <c r="N181" s="39"/>
      <c r="O181" s="39"/>
      <c r="P181" s="39"/>
      <c r="Q181" s="39">
        <v>0</v>
      </c>
      <c r="R181" s="39">
        <v>0</v>
      </c>
      <c r="S181" s="39"/>
      <c r="T181" s="39">
        <v>0</v>
      </c>
      <c r="U181" s="39"/>
      <c r="V181" s="39"/>
      <c r="W181" s="39"/>
      <c r="X181" s="39">
        <v>0</v>
      </c>
      <c r="Y181" s="39"/>
      <c r="Z181" s="39"/>
      <c r="AA181" s="39"/>
      <c r="AB181" s="39">
        <v>0</v>
      </c>
      <c r="AC181" s="39"/>
      <c r="AD181" s="39">
        <v>0</v>
      </c>
      <c r="AE181" s="39"/>
      <c r="AF181" s="39"/>
      <c r="AG181" s="39"/>
      <c r="AH181" s="39">
        <v>0</v>
      </c>
      <c r="AI181" s="39"/>
      <c r="AJ181" s="39"/>
      <c r="AK181" s="39"/>
      <c r="AL181" s="39"/>
      <c r="AM181" s="39"/>
      <c r="AN181" s="39"/>
      <c r="AO181" s="39"/>
      <c r="AP181" s="39">
        <v>0</v>
      </c>
      <c r="AQ181" s="39"/>
      <c r="AR181" s="39"/>
      <c r="AS181" s="39"/>
      <c r="AT181" s="39">
        <v>0</v>
      </c>
      <c r="AU181" s="39">
        <v>0</v>
      </c>
      <c r="AV181" s="39"/>
      <c r="AW181" s="39">
        <v>0</v>
      </c>
      <c r="AX181" s="39"/>
      <c r="AY181" s="39"/>
      <c r="AZ181" s="39"/>
      <c r="BA181" s="39">
        <v>0</v>
      </c>
      <c r="BB181" s="39">
        <v>0</v>
      </c>
      <c r="BC181" s="39"/>
      <c r="BD181" s="39">
        <v>0</v>
      </c>
      <c r="BE181" s="39"/>
      <c r="BF181" s="39"/>
      <c r="BG181" s="39"/>
      <c r="BH181" s="39">
        <v>0</v>
      </c>
      <c r="BI181" s="39"/>
      <c r="BJ181" s="39"/>
      <c r="BK181" s="39"/>
      <c r="BL181" s="39">
        <v>0</v>
      </c>
      <c r="BM181" s="39"/>
      <c r="BN181" s="39">
        <v>0</v>
      </c>
      <c r="BO181" s="39"/>
      <c r="BP181" s="39"/>
      <c r="BQ181" s="39"/>
      <c r="BR181" s="39">
        <v>0</v>
      </c>
      <c r="BS181" s="39"/>
      <c r="BT181" s="39"/>
      <c r="BU181" s="39"/>
      <c r="BV181" s="39"/>
      <c r="BW181" s="39"/>
      <c r="BX181" s="39"/>
    </row>
    <row r="182" spans="1:76" ht="20.100000000000001" customHeight="1" x14ac:dyDescent="0.2">
      <c r="D182" s="47" t="s">
        <v>101</v>
      </c>
      <c r="F182" s="48">
        <v>0</v>
      </c>
      <c r="G182" s="49"/>
      <c r="H182" s="49"/>
      <c r="I182" s="49"/>
      <c r="J182" s="48">
        <v>0</v>
      </c>
      <c r="K182" s="48">
        <v>0</v>
      </c>
      <c r="L182" s="49"/>
      <c r="M182" s="48">
        <v>0</v>
      </c>
      <c r="N182" s="49"/>
      <c r="O182" s="49"/>
      <c r="P182" s="49"/>
      <c r="Q182" s="48">
        <v>0</v>
      </c>
      <c r="R182" s="48">
        <v>0</v>
      </c>
      <c r="S182" s="49"/>
      <c r="T182" s="48">
        <v>0</v>
      </c>
      <c r="U182" s="49"/>
      <c r="V182" s="49"/>
      <c r="W182" s="49"/>
      <c r="X182" s="48">
        <v>0</v>
      </c>
      <c r="Y182" s="49"/>
      <c r="Z182" s="49"/>
      <c r="AA182" s="49"/>
      <c r="AB182" s="48">
        <v>0</v>
      </c>
      <c r="AC182" s="49"/>
      <c r="AD182" s="48">
        <v>0</v>
      </c>
      <c r="AE182" s="49"/>
      <c r="AF182" s="49"/>
      <c r="AG182" s="49"/>
      <c r="AH182" s="48">
        <v>0</v>
      </c>
      <c r="AI182" s="49"/>
      <c r="AJ182" s="49"/>
      <c r="AK182" s="49"/>
      <c r="AL182" s="49"/>
      <c r="AM182" s="49"/>
      <c r="AN182" s="49"/>
      <c r="AO182" s="49"/>
      <c r="AP182" s="48">
        <v>0</v>
      </c>
      <c r="AQ182" s="49"/>
      <c r="AR182" s="49"/>
      <c r="AS182" s="49"/>
      <c r="AT182" s="48">
        <v>0</v>
      </c>
      <c r="AU182" s="48">
        <v>0</v>
      </c>
      <c r="AV182" s="49"/>
      <c r="AW182" s="48">
        <v>0</v>
      </c>
      <c r="AX182" s="49"/>
      <c r="AY182" s="49"/>
      <c r="AZ182" s="49"/>
      <c r="BA182" s="48">
        <v>0</v>
      </c>
      <c r="BB182" s="48">
        <v>0</v>
      </c>
      <c r="BC182" s="49"/>
      <c r="BD182" s="48">
        <v>0</v>
      </c>
      <c r="BE182" s="49"/>
      <c r="BF182" s="49"/>
      <c r="BG182" s="49"/>
      <c r="BH182" s="48">
        <v>0</v>
      </c>
      <c r="BI182" s="49"/>
      <c r="BJ182" s="49"/>
      <c r="BK182" s="49"/>
      <c r="BL182" s="48">
        <v>0</v>
      </c>
      <c r="BM182" s="49"/>
      <c r="BN182" s="48">
        <v>0</v>
      </c>
      <c r="BO182" s="49"/>
      <c r="BP182" s="49"/>
      <c r="BQ182" s="49"/>
      <c r="BR182" s="48">
        <v>0</v>
      </c>
      <c r="BS182" s="39"/>
      <c r="BT182" s="39"/>
      <c r="BU182" s="39"/>
      <c r="BV182" s="39"/>
      <c r="BW182" s="39"/>
      <c r="BX182" s="39"/>
    </row>
    <row r="183" spans="1:76" ht="19.5" customHeight="1" x14ac:dyDescent="0.2">
      <c r="D183" s="2" t="s">
        <v>116</v>
      </c>
      <c r="F183" s="39">
        <v>0</v>
      </c>
      <c r="G183" s="39"/>
      <c r="H183" s="39"/>
      <c r="I183" s="39"/>
      <c r="J183" s="39">
        <v>0</v>
      </c>
      <c r="K183" s="39">
        <v>0</v>
      </c>
      <c r="L183" s="39"/>
      <c r="M183" s="39">
        <v>0</v>
      </c>
      <c r="N183" s="39"/>
      <c r="O183" s="39"/>
      <c r="P183" s="39"/>
      <c r="Q183" s="39">
        <v>0</v>
      </c>
      <c r="R183" s="39">
        <v>0</v>
      </c>
      <c r="S183" s="39"/>
      <c r="T183" s="39">
        <v>0</v>
      </c>
      <c r="U183" s="39"/>
      <c r="V183" s="39"/>
      <c r="W183" s="39"/>
      <c r="X183" s="39">
        <v>0</v>
      </c>
      <c r="Y183" s="39"/>
      <c r="Z183" s="39"/>
      <c r="AA183" s="39"/>
      <c r="AB183" s="39">
        <v>0</v>
      </c>
      <c r="AC183" s="39"/>
      <c r="AD183" s="39">
        <v>0</v>
      </c>
      <c r="AE183" s="39"/>
      <c r="AF183" s="39"/>
      <c r="AG183" s="39"/>
      <c r="AH183" s="39">
        <v>0</v>
      </c>
      <c r="AI183" s="39"/>
      <c r="AJ183" s="39"/>
      <c r="AK183" s="39"/>
      <c r="AL183" s="39"/>
      <c r="AM183" s="39"/>
      <c r="AN183" s="39"/>
      <c r="AO183" s="39"/>
      <c r="AP183" s="39">
        <v>0</v>
      </c>
      <c r="AQ183" s="39"/>
      <c r="AR183" s="39"/>
      <c r="AS183" s="39"/>
      <c r="AT183" s="39">
        <v>0</v>
      </c>
      <c r="AU183" s="39">
        <v>0</v>
      </c>
      <c r="AV183" s="39"/>
      <c r="AW183" s="39">
        <v>0</v>
      </c>
      <c r="AX183" s="39"/>
      <c r="AY183" s="39"/>
      <c r="AZ183" s="39"/>
      <c r="BA183" s="39">
        <v>0</v>
      </c>
      <c r="BB183" s="39">
        <v>0</v>
      </c>
      <c r="BC183" s="39"/>
      <c r="BD183" s="39">
        <v>0</v>
      </c>
      <c r="BE183" s="39"/>
      <c r="BF183" s="39"/>
      <c r="BG183" s="39"/>
      <c r="BH183" s="39">
        <v>0</v>
      </c>
      <c r="BI183" s="39"/>
      <c r="BJ183" s="39"/>
      <c r="BK183" s="39"/>
      <c r="BL183" s="39">
        <v>0</v>
      </c>
      <c r="BM183" s="39"/>
      <c r="BN183" s="39">
        <v>0</v>
      </c>
      <c r="BO183" s="39"/>
      <c r="BP183" s="39"/>
      <c r="BQ183" s="39"/>
      <c r="BR183" s="39">
        <v>0</v>
      </c>
      <c r="BS183" s="39"/>
      <c r="BT183" s="39"/>
      <c r="BU183" s="39"/>
      <c r="BV183" s="39"/>
      <c r="BW183" s="39"/>
      <c r="BX183" s="39"/>
    </row>
    <row r="184" spans="1:76" ht="20.100000000000001" customHeight="1" x14ac:dyDescent="0.2">
      <c r="D184" s="47" t="s">
        <v>155</v>
      </c>
      <c r="F184" s="48">
        <v>0</v>
      </c>
      <c r="G184" s="49"/>
      <c r="H184" s="49"/>
      <c r="I184" s="49"/>
      <c r="J184" s="48">
        <v>0</v>
      </c>
      <c r="K184" s="48">
        <v>0</v>
      </c>
      <c r="L184" s="49"/>
      <c r="M184" s="48">
        <v>0</v>
      </c>
      <c r="N184" s="49"/>
      <c r="O184" s="49"/>
      <c r="P184" s="49"/>
      <c r="Q184" s="48">
        <v>0</v>
      </c>
      <c r="R184" s="48">
        <v>0</v>
      </c>
      <c r="S184" s="49"/>
      <c r="T184" s="48">
        <v>0</v>
      </c>
      <c r="U184" s="49"/>
      <c r="V184" s="49"/>
      <c r="W184" s="49"/>
      <c r="X184" s="48">
        <v>0</v>
      </c>
      <c r="Y184" s="49"/>
      <c r="Z184" s="49"/>
      <c r="AA184" s="49"/>
      <c r="AB184" s="48">
        <v>0</v>
      </c>
      <c r="AC184" s="49"/>
      <c r="AD184" s="48">
        <v>0</v>
      </c>
      <c r="AE184" s="49"/>
      <c r="AF184" s="49"/>
      <c r="AG184" s="49"/>
      <c r="AH184" s="48">
        <v>0</v>
      </c>
      <c r="AI184" s="49"/>
      <c r="AJ184" s="49"/>
      <c r="AK184" s="49"/>
      <c r="AL184" s="49"/>
      <c r="AM184" s="49"/>
      <c r="AN184" s="49"/>
      <c r="AO184" s="49"/>
      <c r="AP184" s="48">
        <v>0</v>
      </c>
      <c r="AQ184" s="49"/>
      <c r="AR184" s="49"/>
      <c r="AS184" s="49"/>
      <c r="AT184" s="48">
        <v>0</v>
      </c>
      <c r="AU184" s="48">
        <v>0</v>
      </c>
      <c r="AV184" s="49"/>
      <c r="AW184" s="48">
        <v>0</v>
      </c>
      <c r="AX184" s="49"/>
      <c r="AY184" s="49"/>
      <c r="AZ184" s="49"/>
      <c r="BA184" s="48">
        <v>0</v>
      </c>
      <c r="BB184" s="48">
        <v>0</v>
      </c>
      <c r="BC184" s="49"/>
      <c r="BD184" s="48">
        <v>0</v>
      </c>
      <c r="BE184" s="49"/>
      <c r="BF184" s="49"/>
      <c r="BG184" s="49"/>
      <c r="BH184" s="48">
        <v>0</v>
      </c>
      <c r="BI184" s="49"/>
      <c r="BJ184" s="49"/>
      <c r="BK184" s="49"/>
      <c r="BL184" s="48">
        <v>0</v>
      </c>
      <c r="BM184" s="49"/>
      <c r="BN184" s="48">
        <v>0</v>
      </c>
      <c r="BO184" s="49"/>
      <c r="BP184" s="49"/>
      <c r="BQ184" s="49"/>
      <c r="BR184" s="48">
        <v>0</v>
      </c>
      <c r="BS184" s="39"/>
      <c r="BT184" s="39"/>
      <c r="BU184" s="39"/>
      <c r="BV184" s="39"/>
      <c r="BW184" s="39"/>
      <c r="BX184" s="39"/>
    </row>
    <row r="185" spans="1:76" ht="20.100000000000001" customHeight="1" x14ac:dyDescent="0.2">
      <c r="D185" s="2" t="s">
        <v>137</v>
      </c>
      <c r="F185" s="39">
        <v>0</v>
      </c>
      <c r="G185" s="39"/>
      <c r="H185" s="39"/>
      <c r="I185" s="39"/>
      <c r="J185" s="39">
        <v>0</v>
      </c>
      <c r="K185" s="39">
        <v>0</v>
      </c>
      <c r="L185" s="39"/>
      <c r="M185" s="39">
        <v>0</v>
      </c>
      <c r="N185" s="39"/>
      <c r="O185" s="39"/>
      <c r="P185" s="39"/>
      <c r="Q185" s="39">
        <v>0</v>
      </c>
      <c r="R185" s="39">
        <v>0</v>
      </c>
      <c r="S185" s="39"/>
      <c r="T185" s="39">
        <v>0</v>
      </c>
      <c r="U185" s="39"/>
      <c r="V185" s="39"/>
      <c r="W185" s="39"/>
      <c r="X185" s="39">
        <v>0</v>
      </c>
      <c r="Y185" s="39"/>
      <c r="Z185" s="39"/>
      <c r="AA185" s="39"/>
      <c r="AB185" s="39">
        <v>0</v>
      </c>
      <c r="AC185" s="39"/>
      <c r="AD185" s="39">
        <v>0</v>
      </c>
      <c r="AE185" s="39"/>
      <c r="AF185" s="39"/>
      <c r="AG185" s="39"/>
      <c r="AH185" s="39">
        <v>0</v>
      </c>
      <c r="AI185" s="39"/>
      <c r="AJ185" s="39"/>
      <c r="AK185" s="39"/>
      <c r="AL185" s="39"/>
      <c r="AM185" s="39"/>
      <c r="AN185" s="39"/>
      <c r="AO185" s="39"/>
      <c r="AP185" s="39">
        <v>0</v>
      </c>
      <c r="AQ185" s="39"/>
      <c r="AR185" s="39"/>
      <c r="AS185" s="39"/>
      <c r="AT185" s="39">
        <v>0</v>
      </c>
      <c r="AU185" s="39">
        <v>0</v>
      </c>
      <c r="AV185" s="39"/>
      <c r="AW185" s="39">
        <v>0</v>
      </c>
      <c r="AX185" s="39"/>
      <c r="AY185" s="39"/>
      <c r="AZ185" s="39"/>
      <c r="BA185" s="39">
        <v>0</v>
      </c>
      <c r="BB185" s="39">
        <v>0</v>
      </c>
      <c r="BC185" s="39"/>
      <c r="BD185" s="39">
        <v>0</v>
      </c>
      <c r="BE185" s="39"/>
      <c r="BF185" s="39"/>
      <c r="BG185" s="39"/>
      <c r="BH185" s="39">
        <v>0</v>
      </c>
      <c r="BI185" s="39"/>
      <c r="BJ185" s="39"/>
      <c r="BK185" s="39"/>
      <c r="BL185" s="39">
        <v>0</v>
      </c>
      <c r="BM185" s="39"/>
      <c r="BN185" s="39">
        <v>0</v>
      </c>
      <c r="BO185" s="39"/>
      <c r="BP185" s="39"/>
      <c r="BQ185" s="39"/>
      <c r="BR185" s="39">
        <v>0</v>
      </c>
      <c r="BS185" s="39"/>
      <c r="BT185" s="39"/>
      <c r="BU185" s="39"/>
      <c r="BV185" s="39"/>
      <c r="BW185" s="39"/>
      <c r="BX185" s="39"/>
    </row>
    <row r="186" spans="1:76" ht="20.100000000000001" customHeight="1" x14ac:dyDescent="0.2"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</row>
    <row r="187" spans="1:76" s="1" customFormat="1" ht="20.100000000000001" customHeight="1" x14ac:dyDescent="0.25">
      <c r="A187" s="3"/>
      <c r="B187" s="6"/>
      <c r="C187" s="51" t="s">
        <v>120</v>
      </c>
      <c r="D187" s="52"/>
      <c r="E187" s="5"/>
      <c r="F187" s="53">
        <v>0</v>
      </c>
      <c r="G187" s="54"/>
      <c r="H187" s="54"/>
      <c r="I187" s="54"/>
      <c r="J187" s="53">
        <v>0</v>
      </c>
      <c r="K187" s="53">
        <v>0</v>
      </c>
      <c r="L187" s="54"/>
      <c r="M187" s="53">
        <v>0</v>
      </c>
      <c r="N187" s="54"/>
      <c r="O187" s="54"/>
      <c r="P187" s="54"/>
      <c r="Q187" s="53">
        <v>0</v>
      </c>
      <c r="R187" s="53">
        <v>0</v>
      </c>
      <c r="S187" s="54"/>
      <c r="T187" s="53">
        <v>0</v>
      </c>
      <c r="U187" s="54"/>
      <c r="V187" s="54"/>
      <c r="W187" s="54"/>
      <c r="X187" s="53">
        <v>0</v>
      </c>
      <c r="Y187" s="54"/>
      <c r="Z187" s="54"/>
      <c r="AA187" s="54"/>
      <c r="AB187" s="53">
        <v>0</v>
      </c>
      <c r="AC187" s="54"/>
      <c r="AD187" s="53">
        <v>0</v>
      </c>
      <c r="AE187" s="54"/>
      <c r="AF187" s="54"/>
      <c r="AG187" s="54"/>
      <c r="AH187" s="53">
        <v>0</v>
      </c>
      <c r="AI187" s="54"/>
      <c r="AJ187" s="54"/>
      <c r="AK187" s="54"/>
      <c r="AL187" s="54"/>
      <c r="AM187" s="54"/>
      <c r="AN187" s="54"/>
      <c r="AO187" s="54"/>
      <c r="AP187" s="53">
        <v>0</v>
      </c>
      <c r="AQ187" s="54"/>
      <c r="AR187" s="54"/>
      <c r="AS187" s="54"/>
      <c r="AT187" s="53">
        <v>0</v>
      </c>
      <c r="AU187" s="53">
        <v>0</v>
      </c>
      <c r="AV187" s="54"/>
      <c r="AW187" s="53">
        <v>0</v>
      </c>
      <c r="AX187" s="54"/>
      <c r="AY187" s="54"/>
      <c r="AZ187" s="54"/>
      <c r="BA187" s="53">
        <v>0</v>
      </c>
      <c r="BB187" s="53">
        <v>0</v>
      </c>
      <c r="BC187" s="54"/>
      <c r="BD187" s="53">
        <v>0</v>
      </c>
      <c r="BE187" s="54"/>
      <c r="BF187" s="54"/>
      <c r="BG187" s="54"/>
      <c r="BH187" s="53">
        <v>0</v>
      </c>
      <c r="BI187" s="54"/>
      <c r="BJ187" s="54"/>
      <c r="BK187" s="54"/>
      <c r="BL187" s="53">
        <v>0</v>
      </c>
      <c r="BM187" s="54"/>
      <c r="BN187" s="53">
        <v>0</v>
      </c>
      <c r="BO187" s="54"/>
      <c r="BP187" s="54"/>
      <c r="BQ187" s="54"/>
      <c r="BR187" s="53">
        <v>0</v>
      </c>
      <c r="BS187" s="39"/>
      <c r="BT187" s="39"/>
      <c r="BU187" s="39"/>
      <c r="BV187" s="39"/>
      <c r="BW187" s="39"/>
      <c r="BX187" s="39"/>
    </row>
    <row r="188" spans="1:76" ht="20.100000000000001" customHeight="1" x14ac:dyDescent="0.2"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</row>
    <row r="189" spans="1:76" ht="20.100000000000001" customHeight="1" x14ac:dyDescent="0.2">
      <c r="C189" s="3" t="s">
        <v>162</v>
      </c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</row>
    <row r="190" spans="1:76" ht="20.100000000000001" customHeight="1" x14ac:dyDescent="0.2">
      <c r="D190" s="2" t="s">
        <v>163</v>
      </c>
      <c r="F190" s="39">
        <v>0</v>
      </c>
      <c r="G190" s="39"/>
      <c r="H190" s="39"/>
      <c r="I190" s="39"/>
      <c r="J190" s="39">
        <v>1</v>
      </c>
      <c r="K190" s="39">
        <v>1</v>
      </c>
      <c r="L190" s="39"/>
      <c r="M190" s="39">
        <v>2</v>
      </c>
      <c r="N190" s="39"/>
      <c r="O190" s="39"/>
      <c r="P190" s="39"/>
      <c r="Q190" s="39">
        <v>2</v>
      </c>
      <c r="R190" s="39">
        <v>0</v>
      </c>
      <c r="S190" s="39"/>
      <c r="T190" s="39">
        <v>2</v>
      </c>
      <c r="U190" s="39"/>
      <c r="V190" s="39"/>
      <c r="W190" s="39"/>
      <c r="X190" s="39">
        <v>0</v>
      </c>
      <c r="Y190" s="39"/>
      <c r="Z190" s="39"/>
      <c r="AA190" s="39"/>
      <c r="AB190" s="39">
        <v>0</v>
      </c>
      <c r="AC190" s="39"/>
      <c r="AD190" s="39">
        <v>0</v>
      </c>
      <c r="AE190" s="39"/>
      <c r="AF190" s="39"/>
      <c r="AG190" s="39"/>
      <c r="AH190" s="39">
        <v>0</v>
      </c>
      <c r="AI190" s="39"/>
      <c r="AJ190" s="39"/>
      <c r="AK190" s="39"/>
      <c r="AL190" s="39"/>
      <c r="AM190" s="39"/>
      <c r="AN190" s="39"/>
      <c r="AO190" s="39"/>
      <c r="AP190" s="39">
        <v>309</v>
      </c>
      <c r="AQ190" s="39"/>
      <c r="AR190" s="39"/>
      <c r="AS190" s="39"/>
      <c r="AT190" s="39">
        <v>2340</v>
      </c>
      <c r="AU190" s="39">
        <v>45</v>
      </c>
      <c r="AV190" s="39"/>
      <c r="AW190" s="39">
        <v>2385</v>
      </c>
      <c r="AX190" s="39"/>
      <c r="AY190" s="39"/>
      <c r="AZ190" s="39"/>
      <c r="BA190" s="39">
        <v>285</v>
      </c>
      <c r="BB190" s="39">
        <v>1870</v>
      </c>
      <c r="BC190" s="39"/>
      <c r="BD190" s="39">
        <v>2155</v>
      </c>
      <c r="BE190" s="39"/>
      <c r="BF190" s="39"/>
      <c r="BG190" s="39"/>
      <c r="BH190" s="39">
        <v>539</v>
      </c>
      <c r="BI190" s="39"/>
      <c r="BJ190" s="39"/>
      <c r="BK190" s="39"/>
      <c r="BL190" s="39">
        <v>0</v>
      </c>
      <c r="BM190" s="39"/>
      <c r="BN190" s="39">
        <v>0</v>
      </c>
      <c r="BO190" s="39"/>
      <c r="BP190" s="39"/>
      <c r="BQ190" s="39"/>
      <c r="BR190" s="39">
        <v>0</v>
      </c>
      <c r="BS190" s="39"/>
      <c r="BT190" s="39"/>
      <c r="BU190" s="39"/>
      <c r="BV190" s="39"/>
      <c r="BW190" s="39"/>
      <c r="BX190" s="39"/>
    </row>
    <row r="191" spans="1:76" ht="19.5" customHeight="1" x14ac:dyDescent="0.2">
      <c r="D191" s="47" t="s">
        <v>164</v>
      </c>
      <c r="F191" s="48">
        <v>0</v>
      </c>
      <c r="G191" s="49"/>
      <c r="H191" s="49"/>
      <c r="I191" s="49"/>
      <c r="J191" s="48">
        <v>5</v>
      </c>
      <c r="K191" s="48">
        <v>0</v>
      </c>
      <c r="L191" s="49"/>
      <c r="M191" s="48">
        <v>5</v>
      </c>
      <c r="N191" s="49"/>
      <c r="O191" s="49"/>
      <c r="P191" s="49"/>
      <c r="Q191" s="48">
        <v>5</v>
      </c>
      <c r="R191" s="48">
        <v>0</v>
      </c>
      <c r="S191" s="49"/>
      <c r="T191" s="48">
        <v>5</v>
      </c>
      <c r="U191" s="49"/>
      <c r="V191" s="49"/>
      <c r="W191" s="49"/>
      <c r="X191" s="48">
        <v>0</v>
      </c>
      <c r="Y191" s="49"/>
      <c r="Z191" s="49"/>
      <c r="AA191" s="49"/>
      <c r="AB191" s="48">
        <v>0</v>
      </c>
      <c r="AC191" s="49"/>
      <c r="AD191" s="48">
        <v>0</v>
      </c>
      <c r="AE191" s="49"/>
      <c r="AF191" s="49"/>
      <c r="AG191" s="49"/>
      <c r="AH191" s="48">
        <v>0</v>
      </c>
      <c r="AI191" s="49"/>
      <c r="AJ191" s="49"/>
      <c r="AK191" s="49"/>
      <c r="AL191" s="49"/>
      <c r="AM191" s="49"/>
      <c r="AN191" s="49"/>
      <c r="AO191" s="49"/>
      <c r="AP191" s="48">
        <v>373</v>
      </c>
      <c r="AQ191" s="49"/>
      <c r="AR191" s="49"/>
      <c r="AS191" s="49"/>
      <c r="AT191" s="48">
        <v>2385</v>
      </c>
      <c r="AU191" s="48">
        <v>140</v>
      </c>
      <c r="AV191" s="49"/>
      <c r="AW191" s="48">
        <v>2525</v>
      </c>
      <c r="AX191" s="49"/>
      <c r="AY191" s="49"/>
      <c r="AZ191" s="49"/>
      <c r="BA191" s="48">
        <v>406</v>
      </c>
      <c r="BB191" s="48">
        <v>2063</v>
      </c>
      <c r="BC191" s="49"/>
      <c r="BD191" s="48">
        <v>2469</v>
      </c>
      <c r="BE191" s="49"/>
      <c r="BF191" s="49"/>
      <c r="BG191" s="49"/>
      <c r="BH191" s="48">
        <v>429</v>
      </c>
      <c r="BI191" s="49"/>
      <c r="BJ191" s="49"/>
      <c r="BK191" s="49"/>
      <c r="BL191" s="48">
        <v>0</v>
      </c>
      <c r="BM191" s="49"/>
      <c r="BN191" s="48">
        <v>0</v>
      </c>
      <c r="BO191" s="49"/>
      <c r="BP191" s="49"/>
      <c r="BQ191" s="49"/>
      <c r="BR191" s="48">
        <v>31</v>
      </c>
      <c r="BS191" s="39"/>
      <c r="BT191" s="39"/>
      <c r="BU191" s="39"/>
      <c r="BV191" s="39"/>
      <c r="BW191" s="39"/>
      <c r="BX191" s="39"/>
    </row>
    <row r="192" spans="1:76" ht="20.100000000000001" customHeight="1" x14ac:dyDescent="0.2">
      <c r="D192" s="2" t="s">
        <v>165</v>
      </c>
      <c r="F192" s="39">
        <v>0</v>
      </c>
      <c r="G192" s="39"/>
      <c r="H192" s="39"/>
      <c r="I192" s="39"/>
      <c r="J192" s="39">
        <v>0</v>
      </c>
      <c r="K192" s="39">
        <v>0</v>
      </c>
      <c r="L192" s="39"/>
      <c r="M192" s="39">
        <v>0</v>
      </c>
      <c r="N192" s="39"/>
      <c r="O192" s="39"/>
      <c r="P192" s="39"/>
      <c r="Q192" s="39">
        <v>0</v>
      </c>
      <c r="R192" s="39">
        <v>0</v>
      </c>
      <c r="S192" s="39"/>
      <c r="T192" s="39">
        <v>0</v>
      </c>
      <c r="U192" s="39"/>
      <c r="V192" s="39"/>
      <c r="W192" s="39"/>
      <c r="X192" s="39">
        <v>0</v>
      </c>
      <c r="Y192" s="39"/>
      <c r="Z192" s="39"/>
      <c r="AA192" s="39"/>
      <c r="AB192" s="39">
        <v>0</v>
      </c>
      <c r="AC192" s="39"/>
      <c r="AD192" s="39">
        <v>0</v>
      </c>
      <c r="AE192" s="39"/>
      <c r="AF192" s="39"/>
      <c r="AG192" s="39"/>
      <c r="AH192" s="39">
        <v>0</v>
      </c>
      <c r="AI192" s="39"/>
      <c r="AJ192" s="39"/>
      <c r="AK192" s="39"/>
      <c r="AL192" s="39"/>
      <c r="AM192" s="39"/>
      <c r="AN192" s="39"/>
      <c r="AO192" s="39"/>
      <c r="AP192" s="39">
        <v>192</v>
      </c>
      <c r="AQ192" s="39"/>
      <c r="AR192" s="39"/>
      <c r="AS192" s="39"/>
      <c r="AT192" s="39">
        <v>2284</v>
      </c>
      <c r="AU192" s="39">
        <v>27</v>
      </c>
      <c r="AV192" s="39"/>
      <c r="AW192" s="39">
        <v>2311</v>
      </c>
      <c r="AX192" s="39"/>
      <c r="AY192" s="39"/>
      <c r="AZ192" s="39"/>
      <c r="BA192" s="39">
        <v>190</v>
      </c>
      <c r="BB192" s="39">
        <v>2039</v>
      </c>
      <c r="BC192" s="39"/>
      <c r="BD192" s="39">
        <v>2229</v>
      </c>
      <c r="BE192" s="39"/>
      <c r="BF192" s="39"/>
      <c r="BG192" s="39"/>
      <c r="BH192" s="39">
        <v>274</v>
      </c>
      <c r="BI192" s="39"/>
      <c r="BJ192" s="39"/>
      <c r="BK192" s="39"/>
      <c r="BL192" s="39">
        <v>0</v>
      </c>
      <c r="BM192" s="39"/>
      <c r="BN192" s="39">
        <v>0</v>
      </c>
      <c r="BO192" s="39"/>
      <c r="BP192" s="39"/>
      <c r="BQ192" s="39"/>
      <c r="BR192" s="39">
        <v>0</v>
      </c>
      <c r="BS192" s="39"/>
      <c r="BT192" s="39"/>
      <c r="BU192" s="39"/>
      <c r="BV192" s="39"/>
      <c r="BW192" s="39"/>
      <c r="BX192" s="39"/>
    </row>
    <row r="193" spans="1:76" ht="19.5" customHeight="1" x14ac:dyDescent="0.2">
      <c r="D193" s="47" t="s">
        <v>166</v>
      </c>
      <c r="F193" s="48">
        <v>0</v>
      </c>
      <c r="G193" s="49"/>
      <c r="H193" s="49"/>
      <c r="I193" s="49"/>
      <c r="J193" s="48">
        <v>0</v>
      </c>
      <c r="K193" s="48">
        <v>0</v>
      </c>
      <c r="L193" s="49"/>
      <c r="M193" s="48">
        <v>0</v>
      </c>
      <c r="N193" s="49"/>
      <c r="O193" s="49"/>
      <c r="P193" s="49"/>
      <c r="Q193" s="48">
        <v>0</v>
      </c>
      <c r="R193" s="48">
        <v>0</v>
      </c>
      <c r="S193" s="49"/>
      <c r="T193" s="48">
        <v>0</v>
      </c>
      <c r="U193" s="49"/>
      <c r="V193" s="49"/>
      <c r="W193" s="49"/>
      <c r="X193" s="48">
        <v>0</v>
      </c>
      <c r="Y193" s="49"/>
      <c r="Z193" s="49"/>
      <c r="AA193" s="49"/>
      <c r="AB193" s="48">
        <v>0</v>
      </c>
      <c r="AC193" s="49"/>
      <c r="AD193" s="48">
        <v>0</v>
      </c>
      <c r="AE193" s="49"/>
      <c r="AF193" s="49"/>
      <c r="AG193" s="49"/>
      <c r="AH193" s="48">
        <v>0</v>
      </c>
      <c r="AI193" s="49"/>
      <c r="AJ193" s="49"/>
      <c r="AK193" s="49"/>
      <c r="AL193" s="49"/>
      <c r="AM193" s="49"/>
      <c r="AN193" s="49"/>
      <c r="AO193" s="49"/>
      <c r="AP193" s="48">
        <v>223</v>
      </c>
      <c r="AQ193" s="49"/>
      <c r="AR193" s="49"/>
      <c r="AS193" s="49"/>
      <c r="AT193" s="48">
        <v>2314</v>
      </c>
      <c r="AU193" s="48">
        <v>47</v>
      </c>
      <c r="AV193" s="49"/>
      <c r="AW193" s="48">
        <v>2361</v>
      </c>
      <c r="AX193" s="49"/>
      <c r="AY193" s="49"/>
      <c r="AZ193" s="49"/>
      <c r="BA193" s="48">
        <v>158</v>
      </c>
      <c r="BB193" s="48">
        <v>2105</v>
      </c>
      <c r="BC193" s="49"/>
      <c r="BD193" s="48">
        <v>2263</v>
      </c>
      <c r="BE193" s="49"/>
      <c r="BF193" s="49"/>
      <c r="BG193" s="49"/>
      <c r="BH193" s="48">
        <v>321</v>
      </c>
      <c r="BI193" s="49"/>
      <c r="BJ193" s="49"/>
      <c r="BK193" s="49"/>
      <c r="BL193" s="48">
        <v>0</v>
      </c>
      <c r="BM193" s="49"/>
      <c r="BN193" s="48">
        <v>0</v>
      </c>
      <c r="BO193" s="49"/>
      <c r="BP193" s="49"/>
      <c r="BQ193" s="49"/>
      <c r="BR193" s="48">
        <v>0</v>
      </c>
      <c r="BS193" s="39"/>
      <c r="BT193" s="39"/>
      <c r="BU193" s="39"/>
      <c r="BV193" s="39"/>
      <c r="BW193" s="39"/>
      <c r="BX193" s="39"/>
    </row>
    <row r="194" spans="1:76" ht="20.100000000000001" customHeight="1" x14ac:dyDescent="0.2">
      <c r="D194" s="2" t="s">
        <v>167</v>
      </c>
      <c r="F194" s="39">
        <v>0</v>
      </c>
      <c r="G194" s="39"/>
      <c r="H194" s="39"/>
      <c r="I194" s="39"/>
      <c r="J194" s="39">
        <v>0</v>
      </c>
      <c r="K194" s="39">
        <v>0</v>
      </c>
      <c r="L194" s="39"/>
      <c r="M194" s="39">
        <v>0</v>
      </c>
      <c r="N194" s="39"/>
      <c r="O194" s="39"/>
      <c r="P194" s="39"/>
      <c r="Q194" s="39">
        <v>0</v>
      </c>
      <c r="R194" s="39">
        <v>0</v>
      </c>
      <c r="S194" s="39"/>
      <c r="T194" s="39">
        <v>0</v>
      </c>
      <c r="U194" s="39"/>
      <c r="V194" s="39"/>
      <c r="W194" s="39"/>
      <c r="X194" s="39">
        <v>0</v>
      </c>
      <c r="Y194" s="39"/>
      <c r="Z194" s="39"/>
      <c r="AA194" s="39"/>
      <c r="AB194" s="39">
        <v>0</v>
      </c>
      <c r="AC194" s="39"/>
      <c r="AD194" s="39">
        <v>0</v>
      </c>
      <c r="AE194" s="39"/>
      <c r="AF194" s="39"/>
      <c r="AG194" s="39"/>
      <c r="AH194" s="39">
        <v>0</v>
      </c>
      <c r="AI194" s="39"/>
      <c r="AJ194" s="39"/>
      <c r="AK194" s="39"/>
      <c r="AL194" s="39"/>
      <c r="AM194" s="39"/>
      <c r="AN194" s="39"/>
      <c r="AO194" s="39"/>
      <c r="AP194" s="39">
        <v>179</v>
      </c>
      <c r="AQ194" s="39"/>
      <c r="AR194" s="39"/>
      <c r="AS194" s="39"/>
      <c r="AT194" s="39">
        <v>2397</v>
      </c>
      <c r="AU194" s="39">
        <v>287</v>
      </c>
      <c r="AV194" s="39"/>
      <c r="AW194" s="39">
        <v>2684</v>
      </c>
      <c r="AX194" s="39"/>
      <c r="AY194" s="39"/>
      <c r="AZ194" s="39"/>
      <c r="BA194" s="39">
        <v>819</v>
      </c>
      <c r="BB194" s="39">
        <v>1776</v>
      </c>
      <c r="BC194" s="39"/>
      <c r="BD194" s="39">
        <v>2595</v>
      </c>
      <c r="BE194" s="39"/>
      <c r="BF194" s="39"/>
      <c r="BG194" s="39"/>
      <c r="BH194" s="39">
        <v>268</v>
      </c>
      <c r="BI194" s="39"/>
      <c r="BJ194" s="39"/>
      <c r="BK194" s="39"/>
      <c r="BL194" s="39">
        <v>0</v>
      </c>
      <c r="BM194" s="39"/>
      <c r="BN194" s="39">
        <v>0</v>
      </c>
      <c r="BO194" s="39"/>
      <c r="BP194" s="39"/>
      <c r="BQ194" s="39"/>
      <c r="BR194" s="39">
        <v>126</v>
      </c>
      <c r="BS194" s="39"/>
      <c r="BT194" s="39"/>
      <c r="BU194" s="39"/>
      <c r="BV194" s="39"/>
      <c r="BW194" s="39"/>
      <c r="BX194" s="39"/>
    </row>
    <row r="195" spans="1:76" ht="19.5" customHeight="1" x14ac:dyDescent="0.2">
      <c r="D195" s="47" t="s">
        <v>168</v>
      </c>
      <c r="F195" s="48">
        <v>0</v>
      </c>
      <c r="G195" s="49"/>
      <c r="H195" s="49"/>
      <c r="I195" s="49"/>
      <c r="J195" s="48">
        <v>4</v>
      </c>
      <c r="K195" s="48">
        <v>0</v>
      </c>
      <c r="L195" s="49"/>
      <c r="M195" s="48">
        <v>4</v>
      </c>
      <c r="N195" s="49"/>
      <c r="O195" s="49"/>
      <c r="P195" s="49"/>
      <c r="Q195" s="48">
        <v>4</v>
      </c>
      <c r="R195" s="48">
        <v>0</v>
      </c>
      <c r="S195" s="49"/>
      <c r="T195" s="48">
        <v>4</v>
      </c>
      <c r="U195" s="49"/>
      <c r="V195" s="49"/>
      <c r="W195" s="49"/>
      <c r="X195" s="48">
        <v>0</v>
      </c>
      <c r="Y195" s="49"/>
      <c r="Z195" s="49"/>
      <c r="AA195" s="49"/>
      <c r="AB195" s="48">
        <v>0</v>
      </c>
      <c r="AC195" s="49"/>
      <c r="AD195" s="48">
        <v>0</v>
      </c>
      <c r="AE195" s="49"/>
      <c r="AF195" s="49"/>
      <c r="AG195" s="49"/>
      <c r="AH195" s="48">
        <v>0</v>
      </c>
      <c r="AI195" s="49"/>
      <c r="AJ195" s="49"/>
      <c r="AK195" s="49"/>
      <c r="AL195" s="49"/>
      <c r="AM195" s="49"/>
      <c r="AN195" s="49"/>
      <c r="AO195" s="49"/>
      <c r="AP195" s="48">
        <v>199</v>
      </c>
      <c r="AQ195" s="49"/>
      <c r="AR195" s="49"/>
      <c r="AS195" s="49"/>
      <c r="AT195" s="48">
        <v>2367</v>
      </c>
      <c r="AU195" s="48">
        <v>96</v>
      </c>
      <c r="AV195" s="49"/>
      <c r="AW195" s="48">
        <v>2463</v>
      </c>
      <c r="AX195" s="49"/>
      <c r="AY195" s="49"/>
      <c r="AZ195" s="49"/>
      <c r="BA195" s="48">
        <v>390</v>
      </c>
      <c r="BB195" s="48">
        <v>1956</v>
      </c>
      <c r="BC195" s="49"/>
      <c r="BD195" s="48">
        <v>2346</v>
      </c>
      <c r="BE195" s="49"/>
      <c r="BF195" s="49"/>
      <c r="BG195" s="49"/>
      <c r="BH195" s="48">
        <v>316</v>
      </c>
      <c r="BI195" s="49"/>
      <c r="BJ195" s="49"/>
      <c r="BK195" s="49"/>
      <c r="BL195" s="48">
        <v>0</v>
      </c>
      <c r="BM195" s="49"/>
      <c r="BN195" s="48">
        <v>0</v>
      </c>
      <c r="BO195" s="49"/>
      <c r="BP195" s="49"/>
      <c r="BQ195" s="49"/>
      <c r="BR195" s="48">
        <v>16</v>
      </c>
      <c r="BS195" s="39"/>
      <c r="BT195" s="39"/>
      <c r="BU195" s="39"/>
      <c r="BV195" s="39"/>
      <c r="BW195" s="39"/>
      <c r="BX195" s="39"/>
    </row>
    <row r="196" spans="1:76" ht="20.100000000000001" customHeight="1" x14ac:dyDescent="0.2">
      <c r="D196" s="2" t="s">
        <v>169</v>
      </c>
      <c r="F196" s="39">
        <v>0</v>
      </c>
      <c r="G196" s="39"/>
      <c r="H196" s="39"/>
      <c r="I196" s="39"/>
      <c r="J196" s="39">
        <v>0</v>
      </c>
      <c r="K196" s="39">
        <v>0</v>
      </c>
      <c r="L196" s="39"/>
      <c r="M196" s="39">
        <v>0</v>
      </c>
      <c r="N196" s="39"/>
      <c r="O196" s="39"/>
      <c r="P196" s="39"/>
      <c r="Q196" s="39">
        <v>0</v>
      </c>
      <c r="R196" s="39">
        <v>0</v>
      </c>
      <c r="S196" s="39"/>
      <c r="T196" s="39">
        <v>0</v>
      </c>
      <c r="U196" s="39"/>
      <c r="V196" s="39"/>
      <c r="W196" s="39"/>
      <c r="X196" s="39">
        <v>0</v>
      </c>
      <c r="Y196" s="39"/>
      <c r="Z196" s="39"/>
      <c r="AA196" s="39"/>
      <c r="AB196" s="39">
        <v>0</v>
      </c>
      <c r="AC196" s="39"/>
      <c r="AD196" s="39">
        <v>0</v>
      </c>
      <c r="AE196" s="39"/>
      <c r="AF196" s="39"/>
      <c r="AG196" s="39"/>
      <c r="AH196" s="39">
        <v>0</v>
      </c>
      <c r="AI196" s="39"/>
      <c r="AJ196" s="39"/>
      <c r="AK196" s="39"/>
      <c r="AL196" s="39"/>
      <c r="AM196" s="39"/>
      <c r="AN196" s="39"/>
      <c r="AO196" s="39"/>
      <c r="AP196" s="39">
        <v>163</v>
      </c>
      <c r="AQ196" s="39"/>
      <c r="AR196" s="39"/>
      <c r="AS196" s="39"/>
      <c r="AT196" s="39">
        <v>2347</v>
      </c>
      <c r="AU196" s="39">
        <v>86</v>
      </c>
      <c r="AV196" s="39"/>
      <c r="AW196" s="39">
        <v>2433</v>
      </c>
      <c r="AX196" s="39"/>
      <c r="AY196" s="39"/>
      <c r="AZ196" s="39"/>
      <c r="BA196" s="39">
        <v>371</v>
      </c>
      <c r="BB196" s="39">
        <v>2027</v>
      </c>
      <c r="BC196" s="39"/>
      <c r="BD196" s="39">
        <v>2398</v>
      </c>
      <c r="BE196" s="39"/>
      <c r="BF196" s="39"/>
      <c r="BG196" s="39"/>
      <c r="BH196" s="39">
        <v>198</v>
      </c>
      <c r="BI196" s="39"/>
      <c r="BJ196" s="39"/>
      <c r="BK196" s="39"/>
      <c r="BL196" s="39">
        <v>0</v>
      </c>
      <c r="BM196" s="39"/>
      <c r="BN196" s="39">
        <v>0</v>
      </c>
      <c r="BO196" s="39"/>
      <c r="BP196" s="39"/>
      <c r="BQ196" s="39"/>
      <c r="BR196" s="39">
        <v>0</v>
      </c>
      <c r="BS196" s="39"/>
      <c r="BT196" s="39"/>
      <c r="BU196" s="39"/>
      <c r="BV196" s="39"/>
      <c r="BW196" s="39"/>
      <c r="BX196" s="39"/>
    </row>
    <row r="197" spans="1:76" ht="19.5" customHeight="1" x14ac:dyDescent="0.2">
      <c r="D197" s="47" t="s">
        <v>170</v>
      </c>
      <c r="F197" s="48">
        <v>0</v>
      </c>
      <c r="G197" s="49"/>
      <c r="H197" s="49"/>
      <c r="I197" s="49"/>
      <c r="J197" s="48">
        <v>9</v>
      </c>
      <c r="K197" s="48">
        <v>1</v>
      </c>
      <c r="L197" s="49"/>
      <c r="M197" s="48">
        <v>10</v>
      </c>
      <c r="N197" s="49"/>
      <c r="O197" s="49"/>
      <c r="P197" s="49"/>
      <c r="Q197" s="48">
        <v>10</v>
      </c>
      <c r="R197" s="48">
        <v>0</v>
      </c>
      <c r="S197" s="49"/>
      <c r="T197" s="48">
        <v>10</v>
      </c>
      <c r="U197" s="49"/>
      <c r="V197" s="49"/>
      <c r="W197" s="49"/>
      <c r="X197" s="48">
        <v>0</v>
      </c>
      <c r="Y197" s="49"/>
      <c r="Z197" s="49"/>
      <c r="AA197" s="49"/>
      <c r="AB197" s="48">
        <v>0</v>
      </c>
      <c r="AC197" s="49"/>
      <c r="AD197" s="48">
        <v>0</v>
      </c>
      <c r="AE197" s="49"/>
      <c r="AF197" s="49"/>
      <c r="AG197" s="49"/>
      <c r="AH197" s="48">
        <v>0</v>
      </c>
      <c r="AI197" s="49"/>
      <c r="AJ197" s="49"/>
      <c r="AK197" s="49"/>
      <c r="AL197" s="49"/>
      <c r="AM197" s="49"/>
      <c r="AN197" s="49"/>
      <c r="AO197" s="49"/>
      <c r="AP197" s="48">
        <v>116</v>
      </c>
      <c r="AQ197" s="49"/>
      <c r="AR197" s="49"/>
      <c r="AS197" s="49"/>
      <c r="AT197" s="48">
        <v>2321</v>
      </c>
      <c r="AU197" s="48">
        <v>369</v>
      </c>
      <c r="AV197" s="49"/>
      <c r="AW197" s="48">
        <v>2690</v>
      </c>
      <c r="AX197" s="49"/>
      <c r="AY197" s="49"/>
      <c r="AZ197" s="49"/>
      <c r="BA197" s="48">
        <v>778</v>
      </c>
      <c r="BB197" s="48">
        <v>1856</v>
      </c>
      <c r="BC197" s="49"/>
      <c r="BD197" s="48">
        <v>2634</v>
      </c>
      <c r="BE197" s="49"/>
      <c r="BF197" s="49"/>
      <c r="BG197" s="49"/>
      <c r="BH197" s="48">
        <v>172</v>
      </c>
      <c r="BI197" s="49"/>
      <c r="BJ197" s="49"/>
      <c r="BK197" s="49"/>
      <c r="BL197" s="48">
        <v>0</v>
      </c>
      <c r="BM197" s="49"/>
      <c r="BN197" s="48">
        <v>0</v>
      </c>
      <c r="BO197" s="49"/>
      <c r="BP197" s="49"/>
      <c r="BQ197" s="49"/>
      <c r="BR197" s="48">
        <v>0</v>
      </c>
      <c r="BS197" s="39"/>
      <c r="BT197" s="39"/>
      <c r="BU197" s="39"/>
      <c r="BV197" s="39"/>
      <c r="BW197" s="39"/>
      <c r="BX197" s="39"/>
    </row>
    <row r="198" spans="1:76" ht="19.5" customHeight="1" x14ac:dyDescent="0.2">
      <c r="D198" s="50" t="s">
        <v>171</v>
      </c>
      <c r="F198" s="49">
        <v>0</v>
      </c>
      <c r="G198" s="49"/>
      <c r="H198" s="49"/>
      <c r="I198" s="49"/>
      <c r="J198" s="49">
        <v>0</v>
      </c>
      <c r="K198" s="49">
        <v>0</v>
      </c>
      <c r="L198" s="49"/>
      <c r="M198" s="49">
        <v>0</v>
      </c>
      <c r="N198" s="49"/>
      <c r="O198" s="49"/>
      <c r="P198" s="49"/>
      <c r="Q198" s="49">
        <v>0</v>
      </c>
      <c r="R198" s="49">
        <v>0</v>
      </c>
      <c r="S198" s="49"/>
      <c r="T198" s="49">
        <v>0</v>
      </c>
      <c r="U198" s="49"/>
      <c r="V198" s="49"/>
      <c r="W198" s="49"/>
      <c r="X198" s="49">
        <v>0</v>
      </c>
      <c r="Y198" s="49"/>
      <c r="Z198" s="49"/>
      <c r="AA198" s="49"/>
      <c r="AB198" s="49">
        <v>0</v>
      </c>
      <c r="AC198" s="49"/>
      <c r="AD198" s="49">
        <v>0</v>
      </c>
      <c r="AE198" s="49"/>
      <c r="AF198" s="49"/>
      <c r="AG198" s="49"/>
      <c r="AH198" s="49">
        <v>0</v>
      </c>
      <c r="AI198" s="49"/>
      <c r="AJ198" s="49"/>
      <c r="AK198" s="49"/>
      <c r="AL198" s="49"/>
      <c r="AM198" s="49"/>
      <c r="AN198" s="49"/>
      <c r="AO198" s="49"/>
      <c r="AP198" s="49">
        <v>0</v>
      </c>
      <c r="AQ198" s="49"/>
      <c r="AR198" s="49"/>
      <c r="AS198" s="49"/>
      <c r="AT198" s="49">
        <v>339</v>
      </c>
      <c r="AU198" s="49">
        <v>0</v>
      </c>
      <c r="AV198" s="49"/>
      <c r="AW198" s="49">
        <v>339</v>
      </c>
      <c r="AX198" s="49"/>
      <c r="AY198" s="49"/>
      <c r="AZ198" s="49"/>
      <c r="BA198" s="49">
        <v>3</v>
      </c>
      <c r="BB198" s="49">
        <v>0</v>
      </c>
      <c r="BC198" s="49"/>
      <c r="BD198" s="49">
        <v>3</v>
      </c>
      <c r="BE198" s="49"/>
      <c r="BF198" s="49"/>
      <c r="BG198" s="49"/>
      <c r="BH198" s="49">
        <v>336</v>
      </c>
      <c r="BI198" s="49"/>
      <c r="BJ198" s="49"/>
      <c r="BK198" s="49"/>
      <c r="BL198" s="49">
        <v>0</v>
      </c>
      <c r="BM198" s="49"/>
      <c r="BN198" s="49">
        <v>0</v>
      </c>
      <c r="BO198" s="49"/>
      <c r="BP198" s="49"/>
      <c r="BQ198" s="49"/>
      <c r="BR198" s="49">
        <v>0</v>
      </c>
      <c r="BS198" s="39"/>
      <c r="BT198" s="39"/>
      <c r="BU198" s="39"/>
      <c r="BV198" s="39"/>
      <c r="BW198" s="39"/>
      <c r="BX198" s="39"/>
    </row>
    <row r="199" spans="1:76" ht="20.100000000000001" customHeight="1" x14ac:dyDescent="0.2">
      <c r="D199" s="50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</row>
    <row r="200" spans="1:76" s="1" customFormat="1" ht="20.100000000000001" customHeight="1" x14ac:dyDescent="0.25">
      <c r="A200" s="3"/>
      <c r="B200" s="6"/>
      <c r="C200" s="51" t="s">
        <v>172</v>
      </c>
      <c r="D200" s="52"/>
      <c r="E200" s="5"/>
      <c r="F200" s="53">
        <v>0</v>
      </c>
      <c r="G200" s="54"/>
      <c r="H200" s="54"/>
      <c r="I200" s="54"/>
      <c r="J200" s="53">
        <v>19</v>
      </c>
      <c r="K200" s="53">
        <v>2</v>
      </c>
      <c r="L200" s="54"/>
      <c r="M200" s="53">
        <v>21</v>
      </c>
      <c r="N200" s="54"/>
      <c r="O200" s="54"/>
      <c r="P200" s="54"/>
      <c r="Q200" s="53">
        <v>21</v>
      </c>
      <c r="R200" s="53">
        <v>0</v>
      </c>
      <c r="S200" s="54"/>
      <c r="T200" s="53">
        <v>21</v>
      </c>
      <c r="U200" s="54"/>
      <c r="V200" s="54"/>
      <c r="W200" s="54"/>
      <c r="X200" s="53">
        <v>0</v>
      </c>
      <c r="Y200" s="54"/>
      <c r="Z200" s="54"/>
      <c r="AA200" s="54"/>
      <c r="AB200" s="53">
        <v>0</v>
      </c>
      <c r="AC200" s="54"/>
      <c r="AD200" s="53">
        <v>0</v>
      </c>
      <c r="AE200" s="54"/>
      <c r="AF200" s="54"/>
      <c r="AG200" s="54"/>
      <c r="AH200" s="53">
        <v>0</v>
      </c>
      <c r="AI200" s="54"/>
      <c r="AJ200" s="54"/>
      <c r="AK200" s="54"/>
      <c r="AL200" s="54"/>
      <c r="AM200" s="54"/>
      <c r="AN200" s="54"/>
      <c r="AO200" s="54"/>
      <c r="AP200" s="53">
        <v>1754</v>
      </c>
      <c r="AQ200" s="54"/>
      <c r="AR200" s="54"/>
      <c r="AS200" s="54"/>
      <c r="AT200" s="53">
        <v>19094</v>
      </c>
      <c r="AU200" s="53">
        <v>1097</v>
      </c>
      <c r="AV200" s="54"/>
      <c r="AW200" s="53">
        <v>20191</v>
      </c>
      <c r="AX200" s="54"/>
      <c r="AY200" s="54"/>
      <c r="AZ200" s="54"/>
      <c r="BA200" s="53">
        <v>3400</v>
      </c>
      <c r="BB200" s="53">
        <v>15692</v>
      </c>
      <c r="BC200" s="54"/>
      <c r="BD200" s="53">
        <v>19092</v>
      </c>
      <c r="BE200" s="54"/>
      <c r="BF200" s="54"/>
      <c r="BG200" s="54"/>
      <c r="BH200" s="53">
        <v>2853</v>
      </c>
      <c r="BI200" s="54"/>
      <c r="BJ200" s="54"/>
      <c r="BK200" s="54"/>
      <c r="BL200" s="53">
        <v>0</v>
      </c>
      <c r="BM200" s="54"/>
      <c r="BN200" s="53">
        <v>0</v>
      </c>
      <c r="BO200" s="54"/>
      <c r="BP200" s="54"/>
      <c r="BQ200" s="54"/>
      <c r="BR200" s="53">
        <v>173</v>
      </c>
      <c r="BS200" s="39"/>
      <c r="BT200" s="39"/>
      <c r="BU200" s="39"/>
      <c r="BV200" s="39"/>
      <c r="BW200" s="39"/>
      <c r="BX200" s="39"/>
    </row>
    <row r="201" spans="1:76" ht="20.100000000000001" customHeight="1" x14ac:dyDescent="0.2"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</row>
    <row r="202" spans="1:76" ht="20.100000000000001" customHeight="1" x14ac:dyDescent="0.2">
      <c r="C202" s="3" t="s">
        <v>127</v>
      </c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</row>
    <row r="203" spans="1:76" ht="20.100000000000001" customHeight="1" x14ac:dyDescent="0.2">
      <c r="D203" s="2" t="s">
        <v>122</v>
      </c>
      <c r="F203" s="39">
        <v>347</v>
      </c>
      <c r="G203" s="39"/>
      <c r="H203" s="39"/>
      <c r="I203" s="39"/>
      <c r="J203" s="39">
        <v>1650</v>
      </c>
      <c r="K203" s="39">
        <v>153</v>
      </c>
      <c r="L203" s="39"/>
      <c r="M203" s="39">
        <v>1803</v>
      </c>
      <c r="N203" s="39"/>
      <c r="O203" s="39"/>
      <c r="P203" s="39"/>
      <c r="Q203" s="39">
        <v>1080</v>
      </c>
      <c r="R203" s="39">
        <v>690</v>
      </c>
      <c r="S203" s="39"/>
      <c r="T203" s="39">
        <v>1770</v>
      </c>
      <c r="U203" s="39"/>
      <c r="V203" s="39"/>
      <c r="W203" s="39"/>
      <c r="X203" s="39">
        <v>380</v>
      </c>
      <c r="Y203" s="39"/>
      <c r="Z203" s="39"/>
      <c r="AA203" s="39"/>
      <c r="AB203" s="39">
        <v>0</v>
      </c>
      <c r="AC203" s="39"/>
      <c r="AD203" s="39">
        <v>0</v>
      </c>
      <c r="AE203" s="39"/>
      <c r="AF203" s="39"/>
      <c r="AG203" s="39"/>
      <c r="AH203" s="39">
        <v>0</v>
      </c>
      <c r="AI203" s="39"/>
      <c r="AJ203" s="39"/>
      <c r="AK203" s="39"/>
      <c r="AL203" s="39"/>
      <c r="AM203" s="39"/>
      <c r="AN203" s="39"/>
      <c r="AO203" s="39"/>
      <c r="AP203" s="39">
        <v>0</v>
      </c>
      <c r="AQ203" s="39"/>
      <c r="AR203" s="39"/>
      <c r="AS203" s="39"/>
      <c r="AT203" s="39">
        <v>0</v>
      </c>
      <c r="AU203" s="39">
        <v>0</v>
      </c>
      <c r="AV203" s="39"/>
      <c r="AW203" s="39">
        <v>0</v>
      </c>
      <c r="AX203" s="39"/>
      <c r="AY203" s="39"/>
      <c r="AZ203" s="39"/>
      <c r="BA203" s="39">
        <v>0</v>
      </c>
      <c r="BB203" s="39">
        <v>0</v>
      </c>
      <c r="BC203" s="39"/>
      <c r="BD203" s="39">
        <v>0</v>
      </c>
      <c r="BE203" s="39"/>
      <c r="BF203" s="39"/>
      <c r="BG203" s="39"/>
      <c r="BH203" s="39">
        <v>0</v>
      </c>
      <c r="BI203" s="39"/>
      <c r="BJ203" s="39"/>
      <c r="BK203" s="39"/>
      <c r="BL203" s="39">
        <v>0</v>
      </c>
      <c r="BM203" s="39"/>
      <c r="BN203" s="39">
        <v>0</v>
      </c>
      <c r="BO203" s="39"/>
      <c r="BP203" s="39"/>
      <c r="BQ203" s="39"/>
      <c r="BR203" s="39">
        <v>0</v>
      </c>
      <c r="BS203" s="39"/>
      <c r="BT203" s="39"/>
      <c r="BU203" s="39"/>
      <c r="BV203" s="39"/>
      <c r="BW203" s="39"/>
      <c r="BX203" s="39"/>
    </row>
    <row r="204" spans="1:76" ht="19.5" customHeight="1" x14ac:dyDescent="0.2">
      <c r="D204" s="47" t="s">
        <v>135</v>
      </c>
      <c r="F204" s="48">
        <v>502</v>
      </c>
      <c r="G204" s="49"/>
      <c r="H204" s="49"/>
      <c r="I204" s="49"/>
      <c r="J204" s="48">
        <v>1656</v>
      </c>
      <c r="K204" s="48">
        <v>95</v>
      </c>
      <c r="L204" s="49"/>
      <c r="M204" s="48">
        <v>1751</v>
      </c>
      <c r="N204" s="49"/>
      <c r="O204" s="49"/>
      <c r="P204" s="49"/>
      <c r="Q204" s="48">
        <v>787</v>
      </c>
      <c r="R204" s="48">
        <v>1062</v>
      </c>
      <c r="S204" s="49"/>
      <c r="T204" s="48">
        <v>1849</v>
      </c>
      <c r="U204" s="49"/>
      <c r="V204" s="49"/>
      <c r="W204" s="49"/>
      <c r="X204" s="48">
        <v>404</v>
      </c>
      <c r="Y204" s="49"/>
      <c r="Z204" s="49"/>
      <c r="AA204" s="49"/>
      <c r="AB204" s="48">
        <v>0</v>
      </c>
      <c r="AC204" s="49"/>
      <c r="AD204" s="48">
        <v>0</v>
      </c>
      <c r="AE204" s="49"/>
      <c r="AF204" s="49"/>
      <c r="AG204" s="49"/>
      <c r="AH204" s="48">
        <v>0</v>
      </c>
      <c r="AI204" s="49"/>
      <c r="AJ204" s="49"/>
      <c r="AK204" s="49"/>
      <c r="AL204" s="49"/>
      <c r="AM204" s="49"/>
      <c r="AN204" s="49"/>
      <c r="AO204" s="49"/>
      <c r="AP204" s="48">
        <v>0</v>
      </c>
      <c r="AQ204" s="49"/>
      <c r="AR204" s="49"/>
      <c r="AS204" s="49"/>
      <c r="AT204" s="48">
        <v>0</v>
      </c>
      <c r="AU204" s="48">
        <v>0</v>
      </c>
      <c r="AV204" s="49"/>
      <c r="AW204" s="48">
        <v>0</v>
      </c>
      <c r="AX204" s="49"/>
      <c r="AY204" s="49"/>
      <c r="AZ204" s="49"/>
      <c r="BA204" s="48">
        <v>0</v>
      </c>
      <c r="BB204" s="48">
        <v>0</v>
      </c>
      <c r="BC204" s="49"/>
      <c r="BD204" s="48">
        <v>0</v>
      </c>
      <c r="BE204" s="49"/>
      <c r="BF204" s="49"/>
      <c r="BG204" s="49"/>
      <c r="BH204" s="48">
        <v>0</v>
      </c>
      <c r="BI204" s="49"/>
      <c r="BJ204" s="49"/>
      <c r="BK204" s="49"/>
      <c r="BL204" s="48">
        <v>0</v>
      </c>
      <c r="BM204" s="49"/>
      <c r="BN204" s="48">
        <v>0</v>
      </c>
      <c r="BO204" s="49"/>
      <c r="BP204" s="49"/>
      <c r="BQ204" s="49"/>
      <c r="BR204" s="48">
        <v>0</v>
      </c>
      <c r="BS204" s="39"/>
      <c r="BT204" s="39"/>
      <c r="BU204" s="39"/>
      <c r="BV204" s="39"/>
      <c r="BW204" s="39"/>
      <c r="BX204" s="39"/>
    </row>
    <row r="205" spans="1:76" ht="20.100000000000001" customHeight="1" x14ac:dyDescent="0.2">
      <c r="D205" s="2" t="s">
        <v>98</v>
      </c>
      <c r="F205" s="39">
        <v>336</v>
      </c>
      <c r="G205" s="39"/>
      <c r="H205" s="39"/>
      <c r="I205" s="39"/>
      <c r="J205" s="39">
        <v>1654</v>
      </c>
      <c r="K205" s="39">
        <v>149</v>
      </c>
      <c r="L205" s="39"/>
      <c r="M205" s="39">
        <v>1803</v>
      </c>
      <c r="N205" s="39"/>
      <c r="O205" s="39"/>
      <c r="P205" s="39"/>
      <c r="Q205" s="39">
        <v>990</v>
      </c>
      <c r="R205" s="39">
        <v>826</v>
      </c>
      <c r="S205" s="39"/>
      <c r="T205" s="39">
        <v>1816</v>
      </c>
      <c r="U205" s="39"/>
      <c r="V205" s="39"/>
      <c r="W205" s="39"/>
      <c r="X205" s="39">
        <v>323</v>
      </c>
      <c r="Y205" s="39"/>
      <c r="Z205" s="39"/>
      <c r="AA205" s="39"/>
      <c r="AB205" s="39">
        <v>0</v>
      </c>
      <c r="AC205" s="39"/>
      <c r="AD205" s="39">
        <v>0</v>
      </c>
      <c r="AE205" s="39"/>
      <c r="AF205" s="39"/>
      <c r="AG205" s="39"/>
      <c r="AH205" s="39">
        <v>0</v>
      </c>
      <c r="AI205" s="39"/>
      <c r="AJ205" s="39"/>
      <c r="AK205" s="39"/>
      <c r="AL205" s="39"/>
      <c r="AM205" s="39"/>
      <c r="AN205" s="39"/>
      <c r="AO205" s="39"/>
      <c r="AP205" s="39">
        <v>0</v>
      </c>
      <c r="AQ205" s="39"/>
      <c r="AR205" s="39"/>
      <c r="AS205" s="39"/>
      <c r="AT205" s="39">
        <v>0</v>
      </c>
      <c r="AU205" s="39">
        <v>0</v>
      </c>
      <c r="AV205" s="39"/>
      <c r="AW205" s="39">
        <v>0</v>
      </c>
      <c r="AX205" s="39"/>
      <c r="AY205" s="39"/>
      <c r="AZ205" s="39"/>
      <c r="BA205" s="39">
        <v>0</v>
      </c>
      <c r="BB205" s="39">
        <v>0</v>
      </c>
      <c r="BC205" s="39"/>
      <c r="BD205" s="39">
        <v>0</v>
      </c>
      <c r="BE205" s="39"/>
      <c r="BF205" s="39"/>
      <c r="BG205" s="39"/>
      <c r="BH205" s="39">
        <v>0</v>
      </c>
      <c r="BI205" s="39"/>
      <c r="BJ205" s="39"/>
      <c r="BK205" s="39"/>
      <c r="BL205" s="39">
        <v>0</v>
      </c>
      <c r="BM205" s="39"/>
      <c r="BN205" s="39">
        <v>0</v>
      </c>
      <c r="BO205" s="39"/>
      <c r="BP205" s="39"/>
      <c r="BQ205" s="39"/>
      <c r="BR205" s="39">
        <v>0</v>
      </c>
      <c r="BS205" s="39"/>
      <c r="BT205" s="39"/>
      <c r="BU205" s="39"/>
      <c r="BV205" s="39"/>
      <c r="BW205" s="39"/>
      <c r="BX205" s="39"/>
    </row>
    <row r="206" spans="1:76" ht="19.5" customHeight="1" x14ac:dyDescent="0.2">
      <c r="D206" s="47" t="s">
        <v>136</v>
      </c>
      <c r="F206" s="48">
        <v>472</v>
      </c>
      <c r="G206" s="49"/>
      <c r="H206" s="49"/>
      <c r="I206" s="49"/>
      <c r="J206" s="48">
        <v>1631</v>
      </c>
      <c r="K206" s="48">
        <v>62</v>
      </c>
      <c r="L206" s="49"/>
      <c r="M206" s="48">
        <v>1693</v>
      </c>
      <c r="N206" s="49"/>
      <c r="O206" s="49"/>
      <c r="P206" s="49"/>
      <c r="Q206" s="48">
        <v>769</v>
      </c>
      <c r="R206" s="48">
        <v>972</v>
      </c>
      <c r="S206" s="49"/>
      <c r="T206" s="48">
        <v>1741</v>
      </c>
      <c r="U206" s="49"/>
      <c r="V206" s="49"/>
      <c r="W206" s="49"/>
      <c r="X206" s="48">
        <v>428</v>
      </c>
      <c r="Y206" s="49"/>
      <c r="Z206" s="49"/>
      <c r="AA206" s="49"/>
      <c r="AB206" s="48">
        <v>4</v>
      </c>
      <c r="AC206" s="49"/>
      <c r="AD206" s="48">
        <v>0</v>
      </c>
      <c r="AE206" s="49"/>
      <c r="AF206" s="49"/>
      <c r="AG206" s="49"/>
      <c r="AH206" s="48">
        <v>0</v>
      </c>
      <c r="AI206" s="49"/>
      <c r="AJ206" s="49"/>
      <c r="AK206" s="49"/>
      <c r="AL206" s="49"/>
      <c r="AM206" s="49"/>
      <c r="AN206" s="49"/>
      <c r="AO206" s="49"/>
      <c r="AP206" s="48">
        <v>0</v>
      </c>
      <c r="AQ206" s="49"/>
      <c r="AR206" s="49"/>
      <c r="AS206" s="49"/>
      <c r="AT206" s="48">
        <v>0</v>
      </c>
      <c r="AU206" s="48">
        <v>0</v>
      </c>
      <c r="AV206" s="49"/>
      <c r="AW206" s="48">
        <v>0</v>
      </c>
      <c r="AX206" s="49"/>
      <c r="AY206" s="49"/>
      <c r="AZ206" s="49"/>
      <c r="BA206" s="48">
        <v>0</v>
      </c>
      <c r="BB206" s="48">
        <v>0</v>
      </c>
      <c r="BC206" s="49"/>
      <c r="BD206" s="48">
        <v>0</v>
      </c>
      <c r="BE206" s="49"/>
      <c r="BF206" s="49"/>
      <c r="BG206" s="49"/>
      <c r="BH206" s="48">
        <v>0</v>
      </c>
      <c r="BI206" s="49"/>
      <c r="BJ206" s="49"/>
      <c r="BK206" s="49"/>
      <c r="BL206" s="48">
        <v>0</v>
      </c>
      <c r="BM206" s="49"/>
      <c r="BN206" s="48">
        <v>0</v>
      </c>
      <c r="BO206" s="49"/>
      <c r="BP206" s="49"/>
      <c r="BQ206" s="49"/>
      <c r="BR206" s="48">
        <v>0</v>
      </c>
      <c r="BS206" s="39"/>
      <c r="BT206" s="39"/>
      <c r="BU206" s="39"/>
      <c r="BV206" s="39"/>
      <c r="BW206" s="39"/>
      <c r="BX206" s="39"/>
    </row>
    <row r="207" spans="1:76" ht="20.100000000000001" customHeight="1" x14ac:dyDescent="0.2">
      <c r="D207" s="2" t="s">
        <v>114</v>
      </c>
      <c r="F207" s="39">
        <v>346</v>
      </c>
      <c r="G207" s="39"/>
      <c r="H207" s="39"/>
      <c r="I207" s="39"/>
      <c r="J207" s="39">
        <v>1668</v>
      </c>
      <c r="K207" s="39">
        <v>146</v>
      </c>
      <c r="L207" s="39"/>
      <c r="M207" s="39">
        <v>1814</v>
      </c>
      <c r="N207" s="39"/>
      <c r="O207" s="39"/>
      <c r="P207" s="39"/>
      <c r="Q207" s="39">
        <v>907</v>
      </c>
      <c r="R207" s="39">
        <v>942</v>
      </c>
      <c r="S207" s="39"/>
      <c r="T207" s="39">
        <v>1849</v>
      </c>
      <c r="U207" s="39"/>
      <c r="V207" s="39"/>
      <c r="W207" s="39"/>
      <c r="X207" s="39">
        <v>311</v>
      </c>
      <c r="Y207" s="39"/>
      <c r="Z207" s="39"/>
      <c r="AA207" s="39"/>
      <c r="AB207" s="39">
        <v>0</v>
      </c>
      <c r="AC207" s="39"/>
      <c r="AD207" s="39">
        <v>0</v>
      </c>
      <c r="AE207" s="39"/>
      <c r="AF207" s="39"/>
      <c r="AG207" s="39"/>
      <c r="AH207" s="39">
        <v>0</v>
      </c>
      <c r="AI207" s="39"/>
      <c r="AJ207" s="39"/>
      <c r="AK207" s="39"/>
      <c r="AL207" s="39"/>
      <c r="AM207" s="39"/>
      <c r="AN207" s="39"/>
      <c r="AO207" s="39"/>
      <c r="AP207" s="39">
        <v>0</v>
      </c>
      <c r="AQ207" s="39"/>
      <c r="AR207" s="39"/>
      <c r="AS207" s="39"/>
      <c r="AT207" s="39">
        <v>0</v>
      </c>
      <c r="AU207" s="39">
        <v>0</v>
      </c>
      <c r="AV207" s="39"/>
      <c r="AW207" s="39">
        <v>0</v>
      </c>
      <c r="AX207" s="39"/>
      <c r="AY207" s="39"/>
      <c r="AZ207" s="39"/>
      <c r="BA207" s="39">
        <v>0</v>
      </c>
      <c r="BB207" s="39">
        <v>0</v>
      </c>
      <c r="BC207" s="39"/>
      <c r="BD207" s="39">
        <v>0</v>
      </c>
      <c r="BE207" s="39"/>
      <c r="BF207" s="39"/>
      <c r="BG207" s="39"/>
      <c r="BH207" s="39">
        <v>0</v>
      </c>
      <c r="BI207" s="39"/>
      <c r="BJ207" s="39"/>
      <c r="BK207" s="39"/>
      <c r="BL207" s="39">
        <v>0</v>
      </c>
      <c r="BM207" s="39"/>
      <c r="BN207" s="39">
        <v>0</v>
      </c>
      <c r="BO207" s="39"/>
      <c r="BP207" s="39"/>
      <c r="BQ207" s="39"/>
      <c r="BR207" s="39">
        <v>0</v>
      </c>
      <c r="BS207" s="39"/>
      <c r="BT207" s="39"/>
      <c r="BU207" s="39"/>
      <c r="BV207" s="39"/>
      <c r="BW207" s="39"/>
      <c r="BX207" s="39"/>
    </row>
    <row r="208" spans="1:76" ht="19.5" customHeight="1" x14ac:dyDescent="0.2">
      <c r="D208" s="47" t="s">
        <v>115</v>
      </c>
      <c r="F208" s="48">
        <v>298</v>
      </c>
      <c r="G208" s="49"/>
      <c r="H208" s="49"/>
      <c r="I208" s="49"/>
      <c r="J208" s="48">
        <v>1652</v>
      </c>
      <c r="K208" s="48">
        <v>92</v>
      </c>
      <c r="L208" s="49"/>
      <c r="M208" s="48">
        <v>1744</v>
      </c>
      <c r="N208" s="49"/>
      <c r="O208" s="49"/>
      <c r="P208" s="49"/>
      <c r="Q208" s="48">
        <v>961</v>
      </c>
      <c r="R208" s="48">
        <v>875</v>
      </c>
      <c r="S208" s="49"/>
      <c r="T208" s="48">
        <v>1836</v>
      </c>
      <c r="U208" s="49"/>
      <c r="V208" s="49"/>
      <c r="W208" s="49"/>
      <c r="X208" s="48">
        <v>206</v>
      </c>
      <c r="Y208" s="49"/>
      <c r="Z208" s="49"/>
      <c r="AA208" s="49"/>
      <c r="AB208" s="48">
        <v>0</v>
      </c>
      <c r="AC208" s="49"/>
      <c r="AD208" s="48">
        <v>0</v>
      </c>
      <c r="AE208" s="49"/>
      <c r="AF208" s="49"/>
      <c r="AG208" s="49"/>
      <c r="AH208" s="48">
        <v>0</v>
      </c>
      <c r="AI208" s="49"/>
      <c r="AJ208" s="49"/>
      <c r="AK208" s="49"/>
      <c r="AL208" s="49"/>
      <c r="AM208" s="49"/>
      <c r="AN208" s="49"/>
      <c r="AO208" s="49"/>
      <c r="AP208" s="48">
        <v>0</v>
      </c>
      <c r="AQ208" s="49"/>
      <c r="AR208" s="49"/>
      <c r="AS208" s="49"/>
      <c r="AT208" s="48">
        <v>0</v>
      </c>
      <c r="AU208" s="48">
        <v>0</v>
      </c>
      <c r="AV208" s="49"/>
      <c r="AW208" s="48">
        <v>0</v>
      </c>
      <c r="AX208" s="49"/>
      <c r="AY208" s="49"/>
      <c r="AZ208" s="49"/>
      <c r="BA208" s="48">
        <v>0</v>
      </c>
      <c r="BB208" s="48">
        <v>0</v>
      </c>
      <c r="BC208" s="49"/>
      <c r="BD208" s="48">
        <v>0</v>
      </c>
      <c r="BE208" s="49"/>
      <c r="BF208" s="49"/>
      <c r="BG208" s="49"/>
      <c r="BH208" s="48">
        <v>0</v>
      </c>
      <c r="BI208" s="49"/>
      <c r="BJ208" s="49"/>
      <c r="BK208" s="49"/>
      <c r="BL208" s="48">
        <v>0</v>
      </c>
      <c r="BM208" s="49"/>
      <c r="BN208" s="48">
        <v>0</v>
      </c>
      <c r="BO208" s="49"/>
      <c r="BP208" s="49"/>
      <c r="BQ208" s="49"/>
      <c r="BR208" s="48">
        <v>0</v>
      </c>
      <c r="BS208" s="39"/>
      <c r="BT208" s="39"/>
      <c r="BU208" s="39"/>
      <c r="BV208" s="39"/>
      <c r="BW208" s="39"/>
      <c r="BX208" s="39"/>
    </row>
    <row r="209" spans="1:76" ht="20.100000000000001" customHeight="1" x14ac:dyDescent="0.2">
      <c r="D209" s="2" t="s">
        <v>102</v>
      </c>
      <c r="F209" s="39">
        <v>271</v>
      </c>
      <c r="G209" s="39"/>
      <c r="H209" s="39"/>
      <c r="I209" s="39"/>
      <c r="J209" s="39">
        <v>1663</v>
      </c>
      <c r="K209" s="39">
        <v>82</v>
      </c>
      <c r="L209" s="39"/>
      <c r="M209" s="39">
        <v>1745</v>
      </c>
      <c r="N209" s="39"/>
      <c r="O209" s="39"/>
      <c r="P209" s="39"/>
      <c r="Q209" s="39">
        <v>860</v>
      </c>
      <c r="R209" s="39">
        <v>869</v>
      </c>
      <c r="S209" s="39"/>
      <c r="T209" s="39">
        <v>1729</v>
      </c>
      <c r="U209" s="39"/>
      <c r="V209" s="39"/>
      <c r="W209" s="39"/>
      <c r="X209" s="39">
        <v>287</v>
      </c>
      <c r="Y209" s="39"/>
      <c r="Z209" s="39"/>
      <c r="AA209" s="39"/>
      <c r="AB209" s="39">
        <v>0</v>
      </c>
      <c r="AC209" s="39"/>
      <c r="AD209" s="39">
        <v>0</v>
      </c>
      <c r="AE209" s="39"/>
      <c r="AF209" s="39"/>
      <c r="AG209" s="39"/>
      <c r="AH209" s="39">
        <v>0</v>
      </c>
      <c r="AI209" s="39"/>
      <c r="AJ209" s="39"/>
      <c r="AK209" s="39"/>
      <c r="AL209" s="39"/>
      <c r="AM209" s="39"/>
      <c r="AN209" s="39"/>
      <c r="AO209" s="39"/>
      <c r="AP209" s="39">
        <v>0</v>
      </c>
      <c r="AQ209" s="39"/>
      <c r="AR209" s="39"/>
      <c r="AS209" s="39"/>
      <c r="AT209" s="39">
        <v>0</v>
      </c>
      <c r="AU209" s="39">
        <v>0</v>
      </c>
      <c r="AV209" s="39"/>
      <c r="AW209" s="39">
        <v>0</v>
      </c>
      <c r="AX209" s="39"/>
      <c r="AY209" s="39"/>
      <c r="AZ209" s="39"/>
      <c r="BA209" s="39">
        <v>0</v>
      </c>
      <c r="BB209" s="39">
        <v>0</v>
      </c>
      <c r="BC209" s="39"/>
      <c r="BD209" s="39">
        <v>0</v>
      </c>
      <c r="BE209" s="39"/>
      <c r="BF209" s="39"/>
      <c r="BG209" s="39"/>
      <c r="BH209" s="39">
        <v>0</v>
      </c>
      <c r="BI209" s="39"/>
      <c r="BJ209" s="39"/>
      <c r="BK209" s="39"/>
      <c r="BL209" s="39">
        <v>0</v>
      </c>
      <c r="BM209" s="39"/>
      <c r="BN209" s="39">
        <v>0</v>
      </c>
      <c r="BO209" s="39"/>
      <c r="BP209" s="39"/>
      <c r="BQ209" s="39"/>
      <c r="BR209" s="39">
        <v>0</v>
      </c>
      <c r="BS209" s="39"/>
      <c r="BT209" s="39"/>
      <c r="BU209" s="39"/>
      <c r="BV209" s="39"/>
      <c r="BW209" s="39"/>
      <c r="BX209" s="39"/>
    </row>
    <row r="210" spans="1:76" ht="20.100000000000001" customHeight="1" x14ac:dyDescent="0.2">
      <c r="D210" s="50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</row>
    <row r="211" spans="1:76" s="1" customFormat="1" ht="20.100000000000001" customHeight="1" x14ac:dyDescent="0.25">
      <c r="A211" s="3"/>
      <c r="B211" s="6"/>
      <c r="C211" s="51" t="s">
        <v>129</v>
      </c>
      <c r="D211" s="52"/>
      <c r="E211" s="5"/>
      <c r="F211" s="53">
        <v>2572</v>
      </c>
      <c r="G211" s="54"/>
      <c r="H211" s="54"/>
      <c r="I211" s="54"/>
      <c r="J211" s="53">
        <v>11574</v>
      </c>
      <c r="K211" s="53">
        <v>779</v>
      </c>
      <c r="L211" s="54"/>
      <c r="M211" s="53">
        <v>12353</v>
      </c>
      <c r="N211" s="54"/>
      <c r="O211" s="54"/>
      <c r="P211" s="54"/>
      <c r="Q211" s="53">
        <v>6354</v>
      </c>
      <c r="R211" s="53">
        <v>6236</v>
      </c>
      <c r="S211" s="54"/>
      <c r="T211" s="53">
        <v>12590</v>
      </c>
      <c r="U211" s="54"/>
      <c r="V211" s="54"/>
      <c r="W211" s="54"/>
      <c r="X211" s="53">
        <v>2339</v>
      </c>
      <c r="Y211" s="54"/>
      <c r="Z211" s="54"/>
      <c r="AA211" s="54"/>
      <c r="AB211" s="53">
        <v>4</v>
      </c>
      <c r="AC211" s="54"/>
      <c r="AD211" s="53">
        <v>0</v>
      </c>
      <c r="AE211" s="54"/>
      <c r="AF211" s="54"/>
      <c r="AG211" s="54"/>
      <c r="AH211" s="53">
        <v>0</v>
      </c>
      <c r="AI211" s="54"/>
      <c r="AJ211" s="54"/>
      <c r="AK211" s="54"/>
      <c r="AL211" s="54"/>
      <c r="AM211" s="54"/>
      <c r="AN211" s="54"/>
      <c r="AO211" s="54"/>
      <c r="AP211" s="53">
        <v>0</v>
      </c>
      <c r="AQ211" s="54"/>
      <c r="AR211" s="54"/>
      <c r="AS211" s="54"/>
      <c r="AT211" s="53">
        <v>0</v>
      </c>
      <c r="AU211" s="53">
        <v>0</v>
      </c>
      <c r="AV211" s="54"/>
      <c r="AW211" s="53">
        <v>0</v>
      </c>
      <c r="AX211" s="54"/>
      <c r="AY211" s="54"/>
      <c r="AZ211" s="54"/>
      <c r="BA211" s="53">
        <v>0</v>
      </c>
      <c r="BB211" s="53">
        <v>0</v>
      </c>
      <c r="BC211" s="54"/>
      <c r="BD211" s="53">
        <v>0</v>
      </c>
      <c r="BE211" s="54"/>
      <c r="BF211" s="54"/>
      <c r="BG211" s="54"/>
      <c r="BH211" s="53">
        <v>0</v>
      </c>
      <c r="BI211" s="54"/>
      <c r="BJ211" s="54"/>
      <c r="BK211" s="54"/>
      <c r="BL211" s="53">
        <v>0</v>
      </c>
      <c r="BM211" s="54"/>
      <c r="BN211" s="53">
        <v>0</v>
      </c>
      <c r="BO211" s="54"/>
      <c r="BP211" s="54"/>
      <c r="BQ211" s="54"/>
      <c r="BR211" s="53">
        <v>0</v>
      </c>
      <c r="BS211" s="39"/>
      <c r="BT211" s="39"/>
      <c r="BU211" s="39"/>
      <c r="BV211" s="39"/>
      <c r="BW211" s="39"/>
      <c r="BX211" s="39"/>
    </row>
    <row r="212" spans="1:76" s="1" customFormat="1" ht="20.100000000000001" customHeight="1" x14ac:dyDescent="0.2">
      <c r="A212" s="3"/>
      <c r="B212" s="6"/>
      <c r="C212" s="3"/>
      <c r="D212" s="3"/>
      <c r="E212" s="5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56"/>
      <c r="BM212" s="56"/>
      <c r="BN212" s="56"/>
      <c r="BO212" s="56"/>
      <c r="BP212" s="56"/>
      <c r="BQ212" s="56"/>
      <c r="BR212" s="56"/>
      <c r="BS212" s="39"/>
      <c r="BT212" s="39"/>
      <c r="BU212" s="39"/>
      <c r="BV212" s="39"/>
      <c r="BW212" s="39"/>
      <c r="BX212" s="39"/>
    </row>
    <row r="213" spans="1:76" ht="20.100000000000001" customHeight="1" x14ac:dyDescent="0.2">
      <c r="C213" s="3" t="s">
        <v>130</v>
      </c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</row>
    <row r="214" spans="1:76" ht="19.5" customHeight="1" x14ac:dyDescent="0.2">
      <c r="D214" s="2" t="s">
        <v>113</v>
      </c>
      <c r="F214" s="39">
        <v>328</v>
      </c>
      <c r="G214" s="39"/>
      <c r="H214" s="39"/>
      <c r="I214" s="39"/>
      <c r="J214" s="39">
        <v>477</v>
      </c>
      <c r="K214" s="39">
        <v>12</v>
      </c>
      <c r="L214" s="39"/>
      <c r="M214" s="39">
        <v>489</v>
      </c>
      <c r="N214" s="39"/>
      <c r="O214" s="39"/>
      <c r="P214" s="39"/>
      <c r="Q214" s="39">
        <v>250</v>
      </c>
      <c r="R214" s="39">
        <v>315</v>
      </c>
      <c r="S214" s="39"/>
      <c r="T214" s="39">
        <v>565</v>
      </c>
      <c r="U214" s="39"/>
      <c r="V214" s="39"/>
      <c r="W214" s="39"/>
      <c r="X214" s="39">
        <v>252</v>
      </c>
      <c r="Y214" s="39"/>
      <c r="Z214" s="39"/>
      <c r="AA214" s="39"/>
      <c r="AB214" s="39">
        <v>0</v>
      </c>
      <c r="AC214" s="39"/>
      <c r="AD214" s="39">
        <v>0</v>
      </c>
      <c r="AE214" s="39"/>
      <c r="AF214" s="39"/>
      <c r="AG214" s="39"/>
      <c r="AH214" s="39">
        <v>0</v>
      </c>
      <c r="AI214" s="39"/>
      <c r="AJ214" s="39"/>
      <c r="AK214" s="39"/>
      <c r="AL214" s="39"/>
      <c r="AM214" s="39"/>
      <c r="AN214" s="39"/>
      <c r="AO214" s="39"/>
      <c r="AP214" s="39">
        <v>0</v>
      </c>
      <c r="AQ214" s="39"/>
      <c r="AR214" s="39"/>
      <c r="AS214" s="39"/>
      <c r="AT214" s="39">
        <v>0</v>
      </c>
      <c r="AU214" s="39">
        <v>0</v>
      </c>
      <c r="AV214" s="39"/>
      <c r="AW214" s="39">
        <v>0</v>
      </c>
      <c r="AX214" s="39"/>
      <c r="AY214" s="39"/>
      <c r="AZ214" s="39"/>
      <c r="BA214" s="39">
        <v>0</v>
      </c>
      <c r="BB214" s="39">
        <v>0</v>
      </c>
      <c r="BC214" s="39"/>
      <c r="BD214" s="39">
        <v>0</v>
      </c>
      <c r="BE214" s="39"/>
      <c r="BF214" s="39"/>
      <c r="BG214" s="39"/>
      <c r="BH214" s="39">
        <v>0</v>
      </c>
      <c r="BI214" s="39"/>
      <c r="BJ214" s="39"/>
      <c r="BK214" s="39"/>
      <c r="BL214" s="39">
        <v>0</v>
      </c>
      <c r="BM214" s="39"/>
      <c r="BN214" s="39">
        <v>0</v>
      </c>
      <c r="BO214" s="39"/>
      <c r="BP214" s="39"/>
      <c r="BQ214" s="39"/>
      <c r="BR214" s="39">
        <v>0</v>
      </c>
      <c r="BS214" s="39"/>
      <c r="BT214" s="39"/>
      <c r="BU214" s="39"/>
      <c r="BV214" s="39"/>
      <c r="BW214" s="39"/>
      <c r="BX214" s="39"/>
    </row>
    <row r="215" spans="1:76" s="1" customFormat="1" ht="20.100000000000001" customHeight="1" x14ac:dyDescent="0.2">
      <c r="A215" s="3"/>
      <c r="B215" s="6"/>
      <c r="C215" s="3"/>
      <c r="D215" s="3"/>
      <c r="E215" s="5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56"/>
      <c r="BM215" s="56"/>
      <c r="BN215" s="56"/>
      <c r="BO215" s="56"/>
      <c r="BP215" s="56"/>
      <c r="BQ215" s="56"/>
      <c r="BR215" s="56"/>
      <c r="BS215" s="39"/>
      <c r="BT215" s="39"/>
      <c r="BU215" s="39"/>
      <c r="BV215" s="39"/>
      <c r="BW215" s="39"/>
      <c r="BX215" s="39"/>
    </row>
    <row r="216" spans="1:76" s="1" customFormat="1" ht="20.100000000000001" customHeight="1" x14ac:dyDescent="0.25">
      <c r="A216" s="3"/>
      <c r="B216" s="6"/>
      <c r="C216" s="51" t="s">
        <v>133</v>
      </c>
      <c r="D216" s="52"/>
      <c r="E216" s="5"/>
      <c r="F216" s="53">
        <v>328</v>
      </c>
      <c r="G216" s="54"/>
      <c r="H216" s="54"/>
      <c r="I216" s="54"/>
      <c r="J216" s="53">
        <v>477</v>
      </c>
      <c r="K216" s="53">
        <v>12</v>
      </c>
      <c r="L216" s="54"/>
      <c r="M216" s="53">
        <v>489</v>
      </c>
      <c r="N216" s="54"/>
      <c r="O216" s="54"/>
      <c r="P216" s="54"/>
      <c r="Q216" s="53">
        <v>250</v>
      </c>
      <c r="R216" s="53">
        <v>315</v>
      </c>
      <c r="S216" s="54"/>
      <c r="T216" s="53">
        <v>565</v>
      </c>
      <c r="U216" s="54"/>
      <c r="V216" s="54"/>
      <c r="W216" s="54"/>
      <c r="X216" s="53">
        <v>252</v>
      </c>
      <c r="Y216" s="54"/>
      <c r="Z216" s="54"/>
      <c r="AA216" s="54"/>
      <c r="AB216" s="53">
        <v>0</v>
      </c>
      <c r="AC216" s="54"/>
      <c r="AD216" s="53">
        <v>0</v>
      </c>
      <c r="AE216" s="54"/>
      <c r="AF216" s="54"/>
      <c r="AG216" s="54"/>
      <c r="AH216" s="53">
        <v>0</v>
      </c>
      <c r="AI216" s="54"/>
      <c r="AJ216" s="54"/>
      <c r="AK216" s="54"/>
      <c r="AL216" s="54"/>
      <c r="AM216" s="54"/>
      <c r="AN216" s="54"/>
      <c r="AO216" s="54"/>
      <c r="AP216" s="53">
        <v>0</v>
      </c>
      <c r="AQ216" s="54"/>
      <c r="AR216" s="54"/>
      <c r="AS216" s="54"/>
      <c r="AT216" s="53">
        <v>0</v>
      </c>
      <c r="AU216" s="53">
        <v>0</v>
      </c>
      <c r="AV216" s="54"/>
      <c r="AW216" s="53">
        <v>0</v>
      </c>
      <c r="AX216" s="54"/>
      <c r="AY216" s="54"/>
      <c r="AZ216" s="54"/>
      <c r="BA216" s="53">
        <v>0</v>
      </c>
      <c r="BB216" s="53">
        <v>0</v>
      </c>
      <c r="BC216" s="54"/>
      <c r="BD216" s="53">
        <v>0</v>
      </c>
      <c r="BE216" s="54"/>
      <c r="BF216" s="54"/>
      <c r="BG216" s="54"/>
      <c r="BH216" s="53">
        <v>0</v>
      </c>
      <c r="BI216" s="54"/>
      <c r="BJ216" s="54"/>
      <c r="BK216" s="54"/>
      <c r="BL216" s="53">
        <v>0</v>
      </c>
      <c r="BM216" s="54"/>
      <c r="BN216" s="53">
        <v>0</v>
      </c>
      <c r="BO216" s="54"/>
      <c r="BP216" s="54"/>
      <c r="BQ216" s="54"/>
      <c r="BR216" s="53">
        <v>0</v>
      </c>
      <c r="BS216" s="39"/>
      <c r="BT216" s="39"/>
      <c r="BU216" s="39"/>
      <c r="BV216" s="39"/>
      <c r="BW216" s="39"/>
      <c r="BX216" s="39"/>
    </row>
    <row r="217" spans="1:76" s="1" customFormat="1" ht="20.100000000000001" customHeight="1" x14ac:dyDescent="0.2">
      <c r="A217" s="3"/>
      <c r="B217" s="6"/>
      <c r="C217" s="3"/>
      <c r="D217" s="3"/>
      <c r="E217" s="5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  <c r="BE217" s="56"/>
      <c r="BF217" s="56"/>
      <c r="BG217" s="56"/>
      <c r="BH217" s="56"/>
      <c r="BI217" s="56"/>
      <c r="BJ217" s="56"/>
      <c r="BK217" s="56"/>
      <c r="BL217" s="56"/>
      <c r="BM217" s="56"/>
      <c r="BN217" s="56"/>
      <c r="BO217" s="56"/>
      <c r="BP217" s="56"/>
      <c r="BQ217" s="56"/>
      <c r="BR217" s="56"/>
      <c r="BS217" s="39"/>
      <c r="BT217" s="39"/>
      <c r="BU217" s="39"/>
      <c r="BV217" s="39"/>
      <c r="BW217" s="39"/>
      <c r="BX217" s="39"/>
    </row>
    <row r="218" spans="1:76" s="1" customFormat="1" ht="20.100000000000001" customHeight="1" x14ac:dyDescent="0.25">
      <c r="A218" s="3"/>
      <c r="B218" s="57" t="s">
        <v>173</v>
      </c>
      <c r="C218" s="58"/>
      <c r="D218" s="58"/>
      <c r="E218" s="5"/>
      <c r="F218" s="59">
        <v>2900</v>
      </c>
      <c r="G218" s="54"/>
      <c r="H218" s="54"/>
      <c r="I218" s="54"/>
      <c r="J218" s="59">
        <v>12070</v>
      </c>
      <c r="K218" s="59">
        <v>793</v>
      </c>
      <c r="L218" s="54"/>
      <c r="M218" s="59">
        <v>12863</v>
      </c>
      <c r="N218" s="54"/>
      <c r="O218" s="54"/>
      <c r="P218" s="54"/>
      <c r="Q218" s="59">
        <v>6625</v>
      </c>
      <c r="R218" s="59">
        <v>6551</v>
      </c>
      <c r="S218" s="54"/>
      <c r="T218" s="59">
        <v>13176</v>
      </c>
      <c r="U218" s="54"/>
      <c r="V218" s="54"/>
      <c r="W218" s="54"/>
      <c r="X218" s="59">
        <v>2591</v>
      </c>
      <c r="Y218" s="54"/>
      <c r="Z218" s="54"/>
      <c r="AA218" s="54"/>
      <c r="AB218" s="59">
        <v>4</v>
      </c>
      <c r="AC218" s="54"/>
      <c r="AD218" s="59">
        <v>0</v>
      </c>
      <c r="AE218" s="54"/>
      <c r="AF218" s="54"/>
      <c r="AG218" s="54"/>
      <c r="AH218" s="59">
        <v>0</v>
      </c>
      <c r="AI218" s="54"/>
      <c r="AJ218" s="54"/>
      <c r="AK218" s="54"/>
      <c r="AL218" s="54"/>
      <c r="AM218" s="54"/>
      <c r="AN218" s="54"/>
      <c r="AO218" s="54"/>
      <c r="AP218" s="59">
        <v>1754</v>
      </c>
      <c r="AQ218" s="54"/>
      <c r="AR218" s="54"/>
      <c r="AS218" s="54"/>
      <c r="AT218" s="59">
        <v>19094</v>
      </c>
      <c r="AU218" s="59">
        <v>1097</v>
      </c>
      <c r="AV218" s="54"/>
      <c r="AW218" s="59">
        <v>20191</v>
      </c>
      <c r="AX218" s="54"/>
      <c r="AY218" s="54"/>
      <c r="AZ218" s="54"/>
      <c r="BA218" s="59">
        <v>3400</v>
      </c>
      <c r="BB218" s="59">
        <v>15692</v>
      </c>
      <c r="BC218" s="54"/>
      <c r="BD218" s="59">
        <v>19092</v>
      </c>
      <c r="BE218" s="54"/>
      <c r="BF218" s="54"/>
      <c r="BG218" s="54"/>
      <c r="BH218" s="59">
        <v>2853</v>
      </c>
      <c r="BI218" s="54"/>
      <c r="BJ218" s="54"/>
      <c r="BK218" s="54"/>
      <c r="BL218" s="59">
        <v>0</v>
      </c>
      <c r="BM218" s="54"/>
      <c r="BN218" s="59">
        <v>0</v>
      </c>
      <c r="BO218" s="54"/>
      <c r="BP218" s="54"/>
      <c r="BQ218" s="54"/>
      <c r="BR218" s="59">
        <v>173</v>
      </c>
      <c r="BS218" s="39"/>
      <c r="BT218" s="39"/>
      <c r="BU218" s="39"/>
      <c r="BV218" s="39"/>
      <c r="BW218" s="39"/>
      <c r="BX218" s="39"/>
    </row>
    <row r="219" spans="1:76" ht="20.100000000000001" customHeight="1" x14ac:dyDescent="0.2"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</row>
    <row r="220" spans="1:76" ht="20.100000000000001" customHeight="1" x14ac:dyDescent="0.2">
      <c r="B220" s="6" t="s">
        <v>174</v>
      </c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</row>
    <row r="221" spans="1:76" ht="20.100000000000001" customHeight="1" x14ac:dyDescent="0.2">
      <c r="C221" s="3" t="s">
        <v>175</v>
      </c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</row>
    <row r="222" spans="1:76" ht="20.100000000000001" customHeight="1" x14ac:dyDescent="0.2">
      <c r="D222" s="2" t="s">
        <v>176</v>
      </c>
      <c r="F222" s="39">
        <v>0</v>
      </c>
      <c r="G222" s="39"/>
      <c r="H222" s="39"/>
      <c r="I222" s="39"/>
      <c r="J222" s="39">
        <v>0</v>
      </c>
      <c r="K222" s="39">
        <v>0</v>
      </c>
      <c r="L222" s="39"/>
      <c r="M222" s="39">
        <v>0</v>
      </c>
      <c r="N222" s="39"/>
      <c r="O222" s="39"/>
      <c r="P222" s="39"/>
      <c r="Q222" s="39">
        <v>0</v>
      </c>
      <c r="R222" s="39">
        <v>0</v>
      </c>
      <c r="S222" s="39"/>
      <c r="T222" s="39">
        <v>0</v>
      </c>
      <c r="U222" s="39"/>
      <c r="V222" s="39"/>
      <c r="W222" s="39"/>
      <c r="X222" s="39">
        <v>0</v>
      </c>
      <c r="Y222" s="39"/>
      <c r="Z222" s="39"/>
      <c r="AA222" s="39"/>
      <c r="AB222" s="39">
        <v>0</v>
      </c>
      <c r="AC222" s="39"/>
      <c r="AD222" s="39">
        <v>0</v>
      </c>
      <c r="AE222" s="39"/>
      <c r="AF222" s="39"/>
      <c r="AG222" s="39"/>
      <c r="AH222" s="39">
        <v>0</v>
      </c>
      <c r="AI222" s="39"/>
      <c r="AJ222" s="39"/>
      <c r="AK222" s="39"/>
      <c r="AL222" s="39"/>
      <c r="AM222" s="39"/>
      <c r="AN222" s="39"/>
      <c r="AO222" s="39"/>
      <c r="AP222" s="39">
        <v>0</v>
      </c>
      <c r="AQ222" s="39"/>
      <c r="AR222" s="39"/>
      <c r="AS222" s="39"/>
      <c r="AT222" s="39">
        <v>0</v>
      </c>
      <c r="AU222" s="39">
        <v>0</v>
      </c>
      <c r="AV222" s="39"/>
      <c r="AW222" s="39">
        <v>0</v>
      </c>
      <c r="AX222" s="39"/>
      <c r="AY222" s="39"/>
      <c r="AZ222" s="39"/>
      <c r="BA222" s="39">
        <v>0</v>
      </c>
      <c r="BB222" s="39">
        <v>0</v>
      </c>
      <c r="BC222" s="39"/>
      <c r="BD222" s="39">
        <v>0</v>
      </c>
      <c r="BE222" s="39"/>
      <c r="BF222" s="39"/>
      <c r="BG222" s="39"/>
      <c r="BH222" s="39">
        <v>0</v>
      </c>
      <c r="BI222" s="39"/>
      <c r="BJ222" s="39"/>
      <c r="BK222" s="39"/>
      <c r="BL222" s="39">
        <v>0</v>
      </c>
      <c r="BM222" s="39"/>
      <c r="BN222" s="39">
        <v>0</v>
      </c>
      <c r="BO222" s="39"/>
      <c r="BP222" s="39"/>
      <c r="BQ222" s="39"/>
      <c r="BR222" s="39">
        <v>0</v>
      </c>
      <c r="BS222" s="39"/>
      <c r="BT222" s="39"/>
      <c r="BU222" s="39"/>
      <c r="BV222" s="39"/>
      <c r="BW222" s="39"/>
      <c r="BX222" s="39"/>
    </row>
    <row r="223" spans="1:76" ht="19.5" customHeight="1" x14ac:dyDescent="0.2">
      <c r="D223" s="47" t="s">
        <v>177</v>
      </c>
      <c r="F223" s="48">
        <v>0</v>
      </c>
      <c r="G223" s="49"/>
      <c r="H223" s="49"/>
      <c r="I223" s="49"/>
      <c r="J223" s="48">
        <v>0</v>
      </c>
      <c r="K223" s="48">
        <v>0</v>
      </c>
      <c r="L223" s="49"/>
      <c r="M223" s="48">
        <v>0</v>
      </c>
      <c r="N223" s="49"/>
      <c r="O223" s="49"/>
      <c r="P223" s="49"/>
      <c r="Q223" s="48">
        <v>0</v>
      </c>
      <c r="R223" s="48">
        <v>0</v>
      </c>
      <c r="S223" s="49"/>
      <c r="T223" s="48">
        <v>0</v>
      </c>
      <c r="U223" s="49"/>
      <c r="V223" s="49"/>
      <c r="W223" s="49"/>
      <c r="X223" s="48">
        <v>0</v>
      </c>
      <c r="Y223" s="49"/>
      <c r="Z223" s="49"/>
      <c r="AA223" s="49"/>
      <c r="AB223" s="48">
        <v>0</v>
      </c>
      <c r="AC223" s="49"/>
      <c r="AD223" s="48">
        <v>0</v>
      </c>
      <c r="AE223" s="49"/>
      <c r="AF223" s="49"/>
      <c r="AG223" s="49"/>
      <c r="AH223" s="48">
        <v>0</v>
      </c>
      <c r="AI223" s="49"/>
      <c r="AJ223" s="49"/>
      <c r="AK223" s="49"/>
      <c r="AL223" s="49"/>
      <c r="AM223" s="49"/>
      <c r="AN223" s="49"/>
      <c r="AO223" s="49"/>
      <c r="AP223" s="48">
        <v>0</v>
      </c>
      <c r="AQ223" s="49"/>
      <c r="AR223" s="49"/>
      <c r="AS223" s="49"/>
      <c r="AT223" s="48">
        <v>0</v>
      </c>
      <c r="AU223" s="48">
        <v>0</v>
      </c>
      <c r="AV223" s="49"/>
      <c r="AW223" s="48">
        <v>0</v>
      </c>
      <c r="AX223" s="49"/>
      <c r="AY223" s="49"/>
      <c r="AZ223" s="49"/>
      <c r="BA223" s="48">
        <v>0</v>
      </c>
      <c r="BB223" s="48">
        <v>0</v>
      </c>
      <c r="BC223" s="49"/>
      <c r="BD223" s="48">
        <v>0</v>
      </c>
      <c r="BE223" s="49"/>
      <c r="BF223" s="49"/>
      <c r="BG223" s="49"/>
      <c r="BH223" s="48">
        <v>0</v>
      </c>
      <c r="BI223" s="49"/>
      <c r="BJ223" s="49"/>
      <c r="BK223" s="49"/>
      <c r="BL223" s="48">
        <v>0</v>
      </c>
      <c r="BM223" s="49"/>
      <c r="BN223" s="48">
        <v>0</v>
      </c>
      <c r="BO223" s="49"/>
      <c r="BP223" s="49"/>
      <c r="BQ223" s="49"/>
      <c r="BR223" s="48">
        <v>0</v>
      </c>
      <c r="BS223" s="39"/>
      <c r="BT223" s="39"/>
      <c r="BU223" s="39"/>
      <c r="BV223" s="39"/>
      <c r="BW223" s="39"/>
      <c r="BX223" s="39"/>
    </row>
    <row r="224" spans="1:76" ht="20.100000000000001" customHeight="1" x14ac:dyDescent="0.2">
      <c r="D224" s="2" t="s">
        <v>178</v>
      </c>
      <c r="F224" s="39">
        <v>0</v>
      </c>
      <c r="G224" s="39"/>
      <c r="H224" s="39"/>
      <c r="I224" s="39"/>
      <c r="J224" s="39">
        <v>0</v>
      </c>
      <c r="K224" s="39">
        <v>0</v>
      </c>
      <c r="L224" s="39"/>
      <c r="M224" s="39">
        <v>0</v>
      </c>
      <c r="N224" s="39"/>
      <c r="O224" s="39"/>
      <c r="P224" s="39"/>
      <c r="Q224" s="39">
        <v>0</v>
      </c>
      <c r="R224" s="39">
        <v>0</v>
      </c>
      <c r="S224" s="39"/>
      <c r="T224" s="39">
        <v>0</v>
      </c>
      <c r="U224" s="39"/>
      <c r="V224" s="39"/>
      <c r="W224" s="39"/>
      <c r="X224" s="39">
        <v>0</v>
      </c>
      <c r="Y224" s="39"/>
      <c r="Z224" s="39"/>
      <c r="AA224" s="39"/>
      <c r="AB224" s="39">
        <v>0</v>
      </c>
      <c r="AC224" s="39"/>
      <c r="AD224" s="39">
        <v>0</v>
      </c>
      <c r="AE224" s="39"/>
      <c r="AF224" s="39"/>
      <c r="AG224" s="39"/>
      <c r="AH224" s="39">
        <v>0</v>
      </c>
      <c r="AI224" s="39"/>
      <c r="AJ224" s="39"/>
      <c r="AK224" s="39"/>
      <c r="AL224" s="39"/>
      <c r="AM224" s="39"/>
      <c r="AN224" s="39"/>
      <c r="AO224" s="39"/>
      <c r="AP224" s="39">
        <v>0</v>
      </c>
      <c r="AQ224" s="39"/>
      <c r="AR224" s="39"/>
      <c r="AS224" s="39"/>
      <c r="AT224" s="39">
        <v>0</v>
      </c>
      <c r="AU224" s="39">
        <v>0</v>
      </c>
      <c r="AV224" s="39"/>
      <c r="AW224" s="39">
        <v>0</v>
      </c>
      <c r="AX224" s="39"/>
      <c r="AY224" s="39"/>
      <c r="AZ224" s="39"/>
      <c r="BA224" s="39">
        <v>0</v>
      </c>
      <c r="BB224" s="39">
        <v>0</v>
      </c>
      <c r="BC224" s="39"/>
      <c r="BD224" s="39">
        <v>0</v>
      </c>
      <c r="BE224" s="39"/>
      <c r="BF224" s="39"/>
      <c r="BG224" s="39"/>
      <c r="BH224" s="39">
        <v>0</v>
      </c>
      <c r="BI224" s="39"/>
      <c r="BJ224" s="39"/>
      <c r="BK224" s="39"/>
      <c r="BL224" s="39">
        <v>0</v>
      </c>
      <c r="BM224" s="39"/>
      <c r="BN224" s="39">
        <v>0</v>
      </c>
      <c r="BO224" s="39"/>
      <c r="BP224" s="39"/>
      <c r="BQ224" s="39"/>
      <c r="BR224" s="39">
        <v>0</v>
      </c>
      <c r="BS224" s="39"/>
      <c r="BT224" s="39"/>
      <c r="BU224" s="39"/>
      <c r="BV224" s="39"/>
      <c r="BW224" s="39"/>
      <c r="BX224" s="39"/>
    </row>
    <row r="225" spans="1:76" ht="19.5" customHeight="1" x14ac:dyDescent="0.2">
      <c r="D225" s="47" t="s">
        <v>179</v>
      </c>
      <c r="F225" s="48">
        <v>0</v>
      </c>
      <c r="G225" s="49"/>
      <c r="H225" s="49"/>
      <c r="I225" s="49"/>
      <c r="J225" s="48">
        <v>0</v>
      </c>
      <c r="K225" s="48">
        <v>0</v>
      </c>
      <c r="L225" s="49"/>
      <c r="M225" s="48">
        <v>0</v>
      </c>
      <c r="N225" s="49"/>
      <c r="O225" s="49"/>
      <c r="P225" s="49"/>
      <c r="Q225" s="48">
        <v>0</v>
      </c>
      <c r="R225" s="48">
        <v>0</v>
      </c>
      <c r="S225" s="49"/>
      <c r="T225" s="48">
        <v>0</v>
      </c>
      <c r="U225" s="49"/>
      <c r="V225" s="49"/>
      <c r="W225" s="49"/>
      <c r="X225" s="48">
        <v>0</v>
      </c>
      <c r="Y225" s="49"/>
      <c r="Z225" s="49"/>
      <c r="AA225" s="49"/>
      <c r="AB225" s="48">
        <v>0</v>
      </c>
      <c r="AC225" s="49"/>
      <c r="AD225" s="48">
        <v>0</v>
      </c>
      <c r="AE225" s="49"/>
      <c r="AF225" s="49"/>
      <c r="AG225" s="49"/>
      <c r="AH225" s="48">
        <v>0</v>
      </c>
      <c r="AI225" s="49"/>
      <c r="AJ225" s="49"/>
      <c r="AK225" s="49"/>
      <c r="AL225" s="49"/>
      <c r="AM225" s="49"/>
      <c r="AN225" s="49"/>
      <c r="AO225" s="49"/>
      <c r="AP225" s="48">
        <v>0</v>
      </c>
      <c r="AQ225" s="49"/>
      <c r="AR225" s="49"/>
      <c r="AS225" s="49"/>
      <c r="AT225" s="48">
        <v>0</v>
      </c>
      <c r="AU225" s="48">
        <v>0</v>
      </c>
      <c r="AV225" s="49"/>
      <c r="AW225" s="48">
        <v>0</v>
      </c>
      <c r="AX225" s="49"/>
      <c r="AY225" s="49"/>
      <c r="AZ225" s="49"/>
      <c r="BA225" s="48">
        <v>0</v>
      </c>
      <c r="BB225" s="48">
        <v>0</v>
      </c>
      <c r="BC225" s="49"/>
      <c r="BD225" s="48">
        <v>0</v>
      </c>
      <c r="BE225" s="49"/>
      <c r="BF225" s="49"/>
      <c r="BG225" s="49"/>
      <c r="BH225" s="48">
        <v>0</v>
      </c>
      <c r="BI225" s="49"/>
      <c r="BJ225" s="49"/>
      <c r="BK225" s="49"/>
      <c r="BL225" s="48">
        <v>0</v>
      </c>
      <c r="BM225" s="49"/>
      <c r="BN225" s="48">
        <v>0</v>
      </c>
      <c r="BO225" s="49"/>
      <c r="BP225" s="49"/>
      <c r="BQ225" s="49"/>
      <c r="BR225" s="48">
        <v>0</v>
      </c>
      <c r="BS225" s="39"/>
      <c r="BT225" s="39"/>
      <c r="BU225" s="39"/>
      <c r="BV225" s="39"/>
      <c r="BW225" s="39"/>
      <c r="BX225" s="39"/>
    </row>
    <row r="226" spans="1:76" ht="20.100000000000001" customHeight="1" x14ac:dyDescent="0.2">
      <c r="D226" s="2" t="s">
        <v>114</v>
      </c>
      <c r="F226" s="39">
        <v>0</v>
      </c>
      <c r="G226" s="39"/>
      <c r="H226" s="39"/>
      <c r="I226" s="39"/>
      <c r="J226" s="39">
        <v>0</v>
      </c>
      <c r="K226" s="39">
        <v>0</v>
      </c>
      <c r="L226" s="39"/>
      <c r="M226" s="39">
        <v>0</v>
      </c>
      <c r="N226" s="39"/>
      <c r="O226" s="39"/>
      <c r="P226" s="39"/>
      <c r="Q226" s="39">
        <v>0</v>
      </c>
      <c r="R226" s="39">
        <v>0</v>
      </c>
      <c r="S226" s="39"/>
      <c r="T226" s="39">
        <v>0</v>
      </c>
      <c r="U226" s="39"/>
      <c r="V226" s="39"/>
      <c r="W226" s="39"/>
      <c r="X226" s="39">
        <v>0</v>
      </c>
      <c r="Y226" s="39"/>
      <c r="Z226" s="39"/>
      <c r="AA226" s="39"/>
      <c r="AB226" s="39">
        <v>0</v>
      </c>
      <c r="AC226" s="39"/>
      <c r="AD226" s="39">
        <v>0</v>
      </c>
      <c r="AE226" s="39"/>
      <c r="AF226" s="39"/>
      <c r="AG226" s="39"/>
      <c r="AH226" s="39">
        <v>0</v>
      </c>
      <c r="AI226" s="39"/>
      <c r="AJ226" s="39"/>
      <c r="AK226" s="39"/>
      <c r="AL226" s="39"/>
      <c r="AM226" s="39"/>
      <c r="AN226" s="39"/>
      <c r="AO226" s="39"/>
      <c r="AP226" s="39">
        <v>0</v>
      </c>
      <c r="AQ226" s="39"/>
      <c r="AR226" s="39"/>
      <c r="AS226" s="39"/>
      <c r="AT226" s="39">
        <v>0</v>
      </c>
      <c r="AU226" s="39">
        <v>0</v>
      </c>
      <c r="AV226" s="39"/>
      <c r="AW226" s="39">
        <v>0</v>
      </c>
      <c r="AX226" s="39"/>
      <c r="AY226" s="39"/>
      <c r="AZ226" s="39"/>
      <c r="BA226" s="39">
        <v>0</v>
      </c>
      <c r="BB226" s="39">
        <v>0</v>
      </c>
      <c r="BC226" s="39"/>
      <c r="BD226" s="39">
        <v>0</v>
      </c>
      <c r="BE226" s="39"/>
      <c r="BF226" s="39"/>
      <c r="BG226" s="39"/>
      <c r="BH226" s="39">
        <v>0</v>
      </c>
      <c r="BI226" s="39"/>
      <c r="BJ226" s="39"/>
      <c r="BK226" s="39"/>
      <c r="BL226" s="39">
        <v>0</v>
      </c>
      <c r="BM226" s="39"/>
      <c r="BN226" s="39">
        <v>0</v>
      </c>
      <c r="BO226" s="39"/>
      <c r="BP226" s="39"/>
      <c r="BQ226" s="39"/>
      <c r="BR226" s="39">
        <v>0</v>
      </c>
      <c r="BS226" s="39"/>
      <c r="BT226" s="39"/>
      <c r="BU226" s="39"/>
      <c r="BV226" s="39"/>
      <c r="BW226" s="39"/>
      <c r="BX226" s="39"/>
    </row>
    <row r="227" spans="1:76" ht="19.5" customHeight="1" x14ac:dyDescent="0.2">
      <c r="D227" s="47" t="s">
        <v>115</v>
      </c>
      <c r="F227" s="48">
        <v>0</v>
      </c>
      <c r="G227" s="49"/>
      <c r="H227" s="49"/>
      <c r="I227" s="49"/>
      <c r="J227" s="48">
        <v>0</v>
      </c>
      <c r="K227" s="48">
        <v>0</v>
      </c>
      <c r="L227" s="49"/>
      <c r="M227" s="48">
        <v>0</v>
      </c>
      <c r="N227" s="49"/>
      <c r="O227" s="49"/>
      <c r="P227" s="49"/>
      <c r="Q227" s="48">
        <v>0</v>
      </c>
      <c r="R227" s="48">
        <v>0</v>
      </c>
      <c r="S227" s="49"/>
      <c r="T227" s="48">
        <v>0</v>
      </c>
      <c r="U227" s="49"/>
      <c r="V227" s="49"/>
      <c r="W227" s="49"/>
      <c r="X227" s="48">
        <v>0</v>
      </c>
      <c r="Y227" s="49"/>
      <c r="Z227" s="49"/>
      <c r="AA227" s="49"/>
      <c r="AB227" s="48">
        <v>0</v>
      </c>
      <c r="AC227" s="49"/>
      <c r="AD227" s="48">
        <v>0</v>
      </c>
      <c r="AE227" s="49"/>
      <c r="AF227" s="49"/>
      <c r="AG227" s="49"/>
      <c r="AH227" s="48">
        <v>0</v>
      </c>
      <c r="AI227" s="49"/>
      <c r="AJ227" s="49"/>
      <c r="AK227" s="49"/>
      <c r="AL227" s="49"/>
      <c r="AM227" s="49"/>
      <c r="AN227" s="49"/>
      <c r="AO227" s="49"/>
      <c r="AP227" s="48">
        <v>0</v>
      </c>
      <c r="AQ227" s="49"/>
      <c r="AR227" s="49"/>
      <c r="AS227" s="49"/>
      <c r="AT227" s="48">
        <v>0</v>
      </c>
      <c r="AU227" s="48">
        <v>0</v>
      </c>
      <c r="AV227" s="49"/>
      <c r="AW227" s="48">
        <v>0</v>
      </c>
      <c r="AX227" s="49"/>
      <c r="AY227" s="49"/>
      <c r="AZ227" s="49"/>
      <c r="BA227" s="48">
        <v>0</v>
      </c>
      <c r="BB227" s="48">
        <v>0</v>
      </c>
      <c r="BC227" s="49"/>
      <c r="BD227" s="48">
        <v>0</v>
      </c>
      <c r="BE227" s="49"/>
      <c r="BF227" s="49"/>
      <c r="BG227" s="49"/>
      <c r="BH227" s="48">
        <v>0</v>
      </c>
      <c r="BI227" s="49"/>
      <c r="BJ227" s="49"/>
      <c r="BK227" s="49"/>
      <c r="BL227" s="48">
        <v>0</v>
      </c>
      <c r="BM227" s="49"/>
      <c r="BN227" s="48">
        <v>0</v>
      </c>
      <c r="BO227" s="49"/>
      <c r="BP227" s="49"/>
      <c r="BQ227" s="49"/>
      <c r="BR227" s="48">
        <v>0</v>
      </c>
      <c r="BS227" s="39"/>
      <c r="BT227" s="39"/>
      <c r="BU227" s="39"/>
      <c r="BV227" s="39"/>
      <c r="BW227" s="39"/>
      <c r="BX227" s="39"/>
    </row>
    <row r="228" spans="1:76" ht="20.100000000000001" customHeight="1" x14ac:dyDescent="0.2"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</row>
    <row r="229" spans="1:76" s="1" customFormat="1" ht="20.100000000000001" customHeight="1" x14ac:dyDescent="0.25">
      <c r="A229" s="3"/>
      <c r="B229" s="6"/>
      <c r="C229" s="51" t="s">
        <v>180</v>
      </c>
      <c r="D229" s="52"/>
      <c r="E229" s="5"/>
      <c r="F229" s="53">
        <v>0</v>
      </c>
      <c r="G229" s="54"/>
      <c r="H229" s="54"/>
      <c r="I229" s="54"/>
      <c r="J229" s="53">
        <v>0</v>
      </c>
      <c r="K229" s="53">
        <v>0</v>
      </c>
      <c r="L229" s="54"/>
      <c r="M229" s="53">
        <v>0</v>
      </c>
      <c r="N229" s="54"/>
      <c r="O229" s="54"/>
      <c r="P229" s="54"/>
      <c r="Q229" s="53">
        <v>0</v>
      </c>
      <c r="R229" s="53">
        <v>0</v>
      </c>
      <c r="S229" s="54"/>
      <c r="T229" s="53">
        <v>0</v>
      </c>
      <c r="U229" s="54"/>
      <c r="V229" s="54"/>
      <c r="W229" s="54"/>
      <c r="X229" s="53">
        <v>0</v>
      </c>
      <c r="Y229" s="54"/>
      <c r="Z229" s="54"/>
      <c r="AA229" s="54"/>
      <c r="AB229" s="53">
        <v>0</v>
      </c>
      <c r="AC229" s="54"/>
      <c r="AD229" s="53">
        <v>0</v>
      </c>
      <c r="AE229" s="54"/>
      <c r="AF229" s="54"/>
      <c r="AG229" s="54"/>
      <c r="AH229" s="53">
        <v>0</v>
      </c>
      <c r="AI229" s="54"/>
      <c r="AJ229" s="54"/>
      <c r="AK229" s="54"/>
      <c r="AL229" s="54"/>
      <c r="AM229" s="54"/>
      <c r="AN229" s="54"/>
      <c r="AO229" s="54"/>
      <c r="AP229" s="53">
        <v>0</v>
      </c>
      <c r="AQ229" s="54"/>
      <c r="AR229" s="54"/>
      <c r="AS229" s="54"/>
      <c r="AT229" s="53">
        <v>0</v>
      </c>
      <c r="AU229" s="53">
        <v>0</v>
      </c>
      <c r="AV229" s="54"/>
      <c r="AW229" s="53">
        <v>0</v>
      </c>
      <c r="AX229" s="54"/>
      <c r="AY229" s="54"/>
      <c r="AZ229" s="54"/>
      <c r="BA229" s="53">
        <v>0</v>
      </c>
      <c r="BB229" s="53">
        <v>0</v>
      </c>
      <c r="BC229" s="54"/>
      <c r="BD229" s="53">
        <v>0</v>
      </c>
      <c r="BE229" s="54"/>
      <c r="BF229" s="54"/>
      <c r="BG229" s="54"/>
      <c r="BH229" s="53">
        <v>0</v>
      </c>
      <c r="BI229" s="54"/>
      <c r="BJ229" s="54"/>
      <c r="BK229" s="54"/>
      <c r="BL229" s="53">
        <v>0</v>
      </c>
      <c r="BM229" s="54"/>
      <c r="BN229" s="53">
        <v>0</v>
      </c>
      <c r="BO229" s="54"/>
      <c r="BP229" s="54"/>
      <c r="BQ229" s="54"/>
      <c r="BR229" s="53">
        <v>0</v>
      </c>
      <c r="BS229" s="39"/>
      <c r="BT229" s="39"/>
      <c r="BU229" s="39"/>
      <c r="BV229" s="39"/>
      <c r="BW229" s="39"/>
      <c r="BX229" s="39"/>
    </row>
    <row r="230" spans="1:76" ht="20.100000000000001" customHeight="1" x14ac:dyDescent="0.2"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</row>
    <row r="231" spans="1:76" ht="20.100000000000001" customHeight="1" x14ac:dyDescent="0.2">
      <c r="C231" s="3" t="s">
        <v>121</v>
      </c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</row>
    <row r="232" spans="1:76" ht="20.100000000000001" customHeight="1" x14ac:dyDescent="0.2">
      <c r="D232" s="2" t="s">
        <v>176</v>
      </c>
      <c r="F232" s="39">
        <v>0</v>
      </c>
      <c r="G232" s="39"/>
      <c r="H232" s="39"/>
      <c r="I232" s="39"/>
      <c r="J232" s="39">
        <v>0</v>
      </c>
      <c r="K232" s="39">
        <v>0</v>
      </c>
      <c r="L232" s="39"/>
      <c r="M232" s="39">
        <v>0</v>
      </c>
      <c r="N232" s="39"/>
      <c r="O232" s="39"/>
      <c r="P232" s="39"/>
      <c r="Q232" s="39">
        <v>0</v>
      </c>
      <c r="R232" s="39">
        <v>0</v>
      </c>
      <c r="S232" s="39"/>
      <c r="T232" s="39">
        <v>0</v>
      </c>
      <c r="U232" s="39"/>
      <c r="V232" s="39"/>
      <c r="W232" s="39"/>
      <c r="X232" s="39">
        <v>0</v>
      </c>
      <c r="Y232" s="39"/>
      <c r="Z232" s="39"/>
      <c r="AA232" s="39"/>
      <c r="AB232" s="39">
        <v>0</v>
      </c>
      <c r="AC232" s="39"/>
      <c r="AD232" s="39">
        <v>0</v>
      </c>
      <c r="AE232" s="39"/>
      <c r="AF232" s="39"/>
      <c r="AG232" s="39"/>
      <c r="AH232" s="39">
        <v>0</v>
      </c>
      <c r="AI232" s="39"/>
      <c r="AJ232" s="39"/>
      <c r="AK232" s="39"/>
      <c r="AL232" s="39"/>
      <c r="AM232" s="39"/>
      <c r="AN232" s="39"/>
      <c r="AO232" s="39"/>
      <c r="AP232" s="39">
        <v>0</v>
      </c>
      <c r="AQ232" s="39"/>
      <c r="AR232" s="39"/>
      <c r="AS232" s="39"/>
      <c r="AT232" s="39">
        <v>0</v>
      </c>
      <c r="AU232" s="39">
        <v>0</v>
      </c>
      <c r="AV232" s="39"/>
      <c r="AW232" s="39">
        <v>0</v>
      </c>
      <c r="AX232" s="39"/>
      <c r="AY232" s="39"/>
      <c r="AZ232" s="39"/>
      <c r="BA232" s="39">
        <v>0</v>
      </c>
      <c r="BB232" s="39">
        <v>0</v>
      </c>
      <c r="BC232" s="39"/>
      <c r="BD232" s="39">
        <v>0</v>
      </c>
      <c r="BE232" s="39"/>
      <c r="BF232" s="39"/>
      <c r="BG232" s="39"/>
      <c r="BH232" s="39">
        <v>0</v>
      </c>
      <c r="BI232" s="39"/>
      <c r="BJ232" s="39"/>
      <c r="BK232" s="39"/>
      <c r="BL232" s="39">
        <v>0</v>
      </c>
      <c r="BM232" s="39"/>
      <c r="BN232" s="39">
        <v>0</v>
      </c>
      <c r="BO232" s="39"/>
      <c r="BP232" s="39"/>
      <c r="BQ232" s="39"/>
      <c r="BR232" s="39">
        <v>0</v>
      </c>
      <c r="BS232" s="39"/>
      <c r="BT232" s="39"/>
      <c r="BU232" s="39"/>
      <c r="BV232" s="39"/>
      <c r="BW232" s="39"/>
      <c r="BX232" s="39"/>
    </row>
    <row r="233" spans="1:76" ht="19.5" customHeight="1" x14ac:dyDescent="0.2">
      <c r="D233" s="47" t="s">
        <v>97</v>
      </c>
      <c r="F233" s="48">
        <v>0</v>
      </c>
      <c r="G233" s="49"/>
      <c r="H233" s="49"/>
      <c r="I233" s="49"/>
      <c r="J233" s="48">
        <v>0</v>
      </c>
      <c r="K233" s="48">
        <v>0</v>
      </c>
      <c r="L233" s="49"/>
      <c r="M233" s="48">
        <v>0</v>
      </c>
      <c r="N233" s="49"/>
      <c r="O233" s="49"/>
      <c r="P233" s="49"/>
      <c r="Q233" s="48">
        <v>0</v>
      </c>
      <c r="R233" s="48">
        <v>0</v>
      </c>
      <c r="S233" s="49"/>
      <c r="T233" s="48">
        <v>0</v>
      </c>
      <c r="U233" s="49"/>
      <c r="V233" s="49"/>
      <c r="W233" s="49"/>
      <c r="X233" s="48">
        <v>0</v>
      </c>
      <c r="Y233" s="49"/>
      <c r="Z233" s="49"/>
      <c r="AA233" s="49"/>
      <c r="AB233" s="48">
        <v>0</v>
      </c>
      <c r="AC233" s="49"/>
      <c r="AD233" s="48">
        <v>0</v>
      </c>
      <c r="AE233" s="49"/>
      <c r="AF233" s="49"/>
      <c r="AG233" s="49"/>
      <c r="AH233" s="48">
        <v>0</v>
      </c>
      <c r="AI233" s="49"/>
      <c r="AJ233" s="49"/>
      <c r="AK233" s="49"/>
      <c r="AL233" s="49"/>
      <c r="AM233" s="49"/>
      <c r="AN233" s="49"/>
      <c r="AO233" s="49"/>
      <c r="AP233" s="48">
        <v>0</v>
      </c>
      <c r="AQ233" s="49"/>
      <c r="AR233" s="49"/>
      <c r="AS233" s="49"/>
      <c r="AT233" s="48">
        <v>0</v>
      </c>
      <c r="AU233" s="48">
        <v>0</v>
      </c>
      <c r="AV233" s="49"/>
      <c r="AW233" s="48">
        <v>0</v>
      </c>
      <c r="AX233" s="49"/>
      <c r="AY233" s="49"/>
      <c r="AZ233" s="49"/>
      <c r="BA233" s="48">
        <v>0</v>
      </c>
      <c r="BB233" s="48">
        <v>0</v>
      </c>
      <c r="BC233" s="49"/>
      <c r="BD233" s="48">
        <v>0</v>
      </c>
      <c r="BE233" s="49"/>
      <c r="BF233" s="49"/>
      <c r="BG233" s="49"/>
      <c r="BH233" s="48">
        <v>0</v>
      </c>
      <c r="BI233" s="49"/>
      <c r="BJ233" s="49"/>
      <c r="BK233" s="49"/>
      <c r="BL233" s="48">
        <v>0</v>
      </c>
      <c r="BM233" s="49"/>
      <c r="BN233" s="48">
        <v>0</v>
      </c>
      <c r="BO233" s="49"/>
      <c r="BP233" s="49"/>
      <c r="BQ233" s="49"/>
      <c r="BR233" s="48">
        <v>0</v>
      </c>
      <c r="BS233" s="39"/>
      <c r="BT233" s="39"/>
      <c r="BU233" s="39"/>
      <c r="BV233" s="39"/>
      <c r="BW233" s="39"/>
      <c r="BX233" s="39"/>
    </row>
    <row r="234" spans="1:76" ht="20.100000000000001" customHeight="1" x14ac:dyDescent="0.2"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</row>
    <row r="235" spans="1:76" s="1" customFormat="1" ht="20.100000000000001" customHeight="1" x14ac:dyDescent="0.25">
      <c r="A235" s="3"/>
      <c r="B235" s="6"/>
      <c r="C235" s="51" t="s">
        <v>124</v>
      </c>
      <c r="D235" s="52"/>
      <c r="E235" s="5"/>
      <c r="F235" s="53">
        <v>0</v>
      </c>
      <c r="G235" s="54"/>
      <c r="H235" s="54"/>
      <c r="I235" s="54"/>
      <c r="J235" s="53">
        <v>0</v>
      </c>
      <c r="K235" s="53">
        <v>0</v>
      </c>
      <c r="L235" s="54"/>
      <c r="M235" s="53">
        <v>0</v>
      </c>
      <c r="N235" s="54"/>
      <c r="O235" s="54"/>
      <c r="P235" s="54"/>
      <c r="Q235" s="53">
        <v>0</v>
      </c>
      <c r="R235" s="53">
        <v>0</v>
      </c>
      <c r="S235" s="54"/>
      <c r="T235" s="53">
        <v>0</v>
      </c>
      <c r="U235" s="54"/>
      <c r="V235" s="54"/>
      <c r="W235" s="54"/>
      <c r="X235" s="53">
        <v>0</v>
      </c>
      <c r="Y235" s="54"/>
      <c r="Z235" s="54"/>
      <c r="AA235" s="54"/>
      <c r="AB235" s="53">
        <v>0</v>
      </c>
      <c r="AC235" s="54"/>
      <c r="AD235" s="53">
        <v>0</v>
      </c>
      <c r="AE235" s="54"/>
      <c r="AF235" s="54"/>
      <c r="AG235" s="54"/>
      <c r="AH235" s="53">
        <v>0</v>
      </c>
      <c r="AI235" s="54"/>
      <c r="AJ235" s="54"/>
      <c r="AK235" s="54"/>
      <c r="AL235" s="54"/>
      <c r="AM235" s="54"/>
      <c r="AN235" s="54"/>
      <c r="AO235" s="54"/>
      <c r="AP235" s="53">
        <v>0</v>
      </c>
      <c r="AQ235" s="54"/>
      <c r="AR235" s="54"/>
      <c r="AS235" s="54"/>
      <c r="AT235" s="53">
        <v>0</v>
      </c>
      <c r="AU235" s="53">
        <v>0</v>
      </c>
      <c r="AV235" s="54"/>
      <c r="AW235" s="53">
        <v>0</v>
      </c>
      <c r="AX235" s="54"/>
      <c r="AY235" s="54"/>
      <c r="AZ235" s="54"/>
      <c r="BA235" s="53">
        <v>0</v>
      </c>
      <c r="BB235" s="53">
        <v>0</v>
      </c>
      <c r="BC235" s="54"/>
      <c r="BD235" s="53">
        <v>0</v>
      </c>
      <c r="BE235" s="54"/>
      <c r="BF235" s="54"/>
      <c r="BG235" s="54"/>
      <c r="BH235" s="53">
        <v>0</v>
      </c>
      <c r="BI235" s="54"/>
      <c r="BJ235" s="54"/>
      <c r="BK235" s="54"/>
      <c r="BL235" s="53">
        <v>0</v>
      </c>
      <c r="BM235" s="54"/>
      <c r="BN235" s="53">
        <v>0</v>
      </c>
      <c r="BO235" s="54"/>
      <c r="BP235" s="54"/>
      <c r="BQ235" s="54"/>
      <c r="BR235" s="53">
        <v>0</v>
      </c>
      <c r="BS235" s="39"/>
      <c r="BT235" s="39"/>
      <c r="BU235" s="39"/>
      <c r="BV235" s="39"/>
      <c r="BW235" s="39"/>
      <c r="BX235" s="39"/>
    </row>
    <row r="236" spans="1:76" ht="20.100000000000001" customHeight="1" x14ac:dyDescent="0.2"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</row>
    <row r="237" spans="1:76" ht="20.100000000000001" customHeight="1" x14ac:dyDescent="0.2">
      <c r="C237" s="3" t="s">
        <v>181</v>
      </c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</row>
    <row r="238" spans="1:76" ht="20.100000000000001" customHeight="1" x14ac:dyDescent="0.2">
      <c r="D238" s="2" t="s">
        <v>96</v>
      </c>
      <c r="F238" s="39">
        <v>217</v>
      </c>
      <c r="G238" s="39"/>
      <c r="H238" s="39"/>
      <c r="I238" s="39"/>
      <c r="J238" s="39">
        <v>1168</v>
      </c>
      <c r="K238" s="39">
        <v>9</v>
      </c>
      <c r="L238" s="39"/>
      <c r="M238" s="39">
        <v>1177</v>
      </c>
      <c r="N238" s="39"/>
      <c r="O238" s="39"/>
      <c r="P238" s="39"/>
      <c r="Q238" s="39">
        <v>345</v>
      </c>
      <c r="R238" s="39">
        <v>712</v>
      </c>
      <c r="S238" s="39"/>
      <c r="T238" s="39">
        <v>1057</v>
      </c>
      <c r="U238" s="39"/>
      <c r="V238" s="39"/>
      <c r="W238" s="39"/>
      <c r="X238" s="39">
        <v>337</v>
      </c>
      <c r="Y238" s="39"/>
      <c r="Z238" s="39"/>
      <c r="AA238" s="39"/>
      <c r="AB238" s="39">
        <v>0</v>
      </c>
      <c r="AC238" s="39"/>
      <c r="AD238" s="39">
        <v>0</v>
      </c>
      <c r="AE238" s="39"/>
      <c r="AF238" s="39"/>
      <c r="AG238" s="39"/>
      <c r="AH238" s="39">
        <v>22</v>
      </c>
      <c r="AI238" s="39"/>
      <c r="AJ238" s="39"/>
      <c r="AK238" s="39"/>
      <c r="AL238" s="39"/>
      <c r="AM238" s="39"/>
      <c r="AN238" s="39"/>
      <c r="AO238" s="39"/>
      <c r="AP238" s="39">
        <v>65</v>
      </c>
      <c r="AQ238" s="39"/>
      <c r="AR238" s="39"/>
      <c r="AS238" s="39"/>
      <c r="AT238" s="39">
        <v>440</v>
      </c>
      <c r="AU238" s="39">
        <v>1</v>
      </c>
      <c r="AV238" s="39"/>
      <c r="AW238" s="39">
        <v>441</v>
      </c>
      <c r="AX238" s="39"/>
      <c r="AY238" s="39"/>
      <c r="AZ238" s="39"/>
      <c r="BA238" s="39">
        <v>140</v>
      </c>
      <c r="BB238" s="39">
        <v>298</v>
      </c>
      <c r="BC238" s="39"/>
      <c r="BD238" s="39">
        <v>438</v>
      </c>
      <c r="BE238" s="39"/>
      <c r="BF238" s="39"/>
      <c r="BG238" s="39"/>
      <c r="BH238" s="39">
        <v>68</v>
      </c>
      <c r="BI238" s="39"/>
      <c r="BJ238" s="39"/>
      <c r="BK238" s="39"/>
      <c r="BL238" s="39">
        <v>0</v>
      </c>
      <c r="BM238" s="39"/>
      <c r="BN238" s="39">
        <v>0</v>
      </c>
      <c r="BO238" s="39"/>
      <c r="BP238" s="39"/>
      <c r="BQ238" s="39"/>
      <c r="BR238" s="39">
        <v>7</v>
      </c>
      <c r="BS238" s="39"/>
      <c r="BT238" s="39"/>
      <c r="BU238" s="39"/>
      <c r="BV238" s="39"/>
      <c r="BW238" s="39"/>
      <c r="BX238" s="39"/>
    </row>
    <row r="239" spans="1:76" ht="19.5" customHeight="1" x14ac:dyDescent="0.2">
      <c r="D239" s="47" t="s">
        <v>97</v>
      </c>
      <c r="F239" s="48">
        <v>199</v>
      </c>
      <c r="G239" s="49"/>
      <c r="H239" s="49"/>
      <c r="I239" s="49"/>
      <c r="J239" s="48">
        <v>1192</v>
      </c>
      <c r="K239" s="48">
        <v>22</v>
      </c>
      <c r="L239" s="49"/>
      <c r="M239" s="48">
        <v>1214</v>
      </c>
      <c r="N239" s="49"/>
      <c r="O239" s="49"/>
      <c r="P239" s="49"/>
      <c r="Q239" s="48">
        <v>449</v>
      </c>
      <c r="R239" s="48">
        <v>731</v>
      </c>
      <c r="S239" s="49"/>
      <c r="T239" s="48">
        <v>1180</v>
      </c>
      <c r="U239" s="49"/>
      <c r="V239" s="49"/>
      <c r="W239" s="49"/>
      <c r="X239" s="48">
        <v>233</v>
      </c>
      <c r="Y239" s="49"/>
      <c r="Z239" s="49"/>
      <c r="AA239" s="49"/>
      <c r="AB239" s="48">
        <v>0</v>
      </c>
      <c r="AC239" s="49"/>
      <c r="AD239" s="48">
        <v>0</v>
      </c>
      <c r="AE239" s="49"/>
      <c r="AF239" s="49"/>
      <c r="AG239" s="49"/>
      <c r="AH239" s="48">
        <v>0</v>
      </c>
      <c r="AI239" s="49"/>
      <c r="AJ239" s="49"/>
      <c r="AK239" s="49"/>
      <c r="AL239" s="49"/>
      <c r="AM239" s="49"/>
      <c r="AN239" s="49"/>
      <c r="AO239" s="49"/>
      <c r="AP239" s="48">
        <v>33</v>
      </c>
      <c r="AQ239" s="49"/>
      <c r="AR239" s="49"/>
      <c r="AS239" s="49"/>
      <c r="AT239" s="48">
        <v>427</v>
      </c>
      <c r="AU239" s="48">
        <v>2</v>
      </c>
      <c r="AV239" s="49"/>
      <c r="AW239" s="48">
        <v>429</v>
      </c>
      <c r="AX239" s="49"/>
      <c r="AY239" s="49"/>
      <c r="AZ239" s="49"/>
      <c r="BA239" s="48">
        <v>124</v>
      </c>
      <c r="BB239" s="48">
        <v>306</v>
      </c>
      <c r="BC239" s="49"/>
      <c r="BD239" s="48">
        <v>430</v>
      </c>
      <c r="BE239" s="49"/>
      <c r="BF239" s="49"/>
      <c r="BG239" s="49"/>
      <c r="BH239" s="48">
        <v>32</v>
      </c>
      <c r="BI239" s="49"/>
      <c r="BJ239" s="49"/>
      <c r="BK239" s="49"/>
      <c r="BL239" s="48">
        <v>0</v>
      </c>
      <c r="BM239" s="49"/>
      <c r="BN239" s="48">
        <v>0</v>
      </c>
      <c r="BO239" s="49"/>
      <c r="BP239" s="49"/>
      <c r="BQ239" s="49"/>
      <c r="BR239" s="48">
        <v>0</v>
      </c>
      <c r="BS239" s="39"/>
      <c r="BT239" s="39"/>
      <c r="BU239" s="39"/>
      <c r="BV239" s="39"/>
      <c r="BW239" s="39"/>
      <c r="BX239" s="39"/>
    </row>
    <row r="240" spans="1:76" ht="20.100000000000001" customHeight="1" x14ac:dyDescent="0.2">
      <c r="D240" s="2" t="s">
        <v>113</v>
      </c>
      <c r="F240" s="39">
        <v>297</v>
      </c>
      <c r="G240" s="39"/>
      <c r="H240" s="39"/>
      <c r="I240" s="39"/>
      <c r="J240" s="39">
        <v>1166</v>
      </c>
      <c r="K240" s="39">
        <v>8</v>
      </c>
      <c r="L240" s="39"/>
      <c r="M240" s="39">
        <v>1174</v>
      </c>
      <c r="N240" s="39"/>
      <c r="O240" s="39"/>
      <c r="P240" s="39"/>
      <c r="Q240" s="39">
        <v>322</v>
      </c>
      <c r="R240" s="39">
        <v>818</v>
      </c>
      <c r="S240" s="39"/>
      <c r="T240" s="39">
        <v>1140</v>
      </c>
      <c r="U240" s="39"/>
      <c r="V240" s="39"/>
      <c r="W240" s="39"/>
      <c r="X240" s="39">
        <v>331</v>
      </c>
      <c r="Y240" s="39"/>
      <c r="Z240" s="39"/>
      <c r="AA240" s="39"/>
      <c r="AB240" s="39">
        <v>0</v>
      </c>
      <c r="AC240" s="39"/>
      <c r="AD240" s="39">
        <v>0</v>
      </c>
      <c r="AE240" s="39"/>
      <c r="AF240" s="39"/>
      <c r="AG240" s="39"/>
      <c r="AH240" s="39">
        <v>0</v>
      </c>
      <c r="AI240" s="39"/>
      <c r="AJ240" s="39"/>
      <c r="AK240" s="39"/>
      <c r="AL240" s="39"/>
      <c r="AM240" s="39"/>
      <c r="AN240" s="39"/>
      <c r="AO240" s="39"/>
      <c r="AP240" s="39">
        <v>77</v>
      </c>
      <c r="AQ240" s="39"/>
      <c r="AR240" s="39"/>
      <c r="AS240" s="39"/>
      <c r="AT240" s="39">
        <v>433</v>
      </c>
      <c r="AU240" s="39">
        <v>7</v>
      </c>
      <c r="AV240" s="39"/>
      <c r="AW240" s="39">
        <v>440</v>
      </c>
      <c r="AX240" s="39"/>
      <c r="AY240" s="39"/>
      <c r="AZ240" s="39"/>
      <c r="BA240" s="39">
        <v>119</v>
      </c>
      <c r="BB240" s="39">
        <v>311</v>
      </c>
      <c r="BC240" s="39"/>
      <c r="BD240" s="39">
        <v>430</v>
      </c>
      <c r="BE240" s="39"/>
      <c r="BF240" s="39"/>
      <c r="BG240" s="39"/>
      <c r="BH240" s="39">
        <v>87</v>
      </c>
      <c r="BI240" s="39"/>
      <c r="BJ240" s="39"/>
      <c r="BK240" s="39"/>
      <c r="BL240" s="39">
        <v>0</v>
      </c>
      <c r="BM240" s="39"/>
      <c r="BN240" s="39">
        <v>0</v>
      </c>
      <c r="BO240" s="39"/>
      <c r="BP240" s="39"/>
      <c r="BQ240" s="39"/>
      <c r="BR240" s="39">
        <v>0</v>
      </c>
      <c r="BS240" s="39"/>
      <c r="BT240" s="39"/>
      <c r="BU240" s="39"/>
      <c r="BV240" s="39"/>
      <c r="BW240" s="39"/>
      <c r="BX240" s="39"/>
    </row>
    <row r="241" spans="1:76" ht="19.5" customHeight="1" x14ac:dyDescent="0.2">
      <c r="D241" s="47" t="s">
        <v>99</v>
      </c>
      <c r="F241" s="48">
        <v>209</v>
      </c>
      <c r="G241" s="49"/>
      <c r="H241" s="49"/>
      <c r="I241" s="49"/>
      <c r="J241" s="48">
        <v>1169</v>
      </c>
      <c r="K241" s="48">
        <v>11</v>
      </c>
      <c r="L241" s="49"/>
      <c r="M241" s="48">
        <v>1180</v>
      </c>
      <c r="N241" s="49"/>
      <c r="O241" s="49"/>
      <c r="P241" s="49"/>
      <c r="Q241" s="48">
        <v>410</v>
      </c>
      <c r="R241" s="48">
        <v>695</v>
      </c>
      <c r="S241" s="49"/>
      <c r="T241" s="48">
        <v>1105</v>
      </c>
      <c r="U241" s="49"/>
      <c r="V241" s="49"/>
      <c r="W241" s="49"/>
      <c r="X241" s="48">
        <v>284</v>
      </c>
      <c r="Y241" s="49"/>
      <c r="Z241" s="49"/>
      <c r="AA241" s="49"/>
      <c r="AB241" s="48">
        <v>0</v>
      </c>
      <c r="AC241" s="49"/>
      <c r="AD241" s="48">
        <v>0</v>
      </c>
      <c r="AE241" s="49"/>
      <c r="AF241" s="49"/>
      <c r="AG241" s="49"/>
      <c r="AH241" s="48">
        <v>0</v>
      </c>
      <c r="AI241" s="49"/>
      <c r="AJ241" s="49"/>
      <c r="AK241" s="49"/>
      <c r="AL241" s="49"/>
      <c r="AM241" s="49"/>
      <c r="AN241" s="49"/>
      <c r="AO241" s="49"/>
      <c r="AP241" s="48">
        <v>61</v>
      </c>
      <c r="AQ241" s="49"/>
      <c r="AR241" s="49"/>
      <c r="AS241" s="49"/>
      <c r="AT241" s="48">
        <v>432</v>
      </c>
      <c r="AU241" s="48">
        <v>1</v>
      </c>
      <c r="AV241" s="49"/>
      <c r="AW241" s="48">
        <v>433</v>
      </c>
      <c r="AX241" s="49"/>
      <c r="AY241" s="49"/>
      <c r="AZ241" s="49"/>
      <c r="BA241" s="48">
        <v>164</v>
      </c>
      <c r="BB241" s="48">
        <v>258</v>
      </c>
      <c r="BC241" s="49"/>
      <c r="BD241" s="48">
        <v>422</v>
      </c>
      <c r="BE241" s="49"/>
      <c r="BF241" s="49"/>
      <c r="BG241" s="49"/>
      <c r="BH241" s="48">
        <v>72</v>
      </c>
      <c r="BI241" s="49"/>
      <c r="BJ241" s="49"/>
      <c r="BK241" s="49"/>
      <c r="BL241" s="48">
        <v>0</v>
      </c>
      <c r="BM241" s="49"/>
      <c r="BN241" s="48">
        <v>0</v>
      </c>
      <c r="BO241" s="49"/>
      <c r="BP241" s="49"/>
      <c r="BQ241" s="49"/>
      <c r="BR241" s="48">
        <v>0</v>
      </c>
      <c r="BS241" s="39"/>
      <c r="BT241" s="39"/>
      <c r="BU241" s="39"/>
      <c r="BV241" s="39"/>
      <c r="BW241" s="39"/>
      <c r="BX241" s="39"/>
    </row>
    <row r="242" spans="1:76" ht="20.100000000000001" customHeight="1" x14ac:dyDescent="0.2">
      <c r="D242" s="50" t="s">
        <v>114</v>
      </c>
      <c r="F242" s="49">
        <v>218</v>
      </c>
      <c r="G242" s="49"/>
      <c r="H242" s="49"/>
      <c r="I242" s="49"/>
      <c r="J242" s="49">
        <v>1184</v>
      </c>
      <c r="K242" s="49">
        <v>91</v>
      </c>
      <c r="L242" s="49"/>
      <c r="M242" s="49">
        <v>1275</v>
      </c>
      <c r="N242" s="49"/>
      <c r="O242" s="49"/>
      <c r="P242" s="49"/>
      <c r="Q242" s="49">
        <v>526</v>
      </c>
      <c r="R242" s="49">
        <v>593</v>
      </c>
      <c r="S242" s="49"/>
      <c r="T242" s="49">
        <v>1119</v>
      </c>
      <c r="U242" s="49"/>
      <c r="V242" s="49"/>
      <c r="W242" s="49"/>
      <c r="X242" s="49">
        <v>374</v>
      </c>
      <c r="Y242" s="49"/>
      <c r="Z242" s="49"/>
      <c r="AA242" s="49"/>
      <c r="AB242" s="49">
        <v>0</v>
      </c>
      <c r="AC242" s="49"/>
      <c r="AD242" s="49">
        <v>0</v>
      </c>
      <c r="AE242" s="49"/>
      <c r="AF242" s="49"/>
      <c r="AG242" s="49"/>
      <c r="AH242" s="49">
        <v>0</v>
      </c>
      <c r="AI242" s="49"/>
      <c r="AJ242" s="49"/>
      <c r="AK242" s="49"/>
      <c r="AL242" s="49"/>
      <c r="AM242" s="49"/>
      <c r="AN242" s="49"/>
      <c r="AO242" s="49"/>
      <c r="AP242" s="49">
        <v>65</v>
      </c>
      <c r="AQ242" s="49"/>
      <c r="AR242" s="49"/>
      <c r="AS242" s="49"/>
      <c r="AT242" s="49">
        <v>433</v>
      </c>
      <c r="AU242" s="49">
        <v>10</v>
      </c>
      <c r="AV242" s="49"/>
      <c r="AW242" s="49">
        <v>443</v>
      </c>
      <c r="AX242" s="49"/>
      <c r="AY242" s="49"/>
      <c r="AZ242" s="49"/>
      <c r="BA242" s="49">
        <v>152</v>
      </c>
      <c r="BB242" s="49">
        <v>285</v>
      </c>
      <c r="BC242" s="49"/>
      <c r="BD242" s="49">
        <v>437</v>
      </c>
      <c r="BE242" s="49"/>
      <c r="BF242" s="49"/>
      <c r="BG242" s="49"/>
      <c r="BH242" s="49">
        <v>71</v>
      </c>
      <c r="BI242" s="49"/>
      <c r="BJ242" s="49"/>
      <c r="BK242" s="49"/>
      <c r="BL242" s="49">
        <v>0</v>
      </c>
      <c r="BM242" s="49"/>
      <c r="BN242" s="49">
        <v>0</v>
      </c>
      <c r="BO242" s="49"/>
      <c r="BP242" s="49"/>
      <c r="BQ242" s="49"/>
      <c r="BR242" s="49">
        <v>0</v>
      </c>
      <c r="BS242" s="39"/>
      <c r="BT242" s="39"/>
      <c r="BU242" s="39"/>
      <c r="BV242" s="39"/>
      <c r="BW242" s="39"/>
      <c r="BX242" s="39"/>
    </row>
    <row r="243" spans="1:76" ht="20.100000000000001" customHeight="1" x14ac:dyDescent="0.2"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</row>
    <row r="244" spans="1:76" s="1" customFormat="1" ht="20.100000000000001" customHeight="1" x14ac:dyDescent="0.25">
      <c r="A244" s="3"/>
      <c r="B244" s="6"/>
      <c r="C244" s="51" t="s">
        <v>182</v>
      </c>
      <c r="D244" s="52"/>
      <c r="E244" s="5"/>
      <c r="F244" s="53">
        <v>1140</v>
      </c>
      <c r="G244" s="54"/>
      <c r="H244" s="54"/>
      <c r="I244" s="54"/>
      <c r="J244" s="53">
        <v>5879</v>
      </c>
      <c r="K244" s="53">
        <v>141</v>
      </c>
      <c r="L244" s="54"/>
      <c r="M244" s="53">
        <v>6020</v>
      </c>
      <c r="N244" s="54"/>
      <c r="O244" s="54"/>
      <c r="P244" s="54"/>
      <c r="Q244" s="53">
        <v>2052</v>
      </c>
      <c r="R244" s="53">
        <v>3549</v>
      </c>
      <c r="S244" s="54"/>
      <c r="T244" s="53">
        <v>5601</v>
      </c>
      <c r="U244" s="54"/>
      <c r="V244" s="54"/>
      <c r="W244" s="54"/>
      <c r="X244" s="53">
        <v>1559</v>
      </c>
      <c r="Y244" s="54"/>
      <c r="Z244" s="54"/>
      <c r="AA244" s="54"/>
      <c r="AB244" s="53">
        <v>0</v>
      </c>
      <c r="AC244" s="54"/>
      <c r="AD244" s="53">
        <v>0</v>
      </c>
      <c r="AE244" s="54"/>
      <c r="AF244" s="54"/>
      <c r="AG244" s="54"/>
      <c r="AH244" s="53">
        <v>22</v>
      </c>
      <c r="AI244" s="54"/>
      <c r="AJ244" s="54"/>
      <c r="AK244" s="54"/>
      <c r="AL244" s="54"/>
      <c r="AM244" s="54"/>
      <c r="AN244" s="54"/>
      <c r="AO244" s="54"/>
      <c r="AP244" s="53">
        <v>301</v>
      </c>
      <c r="AQ244" s="54"/>
      <c r="AR244" s="54"/>
      <c r="AS244" s="54"/>
      <c r="AT244" s="53">
        <v>2165</v>
      </c>
      <c r="AU244" s="53">
        <v>21</v>
      </c>
      <c r="AV244" s="54"/>
      <c r="AW244" s="53">
        <v>2186</v>
      </c>
      <c r="AX244" s="54"/>
      <c r="AY244" s="54"/>
      <c r="AZ244" s="54"/>
      <c r="BA244" s="53">
        <v>699</v>
      </c>
      <c r="BB244" s="53">
        <v>1458</v>
      </c>
      <c r="BC244" s="54"/>
      <c r="BD244" s="53">
        <v>2157</v>
      </c>
      <c r="BE244" s="54"/>
      <c r="BF244" s="54"/>
      <c r="BG244" s="54"/>
      <c r="BH244" s="53">
        <v>330</v>
      </c>
      <c r="BI244" s="54"/>
      <c r="BJ244" s="54"/>
      <c r="BK244" s="54"/>
      <c r="BL244" s="53">
        <v>0</v>
      </c>
      <c r="BM244" s="54"/>
      <c r="BN244" s="53">
        <v>0</v>
      </c>
      <c r="BO244" s="54"/>
      <c r="BP244" s="54"/>
      <c r="BQ244" s="54"/>
      <c r="BR244" s="53">
        <v>7</v>
      </c>
      <c r="BS244" s="39"/>
      <c r="BT244" s="39"/>
      <c r="BU244" s="39"/>
      <c r="BV244" s="39"/>
      <c r="BW244" s="39"/>
      <c r="BX244" s="39"/>
    </row>
    <row r="245" spans="1:76" ht="20.100000000000001" customHeight="1" x14ac:dyDescent="0.2"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</row>
    <row r="246" spans="1:76" s="1" customFormat="1" ht="20.100000000000001" customHeight="1" x14ac:dyDescent="0.25">
      <c r="A246" s="3"/>
      <c r="B246" s="57" t="s">
        <v>183</v>
      </c>
      <c r="C246" s="58"/>
      <c r="D246" s="58"/>
      <c r="E246" s="5"/>
      <c r="F246" s="59">
        <v>1140</v>
      </c>
      <c r="G246" s="54"/>
      <c r="H246" s="54"/>
      <c r="I246" s="54"/>
      <c r="J246" s="59">
        <v>5879</v>
      </c>
      <c r="K246" s="59">
        <v>141</v>
      </c>
      <c r="L246" s="54"/>
      <c r="M246" s="59">
        <v>6020</v>
      </c>
      <c r="N246" s="54"/>
      <c r="O246" s="54"/>
      <c r="P246" s="54"/>
      <c r="Q246" s="59">
        <v>2052</v>
      </c>
      <c r="R246" s="59">
        <v>3549</v>
      </c>
      <c r="S246" s="54"/>
      <c r="T246" s="59">
        <v>5601</v>
      </c>
      <c r="U246" s="54"/>
      <c r="V246" s="54"/>
      <c r="W246" s="54"/>
      <c r="X246" s="59">
        <v>1559</v>
      </c>
      <c r="Y246" s="54"/>
      <c r="Z246" s="54"/>
      <c r="AA246" s="54"/>
      <c r="AB246" s="59">
        <v>0</v>
      </c>
      <c r="AC246" s="54"/>
      <c r="AD246" s="59">
        <v>0</v>
      </c>
      <c r="AE246" s="54"/>
      <c r="AF246" s="54"/>
      <c r="AG246" s="54"/>
      <c r="AH246" s="59">
        <v>22</v>
      </c>
      <c r="AI246" s="54"/>
      <c r="AJ246" s="54"/>
      <c r="AK246" s="54"/>
      <c r="AL246" s="54"/>
      <c r="AM246" s="54"/>
      <c r="AN246" s="54"/>
      <c r="AO246" s="54"/>
      <c r="AP246" s="59">
        <v>301</v>
      </c>
      <c r="AQ246" s="54"/>
      <c r="AR246" s="54"/>
      <c r="AS246" s="54"/>
      <c r="AT246" s="59">
        <v>2165</v>
      </c>
      <c r="AU246" s="59">
        <v>21</v>
      </c>
      <c r="AV246" s="54"/>
      <c r="AW246" s="59">
        <v>2186</v>
      </c>
      <c r="AX246" s="54"/>
      <c r="AY246" s="54"/>
      <c r="AZ246" s="54"/>
      <c r="BA246" s="59">
        <v>699</v>
      </c>
      <c r="BB246" s="59">
        <v>1458</v>
      </c>
      <c r="BC246" s="54"/>
      <c r="BD246" s="59">
        <v>2157</v>
      </c>
      <c r="BE246" s="54"/>
      <c r="BF246" s="54"/>
      <c r="BG246" s="54"/>
      <c r="BH246" s="59">
        <v>330</v>
      </c>
      <c r="BI246" s="54"/>
      <c r="BJ246" s="54"/>
      <c r="BK246" s="54"/>
      <c r="BL246" s="59">
        <v>0</v>
      </c>
      <c r="BM246" s="54"/>
      <c r="BN246" s="59">
        <v>0</v>
      </c>
      <c r="BO246" s="54"/>
      <c r="BP246" s="54"/>
      <c r="BQ246" s="54"/>
      <c r="BR246" s="59">
        <v>7</v>
      </c>
      <c r="BS246" s="39"/>
      <c r="BT246" s="39"/>
      <c r="BU246" s="39"/>
      <c r="BV246" s="39"/>
      <c r="BW246" s="39"/>
      <c r="BX246" s="39"/>
    </row>
    <row r="247" spans="1:76" ht="20.100000000000001" customHeight="1" x14ac:dyDescent="0.2"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</row>
    <row r="248" spans="1:76" ht="20.100000000000001" customHeight="1" x14ac:dyDescent="0.2">
      <c r="B248" s="6" t="s">
        <v>184</v>
      </c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</row>
    <row r="249" spans="1:76" ht="20.100000000000001" customHeight="1" x14ac:dyDescent="0.2">
      <c r="C249" s="3" t="s">
        <v>154</v>
      </c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</row>
    <row r="250" spans="1:76" ht="20.100000000000001" customHeight="1" x14ac:dyDescent="0.2">
      <c r="D250" s="2" t="s">
        <v>96</v>
      </c>
      <c r="F250" s="39">
        <v>88</v>
      </c>
      <c r="G250" s="39"/>
      <c r="H250" s="39"/>
      <c r="I250" s="39"/>
      <c r="J250" s="39">
        <v>176</v>
      </c>
      <c r="K250" s="39">
        <v>8</v>
      </c>
      <c r="L250" s="39"/>
      <c r="M250" s="39">
        <v>184</v>
      </c>
      <c r="N250" s="39"/>
      <c r="O250" s="39"/>
      <c r="P250" s="39"/>
      <c r="Q250" s="39">
        <v>60</v>
      </c>
      <c r="R250" s="39">
        <v>168</v>
      </c>
      <c r="S250" s="39"/>
      <c r="T250" s="39">
        <v>228</v>
      </c>
      <c r="U250" s="39"/>
      <c r="V250" s="39"/>
      <c r="W250" s="39"/>
      <c r="X250" s="39">
        <v>44</v>
      </c>
      <c r="Y250" s="39"/>
      <c r="Z250" s="39"/>
      <c r="AA250" s="39"/>
      <c r="AB250" s="39">
        <v>0</v>
      </c>
      <c r="AC250" s="39"/>
      <c r="AD250" s="39">
        <v>0</v>
      </c>
      <c r="AE250" s="39"/>
      <c r="AF250" s="39"/>
      <c r="AG250" s="39"/>
      <c r="AH250" s="39">
        <v>33</v>
      </c>
      <c r="AI250" s="39"/>
      <c r="AJ250" s="39"/>
      <c r="AK250" s="39"/>
      <c r="AL250" s="39"/>
      <c r="AM250" s="39"/>
      <c r="AN250" s="39"/>
      <c r="AO250" s="39"/>
      <c r="AP250" s="39">
        <v>71</v>
      </c>
      <c r="AQ250" s="39"/>
      <c r="AR250" s="39"/>
      <c r="AS250" s="39"/>
      <c r="AT250" s="39">
        <v>639</v>
      </c>
      <c r="AU250" s="39">
        <v>4</v>
      </c>
      <c r="AV250" s="39"/>
      <c r="AW250" s="39">
        <v>643</v>
      </c>
      <c r="AX250" s="39"/>
      <c r="AY250" s="39"/>
      <c r="AZ250" s="39"/>
      <c r="BA250" s="39">
        <v>31</v>
      </c>
      <c r="BB250" s="39">
        <v>586</v>
      </c>
      <c r="BC250" s="39"/>
      <c r="BD250" s="39">
        <v>617</v>
      </c>
      <c r="BE250" s="39"/>
      <c r="BF250" s="39"/>
      <c r="BG250" s="39"/>
      <c r="BH250" s="39">
        <v>97</v>
      </c>
      <c r="BI250" s="39"/>
      <c r="BJ250" s="39"/>
      <c r="BK250" s="39"/>
      <c r="BL250" s="39">
        <v>0</v>
      </c>
      <c r="BM250" s="39"/>
      <c r="BN250" s="39">
        <v>0</v>
      </c>
      <c r="BO250" s="39"/>
      <c r="BP250" s="39"/>
      <c r="BQ250" s="39"/>
      <c r="BR250" s="39">
        <v>28</v>
      </c>
      <c r="BS250" s="39"/>
      <c r="BT250" s="39"/>
      <c r="BU250" s="39"/>
      <c r="BV250" s="39"/>
      <c r="BW250" s="39"/>
      <c r="BX250" s="39"/>
    </row>
    <row r="251" spans="1:76" ht="19.5" customHeight="1" x14ac:dyDescent="0.2">
      <c r="D251" s="47" t="s">
        <v>135</v>
      </c>
      <c r="F251" s="48">
        <v>155</v>
      </c>
      <c r="G251" s="49"/>
      <c r="H251" s="49"/>
      <c r="I251" s="49"/>
      <c r="J251" s="48">
        <v>217</v>
      </c>
      <c r="K251" s="48">
        <v>11</v>
      </c>
      <c r="L251" s="49"/>
      <c r="M251" s="48">
        <v>228</v>
      </c>
      <c r="N251" s="49"/>
      <c r="O251" s="49"/>
      <c r="P251" s="49"/>
      <c r="Q251" s="48">
        <v>99</v>
      </c>
      <c r="R251" s="48">
        <v>144</v>
      </c>
      <c r="S251" s="49"/>
      <c r="T251" s="48">
        <v>243</v>
      </c>
      <c r="U251" s="49"/>
      <c r="V251" s="49"/>
      <c r="W251" s="49"/>
      <c r="X251" s="48">
        <v>140</v>
      </c>
      <c r="Y251" s="49"/>
      <c r="Z251" s="49"/>
      <c r="AA251" s="49"/>
      <c r="AB251" s="48">
        <v>0</v>
      </c>
      <c r="AC251" s="49"/>
      <c r="AD251" s="48">
        <v>0</v>
      </c>
      <c r="AE251" s="49"/>
      <c r="AF251" s="49"/>
      <c r="AG251" s="49"/>
      <c r="AH251" s="48">
        <v>0</v>
      </c>
      <c r="AI251" s="49"/>
      <c r="AJ251" s="49"/>
      <c r="AK251" s="49"/>
      <c r="AL251" s="49"/>
      <c r="AM251" s="49"/>
      <c r="AN251" s="49"/>
      <c r="AO251" s="49"/>
      <c r="AP251" s="48">
        <v>2</v>
      </c>
      <c r="AQ251" s="49"/>
      <c r="AR251" s="49"/>
      <c r="AS251" s="49"/>
      <c r="AT251" s="48">
        <v>531</v>
      </c>
      <c r="AU251" s="48">
        <v>28</v>
      </c>
      <c r="AV251" s="49"/>
      <c r="AW251" s="48">
        <v>559</v>
      </c>
      <c r="AX251" s="49"/>
      <c r="AY251" s="49"/>
      <c r="AZ251" s="49"/>
      <c r="BA251" s="48">
        <v>184</v>
      </c>
      <c r="BB251" s="48">
        <v>344</v>
      </c>
      <c r="BC251" s="49"/>
      <c r="BD251" s="48">
        <v>528</v>
      </c>
      <c r="BE251" s="49"/>
      <c r="BF251" s="49"/>
      <c r="BG251" s="49"/>
      <c r="BH251" s="48">
        <v>33</v>
      </c>
      <c r="BI251" s="49"/>
      <c r="BJ251" s="49"/>
      <c r="BK251" s="49"/>
      <c r="BL251" s="48">
        <v>0</v>
      </c>
      <c r="BM251" s="49"/>
      <c r="BN251" s="48">
        <v>0</v>
      </c>
      <c r="BO251" s="49"/>
      <c r="BP251" s="49"/>
      <c r="BQ251" s="49"/>
      <c r="BR251" s="48">
        <v>0</v>
      </c>
      <c r="BS251" s="39"/>
      <c r="BT251" s="39"/>
      <c r="BU251" s="39"/>
      <c r="BV251" s="39"/>
      <c r="BW251" s="39"/>
      <c r="BX251" s="39"/>
    </row>
    <row r="252" spans="1:76" ht="20.100000000000001" customHeight="1" x14ac:dyDescent="0.2">
      <c r="D252" s="2" t="s">
        <v>98</v>
      </c>
      <c r="F252" s="39">
        <v>62</v>
      </c>
      <c r="G252" s="39"/>
      <c r="H252" s="39"/>
      <c r="I252" s="39"/>
      <c r="J252" s="39">
        <v>208</v>
      </c>
      <c r="K252" s="39">
        <v>11</v>
      </c>
      <c r="L252" s="39"/>
      <c r="M252" s="39">
        <v>219</v>
      </c>
      <c r="N252" s="39"/>
      <c r="O252" s="39"/>
      <c r="P252" s="39"/>
      <c r="Q252" s="39">
        <v>58</v>
      </c>
      <c r="R252" s="39">
        <v>189</v>
      </c>
      <c r="S252" s="39"/>
      <c r="T252" s="39">
        <v>247</v>
      </c>
      <c r="U252" s="39"/>
      <c r="V252" s="39"/>
      <c r="W252" s="39"/>
      <c r="X252" s="39">
        <v>34</v>
      </c>
      <c r="Y252" s="39"/>
      <c r="Z252" s="39"/>
      <c r="AA252" s="39"/>
      <c r="AB252" s="39">
        <v>0</v>
      </c>
      <c r="AC252" s="39"/>
      <c r="AD252" s="39">
        <v>0</v>
      </c>
      <c r="AE252" s="39"/>
      <c r="AF252" s="39"/>
      <c r="AG252" s="39"/>
      <c r="AH252" s="39">
        <v>0</v>
      </c>
      <c r="AI252" s="39"/>
      <c r="AJ252" s="39"/>
      <c r="AK252" s="39"/>
      <c r="AL252" s="39"/>
      <c r="AM252" s="39"/>
      <c r="AN252" s="39"/>
      <c r="AO252" s="39"/>
      <c r="AP252" s="39">
        <v>19</v>
      </c>
      <c r="AQ252" s="39"/>
      <c r="AR252" s="39"/>
      <c r="AS252" s="39"/>
      <c r="AT252" s="39">
        <v>442</v>
      </c>
      <c r="AU252" s="39">
        <v>5</v>
      </c>
      <c r="AV252" s="39"/>
      <c r="AW252" s="39">
        <v>447</v>
      </c>
      <c r="AX252" s="39"/>
      <c r="AY252" s="39"/>
      <c r="AZ252" s="39"/>
      <c r="BA252" s="39">
        <v>21</v>
      </c>
      <c r="BB252" s="39">
        <v>400</v>
      </c>
      <c r="BC252" s="39"/>
      <c r="BD252" s="39">
        <v>421</v>
      </c>
      <c r="BE252" s="39"/>
      <c r="BF252" s="39"/>
      <c r="BG252" s="39"/>
      <c r="BH252" s="39">
        <v>45</v>
      </c>
      <c r="BI252" s="39"/>
      <c r="BJ252" s="39"/>
      <c r="BK252" s="39"/>
      <c r="BL252" s="39">
        <v>0</v>
      </c>
      <c r="BM252" s="39"/>
      <c r="BN252" s="39">
        <v>0</v>
      </c>
      <c r="BO252" s="39"/>
      <c r="BP252" s="39"/>
      <c r="BQ252" s="39"/>
      <c r="BR252" s="39">
        <v>0</v>
      </c>
      <c r="BS252" s="39"/>
      <c r="BT252" s="39"/>
      <c r="BU252" s="39"/>
      <c r="BV252" s="39"/>
      <c r="BW252" s="39"/>
      <c r="BX252" s="39"/>
    </row>
    <row r="253" spans="1:76" ht="19.5" customHeight="1" x14ac:dyDescent="0.2">
      <c r="D253" s="47" t="s">
        <v>136</v>
      </c>
      <c r="F253" s="48">
        <v>13</v>
      </c>
      <c r="G253" s="49"/>
      <c r="H253" s="49"/>
      <c r="I253" s="49"/>
      <c r="J253" s="48">
        <v>58</v>
      </c>
      <c r="K253" s="48">
        <v>2</v>
      </c>
      <c r="L253" s="49"/>
      <c r="M253" s="48">
        <v>60</v>
      </c>
      <c r="N253" s="49"/>
      <c r="O253" s="49"/>
      <c r="P253" s="49"/>
      <c r="Q253" s="48">
        <v>29</v>
      </c>
      <c r="R253" s="48">
        <v>28</v>
      </c>
      <c r="S253" s="49"/>
      <c r="T253" s="48">
        <v>57</v>
      </c>
      <c r="U253" s="49"/>
      <c r="V253" s="49"/>
      <c r="W253" s="49"/>
      <c r="X253" s="48">
        <v>16</v>
      </c>
      <c r="Y253" s="49"/>
      <c r="Z253" s="49"/>
      <c r="AA253" s="49"/>
      <c r="AB253" s="48">
        <v>0</v>
      </c>
      <c r="AC253" s="49"/>
      <c r="AD253" s="48">
        <v>0</v>
      </c>
      <c r="AE253" s="49"/>
      <c r="AF253" s="49"/>
      <c r="AG253" s="49"/>
      <c r="AH253" s="48">
        <v>0</v>
      </c>
      <c r="AI253" s="49"/>
      <c r="AJ253" s="49"/>
      <c r="AK253" s="49"/>
      <c r="AL253" s="49"/>
      <c r="AM253" s="49"/>
      <c r="AN253" s="49"/>
      <c r="AO253" s="49"/>
      <c r="AP253" s="48">
        <v>5</v>
      </c>
      <c r="AQ253" s="49"/>
      <c r="AR253" s="49"/>
      <c r="AS253" s="49"/>
      <c r="AT253" s="48">
        <v>17</v>
      </c>
      <c r="AU253" s="48">
        <v>0</v>
      </c>
      <c r="AV253" s="49"/>
      <c r="AW253" s="48">
        <v>17</v>
      </c>
      <c r="AX253" s="49"/>
      <c r="AY253" s="49"/>
      <c r="AZ253" s="49"/>
      <c r="BA253" s="48">
        <v>3</v>
      </c>
      <c r="BB253" s="48">
        <v>19</v>
      </c>
      <c r="BC253" s="49"/>
      <c r="BD253" s="48">
        <v>22</v>
      </c>
      <c r="BE253" s="49"/>
      <c r="BF253" s="49"/>
      <c r="BG253" s="49"/>
      <c r="BH253" s="48">
        <v>0</v>
      </c>
      <c r="BI253" s="49"/>
      <c r="BJ253" s="49"/>
      <c r="BK253" s="49"/>
      <c r="BL253" s="48">
        <v>0</v>
      </c>
      <c r="BM253" s="49"/>
      <c r="BN253" s="48">
        <v>0</v>
      </c>
      <c r="BO253" s="49"/>
      <c r="BP253" s="49"/>
      <c r="BQ253" s="49"/>
      <c r="BR253" s="48">
        <v>0</v>
      </c>
      <c r="BS253" s="39"/>
      <c r="BT253" s="39"/>
      <c r="BU253" s="39"/>
      <c r="BV253" s="39"/>
      <c r="BW253" s="39"/>
      <c r="BX253" s="39"/>
    </row>
    <row r="254" spans="1:76" ht="20.100000000000001" customHeight="1" x14ac:dyDescent="0.2">
      <c r="D254" s="2" t="s">
        <v>100</v>
      </c>
      <c r="F254" s="39">
        <v>15</v>
      </c>
      <c r="G254" s="39"/>
      <c r="H254" s="39"/>
      <c r="I254" s="39"/>
      <c r="J254" s="39">
        <v>56</v>
      </c>
      <c r="K254" s="39">
        <v>0</v>
      </c>
      <c r="L254" s="39"/>
      <c r="M254" s="39">
        <v>56</v>
      </c>
      <c r="N254" s="39"/>
      <c r="O254" s="39"/>
      <c r="P254" s="39"/>
      <c r="Q254" s="39">
        <v>32</v>
      </c>
      <c r="R254" s="39">
        <v>26</v>
      </c>
      <c r="S254" s="39"/>
      <c r="T254" s="39">
        <v>58</v>
      </c>
      <c r="U254" s="39"/>
      <c r="V254" s="39"/>
      <c r="W254" s="39"/>
      <c r="X254" s="39">
        <v>13</v>
      </c>
      <c r="Y254" s="39"/>
      <c r="Z254" s="39"/>
      <c r="AA254" s="39"/>
      <c r="AB254" s="39">
        <v>0</v>
      </c>
      <c r="AC254" s="39"/>
      <c r="AD254" s="39">
        <v>0</v>
      </c>
      <c r="AE254" s="39"/>
      <c r="AF254" s="39"/>
      <c r="AG254" s="39"/>
      <c r="AH254" s="39">
        <v>0</v>
      </c>
      <c r="AI254" s="39"/>
      <c r="AJ254" s="39"/>
      <c r="AK254" s="39"/>
      <c r="AL254" s="39"/>
      <c r="AM254" s="39"/>
      <c r="AN254" s="39"/>
      <c r="AO254" s="39"/>
      <c r="AP254" s="39">
        <v>5</v>
      </c>
      <c r="AQ254" s="39"/>
      <c r="AR254" s="39"/>
      <c r="AS254" s="39"/>
      <c r="AT254" s="39">
        <v>16</v>
      </c>
      <c r="AU254" s="39">
        <v>1</v>
      </c>
      <c r="AV254" s="39"/>
      <c r="AW254" s="39">
        <v>17</v>
      </c>
      <c r="AX254" s="39"/>
      <c r="AY254" s="39"/>
      <c r="AZ254" s="39"/>
      <c r="BA254" s="39">
        <v>9</v>
      </c>
      <c r="BB254" s="39">
        <v>13</v>
      </c>
      <c r="BC254" s="39"/>
      <c r="BD254" s="39">
        <v>22</v>
      </c>
      <c r="BE254" s="39"/>
      <c r="BF254" s="39"/>
      <c r="BG254" s="39"/>
      <c r="BH254" s="39">
        <v>0</v>
      </c>
      <c r="BI254" s="39"/>
      <c r="BJ254" s="39"/>
      <c r="BK254" s="39"/>
      <c r="BL254" s="39">
        <v>0</v>
      </c>
      <c r="BM254" s="39"/>
      <c r="BN254" s="39">
        <v>0</v>
      </c>
      <c r="BO254" s="39"/>
      <c r="BP254" s="39"/>
      <c r="BQ254" s="39"/>
      <c r="BR254" s="39">
        <v>0</v>
      </c>
      <c r="BS254" s="39"/>
      <c r="BT254" s="39"/>
      <c r="BU254" s="39"/>
      <c r="BV254" s="39"/>
      <c r="BW254" s="39"/>
      <c r="BX254" s="39"/>
    </row>
    <row r="255" spans="1:76" ht="19.5" customHeight="1" x14ac:dyDescent="0.2">
      <c r="D255" s="47" t="s">
        <v>101</v>
      </c>
      <c r="F255" s="48">
        <v>5</v>
      </c>
      <c r="G255" s="49"/>
      <c r="H255" s="49"/>
      <c r="I255" s="49"/>
      <c r="J255" s="48">
        <v>69</v>
      </c>
      <c r="K255" s="48">
        <v>2</v>
      </c>
      <c r="L255" s="49"/>
      <c r="M255" s="48">
        <v>71</v>
      </c>
      <c r="N255" s="49"/>
      <c r="O255" s="49"/>
      <c r="P255" s="49"/>
      <c r="Q255" s="48">
        <v>23</v>
      </c>
      <c r="R255" s="48">
        <v>39</v>
      </c>
      <c r="S255" s="49"/>
      <c r="T255" s="48">
        <v>62</v>
      </c>
      <c r="U255" s="49"/>
      <c r="V255" s="49"/>
      <c r="W255" s="49"/>
      <c r="X255" s="48">
        <v>14</v>
      </c>
      <c r="Y255" s="49"/>
      <c r="Z255" s="49"/>
      <c r="AA255" s="49"/>
      <c r="AB255" s="48">
        <v>0</v>
      </c>
      <c r="AC255" s="49"/>
      <c r="AD255" s="48">
        <v>0</v>
      </c>
      <c r="AE255" s="49"/>
      <c r="AF255" s="49"/>
      <c r="AG255" s="49"/>
      <c r="AH255" s="48">
        <v>0</v>
      </c>
      <c r="AI255" s="49"/>
      <c r="AJ255" s="49"/>
      <c r="AK255" s="49"/>
      <c r="AL255" s="49"/>
      <c r="AM255" s="49"/>
      <c r="AN255" s="49"/>
      <c r="AO255" s="49"/>
      <c r="AP255" s="48">
        <v>7</v>
      </c>
      <c r="AQ255" s="49"/>
      <c r="AR255" s="49"/>
      <c r="AS255" s="49"/>
      <c r="AT255" s="48">
        <v>15</v>
      </c>
      <c r="AU255" s="48">
        <v>0</v>
      </c>
      <c r="AV255" s="49"/>
      <c r="AW255" s="48">
        <v>15</v>
      </c>
      <c r="AX255" s="49"/>
      <c r="AY255" s="49"/>
      <c r="AZ255" s="49"/>
      <c r="BA255" s="48">
        <v>6</v>
      </c>
      <c r="BB255" s="48">
        <v>11</v>
      </c>
      <c r="BC255" s="49"/>
      <c r="BD255" s="48">
        <v>17</v>
      </c>
      <c r="BE255" s="49"/>
      <c r="BF255" s="49"/>
      <c r="BG255" s="49"/>
      <c r="BH255" s="48">
        <v>5</v>
      </c>
      <c r="BI255" s="49"/>
      <c r="BJ255" s="49"/>
      <c r="BK255" s="49"/>
      <c r="BL255" s="48">
        <v>0</v>
      </c>
      <c r="BM255" s="49"/>
      <c r="BN255" s="48">
        <v>0</v>
      </c>
      <c r="BO255" s="49"/>
      <c r="BP255" s="49"/>
      <c r="BQ255" s="49"/>
      <c r="BR255" s="48">
        <v>0</v>
      </c>
      <c r="BS255" s="39"/>
      <c r="BT255" s="39"/>
      <c r="BU255" s="39"/>
      <c r="BV255" s="39"/>
      <c r="BW255" s="39"/>
      <c r="BX255" s="39"/>
    </row>
    <row r="256" spans="1:76" ht="20.100000000000001" customHeight="1" x14ac:dyDescent="0.2">
      <c r="D256" s="2" t="s">
        <v>116</v>
      </c>
      <c r="F256" s="39">
        <v>52</v>
      </c>
      <c r="G256" s="39"/>
      <c r="H256" s="39"/>
      <c r="I256" s="39"/>
      <c r="J256" s="39">
        <v>250</v>
      </c>
      <c r="K256" s="39">
        <v>6</v>
      </c>
      <c r="L256" s="39"/>
      <c r="M256" s="39">
        <v>256</v>
      </c>
      <c r="N256" s="39"/>
      <c r="O256" s="39"/>
      <c r="P256" s="39"/>
      <c r="Q256" s="39">
        <v>106</v>
      </c>
      <c r="R256" s="39">
        <v>135</v>
      </c>
      <c r="S256" s="39"/>
      <c r="T256" s="39">
        <v>241</v>
      </c>
      <c r="U256" s="39"/>
      <c r="V256" s="39"/>
      <c r="W256" s="39"/>
      <c r="X256" s="39">
        <v>67</v>
      </c>
      <c r="Y256" s="39"/>
      <c r="Z256" s="39"/>
      <c r="AA256" s="39"/>
      <c r="AB256" s="39">
        <v>0</v>
      </c>
      <c r="AC256" s="39"/>
      <c r="AD256" s="39">
        <v>0</v>
      </c>
      <c r="AE256" s="39"/>
      <c r="AF256" s="39"/>
      <c r="AG256" s="39"/>
      <c r="AH256" s="39">
        <v>0</v>
      </c>
      <c r="AI256" s="39"/>
      <c r="AJ256" s="39"/>
      <c r="AK256" s="39"/>
      <c r="AL256" s="39"/>
      <c r="AM256" s="39"/>
      <c r="AN256" s="39"/>
      <c r="AO256" s="39"/>
      <c r="AP256" s="39">
        <v>33</v>
      </c>
      <c r="AQ256" s="39"/>
      <c r="AR256" s="39"/>
      <c r="AS256" s="39"/>
      <c r="AT256" s="39">
        <v>107</v>
      </c>
      <c r="AU256" s="39">
        <v>1</v>
      </c>
      <c r="AV256" s="39"/>
      <c r="AW256" s="39">
        <v>108</v>
      </c>
      <c r="AX256" s="39"/>
      <c r="AY256" s="39"/>
      <c r="AZ256" s="39"/>
      <c r="BA256" s="39">
        <v>14</v>
      </c>
      <c r="BB256" s="39">
        <v>100</v>
      </c>
      <c r="BC256" s="39"/>
      <c r="BD256" s="39">
        <v>114</v>
      </c>
      <c r="BE256" s="39"/>
      <c r="BF256" s="39"/>
      <c r="BG256" s="39"/>
      <c r="BH256" s="39">
        <v>27</v>
      </c>
      <c r="BI256" s="39"/>
      <c r="BJ256" s="39"/>
      <c r="BK256" s="39"/>
      <c r="BL256" s="39">
        <v>0</v>
      </c>
      <c r="BM256" s="39"/>
      <c r="BN256" s="39">
        <v>0</v>
      </c>
      <c r="BO256" s="39"/>
      <c r="BP256" s="39"/>
      <c r="BQ256" s="39"/>
      <c r="BR256" s="39">
        <v>0</v>
      </c>
      <c r="BS256" s="39"/>
      <c r="BT256" s="39"/>
      <c r="BU256" s="39"/>
      <c r="BV256" s="39"/>
      <c r="BW256" s="39"/>
      <c r="BX256" s="39"/>
    </row>
    <row r="257" spans="1:76" ht="19.5" customHeight="1" x14ac:dyDescent="0.2">
      <c r="D257" s="47" t="s">
        <v>103</v>
      </c>
      <c r="F257" s="48">
        <v>83</v>
      </c>
      <c r="G257" s="49"/>
      <c r="H257" s="49"/>
      <c r="I257" s="49"/>
      <c r="J257" s="48">
        <v>207</v>
      </c>
      <c r="K257" s="48">
        <v>7</v>
      </c>
      <c r="L257" s="49"/>
      <c r="M257" s="48">
        <v>214</v>
      </c>
      <c r="N257" s="49"/>
      <c r="O257" s="49"/>
      <c r="P257" s="49"/>
      <c r="Q257" s="48">
        <v>42</v>
      </c>
      <c r="R257" s="48">
        <v>187</v>
      </c>
      <c r="S257" s="49"/>
      <c r="T257" s="48">
        <v>229</v>
      </c>
      <c r="U257" s="49"/>
      <c r="V257" s="49"/>
      <c r="W257" s="49"/>
      <c r="X257" s="48">
        <v>68</v>
      </c>
      <c r="Y257" s="49"/>
      <c r="Z257" s="49"/>
      <c r="AA257" s="49"/>
      <c r="AB257" s="48">
        <v>0</v>
      </c>
      <c r="AC257" s="49"/>
      <c r="AD257" s="48">
        <v>0</v>
      </c>
      <c r="AE257" s="49"/>
      <c r="AF257" s="49"/>
      <c r="AG257" s="49"/>
      <c r="AH257" s="48">
        <v>0</v>
      </c>
      <c r="AI257" s="49"/>
      <c r="AJ257" s="49"/>
      <c r="AK257" s="49"/>
      <c r="AL257" s="49"/>
      <c r="AM257" s="49"/>
      <c r="AN257" s="49"/>
      <c r="AO257" s="49"/>
      <c r="AP257" s="48">
        <v>31</v>
      </c>
      <c r="AQ257" s="49"/>
      <c r="AR257" s="49"/>
      <c r="AS257" s="49"/>
      <c r="AT257" s="48">
        <v>101</v>
      </c>
      <c r="AU257" s="48">
        <v>0</v>
      </c>
      <c r="AV257" s="49"/>
      <c r="AW257" s="48">
        <v>101</v>
      </c>
      <c r="AX257" s="49"/>
      <c r="AY257" s="49"/>
      <c r="AZ257" s="49"/>
      <c r="BA257" s="48">
        <v>2</v>
      </c>
      <c r="BB257" s="48">
        <v>110</v>
      </c>
      <c r="BC257" s="49"/>
      <c r="BD257" s="48">
        <v>112</v>
      </c>
      <c r="BE257" s="49"/>
      <c r="BF257" s="49"/>
      <c r="BG257" s="49"/>
      <c r="BH257" s="48">
        <v>20</v>
      </c>
      <c r="BI257" s="49"/>
      <c r="BJ257" s="49"/>
      <c r="BK257" s="49"/>
      <c r="BL257" s="48">
        <v>0</v>
      </c>
      <c r="BM257" s="49"/>
      <c r="BN257" s="48">
        <v>0</v>
      </c>
      <c r="BO257" s="49"/>
      <c r="BP257" s="49"/>
      <c r="BQ257" s="49"/>
      <c r="BR257" s="48">
        <v>0</v>
      </c>
      <c r="BS257" s="39"/>
      <c r="BT257" s="39"/>
      <c r="BU257" s="39"/>
      <c r="BV257" s="39"/>
      <c r="BW257" s="39"/>
      <c r="BX257" s="39"/>
    </row>
    <row r="258" spans="1:76" ht="20.100000000000001" customHeight="1" x14ac:dyDescent="0.2">
      <c r="D258" s="2" t="s">
        <v>104</v>
      </c>
      <c r="F258" s="39">
        <v>8</v>
      </c>
      <c r="G258" s="39"/>
      <c r="H258" s="39"/>
      <c r="I258" s="39"/>
      <c r="J258" s="39">
        <v>60</v>
      </c>
      <c r="K258" s="39">
        <v>6</v>
      </c>
      <c r="L258" s="39"/>
      <c r="M258" s="39">
        <v>66</v>
      </c>
      <c r="N258" s="39"/>
      <c r="O258" s="39"/>
      <c r="P258" s="39"/>
      <c r="Q258" s="39">
        <v>31</v>
      </c>
      <c r="R258" s="39">
        <v>29</v>
      </c>
      <c r="S258" s="39"/>
      <c r="T258" s="39">
        <v>60</v>
      </c>
      <c r="U258" s="39"/>
      <c r="V258" s="39"/>
      <c r="W258" s="39"/>
      <c r="X258" s="39">
        <v>14</v>
      </c>
      <c r="Y258" s="39"/>
      <c r="Z258" s="39"/>
      <c r="AA258" s="39"/>
      <c r="AB258" s="39">
        <v>0</v>
      </c>
      <c r="AC258" s="39"/>
      <c r="AD258" s="39">
        <v>0</v>
      </c>
      <c r="AE258" s="39"/>
      <c r="AF258" s="39"/>
      <c r="AG258" s="39"/>
      <c r="AH258" s="39">
        <v>0</v>
      </c>
      <c r="AI258" s="39"/>
      <c r="AJ258" s="39"/>
      <c r="AK258" s="39"/>
      <c r="AL258" s="39"/>
      <c r="AM258" s="39"/>
      <c r="AN258" s="39"/>
      <c r="AO258" s="39"/>
      <c r="AP258" s="39">
        <v>5</v>
      </c>
      <c r="AQ258" s="39"/>
      <c r="AR258" s="39"/>
      <c r="AS258" s="39"/>
      <c r="AT258" s="39">
        <v>19</v>
      </c>
      <c r="AU258" s="39">
        <v>1</v>
      </c>
      <c r="AV258" s="39"/>
      <c r="AW258" s="39">
        <v>20</v>
      </c>
      <c r="AX258" s="39"/>
      <c r="AY258" s="39"/>
      <c r="AZ258" s="39"/>
      <c r="BA258" s="39">
        <v>4</v>
      </c>
      <c r="BB258" s="39">
        <v>16</v>
      </c>
      <c r="BC258" s="39"/>
      <c r="BD258" s="39">
        <v>20</v>
      </c>
      <c r="BE258" s="39"/>
      <c r="BF258" s="39"/>
      <c r="BG258" s="39"/>
      <c r="BH258" s="39">
        <v>5</v>
      </c>
      <c r="BI258" s="39"/>
      <c r="BJ258" s="39"/>
      <c r="BK258" s="39"/>
      <c r="BL258" s="39">
        <v>0</v>
      </c>
      <c r="BM258" s="39"/>
      <c r="BN258" s="39">
        <v>0</v>
      </c>
      <c r="BO258" s="39"/>
      <c r="BP258" s="39"/>
      <c r="BQ258" s="39"/>
      <c r="BR258" s="39">
        <v>0</v>
      </c>
      <c r="BS258" s="39"/>
      <c r="BT258" s="39"/>
      <c r="BU258" s="39"/>
      <c r="BV258" s="39"/>
      <c r="BW258" s="39"/>
      <c r="BX258" s="39"/>
    </row>
    <row r="259" spans="1:76" ht="19.5" customHeight="1" x14ac:dyDescent="0.2">
      <c r="D259" s="47" t="s">
        <v>117</v>
      </c>
      <c r="F259" s="48">
        <v>60</v>
      </c>
      <c r="G259" s="49"/>
      <c r="H259" s="49"/>
      <c r="I259" s="49"/>
      <c r="J259" s="48">
        <v>234</v>
      </c>
      <c r="K259" s="48">
        <v>21</v>
      </c>
      <c r="L259" s="49"/>
      <c r="M259" s="48">
        <v>255</v>
      </c>
      <c r="N259" s="49"/>
      <c r="O259" s="49"/>
      <c r="P259" s="49"/>
      <c r="Q259" s="48">
        <v>82</v>
      </c>
      <c r="R259" s="48">
        <v>182</v>
      </c>
      <c r="S259" s="49"/>
      <c r="T259" s="48">
        <v>264</v>
      </c>
      <c r="U259" s="49"/>
      <c r="V259" s="49"/>
      <c r="W259" s="49"/>
      <c r="X259" s="48">
        <v>51</v>
      </c>
      <c r="Y259" s="49"/>
      <c r="Z259" s="49"/>
      <c r="AA259" s="49"/>
      <c r="AB259" s="48">
        <v>0</v>
      </c>
      <c r="AC259" s="49"/>
      <c r="AD259" s="48">
        <v>0</v>
      </c>
      <c r="AE259" s="49"/>
      <c r="AF259" s="49"/>
      <c r="AG259" s="49"/>
      <c r="AH259" s="48">
        <v>0</v>
      </c>
      <c r="AI259" s="49"/>
      <c r="AJ259" s="49"/>
      <c r="AK259" s="49"/>
      <c r="AL259" s="49"/>
      <c r="AM259" s="49"/>
      <c r="AN259" s="49"/>
      <c r="AO259" s="49"/>
      <c r="AP259" s="48">
        <v>27</v>
      </c>
      <c r="AQ259" s="49"/>
      <c r="AR259" s="49"/>
      <c r="AS259" s="49"/>
      <c r="AT259" s="48">
        <v>557</v>
      </c>
      <c r="AU259" s="48">
        <v>14</v>
      </c>
      <c r="AV259" s="49"/>
      <c r="AW259" s="48">
        <v>571</v>
      </c>
      <c r="AX259" s="49"/>
      <c r="AY259" s="49"/>
      <c r="AZ259" s="49"/>
      <c r="BA259" s="48">
        <v>152</v>
      </c>
      <c r="BB259" s="48">
        <v>385</v>
      </c>
      <c r="BC259" s="49"/>
      <c r="BD259" s="48">
        <v>537</v>
      </c>
      <c r="BE259" s="49"/>
      <c r="BF259" s="49"/>
      <c r="BG259" s="49"/>
      <c r="BH259" s="48">
        <v>61</v>
      </c>
      <c r="BI259" s="49"/>
      <c r="BJ259" s="49"/>
      <c r="BK259" s="49"/>
      <c r="BL259" s="48">
        <v>0</v>
      </c>
      <c r="BM259" s="49"/>
      <c r="BN259" s="48">
        <v>0</v>
      </c>
      <c r="BO259" s="49"/>
      <c r="BP259" s="49"/>
      <c r="BQ259" s="49"/>
      <c r="BR259" s="48">
        <v>0</v>
      </c>
      <c r="BS259" s="39"/>
      <c r="BT259" s="39"/>
      <c r="BU259" s="39"/>
      <c r="BV259" s="39"/>
      <c r="BW259" s="39"/>
      <c r="BX259" s="39"/>
    </row>
    <row r="260" spans="1:76" ht="20.100000000000001" customHeight="1" x14ac:dyDescent="0.2">
      <c r="D260" s="2" t="s">
        <v>156</v>
      </c>
      <c r="F260" s="39">
        <v>31</v>
      </c>
      <c r="G260" s="39"/>
      <c r="H260" s="39"/>
      <c r="I260" s="39"/>
      <c r="J260" s="39">
        <v>210</v>
      </c>
      <c r="K260" s="39">
        <v>10</v>
      </c>
      <c r="L260" s="39"/>
      <c r="M260" s="39">
        <v>220</v>
      </c>
      <c r="N260" s="39"/>
      <c r="O260" s="39"/>
      <c r="P260" s="39"/>
      <c r="Q260" s="39">
        <v>76</v>
      </c>
      <c r="R260" s="39">
        <v>136</v>
      </c>
      <c r="S260" s="39"/>
      <c r="T260" s="39">
        <v>212</v>
      </c>
      <c r="U260" s="39"/>
      <c r="V260" s="39"/>
      <c r="W260" s="39"/>
      <c r="X260" s="39">
        <v>39</v>
      </c>
      <c r="Y260" s="39"/>
      <c r="Z260" s="39"/>
      <c r="AA260" s="39"/>
      <c r="AB260" s="39">
        <v>0</v>
      </c>
      <c r="AC260" s="39"/>
      <c r="AD260" s="39">
        <v>0</v>
      </c>
      <c r="AE260" s="39"/>
      <c r="AF260" s="39"/>
      <c r="AG260" s="39"/>
      <c r="AH260" s="39">
        <v>0</v>
      </c>
      <c r="AI260" s="39"/>
      <c r="AJ260" s="39"/>
      <c r="AK260" s="39"/>
      <c r="AL260" s="39"/>
      <c r="AM260" s="39"/>
      <c r="AN260" s="39"/>
      <c r="AO260" s="39"/>
      <c r="AP260" s="39">
        <v>21</v>
      </c>
      <c r="AQ260" s="39"/>
      <c r="AR260" s="39"/>
      <c r="AS260" s="39"/>
      <c r="AT260" s="39">
        <v>368</v>
      </c>
      <c r="AU260" s="39">
        <v>3</v>
      </c>
      <c r="AV260" s="39"/>
      <c r="AW260" s="39">
        <v>371</v>
      </c>
      <c r="AX260" s="39"/>
      <c r="AY260" s="39"/>
      <c r="AZ260" s="39"/>
      <c r="BA260" s="39">
        <v>63</v>
      </c>
      <c r="BB260" s="39">
        <v>281</v>
      </c>
      <c r="BC260" s="39"/>
      <c r="BD260" s="39">
        <v>344</v>
      </c>
      <c r="BE260" s="39"/>
      <c r="BF260" s="39"/>
      <c r="BG260" s="39"/>
      <c r="BH260" s="39">
        <v>48</v>
      </c>
      <c r="BI260" s="39"/>
      <c r="BJ260" s="39"/>
      <c r="BK260" s="39"/>
      <c r="BL260" s="39">
        <v>0</v>
      </c>
      <c r="BM260" s="39"/>
      <c r="BN260" s="39">
        <v>0</v>
      </c>
      <c r="BO260" s="39"/>
      <c r="BP260" s="39"/>
      <c r="BQ260" s="39"/>
      <c r="BR260" s="39">
        <v>0</v>
      </c>
      <c r="BS260" s="39"/>
      <c r="BT260" s="39"/>
      <c r="BU260" s="39"/>
      <c r="BV260" s="39"/>
      <c r="BW260" s="39"/>
      <c r="BX260" s="39"/>
    </row>
    <row r="261" spans="1:76" ht="19.5" customHeight="1" x14ac:dyDescent="0.2">
      <c r="D261" s="47" t="s">
        <v>185</v>
      </c>
      <c r="F261" s="48">
        <v>22</v>
      </c>
      <c r="G261" s="49"/>
      <c r="H261" s="49"/>
      <c r="I261" s="49"/>
      <c r="J261" s="48">
        <v>194</v>
      </c>
      <c r="K261" s="48">
        <v>6</v>
      </c>
      <c r="L261" s="49"/>
      <c r="M261" s="48">
        <v>200</v>
      </c>
      <c r="N261" s="49"/>
      <c r="O261" s="49"/>
      <c r="P261" s="49"/>
      <c r="Q261" s="48">
        <v>71</v>
      </c>
      <c r="R261" s="48">
        <v>127</v>
      </c>
      <c r="S261" s="49"/>
      <c r="T261" s="48">
        <v>198</v>
      </c>
      <c r="U261" s="49"/>
      <c r="V261" s="49"/>
      <c r="W261" s="49"/>
      <c r="X261" s="48">
        <v>24</v>
      </c>
      <c r="Y261" s="49"/>
      <c r="Z261" s="49"/>
      <c r="AA261" s="49"/>
      <c r="AB261" s="48">
        <v>0</v>
      </c>
      <c r="AC261" s="49"/>
      <c r="AD261" s="48">
        <v>0</v>
      </c>
      <c r="AE261" s="49"/>
      <c r="AF261" s="49"/>
      <c r="AG261" s="49"/>
      <c r="AH261" s="48">
        <v>0</v>
      </c>
      <c r="AI261" s="49"/>
      <c r="AJ261" s="49"/>
      <c r="AK261" s="49"/>
      <c r="AL261" s="49"/>
      <c r="AM261" s="49"/>
      <c r="AN261" s="49"/>
      <c r="AO261" s="49"/>
      <c r="AP261" s="48">
        <v>29</v>
      </c>
      <c r="AQ261" s="49"/>
      <c r="AR261" s="49"/>
      <c r="AS261" s="49"/>
      <c r="AT261" s="48">
        <v>503</v>
      </c>
      <c r="AU261" s="48">
        <v>4</v>
      </c>
      <c r="AV261" s="49"/>
      <c r="AW261" s="48">
        <v>507</v>
      </c>
      <c r="AX261" s="49"/>
      <c r="AY261" s="49"/>
      <c r="AZ261" s="49"/>
      <c r="BA261" s="48">
        <v>33</v>
      </c>
      <c r="BB261" s="48">
        <v>421</v>
      </c>
      <c r="BC261" s="49"/>
      <c r="BD261" s="48">
        <v>454</v>
      </c>
      <c r="BE261" s="49"/>
      <c r="BF261" s="49"/>
      <c r="BG261" s="49"/>
      <c r="BH261" s="48">
        <v>82</v>
      </c>
      <c r="BI261" s="49"/>
      <c r="BJ261" s="49"/>
      <c r="BK261" s="49"/>
      <c r="BL261" s="48">
        <v>0</v>
      </c>
      <c r="BM261" s="49"/>
      <c r="BN261" s="48">
        <v>0</v>
      </c>
      <c r="BO261" s="49"/>
      <c r="BP261" s="49"/>
      <c r="BQ261" s="49"/>
      <c r="BR261" s="48">
        <v>0</v>
      </c>
      <c r="BS261" s="39"/>
      <c r="BT261" s="39"/>
      <c r="BU261" s="39"/>
      <c r="BV261" s="39"/>
      <c r="BW261" s="39"/>
      <c r="BX261" s="39"/>
    </row>
    <row r="262" spans="1:76" ht="20.100000000000001" customHeight="1" x14ac:dyDescent="0.2"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</row>
    <row r="263" spans="1:76" s="1" customFormat="1" ht="20.100000000000001" customHeight="1" x14ac:dyDescent="0.25">
      <c r="A263" s="3"/>
      <c r="B263" s="6"/>
      <c r="C263" s="51" t="s">
        <v>159</v>
      </c>
      <c r="D263" s="52"/>
      <c r="E263" s="5"/>
      <c r="F263" s="53">
        <v>594</v>
      </c>
      <c r="G263" s="54"/>
      <c r="H263" s="54"/>
      <c r="I263" s="54"/>
      <c r="J263" s="53">
        <v>1939</v>
      </c>
      <c r="K263" s="53">
        <v>90</v>
      </c>
      <c r="L263" s="54"/>
      <c r="M263" s="53">
        <v>2029</v>
      </c>
      <c r="N263" s="54"/>
      <c r="O263" s="54"/>
      <c r="P263" s="54"/>
      <c r="Q263" s="53">
        <v>709</v>
      </c>
      <c r="R263" s="53">
        <v>1390</v>
      </c>
      <c r="S263" s="54"/>
      <c r="T263" s="53">
        <v>2099</v>
      </c>
      <c r="U263" s="54"/>
      <c r="V263" s="54"/>
      <c r="W263" s="54"/>
      <c r="X263" s="53">
        <v>524</v>
      </c>
      <c r="Y263" s="54"/>
      <c r="Z263" s="54"/>
      <c r="AA263" s="54"/>
      <c r="AB263" s="53">
        <v>0</v>
      </c>
      <c r="AC263" s="54"/>
      <c r="AD263" s="53">
        <v>0</v>
      </c>
      <c r="AE263" s="54"/>
      <c r="AF263" s="54"/>
      <c r="AG263" s="54"/>
      <c r="AH263" s="53">
        <v>33</v>
      </c>
      <c r="AI263" s="54"/>
      <c r="AJ263" s="54"/>
      <c r="AK263" s="54"/>
      <c r="AL263" s="54"/>
      <c r="AM263" s="54"/>
      <c r="AN263" s="54"/>
      <c r="AO263" s="54"/>
      <c r="AP263" s="53">
        <v>255</v>
      </c>
      <c r="AQ263" s="54"/>
      <c r="AR263" s="54"/>
      <c r="AS263" s="54"/>
      <c r="AT263" s="53">
        <v>3315</v>
      </c>
      <c r="AU263" s="53">
        <v>61</v>
      </c>
      <c r="AV263" s="54"/>
      <c r="AW263" s="53">
        <v>3376</v>
      </c>
      <c r="AX263" s="54"/>
      <c r="AY263" s="54"/>
      <c r="AZ263" s="54"/>
      <c r="BA263" s="53">
        <v>522</v>
      </c>
      <c r="BB263" s="53">
        <v>2686</v>
      </c>
      <c r="BC263" s="54"/>
      <c r="BD263" s="53">
        <v>3208</v>
      </c>
      <c r="BE263" s="54"/>
      <c r="BF263" s="54"/>
      <c r="BG263" s="54"/>
      <c r="BH263" s="53">
        <v>423</v>
      </c>
      <c r="BI263" s="54"/>
      <c r="BJ263" s="54"/>
      <c r="BK263" s="54"/>
      <c r="BL263" s="53">
        <v>0</v>
      </c>
      <c r="BM263" s="54"/>
      <c r="BN263" s="53">
        <v>0</v>
      </c>
      <c r="BO263" s="54"/>
      <c r="BP263" s="54"/>
      <c r="BQ263" s="54"/>
      <c r="BR263" s="53">
        <v>28</v>
      </c>
      <c r="BS263" s="39"/>
      <c r="BT263" s="39"/>
      <c r="BU263" s="39"/>
      <c r="BV263" s="39"/>
      <c r="BW263" s="39"/>
      <c r="BX263" s="39"/>
    </row>
    <row r="264" spans="1:76" s="1" customFormat="1" ht="20.100000000000001" customHeight="1" x14ac:dyDescent="0.2">
      <c r="A264" s="3"/>
      <c r="B264" s="6"/>
      <c r="C264" s="3"/>
      <c r="D264" s="3"/>
      <c r="E264" s="5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56"/>
      <c r="BM264" s="56"/>
      <c r="BN264" s="56"/>
      <c r="BO264" s="56"/>
      <c r="BP264" s="56"/>
      <c r="BQ264" s="56"/>
      <c r="BR264" s="56"/>
      <c r="BS264" s="39"/>
      <c r="BT264" s="39"/>
      <c r="BU264" s="39"/>
      <c r="BV264" s="39"/>
      <c r="BW264" s="39"/>
      <c r="BX264" s="39"/>
    </row>
    <row r="265" spans="1:76" s="1" customFormat="1" ht="20.100000000000001" customHeight="1" x14ac:dyDescent="0.25">
      <c r="A265" s="3"/>
      <c r="B265" s="57" t="s">
        <v>186</v>
      </c>
      <c r="C265" s="58"/>
      <c r="D265" s="58"/>
      <c r="E265" s="5"/>
      <c r="F265" s="59">
        <v>594</v>
      </c>
      <c r="G265" s="54"/>
      <c r="H265" s="54"/>
      <c r="I265" s="54"/>
      <c r="J265" s="59">
        <v>1939</v>
      </c>
      <c r="K265" s="59">
        <v>90</v>
      </c>
      <c r="L265" s="54"/>
      <c r="M265" s="59">
        <v>2029</v>
      </c>
      <c r="N265" s="54"/>
      <c r="O265" s="54"/>
      <c r="P265" s="54"/>
      <c r="Q265" s="59">
        <v>709</v>
      </c>
      <c r="R265" s="59">
        <v>1390</v>
      </c>
      <c r="S265" s="54"/>
      <c r="T265" s="59">
        <v>2099</v>
      </c>
      <c r="U265" s="54"/>
      <c r="V265" s="54"/>
      <c r="W265" s="54"/>
      <c r="X265" s="59">
        <v>524</v>
      </c>
      <c r="Y265" s="54"/>
      <c r="Z265" s="54"/>
      <c r="AA265" s="54"/>
      <c r="AB265" s="59">
        <v>0</v>
      </c>
      <c r="AC265" s="54"/>
      <c r="AD265" s="59">
        <v>0</v>
      </c>
      <c r="AE265" s="54"/>
      <c r="AF265" s="54"/>
      <c r="AG265" s="54"/>
      <c r="AH265" s="59">
        <v>33</v>
      </c>
      <c r="AI265" s="54"/>
      <c r="AJ265" s="54"/>
      <c r="AK265" s="54"/>
      <c r="AL265" s="54"/>
      <c r="AM265" s="54"/>
      <c r="AN265" s="54"/>
      <c r="AO265" s="54"/>
      <c r="AP265" s="59">
        <v>255</v>
      </c>
      <c r="AQ265" s="54"/>
      <c r="AR265" s="54"/>
      <c r="AS265" s="54"/>
      <c r="AT265" s="59">
        <v>3315</v>
      </c>
      <c r="AU265" s="59">
        <v>61</v>
      </c>
      <c r="AV265" s="54"/>
      <c r="AW265" s="59">
        <v>3376</v>
      </c>
      <c r="AX265" s="54"/>
      <c r="AY265" s="54"/>
      <c r="AZ265" s="54"/>
      <c r="BA265" s="59">
        <v>522</v>
      </c>
      <c r="BB265" s="59">
        <v>2686</v>
      </c>
      <c r="BC265" s="54"/>
      <c r="BD265" s="59">
        <v>3208</v>
      </c>
      <c r="BE265" s="54"/>
      <c r="BF265" s="54"/>
      <c r="BG265" s="54"/>
      <c r="BH265" s="59">
        <v>423</v>
      </c>
      <c r="BI265" s="54"/>
      <c r="BJ265" s="54"/>
      <c r="BK265" s="54"/>
      <c r="BL265" s="59">
        <v>0</v>
      </c>
      <c r="BM265" s="54"/>
      <c r="BN265" s="59">
        <v>0</v>
      </c>
      <c r="BO265" s="54"/>
      <c r="BP265" s="54"/>
      <c r="BQ265" s="54"/>
      <c r="BR265" s="59">
        <v>28</v>
      </c>
      <c r="BS265" s="39"/>
      <c r="BT265" s="39"/>
      <c r="BU265" s="39"/>
      <c r="BV265" s="39"/>
      <c r="BW265" s="39"/>
      <c r="BX265" s="39"/>
    </row>
    <row r="266" spans="1:76" ht="20.100000000000001" customHeight="1" x14ac:dyDescent="0.2"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</row>
    <row r="267" spans="1:76" ht="20.100000000000001" customHeight="1" x14ac:dyDescent="0.2">
      <c r="B267" s="6" t="s">
        <v>187</v>
      </c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</row>
    <row r="268" spans="1:76" ht="20.100000000000001" customHeight="1" x14ac:dyDescent="0.2">
      <c r="C268" s="3" t="s">
        <v>95</v>
      </c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</row>
    <row r="269" spans="1:76" ht="20.100000000000001" customHeight="1" x14ac:dyDescent="0.2">
      <c r="D269" s="2" t="s">
        <v>96</v>
      </c>
      <c r="F269" s="39">
        <v>1</v>
      </c>
      <c r="G269" s="39"/>
      <c r="H269" s="39"/>
      <c r="I269" s="39"/>
      <c r="J269" s="39">
        <v>0</v>
      </c>
      <c r="K269" s="39">
        <v>2</v>
      </c>
      <c r="L269" s="39"/>
      <c r="M269" s="39">
        <v>2</v>
      </c>
      <c r="N269" s="39"/>
      <c r="O269" s="39"/>
      <c r="P269" s="39"/>
      <c r="Q269" s="39">
        <v>0</v>
      </c>
      <c r="R269" s="39">
        <v>2</v>
      </c>
      <c r="S269" s="39"/>
      <c r="T269" s="39">
        <v>2</v>
      </c>
      <c r="U269" s="39"/>
      <c r="V269" s="39"/>
      <c r="W269" s="39"/>
      <c r="X269" s="39">
        <v>1</v>
      </c>
      <c r="Y269" s="39"/>
      <c r="Z269" s="39"/>
      <c r="AA269" s="39"/>
      <c r="AB269" s="39">
        <v>0</v>
      </c>
      <c r="AC269" s="39"/>
      <c r="AD269" s="39">
        <v>0</v>
      </c>
      <c r="AE269" s="39"/>
      <c r="AF269" s="39"/>
      <c r="AG269" s="39"/>
      <c r="AH269" s="39">
        <v>0</v>
      </c>
      <c r="AI269" s="39"/>
      <c r="AJ269" s="39"/>
      <c r="AK269" s="39"/>
      <c r="AL269" s="39"/>
      <c r="AM269" s="39"/>
      <c r="AN269" s="39"/>
      <c r="AO269" s="39"/>
      <c r="AP269" s="39">
        <v>0</v>
      </c>
      <c r="AQ269" s="39"/>
      <c r="AR269" s="39"/>
      <c r="AS269" s="39"/>
      <c r="AT269" s="39">
        <v>0</v>
      </c>
      <c r="AU269" s="39">
        <v>0</v>
      </c>
      <c r="AV269" s="39"/>
      <c r="AW269" s="39">
        <v>0</v>
      </c>
      <c r="AX269" s="39"/>
      <c r="AY269" s="39"/>
      <c r="AZ269" s="39"/>
      <c r="BA269" s="39">
        <v>0</v>
      </c>
      <c r="BB269" s="39">
        <v>0</v>
      </c>
      <c r="BC269" s="39"/>
      <c r="BD269" s="39">
        <v>0</v>
      </c>
      <c r="BE269" s="39"/>
      <c r="BF269" s="39"/>
      <c r="BG269" s="39"/>
      <c r="BH269" s="39">
        <v>0</v>
      </c>
      <c r="BI269" s="39"/>
      <c r="BJ269" s="39"/>
      <c r="BK269" s="39"/>
      <c r="BL269" s="39">
        <v>0</v>
      </c>
      <c r="BM269" s="39"/>
      <c r="BN269" s="39">
        <v>0</v>
      </c>
      <c r="BO269" s="39"/>
      <c r="BP269" s="39"/>
      <c r="BQ269" s="39"/>
      <c r="BR269" s="39">
        <v>0</v>
      </c>
      <c r="BS269" s="39"/>
      <c r="BT269" s="39"/>
      <c r="BU269" s="39"/>
      <c r="BV269" s="39"/>
      <c r="BW269" s="39"/>
      <c r="BX269" s="39"/>
    </row>
    <row r="270" spans="1:76" ht="19.5" customHeight="1" x14ac:dyDescent="0.2">
      <c r="D270" s="47" t="s">
        <v>97</v>
      </c>
      <c r="F270" s="48">
        <v>6</v>
      </c>
      <c r="G270" s="49"/>
      <c r="H270" s="49"/>
      <c r="I270" s="49"/>
      <c r="J270" s="48">
        <v>1</v>
      </c>
      <c r="K270" s="48">
        <v>1</v>
      </c>
      <c r="L270" s="49"/>
      <c r="M270" s="48">
        <v>2</v>
      </c>
      <c r="N270" s="49"/>
      <c r="O270" s="49"/>
      <c r="P270" s="49"/>
      <c r="Q270" s="48">
        <v>1</v>
      </c>
      <c r="R270" s="48">
        <v>2</v>
      </c>
      <c r="S270" s="49"/>
      <c r="T270" s="48">
        <v>3</v>
      </c>
      <c r="U270" s="49"/>
      <c r="V270" s="49"/>
      <c r="W270" s="49"/>
      <c r="X270" s="48">
        <v>5</v>
      </c>
      <c r="Y270" s="49"/>
      <c r="Z270" s="49"/>
      <c r="AA270" s="49"/>
      <c r="AB270" s="48">
        <v>0</v>
      </c>
      <c r="AC270" s="49"/>
      <c r="AD270" s="48">
        <v>0</v>
      </c>
      <c r="AE270" s="49"/>
      <c r="AF270" s="49"/>
      <c r="AG270" s="49"/>
      <c r="AH270" s="48">
        <v>0</v>
      </c>
      <c r="AI270" s="49"/>
      <c r="AJ270" s="49"/>
      <c r="AK270" s="49"/>
      <c r="AL270" s="49"/>
      <c r="AM270" s="49"/>
      <c r="AN270" s="49"/>
      <c r="AO270" s="49"/>
      <c r="AP270" s="48">
        <v>0</v>
      </c>
      <c r="AQ270" s="49"/>
      <c r="AR270" s="49"/>
      <c r="AS270" s="49"/>
      <c r="AT270" s="48">
        <v>0</v>
      </c>
      <c r="AU270" s="48">
        <v>0</v>
      </c>
      <c r="AV270" s="49"/>
      <c r="AW270" s="48">
        <v>0</v>
      </c>
      <c r="AX270" s="49"/>
      <c r="AY270" s="49"/>
      <c r="AZ270" s="49"/>
      <c r="BA270" s="48">
        <v>0</v>
      </c>
      <c r="BB270" s="48">
        <v>0</v>
      </c>
      <c r="BC270" s="49"/>
      <c r="BD270" s="48">
        <v>0</v>
      </c>
      <c r="BE270" s="49"/>
      <c r="BF270" s="49"/>
      <c r="BG270" s="49"/>
      <c r="BH270" s="48">
        <v>0</v>
      </c>
      <c r="BI270" s="49"/>
      <c r="BJ270" s="49"/>
      <c r="BK270" s="49"/>
      <c r="BL270" s="48">
        <v>0</v>
      </c>
      <c r="BM270" s="49"/>
      <c r="BN270" s="48">
        <v>0</v>
      </c>
      <c r="BO270" s="49"/>
      <c r="BP270" s="49"/>
      <c r="BQ270" s="49"/>
      <c r="BR270" s="48">
        <v>0</v>
      </c>
      <c r="BS270" s="39"/>
      <c r="BT270" s="39"/>
      <c r="BU270" s="39"/>
      <c r="BV270" s="39"/>
      <c r="BW270" s="39"/>
      <c r="BX270" s="39"/>
    </row>
    <row r="271" spans="1:76" ht="20.100000000000001" customHeight="1" x14ac:dyDescent="0.2">
      <c r="D271" s="2" t="s">
        <v>113</v>
      </c>
      <c r="F271" s="39">
        <v>8</v>
      </c>
      <c r="G271" s="39"/>
      <c r="H271" s="39"/>
      <c r="I271" s="39"/>
      <c r="J271" s="39">
        <v>0</v>
      </c>
      <c r="K271" s="39">
        <v>0</v>
      </c>
      <c r="L271" s="39"/>
      <c r="M271" s="39">
        <v>0</v>
      </c>
      <c r="N271" s="39"/>
      <c r="O271" s="39"/>
      <c r="P271" s="39"/>
      <c r="Q271" s="39">
        <v>0</v>
      </c>
      <c r="R271" s="39">
        <v>3</v>
      </c>
      <c r="S271" s="39"/>
      <c r="T271" s="39">
        <v>3</v>
      </c>
      <c r="U271" s="39"/>
      <c r="V271" s="39"/>
      <c r="W271" s="39"/>
      <c r="X271" s="39">
        <v>5</v>
      </c>
      <c r="Y271" s="39"/>
      <c r="Z271" s="39"/>
      <c r="AA271" s="39"/>
      <c r="AB271" s="39">
        <v>0</v>
      </c>
      <c r="AC271" s="39"/>
      <c r="AD271" s="39">
        <v>0</v>
      </c>
      <c r="AE271" s="39"/>
      <c r="AF271" s="39"/>
      <c r="AG271" s="39"/>
      <c r="AH271" s="39">
        <v>0</v>
      </c>
      <c r="AI271" s="39"/>
      <c r="AJ271" s="39"/>
      <c r="AK271" s="39"/>
      <c r="AL271" s="39"/>
      <c r="AM271" s="39"/>
      <c r="AN271" s="39"/>
      <c r="AO271" s="39"/>
      <c r="AP271" s="39">
        <v>0</v>
      </c>
      <c r="AQ271" s="39"/>
      <c r="AR271" s="39"/>
      <c r="AS271" s="39"/>
      <c r="AT271" s="39">
        <v>0</v>
      </c>
      <c r="AU271" s="39">
        <v>0</v>
      </c>
      <c r="AV271" s="39"/>
      <c r="AW271" s="39">
        <v>0</v>
      </c>
      <c r="AX271" s="39"/>
      <c r="AY271" s="39"/>
      <c r="AZ271" s="39"/>
      <c r="BA271" s="39">
        <v>0</v>
      </c>
      <c r="BB271" s="39">
        <v>0</v>
      </c>
      <c r="BC271" s="39"/>
      <c r="BD271" s="39">
        <v>0</v>
      </c>
      <c r="BE271" s="39"/>
      <c r="BF271" s="39"/>
      <c r="BG271" s="39"/>
      <c r="BH271" s="39">
        <v>0</v>
      </c>
      <c r="BI271" s="39"/>
      <c r="BJ271" s="39"/>
      <c r="BK271" s="39"/>
      <c r="BL271" s="39">
        <v>0</v>
      </c>
      <c r="BM271" s="39"/>
      <c r="BN271" s="39">
        <v>0</v>
      </c>
      <c r="BO271" s="39"/>
      <c r="BP271" s="39"/>
      <c r="BQ271" s="39"/>
      <c r="BR271" s="39">
        <v>0</v>
      </c>
      <c r="BS271" s="39"/>
      <c r="BT271" s="39"/>
      <c r="BU271" s="39"/>
      <c r="BV271" s="39"/>
      <c r="BW271" s="39"/>
      <c r="BX271" s="39"/>
    </row>
    <row r="272" spans="1:76" ht="19.5" customHeight="1" x14ac:dyDescent="0.2">
      <c r="D272" s="47" t="s">
        <v>99</v>
      </c>
      <c r="F272" s="48">
        <v>0</v>
      </c>
      <c r="G272" s="49"/>
      <c r="H272" s="49"/>
      <c r="I272" s="49"/>
      <c r="J272" s="48">
        <v>0</v>
      </c>
      <c r="K272" s="48">
        <v>0</v>
      </c>
      <c r="L272" s="49"/>
      <c r="M272" s="48">
        <v>0</v>
      </c>
      <c r="N272" s="49"/>
      <c r="O272" s="49"/>
      <c r="P272" s="49"/>
      <c r="Q272" s="48">
        <v>0</v>
      </c>
      <c r="R272" s="48">
        <v>0</v>
      </c>
      <c r="S272" s="49"/>
      <c r="T272" s="48">
        <v>0</v>
      </c>
      <c r="U272" s="49"/>
      <c r="V272" s="49"/>
      <c r="W272" s="49"/>
      <c r="X272" s="48">
        <v>0</v>
      </c>
      <c r="Y272" s="49"/>
      <c r="Z272" s="49"/>
      <c r="AA272" s="49"/>
      <c r="AB272" s="48">
        <v>0</v>
      </c>
      <c r="AC272" s="49"/>
      <c r="AD272" s="48">
        <v>0</v>
      </c>
      <c r="AE272" s="49"/>
      <c r="AF272" s="49"/>
      <c r="AG272" s="49"/>
      <c r="AH272" s="48">
        <v>0</v>
      </c>
      <c r="AI272" s="49"/>
      <c r="AJ272" s="49"/>
      <c r="AK272" s="49"/>
      <c r="AL272" s="49"/>
      <c r="AM272" s="49"/>
      <c r="AN272" s="49"/>
      <c r="AO272" s="49"/>
      <c r="AP272" s="48">
        <v>0</v>
      </c>
      <c r="AQ272" s="49"/>
      <c r="AR272" s="49"/>
      <c r="AS272" s="49"/>
      <c r="AT272" s="48">
        <v>0</v>
      </c>
      <c r="AU272" s="48">
        <v>0</v>
      </c>
      <c r="AV272" s="49"/>
      <c r="AW272" s="48">
        <v>0</v>
      </c>
      <c r="AX272" s="49"/>
      <c r="AY272" s="49"/>
      <c r="AZ272" s="49"/>
      <c r="BA272" s="48">
        <v>0</v>
      </c>
      <c r="BB272" s="48">
        <v>0</v>
      </c>
      <c r="BC272" s="49"/>
      <c r="BD272" s="48">
        <v>0</v>
      </c>
      <c r="BE272" s="49"/>
      <c r="BF272" s="49"/>
      <c r="BG272" s="49"/>
      <c r="BH272" s="48">
        <v>0</v>
      </c>
      <c r="BI272" s="49"/>
      <c r="BJ272" s="49"/>
      <c r="BK272" s="49"/>
      <c r="BL272" s="48">
        <v>0</v>
      </c>
      <c r="BM272" s="49"/>
      <c r="BN272" s="48">
        <v>0</v>
      </c>
      <c r="BO272" s="49"/>
      <c r="BP272" s="49"/>
      <c r="BQ272" s="49"/>
      <c r="BR272" s="48">
        <v>0</v>
      </c>
      <c r="BS272" s="39"/>
      <c r="BT272" s="39"/>
      <c r="BU272" s="39"/>
      <c r="BV272" s="39"/>
      <c r="BW272" s="39"/>
      <c r="BX272" s="39"/>
    </row>
    <row r="273" spans="1:76" ht="20.100000000000001" customHeight="1" x14ac:dyDescent="0.2">
      <c r="D273" s="2" t="s">
        <v>100</v>
      </c>
      <c r="F273" s="39">
        <v>0</v>
      </c>
      <c r="G273" s="39"/>
      <c r="H273" s="39"/>
      <c r="I273" s="39"/>
      <c r="J273" s="39">
        <v>0</v>
      </c>
      <c r="K273" s="39">
        <v>0</v>
      </c>
      <c r="L273" s="39"/>
      <c r="M273" s="39">
        <v>0</v>
      </c>
      <c r="N273" s="39"/>
      <c r="O273" s="39"/>
      <c r="P273" s="39"/>
      <c r="Q273" s="39">
        <v>0</v>
      </c>
      <c r="R273" s="39">
        <v>0</v>
      </c>
      <c r="S273" s="39"/>
      <c r="T273" s="39">
        <v>0</v>
      </c>
      <c r="U273" s="39"/>
      <c r="V273" s="39"/>
      <c r="W273" s="39"/>
      <c r="X273" s="39">
        <v>0</v>
      </c>
      <c r="Y273" s="39"/>
      <c r="Z273" s="39"/>
      <c r="AA273" s="39"/>
      <c r="AB273" s="39">
        <v>0</v>
      </c>
      <c r="AC273" s="39"/>
      <c r="AD273" s="39">
        <v>0</v>
      </c>
      <c r="AE273" s="39"/>
      <c r="AF273" s="39"/>
      <c r="AG273" s="39"/>
      <c r="AH273" s="39">
        <v>0</v>
      </c>
      <c r="AI273" s="39"/>
      <c r="AJ273" s="39"/>
      <c r="AK273" s="39"/>
      <c r="AL273" s="39"/>
      <c r="AM273" s="39"/>
      <c r="AN273" s="39"/>
      <c r="AO273" s="39"/>
      <c r="AP273" s="39">
        <v>0</v>
      </c>
      <c r="AQ273" s="39"/>
      <c r="AR273" s="39"/>
      <c r="AS273" s="39"/>
      <c r="AT273" s="39">
        <v>0</v>
      </c>
      <c r="AU273" s="39">
        <v>0</v>
      </c>
      <c r="AV273" s="39"/>
      <c r="AW273" s="39">
        <v>0</v>
      </c>
      <c r="AX273" s="39"/>
      <c r="AY273" s="39"/>
      <c r="AZ273" s="39"/>
      <c r="BA273" s="39">
        <v>0</v>
      </c>
      <c r="BB273" s="39">
        <v>0</v>
      </c>
      <c r="BC273" s="39"/>
      <c r="BD273" s="39">
        <v>0</v>
      </c>
      <c r="BE273" s="39"/>
      <c r="BF273" s="39"/>
      <c r="BG273" s="39"/>
      <c r="BH273" s="39">
        <v>0</v>
      </c>
      <c r="BI273" s="39"/>
      <c r="BJ273" s="39"/>
      <c r="BK273" s="39"/>
      <c r="BL273" s="39">
        <v>0</v>
      </c>
      <c r="BM273" s="39"/>
      <c r="BN273" s="39">
        <v>0</v>
      </c>
      <c r="BO273" s="39"/>
      <c r="BP273" s="39"/>
      <c r="BQ273" s="39"/>
      <c r="BR273" s="39">
        <v>0</v>
      </c>
      <c r="BS273" s="39"/>
      <c r="BT273" s="39"/>
      <c r="BU273" s="39"/>
      <c r="BV273" s="39"/>
      <c r="BW273" s="39"/>
      <c r="BX273" s="39"/>
    </row>
    <row r="274" spans="1:76" ht="20.100000000000001" customHeight="1" x14ac:dyDescent="0.2"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</row>
    <row r="275" spans="1:76" s="1" customFormat="1" ht="20.100000000000001" customHeight="1" x14ac:dyDescent="0.25">
      <c r="A275" s="3"/>
      <c r="B275" s="6"/>
      <c r="C275" s="51" t="s">
        <v>112</v>
      </c>
      <c r="D275" s="52"/>
      <c r="E275" s="5"/>
      <c r="F275" s="53">
        <v>15</v>
      </c>
      <c r="G275" s="54"/>
      <c r="H275" s="54"/>
      <c r="I275" s="54"/>
      <c r="J275" s="53">
        <v>1</v>
      </c>
      <c r="K275" s="53">
        <v>3</v>
      </c>
      <c r="L275" s="54"/>
      <c r="M275" s="53">
        <v>4</v>
      </c>
      <c r="N275" s="54"/>
      <c r="O275" s="54"/>
      <c r="P275" s="54"/>
      <c r="Q275" s="53">
        <v>1</v>
      </c>
      <c r="R275" s="53">
        <v>7</v>
      </c>
      <c r="S275" s="54"/>
      <c r="T275" s="53">
        <v>8</v>
      </c>
      <c r="U275" s="54"/>
      <c r="V275" s="54"/>
      <c r="W275" s="54"/>
      <c r="X275" s="53">
        <v>11</v>
      </c>
      <c r="Y275" s="54"/>
      <c r="Z275" s="54"/>
      <c r="AA275" s="54"/>
      <c r="AB275" s="53">
        <v>0</v>
      </c>
      <c r="AC275" s="54"/>
      <c r="AD275" s="53">
        <v>0</v>
      </c>
      <c r="AE275" s="54"/>
      <c r="AF275" s="54"/>
      <c r="AG275" s="54"/>
      <c r="AH275" s="53">
        <v>0</v>
      </c>
      <c r="AI275" s="54"/>
      <c r="AJ275" s="54"/>
      <c r="AK275" s="54"/>
      <c r="AL275" s="54"/>
      <c r="AM275" s="54"/>
      <c r="AN275" s="54"/>
      <c r="AO275" s="54"/>
      <c r="AP275" s="53">
        <v>0</v>
      </c>
      <c r="AQ275" s="54"/>
      <c r="AR275" s="54"/>
      <c r="AS275" s="54"/>
      <c r="AT275" s="53">
        <v>0</v>
      </c>
      <c r="AU275" s="53">
        <v>0</v>
      </c>
      <c r="AV275" s="54"/>
      <c r="AW275" s="53">
        <v>0</v>
      </c>
      <c r="AX275" s="54"/>
      <c r="AY275" s="54"/>
      <c r="AZ275" s="54"/>
      <c r="BA275" s="53">
        <v>0</v>
      </c>
      <c r="BB275" s="53">
        <v>0</v>
      </c>
      <c r="BC275" s="54"/>
      <c r="BD275" s="53">
        <v>0</v>
      </c>
      <c r="BE275" s="54"/>
      <c r="BF275" s="54"/>
      <c r="BG275" s="54"/>
      <c r="BH275" s="53">
        <v>0</v>
      </c>
      <c r="BI275" s="54"/>
      <c r="BJ275" s="54"/>
      <c r="BK275" s="54"/>
      <c r="BL275" s="53">
        <v>0</v>
      </c>
      <c r="BM275" s="54"/>
      <c r="BN275" s="53">
        <v>0</v>
      </c>
      <c r="BO275" s="54"/>
      <c r="BP275" s="54"/>
      <c r="BQ275" s="54"/>
      <c r="BR275" s="53">
        <v>0</v>
      </c>
      <c r="BS275" s="39"/>
      <c r="BT275" s="39"/>
      <c r="BU275" s="39"/>
      <c r="BV275" s="39"/>
      <c r="BW275" s="39"/>
      <c r="BX275" s="39"/>
    </row>
    <row r="276" spans="1:76" ht="20.100000000000001" customHeight="1" x14ac:dyDescent="0.2"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</row>
    <row r="277" spans="1:76" ht="20.100000000000001" customHeight="1" x14ac:dyDescent="0.2">
      <c r="C277" s="3" t="s">
        <v>188</v>
      </c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</row>
    <row r="278" spans="1:76" ht="20.100000000000001" customHeight="1" x14ac:dyDescent="0.2">
      <c r="D278" s="2" t="s">
        <v>122</v>
      </c>
      <c r="F278" s="39">
        <v>164</v>
      </c>
      <c r="G278" s="39"/>
      <c r="H278" s="39"/>
      <c r="I278" s="39"/>
      <c r="J278" s="39">
        <v>1274</v>
      </c>
      <c r="K278" s="39">
        <v>64</v>
      </c>
      <c r="L278" s="39"/>
      <c r="M278" s="39">
        <v>1338</v>
      </c>
      <c r="N278" s="39"/>
      <c r="O278" s="39"/>
      <c r="P278" s="39"/>
      <c r="Q278" s="39">
        <v>486</v>
      </c>
      <c r="R278" s="39">
        <v>675</v>
      </c>
      <c r="S278" s="39"/>
      <c r="T278" s="39">
        <v>1161</v>
      </c>
      <c r="U278" s="39"/>
      <c r="V278" s="39"/>
      <c r="W278" s="39"/>
      <c r="X278" s="39">
        <v>341</v>
      </c>
      <c r="Y278" s="39"/>
      <c r="Z278" s="39"/>
      <c r="AA278" s="39"/>
      <c r="AB278" s="39">
        <v>0</v>
      </c>
      <c r="AC278" s="39"/>
      <c r="AD278" s="39">
        <v>0</v>
      </c>
      <c r="AE278" s="39"/>
      <c r="AF278" s="39"/>
      <c r="AG278" s="39"/>
      <c r="AH278" s="39">
        <v>111</v>
      </c>
      <c r="AI278" s="39"/>
      <c r="AJ278" s="39"/>
      <c r="AK278" s="39"/>
      <c r="AL278" s="39"/>
      <c r="AM278" s="39"/>
      <c r="AN278" s="39"/>
      <c r="AO278" s="39"/>
      <c r="AP278" s="39">
        <v>64</v>
      </c>
      <c r="AQ278" s="39"/>
      <c r="AR278" s="39"/>
      <c r="AS278" s="39"/>
      <c r="AT278" s="39">
        <v>850</v>
      </c>
      <c r="AU278" s="39">
        <v>19</v>
      </c>
      <c r="AV278" s="39"/>
      <c r="AW278" s="39">
        <v>869</v>
      </c>
      <c r="AX278" s="39"/>
      <c r="AY278" s="39"/>
      <c r="AZ278" s="39"/>
      <c r="BA278" s="39">
        <v>70</v>
      </c>
      <c r="BB278" s="39">
        <v>779</v>
      </c>
      <c r="BC278" s="39"/>
      <c r="BD278" s="39">
        <v>849</v>
      </c>
      <c r="BE278" s="39"/>
      <c r="BF278" s="39"/>
      <c r="BG278" s="39"/>
      <c r="BH278" s="39">
        <v>84</v>
      </c>
      <c r="BI278" s="39"/>
      <c r="BJ278" s="39"/>
      <c r="BK278" s="39"/>
      <c r="BL278" s="39">
        <v>0</v>
      </c>
      <c r="BM278" s="39"/>
      <c r="BN278" s="39">
        <v>0</v>
      </c>
      <c r="BO278" s="39"/>
      <c r="BP278" s="39"/>
      <c r="BQ278" s="39"/>
      <c r="BR278" s="39">
        <v>16</v>
      </c>
      <c r="BS278" s="39"/>
      <c r="BT278" s="39"/>
      <c r="BU278" s="39"/>
      <c r="BV278" s="39"/>
      <c r="BW278" s="39"/>
      <c r="BX278" s="39"/>
    </row>
    <row r="279" spans="1:76" ht="19.5" customHeight="1" x14ac:dyDescent="0.2">
      <c r="D279" s="47" t="s">
        <v>97</v>
      </c>
      <c r="F279" s="48">
        <v>387</v>
      </c>
      <c r="G279" s="49"/>
      <c r="H279" s="49"/>
      <c r="I279" s="49"/>
      <c r="J279" s="48">
        <v>1249</v>
      </c>
      <c r="K279" s="48">
        <v>42</v>
      </c>
      <c r="L279" s="49"/>
      <c r="M279" s="48">
        <v>1291</v>
      </c>
      <c r="N279" s="49"/>
      <c r="O279" s="49"/>
      <c r="P279" s="49"/>
      <c r="Q279" s="48">
        <v>514</v>
      </c>
      <c r="R279" s="48">
        <v>786</v>
      </c>
      <c r="S279" s="49"/>
      <c r="T279" s="48">
        <v>1300</v>
      </c>
      <c r="U279" s="49"/>
      <c r="V279" s="49"/>
      <c r="W279" s="49"/>
      <c r="X279" s="48">
        <v>378</v>
      </c>
      <c r="Y279" s="49"/>
      <c r="Z279" s="49"/>
      <c r="AA279" s="49"/>
      <c r="AB279" s="48">
        <v>0</v>
      </c>
      <c r="AC279" s="49"/>
      <c r="AD279" s="48">
        <v>0</v>
      </c>
      <c r="AE279" s="49"/>
      <c r="AF279" s="49"/>
      <c r="AG279" s="49"/>
      <c r="AH279" s="48">
        <v>135</v>
      </c>
      <c r="AI279" s="49"/>
      <c r="AJ279" s="49"/>
      <c r="AK279" s="49"/>
      <c r="AL279" s="49"/>
      <c r="AM279" s="49"/>
      <c r="AN279" s="49"/>
      <c r="AO279" s="49"/>
      <c r="AP279" s="48">
        <v>148</v>
      </c>
      <c r="AQ279" s="49"/>
      <c r="AR279" s="49"/>
      <c r="AS279" s="49"/>
      <c r="AT279" s="48">
        <v>841</v>
      </c>
      <c r="AU279" s="48">
        <v>11</v>
      </c>
      <c r="AV279" s="49"/>
      <c r="AW279" s="48">
        <v>852</v>
      </c>
      <c r="AX279" s="49"/>
      <c r="AY279" s="49"/>
      <c r="AZ279" s="49"/>
      <c r="BA279" s="48">
        <v>48</v>
      </c>
      <c r="BB279" s="48">
        <v>811</v>
      </c>
      <c r="BC279" s="49"/>
      <c r="BD279" s="48">
        <v>859</v>
      </c>
      <c r="BE279" s="49"/>
      <c r="BF279" s="49"/>
      <c r="BG279" s="49"/>
      <c r="BH279" s="48">
        <v>141</v>
      </c>
      <c r="BI279" s="49"/>
      <c r="BJ279" s="49"/>
      <c r="BK279" s="49"/>
      <c r="BL279" s="48">
        <v>0</v>
      </c>
      <c r="BM279" s="49"/>
      <c r="BN279" s="48">
        <v>0</v>
      </c>
      <c r="BO279" s="49"/>
      <c r="BP279" s="49"/>
      <c r="BQ279" s="49"/>
      <c r="BR279" s="48">
        <v>27</v>
      </c>
      <c r="BS279" s="39"/>
      <c r="BT279" s="39"/>
      <c r="BU279" s="39"/>
      <c r="BV279" s="39"/>
      <c r="BW279" s="39"/>
      <c r="BX279" s="39"/>
    </row>
    <row r="280" spans="1:76" ht="20.100000000000001" customHeight="1" x14ac:dyDescent="0.2">
      <c r="D280" s="2" t="s">
        <v>113</v>
      </c>
      <c r="F280" s="39">
        <v>426</v>
      </c>
      <c r="G280" s="39"/>
      <c r="H280" s="39"/>
      <c r="I280" s="39"/>
      <c r="J280" s="39">
        <v>1254</v>
      </c>
      <c r="K280" s="39">
        <v>53</v>
      </c>
      <c r="L280" s="39"/>
      <c r="M280" s="39">
        <v>1307</v>
      </c>
      <c r="N280" s="39"/>
      <c r="O280" s="39"/>
      <c r="P280" s="39"/>
      <c r="Q280" s="39">
        <v>632</v>
      </c>
      <c r="R280" s="39">
        <v>730</v>
      </c>
      <c r="S280" s="39"/>
      <c r="T280" s="39">
        <v>1362</v>
      </c>
      <c r="U280" s="39"/>
      <c r="V280" s="39"/>
      <c r="W280" s="39"/>
      <c r="X280" s="39">
        <v>371</v>
      </c>
      <c r="Y280" s="39"/>
      <c r="Z280" s="39"/>
      <c r="AA280" s="39"/>
      <c r="AB280" s="39">
        <v>0</v>
      </c>
      <c r="AC280" s="39"/>
      <c r="AD280" s="39">
        <v>0</v>
      </c>
      <c r="AE280" s="39"/>
      <c r="AF280" s="39"/>
      <c r="AG280" s="39"/>
      <c r="AH280" s="39">
        <v>257</v>
      </c>
      <c r="AI280" s="39"/>
      <c r="AJ280" s="39"/>
      <c r="AK280" s="39"/>
      <c r="AL280" s="39"/>
      <c r="AM280" s="39"/>
      <c r="AN280" s="39"/>
      <c r="AO280" s="39"/>
      <c r="AP280" s="39">
        <v>97</v>
      </c>
      <c r="AQ280" s="39"/>
      <c r="AR280" s="39"/>
      <c r="AS280" s="39"/>
      <c r="AT280" s="39">
        <v>832</v>
      </c>
      <c r="AU280" s="39">
        <v>58</v>
      </c>
      <c r="AV280" s="39"/>
      <c r="AW280" s="39">
        <v>890</v>
      </c>
      <c r="AX280" s="39"/>
      <c r="AY280" s="39"/>
      <c r="AZ280" s="39"/>
      <c r="BA280" s="39">
        <v>188</v>
      </c>
      <c r="BB280" s="39">
        <v>657</v>
      </c>
      <c r="BC280" s="39"/>
      <c r="BD280" s="39">
        <v>845</v>
      </c>
      <c r="BE280" s="39"/>
      <c r="BF280" s="39"/>
      <c r="BG280" s="39"/>
      <c r="BH280" s="39">
        <v>142</v>
      </c>
      <c r="BI280" s="39"/>
      <c r="BJ280" s="39"/>
      <c r="BK280" s="39"/>
      <c r="BL280" s="39">
        <v>0</v>
      </c>
      <c r="BM280" s="39"/>
      <c r="BN280" s="39">
        <v>0</v>
      </c>
      <c r="BO280" s="39"/>
      <c r="BP280" s="39"/>
      <c r="BQ280" s="39"/>
      <c r="BR280" s="39">
        <v>73</v>
      </c>
      <c r="BS280" s="39"/>
      <c r="BT280" s="39"/>
      <c r="BU280" s="39"/>
      <c r="BV280" s="39"/>
      <c r="BW280" s="39"/>
      <c r="BX280" s="39"/>
    </row>
    <row r="281" spans="1:76" ht="19.5" customHeight="1" x14ac:dyDescent="0.2">
      <c r="D281" s="47" t="s">
        <v>99</v>
      </c>
      <c r="F281" s="48">
        <v>332</v>
      </c>
      <c r="G281" s="49"/>
      <c r="H281" s="49"/>
      <c r="I281" s="49"/>
      <c r="J281" s="48">
        <v>1246</v>
      </c>
      <c r="K281" s="48">
        <v>35</v>
      </c>
      <c r="L281" s="49"/>
      <c r="M281" s="48">
        <v>1281</v>
      </c>
      <c r="N281" s="49"/>
      <c r="O281" s="49"/>
      <c r="P281" s="49"/>
      <c r="Q281" s="48">
        <v>444</v>
      </c>
      <c r="R281" s="48">
        <v>798</v>
      </c>
      <c r="S281" s="49"/>
      <c r="T281" s="48">
        <v>1242</v>
      </c>
      <c r="U281" s="49"/>
      <c r="V281" s="49"/>
      <c r="W281" s="49"/>
      <c r="X281" s="48">
        <v>371</v>
      </c>
      <c r="Y281" s="49"/>
      <c r="Z281" s="49"/>
      <c r="AA281" s="49"/>
      <c r="AB281" s="48">
        <v>0</v>
      </c>
      <c r="AC281" s="49"/>
      <c r="AD281" s="48">
        <v>0</v>
      </c>
      <c r="AE281" s="49"/>
      <c r="AF281" s="49"/>
      <c r="AG281" s="49"/>
      <c r="AH281" s="48">
        <v>62</v>
      </c>
      <c r="AI281" s="49"/>
      <c r="AJ281" s="49"/>
      <c r="AK281" s="49"/>
      <c r="AL281" s="49"/>
      <c r="AM281" s="49"/>
      <c r="AN281" s="49"/>
      <c r="AO281" s="49"/>
      <c r="AP281" s="48">
        <v>85</v>
      </c>
      <c r="AQ281" s="49"/>
      <c r="AR281" s="49"/>
      <c r="AS281" s="49"/>
      <c r="AT281" s="48">
        <v>842</v>
      </c>
      <c r="AU281" s="48">
        <v>16</v>
      </c>
      <c r="AV281" s="49"/>
      <c r="AW281" s="48">
        <v>858</v>
      </c>
      <c r="AX281" s="49"/>
      <c r="AY281" s="49"/>
      <c r="AZ281" s="49"/>
      <c r="BA281" s="48">
        <v>61</v>
      </c>
      <c r="BB281" s="48">
        <v>752</v>
      </c>
      <c r="BC281" s="49"/>
      <c r="BD281" s="48">
        <v>813</v>
      </c>
      <c r="BE281" s="49"/>
      <c r="BF281" s="49"/>
      <c r="BG281" s="49"/>
      <c r="BH281" s="48">
        <v>130</v>
      </c>
      <c r="BI281" s="49"/>
      <c r="BJ281" s="49"/>
      <c r="BK281" s="49"/>
      <c r="BL281" s="48">
        <v>0</v>
      </c>
      <c r="BM281" s="49"/>
      <c r="BN281" s="48">
        <v>0</v>
      </c>
      <c r="BO281" s="49"/>
      <c r="BP281" s="49"/>
      <c r="BQ281" s="49"/>
      <c r="BR281" s="48">
        <v>10</v>
      </c>
      <c r="BS281" s="39"/>
      <c r="BT281" s="39"/>
      <c r="BU281" s="39"/>
      <c r="BV281" s="39"/>
      <c r="BW281" s="39"/>
      <c r="BX281" s="39"/>
    </row>
    <row r="282" spans="1:76" ht="20.100000000000001" customHeight="1" x14ac:dyDescent="0.2">
      <c r="D282" s="2" t="s">
        <v>114</v>
      </c>
      <c r="F282" s="39">
        <v>190</v>
      </c>
      <c r="G282" s="39"/>
      <c r="H282" s="39"/>
      <c r="I282" s="39"/>
      <c r="J282" s="39">
        <v>1275</v>
      </c>
      <c r="K282" s="39">
        <v>49</v>
      </c>
      <c r="L282" s="39"/>
      <c r="M282" s="39">
        <v>1324</v>
      </c>
      <c r="N282" s="39"/>
      <c r="O282" s="39"/>
      <c r="P282" s="39"/>
      <c r="Q282" s="39">
        <v>679</v>
      </c>
      <c r="R282" s="39">
        <v>639</v>
      </c>
      <c r="S282" s="39"/>
      <c r="T282" s="39">
        <v>1318</v>
      </c>
      <c r="U282" s="39"/>
      <c r="V282" s="39"/>
      <c r="W282" s="39"/>
      <c r="X282" s="39">
        <v>196</v>
      </c>
      <c r="Y282" s="39"/>
      <c r="Z282" s="39"/>
      <c r="AA282" s="39"/>
      <c r="AB282" s="39">
        <v>0</v>
      </c>
      <c r="AC282" s="39"/>
      <c r="AD282" s="39">
        <v>0</v>
      </c>
      <c r="AE282" s="39"/>
      <c r="AF282" s="39"/>
      <c r="AG282" s="39"/>
      <c r="AH282" s="39">
        <v>0</v>
      </c>
      <c r="AI282" s="39"/>
      <c r="AJ282" s="39"/>
      <c r="AK282" s="39"/>
      <c r="AL282" s="39"/>
      <c r="AM282" s="39"/>
      <c r="AN282" s="39"/>
      <c r="AO282" s="39"/>
      <c r="AP282" s="39">
        <v>68</v>
      </c>
      <c r="AQ282" s="39"/>
      <c r="AR282" s="39"/>
      <c r="AS282" s="39"/>
      <c r="AT282" s="39">
        <v>837</v>
      </c>
      <c r="AU282" s="39">
        <v>39</v>
      </c>
      <c r="AV282" s="39"/>
      <c r="AW282" s="39">
        <v>876</v>
      </c>
      <c r="AX282" s="39"/>
      <c r="AY282" s="39"/>
      <c r="AZ282" s="39"/>
      <c r="BA282" s="39">
        <v>129</v>
      </c>
      <c r="BB282" s="39">
        <v>734</v>
      </c>
      <c r="BC282" s="39"/>
      <c r="BD282" s="39">
        <v>863</v>
      </c>
      <c r="BE282" s="39"/>
      <c r="BF282" s="39"/>
      <c r="BG282" s="39"/>
      <c r="BH282" s="39">
        <v>81</v>
      </c>
      <c r="BI282" s="39"/>
      <c r="BJ282" s="39"/>
      <c r="BK282" s="39"/>
      <c r="BL282" s="39">
        <v>0</v>
      </c>
      <c r="BM282" s="39"/>
      <c r="BN282" s="39">
        <v>0</v>
      </c>
      <c r="BO282" s="39"/>
      <c r="BP282" s="39"/>
      <c r="BQ282" s="39"/>
      <c r="BR282" s="39">
        <v>0</v>
      </c>
      <c r="BS282" s="39"/>
      <c r="BT282" s="39"/>
      <c r="BU282" s="39"/>
      <c r="BV282" s="39"/>
      <c r="BW282" s="39"/>
      <c r="BX282" s="39"/>
    </row>
    <row r="283" spans="1:76" ht="19.5" customHeight="1" x14ac:dyDescent="0.2">
      <c r="D283" s="47" t="s">
        <v>101</v>
      </c>
      <c r="F283" s="48">
        <v>375</v>
      </c>
      <c r="G283" s="49"/>
      <c r="H283" s="49"/>
      <c r="I283" s="49"/>
      <c r="J283" s="48">
        <v>1281</v>
      </c>
      <c r="K283" s="48">
        <v>30</v>
      </c>
      <c r="L283" s="49"/>
      <c r="M283" s="48">
        <v>1311</v>
      </c>
      <c r="N283" s="49"/>
      <c r="O283" s="49"/>
      <c r="P283" s="49"/>
      <c r="Q283" s="48">
        <v>521</v>
      </c>
      <c r="R283" s="48">
        <v>812</v>
      </c>
      <c r="S283" s="49"/>
      <c r="T283" s="48">
        <v>1333</v>
      </c>
      <c r="U283" s="49"/>
      <c r="V283" s="49"/>
      <c r="W283" s="49"/>
      <c r="X283" s="48">
        <v>353</v>
      </c>
      <c r="Y283" s="49"/>
      <c r="Z283" s="49"/>
      <c r="AA283" s="49"/>
      <c r="AB283" s="48">
        <v>0</v>
      </c>
      <c r="AC283" s="49"/>
      <c r="AD283" s="48">
        <v>0</v>
      </c>
      <c r="AE283" s="49"/>
      <c r="AF283" s="49"/>
      <c r="AG283" s="49"/>
      <c r="AH283" s="48">
        <v>62</v>
      </c>
      <c r="AI283" s="49"/>
      <c r="AJ283" s="49"/>
      <c r="AK283" s="49"/>
      <c r="AL283" s="49"/>
      <c r="AM283" s="49"/>
      <c r="AN283" s="49"/>
      <c r="AO283" s="49"/>
      <c r="AP283" s="48">
        <v>107</v>
      </c>
      <c r="AQ283" s="49"/>
      <c r="AR283" s="49"/>
      <c r="AS283" s="49"/>
      <c r="AT283" s="48">
        <v>837</v>
      </c>
      <c r="AU283" s="48">
        <v>23</v>
      </c>
      <c r="AV283" s="49"/>
      <c r="AW283" s="48">
        <v>860</v>
      </c>
      <c r="AX283" s="49"/>
      <c r="AY283" s="49"/>
      <c r="AZ283" s="49"/>
      <c r="BA283" s="48">
        <v>70</v>
      </c>
      <c r="BB283" s="48">
        <v>759</v>
      </c>
      <c r="BC283" s="49"/>
      <c r="BD283" s="48">
        <v>829</v>
      </c>
      <c r="BE283" s="49"/>
      <c r="BF283" s="49"/>
      <c r="BG283" s="49"/>
      <c r="BH283" s="48">
        <v>138</v>
      </c>
      <c r="BI283" s="49"/>
      <c r="BJ283" s="49"/>
      <c r="BK283" s="49"/>
      <c r="BL283" s="48">
        <v>0</v>
      </c>
      <c r="BM283" s="49"/>
      <c r="BN283" s="48">
        <v>0</v>
      </c>
      <c r="BO283" s="49"/>
      <c r="BP283" s="49"/>
      <c r="BQ283" s="49"/>
      <c r="BR283" s="48">
        <v>14</v>
      </c>
      <c r="BS283" s="39"/>
      <c r="BT283" s="39"/>
      <c r="BU283" s="39"/>
      <c r="BV283" s="39"/>
      <c r="BW283" s="39"/>
      <c r="BX283" s="39"/>
    </row>
    <row r="284" spans="1:76" ht="20.100000000000001" customHeight="1" x14ac:dyDescent="0.2"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</row>
    <row r="285" spans="1:76" s="1" customFormat="1" ht="20.100000000000001" customHeight="1" x14ac:dyDescent="0.25">
      <c r="A285" s="3"/>
      <c r="B285" s="6"/>
      <c r="C285" s="51" t="s">
        <v>189</v>
      </c>
      <c r="D285" s="52"/>
      <c r="E285" s="5"/>
      <c r="F285" s="53">
        <v>1874</v>
      </c>
      <c r="G285" s="54"/>
      <c r="H285" s="54"/>
      <c r="I285" s="54"/>
      <c r="J285" s="53">
        <v>7579</v>
      </c>
      <c r="K285" s="53">
        <v>273</v>
      </c>
      <c r="L285" s="54"/>
      <c r="M285" s="53">
        <v>7852</v>
      </c>
      <c r="N285" s="54"/>
      <c r="O285" s="54"/>
      <c r="P285" s="54"/>
      <c r="Q285" s="53">
        <v>3276</v>
      </c>
      <c r="R285" s="53">
        <v>4440</v>
      </c>
      <c r="S285" s="54"/>
      <c r="T285" s="53">
        <v>7716</v>
      </c>
      <c r="U285" s="54"/>
      <c r="V285" s="54"/>
      <c r="W285" s="54"/>
      <c r="X285" s="53">
        <v>2010</v>
      </c>
      <c r="Y285" s="54"/>
      <c r="Z285" s="54"/>
      <c r="AA285" s="54"/>
      <c r="AB285" s="53">
        <v>0</v>
      </c>
      <c r="AC285" s="54"/>
      <c r="AD285" s="53">
        <v>0</v>
      </c>
      <c r="AE285" s="54"/>
      <c r="AF285" s="54"/>
      <c r="AG285" s="54"/>
      <c r="AH285" s="53">
        <v>627</v>
      </c>
      <c r="AI285" s="54"/>
      <c r="AJ285" s="54"/>
      <c r="AK285" s="54"/>
      <c r="AL285" s="54"/>
      <c r="AM285" s="54"/>
      <c r="AN285" s="54"/>
      <c r="AO285" s="54"/>
      <c r="AP285" s="53">
        <v>569</v>
      </c>
      <c r="AQ285" s="54"/>
      <c r="AR285" s="54"/>
      <c r="AS285" s="54"/>
      <c r="AT285" s="53">
        <v>5039</v>
      </c>
      <c r="AU285" s="53">
        <v>166</v>
      </c>
      <c r="AV285" s="54"/>
      <c r="AW285" s="53">
        <v>5205</v>
      </c>
      <c r="AX285" s="54"/>
      <c r="AY285" s="54"/>
      <c r="AZ285" s="54"/>
      <c r="BA285" s="53">
        <v>566</v>
      </c>
      <c r="BB285" s="53">
        <v>4492</v>
      </c>
      <c r="BC285" s="54"/>
      <c r="BD285" s="53">
        <v>5058</v>
      </c>
      <c r="BE285" s="54"/>
      <c r="BF285" s="54"/>
      <c r="BG285" s="54"/>
      <c r="BH285" s="53">
        <v>716</v>
      </c>
      <c r="BI285" s="54"/>
      <c r="BJ285" s="54"/>
      <c r="BK285" s="54"/>
      <c r="BL285" s="53">
        <v>0</v>
      </c>
      <c r="BM285" s="54"/>
      <c r="BN285" s="53">
        <v>0</v>
      </c>
      <c r="BO285" s="54"/>
      <c r="BP285" s="54"/>
      <c r="BQ285" s="54"/>
      <c r="BR285" s="53">
        <v>140</v>
      </c>
      <c r="BS285" s="39"/>
      <c r="BT285" s="39"/>
      <c r="BU285" s="39"/>
      <c r="BV285" s="39"/>
      <c r="BW285" s="39"/>
      <c r="BX285" s="39"/>
    </row>
    <row r="286" spans="1:76" ht="20.100000000000001" customHeight="1" x14ac:dyDescent="0.2"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</row>
    <row r="287" spans="1:76" ht="20.100000000000001" customHeight="1" x14ac:dyDescent="0.2">
      <c r="C287" s="3" t="s">
        <v>130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</row>
    <row r="288" spans="1:76" ht="20.100000000000001" customHeight="1" x14ac:dyDescent="0.2">
      <c r="D288" s="2" t="s">
        <v>122</v>
      </c>
      <c r="F288" s="39">
        <v>553</v>
      </c>
      <c r="G288" s="39"/>
      <c r="H288" s="39"/>
      <c r="I288" s="39"/>
      <c r="J288" s="39">
        <v>1493</v>
      </c>
      <c r="K288" s="39">
        <v>9</v>
      </c>
      <c r="L288" s="39"/>
      <c r="M288" s="39">
        <v>1502</v>
      </c>
      <c r="N288" s="39"/>
      <c r="O288" s="39"/>
      <c r="P288" s="39"/>
      <c r="Q288" s="39">
        <v>519</v>
      </c>
      <c r="R288" s="39">
        <v>816</v>
      </c>
      <c r="S288" s="39"/>
      <c r="T288" s="39">
        <v>1335</v>
      </c>
      <c r="U288" s="39"/>
      <c r="V288" s="39"/>
      <c r="W288" s="39"/>
      <c r="X288" s="39">
        <v>720</v>
      </c>
      <c r="Y288" s="39"/>
      <c r="Z288" s="39"/>
      <c r="AA288" s="39"/>
      <c r="AB288" s="39">
        <v>0</v>
      </c>
      <c r="AC288" s="39"/>
      <c r="AD288" s="39">
        <v>0</v>
      </c>
      <c r="AE288" s="39"/>
      <c r="AF288" s="39"/>
      <c r="AG288" s="39"/>
      <c r="AH288" s="39">
        <v>0</v>
      </c>
      <c r="AI288" s="39"/>
      <c r="AJ288" s="39"/>
      <c r="AK288" s="39"/>
      <c r="AL288" s="39"/>
      <c r="AM288" s="39"/>
      <c r="AN288" s="39"/>
      <c r="AO288" s="39"/>
      <c r="AP288" s="39">
        <v>0</v>
      </c>
      <c r="AQ288" s="39"/>
      <c r="AR288" s="39"/>
      <c r="AS288" s="39"/>
      <c r="AT288" s="39">
        <v>0</v>
      </c>
      <c r="AU288" s="39">
        <v>0</v>
      </c>
      <c r="AV288" s="39"/>
      <c r="AW288" s="39">
        <v>0</v>
      </c>
      <c r="AX288" s="39"/>
      <c r="AY288" s="39"/>
      <c r="AZ288" s="39"/>
      <c r="BA288" s="39">
        <v>0</v>
      </c>
      <c r="BB288" s="39">
        <v>0</v>
      </c>
      <c r="BC288" s="39"/>
      <c r="BD288" s="39">
        <v>0</v>
      </c>
      <c r="BE288" s="39"/>
      <c r="BF288" s="39"/>
      <c r="BG288" s="39"/>
      <c r="BH288" s="39">
        <v>0</v>
      </c>
      <c r="BI288" s="39"/>
      <c r="BJ288" s="39"/>
      <c r="BK288" s="39"/>
      <c r="BL288" s="39">
        <v>0</v>
      </c>
      <c r="BM288" s="39"/>
      <c r="BN288" s="39">
        <v>0</v>
      </c>
      <c r="BO288" s="39"/>
      <c r="BP288" s="39"/>
      <c r="BQ288" s="39"/>
      <c r="BR288" s="39">
        <v>0</v>
      </c>
      <c r="BS288" s="39"/>
      <c r="BT288" s="39"/>
      <c r="BU288" s="39"/>
      <c r="BV288" s="39"/>
      <c r="BW288" s="39"/>
      <c r="BX288" s="39"/>
    </row>
    <row r="289" spans="1:76" ht="20.100000000000001" customHeight="1" x14ac:dyDescent="0.2"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</row>
    <row r="290" spans="1:76" s="1" customFormat="1" ht="20.100000000000001" customHeight="1" x14ac:dyDescent="0.25">
      <c r="A290" s="3"/>
      <c r="B290" s="6"/>
      <c r="C290" s="51" t="s">
        <v>133</v>
      </c>
      <c r="D290" s="52"/>
      <c r="E290" s="5"/>
      <c r="F290" s="53">
        <v>553</v>
      </c>
      <c r="G290" s="54"/>
      <c r="H290" s="54"/>
      <c r="I290" s="54"/>
      <c r="J290" s="53">
        <v>1493</v>
      </c>
      <c r="K290" s="53">
        <v>9</v>
      </c>
      <c r="L290" s="54"/>
      <c r="M290" s="53">
        <v>1502</v>
      </c>
      <c r="N290" s="54"/>
      <c r="O290" s="54"/>
      <c r="P290" s="54"/>
      <c r="Q290" s="53">
        <v>519</v>
      </c>
      <c r="R290" s="53">
        <v>816</v>
      </c>
      <c r="S290" s="54"/>
      <c r="T290" s="53">
        <v>1335</v>
      </c>
      <c r="U290" s="54"/>
      <c r="V290" s="54"/>
      <c r="W290" s="54"/>
      <c r="X290" s="53">
        <v>720</v>
      </c>
      <c r="Y290" s="54"/>
      <c r="Z290" s="54"/>
      <c r="AA290" s="54"/>
      <c r="AB290" s="53">
        <v>0</v>
      </c>
      <c r="AC290" s="54"/>
      <c r="AD290" s="53">
        <v>0</v>
      </c>
      <c r="AE290" s="54"/>
      <c r="AF290" s="54"/>
      <c r="AG290" s="54"/>
      <c r="AH290" s="53">
        <v>0</v>
      </c>
      <c r="AI290" s="54"/>
      <c r="AJ290" s="54"/>
      <c r="AK290" s="54"/>
      <c r="AL290" s="54"/>
      <c r="AM290" s="54"/>
      <c r="AN290" s="54"/>
      <c r="AO290" s="54"/>
      <c r="AP290" s="53">
        <v>0</v>
      </c>
      <c r="AQ290" s="54"/>
      <c r="AR290" s="54"/>
      <c r="AS290" s="54"/>
      <c r="AT290" s="53">
        <v>0</v>
      </c>
      <c r="AU290" s="53">
        <v>0</v>
      </c>
      <c r="AV290" s="54"/>
      <c r="AW290" s="53">
        <v>0</v>
      </c>
      <c r="AX290" s="54"/>
      <c r="AY290" s="54"/>
      <c r="AZ290" s="54"/>
      <c r="BA290" s="53">
        <v>0</v>
      </c>
      <c r="BB290" s="53">
        <v>0</v>
      </c>
      <c r="BC290" s="54"/>
      <c r="BD290" s="53">
        <v>0</v>
      </c>
      <c r="BE290" s="54"/>
      <c r="BF290" s="54"/>
      <c r="BG290" s="54"/>
      <c r="BH290" s="53">
        <v>0</v>
      </c>
      <c r="BI290" s="54"/>
      <c r="BJ290" s="54"/>
      <c r="BK290" s="54"/>
      <c r="BL290" s="53">
        <v>0</v>
      </c>
      <c r="BM290" s="54"/>
      <c r="BN290" s="53">
        <v>0</v>
      </c>
      <c r="BO290" s="54"/>
      <c r="BP290" s="54"/>
      <c r="BQ290" s="54"/>
      <c r="BR290" s="53">
        <v>0</v>
      </c>
      <c r="BS290" s="39"/>
      <c r="BT290" s="39"/>
      <c r="BU290" s="39"/>
      <c r="BV290" s="39"/>
      <c r="BW290" s="39"/>
      <c r="BX290" s="39"/>
    </row>
    <row r="291" spans="1:76" ht="20.100000000000001" customHeight="1" x14ac:dyDescent="0.2"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</row>
    <row r="292" spans="1:76" ht="20.100000000000001" customHeight="1" x14ac:dyDescent="0.2">
      <c r="C292" s="3" t="s">
        <v>0</v>
      </c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</row>
    <row r="293" spans="1:76" ht="20.100000000000001" customHeight="1" x14ac:dyDescent="0.2">
      <c r="D293" s="2" t="s">
        <v>96</v>
      </c>
      <c r="F293" s="39">
        <v>2</v>
      </c>
      <c r="G293" s="39"/>
      <c r="H293" s="39"/>
      <c r="I293" s="39"/>
      <c r="J293" s="39">
        <v>0</v>
      </c>
      <c r="K293" s="39">
        <v>0</v>
      </c>
      <c r="L293" s="39"/>
      <c r="M293" s="39">
        <v>0</v>
      </c>
      <c r="N293" s="39"/>
      <c r="O293" s="39"/>
      <c r="P293" s="39"/>
      <c r="Q293" s="39">
        <v>0</v>
      </c>
      <c r="R293" s="39">
        <v>1</v>
      </c>
      <c r="S293" s="39"/>
      <c r="T293" s="39">
        <v>1</v>
      </c>
      <c r="U293" s="39"/>
      <c r="V293" s="39"/>
      <c r="W293" s="39"/>
      <c r="X293" s="39">
        <v>1</v>
      </c>
      <c r="Y293" s="39"/>
      <c r="Z293" s="39"/>
      <c r="AA293" s="39"/>
      <c r="AB293" s="39">
        <v>0</v>
      </c>
      <c r="AC293" s="39"/>
      <c r="AD293" s="39">
        <v>0</v>
      </c>
      <c r="AE293" s="39"/>
      <c r="AF293" s="39"/>
      <c r="AG293" s="39"/>
      <c r="AH293" s="39">
        <v>0</v>
      </c>
      <c r="AI293" s="39"/>
      <c r="AJ293" s="39"/>
      <c r="AK293" s="39"/>
      <c r="AL293" s="39"/>
      <c r="AM293" s="39"/>
      <c r="AN293" s="39"/>
      <c r="AO293" s="39"/>
      <c r="AP293" s="39">
        <v>0</v>
      </c>
      <c r="AQ293" s="39"/>
      <c r="AR293" s="39"/>
      <c r="AS293" s="39"/>
      <c r="AT293" s="39">
        <v>0</v>
      </c>
      <c r="AU293" s="39">
        <v>0</v>
      </c>
      <c r="AV293" s="39"/>
      <c r="AW293" s="39">
        <v>0</v>
      </c>
      <c r="AX293" s="39"/>
      <c r="AY293" s="39"/>
      <c r="AZ293" s="39"/>
      <c r="BA293" s="39">
        <v>0</v>
      </c>
      <c r="BB293" s="39">
        <v>0</v>
      </c>
      <c r="BC293" s="39"/>
      <c r="BD293" s="39">
        <v>0</v>
      </c>
      <c r="BE293" s="39"/>
      <c r="BF293" s="39"/>
      <c r="BG293" s="39"/>
      <c r="BH293" s="39">
        <v>0</v>
      </c>
      <c r="BI293" s="39"/>
      <c r="BJ293" s="39"/>
      <c r="BK293" s="39"/>
      <c r="BL293" s="39">
        <v>0</v>
      </c>
      <c r="BM293" s="39"/>
      <c r="BN293" s="39">
        <v>0</v>
      </c>
      <c r="BO293" s="39"/>
      <c r="BP293" s="39"/>
      <c r="BQ293" s="39"/>
      <c r="BR293" s="39">
        <v>0</v>
      </c>
      <c r="BS293" s="39"/>
      <c r="BT293" s="39"/>
      <c r="BU293" s="39"/>
      <c r="BV293" s="39"/>
      <c r="BW293" s="39"/>
      <c r="BX293" s="39"/>
    </row>
    <row r="294" spans="1:76" ht="19.5" customHeight="1" x14ac:dyDescent="0.2">
      <c r="D294" s="47" t="s">
        <v>97</v>
      </c>
      <c r="F294" s="48">
        <v>2</v>
      </c>
      <c r="G294" s="49"/>
      <c r="H294" s="49"/>
      <c r="I294" s="49"/>
      <c r="J294" s="48">
        <v>0</v>
      </c>
      <c r="K294" s="48">
        <v>0</v>
      </c>
      <c r="L294" s="49"/>
      <c r="M294" s="48">
        <v>0</v>
      </c>
      <c r="N294" s="49"/>
      <c r="O294" s="49"/>
      <c r="P294" s="49"/>
      <c r="Q294" s="48">
        <v>0</v>
      </c>
      <c r="R294" s="48">
        <v>2</v>
      </c>
      <c r="S294" s="49"/>
      <c r="T294" s="48">
        <v>2</v>
      </c>
      <c r="U294" s="49"/>
      <c r="V294" s="49"/>
      <c r="W294" s="49"/>
      <c r="X294" s="48">
        <v>0</v>
      </c>
      <c r="Y294" s="49"/>
      <c r="Z294" s="49"/>
      <c r="AA294" s="49"/>
      <c r="AB294" s="48">
        <v>0</v>
      </c>
      <c r="AC294" s="49"/>
      <c r="AD294" s="48">
        <v>0</v>
      </c>
      <c r="AE294" s="49"/>
      <c r="AF294" s="49"/>
      <c r="AG294" s="49"/>
      <c r="AH294" s="48">
        <v>0</v>
      </c>
      <c r="AI294" s="49"/>
      <c r="AJ294" s="49"/>
      <c r="AK294" s="49"/>
      <c r="AL294" s="49"/>
      <c r="AM294" s="49"/>
      <c r="AN294" s="49"/>
      <c r="AO294" s="49"/>
      <c r="AP294" s="48">
        <v>2</v>
      </c>
      <c r="AQ294" s="49"/>
      <c r="AR294" s="49"/>
      <c r="AS294" s="49"/>
      <c r="AT294" s="48">
        <v>0</v>
      </c>
      <c r="AU294" s="48">
        <v>0</v>
      </c>
      <c r="AV294" s="49"/>
      <c r="AW294" s="48">
        <v>0</v>
      </c>
      <c r="AX294" s="49"/>
      <c r="AY294" s="49"/>
      <c r="AZ294" s="49"/>
      <c r="BA294" s="48">
        <v>0</v>
      </c>
      <c r="BB294" s="48">
        <v>2</v>
      </c>
      <c r="BC294" s="49"/>
      <c r="BD294" s="48">
        <v>2</v>
      </c>
      <c r="BE294" s="49"/>
      <c r="BF294" s="49"/>
      <c r="BG294" s="49"/>
      <c r="BH294" s="48">
        <v>0</v>
      </c>
      <c r="BI294" s="49"/>
      <c r="BJ294" s="49"/>
      <c r="BK294" s="49"/>
      <c r="BL294" s="48">
        <v>0</v>
      </c>
      <c r="BM294" s="49"/>
      <c r="BN294" s="48">
        <v>0</v>
      </c>
      <c r="BO294" s="49"/>
      <c r="BP294" s="49"/>
      <c r="BQ294" s="49"/>
      <c r="BR294" s="48">
        <v>0</v>
      </c>
      <c r="BS294" s="39"/>
      <c r="BT294" s="39"/>
      <c r="BU294" s="39"/>
      <c r="BV294" s="39"/>
      <c r="BW294" s="39"/>
      <c r="BX294" s="39"/>
    </row>
    <row r="295" spans="1:76" ht="20.100000000000001" customHeight="1" x14ac:dyDescent="0.2"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</row>
    <row r="296" spans="1:76" s="1" customFormat="1" ht="20.100000000000001" customHeight="1" x14ac:dyDescent="0.25">
      <c r="A296" s="3"/>
      <c r="B296" s="6"/>
      <c r="C296" s="51" t="s">
        <v>120</v>
      </c>
      <c r="D296" s="52"/>
      <c r="E296" s="5"/>
      <c r="F296" s="53">
        <v>4</v>
      </c>
      <c r="G296" s="54"/>
      <c r="H296" s="54"/>
      <c r="I296" s="54"/>
      <c r="J296" s="53">
        <v>0</v>
      </c>
      <c r="K296" s="53">
        <v>0</v>
      </c>
      <c r="L296" s="54"/>
      <c r="M296" s="53">
        <v>0</v>
      </c>
      <c r="N296" s="54"/>
      <c r="O296" s="54"/>
      <c r="P296" s="54"/>
      <c r="Q296" s="53">
        <v>0</v>
      </c>
      <c r="R296" s="53">
        <v>3</v>
      </c>
      <c r="S296" s="54"/>
      <c r="T296" s="53">
        <v>3</v>
      </c>
      <c r="U296" s="54"/>
      <c r="V296" s="54"/>
      <c r="W296" s="54"/>
      <c r="X296" s="53">
        <v>1</v>
      </c>
      <c r="Y296" s="54"/>
      <c r="Z296" s="54"/>
      <c r="AA296" s="54"/>
      <c r="AB296" s="53">
        <v>0</v>
      </c>
      <c r="AC296" s="54"/>
      <c r="AD296" s="53">
        <v>0</v>
      </c>
      <c r="AE296" s="54"/>
      <c r="AF296" s="54"/>
      <c r="AG296" s="54"/>
      <c r="AH296" s="53">
        <v>0</v>
      </c>
      <c r="AI296" s="54"/>
      <c r="AJ296" s="54"/>
      <c r="AK296" s="54"/>
      <c r="AL296" s="54"/>
      <c r="AM296" s="54"/>
      <c r="AN296" s="54"/>
      <c r="AO296" s="54"/>
      <c r="AP296" s="53">
        <v>2</v>
      </c>
      <c r="AQ296" s="54"/>
      <c r="AR296" s="54"/>
      <c r="AS296" s="54"/>
      <c r="AT296" s="53">
        <v>0</v>
      </c>
      <c r="AU296" s="53">
        <v>0</v>
      </c>
      <c r="AV296" s="54"/>
      <c r="AW296" s="53">
        <v>0</v>
      </c>
      <c r="AX296" s="54"/>
      <c r="AY296" s="54"/>
      <c r="AZ296" s="54"/>
      <c r="BA296" s="53">
        <v>0</v>
      </c>
      <c r="BB296" s="53">
        <v>2</v>
      </c>
      <c r="BC296" s="54"/>
      <c r="BD296" s="53">
        <v>2</v>
      </c>
      <c r="BE296" s="54"/>
      <c r="BF296" s="54"/>
      <c r="BG296" s="54"/>
      <c r="BH296" s="53">
        <v>0</v>
      </c>
      <c r="BI296" s="54"/>
      <c r="BJ296" s="54"/>
      <c r="BK296" s="54"/>
      <c r="BL296" s="53">
        <v>0</v>
      </c>
      <c r="BM296" s="54"/>
      <c r="BN296" s="53">
        <v>0</v>
      </c>
      <c r="BO296" s="54"/>
      <c r="BP296" s="54"/>
      <c r="BQ296" s="54"/>
      <c r="BR296" s="53">
        <v>0</v>
      </c>
      <c r="BS296" s="39"/>
      <c r="BT296" s="39"/>
      <c r="BU296" s="39"/>
      <c r="BV296" s="39"/>
      <c r="BW296" s="39"/>
      <c r="BX296" s="39"/>
    </row>
    <row r="297" spans="1:76" ht="20.100000000000001" customHeight="1" x14ac:dyDescent="0.2"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</row>
    <row r="298" spans="1:76" s="1" customFormat="1" ht="20.100000000000001" customHeight="1" x14ac:dyDescent="0.2">
      <c r="A298" s="3"/>
      <c r="B298" s="6"/>
      <c r="C298" s="3" t="s">
        <v>139</v>
      </c>
      <c r="D298" s="3"/>
      <c r="E298" s="5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  <c r="BR298" s="56"/>
      <c r="BS298" s="39"/>
      <c r="BT298" s="39"/>
      <c r="BU298" s="39"/>
      <c r="BV298" s="39"/>
      <c r="BW298" s="39"/>
      <c r="BX298" s="39"/>
    </row>
    <row r="299" spans="1:76" ht="20.100000000000001" customHeight="1" x14ac:dyDescent="0.2">
      <c r="D299" s="2" t="s">
        <v>190</v>
      </c>
      <c r="F299" s="39">
        <v>0</v>
      </c>
      <c r="G299" s="39"/>
      <c r="H299" s="39"/>
      <c r="I299" s="39"/>
      <c r="J299" s="39">
        <v>0</v>
      </c>
      <c r="K299" s="39">
        <v>0</v>
      </c>
      <c r="L299" s="39"/>
      <c r="M299" s="39">
        <v>0</v>
      </c>
      <c r="N299" s="39"/>
      <c r="O299" s="39"/>
      <c r="P299" s="39"/>
      <c r="Q299" s="39">
        <v>0</v>
      </c>
      <c r="R299" s="39">
        <v>0</v>
      </c>
      <c r="S299" s="39"/>
      <c r="T299" s="39">
        <v>0</v>
      </c>
      <c r="U299" s="39"/>
      <c r="V299" s="39"/>
      <c r="W299" s="39"/>
      <c r="X299" s="39">
        <v>0</v>
      </c>
      <c r="Y299" s="39"/>
      <c r="Z299" s="39"/>
      <c r="AA299" s="39"/>
      <c r="AB299" s="39">
        <v>0</v>
      </c>
      <c r="AC299" s="39"/>
      <c r="AD299" s="39">
        <v>0</v>
      </c>
      <c r="AE299" s="39"/>
      <c r="AF299" s="39"/>
      <c r="AG299" s="39"/>
      <c r="AH299" s="39">
        <v>0</v>
      </c>
      <c r="AI299" s="39"/>
      <c r="AJ299" s="39"/>
      <c r="AK299" s="39"/>
      <c r="AL299" s="39"/>
      <c r="AM299" s="39"/>
      <c r="AN299" s="39"/>
      <c r="AO299" s="39"/>
      <c r="AP299" s="39">
        <v>0</v>
      </c>
      <c r="AQ299" s="39"/>
      <c r="AR299" s="39"/>
      <c r="AS299" s="39"/>
      <c r="AT299" s="39">
        <v>0</v>
      </c>
      <c r="AU299" s="39">
        <v>0</v>
      </c>
      <c r="AV299" s="39"/>
      <c r="AW299" s="39">
        <v>0</v>
      </c>
      <c r="AX299" s="39"/>
      <c r="AY299" s="39"/>
      <c r="AZ299" s="39"/>
      <c r="BA299" s="39">
        <v>0</v>
      </c>
      <c r="BB299" s="39">
        <v>0</v>
      </c>
      <c r="BC299" s="39"/>
      <c r="BD299" s="39">
        <v>0</v>
      </c>
      <c r="BE299" s="39"/>
      <c r="BF299" s="39"/>
      <c r="BG299" s="39"/>
      <c r="BH299" s="39">
        <v>0</v>
      </c>
      <c r="BI299" s="39"/>
      <c r="BJ299" s="39"/>
      <c r="BK299" s="39"/>
      <c r="BL299" s="39">
        <v>0</v>
      </c>
      <c r="BM299" s="39"/>
      <c r="BN299" s="39">
        <v>0</v>
      </c>
      <c r="BO299" s="39"/>
      <c r="BP299" s="39"/>
      <c r="BQ299" s="39"/>
      <c r="BR299" s="39">
        <v>0</v>
      </c>
      <c r="BS299" s="39"/>
      <c r="BT299" s="39"/>
      <c r="BU299" s="39"/>
      <c r="BV299" s="39"/>
      <c r="BW299" s="39"/>
      <c r="BX299" s="39"/>
    </row>
    <row r="300" spans="1:76" ht="19.5" customHeight="1" x14ac:dyDescent="0.2">
      <c r="D300" s="47" t="s">
        <v>191</v>
      </c>
      <c r="F300" s="48">
        <v>0</v>
      </c>
      <c r="G300" s="49"/>
      <c r="H300" s="49"/>
      <c r="I300" s="49"/>
      <c r="J300" s="48">
        <v>0</v>
      </c>
      <c r="K300" s="48">
        <v>0</v>
      </c>
      <c r="L300" s="49"/>
      <c r="M300" s="48">
        <v>0</v>
      </c>
      <c r="N300" s="49"/>
      <c r="O300" s="49"/>
      <c r="P300" s="49"/>
      <c r="Q300" s="48">
        <v>0</v>
      </c>
      <c r="R300" s="48">
        <v>0</v>
      </c>
      <c r="S300" s="49"/>
      <c r="T300" s="48">
        <v>0</v>
      </c>
      <c r="U300" s="49"/>
      <c r="V300" s="49"/>
      <c r="W300" s="49"/>
      <c r="X300" s="48">
        <v>0</v>
      </c>
      <c r="Y300" s="49"/>
      <c r="Z300" s="49"/>
      <c r="AA300" s="49"/>
      <c r="AB300" s="48">
        <v>0</v>
      </c>
      <c r="AC300" s="49"/>
      <c r="AD300" s="48">
        <v>0</v>
      </c>
      <c r="AE300" s="49"/>
      <c r="AF300" s="49"/>
      <c r="AG300" s="49"/>
      <c r="AH300" s="48">
        <v>0</v>
      </c>
      <c r="AI300" s="49"/>
      <c r="AJ300" s="49"/>
      <c r="AK300" s="49"/>
      <c r="AL300" s="49"/>
      <c r="AM300" s="49"/>
      <c r="AN300" s="49"/>
      <c r="AO300" s="49"/>
      <c r="AP300" s="48">
        <v>0</v>
      </c>
      <c r="AQ300" s="49"/>
      <c r="AR300" s="49"/>
      <c r="AS300" s="49"/>
      <c r="AT300" s="48">
        <v>0</v>
      </c>
      <c r="AU300" s="48">
        <v>0</v>
      </c>
      <c r="AV300" s="49"/>
      <c r="AW300" s="48">
        <v>0</v>
      </c>
      <c r="AX300" s="49"/>
      <c r="AY300" s="49"/>
      <c r="AZ300" s="49"/>
      <c r="BA300" s="48">
        <v>0</v>
      </c>
      <c r="BB300" s="48">
        <v>0</v>
      </c>
      <c r="BC300" s="49"/>
      <c r="BD300" s="48">
        <v>0</v>
      </c>
      <c r="BE300" s="49"/>
      <c r="BF300" s="49"/>
      <c r="BG300" s="49"/>
      <c r="BH300" s="48">
        <v>0</v>
      </c>
      <c r="BI300" s="49"/>
      <c r="BJ300" s="49"/>
      <c r="BK300" s="49"/>
      <c r="BL300" s="48">
        <v>0</v>
      </c>
      <c r="BM300" s="49"/>
      <c r="BN300" s="48">
        <v>0</v>
      </c>
      <c r="BO300" s="49"/>
      <c r="BP300" s="49"/>
      <c r="BQ300" s="49"/>
      <c r="BR300" s="48">
        <v>0</v>
      </c>
      <c r="BS300" s="39"/>
      <c r="BT300" s="39"/>
      <c r="BU300" s="39"/>
      <c r="BV300" s="39"/>
      <c r="BW300" s="39"/>
      <c r="BX300" s="39"/>
    </row>
    <row r="301" spans="1:76" ht="20.100000000000001" customHeight="1" x14ac:dyDescent="0.2">
      <c r="D301" s="2" t="s">
        <v>192</v>
      </c>
      <c r="F301" s="39">
        <v>0</v>
      </c>
      <c r="G301" s="39"/>
      <c r="H301" s="39"/>
      <c r="I301" s="39"/>
      <c r="J301" s="39">
        <v>0</v>
      </c>
      <c r="K301" s="39">
        <v>0</v>
      </c>
      <c r="L301" s="39"/>
      <c r="M301" s="39">
        <v>0</v>
      </c>
      <c r="N301" s="39"/>
      <c r="O301" s="39"/>
      <c r="P301" s="39"/>
      <c r="Q301" s="39">
        <v>0</v>
      </c>
      <c r="R301" s="39">
        <v>0</v>
      </c>
      <c r="S301" s="39"/>
      <c r="T301" s="39">
        <v>0</v>
      </c>
      <c r="U301" s="39"/>
      <c r="V301" s="39"/>
      <c r="W301" s="39"/>
      <c r="X301" s="39">
        <v>0</v>
      </c>
      <c r="Y301" s="39"/>
      <c r="Z301" s="39"/>
      <c r="AA301" s="39"/>
      <c r="AB301" s="39">
        <v>0</v>
      </c>
      <c r="AC301" s="39"/>
      <c r="AD301" s="39">
        <v>0</v>
      </c>
      <c r="AE301" s="39"/>
      <c r="AF301" s="39"/>
      <c r="AG301" s="39"/>
      <c r="AH301" s="39">
        <v>0</v>
      </c>
      <c r="AI301" s="39"/>
      <c r="AJ301" s="39"/>
      <c r="AK301" s="39"/>
      <c r="AL301" s="39"/>
      <c r="AM301" s="39"/>
      <c r="AN301" s="39"/>
      <c r="AO301" s="39"/>
      <c r="AP301" s="39">
        <v>0</v>
      </c>
      <c r="AQ301" s="39"/>
      <c r="AR301" s="39"/>
      <c r="AS301" s="39"/>
      <c r="AT301" s="39">
        <v>0</v>
      </c>
      <c r="AU301" s="39">
        <v>0</v>
      </c>
      <c r="AV301" s="39"/>
      <c r="AW301" s="39">
        <v>0</v>
      </c>
      <c r="AX301" s="39"/>
      <c r="AY301" s="39"/>
      <c r="AZ301" s="39"/>
      <c r="BA301" s="39">
        <v>0</v>
      </c>
      <c r="BB301" s="39">
        <v>0</v>
      </c>
      <c r="BC301" s="39"/>
      <c r="BD301" s="39">
        <v>0</v>
      </c>
      <c r="BE301" s="39"/>
      <c r="BF301" s="39"/>
      <c r="BG301" s="39"/>
      <c r="BH301" s="39">
        <v>0</v>
      </c>
      <c r="BI301" s="39"/>
      <c r="BJ301" s="39"/>
      <c r="BK301" s="39"/>
      <c r="BL301" s="39">
        <v>0</v>
      </c>
      <c r="BM301" s="39"/>
      <c r="BN301" s="39">
        <v>0</v>
      </c>
      <c r="BO301" s="39"/>
      <c r="BP301" s="39"/>
      <c r="BQ301" s="39"/>
      <c r="BR301" s="39">
        <v>0</v>
      </c>
      <c r="BS301" s="39"/>
      <c r="BT301" s="39"/>
      <c r="BU301" s="39"/>
      <c r="BV301" s="39"/>
      <c r="BW301" s="39"/>
      <c r="BX301" s="39"/>
    </row>
    <row r="302" spans="1:76" ht="19.5" customHeight="1" x14ac:dyDescent="0.2">
      <c r="D302" s="47" t="s">
        <v>193</v>
      </c>
      <c r="F302" s="48">
        <v>0</v>
      </c>
      <c r="G302" s="49"/>
      <c r="H302" s="49"/>
      <c r="I302" s="49"/>
      <c r="J302" s="48">
        <v>0</v>
      </c>
      <c r="K302" s="48">
        <v>0</v>
      </c>
      <c r="L302" s="49"/>
      <c r="M302" s="48">
        <v>0</v>
      </c>
      <c r="N302" s="49"/>
      <c r="O302" s="49"/>
      <c r="P302" s="49"/>
      <c r="Q302" s="48">
        <v>0</v>
      </c>
      <c r="R302" s="48">
        <v>0</v>
      </c>
      <c r="S302" s="49"/>
      <c r="T302" s="48">
        <v>0</v>
      </c>
      <c r="U302" s="49"/>
      <c r="V302" s="49"/>
      <c r="W302" s="49"/>
      <c r="X302" s="48">
        <v>0</v>
      </c>
      <c r="Y302" s="49"/>
      <c r="Z302" s="49"/>
      <c r="AA302" s="49"/>
      <c r="AB302" s="48">
        <v>0</v>
      </c>
      <c r="AC302" s="49"/>
      <c r="AD302" s="48">
        <v>0</v>
      </c>
      <c r="AE302" s="49"/>
      <c r="AF302" s="49"/>
      <c r="AG302" s="49"/>
      <c r="AH302" s="48">
        <v>0</v>
      </c>
      <c r="AI302" s="49"/>
      <c r="AJ302" s="49"/>
      <c r="AK302" s="49"/>
      <c r="AL302" s="49"/>
      <c r="AM302" s="49"/>
      <c r="AN302" s="49"/>
      <c r="AO302" s="49"/>
      <c r="AP302" s="48">
        <v>0</v>
      </c>
      <c r="AQ302" s="49"/>
      <c r="AR302" s="49"/>
      <c r="AS302" s="49"/>
      <c r="AT302" s="48">
        <v>0</v>
      </c>
      <c r="AU302" s="48">
        <v>0</v>
      </c>
      <c r="AV302" s="49"/>
      <c r="AW302" s="48">
        <v>0</v>
      </c>
      <c r="AX302" s="49"/>
      <c r="AY302" s="49"/>
      <c r="AZ302" s="49"/>
      <c r="BA302" s="48">
        <v>0</v>
      </c>
      <c r="BB302" s="48">
        <v>0</v>
      </c>
      <c r="BC302" s="49"/>
      <c r="BD302" s="48">
        <v>0</v>
      </c>
      <c r="BE302" s="49"/>
      <c r="BF302" s="49"/>
      <c r="BG302" s="49"/>
      <c r="BH302" s="48">
        <v>0</v>
      </c>
      <c r="BI302" s="49"/>
      <c r="BJ302" s="49"/>
      <c r="BK302" s="49"/>
      <c r="BL302" s="48">
        <v>0</v>
      </c>
      <c r="BM302" s="49"/>
      <c r="BN302" s="48">
        <v>0</v>
      </c>
      <c r="BO302" s="49"/>
      <c r="BP302" s="49"/>
      <c r="BQ302" s="49"/>
      <c r="BR302" s="48">
        <v>0</v>
      </c>
      <c r="BS302" s="39"/>
      <c r="BT302" s="39"/>
      <c r="BU302" s="39"/>
      <c r="BV302" s="39"/>
      <c r="BW302" s="39"/>
      <c r="BX302" s="39"/>
    </row>
    <row r="303" spans="1:76" s="1" customFormat="1" ht="20.100000000000001" customHeight="1" x14ac:dyDescent="0.2">
      <c r="A303" s="3"/>
      <c r="B303" s="6"/>
      <c r="C303" s="3"/>
      <c r="D303" s="3"/>
      <c r="E303" s="5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/>
      <c r="BF303" s="56"/>
      <c r="BG303" s="56"/>
      <c r="BH303" s="56"/>
      <c r="BI303" s="56"/>
      <c r="BJ303" s="56"/>
      <c r="BK303" s="56"/>
      <c r="BL303" s="56"/>
      <c r="BM303" s="56"/>
      <c r="BN303" s="56"/>
      <c r="BO303" s="56"/>
      <c r="BP303" s="56"/>
      <c r="BQ303" s="56"/>
      <c r="BR303" s="56"/>
      <c r="BS303" s="39"/>
      <c r="BT303" s="39"/>
      <c r="BU303" s="39"/>
      <c r="BV303" s="39"/>
      <c r="BW303" s="39"/>
      <c r="BX303" s="39"/>
    </row>
    <row r="304" spans="1:76" s="1" customFormat="1" ht="20.100000000000001" customHeight="1" x14ac:dyDescent="0.25">
      <c r="A304" s="3"/>
      <c r="B304" s="6"/>
      <c r="C304" s="51" t="s">
        <v>194</v>
      </c>
      <c r="D304" s="52"/>
      <c r="E304" s="5"/>
      <c r="F304" s="53">
        <v>0</v>
      </c>
      <c r="G304" s="54"/>
      <c r="H304" s="54"/>
      <c r="I304" s="54"/>
      <c r="J304" s="53">
        <v>0</v>
      </c>
      <c r="K304" s="53">
        <v>0</v>
      </c>
      <c r="L304" s="54"/>
      <c r="M304" s="53">
        <v>0</v>
      </c>
      <c r="N304" s="54"/>
      <c r="O304" s="54"/>
      <c r="P304" s="54"/>
      <c r="Q304" s="53">
        <v>0</v>
      </c>
      <c r="R304" s="53">
        <v>0</v>
      </c>
      <c r="S304" s="54"/>
      <c r="T304" s="53">
        <v>0</v>
      </c>
      <c r="U304" s="54"/>
      <c r="V304" s="54"/>
      <c r="W304" s="54"/>
      <c r="X304" s="53">
        <v>0</v>
      </c>
      <c r="Y304" s="54"/>
      <c r="Z304" s="54"/>
      <c r="AA304" s="54"/>
      <c r="AB304" s="53">
        <v>0</v>
      </c>
      <c r="AC304" s="54"/>
      <c r="AD304" s="53">
        <v>0</v>
      </c>
      <c r="AE304" s="54"/>
      <c r="AF304" s="54"/>
      <c r="AG304" s="54"/>
      <c r="AH304" s="53">
        <v>0</v>
      </c>
      <c r="AI304" s="54"/>
      <c r="AJ304" s="54"/>
      <c r="AK304" s="54"/>
      <c r="AL304" s="54"/>
      <c r="AM304" s="54"/>
      <c r="AN304" s="54"/>
      <c r="AO304" s="54"/>
      <c r="AP304" s="53">
        <v>0</v>
      </c>
      <c r="AQ304" s="54"/>
      <c r="AR304" s="54"/>
      <c r="AS304" s="54"/>
      <c r="AT304" s="53">
        <v>0</v>
      </c>
      <c r="AU304" s="53">
        <v>0</v>
      </c>
      <c r="AV304" s="54"/>
      <c r="AW304" s="53">
        <v>0</v>
      </c>
      <c r="AX304" s="54"/>
      <c r="AY304" s="54"/>
      <c r="AZ304" s="54"/>
      <c r="BA304" s="53">
        <v>0</v>
      </c>
      <c r="BB304" s="53">
        <v>0</v>
      </c>
      <c r="BC304" s="54"/>
      <c r="BD304" s="53">
        <v>0</v>
      </c>
      <c r="BE304" s="54"/>
      <c r="BF304" s="54"/>
      <c r="BG304" s="54"/>
      <c r="BH304" s="53">
        <v>0</v>
      </c>
      <c r="BI304" s="54"/>
      <c r="BJ304" s="54"/>
      <c r="BK304" s="54"/>
      <c r="BL304" s="53">
        <v>0</v>
      </c>
      <c r="BM304" s="54"/>
      <c r="BN304" s="53">
        <v>0</v>
      </c>
      <c r="BO304" s="54"/>
      <c r="BP304" s="54"/>
      <c r="BQ304" s="54"/>
      <c r="BR304" s="53">
        <v>0</v>
      </c>
      <c r="BS304" s="39"/>
      <c r="BT304" s="39"/>
      <c r="BU304" s="39"/>
      <c r="BV304" s="39"/>
      <c r="BW304" s="39"/>
      <c r="BX304" s="39"/>
    </row>
    <row r="305" spans="1:76" s="1" customFormat="1" ht="20.100000000000001" customHeight="1" x14ac:dyDescent="0.2">
      <c r="A305" s="3"/>
      <c r="B305" s="6"/>
      <c r="C305" s="3"/>
      <c r="D305" s="3"/>
      <c r="E305" s="5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6"/>
      <c r="BG305" s="56"/>
      <c r="BH305" s="56"/>
      <c r="BI305" s="56"/>
      <c r="BJ305" s="56"/>
      <c r="BK305" s="56"/>
      <c r="BL305" s="56"/>
      <c r="BM305" s="56"/>
      <c r="BN305" s="56"/>
      <c r="BO305" s="56"/>
      <c r="BP305" s="56"/>
      <c r="BQ305" s="56"/>
      <c r="BR305" s="56"/>
      <c r="BS305" s="39"/>
      <c r="BT305" s="39"/>
      <c r="BU305" s="39"/>
      <c r="BV305" s="39"/>
      <c r="BW305" s="39"/>
      <c r="BX305" s="39"/>
    </row>
    <row r="306" spans="1:76" s="1" customFormat="1" ht="20.100000000000001" customHeight="1" x14ac:dyDescent="0.25">
      <c r="A306" s="3"/>
      <c r="B306" s="57" t="s">
        <v>195</v>
      </c>
      <c r="C306" s="58"/>
      <c r="D306" s="58"/>
      <c r="E306" s="5"/>
      <c r="F306" s="59">
        <v>2446</v>
      </c>
      <c r="G306" s="54"/>
      <c r="H306" s="54"/>
      <c r="I306" s="54"/>
      <c r="J306" s="59">
        <v>9073</v>
      </c>
      <c r="K306" s="59">
        <v>285</v>
      </c>
      <c r="L306" s="54"/>
      <c r="M306" s="59">
        <v>9358</v>
      </c>
      <c r="N306" s="54"/>
      <c r="O306" s="54"/>
      <c r="P306" s="54"/>
      <c r="Q306" s="59">
        <v>3796</v>
      </c>
      <c r="R306" s="59">
        <v>5266</v>
      </c>
      <c r="S306" s="54"/>
      <c r="T306" s="59">
        <v>9062</v>
      </c>
      <c r="U306" s="54"/>
      <c r="V306" s="54"/>
      <c r="W306" s="54"/>
      <c r="X306" s="59">
        <v>2742</v>
      </c>
      <c r="Y306" s="54"/>
      <c r="Z306" s="54"/>
      <c r="AA306" s="54"/>
      <c r="AB306" s="59">
        <v>0</v>
      </c>
      <c r="AC306" s="54"/>
      <c r="AD306" s="59">
        <v>0</v>
      </c>
      <c r="AE306" s="54"/>
      <c r="AF306" s="54"/>
      <c r="AG306" s="54"/>
      <c r="AH306" s="59">
        <v>627</v>
      </c>
      <c r="AI306" s="54"/>
      <c r="AJ306" s="54"/>
      <c r="AK306" s="54"/>
      <c r="AL306" s="54"/>
      <c r="AM306" s="54"/>
      <c r="AN306" s="54"/>
      <c r="AO306" s="54"/>
      <c r="AP306" s="59">
        <v>571</v>
      </c>
      <c r="AQ306" s="54"/>
      <c r="AR306" s="54"/>
      <c r="AS306" s="54"/>
      <c r="AT306" s="59">
        <v>5039</v>
      </c>
      <c r="AU306" s="59">
        <v>166</v>
      </c>
      <c r="AV306" s="54"/>
      <c r="AW306" s="59">
        <v>5205</v>
      </c>
      <c r="AX306" s="54"/>
      <c r="AY306" s="54"/>
      <c r="AZ306" s="54"/>
      <c r="BA306" s="59">
        <v>566</v>
      </c>
      <c r="BB306" s="59">
        <v>4494</v>
      </c>
      <c r="BC306" s="54"/>
      <c r="BD306" s="59">
        <v>5060</v>
      </c>
      <c r="BE306" s="54"/>
      <c r="BF306" s="54"/>
      <c r="BG306" s="54"/>
      <c r="BH306" s="59">
        <v>716</v>
      </c>
      <c r="BI306" s="54"/>
      <c r="BJ306" s="54"/>
      <c r="BK306" s="54"/>
      <c r="BL306" s="59">
        <v>0</v>
      </c>
      <c r="BM306" s="54"/>
      <c r="BN306" s="59">
        <v>0</v>
      </c>
      <c r="BO306" s="54"/>
      <c r="BP306" s="54"/>
      <c r="BQ306" s="54"/>
      <c r="BR306" s="59">
        <v>140</v>
      </c>
      <c r="BS306" s="39"/>
      <c r="BT306" s="39"/>
      <c r="BU306" s="39"/>
      <c r="BV306" s="39"/>
      <c r="BW306" s="39"/>
      <c r="BX306" s="39"/>
    </row>
    <row r="307" spans="1:76" ht="20.100000000000001" customHeight="1" x14ac:dyDescent="0.2"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</row>
    <row r="308" spans="1:76" ht="20.100000000000001" customHeight="1" x14ac:dyDescent="0.2">
      <c r="B308" s="6" t="s">
        <v>196</v>
      </c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</row>
    <row r="309" spans="1:76" ht="20.100000000000001" customHeight="1" x14ac:dyDescent="0.2">
      <c r="C309" s="3" t="s">
        <v>0</v>
      </c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</row>
    <row r="310" spans="1:76" ht="20.100000000000001" customHeight="1" x14ac:dyDescent="0.2">
      <c r="D310" s="2" t="s">
        <v>122</v>
      </c>
      <c r="F310" s="39">
        <v>0</v>
      </c>
      <c r="G310" s="39"/>
      <c r="H310" s="39"/>
      <c r="I310" s="39"/>
      <c r="J310" s="39">
        <v>0</v>
      </c>
      <c r="K310" s="39">
        <v>0</v>
      </c>
      <c r="L310" s="39"/>
      <c r="M310" s="39">
        <v>0</v>
      </c>
      <c r="N310" s="39"/>
      <c r="O310" s="39"/>
      <c r="P310" s="39"/>
      <c r="Q310" s="39">
        <v>0</v>
      </c>
      <c r="R310" s="39">
        <v>0</v>
      </c>
      <c r="S310" s="39"/>
      <c r="T310" s="39">
        <v>0</v>
      </c>
      <c r="U310" s="39"/>
      <c r="V310" s="39"/>
      <c r="W310" s="39"/>
      <c r="X310" s="39">
        <v>0</v>
      </c>
      <c r="Y310" s="39"/>
      <c r="Z310" s="39"/>
      <c r="AA310" s="39"/>
      <c r="AB310" s="39">
        <v>0</v>
      </c>
      <c r="AC310" s="39"/>
      <c r="AD310" s="39">
        <v>0</v>
      </c>
      <c r="AE310" s="39"/>
      <c r="AF310" s="39"/>
      <c r="AG310" s="39"/>
      <c r="AH310" s="39">
        <v>0</v>
      </c>
      <c r="AI310" s="39"/>
      <c r="AJ310" s="39"/>
      <c r="AK310" s="39"/>
      <c r="AL310" s="39"/>
      <c r="AM310" s="39"/>
      <c r="AN310" s="39"/>
      <c r="AO310" s="39"/>
      <c r="AP310" s="39">
        <v>0</v>
      </c>
      <c r="AQ310" s="39"/>
      <c r="AR310" s="39"/>
      <c r="AS310" s="39"/>
      <c r="AT310" s="39">
        <v>0</v>
      </c>
      <c r="AU310" s="39">
        <v>0</v>
      </c>
      <c r="AV310" s="39"/>
      <c r="AW310" s="39">
        <v>0</v>
      </c>
      <c r="AX310" s="39"/>
      <c r="AY310" s="39"/>
      <c r="AZ310" s="39"/>
      <c r="BA310" s="39">
        <v>0</v>
      </c>
      <c r="BB310" s="39">
        <v>0</v>
      </c>
      <c r="BC310" s="39"/>
      <c r="BD310" s="39">
        <v>0</v>
      </c>
      <c r="BE310" s="39"/>
      <c r="BF310" s="39"/>
      <c r="BG310" s="39"/>
      <c r="BH310" s="39">
        <v>0</v>
      </c>
      <c r="BI310" s="39"/>
      <c r="BJ310" s="39"/>
      <c r="BK310" s="39"/>
      <c r="BL310" s="39">
        <v>0</v>
      </c>
      <c r="BM310" s="39"/>
      <c r="BN310" s="39">
        <v>0</v>
      </c>
      <c r="BO310" s="39"/>
      <c r="BP310" s="39"/>
      <c r="BQ310" s="39"/>
      <c r="BR310" s="39">
        <v>0</v>
      </c>
      <c r="BS310" s="39"/>
      <c r="BT310" s="39"/>
      <c r="BU310" s="39"/>
      <c r="BV310" s="39"/>
      <c r="BW310" s="39"/>
      <c r="BX310" s="39"/>
    </row>
    <row r="311" spans="1:76" ht="19.5" customHeight="1" x14ac:dyDescent="0.2">
      <c r="D311" s="47" t="s">
        <v>135</v>
      </c>
      <c r="F311" s="48">
        <v>0</v>
      </c>
      <c r="G311" s="49"/>
      <c r="H311" s="49"/>
      <c r="I311" s="49"/>
      <c r="J311" s="48">
        <v>0</v>
      </c>
      <c r="K311" s="48">
        <v>0</v>
      </c>
      <c r="L311" s="49"/>
      <c r="M311" s="48">
        <v>0</v>
      </c>
      <c r="N311" s="49"/>
      <c r="O311" s="49"/>
      <c r="P311" s="49"/>
      <c r="Q311" s="48">
        <v>0</v>
      </c>
      <c r="R311" s="48">
        <v>0</v>
      </c>
      <c r="S311" s="49"/>
      <c r="T311" s="48">
        <v>0</v>
      </c>
      <c r="U311" s="49"/>
      <c r="V311" s="49"/>
      <c r="W311" s="49"/>
      <c r="X311" s="48">
        <v>0</v>
      </c>
      <c r="Y311" s="49"/>
      <c r="Z311" s="49"/>
      <c r="AA311" s="49"/>
      <c r="AB311" s="48">
        <v>0</v>
      </c>
      <c r="AC311" s="49"/>
      <c r="AD311" s="48">
        <v>0</v>
      </c>
      <c r="AE311" s="49"/>
      <c r="AF311" s="49"/>
      <c r="AG311" s="49"/>
      <c r="AH311" s="48">
        <v>0</v>
      </c>
      <c r="AI311" s="49"/>
      <c r="AJ311" s="49"/>
      <c r="AK311" s="49"/>
      <c r="AL311" s="49"/>
      <c r="AM311" s="49"/>
      <c r="AN311" s="49"/>
      <c r="AO311" s="49"/>
      <c r="AP311" s="48">
        <v>0</v>
      </c>
      <c r="AQ311" s="49"/>
      <c r="AR311" s="49"/>
      <c r="AS311" s="49"/>
      <c r="AT311" s="48">
        <v>0</v>
      </c>
      <c r="AU311" s="48">
        <v>0</v>
      </c>
      <c r="AV311" s="49"/>
      <c r="AW311" s="48">
        <v>0</v>
      </c>
      <c r="AX311" s="49"/>
      <c r="AY311" s="49"/>
      <c r="AZ311" s="49"/>
      <c r="BA311" s="48">
        <v>0</v>
      </c>
      <c r="BB311" s="48">
        <v>0</v>
      </c>
      <c r="BC311" s="49"/>
      <c r="BD311" s="48">
        <v>0</v>
      </c>
      <c r="BE311" s="49"/>
      <c r="BF311" s="49"/>
      <c r="BG311" s="49"/>
      <c r="BH311" s="48">
        <v>0</v>
      </c>
      <c r="BI311" s="49"/>
      <c r="BJ311" s="49"/>
      <c r="BK311" s="49"/>
      <c r="BL311" s="48">
        <v>0</v>
      </c>
      <c r="BM311" s="49"/>
      <c r="BN311" s="48">
        <v>0</v>
      </c>
      <c r="BO311" s="49"/>
      <c r="BP311" s="49"/>
      <c r="BQ311" s="49"/>
      <c r="BR311" s="48">
        <v>0</v>
      </c>
      <c r="BS311" s="39"/>
      <c r="BT311" s="39"/>
      <c r="BU311" s="39"/>
      <c r="BV311" s="39"/>
      <c r="BW311" s="39"/>
      <c r="BX311" s="39"/>
    </row>
    <row r="312" spans="1:76" ht="20.100000000000001" customHeight="1" x14ac:dyDescent="0.2">
      <c r="D312" s="50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</row>
    <row r="313" spans="1:76" s="1" customFormat="1" ht="20.100000000000001" customHeight="1" x14ac:dyDescent="0.25">
      <c r="A313" s="3"/>
      <c r="B313" s="6"/>
      <c r="C313" s="51" t="s">
        <v>120</v>
      </c>
      <c r="D313" s="52"/>
      <c r="E313" s="5"/>
      <c r="F313" s="53">
        <v>0</v>
      </c>
      <c r="G313" s="54"/>
      <c r="H313" s="54"/>
      <c r="I313" s="54"/>
      <c r="J313" s="53">
        <v>0</v>
      </c>
      <c r="K313" s="53">
        <v>0</v>
      </c>
      <c r="L313" s="54"/>
      <c r="M313" s="53">
        <v>0</v>
      </c>
      <c r="N313" s="54"/>
      <c r="O313" s="54"/>
      <c r="P313" s="54"/>
      <c r="Q313" s="53">
        <v>0</v>
      </c>
      <c r="R313" s="53">
        <v>0</v>
      </c>
      <c r="S313" s="54"/>
      <c r="T313" s="53">
        <v>0</v>
      </c>
      <c r="U313" s="54"/>
      <c r="V313" s="54"/>
      <c r="W313" s="54"/>
      <c r="X313" s="53">
        <v>0</v>
      </c>
      <c r="Y313" s="54"/>
      <c r="Z313" s="54"/>
      <c r="AA313" s="54"/>
      <c r="AB313" s="53">
        <v>0</v>
      </c>
      <c r="AC313" s="54"/>
      <c r="AD313" s="53">
        <v>0</v>
      </c>
      <c r="AE313" s="54"/>
      <c r="AF313" s="54"/>
      <c r="AG313" s="54"/>
      <c r="AH313" s="53">
        <v>0</v>
      </c>
      <c r="AI313" s="54"/>
      <c r="AJ313" s="54"/>
      <c r="AK313" s="54"/>
      <c r="AL313" s="54"/>
      <c r="AM313" s="54"/>
      <c r="AN313" s="54"/>
      <c r="AO313" s="54"/>
      <c r="AP313" s="53">
        <v>0</v>
      </c>
      <c r="AQ313" s="54"/>
      <c r="AR313" s="54"/>
      <c r="AS313" s="54"/>
      <c r="AT313" s="53">
        <v>0</v>
      </c>
      <c r="AU313" s="53">
        <v>0</v>
      </c>
      <c r="AV313" s="54"/>
      <c r="AW313" s="53">
        <v>0</v>
      </c>
      <c r="AX313" s="54"/>
      <c r="AY313" s="54"/>
      <c r="AZ313" s="54"/>
      <c r="BA313" s="53">
        <v>0</v>
      </c>
      <c r="BB313" s="53">
        <v>0</v>
      </c>
      <c r="BC313" s="54"/>
      <c r="BD313" s="53">
        <v>0</v>
      </c>
      <c r="BE313" s="54"/>
      <c r="BF313" s="54"/>
      <c r="BG313" s="54"/>
      <c r="BH313" s="53">
        <v>0</v>
      </c>
      <c r="BI313" s="54"/>
      <c r="BJ313" s="54"/>
      <c r="BK313" s="54"/>
      <c r="BL313" s="53">
        <v>0</v>
      </c>
      <c r="BM313" s="54"/>
      <c r="BN313" s="53">
        <v>0</v>
      </c>
      <c r="BO313" s="54"/>
      <c r="BP313" s="54"/>
      <c r="BQ313" s="54"/>
      <c r="BR313" s="53">
        <v>0</v>
      </c>
      <c r="BS313" s="39"/>
      <c r="BT313" s="39"/>
      <c r="BU313" s="39"/>
      <c r="BV313" s="39"/>
      <c r="BW313" s="39"/>
      <c r="BX313" s="39"/>
    </row>
    <row r="314" spans="1:76" ht="20.100000000000001" customHeight="1" x14ac:dyDescent="0.2"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</row>
    <row r="315" spans="1:76" ht="20.100000000000001" customHeight="1" x14ac:dyDescent="0.2">
      <c r="C315" s="3" t="s">
        <v>154</v>
      </c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</row>
    <row r="316" spans="1:76" ht="20.100000000000001" customHeight="1" x14ac:dyDescent="0.2">
      <c r="D316" s="2" t="s">
        <v>96</v>
      </c>
      <c r="F316" s="39">
        <v>108</v>
      </c>
      <c r="G316" s="39"/>
      <c r="H316" s="39"/>
      <c r="I316" s="39"/>
      <c r="J316" s="39">
        <v>381</v>
      </c>
      <c r="K316" s="39">
        <v>10</v>
      </c>
      <c r="L316" s="39"/>
      <c r="M316" s="39">
        <v>391</v>
      </c>
      <c r="N316" s="39"/>
      <c r="O316" s="39"/>
      <c r="P316" s="39"/>
      <c r="Q316" s="39">
        <v>150</v>
      </c>
      <c r="R316" s="39">
        <v>231</v>
      </c>
      <c r="S316" s="39"/>
      <c r="T316" s="39">
        <v>381</v>
      </c>
      <c r="U316" s="39"/>
      <c r="V316" s="39"/>
      <c r="W316" s="39"/>
      <c r="X316" s="39">
        <v>118</v>
      </c>
      <c r="Y316" s="39"/>
      <c r="Z316" s="39"/>
      <c r="AA316" s="39"/>
      <c r="AB316" s="39">
        <v>0</v>
      </c>
      <c r="AC316" s="39"/>
      <c r="AD316" s="39">
        <v>0</v>
      </c>
      <c r="AE316" s="39"/>
      <c r="AF316" s="39"/>
      <c r="AG316" s="39"/>
      <c r="AH316" s="39">
        <v>133</v>
      </c>
      <c r="AI316" s="39"/>
      <c r="AJ316" s="39"/>
      <c r="AK316" s="39"/>
      <c r="AL316" s="39"/>
      <c r="AM316" s="39"/>
      <c r="AN316" s="39"/>
      <c r="AO316" s="39"/>
      <c r="AP316" s="39">
        <v>18</v>
      </c>
      <c r="AQ316" s="39"/>
      <c r="AR316" s="39"/>
      <c r="AS316" s="39"/>
      <c r="AT316" s="39">
        <v>102</v>
      </c>
      <c r="AU316" s="39">
        <v>2</v>
      </c>
      <c r="AV316" s="39"/>
      <c r="AW316" s="39">
        <v>104</v>
      </c>
      <c r="AX316" s="39"/>
      <c r="AY316" s="39"/>
      <c r="AZ316" s="39"/>
      <c r="BA316" s="39">
        <v>49</v>
      </c>
      <c r="BB316" s="39">
        <v>53</v>
      </c>
      <c r="BC316" s="39"/>
      <c r="BD316" s="39">
        <v>102</v>
      </c>
      <c r="BE316" s="39"/>
      <c r="BF316" s="39"/>
      <c r="BG316" s="39"/>
      <c r="BH316" s="39">
        <v>20</v>
      </c>
      <c r="BI316" s="39"/>
      <c r="BJ316" s="39"/>
      <c r="BK316" s="39"/>
      <c r="BL316" s="39">
        <v>0</v>
      </c>
      <c r="BM316" s="39"/>
      <c r="BN316" s="39">
        <v>0</v>
      </c>
      <c r="BO316" s="39"/>
      <c r="BP316" s="39"/>
      <c r="BQ316" s="39"/>
      <c r="BR316" s="39">
        <v>35</v>
      </c>
      <c r="BS316" s="39"/>
      <c r="BT316" s="39"/>
      <c r="BU316" s="39"/>
      <c r="BV316" s="39"/>
      <c r="BW316" s="39"/>
      <c r="BX316" s="39"/>
    </row>
    <row r="317" spans="1:76" ht="19.5" customHeight="1" x14ac:dyDescent="0.2">
      <c r="D317" s="47" t="s">
        <v>135</v>
      </c>
      <c r="F317" s="48">
        <v>83</v>
      </c>
      <c r="G317" s="49"/>
      <c r="H317" s="49"/>
      <c r="I317" s="49"/>
      <c r="J317" s="48">
        <v>376</v>
      </c>
      <c r="K317" s="48">
        <v>17</v>
      </c>
      <c r="L317" s="49"/>
      <c r="M317" s="48">
        <v>393</v>
      </c>
      <c r="N317" s="49"/>
      <c r="O317" s="49"/>
      <c r="P317" s="49"/>
      <c r="Q317" s="48">
        <v>161</v>
      </c>
      <c r="R317" s="48">
        <v>176</v>
      </c>
      <c r="S317" s="49"/>
      <c r="T317" s="48">
        <v>337</v>
      </c>
      <c r="U317" s="49"/>
      <c r="V317" s="49"/>
      <c r="W317" s="49"/>
      <c r="X317" s="48">
        <v>139</v>
      </c>
      <c r="Y317" s="49"/>
      <c r="Z317" s="49"/>
      <c r="AA317" s="49"/>
      <c r="AB317" s="48">
        <v>0</v>
      </c>
      <c r="AC317" s="49"/>
      <c r="AD317" s="48">
        <v>0</v>
      </c>
      <c r="AE317" s="49"/>
      <c r="AF317" s="49"/>
      <c r="AG317" s="49"/>
      <c r="AH317" s="48">
        <v>0</v>
      </c>
      <c r="AI317" s="49"/>
      <c r="AJ317" s="49"/>
      <c r="AK317" s="49"/>
      <c r="AL317" s="49"/>
      <c r="AM317" s="49"/>
      <c r="AN317" s="49"/>
      <c r="AO317" s="49"/>
      <c r="AP317" s="48">
        <v>10</v>
      </c>
      <c r="AQ317" s="49"/>
      <c r="AR317" s="49"/>
      <c r="AS317" s="49"/>
      <c r="AT317" s="48">
        <v>105</v>
      </c>
      <c r="AU317" s="48">
        <v>4</v>
      </c>
      <c r="AV317" s="49"/>
      <c r="AW317" s="48">
        <v>109</v>
      </c>
      <c r="AX317" s="49"/>
      <c r="AY317" s="49"/>
      <c r="AZ317" s="49"/>
      <c r="BA317" s="48">
        <v>34</v>
      </c>
      <c r="BB317" s="48">
        <v>62</v>
      </c>
      <c r="BC317" s="49"/>
      <c r="BD317" s="48">
        <v>96</v>
      </c>
      <c r="BE317" s="49"/>
      <c r="BF317" s="49"/>
      <c r="BG317" s="49"/>
      <c r="BH317" s="48">
        <v>23</v>
      </c>
      <c r="BI317" s="49"/>
      <c r="BJ317" s="49"/>
      <c r="BK317" s="49"/>
      <c r="BL317" s="48">
        <v>0</v>
      </c>
      <c r="BM317" s="49"/>
      <c r="BN317" s="48">
        <v>0</v>
      </c>
      <c r="BO317" s="49"/>
      <c r="BP317" s="49"/>
      <c r="BQ317" s="49"/>
      <c r="BR317" s="48">
        <v>0</v>
      </c>
      <c r="BS317" s="39"/>
      <c r="BT317" s="39"/>
      <c r="BU317" s="39"/>
      <c r="BV317" s="39"/>
      <c r="BW317" s="39"/>
      <c r="BX317" s="39"/>
    </row>
    <row r="318" spans="1:76" ht="20.100000000000001" customHeight="1" x14ac:dyDescent="0.2">
      <c r="D318" s="2" t="s">
        <v>113</v>
      </c>
      <c r="F318" s="39">
        <v>119</v>
      </c>
      <c r="G318" s="39"/>
      <c r="H318" s="39"/>
      <c r="I318" s="39"/>
      <c r="J318" s="39">
        <v>488</v>
      </c>
      <c r="K318" s="39">
        <v>16</v>
      </c>
      <c r="L318" s="39"/>
      <c r="M318" s="39">
        <v>504</v>
      </c>
      <c r="N318" s="39"/>
      <c r="O318" s="39"/>
      <c r="P318" s="39"/>
      <c r="Q318" s="39">
        <v>217</v>
      </c>
      <c r="R318" s="39">
        <v>254</v>
      </c>
      <c r="S318" s="39"/>
      <c r="T318" s="39">
        <v>471</v>
      </c>
      <c r="U318" s="39"/>
      <c r="V318" s="39"/>
      <c r="W318" s="39"/>
      <c r="X318" s="39">
        <v>152</v>
      </c>
      <c r="Y318" s="39"/>
      <c r="Z318" s="39"/>
      <c r="AA318" s="39"/>
      <c r="AB318" s="39">
        <v>0</v>
      </c>
      <c r="AC318" s="39"/>
      <c r="AD318" s="39">
        <v>0</v>
      </c>
      <c r="AE318" s="39"/>
      <c r="AF318" s="39"/>
      <c r="AG318" s="39"/>
      <c r="AH318" s="39">
        <v>0</v>
      </c>
      <c r="AI318" s="39"/>
      <c r="AJ318" s="39"/>
      <c r="AK318" s="39"/>
      <c r="AL318" s="39"/>
      <c r="AM318" s="39"/>
      <c r="AN318" s="39"/>
      <c r="AO318" s="39"/>
      <c r="AP318" s="39">
        <v>15</v>
      </c>
      <c r="AQ318" s="39"/>
      <c r="AR318" s="39"/>
      <c r="AS318" s="39"/>
      <c r="AT318" s="39">
        <v>121</v>
      </c>
      <c r="AU318" s="39">
        <v>2</v>
      </c>
      <c r="AV318" s="39"/>
      <c r="AW318" s="39">
        <v>123</v>
      </c>
      <c r="AX318" s="39"/>
      <c r="AY318" s="39"/>
      <c r="AZ318" s="39"/>
      <c r="BA318" s="39">
        <v>46</v>
      </c>
      <c r="BB318" s="39">
        <v>59</v>
      </c>
      <c r="BC318" s="39"/>
      <c r="BD318" s="39">
        <v>105</v>
      </c>
      <c r="BE318" s="39"/>
      <c r="BF318" s="39"/>
      <c r="BG318" s="39"/>
      <c r="BH318" s="39">
        <v>33</v>
      </c>
      <c r="BI318" s="39"/>
      <c r="BJ318" s="39"/>
      <c r="BK318" s="39"/>
      <c r="BL318" s="39">
        <v>0</v>
      </c>
      <c r="BM318" s="39"/>
      <c r="BN318" s="39">
        <v>0</v>
      </c>
      <c r="BO318" s="39"/>
      <c r="BP318" s="39"/>
      <c r="BQ318" s="39"/>
      <c r="BR318" s="39">
        <v>0</v>
      </c>
      <c r="BS318" s="39"/>
      <c r="BT318" s="39"/>
      <c r="BU318" s="39"/>
      <c r="BV318" s="39"/>
      <c r="BW318" s="39"/>
      <c r="BX318" s="39"/>
    </row>
    <row r="319" spans="1:76" ht="19.5" customHeight="1" x14ac:dyDescent="0.2">
      <c r="D319" s="47" t="s">
        <v>99</v>
      </c>
      <c r="F319" s="48">
        <v>140</v>
      </c>
      <c r="G319" s="49"/>
      <c r="H319" s="49"/>
      <c r="I319" s="49"/>
      <c r="J319" s="48">
        <v>490</v>
      </c>
      <c r="K319" s="48">
        <v>17</v>
      </c>
      <c r="L319" s="49"/>
      <c r="M319" s="48">
        <v>507</v>
      </c>
      <c r="N319" s="49"/>
      <c r="O319" s="49"/>
      <c r="P319" s="49"/>
      <c r="Q319" s="48">
        <v>162</v>
      </c>
      <c r="R319" s="48">
        <v>340</v>
      </c>
      <c r="S319" s="49"/>
      <c r="T319" s="48">
        <v>502</v>
      </c>
      <c r="U319" s="49"/>
      <c r="V319" s="49"/>
      <c r="W319" s="49"/>
      <c r="X319" s="48">
        <v>145</v>
      </c>
      <c r="Y319" s="49"/>
      <c r="Z319" s="49"/>
      <c r="AA319" s="49"/>
      <c r="AB319" s="48">
        <v>0</v>
      </c>
      <c r="AC319" s="49"/>
      <c r="AD319" s="48">
        <v>0</v>
      </c>
      <c r="AE319" s="49"/>
      <c r="AF319" s="49"/>
      <c r="AG319" s="49"/>
      <c r="AH319" s="48">
        <v>0</v>
      </c>
      <c r="AI319" s="49"/>
      <c r="AJ319" s="49"/>
      <c r="AK319" s="49"/>
      <c r="AL319" s="49"/>
      <c r="AM319" s="49"/>
      <c r="AN319" s="49"/>
      <c r="AO319" s="49"/>
      <c r="AP319" s="48">
        <v>38</v>
      </c>
      <c r="AQ319" s="49"/>
      <c r="AR319" s="49"/>
      <c r="AS319" s="49"/>
      <c r="AT319" s="48">
        <v>116</v>
      </c>
      <c r="AU319" s="48">
        <v>3</v>
      </c>
      <c r="AV319" s="49"/>
      <c r="AW319" s="48">
        <v>119</v>
      </c>
      <c r="AX319" s="49"/>
      <c r="AY319" s="49"/>
      <c r="AZ319" s="49"/>
      <c r="BA319" s="48">
        <v>32</v>
      </c>
      <c r="BB319" s="48">
        <v>105</v>
      </c>
      <c r="BC319" s="49"/>
      <c r="BD319" s="48">
        <v>137</v>
      </c>
      <c r="BE319" s="49"/>
      <c r="BF319" s="49"/>
      <c r="BG319" s="49"/>
      <c r="BH319" s="48">
        <v>20</v>
      </c>
      <c r="BI319" s="49"/>
      <c r="BJ319" s="49"/>
      <c r="BK319" s="49"/>
      <c r="BL319" s="48">
        <v>0</v>
      </c>
      <c r="BM319" s="49"/>
      <c r="BN319" s="48">
        <v>0</v>
      </c>
      <c r="BO319" s="49"/>
      <c r="BP319" s="49"/>
      <c r="BQ319" s="49"/>
      <c r="BR319" s="48">
        <v>0</v>
      </c>
      <c r="BS319" s="39"/>
      <c r="BT319" s="39"/>
      <c r="BU319" s="39"/>
      <c r="BV319" s="39"/>
      <c r="BW319" s="39"/>
      <c r="BX319" s="39"/>
    </row>
    <row r="320" spans="1:76" ht="20.100000000000001" customHeight="1" x14ac:dyDescent="0.2">
      <c r="D320" s="2" t="s">
        <v>114</v>
      </c>
      <c r="F320" s="39">
        <v>82</v>
      </c>
      <c r="G320" s="39"/>
      <c r="H320" s="39"/>
      <c r="I320" s="39"/>
      <c r="J320" s="39">
        <v>472</v>
      </c>
      <c r="K320" s="39">
        <v>22</v>
      </c>
      <c r="L320" s="39"/>
      <c r="M320" s="39">
        <v>494</v>
      </c>
      <c r="N320" s="39"/>
      <c r="O320" s="39"/>
      <c r="P320" s="39"/>
      <c r="Q320" s="39">
        <v>290</v>
      </c>
      <c r="R320" s="39">
        <v>210</v>
      </c>
      <c r="S320" s="39"/>
      <c r="T320" s="39">
        <v>500</v>
      </c>
      <c r="U320" s="39"/>
      <c r="V320" s="39"/>
      <c r="W320" s="39"/>
      <c r="X320" s="39">
        <v>76</v>
      </c>
      <c r="Y320" s="39"/>
      <c r="Z320" s="39"/>
      <c r="AA320" s="39"/>
      <c r="AB320" s="39">
        <v>0</v>
      </c>
      <c r="AC320" s="39"/>
      <c r="AD320" s="39">
        <v>0</v>
      </c>
      <c r="AE320" s="39"/>
      <c r="AF320" s="39"/>
      <c r="AG320" s="39"/>
      <c r="AH320" s="39">
        <v>0</v>
      </c>
      <c r="AI320" s="39"/>
      <c r="AJ320" s="39"/>
      <c r="AK320" s="39"/>
      <c r="AL320" s="39"/>
      <c r="AM320" s="39"/>
      <c r="AN320" s="39"/>
      <c r="AO320" s="39"/>
      <c r="AP320" s="39">
        <v>6</v>
      </c>
      <c r="AQ320" s="39"/>
      <c r="AR320" s="39"/>
      <c r="AS320" s="39"/>
      <c r="AT320" s="39">
        <v>120</v>
      </c>
      <c r="AU320" s="39">
        <v>3</v>
      </c>
      <c r="AV320" s="39"/>
      <c r="AW320" s="39">
        <v>123</v>
      </c>
      <c r="AX320" s="39"/>
      <c r="AY320" s="39"/>
      <c r="AZ320" s="39"/>
      <c r="BA320" s="39">
        <v>53</v>
      </c>
      <c r="BB320" s="39">
        <v>69</v>
      </c>
      <c r="BC320" s="39"/>
      <c r="BD320" s="39">
        <v>122</v>
      </c>
      <c r="BE320" s="39"/>
      <c r="BF320" s="39"/>
      <c r="BG320" s="39"/>
      <c r="BH320" s="39">
        <v>7</v>
      </c>
      <c r="BI320" s="39"/>
      <c r="BJ320" s="39"/>
      <c r="BK320" s="39"/>
      <c r="BL320" s="39">
        <v>0</v>
      </c>
      <c r="BM320" s="39"/>
      <c r="BN320" s="39">
        <v>0</v>
      </c>
      <c r="BO320" s="39"/>
      <c r="BP320" s="39"/>
      <c r="BQ320" s="39"/>
      <c r="BR320" s="39">
        <v>0</v>
      </c>
      <c r="BS320" s="39"/>
      <c r="BT320" s="39"/>
      <c r="BU320" s="39"/>
      <c r="BV320" s="39"/>
      <c r="BW320" s="39"/>
      <c r="BX320" s="39"/>
    </row>
    <row r="321" spans="1:76" ht="19.5" customHeight="1" x14ac:dyDescent="0.2">
      <c r="D321" s="47" t="s">
        <v>115</v>
      </c>
      <c r="F321" s="48">
        <v>78</v>
      </c>
      <c r="G321" s="49"/>
      <c r="H321" s="49"/>
      <c r="I321" s="49"/>
      <c r="J321" s="48">
        <v>475</v>
      </c>
      <c r="K321" s="48">
        <v>29</v>
      </c>
      <c r="L321" s="49"/>
      <c r="M321" s="48">
        <v>504</v>
      </c>
      <c r="N321" s="49"/>
      <c r="O321" s="49"/>
      <c r="P321" s="49"/>
      <c r="Q321" s="48">
        <v>246</v>
      </c>
      <c r="R321" s="48">
        <v>245</v>
      </c>
      <c r="S321" s="49"/>
      <c r="T321" s="48">
        <v>491</v>
      </c>
      <c r="U321" s="49"/>
      <c r="V321" s="49"/>
      <c r="W321" s="49"/>
      <c r="X321" s="48">
        <v>91</v>
      </c>
      <c r="Y321" s="49"/>
      <c r="Z321" s="49"/>
      <c r="AA321" s="49"/>
      <c r="AB321" s="48">
        <v>0</v>
      </c>
      <c r="AC321" s="49"/>
      <c r="AD321" s="48">
        <v>0</v>
      </c>
      <c r="AE321" s="49"/>
      <c r="AF321" s="49"/>
      <c r="AG321" s="49"/>
      <c r="AH321" s="48">
        <v>0</v>
      </c>
      <c r="AI321" s="49"/>
      <c r="AJ321" s="49"/>
      <c r="AK321" s="49"/>
      <c r="AL321" s="49"/>
      <c r="AM321" s="49"/>
      <c r="AN321" s="49"/>
      <c r="AO321" s="49"/>
      <c r="AP321" s="48">
        <v>13</v>
      </c>
      <c r="AQ321" s="49"/>
      <c r="AR321" s="49"/>
      <c r="AS321" s="49"/>
      <c r="AT321" s="48">
        <v>83</v>
      </c>
      <c r="AU321" s="48">
        <v>33</v>
      </c>
      <c r="AV321" s="49"/>
      <c r="AW321" s="48">
        <v>116</v>
      </c>
      <c r="AX321" s="49"/>
      <c r="AY321" s="49"/>
      <c r="AZ321" s="49"/>
      <c r="BA321" s="48">
        <v>31</v>
      </c>
      <c r="BB321" s="48">
        <v>81</v>
      </c>
      <c r="BC321" s="49"/>
      <c r="BD321" s="48">
        <v>112</v>
      </c>
      <c r="BE321" s="49"/>
      <c r="BF321" s="49"/>
      <c r="BG321" s="49"/>
      <c r="BH321" s="48">
        <v>17</v>
      </c>
      <c r="BI321" s="49"/>
      <c r="BJ321" s="49"/>
      <c r="BK321" s="49"/>
      <c r="BL321" s="48">
        <v>0</v>
      </c>
      <c r="BM321" s="49"/>
      <c r="BN321" s="48">
        <v>0</v>
      </c>
      <c r="BO321" s="49"/>
      <c r="BP321" s="49"/>
      <c r="BQ321" s="49"/>
      <c r="BR321" s="48">
        <v>0</v>
      </c>
      <c r="BS321" s="39"/>
      <c r="BT321" s="39"/>
      <c r="BU321" s="39"/>
      <c r="BV321" s="39"/>
      <c r="BW321" s="39"/>
      <c r="BX321" s="39"/>
    </row>
    <row r="322" spans="1:76" ht="20.100000000000001" customHeight="1" x14ac:dyDescent="0.2">
      <c r="D322" s="2" t="s">
        <v>116</v>
      </c>
      <c r="F322" s="39">
        <v>106</v>
      </c>
      <c r="G322" s="39"/>
      <c r="H322" s="39"/>
      <c r="I322" s="39"/>
      <c r="J322" s="39">
        <v>273</v>
      </c>
      <c r="K322" s="39">
        <v>17</v>
      </c>
      <c r="L322" s="39"/>
      <c r="M322" s="39">
        <v>290</v>
      </c>
      <c r="N322" s="39"/>
      <c r="O322" s="39"/>
      <c r="P322" s="39"/>
      <c r="Q322" s="39">
        <v>126</v>
      </c>
      <c r="R322" s="39">
        <v>192</v>
      </c>
      <c r="S322" s="39"/>
      <c r="T322" s="39">
        <v>318</v>
      </c>
      <c r="U322" s="39"/>
      <c r="V322" s="39"/>
      <c r="W322" s="39"/>
      <c r="X322" s="39">
        <v>78</v>
      </c>
      <c r="Y322" s="39"/>
      <c r="Z322" s="39"/>
      <c r="AA322" s="39"/>
      <c r="AB322" s="39">
        <v>0</v>
      </c>
      <c r="AC322" s="39"/>
      <c r="AD322" s="39">
        <v>0</v>
      </c>
      <c r="AE322" s="39"/>
      <c r="AF322" s="39"/>
      <c r="AG322" s="39"/>
      <c r="AH322" s="39">
        <v>0</v>
      </c>
      <c r="AI322" s="39"/>
      <c r="AJ322" s="39"/>
      <c r="AK322" s="39"/>
      <c r="AL322" s="39"/>
      <c r="AM322" s="39"/>
      <c r="AN322" s="39"/>
      <c r="AO322" s="39"/>
      <c r="AP322" s="39">
        <v>8</v>
      </c>
      <c r="AQ322" s="39"/>
      <c r="AR322" s="39"/>
      <c r="AS322" s="39"/>
      <c r="AT322" s="39">
        <v>34</v>
      </c>
      <c r="AU322" s="39">
        <v>2</v>
      </c>
      <c r="AV322" s="39"/>
      <c r="AW322" s="39">
        <v>36</v>
      </c>
      <c r="AX322" s="39"/>
      <c r="AY322" s="39"/>
      <c r="AZ322" s="39"/>
      <c r="BA322" s="39">
        <v>12</v>
      </c>
      <c r="BB322" s="39">
        <v>26</v>
      </c>
      <c r="BC322" s="39"/>
      <c r="BD322" s="39">
        <v>38</v>
      </c>
      <c r="BE322" s="39"/>
      <c r="BF322" s="39"/>
      <c r="BG322" s="39"/>
      <c r="BH322" s="39">
        <v>6</v>
      </c>
      <c r="BI322" s="39"/>
      <c r="BJ322" s="39"/>
      <c r="BK322" s="39"/>
      <c r="BL322" s="39">
        <v>0</v>
      </c>
      <c r="BM322" s="39"/>
      <c r="BN322" s="39">
        <v>0</v>
      </c>
      <c r="BO322" s="39"/>
      <c r="BP322" s="39"/>
      <c r="BQ322" s="39"/>
      <c r="BR322" s="39">
        <v>0</v>
      </c>
      <c r="BS322" s="39"/>
      <c r="BT322" s="39"/>
      <c r="BU322" s="39"/>
      <c r="BV322" s="39"/>
      <c r="BW322" s="39"/>
      <c r="BX322" s="39"/>
    </row>
    <row r="323" spans="1:76" ht="19.5" customHeight="1" x14ac:dyDescent="0.2">
      <c r="D323" s="47" t="s">
        <v>103</v>
      </c>
      <c r="F323" s="48">
        <v>106</v>
      </c>
      <c r="G323" s="49"/>
      <c r="H323" s="49"/>
      <c r="I323" s="49"/>
      <c r="J323" s="48">
        <v>276</v>
      </c>
      <c r="K323" s="48">
        <v>27</v>
      </c>
      <c r="L323" s="49"/>
      <c r="M323" s="48">
        <v>303</v>
      </c>
      <c r="N323" s="49"/>
      <c r="O323" s="49"/>
      <c r="P323" s="49"/>
      <c r="Q323" s="48">
        <v>111</v>
      </c>
      <c r="R323" s="48">
        <v>231</v>
      </c>
      <c r="S323" s="49"/>
      <c r="T323" s="48">
        <v>342</v>
      </c>
      <c r="U323" s="49"/>
      <c r="V323" s="49"/>
      <c r="W323" s="49"/>
      <c r="X323" s="48">
        <v>67</v>
      </c>
      <c r="Y323" s="49"/>
      <c r="Z323" s="49"/>
      <c r="AA323" s="49"/>
      <c r="AB323" s="48">
        <v>0</v>
      </c>
      <c r="AC323" s="49"/>
      <c r="AD323" s="48">
        <v>0</v>
      </c>
      <c r="AE323" s="49"/>
      <c r="AF323" s="49"/>
      <c r="AG323" s="49"/>
      <c r="AH323" s="48">
        <v>0</v>
      </c>
      <c r="AI323" s="49"/>
      <c r="AJ323" s="49"/>
      <c r="AK323" s="49"/>
      <c r="AL323" s="49"/>
      <c r="AM323" s="49"/>
      <c r="AN323" s="49"/>
      <c r="AO323" s="49"/>
      <c r="AP323" s="48">
        <v>13</v>
      </c>
      <c r="AQ323" s="49"/>
      <c r="AR323" s="49"/>
      <c r="AS323" s="49"/>
      <c r="AT323" s="48">
        <v>28</v>
      </c>
      <c r="AU323" s="48">
        <v>0</v>
      </c>
      <c r="AV323" s="49"/>
      <c r="AW323" s="48">
        <v>28</v>
      </c>
      <c r="AX323" s="49"/>
      <c r="AY323" s="49"/>
      <c r="AZ323" s="49"/>
      <c r="BA323" s="48">
        <v>8</v>
      </c>
      <c r="BB323" s="48">
        <v>21</v>
      </c>
      <c r="BC323" s="49"/>
      <c r="BD323" s="48">
        <v>29</v>
      </c>
      <c r="BE323" s="49"/>
      <c r="BF323" s="49"/>
      <c r="BG323" s="49"/>
      <c r="BH323" s="48">
        <v>12</v>
      </c>
      <c r="BI323" s="49"/>
      <c r="BJ323" s="49"/>
      <c r="BK323" s="49"/>
      <c r="BL323" s="48">
        <v>0</v>
      </c>
      <c r="BM323" s="49"/>
      <c r="BN323" s="48">
        <v>0</v>
      </c>
      <c r="BO323" s="49"/>
      <c r="BP323" s="49"/>
      <c r="BQ323" s="49"/>
      <c r="BR323" s="48">
        <v>0</v>
      </c>
      <c r="BS323" s="39"/>
      <c r="BT323" s="39"/>
      <c r="BU323" s="39"/>
      <c r="BV323" s="39"/>
      <c r="BW323" s="39"/>
      <c r="BX323" s="39"/>
    </row>
    <row r="324" spans="1:76" ht="20.100000000000001" customHeight="1" x14ac:dyDescent="0.2">
      <c r="D324" s="2" t="s">
        <v>197</v>
      </c>
      <c r="F324" s="39">
        <v>178</v>
      </c>
      <c r="G324" s="39"/>
      <c r="H324" s="39"/>
      <c r="I324" s="39"/>
      <c r="J324" s="39">
        <v>440</v>
      </c>
      <c r="K324" s="39">
        <v>9</v>
      </c>
      <c r="L324" s="39"/>
      <c r="M324" s="39">
        <v>449</v>
      </c>
      <c r="N324" s="39"/>
      <c r="O324" s="39"/>
      <c r="P324" s="39"/>
      <c r="Q324" s="39">
        <v>133</v>
      </c>
      <c r="R324" s="39">
        <v>313</v>
      </c>
      <c r="S324" s="39"/>
      <c r="T324" s="39">
        <v>446</v>
      </c>
      <c r="U324" s="39"/>
      <c r="V324" s="39"/>
      <c r="W324" s="39"/>
      <c r="X324" s="39">
        <v>181</v>
      </c>
      <c r="Y324" s="39"/>
      <c r="Z324" s="39"/>
      <c r="AA324" s="39"/>
      <c r="AB324" s="39">
        <v>0</v>
      </c>
      <c r="AC324" s="39"/>
      <c r="AD324" s="39">
        <v>0</v>
      </c>
      <c r="AE324" s="39"/>
      <c r="AF324" s="39"/>
      <c r="AG324" s="39"/>
      <c r="AH324" s="39">
        <v>0</v>
      </c>
      <c r="AI324" s="39"/>
      <c r="AJ324" s="39"/>
      <c r="AK324" s="39"/>
      <c r="AL324" s="39"/>
      <c r="AM324" s="39"/>
      <c r="AN324" s="39"/>
      <c r="AO324" s="39"/>
      <c r="AP324" s="39">
        <v>21</v>
      </c>
      <c r="AQ324" s="39"/>
      <c r="AR324" s="39"/>
      <c r="AS324" s="39"/>
      <c r="AT324" s="39">
        <v>91</v>
      </c>
      <c r="AU324" s="39">
        <v>0</v>
      </c>
      <c r="AV324" s="39"/>
      <c r="AW324" s="39">
        <v>91</v>
      </c>
      <c r="AX324" s="39"/>
      <c r="AY324" s="39"/>
      <c r="AZ324" s="39"/>
      <c r="BA324" s="39">
        <v>28</v>
      </c>
      <c r="BB324" s="39">
        <v>59</v>
      </c>
      <c r="BC324" s="39"/>
      <c r="BD324" s="39">
        <v>87</v>
      </c>
      <c r="BE324" s="39"/>
      <c r="BF324" s="39"/>
      <c r="BG324" s="39"/>
      <c r="BH324" s="39">
        <v>25</v>
      </c>
      <c r="BI324" s="39"/>
      <c r="BJ324" s="39"/>
      <c r="BK324" s="39"/>
      <c r="BL324" s="39">
        <v>0</v>
      </c>
      <c r="BM324" s="39"/>
      <c r="BN324" s="39">
        <v>0</v>
      </c>
      <c r="BO324" s="39"/>
      <c r="BP324" s="39"/>
      <c r="BQ324" s="39"/>
      <c r="BR324" s="39">
        <v>0</v>
      </c>
      <c r="BS324" s="39"/>
      <c r="BT324" s="39"/>
      <c r="BU324" s="39"/>
      <c r="BV324" s="39"/>
      <c r="BW324" s="39"/>
      <c r="BX324" s="39"/>
    </row>
    <row r="325" spans="1:76" ht="19.5" customHeight="1" x14ac:dyDescent="0.2">
      <c r="D325" s="47" t="s">
        <v>198</v>
      </c>
      <c r="F325" s="48">
        <v>130</v>
      </c>
      <c r="G325" s="49"/>
      <c r="H325" s="49"/>
      <c r="I325" s="49"/>
      <c r="J325" s="48">
        <v>470</v>
      </c>
      <c r="K325" s="48">
        <v>3</v>
      </c>
      <c r="L325" s="49"/>
      <c r="M325" s="48">
        <v>473</v>
      </c>
      <c r="N325" s="49"/>
      <c r="O325" s="49"/>
      <c r="P325" s="49"/>
      <c r="Q325" s="48">
        <v>174</v>
      </c>
      <c r="R325" s="48">
        <v>298</v>
      </c>
      <c r="S325" s="49"/>
      <c r="T325" s="48">
        <v>472</v>
      </c>
      <c r="U325" s="49"/>
      <c r="V325" s="49"/>
      <c r="W325" s="49"/>
      <c r="X325" s="48">
        <v>131</v>
      </c>
      <c r="Y325" s="49"/>
      <c r="Z325" s="49"/>
      <c r="AA325" s="49"/>
      <c r="AB325" s="48">
        <v>0</v>
      </c>
      <c r="AC325" s="49"/>
      <c r="AD325" s="48">
        <v>0</v>
      </c>
      <c r="AE325" s="49"/>
      <c r="AF325" s="49"/>
      <c r="AG325" s="49"/>
      <c r="AH325" s="48">
        <v>30</v>
      </c>
      <c r="AI325" s="49"/>
      <c r="AJ325" s="49"/>
      <c r="AK325" s="49"/>
      <c r="AL325" s="49"/>
      <c r="AM325" s="49"/>
      <c r="AN325" s="49"/>
      <c r="AO325" s="49"/>
      <c r="AP325" s="48">
        <v>27</v>
      </c>
      <c r="AQ325" s="49"/>
      <c r="AR325" s="49"/>
      <c r="AS325" s="49"/>
      <c r="AT325" s="48">
        <v>155</v>
      </c>
      <c r="AU325" s="48">
        <v>1</v>
      </c>
      <c r="AV325" s="49"/>
      <c r="AW325" s="48">
        <v>156</v>
      </c>
      <c r="AX325" s="49"/>
      <c r="AY325" s="49"/>
      <c r="AZ325" s="49"/>
      <c r="BA325" s="48">
        <v>30</v>
      </c>
      <c r="BB325" s="48">
        <v>127</v>
      </c>
      <c r="BC325" s="49"/>
      <c r="BD325" s="48">
        <v>157</v>
      </c>
      <c r="BE325" s="49"/>
      <c r="BF325" s="49"/>
      <c r="BG325" s="49"/>
      <c r="BH325" s="48">
        <v>26</v>
      </c>
      <c r="BI325" s="49"/>
      <c r="BJ325" s="49"/>
      <c r="BK325" s="49"/>
      <c r="BL325" s="48">
        <v>0</v>
      </c>
      <c r="BM325" s="49"/>
      <c r="BN325" s="48">
        <v>0</v>
      </c>
      <c r="BO325" s="49"/>
      <c r="BP325" s="49"/>
      <c r="BQ325" s="49"/>
      <c r="BR325" s="48">
        <v>5</v>
      </c>
      <c r="BS325" s="39"/>
      <c r="BT325" s="39"/>
      <c r="BU325" s="39"/>
      <c r="BV325" s="39"/>
      <c r="BW325" s="39"/>
      <c r="BX325" s="39"/>
    </row>
    <row r="326" spans="1:76" ht="20.100000000000001" customHeight="1" x14ac:dyDescent="0.2">
      <c r="D326" s="2" t="s">
        <v>199</v>
      </c>
      <c r="F326" s="39">
        <v>146</v>
      </c>
      <c r="G326" s="39"/>
      <c r="H326" s="39"/>
      <c r="I326" s="39"/>
      <c r="J326" s="39">
        <v>401</v>
      </c>
      <c r="K326" s="39">
        <v>8</v>
      </c>
      <c r="L326" s="39"/>
      <c r="M326" s="39">
        <v>409</v>
      </c>
      <c r="N326" s="39"/>
      <c r="O326" s="39"/>
      <c r="P326" s="39"/>
      <c r="Q326" s="39">
        <v>167</v>
      </c>
      <c r="R326" s="39">
        <v>276</v>
      </c>
      <c r="S326" s="39"/>
      <c r="T326" s="39">
        <v>443</v>
      </c>
      <c r="U326" s="39"/>
      <c r="V326" s="39"/>
      <c r="W326" s="39"/>
      <c r="X326" s="39">
        <v>112</v>
      </c>
      <c r="Y326" s="39"/>
      <c r="Z326" s="39"/>
      <c r="AA326" s="39"/>
      <c r="AB326" s="39">
        <v>0</v>
      </c>
      <c r="AC326" s="39"/>
      <c r="AD326" s="39">
        <v>0</v>
      </c>
      <c r="AE326" s="39"/>
      <c r="AF326" s="39"/>
      <c r="AG326" s="39"/>
      <c r="AH326" s="39">
        <v>0</v>
      </c>
      <c r="AI326" s="39"/>
      <c r="AJ326" s="39"/>
      <c r="AK326" s="39"/>
      <c r="AL326" s="39"/>
      <c r="AM326" s="39"/>
      <c r="AN326" s="39"/>
      <c r="AO326" s="39"/>
      <c r="AP326" s="39">
        <v>19</v>
      </c>
      <c r="AQ326" s="39"/>
      <c r="AR326" s="39"/>
      <c r="AS326" s="39"/>
      <c r="AT326" s="39">
        <v>88</v>
      </c>
      <c r="AU326" s="39">
        <v>22</v>
      </c>
      <c r="AV326" s="39"/>
      <c r="AW326" s="39">
        <v>110</v>
      </c>
      <c r="AX326" s="39"/>
      <c r="AY326" s="39"/>
      <c r="AZ326" s="39"/>
      <c r="BA326" s="39">
        <v>72</v>
      </c>
      <c r="BB326" s="39">
        <v>47</v>
      </c>
      <c r="BC326" s="39"/>
      <c r="BD326" s="39">
        <v>119</v>
      </c>
      <c r="BE326" s="39"/>
      <c r="BF326" s="39"/>
      <c r="BG326" s="39"/>
      <c r="BH326" s="39">
        <v>10</v>
      </c>
      <c r="BI326" s="39"/>
      <c r="BJ326" s="39"/>
      <c r="BK326" s="39"/>
      <c r="BL326" s="39">
        <v>0</v>
      </c>
      <c r="BM326" s="39"/>
      <c r="BN326" s="39">
        <v>0</v>
      </c>
      <c r="BO326" s="39"/>
      <c r="BP326" s="39"/>
      <c r="BQ326" s="39"/>
      <c r="BR326" s="39">
        <v>0</v>
      </c>
      <c r="BS326" s="39"/>
      <c r="BT326" s="39"/>
      <c r="BU326" s="39"/>
      <c r="BV326" s="39"/>
      <c r="BW326" s="39"/>
      <c r="BX326" s="39"/>
    </row>
    <row r="327" spans="1:76" ht="19.5" customHeight="1" x14ac:dyDescent="0.2">
      <c r="D327" s="47" t="s">
        <v>123</v>
      </c>
      <c r="F327" s="48">
        <v>71</v>
      </c>
      <c r="G327" s="49"/>
      <c r="H327" s="49"/>
      <c r="I327" s="49"/>
      <c r="J327" s="48">
        <v>378</v>
      </c>
      <c r="K327" s="48">
        <v>20</v>
      </c>
      <c r="L327" s="49"/>
      <c r="M327" s="48">
        <v>398</v>
      </c>
      <c r="N327" s="49"/>
      <c r="O327" s="49"/>
      <c r="P327" s="49"/>
      <c r="Q327" s="48">
        <v>200</v>
      </c>
      <c r="R327" s="48">
        <v>197</v>
      </c>
      <c r="S327" s="49"/>
      <c r="T327" s="48">
        <v>397</v>
      </c>
      <c r="U327" s="49"/>
      <c r="V327" s="49"/>
      <c r="W327" s="49"/>
      <c r="X327" s="48">
        <v>72</v>
      </c>
      <c r="Y327" s="49"/>
      <c r="Z327" s="49"/>
      <c r="AA327" s="49"/>
      <c r="AB327" s="48">
        <v>0</v>
      </c>
      <c r="AC327" s="49"/>
      <c r="AD327" s="48">
        <v>0</v>
      </c>
      <c r="AE327" s="49"/>
      <c r="AF327" s="49"/>
      <c r="AG327" s="49"/>
      <c r="AH327" s="48">
        <v>1</v>
      </c>
      <c r="AI327" s="49"/>
      <c r="AJ327" s="49"/>
      <c r="AK327" s="49"/>
      <c r="AL327" s="49"/>
      <c r="AM327" s="49"/>
      <c r="AN327" s="49"/>
      <c r="AO327" s="49"/>
      <c r="AP327" s="48">
        <v>54</v>
      </c>
      <c r="AQ327" s="49"/>
      <c r="AR327" s="49"/>
      <c r="AS327" s="49"/>
      <c r="AT327" s="48">
        <v>105</v>
      </c>
      <c r="AU327" s="48">
        <v>0</v>
      </c>
      <c r="AV327" s="49"/>
      <c r="AW327" s="48">
        <v>105</v>
      </c>
      <c r="AX327" s="49"/>
      <c r="AY327" s="49"/>
      <c r="AZ327" s="49"/>
      <c r="BA327" s="48">
        <v>39</v>
      </c>
      <c r="BB327" s="48">
        <v>55</v>
      </c>
      <c r="BC327" s="49"/>
      <c r="BD327" s="48">
        <v>94</v>
      </c>
      <c r="BE327" s="49"/>
      <c r="BF327" s="49"/>
      <c r="BG327" s="49"/>
      <c r="BH327" s="48">
        <v>65</v>
      </c>
      <c r="BI327" s="49"/>
      <c r="BJ327" s="49"/>
      <c r="BK327" s="49"/>
      <c r="BL327" s="48">
        <v>0</v>
      </c>
      <c r="BM327" s="49"/>
      <c r="BN327" s="48">
        <v>0</v>
      </c>
      <c r="BO327" s="49"/>
      <c r="BP327" s="49"/>
      <c r="BQ327" s="49"/>
      <c r="BR327" s="48">
        <v>0</v>
      </c>
      <c r="BS327" s="39"/>
      <c r="BT327" s="39"/>
      <c r="BU327" s="39"/>
      <c r="BV327" s="39"/>
      <c r="BW327" s="39"/>
      <c r="BX327" s="39"/>
    </row>
    <row r="328" spans="1:76" ht="20.100000000000001" customHeight="1" x14ac:dyDescent="0.2">
      <c r="D328" s="2" t="s">
        <v>118</v>
      </c>
      <c r="F328" s="39">
        <v>110</v>
      </c>
      <c r="G328" s="39"/>
      <c r="H328" s="39"/>
      <c r="I328" s="39"/>
      <c r="J328" s="39">
        <v>476</v>
      </c>
      <c r="K328" s="39">
        <v>15</v>
      </c>
      <c r="L328" s="39"/>
      <c r="M328" s="39">
        <v>491</v>
      </c>
      <c r="N328" s="39"/>
      <c r="O328" s="39"/>
      <c r="P328" s="39"/>
      <c r="Q328" s="39">
        <v>222</v>
      </c>
      <c r="R328" s="39">
        <v>260</v>
      </c>
      <c r="S328" s="39"/>
      <c r="T328" s="39">
        <v>482</v>
      </c>
      <c r="U328" s="39"/>
      <c r="V328" s="39"/>
      <c r="W328" s="39"/>
      <c r="X328" s="39">
        <v>119</v>
      </c>
      <c r="Y328" s="39"/>
      <c r="Z328" s="39"/>
      <c r="AA328" s="39"/>
      <c r="AB328" s="39">
        <v>0</v>
      </c>
      <c r="AC328" s="39"/>
      <c r="AD328" s="39">
        <v>0</v>
      </c>
      <c r="AE328" s="39"/>
      <c r="AF328" s="39"/>
      <c r="AG328" s="39"/>
      <c r="AH328" s="39">
        <v>3</v>
      </c>
      <c r="AI328" s="39"/>
      <c r="AJ328" s="39"/>
      <c r="AK328" s="39"/>
      <c r="AL328" s="39"/>
      <c r="AM328" s="39"/>
      <c r="AN328" s="39"/>
      <c r="AO328" s="39"/>
      <c r="AP328" s="39">
        <v>31</v>
      </c>
      <c r="AQ328" s="39"/>
      <c r="AR328" s="39"/>
      <c r="AS328" s="39"/>
      <c r="AT328" s="39">
        <v>162</v>
      </c>
      <c r="AU328" s="39">
        <v>4</v>
      </c>
      <c r="AV328" s="39"/>
      <c r="AW328" s="39">
        <v>166</v>
      </c>
      <c r="AX328" s="39"/>
      <c r="AY328" s="39"/>
      <c r="AZ328" s="39"/>
      <c r="BA328" s="39">
        <v>56</v>
      </c>
      <c r="BB328" s="39">
        <v>115</v>
      </c>
      <c r="BC328" s="39"/>
      <c r="BD328" s="39">
        <v>171</v>
      </c>
      <c r="BE328" s="39"/>
      <c r="BF328" s="39"/>
      <c r="BG328" s="39"/>
      <c r="BH328" s="39">
        <v>26</v>
      </c>
      <c r="BI328" s="39"/>
      <c r="BJ328" s="39"/>
      <c r="BK328" s="39"/>
      <c r="BL328" s="39">
        <v>0</v>
      </c>
      <c r="BM328" s="39"/>
      <c r="BN328" s="39">
        <v>0</v>
      </c>
      <c r="BO328" s="39"/>
      <c r="BP328" s="39"/>
      <c r="BQ328" s="39"/>
      <c r="BR328" s="39">
        <v>2</v>
      </c>
      <c r="BS328" s="39"/>
      <c r="BT328" s="39"/>
      <c r="BU328" s="39"/>
      <c r="BV328" s="39"/>
      <c r="BW328" s="39"/>
      <c r="BX328" s="39"/>
    </row>
    <row r="329" spans="1:76" ht="19.5" customHeight="1" x14ac:dyDescent="0.2">
      <c r="D329" s="47" t="s">
        <v>200</v>
      </c>
      <c r="F329" s="48">
        <v>70</v>
      </c>
      <c r="G329" s="49"/>
      <c r="H329" s="49"/>
      <c r="I329" s="49"/>
      <c r="J329" s="48">
        <v>375</v>
      </c>
      <c r="K329" s="48">
        <v>10</v>
      </c>
      <c r="L329" s="49"/>
      <c r="M329" s="48">
        <v>385</v>
      </c>
      <c r="N329" s="49"/>
      <c r="O329" s="49"/>
      <c r="P329" s="49"/>
      <c r="Q329" s="48">
        <v>168</v>
      </c>
      <c r="R329" s="48">
        <v>192</v>
      </c>
      <c r="S329" s="49"/>
      <c r="T329" s="48">
        <v>360</v>
      </c>
      <c r="U329" s="49"/>
      <c r="V329" s="49"/>
      <c r="W329" s="49"/>
      <c r="X329" s="48">
        <v>95</v>
      </c>
      <c r="Y329" s="49"/>
      <c r="Z329" s="49"/>
      <c r="AA329" s="49"/>
      <c r="AB329" s="48">
        <v>0</v>
      </c>
      <c r="AC329" s="49"/>
      <c r="AD329" s="48">
        <v>0</v>
      </c>
      <c r="AE329" s="49"/>
      <c r="AF329" s="49"/>
      <c r="AG329" s="49"/>
      <c r="AH329" s="48">
        <v>0</v>
      </c>
      <c r="AI329" s="49"/>
      <c r="AJ329" s="49"/>
      <c r="AK329" s="49"/>
      <c r="AL329" s="49"/>
      <c r="AM329" s="49"/>
      <c r="AN329" s="49"/>
      <c r="AO329" s="49"/>
      <c r="AP329" s="48">
        <v>13</v>
      </c>
      <c r="AQ329" s="49"/>
      <c r="AR329" s="49"/>
      <c r="AS329" s="49"/>
      <c r="AT329" s="48">
        <v>123</v>
      </c>
      <c r="AU329" s="48">
        <v>1</v>
      </c>
      <c r="AV329" s="49"/>
      <c r="AW329" s="48">
        <v>124</v>
      </c>
      <c r="AX329" s="49"/>
      <c r="AY329" s="49"/>
      <c r="AZ329" s="49"/>
      <c r="BA329" s="48">
        <v>60</v>
      </c>
      <c r="BB329" s="48">
        <v>50</v>
      </c>
      <c r="BC329" s="49"/>
      <c r="BD329" s="48">
        <v>110</v>
      </c>
      <c r="BE329" s="49"/>
      <c r="BF329" s="49"/>
      <c r="BG329" s="49"/>
      <c r="BH329" s="48">
        <v>27</v>
      </c>
      <c r="BI329" s="49"/>
      <c r="BJ329" s="49"/>
      <c r="BK329" s="49"/>
      <c r="BL329" s="48">
        <v>0</v>
      </c>
      <c r="BM329" s="49"/>
      <c r="BN329" s="48">
        <v>0</v>
      </c>
      <c r="BO329" s="49"/>
      <c r="BP329" s="49"/>
      <c r="BQ329" s="49"/>
      <c r="BR329" s="48">
        <v>0</v>
      </c>
      <c r="BS329" s="39"/>
      <c r="BT329" s="39"/>
      <c r="BU329" s="39"/>
      <c r="BV329" s="39"/>
      <c r="BW329" s="39"/>
      <c r="BX329" s="39"/>
    </row>
    <row r="330" spans="1:76" ht="19.5" customHeight="1" x14ac:dyDescent="0.2">
      <c r="D330" s="50" t="s">
        <v>119</v>
      </c>
      <c r="F330" s="49">
        <v>52</v>
      </c>
      <c r="G330" s="49"/>
      <c r="H330" s="49"/>
      <c r="I330" s="49"/>
      <c r="J330" s="49">
        <v>375</v>
      </c>
      <c r="K330" s="49">
        <v>8</v>
      </c>
      <c r="L330" s="49"/>
      <c r="M330" s="49">
        <v>383</v>
      </c>
      <c r="N330" s="49"/>
      <c r="O330" s="49"/>
      <c r="P330" s="49"/>
      <c r="Q330" s="49">
        <v>202</v>
      </c>
      <c r="R330" s="49">
        <v>171</v>
      </c>
      <c r="S330" s="49"/>
      <c r="T330" s="49">
        <v>373</v>
      </c>
      <c r="U330" s="49"/>
      <c r="V330" s="49"/>
      <c r="W330" s="49"/>
      <c r="X330" s="49">
        <v>62</v>
      </c>
      <c r="Y330" s="49"/>
      <c r="Z330" s="49"/>
      <c r="AA330" s="49"/>
      <c r="AB330" s="49">
        <v>0</v>
      </c>
      <c r="AC330" s="49"/>
      <c r="AD330" s="49">
        <v>0</v>
      </c>
      <c r="AE330" s="49"/>
      <c r="AF330" s="49"/>
      <c r="AG330" s="49"/>
      <c r="AH330" s="49">
        <v>0</v>
      </c>
      <c r="AI330" s="49"/>
      <c r="AJ330" s="49"/>
      <c r="AK330" s="49"/>
      <c r="AL330" s="49"/>
      <c r="AM330" s="49"/>
      <c r="AN330" s="49"/>
      <c r="AO330" s="49"/>
      <c r="AP330" s="49">
        <v>11</v>
      </c>
      <c r="AQ330" s="49"/>
      <c r="AR330" s="49"/>
      <c r="AS330" s="49"/>
      <c r="AT330" s="49">
        <v>107</v>
      </c>
      <c r="AU330" s="49">
        <v>3</v>
      </c>
      <c r="AV330" s="49"/>
      <c r="AW330" s="49">
        <v>110</v>
      </c>
      <c r="AX330" s="49"/>
      <c r="AY330" s="49"/>
      <c r="AZ330" s="49"/>
      <c r="BA330" s="49">
        <v>41</v>
      </c>
      <c r="BB330" s="49">
        <v>52</v>
      </c>
      <c r="BC330" s="49"/>
      <c r="BD330" s="49">
        <v>93</v>
      </c>
      <c r="BE330" s="49"/>
      <c r="BF330" s="49"/>
      <c r="BG330" s="49"/>
      <c r="BH330" s="49">
        <v>28</v>
      </c>
      <c r="BI330" s="49"/>
      <c r="BJ330" s="49"/>
      <c r="BK330" s="49"/>
      <c r="BL330" s="49">
        <v>0</v>
      </c>
      <c r="BM330" s="49"/>
      <c r="BN330" s="49">
        <v>0</v>
      </c>
      <c r="BO330" s="49"/>
      <c r="BP330" s="49"/>
      <c r="BQ330" s="49"/>
      <c r="BR330" s="49">
        <v>0</v>
      </c>
      <c r="BS330" s="39"/>
      <c r="BT330" s="39"/>
      <c r="BU330" s="39"/>
      <c r="BV330" s="39"/>
      <c r="BW330" s="39"/>
      <c r="BX330" s="39"/>
    </row>
    <row r="331" spans="1:76" ht="20.100000000000001" customHeight="1" x14ac:dyDescent="0.2"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</row>
    <row r="332" spans="1:76" s="1" customFormat="1" ht="20.100000000000001" customHeight="1" x14ac:dyDescent="0.25">
      <c r="A332" s="3"/>
      <c r="B332" s="6"/>
      <c r="C332" s="51" t="s">
        <v>159</v>
      </c>
      <c r="D332" s="52"/>
      <c r="E332" s="5"/>
      <c r="F332" s="53">
        <v>1579</v>
      </c>
      <c r="G332" s="54"/>
      <c r="H332" s="54"/>
      <c r="I332" s="54"/>
      <c r="J332" s="53">
        <v>6146</v>
      </c>
      <c r="K332" s="53">
        <v>228</v>
      </c>
      <c r="L332" s="54"/>
      <c r="M332" s="53">
        <v>6374</v>
      </c>
      <c r="N332" s="54"/>
      <c r="O332" s="54"/>
      <c r="P332" s="54"/>
      <c r="Q332" s="53">
        <v>2729</v>
      </c>
      <c r="R332" s="53">
        <v>3586</v>
      </c>
      <c r="S332" s="54"/>
      <c r="T332" s="53">
        <v>6315</v>
      </c>
      <c r="U332" s="54"/>
      <c r="V332" s="54"/>
      <c r="W332" s="54"/>
      <c r="X332" s="53">
        <v>1638</v>
      </c>
      <c r="Y332" s="54"/>
      <c r="Z332" s="54"/>
      <c r="AA332" s="54"/>
      <c r="AB332" s="53">
        <v>0</v>
      </c>
      <c r="AC332" s="54"/>
      <c r="AD332" s="53">
        <v>0</v>
      </c>
      <c r="AE332" s="54"/>
      <c r="AF332" s="54"/>
      <c r="AG332" s="54"/>
      <c r="AH332" s="53">
        <v>167</v>
      </c>
      <c r="AI332" s="54"/>
      <c r="AJ332" s="54"/>
      <c r="AK332" s="54"/>
      <c r="AL332" s="54"/>
      <c r="AM332" s="54"/>
      <c r="AN332" s="54"/>
      <c r="AO332" s="54"/>
      <c r="AP332" s="53">
        <v>297</v>
      </c>
      <c r="AQ332" s="54"/>
      <c r="AR332" s="54"/>
      <c r="AS332" s="54"/>
      <c r="AT332" s="53">
        <v>1540</v>
      </c>
      <c r="AU332" s="53">
        <v>80</v>
      </c>
      <c r="AV332" s="54"/>
      <c r="AW332" s="53">
        <v>1620</v>
      </c>
      <c r="AX332" s="54"/>
      <c r="AY332" s="54"/>
      <c r="AZ332" s="54"/>
      <c r="BA332" s="53">
        <v>591</v>
      </c>
      <c r="BB332" s="53">
        <v>981</v>
      </c>
      <c r="BC332" s="54"/>
      <c r="BD332" s="53">
        <v>1572</v>
      </c>
      <c r="BE332" s="54"/>
      <c r="BF332" s="54"/>
      <c r="BG332" s="54"/>
      <c r="BH332" s="53">
        <v>345</v>
      </c>
      <c r="BI332" s="54"/>
      <c r="BJ332" s="54"/>
      <c r="BK332" s="54"/>
      <c r="BL332" s="53">
        <v>0</v>
      </c>
      <c r="BM332" s="54"/>
      <c r="BN332" s="53">
        <v>0</v>
      </c>
      <c r="BO332" s="54"/>
      <c r="BP332" s="54"/>
      <c r="BQ332" s="54"/>
      <c r="BR332" s="53">
        <v>42</v>
      </c>
      <c r="BS332" s="39"/>
      <c r="BT332" s="39"/>
      <c r="BU332" s="39"/>
      <c r="BV332" s="39"/>
      <c r="BW332" s="39"/>
      <c r="BX332" s="39"/>
    </row>
    <row r="333" spans="1:76" s="1" customFormat="1" ht="20.100000000000001" customHeight="1" x14ac:dyDescent="0.2">
      <c r="A333" s="3"/>
      <c r="B333" s="6"/>
      <c r="C333" s="3"/>
      <c r="D333" s="3"/>
      <c r="E333" s="5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6"/>
      <c r="BG333" s="56"/>
      <c r="BH333" s="56"/>
      <c r="BI333" s="56"/>
      <c r="BJ333" s="56"/>
      <c r="BK333" s="56"/>
      <c r="BL333" s="56"/>
      <c r="BM333" s="56"/>
      <c r="BN333" s="56"/>
      <c r="BO333" s="56"/>
      <c r="BP333" s="56"/>
      <c r="BQ333" s="56"/>
      <c r="BR333" s="56"/>
      <c r="BS333" s="39"/>
      <c r="BT333" s="39"/>
      <c r="BU333" s="39"/>
      <c r="BV333" s="39"/>
      <c r="BW333" s="39"/>
      <c r="BX333" s="39"/>
    </row>
    <row r="334" spans="1:76" s="1" customFormat="1" ht="20.100000000000001" customHeight="1" x14ac:dyDescent="0.25">
      <c r="A334" s="3"/>
      <c r="B334" s="57" t="s">
        <v>201</v>
      </c>
      <c r="C334" s="58"/>
      <c r="D334" s="58"/>
      <c r="E334" s="5"/>
      <c r="F334" s="59">
        <v>1579</v>
      </c>
      <c r="G334" s="54"/>
      <c r="H334" s="54"/>
      <c r="I334" s="54"/>
      <c r="J334" s="59">
        <v>6146</v>
      </c>
      <c r="K334" s="59">
        <v>228</v>
      </c>
      <c r="L334" s="54"/>
      <c r="M334" s="59">
        <v>6374</v>
      </c>
      <c r="N334" s="54"/>
      <c r="O334" s="54"/>
      <c r="P334" s="54"/>
      <c r="Q334" s="59">
        <v>2729</v>
      </c>
      <c r="R334" s="59">
        <v>3586</v>
      </c>
      <c r="S334" s="54"/>
      <c r="T334" s="59">
        <v>6315</v>
      </c>
      <c r="U334" s="54"/>
      <c r="V334" s="54"/>
      <c r="W334" s="54"/>
      <c r="X334" s="59">
        <v>1638</v>
      </c>
      <c r="Y334" s="54"/>
      <c r="Z334" s="54"/>
      <c r="AA334" s="54"/>
      <c r="AB334" s="59">
        <v>0</v>
      </c>
      <c r="AC334" s="54"/>
      <c r="AD334" s="59">
        <v>0</v>
      </c>
      <c r="AE334" s="54"/>
      <c r="AF334" s="54"/>
      <c r="AG334" s="54"/>
      <c r="AH334" s="59">
        <v>167</v>
      </c>
      <c r="AI334" s="54"/>
      <c r="AJ334" s="54"/>
      <c r="AK334" s="54"/>
      <c r="AL334" s="54"/>
      <c r="AM334" s="54"/>
      <c r="AN334" s="54"/>
      <c r="AO334" s="54"/>
      <c r="AP334" s="59">
        <v>297</v>
      </c>
      <c r="AQ334" s="54"/>
      <c r="AR334" s="54"/>
      <c r="AS334" s="54"/>
      <c r="AT334" s="59">
        <v>1540</v>
      </c>
      <c r="AU334" s="59">
        <v>80</v>
      </c>
      <c r="AV334" s="54"/>
      <c r="AW334" s="59">
        <v>1620</v>
      </c>
      <c r="AX334" s="54"/>
      <c r="AY334" s="54"/>
      <c r="AZ334" s="54"/>
      <c r="BA334" s="59">
        <v>591</v>
      </c>
      <c r="BB334" s="59">
        <v>981</v>
      </c>
      <c r="BC334" s="54"/>
      <c r="BD334" s="59">
        <v>1572</v>
      </c>
      <c r="BE334" s="54"/>
      <c r="BF334" s="54"/>
      <c r="BG334" s="54"/>
      <c r="BH334" s="59">
        <v>345</v>
      </c>
      <c r="BI334" s="54"/>
      <c r="BJ334" s="54"/>
      <c r="BK334" s="54"/>
      <c r="BL334" s="59">
        <v>0</v>
      </c>
      <c r="BM334" s="54"/>
      <c r="BN334" s="59">
        <v>0</v>
      </c>
      <c r="BO334" s="54"/>
      <c r="BP334" s="54"/>
      <c r="BQ334" s="54"/>
      <c r="BR334" s="59">
        <v>42</v>
      </c>
      <c r="BS334" s="39"/>
      <c r="BT334" s="39"/>
      <c r="BU334" s="39"/>
      <c r="BV334" s="39"/>
      <c r="BW334" s="39"/>
      <c r="BX334" s="39"/>
    </row>
    <row r="335" spans="1:76" ht="20.100000000000001" customHeight="1" x14ac:dyDescent="0.2"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</row>
    <row r="336" spans="1:76" ht="20.100000000000001" customHeight="1" x14ac:dyDescent="0.2">
      <c r="B336" s="6" t="s">
        <v>202</v>
      </c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</row>
    <row r="337" spans="1:76" ht="20.100000000000001" customHeight="1" x14ac:dyDescent="0.2">
      <c r="C337" s="3" t="s">
        <v>154</v>
      </c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</row>
    <row r="338" spans="1:76" ht="20.100000000000001" customHeight="1" x14ac:dyDescent="0.2">
      <c r="D338" s="2" t="s">
        <v>203</v>
      </c>
      <c r="F338" s="39">
        <v>213</v>
      </c>
      <c r="G338" s="39"/>
      <c r="H338" s="39"/>
      <c r="I338" s="39"/>
      <c r="J338" s="39">
        <v>445</v>
      </c>
      <c r="K338" s="39">
        <v>10</v>
      </c>
      <c r="L338" s="39"/>
      <c r="M338" s="39">
        <v>455</v>
      </c>
      <c r="N338" s="39"/>
      <c r="O338" s="39"/>
      <c r="P338" s="39"/>
      <c r="Q338" s="39">
        <v>159</v>
      </c>
      <c r="R338" s="39">
        <v>328</v>
      </c>
      <c r="S338" s="39"/>
      <c r="T338" s="39">
        <v>487</v>
      </c>
      <c r="U338" s="39"/>
      <c r="V338" s="39"/>
      <c r="W338" s="39"/>
      <c r="X338" s="39">
        <v>181</v>
      </c>
      <c r="Y338" s="39"/>
      <c r="Z338" s="39"/>
      <c r="AA338" s="39"/>
      <c r="AB338" s="39">
        <v>0</v>
      </c>
      <c r="AC338" s="39"/>
      <c r="AD338" s="39">
        <v>0</v>
      </c>
      <c r="AE338" s="39"/>
      <c r="AF338" s="39"/>
      <c r="AG338" s="39"/>
      <c r="AH338" s="39">
        <v>102</v>
      </c>
      <c r="AI338" s="39"/>
      <c r="AJ338" s="39"/>
      <c r="AK338" s="39"/>
      <c r="AL338" s="39"/>
      <c r="AM338" s="39"/>
      <c r="AN338" s="39"/>
      <c r="AO338" s="39"/>
      <c r="AP338" s="39">
        <v>26</v>
      </c>
      <c r="AQ338" s="39"/>
      <c r="AR338" s="39"/>
      <c r="AS338" s="39"/>
      <c r="AT338" s="39">
        <v>131</v>
      </c>
      <c r="AU338" s="39">
        <v>1</v>
      </c>
      <c r="AV338" s="39"/>
      <c r="AW338" s="39">
        <v>132</v>
      </c>
      <c r="AX338" s="39"/>
      <c r="AY338" s="39"/>
      <c r="AZ338" s="39"/>
      <c r="BA338" s="39">
        <v>57</v>
      </c>
      <c r="BB338" s="39">
        <v>84</v>
      </c>
      <c r="BC338" s="39"/>
      <c r="BD338" s="39">
        <v>141</v>
      </c>
      <c r="BE338" s="39"/>
      <c r="BF338" s="39"/>
      <c r="BG338" s="39"/>
      <c r="BH338" s="39">
        <v>17</v>
      </c>
      <c r="BI338" s="39"/>
      <c r="BJ338" s="39"/>
      <c r="BK338" s="39"/>
      <c r="BL338" s="39">
        <v>0</v>
      </c>
      <c r="BM338" s="39"/>
      <c r="BN338" s="39">
        <v>0</v>
      </c>
      <c r="BO338" s="39"/>
      <c r="BP338" s="39"/>
      <c r="BQ338" s="39"/>
      <c r="BR338" s="39">
        <v>37</v>
      </c>
      <c r="BS338" s="39"/>
      <c r="BT338" s="39"/>
      <c r="BU338" s="39"/>
      <c r="BV338" s="39"/>
      <c r="BW338" s="39"/>
      <c r="BX338" s="39"/>
    </row>
    <row r="339" spans="1:76" ht="19.5" customHeight="1" x14ac:dyDescent="0.2">
      <c r="D339" s="47" t="s">
        <v>204</v>
      </c>
      <c r="F339" s="48">
        <v>166</v>
      </c>
      <c r="G339" s="49"/>
      <c r="H339" s="49"/>
      <c r="I339" s="49"/>
      <c r="J339" s="48">
        <v>425</v>
      </c>
      <c r="K339" s="48">
        <v>22</v>
      </c>
      <c r="L339" s="49"/>
      <c r="M339" s="48">
        <v>447</v>
      </c>
      <c r="N339" s="49"/>
      <c r="O339" s="49"/>
      <c r="P339" s="49"/>
      <c r="Q339" s="48">
        <v>207</v>
      </c>
      <c r="R339" s="48">
        <v>269</v>
      </c>
      <c r="S339" s="49"/>
      <c r="T339" s="48">
        <v>476</v>
      </c>
      <c r="U339" s="49"/>
      <c r="V339" s="49"/>
      <c r="W339" s="49"/>
      <c r="X339" s="48">
        <v>137</v>
      </c>
      <c r="Y339" s="49"/>
      <c r="Z339" s="49"/>
      <c r="AA339" s="49"/>
      <c r="AB339" s="48">
        <v>0</v>
      </c>
      <c r="AC339" s="49"/>
      <c r="AD339" s="48">
        <v>0</v>
      </c>
      <c r="AE339" s="49"/>
      <c r="AF339" s="49"/>
      <c r="AG339" s="49"/>
      <c r="AH339" s="48">
        <v>0</v>
      </c>
      <c r="AI339" s="49"/>
      <c r="AJ339" s="49"/>
      <c r="AK339" s="49"/>
      <c r="AL339" s="49"/>
      <c r="AM339" s="49"/>
      <c r="AN339" s="49"/>
      <c r="AO339" s="49"/>
      <c r="AP339" s="48">
        <v>40</v>
      </c>
      <c r="AQ339" s="49"/>
      <c r="AR339" s="49"/>
      <c r="AS339" s="49"/>
      <c r="AT339" s="48">
        <v>130</v>
      </c>
      <c r="AU339" s="48">
        <v>3</v>
      </c>
      <c r="AV339" s="49"/>
      <c r="AW339" s="48">
        <v>133</v>
      </c>
      <c r="AX339" s="49"/>
      <c r="AY339" s="49"/>
      <c r="AZ339" s="49"/>
      <c r="BA339" s="48">
        <v>33</v>
      </c>
      <c r="BB339" s="48">
        <v>120</v>
      </c>
      <c r="BC339" s="49"/>
      <c r="BD339" s="48">
        <v>153</v>
      </c>
      <c r="BE339" s="49"/>
      <c r="BF339" s="49"/>
      <c r="BG339" s="49"/>
      <c r="BH339" s="48">
        <v>20</v>
      </c>
      <c r="BI339" s="49"/>
      <c r="BJ339" s="49"/>
      <c r="BK339" s="49"/>
      <c r="BL339" s="48">
        <v>0</v>
      </c>
      <c r="BM339" s="49"/>
      <c r="BN339" s="48">
        <v>0</v>
      </c>
      <c r="BO339" s="49"/>
      <c r="BP339" s="49"/>
      <c r="BQ339" s="49"/>
      <c r="BR339" s="48">
        <v>0</v>
      </c>
      <c r="BS339" s="39"/>
      <c r="BT339" s="39"/>
      <c r="BU339" s="39"/>
      <c r="BV339" s="39"/>
      <c r="BW339" s="39"/>
      <c r="BX339" s="39"/>
    </row>
    <row r="340" spans="1:76" ht="20.100000000000001" customHeight="1" x14ac:dyDescent="0.2">
      <c r="D340" s="2" t="s">
        <v>205</v>
      </c>
      <c r="F340" s="39">
        <v>169</v>
      </c>
      <c r="G340" s="39"/>
      <c r="H340" s="39"/>
      <c r="I340" s="39"/>
      <c r="J340" s="39">
        <v>426</v>
      </c>
      <c r="K340" s="39">
        <v>10</v>
      </c>
      <c r="L340" s="39"/>
      <c r="M340" s="39">
        <v>436</v>
      </c>
      <c r="N340" s="39"/>
      <c r="O340" s="39"/>
      <c r="P340" s="39"/>
      <c r="Q340" s="39">
        <v>157</v>
      </c>
      <c r="R340" s="39">
        <v>309</v>
      </c>
      <c r="S340" s="39"/>
      <c r="T340" s="39">
        <v>466</v>
      </c>
      <c r="U340" s="39"/>
      <c r="V340" s="39"/>
      <c r="W340" s="39"/>
      <c r="X340" s="39">
        <v>139</v>
      </c>
      <c r="Y340" s="39"/>
      <c r="Z340" s="39"/>
      <c r="AA340" s="39"/>
      <c r="AB340" s="39">
        <v>0</v>
      </c>
      <c r="AC340" s="39"/>
      <c r="AD340" s="39">
        <v>0</v>
      </c>
      <c r="AE340" s="39"/>
      <c r="AF340" s="39"/>
      <c r="AG340" s="39"/>
      <c r="AH340" s="39">
        <v>9</v>
      </c>
      <c r="AI340" s="39"/>
      <c r="AJ340" s="39"/>
      <c r="AK340" s="39"/>
      <c r="AL340" s="39"/>
      <c r="AM340" s="39"/>
      <c r="AN340" s="39"/>
      <c r="AO340" s="39"/>
      <c r="AP340" s="39">
        <v>40</v>
      </c>
      <c r="AQ340" s="39"/>
      <c r="AR340" s="39"/>
      <c r="AS340" s="39"/>
      <c r="AT340" s="39">
        <v>117</v>
      </c>
      <c r="AU340" s="39">
        <v>3</v>
      </c>
      <c r="AV340" s="39"/>
      <c r="AW340" s="39">
        <v>120</v>
      </c>
      <c r="AX340" s="39"/>
      <c r="AY340" s="39"/>
      <c r="AZ340" s="39"/>
      <c r="BA340" s="39">
        <v>31</v>
      </c>
      <c r="BB340" s="39">
        <v>102</v>
      </c>
      <c r="BC340" s="39"/>
      <c r="BD340" s="39">
        <v>133</v>
      </c>
      <c r="BE340" s="39"/>
      <c r="BF340" s="39"/>
      <c r="BG340" s="39"/>
      <c r="BH340" s="39">
        <v>27</v>
      </c>
      <c r="BI340" s="39"/>
      <c r="BJ340" s="39"/>
      <c r="BK340" s="39"/>
      <c r="BL340" s="39">
        <v>0</v>
      </c>
      <c r="BM340" s="39"/>
      <c r="BN340" s="39">
        <v>0</v>
      </c>
      <c r="BO340" s="39"/>
      <c r="BP340" s="39"/>
      <c r="BQ340" s="39"/>
      <c r="BR340" s="39">
        <v>1</v>
      </c>
      <c r="BS340" s="39"/>
      <c r="BT340" s="39"/>
      <c r="BU340" s="39"/>
      <c r="BV340" s="39"/>
      <c r="BW340" s="39"/>
      <c r="BX340" s="39"/>
    </row>
    <row r="341" spans="1:76" ht="19.5" customHeight="1" x14ac:dyDescent="0.2">
      <c r="D341" s="47" t="s">
        <v>206</v>
      </c>
      <c r="F341" s="48">
        <v>167</v>
      </c>
      <c r="G341" s="49"/>
      <c r="H341" s="49"/>
      <c r="I341" s="49"/>
      <c r="J341" s="48">
        <v>436</v>
      </c>
      <c r="K341" s="48">
        <v>26</v>
      </c>
      <c r="L341" s="49"/>
      <c r="M341" s="48">
        <v>462</v>
      </c>
      <c r="N341" s="49"/>
      <c r="O341" s="49"/>
      <c r="P341" s="49"/>
      <c r="Q341" s="48">
        <v>159</v>
      </c>
      <c r="R341" s="48">
        <v>295</v>
      </c>
      <c r="S341" s="49"/>
      <c r="T341" s="48">
        <v>454</v>
      </c>
      <c r="U341" s="49"/>
      <c r="V341" s="49"/>
      <c r="W341" s="49"/>
      <c r="X341" s="48">
        <v>175</v>
      </c>
      <c r="Y341" s="49"/>
      <c r="Z341" s="49"/>
      <c r="AA341" s="49"/>
      <c r="AB341" s="48">
        <v>0</v>
      </c>
      <c r="AC341" s="49"/>
      <c r="AD341" s="48">
        <v>0</v>
      </c>
      <c r="AE341" s="49"/>
      <c r="AF341" s="49"/>
      <c r="AG341" s="49"/>
      <c r="AH341" s="48">
        <v>14</v>
      </c>
      <c r="AI341" s="49"/>
      <c r="AJ341" s="49"/>
      <c r="AK341" s="49"/>
      <c r="AL341" s="49"/>
      <c r="AM341" s="49"/>
      <c r="AN341" s="49"/>
      <c r="AO341" s="49"/>
      <c r="AP341" s="48">
        <v>19</v>
      </c>
      <c r="AQ341" s="49"/>
      <c r="AR341" s="49"/>
      <c r="AS341" s="49"/>
      <c r="AT341" s="48">
        <v>133</v>
      </c>
      <c r="AU341" s="48">
        <v>4</v>
      </c>
      <c r="AV341" s="49"/>
      <c r="AW341" s="48">
        <v>137</v>
      </c>
      <c r="AX341" s="49"/>
      <c r="AY341" s="49"/>
      <c r="AZ341" s="49"/>
      <c r="BA341" s="48">
        <v>34</v>
      </c>
      <c r="BB341" s="48">
        <v>108</v>
      </c>
      <c r="BC341" s="49"/>
      <c r="BD341" s="48">
        <v>142</v>
      </c>
      <c r="BE341" s="49"/>
      <c r="BF341" s="49"/>
      <c r="BG341" s="49"/>
      <c r="BH341" s="48">
        <v>14</v>
      </c>
      <c r="BI341" s="49"/>
      <c r="BJ341" s="49"/>
      <c r="BK341" s="49"/>
      <c r="BL341" s="48">
        <v>0</v>
      </c>
      <c r="BM341" s="49"/>
      <c r="BN341" s="48">
        <v>0</v>
      </c>
      <c r="BO341" s="49"/>
      <c r="BP341" s="49"/>
      <c r="BQ341" s="49"/>
      <c r="BR341" s="48">
        <v>2</v>
      </c>
      <c r="BS341" s="39"/>
      <c r="BT341" s="39"/>
      <c r="BU341" s="39"/>
      <c r="BV341" s="39"/>
      <c r="BW341" s="39"/>
      <c r="BX341" s="39"/>
    </row>
    <row r="342" spans="1:76" ht="19.5" customHeight="1" x14ac:dyDescent="0.2">
      <c r="D342" s="50" t="s">
        <v>207</v>
      </c>
      <c r="F342" s="49">
        <v>72</v>
      </c>
      <c r="G342" s="49"/>
      <c r="H342" s="49"/>
      <c r="I342" s="49"/>
      <c r="J342" s="49">
        <v>425</v>
      </c>
      <c r="K342" s="49">
        <v>9</v>
      </c>
      <c r="L342" s="49"/>
      <c r="M342" s="49">
        <v>434</v>
      </c>
      <c r="N342" s="49"/>
      <c r="O342" s="49"/>
      <c r="P342" s="49"/>
      <c r="Q342" s="49">
        <v>208</v>
      </c>
      <c r="R342" s="49">
        <v>163</v>
      </c>
      <c r="S342" s="49"/>
      <c r="T342" s="49">
        <v>371</v>
      </c>
      <c r="U342" s="49"/>
      <c r="V342" s="49"/>
      <c r="W342" s="49"/>
      <c r="X342" s="49">
        <v>135</v>
      </c>
      <c r="Y342" s="49"/>
      <c r="Z342" s="49"/>
      <c r="AA342" s="49"/>
      <c r="AB342" s="49">
        <v>0</v>
      </c>
      <c r="AC342" s="49"/>
      <c r="AD342" s="49">
        <v>0</v>
      </c>
      <c r="AE342" s="49"/>
      <c r="AF342" s="49"/>
      <c r="AG342" s="49"/>
      <c r="AH342" s="49">
        <v>0</v>
      </c>
      <c r="AI342" s="49"/>
      <c r="AJ342" s="49"/>
      <c r="AK342" s="49"/>
      <c r="AL342" s="49"/>
      <c r="AM342" s="49"/>
      <c r="AN342" s="49"/>
      <c r="AO342" s="49"/>
      <c r="AP342" s="49">
        <v>21</v>
      </c>
      <c r="AQ342" s="49"/>
      <c r="AR342" s="49"/>
      <c r="AS342" s="49"/>
      <c r="AT342" s="49">
        <v>146</v>
      </c>
      <c r="AU342" s="49">
        <v>3</v>
      </c>
      <c r="AV342" s="49"/>
      <c r="AW342" s="49">
        <v>149</v>
      </c>
      <c r="AX342" s="49"/>
      <c r="AY342" s="49"/>
      <c r="AZ342" s="49"/>
      <c r="BA342" s="49">
        <v>41</v>
      </c>
      <c r="BB342" s="49">
        <v>100</v>
      </c>
      <c r="BC342" s="49"/>
      <c r="BD342" s="49">
        <v>141</v>
      </c>
      <c r="BE342" s="49"/>
      <c r="BF342" s="49"/>
      <c r="BG342" s="49"/>
      <c r="BH342" s="49">
        <v>29</v>
      </c>
      <c r="BI342" s="49"/>
      <c r="BJ342" s="49"/>
      <c r="BK342" s="49"/>
      <c r="BL342" s="49">
        <v>0</v>
      </c>
      <c r="BM342" s="49"/>
      <c r="BN342" s="49">
        <v>0</v>
      </c>
      <c r="BO342" s="49"/>
      <c r="BP342" s="49"/>
      <c r="BQ342" s="49"/>
      <c r="BR342" s="49">
        <v>0</v>
      </c>
      <c r="BS342" s="39"/>
      <c r="BT342" s="39"/>
      <c r="BU342" s="39"/>
      <c r="BV342" s="39"/>
      <c r="BW342" s="39"/>
      <c r="BX342" s="39"/>
    </row>
    <row r="343" spans="1:76" ht="19.5" customHeight="1" x14ac:dyDescent="0.2">
      <c r="D343" s="47" t="s">
        <v>208</v>
      </c>
      <c r="F343" s="48">
        <v>85</v>
      </c>
      <c r="G343" s="49"/>
      <c r="H343" s="49"/>
      <c r="I343" s="49"/>
      <c r="J343" s="48">
        <v>441</v>
      </c>
      <c r="K343" s="48">
        <v>5</v>
      </c>
      <c r="L343" s="49"/>
      <c r="M343" s="48">
        <v>446</v>
      </c>
      <c r="N343" s="49"/>
      <c r="O343" s="49"/>
      <c r="P343" s="49"/>
      <c r="Q343" s="48">
        <v>193</v>
      </c>
      <c r="R343" s="48">
        <v>241</v>
      </c>
      <c r="S343" s="49"/>
      <c r="T343" s="48">
        <v>434</v>
      </c>
      <c r="U343" s="49"/>
      <c r="V343" s="49"/>
      <c r="W343" s="49"/>
      <c r="X343" s="48">
        <v>97</v>
      </c>
      <c r="Y343" s="49"/>
      <c r="Z343" s="49"/>
      <c r="AA343" s="49"/>
      <c r="AB343" s="48">
        <v>0</v>
      </c>
      <c r="AC343" s="49"/>
      <c r="AD343" s="48">
        <v>0</v>
      </c>
      <c r="AE343" s="49"/>
      <c r="AF343" s="49"/>
      <c r="AG343" s="49"/>
      <c r="AH343" s="48">
        <v>0</v>
      </c>
      <c r="AI343" s="49"/>
      <c r="AJ343" s="49"/>
      <c r="AK343" s="49"/>
      <c r="AL343" s="49"/>
      <c r="AM343" s="49"/>
      <c r="AN343" s="49"/>
      <c r="AO343" s="49"/>
      <c r="AP343" s="48">
        <v>19</v>
      </c>
      <c r="AQ343" s="49"/>
      <c r="AR343" s="49"/>
      <c r="AS343" s="49"/>
      <c r="AT343" s="48">
        <v>140</v>
      </c>
      <c r="AU343" s="48">
        <v>4</v>
      </c>
      <c r="AV343" s="49"/>
      <c r="AW343" s="48">
        <v>144</v>
      </c>
      <c r="AX343" s="49"/>
      <c r="AY343" s="49"/>
      <c r="AZ343" s="49"/>
      <c r="BA343" s="48">
        <v>37</v>
      </c>
      <c r="BB343" s="48">
        <v>104</v>
      </c>
      <c r="BC343" s="49"/>
      <c r="BD343" s="48">
        <v>141</v>
      </c>
      <c r="BE343" s="49"/>
      <c r="BF343" s="49"/>
      <c r="BG343" s="49"/>
      <c r="BH343" s="48">
        <v>22</v>
      </c>
      <c r="BI343" s="49"/>
      <c r="BJ343" s="49"/>
      <c r="BK343" s="49"/>
      <c r="BL343" s="48">
        <v>0</v>
      </c>
      <c r="BM343" s="49"/>
      <c r="BN343" s="48">
        <v>0</v>
      </c>
      <c r="BO343" s="49"/>
      <c r="BP343" s="49"/>
      <c r="BQ343" s="49"/>
      <c r="BR343" s="48">
        <v>0</v>
      </c>
      <c r="BS343" s="39"/>
      <c r="BT343" s="39"/>
      <c r="BU343" s="39"/>
      <c r="BV343" s="39"/>
      <c r="BW343" s="39"/>
      <c r="BX343" s="39"/>
    </row>
    <row r="344" spans="1:76" ht="20.100000000000001" customHeight="1" x14ac:dyDescent="0.2">
      <c r="D344" s="2" t="s">
        <v>209</v>
      </c>
      <c r="F344" s="39">
        <v>95</v>
      </c>
      <c r="G344" s="39"/>
      <c r="H344" s="39"/>
      <c r="I344" s="39"/>
      <c r="J344" s="39">
        <v>433</v>
      </c>
      <c r="K344" s="39">
        <v>21</v>
      </c>
      <c r="L344" s="39"/>
      <c r="M344" s="39">
        <v>454</v>
      </c>
      <c r="N344" s="39"/>
      <c r="O344" s="39"/>
      <c r="P344" s="39"/>
      <c r="Q344" s="39">
        <v>226</v>
      </c>
      <c r="R344" s="39">
        <v>209</v>
      </c>
      <c r="S344" s="39"/>
      <c r="T344" s="39">
        <v>435</v>
      </c>
      <c r="U344" s="39"/>
      <c r="V344" s="39"/>
      <c r="W344" s="39"/>
      <c r="X344" s="39">
        <v>114</v>
      </c>
      <c r="Y344" s="39"/>
      <c r="Z344" s="39"/>
      <c r="AA344" s="39"/>
      <c r="AB344" s="39">
        <v>0</v>
      </c>
      <c r="AC344" s="39"/>
      <c r="AD344" s="39">
        <v>0</v>
      </c>
      <c r="AE344" s="39"/>
      <c r="AF344" s="39"/>
      <c r="AG344" s="39"/>
      <c r="AH344" s="39">
        <v>19</v>
      </c>
      <c r="AI344" s="39"/>
      <c r="AJ344" s="39"/>
      <c r="AK344" s="39"/>
      <c r="AL344" s="39"/>
      <c r="AM344" s="39"/>
      <c r="AN344" s="39"/>
      <c r="AO344" s="39"/>
      <c r="AP344" s="39">
        <v>45</v>
      </c>
      <c r="AQ344" s="39"/>
      <c r="AR344" s="39"/>
      <c r="AS344" s="39"/>
      <c r="AT344" s="39">
        <v>165</v>
      </c>
      <c r="AU344" s="39">
        <v>10</v>
      </c>
      <c r="AV344" s="39"/>
      <c r="AW344" s="39">
        <v>175</v>
      </c>
      <c r="AX344" s="39"/>
      <c r="AY344" s="39"/>
      <c r="AZ344" s="39"/>
      <c r="BA344" s="39">
        <v>72</v>
      </c>
      <c r="BB344" s="39">
        <v>103</v>
      </c>
      <c r="BC344" s="39"/>
      <c r="BD344" s="39">
        <v>175</v>
      </c>
      <c r="BE344" s="39"/>
      <c r="BF344" s="39"/>
      <c r="BG344" s="39"/>
      <c r="BH344" s="39">
        <v>45</v>
      </c>
      <c r="BI344" s="39"/>
      <c r="BJ344" s="39"/>
      <c r="BK344" s="39"/>
      <c r="BL344" s="39">
        <v>0</v>
      </c>
      <c r="BM344" s="39"/>
      <c r="BN344" s="39">
        <v>0</v>
      </c>
      <c r="BO344" s="39"/>
      <c r="BP344" s="39"/>
      <c r="BQ344" s="39"/>
      <c r="BR344" s="39">
        <v>10</v>
      </c>
      <c r="BS344" s="39"/>
      <c r="BT344" s="39"/>
      <c r="BU344" s="39"/>
      <c r="BV344" s="39"/>
      <c r="BW344" s="39"/>
      <c r="BX344" s="39"/>
    </row>
    <row r="345" spans="1:76" ht="19.5" customHeight="1" x14ac:dyDescent="0.2">
      <c r="D345" s="47" t="s">
        <v>210</v>
      </c>
      <c r="F345" s="48">
        <v>101</v>
      </c>
      <c r="G345" s="49"/>
      <c r="H345" s="49"/>
      <c r="I345" s="49"/>
      <c r="J345" s="48">
        <v>398</v>
      </c>
      <c r="K345" s="48">
        <v>18</v>
      </c>
      <c r="L345" s="49"/>
      <c r="M345" s="48">
        <v>416</v>
      </c>
      <c r="N345" s="49"/>
      <c r="O345" s="49"/>
      <c r="P345" s="49"/>
      <c r="Q345" s="48">
        <v>150</v>
      </c>
      <c r="R345" s="48">
        <v>244</v>
      </c>
      <c r="S345" s="49"/>
      <c r="T345" s="48">
        <v>394</v>
      </c>
      <c r="U345" s="49"/>
      <c r="V345" s="49"/>
      <c r="W345" s="49"/>
      <c r="X345" s="48">
        <v>123</v>
      </c>
      <c r="Y345" s="49"/>
      <c r="Z345" s="49"/>
      <c r="AA345" s="49"/>
      <c r="AB345" s="48">
        <v>0</v>
      </c>
      <c r="AC345" s="49"/>
      <c r="AD345" s="48">
        <v>0</v>
      </c>
      <c r="AE345" s="49"/>
      <c r="AF345" s="49"/>
      <c r="AG345" s="49"/>
      <c r="AH345" s="48">
        <v>6</v>
      </c>
      <c r="AI345" s="49"/>
      <c r="AJ345" s="49"/>
      <c r="AK345" s="49"/>
      <c r="AL345" s="49"/>
      <c r="AM345" s="49"/>
      <c r="AN345" s="49"/>
      <c r="AO345" s="49"/>
      <c r="AP345" s="48">
        <v>13</v>
      </c>
      <c r="AQ345" s="49"/>
      <c r="AR345" s="49"/>
      <c r="AS345" s="49"/>
      <c r="AT345" s="48">
        <v>141</v>
      </c>
      <c r="AU345" s="48">
        <v>4</v>
      </c>
      <c r="AV345" s="49"/>
      <c r="AW345" s="48">
        <v>145</v>
      </c>
      <c r="AX345" s="49"/>
      <c r="AY345" s="49"/>
      <c r="AZ345" s="49"/>
      <c r="BA345" s="48">
        <v>34</v>
      </c>
      <c r="BB345" s="48">
        <v>98</v>
      </c>
      <c r="BC345" s="49"/>
      <c r="BD345" s="48">
        <v>132</v>
      </c>
      <c r="BE345" s="49"/>
      <c r="BF345" s="49"/>
      <c r="BG345" s="49"/>
      <c r="BH345" s="48">
        <v>26</v>
      </c>
      <c r="BI345" s="49"/>
      <c r="BJ345" s="49"/>
      <c r="BK345" s="49"/>
      <c r="BL345" s="48">
        <v>0</v>
      </c>
      <c r="BM345" s="49"/>
      <c r="BN345" s="48">
        <v>0</v>
      </c>
      <c r="BO345" s="49"/>
      <c r="BP345" s="49"/>
      <c r="BQ345" s="49"/>
      <c r="BR345" s="48">
        <v>2</v>
      </c>
      <c r="BS345" s="39"/>
      <c r="BT345" s="39"/>
      <c r="BU345" s="39"/>
      <c r="BV345" s="39"/>
      <c r="BW345" s="39"/>
      <c r="BX345" s="39"/>
    </row>
    <row r="346" spans="1:76" ht="20.100000000000001" customHeight="1" x14ac:dyDescent="0.2">
      <c r="D346" s="2" t="s">
        <v>211</v>
      </c>
      <c r="F346" s="39">
        <v>41</v>
      </c>
      <c r="G346" s="39"/>
      <c r="H346" s="39"/>
      <c r="I346" s="39"/>
      <c r="J346" s="39">
        <v>109</v>
      </c>
      <c r="K346" s="39">
        <v>9</v>
      </c>
      <c r="L346" s="39"/>
      <c r="M346" s="39">
        <v>118</v>
      </c>
      <c r="N346" s="39"/>
      <c r="O346" s="39"/>
      <c r="P346" s="39"/>
      <c r="Q346" s="39">
        <v>66</v>
      </c>
      <c r="R346" s="39">
        <v>67</v>
      </c>
      <c r="S346" s="39"/>
      <c r="T346" s="39">
        <v>133</v>
      </c>
      <c r="U346" s="39"/>
      <c r="V346" s="39"/>
      <c r="W346" s="39"/>
      <c r="X346" s="39">
        <v>26</v>
      </c>
      <c r="Y346" s="39"/>
      <c r="Z346" s="39"/>
      <c r="AA346" s="39"/>
      <c r="AB346" s="39">
        <v>0</v>
      </c>
      <c r="AC346" s="39"/>
      <c r="AD346" s="39">
        <v>0</v>
      </c>
      <c r="AE346" s="39"/>
      <c r="AF346" s="39"/>
      <c r="AG346" s="39"/>
      <c r="AH346" s="39">
        <v>0</v>
      </c>
      <c r="AI346" s="39"/>
      <c r="AJ346" s="39"/>
      <c r="AK346" s="39"/>
      <c r="AL346" s="39"/>
      <c r="AM346" s="39"/>
      <c r="AN346" s="39"/>
      <c r="AO346" s="39"/>
      <c r="AP346" s="39">
        <v>30</v>
      </c>
      <c r="AQ346" s="39"/>
      <c r="AR346" s="39"/>
      <c r="AS346" s="39"/>
      <c r="AT346" s="39">
        <v>97</v>
      </c>
      <c r="AU346" s="39">
        <v>4</v>
      </c>
      <c r="AV346" s="39"/>
      <c r="AW346" s="39">
        <v>101</v>
      </c>
      <c r="AX346" s="39"/>
      <c r="AY346" s="39"/>
      <c r="AZ346" s="39"/>
      <c r="BA346" s="39">
        <v>38</v>
      </c>
      <c r="BB346" s="39">
        <v>74</v>
      </c>
      <c r="BC346" s="39"/>
      <c r="BD346" s="39">
        <v>112</v>
      </c>
      <c r="BE346" s="39"/>
      <c r="BF346" s="39"/>
      <c r="BG346" s="39"/>
      <c r="BH346" s="39">
        <v>19</v>
      </c>
      <c r="BI346" s="39"/>
      <c r="BJ346" s="39"/>
      <c r="BK346" s="39"/>
      <c r="BL346" s="39">
        <v>0</v>
      </c>
      <c r="BM346" s="39"/>
      <c r="BN346" s="39">
        <v>0</v>
      </c>
      <c r="BO346" s="39"/>
      <c r="BP346" s="39"/>
      <c r="BQ346" s="39"/>
      <c r="BR346" s="39">
        <v>0</v>
      </c>
      <c r="BS346" s="39"/>
      <c r="BT346" s="39"/>
      <c r="BU346" s="39"/>
      <c r="BV346" s="39"/>
      <c r="BW346" s="39"/>
      <c r="BX346" s="39"/>
    </row>
    <row r="347" spans="1:76" ht="19.5" customHeight="1" x14ac:dyDescent="0.2">
      <c r="D347" s="47" t="s">
        <v>212</v>
      </c>
      <c r="F347" s="48">
        <v>27</v>
      </c>
      <c r="G347" s="49"/>
      <c r="H347" s="49"/>
      <c r="I347" s="49"/>
      <c r="J347" s="48">
        <v>128</v>
      </c>
      <c r="K347" s="48">
        <v>8</v>
      </c>
      <c r="L347" s="49"/>
      <c r="M347" s="48">
        <v>136</v>
      </c>
      <c r="N347" s="49"/>
      <c r="O347" s="49"/>
      <c r="P347" s="49"/>
      <c r="Q347" s="48">
        <v>48</v>
      </c>
      <c r="R347" s="48">
        <v>86</v>
      </c>
      <c r="S347" s="49"/>
      <c r="T347" s="48">
        <v>134</v>
      </c>
      <c r="U347" s="49"/>
      <c r="V347" s="49"/>
      <c r="W347" s="49"/>
      <c r="X347" s="48">
        <v>29</v>
      </c>
      <c r="Y347" s="49"/>
      <c r="Z347" s="49"/>
      <c r="AA347" s="49"/>
      <c r="AB347" s="48">
        <v>0</v>
      </c>
      <c r="AC347" s="49"/>
      <c r="AD347" s="48">
        <v>0</v>
      </c>
      <c r="AE347" s="49"/>
      <c r="AF347" s="49"/>
      <c r="AG347" s="49"/>
      <c r="AH347" s="48">
        <v>0</v>
      </c>
      <c r="AI347" s="49"/>
      <c r="AJ347" s="49"/>
      <c r="AK347" s="49"/>
      <c r="AL347" s="49"/>
      <c r="AM347" s="49"/>
      <c r="AN347" s="49"/>
      <c r="AO347" s="49"/>
      <c r="AP347" s="48">
        <v>4</v>
      </c>
      <c r="AQ347" s="49"/>
      <c r="AR347" s="49"/>
      <c r="AS347" s="49"/>
      <c r="AT347" s="48">
        <v>51</v>
      </c>
      <c r="AU347" s="48">
        <v>3</v>
      </c>
      <c r="AV347" s="49"/>
      <c r="AW347" s="48">
        <v>54</v>
      </c>
      <c r="AX347" s="49"/>
      <c r="AY347" s="49"/>
      <c r="AZ347" s="49"/>
      <c r="BA347" s="48">
        <v>15</v>
      </c>
      <c r="BB347" s="48">
        <v>35</v>
      </c>
      <c r="BC347" s="49"/>
      <c r="BD347" s="48">
        <v>50</v>
      </c>
      <c r="BE347" s="49"/>
      <c r="BF347" s="49"/>
      <c r="BG347" s="49"/>
      <c r="BH347" s="48">
        <v>8</v>
      </c>
      <c r="BI347" s="49"/>
      <c r="BJ347" s="49"/>
      <c r="BK347" s="49"/>
      <c r="BL347" s="48">
        <v>0</v>
      </c>
      <c r="BM347" s="49"/>
      <c r="BN347" s="48">
        <v>0</v>
      </c>
      <c r="BO347" s="49"/>
      <c r="BP347" s="49"/>
      <c r="BQ347" s="49"/>
      <c r="BR347" s="48">
        <v>0</v>
      </c>
      <c r="BS347" s="39"/>
      <c r="BT347" s="39"/>
      <c r="BU347" s="39"/>
      <c r="BV347" s="39"/>
      <c r="BW347" s="39"/>
      <c r="BX347" s="39"/>
    </row>
    <row r="348" spans="1:76" ht="20.100000000000001" customHeight="1" x14ac:dyDescent="0.2">
      <c r="D348" s="50" t="s">
        <v>213</v>
      </c>
      <c r="F348" s="39">
        <v>43</v>
      </c>
      <c r="G348" s="39"/>
      <c r="H348" s="39"/>
      <c r="I348" s="39"/>
      <c r="J348" s="39">
        <v>124</v>
      </c>
      <c r="K348" s="39">
        <v>6</v>
      </c>
      <c r="L348" s="39"/>
      <c r="M348" s="39">
        <v>130</v>
      </c>
      <c r="N348" s="39"/>
      <c r="O348" s="39"/>
      <c r="P348" s="39"/>
      <c r="Q348" s="39">
        <v>35</v>
      </c>
      <c r="R348" s="39">
        <v>100</v>
      </c>
      <c r="S348" s="39"/>
      <c r="T348" s="39">
        <v>135</v>
      </c>
      <c r="U348" s="39"/>
      <c r="V348" s="39"/>
      <c r="W348" s="39"/>
      <c r="X348" s="39">
        <v>36</v>
      </c>
      <c r="Y348" s="39"/>
      <c r="Z348" s="39"/>
      <c r="AA348" s="39"/>
      <c r="AB348" s="39">
        <v>0</v>
      </c>
      <c r="AC348" s="39"/>
      <c r="AD348" s="39">
        <v>2</v>
      </c>
      <c r="AE348" s="39"/>
      <c r="AF348" s="39"/>
      <c r="AG348" s="39"/>
      <c r="AH348" s="39">
        <v>0</v>
      </c>
      <c r="AI348" s="39"/>
      <c r="AJ348" s="39"/>
      <c r="AK348" s="39"/>
      <c r="AL348" s="39"/>
      <c r="AM348" s="39"/>
      <c r="AN348" s="39"/>
      <c r="AO348" s="39"/>
      <c r="AP348" s="39">
        <v>9</v>
      </c>
      <c r="AQ348" s="39"/>
      <c r="AR348" s="39"/>
      <c r="AS348" s="39"/>
      <c r="AT348" s="39">
        <v>50</v>
      </c>
      <c r="AU348" s="39">
        <v>1</v>
      </c>
      <c r="AV348" s="39"/>
      <c r="AW348" s="39">
        <v>51</v>
      </c>
      <c r="AX348" s="39"/>
      <c r="AY348" s="39"/>
      <c r="AZ348" s="39"/>
      <c r="BA348" s="39">
        <v>15</v>
      </c>
      <c r="BB348" s="39">
        <v>37</v>
      </c>
      <c r="BC348" s="39"/>
      <c r="BD348" s="39">
        <v>52</v>
      </c>
      <c r="BE348" s="39"/>
      <c r="BF348" s="39"/>
      <c r="BG348" s="39"/>
      <c r="BH348" s="39">
        <v>8</v>
      </c>
      <c r="BI348" s="39"/>
      <c r="BJ348" s="39"/>
      <c r="BK348" s="39"/>
      <c r="BL348" s="39">
        <v>0</v>
      </c>
      <c r="BM348" s="39"/>
      <c r="BN348" s="39">
        <v>0</v>
      </c>
      <c r="BO348" s="39"/>
      <c r="BP348" s="39"/>
      <c r="BQ348" s="39"/>
      <c r="BR348" s="39">
        <v>0</v>
      </c>
      <c r="BS348" s="39"/>
      <c r="BT348" s="39"/>
      <c r="BU348" s="39"/>
      <c r="BV348" s="39"/>
      <c r="BW348" s="39"/>
      <c r="BX348" s="39"/>
    </row>
    <row r="349" spans="1:76" ht="20.100000000000001" customHeight="1" x14ac:dyDescent="0.2"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</row>
    <row r="350" spans="1:76" s="1" customFormat="1" ht="20.100000000000001" customHeight="1" x14ac:dyDescent="0.25">
      <c r="A350" s="3"/>
      <c r="B350" s="6"/>
      <c r="C350" s="51" t="s">
        <v>159</v>
      </c>
      <c r="D350" s="52"/>
      <c r="E350" s="5"/>
      <c r="F350" s="53">
        <v>1179</v>
      </c>
      <c r="G350" s="54"/>
      <c r="H350" s="54"/>
      <c r="I350" s="54"/>
      <c r="J350" s="53">
        <v>3790</v>
      </c>
      <c r="K350" s="53">
        <v>144</v>
      </c>
      <c r="L350" s="54"/>
      <c r="M350" s="53">
        <v>3934</v>
      </c>
      <c r="N350" s="54"/>
      <c r="O350" s="54"/>
      <c r="P350" s="54"/>
      <c r="Q350" s="53">
        <v>1608</v>
      </c>
      <c r="R350" s="53">
        <v>2311</v>
      </c>
      <c r="S350" s="54"/>
      <c r="T350" s="53">
        <v>3919</v>
      </c>
      <c r="U350" s="54"/>
      <c r="V350" s="54"/>
      <c r="W350" s="54"/>
      <c r="X350" s="53">
        <v>1192</v>
      </c>
      <c r="Y350" s="54"/>
      <c r="Z350" s="54"/>
      <c r="AA350" s="54"/>
      <c r="AB350" s="53">
        <v>0</v>
      </c>
      <c r="AC350" s="54"/>
      <c r="AD350" s="53">
        <v>2</v>
      </c>
      <c r="AE350" s="54"/>
      <c r="AF350" s="54"/>
      <c r="AG350" s="54"/>
      <c r="AH350" s="53">
        <v>150</v>
      </c>
      <c r="AI350" s="54"/>
      <c r="AJ350" s="54"/>
      <c r="AK350" s="54"/>
      <c r="AL350" s="54"/>
      <c r="AM350" s="54"/>
      <c r="AN350" s="54"/>
      <c r="AO350" s="54"/>
      <c r="AP350" s="53">
        <v>266</v>
      </c>
      <c r="AQ350" s="54"/>
      <c r="AR350" s="54"/>
      <c r="AS350" s="54"/>
      <c r="AT350" s="53">
        <v>1301</v>
      </c>
      <c r="AU350" s="53">
        <v>40</v>
      </c>
      <c r="AV350" s="54"/>
      <c r="AW350" s="53">
        <v>1341</v>
      </c>
      <c r="AX350" s="54"/>
      <c r="AY350" s="54"/>
      <c r="AZ350" s="54"/>
      <c r="BA350" s="53">
        <v>407</v>
      </c>
      <c r="BB350" s="53">
        <v>965</v>
      </c>
      <c r="BC350" s="54"/>
      <c r="BD350" s="53">
        <v>1372</v>
      </c>
      <c r="BE350" s="54"/>
      <c r="BF350" s="54"/>
      <c r="BG350" s="54"/>
      <c r="BH350" s="53">
        <v>235</v>
      </c>
      <c r="BI350" s="54"/>
      <c r="BJ350" s="54"/>
      <c r="BK350" s="54"/>
      <c r="BL350" s="53">
        <v>0</v>
      </c>
      <c r="BM350" s="54"/>
      <c r="BN350" s="53">
        <v>0</v>
      </c>
      <c r="BO350" s="54"/>
      <c r="BP350" s="54"/>
      <c r="BQ350" s="54"/>
      <c r="BR350" s="53">
        <v>52</v>
      </c>
      <c r="BS350" s="39"/>
      <c r="BT350" s="39"/>
      <c r="BU350" s="39"/>
      <c r="BV350" s="39"/>
      <c r="BW350" s="39"/>
      <c r="BX350" s="39"/>
    </row>
    <row r="351" spans="1:76" s="1" customFormat="1" ht="20.100000000000001" customHeight="1" x14ac:dyDescent="0.2">
      <c r="A351" s="3"/>
      <c r="B351" s="6"/>
      <c r="C351" s="3"/>
      <c r="D351" s="3"/>
      <c r="E351" s="5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/>
      <c r="BF351" s="56"/>
      <c r="BG351" s="56"/>
      <c r="BH351" s="56"/>
      <c r="BI351" s="56"/>
      <c r="BJ351" s="56"/>
      <c r="BK351" s="56"/>
      <c r="BL351" s="56"/>
      <c r="BM351" s="56"/>
      <c r="BN351" s="56"/>
      <c r="BO351" s="56"/>
      <c r="BP351" s="56"/>
      <c r="BQ351" s="56"/>
      <c r="BR351" s="56"/>
      <c r="BS351" s="39"/>
      <c r="BT351" s="39"/>
      <c r="BU351" s="39"/>
      <c r="BV351" s="39"/>
      <c r="BW351" s="39"/>
      <c r="BX351" s="39"/>
    </row>
    <row r="352" spans="1:76" s="1" customFormat="1" ht="20.100000000000001" customHeight="1" x14ac:dyDescent="0.25">
      <c r="A352" s="3"/>
      <c r="B352" s="57" t="s">
        <v>214</v>
      </c>
      <c r="C352" s="58"/>
      <c r="D352" s="58"/>
      <c r="E352" s="5"/>
      <c r="F352" s="59">
        <v>1179</v>
      </c>
      <c r="G352" s="54"/>
      <c r="H352" s="54"/>
      <c r="I352" s="54"/>
      <c r="J352" s="59">
        <v>3790</v>
      </c>
      <c r="K352" s="59">
        <v>144</v>
      </c>
      <c r="L352" s="54"/>
      <c r="M352" s="59">
        <v>3934</v>
      </c>
      <c r="N352" s="54"/>
      <c r="O352" s="54"/>
      <c r="P352" s="54"/>
      <c r="Q352" s="59">
        <v>1608</v>
      </c>
      <c r="R352" s="59">
        <v>2311</v>
      </c>
      <c r="S352" s="54"/>
      <c r="T352" s="59">
        <v>3919</v>
      </c>
      <c r="U352" s="54"/>
      <c r="V352" s="54"/>
      <c r="W352" s="54"/>
      <c r="X352" s="59">
        <v>1192</v>
      </c>
      <c r="Y352" s="54"/>
      <c r="Z352" s="54"/>
      <c r="AA352" s="54"/>
      <c r="AB352" s="59">
        <v>0</v>
      </c>
      <c r="AC352" s="54"/>
      <c r="AD352" s="59">
        <v>2</v>
      </c>
      <c r="AE352" s="54"/>
      <c r="AF352" s="54"/>
      <c r="AG352" s="54"/>
      <c r="AH352" s="59">
        <v>150</v>
      </c>
      <c r="AI352" s="54"/>
      <c r="AJ352" s="54"/>
      <c r="AK352" s="54"/>
      <c r="AL352" s="54"/>
      <c r="AM352" s="54"/>
      <c r="AN352" s="54"/>
      <c r="AO352" s="54"/>
      <c r="AP352" s="59">
        <v>266</v>
      </c>
      <c r="AQ352" s="54"/>
      <c r="AR352" s="54"/>
      <c r="AS352" s="54"/>
      <c r="AT352" s="59">
        <v>1301</v>
      </c>
      <c r="AU352" s="59">
        <v>40</v>
      </c>
      <c r="AV352" s="54"/>
      <c r="AW352" s="59">
        <v>1341</v>
      </c>
      <c r="AX352" s="54"/>
      <c r="AY352" s="54"/>
      <c r="AZ352" s="54"/>
      <c r="BA352" s="59">
        <v>407</v>
      </c>
      <c r="BB352" s="59">
        <v>965</v>
      </c>
      <c r="BC352" s="54"/>
      <c r="BD352" s="59">
        <v>1372</v>
      </c>
      <c r="BE352" s="54"/>
      <c r="BF352" s="54"/>
      <c r="BG352" s="54"/>
      <c r="BH352" s="59">
        <v>235</v>
      </c>
      <c r="BI352" s="54"/>
      <c r="BJ352" s="54"/>
      <c r="BK352" s="54"/>
      <c r="BL352" s="59">
        <v>0</v>
      </c>
      <c r="BM352" s="54"/>
      <c r="BN352" s="59">
        <v>0</v>
      </c>
      <c r="BO352" s="54"/>
      <c r="BP352" s="54"/>
      <c r="BQ352" s="54"/>
      <c r="BR352" s="59">
        <v>52</v>
      </c>
      <c r="BS352" s="39"/>
      <c r="BT352" s="39"/>
      <c r="BU352" s="39"/>
      <c r="BV352" s="39"/>
      <c r="BW352" s="39"/>
      <c r="BX352" s="39"/>
    </row>
    <row r="353" spans="1:76" ht="20.100000000000001" customHeight="1" x14ac:dyDescent="0.2"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</row>
    <row r="354" spans="1:76" ht="20.100000000000001" customHeight="1" x14ac:dyDescent="0.2">
      <c r="B354" s="6" t="s">
        <v>215</v>
      </c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</row>
    <row r="355" spans="1:76" ht="20.100000000000001" customHeight="1" x14ac:dyDescent="0.2">
      <c r="C355" s="3" t="s">
        <v>154</v>
      </c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</row>
    <row r="356" spans="1:76" ht="20.100000000000001" customHeight="1" x14ac:dyDescent="0.2">
      <c r="D356" s="2" t="s">
        <v>216</v>
      </c>
      <c r="F356" s="39">
        <v>116</v>
      </c>
      <c r="G356" s="39"/>
      <c r="H356" s="39"/>
      <c r="I356" s="39"/>
      <c r="J356" s="39">
        <v>468</v>
      </c>
      <c r="K356" s="39">
        <v>18</v>
      </c>
      <c r="L356" s="39"/>
      <c r="M356" s="39">
        <v>486</v>
      </c>
      <c r="N356" s="39"/>
      <c r="O356" s="39"/>
      <c r="P356" s="39"/>
      <c r="Q356" s="39">
        <v>170</v>
      </c>
      <c r="R356" s="39">
        <v>337</v>
      </c>
      <c r="S356" s="39"/>
      <c r="T356" s="39">
        <v>507</v>
      </c>
      <c r="U356" s="39"/>
      <c r="V356" s="39"/>
      <c r="W356" s="39"/>
      <c r="X356" s="39">
        <v>95</v>
      </c>
      <c r="Y356" s="39"/>
      <c r="Z356" s="39"/>
      <c r="AA356" s="39"/>
      <c r="AB356" s="39">
        <v>0</v>
      </c>
      <c r="AC356" s="39"/>
      <c r="AD356" s="39">
        <v>0</v>
      </c>
      <c r="AE356" s="39"/>
      <c r="AF356" s="39"/>
      <c r="AG356" s="39"/>
      <c r="AH356" s="39">
        <v>0</v>
      </c>
      <c r="AI356" s="39"/>
      <c r="AJ356" s="39"/>
      <c r="AK356" s="39"/>
      <c r="AL356" s="39"/>
      <c r="AM356" s="39"/>
      <c r="AN356" s="39"/>
      <c r="AO356" s="39"/>
      <c r="AP356" s="39">
        <v>43</v>
      </c>
      <c r="AQ356" s="39"/>
      <c r="AR356" s="39"/>
      <c r="AS356" s="39"/>
      <c r="AT356" s="39">
        <v>289</v>
      </c>
      <c r="AU356" s="39">
        <v>0</v>
      </c>
      <c r="AV356" s="39"/>
      <c r="AW356" s="39">
        <v>289</v>
      </c>
      <c r="AX356" s="39"/>
      <c r="AY356" s="39"/>
      <c r="AZ356" s="39"/>
      <c r="BA356" s="39">
        <v>69</v>
      </c>
      <c r="BB356" s="39">
        <v>241</v>
      </c>
      <c r="BC356" s="39"/>
      <c r="BD356" s="39">
        <v>310</v>
      </c>
      <c r="BE356" s="39"/>
      <c r="BF356" s="39"/>
      <c r="BG356" s="39"/>
      <c r="BH356" s="39">
        <v>22</v>
      </c>
      <c r="BI356" s="39"/>
      <c r="BJ356" s="39"/>
      <c r="BK356" s="39"/>
      <c r="BL356" s="39">
        <v>0</v>
      </c>
      <c r="BM356" s="39"/>
      <c r="BN356" s="39">
        <v>0</v>
      </c>
      <c r="BO356" s="39"/>
      <c r="BP356" s="39"/>
      <c r="BQ356" s="39"/>
      <c r="BR356" s="39">
        <v>0</v>
      </c>
      <c r="BS356" s="39"/>
      <c r="BT356" s="39"/>
      <c r="BU356" s="39"/>
      <c r="BV356" s="39"/>
      <c r="BW356" s="39"/>
      <c r="BX356" s="39"/>
    </row>
    <row r="357" spans="1:76" ht="19.5" customHeight="1" x14ac:dyDescent="0.2">
      <c r="D357" s="47" t="s">
        <v>217</v>
      </c>
      <c r="F357" s="48">
        <v>184</v>
      </c>
      <c r="G357" s="49"/>
      <c r="H357" s="49"/>
      <c r="I357" s="49"/>
      <c r="J357" s="48">
        <v>429</v>
      </c>
      <c r="K357" s="48">
        <v>18</v>
      </c>
      <c r="L357" s="49"/>
      <c r="M357" s="48">
        <v>447</v>
      </c>
      <c r="N357" s="49"/>
      <c r="O357" s="49"/>
      <c r="P357" s="49"/>
      <c r="Q357" s="48">
        <v>157</v>
      </c>
      <c r="R357" s="48">
        <v>349</v>
      </c>
      <c r="S357" s="49"/>
      <c r="T357" s="48">
        <v>506</v>
      </c>
      <c r="U357" s="49"/>
      <c r="V357" s="49"/>
      <c r="W357" s="49"/>
      <c r="X357" s="48">
        <v>125</v>
      </c>
      <c r="Y357" s="49"/>
      <c r="Z357" s="49"/>
      <c r="AA357" s="49"/>
      <c r="AB357" s="48">
        <v>0</v>
      </c>
      <c r="AC357" s="49"/>
      <c r="AD357" s="48">
        <v>0</v>
      </c>
      <c r="AE357" s="49"/>
      <c r="AF357" s="49"/>
      <c r="AG357" s="49"/>
      <c r="AH357" s="48">
        <v>87</v>
      </c>
      <c r="AI357" s="49"/>
      <c r="AJ357" s="49"/>
      <c r="AK357" s="49"/>
      <c r="AL357" s="49"/>
      <c r="AM357" s="49"/>
      <c r="AN357" s="49"/>
      <c r="AO357" s="49"/>
      <c r="AP357" s="48">
        <v>37</v>
      </c>
      <c r="AQ357" s="49"/>
      <c r="AR357" s="49"/>
      <c r="AS357" s="49"/>
      <c r="AT357" s="48">
        <v>321</v>
      </c>
      <c r="AU357" s="48">
        <v>3</v>
      </c>
      <c r="AV357" s="49"/>
      <c r="AW357" s="48">
        <v>324</v>
      </c>
      <c r="AX357" s="49"/>
      <c r="AY357" s="49"/>
      <c r="AZ357" s="49"/>
      <c r="BA357" s="48">
        <v>86</v>
      </c>
      <c r="BB357" s="48">
        <v>240</v>
      </c>
      <c r="BC357" s="49"/>
      <c r="BD357" s="48">
        <v>326</v>
      </c>
      <c r="BE357" s="49"/>
      <c r="BF357" s="49"/>
      <c r="BG357" s="49"/>
      <c r="BH357" s="48">
        <v>35</v>
      </c>
      <c r="BI357" s="49"/>
      <c r="BJ357" s="49"/>
      <c r="BK357" s="49"/>
      <c r="BL357" s="48">
        <v>0</v>
      </c>
      <c r="BM357" s="49"/>
      <c r="BN357" s="48">
        <v>0</v>
      </c>
      <c r="BO357" s="49"/>
      <c r="BP357" s="49"/>
      <c r="BQ357" s="49"/>
      <c r="BR357" s="48">
        <v>17</v>
      </c>
      <c r="BS357" s="39"/>
      <c r="BT357" s="39"/>
      <c r="BU357" s="39"/>
      <c r="BV357" s="39"/>
      <c r="BW357" s="39"/>
      <c r="BX357" s="39"/>
    </row>
    <row r="358" spans="1:76" ht="20.100000000000001" customHeight="1" x14ac:dyDescent="0.2">
      <c r="D358" s="2" t="s">
        <v>218</v>
      </c>
      <c r="F358" s="39">
        <v>127</v>
      </c>
      <c r="G358" s="39"/>
      <c r="H358" s="39"/>
      <c r="I358" s="39"/>
      <c r="J358" s="39">
        <v>507</v>
      </c>
      <c r="K358" s="39">
        <v>18</v>
      </c>
      <c r="L358" s="39"/>
      <c r="M358" s="39">
        <v>525</v>
      </c>
      <c r="N358" s="39"/>
      <c r="O358" s="39"/>
      <c r="P358" s="39"/>
      <c r="Q358" s="39">
        <v>194</v>
      </c>
      <c r="R358" s="39">
        <v>357</v>
      </c>
      <c r="S358" s="39"/>
      <c r="T358" s="39">
        <v>551</v>
      </c>
      <c r="U358" s="39"/>
      <c r="V358" s="39"/>
      <c r="W358" s="39"/>
      <c r="X358" s="39">
        <v>101</v>
      </c>
      <c r="Y358" s="39"/>
      <c r="Z358" s="39"/>
      <c r="AA358" s="39"/>
      <c r="AB358" s="39">
        <v>0</v>
      </c>
      <c r="AC358" s="39"/>
      <c r="AD358" s="39">
        <v>0</v>
      </c>
      <c r="AE358" s="39"/>
      <c r="AF358" s="39"/>
      <c r="AG358" s="39"/>
      <c r="AH358" s="39">
        <v>0</v>
      </c>
      <c r="AI358" s="39"/>
      <c r="AJ358" s="39"/>
      <c r="AK358" s="39"/>
      <c r="AL358" s="39"/>
      <c r="AM358" s="39"/>
      <c r="AN358" s="39"/>
      <c r="AO358" s="39"/>
      <c r="AP358" s="39">
        <v>41</v>
      </c>
      <c r="AQ358" s="39"/>
      <c r="AR358" s="39"/>
      <c r="AS358" s="39"/>
      <c r="AT358" s="39">
        <v>279</v>
      </c>
      <c r="AU358" s="39">
        <v>1</v>
      </c>
      <c r="AV358" s="39"/>
      <c r="AW358" s="39">
        <v>280</v>
      </c>
      <c r="AX358" s="39"/>
      <c r="AY358" s="39"/>
      <c r="AZ358" s="39"/>
      <c r="BA358" s="39">
        <v>39</v>
      </c>
      <c r="BB358" s="39">
        <v>263</v>
      </c>
      <c r="BC358" s="39"/>
      <c r="BD358" s="39">
        <v>302</v>
      </c>
      <c r="BE358" s="39"/>
      <c r="BF358" s="39"/>
      <c r="BG358" s="39"/>
      <c r="BH358" s="39">
        <v>19</v>
      </c>
      <c r="BI358" s="39"/>
      <c r="BJ358" s="39"/>
      <c r="BK358" s="39"/>
      <c r="BL358" s="39">
        <v>0</v>
      </c>
      <c r="BM358" s="39"/>
      <c r="BN358" s="39">
        <v>0</v>
      </c>
      <c r="BO358" s="39"/>
      <c r="BP358" s="39"/>
      <c r="BQ358" s="39"/>
      <c r="BR358" s="39">
        <v>0</v>
      </c>
      <c r="BS358" s="39"/>
      <c r="BT358" s="39"/>
      <c r="BU358" s="39"/>
      <c r="BV358" s="39"/>
      <c r="BW358" s="39"/>
      <c r="BX358" s="39"/>
    </row>
    <row r="359" spans="1:76" ht="19.5" customHeight="1" x14ac:dyDescent="0.2">
      <c r="D359" s="47" t="s">
        <v>219</v>
      </c>
      <c r="F359" s="48">
        <v>156</v>
      </c>
      <c r="G359" s="49"/>
      <c r="H359" s="49"/>
      <c r="I359" s="49"/>
      <c r="J359" s="48">
        <v>483</v>
      </c>
      <c r="K359" s="48">
        <v>27</v>
      </c>
      <c r="L359" s="49"/>
      <c r="M359" s="48">
        <v>510</v>
      </c>
      <c r="N359" s="49"/>
      <c r="O359" s="49"/>
      <c r="P359" s="49"/>
      <c r="Q359" s="48">
        <v>204</v>
      </c>
      <c r="R359" s="48">
        <v>332</v>
      </c>
      <c r="S359" s="49"/>
      <c r="T359" s="48">
        <v>536</v>
      </c>
      <c r="U359" s="49"/>
      <c r="V359" s="49"/>
      <c r="W359" s="49"/>
      <c r="X359" s="48">
        <v>130</v>
      </c>
      <c r="Y359" s="49"/>
      <c r="Z359" s="49"/>
      <c r="AA359" s="49"/>
      <c r="AB359" s="48">
        <v>0</v>
      </c>
      <c r="AC359" s="49"/>
      <c r="AD359" s="48">
        <v>0</v>
      </c>
      <c r="AE359" s="49"/>
      <c r="AF359" s="49"/>
      <c r="AG359" s="49"/>
      <c r="AH359" s="48">
        <v>0</v>
      </c>
      <c r="AI359" s="49"/>
      <c r="AJ359" s="49"/>
      <c r="AK359" s="49"/>
      <c r="AL359" s="49"/>
      <c r="AM359" s="49"/>
      <c r="AN359" s="49"/>
      <c r="AO359" s="49"/>
      <c r="AP359" s="48">
        <v>53</v>
      </c>
      <c r="AQ359" s="49"/>
      <c r="AR359" s="49"/>
      <c r="AS359" s="49"/>
      <c r="AT359" s="48">
        <v>316</v>
      </c>
      <c r="AU359" s="48">
        <v>3</v>
      </c>
      <c r="AV359" s="49"/>
      <c r="AW359" s="48">
        <v>319</v>
      </c>
      <c r="AX359" s="49"/>
      <c r="AY359" s="49"/>
      <c r="AZ359" s="49"/>
      <c r="BA359" s="48">
        <v>43</v>
      </c>
      <c r="BB359" s="48">
        <v>296</v>
      </c>
      <c r="BC359" s="49"/>
      <c r="BD359" s="48">
        <v>339</v>
      </c>
      <c r="BE359" s="49"/>
      <c r="BF359" s="49"/>
      <c r="BG359" s="49"/>
      <c r="BH359" s="48">
        <v>33</v>
      </c>
      <c r="BI359" s="49"/>
      <c r="BJ359" s="49"/>
      <c r="BK359" s="49"/>
      <c r="BL359" s="48">
        <v>0</v>
      </c>
      <c r="BM359" s="49"/>
      <c r="BN359" s="48">
        <v>0</v>
      </c>
      <c r="BO359" s="49"/>
      <c r="BP359" s="49"/>
      <c r="BQ359" s="49"/>
      <c r="BR359" s="48">
        <v>0</v>
      </c>
      <c r="BS359" s="39"/>
      <c r="BT359" s="39"/>
      <c r="BU359" s="39"/>
      <c r="BV359" s="39"/>
      <c r="BW359" s="39"/>
      <c r="BX359" s="39"/>
    </row>
    <row r="360" spans="1:76" ht="20.100000000000001" customHeight="1" x14ac:dyDescent="0.2">
      <c r="D360" s="2" t="s">
        <v>114</v>
      </c>
      <c r="F360" s="39">
        <v>57</v>
      </c>
      <c r="G360" s="39"/>
      <c r="H360" s="39"/>
      <c r="I360" s="39"/>
      <c r="J360" s="39">
        <v>146</v>
      </c>
      <c r="K360" s="39">
        <v>2</v>
      </c>
      <c r="L360" s="39"/>
      <c r="M360" s="39">
        <v>148</v>
      </c>
      <c r="N360" s="39"/>
      <c r="O360" s="39"/>
      <c r="P360" s="39"/>
      <c r="Q360" s="39">
        <v>66</v>
      </c>
      <c r="R360" s="39">
        <v>111</v>
      </c>
      <c r="S360" s="39"/>
      <c r="T360" s="39">
        <v>177</v>
      </c>
      <c r="U360" s="39"/>
      <c r="V360" s="39"/>
      <c r="W360" s="39"/>
      <c r="X360" s="39">
        <v>28</v>
      </c>
      <c r="Y360" s="39"/>
      <c r="Z360" s="39"/>
      <c r="AA360" s="39"/>
      <c r="AB360" s="39">
        <v>0</v>
      </c>
      <c r="AC360" s="39"/>
      <c r="AD360" s="39">
        <v>0</v>
      </c>
      <c r="AE360" s="39"/>
      <c r="AF360" s="39"/>
      <c r="AG360" s="39"/>
      <c r="AH360" s="39">
        <v>0</v>
      </c>
      <c r="AI360" s="39"/>
      <c r="AJ360" s="39"/>
      <c r="AK360" s="39"/>
      <c r="AL360" s="39"/>
      <c r="AM360" s="39"/>
      <c r="AN360" s="39"/>
      <c r="AO360" s="39"/>
      <c r="AP360" s="39">
        <v>17</v>
      </c>
      <c r="AQ360" s="39"/>
      <c r="AR360" s="39"/>
      <c r="AS360" s="39"/>
      <c r="AT360" s="39">
        <v>84</v>
      </c>
      <c r="AU360" s="39">
        <v>6</v>
      </c>
      <c r="AV360" s="39"/>
      <c r="AW360" s="39">
        <v>90</v>
      </c>
      <c r="AX360" s="39"/>
      <c r="AY360" s="39"/>
      <c r="AZ360" s="39"/>
      <c r="BA360" s="39">
        <v>32</v>
      </c>
      <c r="BB360" s="39">
        <v>61</v>
      </c>
      <c r="BC360" s="39"/>
      <c r="BD360" s="39">
        <v>93</v>
      </c>
      <c r="BE360" s="39"/>
      <c r="BF360" s="39"/>
      <c r="BG360" s="39"/>
      <c r="BH360" s="39">
        <v>14</v>
      </c>
      <c r="BI360" s="39"/>
      <c r="BJ360" s="39"/>
      <c r="BK360" s="39"/>
      <c r="BL360" s="39">
        <v>0</v>
      </c>
      <c r="BM360" s="39"/>
      <c r="BN360" s="39">
        <v>0</v>
      </c>
      <c r="BO360" s="39"/>
      <c r="BP360" s="39"/>
      <c r="BQ360" s="39"/>
      <c r="BR360" s="39">
        <v>0</v>
      </c>
      <c r="BS360" s="39"/>
      <c r="BT360" s="39"/>
      <c r="BU360" s="39"/>
      <c r="BV360" s="39"/>
      <c r="BW360" s="39"/>
      <c r="BX360" s="39"/>
    </row>
    <row r="361" spans="1:76" ht="19.5" customHeight="1" x14ac:dyDescent="0.2">
      <c r="D361" s="47" t="s">
        <v>220</v>
      </c>
      <c r="F361" s="48">
        <v>200</v>
      </c>
      <c r="G361" s="49"/>
      <c r="H361" s="49"/>
      <c r="I361" s="49"/>
      <c r="J361" s="48">
        <v>429</v>
      </c>
      <c r="K361" s="48">
        <v>12</v>
      </c>
      <c r="L361" s="49"/>
      <c r="M361" s="48">
        <v>441</v>
      </c>
      <c r="N361" s="49"/>
      <c r="O361" s="49"/>
      <c r="P361" s="49"/>
      <c r="Q361" s="48">
        <f xml:space="preserve"> 215 + 2</f>
        <v>217</v>
      </c>
      <c r="R361" s="48">
        <v>320</v>
      </c>
      <c r="S361" s="49"/>
      <c r="T361" s="48">
        <v>537</v>
      </c>
      <c r="U361" s="49"/>
      <c r="V361" s="49"/>
      <c r="W361" s="49"/>
      <c r="X361" s="48">
        <v>104</v>
      </c>
      <c r="Y361" s="49"/>
      <c r="Z361" s="49"/>
      <c r="AA361" s="49"/>
      <c r="AB361" s="48">
        <v>0</v>
      </c>
      <c r="AC361" s="49"/>
      <c r="AD361" s="48">
        <v>0</v>
      </c>
      <c r="AE361" s="49"/>
      <c r="AF361" s="49"/>
      <c r="AG361" s="49"/>
      <c r="AH361" s="48">
        <v>59</v>
      </c>
      <c r="AI361" s="49"/>
      <c r="AJ361" s="49"/>
      <c r="AK361" s="49"/>
      <c r="AL361" s="49"/>
      <c r="AM361" s="49"/>
      <c r="AN361" s="49"/>
      <c r="AO361" s="49"/>
      <c r="AP361" s="48">
        <v>57</v>
      </c>
      <c r="AQ361" s="49"/>
      <c r="AR361" s="49"/>
      <c r="AS361" s="49"/>
      <c r="AT361" s="48">
        <v>316</v>
      </c>
      <c r="AU361" s="48">
        <v>6</v>
      </c>
      <c r="AV361" s="49"/>
      <c r="AW361" s="48">
        <v>322</v>
      </c>
      <c r="AX361" s="49"/>
      <c r="AY361" s="49"/>
      <c r="AZ361" s="49"/>
      <c r="BA361" s="48">
        <f xml:space="preserve"> 97 + 1</f>
        <v>98</v>
      </c>
      <c r="BB361" s="48">
        <v>261</v>
      </c>
      <c r="BC361" s="49"/>
      <c r="BD361" s="48">
        <v>359</v>
      </c>
      <c r="BE361" s="49"/>
      <c r="BF361" s="49"/>
      <c r="BG361" s="49"/>
      <c r="BH361" s="48">
        <v>20</v>
      </c>
      <c r="BI361" s="49"/>
      <c r="BJ361" s="49"/>
      <c r="BK361" s="49"/>
      <c r="BL361" s="48">
        <v>0</v>
      </c>
      <c r="BM361" s="49"/>
      <c r="BN361" s="48">
        <v>0</v>
      </c>
      <c r="BO361" s="49"/>
      <c r="BP361" s="49"/>
      <c r="BQ361" s="49"/>
      <c r="BR361" s="48">
        <v>22</v>
      </c>
      <c r="BS361" s="39"/>
      <c r="BT361" s="39"/>
      <c r="BU361" s="39"/>
      <c r="BV361" s="39"/>
      <c r="BW361" s="39"/>
      <c r="BX361" s="39"/>
    </row>
    <row r="362" spans="1:76" ht="20.100000000000001" customHeight="1" x14ac:dyDescent="0.2">
      <c r="D362" s="50" t="s">
        <v>116</v>
      </c>
      <c r="F362" s="49">
        <v>53</v>
      </c>
      <c r="G362" s="49"/>
      <c r="H362" s="49"/>
      <c r="I362" s="49"/>
      <c r="J362" s="49">
        <v>147</v>
      </c>
      <c r="K362" s="49">
        <v>15</v>
      </c>
      <c r="L362" s="49"/>
      <c r="M362" s="49">
        <v>162</v>
      </c>
      <c r="N362" s="49"/>
      <c r="O362" s="49"/>
      <c r="P362" s="49"/>
      <c r="Q362" s="49">
        <v>87</v>
      </c>
      <c r="R362" s="49">
        <v>99</v>
      </c>
      <c r="S362" s="49"/>
      <c r="T362" s="49">
        <v>186</v>
      </c>
      <c r="U362" s="49"/>
      <c r="V362" s="49"/>
      <c r="W362" s="49"/>
      <c r="X362" s="49">
        <v>29</v>
      </c>
      <c r="Y362" s="49"/>
      <c r="Z362" s="49"/>
      <c r="AA362" s="49"/>
      <c r="AB362" s="49">
        <v>0</v>
      </c>
      <c r="AC362" s="49"/>
      <c r="AD362" s="49">
        <v>0</v>
      </c>
      <c r="AE362" s="49"/>
      <c r="AF362" s="49"/>
      <c r="AG362" s="49"/>
      <c r="AH362" s="49">
        <v>0</v>
      </c>
      <c r="AI362" s="49"/>
      <c r="AJ362" s="49"/>
      <c r="AK362" s="49"/>
      <c r="AL362" s="49"/>
      <c r="AM362" s="49"/>
      <c r="AN362" s="49"/>
      <c r="AO362" s="49"/>
      <c r="AP362" s="49">
        <v>19</v>
      </c>
      <c r="AQ362" s="49"/>
      <c r="AR362" s="49"/>
      <c r="AS362" s="49"/>
      <c r="AT362" s="49">
        <v>87</v>
      </c>
      <c r="AU362" s="49">
        <v>1</v>
      </c>
      <c r="AV362" s="49"/>
      <c r="AW362" s="49">
        <v>88</v>
      </c>
      <c r="AX362" s="49"/>
      <c r="AY362" s="49"/>
      <c r="AZ362" s="49"/>
      <c r="BA362" s="49">
        <v>31</v>
      </c>
      <c r="BB362" s="49">
        <v>61</v>
      </c>
      <c r="BC362" s="49"/>
      <c r="BD362" s="49">
        <v>92</v>
      </c>
      <c r="BE362" s="49"/>
      <c r="BF362" s="49"/>
      <c r="BG362" s="49"/>
      <c r="BH362" s="49">
        <v>15</v>
      </c>
      <c r="BI362" s="49"/>
      <c r="BJ362" s="49"/>
      <c r="BK362" s="49"/>
      <c r="BL362" s="49">
        <v>0</v>
      </c>
      <c r="BM362" s="49"/>
      <c r="BN362" s="49">
        <v>0</v>
      </c>
      <c r="BO362" s="49"/>
      <c r="BP362" s="49"/>
      <c r="BQ362" s="49"/>
      <c r="BR362" s="49">
        <v>0</v>
      </c>
      <c r="BS362" s="39"/>
      <c r="BT362" s="39"/>
      <c r="BU362" s="39"/>
      <c r="BV362" s="39"/>
      <c r="BW362" s="39"/>
      <c r="BX362" s="39"/>
    </row>
    <row r="363" spans="1:76" ht="20.100000000000001" customHeight="1" x14ac:dyDescent="0.2">
      <c r="D363" s="47" t="s">
        <v>221</v>
      </c>
      <c r="F363" s="48">
        <v>0</v>
      </c>
      <c r="G363" s="49"/>
      <c r="H363" s="49"/>
      <c r="I363" s="49"/>
      <c r="J363" s="48">
        <v>451</v>
      </c>
      <c r="K363" s="48">
        <v>12</v>
      </c>
      <c r="L363" s="49"/>
      <c r="M363" s="48">
        <v>463</v>
      </c>
      <c r="N363" s="49"/>
      <c r="O363" s="49"/>
      <c r="P363" s="49"/>
      <c r="Q363" s="48">
        <v>203</v>
      </c>
      <c r="R363" s="48">
        <v>172</v>
      </c>
      <c r="S363" s="49"/>
      <c r="T363" s="48">
        <v>375</v>
      </c>
      <c r="U363" s="49"/>
      <c r="V363" s="49"/>
      <c r="W363" s="49"/>
      <c r="X363" s="48">
        <v>88</v>
      </c>
      <c r="Y363" s="49"/>
      <c r="Z363" s="49"/>
      <c r="AA363" s="49"/>
      <c r="AB363" s="48">
        <v>0</v>
      </c>
      <c r="AC363" s="49"/>
      <c r="AD363" s="48">
        <v>0</v>
      </c>
      <c r="AE363" s="49"/>
      <c r="AF363" s="49"/>
      <c r="AG363" s="49"/>
      <c r="AH363" s="48">
        <v>0</v>
      </c>
      <c r="AI363" s="49"/>
      <c r="AJ363" s="49"/>
      <c r="AK363" s="49"/>
      <c r="AL363" s="49"/>
      <c r="AM363" s="49"/>
      <c r="AN363" s="49"/>
      <c r="AO363" s="49"/>
      <c r="AP363" s="48">
        <v>0</v>
      </c>
      <c r="AQ363" s="49"/>
      <c r="AR363" s="49"/>
      <c r="AS363" s="49"/>
      <c r="AT363" s="48">
        <v>218</v>
      </c>
      <c r="AU363" s="48">
        <v>2</v>
      </c>
      <c r="AV363" s="49"/>
      <c r="AW363" s="48">
        <v>220</v>
      </c>
      <c r="AX363" s="49"/>
      <c r="AY363" s="49"/>
      <c r="AZ363" s="49"/>
      <c r="BA363" s="48">
        <v>56</v>
      </c>
      <c r="BB363" s="48">
        <v>145</v>
      </c>
      <c r="BC363" s="49"/>
      <c r="BD363" s="48">
        <v>201</v>
      </c>
      <c r="BE363" s="49"/>
      <c r="BF363" s="49"/>
      <c r="BG363" s="49"/>
      <c r="BH363" s="48">
        <v>19</v>
      </c>
      <c r="BI363" s="49"/>
      <c r="BJ363" s="49"/>
      <c r="BK363" s="49"/>
      <c r="BL363" s="48">
        <v>0</v>
      </c>
      <c r="BM363" s="49"/>
      <c r="BN363" s="48">
        <v>0</v>
      </c>
      <c r="BO363" s="49"/>
      <c r="BP363" s="49"/>
      <c r="BQ363" s="49"/>
      <c r="BR363" s="48">
        <v>0</v>
      </c>
      <c r="BS363" s="39"/>
      <c r="BT363" s="39"/>
      <c r="BU363" s="39"/>
      <c r="BV363" s="39"/>
      <c r="BW363" s="39"/>
      <c r="BX363" s="39"/>
    </row>
    <row r="364" spans="1:76" ht="20.100000000000001" customHeight="1" x14ac:dyDescent="0.2"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</row>
    <row r="365" spans="1:76" s="1" customFormat="1" ht="20.100000000000001" customHeight="1" x14ac:dyDescent="0.25">
      <c r="A365" s="3"/>
      <c r="B365" s="6"/>
      <c r="C365" s="51" t="s">
        <v>159</v>
      </c>
      <c r="D365" s="52"/>
      <c r="E365" s="5"/>
      <c r="F365" s="53">
        <v>893</v>
      </c>
      <c r="G365" s="54"/>
      <c r="H365" s="54"/>
      <c r="I365" s="54"/>
      <c r="J365" s="53">
        <v>3060</v>
      </c>
      <c r="K365" s="53">
        <v>122</v>
      </c>
      <c r="L365" s="54"/>
      <c r="M365" s="53">
        <v>3182</v>
      </c>
      <c r="N365" s="54"/>
      <c r="O365" s="54"/>
      <c r="P365" s="54"/>
      <c r="Q365" s="53">
        <f xml:space="preserve"> 1296 + 2</f>
        <v>1298</v>
      </c>
      <c r="R365" s="53">
        <v>2077</v>
      </c>
      <c r="S365" s="54"/>
      <c r="T365" s="53">
        <v>3375</v>
      </c>
      <c r="U365" s="54"/>
      <c r="V365" s="54"/>
      <c r="W365" s="54"/>
      <c r="X365" s="53">
        <v>700</v>
      </c>
      <c r="Y365" s="54"/>
      <c r="Z365" s="54"/>
      <c r="AA365" s="54"/>
      <c r="AB365" s="53">
        <v>0</v>
      </c>
      <c r="AC365" s="54"/>
      <c r="AD365" s="53">
        <v>0</v>
      </c>
      <c r="AE365" s="54"/>
      <c r="AF365" s="54"/>
      <c r="AG365" s="54"/>
      <c r="AH365" s="53">
        <v>146</v>
      </c>
      <c r="AI365" s="54"/>
      <c r="AJ365" s="54"/>
      <c r="AK365" s="54"/>
      <c r="AL365" s="54"/>
      <c r="AM365" s="54"/>
      <c r="AN365" s="54"/>
      <c r="AO365" s="54"/>
      <c r="AP365" s="53">
        <v>267</v>
      </c>
      <c r="AQ365" s="54"/>
      <c r="AR365" s="54"/>
      <c r="AS365" s="54"/>
      <c r="AT365" s="53">
        <v>1910</v>
      </c>
      <c r="AU365" s="53">
        <v>22</v>
      </c>
      <c r="AV365" s="54"/>
      <c r="AW365" s="53">
        <v>1932</v>
      </c>
      <c r="AX365" s="54"/>
      <c r="AY365" s="54"/>
      <c r="AZ365" s="54"/>
      <c r="BA365" s="53">
        <f xml:space="preserve"> 453 + 1</f>
        <v>454</v>
      </c>
      <c r="BB365" s="53">
        <v>1568</v>
      </c>
      <c r="BC365" s="54"/>
      <c r="BD365" s="53">
        <v>2022</v>
      </c>
      <c r="BE365" s="54"/>
      <c r="BF365" s="54"/>
      <c r="BG365" s="54"/>
      <c r="BH365" s="53">
        <v>177</v>
      </c>
      <c r="BI365" s="54"/>
      <c r="BJ365" s="54"/>
      <c r="BK365" s="54"/>
      <c r="BL365" s="53">
        <v>0</v>
      </c>
      <c r="BM365" s="54"/>
      <c r="BN365" s="53">
        <v>0</v>
      </c>
      <c r="BO365" s="54"/>
      <c r="BP365" s="54"/>
      <c r="BQ365" s="54"/>
      <c r="BR365" s="53">
        <v>39</v>
      </c>
      <c r="BS365" s="39"/>
      <c r="BT365" s="39"/>
      <c r="BU365" s="39"/>
      <c r="BV365" s="39"/>
      <c r="BW365" s="39"/>
      <c r="BX365" s="39"/>
    </row>
    <row r="366" spans="1:76" s="1" customFormat="1" ht="20.100000000000001" customHeight="1" x14ac:dyDescent="0.2">
      <c r="A366" s="3"/>
      <c r="B366" s="6"/>
      <c r="C366" s="3"/>
      <c r="D366" s="3"/>
      <c r="E366" s="5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/>
      <c r="BF366" s="56"/>
      <c r="BG366" s="56"/>
      <c r="BH366" s="56"/>
      <c r="BI366" s="56"/>
      <c r="BJ366" s="56"/>
      <c r="BK366" s="56"/>
      <c r="BL366" s="56"/>
      <c r="BM366" s="56"/>
      <c r="BN366" s="56"/>
      <c r="BO366" s="56"/>
      <c r="BP366" s="56"/>
      <c r="BQ366" s="56"/>
      <c r="BR366" s="56"/>
      <c r="BS366" s="39"/>
      <c r="BT366" s="39"/>
      <c r="BU366" s="39"/>
      <c r="BV366" s="39"/>
      <c r="BW366" s="39"/>
      <c r="BX366" s="39"/>
    </row>
    <row r="367" spans="1:76" s="1" customFormat="1" ht="20.100000000000001" customHeight="1" x14ac:dyDescent="0.25">
      <c r="A367" s="3"/>
      <c r="B367" s="57" t="s">
        <v>222</v>
      </c>
      <c r="C367" s="58"/>
      <c r="D367" s="58"/>
      <c r="E367" s="5"/>
      <c r="F367" s="59">
        <v>893</v>
      </c>
      <c r="G367" s="54"/>
      <c r="H367" s="54"/>
      <c r="I367" s="54"/>
      <c r="J367" s="59">
        <v>3060</v>
      </c>
      <c r="K367" s="59">
        <v>122</v>
      </c>
      <c r="L367" s="54"/>
      <c r="M367" s="59">
        <v>3182</v>
      </c>
      <c r="N367" s="54"/>
      <c r="O367" s="54"/>
      <c r="P367" s="54"/>
      <c r="Q367" s="59">
        <f xml:space="preserve"> 1296 + 2</f>
        <v>1298</v>
      </c>
      <c r="R367" s="59">
        <v>2077</v>
      </c>
      <c r="S367" s="54"/>
      <c r="T367" s="59">
        <v>3375</v>
      </c>
      <c r="U367" s="54"/>
      <c r="V367" s="54"/>
      <c r="W367" s="54"/>
      <c r="X367" s="59">
        <v>700</v>
      </c>
      <c r="Y367" s="54"/>
      <c r="Z367" s="54"/>
      <c r="AA367" s="54"/>
      <c r="AB367" s="59">
        <v>0</v>
      </c>
      <c r="AC367" s="54"/>
      <c r="AD367" s="59">
        <v>0</v>
      </c>
      <c r="AE367" s="54"/>
      <c r="AF367" s="54"/>
      <c r="AG367" s="54"/>
      <c r="AH367" s="59">
        <v>146</v>
      </c>
      <c r="AI367" s="54"/>
      <c r="AJ367" s="54"/>
      <c r="AK367" s="54"/>
      <c r="AL367" s="54"/>
      <c r="AM367" s="54"/>
      <c r="AN367" s="54"/>
      <c r="AO367" s="54"/>
      <c r="AP367" s="59">
        <v>267</v>
      </c>
      <c r="AQ367" s="54"/>
      <c r="AR367" s="54"/>
      <c r="AS367" s="54"/>
      <c r="AT367" s="59">
        <v>1910</v>
      </c>
      <c r="AU367" s="59">
        <v>22</v>
      </c>
      <c r="AV367" s="54"/>
      <c r="AW367" s="59">
        <v>1932</v>
      </c>
      <c r="AX367" s="54"/>
      <c r="AY367" s="54"/>
      <c r="AZ367" s="54"/>
      <c r="BA367" s="59">
        <f xml:space="preserve"> 453 + 1</f>
        <v>454</v>
      </c>
      <c r="BB367" s="59">
        <v>1568</v>
      </c>
      <c r="BC367" s="54"/>
      <c r="BD367" s="59">
        <v>2022</v>
      </c>
      <c r="BE367" s="54"/>
      <c r="BF367" s="54"/>
      <c r="BG367" s="54"/>
      <c r="BH367" s="59">
        <v>177</v>
      </c>
      <c r="BI367" s="54"/>
      <c r="BJ367" s="54"/>
      <c r="BK367" s="54"/>
      <c r="BL367" s="59">
        <v>0</v>
      </c>
      <c r="BM367" s="54"/>
      <c r="BN367" s="59">
        <v>0</v>
      </c>
      <c r="BO367" s="54"/>
      <c r="BP367" s="54"/>
      <c r="BQ367" s="54"/>
      <c r="BR367" s="59">
        <v>39</v>
      </c>
      <c r="BS367" s="39"/>
      <c r="BT367" s="39"/>
      <c r="BU367" s="39"/>
      <c r="BV367" s="39"/>
      <c r="BW367" s="39"/>
      <c r="BX367" s="39"/>
    </row>
    <row r="368" spans="1:76" ht="20.100000000000001" customHeight="1" x14ac:dyDescent="0.2"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</row>
    <row r="369" spans="1:76" ht="20.100000000000001" customHeight="1" x14ac:dyDescent="0.2">
      <c r="B369" s="6" t="s">
        <v>223</v>
      </c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</row>
    <row r="370" spans="1:76" ht="20.100000000000001" customHeight="1" x14ac:dyDescent="0.2">
      <c r="C370" s="3" t="s">
        <v>154</v>
      </c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</row>
    <row r="371" spans="1:76" ht="20.100000000000001" customHeight="1" x14ac:dyDescent="0.2">
      <c r="D371" s="2" t="s">
        <v>224</v>
      </c>
      <c r="F371" s="39">
        <v>98</v>
      </c>
      <c r="G371" s="39"/>
      <c r="H371" s="39"/>
      <c r="I371" s="39"/>
      <c r="J371" s="39">
        <v>362</v>
      </c>
      <c r="K371" s="39">
        <v>8</v>
      </c>
      <c r="L371" s="39"/>
      <c r="M371" s="39">
        <v>370</v>
      </c>
      <c r="N371" s="39"/>
      <c r="O371" s="39"/>
      <c r="P371" s="39"/>
      <c r="Q371" s="39">
        <v>171</v>
      </c>
      <c r="R371" s="39">
        <v>215</v>
      </c>
      <c r="S371" s="39"/>
      <c r="T371" s="39">
        <v>386</v>
      </c>
      <c r="U371" s="39"/>
      <c r="V371" s="39"/>
      <c r="W371" s="39"/>
      <c r="X371" s="39">
        <v>82</v>
      </c>
      <c r="Y371" s="39"/>
      <c r="Z371" s="39"/>
      <c r="AA371" s="39"/>
      <c r="AB371" s="39">
        <v>0</v>
      </c>
      <c r="AC371" s="39"/>
      <c r="AD371" s="39">
        <v>0</v>
      </c>
      <c r="AE371" s="39"/>
      <c r="AF371" s="39"/>
      <c r="AG371" s="39"/>
      <c r="AH371" s="39">
        <v>0</v>
      </c>
      <c r="AI371" s="39"/>
      <c r="AJ371" s="39"/>
      <c r="AK371" s="39"/>
      <c r="AL371" s="39"/>
      <c r="AM371" s="39"/>
      <c r="AN371" s="39"/>
      <c r="AO371" s="39"/>
      <c r="AP371" s="39">
        <v>98</v>
      </c>
      <c r="AQ371" s="39"/>
      <c r="AR371" s="39"/>
      <c r="AS371" s="39"/>
      <c r="AT371" s="39">
        <v>1061</v>
      </c>
      <c r="AU371" s="39">
        <v>26</v>
      </c>
      <c r="AV371" s="39"/>
      <c r="AW371" s="39">
        <v>1087</v>
      </c>
      <c r="AX371" s="39"/>
      <c r="AY371" s="39"/>
      <c r="AZ371" s="39"/>
      <c r="BA371" s="39">
        <v>160</v>
      </c>
      <c r="BB371" s="39">
        <v>891</v>
      </c>
      <c r="BC371" s="39"/>
      <c r="BD371" s="39">
        <v>1051</v>
      </c>
      <c r="BE371" s="39"/>
      <c r="BF371" s="39"/>
      <c r="BG371" s="39"/>
      <c r="BH371" s="39">
        <v>134</v>
      </c>
      <c r="BI371" s="39"/>
      <c r="BJ371" s="39"/>
      <c r="BK371" s="39"/>
      <c r="BL371" s="39">
        <v>0</v>
      </c>
      <c r="BM371" s="39"/>
      <c r="BN371" s="39">
        <v>0</v>
      </c>
      <c r="BO371" s="39"/>
      <c r="BP371" s="39"/>
      <c r="BQ371" s="39"/>
      <c r="BR371" s="39">
        <v>0</v>
      </c>
      <c r="BS371" s="39"/>
      <c r="BT371" s="39"/>
      <c r="BU371" s="39"/>
      <c r="BV371" s="39"/>
      <c r="BW371" s="39"/>
      <c r="BX371" s="39"/>
    </row>
    <row r="372" spans="1:76" ht="19.5" customHeight="1" x14ac:dyDescent="0.2">
      <c r="D372" s="47" t="s">
        <v>225</v>
      </c>
      <c r="F372" s="48">
        <v>67</v>
      </c>
      <c r="G372" s="49"/>
      <c r="H372" s="49"/>
      <c r="I372" s="49"/>
      <c r="J372" s="48">
        <v>330</v>
      </c>
      <c r="K372" s="48">
        <v>31</v>
      </c>
      <c r="L372" s="49"/>
      <c r="M372" s="48">
        <v>361</v>
      </c>
      <c r="N372" s="49"/>
      <c r="O372" s="49"/>
      <c r="P372" s="49"/>
      <c r="Q372" s="48">
        <v>200</v>
      </c>
      <c r="R372" s="48">
        <v>144</v>
      </c>
      <c r="S372" s="49"/>
      <c r="T372" s="48">
        <v>344</v>
      </c>
      <c r="U372" s="49"/>
      <c r="V372" s="49"/>
      <c r="W372" s="49"/>
      <c r="X372" s="48">
        <v>84</v>
      </c>
      <c r="Y372" s="49"/>
      <c r="Z372" s="49"/>
      <c r="AA372" s="49"/>
      <c r="AB372" s="48">
        <v>0</v>
      </c>
      <c r="AC372" s="49"/>
      <c r="AD372" s="48">
        <v>0</v>
      </c>
      <c r="AE372" s="49"/>
      <c r="AF372" s="49"/>
      <c r="AG372" s="49"/>
      <c r="AH372" s="48">
        <v>0</v>
      </c>
      <c r="AI372" s="49"/>
      <c r="AJ372" s="49"/>
      <c r="AK372" s="49"/>
      <c r="AL372" s="49"/>
      <c r="AM372" s="49"/>
      <c r="AN372" s="49"/>
      <c r="AO372" s="49"/>
      <c r="AP372" s="48">
        <v>26</v>
      </c>
      <c r="AQ372" s="49"/>
      <c r="AR372" s="49"/>
      <c r="AS372" s="49"/>
      <c r="AT372" s="48">
        <v>1038</v>
      </c>
      <c r="AU372" s="48">
        <v>55</v>
      </c>
      <c r="AV372" s="49"/>
      <c r="AW372" s="48">
        <v>1093</v>
      </c>
      <c r="AX372" s="49"/>
      <c r="AY372" s="49"/>
      <c r="AZ372" s="49"/>
      <c r="BA372" s="48">
        <v>282</v>
      </c>
      <c r="BB372" s="48">
        <v>746</v>
      </c>
      <c r="BC372" s="49"/>
      <c r="BD372" s="48">
        <v>1028</v>
      </c>
      <c r="BE372" s="49"/>
      <c r="BF372" s="49"/>
      <c r="BG372" s="49"/>
      <c r="BH372" s="48">
        <v>91</v>
      </c>
      <c r="BI372" s="49"/>
      <c r="BJ372" s="49"/>
      <c r="BK372" s="49"/>
      <c r="BL372" s="48">
        <v>0</v>
      </c>
      <c r="BM372" s="49"/>
      <c r="BN372" s="48">
        <v>0</v>
      </c>
      <c r="BO372" s="49"/>
      <c r="BP372" s="49"/>
      <c r="BQ372" s="49"/>
      <c r="BR372" s="48">
        <v>0</v>
      </c>
      <c r="BS372" s="39"/>
      <c r="BT372" s="39"/>
      <c r="BU372" s="39"/>
      <c r="BV372" s="39"/>
      <c r="BW372" s="39"/>
      <c r="BX372" s="39"/>
    </row>
    <row r="373" spans="1:76" ht="20.100000000000001" customHeight="1" x14ac:dyDescent="0.2">
      <c r="D373" s="2" t="s">
        <v>226</v>
      </c>
      <c r="F373" s="39">
        <v>115</v>
      </c>
      <c r="G373" s="39"/>
      <c r="H373" s="39"/>
      <c r="I373" s="39"/>
      <c r="J373" s="39">
        <v>336</v>
      </c>
      <c r="K373" s="39">
        <v>7</v>
      </c>
      <c r="L373" s="39"/>
      <c r="M373" s="39">
        <v>343</v>
      </c>
      <c r="N373" s="39"/>
      <c r="O373" s="39"/>
      <c r="P373" s="39"/>
      <c r="Q373" s="39">
        <v>113</v>
      </c>
      <c r="R373" s="39">
        <v>236</v>
      </c>
      <c r="S373" s="39"/>
      <c r="T373" s="39">
        <v>349</v>
      </c>
      <c r="U373" s="39"/>
      <c r="V373" s="39"/>
      <c r="W373" s="39"/>
      <c r="X373" s="39">
        <v>109</v>
      </c>
      <c r="Y373" s="39"/>
      <c r="Z373" s="39"/>
      <c r="AA373" s="39"/>
      <c r="AB373" s="39">
        <v>0</v>
      </c>
      <c r="AC373" s="39"/>
      <c r="AD373" s="39">
        <v>0</v>
      </c>
      <c r="AE373" s="39"/>
      <c r="AF373" s="39"/>
      <c r="AG373" s="39"/>
      <c r="AH373" s="39">
        <v>102</v>
      </c>
      <c r="AI373" s="39"/>
      <c r="AJ373" s="39"/>
      <c r="AK373" s="39"/>
      <c r="AL373" s="39"/>
      <c r="AM373" s="39"/>
      <c r="AN373" s="39"/>
      <c r="AO373" s="39"/>
      <c r="AP373" s="39">
        <v>96</v>
      </c>
      <c r="AQ373" s="39"/>
      <c r="AR373" s="39"/>
      <c r="AS373" s="39"/>
      <c r="AT373" s="39">
        <v>1036</v>
      </c>
      <c r="AU373" s="39">
        <v>32</v>
      </c>
      <c r="AV373" s="39"/>
      <c r="AW373" s="39">
        <v>1068</v>
      </c>
      <c r="AX373" s="39"/>
      <c r="AY373" s="39"/>
      <c r="AZ373" s="39"/>
      <c r="BA373" s="39">
        <v>79</v>
      </c>
      <c r="BB373" s="39">
        <v>863</v>
      </c>
      <c r="BC373" s="39"/>
      <c r="BD373" s="39">
        <v>942</v>
      </c>
      <c r="BE373" s="39"/>
      <c r="BF373" s="39"/>
      <c r="BG373" s="39"/>
      <c r="BH373" s="39">
        <v>222</v>
      </c>
      <c r="BI373" s="39"/>
      <c r="BJ373" s="39"/>
      <c r="BK373" s="39"/>
      <c r="BL373" s="39">
        <v>0</v>
      </c>
      <c r="BM373" s="39"/>
      <c r="BN373" s="39">
        <v>0</v>
      </c>
      <c r="BO373" s="39"/>
      <c r="BP373" s="39"/>
      <c r="BQ373" s="39"/>
      <c r="BR373" s="39">
        <v>198</v>
      </c>
      <c r="BS373" s="39"/>
      <c r="BT373" s="39"/>
      <c r="BU373" s="39"/>
      <c r="BV373" s="39"/>
      <c r="BW373" s="39"/>
      <c r="BX373" s="39"/>
    </row>
    <row r="374" spans="1:76" ht="19.5" customHeight="1" x14ac:dyDescent="0.2">
      <c r="D374" s="47" t="s">
        <v>227</v>
      </c>
      <c r="F374" s="48">
        <v>82</v>
      </c>
      <c r="G374" s="49"/>
      <c r="H374" s="49"/>
      <c r="I374" s="49"/>
      <c r="J374" s="48">
        <v>356</v>
      </c>
      <c r="K374" s="48">
        <v>17</v>
      </c>
      <c r="L374" s="49"/>
      <c r="M374" s="48">
        <v>373</v>
      </c>
      <c r="N374" s="49"/>
      <c r="O374" s="49"/>
      <c r="P374" s="49"/>
      <c r="Q374" s="48">
        <v>132</v>
      </c>
      <c r="R374" s="48">
        <v>217</v>
      </c>
      <c r="S374" s="49"/>
      <c r="T374" s="48">
        <v>349</v>
      </c>
      <c r="U374" s="49"/>
      <c r="V374" s="49"/>
      <c r="W374" s="49"/>
      <c r="X374" s="48">
        <v>106</v>
      </c>
      <c r="Y374" s="49"/>
      <c r="Z374" s="49"/>
      <c r="AA374" s="49"/>
      <c r="AB374" s="48">
        <v>0</v>
      </c>
      <c r="AC374" s="49"/>
      <c r="AD374" s="48">
        <v>0</v>
      </c>
      <c r="AE374" s="49"/>
      <c r="AF374" s="49"/>
      <c r="AG374" s="49"/>
      <c r="AH374" s="48">
        <v>0</v>
      </c>
      <c r="AI374" s="49"/>
      <c r="AJ374" s="49"/>
      <c r="AK374" s="49"/>
      <c r="AL374" s="49"/>
      <c r="AM374" s="49"/>
      <c r="AN374" s="49"/>
      <c r="AO374" s="49"/>
      <c r="AP374" s="48">
        <v>93</v>
      </c>
      <c r="AQ374" s="49"/>
      <c r="AR374" s="49"/>
      <c r="AS374" s="49"/>
      <c r="AT374" s="48">
        <v>1060</v>
      </c>
      <c r="AU374" s="48">
        <v>41</v>
      </c>
      <c r="AV374" s="49"/>
      <c r="AW374" s="48">
        <v>1101</v>
      </c>
      <c r="AX374" s="49"/>
      <c r="AY374" s="49"/>
      <c r="AZ374" s="49"/>
      <c r="BA374" s="48">
        <v>225</v>
      </c>
      <c r="BB374" s="48">
        <v>816</v>
      </c>
      <c r="BC374" s="49"/>
      <c r="BD374" s="48">
        <v>1041</v>
      </c>
      <c r="BE374" s="49"/>
      <c r="BF374" s="49"/>
      <c r="BG374" s="49"/>
      <c r="BH374" s="48">
        <v>153</v>
      </c>
      <c r="BI374" s="49"/>
      <c r="BJ374" s="49"/>
      <c r="BK374" s="49"/>
      <c r="BL374" s="48">
        <v>0</v>
      </c>
      <c r="BM374" s="49"/>
      <c r="BN374" s="48">
        <v>0</v>
      </c>
      <c r="BO374" s="49"/>
      <c r="BP374" s="49"/>
      <c r="BQ374" s="49"/>
      <c r="BR374" s="48">
        <v>0</v>
      </c>
      <c r="BS374" s="39"/>
      <c r="BT374" s="39"/>
      <c r="BU374" s="39"/>
      <c r="BV374" s="39"/>
      <c r="BW374" s="39"/>
      <c r="BX374" s="39"/>
    </row>
    <row r="375" spans="1:76" ht="20.100000000000001" customHeight="1" x14ac:dyDescent="0.2">
      <c r="D375" s="50" t="s">
        <v>228</v>
      </c>
      <c r="F375" s="49">
        <v>92</v>
      </c>
      <c r="G375" s="49"/>
      <c r="H375" s="49"/>
      <c r="I375" s="49"/>
      <c r="J375" s="49">
        <v>345</v>
      </c>
      <c r="K375" s="49">
        <v>15</v>
      </c>
      <c r="L375" s="49"/>
      <c r="M375" s="49">
        <v>360</v>
      </c>
      <c r="N375" s="49"/>
      <c r="O375" s="49"/>
      <c r="P375" s="49"/>
      <c r="Q375" s="49">
        <v>151</v>
      </c>
      <c r="R375" s="49">
        <v>203</v>
      </c>
      <c r="S375" s="49"/>
      <c r="T375" s="49">
        <v>354</v>
      </c>
      <c r="U375" s="49"/>
      <c r="V375" s="49"/>
      <c r="W375" s="49"/>
      <c r="X375" s="49">
        <v>98</v>
      </c>
      <c r="Y375" s="49"/>
      <c r="Z375" s="49"/>
      <c r="AA375" s="49"/>
      <c r="AB375" s="49">
        <v>0</v>
      </c>
      <c r="AC375" s="49"/>
      <c r="AD375" s="49">
        <v>0</v>
      </c>
      <c r="AE375" s="49"/>
      <c r="AF375" s="49"/>
      <c r="AG375" s="49"/>
      <c r="AH375" s="49">
        <v>0</v>
      </c>
      <c r="AI375" s="49"/>
      <c r="AJ375" s="49"/>
      <c r="AK375" s="49"/>
      <c r="AL375" s="49"/>
      <c r="AM375" s="49"/>
      <c r="AN375" s="49"/>
      <c r="AO375" s="49"/>
      <c r="AP375" s="49">
        <v>66</v>
      </c>
      <c r="AQ375" s="49"/>
      <c r="AR375" s="49"/>
      <c r="AS375" s="49"/>
      <c r="AT375" s="49">
        <v>963</v>
      </c>
      <c r="AU375" s="49">
        <v>21</v>
      </c>
      <c r="AV375" s="49"/>
      <c r="AW375" s="49">
        <v>984</v>
      </c>
      <c r="AX375" s="49"/>
      <c r="AY375" s="49"/>
      <c r="AZ375" s="49"/>
      <c r="BA375" s="49">
        <v>233</v>
      </c>
      <c r="BB375" s="49">
        <v>691</v>
      </c>
      <c r="BC375" s="49"/>
      <c r="BD375" s="49">
        <v>924</v>
      </c>
      <c r="BE375" s="49"/>
      <c r="BF375" s="49"/>
      <c r="BG375" s="49"/>
      <c r="BH375" s="49">
        <v>126</v>
      </c>
      <c r="BI375" s="49"/>
      <c r="BJ375" s="49"/>
      <c r="BK375" s="49"/>
      <c r="BL375" s="49">
        <v>0</v>
      </c>
      <c r="BM375" s="49"/>
      <c r="BN375" s="49">
        <v>0</v>
      </c>
      <c r="BO375" s="49"/>
      <c r="BP375" s="49"/>
      <c r="BQ375" s="49"/>
      <c r="BR375" s="49">
        <v>0</v>
      </c>
      <c r="BS375" s="39"/>
      <c r="BT375" s="39"/>
      <c r="BU375" s="39"/>
      <c r="BV375" s="39"/>
      <c r="BW375" s="39"/>
      <c r="BX375" s="39"/>
    </row>
    <row r="376" spans="1:76" ht="19.5" customHeight="1" x14ac:dyDescent="0.2">
      <c r="D376" s="47" t="s">
        <v>229</v>
      </c>
      <c r="F376" s="48">
        <v>83</v>
      </c>
      <c r="G376" s="49"/>
      <c r="H376" s="49"/>
      <c r="I376" s="49"/>
      <c r="J376" s="48">
        <v>352</v>
      </c>
      <c r="K376" s="48">
        <v>24</v>
      </c>
      <c r="L376" s="49"/>
      <c r="M376" s="48">
        <v>376</v>
      </c>
      <c r="N376" s="49"/>
      <c r="O376" s="49"/>
      <c r="P376" s="49"/>
      <c r="Q376" s="48">
        <v>209</v>
      </c>
      <c r="R376" s="48">
        <v>174</v>
      </c>
      <c r="S376" s="49"/>
      <c r="T376" s="48">
        <v>383</v>
      </c>
      <c r="U376" s="49"/>
      <c r="V376" s="49"/>
      <c r="W376" s="49"/>
      <c r="X376" s="48">
        <v>76</v>
      </c>
      <c r="Y376" s="49"/>
      <c r="Z376" s="49"/>
      <c r="AA376" s="49"/>
      <c r="AB376" s="48">
        <v>0</v>
      </c>
      <c r="AC376" s="49"/>
      <c r="AD376" s="48">
        <v>0</v>
      </c>
      <c r="AE376" s="49"/>
      <c r="AF376" s="49"/>
      <c r="AG376" s="49"/>
      <c r="AH376" s="48">
        <v>0</v>
      </c>
      <c r="AI376" s="49"/>
      <c r="AJ376" s="49"/>
      <c r="AK376" s="49"/>
      <c r="AL376" s="49"/>
      <c r="AM376" s="49"/>
      <c r="AN376" s="49"/>
      <c r="AO376" s="49"/>
      <c r="AP376" s="48">
        <v>39</v>
      </c>
      <c r="AQ376" s="49"/>
      <c r="AR376" s="49"/>
      <c r="AS376" s="49"/>
      <c r="AT376" s="48">
        <v>1000</v>
      </c>
      <c r="AU376" s="48">
        <v>77</v>
      </c>
      <c r="AV376" s="49"/>
      <c r="AW376" s="48">
        <v>1077</v>
      </c>
      <c r="AX376" s="49"/>
      <c r="AY376" s="49"/>
      <c r="AZ376" s="49"/>
      <c r="BA376" s="48">
        <v>325</v>
      </c>
      <c r="BB376" s="48">
        <v>695</v>
      </c>
      <c r="BC376" s="49"/>
      <c r="BD376" s="48">
        <v>1020</v>
      </c>
      <c r="BE376" s="49"/>
      <c r="BF376" s="49"/>
      <c r="BG376" s="49"/>
      <c r="BH376" s="48">
        <v>96</v>
      </c>
      <c r="BI376" s="49"/>
      <c r="BJ376" s="49"/>
      <c r="BK376" s="49"/>
      <c r="BL376" s="48">
        <v>0</v>
      </c>
      <c r="BM376" s="49"/>
      <c r="BN376" s="48">
        <v>0</v>
      </c>
      <c r="BO376" s="49"/>
      <c r="BP376" s="49"/>
      <c r="BQ376" s="49"/>
      <c r="BR376" s="48">
        <v>0</v>
      </c>
      <c r="BS376" s="39"/>
      <c r="BT376" s="39"/>
      <c r="BU376" s="39"/>
      <c r="BV376" s="39"/>
      <c r="BW376" s="39"/>
      <c r="BX376" s="39"/>
    </row>
    <row r="377" spans="1:76" ht="20.100000000000001" customHeight="1" x14ac:dyDescent="0.2">
      <c r="D377" s="2" t="s">
        <v>230</v>
      </c>
      <c r="F377" s="39">
        <v>246</v>
      </c>
      <c r="G377" s="39"/>
      <c r="H377" s="39"/>
      <c r="I377" s="39"/>
      <c r="J377" s="39">
        <v>640</v>
      </c>
      <c r="K377" s="39">
        <v>27</v>
      </c>
      <c r="L377" s="39"/>
      <c r="M377" s="39">
        <v>667</v>
      </c>
      <c r="N377" s="39"/>
      <c r="O377" s="39"/>
      <c r="P377" s="39"/>
      <c r="Q377" s="39">
        <v>269</v>
      </c>
      <c r="R377" s="39">
        <v>392</v>
      </c>
      <c r="S377" s="39"/>
      <c r="T377" s="39">
        <v>661</v>
      </c>
      <c r="U377" s="39"/>
      <c r="V377" s="39"/>
      <c r="W377" s="39"/>
      <c r="X377" s="39">
        <v>252</v>
      </c>
      <c r="Y377" s="39"/>
      <c r="Z377" s="39"/>
      <c r="AA377" s="39"/>
      <c r="AB377" s="39">
        <v>0</v>
      </c>
      <c r="AC377" s="39"/>
      <c r="AD377" s="39">
        <v>0</v>
      </c>
      <c r="AE377" s="39"/>
      <c r="AF377" s="39"/>
      <c r="AG377" s="39"/>
      <c r="AH377" s="39">
        <v>0</v>
      </c>
      <c r="AI377" s="39"/>
      <c r="AJ377" s="39"/>
      <c r="AK377" s="39"/>
      <c r="AL377" s="39"/>
      <c r="AM377" s="39"/>
      <c r="AN377" s="39"/>
      <c r="AO377" s="39"/>
      <c r="AP377" s="39">
        <v>117</v>
      </c>
      <c r="AQ377" s="39"/>
      <c r="AR377" s="39"/>
      <c r="AS377" s="39"/>
      <c r="AT377" s="39">
        <v>1028</v>
      </c>
      <c r="AU377" s="39">
        <v>7</v>
      </c>
      <c r="AV377" s="39"/>
      <c r="AW377" s="39">
        <v>1035</v>
      </c>
      <c r="AX377" s="39"/>
      <c r="AY377" s="39"/>
      <c r="AZ377" s="39"/>
      <c r="BA377" s="39">
        <v>139</v>
      </c>
      <c r="BB377" s="39">
        <v>907</v>
      </c>
      <c r="BC377" s="39"/>
      <c r="BD377" s="39">
        <v>1046</v>
      </c>
      <c r="BE377" s="39"/>
      <c r="BF377" s="39"/>
      <c r="BG377" s="39"/>
      <c r="BH377" s="39">
        <v>106</v>
      </c>
      <c r="BI377" s="39"/>
      <c r="BJ377" s="39"/>
      <c r="BK377" s="39"/>
      <c r="BL377" s="39">
        <v>0</v>
      </c>
      <c r="BM377" s="39"/>
      <c r="BN377" s="39">
        <v>0</v>
      </c>
      <c r="BO377" s="39"/>
      <c r="BP377" s="39"/>
      <c r="BQ377" s="39"/>
      <c r="BR377" s="39">
        <v>0</v>
      </c>
      <c r="BS377" s="39"/>
      <c r="BT377" s="39"/>
      <c r="BU377" s="39"/>
      <c r="BV377" s="39"/>
      <c r="BW377" s="39"/>
      <c r="BX377" s="39"/>
    </row>
    <row r="378" spans="1:76" ht="19.5" customHeight="1" x14ac:dyDescent="0.2">
      <c r="D378" s="47" t="s">
        <v>231</v>
      </c>
      <c r="F378" s="48">
        <v>274</v>
      </c>
      <c r="G378" s="49"/>
      <c r="H378" s="49"/>
      <c r="I378" s="49"/>
      <c r="J378" s="48">
        <v>558</v>
      </c>
      <c r="K378" s="48">
        <v>40</v>
      </c>
      <c r="L378" s="49"/>
      <c r="M378" s="48">
        <v>598</v>
      </c>
      <c r="N378" s="49"/>
      <c r="O378" s="49"/>
      <c r="P378" s="49"/>
      <c r="Q378" s="48">
        <v>169</v>
      </c>
      <c r="R378" s="48">
        <v>421</v>
      </c>
      <c r="S378" s="49"/>
      <c r="T378" s="48">
        <v>590</v>
      </c>
      <c r="U378" s="49"/>
      <c r="V378" s="49"/>
      <c r="W378" s="49"/>
      <c r="X378" s="48">
        <v>307</v>
      </c>
      <c r="Y378" s="49"/>
      <c r="Z378" s="49"/>
      <c r="AA378" s="49"/>
      <c r="AB378" s="48">
        <v>25</v>
      </c>
      <c r="AC378" s="49"/>
      <c r="AD378" s="48">
        <v>0</v>
      </c>
      <c r="AE378" s="49"/>
      <c r="AF378" s="49"/>
      <c r="AG378" s="49"/>
      <c r="AH378" s="48">
        <v>0</v>
      </c>
      <c r="AI378" s="49"/>
      <c r="AJ378" s="49"/>
      <c r="AK378" s="49"/>
      <c r="AL378" s="49"/>
      <c r="AM378" s="49"/>
      <c r="AN378" s="49"/>
      <c r="AO378" s="49"/>
      <c r="AP378" s="48">
        <v>131</v>
      </c>
      <c r="AQ378" s="49"/>
      <c r="AR378" s="49"/>
      <c r="AS378" s="49"/>
      <c r="AT378" s="48">
        <v>1068</v>
      </c>
      <c r="AU378" s="48">
        <v>8</v>
      </c>
      <c r="AV378" s="49"/>
      <c r="AW378" s="48">
        <v>1076</v>
      </c>
      <c r="AX378" s="49"/>
      <c r="AY378" s="49"/>
      <c r="AZ378" s="49"/>
      <c r="BA378" s="48">
        <v>159</v>
      </c>
      <c r="BB378" s="48">
        <v>926</v>
      </c>
      <c r="BC378" s="49"/>
      <c r="BD378" s="48">
        <v>1085</v>
      </c>
      <c r="BE378" s="49"/>
      <c r="BF378" s="49"/>
      <c r="BG378" s="49"/>
      <c r="BH378" s="48">
        <v>122</v>
      </c>
      <c r="BI378" s="49"/>
      <c r="BJ378" s="49"/>
      <c r="BK378" s="49"/>
      <c r="BL378" s="48">
        <v>0</v>
      </c>
      <c r="BM378" s="49"/>
      <c r="BN378" s="48">
        <v>0</v>
      </c>
      <c r="BO378" s="49"/>
      <c r="BP378" s="49"/>
      <c r="BQ378" s="49"/>
      <c r="BR378" s="48">
        <v>0</v>
      </c>
      <c r="BS378" s="39"/>
      <c r="BT378" s="39"/>
      <c r="BU378" s="39"/>
      <c r="BV378" s="39"/>
      <c r="BW378" s="39"/>
      <c r="BX378" s="39"/>
    </row>
    <row r="379" spans="1:76" ht="20.100000000000001" customHeight="1" x14ac:dyDescent="0.2">
      <c r="D379" s="2" t="s">
        <v>232</v>
      </c>
      <c r="F379" s="39">
        <v>263</v>
      </c>
      <c r="G379" s="39"/>
      <c r="H379" s="39"/>
      <c r="I379" s="39"/>
      <c r="J379" s="39">
        <v>598</v>
      </c>
      <c r="K379" s="39">
        <v>15</v>
      </c>
      <c r="L379" s="39"/>
      <c r="M379" s="39">
        <v>613</v>
      </c>
      <c r="N379" s="39"/>
      <c r="O379" s="39"/>
      <c r="P379" s="39"/>
      <c r="Q379" s="39">
        <v>201</v>
      </c>
      <c r="R379" s="39">
        <v>405</v>
      </c>
      <c r="S379" s="39"/>
      <c r="T379" s="39">
        <v>606</v>
      </c>
      <c r="U379" s="39"/>
      <c r="V379" s="39"/>
      <c r="W379" s="39"/>
      <c r="X379" s="39">
        <v>270</v>
      </c>
      <c r="Y379" s="39"/>
      <c r="Z379" s="39"/>
      <c r="AA379" s="39"/>
      <c r="AB379" s="39">
        <v>0</v>
      </c>
      <c r="AC379" s="39"/>
      <c r="AD379" s="39">
        <v>0</v>
      </c>
      <c r="AE379" s="39"/>
      <c r="AF379" s="39"/>
      <c r="AG379" s="39"/>
      <c r="AH379" s="39">
        <v>24</v>
      </c>
      <c r="AI379" s="39"/>
      <c r="AJ379" s="39"/>
      <c r="AK379" s="39"/>
      <c r="AL379" s="39"/>
      <c r="AM379" s="39"/>
      <c r="AN379" s="39"/>
      <c r="AO379" s="39"/>
      <c r="AP379" s="39">
        <v>132</v>
      </c>
      <c r="AQ379" s="39"/>
      <c r="AR379" s="39"/>
      <c r="AS379" s="39"/>
      <c r="AT379" s="39">
        <v>1054</v>
      </c>
      <c r="AU379" s="39">
        <v>10</v>
      </c>
      <c r="AV379" s="39"/>
      <c r="AW379" s="39">
        <v>1064</v>
      </c>
      <c r="AX379" s="39"/>
      <c r="AY379" s="39"/>
      <c r="AZ379" s="39"/>
      <c r="BA379" s="39">
        <v>113</v>
      </c>
      <c r="BB379" s="39">
        <v>909</v>
      </c>
      <c r="BC379" s="39"/>
      <c r="BD379" s="39">
        <v>1022</v>
      </c>
      <c r="BE379" s="39"/>
      <c r="BF379" s="39"/>
      <c r="BG379" s="39"/>
      <c r="BH379" s="39">
        <v>174</v>
      </c>
      <c r="BI379" s="39"/>
      <c r="BJ379" s="39"/>
      <c r="BK379" s="39"/>
      <c r="BL379" s="39">
        <v>0</v>
      </c>
      <c r="BM379" s="39"/>
      <c r="BN379" s="39">
        <v>0</v>
      </c>
      <c r="BO379" s="39"/>
      <c r="BP379" s="39"/>
      <c r="BQ379" s="39"/>
      <c r="BR379" s="39">
        <v>9</v>
      </c>
      <c r="BS379" s="39"/>
      <c r="BT379" s="39"/>
      <c r="BU379" s="39"/>
      <c r="BV379" s="39"/>
      <c r="BW379" s="39"/>
      <c r="BX379" s="39"/>
    </row>
    <row r="380" spans="1:76" ht="20.100000000000001" customHeight="1" x14ac:dyDescent="0.2"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</row>
    <row r="381" spans="1:76" s="1" customFormat="1" ht="20.100000000000001" customHeight="1" x14ac:dyDescent="0.25">
      <c r="A381" s="3"/>
      <c r="B381" s="6"/>
      <c r="C381" s="51" t="s">
        <v>159</v>
      </c>
      <c r="D381" s="52"/>
      <c r="E381" s="5"/>
      <c r="F381" s="53">
        <v>1320</v>
      </c>
      <c r="G381" s="54"/>
      <c r="H381" s="54"/>
      <c r="I381" s="54"/>
      <c r="J381" s="53">
        <v>3877</v>
      </c>
      <c r="K381" s="53">
        <v>184</v>
      </c>
      <c r="L381" s="54"/>
      <c r="M381" s="53">
        <v>4061</v>
      </c>
      <c r="N381" s="54"/>
      <c r="O381" s="54"/>
      <c r="P381" s="54"/>
      <c r="Q381" s="53">
        <v>1615</v>
      </c>
      <c r="R381" s="53">
        <v>2407</v>
      </c>
      <c r="S381" s="54"/>
      <c r="T381" s="53">
        <v>4022</v>
      </c>
      <c r="U381" s="54"/>
      <c r="V381" s="54"/>
      <c r="W381" s="54"/>
      <c r="X381" s="53">
        <v>1384</v>
      </c>
      <c r="Y381" s="54"/>
      <c r="Z381" s="54"/>
      <c r="AA381" s="54"/>
      <c r="AB381" s="53">
        <v>25</v>
      </c>
      <c r="AC381" s="54"/>
      <c r="AD381" s="53">
        <v>0</v>
      </c>
      <c r="AE381" s="54"/>
      <c r="AF381" s="54"/>
      <c r="AG381" s="54"/>
      <c r="AH381" s="53">
        <v>126</v>
      </c>
      <c r="AI381" s="54"/>
      <c r="AJ381" s="54"/>
      <c r="AK381" s="54"/>
      <c r="AL381" s="54"/>
      <c r="AM381" s="54"/>
      <c r="AN381" s="54"/>
      <c r="AO381" s="54"/>
      <c r="AP381" s="53">
        <v>798</v>
      </c>
      <c r="AQ381" s="54"/>
      <c r="AR381" s="54"/>
      <c r="AS381" s="54"/>
      <c r="AT381" s="53">
        <v>9308</v>
      </c>
      <c r="AU381" s="53">
        <v>277</v>
      </c>
      <c r="AV381" s="54"/>
      <c r="AW381" s="53">
        <v>9585</v>
      </c>
      <c r="AX381" s="54"/>
      <c r="AY381" s="54"/>
      <c r="AZ381" s="54"/>
      <c r="BA381" s="53">
        <v>1715</v>
      </c>
      <c r="BB381" s="53">
        <v>7444</v>
      </c>
      <c r="BC381" s="54"/>
      <c r="BD381" s="53">
        <v>9159</v>
      </c>
      <c r="BE381" s="54"/>
      <c r="BF381" s="54"/>
      <c r="BG381" s="54"/>
      <c r="BH381" s="53">
        <v>1224</v>
      </c>
      <c r="BI381" s="54"/>
      <c r="BJ381" s="54"/>
      <c r="BK381" s="54"/>
      <c r="BL381" s="53">
        <v>0</v>
      </c>
      <c r="BM381" s="54"/>
      <c r="BN381" s="53">
        <v>0</v>
      </c>
      <c r="BO381" s="54"/>
      <c r="BP381" s="54"/>
      <c r="BQ381" s="54"/>
      <c r="BR381" s="53">
        <v>207</v>
      </c>
      <c r="BS381" s="39"/>
      <c r="BT381" s="39"/>
      <c r="BU381" s="39"/>
      <c r="BV381" s="39"/>
      <c r="BW381" s="39"/>
      <c r="BX381" s="39"/>
    </row>
    <row r="382" spans="1:76" s="1" customFormat="1" ht="20.100000000000001" customHeight="1" x14ac:dyDescent="0.2">
      <c r="A382" s="3"/>
      <c r="B382" s="6"/>
      <c r="C382" s="3"/>
      <c r="D382" s="3"/>
      <c r="E382" s="5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6"/>
      <c r="BG382" s="56"/>
      <c r="BH382" s="56"/>
      <c r="BI382" s="56"/>
      <c r="BJ382" s="56"/>
      <c r="BK382" s="56"/>
      <c r="BL382" s="56"/>
      <c r="BM382" s="56"/>
      <c r="BN382" s="56"/>
      <c r="BO382" s="56"/>
      <c r="BP382" s="56"/>
      <c r="BQ382" s="56"/>
      <c r="BR382" s="56"/>
      <c r="BS382" s="39"/>
      <c r="BT382" s="39"/>
      <c r="BU382" s="39"/>
      <c r="BV382" s="39"/>
      <c r="BW382" s="39"/>
      <c r="BX382" s="39"/>
    </row>
    <row r="383" spans="1:76" s="1" customFormat="1" ht="20.100000000000001" customHeight="1" x14ac:dyDescent="0.25">
      <c r="A383" s="3"/>
      <c r="B383" s="57" t="s">
        <v>233</v>
      </c>
      <c r="C383" s="58"/>
      <c r="D383" s="58"/>
      <c r="E383" s="5"/>
      <c r="F383" s="59">
        <v>1320</v>
      </c>
      <c r="G383" s="54"/>
      <c r="H383" s="54"/>
      <c r="I383" s="54"/>
      <c r="J383" s="59">
        <v>3877</v>
      </c>
      <c r="K383" s="59">
        <v>184</v>
      </c>
      <c r="L383" s="54"/>
      <c r="M383" s="59">
        <v>4061</v>
      </c>
      <c r="N383" s="54"/>
      <c r="O383" s="54"/>
      <c r="P383" s="54"/>
      <c r="Q383" s="59">
        <v>1615</v>
      </c>
      <c r="R383" s="59">
        <v>2407</v>
      </c>
      <c r="S383" s="54"/>
      <c r="T383" s="59">
        <v>4022</v>
      </c>
      <c r="U383" s="54"/>
      <c r="V383" s="54"/>
      <c r="W383" s="54"/>
      <c r="X383" s="59">
        <v>1384</v>
      </c>
      <c r="Y383" s="54"/>
      <c r="Z383" s="54"/>
      <c r="AA383" s="54"/>
      <c r="AB383" s="59">
        <v>25</v>
      </c>
      <c r="AC383" s="54"/>
      <c r="AD383" s="59">
        <v>0</v>
      </c>
      <c r="AE383" s="54"/>
      <c r="AF383" s="54"/>
      <c r="AG383" s="54"/>
      <c r="AH383" s="59">
        <v>126</v>
      </c>
      <c r="AI383" s="54"/>
      <c r="AJ383" s="54"/>
      <c r="AK383" s="54"/>
      <c r="AL383" s="54"/>
      <c r="AM383" s="54"/>
      <c r="AN383" s="54"/>
      <c r="AO383" s="54"/>
      <c r="AP383" s="59">
        <v>798</v>
      </c>
      <c r="AQ383" s="54"/>
      <c r="AR383" s="54"/>
      <c r="AS383" s="54"/>
      <c r="AT383" s="59">
        <v>9308</v>
      </c>
      <c r="AU383" s="59">
        <v>277</v>
      </c>
      <c r="AV383" s="54"/>
      <c r="AW383" s="59">
        <v>9585</v>
      </c>
      <c r="AX383" s="54"/>
      <c r="AY383" s="54"/>
      <c r="AZ383" s="54"/>
      <c r="BA383" s="59">
        <v>1715</v>
      </c>
      <c r="BB383" s="59">
        <v>7444</v>
      </c>
      <c r="BC383" s="54"/>
      <c r="BD383" s="59">
        <v>9159</v>
      </c>
      <c r="BE383" s="54"/>
      <c r="BF383" s="54"/>
      <c r="BG383" s="54"/>
      <c r="BH383" s="59">
        <v>1224</v>
      </c>
      <c r="BI383" s="54"/>
      <c r="BJ383" s="54"/>
      <c r="BK383" s="54"/>
      <c r="BL383" s="59">
        <v>0</v>
      </c>
      <c r="BM383" s="54"/>
      <c r="BN383" s="59">
        <v>0</v>
      </c>
      <c r="BO383" s="54"/>
      <c r="BP383" s="54"/>
      <c r="BQ383" s="54"/>
      <c r="BR383" s="59">
        <v>207</v>
      </c>
      <c r="BS383" s="39"/>
      <c r="BT383" s="39"/>
      <c r="BU383" s="39"/>
      <c r="BV383" s="39"/>
      <c r="BW383" s="39"/>
      <c r="BX383" s="39"/>
    </row>
    <row r="384" spans="1:76" ht="20.100000000000001" customHeight="1" x14ac:dyDescent="0.2"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</row>
    <row r="385" spans="1:76" ht="20.100000000000001" customHeight="1" x14ac:dyDescent="0.2">
      <c r="B385" s="6" t="s">
        <v>234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</row>
    <row r="386" spans="1:76" ht="20.100000000000001" customHeight="1" x14ac:dyDescent="0.2">
      <c r="C386" s="3" t="s">
        <v>154</v>
      </c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</row>
    <row r="387" spans="1:76" ht="20.100000000000001" customHeight="1" x14ac:dyDescent="0.2">
      <c r="D387" s="2" t="s">
        <v>96</v>
      </c>
      <c r="F387" s="39">
        <v>143</v>
      </c>
      <c r="G387" s="39"/>
      <c r="H387" s="39"/>
      <c r="I387" s="39"/>
      <c r="J387" s="39">
        <v>420</v>
      </c>
      <c r="K387" s="39">
        <v>3</v>
      </c>
      <c r="L387" s="39"/>
      <c r="M387" s="39">
        <v>423</v>
      </c>
      <c r="N387" s="39"/>
      <c r="O387" s="39"/>
      <c r="P387" s="39"/>
      <c r="Q387" s="39">
        <f xml:space="preserve"> 117 + 2</f>
        <v>119</v>
      </c>
      <c r="R387" s="39">
        <v>239</v>
      </c>
      <c r="S387" s="39"/>
      <c r="T387" s="39">
        <v>358</v>
      </c>
      <c r="U387" s="39"/>
      <c r="V387" s="39"/>
      <c r="W387" s="39"/>
      <c r="X387" s="39">
        <v>208</v>
      </c>
      <c r="Y387" s="39"/>
      <c r="Z387" s="39"/>
      <c r="AA387" s="39"/>
      <c r="AB387" s="39">
        <v>0</v>
      </c>
      <c r="AC387" s="39"/>
      <c r="AD387" s="39">
        <v>0</v>
      </c>
      <c r="AE387" s="39"/>
      <c r="AF387" s="39"/>
      <c r="AG387" s="39"/>
      <c r="AH387" s="39">
        <v>67</v>
      </c>
      <c r="AI387" s="39"/>
      <c r="AJ387" s="39"/>
      <c r="AK387" s="39"/>
      <c r="AL387" s="39"/>
      <c r="AM387" s="39"/>
      <c r="AN387" s="39"/>
      <c r="AO387" s="39"/>
      <c r="AP387" s="39">
        <v>62</v>
      </c>
      <c r="AQ387" s="39"/>
      <c r="AR387" s="39"/>
      <c r="AS387" s="39"/>
      <c r="AT387" s="39">
        <v>235</v>
      </c>
      <c r="AU387" s="39">
        <v>2</v>
      </c>
      <c r="AV387" s="39"/>
      <c r="AW387" s="39">
        <v>237</v>
      </c>
      <c r="AX387" s="39"/>
      <c r="AY387" s="39"/>
      <c r="AZ387" s="39"/>
      <c r="BA387" s="39">
        <f xml:space="preserve"> 50 + 2</f>
        <v>52</v>
      </c>
      <c r="BB387" s="39">
        <v>204</v>
      </c>
      <c r="BC387" s="39"/>
      <c r="BD387" s="39">
        <v>256</v>
      </c>
      <c r="BE387" s="39"/>
      <c r="BF387" s="39"/>
      <c r="BG387" s="39"/>
      <c r="BH387" s="39">
        <v>43</v>
      </c>
      <c r="BI387" s="39"/>
      <c r="BJ387" s="39"/>
      <c r="BK387" s="39"/>
      <c r="BL387" s="39">
        <v>0</v>
      </c>
      <c r="BM387" s="39"/>
      <c r="BN387" s="39">
        <v>0</v>
      </c>
      <c r="BO387" s="39"/>
      <c r="BP387" s="39"/>
      <c r="BQ387" s="39"/>
      <c r="BR387" s="39">
        <v>31</v>
      </c>
      <c r="BS387" s="39"/>
      <c r="BT387" s="39"/>
      <c r="BU387" s="39"/>
      <c r="BV387" s="39"/>
      <c r="BW387" s="39"/>
      <c r="BX387" s="39"/>
    </row>
    <row r="388" spans="1:76" ht="19.5" customHeight="1" x14ac:dyDescent="0.2">
      <c r="D388" s="47" t="s">
        <v>97</v>
      </c>
      <c r="F388" s="48">
        <v>104</v>
      </c>
      <c r="G388" s="49"/>
      <c r="H388" s="49"/>
      <c r="I388" s="49"/>
      <c r="J388" s="48">
        <v>425</v>
      </c>
      <c r="K388" s="48">
        <v>20</v>
      </c>
      <c r="L388" s="49"/>
      <c r="M388" s="48">
        <v>445</v>
      </c>
      <c r="N388" s="49"/>
      <c r="O388" s="49"/>
      <c r="P388" s="49"/>
      <c r="Q388" s="48">
        <v>223</v>
      </c>
      <c r="R388" s="48">
        <v>199</v>
      </c>
      <c r="S388" s="49"/>
      <c r="T388" s="48">
        <v>422</v>
      </c>
      <c r="U388" s="49"/>
      <c r="V388" s="49"/>
      <c r="W388" s="49"/>
      <c r="X388" s="48">
        <v>127</v>
      </c>
      <c r="Y388" s="49"/>
      <c r="Z388" s="49"/>
      <c r="AA388" s="49"/>
      <c r="AB388" s="48">
        <v>0</v>
      </c>
      <c r="AC388" s="49"/>
      <c r="AD388" s="48">
        <v>0</v>
      </c>
      <c r="AE388" s="49"/>
      <c r="AF388" s="49"/>
      <c r="AG388" s="49"/>
      <c r="AH388" s="48">
        <v>0</v>
      </c>
      <c r="AI388" s="49"/>
      <c r="AJ388" s="49"/>
      <c r="AK388" s="49"/>
      <c r="AL388" s="49"/>
      <c r="AM388" s="49"/>
      <c r="AN388" s="49"/>
      <c r="AO388" s="49"/>
      <c r="AP388" s="48">
        <v>43</v>
      </c>
      <c r="AQ388" s="49"/>
      <c r="AR388" s="49"/>
      <c r="AS388" s="49"/>
      <c r="AT388" s="48">
        <v>237</v>
      </c>
      <c r="AU388" s="48">
        <v>11</v>
      </c>
      <c r="AV388" s="49"/>
      <c r="AW388" s="48">
        <v>248</v>
      </c>
      <c r="AX388" s="49"/>
      <c r="AY388" s="49"/>
      <c r="AZ388" s="49"/>
      <c r="BA388" s="48">
        <v>76</v>
      </c>
      <c r="BB388" s="48">
        <v>168</v>
      </c>
      <c r="BC388" s="49"/>
      <c r="BD388" s="48">
        <v>244</v>
      </c>
      <c r="BE388" s="49"/>
      <c r="BF388" s="49"/>
      <c r="BG388" s="49"/>
      <c r="BH388" s="48">
        <v>47</v>
      </c>
      <c r="BI388" s="49"/>
      <c r="BJ388" s="49"/>
      <c r="BK388" s="49"/>
      <c r="BL388" s="48">
        <v>0</v>
      </c>
      <c r="BM388" s="49"/>
      <c r="BN388" s="48">
        <v>0</v>
      </c>
      <c r="BO388" s="49"/>
      <c r="BP388" s="49"/>
      <c r="BQ388" s="49"/>
      <c r="BR388" s="48">
        <v>0</v>
      </c>
      <c r="BS388" s="39"/>
      <c r="BT388" s="39"/>
      <c r="BU388" s="39"/>
      <c r="BV388" s="39"/>
      <c r="BW388" s="39"/>
      <c r="BX388" s="39"/>
    </row>
    <row r="389" spans="1:76" ht="20.100000000000001" customHeight="1" x14ac:dyDescent="0.2">
      <c r="D389" s="2" t="s">
        <v>113</v>
      </c>
      <c r="F389" s="39">
        <v>127</v>
      </c>
      <c r="G389" s="39"/>
      <c r="H389" s="39"/>
      <c r="I389" s="39"/>
      <c r="J389" s="39">
        <v>428</v>
      </c>
      <c r="K389" s="39">
        <v>11</v>
      </c>
      <c r="L389" s="39"/>
      <c r="M389" s="39">
        <v>439</v>
      </c>
      <c r="N389" s="39"/>
      <c r="O389" s="39"/>
      <c r="P389" s="39"/>
      <c r="Q389" s="39">
        <v>183</v>
      </c>
      <c r="R389" s="39">
        <v>240</v>
      </c>
      <c r="S389" s="39"/>
      <c r="T389" s="39">
        <v>423</v>
      </c>
      <c r="U389" s="39"/>
      <c r="V389" s="39"/>
      <c r="W389" s="39"/>
      <c r="X389" s="39">
        <v>137</v>
      </c>
      <c r="Y389" s="39"/>
      <c r="Z389" s="39"/>
      <c r="AA389" s="39"/>
      <c r="AB389" s="39">
        <v>0</v>
      </c>
      <c r="AC389" s="39"/>
      <c r="AD389" s="39">
        <v>6</v>
      </c>
      <c r="AE389" s="39"/>
      <c r="AF389" s="39"/>
      <c r="AG389" s="39"/>
      <c r="AH389" s="39">
        <v>52</v>
      </c>
      <c r="AI389" s="39"/>
      <c r="AJ389" s="39"/>
      <c r="AK389" s="39"/>
      <c r="AL389" s="39"/>
      <c r="AM389" s="39"/>
      <c r="AN389" s="39"/>
      <c r="AO389" s="39"/>
      <c r="AP389" s="39">
        <v>37</v>
      </c>
      <c r="AQ389" s="39"/>
      <c r="AR389" s="39"/>
      <c r="AS389" s="39"/>
      <c r="AT389" s="39">
        <v>234</v>
      </c>
      <c r="AU389" s="39">
        <v>4</v>
      </c>
      <c r="AV389" s="39"/>
      <c r="AW389" s="39">
        <v>238</v>
      </c>
      <c r="AX389" s="39"/>
      <c r="AY389" s="39"/>
      <c r="AZ389" s="39"/>
      <c r="BA389" s="39">
        <v>91</v>
      </c>
      <c r="BB389" s="39">
        <v>131</v>
      </c>
      <c r="BC389" s="39"/>
      <c r="BD389" s="39">
        <v>222</v>
      </c>
      <c r="BE389" s="39"/>
      <c r="BF389" s="39"/>
      <c r="BG389" s="39"/>
      <c r="BH389" s="39">
        <v>49</v>
      </c>
      <c r="BI389" s="39"/>
      <c r="BJ389" s="39"/>
      <c r="BK389" s="39"/>
      <c r="BL389" s="39">
        <v>0</v>
      </c>
      <c r="BM389" s="39"/>
      <c r="BN389" s="39">
        <v>4</v>
      </c>
      <c r="BO389" s="39"/>
      <c r="BP389" s="39"/>
      <c r="BQ389" s="39"/>
      <c r="BR389" s="39">
        <v>17</v>
      </c>
      <c r="BS389" s="39"/>
      <c r="BT389" s="39"/>
      <c r="BU389" s="39"/>
      <c r="BV389" s="39"/>
      <c r="BW389" s="39"/>
      <c r="BX389" s="39"/>
    </row>
    <row r="390" spans="1:76" ht="19.5" customHeight="1" x14ac:dyDescent="0.2">
      <c r="D390" s="47" t="s">
        <v>99</v>
      </c>
      <c r="F390" s="48">
        <v>106</v>
      </c>
      <c r="G390" s="49"/>
      <c r="H390" s="49"/>
      <c r="I390" s="49"/>
      <c r="J390" s="48">
        <v>430</v>
      </c>
      <c r="K390" s="48">
        <v>10</v>
      </c>
      <c r="L390" s="49"/>
      <c r="M390" s="48">
        <v>440</v>
      </c>
      <c r="N390" s="49"/>
      <c r="O390" s="49"/>
      <c r="P390" s="49"/>
      <c r="Q390" s="48">
        <v>187</v>
      </c>
      <c r="R390" s="48">
        <v>230</v>
      </c>
      <c r="S390" s="49"/>
      <c r="T390" s="48">
        <v>417</v>
      </c>
      <c r="U390" s="49"/>
      <c r="V390" s="49"/>
      <c r="W390" s="49"/>
      <c r="X390" s="48">
        <v>120</v>
      </c>
      <c r="Y390" s="49"/>
      <c r="Z390" s="49"/>
      <c r="AA390" s="49"/>
      <c r="AB390" s="48">
        <v>0</v>
      </c>
      <c r="AC390" s="49"/>
      <c r="AD390" s="48">
        <v>9</v>
      </c>
      <c r="AE390" s="49"/>
      <c r="AF390" s="49"/>
      <c r="AG390" s="49"/>
      <c r="AH390" s="48">
        <v>166</v>
      </c>
      <c r="AI390" s="49"/>
      <c r="AJ390" s="49"/>
      <c r="AK390" s="49"/>
      <c r="AL390" s="49"/>
      <c r="AM390" s="49"/>
      <c r="AN390" s="49"/>
      <c r="AO390" s="49"/>
      <c r="AP390" s="48">
        <v>51</v>
      </c>
      <c r="AQ390" s="49"/>
      <c r="AR390" s="49"/>
      <c r="AS390" s="49"/>
      <c r="AT390" s="48">
        <v>230</v>
      </c>
      <c r="AU390" s="48">
        <v>1</v>
      </c>
      <c r="AV390" s="49"/>
      <c r="AW390" s="48">
        <v>231</v>
      </c>
      <c r="AX390" s="49"/>
      <c r="AY390" s="49"/>
      <c r="AZ390" s="49"/>
      <c r="BA390" s="48">
        <v>44</v>
      </c>
      <c r="BB390" s="48">
        <v>163</v>
      </c>
      <c r="BC390" s="49"/>
      <c r="BD390" s="48">
        <v>207</v>
      </c>
      <c r="BE390" s="49"/>
      <c r="BF390" s="49"/>
      <c r="BG390" s="49"/>
      <c r="BH390" s="48">
        <v>71</v>
      </c>
      <c r="BI390" s="49"/>
      <c r="BJ390" s="49"/>
      <c r="BK390" s="49"/>
      <c r="BL390" s="48">
        <v>0</v>
      </c>
      <c r="BM390" s="49"/>
      <c r="BN390" s="48">
        <v>4</v>
      </c>
      <c r="BO390" s="49"/>
      <c r="BP390" s="49"/>
      <c r="BQ390" s="49"/>
      <c r="BR390" s="48">
        <v>128</v>
      </c>
      <c r="BS390" s="39"/>
      <c r="BT390" s="39"/>
      <c r="BU390" s="39"/>
      <c r="BV390" s="39"/>
      <c r="BW390" s="39"/>
      <c r="BX390" s="39"/>
    </row>
    <row r="391" spans="1:76" ht="20.100000000000001" customHeight="1" x14ac:dyDescent="0.2">
      <c r="D391" s="2" t="s">
        <v>114</v>
      </c>
      <c r="F391" s="39">
        <v>228</v>
      </c>
      <c r="G391" s="39"/>
      <c r="H391" s="39"/>
      <c r="I391" s="39"/>
      <c r="J391" s="39">
        <v>270</v>
      </c>
      <c r="K391" s="39">
        <v>6</v>
      </c>
      <c r="L391" s="39"/>
      <c r="M391" s="39">
        <v>276</v>
      </c>
      <c r="N391" s="39"/>
      <c r="O391" s="39"/>
      <c r="P391" s="39"/>
      <c r="Q391" s="39">
        <v>116</v>
      </c>
      <c r="R391" s="39">
        <v>287</v>
      </c>
      <c r="S391" s="39"/>
      <c r="T391" s="39">
        <v>403</v>
      </c>
      <c r="U391" s="39"/>
      <c r="V391" s="39"/>
      <c r="W391" s="39"/>
      <c r="X391" s="39">
        <v>101</v>
      </c>
      <c r="Y391" s="39"/>
      <c r="Z391" s="39"/>
      <c r="AA391" s="39"/>
      <c r="AB391" s="39">
        <v>0</v>
      </c>
      <c r="AC391" s="39"/>
      <c r="AD391" s="39">
        <v>0</v>
      </c>
      <c r="AE391" s="39"/>
      <c r="AF391" s="39"/>
      <c r="AG391" s="39"/>
      <c r="AH391" s="39">
        <v>63</v>
      </c>
      <c r="AI391" s="39"/>
      <c r="AJ391" s="39"/>
      <c r="AK391" s="39"/>
      <c r="AL391" s="39"/>
      <c r="AM391" s="39"/>
      <c r="AN391" s="39"/>
      <c r="AO391" s="39"/>
      <c r="AP391" s="39">
        <v>4</v>
      </c>
      <c r="AQ391" s="39"/>
      <c r="AR391" s="39"/>
      <c r="AS391" s="39"/>
      <c r="AT391" s="39">
        <v>15</v>
      </c>
      <c r="AU391" s="39">
        <v>0</v>
      </c>
      <c r="AV391" s="39"/>
      <c r="AW391" s="39">
        <v>15</v>
      </c>
      <c r="AX391" s="39"/>
      <c r="AY391" s="39"/>
      <c r="AZ391" s="39"/>
      <c r="BA391" s="39">
        <v>9</v>
      </c>
      <c r="BB391" s="39">
        <v>5</v>
      </c>
      <c r="BC391" s="39"/>
      <c r="BD391" s="39">
        <v>14</v>
      </c>
      <c r="BE391" s="39"/>
      <c r="BF391" s="39"/>
      <c r="BG391" s="39"/>
      <c r="BH391" s="39">
        <v>5</v>
      </c>
      <c r="BI391" s="39"/>
      <c r="BJ391" s="39"/>
      <c r="BK391" s="39"/>
      <c r="BL391" s="39">
        <v>0</v>
      </c>
      <c r="BM391" s="39"/>
      <c r="BN391" s="39">
        <v>0</v>
      </c>
      <c r="BO391" s="39"/>
      <c r="BP391" s="39"/>
      <c r="BQ391" s="39"/>
      <c r="BR391" s="39">
        <v>4</v>
      </c>
      <c r="BS391" s="39"/>
      <c r="BT391" s="39"/>
      <c r="BU391" s="39"/>
      <c r="BV391" s="39"/>
      <c r="BW391" s="39"/>
      <c r="BX391" s="39"/>
    </row>
    <row r="392" spans="1:76" ht="19.5" customHeight="1" x14ac:dyDescent="0.2">
      <c r="D392" s="47" t="s">
        <v>115</v>
      </c>
      <c r="F392" s="48">
        <v>138</v>
      </c>
      <c r="G392" s="49"/>
      <c r="H392" s="49"/>
      <c r="I392" s="49"/>
      <c r="J392" s="48">
        <v>267</v>
      </c>
      <c r="K392" s="48">
        <v>11</v>
      </c>
      <c r="L392" s="49"/>
      <c r="M392" s="48">
        <v>278</v>
      </c>
      <c r="N392" s="49"/>
      <c r="O392" s="49"/>
      <c r="P392" s="49"/>
      <c r="Q392" s="48">
        <v>100</v>
      </c>
      <c r="R392" s="48">
        <v>228</v>
      </c>
      <c r="S392" s="49"/>
      <c r="T392" s="48">
        <v>328</v>
      </c>
      <c r="U392" s="49"/>
      <c r="V392" s="49"/>
      <c r="W392" s="49"/>
      <c r="X392" s="48">
        <v>88</v>
      </c>
      <c r="Y392" s="49"/>
      <c r="Z392" s="49"/>
      <c r="AA392" s="49"/>
      <c r="AB392" s="48">
        <v>0</v>
      </c>
      <c r="AC392" s="49"/>
      <c r="AD392" s="48">
        <v>0</v>
      </c>
      <c r="AE392" s="49"/>
      <c r="AF392" s="49"/>
      <c r="AG392" s="49"/>
      <c r="AH392" s="48">
        <v>8</v>
      </c>
      <c r="AI392" s="49"/>
      <c r="AJ392" s="49"/>
      <c r="AK392" s="49"/>
      <c r="AL392" s="49"/>
      <c r="AM392" s="49"/>
      <c r="AN392" s="49"/>
      <c r="AO392" s="49"/>
      <c r="AP392" s="48">
        <v>3</v>
      </c>
      <c r="AQ392" s="49"/>
      <c r="AR392" s="49"/>
      <c r="AS392" s="49"/>
      <c r="AT392" s="48">
        <v>10</v>
      </c>
      <c r="AU392" s="48">
        <v>0</v>
      </c>
      <c r="AV392" s="49"/>
      <c r="AW392" s="48">
        <v>10</v>
      </c>
      <c r="AX392" s="49"/>
      <c r="AY392" s="49"/>
      <c r="AZ392" s="49"/>
      <c r="BA392" s="48">
        <v>3</v>
      </c>
      <c r="BB392" s="48">
        <v>8</v>
      </c>
      <c r="BC392" s="49"/>
      <c r="BD392" s="48">
        <v>11</v>
      </c>
      <c r="BE392" s="49"/>
      <c r="BF392" s="49"/>
      <c r="BG392" s="49"/>
      <c r="BH392" s="48">
        <v>2</v>
      </c>
      <c r="BI392" s="49"/>
      <c r="BJ392" s="49"/>
      <c r="BK392" s="49"/>
      <c r="BL392" s="48">
        <v>0</v>
      </c>
      <c r="BM392" s="49"/>
      <c r="BN392" s="48">
        <v>0</v>
      </c>
      <c r="BO392" s="49"/>
      <c r="BP392" s="49"/>
      <c r="BQ392" s="49"/>
      <c r="BR392" s="48">
        <v>2</v>
      </c>
      <c r="BS392" s="39"/>
      <c r="BT392" s="39"/>
      <c r="BU392" s="39"/>
      <c r="BV392" s="39"/>
      <c r="BW392" s="39"/>
      <c r="BX392" s="39"/>
    </row>
    <row r="393" spans="1:76" ht="20.100000000000001" customHeight="1" x14ac:dyDescent="0.2">
      <c r="D393" s="2" t="s">
        <v>116</v>
      </c>
      <c r="F393" s="39">
        <v>106</v>
      </c>
      <c r="G393" s="39"/>
      <c r="H393" s="39"/>
      <c r="I393" s="39"/>
      <c r="J393" s="39">
        <v>427</v>
      </c>
      <c r="K393" s="39">
        <v>10</v>
      </c>
      <c r="L393" s="39"/>
      <c r="M393" s="39">
        <v>437</v>
      </c>
      <c r="N393" s="39"/>
      <c r="O393" s="39"/>
      <c r="P393" s="39"/>
      <c r="Q393" s="39">
        <f xml:space="preserve"> 182 + 5</f>
        <v>187</v>
      </c>
      <c r="R393" s="39">
        <v>244</v>
      </c>
      <c r="S393" s="39"/>
      <c r="T393" s="39">
        <v>431</v>
      </c>
      <c r="U393" s="39"/>
      <c r="V393" s="39"/>
      <c r="W393" s="39"/>
      <c r="X393" s="39">
        <v>112</v>
      </c>
      <c r="Y393" s="39"/>
      <c r="Z393" s="39"/>
      <c r="AA393" s="39"/>
      <c r="AB393" s="39">
        <v>0</v>
      </c>
      <c r="AC393" s="39"/>
      <c r="AD393" s="39">
        <v>0</v>
      </c>
      <c r="AE393" s="39"/>
      <c r="AF393" s="39"/>
      <c r="AG393" s="39"/>
      <c r="AH393" s="39">
        <v>0</v>
      </c>
      <c r="AI393" s="39"/>
      <c r="AJ393" s="39"/>
      <c r="AK393" s="39"/>
      <c r="AL393" s="39"/>
      <c r="AM393" s="39"/>
      <c r="AN393" s="39"/>
      <c r="AO393" s="39"/>
      <c r="AP393" s="39">
        <v>26</v>
      </c>
      <c r="AQ393" s="39"/>
      <c r="AR393" s="39"/>
      <c r="AS393" s="39"/>
      <c r="AT393" s="39">
        <v>234</v>
      </c>
      <c r="AU393" s="39">
        <v>2</v>
      </c>
      <c r="AV393" s="39"/>
      <c r="AW393" s="39">
        <v>236</v>
      </c>
      <c r="AX393" s="39"/>
      <c r="AY393" s="39"/>
      <c r="AZ393" s="39"/>
      <c r="BA393" s="39">
        <v>58</v>
      </c>
      <c r="BB393" s="39">
        <v>173</v>
      </c>
      <c r="BC393" s="39"/>
      <c r="BD393" s="39">
        <v>231</v>
      </c>
      <c r="BE393" s="39"/>
      <c r="BF393" s="39"/>
      <c r="BG393" s="39"/>
      <c r="BH393" s="39">
        <v>31</v>
      </c>
      <c r="BI393" s="39"/>
      <c r="BJ393" s="39"/>
      <c r="BK393" s="39"/>
      <c r="BL393" s="39">
        <v>0</v>
      </c>
      <c r="BM393" s="39"/>
      <c r="BN393" s="39">
        <v>0</v>
      </c>
      <c r="BO393" s="39"/>
      <c r="BP393" s="39"/>
      <c r="BQ393" s="39"/>
      <c r="BR393" s="39">
        <v>0</v>
      </c>
      <c r="BS393" s="39"/>
      <c r="BT393" s="39"/>
      <c r="BU393" s="39"/>
      <c r="BV393" s="39"/>
      <c r="BW393" s="39"/>
      <c r="BX393" s="39"/>
    </row>
    <row r="394" spans="1:76" ht="19.5" customHeight="1" x14ac:dyDescent="0.2">
      <c r="D394" s="47" t="s">
        <v>103</v>
      </c>
      <c r="F394" s="48">
        <v>237</v>
      </c>
      <c r="G394" s="49"/>
      <c r="H394" s="49"/>
      <c r="I394" s="49"/>
      <c r="J394" s="48">
        <v>273</v>
      </c>
      <c r="K394" s="48">
        <v>5</v>
      </c>
      <c r="L394" s="49"/>
      <c r="M394" s="48">
        <v>278</v>
      </c>
      <c r="N394" s="49"/>
      <c r="O394" s="49"/>
      <c r="P394" s="49"/>
      <c r="Q394" s="48">
        <v>89</v>
      </c>
      <c r="R394" s="48">
        <v>281</v>
      </c>
      <c r="S394" s="49"/>
      <c r="T394" s="48">
        <v>370</v>
      </c>
      <c r="U394" s="49"/>
      <c r="V394" s="49"/>
      <c r="W394" s="49"/>
      <c r="X394" s="48">
        <v>145</v>
      </c>
      <c r="Y394" s="49"/>
      <c r="Z394" s="49"/>
      <c r="AA394" s="49"/>
      <c r="AB394" s="48">
        <v>0</v>
      </c>
      <c r="AC394" s="49"/>
      <c r="AD394" s="48">
        <v>0</v>
      </c>
      <c r="AE394" s="49"/>
      <c r="AF394" s="49"/>
      <c r="AG394" s="49"/>
      <c r="AH394" s="48">
        <v>90</v>
      </c>
      <c r="AI394" s="49"/>
      <c r="AJ394" s="49"/>
      <c r="AK394" s="49"/>
      <c r="AL394" s="49"/>
      <c r="AM394" s="49"/>
      <c r="AN394" s="49"/>
      <c r="AO394" s="49"/>
      <c r="AP394" s="48">
        <v>5</v>
      </c>
      <c r="AQ394" s="49"/>
      <c r="AR394" s="49"/>
      <c r="AS394" s="49"/>
      <c r="AT394" s="48">
        <v>15</v>
      </c>
      <c r="AU394" s="48">
        <v>0</v>
      </c>
      <c r="AV394" s="49"/>
      <c r="AW394" s="48">
        <v>15</v>
      </c>
      <c r="AX394" s="49"/>
      <c r="AY394" s="49"/>
      <c r="AZ394" s="49"/>
      <c r="BA394" s="48">
        <v>3</v>
      </c>
      <c r="BB394" s="48">
        <v>7</v>
      </c>
      <c r="BC394" s="49"/>
      <c r="BD394" s="48">
        <v>10</v>
      </c>
      <c r="BE394" s="49"/>
      <c r="BF394" s="49"/>
      <c r="BG394" s="49"/>
      <c r="BH394" s="48">
        <v>10</v>
      </c>
      <c r="BI394" s="49"/>
      <c r="BJ394" s="49"/>
      <c r="BK394" s="49"/>
      <c r="BL394" s="48">
        <v>0</v>
      </c>
      <c r="BM394" s="49"/>
      <c r="BN394" s="48">
        <v>0</v>
      </c>
      <c r="BO394" s="49"/>
      <c r="BP394" s="49"/>
      <c r="BQ394" s="49"/>
      <c r="BR394" s="48">
        <v>7</v>
      </c>
      <c r="BS394" s="39"/>
      <c r="BT394" s="39"/>
      <c r="BU394" s="39"/>
      <c r="BV394" s="39"/>
      <c r="BW394" s="39"/>
      <c r="BX394" s="39"/>
    </row>
    <row r="395" spans="1:76" ht="20.100000000000001" customHeight="1" x14ac:dyDescent="0.2">
      <c r="D395" s="2" t="s">
        <v>104</v>
      </c>
      <c r="F395" s="39">
        <v>128</v>
      </c>
      <c r="G395" s="39"/>
      <c r="H395" s="39"/>
      <c r="I395" s="39"/>
      <c r="J395" s="39">
        <v>430</v>
      </c>
      <c r="K395" s="39">
        <v>5</v>
      </c>
      <c r="L395" s="39"/>
      <c r="M395" s="39">
        <v>435</v>
      </c>
      <c r="N395" s="39"/>
      <c r="O395" s="39"/>
      <c r="P395" s="39"/>
      <c r="Q395" s="39">
        <v>161</v>
      </c>
      <c r="R395" s="39">
        <v>283</v>
      </c>
      <c r="S395" s="39"/>
      <c r="T395" s="39">
        <v>444</v>
      </c>
      <c r="U395" s="39"/>
      <c r="V395" s="39"/>
      <c r="W395" s="39"/>
      <c r="X395" s="39">
        <v>112</v>
      </c>
      <c r="Y395" s="39"/>
      <c r="Z395" s="39"/>
      <c r="AA395" s="39"/>
      <c r="AB395" s="39">
        <v>0</v>
      </c>
      <c r="AC395" s="39"/>
      <c r="AD395" s="39">
        <v>7</v>
      </c>
      <c r="AE395" s="39"/>
      <c r="AF395" s="39"/>
      <c r="AG395" s="39"/>
      <c r="AH395" s="39">
        <v>0</v>
      </c>
      <c r="AI395" s="39"/>
      <c r="AJ395" s="39"/>
      <c r="AK395" s="39"/>
      <c r="AL395" s="39"/>
      <c r="AM395" s="39"/>
      <c r="AN395" s="39"/>
      <c r="AO395" s="39"/>
      <c r="AP395" s="39">
        <v>41</v>
      </c>
      <c r="AQ395" s="39"/>
      <c r="AR395" s="39"/>
      <c r="AS395" s="39"/>
      <c r="AT395" s="39">
        <v>232</v>
      </c>
      <c r="AU395" s="39">
        <v>0</v>
      </c>
      <c r="AV395" s="39"/>
      <c r="AW395" s="39">
        <v>232</v>
      </c>
      <c r="AX395" s="39"/>
      <c r="AY395" s="39"/>
      <c r="AZ395" s="39"/>
      <c r="BA395" s="39">
        <v>61</v>
      </c>
      <c r="BB395" s="39">
        <v>162</v>
      </c>
      <c r="BC395" s="39"/>
      <c r="BD395" s="39">
        <v>223</v>
      </c>
      <c r="BE395" s="39"/>
      <c r="BF395" s="39"/>
      <c r="BG395" s="39"/>
      <c r="BH395" s="39">
        <v>47</v>
      </c>
      <c r="BI395" s="39"/>
      <c r="BJ395" s="39"/>
      <c r="BK395" s="39"/>
      <c r="BL395" s="39">
        <v>0</v>
      </c>
      <c r="BM395" s="39"/>
      <c r="BN395" s="39">
        <v>3</v>
      </c>
      <c r="BO395" s="39"/>
      <c r="BP395" s="39"/>
      <c r="BQ395" s="39"/>
      <c r="BR395" s="39">
        <v>0</v>
      </c>
      <c r="BS395" s="39"/>
      <c r="BT395" s="39"/>
      <c r="BU395" s="39"/>
      <c r="BV395" s="39"/>
      <c r="BW395" s="39"/>
      <c r="BX395" s="39"/>
    </row>
    <row r="396" spans="1:76" ht="20.100000000000001" customHeight="1" x14ac:dyDescent="0.2"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</row>
    <row r="397" spans="1:76" s="1" customFormat="1" ht="20.100000000000001" customHeight="1" x14ac:dyDescent="0.25">
      <c r="A397" s="3"/>
      <c r="B397" s="6"/>
      <c r="C397" s="51" t="s">
        <v>159</v>
      </c>
      <c r="D397" s="52"/>
      <c r="E397" s="5"/>
      <c r="F397" s="53">
        <v>1317</v>
      </c>
      <c r="G397" s="54"/>
      <c r="H397" s="54"/>
      <c r="I397" s="54"/>
      <c r="J397" s="53">
        <v>3370</v>
      </c>
      <c r="K397" s="53">
        <v>81</v>
      </c>
      <c r="L397" s="54"/>
      <c r="M397" s="53">
        <v>3451</v>
      </c>
      <c r="N397" s="54"/>
      <c r="O397" s="54"/>
      <c r="P397" s="54"/>
      <c r="Q397" s="53">
        <f xml:space="preserve"> 1358 + 2 + 5</f>
        <v>1365</v>
      </c>
      <c r="R397" s="53">
        <v>2231</v>
      </c>
      <c r="S397" s="54"/>
      <c r="T397" s="53">
        <v>3596</v>
      </c>
      <c r="U397" s="54"/>
      <c r="V397" s="54"/>
      <c r="W397" s="54"/>
      <c r="X397" s="53">
        <v>1150</v>
      </c>
      <c r="Y397" s="54"/>
      <c r="Z397" s="54"/>
      <c r="AA397" s="54"/>
      <c r="AB397" s="53">
        <v>0</v>
      </c>
      <c r="AC397" s="54"/>
      <c r="AD397" s="53">
        <v>22</v>
      </c>
      <c r="AE397" s="54"/>
      <c r="AF397" s="54"/>
      <c r="AG397" s="54"/>
      <c r="AH397" s="53">
        <v>446</v>
      </c>
      <c r="AI397" s="54"/>
      <c r="AJ397" s="54"/>
      <c r="AK397" s="54"/>
      <c r="AL397" s="54"/>
      <c r="AM397" s="54"/>
      <c r="AN397" s="54"/>
      <c r="AO397" s="54"/>
      <c r="AP397" s="53">
        <v>272</v>
      </c>
      <c r="AQ397" s="54"/>
      <c r="AR397" s="54"/>
      <c r="AS397" s="54"/>
      <c r="AT397" s="53">
        <v>1442</v>
      </c>
      <c r="AU397" s="53">
        <v>20</v>
      </c>
      <c r="AV397" s="54"/>
      <c r="AW397" s="53">
        <v>1462</v>
      </c>
      <c r="AX397" s="54"/>
      <c r="AY397" s="54"/>
      <c r="AZ397" s="54"/>
      <c r="BA397" s="53">
        <f xml:space="preserve"> 395 + 2</f>
        <v>397</v>
      </c>
      <c r="BB397" s="53">
        <v>1021</v>
      </c>
      <c r="BC397" s="54"/>
      <c r="BD397" s="53">
        <v>1418</v>
      </c>
      <c r="BE397" s="54"/>
      <c r="BF397" s="54"/>
      <c r="BG397" s="54"/>
      <c r="BH397" s="53">
        <v>305</v>
      </c>
      <c r="BI397" s="54"/>
      <c r="BJ397" s="54"/>
      <c r="BK397" s="54"/>
      <c r="BL397" s="53">
        <v>0</v>
      </c>
      <c r="BM397" s="54"/>
      <c r="BN397" s="53">
        <v>11</v>
      </c>
      <c r="BO397" s="54"/>
      <c r="BP397" s="54"/>
      <c r="BQ397" s="54"/>
      <c r="BR397" s="53">
        <v>189</v>
      </c>
      <c r="BS397" s="39"/>
      <c r="BT397" s="39"/>
      <c r="BU397" s="39"/>
      <c r="BV397" s="39"/>
      <c r="BW397" s="39"/>
      <c r="BX397" s="39"/>
    </row>
    <row r="398" spans="1:76" s="1" customFormat="1" ht="20.100000000000001" customHeight="1" x14ac:dyDescent="0.2">
      <c r="A398" s="3"/>
      <c r="B398" s="6"/>
      <c r="C398" s="3"/>
      <c r="D398" s="3"/>
      <c r="E398" s="5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6"/>
      <c r="BG398" s="56"/>
      <c r="BH398" s="56"/>
      <c r="BI398" s="56"/>
      <c r="BJ398" s="56"/>
      <c r="BK398" s="56"/>
      <c r="BL398" s="56"/>
      <c r="BM398" s="56"/>
      <c r="BN398" s="56"/>
      <c r="BO398" s="56"/>
      <c r="BP398" s="56"/>
      <c r="BQ398" s="56"/>
      <c r="BR398" s="56"/>
      <c r="BS398" s="39"/>
      <c r="BT398" s="39"/>
      <c r="BU398" s="39"/>
      <c r="BV398" s="39"/>
      <c r="BW398" s="39"/>
      <c r="BX398" s="39"/>
    </row>
    <row r="399" spans="1:76" s="1" customFormat="1" ht="20.100000000000001" customHeight="1" x14ac:dyDescent="0.25">
      <c r="A399" s="3"/>
      <c r="B399" s="57" t="s">
        <v>235</v>
      </c>
      <c r="C399" s="58"/>
      <c r="D399" s="58"/>
      <c r="E399" s="5"/>
      <c r="F399" s="59">
        <v>1317</v>
      </c>
      <c r="G399" s="54"/>
      <c r="H399" s="54"/>
      <c r="I399" s="54"/>
      <c r="J399" s="59">
        <v>3370</v>
      </c>
      <c r="K399" s="59">
        <v>81</v>
      </c>
      <c r="L399" s="54"/>
      <c r="M399" s="59">
        <v>3451</v>
      </c>
      <c r="N399" s="54"/>
      <c r="O399" s="54"/>
      <c r="P399" s="54"/>
      <c r="Q399" s="59">
        <f xml:space="preserve"> 1358 + 2 + 5</f>
        <v>1365</v>
      </c>
      <c r="R399" s="59">
        <v>2231</v>
      </c>
      <c r="S399" s="54"/>
      <c r="T399" s="59">
        <v>3596</v>
      </c>
      <c r="U399" s="54"/>
      <c r="V399" s="54"/>
      <c r="W399" s="54"/>
      <c r="X399" s="59">
        <v>1150</v>
      </c>
      <c r="Y399" s="54"/>
      <c r="Z399" s="54"/>
      <c r="AA399" s="54"/>
      <c r="AB399" s="59">
        <v>0</v>
      </c>
      <c r="AC399" s="54"/>
      <c r="AD399" s="59">
        <v>22</v>
      </c>
      <c r="AE399" s="54"/>
      <c r="AF399" s="54"/>
      <c r="AG399" s="54"/>
      <c r="AH399" s="59">
        <v>446</v>
      </c>
      <c r="AI399" s="54"/>
      <c r="AJ399" s="54"/>
      <c r="AK399" s="54"/>
      <c r="AL399" s="54"/>
      <c r="AM399" s="54"/>
      <c r="AN399" s="54"/>
      <c r="AO399" s="54"/>
      <c r="AP399" s="59">
        <v>272</v>
      </c>
      <c r="AQ399" s="54"/>
      <c r="AR399" s="54"/>
      <c r="AS399" s="54"/>
      <c r="AT399" s="59">
        <v>1442</v>
      </c>
      <c r="AU399" s="59">
        <v>20</v>
      </c>
      <c r="AV399" s="54"/>
      <c r="AW399" s="59">
        <v>1462</v>
      </c>
      <c r="AX399" s="54"/>
      <c r="AY399" s="54"/>
      <c r="AZ399" s="54"/>
      <c r="BA399" s="59">
        <f xml:space="preserve"> 395 + 2</f>
        <v>397</v>
      </c>
      <c r="BB399" s="59">
        <v>1021</v>
      </c>
      <c r="BC399" s="54"/>
      <c r="BD399" s="59">
        <v>1418</v>
      </c>
      <c r="BE399" s="54"/>
      <c r="BF399" s="54"/>
      <c r="BG399" s="54"/>
      <c r="BH399" s="59">
        <v>305</v>
      </c>
      <c r="BI399" s="54"/>
      <c r="BJ399" s="54"/>
      <c r="BK399" s="54"/>
      <c r="BL399" s="59">
        <v>0</v>
      </c>
      <c r="BM399" s="54"/>
      <c r="BN399" s="59">
        <v>11</v>
      </c>
      <c r="BO399" s="54"/>
      <c r="BP399" s="54"/>
      <c r="BQ399" s="54"/>
      <c r="BR399" s="59">
        <v>189</v>
      </c>
      <c r="BS399" s="39"/>
      <c r="BT399" s="39"/>
      <c r="BU399" s="39"/>
      <c r="BV399" s="39"/>
      <c r="BW399" s="39"/>
      <c r="BX399" s="39"/>
    </row>
    <row r="400" spans="1:76" ht="20.100000000000001" customHeight="1" x14ac:dyDescent="0.2"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</row>
    <row r="401" spans="1:76" ht="20.100000000000001" customHeight="1" x14ac:dyDescent="0.2">
      <c r="B401" s="6" t="s">
        <v>236</v>
      </c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</row>
    <row r="402" spans="1:76" ht="20.100000000000001" customHeight="1" x14ac:dyDescent="0.2">
      <c r="C402" s="3" t="s">
        <v>154</v>
      </c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</row>
    <row r="403" spans="1:76" ht="20.100000000000001" customHeight="1" x14ac:dyDescent="0.2">
      <c r="D403" s="2" t="s">
        <v>96</v>
      </c>
      <c r="F403" s="39">
        <v>66</v>
      </c>
      <c r="G403" s="39"/>
      <c r="H403" s="39"/>
      <c r="I403" s="39"/>
      <c r="J403" s="39">
        <v>231</v>
      </c>
      <c r="K403" s="39">
        <v>6</v>
      </c>
      <c r="L403" s="39"/>
      <c r="M403" s="39">
        <v>237</v>
      </c>
      <c r="N403" s="39"/>
      <c r="O403" s="39"/>
      <c r="P403" s="39"/>
      <c r="Q403" s="39">
        <v>84</v>
      </c>
      <c r="R403" s="39">
        <v>138</v>
      </c>
      <c r="S403" s="39"/>
      <c r="T403" s="39">
        <v>222</v>
      </c>
      <c r="U403" s="39"/>
      <c r="V403" s="39"/>
      <c r="W403" s="39"/>
      <c r="X403" s="39">
        <v>81</v>
      </c>
      <c r="Y403" s="39"/>
      <c r="Z403" s="39"/>
      <c r="AA403" s="39"/>
      <c r="AB403" s="39">
        <v>0</v>
      </c>
      <c r="AC403" s="39"/>
      <c r="AD403" s="39">
        <v>0</v>
      </c>
      <c r="AE403" s="39"/>
      <c r="AF403" s="39"/>
      <c r="AG403" s="39"/>
      <c r="AH403" s="39">
        <v>0</v>
      </c>
      <c r="AI403" s="39"/>
      <c r="AJ403" s="39"/>
      <c r="AK403" s="39"/>
      <c r="AL403" s="39"/>
      <c r="AM403" s="39"/>
      <c r="AN403" s="39"/>
      <c r="AO403" s="39"/>
      <c r="AP403" s="39">
        <v>53</v>
      </c>
      <c r="AQ403" s="39"/>
      <c r="AR403" s="39"/>
      <c r="AS403" s="39"/>
      <c r="AT403" s="39">
        <v>214</v>
      </c>
      <c r="AU403" s="39">
        <v>2</v>
      </c>
      <c r="AV403" s="39"/>
      <c r="AW403" s="39">
        <v>216</v>
      </c>
      <c r="AX403" s="39"/>
      <c r="AY403" s="39"/>
      <c r="AZ403" s="39"/>
      <c r="BA403" s="39">
        <v>35</v>
      </c>
      <c r="BB403" s="39">
        <v>208</v>
      </c>
      <c r="BC403" s="39"/>
      <c r="BD403" s="39">
        <v>243</v>
      </c>
      <c r="BE403" s="39"/>
      <c r="BF403" s="39"/>
      <c r="BG403" s="39"/>
      <c r="BH403" s="39">
        <v>26</v>
      </c>
      <c r="BI403" s="39"/>
      <c r="BJ403" s="39"/>
      <c r="BK403" s="39"/>
      <c r="BL403" s="39">
        <v>0</v>
      </c>
      <c r="BM403" s="39"/>
      <c r="BN403" s="39">
        <v>0</v>
      </c>
      <c r="BO403" s="39"/>
      <c r="BP403" s="39"/>
      <c r="BQ403" s="39"/>
      <c r="BR403" s="39">
        <v>0</v>
      </c>
      <c r="BS403" s="39"/>
      <c r="BT403" s="39"/>
      <c r="BU403" s="39"/>
      <c r="BV403" s="39"/>
      <c r="BW403" s="39"/>
      <c r="BX403" s="39"/>
    </row>
    <row r="404" spans="1:76" ht="19.5" customHeight="1" x14ac:dyDescent="0.2">
      <c r="D404" s="47" t="s">
        <v>97</v>
      </c>
      <c r="F404" s="48">
        <v>62</v>
      </c>
      <c r="G404" s="49"/>
      <c r="H404" s="49"/>
      <c r="I404" s="49"/>
      <c r="J404" s="48">
        <v>238</v>
      </c>
      <c r="K404" s="48">
        <v>6</v>
      </c>
      <c r="L404" s="49"/>
      <c r="M404" s="48">
        <v>244</v>
      </c>
      <c r="N404" s="49"/>
      <c r="O404" s="49"/>
      <c r="P404" s="49"/>
      <c r="Q404" s="48">
        <v>108</v>
      </c>
      <c r="R404" s="48">
        <v>141</v>
      </c>
      <c r="S404" s="49"/>
      <c r="T404" s="48">
        <v>249</v>
      </c>
      <c r="U404" s="49"/>
      <c r="V404" s="49"/>
      <c r="W404" s="49"/>
      <c r="X404" s="48">
        <v>57</v>
      </c>
      <c r="Y404" s="49"/>
      <c r="Z404" s="49"/>
      <c r="AA404" s="49"/>
      <c r="AB404" s="48">
        <v>0</v>
      </c>
      <c r="AC404" s="49"/>
      <c r="AD404" s="48">
        <v>0</v>
      </c>
      <c r="AE404" s="49"/>
      <c r="AF404" s="49"/>
      <c r="AG404" s="49"/>
      <c r="AH404" s="48">
        <v>0</v>
      </c>
      <c r="AI404" s="49"/>
      <c r="AJ404" s="49"/>
      <c r="AK404" s="49"/>
      <c r="AL404" s="49"/>
      <c r="AM404" s="49"/>
      <c r="AN404" s="49"/>
      <c r="AO404" s="49"/>
      <c r="AP404" s="48">
        <v>17</v>
      </c>
      <c r="AQ404" s="49"/>
      <c r="AR404" s="49"/>
      <c r="AS404" s="49"/>
      <c r="AT404" s="48">
        <v>199</v>
      </c>
      <c r="AU404" s="48">
        <v>4</v>
      </c>
      <c r="AV404" s="49"/>
      <c r="AW404" s="48">
        <v>203</v>
      </c>
      <c r="AX404" s="49"/>
      <c r="AY404" s="49"/>
      <c r="AZ404" s="49"/>
      <c r="BA404" s="48">
        <v>26</v>
      </c>
      <c r="BB404" s="48">
        <v>169</v>
      </c>
      <c r="BC404" s="49"/>
      <c r="BD404" s="48">
        <v>195</v>
      </c>
      <c r="BE404" s="49"/>
      <c r="BF404" s="49"/>
      <c r="BG404" s="49"/>
      <c r="BH404" s="48">
        <v>25</v>
      </c>
      <c r="BI404" s="49"/>
      <c r="BJ404" s="49"/>
      <c r="BK404" s="49"/>
      <c r="BL404" s="48">
        <v>0</v>
      </c>
      <c r="BM404" s="49"/>
      <c r="BN404" s="48">
        <v>0</v>
      </c>
      <c r="BO404" s="49"/>
      <c r="BP404" s="49"/>
      <c r="BQ404" s="49"/>
      <c r="BR404" s="48">
        <v>0</v>
      </c>
      <c r="BS404" s="39"/>
      <c r="BT404" s="39"/>
      <c r="BU404" s="39"/>
      <c r="BV404" s="39"/>
      <c r="BW404" s="39"/>
      <c r="BX404" s="39"/>
    </row>
    <row r="405" spans="1:76" ht="20.100000000000001" customHeight="1" x14ac:dyDescent="0.2">
      <c r="D405" s="2" t="s">
        <v>113</v>
      </c>
      <c r="F405" s="39">
        <v>66</v>
      </c>
      <c r="G405" s="39"/>
      <c r="H405" s="39"/>
      <c r="I405" s="39"/>
      <c r="J405" s="39">
        <v>220</v>
      </c>
      <c r="K405" s="39">
        <v>10</v>
      </c>
      <c r="L405" s="39"/>
      <c r="M405" s="39">
        <v>230</v>
      </c>
      <c r="N405" s="39"/>
      <c r="O405" s="39"/>
      <c r="P405" s="39"/>
      <c r="Q405" s="39">
        <v>70</v>
      </c>
      <c r="R405" s="39">
        <v>154</v>
      </c>
      <c r="S405" s="39"/>
      <c r="T405" s="39">
        <v>224</v>
      </c>
      <c r="U405" s="39"/>
      <c r="V405" s="39"/>
      <c r="W405" s="39"/>
      <c r="X405" s="39">
        <v>72</v>
      </c>
      <c r="Y405" s="39"/>
      <c r="Z405" s="39"/>
      <c r="AA405" s="39"/>
      <c r="AB405" s="39">
        <v>0</v>
      </c>
      <c r="AC405" s="39"/>
      <c r="AD405" s="39">
        <v>0</v>
      </c>
      <c r="AE405" s="39"/>
      <c r="AF405" s="39"/>
      <c r="AG405" s="39"/>
      <c r="AH405" s="39">
        <v>0</v>
      </c>
      <c r="AI405" s="39"/>
      <c r="AJ405" s="39"/>
      <c r="AK405" s="39"/>
      <c r="AL405" s="39"/>
      <c r="AM405" s="39"/>
      <c r="AN405" s="39"/>
      <c r="AO405" s="39"/>
      <c r="AP405" s="39">
        <v>41</v>
      </c>
      <c r="AQ405" s="39"/>
      <c r="AR405" s="39"/>
      <c r="AS405" s="39"/>
      <c r="AT405" s="39">
        <v>219</v>
      </c>
      <c r="AU405" s="39">
        <v>4</v>
      </c>
      <c r="AV405" s="39"/>
      <c r="AW405" s="39">
        <v>223</v>
      </c>
      <c r="AX405" s="39"/>
      <c r="AY405" s="39"/>
      <c r="AZ405" s="39"/>
      <c r="BA405" s="39">
        <v>26</v>
      </c>
      <c r="BB405" s="39">
        <v>194</v>
      </c>
      <c r="BC405" s="39"/>
      <c r="BD405" s="39">
        <v>220</v>
      </c>
      <c r="BE405" s="39"/>
      <c r="BF405" s="39"/>
      <c r="BG405" s="39"/>
      <c r="BH405" s="39">
        <v>44</v>
      </c>
      <c r="BI405" s="39"/>
      <c r="BJ405" s="39"/>
      <c r="BK405" s="39"/>
      <c r="BL405" s="39">
        <v>0</v>
      </c>
      <c r="BM405" s="39"/>
      <c r="BN405" s="39">
        <v>0</v>
      </c>
      <c r="BO405" s="39"/>
      <c r="BP405" s="39"/>
      <c r="BQ405" s="39"/>
      <c r="BR405" s="39">
        <v>0</v>
      </c>
      <c r="BS405" s="39"/>
      <c r="BT405" s="39"/>
      <c r="BU405" s="39"/>
      <c r="BV405" s="39"/>
      <c r="BW405" s="39"/>
      <c r="BX405" s="39"/>
    </row>
    <row r="406" spans="1:76" ht="19.5" customHeight="1" x14ac:dyDescent="0.2">
      <c r="D406" s="47" t="s">
        <v>99</v>
      </c>
      <c r="F406" s="48">
        <v>90</v>
      </c>
      <c r="G406" s="49"/>
      <c r="H406" s="49"/>
      <c r="I406" s="49"/>
      <c r="J406" s="48">
        <v>225</v>
      </c>
      <c r="K406" s="48">
        <v>5</v>
      </c>
      <c r="L406" s="49"/>
      <c r="M406" s="48">
        <v>230</v>
      </c>
      <c r="N406" s="49"/>
      <c r="O406" s="49"/>
      <c r="P406" s="49"/>
      <c r="Q406" s="48">
        <v>100</v>
      </c>
      <c r="R406" s="48">
        <v>154</v>
      </c>
      <c r="S406" s="49"/>
      <c r="T406" s="48">
        <v>254</v>
      </c>
      <c r="U406" s="49"/>
      <c r="V406" s="49"/>
      <c r="W406" s="49"/>
      <c r="X406" s="48">
        <v>66</v>
      </c>
      <c r="Y406" s="49"/>
      <c r="Z406" s="49"/>
      <c r="AA406" s="49"/>
      <c r="AB406" s="48">
        <v>0</v>
      </c>
      <c r="AC406" s="49"/>
      <c r="AD406" s="48">
        <v>0</v>
      </c>
      <c r="AE406" s="49"/>
      <c r="AF406" s="49"/>
      <c r="AG406" s="49"/>
      <c r="AH406" s="48">
        <v>0</v>
      </c>
      <c r="AI406" s="49"/>
      <c r="AJ406" s="49"/>
      <c r="AK406" s="49"/>
      <c r="AL406" s="49"/>
      <c r="AM406" s="49"/>
      <c r="AN406" s="49"/>
      <c r="AO406" s="49"/>
      <c r="AP406" s="48">
        <v>33</v>
      </c>
      <c r="AQ406" s="49"/>
      <c r="AR406" s="49"/>
      <c r="AS406" s="49"/>
      <c r="AT406" s="48">
        <v>194</v>
      </c>
      <c r="AU406" s="48">
        <v>1</v>
      </c>
      <c r="AV406" s="49"/>
      <c r="AW406" s="48">
        <v>195</v>
      </c>
      <c r="AX406" s="49"/>
      <c r="AY406" s="49"/>
      <c r="AZ406" s="49"/>
      <c r="BA406" s="48">
        <v>23</v>
      </c>
      <c r="BB406" s="48">
        <v>164</v>
      </c>
      <c r="BC406" s="49"/>
      <c r="BD406" s="48">
        <v>187</v>
      </c>
      <c r="BE406" s="49"/>
      <c r="BF406" s="49"/>
      <c r="BG406" s="49"/>
      <c r="BH406" s="48">
        <v>41</v>
      </c>
      <c r="BI406" s="49"/>
      <c r="BJ406" s="49"/>
      <c r="BK406" s="49"/>
      <c r="BL406" s="48">
        <v>0</v>
      </c>
      <c r="BM406" s="49"/>
      <c r="BN406" s="48">
        <v>0</v>
      </c>
      <c r="BO406" s="49"/>
      <c r="BP406" s="49"/>
      <c r="BQ406" s="49"/>
      <c r="BR406" s="48">
        <v>0</v>
      </c>
      <c r="BS406" s="39"/>
      <c r="BT406" s="39"/>
      <c r="BU406" s="39"/>
      <c r="BV406" s="39"/>
      <c r="BW406" s="39"/>
      <c r="BX406" s="39"/>
    </row>
    <row r="407" spans="1:76" ht="20.100000000000001" customHeight="1" x14ac:dyDescent="0.2">
      <c r="D407" s="2" t="s">
        <v>114</v>
      </c>
      <c r="F407" s="39">
        <v>38</v>
      </c>
      <c r="G407" s="39"/>
      <c r="H407" s="39"/>
      <c r="I407" s="39"/>
      <c r="J407" s="39">
        <v>192</v>
      </c>
      <c r="K407" s="39">
        <v>7</v>
      </c>
      <c r="L407" s="39"/>
      <c r="M407" s="39">
        <v>199</v>
      </c>
      <c r="N407" s="39"/>
      <c r="O407" s="39"/>
      <c r="P407" s="39"/>
      <c r="Q407" s="39">
        <v>90</v>
      </c>
      <c r="R407" s="39">
        <v>106</v>
      </c>
      <c r="S407" s="39"/>
      <c r="T407" s="39">
        <v>196</v>
      </c>
      <c r="U407" s="39"/>
      <c r="V407" s="39"/>
      <c r="W407" s="39"/>
      <c r="X407" s="39">
        <v>41</v>
      </c>
      <c r="Y407" s="39"/>
      <c r="Z407" s="39"/>
      <c r="AA407" s="39"/>
      <c r="AB407" s="39">
        <v>0</v>
      </c>
      <c r="AC407" s="39"/>
      <c r="AD407" s="39">
        <v>0</v>
      </c>
      <c r="AE407" s="39"/>
      <c r="AF407" s="39"/>
      <c r="AG407" s="39"/>
      <c r="AH407" s="39">
        <v>0</v>
      </c>
      <c r="AI407" s="39"/>
      <c r="AJ407" s="39"/>
      <c r="AK407" s="39"/>
      <c r="AL407" s="39"/>
      <c r="AM407" s="39"/>
      <c r="AN407" s="39"/>
      <c r="AO407" s="39"/>
      <c r="AP407" s="39">
        <v>7</v>
      </c>
      <c r="AQ407" s="39"/>
      <c r="AR407" s="39"/>
      <c r="AS407" s="39"/>
      <c r="AT407" s="39">
        <v>56</v>
      </c>
      <c r="AU407" s="39">
        <v>1</v>
      </c>
      <c r="AV407" s="39"/>
      <c r="AW407" s="39">
        <v>57</v>
      </c>
      <c r="AX407" s="39"/>
      <c r="AY407" s="39"/>
      <c r="AZ407" s="39"/>
      <c r="BA407" s="39">
        <v>14</v>
      </c>
      <c r="BB407" s="39">
        <v>43</v>
      </c>
      <c r="BC407" s="39"/>
      <c r="BD407" s="39">
        <v>57</v>
      </c>
      <c r="BE407" s="39"/>
      <c r="BF407" s="39"/>
      <c r="BG407" s="39"/>
      <c r="BH407" s="39">
        <v>7</v>
      </c>
      <c r="BI407" s="39"/>
      <c r="BJ407" s="39"/>
      <c r="BK407" s="39"/>
      <c r="BL407" s="39">
        <v>0</v>
      </c>
      <c r="BM407" s="39"/>
      <c r="BN407" s="39">
        <v>0</v>
      </c>
      <c r="BO407" s="39"/>
      <c r="BP407" s="39"/>
      <c r="BQ407" s="39"/>
      <c r="BR407" s="39">
        <v>0</v>
      </c>
      <c r="BS407" s="39"/>
      <c r="BT407" s="39"/>
      <c r="BU407" s="39"/>
      <c r="BV407" s="39"/>
      <c r="BW407" s="39"/>
      <c r="BX407" s="39"/>
    </row>
    <row r="408" spans="1:76" ht="19.5" customHeight="1" x14ac:dyDescent="0.2">
      <c r="D408" s="47" t="s">
        <v>115</v>
      </c>
      <c r="F408" s="48">
        <v>52</v>
      </c>
      <c r="G408" s="49"/>
      <c r="H408" s="49"/>
      <c r="I408" s="49"/>
      <c r="J408" s="48">
        <v>184</v>
      </c>
      <c r="K408" s="48">
        <v>9</v>
      </c>
      <c r="L408" s="49"/>
      <c r="M408" s="48">
        <v>193</v>
      </c>
      <c r="N408" s="49"/>
      <c r="O408" s="49"/>
      <c r="P408" s="49"/>
      <c r="Q408" s="48">
        <v>69</v>
      </c>
      <c r="R408" s="48">
        <v>123</v>
      </c>
      <c r="S408" s="49"/>
      <c r="T408" s="48">
        <v>192</v>
      </c>
      <c r="U408" s="49"/>
      <c r="V408" s="49"/>
      <c r="W408" s="49"/>
      <c r="X408" s="48">
        <v>53</v>
      </c>
      <c r="Y408" s="49"/>
      <c r="Z408" s="49"/>
      <c r="AA408" s="49"/>
      <c r="AB408" s="48">
        <v>0</v>
      </c>
      <c r="AC408" s="49"/>
      <c r="AD408" s="48">
        <v>0</v>
      </c>
      <c r="AE408" s="49"/>
      <c r="AF408" s="49"/>
      <c r="AG408" s="49"/>
      <c r="AH408" s="48">
        <v>0</v>
      </c>
      <c r="AI408" s="49"/>
      <c r="AJ408" s="49"/>
      <c r="AK408" s="49"/>
      <c r="AL408" s="49"/>
      <c r="AM408" s="49"/>
      <c r="AN408" s="49"/>
      <c r="AO408" s="49"/>
      <c r="AP408" s="48">
        <v>16</v>
      </c>
      <c r="AQ408" s="49"/>
      <c r="AR408" s="49"/>
      <c r="AS408" s="49"/>
      <c r="AT408" s="48">
        <v>59</v>
      </c>
      <c r="AU408" s="48">
        <v>4</v>
      </c>
      <c r="AV408" s="49"/>
      <c r="AW408" s="48">
        <v>63</v>
      </c>
      <c r="AX408" s="49"/>
      <c r="AY408" s="49"/>
      <c r="AZ408" s="49"/>
      <c r="BA408" s="48">
        <v>17</v>
      </c>
      <c r="BB408" s="48">
        <v>43</v>
      </c>
      <c r="BC408" s="49"/>
      <c r="BD408" s="48">
        <v>60</v>
      </c>
      <c r="BE408" s="49"/>
      <c r="BF408" s="49"/>
      <c r="BG408" s="49"/>
      <c r="BH408" s="48">
        <v>19</v>
      </c>
      <c r="BI408" s="49"/>
      <c r="BJ408" s="49"/>
      <c r="BK408" s="49"/>
      <c r="BL408" s="48">
        <v>0</v>
      </c>
      <c r="BM408" s="49"/>
      <c r="BN408" s="48">
        <v>0</v>
      </c>
      <c r="BO408" s="49"/>
      <c r="BP408" s="49"/>
      <c r="BQ408" s="49"/>
      <c r="BR408" s="48">
        <v>0</v>
      </c>
      <c r="BS408" s="39"/>
      <c r="BT408" s="39"/>
      <c r="BU408" s="39"/>
      <c r="BV408" s="39"/>
      <c r="BW408" s="39"/>
      <c r="BX408" s="39"/>
    </row>
    <row r="409" spans="1:76" ht="20.100000000000001" customHeight="1" x14ac:dyDescent="0.2">
      <c r="D409" s="2" t="s">
        <v>116</v>
      </c>
      <c r="F409" s="39">
        <v>82</v>
      </c>
      <c r="G409" s="39"/>
      <c r="H409" s="39"/>
      <c r="I409" s="39"/>
      <c r="J409" s="39">
        <v>189</v>
      </c>
      <c r="K409" s="39">
        <v>17</v>
      </c>
      <c r="L409" s="39"/>
      <c r="M409" s="39">
        <v>206</v>
      </c>
      <c r="N409" s="39"/>
      <c r="O409" s="39"/>
      <c r="P409" s="39"/>
      <c r="Q409" s="39">
        <v>29</v>
      </c>
      <c r="R409" s="39">
        <v>161</v>
      </c>
      <c r="S409" s="39"/>
      <c r="T409" s="39">
        <v>190</v>
      </c>
      <c r="U409" s="39"/>
      <c r="V409" s="39"/>
      <c r="W409" s="39"/>
      <c r="X409" s="39">
        <v>98</v>
      </c>
      <c r="Y409" s="39"/>
      <c r="Z409" s="39"/>
      <c r="AA409" s="39"/>
      <c r="AB409" s="39">
        <v>0</v>
      </c>
      <c r="AC409" s="39"/>
      <c r="AD409" s="39">
        <v>0</v>
      </c>
      <c r="AE409" s="39"/>
      <c r="AF409" s="39"/>
      <c r="AG409" s="39"/>
      <c r="AH409" s="39">
        <v>0</v>
      </c>
      <c r="AI409" s="39"/>
      <c r="AJ409" s="39"/>
      <c r="AK409" s="39"/>
      <c r="AL409" s="39"/>
      <c r="AM409" s="39"/>
      <c r="AN409" s="39"/>
      <c r="AO409" s="39"/>
      <c r="AP409" s="39">
        <v>13</v>
      </c>
      <c r="AQ409" s="39"/>
      <c r="AR409" s="39"/>
      <c r="AS409" s="39"/>
      <c r="AT409" s="39">
        <v>59</v>
      </c>
      <c r="AU409" s="39">
        <v>2</v>
      </c>
      <c r="AV409" s="39"/>
      <c r="AW409" s="39">
        <v>61</v>
      </c>
      <c r="AX409" s="39"/>
      <c r="AY409" s="39"/>
      <c r="AZ409" s="39"/>
      <c r="BA409" s="39">
        <v>13</v>
      </c>
      <c r="BB409" s="39">
        <v>46</v>
      </c>
      <c r="BC409" s="39"/>
      <c r="BD409" s="39">
        <v>59</v>
      </c>
      <c r="BE409" s="39"/>
      <c r="BF409" s="39"/>
      <c r="BG409" s="39"/>
      <c r="BH409" s="39">
        <v>15</v>
      </c>
      <c r="BI409" s="39"/>
      <c r="BJ409" s="39"/>
      <c r="BK409" s="39"/>
      <c r="BL409" s="39">
        <v>0</v>
      </c>
      <c r="BM409" s="39"/>
      <c r="BN409" s="39">
        <v>0</v>
      </c>
      <c r="BO409" s="39"/>
      <c r="BP409" s="39"/>
      <c r="BQ409" s="39"/>
      <c r="BR409" s="39">
        <v>0</v>
      </c>
      <c r="BS409" s="39"/>
      <c r="BT409" s="39"/>
      <c r="BU409" s="39"/>
      <c r="BV409" s="39"/>
      <c r="BW409" s="39"/>
      <c r="BX409" s="39"/>
    </row>
    <row r="410" spans="1:76" ht="19.5" customHeight="1" x14ac:dyDescent="0.2">
      <c r="D410" s="47" t="s">
        <v>103</v>
      </c>
      <c r="F410" s="48">
        <v>139</v>
      </c>
      <c r="G410" s="49"/>
      <c r="H410" s="49"/>
      <c r="I410" s="49"/>
      <c r="J410" s="48">
        <v>316</v>
      </c>
      <c r="K410" s="48">
        <v>14</v>
      </c>
      <c r="L410" s="49"/>
      <c r="M410" s="48">
        <v>330</v>
      </c>
      <c r="N410" s="49"/>
      <c r="O410" s="49"/>
      <c r="P410" s="49"/>
      <c r="Q410" s="48">
        <v>134</v>
      </c>
      <c r="R410" s="48">
        <v>202</v>
      </c>
      <c r="S410" s="49"/>
      <c r="T410" s="48">
        <v>336</v>
      </c>
      <c r="U410" s="49"/>
      <c r="V410" s="49"/>
      <c r="W410" s="49"/>
      <c r="X410" s="48">
        <v>133</v>
      </c>
      <c r="Y410" s="49"/>
      <c r="Z410" s="49"/>
      <c r="AA410" s="49"/>
      <c r="AB410" s="48">
        <v>0</v>
      </c>
      <c r="AC410" s="49"/>
      <c r="AD410" s="48">
        <v>0</v>
      </c>
      <c r="AE410" s="49"/>
      <c r="AF410" s="49"/>
      <c r="AG410" s="49"/>
      <c r="AH410" s="48">
        <v>0</v>
      </c>
      <c r="AI410" s="49"/>
      <c r="AJ410" s="49"/>
      <c r="AK410" s="49"/>
      <c r="AL410" s="49"/>
      <c r="AM410" s="49"/>
      <c r="AN410" s="49"/>
      <c r="AO410" s="49"/>
      <c r="AP410" s="48">
        <v>4</v>
      </c>
      <c r="AQ410" s="49"/>
      <c r="AR410" s="49"/>
      <c r="AS410" s="49"/>
      <c r="AT410" s="48">
        <v>52</v>
      </c>
      <c r="AU410" s="48">
        <v>1</v>
      </c>
      <c r="AV410" s="49"/>
      <c r="AW410" s="48">
        <v>53</v>
      </c>
      <c r="AX410" s="49"/>
      <c r="AY410" s="49"/>
      <c r="AZ410" s="49"/>
      <c r="BA410" s="48">
        <v>14</v>
      </c>
      <c r="BB410" s="48">
        <v>40</v>
      </c>
      <c r="BC410" s="49"/>
      <c r="BD410" s="48">
        <v>54</v>
      </c>
      <c r="BE410" s="49"/>
      <c r="BF410" s="49"/>
      <c r="BG410" s="49"/>
      <c r="BH410" s="48">
        <v>3</v>
      </c>
      <c r="BI410" s="49"/>
      <c r="BJ410" s="49"/>
      <c r="BK410" s="49"/>
      <c r="BL410" s="48">
        <v>0</v>
      </c>
      <c r="BM410" s="49"/>
      <c r="BN410" s="48">
        <v>0</v>
      </c>
      <c r="BO410" s="49"/>
      <c r="BP410" s="49"/>
      <c r="BQ410" s="49"/>
      <c r="BR410" s="48">
        <v>0</v>
      </c>
      <c r="BS410" s="39"/>
      <c r="BT410" s="39"/>
      <c r="BU410" s="39"/>
      <c r="BV410" s="39"/>
      <c r="BW410" s="39"/>
      <c r="BX410" s="39"/>
    </row>
    <row r="411" spans="1:76" ht="20.100000000000001" customHeight="1" x14ac:dyDescent="0.2">
      <c r="D411" s="2" t="s">
        <v>104</v>
      </c>
      <c r="F411" s="39">
        <v>227</v>
      </c>
      <c r="G411" s="39"/>
      <c r="H411" s="39"/>
      <c r="I411" s="39"/>
      <c r="J411" s="39">
        <v>325</v>
      </c>
      <c r="K411" s="39">
        <v>18</v>
      </c>
      <c r="L411" s="39"/>
      <c r="M411" s="39">
        <v>343</v>
      </c>
      <c r="N411" s="39"/>
      <c r="O411" s="39"/>
      <c r="P411" s="39"/>
      <c r="Q411" s="39">
        <v>99</v>
      </c>
      <c r="R411" s="39">
        <v>265</v>
      </c>
      <c r="S411" s="39"/>
      <c r="T411" s="39">
        <v>364</v>
      </c>
      <c r="U411" s="39"/>
      <c r="V411" s="39"/>
      <c r="W411" s="39"/>
      <c r="X411" s="39">
        <v>206</v>
      </c>
      <c r="Y411" s="39"/>
      <c r="Z411" s="39"/>
      <c r="AA411" s="39"/>
      <c r="AB411" s="39">
        <v>0</v>
      </c>
      <c r="AC411" s="39"/>
      <c r="AD411" s="39">
        <v>0</v>
      </c>
      <c r="AE411" s="39"/>
      <c r="AF411" s="39"/>
      <c r="AG411" s="39"/>
      <c r="AH411" s="39">
        <v>0</v>
      </c>
      <c r="AI411" s="39"/>
      <c r="AJ411" s="39"/>
      <c r="AK411" s="39"/>
      <c r="AL411" s="39"/>
      <c r="AM411" s="39"/>
      <c r="AN411" s="39"/>
      <c r="AO411" s="39"/>
      <c r="AP411" s="39">
        <v>24</v>
      </c>
      <c r="AQ411" s="39"/>
      <c r="AR411" s="39"/>
      <c r="AS411" s="39"/>
      <c r="AT411" s="39">
        <v>53</v>
      </c>
      <c r="AU411" s="39">
        <v>5</v>
      </c>
      <c r="AV411" s="39"/>
      <c r="AW411" s="39">
        <v>58</v>
      </c>
      <c r="AX411" s="39"/>
      <c r="AY411" s="39"/>
      <c r="AZ411" s="39"/>
      <c r="BA411" s="39">
        <v>23</v>
      </c>
      <c r="BB411" s="39">
        <v>39</v>
      </c>
      <c r="BC411" s="39"/>
      <c r="BD411" s="39">
        <v>62</v>
      </c>
      <c r="BE411" s="39"/>
      <c r="BF411" s="39"/>
      <c r="BG411" s="39"/>
      <c r="BH411" s="39">
        <v>20</v>
      </c>
      <c r="BI411" s="39"/>
      <c r="BJ411" s="39"/>
      <c r="BK411" s="39"/>
      <c r="BL411" s="39">
        <v>0</v>
      </c>
      <c r="BM411" s="39"/>
      <c r="BN411" s="39">
        <v>0</v>
      </c>
      <c r="BO411" s="39"/>
      <c r="BP411" s="39"/>
      <c r="BQ411" s="39"/>
      <c r="BR411" s="39">
        <v>0</v>
      </c>
      <c r="BS411" s="39"/>
      <c r="BT411" s="39"/>
      <c r="BU411" s="39"/>
      <c r="BV411" s="39"/>
      <c r="BW411" s="39"/>
      <c r="BX411" s="39"/>
    </row>
    <row r="412" spans="1:76" ht="19.5" customHeight="1" x14ac:dyDescent="0.2">
      <c r="D412" s="47" t="s">
        <v>117</v>
      </c>
      <c r="F412" s="48">
        <v>136</v>
      </c>
      <c r="G412" s="49"/>
      <c r="H412" s="49"/>
      <c r="I412" s="49"/>
      <c r="J412" s="48">
        <v>293</v>
      </c>
      <c r="K412" s="48">
        <v>14</v>
      </c>
      <c r="L412" s="49"/>
      <c r="M412" s="48">
        <v>307</v>
      </c>
      <c r="N412" s="49"/>
      <c r="O412" s="49"/>
      <c r="P412" s="49"/>
      <c r="Q412" s="48">
        <v>196</v>
      </c>
      <c r="R412" s="48">
        <v>167</v>
      </c>
      <c r="S412" s="49"/>
      <c r="T412" s="48">
        <v>363</v>
      </c>
      <c r="U412" s="49"/>
      <c r="V412" s="49"/>
      <c r="W412" s="49"/>
      <c r="X412" s="48">
        <v>80</v>
      </c>
      <c r="Y412" s="49"/>
      <c r="Z412" s="49"/>
      <c r="AA412" s="49"/>
      <c r="AB412" s="48">
        <v>0</v>
      </c>
      <c r="AC412" s="49"/>
      <c r="AD412" s="48">
        <v>0</v>
      </c>
      <c r="AE412" s="49"/>
      <c r="AF412" s="49"/>
      <c r="AG412" s="49"/>
      <c r="AH412" s="48">
        <v>7</v>
      </c>
      <c r="AI412" s="49"/>
      <c r="AJ412" s="49"/>
      <c r="AK412" s="49"/>
      <c r="AL412" s="49"/>
      <c r="AM412" s="49"/>
      <c r="AN412" s="49"/>
      <c r="AO412" s="49"/>
      <c r="AP412" s="48">
        <v>18</v>
      </c>
      <c r="AQ412" s="49"/>
      <c r="AR412" s="49"/>
      <c r="AS412" s="49"/>
      <c r="AT412" s="48">
        <v>36</v>
      </c>
      <c r="AU412" s="48">
        <v>1</v>
      </c>
      <c r="AV412" s="49"/>
      <c r="AW412" s="48">
        <v>37</v>
      </c>
      <c r="AX412" s="49"/>
      <c r="AY412" s="49"/>
      <c r="AZ412" s="49"/>
      <c r="BA412" s="48">
        <v>15</v>
      </c>
      <c r="BB412" s="48">
        <v>28</v>
      </c>
      <c r="BC412" s="49"/>
      <c r="BD412" s="48">
        <v>43</v>
      </c>
      <c r="BE412" s="49"/>
      <c r="BF412" s="49"/>
      <c r="BG412" s="49"/>
      <c r="BH412" s="48">
        <v>12</v>
      </c>
      <c r="BI412" s="49"/>
      <c r="BJ412" s="49"/>
      <c r="BK412" s="49"/>
      <c r="BL412" s="48">
        <v>0</v>
      </c>
      <c r="BM412" s="49"/>
      <c r="BN412" s="48">
        <v>0</v>
      </c>
      <c r="BO412" s="49"/>
      <c r="BP412" s="49"/>
      <c r="BQ412" s="49"/>
      <c r="BR412" s="48">
        <v>1</v>
      </c>
      <c r="BS412" s="39"/>
      <c r="BT412" s="39"/>
      <c r="BU412" s="39"/>
      <c r="BV412" s="39"/>
      <c r="BW412" s="39"/>
      <c r="BX412" s="39"/>
    </row>
    <row r="413" spans="1:76" ht="20.100000000000001" customHeight="1" x14ac:dyDescent="0.2"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</row>
    <row r="414" spans="1:76" s="1" customFormat="1" ht="20.100000000000001" customHeight="1" x14ac:dyDescent="0.25">
      <c r="A414" s="3"/>
      <c r="B414" s="6"/>
      <c r="C414" s="51" t="s">
        <v>159</v>
      </c>
      <c r="D414" s="52"/>
      <c r="E414" s="5"/>
      <c r="F414" s="53">
        <v>958</v>
      </c>
      <c r="G414" s="54"/>
      <c r="H414" s="54"/>
      <c r="I414" s="54"/>
      <c r="J414" s="53">
        <v>2413</v>
      </c>
      <c r="K414" s="53">
        <v>106</v>
      </c>
      <c r="L414" s="54"/>
      <c r="M414" s="53">
        <v>2519</v>
      </c>
      <c r="N414" s="54"/>
      <c r="O414" s="54"/>
      <c r="P414" s="54"/>
      <c r="Q414" s="53">
        <v>979</v>
      </c>
      <c r="R414" s="53">
        <v>1611</v>
      </c>
      <c r="S414" s="54"/>
      <c r="T414" s="53">
        <v>2590</v>
      </c>
      <c r="U414" s="54"/>
      <c r="V414" s="54"/>
      <c r="W414" s="54"/>
      <c r="X414" s="53">
        <v>887</v>
      </c>
      <c r="Y414" s="54"/>
      <c r="Z414" s="54"/>
      <c r="AA414" s="54"/>
      <c r="AB414" s="53">
        <v>0</v>
      </c>
      <c r="AC414" s="54"/>
      <c r="AD414" s="53">
        <v>0</v>
      </c>
      <c r="AE414" s="54"/>
      <c r="AF414" s="54"/>
      <c r="AG414" s="54"/>
      <c r="AH414" s="53">
        <v>7</v>
      </c>
      <c r="AI414" s="54"/>
      <c r="AJ414" s="54"/>
      <c r="AK414" s="54"/>
      <c r="AL414" s="54"/>
      <c r="AM414" s="54"/>
      <c r="AN414" s="54"/>
      <c r="AO414" s="54"/>
      <c r="AP414" s="53">
        <v>226</v>
      </c>
      <c r="AQ414" s="54"/>
      <c r="AR414" s="54"/>
      <c r="AS414" s="54"/>
      <c r="AT414" s="53">
        <v>1141</v>
      </c>
      <c r="AU414" s="53">
        <v>25</v>
      </c>
      <c r="AV414" s="54"/>
      <c r="AW414" s="53">
        <v>1166</v>
      </c>
      <c r="AX414" s="54"/>
      <c r="AY414" s="54"/>
      <c r="AZ414" s="54"/>
      <c r="BA414" s="53">
        <v>206</v>
      </c>
      <c r="BB414" s="53">
        <v>974</v>
      </c>
      <c r="BC414" s="54"/>
      <c r="BD414" s="53">
        <v>1180</v>
      </c>
      <c r="BE414" s="54"/>
      <c r="BF414" s="54"/>
      <c r="BG414" s="54"/>
      <c r="BH414" s="53">
        <v>212</v>
      </c>
      <c r="BI414" s="54"/>
      <c r="BJ414" s="54"/>
      <c r="BK414" s="54"/>
      <c r="BL414" s="53">
        <v>0</v>
      </c>
      <c r="BM414" s="54"/>
      <c r="BN414" s="53">
        <v>0</v>
      </c>
      <c r="BO414" s="54"/>
      <c r="BP414" s="54"/>
      <c r="BQ414" s="54"/>
      <c r="BR414" s="53">
        <v>1</v>
      </c>
      <c r="BS414" s="39"/>
      <c r="BT414" s="39"/>
      <c r="BU414" s="39"/>
      <c r="BV414" s="39"/>
      <c r="BW414" s="39"/>
      <c r="BX414" s="39"/>
    </row>
    <row r="415" spans="1:76" ht="20.100000000000001" customHeight="1" x14ac:dyDescent="0.2"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</row>
    <row r="416" spans="1:76" ht="20.100000000000001" customHeight="1" x14ac:dyDescent="0.2">
      <c r="C416" s="3" t="s">
        <v>237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</row>
    <row r="417" spans="1:76" ht="20.100000000000001" customHeight="1" x14ac:dyDescent="0.2">
      <c r="D417" s="2" t="s">
        <v>238</v>
      </c>
      <c r="F417" s="39">
        <v>0</v>
      </c>
      <c r="G417" s="39"/>
      <c r="H417" s="39"/>
      <c r="I417" s="39"/>
      <c r="J417" s="39">
        <v>0</v>
      </c>
      <c r="K417" s="39">
        <v>0</v>
      </c>
      <c r="L417" s="39"/>
      <c r="M417" s="39">
        <v>0</v>
      </c>
      <c r="N417" s="39"/>
      <c r="O417" s="39"/>
      <c r="P417" s="39"/>
      <c r="Q417" s="39">
        <v>0</v>
      </c>
      <c r="R417" s="39">
        <v>0</v>
      </c>
      <c r="S417" s="39"/>
      <c r="T417" s="39">
        <v>0</v>
      </c>
      <c r="U417" s="39"/>
      <c r="V417" s="39"/>
      <c r="W417" s="39"/>
      <c r="X417" s="39">
        <v>0</v>
      </c>
      <c r="Y417" s="39"/>
      <c r="Z417" s="39"/>
      <c r="AA417" s="39"/>
      <c r="AB417" s="39">
        <v>0</v>
      </c>
      <c r="AC417" s="39"/>
      <c r="AD417" s="39">
        <v>0</v>
      </c>
      <c r="AE417" s="39"/>
      <c r="AF417" s="39"/>
      <c r="AG417" s="39"/>
      <c r="AH417" s="39">
        <v>0</v>
      </c>
      <c r="AI417" s="39"/>
      <c r="AJ417" s="39"/>
      <c r="AK417" s="39"/>
      <c r="AL417" s="39"/>
      <c r="AM417" s="39"/>
      <c r="AN417" s="39"/>
      <c r="AO417" s="39"/>
      <c r="AP417" s="39">
        <v>0</v>
      </c>
      <c r="AQ417" s="39"/>
      <c r="AR417" s="39"/>
      <c r="AS417" s="39"/>
      <c r="AT417" s="39">
        <v>3</v>
      </c>
      <c r="AU417" s="39">
        <v>0</v>
      </c>
      <c r="AV417" s="39"/>
      <c r="AW417" s="39">
        <v>3</v>
      </c>
      <c r="AX417" s="39"/>
      <c r="AY417" s="39"/>
      <c r="AZ417" s="39"/>
      <c r="BA417" s="39">
        <v>1</v>
      </c>
      <c r="BB417" s="39">
        <v>2</v>
      </c>
      <c r="BC417" s="39"/>
      <c r="BD417" s="39">
        <v>3</v>
      </c>
      <c r="BE417" s="39"/>
      <c r="BF417" s="39"/>
      <c r="BG417" s="39"/>
      <c r="BH417" s="39">
        <v>0</v>
      </c>
      <c r="BI417" s="39"/>
      <c r="BJ417" s="39"/>
      <c r="BK417" s="39"/>
      <c r="BL417" s="39">
        <v>0</v>
      </c>
      <c r="BM417" s="39"/>
      <c r="BN417" s="39">
        <v>0</v>
      </c>
      <c r="BO417" s="39"/>
      <c r="BP417" s="39"/>
      <c r="BQ417" s="39"/>
      <c r="BR417" s="39">
        <v>0</v>
      </c>
      <c r="BS417" s="39"/>
      <c r="BT417" s="39"/>
      <c r="BU417" s="39"/>
      <c r="BV417" s="39"/>
      <c r="BW417" s="39"/>
      <c r="BX417" s="39"/>
    </row>
    <row r="418" spans="1:76" ht="20.100000000000001" customHeight="1" x14ac:dyDescent="0.2"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</row>
    <row r="419" spans="1:76" s="1" customFormat="1" ht="20.100000000000001" customHeight="1" x14ac:dyDescent="0.25">
      <c r="A419" s="3"/>
      <c r="B419" s="6"/>
      <c r="C419" s="51" t="s">
        <v>194</v>
      </c>
      <c r="D419" s="52"/>
      <c r="E419" s="5"/>
      <c r="F419" s="53">
        <v>0</v>
      </c>
      <c r="G419" s="54"/>
      <c r="H419" s="54"/>
      <c r="I419" s="54"/>
      <c r="J419" s="53">
        <v>0</v>
      </c>
      <c r="K419" s="53">
        <v>0</v>
      </c>
      <c r="L419" s="54"/>
      <c r="M419" s="53">
        <v>0</v>
      </c>
      <c r="N419" s="54"/>
      <c r="O419" s="54"/>
      <c r="P419" s="54"/>
      <c r="Q419" s="53">
        <v>0</v>
      </c>
      <c r="R419" s="53">
        <v>0</v>
      </c>
      <c r="S419" s="54"/>
      <c r="T419" s="53">
        <v>0</v>
      </c>
      <c r="U419" s="54"/>
      <c r="V419" s="54"/>
      <c r="W419" s="54"/>
      <c r="X419" s="53">
        <v>0</v>
      </c>
      <c r="Y419" s="54"/>
      <c r="Z419" s="54"/>
      <c r="AA419" s="54"/>
      <c r="AB419" s="53">
        <v>0</v>
      </c>
      <c r="AC419" s="54"/>
      <c r="AD419" s="53">
        <v>0</v>
      </c>
      <c r="AE419" s="54"/>
      <c r="AF419" s="54"/>
      <c r="AG419" s="54"/>
      <c r="AH419" s="53">
        <v>0</v>
      </c>
      <c r="AI419" s="54"/>
      <c r="AJ419" s="54"/>
      <c r="AK419" s="54"/>
      <c r="AL419" s="54"/>
      <c r="AM419" s="54"/>
      <c r="AN419" s="54"/>
      <c r="AO419" s="54"/>
      <c r="AP419" s="53">
        <v>0</v>
      </c>
      <c r="AQ419" s="54"/>
      <c r="AR419" s="54"/>
      <c r="AS419" s="54"/>
      <c r="AT419" s="53">
        <v>3</v>
      </c>
      <c r="AU419" s="53">
        <v>0</v>
      </c>
      <c r="AV419" s="54"/>
      <c r="AW419" s="53">
        <v>3</v>
      </c>
      <c r="AX419" s="54"/>
      <c r="AY419" s="54"/>
      <c r="AZ419" s="54"/>
      <c r="BA419" s="53">
        <v>1</v>
      </c>
      <c r="BB419" s="53">
        <v>2</v>
      </c>
      <c r="BC419" s="54"/>
      <c r="BD419" s="53">
        <v>3</v>
      </c>
      <c r="BE419" s="54"/>
      <c r="BF419" s="54"/>
      <c r="BG419" s="54"/>
      <c r="BH419" s="53">
        <v>0</v>
      </c>
      <c r="BI419" s="54"/>
      <c r="BJ419" s="54"/>
      <c r="BK419" s="54"/>
      <c r="BL419" s="53">
        <v>0</v>
      </c>
      <c r="BM419" s="54"/>
      <c r="BN419" s="53">
        <v>0</v>
      </c>
      <c r="BO419" s="54"/>
      <c r="BP419" s="54"/>
      <c r="BQ419" s="54"/>
      <c r="BR419" s="53">
        <v>0</v>
      </c>
      <c r="BS419" s="39"/>
      <c r="BT419" s="39"/>
      <c r="BU419" s="39"/>
      <c r="BV419" s="39"/>
      <c r="BW419" s="39"/>
      <c r="BX419" s="39"/>
    </row>
    <row r="420" spans="1:76" ht="20.100000000000001" customHeight="1" x14ac:dyDescent="0.2"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</row>
    <row r="421" spans="1:76" s="1" customFormat="1" ht="20.100000000000001" customHeight="1" x14ac:dyDescent="0.25">
      <c r="A421" s="3"/>
      <c r="B421" s="57" t="s">
        <v>239</v>
      </c>
      <c r="C421" s="58"/>
      <c r="D421" s="58"/>
      <c r="E421" s="5"/>
      <c r="F421" s="59">
        <v>958</v>
      </c>
      <c r="G421" s="54"/>
      <c r="H421" s="54"/>
      <c r="I421" s="54"/>
      <c r="J421" s="59">
        <v>2413</v>
      </c>
      <c r="K421" s="59">
        <v>106</v>
      </c>
      <c r="L421" s="54"/>
      <c r="M421" s="59">
        <v>2519</v>
      </c>
      <c r="N421" s="54"/>
      <c r="O421" s="54"/>
      <c r="P421" s="54"/>
      <c r="Q421" s="59">
        <v>979</v>
      </c>
      <c r="R421" s="59">
        <v>1611</v>
      </c>
      <c r="S421" s="54"/>
      <c r="T421" s="59">
        <v>2590</v>
      </c>
      <c r="U421" s="54"/>
      <c r="V421" s="54"/>
      <c r="W421" s="54"/>
      <c r="X421" s="59">
        <v>887</v>
      </c>
      <c r="Y421" s="54"/>
      <c r="Z421" s="54"/>
      <c r="AA421" s="54"/>
      <c r="AB421" s="59">
        <v>0</v>
      </c>
      <c r="AC421" s="54"/>
      <c r="AD421" s="59">
        <v>0</v>
      </c>
      <c r="AE421" s="54"/>
      <c r="AF421" s="54"/>
      <c r="AG421" s="54"/>
      <c r="AH421" s="59">
        <v>7</v>
      </c>
      <c r="AI421" s="54"/>
      <c r="AJ421" s="54"/>
      <c r="AK421" s="54"/>
      <c r="AL421" s="54"/>
      <c r="AM421" s="54"/>
      <c r="AN421" s="54"/>
      <c r="AO421" s="54"/>
      <c r="AP421" s="59">
        <v>226</v>
      </c>
      <c r="AQ421" s="54"/>
      <c r="AR421" s="54"/>
      <c r="AS421" s="54"/>
      <c r="AT421" s="59">
        <v>1144</v>
      </c>
      <c r="AU421" s="59">
        <v>25</v>
      </c>
      <c r="AV421" s="54"/>
      <c r="AW421" s="59">
        <v>1169</v>
      </c>
      <c r="AX421" s="54"/>
      <c r="AY421" s="54"/>
      <c r="AZ421" s="54"/>
      <c r="BA421" s="59">
        <v>207</v>
      </c>
      <c r="BB421" s="59">
        <v>976</v>
      </c>
      <c r="BC421" s="54"/>
      <c r="BD421" s="59">
        <v>1183</v>
      </c>
      <c r="BE421" s="54"/>
      <c r="BF421" s="54"/>
      <c r="BG421" s="54"/>
      <c r="BH421" s="59">
        <v>212</v>
      </c>
      <c r="BI421" s="54"/>
      <c r="BJ421" s="54"/>
      <c r="BK421" s="54"/>
      <c r="BL421" s="59">
        <v>0</v>
      </c>
      <c r="BM421" s="54"/>
      <c r="BN421" s="59">
        <v>0</v>
      </c>
      <c r="BO421" s="54"/>
      <c r="BP421" s="54"/>
      <c r="BQ421" s="54"/>
      <c r="BR421" s="59">
        <v>1</v>
      </c>
      <c r="BS421" s="39"/>
      <c r="BT421" s="39"/>
      <c r="BU421" s="39"/>
      <c r="BV421" s="39"/>
      <c r="BW421" s="39"/>
      <c r="BX421" s="39"/>
    </row>
    <row r="422" spans="1:76" ht="20.100000000000001" customHeight="1" x14ac:dyDescent="0.2"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</row>
    <row r="423" spans="1:76" ht="20.100000000000001" customHeight="1" x14ac:dyDescent="0.2">
      <c r="B423" s="6" t="s">
        <v>240</v>
      </c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</row>
    <row r="424" spans="1:76" ht="20.100000000000001" customHeight="1" x14ac:dyDescent="0.2">
      <c r="C424" s="3" t="s">
        <v>154</v>
      </c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</row>
    <row r="425" spans="1:76" ht="20.100000000000001" customHeight="1" x14ac:dyDescent="0.2">
      <c r="D425" s="2" t="s">
        <v>96</v>
      </c>
      <c r="F425" s="39">
        <v>80</v>
      </c>
      <c r="G425" s="39"/>
      <c r="H425" s="39"/>
      <c r="I425" s="39"/>
      <c r="J425" s="39">
        <v>214</v>
      </c>
      <c r="K425" s="39">
        <v>5</v>
      </c>
      <c r="L425" s="39"/>
      <c r="M425" s="39">
        <v>219</v>
      </c>
      <c r="N425" s="39"/>
      <c r="O425" s="39"/>
      <c r="P425" s="39"/>
      <c r="Q425" s="39">
        <v>115</v>
      </c>
      <c r="R425" s="39">
        <v>130</v>
      </c>
      <c r="S425" s="39"/>
      <c r="T425" s="39">
        <v>245</v>
      </c>
      <c r="U425" s="39"/>
      <c r="V425" s="39"/>
      <c r="W425" s="39"/>
      <c r="X425" s="39">
        <v>54</v>
      </c>
      <c r="Y425" s="39"/>
      <c r="Z425" s="39"/>
      <c r="AA425" s="39"/>
      <c r="AB425" s="39">
        <v>0</v>
      </c>
      <c r="AC425" s="39"/>
      <c r="AD425" s="39">
        <v>0</v>
      </c>
      <c r="AE425" s="39"/>
      <c r="AF425" s="39"/>
      <c r="AG425" s="39"/>
      <c r="AH425" s="39">
        <v>0</v>
      </c>
      <c r="AI425" s="39"/>
      <c r="AJ425" s="39"/>
      <c r="AK425" s="39"/>
      <c r="AL425" s="39"/>
      <c r="AM425" s="39"/>
      <c r="AN425" s="39"/>
      <c r="AO425" s="39"/>
      <c r="AP425" s="39">
        <v>13</v>
      </c>
      <c r="AQ425" s="39"/>
      <c r="AR425" s="39"/>
      <c r="AS425" s="39"/>
      <c r="AT425" s="39">
        <v>158</v>
      </c>
      <c r="AU425" s="39">
        <v>4</v>
      </c>
      <c r="AV425" s="39"/>
      <c r="AW425" s="39">
        <v>162</v>
      </c>
      <c r="AX425" s="39"/>
      <c r="AY425" s="39"/>
      <c r="AZ425" s="39"/>
      <c r="BA425" s="39">
        <v>33</v>
      </c>
      <c r="BB425" s="39">
        <v>133</v>
      </c>
      <c r="BC425" s="39"/>
      <c r="BD425" s="39">
        <v>166</v>
      </c>
      <c r="BE425" s="39"/>
      <c r="BF425" s="39"/>
      <c r="BG425" s="39"/>
      <c r="BH425" s="39">
        <v>9</v>
      </c>
      <c r="BI425" s="39"/>
      <c r="BJ425" s="39"/>
      <c r="BK425" s="39"/>
      <c r="BL425" s="39">
        <v>0</v>
      </c>
      <c r="BM425" s="39"/>
      <c r="BN425" s="39">
        <v>0</v>
      </c>
      <c r="BO425" s="39"/>
      <c r="BP425" s="39"/>
      <c r="BQ425" s="39"/>
      <c r="BR425" s="39">
        <v>0</v>
      </c>
      <c r="BS425" s="39"/>
      <c r="BT425" s="39"/>
      <c r="BU425" s="39"/>
      <c r="BV425" s="39"/>
      <c r="BW425" s="39"/>
      <c r="BX425" s="39"/>
    </row>
    <row r="426" spans="1:76" ht="19.5" customHeight="1" x14ac:dyDescent="0.2">
      <c r="D426" s="47" t="s">
        <v>241</v>
      </c>
      <c r="F426" s="48">
        <v>81</v>
      </c>
      <c r="G426" s="49"/>
      <c r="H426" s="49"/>
      <c r="I426" s="49"/>
      <c r="J426" s="48">
        <v>200</v>
      </c>
      <c r="K426" s="48">
        <v>29</v>
      </c>
      <c r="L426" s="49"/>
      <c r="M426" s="48">
        <v>229</v>
      </c>
      <c r="N426" s="49"/>
      <c r="O426" s="49"/>
      <c r="P426" s="49"/>
      <c r="Q426" s="48">
        <v>116</v>
      </c>
      <c r="R426" s="48">
        <v>130</v>
      </c>
      <c r="S426" s="49"/>
      <c r="T426" s="48">
        <v>246</v>
      </c>
      <c r="U426" s="49"/>
      <c r="V426" s="49"/>
      <c r="W426" s="49"/>
      <c r="X426" s="48">
        <v>64</v>
      </c>
      <c r="Y426" s="49"/>
      <c r="Z426" s="49"/>
      <c r="AA426" s="49"/>
      <c r="AB426" s="48">
        <v>0</v>
      </c>
      <c r="AC426" s="49"/>
      <c r="AD426" s="48">
        <v>0</v>
      </c>
      <c r="AE426" s="49"/>
      <c r="AF426" s="49"/>
      <c r="AG426" s="49"/>
      <c r="AH426" s="48">
        <v>0</v>
      </c>
      <c r="AI426" s="49"/>
      <c r="AJ426" s="49"/>
      <c r="AK426" s="49"/>
      <c r="AL426" s="49"/>
      <c r="AM426" s="49"/>
      <c r="AN426" s="49"/>
      <c r="AO426" s="49"/>
      <c r="AP426" s="48">
        <v>13</v>
      </c>
      <c r="AQ426" s="49"/>
      <c r="AR426" s="49"/>
      <c r="AS426" s="49"/>
      <c r="AT426" s="48">
        <v>109</v>
      </c>
      <c r="AU426" s="48">
        <v>4</v>
      </c>
      <c r="AV426" s="49"/>
      <c r="AW426" s="48">
        <v>113</v>
      </c>
      <c r="AX426" s="49"/>
      <c r="AY426" s="49"/>
      <c r="AZ426" s="49"/>
      <c r="BA426" s="48">
        <v>29</v>
      </c>
      <c r="BB426" s="48">
        <v>81</v>
      </c>
      <c r="BC426" s="49"/>
      <c r="BD426" s="48">
        <v>110</v>
      </c>
      <c r="BE426" s="49"/>
      <c r="BF426" s="49"/>
      <c r="BG426" s="49"/>
      <c r="BH426" s="48">
        <v>16</v>
      </c>
      <c r="BI426" s="49"/>
      <c r="BJ426" s="49"/>
      <c r="BK426" s="49"/>
      <c r="BL426" s="48">
        <v>0</v>
      </c>
      <c r="BM426" s="49"/>
      <c r="BN426" s="48">
        <v>0</v>
      </c>
      <c r="BO426" s="49"/>
      <c r="BP426" s="49"/>
      <c r="BQ426" s="49"/>
      <c r="BR426" s="48">
        <v>0</v>
      </c>
      <c r="BS426" s="39"/>
      <c r="BT426" s="39"/>
      <c r="BU426" s="39"/>
      <c r="BV426" s="39"/>
      <c r="BW426" s="39"/>
      <c r="BX426" s="39"/>
    </row>
    <row r="427" spans="1:76" ht="20.100000000000001" customHeight="1" x14ac:dyDescent="0.2">
      <c r="D427" s="2" t="s">
        <v>242</v>
      </c>
      <c r="F427" s="39">
        <v>120</v>
      </c>
      <c r="G427" s="39"/>
      <c r="H427" s="39"/>
      <c r="I427" s="39"/>
      <c r="J427" s="39">
        <v>191</v>
      </c>
      <c r="K427" s="39">
        <v>7</v>
      </c>
      <c r="L427" s="39"/>
      <c r="M427" s="39">
        <v>198</v>
      </c>
      <c r="N427" s="39"/>
      <c r="O427" s="39"/>
      <c r="P427" s="39"/>
      <c r="Q427" s="39">
        <v>69</v>
      </c>
      <c r="R427" s="39">
        <v>147</v>
      </c>
      <c r="S427" s="39"/>
      <c r="T427" s="39">
        <v>216</v>
      </c>
      <c r="U427" s="39"/>
      <c r="V427" s="39"/>
      <c r="W427" s="39"/>
      <c r="X427" s="39">
        <v>102</v>
      </c>
      <c r="Y427" s="39"/>
      <c r="Z427" s="39"/>
      <c r="AA427" s="39"/>
      <c r="AB427" s="39">
        <v>0</v>
      </c>
      <c r="AC427" s="39"/>
      <c r="AD427" s="39">
        <v>0</v>
      </c>
      <c r="AE427" s="39"/>
      <c r="AF427" s="39"/>
      <c r="AG427" s="39"/>
      <c r="AH427" s="39">
        <v>0</v>
      </c>
      <c r="AI427" s="39"/>
      <c r="AJ427" s="39"/>
      <c r="AK427" s="39"/>
      <c r="AL427" s="39"/>
      <c r="AM427" s="39"/>
      <c r="AN427" s="39"/>
      <c r="AO427" s="39"/>
      <c r="AP427" s="39">
        <v>19</v>
      </c>
      <c r="AQ427" s="39"/>
      <c r="AR427" s="39"/>
      <c r="AS427" s="39"/>
      <c r="AT427" s="39">
        <v>107</v>
      </c>
      <c r="AU427" s="39">
        <v>2</v>
      </c>
      <c r="AV427" s="39"/>
      <c r="AW427" s="39">
        <v>109</v>
      </c>
      <c r="AX427" s="39"/>
      <c r="AY427" s="39"/>
      <c r="AZ427" s="39"/>
      <c r="BA427" s="39">
        <v>22</v>
      </c>
      <c r="BB427" s="39">
        <v>93</v>
      </c>
      <c r="BC427" s="39"/>
      <c r="BD427" s="39">
        <v>115</v>
      </c>
      <c r="BE427" s="39"/>
      <c r="BF427" s="39"/>
      <c r="BG427" s="39"/>
      <c r="BH427" s="39">
        <v>13</v>
      </c>
      <c r="BI427" s="39"/>
      <c r="BJ427" s="39"/>
      <c r="BK427" s="39"/>
      <c r="BL427" s="39">
        <v>0</v>
      </c>
      <c r="BM427" s="39"/>
      <c r="BN427" s="39">
        <v>0</v>
      </c>
      <c r="BO427" s="39"/>
      <c r="BP427" s="39"/>
      <c r="BQ427" s="39"/>
      <c r="BR427" s="39">
        <v>0</v>
      </c>
      <c r="BS427" s="39"/>
      <c r="BT427" s="39"/>
      <c r="BU427" s="39"/>
      <c r="BV427" s="39"/>
      <c r="BW427" s="39"/>
      <c r="BX427" s="39"/>
    </row>
    <row r="428" spans="1:76" ht="19.5" customHeight="1" x14ac:dyDescent="0.2">
      <c r="D428" s="47" t="s">
        <v>243</v>
      </c>
      <c r="F428" s="48">
        <v>167</v>
      </c>
      <c r="G428" s="49"/>
      <c r="H428" s="49"/>
      <c r="I428" s="49"/>
      <c r="J428" s="48">
        <v>232</v>
      </c>
      <c r="K428" s="48">
        <v>14</v>
      </c>
      <c r="L428" s="49"/>
      <c r="M428" s="48">
        <v>246</v>
      </c>
      <c r="N428" s="49"/>
      <c r="O428" s="49"/>
      <c r="P428" s="49"/>
      <c r="Q428" s="48">
        <v>72</v>
      </c>
      <c r="R428" s="48">
        <v>236</v>
      </c>
      <c r="S428" s="49"/>
      <c r="T428" s="48">
        <v>308</v>
      </c>
      <c r="U428" s="49"/>
      <c r="V428" s="49"/>
      <c r="W428" s="49"/>
      <c r="X428" s="48">
        <v>105</v>
      </c>
      <c r="Y428" s="49"/>
      <c r="Z428" s="49"/>
      <c r="AA428" s="49"/>
      <c r="AB428" s="48">
        <v>0</v>
      </c>
      <c r="AC428" s="49"/>
      <c r="AD428" s="48">
        <v>0</v>
      </c>
      <c r="AE428" s="49"/>
      <c r="AF428" s="49"/>
      <c r="AG428" s="49"/>
      <c r="AH428" s="48">
        <v>7</v>
      </c>
      <c r="AI428" s="49"/>
      <c r="AJ428" s="49"/>
      <c r="AK428" s="49"/>
      <c r="AL428" s="49"/>
      <c r="AM428" s="49"/>
      <c r="AN428" s="49"/>
      <c r="AO428" s="49"/>
      <c r="AP428" s="48">
        <v>19</v>
      </c>
      <c r="AQ428" s="49"/>
      <c r="AR428" s="49"/>
      <c r="AS428" s="49"/>
      <c r="AT428" s="48">
        <v>84</v>
      </c>
      <c r="AU428" s="48">
        <v>2</v>
      </c>
      <c r="AV428" s="49"/>
      <c r="AW428" s="48">
        <v>86</v>
      </c>
      <c r="AX428" s="49"/>
      <c r="AY428" s="49"/>
      <c r="AZ428" s="49"/>
      <c r="BA428" s="48">
        <v>18</v>
      </c>
      <c r="BB428" s="48">
        <v>72</v>
      </c>
      <c r="BC428" s="49"/>
      <c r="BD428" s="48">
        <v>90</v>
      </c>
      <c r="BE428" s="49"/>
      <c r="BF428" s="49"/>
      <c r="BG428" s="49"/>
      <c r="BH428" s="48">
        <v>15</v>
      </c>
      <c r="BI428" s="49"/>
      <c r="BJ428" s="49"/>
      <c r="BK428" s="49"/>
      <c r="BL428" s="48">
        <v>0</v>
      </c>
      <c r="BM428" s="49"/>
      <c r="BN428" s="48">
        <v>0</v>
      </c>
      <c r="BO428" s="49"/>
      <c r="BP428" s="49"/>
      <c r="BQ428" s="49"/>
      <c r="BR428" s="48">
        <v>1</v>
      </c>
      <c r="BS428" s="39"/>
      <c r="BT428" s="39"/>
      <c r="BU428" s="39"/>
      <c r="BV428" s="39"/>
      <c r="BW428" s="39"/>
      <c r="BX428" s="39"/>
    </row>
    <row r="429" spans="1:76" ht="20.100000000000001" customHeight="1" x14ac:dyDescent="0.2">
      <c r="D429" s="2" t="s">
        <v>244</v>
      </c>
      <c r="F429" s="39">
        <v>102</v>
      </c>
      <c r="G429" s="39"/>
      <c r="H429" s="39"/>
      <c r="I429" s="39"/>
      <c r="J429" s="39">
        <v>190</v>
      </c>
      <c r="K429" s="39">
        <v>9</v>
      </c>
      <c r="L429" s="39"/>
      <c r="M429" s="39">
        <v>199</v>
      </c>
      <c r="N429" s="39"/>
      <c r="O429" s="39"/>
      <c r="P429" s="39"/>
      <c r="Q429" s="39">
        <v>49</v>
      </c>
      <c r="R429" s="39">
        <v>132</v>
      </c>
      <c r="S429" s="39"/>
      <c r="T429" s="39">
        <v>181</v>
      </c>
      <c r="U429" s="39"/>
      <c r="V429" s="39"/>
      <c r="W429" s="39"/>
      <c r="X429" s="39">
        <v>120</v>
      </c>
      <c r="Y429" s="39"/>
      <c r="Z429" s="39"/>
      <c r="AA429" s="39"/>
      <c r="AB429" s="39">
        <v>0</v>
      </c>
      <c r="AC429" s="39"/>
      <c r="AD429" s="39">
        <v>0</v>
      </c>
      <c r="AE429" s="39"/>
      <c r="AF429" s="39"/>
      <c r="AG429" s="39"/>
      <c r="AH429" s="39">
        <v>10</v>
      </c>
      <c r="AI429" s="39"/>
      <c r="AJ429" s="39"/>
      <c r="AK429" s="39"/>
      <c r="AL429" s="39"/>
      <c r="AM429" s="39"/>
      <c r="AN429" s="39"/>
      <c r="AO429" s="39"/>
      <c r="AP429" s="39">
        <v>15</v>
      </c>
      <c r="AQ429" s="39"/>
      <c r="AR429" s="39"/>
      <c r="AS429" s="39"/>
      <c r="AT429" s="39">
        <v>87</v>
      </c>
      <c r="AU429" s="39">
        <v>0</v>
      </c>
      <c r="AV429" s="39"/>
      <c r="AW429" s="39">
        <v>87</v>
      </c>
      <c r="AX429" s="39"/>
      <c r="AY429" s="39"/>
      <c r="AZ429" s="39"/>
      <c r="BA429" s="39">
        <v>10</v>
      </c>
      <c r="BB429" s="39">
        <v>70</v>
      </c>
      <c r="BC429" s="39"/>
      <c r="BD429" s="39">
        <v>80</v>
      </c>
      <c r="BE429" s="39"/>
      <c r="BF429" s="39"/>
      <c r="BG429" s="39"/>
      <c r="BH429" s="39">
        <v>22</v>
      </c>
      <c r="BI429" s="39"/>
      <c r="BJ429" s="39"/>
      <c r="BK429" s="39"/>
      <c r="BL429" s="39">
        <v>0</v>
      </c>
      <c r="BM429" s="39"/>
      <c r="BN429" s="39">
        <v>0</v>
      </c>
      <c r="BO429" s="39"/>
      <c r="BP429" s="39"/>
      <c r="BQ429" s="39"/>
      <c r="BR429" s="39">
        <v>5</v>
      </c>
      <c r="BS429" s="39"/>
      <c r="BT429" s="39"/>
      <c r="BU429" s="39"/>
      <c r="BV429" s="39"/>
      <c r="BW429" s="39"/>
      <c r="BX429" s="39"/>
    </row>
    <row r="430" spans="1:76" ht="19.5" customHeight="1" x14ac:dyDescent="0.2">
      <c r="D430" s="47" t="s">
        <v>115</v>
      </c>
      <c r="F430" s="48">
        <v>60</v>
      </c>
      <c r="G430" s="49"/>
      <c r="H430" s="49"/>
      <c r="I430" s="49"/>
      <c r="J430" s="48">
        <v>170</v>
      </c>
      <c r="K430" s="48">
        <v>2</v>
      </c>
      <c r="L430" s="49"/>
      <c r="M430" s="48">
        <v>172</v>
      </c>
      <c r="N430" s="49"/>
      <c r="O430" s="49"/>
      <c r="P430" s="49"/>
      <c r="Q430" s="48">
        <v>101</v>
      </c>
      <c r="R430" s="48">
        <v>78</v>
      </c>
      <c r="S430" s="49"/>
      <c r="T430" s="48">
        <v>179</v>
      </c>
      <c r="U430" s="49"/>
      <c r="V430" s="49"/>
      <c r="W430" s="49"/>
      <c r="X430" s="48">
        <v>53</v>
      </c>
      <c r="Y430" s="49"/>
      <c r="Z430" s="49"/>
      <c r="AA430" s="49"/>
      <c r="AB430" s="48">
        <v>0</v>
      </c>
      <c r="AC430" s="49"/>
      <c r="AD430" s="48">
        <v>0</v>
      </c>
      <c r="AE430" s="49"/>
      <c r="AF430" s="49"/>
      <c r="AG430" s="49"/>
      <c r="AH430" s="48">
        <v>0</v>
      </c>
      <c r="AI430" s="49"/>
      <c r="AJ430" s="49"/>
      <c r="AK430" s="49"/>
      <c r="AL430" s="49"/>
      <c r="AM430" s="49"/>
      <c r="AN430" s="49"/>
      <c r="AO430" s="49"/>
      <c r="AP430" s="48">
        <v>8</v>
      </c>
      <c r="AQ430" s="49"/>
      <c r="AR430" s="49"/>
      <c r="AS430" s="49"/>
      <c r="AT430" s="48">
        <v>23</v>
      </c>
      <c r="AU430" s="48">
        <v>0</v>
      </c>
      <c r="AV430" s="49"/>
      <c r="AW430" s="48">
        <v>23</v>
      </c>
      <c r="AX430" s="49"/>
      <c r="AY430" s="49"/>
      <c r="AZ430" s="49"/>
      <c r="BA430" s="48">
        <v>7</v>
      </c>
      <c r="BB430" s="48">
        <v>18</v>
      </c>
      <c r="BC430" s="49"/>
      <c r="BD430" s="48">
        <v>25</v>
      </c>
      <c r="BE430" s="49"/>
      <c r="BF430" s="49"/>
      <c r="BG430" s="49"/>
      <c r="BH430" s="48">
        <v>6</v>
      </c>
      <c r="BI430" s="49"/>
      <c r="BJ430" s="49"/>
      <c r="BK430" s="49"/>
      <c r="BL430" s="48">
        <v>0</v>
      </c>
      <c r="BM430" s="49"/>
      <c r="BN430" s="48">
        <v>0</v>
      </c>
      <c r="BO430" s="49"/>
      <c r="BP430" s="49"/>
      <c r="BQ430" s="49"/>
      <c r="BR430" s="48">
        <v>0</v>
      </c>
      <c r="BS430" s="39"/>
      <c r="BT430" s="39"/>
      <c r="BU430" s="39"/>
      <c r="BV430" s="39"/>
      <c r="BW430" s="39"/>
      <c r="BX430" s="39"/>
    </row>
    <row r="431" spans="1:76" ht="20.100000000000001" customHeight="1" x14ac:dyDescent="0.2">
      <c r="D431" s="2" t="s">
        <v>116</v>
      </c>
      <c r="F431" s="39">
        <v>65</v>
      </c>
      <c r="G431" s="39"/>
      <c r="H431" s="39"/>
      <c r="I431" s="39"/>
      <c r="J431" s="39">
        <v>174</v>
      </c>
      <c r="K431" s="39">
        <v>7</v>
      </c>
      <c r="L431" s="39"/>
      <c r="M431" s="39">
        <v>181</v>
      </c>
      <c r="N431" s="39"/>
      <c r="O431" s="39"/>
      <c r="P431" s="39"/>
      <c r="Q431" s="39">
        <v>56</v>
      </c>
      <c r="R431" s="39">
        <v>130</v>
      </c>
      <c r="S431" s="39"/>
      <c r="T431" s="39">
        <v>186</v>
      </c>
      <c r="U431" s="39"/>
      <c r="V431" s="39"/>
      <c r="W431" s="39"/>
      <c r="X431" s="39">
        <v>60</v>
      </c>
      <c r="Y431" s="39"/>
      <c r="Z431" s="39"/>
      <c r="AA431" s="39"/>
      <c r="AB431" s="39">
        <v>0</v>
      </c>
      <c r="AC431" s="39"/>
      <c r="AD431" s="39">
        <v>0</v>
      </c>
      <c r="AE431" s="39"/>
      <c r="AF431" s="39"/>
      <c r="AG431" s="39"/>
      <c r="AH431" s="39">
        <v>0</v>
      </c>
      <c r="AI431" s="39"/>
      <c r="AJ431" s="39"/>
      <c r="AK431" s="39"/>
      <c r="AL431" s="39"/>
      <c r="AM431" s="39"/>
      <c r="AN431" s="39"/>
      <c r="AO431" s="39"/>
      <c r="AP431" s="39">
        <v>2</v>
      </c>
      <c r="AQ431" s="39"/>
      <c r="AR431" s="39"/>
      <c r="AS431" s="39"/>
      <c r="AT431" s="39">
        <v>23</v>
      </c>
      <c r="AU431" s="39">
        <v>0</v>
      </c>
      <c r="AV431" s="39"/>
      <c r="AW431" s="39">
        <v>23</v>
      </c>
      <c r="AX431" s="39"/>
      <c r="AY431" s="39"/>
      <c r="AZ431" s="39"/>
      <c r="BA431" s="39">
        <v>11</v>
      </c>
      <c r="BB431" s="39">
        <v>10</v>
      </c>
      <c r="BC431" s="39"/>
      <c r="BD431" s="39">
        <v>21</v>
      </c>
      <c r="BE431" s="39"/>
      <c r="BF431" s="39"/>
      <c r="BG431" s="39"/>
      <c r="BH431" s="39">
        <v>4</v>
      </c>
      <c r="BI431" s="39"/>
      <c r="BJ431" s="39"/>
      <c r="BK431" s="39"/>
      <c r="BL431" s="39">
        <v>0</v>
      </c>
      <c r="BM431" s="39"/>
      <c r="BN431" s="39">
        <v>0</v>
      </c>
      <c r="BO431" s="39"/>
      <c r="BP431" s="39"/>
      <c r="BQ431" s="39"/>
      <c r="BR431" s="39">
        <v>0</v>
      </c>
      <c r="BS431" s="39"/>
      <c r="BT431" s="39"/>
      <c r="BU431" s="39"/>
      <c r="BV431" s="39"/>
      <c r="BW431" s="39"/>
      <c r="BX431" s="39"/>
    </row>
    <row r="432" spans="1:76" ht="19.5" customHeight="1" x14ac:dyDescent="0.2">
      <c r="D432" s="47" t="s">
        <v>103</v>
      </c>
      <c r="F432" s="48">
        <v>84</v>
      </c>
      <c r="G432" s="49"/>
      <c r="H432" s="49"/>
      <c r="I432" s="49"/>
      <c r="J432" s="48">
        <v>204</v>
      </c>
      <c r="K432" s="48">
        <v>7</v>
      </c>
      <c r="L432" s="49"/>
      <c r="M432" s="48">
        <v>211</v>
      </c>
      <c r="N432" s="49"/>
      <c r="O432" s="49"/>
      <c r="P432" s="49"/>
      <c r="Q432" s="48">
        <v>86</v>
      </c>
      <c r="R432" s="48">
        <v>130</v>
      </c>
      <c r="S432" s="49"/>
      <c r="T432" s="48">
        <v>216</v>
      </c>
      <c r="U432" s="49"/>
      <c r="V432" s="49"/>
      <c r="W432" s="49"/>
      <c r="X432" s="48">
        <v>79</v>
      </c>
      <c r="Y432" s="49"/>
      <c r="Z432" s="49"/>
      <c r="AA432" s="49"/>
      <c r="AB432" s="48">
        <v>0</v>
      </c>
      <c r="AC432" s="49"/>
      <c r="AD432" s="48">
        <v>0</v>
      </c>
      <c r="AE432" s="49"/>
      <c r="AF432" s="49"/>
      <c r="AG432" s="49"/>
      <c r="AH432" s="48">
        <v>0</v>
      </c>
      <c r="AI432" s="49"/>
      <c r="AJ432" s="49"/>
      <c r="AK432" s="49"/>
      <c r="AL432" s="49"/>
      <c r="AM432" s="49"/>
      <c r="AN432" s="49"/>
      <c r="AO432" s="49"/>
      <c r="AP432" s="48">
        <v>10</v>
      </c>
      <c r="AQ432" s="49"/>
      <c r="AR432" s="49"/>
      <c r="AS432" s="49"/>
      <c r="AT432" s="48">
        <v>114</v>
      </c>
      <c r="AU432" s="48">
        <v>9</v>
      </c>
      <c r="AV432" s="49"/>
      <c r="AW432" s="48">
        <v>123</v>
      </c>
      <c r="AX432" s="49"/>
      <c r="AY432" s="49"/>
      <c r="AZ432" s="49"/>
      <c r="BA432" s="48">
        <v>53</v>
      </c>
      <c r="BB432" s="48">
        <v>71</v>
      </c>
      <c r="BC432" s="49"/>
      <c r="BD432" s="48">
        <v>124</v>
      </c>
      <c r="BE432" s="49"/>
      <c r="BF432" s="49"/>
      <c r="BG432" s="49"/>
      <c r="BH432" s="48">
        <v>9</v>
      </c>
      <c r="BI432" s="49"/>
      <c r="BJ432" s="49"/>
      <c r="BK432" s="49"/>
      <c r="BL432" s="48">
        <v>0</v>
      </c>
      <c r="BM432" s="49"/>
      <c r="BN432" s="48">
        <v>0</v>
      </c>
      <c r="BO432" s="49"/>
      <c r="BP432" s="49"/>
      <c r="BQ432" s="49"/>
      <c r="BR432" s="48">
        <v>0</v>
      </c>
      <c r="BS432" s="39"/>
      <c r="BT432" s="39"/>
      <c r="BU432" s="39"/>
      <c r="BV432" s="39"/>
      <c r="BW432" s="39"/>
      <c r="BX432" s="39"/>
    </row>
    <row r="433" spans="1:76" ht="19.5" customHeight="1" x14ac:dyDescent="0.2">
      <c r="D433" s="50" t="s">
        <v>104</v>
      </c>
      <c r="F433" s="49">
        <v>28</v>
      </c>
      <c r="G433" s="49"/>
      <c r="H433" s="49"/>
      <c r="I433" s="49"/>
      <c r="J433" s="49">
        <v>204</v>
      </c>
      <c r="K433" s="49">
        <v>8</v>
      </c>
      <c r="L433" s="49"/>
      <c r="M433" s="49">
        <v>212</v>
      </c>
      <c r="N433" s="49"/>
      <c r="O433" s="49"/>
      <c r="P433" s="49"/>
      <c r="Q433" s="49">
        <v>147</v>
      </c>
      <c r="R433" s="49">
        <v>66</v>
      </c>
      <c r="S433" s="49"/>
      <c r="T433" s="49">
        <v>213</v>
      </c>
      <c r="U433" s="49"/>
      <c r="V433" s="49"/>
      <c r="W433" s="49"/>
      <c r="X433" s="49">
        <v>27</v>
      </c>
      <c r="Y433" s="49"/>
      <c r="Z433" s="49"/>
      <c r="AA433" s="49"/>
      <c r="AB433" s="49">
        <v>0</v>
      </c>
      <c r="AC433" s="49"/>
      <c r="AD433" s="49">
        <v>0</v>
      </c>
      <c r="AE433" s="49"/>
      <c r="AF433" s="49"/>
      <c r="AG433" s="49"/>
      <c r="AH433" s="49">
        <v>0</v>
      </c>
      <c r="AI433" s="49"/>
      <c r="AJ433" s="49"/>
      <c r="AK433" s="49"/>
      <c r="AL433" s="49"/>
      <c r="AM433" s="49"/>
      <c r="AN433" s="49"/>
      <c r="AO433" s="49"/>
      <c r="AP433" s="49">
        <v>8</v>
      </c>
      <c r="AQ433" s="49"/>
      <c r="AR433" s="49"/>
      <c r="AS433" s="49"/>
      <c r="AT433" s="49">
        <v>59</v>
      </c>
      <c r="AU433" s="49">
        <v>3</v>
      </c>
      <c r="AV433" s="49"/>
      <c r="AW433" s="49">
        <v>62</v>
      </c>
      <c r="AX433" s="49"/>
      <c r="AY433" s="49"/>
      <c r="AZ433" s="49"/>
      <c r="BA433" s="49">
        <v>20</v>
      </c>
      <c r="BB433" s="49">
        <v>47</v>
      </c>
      <c r="BC433" s="49"/>
      <c r="BD433" s="49">
        <v>67</v>
      </c>
      <c r="BE433" s="49"/>
      <c r="BF433" s="49"/>
      <c r="BG433" s="49"/>
      <c r="BH433" s="49">
        <v>3</v>
      </c>
      <c r="BI433" s="49"/>
      <c r="BJ433" s="49"/>
      <c r="BK433" s="49"/>
      <c r="BL433" s="49">
        <v>0</v>
      </c>
      <c r="BM433" s="49"/>
      <c r="BN433" s="49">
        <v>0</v>
      </c>
      <c r="BO433" s="49"/>
      <c r="BP433" s="49"/>
      <c r="BQ433" s="49"/>
      <c r="BR433" s="49">
        <v>0</v>
      </c>
      <c r="BS433" s="39"/>
      <c r="BT433" s="39"/>
      <c r="BU433" s="39"/>
      <c r="BV433" s="39"/>
      <c r="BW433" s="39"/>
      <c r="BX433" s="39"/>
    </row>
    <row r="434" spans="1:76" ht="19.5" customHeight="1" x14ac:dyDescent="0.2">
      <c r="D434" s="47" t="s">
        <v>105</v>
      </c>
      <c r="F434" s="48">
        <v>33</v>
      </c>
      <c r="G434" s="49"/>
      <c r="H434" s="49"/>
      <c r="I434" s="49"/>
      <c r="J434" s="48">
        <v>215</v>
      </c>
      <c r="K434" s="48">
        <v>8</v>
      </c>
      <c r="L434" s="49"/>
      <c r="M434" s="48">
        <v>223</v>
      </c>
      <c r="N434" s="49"/>
      <c r="O434" s="49"/>
      <c r="P434" s="49"/>
      <c r="Q434" s="48">
        <v>125</v>
      </c>
      <c r="R434" s="48">
        <v>89</v>
      </c>
      <c r="S434" s="49"/>
      <c r="T434" s="48">
        <v>214</v>
      </c>
      <c r="U434" s="49"/>
      <c r="V434" s="49"/>
      <c r="W434" s="49"/>
      <c r="X434" s="48">
        <v>42</v>
      </c>
      <c r="Y434" s="49"/>
      <c r="Z434" s="49"/>
      <c r="AA434" s="49"/>
      <c r="AB434" s="48">
        <v>0</v>
      </c>
      <c r="AC434" s="49"/>
      <c r="AD434" s="48">
        <v>0</v>
      </c>
      <c r="AE434" s="49"/>
      <c r="AF434" s="49"/>
      <c r="AG434" s="49"/>
      <c r="AH434" s="48">
        <v>0</v>
      </c>
      <c r="AI434" s="49"/>
      <c r="AJ434" s="49"/>
      <c r="AK434" s="49"/>
      <c r="AL434" s="49"/>
      <c r="AM434" s="49"/>
      <c r="AN434" s="49"/>
      <c r="AO434" s="49"/>
      <c r="AP434" s="48">
        <v>8</v>
      </c>
      <c r="AQ434" s="49"/>
      <c r="AR434" s="49"/>
      <c r="AS434" s="49"/>
      <c r="AT434" s="48">
        <v>75</v>
      </c>
      <c r="AU434" s="48">
        <v>0</v>
      </c>
      <c r="AV434" s="49"/>
      <c r="AW434" s="48">
        <v>75</v>
      </c>
      <c r="AX434" s="49"/>
      <c r="AY434" s="49"/>
      <c r="AZ434" s="49"/>
      <c r="BA434" s="48">
        <v>26</v>
      </c>
      <c r="BB434" s="48">
        <v>50</v>
      </c>
      <c r="BC434" s="49"/>
      <c r="BD434" s="48">
        <v>76</v>
      </c>
      <c r="BE434" s="49"/>
      <c r="BF434" s="49"/>
      <c r="BG434" s="49"/>
      <c r="BH434" s="48">
        <v>7</v>
      </c>
      <c r="BI434" s="49"/>
      <c r="BJ434" s="49"/>
      <c r="BK434" s="49"/>
      <c r="BL434" s="48">
        <v>0</v>
      </c>
      <c r="BM434" s="49"/>
      <c r="BN434" s="48">
        <v>0</v>
      </c>
      <c r="BO434" s="49"/>
      <c r="BP434" s="49"/>
      <c r="BQ434" s="49"/>
      <c r="BR434" s="48">
        <v>0</v>
      </c>
      <c r="BS434" s="39"/>
      <c r="BT434" s="39"/>
      <c r="BU434" s="39"/>
      <c r="BV434" s="39"/>
      <c r="BW434" s="39"/>
      <c r="BX434" s="39"/>
    </row>
    <row r="435" spans="1:76" ht="19.5" customHeight="1" x14ac:dyDescent="0.2">
      <c r="D435" s="50" t="s">
        <v>106</v>
      </c>
      <c r="F435" s="49">
        <v>42</v>
      </c>
      <c r="G435" s="49"/>
      <c r="H435" s="49"/>
      <c r="I435" s="49"/>
      <c r="J435" s="49">
        <v>186</v>
      </c>
      <c r="K435" s="49">
        <v>2</v>
      </c>
      <c r="L435" s="49"/>
      <c r="M435" s="49">
        <v>188</v>
      </c>
      <c r="N435" s="49"/>
      <c r="O435" s="49"/>
      <c r="P435" s="49"/>
      <c r="Q435" s="49">
        <v>66</v>
      </c>
      <c r="R435" s="49">
        <v>105</v>
      </c>
      <c r="S435" s="49"/>
      <c r="T435" s="49">
        <v>171</v>
      </c>
      <c r="U435" s="49"/>
      <c r="V435" s="49"/>
      <c r="W435" s="49"/>
      <c r="X435" s="49">
        <v>59</v>
      </c>
      <c r="Y435" s="49"/>
      <c r="Z435" s="49"/>
      <c r="AA435" s="49"/>
      <c r="AB435" s="49">
        <v>0</v>
      </c>
      <c r="AC435" s="49"/>
      <c r="AD435" s="49">
        <v>0</v>
      </c>
      <c r="AE435" s="49"/>
      <c r="AF435" s="49"/>
      <c r="AG435" s="49"/>
      <c r="AH435" s="49">
        <v>0</v>
      </c>
      <c r="AI435" s="49"/>
      <c r="AJ435" s="49"/>
      <c r="AK435" s="49"/>
      <c r="AL435" s="49"/>
      <c r="AM435" s="49"/>
      <c r="AN435" s="49"/>
      <c r="AO435" s="49"/>
      <c r="AP435" s="49">
        <v>14</v>
      </c>
      <c r="AQ435" s="49"/>
      <c r="AR435" s="49"/>
      <c r="AS435" s="49"/>
      <c r="AT435" s="49">
        <v>70</v>
      </c>
      <c r="AU435" s="49">
        <v>1</v>
      </c>
      <c r="AV435" s="49"/>
      <c r="AW435" s="49">
        <v>71</v>
      </c>
      <c r="AX435" s="49"/>
      <c r="AY435" s="49"/>
      <c r="AZ435" s="49"/>
      <c r="BA435" s="49">
        <v>19</v>
      </c>
      <c r="BB435" s="49">
        <v>59</v>
      </c>
      <c r="BC435" s="49"/>
      <c r="BD435" s="49">
        <v>78</v>
      </c>
      <c r="BE435" s="49"/>
      <c r="BF435" s="49"/>
      <c r="BG435" s="49"/>
      <c r="BH435" s="49">
        <v>7</v>
      </c>
      <c r="BI435" s="49"/>
      <c r="BJ435" s="49"/>
      <c r="BK435" s="49"/>
      <c r="BL435" s="49">
        <v>0</v>
      </c>
      <c r="BM435" s="49"/>
      <c r="BN435" s="49">
        <v>0</v>
      </c>
      <c r="BO435" s="49"/>
      <c r="BP435" s="49"/>
      <c r="BQ435" s="49"/>
      <c r="BR435" s="49">
        <v>0</v>
      </c>
      <c r="BS435" s="39"/>
      <c r="BT435" s="39"/>
      <c r="BU435" s="39"/>
      <c r="BV435" s="39"/>
      <c r="BW435" s="39"/>
      <c r="BX435" s="39"/>
    </row>
    <row r="436" spans="1:76" ht="20.100000000000001" customHeight="1" x14ac:dyDescent="0.2"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</row>
    <row r="437" spans="1:76" s="1" customFormat="1" ht="20.100000000000001" customHeight="1" x14ac:dyDescent="0.25">
      <c r="A437" s="3"/>
      <c r="B437" s="6"/>
      <c r="C437" s="51" t="s">
        <v>159</v>
      </c>
      <c r="D437" s="52"/>
      <c r="E437" s="5"/>
      <c r="F437" s="53">
        <v>862</v>
      </c>
      <c r="G437" s="54"/>
      <c r="H437" s="54"/>
      <c r="I437" s="54"/>
      <c r="J437" s="53">
        <v>2180</v>
      </c>
      <c r="K437" s="53">
        <v>98</v>
      </c>
      <c r="L437" s="54"/>
      <c r="M437" s="53">
        <v>2278</v>
      </c>
      <c r="N437" s="54"/>
      <c r="O437" s="54"/>
      <c r="P437" s="54"/>
      <c r="Q437" s="53">
        <v>1002</v>
      </c>
      <c r="R437" s="53">
        <v>1373</v>
      </c>
      <c r="S437" s="54"/>
      <c r="T437" s="53">
        <v>2375</v>
      </c>
      <c r="U437" s="54"/>
      <c r="V437" s="54"/>
      <c r="W437" s="54"/>
      <c r="X437" s="53">
        <v>765</v>
      </c>
      <c r="Y437" s="54"/>
      <c r="Z437" s="54"/>
      <c r="AA437" s="54"/>
      <c r="AB437" s="53">
        <v>0</v>
      </c>
      <c r="AC437" s="54"/>
      <c r="AD437" s="53">
        <v>0</v>
      </c>
      <c r="AE437" s="54"/>
      <c r="AF437" s="54"/>
      <c r="AG437" s="54"/>
      <c r="AH437" s="53">
        <v>17</v>
      </c>
      <c r="AI437" s="54"/>
      <c r="AJ437" s="54"/>
      <c r="AK437" s="54"/>
      <c r="AL437" s="54"/>
      <c r="AM437" s="54"/>
      <c r="AN437" s="54"/>
      <c r="AO437" s="54"/>
      <c r="AP437" s="53">
        <v>129</v>
      </c>
      <c r="AQ437" s="54"/>
      <c r="AR437" s="54"/>
      <c r="AS437" s="54"/>
      <c r="AT437" s="53">
        <v>909</v>
      </c>
      <c r="AU437" s="53">
        <v>25</v>
      </c>
      <c r="AV437" s="54"/>
      <c r="AW437" s="53">
        <v>934</v>
      </c>
      <c r="AX437" s="54"/>
      <c r="AY437" s="54"/>
      <c r="AZ437" s="54"/>
      <c r="BA437" s="53">
        <v>248</v>
      </c>
      <c r="BB437" s="53">
        <v>704</v>
      </c>
      <c r="BC437" s="54"/>
      <c r="BD437" s="53">
        <v>952</v>
      </c>
      <c r="BE437" s="54"/>
      <c r="BF437" s="54"/>
      <c r="BG437" s="54"/>
      <c r="BH437" s="53">
        <v>111</v>
      </c>
      <c r="BI437" s="54"/>
      <c r="BJ437" s="54"/>
      <c r="BK437" s="54"/>
      <c r="BL437" s="53">
        <v>0</v>
      </c>
      <c r="BM437" s="54"/>
      <c r="BN437" s="53">
        <v>0</v>
      </c>
      <c r="BO437" s="54"/>
      <c r="BP437" s="54"/>
      <c r="BQ437" s="54"/>
      <c r="BR437" s="53">
        <v>6</v>
      </c>
      <c r="BS437" s="39"/>
      <c r="BT437" s="39"/>
      <c r="BU437" s="39"/>
      <c r="BV437" s="39"/>
      <c r="BW437" s="39"/>
      <c r="BX437" s="39"/>
    </row>
    <row r="438" spans="1:76" s="1" customFormat="1" ht="20.100000000000001" customHeight="1" x14ac:dyDescent="0.2">
      <c r="A438" s="3"/>
      <c r="B438" s="6"/>
      <c r="C438" s="3"/>
      <c r="D438" s="3"/>
      <c r="E438" s="5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6"/>
      <c r="BG438" s="56"/>
      <c r="BH438" s="56"/>
      <c r="BI438" s="56"/>
      <c r="BJ438" s="56"/>
      <c r="BK438" s="56"/>
      <c r="BL438" s="56"/>
      <c r="BM438" s="56"/>
      <c r="BN438" s="56"/>
      <c r="BO438" s="56"/>
      <c r="BP438" s="56"/>
      <c r="BQ438" s="56"/>
      <c r="BR438" s="56"/>
      <c r="BS438" s="39"/>
      <c r="BT438" s="39"/>
      <c r="BU438" s="39"/>
      <c r="BV438" s="39"/>
      <c r="BW438" s="39"/>
      <c r="BX438" s="39"/>
    </row>
    <row r="439" spans="1:76" s="1" customFormat="1" ht="20.100000000000001" customHeight="1" x14ac:dyDescent="0.25">
      <c r="A439" s="3"/>
      <c r="B439" s="57" t="s">
        <v>245</v>
      </c>
      <c r="C439" s="58"/>
      <c r="D439" s="58"/>
      <c r="E439" s="5"/>
      <c r="F439" s="59">
        <v>862</v>
      </c>
      <c r="G439" s="54"/>
      <c r="H439" s="54"/>
      <c r="I439" s="54"/>
      <c r="J439" s="59">
        <v>2180</v>
      </c>
      <c r="K439" s="59">
        <v>98</v>
      </c>
      <c r="L439" s="54"/>
      <c r="M439" s="59">
        <v>2278</v>
      </c>
      <c r="N439" s="54"/>
      <c r="O439" s="54"/>
      <c r="P439" s="54"/>
      <c r="Q439" s="59">
        <v>1002</v>
      </c>
      <c r="R439" s="59">
        <v>1373</v>
      </c>
      <c r="S439" s="54"/>
      <c r="T439" s="59">
        <v>2375</v>
      </c>
      <c r="U439" s="54"/>
      <c r="V439" s="54"/>
      <c r="W439" s="54"/>
      <c r="X439" s="59">
        <v>765</v>
      </c>
      <c r="Y439" s="54"/>
      <c r="Z439" s="54"/>
      <c r="AA439" s="54"/>
      <c r="AB439" s="59">
        <v>0</v>
      </c>
      <c r="AC439" s="54"/>
      <c r="AD439" s="59">
        <v>0</v>
      </c>
      <c r="AE439" s="54"/>
      <c r="AF439" s="54"/>
      <c r="AG439" s="54"/>
      <c r="AH439" s="59">
        <v>17</v>
      </c>
      <c r="AI439" s="54"/>
      <c r="AJ439" s="54"/>
      <c r="AK439" s="54"/>
      <c r="AL439" s="54"/>
      <c r="AM439" s="54"/>
      <c r="AN439" s="54"/>
      <c r="AO439" s="54"/>
      <c r="AP439" s="59">
        <v>129</v>
      </c>
      <c r="AQ439" s="54"/>
      <c r="AR439" s="54"/>
      <c r="AS439" s="54"/>
      <c r="AT439" s="59">
        <v>909</v>
      </c>
      <c r="AU439" s="59">
        <v>25</v>
      </c>
      <c r="AV439" s="54"/>
      <c r="AW439" s="59">
        <v>934</v>
      </c>
      <c r="AX439" s="54"/>
      <c r="AY439" s="54"/>
      <c r="AZ439" s="54"/>
      <c r="BA439" s="59">
        <v>248</v>
      </c>
      <c r="BB439" s="59">
        <v>704</v>
      </c>
      <c r="BC439" s="54"/>
      <c r="BD439" s="59">
        <v>952</v>
      </c>
      <c r="BE439" s="54"/>
      <c r="BF439" s="54"/>
      <c r="BG439" s="54"/>
      <c r="BH439" s="59">
        <v>111</v>
      </c>
      <c r="BI439" s="54"/>
      <c r="BJ439" s="54"/>
      <c r="BK439" s="54"/>
      <c r="BL439" s="59">
        <v>0</v>
      </c>
      <c r="BM439" s="54"/>
      <c r="BN439" s="59">
        <v>0</v>
      </c>
      <c r="BO439" s="54"/>
      <c r="BP439" s="54"/>
      <c r="BQ439" s="54"/>
      <c r="BR439" s="59">
        <v>6</v>
      </c>
      <c r="BS439" s="39"/>
      <c r="BT439" s="39"/>
      <c r="BU439" s="39"/>
      <c r="BV439" s="39"/>
      <c r="BW439" s="39"/>
      <c r="BX439" s="39"/>
    </row>
    <row r="440" spans="1:76" ht="20.100000000000001" customHeight="1" x14ac:dyDescent="0.2"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</row>
    <row r="441" spans="1:76" ht="20.100000000000001" customHeight="1" x14ac:dyDescent="0.2">
      <c r="B441" s="6" t="s">
        <v>246</v>
      </c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</row>
    <row r="442" spans="1:76" ht="20.100000000000001" customHeight="1" x14ac:dyDescent="0.2">
      <c r="C442" s="3" t="s">
        <v>154</v>
      </c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</row>
    <row r="443" spans="1:76" ht="20.100000000000001" customHeight="1" x14ac:dyDescent="0.2">
      <c r="D443" s="2" t="s">
        <v>122</v>
      </c>
      <c r="F443" s="39">
        <v>172</v>
      </c>
      <c r="G443" s="39"/>
      <c r="H443" s="39"/>
      <c r="I443" s="39"/>
      <c r="J443" s="39">
        <v>633</v>
      </c>
      <c r="K443" s="39">
        <v>21</v>
      </c>
      <c r="L443" s="39"/>
      <c r="M443" s="39">
        <v>654</v>
      </c>
      <c r="N443" s="39"/>
      <c r="O443" s="39"/>
      <c r="P443" s="39"/>
      <c r="Q443" s="39">
        <v>216</v>
      </c>
      <c r="R443" s="39">
        <v>408</v>
      </c>
      <c r="S443" s="39"/>
      <c r="T443" s="39">
        <v>624</v>
      </c>
      <c r="U443" s="39"/>
      <c r="V443" s="39"/>
      <c r="W443" s="39"/>
      <c r="X443" s="39">
        <v>202</v>
      </c>
      <c r="Y443" s="39"/>
      <c r="Z443" s="39"/>
      <c r="AA443" s="39"/>
      <c r="AB443" s="39">
        <v>0</v>
      </c>
      <c r="AC443" s="39"/>
      <c r="AD443" s="39">
        <v>0</v>
      </c>
      <c r="AE443" s="39"/>
      <c r="AF443" s="39"/>
      <c r="AG443" s="39"/>
      <c r="AH443" s="39">
        <v>0</v>
      </c>
      <c r="AI443" s="39"/>
      <c r="AJ443" s="39"/>
      <c r="AK443" s="39"/>
      <c r="AL443" s="39"/>
      <c r="AM443" s="39"/>
      <c r="AN443" s="39"/>
      <c r="AO443" s="39"/>
      <c r="AP443" s="39">
        <v>92</v>
      </c>
      <c r="AQ443" s="39"/>
      <c r="AR443" s="39"/>
      <c r="AS443" s="39"/>
      <c r="AT443" s="39">
        <v>387</v>
      </c>
      <c r="AU443" s="39">
        <v>2</v>
      </c>
      <c r="AV443" s="39"/>
      <c r="AW443" s="39">
        <v>389</v>
      </c>
      <c r="AX443" s="39"/>
      <c r="AY443" s="39"/>
      <c r="AZ443" s="39"/>
      <c r="BA443" s="39">
        <v>48</v>
      </c>
      <c r="BB443" s="39">
        <v>361</v>
      </c>
      <c r="BC443" s="39"/>
      <c r="BD443" s="39">
        <v>409</v>
      </c>
      <c r="BE443" s="39"/>
      <c r="BF443" s="39"/>
      <c r="BG443" s="39"/>
      <c r="BH443" s="39">
        <v>72</v>
      </c>
      <c r="BI443" s="39"/>
      <c r="BJ443" s="39"/>
      <c r="BK443" s="39"/>
      <c r="BL443" s="39">
        <v>0</v>
      </c>
      <c r="BM443" s="39"/>
      <c r="BN443" s="39">
        <v>0</v>
      </c>
      <c r="BO443" s="39"/>
      <c r="BP443" s="39"/>
      <c r="BQ443" s="39"/>
      <c r="BR443" s="39">
        <v>0</v>
      </c>
      <c r="BS443" s="39"/>
      <c r="BT443" s="39"/>
      <c r="BU443" s="39"/>
      <c r="BV443" s="39"/>
      <c r="BW443" s="39"/>
      <c r="BX443" s="39"/>
    </row>
    <row r="444" spans="1:76" ht="19.5" customHeight="1" x14ac:dyDescent="0.2">
      <c r="D444" s="47" t="s">
        <v>97</v>
      </c>
      <c r="F444" s="48">
        <v>152</v>
      </c>
      <c r="G444" s="49"/>
      <c r="H444" s="49"/>
      <c r="I444" s="49"/>
      <c r="J444" s="48">
        <v>617</v>
      </c>
      <c r="K444" s="48">
        <v>8</v>
      </c>
      <c r="L444" s="49"/>
      <c r="M444" s="48">
        <v>625</v>
      </c>
      <c r="N444" s="49"/>
      <c r="O444" s="49"/>
      <c r="P444" s="49"/>
      <c r="Q444" s="48">
        <v>204</v>
      </c>
      <c r="R444" s="48">
        <v>384</v>
      </c>
      <c r="S444" s="49"/>
      <c r="T444" s="48">
        <v>588</v>
      </c>
      <c r="U444" s="49"/>
      <c r="V444" s="49"/>
      <c r="W444" s="49"/>
      <c r="X444" s="48">
        <v>189</v>
      </c>
      <c r="Y444" s="49"/>
      <c r="Z444" s="49"/>
      <c r="AA444" s="49"/>
      <c r="AB444" s="48">
        <v>0</v>
      </c>
      <c r="AC444" s="49"/>
      <c r="AD444" s="48">
        <v>0</v>
      </c>
      <c r="AE444" s="49"/>
      <c r="AF444" s="49"/>
      <c r="AG444" s="49"/>
      <c r="AH444" s="48">
        <v>0</v>
      </c>
      <c r="AI444" s="49"/>
      <c r="AJ444" s="49"/>
      <c r="AK444" s="49"/>
      <c r="AL444" s="49"/>
      <c r="AM444" s="49"/>
      <c r="AN444" s="49"/>
      <c r="AO444" s="49"/>
      <c r="AP444" s="48">
        <v>63</v>
      </c>
      <c r="AQ444" s="49"/>
      <c r="AR444" s="49"/>
      <c r="AS444" s="49"/>
      <c r="AT444" s="48">
        <v>400</v>
      </c>
      <c r="AU444" s="48">
        <v>2</v>
      </c>
      <c r="AV444" s="49"/>
      <c r="AW444" s="48">
        <v>402</v>
      </c>
      <c r="AX444" s="49"/>
      <c r="AY444" s="49"/>
      <c r="AZ444" s="49"/>
      <c r="BA444" s="48">
        <v>55</v>
      </c>
      <c r="BB444" s="48">
        <v>365</v>
      </c>
      <c r="BC444" s="49"/>
      <c r="BD444" s="48">
        <v>420</v>
      </c>
      <c r="BE444" s="49"/>
      <c r="BF444" s="49"/>
      <c r="BG444" s="49"/>
      <c r="BH444" s="48">
        <v>45</v>
      </c>
      <c r="BI444" s="49"/>
      <c r="BJ444" s="49"/>
      <c r="BK444" s="49"/>
      <c r="BL444" s="48">
        <v>0</v>
      </c>
      <c r="BM444" s="49"/>
      <c r="BN444" s="48">
        <v>0</v>
      </c>
      <c r="BO444" s="49"/>
      <c r="BP444" s="49"/>
      <c r="BQ444" s="49"/>
      <c r="BR444" s="48">
        <v>0</v>
      </c>
      <c r="BS444" s="39"/>
      <c r="BT444" s="39"/>
      <c r="BU444" s="39"/>
      <c r="BV444" s="39"/>
      <c r="BW444" s="39"/>
      <c r="BX444" s="39"/>
    </row>
    <row r="445" spans="1:76" ht="20.100000000000001" customHeight="1" x14ac:dyDescent="0.2">
      <c r="D445" s="2" t="s">
        <v>113</v>
      </c>
      <c r="F445" s="39">
        <v>194</v>
      </c>
      <c r="G445" s="39"/>
      <c r="H445" s="39"/>
      <c r="I445" s="39"/>
      <c r="J445" s="39">
        <v>657</v>
      </c>
      <c r="K445" s="39">
        <v>24</v>
      </c>
      <c r="L445" s="39"/>
      <c r="M445" s="39">
        <v>681</v>
      </c>
      <c r="N445" s="39"/>
      <c r="O445" s="39"/>
      <c r="P445" s="39"/>
      <c r="Q445" s="39">
        <v>256</v>
      </c>
      <c r="R445" s="39">
        <v>457</v>
      </c>
      <c r="S445" s="39"/>
      <c r="T445" s="39">
        <v>713</v>
      </c>
      <c r="U445" s="39"/>
      <c r="V445" s="39"/>
      <c r="W445" s="39"/>
      <c r="X445" s="39">
        <v>162</v>
      </c>
      <c r="Y445" s="39"/>
      <c r="Z445" s="39"/>
      <c r="AA445" s="39"/>
      <c r="AB445" s="39">
        <v>0</v>
      </c>
      <c r="AC445" s="39"/>
      <c r="AD445" s="39">
        <v>0</v>
      </c>
      <c r="AE445" s="39"/>
      <c r="AF445" s="39"/>
      <c r="AG445" s="39"/>
      <c r="AH445" s="39">
        <v>0</v>
      </c>
      <c r="AI445" s="39"/>
      <c r="AJ445" s="39"/>
      <c r="AK445" s="39"/>
      <c r="AL445" s="39"/>
      <c r="AM445" s="39"/>
      <c r="AN445" s="39"/>
      <c r="AO445" s="39"/>
      <c r="AP445" s="39">
        <v>65</v>
      </c>
      <c r="AQ445" s="39"/>
      <c r="AR445" s="39"/>
      <c r="AS445" s="39"/>
      <c r="AT445" s="39">
        <v>403</v>
      </c>
      <c r="AU445" s="39">
        <v>7</v>
      </c>
      <c r="AV445" s="39"/>
      <c r="AW445" s="39">
        <v>410</v>
      </c>
      <c r="AX445" s="39"/>
      <c r="AY445" s="39"/>
      <c r="AZ445" s="39"/>
      <c r="BA445" s="39">
        <v>46</v>
      </c>
      <c r="BB445" s="39">
        <v>371</v>
      </c>
      <c r="BC445" s="39"/>
      <c r="BD445" s="39">
        <v>417</v>
      </c>
      <c r="BE445" s="39"/>
      <c r="BF445" s="39"/>
      <c r="BG445" s="39"/>
      <c r="BH445" s="39">
        <v>58</v>
      </c>
      <c r="BI445" s="39"/>
      <c r="BJ445" s="39"/>
      <c r="BK445" s="39"/>
      <c r="BL445" s="39">
        <v>0</v>
      </c>
      <c r="BM445" s="39"/>
      <c r="BN445" s="39">
        <v>0</v>
      </c>
      <c r="BO445" s="39"/>
      <c r="BP445" s="39"/>
      <c r="BQ445" s="39"/>
      <c r="BR445" s="39">
        <v>0</v>
      </c>
      <c r="BS445" s="39"/>
      <c r="BT445" s="39"/>
      <c r="BU445" s="39"/>
      <c r="BV445" s="39"/>
      <c r="BW445" s="39"/>
      <c r="BX445" s="39"/>
    </row>
    <row r="446" spans="1:76" ht="19.5" customHeight="1" x14ac:dyDescent="0.2">
      <c r="D446" s="47" t="s">
        <v>136</v>
      </c>
      <c r="F446" s="48">
        <v>251</v>
      </c>
      <c r="G446" s="49"/>
      <c r="H446" s="49"/>
      <c r="I446" s="49"/>
      <c r="J446" s="48">
        <v>624</v>
      </c>
      <c r="K446" s="48">
        <v>30</v>
      </c>
      <c r="L446" s="49"/>
      <c r="M446" s="48">
        <v>654</v>
      </c>
      <c r="N446" s="49"/>
      <c r="O446" s="49"/>
      <c r="P446" s="49"/>
      <c r="Q446" s="48">
        <v>199</v>
      </c>
      <c r="R446" s="48">
        <v>478</v>
      </c>
      <c r="S446" s="49"/>
      <c r="T446" s="48">
        <v>677</v>
      </c>
      <c r="U446" s="49"/>
      <c r="V446" s="49"/>
      <c r="W446" s="49"/>
      <c r="X446" s="48">
        <v>228</v>
      </c>
      <c r="Y446" s="49"/>
      <c r="Z446" s="49"/>
      <c r="AA446" s="49"/>
      <c r="AB446" s="48">
        <v>0</v>
      </c>
      <c r="AC446" s="49"/>
      <c r="AD446" s="48">
        <v>0</v>
      </c>
      <c r="AE446" s="49"/>
      <c r="AF446" s="49"/>
      <c r="AG446" s="49"/>
      <c r="AH446" s="48">
        <v>0</v>
      </c>
      <c r="AI446" s="49"/>
      <c r="AJ446" s="49"/>
      <c r="AK446" s="49"/>
      <c r="AL446" s="49"/>
      <c r="AM446" s="49"/>
      <c r="AN446" s="49"/>
      <c r="AO446" s="49"/>
      <c r="AP446" s="48">
        <v>61</v>
      </c>
      <c r="AQ446" s="49"/>
      <c r="AR446" s="49"/>
      <c r="AS446" s="49"/>
      <c r="AT446" s="48">
        <v>417</v>
      </c>
      <c r="AU446" s="48">
        <v>2</v>
      </c>
      <c r="AV446" s="49"/>
      <c r="AW446" s="48">
        <v>419</v>
      </c>
      <c r="AX446" s="49"/>
      <c r="AY446" s="49"/>
      <c r="AZ446" s="49"/>
      <c r="BA446" s="48">
        <v>30</v>
      </c>
      <c r="BB446" s="48">
        <v>402</v>
      </c>
      <c r="BC446" s="49"/>
      <c r="BD446" s="48">
        <v>432</v>
      </c>
      <c r="BE446" s="49"/>
      <c r="BF446" s="49"/>
      <c r="BG446" s="49"/>
      <c r="BH446" s="48">
        <v>48</v>
      </c>
      <c r="BI446" s="49"/>
      <c r="BJ446" s="49"/>
      <c r="BK446" s="49"/>
      <c r="BL446" s="48">
        <v>0</v>
      </c>
      <c r="BM446" s="49"/>
      <c r="BN446" s="48">
        <v>0</v>
      </c>
      <c r="BO446" s="49"/>
      <c r="BP446" s="49"/>
      <c r="BQ446" s="49"/>
      <c r="BR446" s="48">
        <v>0</v>
      </c>
      <c r="BS446" s="39"/>
      <c r="BT446" s="39"/>
      <c r="BU446" s="39"/>
      <c r="BV446" s="39"/>
      <c r="BW446" s="39"/>
      <c r="BX446" s="39"/>
    </row>
    <row r="447" spans="1:76" ht="20.100000000000001" customHeight="1" x14ac:dyDescent="0.2">
      <c r="D447" s="2" t="s">
        <v>114</v>
      </c>
      <c r="F447" s="39">
        <v>163</v>
      </c>
      <c r="G447" s="39"/>
      <c r="H447" s="39"/>
      <c r="I447" s="39"/>
      <c r="J447" s="39">
        <v>627</v>
      </c>
      <c r="K447" s="39">
        <v>13</v>
      </c>
      <c r="L447" s="39"/>
      <c r="M447" s="39">
        <v>640</v>
      </c>
      <c r="N447" s="39"/>
      <c r="O447" s="39"/>
      <c r="P447" s="39"/>
      <c r="Q447" s="39">
        <v>226</v>
      </c>
      <c r="R447" s="39">
        <v>341</v>
      </c>
      <c r="S447" s="39"/>
      <c r="T447" s="39">
        <v>567</v>
      </c>
      <c r="U447" s="39"/>
      <c r="V447" s="39"/>
      <c r="W447" s="39"/>
      <c r="X447" s="39">
        <v>236</v>
      </c>
      <c r="Y447" s="39"/>
      <c r="Z447" s="39"/>
      <c r="AA447" s="39"/>
      <c r="AB447" s="39">
        <v>0</v>
      </c>
      <c r="AC447" s="39"/>
      <c r="AD447" s="39">
        <v>0</v>
      </c>
      <c r="AE447" s="39"/>
      <c r="AF447" s="39"/>
      <c r="AG447" s="39"/>
      <c r="AH447" s="39">
        <v>0</v>
      </c>
      <c r="AI447" s="39"/>
      <c r="AJ447" s="39"/>
      <c r="AK447" s="39"/>
      <c r="AL447" s="39"/>
      <c r="AM447" s="39"/>
      <c r="AN447" s="39"/>
      <c r="AO447" s="39"/>
      <c r="AP447" s="39">
        <v>65</v>
      </c>
      <c r="AQ447" s="39"/>
      <c r="AR447" s="39"/>
      <c r="AS447" s="39"/>
      <c r="AT447" s="39">
        <v>401</v>
      </c>
      <c r="AU447" s="39">
        <v>1</v>
      </c>
      <c r="AV447" s="39"/>
      <c r="AW447" s="39">
        <v>402</v>
      </c>
      <c r="AX447" s="39"/>
      <c r="AY447" s="39"/>
      <c r="AZ447" s="39"/>
      <c r="BA447" s="39">
        <v>42</v>
      </c>
      <c r="BB447" s="39">
        <v>358</v>
      </c>
      <c r="BC447" s="39"/>
      <c r="BD447" s="39">
        <v>400</v>
      </c>
      <c r="BE447" s="39"/>
      <c r="BF447" s="39"/>
      <c r="BG447" s="39"/>
      <c r="BH447" s="39">
        <v>67</v>
      </c>
      <c r="BI447" s="39"/>
      <c r="BJ447" s="39"/>
      <c r="BK447" s="39"/>
      <c r="BL447" s="39">
        <v>0</v>
      </c>
      <c r="BM447" s="39"/>
      <c r="BN447" s="39">
        <v>0</v>
      </c>
      <c r="BO447" s="39"/>
      <c r="BP447" s="39"/>
      <c r="BQ447" s="39"/>
      <c r="BR447" s="39">
        <v>0</v>
      </c>
      <c r="BS447" s="39"/>
      <c r="BT447" s="39"/>
      <c r="BU447" s="39"/>
      <c r="BV447" s="39"/>
      <c r="BW447" s="39"/>
      <c r="BX447" s="39"/>
    </row>
    <row r="448" spans="1:76" ht="20.100000000000001" customHeight="1" x14ac:dyDescent="0.2"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</row>
    <row r="449" spans="1:76" s="1" customFormat="1" ht="20.100000000000001" customHeight="1" x14ac:dyDescent="0.25">
      <c r="A449" s="3"/>
      <c r="B449" s="6"/>
      <c r="C449" s="51" t="s">
        <v>159</v>
      </c>
      <c r="D449" s="52"/>
      <c r="E449" s="5"/>
      <c r="F449" s="53">
        <v>932</v>
      </c>
      <c r="G449" s="54"/>
      <c r="H449" s="54"/>
      <c r="I449" s="54"/>
      <c r="J449" s="53">
        <v>3158</v>
      </c>
      <c r="K449" s="53">
        <v>96</v>
      </c>
      <c r="L449" s="54"/>
      <c r="M449" s="53">
        <v>3254</v>
      </c>
      <c r="N449" s="54"/>
      <c r="O449" s="54"/>
      <c r="P449" s="54"/>
      <c r="Q449" s="53">
        <v>1101</v>
      </c>
      <c r="R449" s="53">
        <v>2068</v>
      </c>
      <c r="S449" s="54"/>
      <c r="T449" s="53">
        <v>3169</v>
      </c>
      <c r="U449" s="54"/>
      <c r="V449" s="54"/>
      <c r="W449" s="54"/>
      <c r="X449" s="53">
        <v>1017</v>
      </c>
      <c r="Y449" s="54"/>
      <c r="Z449" s="54"/>
      <c r="AA449" s="54"/>
      <c r="AB449" s="53">
        <v>0</v>
      </c>
      <c r="AC449" s="54"/>
      <c r="AD449" s="53">
        <v>0</v>
      </c>
      <c r="AE449" s="54"/>
      <c r="AF449" s="54"/>
      <c r="AG449" s="54"/>
      <c r="AH449" s="53">
        <v>0</v>
      </c>
      <c r="AI449" s="54"/>
      <c r="AJ449" s="54"/>
      <c r="AK449" s="54"/>
      <c r="AL449" s="54"/>
      <c r="AM449" s="54"/>
      <c r="AN449" s="54"/>
      <c r="AO449" s="54"/>
      <c r="AP449" s="53">
        <v>346</v>
      </c>
      <c r="AQ449" s="54"/>
      <c r="AR449" s="54"/>
      <c r="AS449" s="54"/>
      <c r="AT449" s="53">
        <v>2008</v>
      </c>
      <c r="AU449" s="53">
        <v>14</v>
      </c>
      <c r="AV449" s="54"/>
      <c r="AW449" s="53">
        <v>2022</v>
      </c>
      <c r="AX449" s="54"/>
      <c r="AY449" s="54"/>
      <c r="AZ449" s="54"/>
      <c r="BA449" s="53">
        <v>221</v>
      </c>
      <c r="BB449" s="53">
        <v>1857</v>
      </c>
      <c r="BC449" s="54"/>
      <c r="BD449" s="53">
        <v>2078</v>
      </c>
      <c r="BE449" s="54"/>
      <c r="BF449" s="54"/>
      <c r="BG449" s="54"/>
      <c r="BH449" s="53">
        <v>290</v>
      </c>
      <c r="BI449" s="54"/>
      <c r="BJ449" s="54"/>
      <c r="BK449" s="54"/>
      <c r="BL449" s="53">
        <v>0</v>
      </c>
      <c r="BM449" s="54"/>
      <c r="BN449" s="53">
        <v>0</v>
      </c>
      <c r="BO449" s="54"/>
      <c r="BP449" s="54"/>
      <c r="BQ449" s="54"/>
      <c r="BR449" s="53">
        <v>0</v>
      </c>
      <c r="BS449" s="39"/>
      <c r="BT449" s="39"/>
      <c r="BU449" s="39"/>
      <c r="BV449" s="39"/>
      <c r="BW449" s="39"/>
      <c r="BX449" s="39"/>
    </row>
    <row r="450" spans="1:76" s="1" customFormat="1" ht="20.100000000000001" customHeight="1" x14ac:dyDescent="0.2">
      <c r="A450" s="3"/>
      <c r="B450" s="6"/>
      <c r="C450" s="3"/>
      <c r="D450" s="3"/>
      <c r="E450" s="5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6"/>
      <c r="BG450" s="56"/>
      <c r="BH450" s="56"/>
      <c r="BI450" s="56"/>
      <c r="BJ450" s="56"/>
      <c r="BK450" s="56"/>
      <c r="BL450" s="56"/>
      <c r="BM450" s="56"/>
      <c r="BN450" s="56"/>
      <c r="BO450" s="56"/>
      <c r="BP450" s="56"/>
      <c r="BQ450" s="56"/>
      <c r="BR450" s="56"/>
      <c r="BS450" s="39"/>
      <c r="BT450" s="39"/>
      <c r="BU450" s="39"/>
      <c r="BV450" s="39"/>
      <c r="BW450" s="39"/>
      <c r="BX450" s="39"/>
    </row>
    <row r="451" spans="1:76" s="1" customFormat="1" ht="20.100000000000001" customHeight="1" x14ac:dyDescent="0.25">
      <c r="A451" s="3"/>
      <c r="B451" s="57" t="s">
        <v>247</v>
      </c>
      <c r="C451" s="58"/>
      <c r="D451" s="58"/>
      <c r="E451" s="5"/>
      <c r="F451" s="59">
        <v>932</v>
      </c>
      <c r="G451" s="54"/>
      <c r="H451" s="54"/>
      <c r="I451" s="54"/>
      <c r="J451" s="59">
        <v>3158</v>
      </c>
      <c r="K451" s="59">
        <v>96</v>
      </c>
      <c r="L451" s="54"/>
      <c r="M451" s="59">
        <v>3254</v>
      </c>
      <c r="N451" s="54"/>
      <c r="O451" s="54"/>
      <c r="P451" s="54"/>
      <c r="Q451" s="59">
        <v>1101</v>
      </c>
      <c r="R451" s="59">
        <v>2068</v>
      </c>
      <c r="S451" s="54"/>
      <c r="T451" s="59">
        <v>3169</v>
      </c>
      <c r="U451" s="54"/>
      <c r="V451" s="54"/>
      <c r="W451" s="54"/>
      <c r="X451" s="59">
        <v>1017</v>
      </c>
      <c r="Y451" s="54"/>
      <c r="Z451" s="54"/>
      <c r="AA451" s="54"/>
      <c r="AB451" s="59">
        <v>0</v>
      </c>
      <c r="AC451" s="54"/>
      <c r="AD451" s="59">
        <v>0</v>
      </c>
      <c r="AE451" s="54"/>
      <c r="AF451" s="54"/>
      <c r="AG451" s="54"/>
      <c r="AH451" s="59">
        <v>0</v>
      </c>
      <c r="AI451" s="54"/>
      <c r="AJ451" s="54"/>
      <c r="AK451" s="54"/>
      <c r="AL451" s="54"/>
      <c r="AM451" s="54"/>
      <c r="AN451" s="54"/>
      <c r="AO451" s="54"/>
      <c r="AP451" s="59">
        <v>346</v>
      </c>
      <c r="AQ451" s="54"/>
      <c r="AR451" s="54"/>
      <c r="AS451" s="54"/>
      <c r="AT451" s="59">
        <v>2008</v>
      </c>
      <c r="AU451" s="59">
        <v>14</v>
      </c>
      <c r="AV451" s="54"/>
      <c r="AW451" s="59">
        <v>2022</v>
      </c>
      <c r="AX451" s="54"/>
      <c r="AY451" s="54"/>
      <c r="AZ451" s="54"/>
      <c r="BA451" s="59">
        <v>221</v>
      </c>
      <c r="BB451" s="59">
        <v>1857</v>
      </c>
      <c r="BC451" s="54"/>
      <c r="BD451" s="59">
        <v>2078</v>
      </c>
      <c r="BE451" s="54"/>
      <c r="BF451" s="54"/>
      <c r="BG451" s="54"/>
      <c r="BH451" s="59">
        <v>290</v>
      </c>
      <c r="BI451" s="54"/>
      <c r="BJ451" s="54"/>
      <c r="BK451" s="54"/>
      <c r="BL451" s="59">
        <v>0</v>
      </c>
      <c r="BM451" s="54"/>
      <c r="BN451" s="59">
        <v>0</v>
      </c>
      <c r="BO451" s="54"/>
      <c r="BP451" s="54"/>
      <c r="BQ451" s="54"/>
      <c r="BR451" s="59">
        <v>0</v>
      </c>
      <c r="BS451" s="39"/>
      <c r="BT451" s="39"/>
      <c r="BU451" s="39"/>
      <c r="BV451" s="39"/>
      <c r="BW451" s="39"/>
      <c r="BX451" s="39"/>
    </row>
    <row r="452" spans="1:76" ht="20.100000000000001" customHeight="1" x14ac:dyDescent="0.2"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</row>
    <row r="453" spans="1:76" ht="20.100000000000001" customHeight="1" x14ac:dyDescent="0.2">
      <c r="B453" s="6" t="s">
        <v>248</v>
      </c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</row>
    <row r="454" spans="1:76" ht="20.100000000000001" customHeight="1" x14ac:dyDescent="0.2">
      <c r="C454" s="3" t="s">
        <v>0</v>
      </c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</row>
    <row r="455" spans="1:76" ht="20.100000000000001" customHeight="1" x14ac:dyDescent="0.2">
      <c r="D455" s="2" t="s">
        <v>122</v>
      </c>
      <c r="F455" s="39">
        <v>0</v>
      </c>
      <c r="G455" s="39"/>
      <c r="H455" s="39"/>
      <c r="I455" s="39"/>
      <c r="J455" s="39">
        <v>0</v>
      </c>
      <c r="K455" s="39">
        <v>0</v>
      </c>
      <c r="L455" s="39"/>
      <c r="M455" s="39">
        <v>0</v>
      </c>
      <c r="N455" s="39"/>
      <c r="O455" s="39"/>
      <c r="P455" s="39"/>
      <c r="Q455" s="39">
        <v>0</v>
      </c>
      <c r="R455" s="39">
        <v>0</v>
      </c>
      <c r="S455" s="39"/>
      <c r="T455" s="39">
        <v>0</v>
      </c>
      <c r="U455" s="39"/>
      <c r="V455" s="39"/>
      <c r="W455" s="39"/>
      <c r="X455" s="39">
        <v>0</v>
      </c>
      <c r="Y455" s="39"/>
      <c r="Z455" s="39"/>
      <c r="AA455" s="39"/>
      <c r="AB455" s="39">
        <v>0</v>
      </c>
      <c r="AC455" s="39"/>
      <c r="AD455" s="39">
        <v>0</v>
      </c>
      <c r="AE455" s="39"/>
      <c r="AF455" s="39"/>
      <c r="AG455" s="39"/>
      <c r="AH455" s="39">
        <v>0</v>
      </c>
      <c r="AI455" s="39"/>
      <c r="AJ455" s="39"/>
      <c r="AK455" s="39"/>
      <c r="AL455" s="39"/>
      <c r="AM455" s="39"/>
      <c r="AN455" s="39"/>
      <c r="AO455" s="39"/>
      <c r="AP455" s="39">
        <v>0</v>
      </c>
      <c r="AQ455" s="39"/>
      <c r="AR455" s="39"/>
      <c r="AS455" s="39"/>
      <c r="AT455" s="39">
        <v>0</v>
      </c>
      <c r="AU455" s="39">
        <v>0</v>
      </c>
      <c r="AV455" s="39"/>
      <c r="AW455" s="39">
        <v>0</v>
      </c>
      <c r="AX455" s="39"/>
      <c r="AY455" s="39"/>
      <c r="AZ455" s="39"/>
      <c r="BA455" s="39">
        <v>0</v>
      </c>
      <c r="BB455" s="39">
        <v>0</v>
      </c>
      <c r="BC455" s="39"/>
      <c r="BD455" s="39">
        <v>0</v>
      </c>
      <c r="BE455" s="39"/>
      <c r="BF455" s="39"/>
      <c r="BG455" s="39"/>
      <c r="BH455" s="39">
        <v>0</v>
      </c>
      <c r="BI455" s="39"/>
      <c r="BJ455" s="39"/>
      <c r="BK455" s="39"/>
      <c r="BL455" s="39">
        <v>0</v>
      </c>
      <c r="BM455" s="39"/>
      <c r="BN455" s="39">
        <v>0</v>
      </c>
      <c r="BO455" s="39"/>
      <c r="BP455" s="39"/>
      <c r="BQ455" s="39"/>
      <c r="BR455" s="39">
        <v>0</v>
      </c>
      <c r="BS455" s="39"/>
      <c r="BT455" s="39"/>
      <c r="BU455" s="39"/>
      <c r="BV455" s="39"/>
      <c r="BW455" s="39"/>
      <c r="BX455" s="39"/>
    </row>
    <row r="456" spans="1:76" ht="19.5" customHeight="1" x14ac:dyDescent="0.2">
      <c r="D456" s="47" t="s">
        <v>97</v>
      </c>
      <c r="F456" s="48">
        <v>0</v>
      </c>
      <c r="G456" s="49"/>
      <c r="H456" s="49"/>
      <c r="I456" s="49"/>
      <c r="J456" s="48">
        <v>0</v>
      </c>
      <c r="K456" s="48">
        <v>0</v>
      </c>
      <c r="L456" s="49"/>
      <c r="M456" s="48">
        <v>0</v>
      </c>
      <c r="N456" s="49"/>
      <c r="O456" s="49"/>
      <c r="P456" s="49"/>
      <c r="Q456" s="48">
        <v>0</v>
      </c>
      <c r="R456" s="48">
        <v>0</v>
      </c>
      <c r="S456" s="49"/>
      <c r="T456" s="48">
        <v>0</v>
      </c>
      <c r="U456" s="49"/>
      <c r="V456" s="49"/>
      <c r="W456" s="49"/>
      <c r="X456" s="48">
        <v>0</v>
      </c>
      <c r="Y456" s="49"/>
      <c r="Z456" s="49"/>
      <c r="AA456" s="49"/>
      <c r="AB456" s="48">
        <v>0</v>
      </c>
      <c r="AC456" s="49"/>
      <c r="AD456" s="48">
        <v>0</v>
      </c>
      <c r="AE456" s="49"/>
      <c r="AF456" s="49"/>
      <c r="AG456" s="49"/>
      <c r="AH456" s="48">
        <v>0</v>
      </c>
      <c r="AI456" s="49"/>
      <c r="AJ456" s="49"/>
      <c r="AK456" s="49"/>
      <c r="AL456" s="49"/>
      <c r="AM456" s="49"/>
      <c r="AN456" s="49"/>
      <c r="AO456" s="49"/>
      <c r="AP456" s="48">
        <v>0</v>
      </c>
      <c r="AQ456" s="49"/>
      <c r="AR456" s="49"/>
      <c r="AS456" s="49"/>
      <c r="AT456" s="48">
        <v>0</v>
      </c>
      <c r="AU456" s="48">
        <v>0</v>
      </c>
      <c r="AV456" s="49"/>
      <c r="AW456" s="48">
        <v>0</v>
      </c>
      <c r="AX456" s="49"/>
      <c r="AY456" s="49"/>
      <c r="AZ456" s="49"/>
      <c r="BA456" s="48">
        <v>0</v>
      </c>
      <c r="BB456" s="48">
        <v>0</v>
      </c>
      <c r="BC456" s="49"/>
      <c r="BD456" s="48">
        <v>0</v>
      </c>
      <c r="BE456" s="49"/>
      <c r="BF456" s="49"/>
      <c r="BG456" s="49"/>
      <c r="BH456" s="48">
        <v>0</v>
      </c>
      <c r="BI456" s="49"/>
      <c r="BJ456" s="49"/>
      <c r="BK456" s="49"/>
      <c r="BL456" s="48">
        <v>0</v>
      </c>
      <c r="BM456" s="49"/>
      <c r="BN456" s="48">
        <v>0</v>
      </c>
      <c r="BO456" s="49"/>
      <c r="BP456" s="49"/>
      <c r="BQ456" s="49"/>
      <c r="BR456" s="48">
        <v>0</v>
      </c>
      <c r="BS456" s="39"/>
      <c r="BT456" s="39"/>
      <c r="BU456" s="39"/>
      <c r="BV456" s="39"/>
      <c r="BW456" s="39"/>
      <c r="BX456" s="39"/>
    </row>
    <row r="457" spans="1:76" ht="20.100000000000001" customHeight="1" x14ac:dyDescent="0.2">
      <c r="B457" s="5"/>
      <c r="D457" s="2" t="s">
        <v>113</v>
      </c>
      <c r="F457" s="39">
        <v>0</v>
      </c>
      <c r="G457" s="39"/>
      <c r="H457" s="39"/>
      <c r="I457" s="39"/>
      <c r="J457" s="39">
        <v>0</v>
      </c>
      <c r="K457" s="39">
        <v>0</v>
      </c>
      <c r="L457" s="39"/>
      <c r="M457" s="39">
        <v>0</v>
      </c>
      <c r="N457" s="39"/>
      <c r="O457" s="39"/>
      <c r="P457" s="39"/>
      <c r="Q457" s="39">
        <v>0</v>
      </c>
      <c r="R457" s="39">
        <v>0</v>
      </c>
      <c r="S457" s="39"/>
      <c r="T457" s="39">
        <v>0</v>
      </c>
      <c r="U457" s="39"/>
      <c r="V457" s="39"/>
      <c r="W457" s="39"/>
      <c r="X457" s="39">
        <v>0</v>
      </c>
      <c r="Y457" s="39"/>
      <c r="Z457" s="39"/>
      <c r="AA457" s="39"/>
      <c r="AB457" s="39">
        <v>0</v>
      </c>
      <c r="AC457" s="39"/>
      <c r="AD457" s="39">
        <v>0</v>
      </c>
      <c r="AE457" s="39"/>
      <c r="AF457" s="39"/>
      <c r="AG457" s="39"/>
      <c r="AH457" s="39">
        <v>0</v>
      </c>
      <c r="AI457" s="39"/>
      <c r="AJ457" s="39"/>
      <c r="AK457" s="39"/>
      <c r="AL457" s="39"/>
      <c r="AM457" s="39"/>
      <c r="AN457" s="39"/>
      <c r="AO457" s="39"/>
      <c r="AP457" s="39">
        <v>0</v>
      </c>
      <c r="AQ457" s="39"/>
      <c r="AR457" s="39"/>
      <c r="AS457" s="39"/>
      <c r="AT457" s="39">
        <v>0</v>
      </c>
      <c r="AU457" s="39">
        <v>0</v>
      </c>
      <c r="AV457" s="39"/>
      <c r="AW457" s="39">
        <v>0</v>
      </c>
      <c r="AX457" s="39"/>
      <c r="AY457" s="39"/>
      <c r="AZ457" s="39"/>
      <c r="BA457" s="39">
        <v>0</v>
      </c>
      <c r="BB457" s="39">
        <v>0</v>
      </c>
      <c r="BC457" s="39"/>
      <c r="BD457" s="39">
        <v>0</v>
      </c>
      <c r="BE457" s="39"/>
      <c r="BF457" s="39"/>
      <c r="BG457" s="39"/>
      <c r="BH457" s="39">
        <v>0</v>
      </c>
      <c r="BI457" s="39"/>
      <c r="BJ457" s="39"/>
      <c r="BK457" s="39"/>
      <c r="BL457" s="39">
        <v>0</v>
      </c>
      <c r="BM457" s="39"/>
      <c r="BN457" s="39">
        <v>0</v>
      </c>
      <c r="BO457" s="39"/>
      <c r="BP457" s="39"/>
      <c r="BQ457" s="39"/>
      <c r="BR457" s="39">
        <v>0</v>
      </c>
      <c r="BS457" s="39"/>
      <c r="BT457" s="39"/>
      <c r="BU457" s="39"/>
      <c r="BV457" s="39"/>
      <c r="BW457" s="39"/>
      <c r="BX457" s="39"/>
    </row>
    <row r="458" spans="1:76" ht="19.5" customHeight="1" x14ac:dyDescent="0.2">
      <c r="D458" s="47" t="s">
        <v>136</v>
      </c>
      <c r="F458" s="48">
        <v>0</v>
      </c>
      <c r="G458" s="49"/>
      <c r="H458" s="49"/>
      <c r="I458" s="49"/>
      <c r="J458" s="48">
        <v>0</v>
      </c>
      <c r="K458" s="48">
        <v>1</v>
      </c>
      <c r="L458" s="49"/>
      <c r="M458" s="48">
        <v>1</v>
      </c>
      <c r="N458" s="49"/>
      <c r="O458" s="49"/>
      <c r="P458" s="49"/>
      <c r="Q458" s="48">
        <v>0</v>
      </c>
      <c r="R458" s="48">
        <v>1</v>
      </c>
      <c r="S458" s="49"/>
      <c r="T458" s="48">
        <v>1</v>
      </c>
      <c r="U458" s="49"/>
      <c r="V458" s="49"/>
      <c r="W458" s="49"/>
      <c r="X458" s="48">
        <v>0</v>
      </c>
      <c r="Y458" s="49"/>
      <c r="Z458" s="49"/>
      <c r="AA458" s="49"/>
      <c r="AB458" s="48">
        <v>0</v>
      </c>
      <c r="AC458" s="49"/>
      <c r="AD458" s="48">
        <v>0</v>
      </c>
      <c r="AE458" s="49"/>
      <c r="AF458" s="49"/>
      <c r="AG458" s="49"/>
      <c r="AH458" s="48">
        <v>0</v>
      </c>
      <c r="AI458" s="49"/>
      <c r="AJ458" s="49"/>
      <c r="AK458" s="49"/>
      <c r="AL458" s="49"/>
      <c r="AM458" s="49"/>
      <c r="AN458" s="49"/>
      <c r="AO458" s="49"/>
      <c r="AP458" s="48">
        <v>0</v>
      </c>
      <c r="AQ458" s="49"/>
      <c r="AR458" s="49"/>
      <c r="AS458" s="49"/>
      <c r="AT458" s="48">
        <v>0</v>
      </c>
      <c r="AU458" s="48">
        <v>0</v>
      </c>
      <c r="AV458" s="49"/>
      <c r="AW458" s="48">
        <v>0</v>
      </c>
      <c r="AX458" s="49"/>
      <c r="AY458" s="49"/>
      <c r="AZ458" s="49"/>
      <c r="BA458" s="48">
        <v>0</v>
      </c>
      <c r="BB458" s="48">
        <v>0</v>
      </c>
      <c r="BC458" s="49"/>
      <c r="BD458" s="48">
        <v>0</v>
      </c>
      <c r="BE458" s="49"/>
      <c r="BF458" s="49"/>
      <c r="BG458" s="49"/>
      <c r="BH458" s="48">
        <v>0</v>
      </c>
      <c r="BI458" s="49"/>
      <c r="BJ458" s="49"/>
      <c r="BK458" s="49"/>
      <c r="BL458" s="48">
        <v>0</v>
      </c>
      <c r="BM458" s="49"/>
      <c r="BN458" s="48">
        <v>0</v>
      </c>
      <c r="BO458" s="49"/>
      <c r="BP458" s="49"/>
      <c r="BQ458" s="49"/>
      <c r="BR458" s="48">
        <v>0</v>
      </c>
      <c r="BS458" s="39"/>
      <c r="BT458" s="39"/>
      <c r="BU458" s="39"/>
      <c r="BV458" s="39"/>
      <c r="BW458" s="39"/>
      <c r="BX458" s="39"/>
    </row>
    <row r="459" spans="1:76" ht="20.100000000000001" customHeight="1" x14ac:dyDescent="0.2">
      <c r="D459" s="2" t="s">
        <v>100</v>
      </c>
      <c r="F459" s="39">
        <v>0</v>
      </c>
      <c r="G459" s="39"/>
      <c r="H459" s="39"/>
      <c r="I459" s="39"/>
      <c r="J459" s="39">
        <v>0</v>
      </c>
      <c r="K459" s="39">
        <v>0</v>
      </c>
      <c r="L459" s="39"/>
      <c r="M459" s="39">
        <v>0</v>
      </c>
      <c r="N459" s="39"/>
      <c r="O459" s="39"/>
      <c r="P459" s="39"/>
      <c r="Q459" s="39">
        <v>0</v>
      </c>
      <c r="R459" s="39">
        <v>0</v>
      </c>
      <c r="S459" s="39"/>
      <c r="T459" s="39">
        <v>0</v>
      </c>
      <c r="U459" s="39"/>
      <c r="V459" s="39"/>
      <c r="W459" s="39"/>
      <c r="X459" s="39">
        <v>0</v>
      </c>
      <c r="Y459" s="39"/>
      <c r="Z459" s="39"/>
      <c r="AA459" s="39"/>
      <c r="AB459" s="39">
        <v>0</v>
      </c>
      <c r="AC459" s="39"/>
      <c r="AD459" s="39">
        <v>0</v>
      </c>
      <c r="AE459" s="39"/>
      <c r="AF459" s="39"/>
      <c r="AG459" s="39"/>
      <c r="AH459" s="39">
        <v>0</v>
      </c>
      <c r="AI459" s="39"/>
      <c r="AJ459" s="39"/>
      <c r="AK459" s="39"/>
      <c r="AL459" s="39"/>
      <c r="AM459" s="39"/>
      <c r="AN459" s="39"/>
      <c r="AO459" s="39"/>
      <c r="AP459" s="39">
        <v>0</v>
      </c>
      <c r="AQ459" s="39"/>
      <c r="AR459" s="39"/>
      <c r="AS459" s="39"/>
      <c r="AT459" s="39">
        <v>0</v>
      </c>
      <c r="AU459" s="39">
        <v>0</v>
      </c>
      <c r="AV459" s="39"/>
      <c r="AW459" s="39">
        <v>0</v>
      </c>
      <c r="AX459" s="39"/>
      <c r="AY459" s="39"/>
      <c r="AZ459" s="39"/>
      <c r="BA459" s="39">
        <v>0</v>
      </c>
      <c r="BB459" s="39">
        <v>0</v>
      </c>
      <c r="BC459" s="39"/>
      <c r="BD459" s="39">
        <v>0</v>
      </c>
      <c r="BE459" s="39"/>
      <c r="BF459" s="39"/>
      <c r="BG459" s="39"/>
      <c r="BH459" s="39">
        <v>0</v>
      </c>
      <c r="BI459" s="39"/>
      <c r="BJ459" s="39"/>
      <c r="BK459" s="39"/>
      <c r="BL459" s="39">
        <v>0</v>
      </c>
      <c r="BM459" s="39"/>
      <c r="BN459" s="39">
        <v>0</v>
      </c>
      <c r="BO459" s="39"/>
      <c r="BP459" s="39"/>
      <c r="BQ459" s="39"/>
      <c r="BR459" s="39">
        <v>0</v>
      </c>
      <c r="BS459" s="39"/>
      <c r="BT459" s="39"/>
      <c r="BU459" s="39"/>
      <c r="BV459" s="39"/>
      <c r="BW459" s="39"/>
      <c r="BX459" s="39"/>
    </row>
    <row r="460" spans="1:76" ht="19.5" customHeight="1" x14ac:dyDescent="0.2">
      <c r="D460" s="47" t="s">
        <v>115</v>
      </c>
      <c r="F460" s="48">
        <v>0</v>
      </c>
      <c r="G460" s="49"/>
      <c r="H460" s="49"/>
      <c r="I460" s="49"/>
      <c r="J460" s="48">
        <v>0</v>
      </c>
      <c r="K460" s="48">
        <v>0</v>
      </c>
      <c r="L460" s="49"/>
      <c r="M460" s="48">
        <v>0</v>
      </c>
      <c r="N460" s="49"/>
      <c r="O460" s="49"/>
      <c r="P460" s="49"/>
      <c r="Q460" s="48">
        <v>0</v>
      </c>
      <c r="R460" s="48">
        <v>0</v>
      </c>
      <c r="S460" s="49"/>
      <c r="T460" s="48">
        <v>0</v>
      </c>
      <c r="U460" s="49"/>
      <c r="V460" s="49"/>
      <c r="W460" s="49"/>
      <c r="X460" s="48">
        <v>0</v>
      </c>
      <c r="Y460" s="49"/>
      <c r="Z460" s="49"/>
      <c r="AA460" s="49"/>
      <c r="AB460" s="48">
        <v>0</v>
      </c>
      <c r="AC460" s="49"/>
      <c r="AD460" s="48">
        <v>0</v>
      </c>
      <c r="AE460" s="49"/>
      <c r="AF460" s="49"/>
      <c r="AG460" s="49"/>
      <c r="AH460" s="48">
        <v>0</v>
      </c>
      <c r="AI460" s="49"/>
      <c r="AJ460" s="49"/>
      <c r="AK460" s="49"/>
      <c r="AL460" s="49"/>
      <c r="AM460" s="49"/>
      <c r="AN460" s="49"/>
      <c r="AO460" s="49"/>
      <c r="AP460" s="48">
        <v>0</v>
      </c>
      <c r="AQ460" s="49"/>
      <c r="AR460" s="49"/>
      <c r="AS460" s="49"/>
      <c r="AT460" s="48">
        <v>0</v>
      </c>
      <c r="AU460" s="48">
        <v>0</v>
      </c>
      <c r="AV460" s="49"/>
      <c r="AW460" s="48">
        <v>0</v>
      </c>
      <c r="AX460" s="49"/>
      <c r="AY460" s="49"/>
      <c r="AZ460" s="49"/>
      <c r="BA460" s="48">
        <v>0</v>
      </c>
      <c r="BB460" s="48">
        <v>0</v>
      </c>
      <c r="BC460" s="49"/>
      <c r="BD460" s="48">
        <v>0</v>
      </c>
      <c r="BE460" s="49"/>
      <c r="BF460" s="49"/>
      <c r="BG460" s="49"/>
      <c r="BH460" s="48">
        <v>0</v>
      </c>
      <c r="BI460" s="49"/>
      <c r="BJ460" s="49"/>
      <c r="BK460" s="49"/>
      <c r="BL460" s="48">
        <v>0</v>
      </c>
      <c r="BM460" s="49"/>
      <c r="BN460" s="48">
        <v>0</v>
      </c>
      <c r="BO460" s="49"/>
      <c r="BP460" s="49"/>
      <c r="BQ460" s="49"/>
      <c r="BR460" s="48">
        <v>0</v>
      </c>
      <c r="BS460" s="39"/>
      <c r="BT460" s="39"/>
      <c r="BU460" s="39"/>
      <c r="BV460" s="39"/>
      <c r="BW460" s="39"/>
      <c r="BX460" s="39"/>
    </row>
    <row r="461" spans="1:76" ht="20.100000000000001" customHeight="1" x14ac:dyDescent="0.2">
      <c r="D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9"/>
      <c r="AV461" s="49"/>
      <c r="AW461" s="49"/>
      <c r="AX461" s="49"/>
      <c r="AY461" s="49"/>
      <c r="AZ461" s="49"/>
      <c r="BA461" s="49"/>
      <c r="BB461" s="49"/>
      <c r="BC461" s="49"/>
      <c r="BD461" s="49"/>
      <c r="BE461" s="49"/>
      <c r="BF461" s="49"/>
      <c r="BG461" s="49"/>
      <c r="BH461" s="49"/>
      <c r="BI461" s="49"/>
      <c r="BJ461" s="49"/>
      <c r="BK461" s="49"/>
      <c r="BL461" s="49"/>
      <c r="BM461" s="49"/>
      <c r="BN461" s="49"/>
      <c r="BO461" s="49"/>
      <c r="BP461" s="49"/>
      <c r="BQ461" s="49"/>
      <c r="BR461" s="49"/>
      <c r="BS461" s="39"/>
      <c r="BT461" s="39"/>
      <c r="BU461" s="39"/>
      <c r="BV461" s="39"/>
      <c r="BW461" s="39"/>
      <c r="BX461" s="39"/>
    </row>
    <row r="462" spans="1:76" s="1" customFormat="1" ht="20.100000000000001" customHeight="1" x14ac:dyDescent="0.25">
      <c r="A462" s="3"/>
      <c r="B462" s="6"/>
      <c r="C462" s="51" t="s">
        <v>120</v>
      </c>
      <c r="D462" s="52"/>
      <c r="E462" s="5"/>
      <c r="F462" s="53">
        <v>0</v>
      </c>
      <c r="G462" s="54"/>
      <c r="H462" s="54"/>
      <c r="I462" s="54"/>
      <c r="J462" s="53">
        <v>0</v>
      </c>
      <c r="K462" s="53">
        <v>1</v>
      </c>
      <c r="L462" s="54"/>
      <c r="M462" s="53">
        <v>1</v>
      </c>
      <c r="N462" s="54"/>
      <c r="O462" s="54"/>
      <c r="P462" s="54"/>
      <c r="Q462" s="53">
        <v>0</v>
      </c>
      <c r="R462" s="53">
        <v>1</v>
      </c>
      <c r="S462" s="54"/>
      <c r="T462" s="53">
        <v>1</v>
      </c>
      <c r="U462" s="54"/>
      <c r="V462" s="54"/>
      <c r="W462" s="54"/>
      <c r="X462" s="53">
        <v>0</v>
      </c>
      <c r="Y462" s="54"/>
      <c r="Z462" s="54"/>
      <c r="AA462" s="54"/>
      <c r="AB462" s="53">
        <v>0</v>
      </c>
      <c r="AC462" s="54"/>
      <c r="AD462" s="53">
        <v>0</v>
      </c>
      <c r="AE462" s="54"/>
      <c r="AF462" s="54"/>
      <c r="AG462" s="54"/>
      <c r="AH462" s="53">
        <v>0</v>
      </c>
      <c r="AI462" s="54"/>
      <c r="AJ462" s="54"/>
      <c r="AK462" s="54"/>
      <c r="AL462" s="54"/>
      <c r="AM462" s="54"/>
      <c r="AN462" s="54"/>
      <c r="AO462" s="54"/>
      <c r="AP462" s="53">
        <v>0</v>
      </c>
      <c r="AQ462" s="54"/>
      <c r="AR462" s="54"/>
      <c r="AS462" s="54"/>
      <c r="AT462" s="53">
        <v>0</v>
      </c>
      <c r="AU462" s="53">
        <v>0</v>
      </c>
      <c r="AV462" s="54"/>
      <c r="AW462" s="53">
        <v>0</v>
      </c>
      <c r="AX462" s="54"/>
      <c r="AY462" s="54"/>
      <c r="AZ462" s="54"/>
      <c r="BA462" s="53">
        <v>0</v>
      </c>
      <c r="BB462" s="53">
        <v>0</v>
      </c>
      <c r="BC462" s="54"/>
      <c r="BD462" s="53">
        <v>0</v>
      </c>
      <c r="BE462" s="54"/>
      <c r="BF462" s="54"/>
      <c r="BG462" s="54"/>
      <c r="BH462" s="53">
        <v>0</v>
      </c>
      <c r="BI462" s="54"/>
      <c r="BJ462" s="54"/>
      <c r="BK462" s="54"/>
      <c r="BL462" s="53">
        <v>0</v>
      </c>
      <c r="BM462" s="54"/>
      <c r="BN462" s="53">
        <v>0</v>
      </c>
      <c r="BO462" s="54"/>
      <c r="BP462" s="54"/>
      <c r="BQ462" s="54"/>
      <c r="BR462" s="53">
        <v>0</v>
      </c>
      <c r="BS462" s="39"/>
      <c r="BT462" s="39"/>
      <c r="BU462" s="39"/>
      <c r="BV462" s="39"/>
      <c r="BW462" s="39"/>
      <c r="BX462" s="39"/>
    </row>
    <row r="463" spans="1:76" ht="20.100000000000001" customHeight="1" x14ac:dyDescent="0.2">
      <c r="D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49"/>
      <c r="AV463" s="49"/>
      <c r="AW463" s="49"/>
      <c r="AX463" s="49"/>
      <c r="AY463" s="49"/>
      <c r="AZ463" s="49"/>
      <c r="BA463" s="49"/>
      <c r="BB463" s="49"/>
      <c r="BC463" s="49"/>
      <c r="BD463" s="49"/>
      <c r="BE463" s="49"/>
      <c r="BF463" s="49"/>
      <c r="BG463" s="49"/>
      <c r="BH463" s="49"/>
      <c r="BI463" s="49"/>
      <c r="BJ463" s="49"/>
      <c r="BK463" s="49"/>
      <c r="BL463" s="49"/>
      <c r="BM463" s="49"/>
      <c r="BN463" s="49"/>
      <c r="BO463" s="49"/>
      <c r="BP463" s="49"/>
      <c r="BQ463" s="49"/>
      <c r="BR463" s="49"/>
      <c r="BS463" s="39"/>
      <c r="BT463" s="39"/>
      <c r="BU463" s="39"/>
      <c r="BV463" s="39"/>
      <c r="BW463" s="39"/>
      <c r="BX463" s="39"/>
    </row>
    <row r="464" spans="1:76" ht="20.100000000000001" customHeight="1" x14ac:dyDescent="0.2">
      <c r="C464" s="3" t="s">
        <v>249</v>
      </c>
      <c r="D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49"/>
      <c r="AV464" s="49"/>
      <c r="AW464" s="49"/>
      <c r="AX464" s="49"/>
      <c r="AY464" s="49"/>
      <c r="AZ464" s="49"/>
      <c r="BA464" s="49"/>
      <c r="BB464" s="49"/>
      <c r="BC464" s="49"/>
      <c r="BD464" s="49"/>
      <c r="BE464" s="49"/>
      <c r="BF464" s="49"/>
      <c r="BG464" s="49"/>
      <c r="BH464" s="49"/>
      <c r="BI464" s="49"/>
      <c r="BJ464" s="49"/>
      <c r="BK464" s="49"/>
      <c r="BL464" s="49"/>
      <c r="BM464" s="49"/>
      <c r="BN464" s="49"/>
      <c r="BO464" s="49"/>
      <c r="BP464" s="49"/>
      <c r="BQ464" s="49"/>
      <c r="BR464" s="49"/>
      <c r="BS464" s="39"/>
      <c r="BT464" s="39"/>
      <c r="BU464" s="39"/>
      <c r="BV464" s="39"/>
      <c r="BW464" s="39"/>
      <c r="BX464" s="39"/>
    </row>
    <row r="465" spans="1:76" ht="20.100000000000001" customHeight="1" x14ac:dyDescent="0.2">
      <c r="D465" s="2" t="s">
        <v>122</v>
      </c>
      <c r="F465" s="39">
        <v>195</v>
      </c>
      <c r="G465" s="39"/>
      <c r="H465" s="39"/>
      <c r="I465" s="39"/>
      <c r="J465" s="39">
        <v>385</v>
      </c>
      <c r="K465" s="39">
        <v>10</v>
      </c>
      <c r="L465" s="39"/>
      <c r="M465" s="39">
        <v>395</v>
      </c>
      <c r="N465" s="39"/>
      <c r="O465" s="39"/>
      <c r="P465" s="39"/>
      <c r="Q465" s="39">
        <v>115</v>
      </c>
      <c r="R465" s="39">
        <v>319</v>
      </c>
      <c r="S465" s="39"/>
      <c r="T465" s="39">
        <v>434</v>
      </c>
      <c r="U465" s="39"/>
      <c r="V465" s="39"/>
      <c r="W465" s="39"/>
      <c r="X465" s="39">
        <v>156</v>
      </c>
      <c r="Y465" s="39"/>
      <c r="Z465" s="39"/>
      <c r="AA465" s="39"/>
      <c r="AB465" s="39">
        <v>0</v>
      </c>
      <c r="AC465" s="39"/>
      <c r="AD465" s="39">
        <v>0</v>
      </c>
      <c r="AE465" s="39"/>
      <c r="AF465" s="39"/>
      <c r="AG465" s="39"/>
      <c r="AH465" s="39">
        <v>0</v>
      </c>
      <c r="AI465" s="39"/>
      <c r="AJ465" s="39"/>
      <c r="AK465" s="39"/>
      <c r="AL465" s="39"/>
      <c r="AM465" s="39"/>
      <c r="AN465" s="39"/>
      <c r="AO465" s="39"/>
      <c r="AP465" s="39">
        <v>28</v>
      </c>
      <c r="AQ465" s="39"/>
      <c r="AR465" s="39"/>
      <c r="AS465" s="39"/>
      <c r="AT465" s="39">
        <v>127</v>
      </c>
      <c r="AU465" s="39">
        <v>9</v>
      </c>
      <c r="AV465" s="39"/>
      <c r="AW465" s="39">
        <v>136</v>
      </c>
      <c r="AX465" s="39"/>
      <c r="AY465" s="39"/>
      <c r="AZ465" s="39"/>
      <c r="BA465" s="39">
        <v>36</v>
      </c>
      <c r="BB465" s="39">
        <v>88</v>
      </c>
      <c r="BC465" s="39"/>
      <c r="BD465" s="39">
        <v>124</v>
      </c>
      <c r="BE465" s="39"/>
      <c r="BF465" s="39"/>
      <c r="BG465" s="39"/>
      <c r="BH465" s="39">
        <v>40</v>
      </c>
      <c r="BI465" s="39"/>
      <c r="BJ465" s="39"/>
      <c r="BK465" s="39"/>
      <c r="BL465" s="39">
        <v>0</v>
      </c>
      <c r="BM465" s="39"/>
      <c r="BN465" s="39">
        <v>0</v>
      </c>
      <c r="BO465" s="39"/>
      <c r="BP465" s="39"/>
      <c r="BQ465" s="39"/>
      <c r="BR465" s="39">
        <v>0</v>
      </c>
      <c r="BS465" s="39"/>
      <c r="BT465" s="39"/>
      <c r="BU465" s="39"/>
      <c r="BV465" s="39"/>
      <c r="BW465" s="39"/>
      <c r="BX465" s="39"/>
    </row>
    <row r="466" spans="1:76" ht="19.5" customHeight="1" x14ac:dyDescent="0.2">
      <c r="D466" s="47" t="s">
        <v>135</v>
      </c>
      <c r="F466" s="48">
        <v>158</v>
      </c>
      <c r="G466" s="49"/>
      <c r="H466" s="49"/>
      <c r="I466" s="49"/>
      <c r="J466" s="48">
        <v>420</v>
      </c>
      <c r="K466" s="48">
        <v>10</v>
      </c>
      <c r="L466" s="49"/>
      <c r="M466" s="48">
        <v>430</v>
      </c>
      <c r="N466" s="49"/>
      <c r="O466" s="49"/>
      <c r="P466" s="49"/>
      <c r="Q466" s="48">
        <v>135</v>
      </c>
      <c r="R466" s="48">
        <v>311</v>
      </c>
      <c r="S466" s="49"/>
      <c r="T466" s="48">
        <v>446</v>
      </c>
      <c r="U466" s="49"/>
      <c r="V466" s="49"/>
      <c r="W466" s="49"/>
      <c r="X466" s="48">
        <v>142</v>
      </c>
      <c r="Y466" s="49"/>
      <c r="Z466" s="49"/>
      <c r="AA466" s="49"/>
      <c r="AB466" s="48">
        <v>0</v>
      </c>
      <c r="AC466" s="49"/>
      <c r="AD466" s="48">
        <v>0</v>
      </c>
      <c r="AE466" s="49"/>
      <c r="AF466" s="49"/>
      <c r="AG466" s="49"/>
      <c r="AH466" s="48">
        <v>11</v>
      </c>
      <c r="AI466" s="49"/>
      <c r="AJ466" s="49"/>
      <c r="AK466" s="49"/>
      <c r="AL466" s="49"/>
      <c r="AM466" s="49"/>
      <c r="AN466" s="49"/>
      <c r="AO466" s="49"/>
      <c r="AP466" s="48">
        <v>19</v>
      </c>
      <c r="AQ466" s="49"/>
      <c r="AR466" s="49"/>
      <c r="AS466" s="49"/>
      <c r="AT466" s="48">
        <v>130</v>
      </c>
      <c r="AU466" s="48">
        <v>3</v>
      </c>
      <c r="AV466" s="49"/>
      <c r="AW466" s="48">
        <v>133</v>
      </c>
      <c r="AX466" s="49"/>
      <c r="AY466" s="49"/>
      <c r="AZ466" s="49"/>
      <c r="BA466" s="48">
        <v>27</v>
      </c>
      <c r="BB466" s="48">
        <v>89</v>
      </c>
      <c r="BC466" s="49"/>
      <c r="BD466" s="48">
        <v>116</v>
      </c>
      <c r="BE466" s="49"/>
      <c r="BF466" s="49"/>
      <c r="BG466" s="49"/>
      <c r="BH466" s="48">
        <v>36</v>
      </c>
      <c r="BI466" s="49"/>
      <c r="BJ466" s="49"/>
      <c r="BK466" s="49"/>
      <c r="BL466" s="48">
        <v>0</v>
      </c>
      <c r="BM466" s="49"/>
      <c r="BN466" s="48">
        <v>0</v>
      </c>
      <c r="BO466" s="49"/>
      <c r="BP466" s="49"/>
      <c r="BQ466" s="49"/>
      <c r="BR466" s="48">
        <v>2</v>
      </c>
      <c r="BS466" s="39"/>
      <c r="BT466" s="39"/>
      <c r="BU466" s="39"/>
      <c r="BV466" s="39"/>
      <c r="BW466" s="39"/>
      <c r="BX466" s="39"/>
    </row>
    <row r="467" spans="1:76" ht="20.100000000000001" customHeight="1" x14ac:dyDescent="0.2">
      <c r="B467" s="5"/>
      <c r="D467" s="2" t="s">
        <v>113</v>
      </c>
      <c r="F467" s="39">
        <v>160</v>
      </c>
      <c r="G467" s="39"/>
      <c r="H467" s="39"/>
      <c r="I467" s="39"/>
      <c r="J467" s="39">
        <v>389</v>
      </c>
      <c r="K467" s="39">
        <v>21</v>
      </c>
      <c r="L467" s="39"/>
      <c r="M467" s="39">
        <v>410</v>
      </c>
      <c r="N467" s="39"/>
      <c r="O467" s="39"/>
      <c r="P467" s="39"/>
      <c r="Q467" s="39">
        <v>114</v>
      </c>
      <c r="R467" s="39">
        <v>298</v>
      </c>
      <c r="S467" s="39"/>
      <c r="T467" s="39">
        <v>412</v>
      </c>
      <c r="U467" s="39"/>
      <c r="V467" s="39"/>
      <c r="W467" s="39"/>
      <c r="X467" s="39">
        <v>158</v>
      </c>
      <c r="Y467" s="39"/>
      <c r="Z467" s="39"/>
      <c r="AA467" s="39"/>
      <c r="AB467" s="39">
        <v>0</v>
      </c>
      <c r="AC467" s="39"/>
      <c r="AD467" s="39">
        <v>0</v>
      </c>
      <c r="AE467" s="39"/>
      <c r="AF467" s="39"/>
      <c r="AG467" s="39"/>
      <c r="AH467" s="39">
        <v>0</v>
      </c>
      <c r="AI467" s="39"/>
      <c r="AJ467" s="39"/>
      <c r="AK467" s="39"/>
      <c r="AL467" s="39"/>
      <c r="AM467" s="39"/>
      <c r="AN467" s="39"/>
      <c r="AO467" s="39"/>
      <c r="AP467" s="39">
        <v>14</v>
      </c>
      <c r="AQ467" s="39"/>
      <c r="AR467" s="39"/>
      <c r="AS467" s="39"/>
      <c r="AT467" s="39">
        <v>131</v>
      </c>
      <c r="AU467" s="39">
        <v>5</v>
      </c>
      <c r="AV467" s="39"/>
      <c r="AW467" s="39">
        <v>136</v>
      </c>
      <c r="AX467" s="39"/>
      <c r="AY467" s="39"/>
      <c r="AZ467" s="39"/>
      <c r="BA467" s="39">
        <v>29</v>
      </c>
      <c r="BB467" s="39">
        <v>89</v>
      </c>
      <c r="BC467" s="39"/>
      <c r="BD467" s="39">
        <v>118</v>
      </c>
      <c r="BE467" s="39"/>
      <c r="BF467" s="39"/>
      <c r="BG467" s="39"/>
      <c r="BH467" s="39">
        <v>32</v>
      </c>
      <c r="BI467" s="39"/>
      <c r="BJ467" s="39"/>
      <c r="BK467" s="39"/>
      <c r="BL467" s="39">
        <v>0</v>
      </c>
      <c r="BM467" s="39"/>
      <c r="BN467" s="39">
        <v>0</v>
      </c>
      <c r="BO467" s="39"/>
      <c r="BP467" s="39"/>
      <c r="BQ467" s="39"/>
      <c r="BR467" s="39">
        <v>0</v>
      </c>
      <c r="BS467" s="39"/>
      <c r="BT467" s="39"/>
      <c r="BU467" s="39"/>
      <c r="BV467" s="39"/>
      <c r="BW467" s="39"/>
      <c r="BX467" s="39"/>
    </row>
    <row r="468" spans="1:76" ht="19.5" customHeight="1" x14ac:dyDescent="0.2">
      <c r="D468" s="47" t="s">
        <v>136</v>
      </c>
      <c r="F468" s="48">
        <v>179</v>
      </c>
      <c r="G468" s="49"/>
      <c r="H468" s="49"/>
      <c r="I468" s="49"/>
      <c r="J468" s="48">
        <v>388</v>
      </c>
      <c r="K468" s="48">
        <v>8</v>
      </c>
      <c r="L468" s="49"/>
      <c r="M468" s="48">
        <v>396</v>
      </c>
      <c r="N468" s="49"/>
      <c r="O468" s="49"/>
      <c r="P468" s="49"/>
      <c r="Q468" s="48">
        <v>106</v>
      </c>
      <c r="R468" s="48">
        <v>285</v>
      </c>
      <c r="S468" s="49"/>
      <c r="T468" s="48">
        <v>391</v>
      </c>
      <c r="U468" s="49"/>
      <c r="V468" s="49"/>
      <c r="W468" s="49"/>
      <c r="X468" s="48">
        <v>184</v>
      </c>
      <c r="Y468" s="49"/>
      <c r="Z468" s="49"/>
      <c r="AA468" s="49"/>
      <c r="AB468" s="48">
        <v>0</v>
      </c>
      <c r="AC468" s="49"/>
      <c r="AD468" s="48">
        <v>0</v>
      </c>
      <c r="AE468" s="49"/>
      <c r="AF468" s="49"/>
      <c r="AG468" s="49"/>
      <c r="AH468" s="48">
        <v>35</v>
      </c>
      <c r="AI468" s="49"/>
      <c r="AJ468" s="49"/>
      <c r="AK468" s="49"/>
      <c r="AL468" s="49"/>
      <c r="AM468" s="49"/>
      <c r="AN468" s="49"/>
      <c r="AO468" s="49"/>
      <c r="AP468" s="48">
        <v>35</v>
      </c>
      <c r="AQ468" s="49"/>
      <c r="AR468" s="49"/>
      <c r="AS468" s="49"/>
      <c r="AT468" s="48">
        <v>128</v>
      </c>
      <c r="AU468" s="48">
        <v>0</v>
      </c>
      <c r="AV468" s="49"/>
      <c r="AW468" s="48">
        <v>128</v>
      </c>
      <c r="AX468" s="49"/>
      <c r="AY468" s="49"/>
      <c r="AZ468" s="49"/>
      <c r="BA468" s="48">
        <v>19</v>
      </c>
      <c r="BB468" s="48">
        <v>100</v>
      </c>
      <c r="BC468" s="49"/>
      <c r="BD468" s="48">
        <v>119</v>
      </c>
      <c r="BE468" s="49"/>
      <c r="BF468" s="49"/>
      <c r="BG468" s="49"/>
      <c r="BH468" s="48">
        <v>44</v>
      </c>
      <c r="BI468" s="49"/>
      <c r="BJ468" s="49"/>
      <c r="BK468" s="49"/>
      <c r="BL468" s="48">
        <v>0</v>
      </c>
      <c r="BM468" s="49"/>
      <c r="BN468" s="48">
        <v>0</v>
      </c>
      <c r="BO468" s="49"/>
      <c r="BP468" s="49"/>
      <c r="BQ468" s="49"/>
      <c r="BR468" s="48">
        <v>3</v>
      </c>
      <c r="BS468" s="39"/>
      <c r="BT468" s="39"/>
      <c r="BU468" s="39"/>
      <c r="BV468" s="39"/>
      <c r="BW468" s="39"/>
      <c r="BX468" s="39"/>
    </row>
    <row r="469" spans="1:76" ht="20.100000000000001" customHeight="1" x14ac:dyDescent="0.2">
      <c r="B469" s="5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</row>
    <row r="470" spans="1:76" s="1" customFormat="1" ht="20.100000000000001" customHeight="1" x14ac:dyDescent="0.25">
      <c r="A470" s="3"/>
      <c r="B470" s="6"/>
      <c r="C470" s="51" t="s">
        <v>250</v>
      </c>
      <c r="D470" s="52"/>
      <c r="E470" s="5"/>
      <c r="F470" s="53">
        <v>692</v>
      </c>
      <c r="G470" s="54"/>
      <c r="H470" s="54"/>
      <c r="I470" s="54"/>
      <c r="J470" s="53">
        <v>1582</v>
      </c>
      <c r="K470" s="53">
        <v>49</v>
      </c>
      <c r="L470" s="54"/>
      <c r="M470" s="53">
        <v>1631</v>
      </c>
      <c r="N470" s="54"/>
      <c r="O470" s="54"/>
      <c r="P470" s="54"/>
      <c r="Q470" s="53">
        <v>470</v>
      </c>
      <c r="R470" s="53">
        <v>1213</v>
      </c>
      <c r="S470" s="54"/>
      <c r="T470" s="53">
        <v>1683</v>
      </c>
      <c r="U470" s="54"/>
      <c r="V470" s="54"/>
      <c r="W470" s="54"/>
      <c r="X470" s="53">
        <v>640</v>
      </c>
      <c r="Y470" s="54"/>
      <c r="Z470" s="54"/>
      <c r="AA470" s="54"/>
      <c r="AB470" s="53">
        <v>0</v>
      </c>
      <c r="AC470" s="54"/>
      <c r="AD470" s="53">
        <v>0</v>
      </c>
      <c r="AE470" s="54"/>
      <c r="AF470" s="54"/>
      <c r="AG470" s="54"/>
      <c r="AH470" s="53">
        <v>46</v>
      </c>
      <c r="AI470" s="54"/>
      <c r="AJ470" s="54"/>
      <c r="AK470" s="54"/>
      <c r="AL470" s="54"/>
      <c r="AM470" s="54"/>
      <c r="AN470" s="54"/>
      <c r="AO470" s="54"/>
      <c r="AP470" s="53">
        <v>96</v>
      </c>
      <c r="AQ470" s="54"/>
      <c r="AR470" s="54"/>
      <c r="AS470" s="54"/>
      <c r="AT470" s="53">
        <v>516</v>
      </c>
      <c r="AU470" s="53">
        <v>17</v>
      </c>
      <c r="AV470" s="54"/>
      <c r="AW470" s="53">
        <v>533</v>
      </c>
      <c r="AX470" s="54"/>
      <c r="AY470" s="54"/>
      <c r="AZ470" s="54"/>
      <c r="BA470" s="53">
        <v>111</v>
      </c>
      <c r="BB470" s="53">
        <v>366</v>
      </c>
      <c r="BC470" s="54"/>
      <c r="BD470" s="53">
        <v>477</v>
      </c>
      <c r="BE470" s="54"/>
      <c r="BF470" s="54"/>
      <c r="BG470" s="54"/>
      <c r="BH470" s="53">
        <v>152</v>
      </c>
      <c r="BI470" s="54"/>
      <c r="BJ470" s="54"/>
      <c r="BK470" s="54"/>
      <c r="BL470" s="53">
        <v>0</v>
      </c>
      <c r="BM470" s="54"/>
      <c r="BN470" s="53">
        <v>0</v>
      </c>
      <c r="BO470" s="54"/>
      <c r="BP470" s="54"/>
      <c r="BQ470" s="54"/>
      <c r="BR470" s="53">
        <v>5</v>
      </c>
      <c r="BS470" s="39"/>
      <c r="BT470" s="39"/>
      <c r="BU470" s="39"/>
      <c r="BV470" s="39"/>
      <c r="BW470" s="39"/>
      <c r="BX470" s="39"/>
    </row>
    <row r="471" spans="1:76" ht="20.100000000000001" customHeight="1" x14ac:dyDescent="0.2">
      <c r="B471" s="5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</row>
    <row r="472" spans="1:76" ht="20.100000000000001" customHeight="1" x14ac:dyDescent="0.2">
      <c r="B472" s="5"/>
      <c r="C472" s="3" t="s">
        <v>154</v>
      </c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</row>
    <row r="473" spans="1:76" ht="20.100000000000001" customHeight="1" x14ac:dyDescent="0.2">
      <c r="B473" s="5"/>
      <c r="D473" s="60" t="s">
        <v>251</v>
      </c>
      <c r="F473" s="39">
        <v>73</v>
      </c>
      <c r="G473" s="39"/>
      <c r="H473" s="39"/>
      <c r="I473" s="39"/>
      <c r="J473" s="39">
        <v>221</v>
      </c>
      <c r="K473" s="39">
        <v>11</v>
      </c>
      <c r="L473" s="39"/>
      <c r="M473" s="39">
        <v>232</v>
      </c>
      <c r="N473" s="39"/>
      <c r="O473" s="39"/>
      <c r="P473" s="39"/>
      <c r="Q473" s="39">
        <v>68</v>
      </c>
      <c r="R473" s="39">
        <v>152</v>
      </c>
      <c r="S473" s="39"/>
      <c r="T473" s="39">
        <v>220</v>
      </c>
      <c r="U473" s="39"/>
      <c r="V473" s="39"/>
      <c r="W473" s="39"/>
      <c r="X473" s="39">
        <v>85</v>
      </c>
      <c r="Y473" s="39"/>
      <c r="Z473" s="39"/>
      <c r="AA473" s="39"/>
      <c r="AB473" s="39">
        <v>0</v>
      </c>
      <c r="AC473" s="39"/>
      <c r="AD473" s="39">
        <v>0</v>
      </c>
      <c r="AE473" s="39"/>
      <c r="AF473" s="39"/>
      <c r="AG473" s="39"/>
      <c r="AH473" s="39">
        <v>0</v>
      </c>
      <c r="AI473" s="39"/>
      <c r="AJ473" s="39"/>
      <c r="AK473" s="39"/>
      <c r="AL473" s="39"/>
      <c r="AM473" s="39"/>
      <c r="AN473" s="39"/>
      <c r="AO473" s="39"/>
      <c r="AP473" s="39">
        <v>32</v>
      </c>
      <c r="AQ473" s="39"/>
      <c r="AR473" s="39"/>
      <c r="AS473" s="39"/>
      <c r="AT473" s="39">
        <v>186</v>
      </c>
      <c r="AU473" s="39">
        <v>3</v>
      </c>
      <c r="AV473" s="39"/>
      <c r="AW473" s="39">
        <v>189</v>
      </c>
      <c r="AX473" s="39"/>
      <c r="AY473" s="39"/>
      <c r="AZ473" s="39"/>
      <c r="BA473" s="39">
        <v>36</v>
      </c>
      <c r="BB473" s="39">
        <v>156</v>
      </c>
      <c r="BC473" s="39"/>
      <c r="BD473" s="39">
        <v>192</v>
      </c>
      <c r="BE473" s="39"/>
      <c r="BF473" s="39"/>
      <c r="BG473" s="39"/>
      <c r="BH473" s="39">
        <v>29</v>
      </c>
      <c r="BI473" s="39"/>
      <c r="BJ473" s="39"/>
      <c r="BK473" s="39"/>
      <c r="BL473" s="39">
        <v>0</v>
      </c>
      <c r="BM473" s="39"/>
      <c r="BN473" s="39">
        <v>0</v>
      </c>
      <c r="BO473" s="39"/>
      <c r="BP473" s="39"/>
      <c r="BQ473" s="39"/>
      <c r="BR473" s="39">
        <v>0</v>
      </c>
      <c r="BS473" s="39"/>
      <c r="BT473" s="39"/>
      <c r="BU473" s="39"/>
      <c r="BV473" s="39"/>
      <c r="BW473" s="39"/>
      <c r="BX473" s="39"/>
    </row>
    <row r="474" spans="1:76" ht="19.5" customHeight="1" x14ac:dyDescent="0.2">
      <c r="D474" s="47" t="s">
        <v>252</v>
      </c>
      <c r="F474" s="48">
        <v>50</v>
      </c>
      <c r="G474" s="49"/>
      <c r="H474" s="49"/>
      <c r="I474" s="49"/>
      <c r="J474" s="48">
        <v>214</v>
      </c>
      <c r="K474" s="48">
        <v>14</v>
      </c>
      <c r="L474" s="49"/>
      <c r="M474" s="48">
        <v>228</v>
      </c>
      <c r="N474" s="49"/>
      <c r="O474" s="49"/>
      <c r="P474" s="49"/>
      <c r="Q474" s="48">
        <v>131</v>
      </c>
      <c r="R474" s="48">
        <v>97</v>
      </c>
      <c r="S474" s="49"/>
      <c r="T474" s="48">
        <v>228</v>
      </c>
      <c r="U474" s="49"/>
      <c r="V474" s="49"/>
      <c r="W474" s="49"/>
      <c r="X474" s="48">
        <v>50</v>
      </c>
      <c r="Y474" s="49"/>
      <c r="Z474" s="49"/>
      <c r="AA474" s="49"/>
      <c r="AB474" s="48">
        <v>0</v>
      </c>
      <c r="AC474" s="49"/>
      <c r="AD474" s="48">
        <v>0</v>
      </c>
      <c r="AE474" s="49"/>
      <c r="AF474" s="49"/>
      <c r="AG474" s="49"/>
      <c r="AH474" s="48">
        <v>0</v>
      </c>
      <c r="AI474" s="49"/>
      <c r="AJ474" s="49"/>
      <c r="AK474" s="49"/>
      <c r="AL474" s="49"/>
      <c r="AM474" s="49"/>
      <c r="AN474" s="49"/>
      <c r="AO474" s="49"/>
      <c r="AP474" s="48">
        <v>33</v>
      </c>
      <c r="AQ474" s="49"/>
      <c r="AR474" s="49"/>
      <c r="AS474" s="49"/>
      <c r="AT474" s="48">
        <v>184</v>
      </c>
      <c r="AU474" s="48">
        <v>3</v>
      </c>
      <c r="AV474" s="49"/>
      <c r="AW474" s="48">
        <v>187</v>
      </c>
      <c r="AX474" s="49"/>
      <c r="AY474" s="49"/>
      <c r="AZ474" s="49"/>
      <c r="BA474" s="48">
        <v>45</v>
      </c>
      <c r="BB474" s="48">
        <v>140</v>
      </c>
      <c r="BC474" s="49"/>
      <c r="BD474" s="48">
        <v>185</v>
      </c>
      <c r="BE474" s="49"/>
      <c r="BF474" s="49"/>
      <c r="BG474" s="49"/>
      <c r="BH474" s="48">
        <v>35</v>
      </c>
      <c r="BI474" s="49"/>
      <c r="BJ474" s="49"/>
      <c r="BK474" s="49"/>
      <c r="BL474" s="48">
        <v>0</v>
      </c>
      <c r="BM474" s="49"/>
      <c r="BN474" s="48">
        <v>0</v>
      </c>
      <c r="BO474" s="49"/>
      <c r="BP474" s="49"/>
      <c r="BQ474" s="49"/>
      <c r="BR474" s="48">
        <v>0</v>
      </c>
      <c r="BS474" s="39"/>
      <c r="BT474" s="39"/>
      <c r="BU474" s="39"/>
      <c r="BV474" s="39"/>
      <c r="BW474" s="39"/>
      <c r="BX474" s="39"/>
    </row>
    <row r="475" spans="1:76" ht="20.100000000000001" customHeight="1" x14ac:dyDescent="0.2">
      <c r="B475" s="5"/>
      <c r="D475" s="60" t="s">
        <v>253</v>
      </c>
      <c r="F475" s="39">
        <v>49</v>
      </c>
      <c r="G475" s="39"/>
      <c r="H475" s="39"/>
      <c r="I475" s="39"/>
      <c r="J475" s="39">
        <v>217</v>
      </c>
      <c r="K475" s="39">
        <v>12</v>
      </c>
      <c r="L475" s="39"/>
      <c r="M475" s="39">
        <v>229</v>
      </c>
      <c r="N475" s="39"/>
      <c r="O475" s="39"/>
      <c r="P475" s="39"/>
      <c r="Q475" s="39">
        <v>80</v>
      </c>
      <c r="R475" s="39">
        <v>125</v>
      </c>
      <c r="S475" s="39"/>
      <c r="T475" s="39">
        <v>205</v>
      </c>
      <c r="U475" s="39"/>
      <c r="V475" s="39"/>
      <c r="W475" s="39"/>
      <c r="X475" s="39">
        <v>73</v>
      </c>
      <c r="Y475" s="39"/>
      <c r="Z475" s="39"/>
      <c r="AA475" s="39"/>
      <c r="AB475" s="39">
        <v>0</v>
      </c>
      <c r="AC475" s="39"/>
      <c r="AD475" s="39">
        <v>0</v>
      </c>
      <c r="AE475" s="39"/>
      <c r="AF475" s="39"/>
      <c r="AG475" s="39"/>
      <c r="AH475" s="39">
        <v>0</v>
      </c>
      <c r="AI475" s="39"/>
      <c r="AJ475" s="39"/>
      <c r="AK475" s="39"/>
      <c r="AL475" s="39"/>
      <c r="AM475" s="39"/>
      <c r="AN475" s="39"/>
      <c r="AO475" s="39"/>
      <c r="AP475" s="39">
        <v>23</v>
      </c>
      <c r="AQ475" s="39"/>
      <c r="AR475" s="39"/>
      <c r="AS475" s="39"/>
      <c r="AT475" s="39">
        <v>189</v>
      </c>
      <c r="AU475" s="39">
        <v>3</v>
      </c>
      <c r="AV475" s="39"/>
      <c r="AW475" s="39">
        <v>192</v>
      </c>
      <c r="AX475" s="39"/>
      <c r="AY475" s="39"/>
      <c r="AZ475" s="39"/>
      <c r="BA475" s="39">
        <v>27</v>
      </c>
      <c r="BB475" s="39">
        <v>164</v>
      </c>
      <c r="BC475" s="39"/>
      <c r="BD475" s="39">
        <v>191</v>
      </c>
      <c r="BE475" s="39"/>
      <c r="BF475" s="39"/>
      <c r="BG475" s="39"/>
      <c r="BH475" s="39">
        <v>24</v>
      </c>
      <c r="BI475" s="39"/>
      <c r="BJ475" s="39"/>
      <c r="BK475" s="39"/>
      <c r="BL475" s="39">
        <v>0</v>
      </c>
      <c r="BM475" s="39"/>
      <c r="BN475" s="39">
        <v>0</v>
      </c>
      <c r="BO475" s="39"/>
      <c r="BP475" s="39"/>
      <c r="BQ475" s="39"/>
      <c r="BR475" s="39">
        <v>0</v>
      </c>
      <c r="BS475" s="39"/>
      <c r="BT475" s="39"/>
      <c r="BU475" s="39"/>
      <c r="BV475" s="39"/>
      <c r="BW475" s="39"/>
      <c r="BX475" s="39"/>
    </row>
    <row r="476" spans="1:76" ht="19.5" customHeight="1" x14ac:dyDescent="0.2">
      <c r="D476" s="47" t="s">
        <v>254</v>
      </c>
      <c r="F476" s="48">
        <v>56</v>
      </c>
      <c r="G476" s="49"/>
      <c r="H476" s="49"/>
      <c r="I476" s="49"/>
      <c r="J476" s="48">
        <v>221</v>
      </c>
      <c r="K476" s="48">
        <v>7</v>
      </c>
      <c r="L476" s="49"/>
      <c r="M476" s="48">
        <v>228</v>
      </c>
      <c r="N476" s="49"/>
      <c r="O476" s="49"/>
      <c r="P476" s="49"/>
      <c r="Q476" s="48">
        <v>73</v>
      </c>
      <c r="R476" s="48">
        <v>135</v>
      </c>
      <c r="S476" s="49"/>
      <c r="T476" s="48">
        <v>208</v>
      </c>
      <c r="U476" s="49"/>
      <c r="V476" s="49"/>
      <c r="W476" s="49"/>
      <c r="X476" s="48">
        <v>76</v>
      </c>
      <c r="Y476" s="49"/>
      <c r="Z476" s="49"/>
      <c r="AA476" s="49"/>
      <c r="AB476" s="48">
        <v>0</v>
      </c>
      <c r="AC476" s="49"/>
      <c r="AD476" s="48">
        <v>0</v>
      </c>
      <c r="AE476" s="49"/>
      <c r="AF476" s="49"/>
      <c r="AG476" s="49"/>
      <c r="AH476" s="48">
        <v>0</v>
      </c>
      <c r="AI476" s="49"/>
      <c r="AJ476" s="49"/>
      <c r="AK476" s="49"/>
      <c r="AL476" s="49"/>
      <c r="AM476" s="49"/>
      <c r="AN476" s="49"/>
      <c r="AO476" s="49"/>
      <c r="AP476" s="48">
        <v>37</v>
      </c>
      <c r="AQ476" s="49"/>
      <c r="AR476" s="49"/>
      <c r="AS476" s="49"/>
      <c r="AT476" s="48">
        <v>187</v>
      </c>
      <c r="AU476" s="48">
        <v>11</v>
      </c>
      <c r="AV476" s="49"/>
      <c r="AW476" s="48">
        <v>198</v>
      </c>
      <c r="AX476" s="49"/>
      <c r="AY476" s="49"/>
      <c r="AZ476" s="49"/>
      <c r="BA476" s="48">
        <v>53</v>
      </c>
      <c r="BB476" s="48">
        <v>129</v>
      </c>
      <c r="BC476" s="49"/>
      <c r="BD476" s="48">
        <v>182</v>
      </c>
      <c r="BE476" s="49"/>
      <c r="BF476" s="49"/>
      <c r="BG476" s="49"/>
      <c r="BH476" s="48">
        <v>53</v>
      </c>
      <c r="BI476" s="49"/>
      <c r="BJ476" s="49"/>
      <c r="BK476" s="49"/>
      <c r="BL476" s="48">
        <v>0</v>
      </c>
      <c r="BM476" s="49"/>
      <c r="BN476" s="48">
        <v>0</v>
      </c>
      <c r="BO476" s="49"/>
      <c r="BP476" s="49"/>
      <c r="BQ476" s="49"/>
      <c r="BR476" s="48">
        <v>0</v>
      </c>
      <c r="BS476" s="39"/>
      <c r="BT476" s="39"/>
      <c r="BU476" s="39"/>
      <c r="BV476" s="39"/>
      <c r="BW476" s="39"/>
      <c r="BX476" s="39"/>
    </row>
    <row r="477" spans="1:76" ht="20.100000000000001" customHeight="1" x14ac:dyDescent="0.2">
      <c r="D477" s="60" t="s">
        <v>255</v>
      </c>
      <c r="F477" s="39">
        <v>41</v>
      </c>
      <c r="G477" s="39"/>
      <c r="H477" s="39"/>
      <c r="I477" s="39"/>
      <c r="J477" s="39">
        <v>216</v>
      </c>
      <c r="K477" s="39">
        <v>5</v>
      </c>
      <c r="L477" s="39"/>
      <c r="M477" s="39">
        <v>221</v>
      </c>
      <c r="N477" s="39"/>
      <c r="O477" s="39"/>
      <c r="P477" s="39"/>
      <c r="Q477" s="39">
        <v>61</v>
      </c>
      <c r="R477" s="39">
        <v>130</v>
      </c>
      <c r="S477" s="39"/>
      <c r="T477" s="39">
        <v>191</v>
      </c>
      <c r="U477" s="39"/>
      <c r="V477" s="39"/>
      <c r="W477" s="39"/>
      <c r="X477" s="39">
        <v>71</v>
      </c>
      <c r="Y477" s="39"/>
      <c r="Z477" s="39"/>
      <c r="AA477" s="39"/>
      <c r="AB477" s="39">
        <v>0</v>
      </c>
      <c r="AC477" s="39"/>
      <c r="AD477" s="39">
        <v>0</v>
      </c>
      <c r="AE477" s="39"/>
      <c r="AF477" s="39"/>
      <c r="AG477" s="39"/>
      <c r="AH477" s="39">
        <v>0</v>
      </c>
      <c r="AI477" s="39"/>
      <c r="AJ477" s="39"/>
      <c r="AK477" s="39"/>
      <c r="AL477" s="39"/>
      <c r="AM477" s="39"/>
      <c r="AN477" s="39"/>
      <c r="AO477" s="39"/>
      <c r="AP477" s="39">
        <v>23</v>
      </c>
      <c r="AQ477" s="39"/>
      <c r="AR477" s="39"/>
      <c r="AS477" s="39"/>
      <c r="AT477" s="39">
        <v>184</v>
      </c>
      <c r="AU477" s="39">
        <v>2</v>
      </c>
      <c r="AV477" s="39"/>
      <c r="AW477" s="39">
        <v>186</v>
      </c>
      <c r="AX477" s="39"/>
      <c r="AY477" s="39"/>
      <c r="AZ477" s="39"/>
      <c r="BA477" s="39">
        <v>16</v>
      </c>
      <c r="BB477" s="39">
        <v>161</v>
      </c>
      <c r="BC477" s="39"/>
      <c r="BD477" s="39">
        <v>177</v>
      </c>
      <c r="BE477" s="39"/>
      <c r="BF477" s="39"/>
      <c r="BG477" s="39"/>
      <c r="BH477" s="39">
        <v>32</v>
      </c>
      <c r="BI477" s="39"/>
      <c r="BJ477" s="39"/>
      <c r="BK477" s="39"/>
      <c r="BL477" s="39">
        <v>0</v>
      </c>
      <c r="BM477" s="39"/>
      <c r="BN477" s="39">
        <v>0</v>
      </c>
      <c r="BO477" s="39"/>
      <c r="BP477" s="39"/>
      <c r="BQ477" s="39"/>
      <c r="BR477" s="39">
        <v>0</v>
      </c>
      <c r="BS477" s="39"/>
      <c r="BT477" s="39"/>
      <c r="BU477" s="39"/>
      <c r="BV477" s="39"/>
      <c r="BW477" s="39"/>
      <c r="BX477" s="39"/>
    </row>
    <row r="478" spans="1:76" ht="19.5" customHeight="1" x14ac:dyDescent="0.2">
      <c r="D478" s="47" t="s">
        <v>256</v>
      </c>
      <c r="F478" s="48">
        <v>67</v>
      </c>
      <c r="G478" s="49"/>
      <c r="H478" s="49"/>
      <c r="I478" s="49"/>
      <c r="J478" s="48">
        <v>210</v>
      </c>
      <c r="K478" s="48">
        <v>4</v>
      </c>
      <c r="L478" s="49"/>
      <c r="M478" s="48">
        <v>214</v>
      </c>
      <c r="N478" s="49"/>
      <c r="O478" s="49"/>
      <c r="P478" s="49"/>
      <c r="Q478" s="48">
        <v>69</v>
      </c>
      <c r="R478" s="48">
        <v>139</v>
      </c>
      <c r="S478" s="49"/>
      <c r="T478" s="48">
        <v>208</v>
      </c>
      <c r="U478" s="49"/>
      <c r="V478" s="49"/>
      <c r="W478" s="49"/>
      <c r="X478" s="48">
        <v>73</v>
      </c>
      <c r="Y478" s="49"/>
      <c r="Z478" s="49"/>
      <c r="AA478" s="49"/>
      <c r="AB478" s="48">
        <v>0</v>
      </c>
      <c r="AC478" s="49"/>
      <c r="AD478" s="48">
        <v>0</v>
      </c>
      <c r="AE478" s="49"/>
      <c r="AF478" s="49"/>
      <c r="AG478" s="49"/>
      <c r="AH478" s="48">
        <v>0</v>
      </c>
      <c r="AI478" s="49"/>
      <c r="AJ478" s="49"/>
      <c r="AK478" s="49"/>
      <c r="AL478" s="49"/>
      <c r="AM478" s="49"/>
      <c r="AN478" s="49"/>
      <c r="AO478" s="49"/>
      <c r="AP478" s="48">
        <v>34</v>
      </c>
      <c r="AQ478" s="49"/>
      <c r="AR478" s="49"/>
      <c r="AS478" s="49"/>
      <c r="AT478" s="48">
        <v>187</v>
      </c>
      <c r="AU478" s="48">
        <v>0</v>
      </c>
      <c r="AV478" s="49"/>
      <c r="AW478" s="48">
        <v>187</v>
      </c>
      <c r="AX478" s="49"/>
      <c r="AY478" s="49"/>
      <c r="AZ478" s="49"/>
      <c r="BA478" s="48">
        <v>10</v>
      </c>
      <c r="BB478" s="48">
        <v>162</v>
      </c>
      <c r="BC478" s="49"/>
      <c r="BD478" s="48">
        <v>172</v>
      </c>
      <c r="BE478" s="49"/>
      <c r="BF478" s="49"/>
      <c r="BG478" s="49"/>
      <c r="BH478" s="48">
        <v>49</v>
      </c>
      <c r="BI478" s="49"/>
      <c r="BJ478" s="49"/>
      <c r="BK478" s="49"/>
      <c r="BL478" s="48">
        <v>0</v>
      </c>
      <c r="BM478" s="49"/>
      <c r="BN478" s="48">
        <v>0</v>
      </c>
      <c r="BO478" s="49"/>
      <c r="BP478" s="49"/>
      <c r="BQ478" s="49"/>
      <c r="BR478" s="48">
        <v>0</v>
      </c>
      <c r="BS478" s="39"/>
      <c r="BT478" s="39"/>
      <c r="BU478" s="39"/>
      <c r="BV478" s="39"/>
      <c r="BW478" s="39"/>
      <c r="BX478" s="39"/>
    </row>
    <row r="479" spans="1:76" ht="20.100000000000001" customHeight="1" x14ac:dyDescent="0.2">
      <c r="D479" s="60" t="s">
        <v>257</v>
      </c>
      <c r="F479" s="39">
        <v>55</v>
      </c>
      <c r="G479" s="39"/>
      <c r="H479" s="39"/>
      <c r="I479" s="39"/>
      <c r="J479" s="39">
        <v>162</v>
      </c>
      <c r="K479" s="39">
        <v>9</v>
      </c>
      <c r="L479" s="39"/>
      <c r="M479" s="39">
        <v>171</v>
      </c>
      <c r="N479" s="39"/>
      <c r="O479" s="39"/>
      <c r="P479" s="39"/>
      <c r="Q479" s="39">
        <v>64</v>
      </c>
      <c r="R479" s="39">
        <v>119</v>
      </c>
      <c r="S479" s="39"/>
      <c r="T479" s="39">
        <v>183</v>
      </c>
      <c r="U479" s="39"/>
      <c r="V479" s="39"/>
      <c r="W479" s="39"/>
      <c r="X479" s="39">
        <v>43</v>
      </c>
      <c r="Y479" s="39"/>
      <c r="Z479" s="39"/>
      <c r="AA479" s="39"/>
      <c r="AB479" s="39">
        <v>0</v>
      </c>
      <c r="AC479" s="39"/>
      <c r="AD479" s="39">
        <v>0</v>
      </c>
      <c r="AE479" s="39"/>
      <c r="AF479" s="39"/>
      <c r="AG479" s="39"/>
      <c r="AH479" s="39">
        <v>0</v>
      </c>
      <c r="AI479" s="39"/>
      <c r="AJ479" s="39"/>
      <c r="AK479" s="39"/>
      <c r="AL479" s="39"/>
      <c r="AM479" s="39"/>
      <c r="AN479" s="39"/>
      <c r="AO479" s="39"/>
      <c r="AP479" s="39">
        <v>6</v>
      </c>
      <c r="AQ479" s="39"/>
      <c r="AR479" s="39"/>
      <c r="AS479" s="39"/>
      <c r="AT479" s="39">
        <v>78</v>
      </c>
      <c r="AU479" s="39">
        <v>2</v>
      </c>
      <c r="AV479" s="39"/>
      <c r="AW479" s="39">
        <v>80</v>
      </c>
      <c r="AX479" s="39"/>
      <c r="AY479" s="39"/>
      <c r="AZ479" s="39"/>
      <c r="BA479" s="39">
        <v>16</v>
      </c>
      <c r="BB479" s="39">
        <v>46</v>
      </c>
      <c r="BC479" s="39"/>
      <c r="BD479" s="39">
        <v>62</v>
      </c>
      <c r="BE479" s="39"/>
      <c r="BF479" s="39"/>
      <c r="BG479" s="39"/>
      <c r="BH479" s="39">
        <v>24</v>
      </c>
      <c r="BI479" s="39"/>
      <c r="BJ479" s="39"/>
      <c r="BK479" s="39"/>
      <c r="BL479" s="39">
        <v>0</v>
      </c>
      <c r="BM479" s="39"/>
      <c r="BN479" s="39">
        <v>0</v>
      </c>
      <c r="BO479" s="39"/>
      <c r="BP479" s="39"/>
      <c r="BQ479" s="39"/>
      <c r="BR479" s="39">
        <v>0</v>
      </c>
      <c r="BS479" s="39"/>
      <c r="BT479" s="39"/>
      <c r="BU479" s="39"/>
      <c r="BV479" s="39"/>
      <c r="BW479" s="39"/>
      <c r="BX479" s="39"/>
    </row>
    <row r="480" spans="1:76" ht="19.5" customHeight="1" x14ac:dyDescent="0.2">
      <c r="D480" s="47" t="s">
        <v>258</v>
      </c>
      <c r="F480" s="48">
        <v>46</v>
      </c>
      <c r="G480" s="49"/>
      <c r="H480" s="49"/>
      <c r="I480" s="49"/>
      <c r="J480" s="48">
        <v>157</v>
      </c>
      <c r="K480" s="48">
        <v>12</v>
      </c>
      <c r="L480" s="49"/>
      <c r="M480" s="48">
        <v>169</v>
      </c>
      <c r="N480" s="49"/>
      <c r="O480" s="49"/>
      <c r="P480" s="49"/>
      <c r="Q480" s="48">
        <v>44</v>
      </c>
      <c r="R480" s="48">
        <v>125</v>
      </c>
      <c r="S480" s="49"/>
      <c r="T480" s="48">
        <v>169</v>
      </c>
      <c r="U480" s="49"/>
      <c r="V480" s="49"/>
      <c r="W480" s="49"/>
      <c r="X480" s="48">
        <v>46</v>
      </c>
      <c r="Y480" s="49"/>
      <c r="Z480" s="49"/>
      <c r="AA480" s="49"/>
      <c r="AB480" s="48">
        <v>0</v>
      </c>
      <c r="AC480" s="49"/>
      <c r="AD480" s="48">
        <v>0</v>
      </c>
      <c r="AE480" s="49"/>
      <c r="AF480" s="49"/>
      <c r="AG480" s="49"/>
      <c r="AH480" s="48">
        <v>0</v>
      </c>
      <c r="AI480" s="49"/>
      <c r="AJ480" s="49"/>
      <c r="AK480" s="49"/>
      <c r="AL480" s="49"/>
      <c r="AM480" s="49"/>
      <c r="AN480" s="49"/>
      <c r="AO480" s="49"/>
      <c r="AP480" s="48">
        <v>9</v>
      </c>
      <c r="AQ480" s="49"/>
      <c r="AR480" s="49"/>
      <c r="AS480" s="49"/>
      <c r="AT480" s="48">
        <v>80</v>
      </c>
      <c r="AU480" s="48">
        <v>1</v>
      </c>
      <c r="AV480" s="49"/>
      <c r="AW480" s="48">
        <v>81</v>
      </c>
      <c r="AX480" s="49"/>
      <c r="AY480" s="49"/>
      <c r="AZ480" s="49"/>
      <c r="BA480" s="48">
        <v>14</v>
      </c>
      <c r="BB480" s="48">
        <v>52</v>
      </c>
      <c r="BC480" s="49"/>
      <c r="BD480" s="48">
        <v>66</v>
      </c>
      <c r="BE480" s="49"/>
      <c r="BF480" s="49"/>
      <c r="BG480" s="49"/>
      <c r="BH480" s="48">
        <v>24</v>
      </c>
      <c r="BI480" s="49"/>
      <c r="BJ480" s="49"/>
      <c r="BK480" s="49"/>
      <c r="BL480" s="48">
        <v>0</v>
      </c>
      <c r="BM480" s="49"/>
      <c r="BN480" s="48">
        <v>0</v>
      </c>
      <c r="BO480" s="49"/>
      <c r="BP480" s="49"/>
      <c r="BQ480" s="49"/>
      <c r="BR480" s="48">
        <v>0</v>
      </c>
      <c r="BS480" s="39"/>
      <c r="BT480" s="39"/>
      <c r="BU480" s="39"/>
      <c r="BV480" s="39"/>
      <c r="BW480" s="39"/>
      <c r="BX480" s="39"/>
    </row>
    <row r="481" spans="1:76" ht="20.100000000000001" customHeight="1" x14ac:dyDescent="0.2">
      <c r="D481" s="60" t="s">
        <v>259</v>
      </c>
      <c r="F481" s="39">
        <v>55</v>
      </c>
      <c r="G481" s="39"/>
      <c r="H481" s="39"/>
      <c r="I481" s="39"/>
      <c r="J481" s="39">
        <v>161</v>
      </c>
      <c r="K481" s="39">
        <v>3</v>
      </c>
      <c r="L481" s="39"/>
      <c r="M481" s="39">
        <v>164</v>
      </c>
      <c r="N481" s="39"/>
      <c r="O481" s="39"/>
      <c r="P481" s="39"/>
      <c r="Q481" s="39">
        <v>51</v>
      </c>
      <c r="R481" s="39">
        <v>125</v>
      </c>
      <c r="S481" s="39"/>
      <c r="T481" s="39">
        <v>176</v>
      </c>
      <c r="U481" s="39"/>
      <c r="V481" s="39"/>
      <c r="W481" s="39"/>
      <c r="X481" s="39">
        <v>43</v>
      </c>
      <c r="Y481" s="39"/>
      <c r="Z481" s="39"/>
      <c r="AA481" s="39"/>
      <c r="AB481" s="39">
        <v>0</v>
      </c>
      <c r="AC481" s="39"/>
      <c r="AD481" s="39">
        <v>0</v>
      </c>
      <c r="AE481" s="39"/>
      <c r="AF481" s="39"/>
      <c r="AG481" s="39"/>
      <c r="AH481" s="39">
        <v>0</v>
      </c>
      <c r="AI481" s="39"/>
      <c r="AJ481" s="39"/>
      <c r="AK481" s="39"/>
      <c r="AL481" s="39"/>
      <c r="AM481" s="39"/>
      <c r="AN481" s="39"/>
      <c r="AO481" s="39"/>
      <c r="AP481" s="39">
        <v>9</v>
      </c>
      <c r="AQ481" s="39"/>
      <c r="AR481" s="39"/>
      <c r="AS481" s="39"/>
      <c r="AT481" s="39">
        <v>80</v>
      </c>
      <c r="AU481" s="39">
        <v>0</v>
      </c>
      <c r="AV481" s="39"/>
      <c r="AW481" s="39">
        <v>80</v>
      </c>
      <c r="AX481" s="39"/>
      <c r="AY481" s="39"/>
      <c r="AZ481" s="39"/>
      <c r="BA481" s="39">
        <v>13</v>
      </c>
      <c r="BB481" s="39">
        <v>55</v>
      </c>
      <c r="BC481" s="39"/>
      <c r="BD481" s="39">
        <v>68</v>
      </c>
      <c r="BE481" s="39"/>
      <c r="BF481" s="39"/>
      <c r="BG481" s="39"/>
      <c r="BH481" s="39">
        <v>21</v>
      </c>
      <c r="BI481" s="39"/>
      <c r="BJ481" s="39"/>
      <c r="BK481" s="39"/>
      <c r="BL481" s="39">
        <v>0</v>
      </c>
      <c r="BM481" s="39"/>
      <c r="BN481" s="39">
        <v>0</v>
      </c>
      <c r="BO481" s="39"/>
      <c r="BP481" s="39"/>
      <c r="BQ481" s="39"/>
      <c r="BR481" s="39">
        <v>0</v>
      </c>
      <c r="BS481" s="39"/>
      <c r="BT481" s="39"/>
      <c r="BU481" s="39"/>
      <c r="BV481" s="39"/>
      <c r="BW481" s="39"/>
      <c r="BX481" s="39"/>
    </row>
    <row r="482" spans="1:76" ht="20.100000000000001" customHeight="1" x14ac:dyDescent="0.2"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</row>
    <row r="483" spans="1:76" s="1" customFormat="1" ht="20.100000000000001" customHeight="1" x14ac:dyDescent="0.25">
      <c r="A483" s="3"/>
      <c r="B483" s="6"/>
      <c r="C483" s="51" t="s">
        <v>159</v>
      </c>
      <c r="D483" s="52"/>
      <c r="E483" s="5"/>
      <c r="F483" s="53">
        <v>492</v>
      </c>
      <c r="G483" s="54"/>
      <c r="H483" s="54"/>
      <c r="I483" s="54"/>
      <c r="J483" s="53">
        <v>1779</v>
      </c>
      <c r="K483" s="53">
        <v>77</v>
      </c>
      <c r="L483" s="54"/>
      <c r="M483" s="53">
        <v>1856</v>
      </c>
      <c r="N483" s="54"/>
      <c r="O483" s="54"/>
      <c r="P483" s="54"/>
      <c r="Q483" s="53">
        <v>641</v>
      </c>
      <c r="R483" s="53">
        <v>1147</v>
      </c>
      <c r="S483" s="54"/>
      <c r="T483" s="53">
        <v>1788</v>
      </c>
      <c r="U483" s="54"/>
      <c r="V483" s="54"/>
      <c r="W483" s="54"/>
      <c r="X483" s="53">
        <v>560</v>
      </c>
      <c r="Y483" s="54"/>
      <c r="Z483" s="54"/>
      <c r="AA483" s="54"/>
      <c r="AB483" s="53">
        <v>0</v>
      </c>
      <c r="AC483" s="54"/>
      <c r="AD483" s="53">
        <v>0</v>
      </c>
      <c r="AE483" s="54"/>
      <c r="AF483" s="54"/>
      <c r="AG483" s="54"/>
      <c r="AH483" s="53">
        <v>0</v>
      </c>
      <c r="AI483" s="54"/>
      <c r="AJ483" s="54"/>
      <c r="AK483" s="54"/>
      <c r="AL483" s="54"/>
      <c r="AM483" s="54"/>
      <c r="AN483" s="54"/>
      <c r="AO483" s="54"/>
      <c r="AP483" s="53">
        <v>206</v>
      </c>
      <c r="AQ483" s="54"/>
      <c r="AR483" s="54"/>
      <c r="AS483" s="54"/>
      <c r="AT483" s="53">
        <v>1355</v>
      </c>
      <c r="AU483" s="53">
        <v>25</v>
      </c>
      <c r="AV483" s="54"/>
      <c r="AW483" s="53">
        <v>1380</v>
      </c>
      <c r="AX483" s="54"/>
      <c r="AY483" s="54"/>
      <c r="AZ483" s="54"/>
      <c r="BA483" s="53">
        <v>230</v>
      </c>
      <c r="BB483" s="53">
        <v>1065</v>
      </c>
      <c r="BC483" s="54"/>
      <c r="BD483" s="53">
        <v>1295</v>
      </c>
      <c r="BE483" s="54"/>
      <c r="BF483" s="54"/>
      <c r="BG483" s="54"/>
      <c r="BH483" s="53">
        <v>291</v>
      </c>
      <c r="BI483" s="54"/>
      <c r="BJ483" s="54"/>
      <c r="BK483" s="54"/>
      <c r="BL483" s="53">
        <v>0</v>
      </c>
      <c r="BM483" s="54"/>
      <c r="BN483" s="53">
        <v>0</v>
      </c>
      <c r="BO483" s="54"/>
      <c r="BP483" s="54"/>
      <c r="BQ483" s="54"/>
      <c r="BR483" s="53">
        <v>0</v>
      </c>
      <c r="BS483" s="39"/>
      <c r="BT483" s="39"/>
      <c r="BU483" s="39"/>
      <c r="BV483" s="39"/>
      <c r="BW483" s="39"/>
      <c r="BX483" s="39"/>
    </row>
    <row r="484" spans="1:76" s="1" customFormat="1" ht="20.100000000000001" customHeight="1" x14ac:dyDescent="0.2">
      <c r="A484" s="3"/>
      <c r="B484" s="6"/>
      <c r="C484" s="3"/>
      <c r="D484" s="3"/>
      <c r="E484" s="5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6"/>
      <c r="BG484" s="56"/>
      <c r="BH484" s="56"/>
      <c r="BI484" s="56"/>
      <c r="BJ484" s="56"/>
      <c r="BK484" s="56"/>
      <c r="BL484" s="56"/>
      <c r="BM484" s="56"/>
      <c r="BN484" s="56"/>
      <c r="BO484" s="56"/>
      <c r="BP484" s="56"/>
      <c r="BQ484" s="56"/>
      <c r="BR484" s="56"/>
      <c r="BS484" s="39"/>
      <c r="BT484" s="39"/>
      <c r="BU484" s="39"/>
      <c r="BV484" s="39"/>
      <c r="BW484" s="39"/>
      <c r="BX484" s="39"/>
    </row>
    <row r="485" spans="1:76" s="1" customFormat="1" ht="20.100000000000001" customHeight="1" x14ac:dyDescent="0.25">
      <c r="A485" s="3"/>
      <c r="B485" s="57" t="s">
        <v>260</v>
      </c>
      <c r="C485" s="58"/>
      <c r="D485" s="58"/>
      <c r="E485" s="5"/>
      <c r="F485" s="59">
        <v>1184</v>
      </c>
      <c r="G485" s="54"/>
      <c r="H485" s="54"/>
      <c r="I485" s="54"/>
      <c r="J485" s="59">
        <v>3361</v>
      </c>
      <c r="K485" s="59">
        <v>127</v>
      </c>
      <c r="L485" s="54"/>
      <c r="M485" s="59">
        <v>3488</v>
      </c>
      <c r="N485" s="54"/>
      <c r="O485" s="54"/>
      <c r="P485" s="54"/>
      <c r="Q485" s="59">
        <v>1111</v>
      </c>
      <c r="R485" s="59">
        <v>2361</v>
      </c>
      <c r="S485" s="54"/>
      <c r="T485" s="59">
        <v>3472</v>
      </c>
      <c r="U485" s="54"/>
      <c r="V485" s="54"/>
      <c r="W485" s="54"/>
      <c r="X485" s="59">
        <v>1200</v>
      </c>
      <c r="Y485" s="54"/>
      <c r="Z485" s="54"/>
      <c r="AA485" s="54"/>
      <c r="AB485" s="59">
        <v>0</v>
      </c>
      <c r="AC485" s="54"/>
      <c r="AD485" s="59">
        <v>0</v>
      </c>
      <c r="AE485" s="54"/>
      <c r="AF485" s="54"/>
      <c r="AG485" s="54"/>
      <c r="AH485" s="59">
        <v>46</v>
      </c>
      <c r="AI485" s="54"/>
      <c r="AJ485" s="54"/>
      <c r="AK485" s="54"/>
      <c r="AL485" s="54"/>
      <c r="AM485" s="54"/>
      <c r="AN485" s="54"/>
      <c r="AO485" s="54"/>
      <c r="AP485" s="59">
        <v>302</v>
      </c>
      <c r="AQ485" s="54"/>
      <c r="AR485" s="54"/>
      <c r="AS485" s="54"/>
      <c r="AT485" s="59">
        <v>1871</v>
      </c>
      <c r="AU485" s="59">
        <v>42</v>
      </c>
      <c r="AV485" s="54"/>
      <c r="AW485" s="59">
        <v>1913</v>
      </c>
      <c r="AX485" s="54"/>
      <c r="AY485" s="54"/>
      <c r="AZ485" s="54"/>
      <c r="BA485" s="59">
        <v>341</v>
      </c>
      <c r="BB485" s="59">
        <v>1431</v>
      </c>
      <c r="BC485" s="54"/>
      <c r="BD485" s="59">
        <v>1772</v>
      </c>
      <c r="BE485" s="54"/>
      <c r="BF485" s="54"/>
      <c r="BG485" s="54"/>
      <c r="BH485" s="59">
        <v>443</v>
      </c>
      <c r="BI485" s="54"/>
      <c r="BJ485" s="54"/>
      <c r="BK485" s="54"/>
      <c r="BL485" s="59">
        <v>0</v>
      </c>
      <c r="BM485" s="54"/>
      <c r="BN485" s="59">
        <v>0</v>
      </c>
      <c r="BO485" s="54"/>
      <c r="BP485" s="54"/>
      <c r="BQ485" s="54"/>
      <c r="BR485" s="59">
        <v>5</v>
      </c>
      <c r="BS485" s="39"/>
      <c r="BT485" s="39"/>
      <c r="BU485" s="39"/>
      <c r="BV485" s="39"/>
      <c r="BW485" s="39"/>
      <c r="BX485" s="39"/>
    </row>
    <row r="486" spans="1:76" ht="20.100000000000001" customHeight="1" x14ac:dyDescent="0.2"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</row>
    <row r="487" spans="1:76" ht="20.100000000000001" customHeight="1" x14ac:dyDescent="0.2">
      <c r="B487" s="6" t="s">
        <v>261</v>
      </c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  <c r="BV487" s="39"/>
      <c r="BW487" s="39"/>
      <c r="BX487" s="39"/>
    </row>
    <row r="488" spans="1:76" ht="20.100000000000001" customHeight="1" x14ac:dyDescent="0.2">
      <c r="C488" s="3" t="s">
        <v>154</v>
      </c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/>
      <c r="BP488" s="39"/>
      <c r="BQ488" s="39"/>
      <c r="BR488" s="39"/>
      <c r="BS488" s="39"/>
      <c r="BT488" s="39"/>
      <c r="BU488" s="39"/>
      <c r="BV488" s="39"/>
      <c r="BW488" s="39"/>
      <c r="BX488" s="39"/>
    </row>
    <row r="489" spans="1:76" ht="20.100000000000001" customHeight="1" x14ac:dyDescent="0.2">
      <c r="D489" s="2" t="s">
        <v>96</v>
      </c>
      <c r="F489" s="39">
        <v>73</v>
      </c>
      <c r="G489" s="39"/>
      <c r="H489" s="39"/>
      <c r="I489" s="39"/>
      <c r="J489" s="39">
        <v>404</v>
      </c>
      <c r="K489" s="39">
        <v>13</v>
      </c>
      <c r="L489" s="39"/>
      <c r="M489" s="39">
        <v>417</v>
      </c>
      <c r="N489" s="39"/>
      <c r="O489" s="39"/>
      <c r="P489" s="39"/>
      <c r="Q489" s="39">
        <v>193</v>
      </c>
      <c r="R489" s="39">
        <v>236</v>
      </c>
      <c r="S489" s="39"/>
      <c r="T489" s="39">
        <v>429</v>
      </c>
      <c r="U489" s="39"/>
      <c r="V489" s="39"/>
      <c r="W489" s="39"/>
      <c r="X489" s="39">
        <v>61</v>
      </c>
      <c r="Y489" s="39"/>
      <c r="Z489" s="39"/>
      <c r="AA489" s="39"/>
      <c r="AB489" s="39">
        <v>0</v>
      </c>
      <c r="AC489" s="39"/>
      <c r="AD489" s="39">
        <v>0</v>
      </c>
      <c r="AE489" s="39"/>
      <c r="AF489" s="39"/>
      <c r="AG489" s="39"/>
      <c r="AH489" s="39">
        <v>0</v>
      </c>
      <c r="AI489" s="39"/>
      <c r="AJ489" s="39"/>
      <c r="AK489" s="39"/>
      <c r="AL489" s="39"/>
      <c r="AM489" s="39"/>
      <c r="AN489" s="39"/>
      <c r="AO489" s="39"/>
      <c r="AP489" s="39">
        <v>35</v>
      </c>
      <c r="AQ489" s="39"/>
      <c r="AR489" s="39"/>
      <c r="AS489" s="39"/>
      <c r="AT489" s="39">
        <v>201</v>
      </c>
      <c r="AU489" s="39">
        <v>2</v>
      </c>
      <c r="AV489" s="39"/>
      <c r="AW489" s="39">
        <v>203</v>
      </c>
      <c r="AX489" s="39"/>
      <c r="AY489" s="39"/>
      <c r="AZ489" s="39"/>
      <c r="BA489" s="39">
        <v>71</v>
      </c>
      <c r="BB489" s="39">
        <v>139</v>
      </c>
      <c r="BC489" s="39"/>
      <c r="BD489" s="39">
        <v>210</v>
      </c>
      <c r="BE489" s="39"/>
      <c r="BF489" s="39"/>
      <c r="BG489" s="39"/>
      <c r="BH489" s="39">
        <v>28</v>
      </c>
      <c r="BI489" s="39"/>
      <c r="BJ489" s="39"/>
      <c r="BK489" s="39"/>
      <c r="BL489" s="39">
        <v>0</v>
      </c>
      <c r="BM489" s="39"/>
      <c r="BN489" s="39">
        <v>0</v>
      </c>
      <c r="BO489" s="39"/>
      <c r="BP489" s="39"/>
      <c r="BQ489" s="39"/>
      <c r="BR489" s="39">
        <v>0</v>
      </c>
      <c r="BS489" s="39"/>
      <c r="BT489" s="39"/>
      <c r="BU489" s="39"/>
      <c r="BV489" s="39"/>
      <c r="BW489" s="39"/>
      <c r="BX489" s="39"/>
    </row>
    <row r="490" spans="1:76" ht="19.5" customHeight="1" x14ac:dyDescent="0.2">
      <c r="D490" s="47" t="s">
        <v>97</v>
      </c>
      <c r="F490" s="48">
        <v>52</v>
      </c>
      <c r="G490" s="49"/>
      <c r="H490" s="49"/>
      <c r="I490" s="49"/>
      <c r="J490" s="48">
        <v>434</v>
      </c>
      <c r="K490" s="48">
        <v>15</v>
      </c>
      <c r="L490" s="49"/>
      <c r="M490" s="48">
        <v>449</v>
      </c>
      <c r="N490" s="49"/>
      <c r="O490" s="49"/>
      <c r="P490" s="49"/>
      <c r="Q490" s="48">
        <v>229</v>
      </c>
      <c r="R490" s="48">
        <v>217</v>
      </c>
      <c r="S490" s="49"/>
      <c r="T490" s="48">
        <v>446</v>
      </c>
      <c r="U490" s="49"/>
      <c r="V490" s="49"/>
      <c r="W490" s="49"/>
      <c r="X490" s="48">
        <v>55</v>
      </c>
      <c r="Y490" s="49"/>
      <c r="Z490" s="49"/>
      <c r="AA490" s="49"/>
      <c r="AB490" s="48">
        <v>0</v>
      </c>
      <c r="AC490" s="49"/>
      <c r="AD490" s="48">
        <v>0</v>
      </c>
      <c r="AE490" s="49"/>
      <c r="AF490" s="49"/>
      <c r="AG490" s="49"/>
      <c r="AH490" s="48">
        <v>0</v>
      </c>
      <c r="AI490" s="49"/>
      <c r="AJ490" s="49"/>
      <c r="AK490" s="49"/>
      <c r="AL490" s="49"/>
      <c r="AM490" s="49"/>
      <c r="AN490" s="49"/>
      <c r="AO490" s="49"/>
      <c r="AP490" s="48">
        <v>23</v>
      </c>
      <c r="AQ490" s="49"/>
      <c r="AR490" s="49"/>
      <c r="AS490" s="49"/>
      <c r="AT490" s="48">
        <v>191</v>
      </c>
      <c r="AU490" s="48">
        <v>2</v>
      </c>
      <c r="AV490" s="49"/>
      <c r="AW490" s="48">
        <v>193</v>
      </c>
      <c r="AX490" s="49"/>
      <c r="AY490" s="49"/>
      <c r="AZ490" s="49"/>
      <c r="BA490" s="48">
        <v>59</v>
      </c>
      <c r="BB490" s="48">
        <v>139</v>
      </c>
      <c r="BC490" s="49"/>
      <c r="BD490" s="48">
        <v>198</v>
      </c>
      <c r="BE490" s="49"/>
      <c r="BF490" s="49"/>
      <c r="BG490" s="49"/>
      <c r="BH490" s="48">
        <v>18</v>
      </c>
      <c r="BI490" s="49"/>
      <c r="BJ490" s="49"/>
      <c r="BK490" s="49"/>
      <c r="BL490" s="48">
        <v>0</v>
      </c>
      <c r="BM490" s="49"/>
      <c r="BN490" s="48">
        <v>0</v>
      </c>
      <c r="BO490" s="49"/>
      <c r="BP490" s="49"/>
      <c r="BQ490" s="49"/>
      <c r="BR490" s="48">
        <v>0</v>
      </c>
      <c r="BS490" s="39"/>
      <c r="BT490" s="39"/>
      <c r="BU490" s="39"/>
      <c r="BV490" s="39"/>
      <c r="BW490" s="39"/>
      <c r="BX490" s="39"/>
    </row>
    <row r="491" spans="1:76" ht="20.100000000000001" customHeight="1" x14ac:dyDescent="0.2">
      <c r="B491" s="5"/>
      <c r="D491" s="2" t="s">
        <v>113</v>
      </c>
      <c r="F491" s="39">
        <v>124</v>
      </c>
      <c r="G491" s="39"/>
      <c r="H491" s="39"/>
      <c r="I491" s="39"/>
      <c r="J491" s="39">
        <v>431</v>
      </c>
      <c r="K491" s="39">
        <v>11</v>
      </c>
      <c r="L491" s="39"/>
      <c r="M491" s="39">
        <v>442</v>
      </c>
      <c r="N491" s="39"/>
      <c r="O491" s="39"/>
      <c r="P491" s="39"/>
      <c r="Q491" s="39">
        <v>180</v>
      </c>
      <c r="R491" s="39">
        <v>298</v>
      </c>
      <c r="S491" s="39"/>
      <c r="T491" s="39">
        <v>478</v>
      </c>
      <c r="U491" s="39"/>
      <c r="V491" s="39"/>
      <c r="W491" s="39"/>
      <c r="X491" s="39">
        <v>88</v>
      </c>
      <c r="Y491" s="39"/>
      <c r="Z491" s="39"/>
      <c r="AA491" s="39"/>
      <c r="AB491" s="39">
        <v>0</v>
      </c>
      <c r="AC491" s="39"/>
      <c r="AD491" s="39">
        <v>0</v>
      </c>
      <c r="AE491" s="39"/>
      <c r="AF491" s="39"/>
      <c r="AG491" s="39"/>
      <c r="AH491" s="39">
        <v>61</v>
      </c>
      <c r="AI491" s="39"/>
      <c r="AJ491" s="39"/>
      <c r="AK491" s="39"/>
      <c r="AL491" s="39"/>
      <c r="AM491" s="39"/>
      <c r="AN491" s="39"/>
      <c r="AO491" s="39"/>
      <c r="AP491" s="39">
        <v>17</v>
      </c>
      <c r="AQ491" s="39"/>
      <c r="AR491" s="39"/>
      <c r="AS491" s="39"/>
      <c r="AT491" s="39">
        <v>70</v>
      </c>
      <c r="AU491" s="39">
        <v>1</v>
      </c>
      <c r="AV491" s="39"/>
      <c r="AW491" s="39">
        <v>71</v>
      </c>
      <c r="AX491" s="39"/>
      <c r="AY491" s="39"/>
      <c r="AZ491" s="39"/>
      <c r="BA491" s="39">
        <v>24</v>
      </c>
      <c r="BB491" s="39">
        <v>57</v>
      </c>
      <c r="BC491" s="39"/>
      <c r="BD491" s="39">
        <v>81</v>
      </c>
      <c r="BE491" s="39"/>
      <c r="BF491" s="39"/>
      <c r="BG491" s="39"/>
      <c r="BH491" s="39">
        <v>7</v>
      </c>
      <c r="BI491" s="39"/>
      <c r="BJ491" s="39"/>
      <c r="BK491" s="39"/>
      <c r="BL491" s="39">
        <v>0</v>
      </c>
      <c r="BM491" s="39"/>
      <c r="BN491" s="39">
        <v>0</v>
      </c>
      <c r="BO491" s="39"/>
      <c r="BP491" s="39"/>
      <c r="BQ491" s="39"/>
      <c r="BR491" s="39">
        <v>12</v>
      </c>
      <c r="BS491" s="39"/>
      <c r="BT491" s="39"/>
      <c r="BU491" s="39"/>
      <c r="BV491" s="39"/>
      <c r="BW491" s="39"/>
      <c r="BX491" s="39"/>
    </row>
    <row r="492" spans="1:76" ht="19.5" customHeight="1" x14ac:dyDescent="0.2">
      <c r="D492" s="47" t="s">
        <v>136</v>
      </c>
      <c r="F492" s="48">
        <v>140</v>
      </c>
      <c r="G492" s="49"/>
      <c r="H492" s="49"/>
      <c r="I492" s="49"/>
      <c r="J492" s="48">
        <v>426</v>
      </c>
      <c r="K492" s="48">
        <v>17</v>
      </c>
      <c r="L492" s="49"/>
      <c r="M492" s="48">
        <v>443</v>
      </c>
      <c r="N492" s="49"/>
      <c r="O492" s="49"/>
      <c r="P492" s="49"/>
      <c r="Q492" s="48">
        <v>128</v>
      </c>
      <c r="R492" s="48">
        <v>331</v>
      </c>
      <c r="S492" s="49"/>
      <c r="T492" s="48">
        <v>459</v>
      </c>
      <c r="U492" s="49"/>
      <c r="V492" s="49"/>
      <c r="W492" s="49"/>
      <c r="X492" s="48">
        <v>124</v>
      </c>
      <c r="Y492" s="49"/>
      <c r="Z492" s="49"/>
      <c r="AA492" s="49"/>
      <c r="AB492" s="48">
        <v>0</v>
      </c>
      <c r="AC492" s="49"/>
      <c r="AD492" s="48">
        <v>0</v>
      </c>
      <c r="AE492" s="49"/>
      <c r="AF492" s="49"/>
      <c r="AG492" s="49"/>
      <c r="AH492" s="48">
        <v>206</v>
      </c>
      <c r="AI492" s="49"/>
      <c r="AJ492" s="49"/>
      <c r="AK492" s="49"/>
      <c r="AL492" s="49"/>
      <c r="AM492" s="49"/>
      <c r="AN492" s="49"/>
      <c r="AO492" s="49"/>
      <c r="AP492" s="48">
        <v>22</v>
      </c>
      <c r="AQ492" s="49"/>
      <c r="AR492" s="49"/>
      <c r="AS492" s="49"/>
      <c r="AT492" s="48">
        <v>69</v>
      </c>
      <c r="AU492" s="48">
        <v>2</v>
      </c>
      <c r="AV492" s="49"/>
      <c r="AW492" s="48">
        <v>71</v>
      </c>
      <c r="AX492" s="49"/>
      <c r="AY492" s="49"/>
      <c r="AZ492" s="49"/>
      <c r="BA492" s="48">
        <v>17</v>
      </c>
      <c r="BB492" s="48">
        <v>62</v>
      </c>
      <c r="BC492" s="49"/>
      <c r="BD492" s="48">
        <v>79</v>
      </c>
      <c r="BE492" s="49"/>
      <c r="BF492" s="49"/>
      <c r="BG492" s="49"/>
      <c r="BH492" s="48">
        <v>14</v>
      </c>
      <c r="BI492" s="49"/>
      <c r="BJ492" s="49"/>
      <c r="BK492" s="49"/>
      <c r="BL492" s="48">
        <v>0</v>
      </c>
      <c r="BM492" s="49"/>
      <c r="BN492" s="48">
        <v>0</v>
      </c>
      <c r="BO492" s="49"/>
      <c r="BP492" s="49"/>
      <c r="BQ492" s="49"/>
      <c r="BR492" s="48">
        <v>38</v>
      </c>
      <c r="BS492" s="39"/>
      <c r="BT492" s="39"/>
      <c r="BU492" s="39"/>
      <c r="BV492" s="39"/>
      <c r="BW492" s="39"/>
      <c r="BX492" s="39"/>
    </row>
    <row r="493" spans="1:76" ht="20.100000000000001" customHeight="1" x14ac:dyDescent="0.2">
      <c r="D493" s="2" t="s">
        <v>114</v>
      </c>
      <c r="F493" s="39">
        <v>36</v>
      </c>
      <c r="G493" s="39"/>
      <c r="H493" s="39"/>
      <c r="I493" s="39"/>
      <c r="J493" s="39">
        <v>348</v>
      </c>
      <c r="K493" s="39">
        <v>10</v>
      </c>
      <c r="L493" s="39"/>
      <c r="M493" s="39">
        <v>358</v>
      </c>
      <c r="N493" s="39"/>
      <c r="O493" s="39"/>
      <c r="P493" s="39"/>
      <c r="Q493" s="39">
        <v>159</v>
      </c>
      <c r="R493" s="39">
        <v>208</v>
      </c>
      <c r="S493" s="39"/>
      <c r="T493" s="39">
        <v>367</v>
      </c>
      <c r="U493" s="39"/>
      <c r="V493" s="39"/>
      <c r="W493" s="39"/>
      <c r="X493" s="39">
        <v>27</v>
      </c>
      <c r="Y493" s="39"/>
      <c r="Z493" s="39"/>
      <c r="AA493" s="39"/>
      <c r="AB493" s="39">
        <v>0</v>
      </c>
      <c r="AC493" s="39"/>
      <c r="AD493" s="39">
        <v>0</v>
      </c>
      <c r="AE493" s="39"/>
      <c r="AF493" s="39"/>
      <c r="AG493" s="39"/>
      <c r="AH493" s="39">
        <v>0</v>
      </c>
      <c r="AI493" s="39"/>
      <c r="AJ493" s="39"/>
      <c r="AK493" s="39"/>
      <c r="AL493" s="39"/>
      <c r="AM493" s="39"/>
      <c r="AN493" s="39"/>
      <c r="AO493" s="39"/>
      <c r="AP493" s="39">
        <v>7</v>
      </c>
      <c r="AQ493" s="39"/>
      <c r="AR493" s="39"/>
      <c r="AS493" s="39"/>
      <c r="AT493" s="39">
        <v>66</v>
      </c>
      <c r="AU493" s="39">
        <v>1</v>
      </c>
      <c r="AV493" s="39"/>
      <c r="AW493" s="39">
        <v>67</v>
      </c>
      <c r="AX493" s="39"/>
      <c r="AY493" s="39"/>
      <c r="AZ493" s="39"/>
      <c r="BA493" s="39">
        <v>44</v>
      </c>
      <c r="BB493" s="39">
        <v>26</v>
      </c>
      <c r="BC493" s="39"/>
      <c r="BD493" s="39">
        <v>70</v>
      </c>
      <c r="BE493" s="39"/>
      <c r="BF493" s="39"/>
      <c r="BG493" s="39"/>
      <c r="BH493" s="39">
        <v>4</v>
      </c>
      <c r="BI493" s="39"/>
      <c r="BJ493" s="39"/>
      <c r="BK493" s="39"/>
      <c r="BL493" s="39">
        <v>0</v>
      </c>
      <c r="BM493" s="39"/>
      <c r="BN493" s="39">
        <v>0</v>
      </c>
      <c r="BO493" s="39"/>
      <c r="BP493" s="39"/>
      <c r="BQ493" s="39"/>
      <c r="BR493" s="39">
        <v>0</v>
      </c>
      <c r="BS493" s="39"/>
      <c r="BT493" s="39"/>
      <c r="BU493" s="39"/>
      <c r="BV493" s="39"/>
      <c r="BW493" s="39"/>
      <c r="BX493" s="39"/>
    </row>
    <row r="494" spans="1:76" ht="19.5" customHeight="1" x14ac:dyDescent="0.2">
      <c r="D494" s="47" t="s">
        <v>115</v>
      </c>
      <c r="F494" s="48">
        <v>54</v>
      </c>
      <c r="G494" s="49"/>
      <c r="H494" s="49"/>
      <c r="I494" s="49"/>
      <c r="J494" s="48">
        <v>342</v>
      </c>
      <c r="K494" s="48">
        <v>14</v>
      </c>
      <c r="L494" s="49"/>
      <c r="M494" s="48">
        <v>356</v>
      </c>
      <c r="N494" s="49"/>
      <c r="O494" s="49"/>
      <c r="P494" s="49"/>
      <c r="Q494" s="48">
        <v>183</v>
      </c>
      <c r="R494" s="48">
        <v>168</v>
      </c>
      <c r="S494" s="49"/>
      <c r="T494" s="48">
        <v>351</v>
      </c>
      <c r="U494" s="49"/>
      <c r="V494" s="49"/>
      <c r="W494" s="49"/>
      <c r="X494" s="48">
        <v>59</v>
      </c>
      <c r="Y494" s="49"/>
      <c r="Z494" s="49"/>
      <c r="AA494" s="49"/>
      <c r="AB494" s="48">
        <v>0</v>
      </c>
      <c r="AC494" s="49"/>
      <c r="AD494" s="48">
        <v>0</v>
      </c>
      <c r="AE494" s="49"/>
      <c r="AF494" s="49"/>
      <c r="AG494" s="49"/>
      <c r="AH494" s="48">
        <v>0</v>
      </c>
      <c r="AI494" s="49"/>
      <c r="AJ494" s="49"/>
      <c r="AK494" s="49"/>
      <c r="AL494" s="49"/>
      <c r="AM494" s="49"/>
      <c r="AN494" s="49"/>
      <c r="AO494" s="49"/>
      <c r="AP494" s="48">
        <v>7</v>
      </c>
      <c r="AQ494" s="49"/>
      <c r="AR494" s="49"/>
      <c r="AS494" s="49"/>
      <c r="AT494" s="48">
        <v>62</v>
      </c>
      <c r="AU494" s="48">
        <v>0</v>
      </c>
      <c r="AV494" s="49"/>
      <c r="AW494" s="48">
        <v>62</v>
      </c>
      <c r="AX494" s="49"/>
      <c r="AY494" s="49"/>
      <c r="AZ494" s="49"/>
      <c r="BA494" s="48">
        <v>27</v>
      </c>
      <c r="BB494" s="48">
        <v>29</v>
      </c>
      <c r="BC494" s="49"/>
      <c r="BD494" s="48">
        <v>56</v>
      </c>
      <c r="BE494" s="49"/>
      <c r="BF494" s="49"/>
      <c r="BG494" s="49"/>
      <c r="BH494" s="48">
        <v>13</v>
      </c>
      <c r="BI494" s="49"/>
      <c r="BJ494" s="49"/>
      <c r="BK494" s="49"/>
      <c r="BL494" s="48">
        <v>0</v>
      </c>
      <c r="BM494" s="49"/>
      <c r="BN494" s="48">
        <v>0</v>
      </c>
      <c r="BO494" s="49"/>
      <c r="BP494" s="49"/>
      <c r="BQ494" s="49"/>
      <c r="BR494" s="48">
        <v>0</v>
      </c>
      <c r="BS494" s="39"/>
      <c r="BT494" s="39"/>
      <c r="BU494" s="39"/>
      <c r="BV494" s="39"/>
      <c r="BW494" s="39"/>
      <c r="BX494" s="39"/>
    </row>
    <row r="495" spans="1:76" ht="20.100000000000001" customHeight="1" x14ac:dyDescent="0.2">
      <c r="D495" s="2" t="s">
        <v>102</v>
      </c>
      <c r="F495" s="39">
        <v>117</v>
      </c>
      <c r="G495" s="39"/>
      <c r="H495" s="39"/>
      <c r="I495" s="39"/>
      <c r="J495" s="39">
        <v>418</v>
      </c>
      <c r="K495" s="39">
        <v>10</v>
      </c>
      <c r="L495" s="39"/>
      <c r="M495" s="39">
        <v>428</v>
      </c>
      <c r="N495" s="39"/>
      <c r="O495" s="39"/>
      <c r="P495" s="39"/>
      <c r="Q495" s="39">
        <v>167</v>
      </c>
      <c r="R495" s="39">
        <v>261</v>
      </c>
      <c r="S495" s="39"/>
      <c r="T495" s="39">
        <v>428</v>
      </c>
      <c r="U495" s="39"/>
      <c r="V495" s="39"/>
      <c r="W495" s="39"/>
      <c r="X495" s="39">
        <v>117</v>
      </c>
      <c r="Y495" s="39"/>
      <c r="Z495" s="39"/>
      <c r="AA495" s="39"/>
      <c r="AB495" s="39">
        <v>0</v>
      </c>
      <c r="AC495" s="39"/>
      <c r="AD495" s="39">
        <v>0</v>
      </c>
      <c r="AE495" s="39"/>
      <c r="AF495" s="39"/>
      <c r="AG495" s="39"/>
      <c r="AH495" s="39">
        <v>0</v>
      </c>
      <c r="AI495" s="39"/>
      <c r="AJ495" s="39"/>
      <c r="AK495" s="39"/>
      <c r="AL495" s="39"/>
      <c r="AM495" s="39"/>
      <c r="AN495" s="39"/>
      <c r="AO495" s="39"/>
      <c r="AP495" s="39">
        <v>14</v>
      </c>
      <c r="AQ495" s="39"/>
      <c r="AR495" s="39"/>
      <c r="AS495" s="39"/>
      <c r="AT495" s="39">
        <v>68</v>
      </c>
      <c r="AU495" s="39">
        <v>0</v>
      </c>
      <c r="AV495" s="39"/>
      <c r="AW495" s="39">
        <v>68</v>
      </c>
      <c r="AX495" s="39"/>
      <c r="AY495" s="39"/>
      <c r="AZ495" s="39"/>
      <c r="BA495" s="39">
        <v>27</v>
      </c>
      <c r="BB495" s="39">
        <v>45</v>
      </c>
      <c r="BC495" s="39"/>
      <c r="BD495" s="39">
        <v>72</v>
      </c>
      <c r="BE495" s="39"/>
      <c r="BF495" s="39"/>
      <c r="BG495" s="39"/>
      <c r="BH495" s="39">
        <v>10</v>
      </c>
      <c r="BI495" s="39"/>
      <c r="BJ495" s="39"/>
      <c r="BK495" s="39"/>
      <c r="BL495" s="39">
        <v>0</v>
      </c>
      <c r="BM495" s="39"/>
      <c r="BN495" s="39">
        <v>0</v>
      </c>
      <c r="BO495" s="39"/>
      <c r="BP495" s="39"/>
      <c r="BQ495" s="39"/>
      <c r="BR495" s="39">
        <v>0</v>
      </c>
      <c r="BS495" s="39"/>
      <c r="BT495" s="39"/>
      <c r="BU495" s="39"/>
      <c r="BV495" s="39"/>
      <c r="BW495" s="39"/>
      <c r="BX495" s="39"/>
    </row>
    <row r="496" spans="1:76" ht="19.5" customHeight="1" x14ac:dyDescent="0.2">
      <c r="D496" s="47" t="s">
        <v>103</v>
      </c>
      <c r="F496" s="48">
        <v>48</v>
      </c>
      <c r="G496" s="49"/>
      <c r="H496" s="49"/>
      <c r="I496" s="49"/>
      <c r="J496" s="48">
        <v>361</v>
      </c>
      <c r="K496" s="48">
        <v>10</v>
      </c>
      <c r="L496" s="49"/>
      <c r="M496" s="48">
        <v>371</v>
      </c>
      <c r="N496" s="49"/>
      <c r="O496" s="49"/>
      <c r="P496" s="49"/>
      <c r="Q496" s="48">
        <v>188</v>
      </c>
      <c r="R496" s="48">
        <v>198</v>
      </c>
      <c r="S496" s="49"/>
      <c r="T496" s="48">
        <v>386</v>
      </c>
      <c r="U496" s="49"/>
      <c r="V496" s="49"/>
      <c r="W496" s="49"/>
      <c r="X496" s="48">
        <v>33</v>
      </c>
      <c r="Y496" s="49"/>
      <c r="Z496" s="49"/>
      <c r="AA496" s="49"/>
      <c r="AB496" s="48">
        <v>0</v>
      </c>
      <c r="AC496" s="49"/>
      <c r="AD496" s="48">
        <v>0</v>
      </c>
      <c r="AE496" s="49"/>
      <c r="AF496" s="49"/>
      <c r="AG496" s="49"/>
      <c r="AH496" s="48">
        <v>0</v>
      </c>
      <c r="AI496" s="49"/>
      <c r="AJ496" s="49"/>
      <c r="AK496" s="49"/>
      <c r="AL496" s="49"/>
      <c r="AM496" s="49"/>
      <c r="AN496" s="49"/>
      <c r="AO496" s="49"/>
      <c r="AP496" s="48">
        <v>11</v>
      </c>
      <c r="AQ496" s="49"/>
      <c r="AR496" s="49"/>
      <c r="AS496" s="49"/>
      <c r="AT496" s="48">
        <v>64</v>
      </c>
      <c r="AU496" s="48">
        <v>2</v>
      </c>
      <c r="AV496" s="49"/>
      <c r="AW496" s="48">
        <v>66</v>
      </c>
      <c r="AX496" s="49"/>
      <c r="AY496" s="49"/>
      <c r="AZ496" s="49"/>
      <c r="BA496" s="48">
        <v>34</v>
      </c>
      <c r="BB496" s="48">
        <v>34</v>
      </c>
      <c r="BC496" s="49"/>
      <c r="BD496" s="48">
        <v>68</v>
      </c>
      <c r="BE496" s="49"/>
      <c r="BF496" s="49"/>
      <c r="BG496" s="49"/>
      <c r="BH496" s="48">
        <v>9</v>
      </c>
      <c r="BI496" s="49"/>
      <c r="BJ496" s="49"/>
      <c r="BK496" s="49"/>
      <c r="BL496" s="48">
        <v>0</v>
      </c>
      <c r="BM496" s="49"/>
      <c r="BN496" s="48">
        <v>0</v>
      </c>
      <c r="BO496" s="49"/>
      <c r="BP496" s="49"/>
      <c r="BQ496" s="49"/>
      <c r="BR496" s="48">
        <v>0</v>
      </c>
      <c r="BS496" s="39"/>
      <c r="BT496" s="39"/>
      <c r="BU496" s="39"/>
      <c r="BV496" s="39"/>
      <c r="BW496" s="39"/>
      <c r="BX496" s="39"/>
    </row>
    <row r="497" spans="1:76" ht="20.100000000000001" customHeight="1" x14ac:dyDescent="0.2">
      <c r="B497" s="5"/>
      <c r="D497" s="2" t="s">
        <v>104</v>
      </c>
      <c r="F497" s="39">
        <v>134</v>
      </c>
      <c r="G497" s="39"/>
      <c r="H497" s="39"/>
      <c r="I497" s="39"/>
      <c r="J497" s="39">
        <v>543</v>
      </c>
      <c r="K497" s="39">
        <v>10</v>
      </c>
      <c r="L497" s="39"/>
      <c r="M497" s="39">
        <v>553</v>
      </c>
      <c r="N497" s="39"/>
      <c r="O497" s="39"/>
      <c r="P497" s="39"/>
      <c r="Q497" s="39">
        <v>211</v>
      </c>
      <c r="R497" s="39">
        <v>334</v>
      </c>
      <c r="S497" s="39"/>
      <c r="T497" s="39">
        <v>545</v>
      </c>
      <c r="U497" s="39"/>
      <c r="V497" s="39"/>
      <c r="W497" s="39"/>
      <c r="X497" s="39">
        <v>142</v>
      </c>
      <c r="Y497" s="39"/>
      <c r="Z497" s="39"/>
      <c r="AA497" s="39"/>
      <c r="AB497" s="39">
        <v>0</v>
      </c>
      <c r="AC497" s="39"/>
      <c r="AD497" s="39">
        <v>0</v>
      </c>
      <c r="AE497" s="39"/>
      <c r="AF497" s="39"/>
      <c r="AG497" s="39"/>
      <c r="AH497" s="39">
        <v>0</v>
      </c>
      <c r="AI497" s="39"/>
      <c r="AJ497" s="39"/>
      <c r="AK497" s="39"/>
      <c r="AL497" s="39"/>
      <c r="AM497" s="39"/>
      <c r="AN497" s="39"/>
      <c r="AO497" s="39"/>
      <c r="AP497" s="39">
        <v>10</v>
      </c>
      <c r="AQ497" s="39"/>
      <c r="AR497" s="39"/>
      <c r="AS497" s="39"/>
      <c r="AT497" s="39">
        <v>64</v>
      </c>
      <c r="AU497" s="39">
        <v>2</v>
      </c>
      <c r="AV497" s="39"/>
      <c r="AW497" s="39">
        <v>66</v>
      </c>
      <c r="AX497" s="39"/>
      <c r="AY497" s="39"/>
      <c r="AZ497" s="39"/>
      <c r="BA497" s="39">
        <v>26</v>
      </c>
      <c r="BB497" s="39">
        <v>37</v>
      </c>
      <c r="BC497" s="39"/>
      <c r="BD497" s="39">
        <v>63</v>
      </c>
      <c r="BE497" s="39"/>
      <c r="BF497" s="39"/>
      <c r="BG497" s="39"/>
      <c r="BH497" s="39">
        <v>13</v>
      </c>
      <c r="BI497" s="39"/>
      <c r="BJ497" s="39"/>
      <c r="BK497" s="39"/>
      <c r="BL497" s="39">
        <v>0</v>
      </c>
      <c r="BM497" s="39"/>
      <c r="BN497" s="39">
        <v>0</v>
      </c>
      <c r="BO497" s="39"/>
      <c r="BP497" s="39"/>
      <c r="BQ497" s="39"/>
      <c r="BR497" s="39">
        <v>0</v>
      </c>
      <c r="BS497" s="39"/>
      <c r="BT497" s="39"/>
      <c r="BU497" s="39"/>
      <c r="BV497" s="39"/>
      <c r="BW497" s="39"/>
      <c r="BX497" s="39"/>
    </row>
    <row r="498" spans="1:76" ht="19.5" customHeight="1" x14ac:dyDescent="0.2">
      <c r="D498" s="47" t="s">
        <v>117</v>
      </c>
      <c r="F498" s="48">
        <v>119</v>
      </c>
      <c r="G498" s="49"/>
      <c r="H498" s="49"/>
      <c r="I498" s="49"/>
      <c r="J498" s="48">
        <v>551</v>
      </c>
      <c r="K498" s="48">
        <v>23</v>
      </c>
      <c r="L498" s="49"/>
      <c r="M498" s="48">
        <v>574</v>
      </c>
      <c r="N498" s="49"/>
      <c r="O498" s="49"/>
      <c r="P498" s="49"/>
      <c r="Q498" s="48">
        <v>275</v>
      </c>
      <c r="R498" s="48">
        <v>284</v>
      </c>
      <c r="S498" s="49"/>
      <c r="T498" s="48">
        <v>559</v>
      </c>
      <c r="U498" s="49"/>
      <c r="V498" s="49"/>
      <c r="W498" s="49"/>
      <c r="X498" s="48">
        <v>134</v>
      </c>
      <c r="Y498" s="49"/>
      <c r="Z498" s="49"/>
      <c r="AA498" s="49"/>
      <c r="AB498" s="48">
        <v>0</v>
      </c>
      <c r="AC498" s="49"/>
      <c r="AD498" s="48">
        <v>0</v>
      </c>
      <c r="AE498" s="49"/>
      <c r="AF498" s="49"/>
      <c r="AG498" s="49"/>
      <c r="AH498" s="48">
        <v>88</v>
      </c>
      <c r="AI498" s="49"/>
      <c r="AJ498" s="49"/>
      <c r="AK498" s="49"/>
      <c r="AL498" s="49"/>
      <c r="AM498" s="49"/>
      <c r="AN498" s="49"/>
      <c r="AO498" s="49"/>
      <c r="AP498" s="48">
        <v>10</v>
      </c>
      <c r="AQ498" s="49"/>
      <c r="AR498" s="49"/>
      <c r="AS498" s="49"/>
      <c r="AT498" s="48">
        <v>65</v>
      </c>
      <c r="AU498" s="48">
        <v>3</v>
      </c>
      <c r="AV498" s="49"/>
      <c r="AW498" s="48">
        <v>68</v>
      </c>
      <c r="AX498" s="49"/>
      <c r="AY498" s="49"/>
      <c r="AZ498" s="49"/>
      <c r="BA498" s="48">
        <v>31</v>
      </c>
      <c r="BB498" s="48">
        <v>34</v>
      </c>
      <c r="BC498" s="49"/>
      <c r="BD498" s="48">
        <v>65</v>
      </c>
      <c r="BE498" s="49"/>
      <c r="BF498" s="49"/>
      <c r="BG498" s="49"/>
      <c r="BH498" s="48">
        <v>13</v>
      </c>
      <c r="BI498" s="49"/>
      <c r="BJ498" s="49"/>
      <c r="BK498" s="49"/>
      <c r="BL498" s="48">
        <v>0</v>
      </c>
      <c r="BM498" s="49"/>
      <c r="BN498" s="48">
        <v>0</v>
      </c>
      <c r="BO498" s="49"/>
      <c r="BP498" s="49"/>
      <c r="BQ498" s="49"/>
      <c r="BR498" s="48">
        <v>12</v>
      </c>
      <c r="BS498" s="39"/>
      <c r="BT498" s="39"/>
      <c r="BU498" s="39"/>
      <c r="BV498" s="39"/>
      <c r="BW498" s="39"/>
      <c r="BX498" s="39"/>
    </row>
    <row r="499" spans="1:76" ht="20.100000000000001" customHeight="1" x14ac:dyDescent="0.2">
      <c r="B499" s="5"/>
      <c r="D499" s="2" t="s">
        <v>156</v>
      </c>
      <c r="F499" s="39">
        <v>121</v>
      </c>
      <c r="G499" s="39"/>
      <c r="H499" s="39"/>
      <c r="I499" s="39"/>
      <c r="J499" s="39">
        <v>462</v>
      </c>
      <c r="K499" s="39">
        <v>7</v>
      </c>
      <c r="L499" s="39"/>
      <c r="M499" s="39">
        <v>469</v>
      </c>
      <c r="N499" s="39"/>
      <c r="O499" s="39"/>
      <c r="P499" s="39"/>
      <c r="Q499" s="39">
        <v>143</v>
      </c>
      <c r="R499" s="39">
        <v>305</v>
      </c>
      <c r="S499" s="39"/>
      <c r="T499" s="39">
        <v>448</v>
      </c>
      <c r="U499" s="39"/>
      <c r="V499" s="39"/>
      <c r="W499" s="39"/>
      <c r="X499" s="39">
        <v>142</v>
      </c>
      <c r="Y499" s="39"/>
      <c r="Z499" s="39"/>
      <c r="AA499" s="39"/>
      <c r="AB499" s="39">
        <v>0</v>
      </c>
      <c r="AC499" s="39"/>
      <c r="AD499" s="39">
        <v>0</v>
      </c>
      <c r="AE499" s="39"/>
      <c r="AF499" s="39"/>
      <c r="AG499" s="39"/>
      <c r="AH499" s="39">
        <v>130</v>
      </c>
      <c r="AI499" s="39"/>
      <c r="AJ499" s="39"/>
      <c r="AK499" s="39"/>
      <c r="AL499" s="39"/>
      <c r="AM499" s="39"/>
      <c r="AN499" s="39"/>
      <c r="AO499" s="39"/>
      <c r="AP499" s="39">
        <v>18</v>
      </c>
      <c r="AQ499" s="39"/>
      <c r="AR499" s="39"/>
      <c r="AS499" s="39"/>
      <c r="AT499" s="39">
        <v>68</v>
      </c>
      <c r="AU499" s="39">
        <v>1</v>
      </c>
      <c r="AV499" s="39"/>
      <c r="AW499" s="39">
        <v>69</v>
      </c>
      <c r="AX499" s="39"/>
      <c r="AY499" s="39"/>
      <c r="AZ499" s="39"/>
      <c r="BA499" s="39">
        <v>20</v>
      </c>
      <c r="BB499" s="39">
        <v>50</v>
      </c>
      <c r="BC499" s="39"/>
      <c r="BD499" s="39">
        <v>70</v>
      </c>
      <c r="BE499" s="39"/>
      <c r="BF499" s="39"/>
      <c r="BG499" s="39"/>
      <c r="BH499" s="39">
        <v>17</v>
      </c>
      <c r="BI499" s="39"/>
      <c r="BJ499" s="39"/>
      <c r="BK499" s="39"/>
      <c r="BL499" s="39">
        <v>0</v>
      </c>
      <c r="BM499" s="39"/>
      <c r="BN499" s="39">
        <v>0</v>
      </c>
      <c r="BO499" s="39"/>
      <c r="BP499" s="39"/>
      <c r="BQ499" s="39"/>
      <c r="BR499" s="39">
        <v>15</v>
      </c>
      <c r="BS499" s="39"/>
      <c r="BT499" s="39"/>
      <c r="BU499" s="39"/>
      <c r="BV499" s="39"/>
      <c r="BW499" s="39"/>
      <c r="BX499" s="39"/>
    </row>
    <row r="500" spans="1:76" ht="20.100000000000001" customHeight="1" x14ac:dyDescent="0.2">
      <c r="B500" s="5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/>
      <c r="BP500" s="39"/>
      <c r="BQ500" s="39"/>
      <c r="BR500" s="39"/>
      <c r="BS500" s="39"/>
      <c r="BT500" s="39"/>
      <c r="BU500" s="39"/>
      <c r="BV500" s="39"/>
      <c r="BW500" s="39"/>
      <c r="BX500" s="39"/>
    </row>
    <row r="501" spans="1:76" s="1" customFormat="1" ht="20.100000000000001" customHeight="1" x14ac:dyDescent="0.25">
      <c r="A501" s="3"/>
      <c r="B501" s="6"/>
      <c r="C501" s="51" t="s">
        <v>159</v>
      </c>
      <c r="D501" s="52"/>
      <c r="E501" s="5"/>
      <c r="F501" s="53">
        <v>1018</v>
      </c>
      <c r="G501" s="54"/>
      <c r="H501" s="54"/>
      <c r="I501" s="54"/>
      <c r="J501" s="53">
        <v>4720</v>
      </c>
      <c r="K501" s="53">
        <v>140</v>
      </c>
      <c r="L501" s="54"/>
      <c r="M501" s="53">
        <v>4860</v>
      </c>
      <c r="N501" s="54"/>
      <c r="O501" s="54"/>
      <c r="P501" s="54"/>
      <c r="Q501" s="53">
        <v>2056</v>
      </c>
      <c r="R501" s="53">
        <v>2840</v>
      </c>
      <c r="S501" s="54"/>
      <c r="T501" s="53">
        <v>4896</v>
      </c>
      <c r="U501" s="54"/>
      <c r="V501" s="54"/>
      <c r="W501" s="54"/>
      <c r="X501" s="53">
        <v>982</v>
      </c>
      <c r="Y501" s="54"/>
      <c r="Z501" s="54"/>
      <c r="AA501" s="54"/>
      <c r="AB501" s="53">
        <v>0</v>
      </c>
      <c r="AC501" s="54"/>
      <c r="AD501" s="53">
        <v>0</v>
      </c>
      <c r="AE501" s="54"/>
      <c r="AF501" s="54"/>
      <c r="AG501" s="54"/>
      <c r="AH501" s="53">
        <v>485</v>
      </c>
      <c r="AI501" s="54"/>
      <c r="AJ501" s="54"/>
      <c r="AK501" s="54"/>
      <c r="AL501" s="54"/>
      <c r="AM501" s="54"/>
      <c r="AN501" s="54"/>
      <c r="AO501" s="54"/>
      <c r="AP501" s="53">
        <v>174</v>
      </c>
      <c r="AQ501" s="54"/>
      <c r="AR501" s="54"/>
      <c r="AS501" s="54"/>
      <c r="AT501" s="53">
        <v>988</v>
      </c>
      <c r="AU501" s="53">
        <v>16</v>
      </c>
      <c r="AV501" s="54"/>
      <c r="AW501" s="53">
        <v>1004</v>
      </c>
      <c r="AX501" s="54"/>
      <c r="AY501" s="54"/>
      <c r="AZ501" s="54"/>
      <c r="BA501" s="53">
        <v>380</v>
      </c>
      <c r="BB501" s="53">
        <v>652</v>
      </c>
      <c r="BC501" s="54"/>
      <c r="BD501" s="53">
        <v>1032</v>
      </c>
      <c r="BE501" s="54"/>
      <c r="BF501" s="54"/>
      <c r="BG501" s="54"/>
      <c r="BH501" s="53">
        <v>146</v>
      </c>
      <c r="BI501" s="54"/>
      <c r="BJ501" s="54"/>
      <c r="BK501" s="54"/>
      <c r="BL501" s="53">
        <v>0</v>
      </c>
      <c r="BM501" s="54"/>
      <c r="BN501" s="53">
        <v>0</v>
      </c>
      <c r="BO501" s="54"/>
      <c r="BP501" s="54"/>
      <c r="BQ501" s="54"/>
      <c r="BR501" s="53">
        <v>77</v>
      </c>
      <c r="BS501" s="39"/>
      <c r="BT501" s="39"/>
      <c r="BU501" s="39"/>
      <c r="BV501" s="39"/>
      <c r="BW501" s="39"/>
      <c r="BX501" s="39"/>
    </row>
    <row r="502" spans="1:76" s="1" customFormat="1" ht="20.100000000000001" customHeight="1" x14ac:dyDescent="0.2">
      <c r="A502" s="3"/>
      <c r="B502" s="6"/>
      <c r="C502" s="3"/>
      <c r="D502" s="3"/>
      <c r="E502" s="5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6"/>
      <c r="BG502" s="56"/>
      <c r="BH502" s="56"/>
      <c r="BI502" s="56"/>
      <c r="BJ502" s="56"/>
      <c r="BK502" s="56"/>
      <c r="BL502" s="56"/>
      <c r="BM502" s="56"/>
      <c r="BN502" s="56"/>
      <c r="BO502" s="56"/>
      <c r="BP502" s="56"/>
      <c r="BQ502" s="56"/>
      <c r="BR502" s="56"/>
      <c r="BS502" s="39"/>
      <c r="BT502" s="39"/>
      <c r="BU502" s="39"/>
      <c r="BV502" s="39"/>
      <c r="BW502" s="39"/>
      <c r="BX502" s="39"/>
    </row>
    <row r="503" spans="1:76" s="1" customFormat="1" ht="20.100000000000001" customHeight="1" x14ac:dyDescent="0.25">
      <c r="A503" s="3"/>
      <c r="B503" s="57" t="s">
        <v>262</v>
      </c>
      <c r="C503" s="58"/>
      <c r="D503" s="58"/>
      <c r="E503" s="5"/>
      <c r="F503" s="59">
        <v>1018</v>
      </c>
      <c r="G503" s="54"/>
      <c r="H503" s="54"/>
      <c r="I503" s="54"/>
      <c r="J503" s="59">
        <v>4720</v>
      </c>
      <c r="K503" s="59">
        <v>140</v>
      </c>
      <c r="L503" s="54"/>
      <c r="M503" s="59">
        <v>4860</v>
      </c>
      <c r="N503" s="54"/>
      <c r="O503" s="54"/>
      <c r="P503" s="54"/>
      <c r="Q503" s="59">
        <v>2056</v>
      </c>
      <c r="R503" s="59">
        <v>2840</v>
      </c>
      <c r="S503" s="54"/>
      <c r="T503" s="59">
        <v>4896</v>
      </c>
      <c r="U503" s="54"/>
      <c r="V503" s="54"/>
      <c r="W503" s="54"/>
      <c r="X503" s="59">
        <v>982</v>
      </c>
      <c r="Y503" s="54"/>
      <c r="Z503" s="54"/>
      <c r="AA503" s="54"/>
      <c r="AB503" s="59">
        <v>0</v>
      </c>
      <c r="AC503" s="54"/>
      <c r="AD503" s="59">
        <v>0</v>
      </c>
      <c r="AE503" s="54"/>
      <c r="AF503" s="54"/>
      <c r="AG503" s="54"/>
      <c r="AH503" s="59">
        <v>485</v>
      </c>
      <c r="AI503" s="54"/>
      <c r="AJ503" s="54"/>
      <c r="AK503" s="54"/>
      <c r="AL503" s="54"/>
      <c r="AM503" s="54"/>
      <c r="AN503" s="54"/>
      <c r="AO503" s="54"/>
      <c r="AP503" s="59">
        <v>174</v>
      </c>
      <c r="AQ503" s="54"/>
      <c r="AR503" s="54"/>
      <c r="AS503" s="54"/>
      <c r="AT503" s="59">
        <v>988</v>
      </c>
      <c r="AU503" s="59">
        <v>16</v>
      </c>
      <c r="AV503" s="54"/>
      <c r="AW503" s="59">
        <v>1004</v>
      </c>
      <c r="AX503" s="54"/>
      <c r="AY503" s="54"/>
      <c r="AZ503" s="54"/>
      <c r="BA503" s="59">
        <v>380</v>
      </c>
      <c r="BB503" s="59">
        <v>652</v>
      </c>
      <c r="BC503" s="54"/>
      <c r="BD503" s="59">
        <v>1032</v>
      </c>
      <c r="BE503" s="54"/>
      <c r="BF503" s="54"/>
      <c r="BG503" s="54"/>
      <c r="BH503" s="59">
        <v>146</v>
      </c>
      <c r="BI503" s="54"/>
      <c r="BJ503" s="54"/>
      <c r="BK503" s="54"/>
      <c r="BL503" s="59">
        <v>0</v>
      </c>
      <c r="BM503" s="54"/>
      <c r="BN503" s="59">
        <v>0</v>
      </c>
      <c r="BO503" s="54"/>
      <c r="BP503" s="54"/>
      <c r="BQ503" s="54"/>
      <c r="BR503" s="59">
        <v>77</v>
      </c>
      <c r="BS503" s="39"/>
      <c r="BT503" s="39"/>
      <c r="BU503" s="39"/>
      <c r="BV503" s="39"/>
      <c r="BW503" s="39"/>
      <c r="BX503" s="39"/>
    </row>
    <row r="504" spans="1:76" ht="20.100000000000001" customHeight="1" x14ac:dyDescent="0.2"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</row>
    <row r="505" spans="1:76" ht="20.100000000000001" customHeight="1" x14ac:dyDescent="0.2">
      <c r="B505" s="6" t="s">
        <v>263</v>
      </c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/>
      <c r="BP505" s="39"/>
      <c r="BQ505" s="39"/>
      <c r="BR505" s="39"/>
      <c r="BS505" s="39"/>
      <c r="BT505" s="39"/>
      <c r="BU505" s="39"/>
      <c r="BV505" s="39"/>
      <c r="BW505" s="39"/>
      <c r="BX505" s="39"/>
    </row>
    <row r="506" spans="1:76" ht="20.100000000000001" customHeight="1" x14ac:dyDescent="0.2">
      <c r="C506" s="3" t="s">
        <v>154</v>
      </c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</row>
    <row r="507" spans="1:76" ht="20.100000000000001" customHeight="1" x14ac:dyDescent="0.2">
      <c r="D507" s="2" t="s">
        <v>122</v>
      </c>
      <c r="F507" s="39">
        <v>144</v>
      </c>
      <c r="G507" s="39"/>
      <c r="H507" s="39"/>
      <c r="I507" s="39"/>
      <c r="J507" s="39">
        <v>329</v>
      </c>
      <c r="K507" s="39">
        <v>27</v>
      </c>
      <c r="L507" s="39"/>
      <c r="M507" s="39">
        <v>356</v>
      </c>
      <c r="N507" s="39"/>
      <c r="O507" s="39"/>
      <c r="P507" s="39"/>
      <c r="Q507" s="39">
        <v>131</v>
      </c>
      <c r="R507" s="39">
        <v>270</v>
      </c>
      <c r="S507" s="39"/>
      <c r="T507" s="39">
        <v>401</v>
      </c>
      <c r="U507" s="39"/>
      <c r="V507" s="39"/>
      <c r="W507" s="39"/>
      <c r="X507" s="39">
        <v>99</v>
      </c>
      <c r="Y507" s="39"/>
      <c r="Z507" s="39"/>
      <c r="AA507" s="39"/>
      <c r="AB507" s="39">
        <v>0</v>
      </c>
      <c r="AC507" s="39"/>
      <c r="AD507" s="39">
        <v>0</v>
      </c>
      <c r="AE507" s="39"/>
      <c r="AF507" s="39"/>
      <c r="AG507" s="39"/>
      <c r="AH507" s="39">
        <v>0</v>
      </c>
      <c r="AI507" s="39"/>
      <c r="AJ507" s="39"/>
      <c r="AK507" s="39"/>
      <c r="AL507" s="39"/>
      <c r="AM507" s="39"/>
      <c r="AN507" s="39"/>
      <c r="AO507" s="39"/>
      <c r="AP507" s="39">
        <v>40</v>
      </c>
      <c r="AQ507" s="39"/>
      <c r="AR507" s="39"/>
      <c r="AS507" s="39"/>
      <c r="AT507" s="39">
        <v>389</v>
      </c>
      <c r="AU507" s="39">
        <v>0</v>
      </c>
      <c r="AV507" s="39"/>
      <c r="AW507" s="39">
        <v>389</v>
      </c>
      <c r="AX507" s="39"/>
      <c r="AY507" s="39"/>
      <c r="AZ507" s="39"/>
      <c r="BA507" s="39">
        <v>63</v>
      </c>
      <c r="BB507" s="39">
        <v>292</v>
      </c>
      <c r="BC507" s="39"/>
      <c r="BD507" s="39">
        <v>355</v>
      </c>
      <c r="BE507" s="39"/>
      <c r="BF507" s="39"/>
      <c r="BG507" s="39"/>
      <c r="BH507" s="39">
        <v>74</v>
      </c>
      <c r="BI507" s="39"/>
      <c r="BJ507" s="39"/>
      <c r="BK507" s="39"/>
      <c r="BL507" s="39">
        <v>0</v>
      </c>
      <c r="BM507" s="39"/>
      <c r="BN507" s="39">
        <v>0</v>
      </c>
      <c r="BO507" s="39"/>
      <c r="BP507" s="39"/>
      <c r="BQ507" s="39"/>
      <c r="BR507" s="39">
        <v>0</v>
      </c>
      <c r="BS507" s="39"/>
      <c r="BT507" s="39"/>
      <c r="BU507" s="39"/>
      <c r="BV507" s="39"/>
      <c r="BW507" s="39"/>
      <c r="BX507" s="39"/>
    </row>
    <row r="508" spans="1:76" ht="19.5" customHeight="1" x14ac:dyDescent="0.2">
      <c r="D508" s="47" t="s">
        <v>97</v>
      </c>
      <c r="F508" s="48">
        <v>103</v>
      </c>
      <c r="G508" s="49"/>
      <c r="H508" s="49"/>
      <c r="I508" s="49"/>
      <c r="J508" s="48">
        <v>367</v>
      </c>
      <c r="K508" s="48">
        <v>17</v>
      </c>
      <c r="L508" s="49"/>
      <c r="M508" s="48">
        <v>384</v>
      </c>
      <c r="N508" s="49"/>
      <c r="O508" s="49"/>
      <c r="P508" s="49"/>
      <c r="Q508" s="48">
        <v>162</v>
      </c>
      <c r="R508" s="48">
        <v>234</v>
      </c>
      <c r="S508" s="49"/>
      <c r="T508" s="48">
        <v>396</v>
      </c>
      <c r="U508" s="49"/>
      <c r="V508" s="49"/>
      <c r="W508" s="49"/>
      <c r="X508" s="48">
        <v>91</v>
      </c>
      <c r="Y508" s="49"/>
      <c r="Z508" s="49"/>
      <c r="AA508" s="49"/>
      <c r="AB508" s="48">
        <v>0</v>
      </c>
      <c r="AC508" s="49"/>
      <c r="AD508" s="48">
        <v>0</v>
      </c>
      <c r="AE508" s="49"/>
      <c r="AF508" s="49"/>
      <c r="AG508" s="49"/>
      <c r="AH508" s="48">
        <v>0</v>
      </c>
      <c r="AI508" s="49"/>
      <c r="AJ508" s="49"/>
      <c r="AK508" s="49"/>
      <c r="AL508" s="49"/>
      <c r="AM508" s="49"/>
      <c r="AN508" s="49"/>
      <c r="AO508" s="49"/>
      <c r="AP508" s="48">
        <v>14</v>
      </c>
      <c r="AQ508" s="49"/>
      <c r="AR508" s="49"/>
      <c r="AS508" s="49"/>
      <c r="AT508" s="48">
        <v>354</v>
      </c>
      <c r="AU508" s="48">
        <v>18</v>
      </c>
      <c r="AV508" s="49"/>
      <c r="AW508" s="48">
        <v>372</v>
      </c>
      <c r="AX508" s="49"/>
      <c r="AY508" s="49"/>
      <c r="AZ508" s="49"/>
      <c r="BA508" s="48">
        <v>96</v>
      </c>
      <c r="BB508" s="48">
        <v>247</v>
      </c>
      <c r="BC508" s="49"/>
      <c r="BD508" s="48">
        <v>343</v>
      </c>
      <c r="BE508" s="49"/>
      <c r="BF508" s="49"/>
      <c r="BG508" s="49"/>
      <c r="BH508" s="48">
        <v>43</v>
      </c>
      <c r="BI508" s="49"/>
      <c r="BJ508" s="49"/>
      <c r="BK508" s="49"/>
      <c r="BL508" s="48">
        <v>0</v>
      </c>
      <c r="BM508" s="49"/>
      <c r="BN508" s="48">
        <v>0</v>
      </c>
      <c r="BO508" s="49"/>
      <c r="BP508" s="49"/>
      <c r="BQ508" s="49"/>
      <c r="BR508" s="48">
        <v>0</v>
      </c>
      <c r="BS508" s="39"/>
      <c r="BT508" s="39"/>
      <c r="BU508" s="39"/>
      <c r="BV508" s="39"/>
      <c r="BW508" s="39"/>
      <c r="BX508" s="39"/>
    </row>
    <row r="509" spans="1:76" ht="20.100000000000001" customHeight="1" x14ac:dyDescent="0.2">
      <c r="D509" s="2" t="s">
        <v>98</v>
      </c>
      <c r="F509" s="39">
        <v>101</v>
      </c>
      <c r="G509" s="39"/>
      <c r="H509" s="39"/>
      <c r="I509" s="39"/>
      <c r="J509" s="39">
        <v>351</v>
      </c>
      <c r="K509" s="39">
        <v>13</v>
      </c>
      <c r="L509" s="39"/>
      <c r="M509" s="39">
        <v>364</v>
      </c>
      <c r="N509" s="39"/>
      <c r="O509" s="39"/>
      <c r="P509" s="39"/>
      <c r="Q509" s="39">
        <v>122</v>
      </c>
      <c r="R509" s="39">
        <v>224</v>
      </c>
      <c r="S509" s="39"/>
      <c r="T509" s="39">
        <v>346</v>
      </c>
      <c r="U509" s="39"/>
      <c r="V509" s="39"/>
      <c r="W509" s="39"/>
      <c r="X509" s="39">
        <v>119</v>
      </c>
      <c r="Y509" s="39"/>
      <c r="Z509" s="39"/>
      <c r="AA509" s="39"/>
      <c r="AB509" s="39">
        <v>0</v>
      </c>
      <c r="AC509" s="39"/>
      <c r="AD509" s="39">
        <v>0</v>
      </c>
      <c r="AE509" s="39"/>
      <c r="AF509" s="39"/>
      <c r="AG509" s="39"/>
      <c r="AH509" s="39">
        <v>0</v>
      </c>
      <c r="AI509" s="39"/>
      <c r="AJ509" s="39"/>
      <c r="AK509" s="39"/>
      <c r="AL509" s="39"/>
      <c r="AM509" s="39"/>
      <c r="AN509" s="39"/>
      <c r="AO509" s="39"/>
      <c r="AP509" s="39">
        <v>56</v>
      </c>
      <c r="AQ509" s="39"/>
      <c r="AR509" s="39"/>
      <c r="AS509" s="39"/>
      <c r="AT509" s="39">
        <v>361</v>
      </c>
      <c r="AU509" s="39">
        <v>3</v>
      </c>
      <c r="AV509" s="39"/>
      <c r="AW509" s="39">
        <v>364</v>
      </c>
      <c r="AX509" s="39"/>
      <c r="AY509" s="39"/>
      <c r="AZ509" s="39"/>
      <c r="BA509" s="39">
        <v>52</v>
      </c>
      <c r="BB509" s="39">
        <v>297</v>
      </c>
      <c r="BC509" s="39"/>
      <c r="BD509" s="39">
        <v>349</v>
      </c>
      <c r="BE509" s="39"/>
      <c r="BF509" s="39"/>
      <c r="BG509" s="39"/>
      <c r="BH509" s="39">
        <v>71</v>
      </c>
      <c r="BI509" s="39"/>
      <c r="BJ509" s="39"/>
      <c r="BK509" s="39"/>
      <c r="BL509" s="39">
        <v>0</v>
      </c>
      <c r="BM509" s="39"/>
      <c r="BN509" s="39">
        <v>0</v>
      </c>
      <c r="BO509" s="39"/>
      <c r="BP509" s="39"/>
      <c r="BQ509" s="39"/>
      <c r="BR509" s="39">
        <v>0</v>
      </c>
      <c r="BS509" s="39"/>
      <c r="BT509" s="39"/>
      <c r="BU509" s="39"/>
      <c r="BV509" s="39"/>
      <c r="BW509" s="39"/>
      <c r="BX509" s="39"/>
    </row>
    <row r="510" spans="1:76" ht="19.5" customHeight="1" x14ac:dyDescent="0.2">
      <c r="D510" s="47" t="s">
        <v>99</v>
      </c>
      <c r="F510" s="48">
        <v>43</v>
      </c>
      <c r="G510" s="49"/>
      <c r="H510" s="49"/>
      <c r="I510" s="49"/>
      <c r="J510" s="48">
        <v>181</v>
      </c>
      <c r="K510" s="48">
        <v>4</v>
      </c>
      <c r="L510" s="49"/>
      <c r="M510" s="48">
        <v>185</v>
      </c>
      <c r="N510" s="49"/>
      <c r="O510" s="49"/>
      <c r="P510" s="49"/>
      <c r="Q510" s="48">
        <v>69</v>
      </c>
      <c r="R510" s="48">
        <v>107</v>
      </c>
      <c r="S510" s="49"/>
      <c r="T510" s="48">
        <v>176</v>
      </c>
      <c r="U510" s="49"/>
      <c r="V510" s="49"/>
      <c r="W510" s="49"/>
      <c r="X510" s="48">
        <v>52</v>
      </c>
      <c r="Y510" s="49"/>
      <c r="Z510" s="49"/>
      <c r="AA510" s="49"/>
      <c r="AB510" s="48">
        <v>0</v>
      </c>
      <c r="AC510" s="49"/>
      <c r="AD510" s="48">
        <v>0</v>
      </c>
      <c r="AE510" s="49"/>
      <c r="AF510" s="49"/>
      <c r="AG510" s="49"/>
      <c r="AH510" s="48">
        <v>0</v>
      </c>
      <c r="AI510" s="49"/>
      <c r="AJ510" s="49"/>
      <c r="AK510" s="49"/>
      <c r="AL510" s="49"/>
      <c r="AM510" s="49"/>
      <c r="AN510" s="49"/>
      <c r="AO510" s="49"/>
      <c r="AP510" s="48">
        <v>19</v>
      </c>
      <c r="AQ510" s="49"/>
      <c r="AR510" s="49"/>
      <c r="AS510" s="49"/>
      <c r="AT510" s="48">
        <v>148</v>
      </c>
      <c r="AU510" s="48">
        <v>2</v>
      </c>
      <c r="AV510" s="49"/>
      <c r="AW510" s="48">
        <v>150</v>
      </c>
      <c r="AX510" s="49"/>
      <c r="AY510" s="49"/>
      <c r="AZ510" s="49"/>
      <c r="BA510" s="48">
        <v>71</v>
      </c>
      <c r="BB510" s="48">
        <v>86</v>
      </c>
      <c r="BC510" s="49"/>
      <c r="BD510" s="48">
        <v>157</v>
      </c>
      <c r="BE510" s="49"/>
      <c r="BF510" s="49"/>
      <c r="BG510" s="49"/>
      <c r="BH510" s="48">
        <v>12</v>
      </c>
      <c r="BI510" s="49"/>
      <c r="BJ510" s="49"/>
      <c r="BK510" s="49"/>
      <c r="BL510" s="48">
        <v>0</v>
      </c>
      <c r="BM510" s="49"/>
      <c r="BN510" s="48">
        <v>0</v>
      </c>
      <c r="BO510" s="49"/>
      <c r="BP510" s="49"/>
      <c r="BQ510" s="49"/>
      <c r="BR510" s="48">
        <v>0</v>
      </c>
      <c r="BS510" s="39"/>
      <c r="BT510" s="39"/>
      <c r="BU510" s="39"/>
      <c r="BV510" s="39"/>
      <c r="BW510" s="39"/>
      <c r="BX510" s="39"/>
    </row>
    <row r="511" spans="1:76" ht="20.100000000000001" customHeight="1" x14ac:dyDescent="0.2">
      <c r="D511" s="2" t="s">
        <v>114</v>
      </c>
      <c r="F511" s="39">
        <v>39</v>
      </c>
      <c r="G511" s="39"/>
      <c r="H511" s="39"/>
      <c r="I511" s="39"/>
      <c r="J511" s="39">
        <v>171</v>
      </c>
      <c r="K511" s="39">
        <v>9</v>
      </c>
      <c r="L511" s="39"/>
      <c r="M511" s="39">
        <v>180</v>
      </c>
      <c r="N511" s="39"/>
      <c r="O511" s="39"/>
      <c r="P511" s="39"/>
      <c r="Q511" s="39">
        <v>106</v>
      </c>
      <c r="R511" s="39">
        <v>86</v>
      </c>
      <c r="S511" s="39"/>
      <c r="T511" s="39">
        <v>192</v>
      </c>
      <c r="U511" s="39"/>
      <c r="V511" s="39"/>
      <c r="W511" s="39"/>
      <c r="X511" s="39">
        <v>27</v>
      </c>
      <c r="Y511" s="39"/>
      <c r="Z511" s="39"/>
      <c r="AA511" s="39"/>
      <c r="AB511" s="39">
        <v>0</v>
      </c>
      <c r="AC511" s="39"/>
      <c r="AD511" s="39">
        <v>0</v>
      </c>
      <c r="AE511" s="39"/>
      <c r="AF511" s="39"/>
      <c r="AG511" s="39"/>
      <c r="AH511" s="39">
        <v>0</v>
      </c>
      <c r="AI511" s="39"/>
      <c r="AJ511" s="39"/>
      <c r="AK511" s="39"/>
      <c r="AL511" s="39"/>
      <c r="AM511" s="39"/>
      <c r="AN511" s="39"/>
      <c r="AO511" s="39"/>
      <c r="AP511" s="39">
        <v>20</v>
      </c>
      <c r="AQ511" s="39"/>
      <c r="AR511" s="39"/>
      <c r="AS511" s="39"/>
      <c r="AT511" s="39">
        <v>145</v>
      </c>
      <c r="AU511" s="39">
        <v>2</v>
      </c>
      <c r="AV511" s="39"/>
      <c r="AW511" s="39">
        <v>147</v>
      </c>
      <c r="AX511" s="39"/>
      <c r="AY511" s="39"/>
      <c r="AZ511" s="39"/>
      <c r="BA511" s="39">
        <v>26</v>
      </c>
      <c r="BB511" s="39">
        <v>128</v>
      </c>
      <c r="BC511" s="39"/>
      <c r="BD511" s="39">
        <v>154</v>
      </c>
      <c r="BE511" s="39"/>
      <c r="BF511" s="39"/>
      <c r="BG511" s="39"/>
      <c r="BH511" s="39">
        <v>13</v>
      </c>
      <c r="BI511" s="39"/>
      <c r="BJ511" s="39"/>
      <c r="BK511" s="39"/>
      <c r="BL511" s="39">
        <v>0</v>
      </c>
      <c r="BM511" s="39"/>
      <c r="BN511" s="39">
        <v>0</v>
      </c>
      <c r="BO511" s="39"/>
      <c r="BP511" s="39"/>
      <c r="BQ511" s="39"/>
      <c r="BR511" s="39">
        <v>0</v>
      </c>
      <c r="BS511" s="39"/>
      <c r="BT511" s="39"/>
      <c r="BU511" s="39"/>
      <c r="BV511" s="39"/>
      <c r="BW511" s="39"/>
      <c r="BX511" s="39"/>
    </row>
    <row r="512" spans="1:76" ht="19.5" customHeight="1" x14ac:dyDescent="0.2">
      <c r="D512" s="47" t="s">
        <v>115</v>
      </c>
      <c r="F512" s="48">
        <v>55</v>
      </c>
      <c r="G512" s="49"/>
      <c r="H512" s="49"/>
      <c r="I512" s="49"/>
      <c r="J512" s="48">
        <v>188</v>
      </c>
      <c r="K512" s="48">
        <v>8</v>
      </c>
      <c r="L512" s="49"/>
      <c r="M512" s="48">
        <v>196</v>
      </c>
      <c r="N512" s="49"/>
      <c r="O512" s="49"/>
      <c r="P512" s="49"/>
      <c r="Q512" s="48">
        <v>67</v>
      </c>
      <c r="R512" s="48">
        <v>110</v>
      </c>
      <c r="S512" s="49"/>
      <c r="T512" s="48">
        <v>177</v>
      </c>
      <c r="U512" s="49"/>
      <c r="V512" s="49"/>
      <c r="W512" s="49"/>
      <c r="X512" s="48">
        <v>74</v>
      </c>
      <c r="Y512" s="49"/>
      <c r="Z512" s="49"/>
      <c r="AA512" s="49"/>
      <c r="AB512" s="48">
        <v>0</v>
      </c>
      <c r="AC512" s="49"/>
      <c r="AD512" s="48">
        <v>0</v>
      </c>
      <c r="AE512" s="49"/>
      <c r="AF512" s="49"/>
      <c r="AG512" s="49"/>
      <c r="AH512" s="48">
        <v>0</v>
      </c>
      <c r="AI512" s="49"/>
      <c r="AJ512" s="49"/>
      <c r="AK512" s="49"/>
      <c r="AL512" s="49"/>
      <c r="AM512" s="49"/>
      <c r="AN512" s="49"/>
      <c r="AO512" s="49"/>
      <c r="AP512" s="48">
        <v>25</v>
      </c>
      <c r="AQ512" s="49"/>
      <c r="AR512" s="49"/>
      <c r="AS512" s="49"/>
      <c r="AT512" s="48">
        <v>147</v>
      </c>
      <c r="AU512" s="48">
        <v>1</v>
      </c>
      <c r="AV512" s="49"/>
      <c r="AW512" s="48">
        <v>148</v>
      </c>
      <c r="AX512" s="49"/>
      <c r="AY512" s="49"/>
      <c r="AZ512" s="49"/>
      <c r="BA512" s="48">
        <v>47</v>
      </c>
      <c r="BB512" s="48">
        <v>119</v>
      </c>
      <c r="BC512" s="49"/>
      <c r="BD512" s="48">
        <v>166</v>
      </c>
      <c r="BE512" s="49"/>
      <c r="BF512" s="49"/>
      <c r="BG512" s="49"/>
      <c r="BH512" s="48">
        <v>7</v>
      </c>
      <c r="BI512" s="49"/>
      <c r="BJ512" s="49"/>
      <c r="BK512" s="49"/>
      <c r="BL512" s="48">
        <v>0</v>
      </c>
      <c r="BM512" s="49"/>
      <c r="BN512" s="48">
        <v>0</v>
      </c>
      <c r="BO512" s="49"/>
      <c r="BP512" s="49"/>
      <c r="BQ512" s="49"/>
      <c r="BR512" s="48">
        <v>0</v>
      </c>
      <c r="BS512" s="39"/>
      <c r="BT512" s="39"/>
      <c r="BU512" s="39"/>
      <c r="BV512" s="39"/>
      <c r="BW512" s="39"/>
      <c r="BX512" s="39"/>
    </row>
    <row r="513" spans="1:76" ht="20.100000000000001" customHeight="1" x14ac:dyDescent="0.2">
      <c r="D513" s="2" t="s">
        <v>116</v>
      </c>
      <c r="F513" s="39">
        <v>44</v>
      </c>
      <c r="G513" s="39"/>
      <c r="H513" s="39"/>
      <c r="I513" s="39"/>
      <c r="J513" s="39">
        <v>178</v>
      </c>
      <c r="K513" s="39">
        <v>5</v>
      </c>
      <c r="L513" s="39"/>
      <c r="M513" s="39">
        <v>183</v>
      </c>
      <c r="N513" s="39"/>
      <c r="O513" s="39"/>
      <c r="P513" s="39"/>
      <c r="Q513" s="39">
        <v>59</v>
      </c>
      <c r="R513" s="39">
        <v>101</v>
      </c>
      <c r="S513" s="39"/>
      <c r="T513" s="39">
        <v>160</v>
      </c>
      <c r="U513" s="39"/>
      <c r="V513" s="39"/>
      <c r="W513" s="39"/>
      <c r="X513" s="39">
        <v>67</v>
      </c>
      <c r="Y513" s="39"/>
      <c r="Z513" s="39"/>
      <c r="AA513" s="39"/>
      <c r="AB513" s="39">
        <v>0</v>
      </c>
      <c r="AC513" s="39"/>
      <c r="AD513" s="39">
        <v>0</v>
      </c>
      <c r="AE513" s="39"/>
      <c r="AF513" s="39"/>
      <c r="AG513" s="39"/>
      <c r="AH513" s="39">
        <v>0</v>
      </c>
      <c r="AI513" s="39"/>
      <c r="AJ513" s="39"/>
      <c r="AK513" s="39"/>
      <c r="AL513" s="39"/>
      <c r="AM513" s="39"/>
      <c r="AN513" s="39"/>
      <c r="AO513" s="39"/>
      <c r="AP513" s="39">
        <v>19</v>
      </c>
      <c r="AQ513" s="39"/>
      <c r="AR513" s="39"/>
      <c r="AS513" s="39"/>
      <c r="AT513" s="39">
        <v>148</v>
      </c>
      <c r="AU513" s="39">
        <v>0</v>
      </c>
      <c r="AV513" s="39"/>
      <c r="AW513" s="39">
        <v>148</v>
      </c>
      <c r="AX513" s="39"/>
      <c r="AY513" s="39"/>
      <c r="AZ513" s="39"/>
      <c r="BA513" s="39">
        <v>19</v>
      </c>
      <c r="BB513" s="39">
        <v>136</v>
      </c>
      <c r="BC513" s="39"/>
      <c r="BD513" s="39">
        <v>155</v>
      </c>
      <c r="BE513" s="39"/>
      <c r="BF513" s="39"/>
      <c r="BG513" s="39"/>
      <c r="BH513" s="39">
        <v>12</v>
      </c>
      <c r="BI513" s="39"/>
      <c r="BJ513" s="39"/>
      <c r="BK513" s="39"/>
      <c r="BL513" s="39">
        <v>0</v>
      </c>
      <c r="BM513" s="39"/>
      <c r="BN513" s="39">
        <v>0</v>
      </c>
      <c r="BO513" s="39"/>
      <c r="BP513" s="39"/>
      <c r="BQ513" s="39"/>
      <c r="BR513" s="39">
        <v>0</v>
      </c>
      <c r="BS513" s="39"/>
      <c r="BT513" s="39"/>
      <c r="BU513" s="39"/>
      <c r="BV513" s="39"/>
      <c r="BW513" s="39"/>
      <c r="BX513" s="39"/>
    </row>
    <row r="514" spans="1:76" ht="19.5" customHeight="1" x14ac:dyDescent="0.2">
      <c r="D514" s="47" t="s">
        <v>103</v>
      </c>
      <c r="F514" s="48">
        <v>91</v>
      </c>
      <c r="G514" s="49"/>
      <c r="H514" s="49"/>
      <c r="I514" s="49"/>
      <c r="J514" s="48">
        <v>327</v>
      </c>
      <c r="K514" s="48">
        <v>9</v>
      </c>
      <c r="L514" s="49"/>
      <c r="M514" s="48">
        <v>336</v>
      </c>
      <c r="N514" s="49"/>
      <c r="O514" s="49"/>
      <c r="P514" s="49"/>
      <c r="Q514" s="48">
        <v>124</v>
      </c>
      <c r="R514" s="48">
        <v>172</v>
      </c>
      <c r="S514" s="49"/>
      <c r="T514" s="48">
        <v>296</v>
      </c>
      <c r="U514" s="49"/>
      <c r="V514" s="49"/>
      <c r="W514" s="49"/>
      <c r="X514" s="48">
        <v>131</v>
      </c>
      <c r="Y514" s="49"/>
      <c r="Z514" s="49"/>
      <c r="AA514" s="49"/>
      <c r="AB514" s="48">
        <v>0</v>
      </c>
      <c r="AC514" s="49"/>
      <c r="AD514" s="48">
        <v>0</v>
      </c>
      <c r="AE514" s="49"/>
      <c r="AF514" s="49"/>
      <c r="AG514" s="49"/>
      <c r="AH514" s="48">
        <v>17</v>
      </c>
      <c r="AI514" s="49"/>
      <c r="AJ514" s="49"/>
      <c r="AK514" s="49"/>
      <c r="AL514" s="49"/>
      <c r="AM514" s="49"/>
      <c r="AN514" s="49"/>
      <c r="AO514" s="49"/>
      <c r="AP514" s="48">
        <v>29</v>
      </c>
      <c r="AQ514" s="49"/>
      <c r="AR514" s="49"/>
      <c r="AS514" s="49"/>
      <c r="AT514" s="48">
        <v>371</v>
      </c>
      <c r="AU514" s="48">
        <v>12</v>
      </c>
      <c r="AV514" s="49"/>
      <c r="AW514" s="48">
        <v>383</v>
      </c>
      <c r="AX514" s="49"/>
      <c r="AY514" s="49"/>
      <c r="AZ514" s="49"/>
      <c r="BA514" s="48">
        <v>94</v>
      </c>
      <c r="BB514" s="48">
        <v>255</v>
      </c>
      <c r="BC514" s="49"/>
      <c r="BD514" s="48">
        <v>349</v>
      </c>
      <c r="BE514" s="49"/>
      <c r="BF514" s="49"/>
      <c r="BG514" s="49"/>
      <c r="BH514" s="48">
        <v>63</v>
      </c>
      <c r="BI514" s="49"/>
      <c r="BJ514" s="49"/>
      <c r="BK514" s="49"/>
      <c r="BL514" s="48">
        <v>0</v>
      </c>
      <c r="BM514" s="49"/>
      <c r="BN514" s="48">
        <v>0</v>
      </c>
      <c r="BO514" s="49"/>
      <c r="BP514" s="49"/>
      <c r="BQ514" s="49"/>
      <c r="BR514" s="48">
        <v>6</v>
      </c>
      <c r="BS514" s="39"/>
      <c r="BT514" s="39"/>
      <c r="BU514" s="39"/>
      <c r="BV514" s="39"/>
      <c r="BW514" s="39"/>
      <c r="BX514" s="39"/>
    </row>
    <row r="515" spans="1:76" ht="20.100000000000001" customHeight="1" x14ac:dyDescent="0.2">
      <c r="D515" s="2" t="s">
        <v>104</v>
      </c>
      <c r="F515" s="39">
        <v>43</v>
      </c>
      <c r="G515" s="39"/>
      <c r="H515" s="39"/>
      <c r="I515" s="39"/>
      <c r="J515" s="39">
        <v>179</v>
      </c>
      <c r="K515" s="39">
        <v>3</v>
      </c>
      <c r="L515" s="39"/>
      <c r="M515" s="39">
        <v>182</v>
      </c>
      <c r="N515" s="39"/>
      <c r="O515" s="39"/>
      <c r="P515" s="39"/>
      <c r="Q515" s="39">
        <v>44</v>
      </c>
      <c r="R515" s="39">
        <v>137</v>
      </c>
      <c r="S515" s="39"/>
      <c r="T515" s="39">
        <v>181</v>
      </c>
      <c r="U515" s="39"/>
      <c r="V515" s="39"/>
      <c r="W515" s="39"/>
      <c r="X515" s="39">
        <v>44</v>
      </c>
      <c r="Y515" s="39"/>
      <c r="Z515" s="39"/>
      <c r="AA515" s="39"/>
      <c r="AB515" s="39">
        <v>0</v>
      </c>
      <c r="AC515" s="39"/>
      <c r="AD515" s="39">
        <v>0</v>
      </c>
      <c r="AE515" s="39"/>
      <c r="AF515" s="39"/>
      <c r="AG515" s="39"/>
      <c r="AH515" s="39">
        <v>0</v>
      </c>
      <c r="AI515" s="39"/>
      <c r="AJ515" s="39"/>
      <c r="AK515" s="39"/>
      <c r="AL515" s="39"/>
      <c r="AM515" s="39"/>
      <c r="AN515" s="39"/>
      <c r="AO515" s="39"/>
      <c r="AP515" s="39">
        <v>17</v>
      </c>
      <c r="AQ515" s="39"/>
      <c r="AR515" s="39"/>
      <c r="AS515" s="39"/>
      <c r="AT515" s="39">
        <v>150</v>
      </c>
      <c r="AU515" s="39">
        <v>2</v>
      </c>
      <c r="AV515" s="39"/>
      <c r="AW515" s="39">
        <v>152</v>
      </c>
      <c r="AX515" s="39"/>
      <c r="AY515" s="39"/>
      <c r="AZ515" s="39"/>
      <c r="BA515" s="39">
        <v>15</v>
      </c>
      <c r="BB515" s="39">
        <v>149</v>
      </c>
      <c r="BC515" s="39"/>
      <c r="BD515" s="39">
        <v>164</v>
      </c>
      <c r="BE515" s="39"/>
      <c r="BF515" s="39"/>
      <c r="BG515" s="39"/>
      <c r="BH515" s="39">
        <v>5</v>
      </c>
      <c r="BI515" s="39"/>
      <c r="BJ515" s="39"/>
      <c r="BK515" s="39"/>
      <c r="BL515" s="39">
        <v>0</v>
      </c>
      <c r="BM515" s="39"/>
      <c r="BN515" s="39">
        <v>0</v>
      </c>
      <c r="BO515" s="39"/>
      <c r="BP515" s="39"/>
      <c r="BQ515" s="39"/>
      <c r="BR515" s="39">
        <v>0</v>
      </c>
      <c r="BS515" s="39"/>
      <c r="BT515" s="39"/>
      <c r="BU515" s="39"/>
      <c r="BV515" s="39"/>
      <c r="BW515" s="39"/>
      <c r="BX515" s="39"/>
    </row>
    <row r="516" spans="1:76" ht="19.5" customHeight="1" x14ac:dyDescent="0.2">
      <c r="D516" s="47" t="s">
        <v>117</v>
      </c>
      <c r="F516" s="48">
        <v>73</v>
      </c>
      <c r="G516" s="49"/>
      <c r="H516" s="49"/>
      <c r="I516" s="49"/>
      <c r="J516" s="48">
        <v>338</v>
      </c>
      <c r="K516" s="48">
        <v>14</v>
      </c>
      <c r="L516" s="49"/>
      <c r="M516" s="48">
        <v>352</v>
      </c>
      <c r="N516" s="49"/>
      <c r="O516" s="49"/>
      <c r="P516" s="49"/>
      <c r="Q516" s="48">
        <v>113</v>
      </c>
      <c r="R516" s="48">
        <v>198</v>
      </c>
      <c r="S516" s="49"/>
      <c r="T516" s="48">
        <v>311</v>
      </c>
      <c r="U516" s="49"/>
      <c r="V516" s="49"/>
      <c r="W516" s="49"/>
      <c r="X516" s="48">
        <v>114</v>
      </c>
      <c r="Y516" s="49"/>
      <c r="Z516" s="49"/>
      <c r="AA516" s="49"/>
      <c r="AB516" s="48">
        <v>0</v>
      </c>
      <c r="AC516" s="49"/>
      <c r="AD516" s="48">
        <v>0</v>
      </c>
      <c r="AE516" s="49"/>
      <c r="AF516" s="49"/>
      <c r="AG516" s="49"/>
      <c r="AH516" s="48">
        <v>0</v>
      </c>
      <c r="AI516" s="49"/>
      <c r="AJ516" s="49"/>
      <c r="AK516" s="49"/>
      <c r="AL516" s="49"/>
      <c r="AM516" s="49"/>
      <c r="AN516" s="49"/>
      <c r="AO516" s="49"/>
      <c r="AP516" s="48">
        <v>41</v>
      </c>
      <c r="AQ516" s="49"/>
      <c r="AR516" s="49"/>
      <c r="AS516" s="49"/>
      <c r="AT516" s="48">
        <v>399</v>
      </c>
      <c r="AU516" s="48">
        <v>5</v>
      </c>
      <c r="AV516" s="49"/>
      <c r="AW516" s="48">
        <v>404</v>
      </c>
      <c r="AX516" s="49"/>
      <c r="AY516" s="49"/>
      <c r="AZ516" s="49"/>
      <c r="BA516" s="48">
        <v>97</v>
      </c>
      <c r="BB516" s="48">
        <v>270</v>
      </c>
      <c r="BC516" s="49"/>
      <c r="BD516" s="48">
        <v>367</v>
      </c>
      <c r="BE516" s="49"/>
      <c r="BF516" s="49"/>
      <c r="BG516" s="49"/>
      <c r="BH516" s="48">
        <v>78</v>
      </c>
      <c r="BI516" s="49"/>
      <c r="BJ516" s="49"/>
      <c r="BK516" s="49"/>
      <c r="BL516" s="48">
        <v>0</v>
      </c>
      <c r="BM516" s="49"/>
      <c r="BN516" s="48">
        <v>0</v>
      </c>
      <c r="BO516" s="49"/>
      <c r="BP516" s="49"/>
      <c r="BQ516" s="49"/>
      <c r="BR516" s="48">
        <v>0</v>
      </c>
      <c r="BS516" s="39"/>
      <c r="BT516" s="39"/>
      <c r="BU516" s="39"/>
      <c r="BV516" s="39"/>
      <c r="BW516" s="39"/>
      <c r="BX516" s="39"/>
    </row>
    <row r="517" spans="1:76" ht="20.100000000000001" customHeight="1" x14ac:dyDescent="0.2"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/>
      <c r="BP517" s="39"/>
      <c r="BQ517" s="39"/>
      <c r="BR517" s="39"/>
      <c r="BS517" s="39"/>
      <c r="BT517" s="39"/>
      <c r="BU517" s="39"/>
      <c r="BV517" s="39"/>
      <c r="BW517" s="39"/>
      <c r="BX517" s="39"/>
    </row>
    <row r="518" spans="1:76" s="1" customFormat="1" ht="20.100000000000001" customHeight="1" x14ac:dyDescent="0.25">
      <c r="A518" s="3"/>
      <c r="B518" s="6"/>
      <c r="C518" s="51" t="s">
        <v>159</v>
      </c>
      <c r="D518" s="52"/>
      <c r="E518" s="5"/>
      <c r="F518" s="53">
        <v>736</v>
      </c>
      <c r="G518" s="54"/>
      <c r="H518" s="54"/>
      <c r="I518" s="54"/>
      <c r="J518" s="53">
        <v>2609</v>
      </c>
      <c r="K518" s="53">
        <v>109</v>
      </c>
      <c r="L518" s="54"/>
      <c r="M518" s="53">
        <v>2718</v>
      </c>
      <c r="N518" s="54"/>
      <c r="O518" s="54"/>
      <c r="P518" s="54"/>
      <c r="Q518" s="53">
        <v>997</v>
      </c>
      <c r="R518" s="53">
        <v>1639</v>
      </c>
      <c r="S518" s="54"/>
      <c r="T518" s="53">
        <v>2636</v>
      </c>
      <c r="U518" s="54"/>
      <c r="V518" s="54"/>
      <c r="W518" s="54"/>
      <c r="X518" s="53">
        <v>818</v>
      </c>
      <c r="Y518" s="54"/>
      <c r="Z518" s="54"/>
      <c r="AA518" s="54"/>
      <c r="AB518" s="53">
        <v>0</v>
      </c>
      <c r="AC518" s="54"/>
      <c r="AD518" s="53">
        <v>0</v>
      </c>
      <c r="AE518" s="54"/>
      <c r="AF518" s="54"/>
      <c r="AG518" s="54"/>
      <c r="AH518" s="53">
        <v>17</v>
      </c>
      <c r="AI518" s="54"/>
      <c r="AJ518" s="54"/>
      <c r="AK518" s="54"/>
      <c r="AL518" s="54"/>
      <c r="AM518" s="54"/>
      <c r="AN518" s="54"/>
      <c r="AO518" s="54"/>
      <c r="AP518" s="53">
        <v>280</v>
      </c>
      <c r="AQ518" s="54"/>
      <c r="AR518" s="54"/>
      <c r="AS518" s="54"/>
      <c r="AT518" s="53">
        <v>2612</v>
      </c>
      <c r="AU518" s="53">
        <v>45</v>
      </c>
      <c r="AV518" s="54"/>
      <c r="AW518" s="53">
        <v>2657</v>
      </c>
      <c r="AX518" s="54"/>
      <c r="AY518" s="54"/>
      <c r="AZ518" s="54"/>
      <c r="BA518" s="53">
        <v>580</v>
      </c>
      <c r="BB518" s="53">
        <v>1979</v>
      </c>
      <c r="BC518" s="54"/>
      <c r="BD518" s="53">
        <v>2559</v>
      </c>
      <c r="BE518" s="54"/>
      <c r="BF518" s="54"/>
      <c r="BG518" s="54"/>
      <c r="BH518" s="53">
        <v>378</v>
      </c>
      <c r="BI518" s="54"/>
      <c r="BJ518" s="54"/>
      <c r="BK518" s="54"/>
      <c r="BL518" s="53">
        <v>0</v>
      </c>
      <c r="BM518" s="54"/>
      <c r="BN518" s="53">
        <v>0</v>
      </c>
      <c r="BO518" s="54"/>
      <c r="BP518" s="54"/>
      <c r="BQ518" s="54"/>
      <c r="BR518" s="53">
        <v>6</v>
      </c>
      <c r="BS518" s="39"/>
      <c r="BT518" s="39"/>
      <c r="BU518" s="39"/>
      <c r="BV518" s="39"/>
      <c r="BW518" s="39"/>
      <c r="BX518" s="39"/>
    </row>
    <row r="519" spans="1:76" s="1" customFormat="1" ht="20.100000000000001" customHeight="1" x14ac:dyDescent="0.2">
      <c r="A519" s="3"/>
      <c r="B519" s="6"/>
      <c r="C519" s="3"/>
      <c r="D519" s="3"/>
      <c r="E519" s="5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/>
      <c r="BF519" s="56"/>
      <c r="BG519" s="56"/>
      <c r="BH519" s="56"/>
      <c r="BI519" s="56"/>
      <c r="BJ519" s="56"/>
      <c r="BK519" s="56"/>
      <c r="BL519" s="56"/>
      <c r="BM519" s="56"/>
      <c r="BN519" s="56"/>
      <c r="BO519" s="56"/>
      <c r="BP519" s="56"/>
      <c r="BQ519" s="56"/>
      <c r="BR519" s="56"/>
      <c r="BS519" s="39"/>
      <c r="BT519" s="39"/>
      <c r="BU519" s="39"/>
      <c r="BV519" s="39"/>
      <c r="BW519" s="39"/>
      <c r="BX519" s="39"/>
    </row>
    <row r="520" spans="1:76" s="1" customFormat="1" ht="20.100000000000001" customHeight="1" x14ac:dyDescent="0.25">
      <c r="A520" s="3"/>
      <c r="B520" s="57" t="s">
        <v>264</v>
      </c>
      <c r="C520" s="58"/>
      <c r="D520" s="58"/>
      <c r="E520" s="5"/>
      <c r="F520" s="59">
        <v>736</v>
      </c>
      <c r="G520" s="54"/>
      <c r="H520" s="54"/>
      <c r="I520" s="54"/>
      <c r="J520" s="59">
        <v>2609</v>
      </c>
      <c r="K520" s="59">
        <v>109</v>
      </c>
      <c r="L520" s="54"/>
      <c r="M520" s="59">
        <v>2718</v>
      </c>
      <c r="N520" s="54"/>
      <c r="O520" s="54"/>
      <c r="P520" s="54"/>
      <c r="Q520" s="59">
        <v>997</v>
      </c>
      <c r="R520" s="59">
        <v>1639</v>
      </c>
      <c r="S520" s="54"/>
      <c r="T520" s="59">
        <v>2636</v>
      </c>
      <c r="U520" s="54"/>
      <c r="V520" s="54"/>
      <c r="W520" s="54"/>
      <c r="X520" s="59">
        <v>818</v>
      </c>
      <c r="Y520" s="54"/>
      <c r="Z520" s="54"/>
      <c r="AA520" s="54"/>
      <c r="AB520" s="59">
        <v>0</v>
      </c>
      <c r="AC520" s="54"/>
      <c r="AD520" s="59">
        <v>0</v>
      </c>
      <c r="AE520" s="54"/>
      <c r="AF520" s="54"/>
      <c r="AG520" s="54"/>
      <c r="AH520" s="59">
        <v>17</v>
      </c>
      <c r="AI520" s="54"/>
      <c r="AJ520" s="54"/>
      <c r="AK520" s="54"/>
      <c r="AL520" s="54"/>
      <c r="AM520" s="54"/>
      <c r="AN520" s="54"/>
      <c r="AO520" s="54"/>
      <c r="AP520" s="59">
        <v>280</v>
      </c>
      <c r="AQ520" s="54"/>
      <c r="AR520" s="54"/>
      <c r="AS520" s="54"/>
      <c r="AT520" s="59">
        <v>2612</v>
      </c>
      <c r="AU520" s="59">
        <v>45</v>
      </c>
      <c r="AV520" s="54"/>
      <c r="AW520" s="59">
        <v>2657</v>
      </c>
      <c r="AX520" s="54"/>
      <c r="AY520" s="54"/>
      <c r="AZ520" s="54"/>
      <c r="BA520" s="59">
        <v>580</v>
      </c>
      <c r="BB520" s="59">
        <v>1979</v>
      </c>
      <c r="BC520" s="54"/>
      <c r="BD520" s="59">
        <v>2559</v>
      </c>
      <c r="BE520" s="54"/>
      <c r="BF520" s="54"/>
      <c r="BG520" s="54"/>
      <c r="BH520" s="59">
        <v>378</v>
      </c>
      <c r="BI520" s="54"/>
      <c r="BJ520" s="54"/>
      <c r="BK520" s="54"/>
      <c r="BL520" s="59">
        <v>0</v>
      </c>
      <c r="BM520" s="54"/>
      <c r="BN520" s="59">
        <v>0</v>
      </c>
      <c r="BO520" s="54"/>
      <c r="BP520" s="54"/>
      <c r="BQ520" s="54"/>
      <c r="BR520" s="59">
        <v>6</v>
      </c>
      <c r="BS520" s="39"/>
      <c r="BT520" s="39"/>
      <c r="BU520" s="39"/>
      <c r="BV520" s="39"/>
      <c r="BW520" s="39"/>
      <c r="BX520" s="39"/>
    </row>
    <row r="521" spans="1:76" ht="20.100000000000001" customHeight="1" x14ac:dyDescent="0.2"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</row>
    <row r="522" spans="1:76" ht="20.100000000000001" customHeight="1" x14ac:dyDescent="0.2">
      <c r="B522" s="6" t="s">
        <v>265</v>
      </c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  <c r="BN522" s="39"/>
      <c r="BO522" s="39"/>
      <c r="BP522" s="39"/>
      <c r="BQ522" s="39"/>
      <c r="BR522" s="39"/>
      <c r="BS522" s="39"/>
      <c r="BT522" s="39"/>
      <c r="BU522" s="39"/>
      <c r="BV522" s="39"/>
      <c r="BW522" s="39"/>
      <c r="BX522" s="39"/>
    </row>
    <row r="523" spans="1:76" ht="20.100000000000001" customHeight="1" x14ac:dyDescent="0.2">
      <c r="C523" s="3" t="s">
        <v>154</v>
      </c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  <c r="BN523" s="39"/>
      <c r="BO523" s="39"/>
      <c r="BP523" s="39"/>
      <c r="BQ523" s="39"/>
      <c r="BR523" s="39"/>
      <c r="BS523" s="39"/>
      <c r="BT523" s="39"/>
      <c r="BU523" s="39"/>
      <c r="BV523" s="39"/>
      <c r="BW523" s="39"/>
      <c r="BX523" s="39"/>
    </row>
    <row r="524" spans="1:76" ht="20.100000000000001" customHeight="1" x14ac:dyDescent="0.2">
      <c r="D524" s="2" t="s">
        <v>96</v>
      </c>
      <c r="F524" s="39">
        <v>82</v>
      </c>
      <c r="G524" s="39"/>
      <c r="H524" s="39"/>
      <c r="I524" s="39"/>
      <c r="J524" s="39">
        <v>304</v>
      </c>
      <c r="K524" s="39">
        <v>12</v>
      </c>
      <c r="L524" s="39"/>
      <c r="M524" s="39">
        <v>316</v>
      </c>
      <c r="N524" s="39"/>
      <c r="O524" s="39"/>
      <c r="P524" s="39"/>
      <c r="Q524" s="39">
        <v>111</v>
      </c>
      <c r="R524" s="39">
        <v>201</v>
      </c>
      <c r="S524" s="39"/>
      <c r="T524" s="39">
        <v>312</v>
      </c>
      <c r="U524" s="39"/>
      <c r="V524" s="39"/>
      <c r="W524" s="39"/>
      <c r="X524" s="39">
        <v>86</v>
      </c>
      <c r="Y524" s="39"/>
      <c r="Z524" s="39"/>
      <c r="AA524" s="39"/>
      <c r="AB524" s="39">
        <v>0</v>
      </c>
      <c r="AC524" s="39"/>
      <c r="AD524" s="39">
        <v>0</v>
      </c>
      <c r="AE524" s="39"/>
      <c r="AF524" s="39"/>
      <c r="AG524" s="39"/>
      <c r="AH524" s="39">
        <v>83</v>
      </c>
      <c r="AI524" s="39"/>
      <c r="AJ524" s="39"/>
      <c r="AK524" s="39"/>
      <c r="AL524" s="39"/>
      <c r="AM524" s="39"/>
      <c r="AN524" s="39"/>
      <c r="AO524" s="39"/>
      <c r="AP524" s="39">
        <v>104</v>
      </c>
      <c r="AQ524" s="39"/>
      <c r="AR524" s="39"/>
      <c r="AS524" s="39"/>
      <c r="AT524" s="39">
        <v>621</v>
      </c>
      <c r="AU524" s="39">
        <v>2</v>
      </c>
      <c r="AV524" s="39"/>
      <c r="AW524" s="39">
        <v>623</v>
      </c>
      <c r="AX524" s="39"/>
      <c r="AY524" s="39"/>
      <c r="AZ524" s="39"/>
      <c r="BA524" s="39">
        <v>146</v>
      </c>
      <c r="BB524" s="39">
        <v>448</v>
      </c>
      <c r="BC524" s="39"/>
      <c r="BD524" s="39">
        <v>594</v>
      </c>
      <c r="BE524" s="39"/>
      <c r="BF524" s="39"/>
      <c r="BG524" s="39"/>
      <c r="BH524" s="39">
        <v>133</v>
      </c>
      <c r="BI524" s="39"/>
      <c r="BJ524" s="39"/>
      <c r="BK524" s="39"/>
      <c r="BL524" s="39">
        <v>0</v>
      </c>
      <c r="BM524" s="39"/>
      <c r="BN524" s="39">
        <v>0</v>
      </c>
      <c r="BO524" s="39"/>
      <c r="BP524" s="39"/>
      <c r="BQ524" s="39"/>
      <c r="BR524" s="39">
        <v>35</v>
      </c>
      <c r="BS524" s="39"/>
      <c r="BT524" s="39"/>
      <c r="BU524" s="39"/>
      <c r="BV524" s="39"/>
      <c r="BW524" s="39"/>
      <c r="BX524" s="39"/>
    </row>
    <row r="525" spans="1:76" ht="19.5" customHeight="1" x14ac:dyDescent="0.2">
      <c r="D525" s="47" t="s">
        <v>97</v>
      </c>
      <c r="F525" s="48">
        <v>24</v>
      </c>
      <c r="G525" s="49"/>
      <c r="H525" s="49"/>
      <c r="I525" s="49"/>
      <c r="J525" s="48">
        <v>261</v>
      </c>
      <c r="K525" s="48">
        <v>3</v>
      </c>
      <c r="L525" s="49"/>
      <c r="M525" s="48">
        <v>264</v>
      </c>
      <c r="N525" s="49"/>
      <c r="O525" s="49"/>
      <c r="P525" s="49"/>
      <c r="Q525" s="48">
        <v>122</v>
      </c>
      <c r="R525" s="48">
        <v>146</v>
      </c>
      <c r="S525" s="49"/>
      <c r="T525" s="48">
        <v>268</v>
      </c>
      <c r="U525" s="49"/>
      <c r="V525" s="49"/>
      <c r="W525" s="49"/>
      <c r="X525" s="48">
        <v>20</v>
      </c>
      <c r="Y525" s="49"/>
      <c r="Z525" s="49"/>
      <c r="AA525" s="49"/>
      <c r="AB525" s="48">
        <v>0</v>
      </c>
      <c r="AC525" s="49"/>
      <c r="AD525" s="48">
        <v>0</v>
      </c>
      <c r="AE525" s="49"/>
      <c r="AF525" s="49"/>
      <c r="AG525" s="49"/>
      <c r="AH525" s="48">
        <v>0</v>
      </c>
      <c r="AI525" s="49"/>
      <c r="AJ525" s="49"/>
      <c r="AK525" s="49"/>
      <c r="AL525" s="49"/>
      <c r="AM525" s="49"/>
      <c r="AN525" s="49"/>
      <c r="AO525" s="49"/>
      <c r="AP525" s="48">
        <v>15</v>
      </c>
      <c r="AQ525" s="49"/>
      <c r="AR525" s="49"/>
      <c r="AS525" s="49"/>
      <c r="AT525" s="48">
        <v>779</v>
      </c>
      <c r="AU525" s="48">
        <v>9</v>
      </c>
      <c r="AV525" s="49"/>
      <c r="AW525" s="48">
        <v>788</v>
      </c>
      <c r="AX525" s="49"/>
      <c r="AY525" s="49"/>
      <c r="AZ525" s="49"/>
      <c r="BA525" s="48">
        <v>174</v>
      </c>
      <c r="BB525" s="48">
        <v>587</v>
      </c>
      <c r="BC525" s="49"/>
      <c r="BD525" s="48">
        <v>761</v>
      </c>
      <c r="BE525" s="49"/>
      <c r="BF525" s="49"/>
      <c r="BG525" s="49"/>
      <c r="BH525" s="48">
        <v>42</v>
      </c>
      <c r="BI525" s="49"/>
      <c r="BJ525" s="49"/>
      <c r="BK525" s="49"/>
      <c r="BL525" s="48">
        <v>0</v>
      </c>
      <c r="BM525" s="49"/>
      <c r="BN525" s="48">
        <v>0</v>
      </c>
      <c r="BO525" s="49"/>
      <c r="BP525" s="49"/>
      <c r="BQ525" s="49"/>
      <c r="BR525" s="48">
        <v>0</v>
      </c>
      <c r="BS525" s="39"/>
      <c r="BT525" s="39"/>
      <c r="BU525" s="39"/>
      <c r="BV525" s="39"/>
      <c r="BW525" s="39"/>
      <c r="BX525" s="39"/>
    </row>
    <row r="526" spans="1:76" ht="20.100000000000001" customHeight="1" x14ac:dyDescent="0.2">
      <c r="D526" s="2" t="s">
        <v>113</v>
      </c>
      <c r="F526" s="39">
        <v>97</v>
      </c>
      <c r="G526" s="39"/>
      <c r="H526" s="39"/>
      <c r="I526" s="39"/>
      <c r="J526" s="39">
        <v>235</v>
      </c>
      <c r="K526" s="39">
        <v>9</v>
      </c>
      <c r="L526" s="39"/>
      <c r="M526" s="39">
        <v>244</v>
      </c>
      <c r="N526" s="39"/>
      <c r="O526" s="39"/>
      <c r="P526" s="39"/>
      <c r="Q526" s="39">
        <v>97</v>
      </c>
      <c r="R526" s="39">
        <v>155</v>
      </c>
      <c r="S526" s="39"/>
      <c r="T526" s="39">
        <v>252</v>
      </c>
      <c r="U526" s="39"/>
      <c r="V526" s="39"/>
      <c r="W526" s="39"/>
      <c r="X526" s="39">
        <v>89</v>
      </c>
      <c r="Y526" s="39"/>
      <c r="Z526" s="39"/>
      <c r="AA526" s="39"/>
      <c r="AB526" s="39">
        <v>0</v>
      </c>
      <c r="AC526" s="39"/>
      <c r="AD526" s="39">
        <v>0</v>
      </c>
      <c r="AE526" s="39"/>
      <c r="AF526" s="39"/>
      <c r="AG526" s="39"/>
      <c r="AH526" s="39">
        <v>139</v>
      </c>
      <c r="AI526" s="39"/>
      <c r="AJ526" s="39"/>
      <c r="AK526" s="39"/>
      <c r="AL526" s="39"/>
      <c r="AM526" s="39"/>
      <c r="AN526" s="39"/>
      <c r="AO526" s="39"/>
      <c r="AP526" s="39">
        <v>116</v>
      </c>
      <c r="AQ526" s="39"/>
      <c r="AR526" s="39"/>
      <c r="AS526" s="39"/>
      <c r="AT526" s="39">
        <v>857</v>
      </c>
      <c r="AU526" s="39">
        <v>13</v>
      </c>
      <c r="AV526" s="39"/>
      <c r="AW526" s="39">
        <v>870</v>
      </c>
      <c r="AX526" s="39"/>
      <c r="AY526" s="39"/>
      <c r="AZ526" s="39"/>
      <c r="BA526" s="39">
        <v>177</v>
      </c>
      <c r="BB526" s="39">
        <v>663</v>
      </c>
      <c r="BC526" s="39"/>
      <c r="BD526" s="39">
        <v>840</v>
      </c>
      <c r="BE526" s="39"/>
      <c r="BF526" s="39"/>
      <c r="BG526" s="39"/>
      <c r="BH526" s="39">
        <v>146</v>
      </c>
      <c r="BI526" s="39"/>
      <c r="BJ526" s="39"/>
      <c r="BK526" s="39"/>
      <c r="BL526" s="39">
        <v>0</v>
      </c>
      <c r="BM526" s="39"/>
      <c r="BN526" s="39">
        <v>0</v>
      </c>
      <c r="BO526" s="39"/>
      <c r="BP526" s="39"/>
      <c r="BQ526" s="39"/>
      <c r="BR526" s="39">
        <v>137</v>
      </c>
      <c r="BS526" s="39"/>
      <c r="BT526" s="39"/>
      <c r="BU526" s="39"/>
      <c r="BV526" s="39"/>
      <c r="BW526" s="39"/>
      <c r="BX526" s="39"/>
    </row>
    <row r="527" spans="1:76" ht="19.5" customHeight="1" x14ac:dyDescent="0.2">
      <c r="D527" s="47" t="s">
        <v>99</v>
      </c>
      <c r="F527" s="48">
        <v>72</v>
      </c>
      <c r="G527" s="49"/>
      <c r="H527" s="49"/>
      <c r="I527" s="49"/>
      <c r="J527" s="48">
        <v>241</v>
      </c>
      <c r="K527" s="48">
        <v>6</v>
      </c>
      <c r="L527" s="49"/>
      <c r="M527" s="48">
        <v>247</v>
      </c>
      <c r="N527" s="49"/>
      <c r="O527" s="49"/>
      <c r="P527" s="49"/>
      <c r="Q527" s="48">
        <v>89</v>
      </c>
      <c r="R527" s="48">
        <v>142</v>
      </c>
      <c r="S527" s="49"/>
      <c r="T527" s="48">
        <v>231</v>
      </c>
      <c r="U527" s="49"/>
      <c r="V527" s="49"/>
      <c r="W527" s="49"/>
      <c r="X527" s="48">
        <v>88</v>
      </c>
      <c r="Y527" s="49"/>
      <c r="Z527" s="49"/>
      <c r="AA527" s="49"/>
      <c r="AB527" s="48">
        <v>0</v>
      </c>
      <c r="AC527" s="49"/>
      <c r="AD527" s="48">
        <v>0</v>
      </c>
      <c r="AE527" s="49"/>
      <c r="AF527" s="49"/>
      <c r="AG527" s="49"/>
      <c r="AH527" s="48">
        <v>75</v>
      </c>
      <c r="AI527" s="49"/>
      <c r="AJ527" s="49"/>
      <c r="AK527" s="49"/>
      <c r="AL527" s="49"/>
      <c r="AM527" s="49"/>
      <c r="AN527" s="49"/>
      <c r="AO527" s="49"/>
      <c r="AP527" s="48">
        <v>106</v>
      </c>
      <c r="AQ527" s="49"/>
      <c r="AR527" s="49"/>
      <c r="AS527" s="49"/>
      <c r="AT527" s="48">
        <v>845</v>
      </c>
      <c r="AU527" s="48">
        <v>13</v>
      </c>
      <c r="AV527" s="49"/>
      <c r="AW527" s="48">
        <v>858</v>
      </c>
      <c r="AX527" s="49"/>
      <c r="AY527" s="49"/>
      <c r="AZ527" s="49"/>
      <c r="BA527" s="48">
        <v>119</v>
      </c>
      <c r="BB527" s="48">
        <v>731</v>
      </c>
      <c r="BC527" s="49"/>
      <c r="BD527" s="48">
        <v>850</v>
      </c>
      <c r="BE527" s="49"/>
      <c r="BF527" s="49"/>
      <c r="BG527" s="49"/>
      <c r="BH527" s="48">
        <v>114</v>
      </c>
      <c r="BI527" s="49"/>
      <c r="BJ527" s="49"/>
      <c r="BK527" s="49"/>
      <c r="BL527" s="48">
        <v>0</v>
      </c>
      <c r="BM527" s="49"/>
      <c r="BN527" s="48">
        <v>0</v>
      </c>
      <c r="BO527" s="49"/>
      <c r="BP527" s="49"/>
      <c r="BQ527" s="49"/>
      <c r="BR527" s="48">
        <v>107</v>
      </c>
      <c r="BS527" s="39"/>
      <c r="BT527" s="39"/>
      <c r="BU527" s="39"/>
      <c r="BV527" s="39"/>
      <c r="BW527" s="39"/>
      <c r="BX527" s="39"/>
    </row>
    <row r="528" spans="1:76" ht="20.100000000000001" customHeight="1" x14ac:dyDescent="0.2">
      <c r="D528" s="2" t="s">
        <v>114</v>
      </c>
      <c r="F528" s="39">
        <v>130</v>
      </c>
      <c r="G528" s="39"/>
      <c r="H528" s="39"/>
      <c r="I528" s="39"/>
      <c r="J528" s="39">
        <v>243</v>
      </c>
      <c r="K528" s="39">
        <v>11</v>
      </c>
      <c r="L528" s="39"/>
      <c r="M528" s="39">
        <v>254</v>
      </c>
      <c r="N528" s="39"/>
      <c r="O528" s="39"/>
      <c r="P528" s="39"/>
      <c r="Q528" s="39">
        <f xml:space="preserve"> 119 + 2</f>
        <v>121</v>
      </c>
      <c r="R528" s="39">
        <v>131</v>
      </c>
      <c r="S528" s="39"/>
      <c r="T528" s="39">
        <v>252</v>
      </c>
      <c r="U528" s="39"/>
      <c r="V528" s="39"/>
      <c r="W528" s="39"/>
      <c r="X528" s="39">
        <v>132</v>
      </c>
      <c r="Y528" s="39"/>
      <c r="Z528" s="39"/>
      <c r="AA528" s="39"/>
      <c r="AB528" s="39">
        <v>0</v>
      </c>
      <c r="AC528" s="39"/>
      <c r="AD528" s="39">
        <v>0</v>
      </c>
      <c r="AE528" s="39"/>
      <c r="AF528" s="39"/>
      <c r="AG528" s="39"/>
      <c r="AH528" s="39">
        <v>72</v>
      </c>
      <c r="AI528" s="39"/>
      <c r="AJ528" s="39"/>
      <c r="AK528" s="39"/>
      <c r="AL528" s="39"/>
      <c r="AM528" s="39"/>
      <c r="AN528" s="39"/>
      <c r="AO528" s="39"/>
      <c r="AP528" s="39">
        <v>35</v>
      </c>
      <c r="AQ528" s="39"/>
      <c r="AR528" s="39"/>
      <c r="AS528" s="39"/>
      <c r="AT528" s="39">
        <v>845</v>
      </c>
      <c r="AU528" s="39">
        <v>13</v>
      </c>
      <c r="AV528" s="39"/>
      <c r="AW528" s="39">
        <v>858</v>
      </c>
      <c r="AX528" s="39"/>
      <c r="AY528" s="39"/>
      <c r="AZ528" s="39"/>
      <c r="BA528" s="39">
        <f xml:space="preserve"> 119 + 2</f>
        <v>121</v>
      </c>
      <c r="BB528" s="39">
        <v>646</v>
      </c>
      <c r="BC528" s="39"/>
      <c r="BD528" s="39">
        <v>767</v>
      </c>
      <c r="BE528" s="39"/>
      <c r="BF528" s="39"/>
      <c r="BG528" s="39"/>
      <c r="BH528" s="39">
        <v>126</v>
      </c>
      <c r="BI528" s="39"/>
      <c r="BJ528" s="39"/>
      <c r="BK528" s="39"/>
      <c r="BL528" s="39">
        <v>0</v>
      </c>
      <c r="BM528" s="39"/>
      <c r="BN528" s="39">
        <v>0</v>
      </c>
      <c r="BO528" s="39"/>
      <c r="BP528" s="39"/>
      <c r="BQ528" s="39"/>
      <c r="BR528" s="39">
        <v>77</v>
      </c>
      <c r="BS528" s="39"/>
      <c r="BT528" s="39"/>
      <c r="BU528" s="39"/>
      <c r="BV528" s="39"/>
      <c r="BW528" s="39"/>
      <c r="BX528" s="39"/>
    </row>
    <row r="529" spans="1:76" ht="19.5" customHeight="1" x14ac:dyDescent="0.2">
      <c r="D529" s="47" t="s">
        <v>115</v>
      </c>
      <c r="F529" s="48">
        <v>33</v>
      </c>
      <c r="G529" s="49"/>
      <c r="H529" s="49"/>
      <c r="I529" s="49"/>
      <c r="J529" s="48">
        <v>268</v>
      </c>
      <c r="K529" s="48">
        <v>13</v>
      </c>
      <c r="L529" s="49"/>
      <c r="M529" s="48">
        <v>281</v>
      </c>
      <c r="N529" s="49"/>
      <c r="O529" s="49"/>
      <c r="P529" s="49"/>
      <c r="Q529" s="48">
        <v>155</v>
      </c>
      <c r="R529" s="48">
        <v>93</v>
      </c>
      <c r="S529" s="49"/>
      <c r="T529" s="48">
        <v>248</v>
      </c>
      <c r="U529" s="49"/>
      <c r="V529" s="49"/>
      <c r="W529" s="49"/>
      <c r="X529" s="48">
        <v>66</v>
      </c>
      <c r="Y529" s="49"/>
      <c r="Z529" s="49"/>
      <c r="AA529" s="49"/>
      <c r="AB529" s="48">
        <v>0</v>
      </c>
      <c r="AC529" s="49"/>
      <c r="AD529" s="48">
        <v>0</v>
      </c>
      <c r="AE529" s="49"/>
      <c r="AF529" s="49"/>
      <c r="AG529" s="49"/>
      <c r="AH529" s="48">
        <v>0</v>
      </c>
      <c r="AI529" s="49"/>
      <c r="AJ529" s="49"/>
      <c r="AK529" s="49"/>
      <c r="AL529" s="49"/>
      <c r="AM529" s="49"/>
      <c r="AN529" s="49"/>
      <c r="AO529" s="49"/>
      <c r="AP529" s="48">
        <v>83</v>
      </c>
      <c r="AQ529" s="49"/>
      <c r="AR529" s="49"/>
      <c r="AS529" s="49"/>
      <c r="AT529" s="48">
        <v>851</v>
      </c>
      <c r="AU529" s="48">
        <v>22</v>
      </c>
      <c r="AV529" s="49"/>
      <c r="AW529" s="48">
        <v>873</v>
      </c>
      <c r="AX529" s="49"/>
      <c r="AY529" s="49"/>
      <c r="AZ529" s="49"/>
      <c r="BA529" s="48">
        <v>257</v>
      </c>
      <c r="BB529" s="48">
        <v>524</v>
      </c>
      <c r="BC529" s="49"/>
      <c r="BD529" s="48">
        <v>781</v>
      </c>
      <c r="BE529" s="49"/>
      <c r="BF529" s="49"/>
      <c r="BG529" s="49"/>
      <c r="BH529" s="48">
        <v>175</v>
      </c>
      <c r="BI529" s="49"/>
      <c r="BJ529" s="49"/>
      <c r="BK529" s="49"/>
      <c r="BL529" s="48">
        <v>0</v>
      </c>
      <c r="BM529" s="49"/>
      <c r="BN529" s="48">
        <v>0</v>
      </c>
      <c r="BO529" s="49"/>
      <c r="BP529" s="49"/>
      <c r="BQ529" s="49"/>
      <c r="BR529" s="48">
        <v>0</v>
      </c>
      <c r="BS529" s="39"/>
      <c r="BT529" s="39"/>
      <c r="BU529" s="39"/>
      <c r="BV529" s="39"/>
      <c r="BW529" s="39"/>
      <c r="BX529" s="39"/>
    </row>
    <row r="530" spans="1:76" ht="20.100000000000001" customHeight="1" x14ac:dyDescent="0.2">
      <c r="D530" s="2" t="s">
        <v>116</v>
      </c>
      <c r="F530" s="39">
        <v>84</v>
      </c>
      <c r="G530" s="39"/>
      <c r="H530" s="39"/>
      <c r="I530" s="39"/>
      <c r="J530" s="39">
        <v>245</v>
      </c>
      <c r="K530" s="39">
        <v>11</v>
      </c>
      <c r="L530" s="39"/>
      <c r="M530" s="39">
        <v>256</v>
      </c>
      <c r="N530" s="39"/>
      <c r="O530" s="39"/>
      <c r="P530" s="39"/>
      <c r="Q530" s="39">
        <v>124</v>
      </c>
      <c r="R530" s="39">
        <v>162</v>
      </c>
      <c r="S530" s="39"/>
      <c r="T530" s="39">
        <v>286</v>
      </c>
      <c r="U530" s="39"/>
      <c r="V530" s="39"/>
      <c r="W530" s="39"/>
      <c r="X530" s="39">
        <v>54</v>
      </c>
      <c r="Y530" s="39"/>
      <c r="Z530" s="39"/>
      <c r="AA530" s="39"/>
      <c r="AB530" s="39">
        <v>0</v>
      </c>
      <c r="AC530" s="39"/>
      <c r="AD530" s="39">
        <v>0</v>
      </c>
      <c r="AE530" s="39"/>
      <c r="AF530" s="39"/>
      <c r="AG530" s="39"/>
      <c r="AH530" s="39">
        <v>0</v>
      </c>
      <c r="AI530" s="39"/>
      <c r="AJ530" s="39"/>
      <c r="AK530" s="39"/>
      <c r="AL530" s="39"/>
      <c r="AM530" s="39"/>
      <c r="AN530" s="39"/>
      <c r="AO530" s="39"/>
      <c r="AP530" s="39">
        <v>87</v>
      </c>
      <c r="AQ530" s="39"/>
      <c r="AR530" s="39"/>
      <c r="AS530" s="39"/>
      <c r="AT530" s="39">
        <v>807</v>
      </c>
      <c r="AU530" s="39">
        <v>13</v>
      </c>
      <c r="AV530" s="39"/>
      <c r="AW530" s="39">
        <v>820</v>
      </c>
      <c r="AX530" s="39"/>
      <c r="AY530" s="39"/>
      <c r="AZ530" s="39"/>
      <c r="BA530" s="39">
        <v>286</v>
      </c>
      <c r="BB530" s="39">
        <v>523</v>
      </c>
      <c r="BC530" s="39"/>
      <c r="BD530" s="39">
        <v>809</v>
      </c>
      <c r="BE530" s="39"/>
      <c r="BF530" s="39"/>
      <c r="BG530" s="39"/>
      <c r="BH530" s="39">
        <v>98</v>
      </c>
      <c r="BI530" s="39"/>
      <c r="BJ530" s="39"/>
      <c r="BK530" s="39"/>
      <c r="BL530" s="39">
        <v>0</v>
      </c>
      <c r="BM530" s="39"/>
      <c r="BN530" s="39">
        <v>0</v>
      </c>
      <c r="BO530" s="39"/>
      <c r="BP530" s="39"/>
      <c r="BQ530" s="39"/>
      <c r="BR530" s="39">
        <v>0</v>
      </c>
      <c r="BS530" s="39"/>
      <c r="BT530" s="39"/>
      <c r="BU530" s="39"/>
      <c r="BV530" s="39"/>
      <c r="BW530" s="39"/>
      <c r="BX530" s="39"/>
    </row>
    <row r="531" spans="1:76" ht="19.5" customHeight="1" x14ac:dyDescent="0.2">
      <c r="D531" s="47" t="s">
        <v>103</v>
      </c>
      <c r="F531" s="48">
        <v>62</v>
      </c>
      <c r="G531" s="49"/>
      <c r="H531" s="49"/>
      <c r="I531" s="49"/>
      <c r="J531" s="48">
        <v>251</v>
      </c>
      <c r="K531" s="48">
        <v>13</v>
      </c>
      <c r="L531" s="49"/>
      <c r="M531" s="48">
        <v>264</v>
      </c>
      <c r="N531" s="49"/>
      <c r="O531" s="49"/>
      <c r="P531" s="49"/>
      <c r="Q531" s="48">
        <v>158</v>
      </c>
      <c r="R531" s="48">
        <v>120</v>
      </c>
      <c r="S531" s="49"/>
      <c r="T531" s="48">
        <v>278</v>
      </c>
      <c r="U531" s="49"/>
      <c r="V531" s="49"/>
      <c r="W531" s="49"/>
      <c r="X531" s="48">
        <v>48</v>
      </c>
      <c r="Y531" s="49"/>
      <c r="Z531" s="49"/>
      <c r="AA531" s="49"/>
      <c r="AB531" s="48">
        <v>0</v>
      </c>
      <c r="AC531" s="49"/>
      <c r="AD531" s="48">
        <v>0</v>
      </c>
      <c r="AE531" s="49"/>
      <c r="AF531" s="49"/>
      <c r="AG531" s="49"/>
      <c r="AH531" s="48">
        <v>0</v>
      </c>
      <c r="AI531" s="49"/>
      <c r="AJ531" s="49"/>
      <c r="AK531" s="49"/>
      <c r="AL531" s="49"/>
      <c r="AM531" s="49"/>
      <c r="AN531" s="49"/>
      <c r="AO531" s="49"/>
      <c r="AP531" s="48">
        <v>97</v>
      </c>
      <c r="AQ531" s="49"/>
      <c r="AR531" s="49"/>
      <c r="AS531" s="49"/>
      <c r="AT531" s="48">
        <v>783</v>
      </c>
      <c r="AU531" s="48">
        <v>38</v>
      </c>
      <c r="AV531" s="49"/>
      <c r="AW531" s="48">
        <v>821</v>
      </c>
      <c r="AX531" s="49"/>
      <c r="AY531" s="49"/>
      <c r="AZ531" s="49"/>
      <c r="BA531" s="48">
        <v>378</v>
      </c>
      <c r="BB531" s="48">
        <v>418</v>
      </c>
      <c r="BC531" s="49"/>
      <c r="BD531" s="48">
        <v>796</v>
      </c>
      <c r="BE531" s="49"/>
      <c r="BF531" s="49"/>
      <c r="BG531" s="49"/>
      <c r="BH531" s="48">
        <v>122</v>
      </c>
      <c r="BI531" s="49"/>
      <c r="BJ531" s="49"/>
      <c r="BK531" s="49"/>
      <c r="BL531" s="48">
        <v>0</v>
      </c>
      <c r="BM531" s="49"/>
      <c r="BN531" s="48">
        <v>0</v>
      </c>
      <c r="BO531" s="49"/>
      <c r="BP531" s="49"/>
      <c r="BQ531" s="49"/>
      <c r="BR531" s="48">
        <v>0</v>
      </c>
      <c r="BS531" s="39"/>
      <c r="BT531" s="39"/>
      <c r="BU531" s="39"/>
      <c r="BV531" s="39"/>
      <c r="BW531" s="39"/>
      <c r="BX531" s="39"/>
    </row>
    <row r="532" spans="1:76" ht="20.100000000000001" customHeight="1" x14ac:dyDescent="0.2"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  <c r="BN532" s="39"/>
      <c r="BO532" s="39"/>
      <c r="BP532" s="39"/>
      <c r="BQ532" s="39"/>
      <c r="BR532" s="39"/>
      <c r="BS532" s="39"/>
      <c r="BT532" s="39"/>
      <c r="BU532" s="39"/>
      <c r="BV532" s="39"/>
      <c r="BW532" s="39"/>
      <c r="BX532" s="39"/>
    </row>
    <row r="533" spans="1:76" s="1" customFormat="1" ht="20.100000000000001" customHeight="1" x14ac:dyDescent="0.25">
      <c r="A533" s="3"/>
      <c r="B533" s="6"/>
      <c r="C533" s="51" t="s">
        <v>159</v>
      </c>
      <c r="D533" s="52"/>
      <c r="E533" s="5"/>
      <c r="F533" s="53">
        <v>584</v>
      </c>
      <c r="G533" s="54"/>
      <c r="H533" s="54"/>
      <c r="I533" s="54"/>
      <c r="J533" s="53">
        <v>2048</v>
      </c>
      <c r="K533" s="53">
        <v>78</v>
      </c>
      <c r="L533" s="54"/>
      <c r="M533" s="53">
        <v>2126</v>
      </c>
      <c r="N533" s="54"/>
      <c r="O533" s="54"/>
      <c r="P533" s="54"/>
      <c r="Q533" s="53">
        <f xml:space="preserve"> 975 + 2</f>
        <v>977</v>
      </c>
      <c r="R533" s="53">
        <v>1150</v>
      </c>
      <c r="S533" s="54"/>
      <c r="T533" s="53">
        <v>2127</v>
      </c>
      <c r="U533" s="54"/>
      <c r="V533" s="54"/>
      <c r="W533" s="54"/>
      <c r="X533" s="53">
        <v>583</v>
      </c>
      <c r="Y533" s="54"/>
      <c r="Z533" s="54"/>
      <c r="AA533" s="54"/>
      <c r="AB533" s="53">
        <v>0</v>
      </c>
      <c r="AC533" s="54"/>
      <c r="AD533" s="53">
        <v>0</v>
      </c>
      <c r="AE533" s="54"/>
      <c r="AF533" s="54"/>
      <c r="AG533" s="54"/>
      <c r="AH533" s="53">
        <v>369</v>
      </c>
      <c r="AI533" s="54"/>
      <c r="AJ533" s="54"/>
      <c r="AK533" s="54"/>
      <c r="AL533" s="54"/>
      <c r="AM533" s="54"/>
      <c r="AN533" s="54"/>
      <c r="AO533" s="54"/>
      <c r="AP533" s="53">
        <v>643</v>
      </c>
      <c r="AQ533" s="54"/>
      <c r="AR533" s="54"/>
      <c r="AS533" s="54"/>
      <c r="AT533" s="53">
        <v>6388</v>
      </c>
      <c r="AU533" s="53">
        <v>123</v>
      </c>
      <c r="AV533" s="54"/>
      <c r="AW533" s="53">
        <v>6511</v>
      </c>
      <c r="AX533" s="54"/>
      <c r="AY533" s="54"/>
      <c r="AZ533" s="54"/>
      <c r="BA533" s="53">
        <f xml:space="preserve"> 1656 + 2</f>
        <v>1658</v>
      </c>
      <c r="BB533" s="53">
        <v>4540</v>
      </c>
      <c r="BC533" s="54"/>
      <c r="BD533" s="53">
        <v>6198</v>
      </c>
      <c r="BE533" s="54"/>
      <c r="BF533" s="54"/>
      <c r="BG533" s="54"/>
      <c r="BH533" s="53">
        <v>956</v>
      </c>
      <c r="BI533" s="54"/>
      <c r="BJ533" s="54"/>
      <c r="BK533" s="54"/>
      <c r="BL533" s="53">
        <v>0</v>
      </c>
      <c r="BM533" s="54"/>
      <c r="BN533" s="53">
        <v>0</v>
      </c>
      <c r="BO533" s="54"/>
      <c r="BP533" s="54"/>
      <c r="BQ533" s="54"/>
      <c r="BR533" s="53">
        <v>356</v>
      </c>
      <c r="BS533" s="39"/>
      <c r="BT533" s="39"/>
      <c r="BU533" s="39"/>
      <c r="BV533" s="39"/>
      <c r="BW533" s="39"/>
      <c r="BX533" s="39"/>
    </row>
    <row r="534" spans="1:76" s="1" customFormat="1" ht="20.100000000000001" customHeight="1" x14ac:dyDescent="0.2">
      <c r="A534" s="3"/>
      <c r="B534" s="6"/>
      <c r="C534" s="3"/>
      <c r="D534" s="3"/>
      <c r="E534" s="5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6"/>
      <c r="BG534" s="56"/>
      <c r="BH534" s="56"/>
      <c r="BI534" s="56"/>
      <c r="BJ534" s="56"/>
      <c r="BK534" s="56"/>
      <c r="BL534" s="56"/>
      <c r="BM534" s="56"/>
      <c r="BN534" s="56"/>
      <c r="BO534" s="56"/>
      <c r="BP534" s="56"/>
      <c r="BQ534" s="56"/>
      <c r="BR534" s="56"/>
      <c r="BS534" s="39"/>
      <c r="BT534" s="39"/>
      <c r="BU534" s="39"/>
      <c r="BV534" s="39"/>
      <c r="BW534" s="39"/>
      <c r="BX534" s="39"/>
    </row>
    <row r="535" spans="1:76" s="1" customFormat="1" ht="20.100000000000001" customHeight="1" x14ac:dyDescent="0.25">
      <c r="A535" s="3"/>
      <c r="B535" s="57" t="s">
        <v>266</v>
      </c>
      <c r="C535" s="58"/>
      <c r="D535" s="58"/>
      <c r="E535" s="5"/>
      <c r="F535" s="59">
        <v>584</v>
      </c>
      <c r="G535" s="54"/>
      <c r="H535" s="54"/>
      <c r="I535" s="54"/>
      <c r="J535" s="59">
        <v>2048</v>
      </c>
      <c r="K535" s="59">
        <v>78</v>
      </c>
      <c r="L535" s="54"/>
      <c r="M535" s="59">
        <v>2126</v>
      </c>
      <c r="N535" s="54"/>
      <c r="O535" s="54"/>
      <c r="P535" s="54"/>
      <c r="Q535" s="59">
        <f xml:space="preserve"> 975 + 2</f>
        <v>977</v>
      </c>
      <c r="R535" s="59">
        <v>1150</v>
      </c>
      <c r="S535" s="54"/>
      <c r="T535" s="59">
        <v>2127</v>
      </c>
      <c r="U535" s="54"/>
      <c r="V535" s="54"/>
      <c r="W535" s="54"/>
      <c r="X535" s="59">
        <v>583</v>
      </c>
      <c r="Y535" s="54"/>
      <c r="Z535" s="54"/>
      <c r="AA535" s="54"/>
      <c r="AB535" s="59">
        <v>0</v>
      </c>
      <c r="AC535" s="54"/>
      <c r="AD535" s="59">
        <v>0</v>
      </c>
      <c r="AE535" s="54"/>
      <c r="AF535" s="54"/>
      <c r="AG535" s="54"/>
      <c r="AH535" s="59">
        <v>369</v>
      </c>
      <c r="AI535" s="54"/>
      <c r="AJ535" s="54"/>
      <c r="AK535" s="54"/>
      <c r="AL535" s="54"/>
      <c r="AM535" s="54"/>
      <c r="AN535" s="54"/>
      <c r="AO535" s="54"/>
      <c r="AP535" s="59">
        <v>643</v>
      </c>
      <c r="AQ535" s="54"/>
      <c r="AR535" s="54"/>
      <c r="AS535" s="54"/>
      <c r="AT535" s="59">
        <v>6388</v>
      </c>
      <c r="AU535" s="59">
        <v>123</v>
      </c>
      <c r="AV535" s="54"/>
      <c r="AW535" s="59">
        <v>6511</v>
      </c>
      <c r="AX535" s="54"/>
      <c r="AY535" s="54"/>
      <c r="AZ535" s="54"/>
      <c r="BA535" s="59">
        <f xml:space="preserve"> 1656 + 2</f>
        <v>1658</v>
      </c>
      <c r="BB535" s="59">
        <v>4540</v>
      </c>
      <c r="BC535" s="54"/>
      <c r="BD535" s="59">
        <v>6198</v>
      </c>
      <c r="BE535" s="54"/>
      <c r="BF535" s="54"/>
      <c r="BG535" s="54"/>
      <c r="BH535" s="59">
        <v>956</v>
      </c>
      <c r="BI535" s="54"/>
      <c r="BJ535" s="54"/>
      <c r="BK535" s="54"/>
      <c r="BL535" s="59">
        <v>0</v>
      </c>
      <c r="BM535" s="54"/>
      <c r="BN535" s="59">
        <v>0</v>
      </c>
      <c r="BO535" s="54"/>
      <c r="BP535" s="54"/>
      <c r="BQ535" s="54"/>
      <c r="BR535" s="59">
        <v>356</v>
      </c>
      <c r="BS535" s="39"/>
      <c r="BT535" s="39"/>
      <c r="BU535" s="39"/>
      <c r="BV535" s="39"/>
      <c r="BW535" s="39"/>
      <c r="BX535" s="39"/>
    </row>
    <row r="536" spans="1:76" ht="20.100000000000001" customHeight="1" x14ac:dyDescent="0.2"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39"/>
      <c r="BO536" s="39"/>
      <c r="BP536" s="39"/>
      <c r="BQ536" s="39"/>
      <c r="BR536" s="39"/>
      <c r="BS536" s="39"/>
      <c r="BT536" s="39"/>
      <c r="BU536" s="39"/>
      <c r="BV536" s="39"/>
      <c r="BW536" s="39"/>
      <c r="BX536" s="39"/>
    </row>
    <row r="537" spans="1:76" ht="20.100000000000001" customHeight="1" x14ac:dyDescent="0.2">
      <c r="B537" s="6" t="s">
        <v>267</v>
      </c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  <c r="BN537" s="39"/>
      <c r="BO537" s="39"/>
      <c r="BP537" s="39"/>
      <c r="BQ537" s="39"/>
      <c r="BR537" s="39"/>
      <c r="BS537" s="39"/>
      <c r="BT537" s="39"/>
      <c r="BU537" s="39"/>
      <c r="BV537" s="39"/>
      <c r="BW537" s="39"/>
      <c r="BX537" s="39"/>
    </row>
    <row r="538" spans="1:76" ht="20.100000000000001" customHeight="1" x14ac:dyDescent="0.2">
      <c r="C538" s="3" t="s">
        <v>154</v>
      </c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  <c r="BN538" s="39"/>
      <c r="BO538" s="39"/>
      <c r="BP538" s="39"/>
      <c r="BQ538" s="39"/>
      <c r="BR538" s="39"/>
      <c r="BS538" s="39"/>
      <c r="BT538" s="39"/>
      <c r="BU538" s="39"/>
      <c r="BV538" s="39"/>
      <c r="BW538" s="39"/>
      <c r="BX538" s="39"/>
    </row>
    <row r="539" spans="1:76" ht="20.100000000000001" customHeight="1" x14ac:dyDescent="0.2">
      <c r="D539" s="2" t="s">
        <v>96</v>
      </c>
      <c r="F539" s="39">
        <v>58</v>
      </c>
      <c r="G539" s="39"/>
      <c r="H539" s="39"/>
      <c r="I539" s="39"/>
      <c r="J539" s="39">
        <v>161</v>
      </c>
      <c r="K539" s="39">
        <v>1</v>
      </c>
      <c r="L539" s="39"/>
      <c r="M539" s="39">
        <v>162</v>
      </c>
      <c r="N539" s="39"/>
      <c r="O539" s="39"/>
      <c r="P539" s="39"/>
      <c r="Q539" s="39">
        <v>71</v>
      </c>
      <c r="R539" s="39">
        <v>100</v>
      </c>
      <c r="S539" s="39"/>
      <c r="T539" s="39">
        <v>171</v>
      </c>
      <c r="U539" s="39"/>
      <c r="V539" s="39"/>
      <c r="W539" s="39"/>
      <c r="X539" s="39">
        <v>49</v>
      </c>
      <c r="Y539" s="39"/>
      <c r="Z539" s="39"/>
      <c r="AA539" s="39"/>
      <c r="AB539" s="39">
        <v>0</v>
      </c>
      <c r="AC539" s="39"/>
      <c r="AD539" s="39">
        <v>0</v>
      </c>
      <c r="AE539" s="39"/>
      <c r="AF539" s="39"/>
      <c r="AG539" s="39"/>
      <c r="AH539" s="39">
        <v>13</v>
      </c>
      <c r="AI539" s="39"/>
      <c r="AJ539" s="39"/>
      <c r="AK539" s="39"/>
      <c r="AL539" s="39"/>
      <c r="AM539" s="39"/>
      <c r="AN539" s="39"/>
      <c r="AO539" s="39"/>
      <c r="AP539" s="39">
        <v>251</v>
      </c>
      <c r="AQ539" s="39"/>
      <c r="AR539" s="39"/>
      <c r="AS539" s="39"/>
      <c r="AT539" s="39">
        <v>1767</v>
      </c>
      <c r="AU539" s="39">
        <v>1</v>
      </c>
      <c r="AV539" s="39"/>
      <c r="AW539" s="39">
        <v>1768</v>
      </c>
      <c r="AX539" s="39"/>
      <c r="AY539" s="39"/>
      <c r="AZ539" s="39"/>
      <c r="BA539" s="39">
        <v>46</v>
      </c>
      <c r="BB539" s="39">
        <v>1698</v>
      </c>
      <c r="BC539" s="39"/>
      <c r="BD539" s="39">
        <v>1744</v>
      </c>
      <c r="BE539" s="39"/>
      <c r="BF539" s="39"/>
      <c r="BG539" s="39"/>
      <c r="BH539" s="39">
        <v>275</v>
      </c>
      <c r="BI539" s="39"/>
      <c r="BJ539" s="39"/>
      <c r="BK539" s="39"/>
      <c r="BL539" s="39">
        <v>0</v>
      </c>
      <c r="BM539" s="39"/>
      <c r="BN539" s="39">
        <v>0</v>
      </c>
      <c r="BO539" s="39"/>
      <c r="BP539" s="39"/>
      <c r="BQ539" s="39"/>
      <c r="BR539" s="39">
        <v>49</v>
      </c>
      <c r="BS539" s="39"/>
      <c r="BT539" s="39"/>
      <c r="BU539" s="39"/>
      <c r="BV539" s="39"/>
      <c r="BW539" s="39"/>
      <c r="BX539" s="39"/>
    </row>
    <row r="540" spans="1:76" ht="19.5" customHeight="1" x14ac:dyDescent="0.2">
      <c r="D540" s="47" t="s">
        <v>97</v>
      </c>
      <c r="F540" s="48">
        <v>25</v>
      </c>
      <c r="G540" s="49"/>
      <c r="H540" s="49"/>
      <c r="I540" s="49"/>
      <c r="J540" s="48">
        <v>165</v>
      </c>
      <c r="K540" s="48">
        <v>3</v>
      </c>
      <c r="L540" s="49"/>
      <c r="M540" s="48">
        <v>168</v>
      </c>
      <c r="N540" s="49"/>
      <c r="O540" s="49"/>
      <c r="P540" s="49"/>
      <c r="Q540" s="48">
        <v>96</v>
      </c>
      <c r="R540" s="48">
        <v>74</v>
      </c>
      <c r="S540" s="49"/>
      <c r="T540" s="48">
        <v>170</v>
      </c>
      <c r="U540" s="49"/>
      <c r="V540" s="49"/>
      <c r="W540" s="49"/>
      <c r="X540" s="48">
        <v>23</v>
      </c>
      <c r="Y540" s="49"/>
      <c r="Z540" s="49"/>
      <c r="AA540" s="49"/>
      <c r="AB540" s="48">
        <v>0</v>
      </c>
      <c r="AC540" s="49"/>
      <c r="AD540" s="48">
        <v>0</v>
      </c>
      <c r="AE540" s="49"/>
      <c r="AF540" s="49"/>
      <c r="AG540" s="49"/>
      <c r="AH540" s="48">
        <v>0</v>
      </c>
      <c r="AI540" s="49"/>
      <c r="AJ540" s="49"/>
      <c r="AK540" s="49"/>
      <c r="AL540" s="49"/>
      <c r="AM540" s="49"/>
      <c r="AN540" s="49"/>
      <c r="AO540" s="49"/>
      <c r="AP540" s="48">
        <v>199</v>
      </c>
      <c r="AQ540" s="49"/>
      <c r="AR540" s="49"/>
      <c r="AS540" s="49"/>
      <c r="AT540" s="48">
        <v>1769</v>
      </c>
      <c r="AU540" s="48">
        <v>28</v>
      </c>
      <c r="AV540" s="49"/>
      <c r="AW540" s="48">
        <v>1797</v>
      </c>
      <c r="AX540" s="49"/>
      <c r="AY540" s="49"/>
      <c r="AZ540" s="49"/>
      <c r="BA540" s="48">
        <v>74</v>
      </c>
      <c r="BB540" s="48">
        <v>1571</v>
      </c>
      <c r="BC540" s="49"/>
      <c r="BD540" s="48">
        <v>1645</v>
      </c>
      <c r="BE540" s="49"/>
      <c r="BF540" s="49"/>
      <c r="BG540" s="49"/>
      <c r="BH540" s="48">
        <v>351</v>
      </c>
      <c r="BI540" s="49"/>
      <c r="BJ540" s="49"/>
      <c r="BK540" s="49"/>
      <c r="BL540" s="48">
        <v>0</v>
      </c>
      <c r="BM540" s="49"/>
      <c r="BN540" s="48">
        <v>0</v>
      </c>
      <c r="BO540" s="49"/>
      <c r="BP540" s="49"/>
      <c r="BQ540" s="49"/>
      <c r="BR540" s="48">
        <v>0</v>
      </c>
      <c r="BS540" s="39"/>
      <c r="BT540" s="39"/>
      <c r="BU540" s="39"/>
      <c r="BV540" s="39"/>
      <c r="BW540" s="39"/>
      <c r="BX540" s="39"/>
    </row>
    <row r="541" spans="1:76" ht="20.100000000000001" customHeight="1" x14ac:dyDescent="0.2">
      <c r="D541" s="2" t="s">
        <v>113</v>
      </c>
      <c r="F541" s="39">
        <v>33</v>
      </c>
      <c r="G541" s="39"/>
      <c r="H541" s="39"/>
      <c r="I541" s="39"/>
      <c r="J541" s="39">
        <v>96</v>
      </c>
      <c r="K541" s="39">
        <v>2</v>
      </c>
      <c r="L541" s="39"/>
      <c r="M541" s="39">
        <v>98</v>
      </c>
      <c r="N541" s="39"/>
      <c r="O541" s="39"/>
      <c r="P541" s="39"/>
      <c r="Q541" s="39">
        <v>32</v>
      </c>
      <c r="R541" s="39">
        <v>66</v>
      </c>
      <c r="S541" s="39"/>
      <c r="T541" s="39">
        <v>98</v>
      </c>
      <c r="U541" s="39"/>
      <c r="V541" s="39"/>
      <c r="W541" s="39"/>
      <c r="X541" s="39">
        <v>33</v>
      </c>
      <c r="Y541" s="39"/>
      <c r="Z541" s="39"/>
      <c r="AA541" s="39"/>
      <c r="AB541" s="39">
        <v>0</v>
      </c>
      <c r="AC541" s="39"/>
      <c r="AD541" s="39">
        <v>0</v>
      </c>
      <c r="AE541" s="39"/>
      <c r="AF541" s="39"/>
      <c r="AG541" s="39"/>
      <c r="AH541" s="39">
        <v>0</v>
      </c>
      <c r="AI541" s="39"/>
      <c r="AJ541" s="39"/>
      <c r="AK541" s="39"/>
      <c r="AL541" s="39"/>
      <c r="AM541" s="39"/>
      <c r="AN541" s="39"/>
      <c r="AO541" s="39"/>
      <c r="AP541" s="39">
        <v>24</v>
      </c>
      <c r="AQ541" s="39"/>
      <c r="AR541" s="39"/>
      <c r="AS541" s="39"/>
      <c r="AT541" s="39">
        <v>117</v>
      </c>
      <c r="AU541" s="39">
        <v>0</v>
      </c>
      <c r="AV541" s="39"/>
      <c r="AW541" s="39">
        <v>117</v>
      </c>
      <c r="AX541" s="39"/>
      <c r="AY541" s="39"/>
      <c r="AZ541" s="39"/>
      <c r="BA541" s="39">
        <v>15</v>
      </c>
      <c r="BB541" s="39">
        <v>96</v>
      </c>
      <c r="BC541" s="39"/>
      <c r="BD541" s="39">
        <v>111</v>
      </c>
      <c r="BE541" s="39"/>
      <c r="BF541" s="39"/>
      <c r="BG541" s="39"/>
      <c r="BH541" s="39">
        <v>30</v>
      </c>
      <c r="BI541" s="39"/>
      <c r="BJ541" s="39"/>
      <c r="BK541" s="39"/>
      <c r="BL541" s="39">
        <v>0</v>
      </c>
      <c r="BM541" s="39"/>
      <c r="BN541" s="39">
        <v>0</v>
      </c>
      <c r="BO541" s="39"/>
      <c r="BP541" s="39"/>
      <c r="BQ541" s="39"/>
      <c r="BR541" s="39">
        <v>0</v>
      </c>
      <c r="BS541" s="39"/>
      <c r="BT541" s="39"/>
      <c r="BU541" s="39"/>
      <c r="BV541" s="39"/>
      <c r="BW541" s="39"/>
      <c r="BX541" s="39"/>
    </row>
    <row r="542" spans="1:76" ht="19.5" customHeight="1" x14ac:dyDescent="0.2">
      <c r="D542" s="47" t="s">
        <v>99</v>
      </c>
      <c r="F542" s="48">
        <v>18</v>
      </c>
      <c r="G542" s="49"/>
      <c r="H542" s="49"/>
      <c r="I542" s="49"/>
      <c r="J542" s="48">
        <v>106</v>
      </c>
      <c r="K542" s="48">
        <v>0</v>
      </c>
      <c r="L542" s="49"/>
      <c r="M542" s="48">
        <v>106</v>
      </c>
      <c r="N542" s="49"/>
      <c r="O542" s="49"/>
      <c r="P542" s="49"/>
      <c r="Q542" s="48">
        <v>24</v>
      </c>
      <c r="R542" s="48">
        <v>73</v>
      </c>
      <c r="S542" s="49"/>
      <c r="T542" s="48">
        <v>97</v>
      </c>
      <c r="U542" s="49"/>
      <c r="V542" s="49"/>
      <c r="W542" s="49"/>
      <c r="X542" s="48">
        <v>27</v>
      </c>
      <c r="Y542" s="49"/>
      <c r="Z542" s="49"/>
      <c r="AA542" s="49"/>
      <c r="AB542" s="48">
        <v>0</v>
      </c>
      <c r="AC542" s="49"/>
      <c r="AD542" s="48">
        <v>0</v>
      </c>
      <c r="AE542" s="49"/>
      <c r="AF542" s="49"/>
      <c r="AG542" s="49"/>
      <c r="AH542" s="48">
        <v>0</v>
      </c>
      <c r="AI542" s="49"/>
      <c r="AJ542" s="49"/>
      <c r="AK542" s="49"/>
      <c r="AL542" s="49"/>
      <c r="AM542" s="49"/>
      <c r="AN542" s="49"/>
      <c r="AO542" s="49"/>
      <c r="AP542" s="48">
        <v>10</v>
      </c>
      <c r="AQ542" s="49"/>
      <c r="AR542" s="49"/>
      <c r="AS542" s="49"/>
      <c r="AT542" s="48">
        <v>91</v>
      </c>
      <c r="AU542" s="48">
        <v>3</v>
      </c>
      <c r="AV542" s="49"/>
      <c r="AW542" s="48">
        <v>94</v>
      </c>
      <c r="AX542" s="49"/>
      <c r="AY542" s="49"/>
      <c r="AZ542" s="49"/>
      <c r="BA542" s="48">
        <v>12</v>
      </c>
      <c r="BB542" s="48">
        <v>75</v>
      </c>
      <c r="BC542" s="49"/>
      <c r="BD542" s="48">
        <v>87</v>
      </c>
      <c r="BE542" s="49"/>
      <c r="BF542" s="49"/>
      <c r="BG542" s="49"/>
      <c r="BH542" s="48">
        <v>17</v>
      </c>
      <c r="BI542" s="49"/>
      <c r="BJ542" s="49"/>
      <c r="BK542" s="49"/>
      <c r="BL542" s="48">
        <v>0</v>
      </c>
      <c r="BM542" s="49"/>
      <c r="BN542" s="48">
        <v>0</v>
      </c>
      <c r="BO542" s="49"/>
      <c r="BP542" s="49"/>
      <c r="BQ542" s="49"/>
      <c r="BR542" s="48">
        <v>0</v>
      </c>
      <c r="BS542" s="39"/>
      <c r="BT542" s="39"/>
      <c r="BU542" s="39"/>
      <c r="BV542" s="39"/>
      <c r="BW542" s="39"/>
      <c r="BX542" s="39"/>
    </row>
    <row r="543" spans="1:76" ht="20.100000000000001" customHeight="1" x14ac:dyDescent="0.2">
      <c r="D543" s="2" t="s">
        <v>116</v>
      </c>
      <c r="F543" s="39">
        <v>75</v>
      </c>
      <c r="G543" s="39"/>
      <c r="H543" s="39"/>
      <c r="I543" s="39"/>
      <c r="J543" s="39">
        <v>179</v>
      </c>
      <c r="K543" s="39">
        <v>5</v>
      </c>
      <c r="L543" s="39"/>
      <c r="M543" s="39">
        <v>184</v>
      </c>
      <c r="N543" s="39"/>
      <c r="O543" s="39"/>
      <c r="P543" s="39"/>
      <c r="Q543" s="39">
        <v>47</v>
      </c>
      <c r="R543" s="39">
        <v>153</v>
      </c>
      <c r="S543" s="39"/>
      <c r="T543" s="39">
        <v>200</v>
      </c>
      <c r="U543" s="39"/>
      <c r="V543" s="39"/>
      <c r="W543" s="39"/>
      <c r="X543" s="39">
        <v>59</v>
      </c>
      <c r="Y543" s="39"/>
      <c r="Z543" s="39"/>
      <c r="AA543" s="39"/>
      <c r="AB543" s="39">
        <v>0</v>
      </c>
      <c r="AC543" s="39"/>
      <c r="AD543" s="39">
        <v>0</v>
      </c>
      <c r="AE543" s="39"/>
      <c r="AF543" s="39"/>
      <c r="AG543" s="39"/>
      <c r="AH543" s="39">
        <v>0</v>
      </c>
      <c r="AI543" s="39"/>
      <c r="AJ543" s="39"/>
      <c r="AK543" s="39"/>
      <c r="AL543" s="39"/>
      <c r="AM543" s="39"/>
      <c r="AN543" s="39"/>
      <c r="AO543" s="39"/>
      <c r="AP543" s="39">
        <v>83</v>
      </c>
      <c r="AQ543" s="39"/>
      <c r="AR543" s="39"/>
      <c r="AS543" s="39"/>
      <c r="AT543" s="39">
        <v>572</v>
      </c>
      <c r="AU543" s="39">
        <v>2</v>
      </c>
      <c r="AV543" s="39"/>
      <c r="AW543" s="39">
        <v>574</v>
      </c>
      <c r="AX543" s="39"/>
      <c r="AY543" s="39"/>
      <c r="AZ543" s="39"/>
      <c r="BA543" s="39">
        <v>70</v>
      </c>
      <c r="BB543" s="39">
        <v>466</v>
      </c>
      <c r="BC543" s="39"/>
      <c r="BD543" s="39">
        <v>536</v>
      </c>
      <c r="BE543" s="39"/>
      <c r="BF543" s="39"/>
      <c r="BG543" s="39"/>
      <c r="BH543" s="39">
        <v>121</v>
      </c>
      <c r="BI543" s="39"/>
      <c r="BJ543" s="39"/>
      <c r="BK543" s="39"/>
      <c r="BL543" s="39">
        <v>0</v>
      </c>
      <c r="BM543" s="39"/>
      <c r="BN543" s="39">
        <v>0</v>
      </c>
      <c r="BO543" s="39"/>
      <c r="BP543" s="39"/>
      <c r="BQ543" s="39"/>
      <c r="BR543" s="39">
        <v>0</v>
      </c>
      <c r="BS543" s="39"/>
      <c r="BT543" s="39"/>
      <c r="BU543" s="39"/>
      <c r="BV543" s="39"/>
      <c r="BW543" s="39"/>
      <c r="BX543" s="39"/>
    </row>
    <row r="544" spans="1:76" ht="19.5" customHeight="1" x14ac:dyDescent="0.2">
      <c r="D544" s="47" t="s">
        <v>103</v>
      </c>
      <c r="F544" s="48">
        <v>66</v>
      </c>
      <c r="G544" s="49"/>
      <c r="H544" s="49"/>
      <c r="I544" s="49"/>
      <c r="J544" s="48">
        <v>178</v>
      </c>
      <c r="K544" s="48">
        <v>8</v>
      </c>
      <c r="L544" s="49"/>
      <c r="M544" s="48">
        <v>186</v>
      </c>
      <c r="N544" s="49"/>
      <c r="O544" s="49"/>
      <c r="P544" s="49"/>
      <c r="Q544" s="48">
        <v>40</v>
      </c>
      <c r="R544" s="48">
        <v>147</v>
      </c>
      <c r="S544" s="49"/>
      <c r="T544" s="48">
        <v>187</v>
      </c>
      <c r="U544" s="49"/>
      <c r="V544" s="49"/>
      <c r="W544" s="49"/>
      <c r="X544" s="48">
        <v>65</v>
      </c>
      <c r="Y544" s="49"/>
      <c r="Z544" s="49"/>
      <c r="AA544" s="49"/>
      <c r="AB544" s="48">
        <v>0</v>
      </c>
      <c r="AC544" s="49"/>
      <c r="AD544" s="48">
        <v>0</v>
      </c>
      <c r="AE544" s="49"/>
      <c r="AF544" s="49"/>
      <c r="AG544" s="49"/>
      <c r="AH544" s="48">
        <v>0</v>
      </c>
      <c r="AI544" s="49"/>
      <c r="AJ544" s="49"/>
      <c r="AK544" s="49"/>
      <c r="AL544" s="49"/>
      <c r="AM544" s="49"/>
      <c r="AN544" s="49"/>
      <c r="AO544" s="49"/>
      <c r="AP544" s="48">
        <v>56</v>
      </c>
      <c r="AQ544" s="49"/>
      <c r="AR544" s="49"/>
      <c r="AS544" s="49"/>
      <c r="AT544" s="48">
        <v>603</v>
      </c>
      <c r="AU544" s="48">
        <v>7</v>
      </c>
      <c r="AV544" s="49"/>
      <c r="AW544" s="48">
        <v>610</v>
      </c>
      <c r="AX544" s="49"/>
      <c r="AY544" s="49"/>
      <c r="AZ544" s="49"/>
      <c r="BA544" s="48">
        <v>79</v>
      </c>
      <c r="BB544" s="48">
        <v>500</v>
      </c>
      <c r="BC544" s="49"/>
      <c r="BD544" s="48">
        <v>579</v>
      </c>
      <c r="BE544" s="49"/>
      <c r="BF544" s="49"/>
      <c r="BG544" s="49"/>
      <c r="BH544" s="48">
        <v>87</v>
      </c>
      <c r="BI544" s="49"/>
      <c r="BJ544" s="49"/>
      <c r="BK544" s="49"/>
      <c r="BL544" s="48">
        <v>0</v>
      </c>
      <c r="BM544" s="49"/>
      <c r="BN544" s="48">
        <v>0</v>
      </c>
      <c r="BO544" s="49"/>
      <c r="BP544" s="49"/>
      <c r="BQ544" s="49"/>
      <c r="BR544" s="48">
        <v>0</v>
      </c>
      <c r="BS544" s="39"/>
      <c r="BT544" s="39"/>
      <c r="BU544" s="39"/>
      <c r="BV544" s="39"/>
      <c r="BW544" s="39"/>
      <c r="BX544" s="39"/>
    </row>
    <row r="545" spans="1:76" ht="20.100000000000001" customHeight="1" x14ac:dyDescent="0.2">
      <c r="D545" s="2" t="s">
        <v>104</v>
      </c>
      <c r="F545" s="39">
        <v>178</v>
      </c>
      <c r="G545" s="39"/>
      <c r="H545" s="39"/>
      <c r="I545" s="39"/>
      <c r="J545" s="39">
        <v>433</v>
      </c>
      <c r="K545" s="39">
        <v>20</v>
      </c>
      <c r="L545" s="39"/>
      <c r="M545" s="39">
        <v>453</v>
      </c>
      <c r="N545" s="39"/>
      <c r="O545" s="39"/>
      <c r="P545" s="39"/>
      <c r="Q545" s="39">
        <v>147</v>
      </c>
      <c r="R545" s="39">
        <v>357</v>
      </c>
      <c r="S545" s="39"/>
      <c r="T545" s="39">
        <v>504</v>
      </c>
      <c r="U545" s="39"/>
      <c r="V545" s="39"/>
      <c r="W545" s="39"/>
      <c r="X545" s="39">
        <v>127</v>
      </c>
      <c r="Y545" s="39"/>
      <c r="Z545" s="39"/>
      <c r="AA545" s="39"/>
      <c r="AB545" s="39">
        <v>0</v>
      </c>
      <c r="AC545" s="39"/>
      <c r="AD545" s="39">
        <v>0</v>
      </c>
      <c r="AE545" s="39"/>
      <c r="AF545" s="39"/>
      <c r="AG545" s="39"/>
      <c r="AH545" s="39">
        <v>0</v>
      </c>
      <c r="AI545" s="39"/>
      <c r="AJ545" s="39"/>
      <c r="AK545" s="39"/>
      <c r="AL545" s="39"/>
      <c r="AM545" s="39"/>
      <c r="AN545" s="39"/>
      <c r="AO545" s="39"/>
      <c r="AP545" s="39">
        <v>84</v>
      </c>
      <c r="AQ545" s="39"/>
      <c r="AR545" s="39"/>
      <c r="AS545" s="39"/>
      <c r="AT545" s="39">
        <v>431</v>
      </c>
      <c r="AU545" s="39">
        <v>8</v>
      </c>
      <c r="AV545" s="39"/>
      <c r="AW545" s="39">
        <v>439</v>
      </c>
      <c r="AX545" s="39"/>
      <c r="AY545" s="39"/>
      <c r="AZ545" s="39"/>
      <c r="BA545" s="39">
        <v>29</v>
      </c>
      <c r="BB545" s="39">
        <v>427</v>
      </c>
      <c r="BC545" s="39"/>
      <c r="BD545" s="39">
        <v>456</v>
      </c>
      <c r="BE545" s="39"/>
      <c r="BF545" s="39"/>
      <c r="BG545" s="39"/>
      <c r="BH545" s="39">
        <v>67</v>
      </c>
      <c r="BI545" s="39"/>
      <c r="BJ545" s="39"/>
      <c r="BK545" s="39"/>
      <c r="BL545" s="39">
        <v>0</v>
      </c>
      <c r="BM545" s="39"/>
      <c r="BN545" s="39">
        <v>0</v>
      </c>
      <c r="BO545" s="39"/>
      <c r="BP545" s="39"/>
      <c r="BQ545" s="39"/>
      <c r="BR545" s="39">
        <v>0</v>
      </c>
      <c r="BS545" s="39"/>
      <c r="BT545" s="39"/>
      <c r="BU545" s="39"/>
      <c r="BV545" s="39"/>
      <c r="BW545" s="39"/>
      <c r="BX545" s="39"/>
    </row>
    <row r="546" spans="1:76" ht="19.5" customHeight="1" x14ac:dyDescent="0.2">
      <c r="D546" s="47" t="s">
        <v>117</v>
      </c>
      <c r="F546" s="48">
        <v>190</v>
      </c>
      <c r="G546" s="49"/>
      <c r="H546" s="49"/>
      <c r="I546" s="49"/>
      <c r="J546" s="48">
        <v>459</v>
      </c>
      <c r="K546" s="48">
        <v>15</v>
      </c>
      <c r="L546" s="49"/>
      <c r="M546" s="48">
        <v>474</v>
      </c>
      <c r="N546" s="49"/>
      <c r="O546" s="49"/>
      <c r="P546" s="49"/>
      <c r="Q546" s="48">
        <v>152</v>
      </c>
      <c r="R546" s="48">
        <v>302</v>
      </c>
      <c r="S546" s="49"/>
      <c r="T546" s="48">
        <v>454</v>
      </c>
      <c r="U546" s="49"/>
      <c r="V546" s="49"/>
      <c r="W546" s="49"/>
      <c r="X546" s="48">
        <v>210</v>
      </c>
      <c r="Y546" s="49"/>
      <c r="Z546" s="49"/>
      <c r="AA546" s="49"/>
      <c r="AB546" s="48">
        <v>0</v>
      </c>
      <c r="AC546" s="49"/>
      <c r="AD546" s="48">
        <v>0</v>
      </c>
      <c r="AE546" s="49"/>
      <c r="AF546" s="49"/>
      <c r="AG546" s="49"/>
      <c r="AH546" s="48">
        <v>176</v>
      </c>
      <c r="AI546" s="49"/>
      <c r="AJ546" s="49"/>
      <c r="AK546" s="49"/>
      <c r="AL546" s="49"/>
      <c r="AM546" s="49"/>
      <c r="AN546" s="49"/>
      <c r="AO546" s="49"/>
      <c r="AP546" s="48">
        <v>113</v>
      </c>
      <c r="AQ546" s="49"/>
      <c r="AR546" s="49"/>
      <c r="AS546" s="49"/>
      <c r="AT546" s="48">
        <v>428</v>
      </c>
      <c r="AU546" s="48">
        <v>22</v>
      </c>
      <c r="AV546" s="49"/>
      <c r="AW546" s="48">
        <v>450</v>
      </c>
      <c r="AX546" s="49"/>
      <c r="AY546" s="49"/>
      <c r="AZ546" s="49"/>
      <c r="BA546" s="48">
        <v>30</v>
      </c>
      <c r="BB546" s="48">
        <v>450</v>
      </c>
      <c r="BC546" s="49"/>
      <c r="BD546" s="48">
        <v>480</v>
      </c>
      <c r="BE546" s="49"/>
      <c r="BF546" s="49"/>
      <c r="BG546" s="49"/>
      <c r="BH546" s="48">
        <v>83</v>
      </c>
      <c r="BI546" s="49"/>
      <c r="BJ546" s="49"/>
      <c r="BK546" s="49"/>
      <c r="BL546" s="48">
        <v>0</v>
      </c>
      <c r="BM546" s="49"/>
      <c r="BN546" s="48">
        <v>0</v>
      </c>
      <c r="BO546" s="49"/>
      <c r="BP546" s="49"/>
      <c r="BQ546" s="49"/>
      <c r="BR546" s="48">
        <v>107</v>
      </c>
      <c r="BS546" s="39"/>
      <c r="BT546" s="39"/>
      <c r="BU546" s="39"/>
      <c r="BV546" s="39"/>
      <c r="BW546" s="39"/>
      <c r="BX546" s="39"/>
    </row>
    <row r="547" spans="1:76" ht="20.100000000000001" customHeight="1" x14ac:dyDescent="0.2">
      <c r="D547" s="2" t="s">
        <v>106</v>
      </c>
      <c r="F547" s="39">
        <v>42</v>
      </c>
      <c r="G547" s="39"/>
      <c r="H547" s="39"/>
      <c r="I547" s="39"/>
      <c r="J547" s="39">
        <v>156</v>
      </c>
      <c r="K547" s="39">
        <v>4</v>
      </c>
      <c r="L547" s="39"/>
      <c r="M547" s="39">
        <v>160</v>
      </c>
      <c r="N547" s="39"/>
      <c r="O547" s="39"/>
      <c r="P547" s="39"/>
      <c r="Q547" s="39">
        <v>57</v>
      </c>
      <c r="R547" s="39">
        <v>109</v>
      </c>
      <c r="S547" s="39"/>
      <c r="T547" s="39">
        <v>166</v>
      </c>
      <c r="U547" s="39"/>
      <c r="V547" s="39"/>
      <c r="W547" s="39"/>
      <c r="X547" s="39">
        <v>36</v>
      </c>
      <c r="Y547" s="39"/>
      <c r="Z547" s="39"/>
      <c r="AA547" s="39"/>
      <c r="AB547" s="39">
        <v>0</v>
      </c>
      <c r="AC547" s="39"/>
      <c r="AD547" s="39">
        <v>0</v>
      </c>
      <c r="AE547" s="39"/>
      <c r="AF547" s="39"/>
      <c r="AG547" s="39"/>
      <c r="AH547" s="39">
        <v>33</v>
      </c>
      <c r="AI547" s="39"/>
      <c r="AJ547" s="39"/>
      <c r="AK547" s="39"/>
      <c r="AL547" s="39"/>
      <c r="AM547" s="39"/>
      <c r="AN547" s="39"/>
      <c r="AO547" s="39"/>
      <c r="AP547" s="39">
        <v>238</v>
      </c>
      <c r="AQ547" s="39"/>
      <c r="AR547" s="39"/>
      <c r="AS547" s="39"/>
      <c r="AT547" s="39">
        <v>1765</v>
      </c>
      <c r="AU547" s="39">
        <v>64</v>
      </c>
      <c r="AV547" s="39"/>
      <c r="AW547" s="39">
        <v>1829</v>
      </c>
      <c r="AX547" s="39"/>
      <c r="AY547" s="39"/>
      <c r="AZ547" s="39"/>
      <c r="BA547" s="39">
        <v>332</v>
      </c>
      <c r="BB547" s="39">
        <v>1498</v>
      </c>
      <c r="BC547" s="39"/>
      <c r="BD547" s="39">
        <v>1830</v>
      </c>
      <c r="BE547" s="39"/>
      <c r="BF547" s="39"/>
      <c r="BG547" s="39"/>
      <c r="BH547" s="39">
        <v>237</v>
      </c>
      <c r="BI547" s="39"/>
      <c r="BJ547" s="39"/>
      <c r="BK547" s="39"/>
      <c r="BL547" s="39">
        <v>0</v>
      </c>
      <c r="BM547" s="39"/>
      <c r="BN547" s="39">
        <v>0</v>
      </c>
      <c r="BO547" s="39"/>
      <c r="BP547" s="39"/>
      <c r="BQ547" s="39"/>
      <c r="BR547" s="39">
        <v>46</v>
      </c>
      <c r="BS547" s="39"/>
      <c r="BT547" s="39"/>
      <c r="BU547" s="39"/>
      <c r="BV547" s="39"/>
      <c r="BW547" s="39"/>
      <c r="BX547" s="39"/>
    </row>
    <row r="548" spans="1:76" ht="19.5" customHeight="1" x14ac:dyDescent="0.2">
      <c r="D548" s="47" t="s">
        <v>185</v>
      </c>
      <c r="F548" s="48">
        <v>27</v>
      </c>
      <c r="G548" s="49"/>
      <c r="H548" s="49"/>
      <c r="I548" s="49"/>
      <c r="J548" s="48">
        <v>161</v>
      </c>
      <c r="K548" s="48">
        <v>7</v>
      </c>
      <c r="L548" s="49"/>
      <c r="M548" s="48">
        <v>168</v>
      </c>
      <c r="N548" s="49"/>
      <c r="O548" s="49"/>
      <c r="P548" s="49"/>
      <c r="Q548" s="48">
        <v>73</v>
      </c>
      <c r="R548" s="48">
        <v>91</v>
      </c>
      <c r="S548" s="49"/>
      <c r="T548" s="48">
        <v>164</v>
      </c>
      <c r="U548" s="49"/>
      <c r="V548" s="49"/>
      <c r="W548" s="49"/>
      <c r="X548" s="48">
        <v>31</v>
      </c>
      <c r="Y548" s="49"/>
      <c r="Z548" s="49"/>
      <c r="AA548" s="49"/>
      <c r="AB548" s="48">
        <v>0</v>
      </c>
      <c r="AC548" s="49"/>
      <c r="AD548" s="48">
        <v>0</v>
      </c>
      <c r="AE548" s="49"/>
      <c r="AF548" s="49"/>
      <c r="AG548" s="49"/>
      <c r="AH548" s="48">
        <v>0</v>
      </c>
      <c r="AI548" s="49"/>
      <c r="AJ548" s="49"/>
      <c r="AK548" s="49"/>
      <c r="AL548" s="49"/>
      <c r="AM548" s="49"/>
      <c r="AN548" s="49"/>
      <c r="AO548" s="49"/>
      <c r="AP548" s="48">
        <v>176</v>
      </c>
      <c r="AQ548" s="49"/>
      <c r="AR548" s="49"/>
      <c r="AS548" s="49"/>
      <c r="AT548" s="48">
        <v>1786</v>
      </c>
      <c r="AU548" s="48">
        <v>5</v>
      </c>
      <c r="AV548" s="49"/>
      <c r="AW548" s="48">
        <v>1791</v>
      </c>
      <c r="AX548" s="49"/>
      <c r="AY548" s="49"/>
      <c r="AZ548" s="49"/>
      <c r="BA548" s="48">
        <v>52</v>
      </c>
      <c r="BB548" s="48">
        <v>1674</v>
      </c>
      <c r="BC548" s="49"/>
      <c r="BD548" s="48">
        <v>1726</v>
      </c>
      <c r="BE548" s="49"/>
      <c r="BF548" s="49"/>
      <c r="BG548" s="49"/>
      <c r="BH548" s="48">
        <v>241</v>
      </c>
      <c r="BI548" s="49"/>
      <c r="BJ548" s="49"/>
      <c r="BK548" s="49"/>
      <c r="BL548" s="48">
        <v>0</v>
      </c>
      <c r="BM548" s="49"/>
      <c r="BN548" s="48">
        <v>0</v>
      </c>
      <c r="BO548" s="49"/>
      <c r="BP548" s="49"/>
      <c r="BQ548" s="49"/>
      <c r="BR548" s="48">
        <v>0</v>
      </c>
      <c r="BS548" s="39"/>
      <c r="BT548" s="39"/>
      <c r="BU548" s="39"/>
      <c r="BV548" s="39"/>
      <c r="BW548" s="39"/>
      <c r="BX548" s="39"/>
    </row>
    <row r="549" spans="1:76" ht="20.100000000000001" customHeight="1" x14ac:dyDescent="0.2">
      <c r="D549" s="2" t="s">
        <v>108</v>
      </c>
      <c r="F549" s="39">
        <v>86</v>
      </c>
      <c r="G549" s="39"/>
      <c r="H549" s="39"/>
      <c r="I549" s="39"/>
      <c r="J549" s="39">
        <v>454</v>
      </c>
      <c r="K549" s="39">
        <v>16</v>
      </c>
      <c r="L549" s="39"/>
      <c r="M549" s="39">
        <v>470</v>
      </c>
      <c r="N549" s="39"/>
      <c r="O549" s="39"/>
      <c r="P549" s="39"/>
      <c r="Q549" s="39">
        <v>184</v>
      </c>
      <c r="R549" s="39">
        <v>284</v>
      </c>
      <c r="S549" s="39"/>
      <c r="T549" s="39">
        <v>468</v>
      </c>
      <c r="U549" s="39"/>
      <c r="V549" s="39"/>
      <c r="W549" s="39"/>
      <c r="X549" s="39">
        <v>88</v>
      </c>
      <c r="Y549" s="39"/>
      <c r="Z549" s="39"/>
      <c r="AA549" s="39"/>
      <c r="AB549" s="39">
        <v>0</v>
      </c>
      <c r="AC549" s="39"/>
      <c r="AD549" s="39">
        <v>0</v>
      </c>
      <c r="AE549" s="39"/>
      <c r="AF549" s="39"/>
      <c r="AG549" s="39"/>
      <c r="AH549" s="39">
        <v>0</v>
      </c>
      <c r="AI549" s="39"/>
      <c r="AJ549" s="39"/>
      <c r="AK549" s="39"/>
      <c r="AL549" s="39"/>
      <c r="AM549" s="39"/>
      <c r="AN549" s="39"/>
      <c r="AO549" s="39"/>
      <c r="AP549" s="39">
        <v>47</v>
      </c>
      <c r="AQ549" s="39"/>
      <c r="AR549" s="39"/>
      <c r="AS549" s="39"/>
      <c r="AT549" s="39">
        <v>353</v>
      </c>
      <c r="AU549" s="39">
        <v>2</v>
      </c>
      <c r="AV549" s="39"/>
      <c r="AW549" s="39">
        <v>355</v>
      </c>
      <c r="AX549" s="39"/>
      <c r="AY549" s="39"/>
      <c r="AZ549" s="39"/>
      <c r="BA549" s="39">
        <v>32</v>
      </c>
      <c r="BB549" s="39">
        <v>322</v>
      </c>
      <c r="BC549" s="39"/>
      <c r="BD549" s="39">
        <v>354</v>
      </c>
      <c r="BE549" s="39"/>
      <c r="BF549" s="39"/>
      <c r="BG549" s="39"/>
      <c r="BH549" s="39">
        <v>48</v>
      </c>
      <c r="BI549" s="39"/>
      <c r="BJ549" s="39"/>
      <c r="BK549" s="39"/>
      <c r="BL549" s="39">
        <v>0</v>
      </c>
      <c r="BM549" s="39"/>
      <c r="BN549" s="39">
        <v>0</v>
      </c>
      <c r="BO549" s="39"/>
      <c r="BP549" s="39"/>
      <c r="BQ549" s="39"/>
      <c r="BR549" s="39">
        <v>0</v>
      </c>
      <c r="BS549" s="39"/>
      <c r="BT549" s="39"/>
      <c r="BU549" s="39"/>
      <c r="BV549" s="39"/>
      <c r="BW549" s="39"/>
      <c r="BX549" s="39"/>
    </row>
    <row r="550" spans="1:76" ht="20.100000000000001" customHeight="1" x14ac:dyDescent="0.2"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/>
      <c r="BP550" s="39"/>
      <c r="BQ550" s="39"/>
      <c r="BR550" s="39"/>
      <c r="BS550" s="39"/>
      <c r="BT550" s="39"/>
      <c r="BU550" s="39"/>
      <c r="BV550" s="39"/>
      <c r="BW550" s="39"/>
      <c r="BX550" s="39"/>
    </row>
    <row r="551" spans="1:76" s="1" customFormat="1" ht="20.100000000000001" customHeight="1" x14ac:dyDescent="0.25">
      <c r="A551" s="3"/>
      <c r="B551" s="6"/>
      <c r="C551" s="51" t="s">
        <v>159</v>
      </c>
      <c r="D551" s="52"/>
      <c r="E551" s="5"/>
      <c r="F551" s="53">
        <v>798</v>
      </c>
      <c r="G551" s="54"/>
      <c r="H551" s="54"/>
      <c r="I551" s="54"/>
      <c r="J551" s="53">
        <v>2548</v>
      </c>
      <c r="K551" s="53">
        <v>81</v>
      </c>
      <c r="L551" s="54"/>
      <c r="M551" s="53">
        <v>2629</v>
      </c>
      <c r="N551" s="54"/>
      <c r="O551" s="54"/>
      <c r="P551" s="54"/>
      <c r="Q551" s="53">
        <v>923</v>
      </c>
      <c r="R551" s="53">
        <v>1756</v>
      </c>
      <c r="S551" s="54"/>
      <c r="T551" s="53">
        <v>2679</v>
      </c>
      <c r="U551" s="54"/>
      <c r="V551" s="54"/>
      <c r="W551" s="54"/>
      <c r="X551" s="53">
        <v>748</v>
      </c>
      <c r="Y551" s="54"/>
      <c r="Z551" s="54"/>
      <c r="AA551" s="54"/>
      <c r="AB551" s="53">
        <v>0</v>
      </c>
      <c r="AC551" s="54"/>
      <c r="AD551" s="53">
        <v>0</v>
      </c>
      <c r="AE551" s="54"/>
      <c r="AF551" s="54"/>
      <c r="AG551" s="54"/>
      <c r="AH551" s="53">
        <v>222</v>
      </c>
      <c r="AI551" s="54"/>
      <c r="AJ551" s="54"/>
      <c r="AK551" s="54"/>
      <c r="AL551" s="54"/>
      <c r="AM551" s="54"/>
      <c r="AN551" s="54"/>
      <c r="AO551" s="54"/>
      <c r="AP551" s="53">
        <v>1281</v>
      </c>
      <c r="AQ551" s="54"/>
      <c r="AR551" s="54"/>
      <c r="AS551" s="54"/>
      <c r="AT551" s="53">
        <v>9682</v>
      </c>
      <c r="AU551" s="53">
        <v>142</v>
      </c>
      <c r="AV551" s="54"/>
      <c r="AW551" s="53">
        <v>9824</v>
      </c>
      <c r="AX551" s="54"/>
      <c r="AY551" s="54"/>
      <c r="AZ551" s="54"/>
      <c r="BA551" s="53">
        <v>771</v>
      </c>
      <c r="BB551" s="53">
        <v>8777</v>
      </c>
      <c r="BC551" s="54"/>
      <c r="BD551" s="53">
        <v>9548</v>
      </c>
      <c r="BE551" s="54"/>
      <c r="BF551" s="54"/>
      <c r="BG551" s="54"/>
      <c r="BH551" s="53">
        <v>1557</v>
      </c>
      <c r="BI551" s="54"/>
      <c r="BJ551" s="54"/>
      <c r="BK551" s="54"/>
      <c r="BL551" s="53">
        <v>0</v>
      </c>
      <c r="BM551" s="54"/>
      <c r="BN551" s="53">
        <v>0</v>
      </c>
      <c r="BO551" s="54"/>
      <c r="BP551" s="54"/>
      <c r="BQ551" s="54"/>
      <c r="BR551" s="53">
        <v>202</v>
      </c>
      <c r="BS551" s="39"/>
      <c r="BT551" s="39"/>
      <c r="BU551" s="39"/>
      <c r="BV551" s="39"/>
      <c r="BW551" s="39"/>
      <c r="BX551" s="39"/>
    </row>
    <row r="552" spans="1:76" s="1" customFormat="1" ht="20.100000000000001" customHeight="1" x14ac:dyDescent="0.2">
      <c r="A552" s="3"/>
      <c r="B552" s="6"/>
      <c r="C552" s="3"/>
      <c r="D552" s="3"/>
      <c r="E552" s="5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6"/>
      <c r="BG552" s="56"/>
      <c r="BH552" s="56"/>
      <c r="BI552" s="56"/>
      <c r="BJ552" s="56"/>
      <c r="BK552" s="56"/>
      <c r="BL552" s="56"/>
      <c r="BM552" s="56"/>
      <c r="BN552" s="56"/>
      <c r="BO552" s="56"/>
      <c r="BP552" s="56"/>
      <c r="BQ552" s="56"/>
      <c r="BR552" s="56"/>
      <c r="BS552" s="39"/>
      <c r="BT552" s="39"/>
      <c r="BU552" s="39"/>
      <c r="BV552" s="39"/>
      <c r="BW552" s="39"/>
      <c r="BX552" s="39"/>
    </row>
    <row r="553" spans="1:76" s="1" customFormat="1" ht="20.100000000000001" customHeight="1" x14ac:dyDescent="0.2">
      <c r="A553" s="3"/>
      <c r="B553" s="6"/>
      <c r="C553" s="3" t="s">
        <v>146</v>
      </c>
      <c r="D553" s="3"/>
      <c r="E553" s="5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6"/>
      <c r="BG553" s="56"/>
      <c r="BH553" s="56"/>
      <c r="BI553" s="56"/>
      <c r="BJ553" s="56"/>
      <c r="BK553" s="56"/>
      <c r="BL553" s="56"/>
      <c r="BM553" s="56"/>
      <c r="BN553" s="56"/>
      <c r="BO553" s="56"/>
      <c r="BP553" s="56"/>
      <c r="BQ553" s="56"/>
      <c r="BR553" s="56"/>
      <c r="BS553" s="39"/>
      <c r="BT553" s="39"/>
      <c r="BU553" s="39"/>
      <c r="BV553" s="39"/>
      <c r="BW553" s="39"/>
      <c r="BX553" s="39"/>
    </row>
    <row r="554" spans="1:76" s="1" customFormat="1" ht="20.100000000000001" customHeight="1" x14ac:dyDescent="0.2">
      <c r="A554" s="3"/>
      <c r="B554" s="6"/>
      <c r="C554" s="3"/>
      <c r="D554" s="50" t="s">
        <v>96</v>
      </c>
      <c r="E554" s="5"/>
      <c r="F554" s="39">
        <v>69</v>
      </c>
      <c r="G554" s="39"/>
      <c r="H554" s="39"/>
      <c r="I554" s="39"/>
      <c r="J554" s="39">
        <v>210</v>
      </c>
      <c r="K554" s="39">
        <v>3</v>
      </c>
      <c r="L554" s="39"/>
      <c r="M554" s="39">
        <v>213</v>
      </c>
      <c r="N554" s="39"/>
      <c r="O554" s="39"/>
      <c r="P554" s="39"/>
      <c r="Q554" s="39">
        <v>52</v>
      </c>
      <c r="R554" s="39">
        <v>170</v>
      </c>
      <c r="S554" s="39"/>
      <c r="T554" s="39">
        <v>222</v>
      </c>
      <c r="U554" s="39"/>
      <c r="V554" s="39"/>
      <c r="W554" s="39"/>
      <c r="X554" s="39">
        <v>60</v>
      </c>
      <c r="Y554" s="39"/>
      <c r="Z554" s="39"/>
      <c r="AA554" s="39"/>
      <c r="AB554" s="39">
        <v>0</v>
      </c>
      <c r="AC554" s="39"/>
      <c r="AD554" s="39">
        <v>0</v>
      </c>
      <c r="AE554" s="39"/>
      <c r="AF554" s="39"/>
      <c r="AG554" s="39"/>
      <c r="AH554" s="39">
        <v>0</v>
      </c>
      <c r="AI554" s="39"/>
      <c r="AJ554" s="39"/>
      <c r="AK554" s="39"/>
      <c r="AL554" s="39"/>
      <c r="AM554" s="39"/>
      <c r="AN554" s="39"/>
      <c r="AO554" s="39"/>
      <c r="AP554" s="39">
        <v>26</v>
      </c>
      <c r="AQ554" s="39"/>
      <c r="AR554" s="39"/>
      <c r="AS554" s="39"/>
      <c r="AT554" s="39">
        <v>180</v>
      </c>
      <c r="AU554" s="39">
        <v>6</v>
      </c>
      <c r="AV554" s="39"/>
      <c r="AW554" s="39">
        <v>186</v>
      </c>
      <c r="AX554" s="39"/>
      <c r="AY554" s="39"/>
      <c r="AZ554" s="39"/>
      <c r="BA554" s="39">
        <v>20</v>
      </c>
      <c r="BB554" s="39">
        <v>158</v>
      </c>
      <c r="BC554" s="39"/>
      <c r="BD554" s="39">
        <v>178</v>
      </c>
      <c r="BE554" s="39"/>
      <c r="BF554" s="39"/>
      <c r="BG554" s="39"/>
      <c r="BH554" s="39">
        <v>34</v>
      </c>
      <c r="BI554" s="39"/>
      <c r="BJ554" s="39"/>
      <c r="BK554" s="39"/>
      <c r="BL554" s="39">
        <v>0</v>
      </c>
      <c r="BM554" s="39"/>
      <c r="BN554" s="39">
        <v>0</v>
      </c>
      <c r="BO554" s="39"/>
      <c r="BP554" s="39"/>
      <c r="BQ554" s="39"/>
      <c r="BR554" s="39">
        <v>0</v>
      </c>
      <c r="BS554" s="39"/>
      <c r="BT554" s="39"/>
      <c r="BU554" s="39"/>
      <c r="BV554" s="39"/>
      <c r="BW554" s="39"/>
      <c r="BX554" s="39"/>
    </row>
    <row r="555" spans="1:76" s="1" customFormat="1" ht="20.100000000000001" customHeight="1" x14ac:dyDescent="0.2">
      <c r="A555" s="3"/>
      <c r="B555" s="6"/>
      <c r="C555" s="3"/>
      <c r="D555" s="3"/>
      <c r="E555" s="5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  <c r="BR555" s="56"/>
      <c r="BS555" s="39"/>
      <c r="BT555" s="39"/>
      <c r="BU555" s="39"/>
      <c r="BV555" s="39"/>
      <c r="BW555" s="39"/>
      <c r="BX555" s="39"/>
    </row>
    <row r="556" spans="1:76" s="1" customFormat="1" ht="20.100000000000001" customHeight="1" x14ac:dyDescent="0.25">
      <c r="A556" s="3"/>
      <c r="B556" s="6"/>
      <c r="C556" s="51" t="s">
        <v>153</v>
      </c>
      <c r="D556" s="52"/>
      <c r="E556" s="5"/>
      <c r="F556" s="53">
        <v>69</v>
      </c>
      <c r="G556" s="54"/>
      <c r="H556" s="54"/>
      <c r="I556" s="54"/>
      <c r="J556" s="53">
        <v>210</v>
      </c>
      <c r="K556" s="53">
        <v>3</v>
      </c>
      <c r="L556" s="54"/>
      <c r="M556" s="53">
        <v>213</v>
      </c>
      <c r="N556" s="54"/>
      <c r="O556" s="54"/>
      <c r="P556" s="54"/>
      <c r="Q556" s="53">
        <v>52</v>
      </c>
      <c r="R556" s="53">
        <v>170</v>
      </c>
      <c r="S556" s="54"/>
      <c r="T556" s="53">
        <v>222</v>
      </c>
      <c r="U556" s="54"/>
      <c r="V556" s="54"/>
      <c r="W556" s="54"/>
      <c r="X556" s="53">
        <v>60</v>
      </c>
      <c r="Y556" s="54"/>
      <c r="Z556" s="54"/>
      <c r="AA556" s="54"/>
      <c r="AB556" s="53">
        <v>0</v>
      </c>
      <c r="AC556" s="54"/>
      <c r="AD556" s="53">
        <v>0</v>
      </c>
      <c r="AE556" s="54"/>
      <c r="AF556" s="54"/>
      <c r="AG556" s="54"/>
      <c r="AH556" s="53">
        <v>0</v>
      </c>
      <c r="AI556" s="54"/>
      <c r="AJ556" s="54"/>
      <c r="AK556" s="54"/>
      <c r="AL556" s="54"/>
      <c r="AM556" s="54"/>
      <c r="AN556" s="54"/>
      <c r="AO556" s="54"/>
      <c r="AP556" s="53">
        <v>26</v>
      </c>
      <c r="AQ556" s="54"/>
      <c r="AR556" s="54"/>
      <c r="AS556" s="54"/>
      <c r="AT556" s="53">
        <v>180</v>
      </c>
      <c r="AU556" s="53">
        <v>6</v>
      </c>
      <c r="AV556" s="54"/>
      <c r="AW556" s="53">
        <v>186</v>
      </c>
      <c r="AX556" s="54"/>
      <c r="AY556" s="54"/>
      <c r="AZ556" s="54"/>
      <c r="BA556" s="53">
        <v>20</v>
      </c>
      <c r="BB556" s="53">
        <v>158</v>
      </c>
      <c r="BC556" s="54"/>
      <c r="BD556" s="53">
        <v>178</v>
      </c>
      <c r="BE556" s="54"/>
      <c r="BF556" s="54"/>
      <c r="BG556" s="54"/>
      <c r="BH556" s="53">
        <v>34</v>
      </c>
      <c r="BI556" s="54"/>
      <c r="BJ556" s="54"/>
      <c r="BK556" s="54"/>
      <c r="BL556" s="53">
        <v>0</v>
      </c>
      <c r="BM556" s="54"/>
      <c r="BN556" s="53">
        <v>0</v>
      </c>
      <c r="BO556" s="54"/>
      <c r="BP556" s="54"/>
      <c r="BQ556" s="54"/>
      <c r="BR556" s="53">
        <v>0</v>
      </c>
      <c r="BS556" s="39"/>
      <c r="BT556" s="39"/>
      <c r="BU556" s="39"/>
      <c r="BV556" s="39"/>
      <c r="BW556" s="39"/>
      <c r="BX556" s="39"/>
    </row>
    <row r="557" spans="1:76" s="1" customFormat="1" ht="20.100000000000001" customHeight="1" x14ac:dyDescent="0.2">
      <c r="A557" s="3"/>
      <c r="B557" s="6"/>
      <c r="C557" s="3"/>
      <c r="D557" s="3"/>
      <c r="E557" s="5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/>
      <c r="BF557" s="56"/>
      <c r="BG557" s="56"/>
      <c r="BH557" s="56"/>
      <c r="BI557" s="56"/>
      <c r="BJ557" s="56"/>
      <c r="BK557" s="56"/>
      <c r="BL557" s="56"/>
      <c r="BM557" s="56"/>
      <c r="BN557" s="56"/>
      <c r="BO557" s="56"/>
      <c r="BP557" s="56"/>
      <c r="BQ557" s="56"/>
      <c r="BR557" s="56"/>
      <c r="BS557" s="39"/>
      <c r="BT557" s="39"/>
      <c r="BU557" s="39"/>
      <c r="BV557" s="39"/>
      <c r="BW557" s="39"/>
      <c r="BX557" s="39"/>
    </row>
    <row r="558" spans="1:76" s="1" customFormat="1" ht="20.100000000000001" customHeight="1" x14ac:dyDescent="0.2">
      <c r="A558" s="3"/>
      <c r="B558" s="6"/>
      <c r="C558" s="3" t="s">
        <v>0</v>
      </c>
      <c r="D558" s="3"/>
      <c r="E558" s="5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6"/>
      <c r="BG558" s="56"/>
      <c r="BH558" s="56"/>
      <c r="BI558" s="56"/>
      <c r="BJ558" s="56"/>
      <c r="BK558" s="56"/>
      <c r="BL558" s="56"/>
      <c r="BM558" s="56"/>
      <c r="BN558" s="56"/>
      <c r="BO558" s="56"/>
      <c r="BP558" s="56"/>
      <c r="BQ558" s="56"/>
      <c r="BR558" s="56"/>
      <c r="BS558" s="39"/>
      <c r="BT558" s="39"/>
      <c r="BU558" s="39"/>
      <c r="BV558" s="39"/>
      <c r="BW558" s="39"/>
      <c r="BX558" s="39"/>
    </row>
    <row r="559" spans="1:76" s="1" customFormat="1" ht="20.100000000000001" customHeight="1" x14ac:dyDescent="0.2">
      <c r="A559" s="3"/>
      <c r="B559" s="6"/>
      <c r="C559" s="3"/>
      <c r="D559" s="2" t="s">
        <v>96</v>
      </c>
      <c r="E559" s="5"/>
      <c r="F559" s="39">
        <v>0</v>
      </c>
      <c r="G559" s="39"/>
      <c r="H559" s="39"/>
      <c r="I559" s="39"/>
      <c r="J559" s="39">
        <v>0</v>
      </c>
      <c r="K559" s="39">
        <v>0</v>
      </c>
      <c r="L559" s="39"/>
      <c r="M559" s="39">
        <v>0</v>
      </c>
      <c r="N559" s="39"/>
      <c r="O559" s="39"/>
      <c r="P559" s="39"/>
      <c r="Q559" s="39">
        <v>0</v>
      </c>
      <c r="R559" s="39">
        <v>0</v>
      </c>
      <c r="S559" s="39"/>
      <c r="T559" s="39">
        <v>0</v>
      </c>
      <c r="U559" s="39"/>
      <c r="V559" s="39"/>
      <c r="W559" s="39"/>
      <c r="X559" s="39">
        <v>0</v>
      </c>
      <c r="Y559" s="39"/>
      <c r="Z559" s="39"/>
      <c r="AA559" s="39"/>
      <c r="AB559" s="39">
        <v>0</v>
      </c>
      <c r="AC559" s="39"/>
      <c r="AD559" s="39">
        <v>0</v>
      </c>
      <c r="AE559" s="39"/>
      <c r="AF559" s="39"/>
      <c r="AG559" s="39"/>
      <c r="AH559" s="39">
        <v>0</v>
      </c>
      <c r="AI559" s="39"/>
      <c r="AJ559" s="39"/>
      <c r="AK559" s="39"/>
      <c r="AL559" s="39"/>
      <c r="AM559" s="39"/>
      <c r="AN559" s="39"/>
      <c r="AO559" s="39"/>
      <c r="AP559" s="39">
        <v>0</v>
      </c>
      <c r="AQ559" s="39"/>
      <c r="AR559" s="39"/>
      <c r="AS559" s="39"/>
      <c r="AT559" s="39">
        <v>0</v>
      </c>
      <c r="AU559" s="39">
        <v>0</v>
      </c>
      <c r="AV559" s="39"/>
      <c r="AW559" s="39">
        <v>0</v>
      </c>
      <c r="AX559" s="39"/>
      <c r="AY559" s="39"/>
      <c r="AZ559" s="39"/>
      <c r="BA559" s="39">
        <v>0</v>
      </c>
      <c r="BB559" s="39">
        <v>0</v>
      </c>
      <c r="BC559" s="39"/>
      <c r="BD559" s="39">
        <v>0</v>
      </c>
      <c r="BE559" s="39"/>
      <c r="BF559" s="39"/>
      <c r="BG559" s="39"/>
      <c r="BH559" s="39">
        <v>0</v>
      </c>
      <c r="BI559" s="39"/>
      <c r="BJ559" s="39"/>
      <c r="BK559" s="39"/>
      <c r="BL559" s="39">
        <v>0</v>
      </c>
      <c r="BM559" s="39"/>
      <c r="BN559" s="39">
        <v>0</v>
      </c>
      <c r="BO559" s="39"/>
      <c r="BP559" s="39"/>
      <c r="BQ559" s="39"/>
      <c r="BR559" s="39">
        <v>0</v>
      </c>
      <c r="BS559" s="39"/>
      <c r="BT559" s="39"/>
      <c r="BU559" s="39"/>
      <c r="BV559" s="39"/>
      <c r="BW559" s="39"/>
      <c r="BX559" s="39"/>
    </row>
    <row r="560" spans="1:76" ht="19.5" customHeight="1" x14ac:dyDescent="0.2">
      <c r="D560" s="47" t="s">
        <v>97</v>
      </c>
      <c r="F560" s="48">
        <v>0</v>
      </c>
      <c r="G560" s="49"/>
      <c r="H560" s="49"/>
      <c r="I560" s="49"/>
      <c r="J560" s="48">
        <v>0</v>
      </c>
      <c r="K560" s="48">
        <v>0</v>
      </c>
      <c r="L560" s="49"/>
      <c r="M560" s="48">
        <v>0</v>
      </c>
      <c r="N560" s="49"/>
      <c r="O560" s="49"/>
      <c r="P560" s="49"/>
      <c r="Q560" s="48">
        <v>0</v>
      </c>
      <c r="R560" s="48">
        <v>0</v>
      </c>
      <c r="S560" s="49"/>
      <c r="T560" s="48">
        <v>0</v>
      </c>
      <c r="U560" s="49"/>
      <c r="V560" s="49"/>
      <c r="W560" s="49"/>
      <c r="X560" s="48">
        <v>0</v>
      </c>
      <c r="Y560" s="49"/>
      <c r="Z560" s="49"/>
      <c r="AA560" s="49"/>
      <c r="AB560" s="48">
        <v>0</v>
      </c>
      <c r="AC560" s="49"/>
      <c r="AD560" s="48">
        <v>0</v>
      </c>
      <c r="AE560" s="49"/>
      <c r="AF560" s="49"/>
      <c r="AG560" s="49"/>
      <c r="AH560" s="48">
        <v>0</v>
      </c>
      <c r="AI560" s="49"/>
      <c r="AJ560" s="49"/>
      <c r="AK560" s="49"/>
      <c r="AL560" s="49"/>
      <c r="AM560" s="49"/>
      <c r="AN560" s="49"/>
      <c r="AO560" s="49"/>
      <c r="AP560" s="48">
        <v>0</v>
      </c>
      <c r="AQ560" s="49"/>
      <c r="AR560" s="49"/>
      <c r="AS560" s="49"/>
      <c r="AT560" s="48">
        <v>0</v>
      </c>
      <c r="AU560" s="48">
        <v>0</v>
      </c>
      <c r="AV560" s="49"/>
      <c r="AW560" s="48">
        <v>0</v>
      </c>
      <c r="AX560" s="49"/>
      <c r="AY560" s="49"/>
      <c r="AZ560" s="49"/>
      <c r="BA560" s="48">
        <v>0</v>
      </c>
      <c r="BB560" s="48">
        <v>0</v>
      </c>
      <c r="BC560" s="49"/>
      <c r="BD560" s="48">
        <v>0</v>
      </c>
      <c r="BE560" s="49"/>
      <c r="BF560" s="49"/>
      <c r="BG560" s="49"/>
      <c r="BH560" s="48">
        <v>0</v>
      </c>
      <c r="BI560" s="49"/>
      <c r="BJ560" s="49"/>
      <c r="BK560" s="49"/>
      <c r="BL560" s="48">
        <v>0</v>
      </c>
      <c r="BM560" s="49"/>
      <c r="BN560" s="48">
        <v>0</v>
      </c>
      <c r="BO560" s="49"/>
      <c r="BP560" s="49"/>
      <c r="BQ560" s="49"/>
      <c r="BR560" s="48">
        <v>0</v>
      </c>
      <c r="BS560" s="39"/>
      <c r="BT560" s="39"/>
      <c r="BU560" s="39"/>
      <c r="BV560" s="39"/>
      <c r="BW560" s="39"/>
      <c r="BX560" s="39"/>
    </row>
    <row r="561" spans="1:76" s="1" customFormat="1" ht="20.100000000000001" customHeight="1" x14ac:dyDescent="0.2">
      <c r="A561" s="3"/>
      <c r="B561" s="6"/>
      <c r="C561" s="3"/>
      <c r="D561" s="2" t="s">
        <v>98</v>
      </c>
      <c r="E561" s="5"/>
      <c r="F561" s="39">
        <v>0</v>
      </c>
      <c r="G561" s="39"/>
      <c r="H561" s="39"/>
      <c r="I561" s="39"/>
      <c r="J561" s="39">
        <v>0</v>
      </c>
      <c r="K561" s="39">
        <v>0</v>
      </c>
      <c r="L561" s="39"/>
      <c r="M561" s="39">
        <v>0</v>
      </c>
      <c r="N561" s="39"/>
      <c r="O561" s="39"/>
      <c r="P561" s="39"/>
      <c r="Q561" s="39">
        <v>0</v>
      </c>
      <c r="R561" s="39">
        <v>0</v>
      </c>
      <c r="S561" s="39"/>
      <c r="T561" s="39">
        <v>0</v>
      </c>
      <c r="U561" s="39"/>
      <c r="V561" s="39"/>
      <c r="W561" s="39"/>
      <c r="X561" s="39">
        <v>0</v>
      </c>
      <c r="Y561" s="39"/>
      <c r="Z561" s="39"/>
      <c r="AA561" s="39"/>
      <c r="AB561" s="39">
        <v>0</v>
      </c>
      <c r="AC561" s="39"/>
      <c r="AD561" s="39">
        <v>0</v>
      </c>
      <c r="AE561" s="39"/>
      <c r="AF561" s="39"/>
      <c r="AG561" s="39"/>
      <c r="AH561" s="39">
        <v>0</v>
      </c>
      <c r="AI561" s="39"/>
      <c r="AJ561" s="39"/>
      <c r="AK561" s="39"/>
      <c r="AL561" s="39"/>
      <c r="AM561" s="39"/>
      <c r="AN561" s="39"/>
      <c r="AO561" s="39"/>
      <c r="AP561" s="39">
        <v>0</v>
      </c>
      <c r="AQ561" s="39"/>
      <c r="AR561" s="39"/>
      <c r="AS561" s="39"/>
      <c r="AT561" s="39">
        <v>0</v>
      </c>
      <c r="AU561" s="39">
        <v>0</v>
      </c>
      <c r="AV561" s="39"/>
      <c r="AW561" s="39">
        <v>0</v>
      </c>
      <c r="AX561" s="39"/>
      <c r="AY561" s="39"/>
      <c r="AZ561" s="39"/>
      <c r="BA561" s="39">
        <v>0</v>
      </c>
      <c r="BB561" s="39">
        <v>0</v>
      </c>
      <c r="BC561" s="39"/>
      <c r="BD561" s="39">
        <v>0</v>
      </c>
      <c r="BE561" s="39"/>
      <c r="BF561" s="39"/>
      <c r="BG561" s="39"/>
      <c r="BH561" s="39">
        <v>0</v>
      </c>
      <c r="BI561" s="39"/>
      <c r="BJ561" s="39"/>
      <c r="BK561" s="39"/>
      <c r="BL561" s="39">
        <v>0</v>
      </c>
      <c r="BM561" s="39"/>
      <c r="BN561" s="39">
        <v>0</v>
      </c>
      <c r="BO561" s="39"/>
      <c r="BP561" s="39"/>
      <c r="BQ561" s="39"/>
      <c r="BR561" s="39">
        <v>0</v>
      </c>
      <c r="BS561" s="39"/>
      <c r="BT561" s="39"/>
      <c r="BU561" s="39"/>
      <c r="BV561" s="39"/>
      <c r="BW561" s="39"/>
      <c r="BX561" s="39"/>
    </row>
    <row r="562" spans="1:76" s="1" customFormat="1" ht="20.100000000000001" customHeight="1" x14ac:dyDescent="0.2">
      <c r="A562" s="3"/>
      <c r="B562" s="6"/>
      <c r="C562" s="3"/>
      <c r="D562" s="3"/>
      <c r="E562" s="5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6"/>
      <c r="BG562" s="56"/>
      <c r="BH562" s="56"/>
      <c r="BI562" s="56"/>
      <c r="BJ562" s="56"/>
      <c r="BK562" s="56"/>
      <c r="BL562" s="56"/>
      <c r="BM562" s="56"/>
      <c r="BN562" s="56"/>
      <c r="BO562" s="56"/>
      <c r="BP562" s="56"/>
      <c r="BQ562" s="56"/>
      <c r="BR562" s="56"/>
      <c r="BS562" s="39"/>
      <c r="BT562" s="39"/>
      <c r="BU562" s="39"/>
      <c r="BV562" s="39"/>
      <c r="BW562" s="39"/>
      <c r="BX562" s="39"/>
    </row>
    <row r="563" spans="1:76" s="1" customFormat="1" ht="20.100000000000001" customHeight="1" x14ac:dyDescent="0.25">
      <c r="A563" s="3"/>
      <c r="B563" s="6"/>
      <c r="C563" s="51" t="s">
        <v>120</v>
      </c>
      <c r="D563" s="52"/>
      <c r="E563" s="5"/>
      <c r="F563" s="53">
        <v>0</v>
      </c>
      <c r="G563" s="54"/>
      <c r="H563" s="54"/>
      <c r="I563" s="54"/>
      <c r="J563" s="53">
        <v>0</v>
      </c>
      <c r="K563" s="53">
        <v>0</v>
      </c>
      <c r="L563" s="54"/>
      <c r="M563" s="53">
        <v>0</v>
      </c>
      <c r="N563" s="54"/>
      <c r="O563" s="54"/>
      <c r="P563" s="54"/>
      <c r="Q563" s="53">
        <v>0</v>
      </c>
      <c r="R563" s="53">
        <v>0</v>
      </c>
      <c r="S563" s="54"/>
      <c r="T563" s="53">
        <v>0</v>
      </c>
      <c r="U563" s="54"/>
      <c r="V563" s="54"/>
      <c r="W563" s="54"/>
      <c r="X563" s="53">
        <v>0</v>
      </c>
      <c r="Y563" s="54"/>
      <c r="Z563" s="54"/>
      <c r="AA563" s="54"/>
      <c r="AB563" s="53">
        <v>0</v>
      </c>
      <c r="AC563" s="54"/>
      <c r="AD563" s="53">
        <v>0</v>
      </c>
      <c r="AE563" s="54"/>
      <c r="AF563" s="54"/>
      <c r="AG563" s="54"/>
      <c r="AH563" s="53">
        <v>0</v>
      </c>
      <c r="AI563" s="54"/>
      <c r="AJ563" s="54"/>
      <c r="AK563" s="54"/>
      <c r="AL563" s="54"/>
      <c r="AM563" s="54"/>
      <c r="AN563" s="54"/>
      <c r="AO563" s="54"/>
      <c r="AP563" s="53">
        <v>0</v>
      </c>
      <c r="AQ563" s="54"/>
      <c r="AR563" s="54"/>
      <c r="AS563" s="54"/>
      <c r="AT563" s="53">
        <v>0</v>
      </c>
      <c r="AU563" s="53">
        <v>0</v>
      </c>
      <c r="AV563" s="54"/>
      <c r="AW563" s="53">
        <v>0</v>
      </c>
      <c r="AX563" s="54"/>
      <c r="AY563" s="54"/>
      <c r="AZ563" s="54"/>
      <c r="BA563" s="53">
        <v>0</v>
      </c>
      <c r="BB563" s="53">
        <v>0</v>
      </c>
      <c r="BC563" s="54"/>
      <c r="BD563" s="53">
        <v>0</v>
      </c>
      <c r="BE563" s="54"/>
      <c r="BF563" s="54"/>
      <c r="BG563" s="54"/>
      <c r="BH563" s="53">
        <v>0</v>
      </c>
      <c r="BI563" s="54"/>
      <c r="BJ563" s="54"/>
      <c r="BK563" s="54"/>
      <c r="BL563" s="53">
        <v>0</v>
      </c>
      <c r="BM563" s="54"/>
      <c r="BN563" s="53">
        <v>0</v>
      </c>
      <c r="BO563" s="54"/>
      <c r="BP563" s="54"/>
      <c r="BQ563" s="54"/>
      <c r="BR563" s="53">
        <v>0</v>
      </c>
      <c r="BS563" s="39"/>
      <c r="BT563" s="39"/>
      <c r="BU563" s="39"/>
      <c r="BV563" s="39"/>
      <c r="BW563" s="39"/>
      <c r="BX563" s="39"/>
    </row>
    <row r="564" spans="1:76" s="1" customFormat="1" ht="20.100000000000001" customHeight="1" x14ac:dyDescent="0.2">
      <c r="A564" s="3"/>
      <c r="B564" s="6"/>
      <c r="C564" s="3"/>
      <c r="D564" s="3"/>
      <c r="E564" s="5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6"/>
      <c r="BG564" s="56"/>
      <c r="BH564" s="56"/>
      <c r="BI564" s="56"/>
      <c r="BJ564" s="56"/>
      <c r="BK564" s="56"/>
      <c r="BL564" s="56"/>
      <c r="BM564" s="56"/>
      <c r="BN564" s="56"/>
      <c r="BO564" s="56"/>
      <c r="BP564" s="56"/>
      <c r="BQ564" s="56"/>
      <c r="BR564" s="56"/>
      <c r="BS564" s="39"/>
      <c r="BT564" s="39"/>
      <c r="BU564" s="39"/>
      <c r="BV564" s="39"/>
      <c r="BW564" s="39"/>
      <c r="BX564" s="39"/>
    </row>
    <row r="565" spans="1:76" s="1" customFormat="1" ht="20.100000000000001" customHeight="1" x14ac:dyDescent="0.25">
      <c r="A565" s="3"/>
      <c r="B565" s="57" t="s">
        <v>268</v>
      </c>
      <c r="C565" s="58"/>
      <c r="D565" s="58"/>
      <c r="E565" s="5"/>
      <c r="F565" s="59">
        <v>867</v>
      </c>
      <c r="G565" s="54"/>
      <c r="H565" s="54"/>
      <c r="I565" s="54"/>
      <c r="J565" s="59">
        <v>2758</v>
      </c>
      <c r="K565" s="59">
        <v>84</v>
      </c>
      <c r="L565" s="54"/>
      <c r="M565" s="59">
        <v>2842</v>
      </c>
      <c r="N565" s="54"/>
      <c r="O565" s="54"/>
      <c r="P565" s="54"/>
      <c r="Q565" s="59">
        <v>975</v>
      </c>
      <c r="R565" s="59">
        <v>1926</v>
      </c>
      <c r="S565" s="54"/>
      <c r="T565" s="59">
        <v>2901</v>
      </c>
      <c r="U565" s="54"/>
      <c r="V565" s="54"/>
      <c r="W565" s="54"/>
      <c r="X565" s="59">
        <v>808</v>
      </c>
      <c r="Y565" s="54"/>
      <c r="Z565" s="54"/>
      <c r="AA565" s="54"/>
      <c r="AB565" s="59">
        <v>0</v>
      </c>
      <c r="AC565" s="54"/>
      <c r="AD565" s="59">
        <v>0</v>
      </c>
      <c r="AE565" s="54"/>
      <c r="AF565" s="54"/>
      <c r="AG565" s="54"/>
      <c r="AH565" s="59">
        <v>222</v>
      </c>
      <c r="AI565" s="54"/>
      <c r="AJ565" s="54"/>
      <c r="AK565" s="54"/>
      <c r="AL565" s="54"/>
      <c r="AM565" s="54"/>
      <c r="AN565" s="54"/>
      <c r="AO565" s="54"/>
      <c r="AP565" s="59">
        <v>1307</v>
      </c>
      <c r="AQ565" s="54"/>
      <c r="AR565" s="54"/>
      <c r="AS565" s="54"/>
      <c r="AT565" s="59">
        <v>9862</v>
      </c>
      <c r="AU565" s="59">
        <v>148</v>
      </c>
      <c r="AV565" s="54"/>
      <c r="AW565" s="59">
        <v>10010</v>
      </c>
      <c r="AX565" s="54"/>
      <c r="AY565" s="54"/>
      <c r="AZ565" s="54"/>
      <c r="BA565" s="59">
        <v>791</v>
      </c>
      <c r="BB565" s="59">
        <v>8935</v>
      </c>
      <c r="BC565" s="54"/>
      <c r="BD565" s="59">
        <v>9726</v>
      </c>
      <c r="BE565" s="54"/>
      <c r="BF565" s="54"/>
      <c r="BG565" s="54"/>
      <c r="BH565" s="59">
        <v>1591</v>
      </c>
      <c r="BI565" s="54"/>
      <c r="BJ565" s="54"/>
      <c r="BK565" s="54"/>
      <c r="BL565" s="59">
        <v>0</v>
      </c>
      <c r="BM565" s="54"/>
      <c r="BN565" s="59">
        <v>0</v>
      </c>
      <c r="BO565" s="54"/>
      <c r="BP565" s="54"/>
      <c r="BQ565" s="54"/>
      <c r="BR565" s="59">
        <v>202</v>
      </c>
      <c r="BS565" s="39"/>
      <c r="BT565" s="39"/>
      <c r="BU565" s="39"/>
      <c r="BV565" s="39"/>
      <c r="BW565" s="39"/>
      <c r="BX565" s="39"/>
    </row>
    <row r="566" spans="1:76" ht="20.100000000000001" customHeight="1" x14ac:dyDescent="0.2"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</row>
    <row r="567" spans="1:76" ht="20.100000000000001" customHeight="1" x14ac:dyDescent="0.2">
      <c r="B567" s="6" t="s">
        <v>269</v>
      </c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  <c r="BN567" s="39"/>
      <c r="BO567" s="39"/>
      <c r="BP567" s="39"/>
      <c r="BQ567" s="39"/>
      <c r="BR567" s="39"/>
      <c r="BS567" s="39"/>
      <c r="BT567" s="39"/>
      <c r="BU567" s="39"/>
      <c r="BV567" s="39"/>
      <c r="BW567" s="39"/>
      <c r="BX567" s="39"/>
    </row>
    <row r="568" spans="1:76" ht="20.100000000000001" customHeight="1" x14ac:dyDescent="0.2">
      <c r="C568" s="3" t="s">
        <v>0</v>
      </c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  <c r="BN568" s="39"/>
      <c r="BO568" s="39"/>
      <c r="BP568" s="39"/>
      <c r="BQ568" s="39"/>
      <c r="BR568" s="39"/>
      <c r="BS568" s="39"/>
      <c r="BT568" s="39"/>
      <c r="BU568" s="39"/>
      <c r="BV568" s="39"/>
      <c r="BW568" s="39"/>
      <c r="BX568" s="39"/>
    </row>
    <row r="569" spans="1:76" ht="20.100000000000001" customHeight="1" x14ac:dyDescent="0.2">
      <c r="D569" s="2" t="s">
        <v>96</v>
      </c>
      <c r="F569" s="39">
        <v>0</v>
      </c>
      <c r="G569" s="39"/>
      <c r="H569" s="39"/>
      <c r="I569" s="39"/>
      <c r="J569" s="39">
        <v>0</v>
      </c>
      <c r="K569" s="39">
        <v>0</v>
      </c>
      <c r="L569" s="39"/>
      <c r="M569" s="39">
        <v>0</v>
      </c>
      <c r="N569" s="39"/>
      <c r="O569" s="39"/>
      <c r="P569" s="39"/>
      <c r="Q569" s="39">
        <v>0</v>
      </c>
      <c r="R569" s="39">
        <v>0</v>
      </c>
      <c r="S569" s="39"/>
      <c r="T569" s="39">
        <v>0</v>
      </c>
      <c r="U569" s="39"/>
      <c r="V569" s="39"/>
      <c r="W569" s="39"/>
      <c r="X569" s="39">
        <v>0</v>
      </c>
      <c r="Y569" s="39"/>
      <c r="Z569" s="39"/>
      <c r="AA569" s="39"/>
      <c r="AB569" s="39">
        <v>0</v>
      </c>
      <c r="AC569" s="39"/>
      <c r="AD569" s="39">
        <v>0</v>
      </c>
      <c r="AE569" s="39"/>
      <c r="AF569" s="39"/>
      <c r="AG569" s="39"/>
      <c r="AH569" s="39">
        <v>0</v>
      </c>
      <c r="AI569" s="39"/>
      <c r="AJ569" s="39"/>
      <c r="AK569" s="39"/>
      <c r="AL569" s="39"/>
      <c r="AM569" s="39"/>
      <c r="AN569" s="39"/>
      <c r="AO569" s="39"/>
      <c r="AP569" s="39">
        <v>0</v>
      </c>
      <c r="AQ569" s="39"/>
      <c r="AR569" s="39"/>
      <c r="AS569" s="39"/>
      <c r="AT569" s="39">
        <v>0</v>
      </c>
      <c r="AU569" s="39">
        <v>0</v>
      </c>
      <c r="AV569" s="39"/>
      <c r="AW569" s="39">
        <v>0</v>
      </c>
      <c r="AX569" s="39"/>
      <c r="AY569" s="39"/>
      <c r="AZ569" s="39"/>
      <c r="BA569" s="39">
        <v>0</v>
      </c>
      <c r="BB569" s="39">
        <v>0</v>
      </c>
      <c r="BC569" s="39"/>
      <c r="BD569" s="39">
        <v>0</v>
      </c>
      <c r="BE569" s="39"/>
      <c r="BF569" s="39"/>
      <c r="BG569" s="39"/>
      <c r="BH569" s="39">
        <v>0</v>
      </c>
      <c r="BI569" s="39"/>
      <c r="BJ569" s="39"/>
      <c r="BK569" s="39"/>
      <c r="BL569" s="39">
        <v>0</v>
      </c>
      <c r="BM569" s="39"/>
      <c r="BN569" s="39">
        <v>0</v>
      </c>
      <c r="BO569" s="39"/>
      <c r="BP569" s="39"/>
      <c r="BQ569" s="39"/>
      <c r="BR569" s="39">
        <v>0</v>
      </c>
      <c r="BS569" s="39"/>
      <c r="BT569" s="39"/>
      <c r="BU569" s="39"/>
      <c r="BV569" s="39"/>
      <c r="BW569" s="39"/>
      <c r="BX569" s="39"/>
    </row>
    <row r="570" spans="1:76" ht="19.5" customHeight="1" x14ac:dyDescent="0.2">
      <c r="D570" s="47" t="s">
        <v>97</v>
      </c>
      <c r="F570" s="48">
        <v>0</v>
      </c>
      <c r="G570" s="49"/>
      <c r="H570" s="49"/>
      <c r="I570" s="49"/>
      <c r="J570" s="48">
        <v>0</v>
      </c>
      <c r="K570" s="48">
        <v>0</v>
      </c>
      <c r="L570" s="49"/>
      <c r="M570" s="48">
        <v>0</v>
      </c>
      <c r="N570" s="49"/>
      <c r="O570" s="49"/>
      <c r="P570" s="49"/>
      <c r="Q570" s="48">
        <v>0</v>
      </c>
      <c r="R570" s="48">
        <v>0</v>
      </c>
      <c r="S570" s="49"/>
      <c r="T570" s="48">
        <v>0</v>
      </c>
      <c r="U570" s="49"/>
      <c r="V570" s="49"/>
      <c r="W570" s="49"/>
      <c r="X570" s="48">
        <v>0</v>
      </c>
      <c r="Y570" s="49"/>
      <c r="Z570" s="49"/>
      <c r="AA570" s="49"/>
      <c r="AB570" s="48">
        <v>0</v>
      </c>
      <c r="AC570" s="49"/>
      <c r="AD570" s="48">
        <v>0</v>
      </c>
      <c r="AE570" s="49"/>
      <c r="AF570" s="49"/>
      <c r="AG570" s="49"/>
      <c r="AH570" s="48">
        <v>0</v>
      </c>
      <c r="AI570" s="49"/>
      <c r="AJ570" s="49"/>
      <c r="AK570" s="49"/>
      <c r="AL570" s="49"/>
      <c r="AM570" s="49"/>
      <c r="AN570" s="49"/>
      <c r="AO570" s="49"/>
      <c r="AP570" s="48">
        <v>0</v>
      </c>
      <c r="AQ570" s="49"/>
      <c r="AR570" s="49"/>
      <c r="AS570" s="49"/>
      <c r="AT570" s="48">
        <v>0</v>
      </c>
      <c r="AU570" s="48">
        <v>0</v>
      </c>
      <c r="AV570" s="49"/>
      <c r="AW570" s="48">
        <v>0</v>
      </c>
      <c r="AX570" s="49"/>
      <c r="AY570" s="49"/>
      <c r="AZ570" s="49"/>
      <c r="BA570" s="48">
        <v>0</v>
      </c>
      <c r="BB570" s="48">
        <v>0</v>
      </c>
      <c r="BC570" s="49"/>
      <c r="BD570" s="48">
        <v>0</v>
      </c>
      <c r="BE570" s="49"/>
      <c r="BF570" s="49"/>
      <c r="BG570" s="49"/>
      <c r="BH570" s="48">
        <v>0</v>
      </c>
      <c r="BI570" s="49"/>
      <c r="BJ570" s="49"/>
      <c r="BK570" s="49"/>
      <c r="BL570" s="48">
        <v>0</v>
      </c>
      <c r="BM570" s="49"/>
      <c r="BN570" s="48">
        <v>0</v>
      </c>
      <c r="BO570" s="49"/>
      <c r="BP570" s="49"/>
      <c r="BQ570" s="49"/>
      <c r="BR570" s="48">
        <v>0</v>
      </c>
      <c r="BS570" s="39"/>
      <c r="BT570" s="39"/>
      <c r="BU570" s="39"/>
      <c r="BV570" s="39"/>
      <c r="BW570" s="39"/>
      <c r="BX570" s="39"/>
    </row>
    <row r="571" spans="1:76" ht="20.100000000000001" customHeight="1" x14ac:dyDescent="0.2"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  <c r="BN571" s="39"/>
      <c r="BO571" s="39"/>
      <c r="BP571" s="39"/>
      <c r="BQ571" s="39"/>
      <c r="BR571" s="39"/>
      <c r="BS571" s="39"/>
      <c r="BT571" s="39"/>
      <c r="BU571" s="39"/>
      <c r="BV571" s="39"/>
      <c r="BW571" s="39"/>
      <c r="BX571" s="39"/>
    </row>
    <row r="572" spans="1:76" s="1" customFormat="1" ht="20.100000000000001" customHeight="1" x14ac:dyDescent="0.25">
      <c r="A572" s="3"/>
      <c r="B572" s="6"/>
      <c r="C572" s="51" t="s">
        <v>120</v>
      </c>
      <c r="D572" s="52"/>
      <c r="E572" s="5"/>
      <c r="F572" s="53">
        <v>0</v>
      </c>
      <c r="G572" s="54"/>
      <c r="H572" s="54"/>
      <c r="I572" s="54"/>
      <c r="J572" s="53">
        <v>0</v>
      </c>
      <c r="K572" s="53">
        <v>0</v>
      </c>
      <c r="L572" s="54"/>
      <c r="M572" s="53">
        <v>0</v>
      </c>
      <c r="N572" s="54"/>
      <c r="O572" s="54"/>
      <c r="P572" s="54"/>
      <c r="Q572" s="53">
        <v>0</v>
      </c>
      <c r="R572" s="53">
        <v>0</v>
      </c>
      <c r="S572" s="54"/>
      <c r="T572" s="53">
        <v>0</v>
      </c>
      <c r="U572" s="54"/>
      <c r="V572" s="54"/>
      <c r="W572" s="54"/>
      <c r="X572" s="53">
        <v>0</v>
      </c>
      <c r="Y572" s="54"/>
      <c r="Z572" s="54"/>
      <c r="AA572" s="54"/>
      <c r="AB572" s="53">
        <v>0</v>
      </c>
      <c r="AC572" s="54"/>
      <c r="AD572" s="53">
        <v>0</v>
      </c>
      <c r="AE572" s="54"/>
      <c r="AF572" s="54"/>
      <c r="AG572" s="54"/>
      <c r="AH572" s="53">
        <v>0</v>
      </c>
      <c r="AI572" s="54"/>
      <c r="AJ572" s="54"/>
      <c r="AK572" s="54"/>
      <c r="AL572" s="54"/>
      <c r="AM572" s="54"/>
      <c r="AN572" s="54"/>
      <c r="AO572" s="54"/>
      <c r="AP572" s="53">
        <v>0</v>
      </c>
      <c r="AQ572" s="54"/>
      <c r="AR572" s="54"/>
      <c r="AS572" s="54"/>
      <c r="AT572" s="53">
        <v>0</v>
      </c>
      <c r="AU572" s="53">
        <v>0</v>
      </c>
      <c r="AV572" s="54"/>
      <c r="AW572" s="53">
        <v>0</v>
      </c>
      <c r="AX572" s="54"/>
      <c r="AY572" s="54"/>
      <c r="AZ572" s="54"/>
      <c r="BA572" s="53">
        <v>0</v>
      </c>
      <c r="BB572" s="53">
        <v>0</v>
      </c>
      <c r="BC572" s="54"/>
      <c r="BD572" s="53">
        <v>0</v>
      </c>
      <c r="BE572" s="54"/>
      <c r="BF572" s="54"/>
      <c r="BG572" s="54"/>
      <c r="BH572" s="53">
        <v>0</v>
      </c>
      <c r="BI572" s="54"/>
      <c r="BJ572" s="54"/>
      <c r="BK572" s="54"/>
      <c r="BL572" s="53">
        <v>0</v>
      </c>
      <c r="BM572" s="54"/>
      <c r="BN572" s="53">
        <v>0</v>
      </c>
      <c r="BO572" s="54"/>
      <c r="BP572" s="54"/>
      <c r="BQ572" s="54"/>
      <c r="BR572" s="53">
        <v>0</v>
      </c>
      <c r="BS572" s="39"/>
      <c r="BT572" s="39"/>
      <c r="BU572" s="39"/>
      <c r="BV572" s="39"/>
      <c r="BW572" s="39"/>
      <c r="BX572" s="39"/>
    </row>
    <row r="573" spans="1:76" ht="20.100000000000001" customHeight="1" x14ac:dyDescent="0.2"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/>
      <c r="BP573" s="39"/>
      <c r="BQ573" s="39"/>
      <c r="BR573" s="39"/>
      <c r="BS573" s="39"/>
      <c r="BT573" s="39"/>
      <c r="BU573" s="39"/>
      <c r="BV573" s="39"/>
      <c r="BW573" s="39"/>
      <c r="BX573" s="39"/>
    </row>
    <row r="574" spans="1:76" ht="20.100000000000001" customHeight="1" x14ac:dyDescent="0.2">
      <c r="C574" s="3" t="s">
        <v>249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  <c r="BN574" s="39"/>
      <c r="BO574" s="39"/>
      <c r="BP574" s="39"/>
      <c r="BQ574" s="39"/>
      <c r="BR574" s="39"/>
      <c r="BS574" s="39"/>
      <c r="BT574" s="39"/>
      <c r="BU574" s="39"/>
      <c r="BV574" s="39"/>
      <c r="BW574" s="39"/>
      <c r="BX574" s="39"/>
    </row>
    <row r="575" spans="1:76" ht="20.100000000000001" customHeight="1" x14ac:dyDescent="0.2">
      <c r="D575" s="2" t="s">
        <v>270</v>
      </c>
      <c r="F575" s="39">
        <v>114</v>
      </c>
      <c r="G575" s="39"/>
      <c r="H575" s="39"/>
      <c r="I575" s="39"/>
      <c r="J575" s="39">
        <v>323</v>
      </c>
      <c r="K575" s="39">
        <v>15</v>
      </c>
      <c r="L575" s="39"/>
      <c r="M575" s="39">
        <v>338</v>
      </c>
      <c r="N575" s="39"/>
      <c r="O575" s="39"/>
      <c r="P575" s="39"/>
      <c r="Q575" s="39">
        <v>166</v>
      </c>
      <c r="R575" s="39">
        <v>231</v>
      </c>
      <c r="S575" s="39"/>
      <c r="T575" s="39">
        <v>397</v>
      </c>
      <c r="U575" s="39"/>
      <c r="V575" s="39"/>
      <c r="W575" s="39"/>
      <c r="X575" s="39">
        <v>55</v>
      </c>
      <c r="Y575" s="39"/>
      <c r="Z575" s="39"/>
      <c r="AA575" s="39"/>
      <c r="AB575" s="39">
        <v>0</v>
      </c>
      <c r="AC575" s="39"/>
      <c r="AD575" s="39">
        <v>0</v>
      </c>
      <c r="AE575" s="39"/>
      <c r="AF575" s="39"/>
      <c r="AG575" s="39"/>
      <c r="AH575" s="39">
        <v>0</v>
      </c>
      <c r="AI575" s="39"/>
      <c r="AJ575" s="39"/>
      <c r="AK575" s="39"/>
      <c r="AL575" s="39"/>
      <c r="AM575" s="39"/>
      <c r="AN575" s="39"/>
      <c r="AO575" s="39"/>
      <c r="AP575" s="39">
        <v>74</v>
      </c>
      <c r="AQ575" s="39"/>
      <c r="AR575" s="39"/>
      <c r="AS575" s="39"/>
      <c r="AT575" s="39">
        <v>490</v>
      </c>
      <c r="AU575" s="39">
        <v>42</v>
      </c>
      <c r="AV575" s="39"/>
      <c r="AW575" s="39">
        <v>532</v>
      </c>
      <c r="AX575" s="39"/>
      <c r="AY575" s="39"/>
      <c r="AZ575" s="39"/>
      <c r="BA575" s="39">
        <v>85</v>
      </c>
      <c r="BB575" s="39">
        <v>439</v>
      </c>
      <c r="BC575" s="39"/>
      <c r="BD575" s="39">
        <v>524</v>
      </c>
      <c r="BE575" s="39"/>
      <c r="BF575" s="39"/>
      <c r="BG575" s="39"/>
      <c r="BH575" s="39">
        <v>82</v>
      </c>
      <c r="BI575" s="39"/>
      <c r="BJ575" s="39"/>
      <c r="BK575" s="39"/>
      <c r="BL575" s="39">
        <v>0</v>
      </c>
      <c r="BM575" s="39"/>
      <c r="BN575" s="39">
        <v>0</v>
      </c>
      <c r="BO575" s="39"/>
      <c r="BP575" s="39"/>
      <c r="BQ575" s="39"/>
      <c r="BR575" s="39">
        <v>0</v>
      </c>
      <c r="BS575" s="39"/>
      <c r="BT575" s="39"/>
      <c r="BU575" s="39"/>
      <c r="BV575" s="39"/>
      <c r="BW575" s="39"/>
      <c r="BX575" s="39"/>
    </row>
    <row r="576" spans="1:76" ht="20.100000000000001" customHeight="1" x14ac:dyDescent="0.2">
      <c r="D576" s="47" t="s">
        <v>271</v>
      </c>
      <c r="F576" s="48">
        <v>140</v>
      </c>
      <c r="G576" s="49"/>
      <c r="H576" s="49"/>
      <c r="I576" s="49"/>
      <c r="J576" s="48">
        <v>324</v>
      </c>
      <c r="K576" s="48">
        <v>14</v>
      </c>
      <c r="L576" s="49"/>
      <c r="M576" s="48">
        <v>338</v>
      </c>
      <c r="N576" s="49"/>
      <c r="O576" s="49"/>
      <c r="P576" s="49"/>
      <c r="Q576" s="48">
        <v>148</v>
      </c>
      <c r="R576" s="48">
        <v>233</v>
      </c>
      <c r="S576" s="49"/>
      <c r="T576" s="48">
        <v>381</v>
      </c>
      <c r="U576" s="49"/>
      <c r="V576" s="49"/>
      <c r="W576" s="49"/>
      <c r="X576" s="48">
        <v>97</v>
      </c>
      <c r="Y576" s="49"/>
      <c r="Z576" s="49"/>
      <c r="AA576" s="49"/>
      <c r="AB576" s="48">
        <v>0</v>
      </c>
      <c r="AC576" s="49"/>
      <c r="AD576" s="48">
        <v>0</v>
      </c>
      <c r="AE576" s="49"/>
      <c r="AF576" s="49"/>
      <c r="AG576" s="49"/>
      <c r="AH576" s="48">
        <v>0</v>
      </c>
      <c r="AI576" s="49"/>
      <c r="AJ576" s="49"/>
      <c r="AK576" s="49"/>
      <c r="AL576" s="49"/>
      <c r="AM576" s="49"/>
      <c r="AN576" s="49"/>
      <c r="AO576" s="49"/>
      <c r="AP576" s="48">
        <v>81</v>
      </c>
      <c r="AQ576" s="49"/>
      <c r="AR576" s="49"/>
      <c r="AS576" s="49"/>
      <c r="AT576" s="48">
        <v>494</v>
      </c>
      <c r="AU576" s="48">
        <v>28</v>
      </c>
      <c r="AV576" s="49"/>
      <c r="AW576" s="48">
        <v>522</v>
      </c>
      <c r="AX576" s="49"/>
      <c r="AY576" s="49"/>
      <c r="AZ576" s="49"/>
      <c r="BA576" s="48">
        <v>123</v>
      </c>
      <c r="BB576" s="48">
        <v>428</v>
      </c>
      <c r="BC576" s="49"/>
      <c r="BD576" s="48">
        <v>551</v>
      </c>
      <c r="BE576" s="49"/>
      <c r="BF576" s="49"/>
      <c r="BG576" s="49"/>
      <c r="BH576" s="48">
        <v>52</v>
      </c>
      <c r="BI576" s="49"/>
      <c r="BJ576" s="49"/>
      <c r="BK576" s="49"/>
      <c r="BL576" s="48">
        <v>0</v>
      </c>
      <c r="BM576" s="49"/>
      <c r="BN576" s="48">
        <v>0</v>
      </c>
      <c r="BO576" s="49"/>
      <c r="BP576" s="49"/>
      <c r="BQ576" s="49"/>
      <c r="BR576" s="48">
        <v>0</v>
      </c>
      <c r="BS576" s="39"/>
      <c r="BT576" s="39"/>
      <c r="BU576" s="39"/>
      <c r="BV576" s="39"/>
      <c r="BW576" s="39"/>
      <c r="BX576" s="39"/>
    </row>
    <row r="577" spans="1:76" ht="20.100000000000001" customHeight="1" x14ac:dyDescent="0.2">
      <c r="D577" s="2" t="s">
        <v>272</v>
      </c>
      <c r="F577" s="39">
        <v>105</v>
      </c>
      <c r="G577" s="39"/>
      <c r="H577" s="39"/>
      <c r="I577" s="39"/>
      <c r="J577" s="39">
        <v>322</v>
      </c>
      <c r="K577" s="39">
        <v>13</v>
      </c>
      <c r="L577" s="39"/>
      <c r="M577" s="39">
        <v>335</v>
      </c>
      <c r="N577" s="39"/>
      <c r="O577" s="39"/>
      <c r="P577" s="39"/>
      <c r="Q577" s="39">
        <v>185</v>
      </c>
      <c r="R577" s="39">
        <v>194</v>
      </c>
      <c r="S577" s="39"/>
      <c r="T577" s="39">
        <v>379</v>
      </c>
      <c r="U577" s="39"/>
      <c r="V577" s="39"/>
      <c r="W577" s="39"/>
      <c r="X577" s="39">
        <v>61</v>
      </c>
      <c r="Y577" s="39"/>
      <c r="Z577" s="39"/>
      <c r="AA577" s="39"/>
      <c r="AB577" s="39">
        <v>0</v>
      </c>
      <c r="AC577" s="39"/>
      <c r="AD577" s="39">
        <v>0</v>
      </c>
      <c r="AE577" s="39"/>
      <c r="AF577" s="39"/>
      <c r="AG577" s="39"/>
      <c r="AH577" s="39">
        <v>0</v>
      </c>
      <c r="AI577" s="39"/>
      <c r="AJ577" s="39"/>
      <c r="AK577" s="39"/>
      <c r="AL577" s="39"/>
      <c r="AM577" s="39"/>
      <c r="AN577" s="39"/>
      <c r="AO577" s="39"/>
      <c r="AP577" s="39">
        <v>81</v>
      </c>
      <c r="AQ577" s="39"/>
      <c r="AR577" s="39"/>
      <c r="AS577" s="39"/>
      <c r="AT577" s="39">
        <v>480</v>
      </c>
      <c r="AU577" s="39">
        <v>31</v>
      </c>
      <c r="AV577" s="39"/>
      <c r="AW577" s="39">
        <v>511</v>
      </c>
      <c r="AX577" s="39"/>
      <c r="AY577" s="39"/>
      <c r="AZ577" s="39"/>
      <c r="BA577" s="39">
        <v>152</v>
      </c>
      <c r="BB577" s="39">
        <v>399</v>
      </c>
      <c r="BC577" s="39"/>
      <c r="BD577" s="39">
        <v>551</v>
      </c>
      <c r="BE577" s="39"/>
      <c r="BF577" s="39"/>
      <c r="BG577" s="39"/>
      <c r="BH577" s="39">
        <v>41</v>
      </c>
      <c r="BI577" s="39"/>
      <c r="BJ577" s="39"/>
      <c r="BK577" s="39"/>
      <c r="BL577" s="39">
        <v>0</v>
      </c>
      <c r="BM577" s="39"/>
      <c r="BN577" s="39">
        <v>0</v>
      </c>
      <c r="BO577" s="39"/>
      <c r="BP577" s="39"/>
      <c r="BQ577" s="39"/>
      <c r="BR577" s="39">
        <v>0</v>
      </c>
      <c r="BS577" s="39"/>
      <c r="BT577" s="39"/>
      <c r="BU577" s="39"/>
      <c r="BV577" s="39"/>
      <c r="BW577" s="39"/>
      <c r="BX577" s="39"/>
    </row>
    <row r="578" spans="1:76" ht="20.100000000000001" customHeight="1" x14ac:dyDescent="0.2">
      <c r="D578" s="47" t="s">
        <v>273</v>
      </c>
      <c r="F578" s="48">
        <v>165</v>
      </c>
      <c r="G578" s="49"/>
      <c r="H578" s="49"/>
      <c r="I578" s="49"/>
      <c r="J578" s="48">
        <v>264</v>
      </c>
      <c r="K578" s="48">
        <v>13</v>
      </c>
      <c r="L578" s="49"/>
      <c r="M578" s="48">
        <v>277</v>
      </c>
      <c r="N578" s="49"/>
      <c r="O578" s="49"/>
      <c r="P578" s="49"/>
      <c r="Q578" s="48">
        <v>99</v>
      </c>
      <c r="R578" s="48">
        <v>259</v>
      </c>
      <c r="S578" s="49"/>
      <c r="T578" s="48">
        <v>358</v>
      </c>
      <c r="U578" s="49"/>
      <c r="V578" s="49"/>
      <c r="W578" s="49"/>
      <c r="X578" s="48">
        <v>84</v>
      </c>
      <c r="Y578" s="49"/>
      <c r="Z578" s="49"/>
      <c r="AA578" s="49"/>
      <c r="AB578" s="48">
        <v>0</v>
      </c>
      <c r="AC578" s="49"/>
      <c r="AD578" s="48">
        <v>0</v>
      </c>
      <c r="AE578" s="49"/>
      <c r="AF578" s="49"/>
      <c r="AG578" s="49"/>
      <c r="AH578" s="48">
        <v>36</v>
      </c>
      <c r="AI578" s="49"/>
      <c r="AJ578" s="49"/>
      <c r="AK578" s="49"/>
      <c r="AL578" s="49"/>
      <c r="AM578" s="49"/>
      <c r="AN578" s="49"/>
      <c r="AO578" s="49"/>
      <c r="AP578" s="48">
        <v>147</v>
      </c>
      <c r="AQ578" s="49"/>
      <c r="AR578" s="49"/>
      <c r="AS578" s="49"/>
      <c r="AT578" s="48">
        <v>468</v>
      </c>
      <c r="AU578" s="48">
        <v>22</v>
      </c>
      <c r="AV578" s="49"/>
      <c r="AW578" s="48">
        <v>490</v>
      </c>
      <c r="AX578" s="49"/>
      <c r="AY578" s="49"/>
      <c r="AZ578" s="49"/>
      <c r="BA578" s="48">
        <v>70</v>
      </c>
      <c r="BB578" s="48">
        <v>495</v>
      </c>
      <c r="BC578" s="49"/>
      <c r="BD578" s="48">
        <v>565</v>
      </c>
      <c r="BE578" s="49"/>
      <c r="BF578" s="49"/>
      <c r="BG578" s="49"/>
      <c r="BH578" s="48">
        <v>72</v>
      </c>
      <c r="BI578" s="49"/>
      <c r="BJ578" s="49"/>
      <c r="BK578" s="49"/>
      <c r="BL578" s="48">
        <v>0</v>
      </c>
      <c r="BM578" s="49"/>
      <c r="BN578" s="48">
        <v>0</v>
      </c>
      <c r="BO578" s="49"/>
      <c r="BP578" s="49"/>
      <c r="BQ578" s="49"/>
      <c r="BR578" s="48">
        <v>26</v>
      </c>
      <c r="BS578" s="39"/>
      <c r="BT578" s="39"/>
      <c r="BU578" s="39"/>
      <c r="BV578" s="39"/>
      <c r="BW578" s="39"/>
      <c r="BX578" s="39"/>
    </row>
    <row r="579" spans="1:76" ht="20.100000000000001" customHeight="1" x14ac:dyDescent="0.2">
      <c r="D579" s="2" t="s">
        <v>274</v>
      </c>
      <c r="F579" s="39">
        <v>97</v>
      </c>
      <c r="G579" s="39"/>
      <c r="H579" s="39"/>
      <c r="I579" s="39"/>
      <c r="J579" s="39">
        <v>321</v>
      </c>
      <c r="K579" s="39">
        <v>11</v>
      </c>
      <c r="L579" s="39"/>
      <c r="M579" s="39">
        <v>332</v>
      </c>
      <c r="N579" s="39"/>
      <c r="O579" s="39"/>
      <c r="P579" s="39"/>
      <c r="Q579" s="39">
        <v>152</v>
      </c>
      <c r="R579" s="39">
        <v>215</v>
      </c>
      <c r="S579" s="39"/>
      <c r="T579" s="39">
        <v>367</v>
      </c>
      <c r="U579" s="39"/>
      <c r="V579" s="39"/>
      <c r="W579" s="39"/>
      <c r="X579" s="39">
        <v>62</v>
      </c>
      <c r="Y579" s="39"/>
      <c r="Z579" s="39"/>
      <c r="AA579" s="39"/>
      <c r="AB579" s="39">
        <v>0</v>
      </c>
      <c r="AC579" s="39"/>
      <c r="AD579" s="39">
        <v>0</v>
      </c>
      <c r="AE579" s="39"/>
      <c r="AF579" s="39"/>
      <c r="AG579" s="39"/>
      <c r="AH579" s="39">
        <v>0</v>
      </c>
      <c r="AI579" s="39"/>
      <c r="AJ579" s="39"/>
      <c r="AK579" s="39"/>
      <c r="AL579" s="39"/>
      <c r="AM579" s="39"/>
      <c r="AN579" s="39"/>
      <c r="AO579" s="39"/>
      <c r="AP579" s="39">
        <v>80</v>
      </c>
      <c r="AQ579" s="39"/>
      <c r="AR579" s="39"/>
      <c r="AS579" s="39"/>
      <c r="AT579" s="39">
        <v>442</v>
      </c>
      <c r="AU579" s="39">
        <v>18</v>
      </c>
      <c r="AV579" s="39"/>
      <c r="AW579" s="39">
        <v>460</v>
      </c>
      <c r="AX579" s="39"/>
      <c r="AY579" s="39"/>
      <c r="AZ579" s="39"/>
      <c r="BA579" s="39">
        <v>99</v>
      </c>
      <c r="BB579" s="39">
        <v>382</v>
      </c>
      <c r="BC579" s="39"/>
      <c r="BD579" s="39">
        <v>481</v>
      </c>
      <c r="BE579" s="39"/>
      <c r="BF579" s="39"/>
      <c r="BG579" s="39"/>
      <c r="BH579" s="39">
        <v>59</v>
      </c>
      <c r="BI579" s="39"/>
      <c r="BJ579" s="39"/>
      <c r="BK579" s="39"/>
      <c r="BL579" s="39">
        <v>0</v>
      </c>
      <c r="BM579" s="39"/>
      <c r="BN579" s="39">
        <v>0</v>
      </c>
      <c r="BO579" s="39"/>
      <c r="BP579" s="39"/>
      <c r="BQ579" s="39"/>
      <c r="BR579" s="39">
        <v>0</v>
      </c>
      <c r="BS579" s="39"/>
      <c r="BT579" s="39"/>
      <c r="BU579" s="39"/>
      <c r="BV579" s="39"/>
      <c r="BW579" s="39"/>
      <c r="BX579" s="39"/>
    </row>
    <row r="580" spans="1:76" ht="20.100000000000001" customHeight="1" x14ac:dyDescent="0.2">
      <c r="D580" s="47" t="s">
        <v>275</v>
      </c>
      <c r="F580" s="48">
        <v>0</v>
      </c>
      <c r="G580" s="49"/>
      <c r="H580" s="49"/>
      <c r="I580" s="49"/>
      <c r="J580" s="48">
        <v>352</v>
      </c>
      <c r="K580" s="48">
        <v>3</v>
      </c>
      <c r="L580" s="49"/>
      <c r="M580" s="48">
        <v>355</v>
      </c>
      <c r="N580" s="49"/>
      <c r="O580" s="49"/>
      <c r="P580" s="49"/>
      <c r="Q580" s="48">
        <v>173</v>
      </c>
      <c r="R580" s="48">
        <v>108</v>
      </c>
      <c r="S580" s="49"/>
      <c r="T580" s="48">
        <v>281</v>
      </c>
      <c r="U580" s="49"/>
      <c r="V580" s="49"/>
      <c r="W580" s="49"/>
      <c r="X580" s="48">
        <v>74</v>
      </c>
      <c r="Y580" s="49"/>
      <c r="Z580" s="49"/>
      <c r="AA580" s="49"/>
      <c r="AB580" s="48">
        <v>0</v>
      </c>
      <c r="AC580" s="49"/>
      <c r="AD580" s="48">
        <v>0</v>
      </c>
      <c r="AE580" s="49"/>
      <c r="AF580" s="49"/>
      <c r="AG580" s="49"/>
      <c r="AH580" s="48">
        <v>0</v>
      </c>
      <c r="AI580" s="49"/>
      <c r="AJ580" s="49"/>
      <c r="AK580" s="49"/>
      <c r="AL580" s="49"/>
      <c r="AM580" s="49"/>
      <c r="AN580" s="49"/>
      <c r="AO580" s="49"/>
      <c r="AP580" s="48">
        <v>0</v>
      </c>
      <c r="AQ580" s="49"/>
      <c r="AR580" s="49"/>
      <c r="AS580" s="49"/>
      <c r="AT580" s="48">
        <v>286</v>
      </c>
      <c r="AU580" s="48">
        <v>3</v>
      </c>
      <c r="AV580" s="49"/>
      <c r="AW580" s="48">
        <v>289</v>
      </c>
      <c r="AX580" s="49"/>
      <c r="AY580" s="49"/>
      <c r="AZ580" s="49"/>
      <c r="BA580" s="48">
        <v>55</v>
      </c>
      <c r="BB580" s="48">
        <v>196</v>
      </c>
      <c r="BC580" s="49"/>
      <c r="BD580" s="48">
        <v>251</v>
      </c>
      <c r="BE580" s="49"/>
      <c r="BF580" s="49"/>
      <c r="BG580" s="49"/>
      <c r="BH580" s="48">
        <v>38</v>
      </c>
      <c r="BI580" s="49"/>
      <c r="BJ580" s="49"/>
      <c r="BK580" s="49"/>
      <c r="BL580" s="48">
        <v>0</v>
      </c>
      <c r="BM580" s="49"/>
      <c r="BN580" s="48">
        <v>0</v>
      </c>
      <c r="BO580" s="49"/>
      <c r="BP580" s="49"/>
      <c r="BQ580" s="49"/>
      <c r="BR580" s="48">
        <v>0</v>
      </c>
      <c r="BS580" s="39"/>
      <c r="BT580" s="39"/>
      <c r="BU580" s="39"/>
      <c r="BV580" s="39"/>
      <c r="BW580" s="39"/>
      <c r="BX580" s="39"/>
    </row>
    <row r="581" spans="1:76" ht="20.100000000000001" customHeight="1" x14ac:dyDescent="0.2">
      <c r="D581" s="2" t="s">
        <v>276</v>
      </c>
      <c r="F581" s="39">
        <v>0</v>
      </c>
      <c r="G581" s="39"/>
      <c r="H581" s="39"/>
      <c r="I581" s="39"/>
      <c r="J581" s="39">
        <v>362</v>
      </c>
      <c r="K581" s="39">
        <v>5</v>
      </c>
      <c r="L581" s="39"/>
      <c r="M581" s="39">
        <v>367</v>
      </c>
      <c r="N581" s="39"/>
      <c r="O581" s="39"/>
      <c r="P581" s="39"/>
      <c r="Q581" s="39">
        <v>181</v>
      </c>
      <c r="R581" s="39">
        <v>130</v>
      </c>
      <c r="S581" s="39"/>
      <c r="T581" s="39">
        <v>311</v>
      </c>
      <c r="U581" s="39"/>
      <c r="V581" s="39"/>
      <c r="W581" s="39"/>
      <c r="X581" s="39">
        <v>56</v>
      </c>
      <c r="Y581" s="39"/>
      <c r="Z581" s="39"/>
      <c r="AA581" s="39"/>
      <c r="AB581" s="39">
        <v>0</v>
      </c>
      <c r="AC581" s="39"/>
      <c r="AD581" s="39">
        <v>0</v>
      </c>
      <c r="AE581" s="39"/>
      <c r="AF581" s="39"/>
      <c r="AG581" s="39"/>
      <c r="AH581" s="39">
        <v>0</v>
      </c>
      <c r="AI581" s="39"/>
      <c r="AJ581" s="39"/>
      <c r="AK581" s="39"/>
      <c r="AL581" s="39"/>
      <c r="AM581" s="39"/>
      <c r="AN581" s="39"/>
      <c r="AO581" s="39"/>
      <c r="AP581" s="39">
        <v>0</v>
      </c>
      <c r="AQ581" s="39"/>
      <c r="AR581" s="39"/>
      <c r="AS581" s="39"/>
      <c r="AT581" s="39">
        <v>289</v>
      </c>
      <c r="AU581" s="39">
        <v>5</v>
      </c>
      <c r="AV581" s="39"/>
      <c r="AW581" s="39">
        <v>294</v>
      </c>
      <c r="AX581" s="39"/>
      <c r="AY581" s="39"/>
      <c r="AZ581" s="39"/>
      <c r="BA581" s="39">
        <v>38</v>
      </c>
      <c r="BB581" s="39">
        <v>239</v>
      </c>
      <c r="BC581" s="39"/>
      <c r="BD581" s="39">
        <v>277</v>
      </c>
      <c r="BE581" s="39"/>
      <c r="BF581" s="39"/>
      <c r="BG581" s="39"/>
      <c r="BH581" s="39">
        <v>17</v>
      </c>
      <c r="BI581" s="39"/>
      <c r="BJ581" s="39"/>
      <c r="BK581" s="39"/>
      <c r="BL581" s="39">
        <v>0</v>
      </c>
      <c r="BM581" s="39"/>
      <c r="BN581" s="39">
        <v>0</v>
      </c>
      <c r="BO581" s="39"/>
      <c r="BP581" s="39"/>
      <c r="BQ581" s="39"/>
      <c r="BR581" s="39">
        <v>0</v>
      </c>
      <c r="BS581" s="39"/>
      <c r="BT581" s="39"/>
      <c r="BU581" s="39"/>
      <c r="BV581" s="39"/>
      <c r="BW581" s="39"/>
      <c r="BX581" s="39"/>
    </row>
    <row r="582" spans="1:76" ht="20.100000000000001" customHeight="1" x14ac:dyDescent="0.2"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  <c r="BN582" s="39"/>
      <c r="BO582" s="39"/>
      <c r="BP582" s="39"/>
      <c r="BQ582" s="39"/>
      <c r="BR582" s="39"/>
      <c r="BS582" s="39"/>
      <c r="BT582" s="39"/>
      <c r="BU582" s="39"/>
      <c r="BV582" s="39"/>
      <c r="BW582" s="39"/>
      <c r="BX582" s="39"/>
    </row>
    <row r="583" spans="1:76" s="1" customFormat="1" ht="20.100000000000001" customHeight="1" x14ac:dyDescent="0.25">
      <c r="A583" s="3"/>
      <c r="B583" s="6"/>
      <c r="C583" s="51" t="s">
        <v>250</v>
      </c>
      <c r="D583" s="52"/>
      <c r="E583" s="5"/>
      <c r="F583" s="53">
        <v>621</v>
      </c>
      <c r="G583" s="54"/>
      <c r="H583" s="54"/>
      <c r="I583" s="54"/>
      <c r="J583" s="53">
        <v>2268</v>
      </c>
      <c r="K583" s="53">
        <v>74</v>
      </c>
      <c r="L583" s="54"/>
      <c r="M583" s="53">
        <v>2342</v>
      </c>
      <c r="N583" s="54"/>
      <c r="O583" s="54"/>
      <c r="P583" s="54"/>
      <c r="Q583" s="53">
        <v>1104</v>
      </c>
      <c r="R583" s="53">
        <v>1370</v>
      </c>
      <c r="S583" s="54"/>
      <c r="T583" s="53">
        <v>2474</v>
      </c>
      <c r="U583" s="54"/>
      <c r="V583" s="54"/>
      <c r="W583" s="54"/>
      <c r="X583" s="53">
        <v>489</v>
      </c>
      <c r="Y583" s="54"/>
      <c r="Z583" s="54"/>
      <c r="AA583" s="54"/>
      <c r="AB583" s="53">
        <v>0</v>
      </c>
      <c r="AC583" s="54"/>
      <c r="AD583" s="53">
        <v>0</v>
      </c>
      <c r="AE583" s="54"/>
      <c r="AF583" s="54"/>
      <c r="AG583" s="54"/>
      <c r="AH583" s="53">
        <v>36</v>
      </c>
      <c r="AI583" s="54"/>
      <c r="AJ583" s="54"/>
      <c r="AK583" s="54"/>
      <c r="AL583" s="54"/>
      <c r="AM583" s="54"/>
      <c r="AN583" s="54"/>
      <c r="AO583" s="54"/>
      <c r="AP583" s="53">
        <v>463</v>
      </c>
      <c r="AQ583" s="54"/>
      <c r="AR583" s="54"/>
      <c r="AS583" s="54"/>
      <c r="AT583" s="53">
        <v>2949</v>
      </c>
      <c r="AU583" s="53">
        <v>149</v>
      </c>
      <c r="AV583" s="54"/>
      <c r="AW583" s="53">
        <v>3098</v>
      </c>
      <c r="AX583" s="54"/>
      <c r="AY583" s="54"/>
      <c r="AZ583" s="54"/>
      <c r="BA583" s="53">
        <v>622</v>
      </c>
      <c r="BB583" s="53">
        <v>2578</v>
      </c>
      <c r="BC583" s="54"/>
      <c r="BD583" s="53">
        <v>3200</v>
      </c>
      <c r="BE583" s="54"/>
      <c r="BF583" s="54"/>
      <c r="BG583" s="54"/>
      <c r="BH583" s="53">
        <v>361</v>
      </c>
      <c r="BI583" s="54"/>
      <c r="BJ583" s="54"/>
      <c r="BK583" s="54"/>
      <c r="BL583" s="53">
        <v>0</v>
      </c>
      <c r="BM583" s="54"/>
      <c r="BN583" s="53">
        <v>0</v>
      </c>
      <c r="BO583" s="54"/>
      <c r="BP583" s="54"/>
      <c r="BQ583" s="54"/>
      <c r="BR583" s="53">
        <v>26</v>
      </c>
      <c r="BS583" s="39"/>
      <c r="BT583" s="39"/>
      <c r="BU583" s="39"/>
      <c r="BV583" s="39"/>
      <c r="BW583" s="39"/>
      <c r="BX583" s="39"/>
    </row>
    <row r="584" spans="1:76" ht="20.100000000000001" customHeight="1" x14ac:dyDescent="0.2"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  <c r="BN584" s="39"/>
      <c r="BO584" s="39"/>
      <c r="BP584" s="39"/>
      <c r="BQ584" s="39"/>
      <c r="BR584" s="39"/>
      <c r="BS584" s="39"/>
      <c r="BT584" s="39"/>
      <c r="BU584" s="39"/>
      <c r="BV584" s="39"/>
      <c r="BW584" s="39"/>
      <c r="BX584" s="39"/>
    </row>
    <row r="585" spans="1:76" ht="20.100000000000001" customHeight="1" x14ac:dyDescent="0.2">
      <c r="C585" s="3" t="s">
        <v>154</v>
      </c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  <c r="BN585" s="39"/>
      <c r="BO585" s="39"/>
      <c r="BP585" s="39"/>
      <c r="BQ585" s="39"/>
      <c r="BR585" s="39"/>
      <c r="BS585" s="39"/>
      <c r="BT585" s="39"/>
      <c r="BU585" s="39"/>
      <c r="BV585" s="39"/>
      <c r="BW585" s="39"/>
      <c r="BX585" s="39"/>
    </row>
    <row r="586" spans="1:76" ht="19.5" customHeight="1" x14ac:dyDescent="0.2">
      <c r="D586" s="50" t="s">
        <v>96</v>
      </c>
      <c r="F586" s="49">
        <v>65</v>
      </c>
      <c r="G586" s="49"/>
      <c r="H586" s="49"/>
      <c r="I586" s="49"/>
      <c r="J586" s="49">
        <v>279</v>
      </c>
      <c r="K586" s="49">
        <v>3</v>
      </c>
      <c r="L586" s="49"/>
      <c r="M586" s="49">
        <v>282</v>
      </c>
      <c r="N586" s="49"/>
      <c r="O586" s="49"/>
      <c r="P586" s="49"/>
      <c r="Q586" s="49">
        <v>146</v>
      </c>
      <c r="R586" s="49">
        <v>139</v>
      </c>
      <c r="S586" s="49"/>
      <c r="T586" s="49">
        <v>285</v>
      </c>
      <c r="U586" s="49"/>
      <c r="V586" s="49"/>
      <c r="W586" s="49"/>
      <c r="X586" s="49">
        <v>62</v>
      </c>
      <c r="Y586" s="49"/>
      <c r="Z586" s="49"/>
      <c r="AA586" s="49"/>
      <c r="AB586" s="49">
        <v>0</v>
      </c>
      <c r="AC586" s="49"/>
      <c r="AD586" s="49">
        <v>0</v>
      </c>
      <c r="AE586" s="49"/>
      <c r="AF586" s="49"/>
      <c r="AG586" s="49"/>
      <c r="AH586" s="49">
        <v>42</v>
      </c>
      <c r="AI586" s="49"/>
      <c r="AJ586" s="49"/>
      <c r="AK586" s="49"/>
      <c r="AL586" s="49"/>
      <c r="AM586" s="49"/>
      <c r="AN586" s="49"/>
      <c r="AO586" s="49"/>
      <c r="AP586" s="49">
        <v>20</v>
      </c>
      <c r="AQ586" s="49"/>
      <c r="AR586" s="49"/>
      <c r="AS586" s="49"/>
      <c r="AT586" s="49">
        <v>182</v>
      </c>
      <c r="AU586" s="49">
        <v>6</v>
      </c>
      <c r="AV586" s="49"/>
      <c r="AW586" s="49">
        <v>188</v>
      </c>
      <c r="AX586" s="49"/>
      <c r="AY586" s="49"/>
      <c r="AZ586" s="49"/>
      <c r="BA586" s="49">
        <v>116</v>
      </c>
      <c r="BB586" s="49">
        <v>71</v>
      </c>
      <c r="BC586" s="49"/>
      <c r="BD586" s="49">
        <v>187</v>
      </c>
      <c r="BE586" s="49"/>
      <c r="BF586" s="49"/>
      <c r="BG586" s="49"/>
      <c r="BH586" s="49">
        <v>21</v>
      </c>
      <c r="BI586" s="49"/>
      <c r="BJ586" s="49"/>
      <c r="BK586" s="49"/>
      <c r="BL586" s="49">
        <v>0</v>
      </c>
      <c r="BM586" s="49"/>
      <c r="BN586" s="49">
        <v>0</v>
      </c>
      <c r="BO586" s="49"/>
      <c r="BP586" s="49"/>
      <c r="BQ586" s="49"/>
      <c r="BR586" s="49">
        <v>10</v>
      </c>
      <c r="BS586" s="39"/>
      <c r="BT586" s="39"/>
      <c r="BU586" s="39"/>
      <c r="BV586" s="39"/>
      <c r="BW586" s="39"/>
      <c r="BX586" s="39"/>
    </row>
    <row r="587" spans="1:76" ht="19.5" customHeight="1" x14ac:dyDescent="0.2">
      <c r="D587" s="47" t="s">
        <v>97</v>
      </c>
      <c r="F587" s="48">
        <v>104</v>
      </c>
      <c r="G587" s="49"/>
      <c r="H587" s="49"/>
      <c r="I587" s="49"/>
      <c r="J587" s="48">
        <v>284</v>
      </c>
      <c r="K587" s="48">
        <v>18</v>
      </c>
      <c r="L587" s="49"/>
      <c r="M587" s="48">
        <v>302</v>
      </c>
      <c r="N587" s="49"/>
      <c r="O587" s="49"/>
      <c r="P587" s="49"/>
      <c r="Q587" s="48">
        <v>120</v>
      </c>
      <c r="R587" s="48">
        <v>172</v>
      </c>
      <c r="S587" s="49"/>
      <c r="T587" s="48">
        <v>292</v>
      </c>
      <c r="U587" s="49"/>
      <c r="V587" s="49"/>
      <c r="W587" s="49"/>
      <c r="X587" s="48">
        <v>114</v>
      </c>
      <c r="Y587" s="49"/>
      <c r="Z587" s="49"/>
      <c r="AA587" s="49"/>
      <c r="AB587" s="48">
        <v>0</v>
      </c>
      <c r="AC587" s="49"/>
      <c r="AD587" s="48">
        <v>0</v>
      </c>
      <c r="AE587" s="49"/>
      <c r="AF587" s="49"/>
      <c r="AG587" s="49"/>
      <c r="AH587" s="48">
        <v>0</v>
      </c>
      <c r="AI587" s="49"/>
      <c r="AJ587" s="49"/>
      <c r="AK587" s="49"/>
      <c r="AL587" s="49"/>
      <c r="AM587" s="49"/>
      <c r="AN587" s="49"/>
      <c r="AO587" s="49"/>
      <c r="AP587" s="48">
        <v>35</v>
      </c>
      <c r="AQ587" s="49"/>
      <c r="AR587" s="49"/>
      <c r="AS587" s="49"/>
      <c r="AT587" s="48">
        <v>173</v>
      </c>
      <c r="AU587" s="48">
        <v>4</v>
      </c>
      <c r="AV587" s="49"/>
      <c r="AW587" s="48">
        <v>177</v>
      </c>
      <c r="AX587" s="49"/>
      <c r="AY587" s="49"/>
      <c r="AZ587" s="49"/>
      <c r="BA587" s="48">
        <v>21</v>
      </c>
      <c r="BB587" s="48">
        <v>101</v>
      </c>
      <c r="BC587" s="49"/>
      <c r="BD587" s="48">
        <v>122</v>
      </c>
      <c r="BE587" s="49"/>
      <c r="BF587" s="49"/>
      <c r="BG587" s="49"/>
      <c r="BH587" s="48">
        <v>90</v>
      </c>
      <c r="BI587" s="49"/>
      <c r="BJ587" s="49"/>
      <c r="BK587" s="49"/>
      <c r="BL587" s="48">
        <v>0</v>
      </c>
      <c r="BM587" s="49"/>
      <c r="BN587" s="48">
        <v>0</v>
      </c>
      <c r="BO587" s="49"/>
      <c r="BP587" s="49"/>
      <c r="BQ587" s="49"/>
      <c r="BR587" s="48">
        <v>0</v>
      </c>
      <c r="BS587" s="39"/>
      <c r="BT587" s="39"/>
      <c r="BU587" s="39"/>
      <c r="BV587" s="39"/>
      <c r="BW587" s="39"/>
      <c r="BX587" s="39"/>
    </row>
    <row r="588" spans="1:76" ht="20.100000000000001" customHeight="1" x14ac:dyDescent="0.2"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  <c r="BN588" s="39"/>
      <c r="BO588" s="39"/>
      <c r="BP588" s="39"/>
      <c r="BQ588" s="39"/>
      <c r="BR588" s="39"/>
      <c r="BS588" s="39"/>
      <c r="BT588" s="39"/>
      <c r="BU588" s="39"/>
      <c r="BV588" s="39"/>
      <c r="BW588" s="39"/>
      <c r="BX588" s="39"/>
    </row>
    <row r="589" spans="1:76" s="1" customFormat="1" ht="20.100000000000001" customHeight="1" x14ac:dyDescent="0.25">
      <c r="A589" s="3"/>
      <c r="B589" s="6"/>
      <c r="C589" s="51" t="s">
        <v>159</v>
      </c>
      <c r="D589" s="52"/>
      <c r="E589" s="5"/>
      <c r="F589" s="53">
        <v>169</v>
      </c>
      <c r="G589" s="54"/>
      <c r="H589" s="54"/>
      <c r="I589" s="54"/>
      <c r="J589" s="53">
        <v>563</v>
      </c>
      <c r="K589" s="53">
        <v>21</v>
      </c>
      <c r="L589" s="54"/>
      <c r="M589" s="53">
        <v>584</v>
      </c>
      <c r="N589" s="54"/>
      <c r="O589" s="54"/>
      <c r="P589" s="54"/>
      <c r="Q589" s="53">
        <v>266</v>
      </c>
      <c r="R589" s="53">
        <v>311</v>
      </c>
      <c r="S589" s="54"/>
      <c r="T589" s="53">
        <v>577</v>
      </c>
      <c r="U589" s="54"/>
      <c r="V589" s="54"/>
      <c r="W589" s="54"/>
      <c r="X589" s="53">
        <v>176</v>
      </c>
      <c r="Y589" s="54"/>
      <c r="Z589" s="54"/>
      <c r="AA589" s="54"/>
      <c r="AB589" s="53">
        <v>0</v>
      </c>
      <c r="AC589" s="54"/>
      <c r="AD589" s="53">
        <v>0</v>
      </c>
      <c r="AE589" s="54"/>
      <c r="AF589" s="54"/>
      <c r="AG589" s="54"/>
      <c r="AH589" s="53">
        <v>42</v>
      </c>
      <c r="AI589" s="54"/>
      <c r="AJ589" s="54"/>
      <c r="AK589" s="54"/>
      <c r="AL589" s="54"/>
      <c r="AM589" s="54"/>
      <c r="AN589" s="54"/>
      <c r="AO589" s="54"/>
      <c r="AP589" s="53">
        <v>55</v>
      </c>
      <c r="AQ589" s="54"/>
      <c r="AR589" s="54"/>
      <c r="AS589" s="54"/>
      <c r="AT589" s="53">
        <v>355</v>
      </c>
      <c r="AU589" s="53">
        <v>10</v>
      </c>
      <c r="AV589" s="54"/>
      <c r="AW589" s="53">
        <v>365</v>
      </c>
      <c r="AX589" s="54"/>
      <c r="AY589" s="54"/>
      <c r="AZ589" s="54"/>
      <c r="BA589" s="53">
        <v>137</v>
      </c>
      <c r="BB589" s="53">
        <v>172</v>
      </c>
      <c r="BC589" s="54"/>
      <c r="BD589" s="53">
        <v>309</v>
      </c>
      <c r="BE589" s="54"/>
      <c r="BF589" s="54"/>
      <c r="BG589" s="54"/>
      <c r="BH589" s="53">
        <v>111</v>
      </c>
      <c r="BI589" s="54"/>
      <c r="BJ589" s="54"/>
      <c r="BK589" s="54"/>
      <c r="BL589" s="53">
        <v>0</v>
      </c>
      <c r="BM589" s="54"/>
      <c r="BN589" s="53">
        <v>0</v>
      </c>
      <c r="BO589" s="54"/>
      <c r="BP589" s="54"/>
      <c r="BQ589" s="54"/>
      <c r="BR589" s="53">
        <v>10</v>
      </c>
      <c r="BS589" s="39"/>
      <c r="BT589" s="39"/>
      <c r="BU589" s="39"/>
      <c r="BV589" s="39"/>
      <c r="BW589" s="39"/>
      <c r="BX589" s="39"/>
    </row>
    <row r="590" spans="1:76" s="1" customFormat="1" ht="20.100000000000001" customHeight="1" x14ac:dyDescent="0.2">
      <c r="A590" s="3"/>
      <c r="B590" s="6"/>
      <c r="C590" s="3"/>
      <c r="D590" s="3"/>
      <c r="E590" s="5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56"/>
      <c r="BM590" s="56"/>
      <c r="BN590" s="56"/>
      <c r="BO590" s="56"/>
      <c r="BP590" s="56"/>
      <c r="BQ590" s="56"/>
      <c r="BR590" s="56"/>
      <c r="BS590" s="39"/>
      <c r="BT590" s="39"/>
      <c r="BU590" s="39"/>
      <c r="BV590" s="39"/>
      <c r="BW590" s="39"/>
      <c r="BX590" s="39"/>
    </row>
    <row r="591" spans="1:76" s="1" customFormat="1" ht="20.100000000000001" customHeight="1" x14ac:dyDescent="0.25">
      <c r="A591" s="3"/>
      <c r="B591" s="57" t="s">
        <v>277</v>
      </c>
      <c r="C591" s="58"/>
      <c r="D591" s="58"/>
      <c r="E591" s="5"/>
      <c r="F591" s="59">
        <v>790</v>
      </c>
      <c r="G591" s="54"/>
      <c r="H591" s="54"/>
      <c r="I591" s="54"/>
      <c r="J591" s="59">
        <v>2831</v>
      </c>
      <c r="K591" s="59">
        <v>95</v>
      </c>
      <c r="L591" s="54"/>
      <c r="M591" s="59">
        <v>2926</v>
      </c>
      <c r="N591" s="54"/>
      <c r="O591" s="54"/>
      <c r="P591" s="54"/>
      <c r="Q591" s="59">
        <v>1370</v>
      </c>
      <c r="R591" s="59">
        <v>1681</v>
      </c>
      <c r="S591" s="54"/>
      <c r="T591" s="59">
        <v>3051</v>
      </c>
      <c r="U591" s="54"/>
      <c r="V591" s="54"/>
      <c r="W591" s="54"/>
      <c r="X591" s="59">
        <v>665</v>
      </c>
      <c r="Y591" s="54"/>
      <c r="Z591" s="54"/>
      <c r="AA591" s="54"/>
      <c r="AB591" s="59">
        <v>0</v>
      </c>
      <c r="AC591" s="54"/>
      <c r="AD591" s="59">
        <v>0</v>
      </c>
      <c r="AE591" s="54"/>
      <c r="AF591" s="54"/>
      <c r="AG591" s="54"/>
      <c r="AH591" s="59">
        <v>78</v>
      </c>
      <c r="AI591" s="54"/>
      <c r="AJ591" s="54"/>
      <c r="AK591" s="54"/>
      <c r="AL591" s="54"/>
      <c r="AM591" s="54"/>
      <c r="AN591" s="54"/>
      <c r="AO591" s="54"/>
      <c r="AP591" s="59">
        <v>518</v>
      </c>
      <c r="AQ591" s="54"/>
      <c r="AR591" s="54"/>
      <c r="AS591" s="54"/>
      <c r="AT591" s="59">
        <v>3304</v>
      </c>
      <c r="AU591" s="59">
        <v>159</v>
      </c>
      <c r="AV591" s="54"/>
      <c r="AW591" s="59">
        <v>3463</v>
      </c>
      <c r="AX591" s="54"/>
      <c r="AY591" s="54"/>
      <c r="AZ591" s="54"/>
      <c r="BA591" s="59">
        <v>759</v>
      </c>
      <c r="BB591" s="59">
        <v>2750</v>
      </c>
      <c r="BC591" s="54"/>
      <c r="BD591" s="59">
        <v>3509</v>
      </c>
      <c r="BE591" s="54"/>
      <c r="BF591" s="54"/>
      <c r="BG591" s="54"/>
      <c r="BH591" s="59">
        <v>472</v>
      </c>
      <c r="BI591" s="54"/>
      <c r="BJ591" s="54"/>
      <c r="BK591" s="54"/>
      <c r="BL591" s="59">
        <v>0</v>
      </c>
      <c r="BM591" s="54"/>
      <c r="BN591" s="59">
        <v>0</v>
      </c>
      <c r="BO591" s="54"/>
      <c r="BP591" s="54"/>
      <c r="BQ591" s="54"/>
      <c r="BR591" s="59">
        <v>36</v>
      </c>
      <c r="BS591" s="39"/>
      <c r="BT591" s="39"/>
      <c r="BU591" s="39"/>
      <c r="BV591" s="39"/>
      <c r="BW591" s="39"/>
      <c r="BX591" s="39"/>
    </row>
    <row r="592" spans="1:76" ht="20.100000000000001" customHeight="1" x14ac:dyDescent="0.2"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  <c r="BN592" s="39"/>
      <c r="BO592" s="39"/>
      <c r="BP592" s="39"/>
      <c r="BQ592" s="39"/>
      <c r="BR592" s="39"/>
      <c r="BS592" s="39"/>
      <c r="BT592" s="39"/>
      <c r="BU592" s="39"/>
      <c r="BV592" s="39"/>
      <c r="BW592" s="39"/>
      <c r="BX592" s="39"/>
    </row>
    <row r="593" spans="1:76" ht="20.100000000000001" customHeight="1" x14ac:dyDescent="0.2">
      <c r="B593" s="6" t="s">
        <v>278</v>
      </c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  <c r="BN593" s="39"/>
      <c r="BO593" s="39"/>
      <c r="BP593" s="39"/>
      <c r="BQ593" s="39"/>
      <c r="BR593" s="39"/>
      <c r="BS593" s="39"/>
      <c r="BT593" s="39"/>
      <c r="BU593" s="39"/>
      <c r="BV593" s="39"/>
      <c r="BW593" s="39"/>
      <c r="BX593" s="39"/>
    </row>
    <row r="594" spans="1:76" ht="20.100000000000001" customHeight="1" x14ac:dyDescent="0.2">
      <c r="C594" s="3" t="s">
        <v>154</v>
      </c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  <c r="BN594" s="39"/>
      <c r="BO594" s="39"/>
      <c r="BP594" s="39"/>
      <c r="BQ594" s="39"/>
      <c r="BR594" s="39"/>
      <c r="BS594" s="39"/>
      <c r="BT594" s="39"/>
      <c r="BU594" s="39"/>
      <c r="BV594" s="39"/>
      <c r="BW594" s="39"/>
      <c r="BX594" s="39"/>
    </row>
    <row r="595" spans="1:76" ht="20.100000000000001" customHeight="1" x14ac:dyDescent="0.2">
      <c r="D595" s="2" t="s">
        <v>122</v>
      </c>
      <c r="F595" s="39">
        <v>56</v>
      </c>
      <c r="G595" s="39"/>
      <c r="H595" s="39"/>
      <c r="I595" s="39"/>
      <c r="J595" s="39">
        <v>192</v>
      </c>
      <c r="K595" s="39">
        <v>8</v>
      </c>
      <c r="L595" s="39"/>
      <c r="M595" s="39">
        <v>200</v>
      </c>
      <c r="N595" s="39"/>
      <c r="O595" s="39"/>
      <c r="P595" s="39"/>
      <c r="Q595" s="39">
        <v>98</v>
      </c>
      <c r="R595" s="39">
        <v>109</v>
      </c>
      <c r="S595" s="39"/>
      <c r="T595" s="39">
        <v>207</v>
      </c>
      <c r="U595" s="39"/>
      <c r="V595" s="39"/>
      <c r="W595" s="39"/>
      <c r="X595" s="39">
        <v>49</v>
      </c>
      <c r="Y595" s="39"/>
      <c r="Z595" s="39"/>
      <c r="AA595" s="39"/>
      <c r="AB595" s="39">
        <v>0</v>
      </c>
      <c r="AC595" s="39"/>
      <c r="AD595" s="39">
        <v>0</v>
      </c>
      <c r="AE595" s="39"/>
      <c r="AF595" s="39"/>
      <c r="AG595" s="39"/>
      <c r="AH595" s="39">
        <v>0</v>
      </c>
      <c r="AI595" s="39"/>
      <c r="AJ595" s="39"/>
      <c r="AK595" s="39"/>
      <c r="AL595" s="39"/>
      <c r="AM595" s="39"/>
      <c r="AN595" s="39"/>
      <c r="AO595" s="39"/>
      <c r="AP595" s="39">
        <v>59</v>
      </c>
      <c r="AQ595" s="39"/>
      <c r="AR595" s="39"/>
      <c r="AS595" s="39"/>
      <c r="AT595" s="39">
        <v>805</v>
      </c>
      <c r="AU595" s="39">
        <v>10</v>
      </c>
      <c r="AV595" s="39"/>
      <c r="AW595" s="39">
        <v>815</v>
      </c>
      <c r="AX595" s="39"/>
      <c r="AY595" s="39"/>
      <c r="AZ595" s="39"/>
      <c r="BA595" s="39">
        <v>92</v>
      </c>
      <c r="BB595" s="39">
        <v>635</v>
      </c>
      <c r="BC595" s="39"/>
      <c r="BD595" s="39">
        <v>727</v>
      </c>
      <c r="BE595" s="39"/>
      <c r="BF595" s="39"/>
      <c r="BG595" s="39"/>
      <c r="BH595" s="39">
        <v>147</v>
      </c>
      <c r="BI595" s="39"/>
      <c r="BJ595" s="39"/>
      <c r="BK595" s="39"/>
      <c r="BL595" s="39">
        <v>0</v>
      </c>
      <c r="BM595" s="39"/>
      <c r="BN595" s="39">
        <v>0</v>
      </c>
      <c r="BO595" s="39"/>
      <c r="BP595" s="39"/>
      <c r="BQ595" s="39"/>
      <c r="BR595" s="39">
        <v>0</v>
      </c>
      <c r="BS595" s="39"/>
      <c r="BT595" s="39"/>
      <c r="BU595" s="39"/>
      <c r="BV595" s="39"/>
      <c r="BW595" s="39"/>
      <c r="BX595" s="39"/>
    </row>
    <row r="596" spans="1:76" ht="19.5" customHeight="1" x14ac:dyDescent="0.2">
      <c r="D596" s="47" t="s">
        <v>135</v>
      </c>
      <c r="F596" s="48">
        <v>58</v>
      </c>
      <c r="G596" s="49"/>
      <c r="H596" s="49"/>
      <c r="I596" s="49"/>
      <c r="J596" s="48">
        <v>274</v>
      </c>
      <c r="K596" s="48">
        <v>7</v>
      </c>
      <c r="L596" s="49"/>
      <c r="M596" s="48">
        <v>281</v>
      </c>
      <c r="N596" s="49"/>
      <c r="O596" s="49"/>
      <c r="P596" s="49"/>
      <c r="Q596" s="48">
        <v>123</v>
      </c>
      <c r="R596" s="48">
        <v>143</v>
      </c>
      <c r="S596" s="49"/>
      <c r="T596" s="48">
        <v>266</v>
      </c>
      <c r="U596" s="49"/>
      <c r="V596" s="49"/>
      <c r="W596" s="49"/>
      <c r="X596" s="48">
        <v>73</v>
      </c>
      <c r="Y596" s="49"/>
      <c r="Z596" s="49"/>
      <c r="AA596" s="49"/>
      <c r="AB596" s="48">
        <v>0</v>
      </c>
      <c r="AC596" s="49"/>
      <c r="AD596" s="48">
        <v>0</v>
      </c>
      <c r="AE596" s="49"/>
      <c r="AF596" s="49"/>
      <c r="AG596" s="49"/>
      <c r="AH596" s="48">
        <v>0</v>
      </c>
      <c r="AI596" s="49"/>
      <c r="AJ596" s="49"/>
      <c r="AK596" s="49"/>
      <c r="AL596" s="49"/>
      <c r="AM596" s="49"/>
      <c r="AN596" s="49"/>
      <c r="AO596" s="49"/>
      <c r="AP596" s="48">
        <v>36</v>
      </c>
      <c r="AQ596" s="49"/>
      <c r="AR596" s="49"/>
      <c r="AS596" s="49"/>
      <c r="AT596" s="48">
        <v>266</v>
      </c>
      <c r="AU596" s="48">
        <v>6</v>
      </c>
      <c r="AV596" s="49"/>
      <c r="AW596" s="48">
        <v>272</v>
      </c>
      <c r="AX596" s="49"/>
      <c r="AY596" s="49"/>
      <c r="AZ596" s="49"/>
      <c r="BA596" s="48">
        <v>59</v>
      </c>
      <c r="BB596" s="48">
        <v>215</v>
      </c>
      <c r="BC596" s="49"/>
      <c r="BD596" s="48">
        <v>274</v>
      </c>
      <c r="BE596" s="49"/>
      <c r="BF596" s="49"/>
      <c r="BG596" s="49"/>
      <c r="BH596" s="48">
        <v>34</v>
      </c>
      <c r="BI596" s="49"/>
      <c r="BJ596" s="49"/>
      <c r="BK596" s="49"/>
      <c r="BL596" s="48">
        <v>0</v>
      </c>
      <c r="BM596" s="49"/>
      <c r="BN596" s="48">
        <v>0</v>
      </c>
      <c r="BO596" s="49"/>
      <c r="BP596" s="49"/>
      <c r="BQ596" s="49"/>
      <c r="BR596" s="48">
        <v>0</v>
      </c>
      <c r="BS596" s="39"/>
      <c r="BT596" s="39"/>
      <c r="BU596" s="39"/>
      <c r="BV596" s="39"/>
      <c r="BW596" s="39"/>
      <c r="BX596" s="39"/>
    </row>
    <row r="597" spans="1:76" ht="20.100000000000001" customHeight="1" x14ac:dyDescent="0.2">
      <c r="D597" s="2" t="s">
        <v>98</v>
      </c>
      <c r="F597" s="39">
        <v>103</v>
      </c>
      <c r="G597" s="39"/>
      <c r="H597" s="39"/>
      <c r="I597" s="39"/>
      <c r="J597" s="39">
        <v>275</v>
      </c>
      <c r="K597" s="39">
        <v>7</v>
      </c>
      <c r="L597" s="39"/>
      <c r="M597" s="39">
        <v>282</v>
      </c>
      <c r="N597" s="39"/>
      <c r="O597" s="39"/>
      <c r="P597" s="39"/>
      <c r="Q597" s="39">
        <v>86</v>
      </c>
      <c r="R597" s="39">
        <v>207</v>
      </c>
      <c r="S597" s="39"/>
      <c r="T597" s="39">
        <v>293</v>
      </c>
      <c r="U597" s="39"/>
      <c r="V597" s="39"/>
      <c r="W597" s="39"/>
      <c r="X597" s="39">
        <v>92</v>
      </c>
      <c r="Y597" s="39"/>
      <c r="Z597" s="39"/>
      <c r="AA597" s="39"/>
      <c r="AB597" s="39">
        <v>0</v>
      </c>
      <c r="AC597" s="39"/>
      <c r="AD597" s="39">
        <v>0</v>
      </c>
      <c r="AE597" s="39"/>
      <c r="AF597" s="39"/>
      <c r="AG597" s="39"/>
      <c r="AH597" s="39">
        <v>42</v>
      </c>
      <c r="AI597" s="39"/>
      <c r="AJ597" s="39"/>
      <c r="AK597" s="39"/>
      <c r="AL597" s="39"/>
      <c r="AM597" s="39"/>
      <c r="AN597" s="39"/>
      <c r="AO597" s="39"/>
      <c r="AP597" s="39">
        <v>63</v>
      </c>
      <c r="AQ597" s="39"/>
      <c r="AR597" s="39"/>
      <c r="AS597" s="39"/>
      <c r="AT597" s="39">
        <v>237</v>
      </c>
      <c r="AU597" s="39">
        <v>8</v>
      </c>
      <c r="AV597" s="39"/>
      <c r="AW597" s="39">
        <v>245</v>
      </c>
      <c r="AX597" s="39"/>
      <c r="AY597" s="39"/>
      <c r="AZ597" s="39"/>
      <c r="BA597" s="39">
        <v>27</v>
      </c>
      <c r="BB597" s="39">
        <v>214</v>
      </c>
      <c r="BC597" s="39"/>
      <c r="BD597" s="39">
        <v>241</v>
      </c>
      <c r="BE597" s="39"/>
      <c r="BF597" s="39"/>
      <c r="BG597" s="39"/>
      <c r="BH597" s="39">
        <v>67</v>
      </c>
      <c r="BI597" s="39"/>
      <c r="BJ597" s="39"/>
      <c r="BK597" s="39"/>
      <c r="BL597" s="39">
        <v>0</v>
      </c>
      <c r="BM597" s="39"/>
      <c r="BN597" s="39">
        <v>0</v>
      </c>
      <c r="BO597" s="39"/>
      <c r="BP597" s="39"/>
      <c r="BQ597" s="39"/>
      <c r="BR597" s="39">
        <v>25</v>
      </c>
      <c r="BS597" s="39"/>
      <c r="BT597" s="39"/>
      <c r="BU597" s="39"/>
      <c r="BV597" s="39"/>
      <c r="BW597" s="39"/>
      <c r="BX597" s="39"/>
    </row>
    <row r="598" spans="1:76" ht="19.5" customHeight="1" x14ac:dyDescent="0.2">
      <c r="D598" s="47" t="s">
        <v>136</v>
      </c>
      <c r="F598" s="48">
        <v>48</v>
      </c>
      <c r="G598" s="49"/>
      <c r="H598" s="49"/>
      <c r="I598" s="49"/>
      <c r="J598" s="48">
        <v>290</v>
      </c>
      <c r="K598" s="48">
        <v>9</v>
      </c>
      <c r="L598" s="49"/>
      <c r="M598" s="48">
        <v>299</v>
      </c>
      <c r="N598" s="49"/>
      <c r="O598" s="49"/>
      <c r="P598" s="49"/>
      <c r="Q598" s="48">
        <v>156</v>
      </c>
      <c r="R598" s="48">
        <v>138</v>
      </c>
      <c r="S598" s="49"/>
      <c r="T598" s="48">
        <v>294</v>
      </c>
      <c r="U598" s="49"/>
      <c r="V598" s="49"/>
      <c r="W598" s="49"/>
      <c r="X598" s="48">
        <v>53</v>
      </c>
      <c r="Y598" s="49"/>
      <c r="Z598" s="49"/>
      <c r="AA598" s="49"/>
      <c r="AB598" s="48">
        <v>0</v>
      </c>
      <c r="AC598" s="49"/>
      <c r="AD598" s="48">
        <v>0</v>
      </c>
      <c r="AE598" s="49"/>
      <c r="AF598" s="49"/>
      <c r="AG598" s="49"/>
      <c r="AH598" s="48">
        <v>0</v>
      </c>
      <c r="AI598" s="49"/>
      <c r="AJ598" s="49"/>
      <c r="AK598" s="49"/>
      <c r="AL598" s="49"/>
      <c r="AM598" s="49"/>
      <c r="AN598" s="49"/>
      <c r="AO598" s="49"/>
      <c r="AP598" s="48">
        <v>43</v>
      </c>
      <c r="AQ598" s="49"/>
      <c r="AR598" s="49"/>
      <c r="AS598" s="49"/>
      <c r="AT598" s="48">
        <v>237</v>
      </c>
      <c r="AU598" s="48">
        <v>2</v>
      </c>
      <c r="AV598" s="49"/>
      <c r="AW598" s="48">
        <v>239</v>
      </c>
      <c r="AX598" s="49"/>
      <c r="AY598" s="49"/>
      <c r="AZ598" s="49"/>
      <c r="BA598" s="48">
        <v>72</v>
      </c>
      <c r="BB598" s="48">
        <v>156</v>
      </c>
      <c r="BC598" s="49"/>
      <c r="BD598" s="48">
        <v>228</v>
      </c>
      <c r="BE598" s="49"/>
      <c r="BF598" s="49"/>
      <c r="BG598" s="49"/>
      <c r="BH598" s="48">
        <v>54</v>
      </c>
      <c r="BI598" s="49"/>
      <c r="BJ598" s="49"/>
      <c r="BK598" s="49"/>
      <c r="BL598" s="48">
        <v>0</v>
      </c>
      <c r="BM598" s="49"/>
      <c r="BN598" s="48">
        <v>0</v>
      </c>
      <c r="BO598" s="49"/>
      <c r="BP598" s="49"/>
      <c r="BQ598" s="49"/>
      <c r="BR598" s="48">
        <v>0</v>
      </c>
      <c r="BS598" s="39"/>
      <c r="BT598" s="39"/>
      <c r="BU598" s="39"/>
      <c r="BV598" s="39"/>
      <c r="BW598" s="39"/>
      <c r="BX598" s="39"/>
    </row>
    <row r="599" spans="1:76" ht="20.100000000000001" customHeight="1" x14ac:dyDescent="0.2">
      <c r="D599" s="2" t="s">
        <v>100</v>
      </c>
      <c r="F599" s="39">
        <v>38</v>
      </c>
      <c r="G599" s="39"/>
      <c r="H599" s="39"/>
      <c r="I599" s="39"/>
      <c r="J599" s="39">
        <v>112</v>
      </c>
      <c r="K599" s="39">
        <v>2</v>
      </c>
      <c r="L599" s="39"/>
      <c r="M599" s="39">
        <v>114</v>
      </c>
      <c r="N599" s="39"/>
      <c r="O599" s="39"/>
      <c r="P599" s="39"/>
      <c r="Q599" s="39">
        <v>37</v>
      </c>
      <c r="R599" s="39">
        <v>79</v>
      </c>
      <c r="S599" s="39"/>
      <c r="T599" s="39">
        <v>116</v>
      </c>
      <c r="U599" s="39"/>
      <c r="V599" s="39"/>
      <c r="W599" s="39"/>
      <c r="X599" s="39">
        <v>36</v>
      </c>
      <c r="Y599" s="39"/>
      <c r="Z599" s="39"/>
      <c r="AA599" s="39"/>
      <c r="AB599" s="39">
        <v>0</v>
      </c>
      <c r="AC599" s="39"/>
      <c r="AD599" s="39">
        <v>0</v>
      </c>
      <c r="AE599" s="39"/>
      <c r="AF599" s="39"/>
      <c r="AG599" s="39"/>
      <c r="AH599" s="39">
        <v>0</v>
      </c>
      <c r="AI599" s="39"/>
      <c r="AJ599" s="39"/>
      <c r="AK599" s="39"/>
      <c r="AL599" s="39"/>
      <c r="AM599" s="39"/>
      <c r="AN599" s="39"/>
      <c r="AO599" s="39"/>
      <c r="AP599" s="39">
        <v>20</v>
      </c>
      <c r="AQ599" s="39"/>
      <c r="AR599" s="39"/>
      <c r="AS599" s="39"/>
      <c r="AT599" s="39">
        <v>71</v>
      </c>
      <c r="AU599" s="39">
        <v>4</v>
      </c>
      <c r="AV599" s="39"/>
      <c r="AW599" s="39">
        <v>75</v>
      </c>
      <c r="AX599" s="39"/>
      <c r="AY599" s="39"/>
      <c r="AZ599" s="39"/>
      <c r="BA599" s="39">
        <v>25</v>
      </c>
      <c r="BB599" s="39">
        <v>53</v>
      </c>
      <c r="BC599" s="39"/>
      <c r="BD599" s="39">
        <v>78</v>
      </c>
      <c r="BE599" s="39"/>
      <c r="BF599" s="39"/>
      <c r="BG599" s="39"/>
      <c r="BH599" s="39">
        <v>17</v>
      </c>
      <c r="BI599" s="39"/>
      <c r="BJ599" s="39"/>
      <c r="BK599" s="39"/>
      <c r="BL599" s="39">
        <v>0</v>
      </c>
      <c r="BM599" s="39"/>
      <c r="BN599" s="39">
        <v>0</v>
      </c>
      <c r="BO599" s="39"/>
      <c r="BP599" s="39"/>
      <c r="BQ599" s="39"/>
      <c r="BR599" s="39">
        <v>0</v>
      </c>
      <c r="BS599" s="39"/>
      <c r="BT599" s="39"/>
      <c r="BU599" s="39"/>
      <c r="BV599" s="39"/>
      <c r="BW599" s="39"/>
      <c r="BX599" s="39"/>
    </row>
    <row r="600" spans="1:76" ht="19.5" customHeight="1" x14ac:dyDescent="0.2">
      <c r="D600" s="47" t="s">
        <v>101</v>
      </c>
      <c r="F600" s="48">
        <v>66</v>
      </c>
      <c r="G600" s="49"/>
      <c r="H600" s="49"/>
      <c r="I600" s="49"/>
      <c r="J600" s="48">
        <v>299</v>
      </c>
      <c r="K600" s="48">
        <v>12</v>
      </c>
      <c r="L600" s="49"/>
      <c r="M600" s="48">
        <v>311</v>
      </c>
      <c r="N600" s="49"/>
      <c r="O600" s="49"/>
      <c r="P600" s="49"/>
      <c r="Q600" s="48">
        <v>128</v>
      </c>
      <c r="R600" s="48">
        <v>179</v>
      </c>
      <c r="S600" s="49"/>
      <c r="T600" s="48">
        <v>307</v>
      </c>
      <c r="U600" s="49"/>
      <c r="V600" s="49"/>
      <c r="W600" s="49"/>
      <c r="X600" s="48">
        <v>70</v>
      </c>
      <c r="Y600" s="49"/>
      <c r="Z600" s="49"/>
      <c r="AA600" s="49"/>
      <c r="AB600" s="48">
        <v>0</v>
      </c>
      <c r="AC600" s="49"/>
      <c r="AD600" s="48">
        <v>0</v>
      </c>
      <c r="AE600" s="49"/>
      <c r="AF600" s="49"/>
      <c r="AG600" s="49"/>
      <c r="AH600" s="48">
        <v>0</v>
      </c>
      <c r="AI600" s="49"/>
      <c r="AJ600" s="49"/>
      <c r="AK600" s="49"/>
      <c r="AL600" s="49"/>
      <c r="AM600" s="49"/>
      <c r="AN600" s="49"/>
      <c r="AO600" s="49"/>
      <c r="AP600" s="48">
        <v>30</v>
      </c>
      <c r="AQ600" s="49"/>
      <c r="AR600" s="49"/>
      <c r="AS600" s="49"/>
      <c r="AT600" s="48">
        <v>282</v>
      </c>
      <c r="AU600" s="48">
        <v>2</v>
      </c>
      <c r="AV600" s="49"/>
      <c r="AW600" s="48">
        <v>284</v>
      </c>
      <c r="AX600" s="49"/>
      <c r="AY600" s="49"/>
      <c r="AZ600" s="49"/>
      <c r="BA600" s="48">
        <v>56</v>
      </c>
      <c r="BB600" s="48">
        <v>223</v>
      </c>
      <c r="BC600" s="49"/>
      <c r="BD600" s="48">
        <v>279</v>
      </c>
      <c r="BE600" s="49"/>
      <c r="BF600" s="49"/>
      <c r="BG600" s="49"/>
      <c r="BH600" s="48">
        <v>35</v>
      </c>
      <c r="BI600" s="49"/>
      <c r="BJ600" s="49"/>
      <c r="BK600" s="49"/>
      <c r="BL600" s="48">
        <v>0</v>
      </c>
      <c r="BM600" s="49"/>
      <c r="BN600" s="48">
        <v>0</v>
      </c>
      <c r="BO600" s="49"/>
      <c r="BP600" s="49"/>
      <c r="BQ600" s="49"/>
      <c r="BR600" s="48">
        <v>0</v>
      </c>
      <c r="BS600" s="39"/>
      <c r="BT600" s="39"/>
      <c r="BU600" s="39"/>
      <c r="BV600" s="39"/>
      <c r="BW600" s="39"/>
      <c r="BX600" s="39"/>
    </row>
    <row r="601" spans="1:76" ht="20.100000000000001" customHeight="1" x14ac:dyDescent="0.2">
      <c r="B601" s="5"/>
      <c r="D601" s="2" t="s">
        <v>102</v>
      </c>
      <c r="F601" s="39">
        <v>57</v>
      </c>
      <c r="G601" s="39"/>
      <c r="H601" s="39"/>
      <c r="I601" s="39"/>
      <c r="J601" s="39">
        <v>201</v>
      </c>
      <c r="K601" s="39">
        <v>6</v>
      </c>
      <c r="L601" s="39"/>
      <c r="M601" s="39">
        <v>207</v>
      </c>
      <c r="N601" s="39"/>
      <c r="O601" s="39"/>
      <c r="P601" s="39"/>
      <c r="Q601" s="39">
        <v>77</v>
      </c>
      <c r="R601" s="39">
        <v>127</v>
      </c>
      <c r="S601" s="39"/>
      <c r="T601" s="39">
        <v>204</v>
      </c>
      <c r="U601" s="39"/>
      <c r="V601" s="39"/>
      <c r="W601" s="39"/>
      <c r="X601" s="39">
        <v>60</v>
      </c>
      <c r="Y601" s="39"/>
      <c r="Z601" s="39"/>
      <c r="AA601" s="39"/>
      <c r="AB601" s="39">
        <v>0</v>
      </c>
      <c r="AC601" s="39"/>
      <c r="AD601" s="39">
        <v>0</v>
      </c>
      <c r="AE601" s="39"/>
      <c r="AF601" s="39"/>
      <c r="AG601" s="39"/>
      <c r="AH601" s="39">
        <v>48</v>
      </c>
      <c r="AI601" s="39"/>
      <c r="AJ601" s="39"/>
      <c r="AK601" s="39"/>
      <c r="AL601" s="39"/>
      <c r="AM601" s="39"/>
      <c r="AN601" s="39"/>
      <c r="AO601" s="39"/>
      <c r="AP601" s="39">
        <v>122</v>
      </c>
      <c r="AQ601" s="39"/>
      <c r="AR601" s="39"/>
      <c r="AS601" s="39"/>
      <c r="AT601" s="39">
        <v>801</v>
      </c>
      <c r="AU601" s="39">
        <v>28</v>
      </c>
      <c r="AV601" s="39"/>
      <c r="AW601" s="39">
        <v>829</v>
      </c>
      <c r="AX601" s="39"/>
      <c r="AY601" s="39"/>
      <c r="AZ601" s="39"/>
      <c r="BA601" s="39">
        <v>49</v>
      </c>
      <c r="BB601" s="39">
        <v>721</v>
      </c>
      <c r="BC601" s="39"/>
      <c r="BD601" s="39">
        <v>770</v>
      </c>
      <c r="BE601" s="39"/>
      <c r="BF601" s="39"/>
      <c r="BG601" s="39"/>
      <c r="BH601" s="39">
        <v>181</v>
      </c>
      <c r="BI601" s="39"/>
      <c r="BJ601" s="39"/>
      <c r="BK601" s="39"/>
      <c r="BL601" s="39">
        <v>0</v>
      </c>
      <c r="BM601" s="39"/>
      <c r="BN601" s="39">
        <v>0</v>
      </c>
      <c r="BO601" s="39"/>
      <c r="BP601" s="39"/>
      <c r="BQ601" s="39"/>
      <c r="BR601" s="39">
        <v>95</v>
      </c>
      <c r="BS601" s="39"/>
      <c r="BT601" s="39"/>
      <c r="BU601" s="39"/>
      <c r="BV601" s="39"/>
      <c r="BW601" s="39"/>
      <c r="BX601" s="39"/>
    </row>
    <row r="602" spans="1:76" ht="19.5" customHeight="1" x14ac:dyDescent="0.2">
      <c r="D602" s="47" t="s">
        <v>103</v>
      </c>
      <c r="F602" s="48">
        <v>58</v>
      </c>
      <c r="G602" s="49"/>
      <c r="H602" s="49"/>
      <c r="I602" s="49"/>
      <c r="J602" s="48">
        <v>278</v>
      </c>
      <c r="K602" s="48">
        <v>8</v>
      </c>
      <c r="L602" s="49"/>
      <c r="M602" s="48">
        <v>286</v>
      </c>
      <c r="N602" s="49"/>
      <c r="O602" s="49"/>
      <c r="P602" s="49"/>
      <c r="Q602" s="48">
        <v>141</v>
      </c>
      <c r="R602" s="48">
        <v>146</v>
      </c>
      <c r="S602" s="49"/>
      <c r="T602" s="48">
        <v>287</v>
      </c>
      <c r="U602" s="49"/>
      <c r="V602" s="49"/>
      <c r="W602" s="49"/>
      <c r="X602" s="48">
        <v>57</v>
      </c>
      <c r="Y602" s="49"/>
      <c r="Z602" s="49"/>
      <c r="AA602" s="49"/>
      <c r="AB602" s="48">
        <v>0</v>
      </c>
      <c r="AC602" s="49"/>
      <c r="AD602" s="48">
        <v>0</v>
      </c>
      <c r="AE602" s="49"/>
      <c r="AF602" s="49"/>
      <c r="AG602" s="49"/>
      <c r="AH602" s="48">
        <v>0</v>
      </c>
      <c r="AI602" s="49"/>
      <c r="AJ602" s="49"/>
      <c r="AK602" s="49"/>
      <c r="AL602" s="49"/>
      <c r="AM602" s="49"/>
      <c r="AN602" s="49"/>
      <c r="AO602" s="49"/>
      <c r="AP602" s="48">
        <v>30</v>
      </c>
      <c r="AQ602" s="49"/>
      <c r="AR602" s="49"/>
      <c r="AS602" s="49"/>
      <c r="AT602" s="48">
        <v>253</v>
      </c>
      <c r="AU602" s="48">
        <v>3</v>
      </c>
      <c r="AV602" s="49"/>
      <c r="AW602" s="48">
        <v>256</v>
      </c>
      <c r="AX602" s="49"/>
      <c r="AY602" s="49"/>
      <c r="AZ602" s="49"/>
      <c r="BA602" s="48">
        <v>68</v>
      </c>
      <c r="BB602" s="48">
        <v>170</v>
      </c>
      <c r="BC602" s="49"/>
      <c r="BD602" s="48">
        <v>238</v>
      </c>
      <c r="BE602" s="49"/>
      <c r="BF602" s="49"/>
      <c r="BG602" s="49"/>
      <c r="BH602" s="48">
        <v>48</v>
      </c>
      <c r="BI602" s="49"/>
      <c r="BJ602" s="49"/>
      <c r="BK602" s="49"/>
      <c r="BL602" s="48">
        <v>0</v>
      </c>
      <c r="BM602" s="49"/>
      <c r="BN602" s="48">
        <v>0</v>
      </c>
      <c r="BO602" s="49"/>
      <c r="BP602" s="49"/>
      <c r="BQ602" s="49"/>
      <c r="BR602" s="48">
        <v>0</v>
      </c>
      <c r="BS602" s="39"/>
      <c r="BT602" s="39"/>
      <c r="BU602" s="39"/>
      <c r="BV602" s="39"/>
      <c r="BW602" s="39"/>
      <c r="BX602" s="39"/>
    </row>
    <row r="603" spans="1:76" ht="20.100000000000001" customHeight="1" x14ac:dyDescent="0.2">
      <c r="B603" s="5"/>
      <c r="D603" s="50" t="s">
        <v>137</v>
      </c>
      <c r="F603" s="49">
        <v>63</v>
      </c>
      <c r="G603" s="49"/>
      <c r="H603" s="49"/>
      <c r="I603" s="49"/>
      <c r="J603" s="49">
        <v>117</v>
      </c>
      <c r="K603" s="49">
        <v>4</v>
      </c>
      <c r="L603" s="49"/>
      <c r="M603" s="49">
        <v>121</v>
      </c>
      <c r="N603" s="49"/>
      <c r="O603" s="49"/>
      <c r="P603" s="49"/>
      <c r="Q603" s="49">
        <v>46</v>
      </c>
      <c r="R603" s="49">
        <v>78</v>
      </c>
      <c r="S603" s="49"/>
      <c r="T603" s="49">
        <v>124</v>
      </c>
      <c r="U603" s="49"/>
      <c r="V603" s="49"/>
      <c r="W603" s="49"/>
      <c r="X603" s="49">
        <v>60</v>
      </c>
      <c r="Y603" s="49"/>
      <c r="Z603" s="49"/>
      <c r="AA603" s="49"/>
      <c r="AB603" s="49">
        <v>0</v>
      </c>
      <c r="AC603" s="49"/>
      <c r="AD603" s="49">
        <v>0</v>
      </c>
      <c r="AE603" s="49"/>
      <c r="AF603" s="49"/>
      <c r="AG603" s="49"/>
      <c r="AH603" s="49">
        <v>0</v>
      </c>
      <c r="AI603" s="49"/>
      <c r="AJ603" s="49"/>
      <c r="AK603" s="49"/>
      <c r="AL603" s="49"/>
      <c r="AM603" s="49"/>
      <c r="AN603" s="49"/>
      <c r="AO603" s="49"/>
      <c r="AP603" s="49">
        <v>32</v>
      </c>
      <c r="AQ603" s="49"/>
      <c r="AR603" s="49"/>
      <c r="AS603" s="49"/>
      <c r="AT603" s="49">
        <v>66</v>
      </c>
      <c r="AU603" s="49">
        <v>1</v>
      </c>
      <c r="AV603" s="49"/>
      <c r="AW603" s="49">
        <v>67</v>
      </c>
      <c r="AX603" s="49"/>
      <c r="AY603" s="49"/>
      <c r="AZ603" s="49"/>
      <c r="BA603" s="49">
        <v>16</v>
      </c>
      <c r="BB603" s="49">
        <v>57</v>
      </c>
      <c r="BC603" s="49"/>
      <c r="BD603" s="49">
        <v>73</v>
      </c>
      <c r="BE603" s="49"/>
      <c r="BF603" s="49"/>
      <c r="BG603" s="49"/>
      <c r="BH603" s="49">
        <v>26</v>
      </c>
      <c r="BI603" s="49"/>
      <c r="BJ603" s="49"/>
      <c r="BK603" s="49"/>
      <c r="BL603" s="49">
        <v>0</v>
      </c>
      <c r="BM603" s="49"/>
      <c r="BN603" s="49">
        <v>0</v>
      </c>
      <c r="BO603" s="49"/>
      <c r="BP603" s="49"/>
      <c r="BQ603" s="49"/>
      <c r="BR603" s="49">
        <v>0</v>
      </c>
      <c r="BS603" s="39"/>
      <c r="BT603" s="39"/>
      <c r="BU603" s="39"/>
      <c r="BV603" s="39"/>
      <c r="BW603" s="39"/>
      <c r="BX603" s="39"/>
    </row>
    <row r="604" spans="1:76" ht="19.5" customHeight="1" x14ac:dyDescent="0.2">
      <c r="D604" s="47" t="s">
        <v>105</v>
      </c>
      <c r="F604" s="48">
        <v>42</v>
      </c>
      <c r="G604" s="49"/>
      <c r="H604" s="49"/>
      <c r="I604" s="49"/>
      <c r="J604" s="48">
        <v>212</v>
      </c>
      <c r="K604" s="48">
        <v>9</v>
      </c>
      <c r="L604" s="49"/>
      <c r="M604" s="48">
        <v>221</v>
      </c>
      <c r="N604" s="49"/>
      <c r="O604" s="49"/>
      <c r="P604" s="49"/>
      <c r="Q604" s="48">
        <v>112</v>
      </c>
      <c r="R604" s="48">
        <v>114</v>
      </c>
      <c r="S604" s="49"/>
      <c r="T604" s="48">
        <v>226</v>
      </c>
      <c r="U604" s="49"/>
      <c r="V604" s="49"/>
      <c r="W604" s="49"/>
      <c r="X604" s="48">
        <v>37</v>
      </c>
      <c r="Y604" s="49"/>
      <c r="Z604" s="49"/>
      <c r="AA604" s="49"/>
      <c r="AB604" s="48">
        <v>0</v>
      </c>
      <c r="AC604" s="49"/>
      <c r="AD604" s="48">
        <v>0</v>
      </c>
      <c r="AE604" s="49"/>
      <c r="AF604" s="49"/>
      <c r="AG604" s="49"/>
      <c r="AH604" s="48">
        <v>0</v>
      </c>
      <c r="AI604" s="49"/>
      <c r="AJ604" s="49"/>
      <c r="AK604" s="49"/>
      <c r="AL604" s="49"/>
      <c r="AM604" s="49"/>
      <c r="AN604" s="49"/>
      <c r="AO604" s="49"/>
      <c r="AP604" s="48">
        <v>81</v>
      </c>
      <c r="AQ604" s="49"/>
      <c r="AR604" s="49"/>
      <c r="AS604" s="49"/>
      <c r="AT604" s="48">
        <v>699</v>
      </c>
      <c r="AU604" s="48">
        <v>13</v>
      </c>
      <c r="AV604" s="49"/>
      <c r="AW604" s="48">
        <v>712</v>
      </c>
      <c r="AX604" s="49"/>
      <c r="AY604" s="49"/>
      <c r="AZ604" s="49"/>
      <c r="BA604" s="48">
        <v>75</v>
      </c>
      <c r="BB604" s="48">
        <v>592</v>
      </c>
      <c r="BC604" s="49"/>
      <c r="BD604" s="48">
        <v>667</v>
      </c>
      <c r="BE604" s="49"/>
      <c r="BF604" s="49"/>
      <c r="BG604" s="49"/>
      <c r="BH604" s="48">
        <v>126</v>
      </c>
      <c r="BI604" s="49"/>
      <c r="BJ604" s="49"/>
      <c r="BK604" s="49"/>
      <c r="BL604" s="48">
        <v>0</v>
      </c>
      <c r="BM604" s="49"/>
      <c r="BN604" s="48">
        <v>0</v>
      </c>
      <c r="BO604" s="49"/>
      <c r="BP604" s="49"/>
      <c r="BQ604" s="49"/>
      <c r="BR604" s="48">
        <v>0</v>
      </c>
      <c r="BS604" s="39"/>
      <c r="BT604" s="39"/>
      <c r="BU604" s="39"/>
      <c r="BV604" s="39"/>
      <c r="BW604" s="39"/>
      <c r="BX604" s="39"/>
    </row>
    <row r="605" spans="1:76" ht="20.100000000000001" customHeight="1" x14ac:dyDescent="0.2">
      <c r="B605" s="5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  <c r="BN605" s="39"/>
      <c r="BO605" s="39"/>
      <c r="BP605" s="39"/>
      <c r="BQ605" s="39"/>
      <c r="BR605" s="39"/>
      <c r="BS605" s="39"/>
      <c r="BT605" s="39"/>
      <c r="BU605" s="39"/>
      <c r="BV605" s="39"/>
      <c r="BW605" s="39"/>
      <c r="BX605" s="39"/>
    </row>
    <row r="606" spans="1:76" s="1" customFormat="1" ht="20.100000000000001" customHeight="1" x14ac:dyDescent="0.25">
      <c r="A606" s="3"/>
      <c r="B606" s="6"/>
      <c r="C606" s="51" t="s">
        <v>159</v>
      </c>
      <c r="D606" s="52"/>
      <c r="E606" s="5"/>
      <c r="F606" s="53">
        <v>589</v>
      </c>
      <c r="G606" s="54"/>
      <c r="H606" s="54"/>
      <c r="I606" s="54"/>
      <c r="J606" s="53">
        <v>2250</v>
      </c>
      <c r="K606" s="53">
        <v>72</v>
      </c>
      <c r="L606" s="54"/>
      <c r="M606" s="53">
        <v>2322</v>
      </c>
      <c r="N606" s="54"/>
      <c r="O606" s="54"/>
      <c r="P606" s="54"/>
      <c r="Q606" s="53">
        <v>1004</v>
      </c>
      <c r="R606" s="53">
        <v>1320</v>
      </c>
      <c r="S606" s="54"/>
      <c r="T606" s="53">
        <v>2324</v>
      </c>
      <c r="U606" s="54"/>
      <c r="V606" s="54"/>
      <c r="W606" s="54"/>
      <c r="X606" s="53">
        <v>587</v>
      </c>
      <c r="Y606" s="54"/>
      <c r="Z606" s="54"/>
      <c r="AA606" s="54"/>
      <c r="AB606" s="53">
        <v>0</v>
      </c>
      <c r="AC606" s="54"/>
      <c r="AD606" s="53">
        <v>0</v>
      </c>
      <c r="AE606" s="54"/>
      <c r="AF606" s="54"/>
      <c r="AG606" s="54"/>
      <c r="AH606" s="53">
        <v>90</v>
      </c>
      <c r="AI606" s="54"/>
      <c r="AJ606" s="54"/>
      <c r="AK606" s="54"/>
      <c r="AL606" s="54"/>
      <c r="AM606" s="54"/>
      <c r="AN606" s="54"/>
      <c r="AO606" s="54"/>
      <c r="AP606" s="53">
        <v>516</v>
      </c>
      <c r="AQ606" s="54"/>
      <c r="AR606" s="54"/>
      <c r="AS606" s="54"/>
      <c r="AT606" s="53">
        <v>3717</v>
      </c>
      <c r="AU606" s="53">
        <v>77</v>
      </c>
      <c r="AV606" s="54"/>
      <c r="AW606" s="53">
        <v>3794</v>
      </c>
      <c r="AX606" s="54"/>
      <c r="AY606" s="54"/>
      <c r="AZ606" s="54"/>
      <c r="BA606" s="53">
        <v>539</v>
      </c>
      <c r="BB606" s="53">
        <v>3036</v>
      </c>
      <c r="BC606" s="54"/>
      <c r="BD606" s="53">
        <v>3575</v>
      </c>
      <c r="BE606" s="54"/>
      <c r="BF606" s="54"/>
      <c r="BG606" s="54"/>
      <c r="BH606" s="53">
        <v>735</v>
      </c>
      <c r="BI606" s="54"/>
      <c r="BJ606" s="54"/>
      <c r="BK606" s="54"/>
      <c r="BL606" s="53">
        <v>0</v>
      </c>
      <c r="BM606" s="54"/>
      <c r="BN606" s="53">
        <v>0</v>
      </c>
      <c r="BO606" s="54"/>
      <c r="BP606" s="54"/>
      <c r="BQ606" s="54"/>
      <c r="BR606" s="53">
        <v>120</v>
      </c>
      <c r="BS606" s="39"/>
      <c r="BT606" s="39"/>
      <c r="BU606" s="39"/>
      <c r="BV606" s="39"/>
      <c r="BW606" s="39"/>
      <c r="BX606" s="39"/>
    </row>
    <row r="607" spans="1:76" s="1" customFormat="1" ht="20.100000000000001" customHeight="1" x14ac:dyDescent="0.2">
      <c r="A607" s="3"/>
      <c r="B607" s="6"/>
      <c r="C607" s="3"/>
      <c r="D607" s="3"/>
      <c r="E607" s="5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/>
      <c r="BF607" s="56"/>
      <c r="BG607" s="56"/>
      <c r="BH607" s="56"/>
      <c r="BI607" s="56"/>
      <c r="BJ607" s="56"/>
      <c r="BK607" s="56"/>
      <c r="BL607" s="56"/>
      <c r="BM607" s="56"/>
      <c r="BN607" s="56"/>
      <c r="BO607" s="56"/>
      <c r="BP607" s="56"/>
      <c r="BQ607" s="56"/>
      <c r="BR607" s="56"/>
      <c r="BS607" s="39"/>
      <c r="BT607" s="39"/>
      <c r="BU607" s="39"/>
      <c r="BV607" s="39"/>
      <c r="BW607" s="39"/>
      <c r="BX607" s="39"/>
    </row>
    <row r="608" spans="1:76" s="1" customFormat="1" ht="20.100000000000001" customHeight="1" x14ac:dyDescent="0.25">
      <c r="A608" s="3"/>
      <c r="B608" s="57" t="s">
        <v>279</v>
      </c>
      <c r="C608" s="58"/>
      <c r="D608" s="58"/>
      <c r="E608" s="5"/>
      <c r="F608" s="59">
        <v>589</v>
      </c>
      <c r="G608" s="54"/>
      <c r="H608" s="54"/>
      <c r="I608" s="54"/>
      <c r="J608" s="59">
        <v>2250</v>
      </c>
      <c r="K608" s="59">
        <v>72</v>
      </c>
      <c r="L608" s="54"/>
      <c r="M608" s="59">
        <v>2322</v>
      </c>
      <c r="N608" s="54"/>
      <c r="O608" s="54"/>
      <c r="P608" s="54"/>
      <c r="Q608" s="59">
        <v>1004</v>
      </c>
      <c r="R608" s="59">
        <v>1320</v>
      </c>
      <c r="S608" s="54"/>
      <c r="T608" s="59">
        <v>2324</v>
      </c>
      <c r="U608" s="54"/>
      <c r="V608" s="54"/>
      <c r="W608" s="54"/>
      <c r="X608" s="59">
        <v>587</v>
      </c>
      <c r="Y608" s="54"/>
      <c r="Z608" s="54"/>
      <c r="AA608" s="54"/>
      <c r="AB608" s="59">
        <v>0</v>
      </c>
      <c r="AC608" s="54"/>
      <c r="AD608" s="59">
        <v>0</v>
      </c>
      <c r="AE608" s="54"/>
      <c r="AF608" s="54"/>
      <c r="AG608" s="54"/>
      <c r="AH608" s="59">
        <v>90</v>
      </c>
      <c r="AI608" s="54"/>
      <c r="AJ608" s="54"/>
      <c r="AK608" s="54"/>
      <c r="AL608" s="54"/>
      <c r="AM608" s="54"/>
      <c r="AN608" s="54"/>
      <c r="AO608" s="54"/>
      <c r="AP608" s="59">
        <v>516</v>
      </c>
      <c r="AQ608" s="54"/>
      <c r="AR608" s="54"/>
      <c r="AS608" s="54"/>
      <c r="AT608" s="59">
        <v>3717</v>
      </c>
      <c r="AU608" s="59">
        <v>77</v>
      </c>
      <c r="AV608" s="54"/>
      <c r="AW608" s="59">
        <v>3794</v>
      </c>
      <c r="AX608" s="54"/>
      <c r="AY608" s="54"/>
      <c r="AZ608" s="54"/>
      <c r="BA608" s="59">
        <v>539</v>
      </c>
      <c r="BB608" s="59">
        <v>3036</v>
      </c>
      <c r="BC608" s="54"/>
      <c r="BD608" s="59">
        <v>3575</v>
      </c>
      <c r="BE608" s="54"/>
      <c r="BF608" s="54"/>
      <c r="BG608" s="54"/>
      <c r="BH608" s="59">
        <v>735</v>
      </c>
      <c r="BI608" s="54"/>
      <c r="BJ608" s="54"/>
      <c r="BK608" s="54"/>
      <c r="BL608" s="59">
        <v>0</v>
      </c>
      <c r="BM608" s="54"/>
      <c r="BN608" s="59">
        <v>0</v>
      </c>
      <c r="BO608" s="54"/>
      <c r="BP608" s="54"/>
      <c r="BQ608" s="54"/>
      <c r="BR608" s="59">
        <v>120</v>
      </c>
      <c r="BS608" s="39"/>
      <c r="BT608" s="39"/>
      <c r="BU608" s="39"/>
      <c r="BV608" s="39"/>
      <c r="BW608" s="39"/>
      <c r="BX608" s="39"/>
    </row>
    <row r="609" spans="1:76" ht="20.100000000000001" customHeight="1" x14ac:dyDescent="0.2"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  <c r="BN609" s="39"/>
      <c r="BO609" s="39"/>
      <c r="BP609" s="39"/>
      <c r="BQ609" s="39"/>
      <c r="BR609" s="39"/>
      <c r="BS609" s="39"/>
      <c r="BT609" s="39"/>
      <c r="BU609" s="39"/>
      <c r="BV609" s="39"/>
      <c r="BW609" s="39"/>
      <c r="BX609" s="39"/>
    </row>
    <row r="610" spans="1:76" ht="20.100000000000001" customHeight="1" x14ac:dyDescent="0.2">
      <c r="B610" s="6" t="s">
        <v>280</v>
      </c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  <c r="BN610" s="39"/>
      <c r="BO610" s="39"/>
      <c r="BP610" s="39"/>
      <c r="BQ610" s="39"/>
      <c r="BR610" s="39"/>
      <c r="BS610" s="39"/>
      <c r="BT610" s="39"/>
      <c r="BU610" s="39"/>
      <c r="BV610" s="39"/>
      <c r="BW610" s="39"/>
      <c r="BX610" s="39"/>
    </row>
    <row r="611" spans="1:76" ht="20.100000000000001" customHeight="1" x14ac:dyDescent="0.2">
      <c r="C611" s="3" t="s">
        <v>0</v>
      </c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  <c r="BN611" s="39"/>
      <c r="BO611" s="39"/>
      <c r="BP611" s="39"/>
      <c r="BQ611" s="39"/>
      <c r="BR611" s="39"/>
      <c r="BS611" s="39"/>
      <c r="BT611" s="39"/>
      <c r="BU611" s="39"/>
      <c r="BV611" s="39"/>
      <c r="BW611" s="39"/>
      <c r="BX611" s="39"/>
    </row>
    <row r="612" spans="1:76" ht="20.100000000000001" customHeight="1" x14ac:dyDescent="0.2">
      <c r="D612" s="2" t="s">
        <v>122</v>
      </c>
      <c r="F612" s="39">
        <v>0</v>
      </c>
      <c r="G612" s="39"/>
      <c r="H612" s="39"/>
      <c r="I612" s="39"/>
      <c r="J612" s="39">
        <v>0</v>
      </c>
      <c r="K612" s="39">
        <v>0</v>
      </c>
      <c r="L612" s="39"/>
      <c r="M612" s="39">
        <v>0</v>
      </c>
      <c r="N612" s="39"/>
      <c r="O612" s="39"/>
      <c r="P612" s="39"/>
      <c r="Q612" s="39">
        <v>0</v>
      </c>
      <c r="R612" s="39">
        <v>0</v>
      </c>
      <c r="S612" s="39"/>
      <c r="T612" s="39">
        <v>0</v>
      </c>
      <c r="U612" s="39"/>
      <c r="V612" s="39"/>
      <c r="W612" s="39"/>
      <c r="X612" s="39">
        <v>0</v>
      </c>
      <c r="Y612" s="39"/>
      <c r="Z612" s="39"/>
      <c r="AA612" s="39"/>
      <c r="AB612" s="39">
        <v>0</v>
      </c>
      <c r="AC612" s="39"/>
      <c r="AD612" s="39">
        <v>0</v>
      </c>
      <c r="AE612" s="39"/>
      <c r="AF612" s="39"/>
      <c r="AG612" s="39"/>
      <c r="AH612" s="39">
        <v>0</v>
      </c>
      <c r="AI612" s="39"/>
      <c r="AJ612" s="39"/>
      <c r="AK612" s="39"/>
      <c r="AL612" s="39"/>
      <c r="AM612" s="39"/>
      <c r="AN612" s="39"/>
      <c r="AO612" s="39"/>
      <c r="AP612" s="39">
        <v>0</v>
      </c>
      <c r="AQ612" s="39"/>
      <c r="AR612" s="39"/>
      <c r="AS612" s="39"/>
      <c r="AT612" s="39">
        <v>0</v>
      </c>
      <c r="AU612" s="39">
        <v>0</v>
      </c>
      <c r="AV612" s="39"/>
      <c r="AW612" s="39">
        <v>0</v>
      </c>
      <c r="AX612" s="39"/>
      <c r="AY612" s="39"/>
      <c r="AZ612" s="39"/>
      <c r="BA612" s="39">
        <v>0</v>
      </c>
      <c r="BB612" s="39">
        <v>0</v>
      </c>
      <c r="BC612" s="39"/>
      <c r="BD612" s="39">
        <v>0</v>
      </c>
      <c r="BE612" s="39"/>
      <c r="BF612" s="39"/>
      <c r="BG612" s="39"/>
      <c r="BH612" s="39">
        <v>0</v>
      </c>
      <c r="BI612" s="39"/>
      <c r="BJ612" s="39"/>
      <c r="BK612" s="39"/>
      <c r="BL612" s="39">
        <v>0</v>
      </c>
      <c r="BM612" s="39"/>
      <c r="BN612" s="39">
        <v>0</v>
      </c>
      <c r="BO612" s="39"/>
      <c r="BP612" s="39"/>
      <c r="BQ612" s="39"/>
      <c r="BR612" s="39">
        <v>0</v>
      </c>
      <c r="BS612" s="39"/>
      <c r="BT612" s="39"/>
      <c r="BU612" s="39"/>
      <c r="BV612" s="39"/>
      <c r="BW612" s="39"/>
      <c r="BX612" s="39"/>
    </row>
    <row r="613" spans="1:76" ht="19.5" customHeight="1" x14ac:dyDescent="0.2">
      <c r="D613" s="47" t="s">
        <v>135</v>
      </c>
      <c r="F613" s="48">
        <v>0</v>
      </c>
      <c r="G613" s="49"/>
      <c r="H613" s="49"/>
      <c r="I613" s="49"/>
      <c r="J613" s="48">
        <v>0</v>
      </c>
      <c r="K613" s="48">
        <v>0</v>
      </c>
      <c r="L613" s="49"/>
      <c r="M613" s="48">
        <v>0</v>
      </c>
      <c r="N613" s="49"/>
      <c r="O613" s="49"/>
      <c r="P613" s="49"/>
      <c r="Q613" s="48">
        <v>0</v>
      </c>
      <c r="R613" s="48">
        <v>0</v>
      </c>
      <c r="S613" s="49"/>
      <c r="T613" s="48">
        <v>0</v>
      </c>
      <c r="U613" s="49"/>
      <c r="V613" s="49"/>
      <c r="W613" s="49"/>
      <c r="X613" s="48">
        <v>0</v>
      </c>
      <c r="Y613" s="49"/>
      <c r="Z613" s="49"/>
      <c r="AA613" s="49"/>
      <c r="AB613" s="48">
        <v>0</v>
      </c>
      <c r="AC613" s="49"/>
      <c r="AD613" s="48">
        <v>0</v>
      </c>
      <c r="AE613" s="49"/>
      <c r="AF613" s="49"/>
      <c r="AG613" s="49"/>
      <c r="AH613" s="48">
        <v>0</v>
      </c>
      <c r="AI613" s="49"/>
      <c r="AJ613" s="49"/>
      <c r="AK613" s="49"/>
      <c r="AL613" s="49"/>
      <c r="AM613" s="49"/>
      <c r="AN613" s="49"/>
      <c r="AO613" s="49"/>
      <c r="AP613" s="48">
        <v>0</v>
      </c>
      <c r="AQ613" s="49"/>
      <c r="AR613" s="49"/>
      <c r="AS613" s="49"/>
      <c r="AT613" s="48">
        <v>0</v>
      </c>
      <c r="AU613" s="48">
        <v>0</v>
      </c>
      <c r="AV613" s="49"/>
      <c r="AW613" s="48">
        <v>0</v>
      </c>
      <c r="AX613" s="49"/>
      <c r="AY613" s="49"/>
      <c r="AZ613" s="49"/>
      <c r="BA613" s="48">
        <v>0</v>
      </c>
      <c r="BB613" s="48">
        <v>0</v>
      </c>
      <c r="BC613" s="49"/>
      <c r="BD613" s="48">
        <v>0</v>
      </c>
      <c r="BE613" s="49"/>
      <c r="BF613" s="49"/>
      <c r="BG613" s="49"/>
      <c r="BH613" s="48">
        <v>0</v>
      </c>
      <c r="BI613" s="49"/>
      <c r="BJ613" s="49"/>
      <c r="BK613" s="49"/>
      <c r="BL613" s="48">
        <v>0</v>
      </c>
      <c r="BM613" s="49"/>
      <c r="BN613" s="48">
        <v>0</v>
      </c>
      <c r="BO613" s="49"/>
      <c r="BP613" s="49"/>
      <c r="BQ613" s="49"/>
      <c r="BR613" s="48">
        <v>0</v>
      </c>
      <c r="BS613" s="39"/>
      <c r="BT613" s="39"/>
      <c r="BU613" s="39"/>
      <c r="BV613" s="39"/>
      <c r="BW613" s="39"/>
      <c r="BX613" s="39"/>
    </row>
    <row r="614" spans="1:76" ht="20.100000000000001" customHeight="1" x14ac:dyDescent="0.2">
      <c r="D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49"/>
      <c r="AV614" s="49"/>
      <c r="AW614" s="49"/>
      <c r="AX614" s="49"/>
      <c r="AY614" s="49"/>
      <c r="AZ614" s="49"/>
      <c r="BA614" s="49"/>
      <c r="BB614" s="49"/>
      <c r="BC614" s="49"/>
      <c r="BD614" s="49"/>
      <c r="BE614" s="49"/>
      <c r="BF614" s="49"/>
      <c r="BG614" s="49"/>
      <c r="BH614" s="49"/>
      <c r="BI614" s="49"/>
      <c r="BJ614" s="49"/>
      <c r="BK614" s="49"/>
      <c r="BL614" s="49"/>
      <c r="BM614" s="49"/>
      <c r="BN614" s="49"/>
      <c r="BO614" s="49"/>
      <c r="BP614" s="49"/>
      <c r="BQ614" s="49"/>
      <c r="BR614" s="49"/>
      <c r="BS614" s="39"/>
      <c r="BT614" s="39"/>
      <c r="BU614" s="39"/>
      <c r="BV614" s="39"/>
      <c r="BW614" s="39"/>
      <c r="BX614" s="39"/>
    </row>
    <row r="615" spans="1:76" s="1" customFormat="1" ht="20.100000000000001" customHeight="1" x14ac:dyDescent="0.25">
      <c r="A615" s="3"/>
      <c r="B615" s="6"/>
      <c r="C615" s="51" t="s">
        <v>120</v>
      </c>
      <c r="D615" s="52"/>
      <c r="E615" s="5"/>
      <c r="F615" s="53">
        <v>0</v>
      </c>
      <c r="G615" s="54"/>
      <c r="H615" s="54"/>
      <c r="I615" s="54"/>
      <c r="J615" s="53">
        <v>0</v>
      </c>
      <c r="K615" s="53">
        <v>0</v>
      </c>
      <c r="L615" s="54"/>
      <c r="M615" s="53">
        <v>0</v>
      </c>
      <c r="N615" s="54"/>
      <c r="O615" s="54"/>
      <c r="P615" s="54"/>
      <c r="Q615" s="53">
        <v>0</v>
      </c>
      <c r="R615" s="53">
        <v>0</v>
      </c>
      <c r="S615" s="54"/>
      <c r="T615" s="53">
        <v>0</v>
      </c>
      <c r="U615" s="54"/>
      <c r="V615" s="54"/>
      <c r="W615" s="54"/>
      <c r="X615" s="53">
        <v>0</v>
      </c>
      <c r="Y615" s="54"/>
      <c r="Z615" s="54"/>
      <c r="AA615" s="54"/>
      <c r="AB615" s="53">
        <v>0</v>
      </c>
      <c r="AC615" s="54"/>
      <c r="AD615" s="53">
        <v>0</v>
      </c>
      <c r="AE615" s="54"/>
      <c r="AF615" s="54"/>
      <c r="AG615" s="54"/>
      <c r="AH615" s="53">
        <v>0</v>
      </c>
      <c r="AI615" s="54"/>
      <c r="AJ615" s="54"/>
      <c r="AK615" s="54"/>
      <c r="AL615" s="54"/>
      <c r="AM615" s="54"/>
      <c r="AN615" s="54"/>
      <c r="AO615" s="54"/>
      <c r="AP615" s="53">
        <v>0</v>
      </c>
      <c r="AQ615" s="54"/>
      <c r="AR615" s="54"/>
      <c r="AS615" s="54"/>
      <c r="AT615" s="53">
        <v>0</v>
      </c>
      <c r="AU615" s="53">
        <v>0</v>
      </c>
      <c r="AV615" s="54"/>
      <c r="AW615" s="53">
        <v>0</v>
      </c>
      <c r="AX615" s="54"/>
      <c r="AY615" s="54"/>
      <c r="AZ615" s="54"/>
      <c r="BA615" s="53">
        <v>0</v>
      </c>
      <c r="BB615" s="53">
        <v>0</v>
      </c>
      <c r="BC615" s="54"/>
      <c r="BD615" s="53">
        <v>0</v>
      </c>
      <c r="BE615" s="54"/>
      <c r="BF615" s="54"/>
      <c r="BG615" s="54"/>
      <c r="BH615" s="53">
        <v>0</v>
      </c>
      <c r="BI615" s="54"/>
      <c r="BJ615" s="54"/>
      <c r="BK615" s="54"/>
      <c r="BL615" s="53">
        <v>0</v>
      </c>
      <c r="BM615" s="54"/>
      <c r="BN615" s="53">
        <v>0</v>
      </c>
      <c r="BO615" s="54"/>
      <c r="BP615" s="54"/>
      <c r="BQ615" s="54"/>
      <c r="BR615" s="53">
        <v>0</v>
      </c>
      <c r="BS615" s="39"/>
      <c r="BT615" s="39"/>
      <c r="BU615" s="39"/>
      <c r="BV615" s="39"/>
      <c r="BW615" s="39"/>
      <c r="BX615" s="39"/>
    </row>
    <row r="616" spans="1:76" ht="20.100000000000001" customHeight="1" x14ac:dyDescent="0.2">
      <c r="D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49"/>
      <c r="AU616" s="49"/>
      <c r="AV616" s="49"/>
      <c r="AW616" s="49"/>
      <c r="AX616" s="49"/>
      <c r="AY616" s="49"/>
      <c r="AZ616" s="49"/>
      <c r="BA616" s="49"/>
      <c r="BB616" s="49"/>
      <c r="BC616" s="49"/>
      <c r="BD616" s="49"/>
      <c r="BE616" s="49"/>
      <c r="BF616" s="49"/>
      <c r="BG616" s="49"/>
      <c r="BH616" s="49"/>
      <c r="BI616" s="49"/>
      <c r="BJ616" s="49"/>
      <c r="BK616" s="49"/>
      <c r="BL616" s="49"/>
      <c r="BM616" s="49"/>
      <c r="BN616" s="49"/>
      <c r="BO616" s="49"/>
      <c r="BP616" s="49"/>
      <c r="BQ616" s="49"/>
      <c r="BR616" s="49"/>
      <c r="BS616" s="39"/>
      <c r="BT616" s="39"/>
      <c r="BU616" s="39"/>
      <c r="BV616" s="39"/>
      <c r="BW616" s="39"/>
      <c r="BX616" s="39"/>
    </row>
    <row r="617" spans="1:76" ht="20.100000000000001" customHeight="1" x14ac:dyDescent="0.2">
      <c r="C617" s="3" t="s">
        <v>249</v>
      </c>
      <c r="D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  <c r="AT617" s="49"/>
      <c r="AU617" s="49"/>
      <c r="AV617" s="49"/>
      <c r="AW617" s="49"/>
      <c r="AX617" s="49"/>
      <c r="AY617" s="49"/>
      <c r="AZ617" s="49"/>
      <c r="BA617" s="49"/>
      <c r="BB617" s="49"/>
      <c r="BC617" s="49"/>
      <c r="BD617" s="49"/>
      <c r="BE617" s="49"/>
      <c r="BF617" s="49"/>
      <c r="BG617" s="49"/>
      <c r="BH617" s="49"/>
      <c r="BI617" s="49"/>
      <c r="BJ617" s="49"/>
      <c r="BK617" s="49"/>
      <c r="BL617" s="49"/>
      <c r="BM617" s="49"/>
      <c r="BN617" s="49"/>
      <c r="BO617" s="49"/>
      <c r="BP617" s="49"/>
      <c r="BQ617" s="49"/>
      <c r="BR617" s="49"/>
      <c r="BS617" s="39"/>
      <c r="BT617" s="39"/>
      <c r="BU617" s="39"/>
      <c r="BV617" s="39"/>
      <c r="BW617" s="39"/>
      <c r="BX617" s="39"/>
    </row>
    <row r="618" spans="1:76" ht="20.100000000000001" customHeight="1" x14ac:dyDescent="0.2">
      <c r="D618" s="2" t="s">
        <v>96</v>
      </c>
      <c r="F618" s="39">
        <v>77</v>
      </c>
      <c r="G618" s="39"/>
      <c r="H618" s="39"/>
      <c r="I618" s="39"/>
      <c r="J618" s="39">
        <v>388</v>
      </c>
      <c r="K618" s="39">
        <v>14</v>
      </c>
      <c r="L618" s="39"/>
      <c r="M618" s="39">
        <v>402</v>
      </c>
      <c r="N618" s="39"/>
      <c r="O618" s="39"/>
      <c r="P618" s="39"/>
      <c r="Q618" s="39">
        <v>166</v>
      </c>
      <c r="R618" s="39">
        <v>251</v>
      </c>
      <c r="S618" s="39"/>
      <c r="T618" s="39">
        <v>417</v>
      </c>
      <c r="U618" s="39"/>
      <c r="V618" s="39"/>
      <c r="W618" s="39"/>
      <c r="X618" s="39">
        <v>62</v>
      </c>
      <c r="Y618" s="39"/>
      <c r="Z618" s="39"/>
      <c r="AA618" s="39"/>
      <c r="AB618" s="39">
        <v>0</v>
      </c>
      <c r="AC618" s="39"/>
      <c r="AD618" s="39">
        <v>0</v>
      </c>
      <c r="AE618" s="39"/>
      <c r="AF618" s="39"/>
      <c r="AG618" s="39"/>
      <c r="AH618" s="39">
        <v>0</v>
      </c>
      <c r="AI618" s="39"/>
      <c r="AJ618" s="39"/>
      <c r="AK618" s="39"/>
      <c r="AL618" s="39"/>
      <c r="AM618" s="39"/>
      <c r="AN618" s="39"/>
      <c r="AO618" s="39"/>
      <c r="AP618" s="39">
        <v>12</v>
      </c>
      <c r="AQ618" s="39"/>
      <c r="AR618" s="39"/>
      <c r="AS618" s="39"/>
      <c r="AT618" s="39">
        <v>115</v>
      </c>
      <c r="AU618" s="39">
        <v>3</v>
      </c>
      <c r="AV618" s="39"/>
      <c r="AW618" s="39">
        <v>118</v>
      </c>
      <c r="AX618" s="39"/>
      <c r="AY618" s="39"/>
      <c r="AZ618" s="39"/>
      <c r="BA618" s="39">
        <v>33</v>
      </c>
      <c r="BB618" s="39">
        <v>75</v>
      </c>
      <c r="BC618" s="39"/>
      <c r="BD618" s="39">
        <v>108</v>
      </c>
      <c r="BE618" s="39"/>
      <c r="BF618" s="39"/>
      <c r="BG618" s="39"/>
      <c r="BH618" s="39">
        <v>22</v>
      </c>
      <c r="BI618" s="39"/>
      <c r="BJ618" s="39"/>
      <c r="BK618" s="39"/>
      <c r="BL618" s="39">
        <v>0</v>
      </c>
      <c r="BM618" s="39"/>
      <c r="BN618" s="39">
        <v>0</v>
      </c>
      <c r="BO618" s="39"/>
      <c r="BP618" s="39"/>
      <c r="BQ618" s="39"/>
      <c r="BR618" s="39">
        <v>0</v>
      </c>
      <c r="BS618" s="39"/>
      <c r="BT618" s="39"/>
      <c r="BU618" s="39"/>
      <c r="BV618" s="39"/>
      <c r="BW618" s="39"/>
      <c r="BX618" s="39"/>
    </row>
    <row r="619" spans="1:76" ht="19.5" customHeight="1" x14ac:dyDescent="0.2">
      <c r="D619" s="47" t="s">
        <v>97</v>
      </c>
      <c r="F619" s="48">
        <v>68</v>
      </c>
      <c r="G619" s="49"/>
      <c r="H619" s="49"/>
      <c r="I619" s="49"/>
      <c r="J619" s="48">
        <v>382</v>
      </c>
      <c r="K619" s="48">
        <v>19</v>
      </c>
      <c r="L619" s="49"/>
      <c r="M619" s="48">
        <v>401</v>
      </c>
      <c r="N619" s="49"/>
      <c r="O619" s="49"/>
      <c r="P619" s="49"/>
      <c r="Q619" s="48">
        <v>167</v>
      </c>
      <c r="R619" s="48">
        <v>238</v>
      </c>
      <c r="S619" s="49"/>
      <c r="T619" s="48">
        <v>405</v>
      </c>
      <c r="U619" s="49"/>
      <c r="V619" s="49"/>
      <c r="W619" s="49"/>
      <c r="X619" s="48">
        <v>64</v>
      </c>
      <c r="Y619" s="49"/>
      <c r="Z619" s="49"/>
      <c r="AA619" s="49"/>
      <c r="AB619" s="48">
        <v>0</v>
      </c>
      <c r="AC619" s="49"/>
      <c r="AD619" s="48">
        <v>0</v>
      </c>
      <c r="AE619" s="49"/>
      <c r="AF619" s="49"/>
      <c r="AG619" s="49"/>
      <c r="AH619" s="48">
        <v>0</v>
      </c>
      <c r="AI619" s="49"/>
      <c r="AJ619" s="49"/>
      <c r="AK619" s="49"/>
      <c r="AL619" s="49"/>
      <c r="AM619" s="49"/>
      <c r="AN619" s="49"/>
      <c r="AO619" s="49"/>
      <c r="AP619" s="48">
        <v>13</v>
      </c>
      <c r="AQ619" s="49"/>
      <c r="AR619" s="49"/>
      <c r="AS619" s="49"/>
      <c r="AT619" s="48">
        <v>111</v>
      </c>
      <c r="AU619" s="48">
        <v>1</v>
      </c>
      <c r="AV619" s="49"/>
      <c r="AW619" s="48">
        <v>112</v>
      </c>
      <c r="AX619" s="49"/>
      <c r="AY619" s="49"/>
      <c r="AZ619" s="49"/>
      <c r="BA619" s="48">
        <v>33</v>
      </c>
      <c r="BB619" s="48">
        <v>74</v>
      </c>
      <c r="BC619" s="49"/>
      <c r="BD619" s="48">
        <v>107</v>
      </c>
      <c r="BE619" s="49"/>
      <c r="BF619" s="49"/>
      <c r="BG619" s="49"/>
      <c r="BH619" s="48">
        <v>18</v>
      </c>
      <c r="BI619" s="49"/>
      <c r="BJ619" s="49"/>
      <c r="BK619" s="49"/>
      <c r="BL619" s="48">
        <v>0</v>
      </c>
      <c r="BM619" s="49"/>
      <c r="BN619" s="48">
        <v>0</v>
      </c>
      <c r="BO619" s="49"/>
      <c r="BP619" s="49"/>
      <c r="BQ619" s="49"/>
      <c r="BR619" s="48">
        <v>0</v>
      </c>
      <c r="BS619" s="39"/>
      <c r="BT619" s="39"/>
      <c r="BU619" s="39"/>
      <c r="BV619" s="39"/>
      <c r="BW619" s="39"/>
      <c r="BX619" s="39"/>
    </row>
    <row r="620" spans="1:76" ht="20.100000000000001" customHeight="1" x14ac:dyDescent="0.2">
      <c r="D620" s="50" t="s">
        <v>113</v>
      </c>
      <c r="F620" s="49">
        <v>72</v>
      </c>
      <c r="G620" s="49"/>
      <c r="H620" s="49"/>
      <c r="I620" s="49"/>
      <c r="J620" s="49">
        <v>386</v>
      </c>
      <c r="K620" s="49">
        <v>10</v>
      </c>
      <c r="L620" s="49"/>
      <c r="M620" s="49">
        <v>396</v>
      </c>
      <c r="N620" s="49"/>
      <c r="O620" s="49"/>
      <c r="P620" s="49"/>
      <c r="Q620" s="49">
        <v>143</v>
      </c>
      <c r="R620" s="49">
        <v>252</v>
      </c>
      <c r="S620" s="49"/>
      <c r="T620" s="49">
        <v>395</v>
      </c>
      <c r="U620" s="49"/>
      <c r="V620" s="49"/>
      <c r="W620" s="49"/>
      <c r="X620" s="49">
        <v>73</v>
      </c>
      <c r="Y620" s="49"/>
      <c r="Z620" s="49"/>
      <c r="AA620" s="49"/>
      <c r="AB620" s="49">
        <v>0</v>
      </c>
      <c r="AC620" s="49"/>
      <c r="AD620" s="49">
        <v>0</v>
      </c>
      <c r="AE620" s="49"/>
      <c r="AF620" s="49"/>
      <c r="AG620" s="49"/>
      <c r="AH620" s="49">
        <v>0</v>
      </c>
      <c r="AI620" s="49"/>
      <c r="AJ620" s="49"/>
      <c r="AK620" s="49"/>
      <c r="AL620" s="49"/>
      <c r="AM620" s="49"/>
      <c r="AN620" s="49"/>
      <c r="AO620" s="49"/>
      <c r="AP620" s="49">
        <v>17</v>
      </c>
      <c r="AQ620" s="49"/>
      <c r="AR620" s="49"/>
      <c r="AS620" s="49"/>
      <c r="AT620" s="49">
        <v>111</v>
      </c>
      <c r="AU620" s="49">
        <v>1</v>
      </c>
      <c r="AV620" s="49"/>
      <c r="AW620" s="49">
        <v>112</v>
      </c>
      <c r="AX620" s="49"/>
      <c r="AY620" s="49"/>
      <c r="AZ620" s="49"/>
      <c r="BA620" s="49">
        <v>27</v>
      </c>
      <c r="BB620" s="49">
        <v>81</v>
      </c>
      <c r="BC620" s="49"/>
      <c r="BD620" s="49">
        <v>108</v>
      </c>
      <c r="BE620" s="49"/>
      <c r="BF620" s="49"/>
      <c r="BG620" s="49"/>
      <c r="BH620" s="49">
        <v>21</v>
      </c>
      <c r="BI620" s="49"/>
      <c r="BJ620" s="49"/>
      <c r="BK620" s="49"/>
      <c r="BL620" s="49">
        <v>0</v>
      </c>
      <c r="BM620" s="49"/>
      <c r="BN620" s="49">
        <v>0</v>
      </c>
      <c r="BO620" s="49"/>
      <c r="BP620" s="49"/>
      <c r="BQ620" s="49"/>
      <c r="BR620" s="49">
        <v>0</v>
      </c>
      <c r="BS620" s="39"/>
      <c r="BT620" s="39"/>
      <c r="BU620" s="39"/>
      <c r="BV620" s="39"/>
      <c r="BW620" s="39"/>
      <c r="BX620" s="39"/>
    </row>
    <row r="621" spans="1:76" ht="19.5" customHeight="1" x14ac:dyDescent="0.2">
      <c r="D621" s="47" t="s">
        <v>99</v>
      </c>
      <c r="F621" s="48">
        <v>42</v>
      </c>
      <c r="G621" s="49"/>
      <c r="H621" s="49"/>
      <c r="I621" s="49"/>
      <c r="J621" s="48">
        <v>388</v>
      </c>
      <c r="K621" s="48">
        <v>12</v>
      </c>
      <c r="L621" s="49"/>
      <c r="M621" s="48">
        <v>400</v>
      </c>
      <c r="N621" s="49"/>
      <c r="O621" s="49"/>
      <c r="P621" s="49"/>
      <c r="Q621" s="48">
        <v>138</v>
      </c>
      <c r="R621" s="48">
        <v>232</v>
      </c>
      <c r="S621" s="49"/>
      <c r="T621" s="48">
        <v>370</v>
      </c>
      <c r="U621" s="49"/>
      <c r="V621" s="49"/>
      <c r="W621" s="49"/>
      <c r="X621" s="48">
        <v>72</v>
      </c>
      <c r="Y621" s="49"/>
      <c r="Z621" s="49"/>
      <c r="AA621" s="49"/>
      <c r="AB621" s="48">
        <v>0</v>
      </c>
      <c r="AC621" s="49"/>
      <c r="AD621" s="48">
        <v>0</v>
      </c>
      <c r="AE621" s="49"/>
      <c r="AF621" s="49"/>
      <c r="AG621" s="49"/>
      <c r="AH621" s="48">
        <v>0</v>
      </c>
      <c r="AI621" s="49"/>
      <c r="AJ621" s="49"/>
      <c r="AK621" s="49"/>
      <c r="AL621" s="49"/>
      <c r="AM621" s="49"/>
      <c r="AN621" s="49"/>
      <c r="AO621" s="49"/>
      <c r="AP621" s="48">
        <v>12</v>
      </c>
      <c r="AQ621" s="49"/>
      <c r="AR621" s="49"/>
      <c r="AS621" s="49"/>
      <c r="AT621" s="48">
        <v>111</v>
      </c>
      <c r="AU621" s="48">
        <v>2</v>
      </c>
      <c r="AV621" s="49"/>
      <c r="AW621" s="48">
        <v>113</v>
      </c>
      <c r="AX621" s="49"/>
      <c r="AY621" s="49"/>
      <c r="AZ621" s="49"/>
      <c r="BA621" s="48">
        <v>28</v>
      </c>
      <c r="BB621" s="48">
        <v>78</v>
      </c>
      <c r="BC621" s="49"/>
      <c r="BD621" s="48">
        <v>106</v>
      </c>
      <c r="BE621" s="49"/>
      <c r="BF621" s="49"/>
      <c r="BG621" s="49"/>
      <c r="BH621" s="48">
        <v>19</v>
      </c>
      <c r="BI621" s="49"/>
      <c r="BJ621" s="49"/>
      <c r="BK621" s="49"/>
      <c r="BL621" s="48">
        <v>0</v>
      </c>
      <c r="BM621" s="49"/>
      <c r="BN621" s="48">
        <v>0</v>
      </c>
      <c r="BO621" s="49"/>
      <c r="BP621" s="49"/>
      <c r="BQ621" s="49"/>
      <c r="BR621" s="48">
        <v>0</v>
      </c>
      <c r="BS621" s="39"/>
      <c r="BT621" s="39"/>
      <c r="BU621" s="39"/>
      <c r="BV621" s="39"/>
      <c r="BW621" s="39"/>
      <c r="BX621" s="39"/>
    </row>
    <row r="622" spans="1:76" ht="20.100000000000001" customHeight="1" x14ac:dyDescent="0.2">
      <c r="D622" s="50" t="s">
        <v>100</v>
      </c>
      <c r="F622" s="49">
        <v>35</v>
      </c>
      <c r="G622" s="49"/>
      <c r="H622" s="49"/>
      <c r="I622" s="49"/>
      <c r="J622" s="49">
        <v>382</v>
      </c>
      <c r="K622" s="49">
        <v>11</v>
      </c>
      <c r="L622" s="49"/>
      <c r="M622" s="49">
        <v>393</v>
      </c>
      <c r="N622" s="49"/>
      <c r="O622" s="49"/>
      <c r="P622" s="49"/>
      <c r="Q622" s="49">
        <v>184</v>
      </c>
      <c r="R622" s="49">
        <v>196</v>
      </c>
      <c r="S622" s="49"/>
      <c r="T622" s="49">
        <v>380</v>
      </c>
      <c r="U622" s="49"/>
      <c r="V622" s="49"/>
      <c r="W622" s="49"/>
      <c r="X622" s="49">
        <v>48</v>
      </c>
      <c r="Y622" s="49"/>
      <c r="Z622" s="49"/>
      <c r="AA622" s="49"/>
      <c r="AB622" s="49">
        <v>0</v>
      </c>
      <c r="AC622" s="49"/>
      <c r="AD622" s="49">
        <v>0</v>
      </c>
      <c r="AE622" s="49"/>
      <c r="AF622" s="49"/>
      <c r="AG622" s="49"/>
      <c r="AH622" s="49">
        <v>0</v>
      </c>
      <c r="AI622" s="49"/>
      <c r="AJ622" s="49"/>
      <c r="AK622" s="49"/>
      <c r="AL622" s="49"/>
      <c r="AM622" s="49"/>
      <c r="AN622" s="49"/>
      <c r="AO622" s="49"/>
      <c r="AP622" s="49">
        <v>12</v>
      </c>
      <c r="AQ622" s="49"/>
      <c r="AR622" s="49"/>
      <c r="AS622" s="49"/>
      <c r="AT622" s="49">
        <v>113</v>
      </c>
      <c r="AU622" s="49">
        <v>3</v>
      </c>
      <c r="AV622" s="49"/>
      <c r="AW622" s="49">
        <v>116</v>
      </c>
      <c r="AX622" s="49"/>
      <c r="AY622" s="49"/>
      <c r="AZ622" s="49"/>
      <c r="BA622" s="49">
        <v>40</v>
      </c>
      <c r="BB622" s="49">
        <v>70</v>
      </c>
      <c r="BC622" s="49"/>
      <c r="BD622" s="49">
        <v>110</v>
      </c>
      <c r="BE622" s="49"/>
      <c r="BF622" s="49"/>
      <c r="BG622" s="49"/>
      <c r="BH622" s="49">
        <v>18</v>
      </c>
      <c r="BI622" s="49"/>
      <c r="BJ622" s="49"/>
      <c r="BK622" s="49"/>
      <c r="BL622" s="49">
        <v>0</v>
      </c>
      <c r="BM622" s="49"/>
      <c r="BN622" s="49">
        <v>0</v>
      </c>
      <c r="BO622" s="49"/>
      <c r="BP622" s="49"/>
      <c r="BQ622" s="49"/>
      <c r="BR622" s="49">
        <v>0</v>
      </c>
      <c r="BS622" s="39"/>
      <c r="BT622" s="39"/>
      <c r="BU622" s="39"/>
      <c r="BV622" s="39"/>
      <c r="BW622" s="39"/>
      <c r="BX622" s="39"/>
    </row>
    <row r="623" spans="1:76" ht="20.100000000000001" customHeight="1" x14ac:dyDescent="0.2">
      <c r="D623" s="47" t="s">
        <v>115</v>
      </c>
      <c r="F623" s="48">
        <v>28</v>
      </c>
      <c r="G623" s="49"/>
      <c r="H623" s="49"/>
      <c r="I623" s="49"/>
      <c r="J623" s="48">
        <v>387</v>
      </c>
      <c r="K623" s="48">
        <v>6</v>
      </c>
      <c r="L623" s="49"/>
      <c r="M623" s="48">
        <v>393</v>
      </c>
      <c r="N623" s="49"/>
      <c r="O623" s="49"/>
      <c r="P623" s="49"/>
      <c r="Q623" s="48">
        <v>171</v>
      </c>
      <c r="R623" s="48">
        <v>223</v>
      </c>
      <c r="S623" s="49"/>
      <c r="T623" s="48">
        <v>394</v>
      </c>
      <c r="U623" s="49"/>
      <c r="V623" s="49"/>
      <c r="W623" s="49"/>
      <c r="X623" s="48">
        <v>27</v>
      </c>
      <c r="Y623" s="49"/>
      <c r="Z623" s="49"/>
      <c r="AA623" s="49"/>
      <c r="AB623" s="48">
        <v>0</v>
      </c>
      <c r="AC623" s="49"/>
      <c r="AD623" s="48">
        <v>0</v>
      </c>
      <c r="AE623" s="49"/>
      <c r="AF623" s="49"/>
      <c r="AG623" s="49"/>
      <c r="AH623" s="48">
        <v>0</v>
      </c>
      <c r="AI623" s="49"/>
      <c r="AJ623" s="49"/>
      <c r="AK623" s="49"/>
      <c r="AL623" s="49"/>
      <c r="AM623" s="49"/>
      <c r="AN623" s="49"/>
      <c r="AO623" s="49"/>
      <c r="AP623" s="48">
        <v>8</v>
      </c>
      <c r="AQ623" s="49"/>
      <c r="AR623" s="49"/>
      <c r="AS623" s="49"/>
      <c r="AT623" s="48">
        <v>112</v>
      </c>
      <c r="AU623" s="48">
        <v>1</v>
      </c>
      <c r="AV623" s="49"/>
      <c r="AW623" s="48">
        <v>113</v>
      </c>
      <c r="AX623" s="49"/>
      <c r="AY623" s="49"/>
      <c r="AZ623" s="49"/>
      <c r="BA623" s="48">
        <v>19</v>
      </c>
      <c r="BB623" s="48">
        <v>90</v>
      </c>
      <c r="BC623" s="49"/>
      <c r="BD623" s="48">
        <v>109</v>
      </c>
      <c r="BE623" s="49"/>
      <c r="BF623" s="49"/>
      <c r="BG623" s="49"/>
      <c r="BH623" s="48">
        <v>12</v>
      </c>
      <c r="BI623" s="49"/>
      <c r="BJ623" s="49"/>
      <c r="BK623" s="49"/>
      <c r="BL623" s="48">
        <v>0</v>
      </c>
      <c r="BM623" s="49"/>
      <c r="BN623" s="48">
        <v>0</v>
      </c>
      <c r="BO623" s="49"/>
      <c r="BP623" s="49"/>
      <c r="BQ623" s="49"/>
      <c r="BR623" s="48">
        <v>0</v>
      </c>
      <c r="BS623" s="39"/>
      <c r="BT623" s="39"/>
      <c r="BU623" s="39"/>
      <c r="BV623" s="39"/>
      <c r="BW623" s="39"/>
      <c r="BX623" s="39"/>
    </row>
    <row r="624" spans="1:76" ht="20.100000000000001" customHeight="1" x14ac:dyDescent="0.2">
      <c r="D624" s="50" t="s">
        <v>116</v>
      </c>
      <c r="F624" s="49">
        <v>56</v>
      </c>
      <c r="G624" s="49"/>
      <c r="H624" s="49"/>
      <c r="I624" s="49"/>
      <c r="J624" s="49">
        <v>383</v>
      </c>
      <c r="K624" s="49">
        <v>4</v>
      </c>
      <c r="L624" s="49"/>
      <c r="M624" s="49">
        <v>387</v>
      </c>
      <c r="N624" s="49"/>
      <c r="O624" s="49"/>
      <c r="P624" s="49"/>
      <c r="Q624" s="49">
        <v>158</v>
      </c>
      <c r="R624" s="49">
        <v>211</v>
      </c>
      <c r="S624" s="49"/>
      <c r="T624" s="49">
        <v>369</v>
      </c>
      <c r="U624" s="49"/>
      <c r="V624" s="49"/>
      <c r="W624" s="49"/>
      <c r="X624" s="49">
        <v>74</v>
      </c>
      <c r="Y624" s="49"/>
      <c r="Z624" s="49"/>
      <c r="AA624" s="49"/>
      <c r="AB624" s="49">
        <v>0</v>
      </c>
      <c r="AC624" s="49"/>
      <c r="AD624" s="49">
        <v>0</v>
      </c>
      <c r="AE624" s="49"/>
      <c r="AF624" s="49"/>
      <c r="AG624" s="49"/>
      <c r="AH624" s="49">
        <v>0</v>
      </c>
      <c r="AI624" s="49"/>
      <c r="AJ624" s="49"/>
      <c r="AK624" s="49"/>
      <c r="AL624" s="49"/>
      <c r="AM624" s="49"/>
      <c r="AN624" s="49"/>
      <c r="AO624" s="49"/>
      <c r="AP624" s="49">
        <v>14</v>
      </c>
      <c r="AQ624" s="49"/>
      <c r="AR624" s="49"/>
      <c r="AS624" s="49"/>
      <c r="AT624" s="49">
        <v>115</v>
      </c>
      <c r="AU624" s="49">
        <v>2</v>
      </c>
      <c r="AV624" s="49"/>
      <c r="AW624" s="49">
        <v>117</v>
      </c>
      <c r="AX624" s="49"/>
      <c r="AY624" s="49"/>
      <c r="AZ624" s="49"/>
      <c r="BA624" s="49">
        <v>28</v>
      </c>
      <c r="BB624" s="49">
        <v>81</v>
      </c>
      <c r="BC624" s="49"/>
      <c r="BD624" s="49">
        <v>109</v>
      </c>
      <c r="BE624" s="49"/>
      <c r="BF624" s="49"/>
      <c r="BG624" s="49"/>
      <c r="BH624" s="49">
        <v>22</v>
      </c>
      <c r="BI624" s="49"/>
      <c r="BJ624" s="49"/>
      <c r="BK624" s="49"/>
      <c r="BL624" s="49">
        <v>0</v>
      </c>
      <c r="BM624" s="49"/>
      <c r="BN624" s="49">
        <v>0</v>
      </c>
      <c r="BO624" s="49"/>
      <c r="BP624" s="49"/>
      <c r="BQ624" s="49"/>
      <c r="BR624" s="49">
        <v>0</v>
      </c>
      <c r="BS624" s="39"/>
      <c r="BT624" s="39"/>
      <c r="BU624" s="39"/>
      <c r="BV624" s="39"/>
      <c r="BW624" s="39"/>
      <c r="BX624" s="39"/>
    </row>
    <row r="625" spans="1:76" ht="20.100000000000001" customHeight="1" x14ac:dyDescent="0.2"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  <c r="BN625" s="39"/>
      <c r="BO625" s="39"/>
      <c r="BP625" s="39"/>
      <c r="BQ625" s="39"/>
      <c r="BR625" s="39"/>
      <c r="BS625" s="39"/>
      <c r="BT625" s="39"/>
      <c r="BU625" s="39"/>
      <c r="BV625" s="39"/>
      <c r="BW625" s="39"/>
      <c r="BX625" s="39"/>
    </row>
    <row r="626" spans="1:76" s="1" customFormat="1" ht="20.100000000000001" customHeight="1" x14ac:dyDescent="0.25">
      <c r="A626" s="3"/>
      <c r="B626" s="6"/>
      <c r="C626" s="51" t="s">
        <v>250</v>
      </c>
      <c r="D626" s="52"/>
      <c r="E626" s="5"/>
      <c r="F626" s="53">
        <v>378</v>
      </c>
      <c r="G626" s="54"/>
      <c r="H626" s="54"/>
      <c r="I626" s="54"/>
      <c r="J626" s="53">
        <v>2696</v>
      </c>
      <c r="K626" s="53">
        <v>76</v>
      </c>
      <c r="L626" s="54"/>
      <c r="M626" s="53">
        <v>2772</v>
      </c>
      <c r="N626" s="54"/>
      <c r="O626" s="54"/>
      <c r="P626" s="54"/>
      <c r="Q626" s="53">
        <v>1127</v>
      </c>
      <c r="R626" s="53">
        <v>1603</v>
      </c>
      <c r="S626" s="54"/>
      <c r="T626" s="53">
        <v>2730</v>
      </c>
      <c r="U626" s="54"/>
      <c r="V626" s="54"/>
      <c r="W626" s="54"/>
      <c r="X626" s="53">
        <v>420</v>
      </c>
      <c r="Y626" s="54"/>
      <c r="Z626" s="54"/>
      <c r="AA626" s="54"/>
      <c r="AB626" s="53">
        <v>0</v>
      </c>
      <c r="AC626" s="54"/>
      <c r="AD626" s="53">
        <v>0</v>
      </c>
      <c r="AE626" s="54"/>
      <c r="AF626" s="54"/>
      <c r="AG626" s="54"/>
      <c r="AH626" s="53">
        <v>0</v>
      </c>
      <c r="AI626" s="54"/>
      <c r="AJ626" s="54"/>
      <c r="AK626" s="54"/>
      <c r="AL626" s="54"/>
      <c r="AM626" s="54"/>
      <c r="AN626" s="54"/>
      <c r="AO626" s="54"/>
      <c r="AP626" s="53">
        <v>88</v>
      </c>
      <c r="AQ626" s="54"/>
      <c r="AR626" s="54"/>
      <c r="AS626" s="54"/>
      <c r="AT626" s="53">
        <v>788</v>
      </c>
      <c r="AU626" s="53">
        <v>13</v>
      </c>
      <c r="AV626" s="54"/>
      <c r="AW626" s="53">
        <v>801</v>
      </c>
      <c r="AX626" s="54"/>
      <c r="AY626" s="54"/>
      <c r="AZ626" s="54"/>
      <c r="BA626" s="53">
        <v>208</v>
      </c>
      <c r="BB626" s="53">
        <v>549</v>
      </c>
      <c r="BC626" s="54"/>
      <c r="BD626" s="53">
        <v>757</v>
      </c>
      <c r="BE626" s="54"/>
      <c r="BF626" s="54"/>
      <c r="BG626" s="54"/>
      <c r="BH626" s="53">
        <v>132</v>
      </c>
      <c r="BI626" s="54"/>
      <c r="BJ626" s="54"/>
      <c r="BK626" s="54"/>
      <c r="BL626" s="53">
        <v>0</v>
      </c>
      <c r="BM626" s="54"/>
      <c r="BN626" s="53">
        <v>0</v>
      </c>
      <c r="BO626" s="54"/>
      <c r="BP626" s="54"/>
      <c r="BQ626" s="54"/>
      <c r="BR626" s="53">
        <v>0</v>
      </c>
      <c r="BS626" s="39"/>
      <c r="BT626" s="39"/>
      <c r="BU626" s="39"/>
      <c r="BV626" s="39"/>
      <c r="BW626" s="39"/>
      <c r="BX626" s="39"/>
    </row>
    <row r="627" spans="1:76" ht="20.100000000000001" customHeight="1" x14ac:dyDescent="0.2">
      <c r="C627" s="61"/>
      <c r="D627" s="61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62"/>
      <c r="AV627" s="62"/>
      <c r="AW627" s="62"/>
      <c r="AX627" s="62"/>
      <c r="AY627" s="62"/>
      <c r="AZ627" s="62"/>
      <c r="BA627" s="62"/>
      <c r="BB627" s="62"/>
      <c r="BC627" s="62"/>
      <c r="BD627" s="62"/>
      <c r="BE627" s="62"/>
      <c r="BF627" s="62"/>
      <c r="BG627" s="62"/>
      <c r="BH627" s="62"/>
      <c r="BI627" s="62"/>
      <c r="BJ627" s="62"/>
      <c r="BK627" s="62"/>
      <c r="BL627" s="62"/>
      <c r="BM627" s="62"/>
      <c r="BN627" s="62"/>
      <c r="BO627" s="62"/>
      <c r="BP627" s="62"/>
      <c r="BQ627" s="62"/>
      <c r="BR627" s="62"/>
      <c r="BS627" s="39"/>
      <c r="BT627" s="39"/>
      <c r="BU627" s="39"/>
      <c r="BV627" s="39"/>
      <c r="BW627" s="39"/>
      <c r="BX627" s="39"/>
    </row>
    <row r="628" spans="1:76" s="1" customFormat="1" ht="20.100000000000001" customHeight="1" x14ac:dyDescent="0.25">
      <c r="A628" s="3"/>
      <c r="B628" s="57" t="s">
        <v>281</v>
      </c>
      <c r="C628" s="58"/>
      <c r="D628" s="58"/>
      <c r="E628" s="5"/>
      <c r="F628" s="59">
        <v>378</v>
      </c>
      <c r="G628" s="54"/>
      <c r="H628" s="54"/>
      <c r="I628" s="54"/>
      <c r="J628" s="59">
        <v>2696</v>
      </c>
      <c r="K628" s="59">
        <v>76</v>
      </c>
      <c r="L628" s="54"/>
      <c r="M628" s="59">
        <v>2772</v>
      </c>
      <c r="N628" s="54"/>
      <c r="O628" s="54"/>
      <c r="P628" s="54"/>
      <c r="Q628" s="59">
        <v>1127</v>
      </c>
      <c r="R628" s="59">
        <v>1603</v>
      </c>
      <c r="S628" s="54"/>
      <c r="T628" s="59">
        <v>2730</v>
      </c>
      <c r="U628" s="54"/>
      <c r="V628" s="54"/>
      <c r="W628" s="54"/>
      <c r="X628" s="59">
        <v>420</v>
      </c>
      <c r="Y628" s="54"/>
      <c r="Z628" s="54"/>
      <c r="AA628" s="54"/>
      <c r="AB628" s="59">
        <v>0</v>
      </c>
      <c r="AC628" s="54"/>
      <c r="AD628" s="59">
        <v>0</v>
      </c>
      <c r="AE628" s="54"/>
      <c r="AF628" s="54"/>
      <c r="AG628" s="54"/>
      <c r="AH628" s="59">
        <v>0</v>
      </c>
      <c r="AI628" s="54"/>
      <c r="AJ628" s="54"/>
      <c r="AK628" s="54"/>
      <c r="AL628" s="54"/>
      <c r="AM628" s="54"/>
      <c r="AN628" s="54"/>
      <c r="AO628" s="54"/>
      <c r="AP628" s="59">
        <v>88</v>
      </c>
      <c r="AQ628" s="54"/>
      <c r="AR628" s="54"/>
      <c r="AS628" s="54"/>
      <c r="AT628" s="59">
        <v>788</v>
      </c>
      <c r="AU628" s="59">
        <v>13</v>
      </c>
      <c r="AV628" s="54"/>
      <c r="AW628" s="59">
        <v>801</v>
      </c>
      <c r="AX628" s="54"/>
      <c r="AY628" s="54"/>
      <c r="AZ628" s="54"/>
      <c r="BA628" s="59">
        <v>208</v>
      </c>
      <c r="BB628" s="59">
        <v>549</v>
      </c>
      <c r="BC628" s="54"/>
      <c r="BD628" s="59">
        <v>757</v>
      </c>
      <c r="BE628" s="54"/>
      <c r="BF628" s="54"/>
      <c r="BG628" s="54"/>
      <c r="BH628" s="59">
        <v>132</v>
      </c>
      <c r="BI628" s="54"/>
      <c r="BJ628" s="54"/>
      <c r="BK628" s="54"/>
      <c r="BL628" s="59">
        <v>0</v>
      </c>
      <c r="BM628" s="54"/>
      <c r="BN628" s="59">
        <v>0</v>
      </c>
      <c r="BO628" s="54"/>
      <c r="BP628" s="54"/>
      <c r="BQ628" s="54"/>
      <c r="BR628" s="59">
        <v>0</v>
      </c>
      <c r="BS628" s="39"/>
      <c r="BT628" s="39"/>
      <c r="BU628" s="39"/>
      <c r="BV628" s="39"/>
      <c r="BW628" s="39"/>
      <c r="BX628" s="39"/>
    </row>
    <row r="629" spans="1:76" ht="20.100000000000001" customHeight="1" x14ac:dyDescent="0.2"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  <c r="BN629" s="39"/>
      <c r="BO629" s="39"/>
      <c r="BP629" s="39"/>
      <c r="BQ629" s="39"/>
      <c r="BR629" s="39"/>
      <c r="BS629" s="39"/>
      <c r="BT629" s="39"/>
      <c r="BU629" s="39"/>
      <c r="BV629" s="39"/>
      <c r="BW629" s="39"/>
      <c r="BX629" s="39"/>
    </row>
    <row r="630" spans="1:76" ht="20.100000000000001" customHeight="1" x14ac:dyDescent="0.2">
      <c r="B630" s="6" t="s">
        <v>282</v>
      </c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  <c r="BN630" s="39"/>
      <c r="BO630" s="39"/>
      <c r="BP630" s="39"/>
      <c r="BQ630" s="39"/>
      <c r="BR630" s="39"/>
      <c r="BS630" s="39"/>
      <c r="BT630" s="39"/>
      <c r="BU630" s="39"/>
      <c r="BV630" s="39"/>
      <c r="BW630" s="39"/>
      <c r="BX630" s="39"/>
    </row>
    <row r="631" spans="1:76" ht="20.100000000000001" customHeight="1" x14ac:dyDescent="0.2">
      <c r="C631" s="3" t="s">
        <v>154</v>
      </c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  <c r="BN631" s="39"/>
      <c r="BO631" s="39"/>
      <c r="BP631" s="39"/>
      <c r="BQ631" s="39"/>
      <c r="BR631" s="39"/>
      <c r="BS631" s="39"/>
      <c r="BT631" s="39"/>
      <c r="BU631" s="39"/>
      <c r="BV631" s="39"/>
      <c r="BW631" s="39"/>
      <c r="BX631" s="39"/>
    </row>
    <row r="632" spans="1:76" ht="20.100000000000001" customHeight="1" x14ac:dyDescent="0.2">
      <c r="D632" s="2" t="s">
        <v>96</v>
      </c>
      <c r="F632" s="39">
        <v>93</v>
      </c>
      <c r="G632" s="39"/>
      <c r="H632" s="39"/>
      <c r="I632" s="39"/>
      <c r="J632" s="39">
        <v>334</v>
      </c>
      <c r="K632" s="39">
        <v>12</v>
      </c>
      <c r="L632" s="39"/>
      <c r="M632" s="39">
        <v>346</v>
      </c>
      <c r="N632" s="39"/>
      <c r="O632" s="39"/>
      <c r="P632" s="39"/>
      <c r="Q632" s="39">
        <v>115</v>
      </c>
      <c r="R632" s="39">
        <v>199</v>
      </c>
      <c r="S632" s="39"/>
      <c r="T632" s="39">
        <v>314</v>
      </c>
      <c r="U632" s="39"/>
      <c r="V632" s="39"/>
      <c r="W632" s="39"/>
      <c r="X632" s="39">
        <v>125</v>
      </c>
      <c r="Y632" s="39"/>
      <c r="Z632" s="39"/>
      <c r="AA632" s="39"/>
      <c r="AB632" s="39">
        <v>0</v>
      </c>
      <c r="AC632" s="39"/>
      <c r="AD632" s="39">
        <v>0</v>
      </c>
      <c r="AE632" s="39"/>
      <c r="AF632" s="39"/>
      <c r="AG632" s="39"/>
      <c r="AH632" s="39">
        <v>2</v>
      </c>
      <c r="AI632" s="39"/>
      <c r="AJ632" s="39"/>
      <c r="AK632" s="39"/>
      <c r="AL632" s="39"/>
      <c r="AM632" s="39"/>
      <c r="AN632" s="39"/>
      <c r="AO632" s="39"/>
      <c r="AP632" s="39">
        <v>23</v>
      </c>
      <c r="AQ632" s="39"/>
      <c r="AR632" s="39"/>
      <c r="AS632" s="39"/>
      <c r="AT632" s="39">
        <v>161</v>
      </c>
      <c r="AU632" s="39">
        <v>7</v>
      </c>
      <c r="AV632" s="39"/>
      <c r="AW632" s="39">
        <v>168</v>
      </c>
      <c r="AX632" s="39"/>
      <c r="AY632" s="39"/>
      <c r="AZ632" s="39"/>
      <c r="BA632" s="39">
        <v>52</v>
      </c>
      <c r="BB632" s="39">
        <v>110</v>
      </c>
      <c r="BC632" s="39"/>
      <c r="BD632" s="39">
        <v>162</v>
      </c>
      <c r="BE632" s="39"/>
      <c r="BF632" s="39"/>
      <c r="BG632" s="39"/>
      <c r="BH632" s="39">
        <v>29</v>
      </c>
      <c r="BI632" s="39"/>
      <c r="BJ632" s="39"/>
      <c r="BK632" s="39"/>
      <c r="BL632" s="39">
        <v>0</v>
      </c>
      <c r="BM632" s="39"/>
      <c r="BN632" s="39">
        <v>0</v>
      </c>
      <c r="BO632" s="39"/>
      <c r="BP632" s="39"/>
      <c r="BQ632" s="39"/>
      <c r="BR632" s="39">
        <v>1</v>
      </c>
      <c r="BS632" s="39"/>
      <c r="BT632" s="39"/>
      <c r="BU632" s="39"/>
      <c r="BV632" s="39"/>
      <c r="BW632" s="39"/>
      <c r="BX632" s="39"/>
    </row>
    <row r="633" spans="1:76" ht="19.5" customHeight="1" x14ac:dyDescent="0.2">
      <c r="D633" s="47" t="s">
        <v>97</v>
      </c>
      <c r="F633" s="48">
        <v>76</v>
      </c>
      <c r="G633" s="49"/>
      <c r="H633" s="49"/>
      <c r="I633" s="49"/>
      <c r="J633" s="48">
        <v>343</v>
      </c>
      <c r="K633" s="48">
        <v>17</v>
      </c>
      <c r="L633" s="49"/>
      <c r="M633" s="48">
        <v>360</v>
      </c>
      <c r="N633" s="49"/>
      <c r="O633" s="49"/>
      <c r="P633" s="49"/>
      <c r="Q633" s="48">
        <v>119</v>
      </c>
      <c r="R633" s="48">
        <v>228</v>
      </c>
      <c r="S633" s="49"/>
      <c r="T633" s="48">
        <v>347</v>
      </c>
      <c r="U633" s="49"/>
      <c r="V633" s="49"/>
      <c r="W633" s="49"/>
      <c r="X633" s="48">
        <v>89</v>
      </c>
      <c r="Y633" s="49"/>
      <c r="Z633" s="49"/>
      <c r="AA633" s="49"/>
      <c r="AB633" s="48">
        <v>0</v>
      </c>
      <c r="AC633" s="49"/>
      <c r="AD633" s="48">
        <v>0</v>
      </c>
      <c r="AE633" s="49"/>
      <c r="AF633" s="49"/>
      <c r="AG633" s="49"/>
      <c r="AH633" s="48">
        <v>0</v>
      </c>
      <c r="AI633" s="49"/>
      <c r="AJ633" s="49"/>
      <c r="AK633" s="49"/>
      <c r="AL633" s="49"/>
      <c r="AM633" s="49"/>
      <c r="AN633" s="49"/>
      <c r="AO633" s="49"/>
      <c r="AP633" s="48">
        <v>30</v>
      </c>
      <c r="AQ633" s="49"/>
      <c r="AR633" s="49"/>
      <c r="AS633" s="49"/>
      <c r="AT633" s="48">
        <v>159</v>
      </c>
      <c r="AU633" s="48">
        <v>1</v>
      </c>
      <c r="AV633" s="49"/>
      <c r="AW633" s="48">
        <v>160</v>
      </c>
      <c r="AX633" s="49"/>
      <c r="AY633" s="49"/>
      <c r="AZ633" s="49"/>
      <c r="BA633" s="48">
        <v>42</v>
      </c>
      <c r="BB633" s="48">
        <v>116</v>
      </c>
      <c r="BC633" s="49"/>
      <c r="BD633" s="48">
        <v>158</v>
      </c>
      <c r="BE633" s="49"/>
      <c r="BF633" s="49"/>
      <c r="BG633" s="49"/>
      <c r="BH633" s="48">
        <v>32</v>
      </c>
      <c r="BI633" s="49"/>
      <c r="BJ633" s="49"/>
      <c r="BK633" s="49"/>
      <c r="BL633" s="48">
        <v>0</v>
      </c>
      <c r="BM633" s="49"/>
      <c r="BN633" s="48">
        <v>0</v>
      </c>
      <c r="BO633" s="49"/>
      <c r="BP633" s="49"/>
      <c r="BQ633" s="49"/>
      <c r="BR633" s="48">
        <v>0</v>
      </c>
      <c r="BS633" s="39"/>
      <c r="BT633" s="39"/>
      <c r="BU633" s="39"/>
      <c r="BV633" s="39"/>
      <c r="BW633" s="39"/>
      <c r="BX633" s="39"/>
    </row>
    <row r="634" spans="1:76" ht="20.100000000000001" customHeight="1" x14ac:dyDescent="0.2"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  <c r="BN634" s="39"/>
      <c r="BO634" s="39"/>
      <c r="BP634" s="39"/>
      <c r="BQ634" s="39"/>
      <c r="BR634" s="39"/>
      <c r="BS634" s="39"/>
      <c r="BT634" s="39"/>
      <c r="BU634" s="39"/>
      <c r="BV634" s="39"/>
      <c r="BW634" s="39"/>
      <c r="BX634" s="39"/>
    </row>
    <row r="635" spans="1:76" s="1" customFormat="1" ht="20.100000000000001" customHeight="1" x14ac:dyDescent="0.25">
      <c r="A635" s="3"/>
      <c r="B635" s="6"/>
      <c r="C635" s="51" t="s">
        <v>159</v>
      </c>
      <c r="D635" s="52"/>
      <c r="E635" s="5"/>
      <c r="F635" s="53">
        <v>169</v>
      </c>
      <c r="G635" s="54"/>
      <c r="H635" s="54"/>
      <c r="I635" s="54"/>
      <c r="J635" s="53">
        <v>677</v>
      </c>
      <c r="K635" s="53">
        <v>29</v>
      </c>
      <c r="L635" s="54"/>
      <c r="M635" s="53">
        <v>706</v>
      </c>
      <c r="N635" s="54"/>
      <c r="O635" s="54"/>
      <c r="P635" s="54"/>
      <c r="Q635" s="53">
        <v>234</v>
      </c>
      <c r="R635" s="53">
        <v>427</v>
      </c>
      <c r="S635" s="54"/>
      <c r="T635" s="53">
        <v>661</v>
      </c>
      <c r="U635" s="54"/>
      <c r="V635" s="54"/>
      <c r="W635" s="54"/>
      <c r="X635" s="53">
        <v>214</v>
      </c>
      <c r="Y635" s="54"/>
      <c r="Z635" s="54"/>
      <c r="AA635" s="54"/>
      <c r="AB635" s="53">
        <v>0</v>
      </c>
      <c r="AC635" s="54"/>
      <c r="AD635" s="53">
        <v>0</v>
      </c>
      <c r="AE635" s="54"/>
      <c r="AF635" s="54"/>
      <c r="AG635" s="54"/>
      <c r="AH635" s="53">
        <v>2</v>
      </c>
      <c r="AI635" s="54"/>
      <c r="AJ635" s="54"/>
      <c r="AK635" s="54"/>
      <c r="AL635" s="54"/>
      <c r="AM635" s="54"/>
      <c r="AN635" s="54"/>
      <c r="AO635" s="54"/>
      <c r="AP635" s="53">
        <v>53</v>
      </c>
      <c r="AQ635" s="54"/>
      <c r="AR635" s="54"/>
      <c r="AS635" s="54"/>
      <c r="AT635" s="53">
        <v>320</v>
      </c>
      <c r="AU635" s="53">
        <v>8</v>
      </c>
      <c r="AV635" s="54"/>
      <c r="AW635" s="53">
        <v>328</v>
      </c>
      <c r="AX635" s="54"/>
      <c r="AY635" s="54"/>
      <c r="AZ635" s="54"/>
      <c r="BA635" s="53">
        <v>94</v>
      </c>
      <c r="BB635" s="53">
        <v>226</v>
      </c>
      <c r="BC635" s="54"/>
      <c r="BD635" s="53">
        <v>320</v>
      </c>
      <c r="BE635" s="54"/>
      <c r="BF635" s="54"/>
      <c r="BG635" s="54"/>
      <c r="BH635" s="53">
        <v>61</v>
      </c>
      <c r="BI635" s="54"/>
      <c r="BJ635" s="54"/>
      <c r="BK635" s="54"/>
      <c r="BL635" s="53">
        <v>0</v>
      </c>
      <c r="BM635" s="54"/>
      <c r="BN635" s="53">
        <v>0</v>
      </c>
      <c r="BO635" s="54"/>
      <c r="BP635" s="54"/>
      <c r="BQ635" s="54"/>
      <c r="BR635" s="53">
        <v>1</v>
      </c>
      <c r="BS635" s="39"/>
      <c r="BT635" s="39"/>
      <c r="BU635" s="39"/>
      <c r="BV635" s="39"/>
      <c r="BW635" s="39"/>
      <c r="BX635" s="39"/>
    </row>
    <row r="636" spans="1:76" s="1" customFormat="1" ht="20.100000000000001" customHeight="1" x14ac:dyDescent="0.2">
      <c r="A636" s="3"/>
      <c r="B636" s="6"/>
      <c r="C636" s="3"/>
      <c r="D636" s="3"/>
      <c r="E636" s="5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/>
      <c r="BF636" s="56"/>
      <c r="BG636" s="56"/>
      <c r="BH636" s="56"/>
      <c r="BI636" s="56"/>
      <c r="BJ636" s="56"/>
      <c r="BK636" s="56"/>
      <c r="BL636" s="56"/>
      <c r="BM636" s="56"/>
      <c r="BN636" s="56"/>
      <c r="BO636" s="56"/>
      <c r="BP636" s="56"/>
      <c r="BQ636" s="56"/>
      <c r="BR636" s="56"/>
      <c r="BS636" s="39"/>
      <c r="BT636" s="39"/>
      <c r="BU636" s="39"/>
      <c r="BV636" s="39"/>
      <c r="BW636" s="39"/>
      <c r="BX636" s="39"/>
    </row>
    <row r="637" spans="1:76" s="1" customFormat="1" ht="20.100000000000001" customHeight="1" x14ac:dyDescent="0.25">
      <c r="A637" s="3"/>
      <c r="B637" s="57" t="s">
        <v>283</v>
      </c>
      <c r="C637" s="58"/>
      <c r="D637" s="58"/>
      <c r="E637" s="5"/>
      <c r="F637" s="59">
        <v>169</v>
      </c>
      <c r="G637" s="54"/>
      <c r="H637" s="54"/>
      <c r="I637" s="54"/>
      <c r="J637" s="59">
        <v>677</v>
      </c>
      <c r="K637" s="59">
        <v>29</v>
      </c>
      <c r="L637" s="54"/>
      <c r="M637" s="59">
        <v>706</v>
      </c>
      <c r="N637" s="54"/>
      <c r="O637" s="54"/>
      <c r="P637" s="54"/>
      <c r="Q637" s="59">
        <v>234</v>
      </c>
      <c r="R637" s="59">
        <v>427</v>
      </c>
      <c r="S637" s="54"/>
      <c r="T637" s="59">
        <v>661</v>
      </c>
      <c r="U637" s="54"/>
      <c r="V637" s="54"/>
      <c r="W637" s="54"/>
      <c r="X637" s="59">
        <v>214</v>
      </c>
      <c r="Y637" s="54"/>
      <c r="Z637" s="54"/>
      <c r="AA637" s="54"/>
      <c r="AB637" s="59">
        <v>0</v>
      </c>
      <c r="AC637" s="54"/>
      <c r="AD637" s="59">
        <v>0</v>
      </c>
      <c r="AE637" s="54"/>
      <c r="AF637" s="54"/>
      <c r="AG637" s="54"/>
      <c r="AH637" s="59">
        <v>2</v>
      </c>
      <c r="AI637" s="54"/>
      <c r="AJ637" s="54"/>
      <c r="AK637" s="54"/>
      <c r="AL637" s="54"/>
      <c r="AM637" s="54"/>
      <c r="AN637" s="54"/>
      <c r="AO637" s="54"/>
      <c r="AP637" s="59">
        <v>53</v>
      </c>
      <c r="AQ637" s="54"/>
      <c r="AR637" s="54"/>
      <c r="AS637" s="54"/>
      <c r="AT637" s="59">
        <v>320</v>
      </c>
      <c r="AU637" s="59">
        <v>8</v>
      </c>
      <c r="AV637" s="54"/>
      <c r="AW637" s="59">
        <v>328</v>
      </c>
      <c r="AX637" s="54"/>
      <c r="AY637" s="54"/>
      <c r="AZ637" s="54"/>
      <c r="BA637" s="59">
        <v>94</v>
      </c>
      <c r="BB637" s="59">
        <v>226</v>
      </c>
      <c r="BC637" s="54"/>
      <c r="BD637" s="59">
        <v>320</v>
      </c>
      <c r="BE637" s="54"/>
      <c r="BF637" s="54"/>
      <c r="BG637" s="54"/>
      <c r="BH637" s="59">
        <v>61</v>
      </c>
      <c r="BI637" s="54"/>
      <c r="BJ637" s="54"/>
      <c r="BK637" s="54"/>
      <c r="BL637" s="59">
        <v>0</v>
      </c>
      <c r="BM637" s="54"/>
      <c r="BN637" s="59">
        <v>0</v>
      </c>
      <c r="BO637" s="54"/>
      <c r="BP637" s="54"/>
      <c r="BQ637" s="54"/>
      <c r="BR637" s="59">
        <v>1</v>
      </c>
      <c r="BS637" s="39"/>
      <c r="BT637" s="39"/>
      <c r="BU637" s="39"/>
      <c r="BV637" s="39"/>
      <c r="BW637" s="39"/>
      <c r="BX637" s="39"/>
    </row>
    <row r="638" spans="1:76" ht="20.100000000000001" customHeight="1" x14ac:dyDescent="0.2"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</row>
    <row r="639" spans="1:76" ht="20.100000000000001" customHeight="1" x14ac:dyDescent="0.2">
      <c r="B639" s="6" t="s">
        <v>284</v>
      </c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  <c r="BN639" s="39"/>
      <c r="BO639" s="39"/>
      <c r="BP639" s="39"/>
      <c r="BQ639" s="39"/>
      <c r="BR639" s="39"/>
      <c r="BS639" s="39"/>
      <c r="BT639" s="39"/>
      <c r="BU639" s="39"/>
      <c r="BV639" s="39"/>
      <c r="BW639" s="39"/>
      <c r="BX639" s="39"/>
    </row>
    <row r="640" spans="1:76" ht="20.100000000000001" customHeight="1" x14ac:dyDescent="0.2">
      <c r="C640" s="3" t="s">
        <v>0</v>
      </c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  <c r="BN640" s="39"/>
      <c r="BO640" s="39"/>
      <c r="BP640" s="39"/>
      <c r="BQ640" s="39"/>
      <c r="BR640" s="39"/>
      <c r="BS640" s="39"/>
      <c r="BT640" s="39"/>
      <c r="BU640" s="39"/>
      <c r="BV640" s="39"/>
      <c r="BW640" s="39"/>
      <c r="BX640" s="39"/>
    </row>
    <row r="641" spans="1:76" ht="20.100000000000001" customHeight="1" x14ac:dyDescent="0.2">
      <c r="D641" s="2" t="s">
        <v>122</v>
      </c>
      <c r="F641" s="39">
        <v>0</v>
      </c>
      <c r="G641" s="39"/>
      <c r="H641" s="39"/>
      <c r="I641" s="39"/>
      <c r="J641" s="39">
        <v>0</v>
      </c>
      <c r="K641" s="39">
        <v>0</v>
      </c>
      <c r="L641" s="39"/>
      <c r="M641" s="39">
        <v>0</v>
      </c>
      <c r="N641" s="39"/>
      <c r="O641" s="39"/>
      <c r="P641" s="39"/>
      <c r="Q641" s="39">
        <v>0</v>
      </c>
      <c r="R641" s="39">
        <v>0</v>
      </c>
      <c r="S641" s="39"/>
      <c r="T641" s="39">
        <v>0</v>
      </c>
      <c r="U641" s="39"/>
      <c r="V641" s="39"/>
      <c r="W641" s="39"/>
      <c r="X641" s="39">
        <v>0</v>
      </c>
      <c r="Y641" s="39"/>
      <c r="Z641" s="39"/>
      <c r="AA641" s="39"/>
      <c r="AB641" s="39">
        <v>0</v>
      </c>
      <c r="AC641" s="39"/>
      <c r="AD641" s="39">
        <v>0</v>
      </c>
      <c r="AE641" s="39"/>
      <c r="AF641" s="39"/>
      <c r="AG641" s="39"/>
      <c r="AH641" s="39">
        <v>0</v>
      </c>
      <c r="AI641" s="39"/>
      <c r="AJ641" s="39"/>
      <c r="AK641" s="39"/>
      <c r="AL641" s="39"/>
      <c r="AM641" s="39"/>
      <c r="AN641" s="39"/>
      <c r="AO641" s="39"/>
      <c r="AP641" s="39">
        <v>0</v>
      </c>
      <c r="AQ641" s="39"/>
      <c r="AR641" s="39"/>
      <c r="AS641" s="39"/>
      <c r="AT641" s="39">
        <v>0</v>
      </c>
      <c r="AU641" s="39">
        <v>0</v>
      </c>
      <c r="AV641" s="39"/>
      <c r="AW641" s="39">
        <v>0</v>
      </c>
      <c r="AX641" s="39"/>
      <c r="AY641" s="39"/>
      <c r="AZ641" s="39"/>
      <c r="BA641" s="39">
        <v>0</v>
      </c>
      <c r="BB641" s="39">
        <v>0</v>
      </c>
      <c r="BC641" s="39"/>
      <c r="BD641" s="39">
        <v>0</v>
      </c>
      <c r="BE641" s="39"/>
      <c r="BF641" s="39"/>
      <c r="BG641" s="39"/>
      <c r="BH641" s="39">
        <v>0</v>
      </c>
      <c r="BI641" s="39"/>
      <c r="BJ641" s="39"/>
      <c r="BK641" s="39"/>
      <c r="BL641" s="39">
        <v>0</v>
      </c>
      <c r="BM641" s="39"/>
      <c r="BN641" s="39">
        <v>0</v>
      </c>
      <c r="BO641" s="39"/>
      <c r="BP641" s="39"/>
      <c r="BQ641" s="39"/>
      <c r="BR641" s="39">
        <v>0</v>
      </c>
      <c r="BS641" s="39"/>
      <c r="BT641" s="39"/>
      <c r="BU641" s="39"/>
      <c r="BV641" s="39"/>
      <c r="BW641" s="39"/>
      <c r="BX641" s="39"/>
    </row>
    <row r="642" spans="1:76" ht="19.5" customHeight="1" x14ac:dyDescent="0.2">
      <c r="D642" s="47" t="s">
        <v>97</v>
      </c>
      <c r="F642" s="48">
        <v>0</v>
      </c>
      <c r="G642" s="49"/>
      <c r="H642" s="49"/>
      <c r="I642" s="49"/>
      <c r="J642" s="48">
        <v>0</v>
      </c>
      <c r="K642" s="48">
        <v>0</v>
      </c>
      <c r="L642" s="49"/>
      <c r="M642" s="48">
        <v>0</v>
      </c>
      <c r="N642" s="49"/>
      <c r="O642" s="49"/>
      <c r="P642" s="49"/>
      <c r="Q642" s="48">
        <v>0</v>
      </c>
      <c r="R642" s="48">
        <v>0</v>
      </c>
      <c r="S642" s="49"/>
      <c r="T642" s="48">
        <v>0</v>
      </c>
      <c r="U642" s="49"/>
      <c r="V642" s="49"/>
      <c r="W642" s="49"/>
      <c r="X642" s="48">
        <v>0</v>
      </c>
      <c r="Y642" s="49"/>
      <c r="Z642" s="49"/>
      <c r="AA642" s="49"/>
      <c r="AB642" s="48">
        <v>0</v>
      </c>
      <c r="AC642" s="49"/>
      <c r="AD642" s="48">
        <v>0</v>
      </c>
      <c r="AE642" s="49"/>
      <c r="AF642" s="49"/>
      <c r="AG642" s="49"/>
      <c r="AH642" s="48">
        <v>0</v>
      </c>
      <c r="AI642" s="49"/>
      <c r="AJ642" s="49"/>
      <c r="AK642" s="49"/>
      <c r="AL642" s="49"/>
      <c r="AM642" s="49"/>
      <c r="AN642" s="49"/>
      <c r="AO642" s="49"/>
      <c r="AP642" s="48">
        <v>0</v>
      </c>
      <c r="AQ642" s="49"/>
      <c r="AR642" s="49"/>
      <c r="AS642" s="49"/>
      <c r="AT642" s="48">
        <v>0</v>
      </c>
      <c r="AU642" s="48">
        <v>0</v>
      </c>
      <c r="AV642" s="49"/>
      <c r="AW642" s="48">
        <v>0</v>
      </c>
      <c r="AX642" s="49"/>
      <c r="AY642" s="49"/>
      <c r="AZ642" s="49"/>
      <c r="BA642" s="48">
        <v>0</v>
      </c>
      <c r="BB642" s="48">
        <v>0</v>
      </c>
      <c r="BC642" s="49"/>
      <c r="BD642" s="48">
        <v>0</v>
      </c>
      <c r="BE642" s="49"/>
      <c r="BF642" s="49"/>
      <c r="BG642" s="49"/>
      <c r="BH642" s="48">
        <v>0</v>
      </c>
      <c r="BI642" s="49"/>
      <c r="BJ642" s="49"/>
      <c r="BK642" s="49"/>
      <c r="BL642" s="48">
        <v>0</v>
      </c>
      <c r="BM642" s="49"/>
      <c r="BN642" s="48">
        <v>0</v>
      </c>
      <c r="BO642" s="49"/>
      <c r="BP642" s="49"/>
      <c r="BQ642" s="49"/>
      <c r="BR642" s="48">
        <v>0</v>
      </c>
      <c r="BS642" s="39"/>
      <c r="BT642" s="39"/>
      <c r="BU642" s="39"/>
      <c r="BV642" s="39"/>
      <c r="BW642" s="39"/>
      <c r="BX642" s="39"/>
    </row>
    <row r="643" spans="1:76" ht="20.100000000000001" customHeight="1" x14ac:dyDescent="0.2"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  <c r="BN643" s="39"/>
      <c r="BO643" s="39"/>
      <c r="BP643" s="39"/>
      <c r="BQ643" s="39"/>
      <c r="BR643" s="39"/>
      <c r="BS643" s="39"/>
      <c r="BT643" s="39"/>
      <c r="BU643" s="39"/>
      <c r="BV643" s="39"/>
      <c r="BW643" s="39"/>
      <c r="BX643" s="39"/>
    </row>
    <row r="644" spans="1:76" s="1" customFormat="1" ht="20.100000000000001" customHeight="1" x14ac:dyDescent="0.25">
      <c r="A644" s="3"/>
      <c r="B644" s="6"/>
      <c r="C644" s="51" t="s">
        <v>120</v>
      </c>
      <c r="D644" s="52"/>
      <c r="E644" s="5"/>
      <c r="F644" s="53">
        <v>0</v>
      </c>
      <c r="G644" s="54"/>
      <c r="H644" s="54"/>
      <c r="I644" s="54"/>
      <c r="J644" s="53">
        <v>0</v>
      </c>
      <c r="K644" s="53">
        <v>0</v>
      </c>
      <c r="L644" s="54"/>
      <c r="M644" s="53">
        <v>0</v>
      </c>
      <c r="N644" s="54"/>
      <c r="O644" s="54"/>
      <c r="P644" s="54"/>
      <c r="Q644" s="53">
        <v>0</v>
      </c>
      <c r="R644" s="53">
        <v>0</v>
      </c>
      <c r="S644" s="54"/>
      <c r="T644" s="53">
        <v>0</v>
      </c>
      <c r="U644" s="54"/>
      <c r="V644" s="54"/>
      <c r="W644" s="54"/>
      <c r="X644" s="53">
        <v>0</v>
      </c>
      <c r="Y644" s="54"/>
      <c r="Z644" s="54"/>
      <c r="AA644" s="54"/>
      <c r="AB644" s="53">
        <v>0</v>
      </c>
      <c r="AC644" s="54"/>
      <c r="AD644" s="53">
        <v>0</v>
      </c>
      <c r="AE644" s="54"/>
      <c r="AF644" s="54"/>
      <c r="AG644" s="54"/>
      <c r="AH644" s="53">
        <v>0</v>
      </c>
      <c r="AI644" s="54"/>
      <c r="AJ644" s="54"/>
      <c r="AK644" s="54"/>
      <c r="AL644" s="54"/>
      <c r="AM644" s="54"/>
      <c r="AN644" s="54"/>
      <c r="AO644" s="54"/>
      <c r="AP644" s="53">
        <v>0</v>
      </c>
      <c r="AQ644" s="54"/>
      <c r="AR644" s="54"/>
      <c r="AS644" s="54"/>
      <c r="AT644" s="53">
        <v>0</v>
      </c>
      <c r="AU644" s="53">
        <v>0</v>
      </c>
      <c r="AV644" s="54"/>
      <c r="AW644" s="53">
        <v>0</v>
      </c>
      <c r="AX644" s="54"/>
      <c r="AY644" s="54"/>
      <c r="AZ644" s="54"/>
      <c r="BA644" s="53">
        <v>0</v>
      </c>
      <c r="BB644" s="53">
        <v>0</v>
      </c>
      <c r="BC644" s="54"/>
      <c r="BD644" s="53">
        <v>0</v>
      </c>
      <c r="BE644" s="54"/>
      <c r="BF644" s="54"/>
      <c r="BG644" s="54"/>
      <c r="BH644" s="53">
        <v>0</v>
      </c>
      <c r="BI644" s="54"/>
      <c r="BJ644" s="54"/>
      <c r="BK644" s="54"/>
      <c r="BL644" s="53">
        <v>0</v>
      </c>
      <c r="BM644" s="54"/>
      <c r="BN644" s="53">
        <v>0</v>
      </c>
      <c r="BO644" s="54"/>
      <c r="BP644" s="54"/>
      <c r="BQ644" s="54"/>
      <c r="BR644" s="53">
        <v>0</v>
      </c>
      <c r="BS644" s="39"/>
      <c r="BT644" s="39"/>
      <c r="BU644" s="39"/>
      <c r="BV644" s="39"/>
      <c r="BW644" s="39"/>
      <c r="BX644" s="39"/>
    </row>
    <row r="645" spans="1:76" ht="20.100000000000001" customHeight="1" x14ac:dyDescent="0.2"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  <c r="BN645" s="39"/>
      <c r="BO645" s="39"/>
      <c r="BP645" s="39"/>
      <c r="BQ645" s="39"/>
      <c r="BR645" s="39"/>
      <c r="BS645" s="39"/>
      <c r="BT645" s="39"/>
      <c r="BU645" s="39"/>
      <c r="BV645" s="39"/>
      <c r="BW645" s="39"/>
      <c r="BX645" s="39"/>
    </row>
    <row r="646" spans="1:76" ht="20.100000000000001" customHeight="1" x14ac:dyDescent="0.2">
      <c r="C646" s="3" t="s">
        <v>95</v>
      </c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  <c r="BN646" s="39"/>
      <c r="BO646" s="39"/>
      <c r="BP646" s="39"/>
      <c r="BQ646" s="39"/>
      <c r="BR646" s="39"/>
      <c r="BS646" s="39"/>
      <c r="BT646" s="39"/>
      <c r="BU646" s="39"/>
      <c r="BV646" s="39"/>
      <c r="BW646" s="39"/>
      <c r="BX646" s="39"/>
    </row>
    <row r="647" spans="1:76" ht="20.100000000000001" customHeight="1" x14ac:dyDescent="0.2">
      <c r="D647" s="2" t="s">
        <v>96</v>
      </c>
      <c r="F647" s="39">
        <v>0</v>
      </c>
      <c r="G647" s="39"/>
      <c r="H647" s="39"/>
      <c r="I647" s="39"/>
      <c r="J647" s="39">
        <v>0</v>
      </c>
      <c r="K647" s="39">
        <v>0</v>
      </c>
      <c r="L647" s="39"/>
      <c r="M647" s="39">
        <v>0</v>
      </c>
      <c r="N647" s="39"/>
      <c r="O647" s="39"/>
      <c r="P647" s="39"/>
      <c r="Q647" s="39">
        <v>0</v>
      </c>
      <c r="R647" s="39">
        <v>0</v>
      </c>
      <c r="S647" s="39"/>
      <c r="T647" s="39">
        <v>0</v>
      </c>
      <c r="U647" s="39"/>
      <c r="V647" s="39"/>
      <c r="W647" s="39"/>
      <c r="X647" s="39">
        <v>0</v>
      </c>
      <c r="Y647" s="39"/>
      <c r="Z647" s="39"/>
      <c r="AA647" s="39"/>
      <c r="AB647" s="39">
        <v>0</v>
      </c>
      <c r="AC647" s="39"/>
      <c r="AD647" s="39">
        <v>0</v>
      </c>
      <c r="AE647" s="39"/>
      <c r="AF647" s="39"/>
      <c r="AG647" s="39"/>
      <c r="AH647" s="39">
        <v>0</v>
      </c>
      <c r="AI647" s="39"/>
      <c r="AJ647" s="39"/>
      <c r="AK647" s="39"/>
      <c r="AL647" s="39"/>
      <c r="AM647" s="39"/>
      <c r="AN647" s="39"/>
      <c r="AO647" s="39"/>
      <c r="AP647" s="39">
        <v>0</v>
      </c>
      <c r="AQ647" s="39"/>
      <c r="AR647" s="39"/>
      <c r="AS647" s="39"/>
      <c r="AT647" s="39">
        <v>0</v>
      </c>
      <c r="AU647" s="39">
        <v>0</v>
      </c>
      <c r="AV647" s="39"/>
      <c r="AW647" s="39">
        <v>0</v>
      </c>
      <c r="AX647" s="39"/>
      <c r="AY647" s="39"/>
      <c r="AZ647" s="39"/>
      <c r="BA647" s="39">
        <v>0</v>
      </c>
      <c r="BB647" s="39">
        <v>0</v>
      </c>
      <c r="BC647" s="39"/>
      <c r="BD647" s="39">
        <v>0</v>
      </c>
      <c r="BE647" s="39"/>
      <c r="BF647" s="39"/>
      <c r="BG647" s="39"/>
      <c r="BH647" s="39">
        <v>0</v>
      </c>
      <c r="BI647" s="39"/>
      <c r="BJ647" s="39"/>
      <c r="BK647" s="39"/>
      <c r="BL647" s="39">
        <v>0</v>
      </c>
      <c r="BM647" s="39"/>
      <c r="BN647" s="39">
        <v>0</v>
      </c>
      <c r="BO647" s="39"/>
      <c r="BP647" s="39"/>
      <c r="BQ647" s="39"/>
      <c r="BR647" s="39">
        <v>0</v>
      </c>
      <c r="BS647" s="39"/>
      <c r="BT647" s="39"/>
      <c r="BU647" s="39"/>
      <c r="BV647" s="39"/>
      <c r="BW647" s="39"/>
      <c r="BX647" s="39"/>
    </row>
    <row r="648" spans="1:76" ht="19.5" customHeight="1" x14ac:dyDescent="0.2">
      <c r="D648" s="47" t="s">
        <v>97</v>
      </c>
      <c r="F648" s="48">
        <v>0</v>
      </c>
      <c r="G648" s="49"/>
      <c r="H648" s="49"/>
      <c r="I648" s="49"/>
      <c r="J648" s="48">
        <v>1</v>
      </c>
      <c r="K648" s="48">
        <v>0</v>
      </c>
      <c r="L648" s="49"/>
      <c r="M648" s="48">
        <v>1</v>
      </c>
      <c r="N648" s="49"/>
      <c r="O648" s="49"/>
      <c r="P648" s="49"/>
      <c r="Q648" s="48">
        <v>0</v>
      </c>
      <c r="R648" s="48">
        <v>0</v>
      </c>
      <c r="S648" s="49"/>
      <c r="T648" s="48">
        <v>0</v>
      </c>
      <c r="U648" s="49"/>
      <c r="V648" s="49"/>
      <c r="W648" s="49"/>
      <c r="X648" s="48">
        <v>1</v>
      </c>
      <c r="Y648" s="49"/>
      <c r="Z648" s="49"/>
      <c r="AA648" s="49"/>
      <c r="AB648" s="48">
        <v>0</v>
      </c>
      <c r="AC648" s="49"/>
      <c r="AD648" s="48">
        <v>0</v>
      </c>
      <c r="AE648" s="49"/>
      <c r="AF648" s="49"/>
      <c r="AG648" s="49"/>
      <c r="AH648" s="48">
        <v>0</v>
      </c>
      <c r="AI648" s="49"/>
      <c r="AJ648" s="49"/>
      <c r="AK648" s="49"/>
      <c r="AL648" s="49"/>
      <c r="AM648" s="49"/>
      <c r="AN648" s="49"/>
      <c r="AO648" s="49"/>
      <c r="AP648" s="48">
        <v>0</v>
      </c>
      <c r="AQ648" s="49"/>
      <c r="AR648" s="49"/>
      <c r="AS648" s="49"/>
      <c r="AT648" s="48">
        <v>0</v>
      </c>
      <c r="AU648" s="48">
        <v>0</v>
      </c>
      <c r="AV648" s="49"/>
      <c r="AW648" s="48">
        <v>0</v>
      </c>
      <c r="AX648" s="49"/>
      <c r="AY648" s="49"/>
      <c r="AZ648" s="49"/>
      <c r="BA648" s="48">
        <v>0</v>
      </c>
      <c r="BB648" s="48">
        <v>0</v>
      </c>
      <c r="BC648" s="49"/>
      <c r="BD648" s="48">
        <v>0</v>
      </c>
      <c r="BE648" s="49"/>
      <c r="BF648" s="49"/>
      <c r="BG648" s="49"/>
      <c r="BH648" s="48">
        <v>0</v>
      </c>
      <c r="BI648" s="49"/>
      <c r="BJ648" s="49"/>
      <c r="BK648" s="49"/>
      <c r="BL648" s="48">
        <v>0</v>
      </c>
      <c r="BM648" s="49"/>
      <c r="BN648" s="48">
        <v>0</v>
      </c>
      <c r="BO648" s="49"/>
      <c r="BP648" s="49"/>
      <c r="BQ648" s="49"/>
      <c r="BR648" s="48">
        <v>0</v>
      </c>
      <c r="BS648" s="39"/>
      <c r="BT648" s="39"/>
      <c r="BU648" s="39"/>
      <c r="BV648" s="39"/>
      <c r="BW648" s="39"/>
      <c r="BX648" s="39"/>
    </row>
    <row r="649" spans="1:76" ht="20.100000000000001" customHeight="1" x14ac:dyDescent="0.2">
      <c r="D649" s="2" t="s">
        <v>113</v>
      </c>
      <c r="F649" s="39">
        <v>0</v>
      </c>
      <c r="G649" s="39"/>
      <c r="H649" s="39"/>
      <c r="I649" s="39"/>
      <c r="J649" s="39">
        <v>1</v>
      </c>
      <c r="K649" s="39">
        <v>0</v>
      </c>
      <c r="L649" s="39"/>
      <c r="M649" s="39">
        <v>1</v>
      </c>
      <c r="N649" s="39"/>
      <c r="O649" s="39"/>
      <c r="P649" s="39"/>
      <c r="Q649" s="39">
        <v>1</v>
      </c>
      <c r="R649" s="39">
        <v>0</v>
      </c>
      <c r="S649" s="39"/>
      <c r="T649" s="39">
        <v>1</v>
      </c>
      <c r="U649" s="39"/>
      <c r="V649" s="39"/>
      <c r="W649" s="39"/>
      <c r="X649" s="39">
        <v>0</v>
      </c>
      <c r="Y649" s="39"/>
      <c r="Z649" s="39"/>
      <c r="AA649" s="39"/>
      <c r="AB649" s="39">
        <v>0</v>
      </c>
      <c r="AC649" s="39"/>
      <c r="AD649" s="39">
        <v>0</v>
      </c>
      <c r="AE649" s="39"/>
      <c r="AF649" s="39"/>
      <c r="AG649" s="39"/>
      <c r="AH649" s="39">
        <v>0</v>
      </c>
      <c r="AI649" s="39"/>
      <c r="AJ649" s="39"/>
      <c r="AK649" s="39"/>
      <c r="AL649" s="39"/>
      <c r="AM649" s="39"/>
      <c r="AN649" s="39"/>
      <c r="AO649" s="39"/>
      <c r="AP649" s="39">
        <v>0</v>
      </c>
      <c r="AQ649" s="39"/>
      <c r="AR649" s="39"/>
      <c r="AS649" s="39"/>
      <c r="AT649" s="39">
        <v>0</v>
      </c>
      <c r="AU649" s="39">
        <v>0</v>
      </c>
      <c r="AV649" s="39"/>
      <c r="AW649" s="39">
        <v>0</v>
      </c>
      <c r="AX649" s="39"/>
      <c r="AY649" s="39"/>
      <c r="AZ649" s="39"/>
      <c r="BA649" s="39">
        <v>0</v>
      </c>
      <c r="BB649" s="39">
        <v>0</v>
      </c>
      <c r="BC649" s="39"/>
      <c r="BD649" s="39">
        <v>0</v>
      </c>
      <c r="BE649" s="39"/>
      <c r="BF649" s="39"/>
      <c r="BG649" s="39"/>
      <c r="BH649" s="39">
        <v>0</v>
      </c>
      <c r="BI649" s="39"/>
      <c r="BJ649" s="39"/>
      <c r="BK649" s="39"/>
      <c r="BL649" s="39">
        <v>0</v>
      </c>
      <c r="BM649" s="39"/>
      <c r="BN649" s="39">
        <v>0</v>
      </c>
      <c r="BO649" s="39"/>
      <c r="BP649" s="39"/>
      <c r="BQ649" s="39"/>
      <c r="BR649" s="39">
        <v>0</v>
      </c>
      <c r="BS649" s="39"/>
      <c r="BT649" s="39"/>
      <c r="BU649" s="39"/>
      <c r="BV649" s="39"/>
      <c r="BW649" s="39"/>
      <c r="BX649" s="39"/>
    </row>
    <row r="650" spans="1:76" ht="20.100000000000001" customHeight="1" x14ac:dyDescent="0.2"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</row>
    <row r="651" spans="1:76" s="1" customFormat="1" ht="20.100000000000001" customHeight="1" x14ac:dyDescent="0.25">
      <c r="A651" s="3"/>
      <c r="B651" s="6"/>
      <c r="C651" s="51" t="s">
        <v>112</v>
      </c>
      <c r="D651" s="52"/>
      <c r="E651" s="5"/>
      <c r="F651" s="53">
        <v>0</v>
      </c>
      <c r="G651" s="54"/>
      <c r="H651" s="54"/>
      <c r="I651" s="54"/>
      <c r="J651" s="53">
        <v>2</v>
      </c>
      <c r="K651" s="53">
        <v>0</v>
      </c>
      <c r="L651" s="54"/>
      <c r="M651" s="53">
        <v>2</v>
      </c>
      <c r="N651" s="54"/>
      <c r="O651" s="54"/>
      <c r="P651" s="54"/>
      <c r="Q651" s="53">
        <v>1</v>
      </c>
      <c r="R651" s="53">
        <v>0</v>
      </c>
      <c r="S651" s="54"/>
      <c r="T651" s="53">
        <v>1</v>
      </c>
      <c r="U651" s="54"/>
      <c r="V651" s="54"/>
      <c r="W651" s="54"/>
      <c r="X651" s="53">
        <v>1</v>
      </c>
      <c r="Y651" s="54"/>
      <c r="Z651" s="54"/>
      <c r="AA651" s="54"/>
      <c r="AB651" s="53">
        <v>0</v>
      </c>
      <c r="AC651" s="54"/>
      <c r="AD651" s="53">
        <v>0</v>
      </c>
      <c r="AE651" s="54"/>
      <c r="AF651" s="54"/>
      <c r="AG651" s="54"/>
      <c r="AH651" s="53">
        <v>0</v>
      </c>
      <c r="AI651" s="54"/>
      <c r="AJ651" s="54"/>
      <c r="AK651" s="54"/>
      <c r="AL651" s="54"/>
      <c r="AM651" s="54"/>
      <c r="AN651" s="54"/>
      <c r="AO651" s="54"/>
      <c r="AP651" s="53">
        <v>0</v>
      </c>
      <c r="AQ651" s="54"/>
      <c r="AR651" s="54"/>
      <c r="AS651" s="54"/>
      <c r="AT651" s="53">
        <v>0</v>
      </c>
      <c r="AU651" s="53">
        <v>0</v>
      </c>
      <c r="AV651" s="54"/>
      <c r="AW651" s="53">
        <v>0</v>
      </c>
      <c r="AX651" s="54"/>
      <c r="AY651" s="54"/>
      <c r="AZ651" s="54"/>
      <c r="BA651" s="53">
        <v>0</v>
      </c>
      <c r="BB651" s="53">
        <v>0</v>
      </c>
      <c r="BC651" s="54"/>
      <c r="BD651" s="53">
        <v>0</v>
      </c>
      <c r="BE651" s="54"/>
      <c r="BF651" s="54"/>
      <c r="BG651" s="54"/>
      <c r="BH651" s="53">
        <v>0</v>
      </c>
      <c r="BI651" s="54"/>
      <c r="BJ651" s="54"/>
      <c r="BK651" s="54"/>
      <c r="BL651" s="53">
        <v>0</v>
      </c>
      <c r="BM651" s="54"/>
      <c r="BN651" s="53">
        <v>0</v>
      </c>
      <c r="BO651" s="54"/>
      <c r="BP651" s="54"/>
      <c r="BQ651" s="54"/>
      <c r="BR651" s="53">
        <v>0</v>
      </c>
      <c r="BS651" s="39"/>
      <c r="BT651" s="39"/>
      <c r="BU651" s="39"/>
      <c r="BV651" s="39"/>
      <c r="BW651" s="39"/>
      <c r="BX651" s="39"/>
    </row>
    <row r="652" spans="1:76" ht="20.100000000000001" customHeight="1" x14ac:dyDescent="0.2"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</row>
    <row r="653" spans="1:76" ht="20.100000000000001" customHeight="1" x14ac:dyDescent="0.2">
      <c r="C653" s="3" t="s">
        <v>285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  <c r="BN653" s="39"/>
      <c r="BO653" s="39"/>
      <c r="BP653" s="39"/>
      <c r="BQ653" s="39"/>
      <c r="BR653" s="39"/>
      <c r="BS653" s="39"/>
      <c r="BT653" s="39"/>
      <c r="BU653" s="39"/>
      <c r="BV653" s="39"/>
      <c r="BW653" s="39"/>
      <c r="BX653" s="39"/>
    </row>
    <row r="654" spans="1:76" ht="20.100000000000001" customHeight="1" x14ac:dyDescent="0.2">
      <c r="D654" s="2" t="s">
        <v>96</v>
      </c>
      <c r="F654" s="39">
        <v>253</v>
      </c>
      <c r="G654" s="39"/>
      <c r="H654" s="39"/>
      <c r="I654" s="39"/>
      <c r="J654" s="39">
        <v>807</v>
      </c>
      <c r="K654" s="39">
        <v>9</v>
      </c>
      <c r="L654" s="39"/>
      <c r="M654" s="39">
        <v>816</v>
      </c>
      <c r="N654" s="39"/>
      <c r="O654" s="39"/>
      <c r="P654" s="39"/>
      <c r="Q654" s="39">
        <v>247</v>
      </c>
      <c r="R654" s="39">
        <v>461</v>
      </c>
      <c r="S654" s="39"/>
      <c r="T654" s="39">
        <v>708</v>
      </c>
      <c r="U654" s="39"/>
      <c r="V654" s="39"/>
      <c r="W654" s="39"/>
      <c r="X654" s="39">
        <v>361</v>
      </c>
      <c r="Y654" s="39"/>
      <c r="Z654" s="39"/>
      <c r="AA654" s="39"/>
      <c r="AB654" s="39">
        <v>0</v>
      </c>
      <c r="AC654" s="39"/>
      <c r="AD654" s="39">
        <v>0</v>
      </c>
      <c r="AE654" s="39"/>
      <c r="AF654" s="39"/>
      <c r="AG654" s="39"/>
      <c r="AH654" s="39">
        <v>0</v>
      </c>
      <c r="AI654" s="39"/>
      <c r="AJ654" s="39"/>
      <c r="AK654" s="39"/>
      <c r="AL654" s="39"/>
      <c r="AM654" s="39"/>
      <c r="AN654" s="39"/>
      <c r="AO654" s="39"/>
      <c r="AP654" s="39">
        <v>48</v>
      </c>
      <c r="AQ654" s="39"/>
      <c r="AR654" s="39"/>
      <c r="AS654" s="39"/>
      <c r="AT654" s="39">
        <v>376</v>
      </c>
      <c r="AU654" s="39">
        <v>5</v>
      </c>
      <c r="AV654" s="39"/>
      <c r="AW654" s="39">
        <v>381</v>
      </c>
      <c r="AX654" s="39"/>
      <c r="AY654" s="39"/>
      <c r="AZ654" s="39"/>
      <c r="BA654" s="39">
        <v>77</v>
      </c>
      <c r="BB654" s="39">
        <v>240</v>
      </c>
      <c r="BC654" s="39"/>
      <c r="BD654" s="39">
        <v>317</v>
      </c>
      <c r="BE654" s="39"/>
      <c r="BF654" s="39"/>
      <c r="BG654" s="39"/>
      <c r="BH654" s="39">
        <v>112</v>
      </c>
      <c r="BI654" s="39"/>
      <c r="BJ654" s="39"/>
      <c r="BK654" s="39"/>
      <c r="BL654" s="39">
        <v>0</v>
      </c>
      <c r="BM654" s="39"/>
      <c r="BN654" s="39">
        <v>0</v>
      </c>
      <c r="BO654" s="39"/>
      <c r="BP654" s="39"/>
      <c r="BQ654" s="39"/>
      <c r="BR654" s="39">
        <v>0</v>
      </c>
      <c r="BS654" s="39"/>
      <c r="BT654" s="39"/>
      <c r="BU654" s="39"/>
      <c r="BV654" s="39"/>
      <c r="BW654" s="39"/>
      <c r="BX654" s="39"/>
    </row>
    <row r="655" spans="1:76" ht="19.5" customHeight="1" x14ac:dyDescent="0.2">
      <c r="D655" s="47" t="s">
        <v>97</v>
      </c>
      <c r="F655" s="48">
        <v>309</v>
      </c>
      <c r="G655" s="49"/>
      <c r="H655" s="49"/>
      <c r="I655" s="49"/>
      <c r="J655" s="48">
        <v>789</v>
      </c>
      <c r="K655" s="48">
        <v>25</v>
      </c>
      <c r="L655" s="49"/>
      <c r="M655" s="48">
        <v>814</v>
      </c>
      <c r="N655" s="49"/>
      <c r="O655" s="49"/>
      <c r="P655" s="49"/>
      <c r="Q655" s="48">
        <v>218</v>
      </c>
      <c r="R655" s="48">
        <v>566</v>
      </c>
      <c r="S655" s="49"/>
      <c r="T655" s="48">
        <v>784</v>
      </c>
      <c r="U655" s="49"/>
      <c r="V655" s="49"/>
      <c r="W655" s="49"/>
      <c r="X655" s="48">
        <v>339</v>
      </c>
      <c r="Y655" s="49"/>
      <c r="Z655" s="49"/>
      <c r="AA655" s="49"/>
      <c r="AB655" s="48">
        <v>0</v>
      </c>
      <c r="AC655" s="49"/>
      <c r="AD655" s="48">
        <v>0</v>
      </c>
      <c r="AE655" s="49"/>
      <c r="AF655" s="49"/>
      <c r="AG655" s="49"/>
      <c r="AH655" s="48">
        <v>34</v>
      </c>
      <c r="AI655" s="49"/>
      <c r="AJ655" s="49"/>
      <c r="AK655" s="49"/>
      <c r="AL655" s="49"/>
      <c r="AM655" s="49"/>
      <c r="AN655" s="49"/>
      <c r="AO655" s="49"/>
      <c r="AP655" s="48">
        <v>68</v>
      </c>
      <c r="AQ655" s="49"/>
      <c r="AR655" s="49"/>
      <c r="AS655" s="49"/>
      <c r="AT655" s="48">
        <v>387</v>
      </c>
      <c r="AU655" s="48">
        <v>6</v>
      </c>
      <c r="AV655" s="49"/>
      <c r="AW655" s="48">
        <v>393</v>
      </c>
      <c r="AX655" s="49"/>
      <c r="AY655" s="49"/>
      <c r="AZ655" s="49"/>
      <c r="BA655" s="48">
        <v>57</v>
      </c>
      <c r="BB655" s="48">
        <v>325</v>
      </c>
      <c r="BC655" s="49"/>
      <c r="BD655" s="48">
        <v>382</v>
      </c>
      <c r="BE655" s="49"/>
      <c r="BF655" s="49"/>
      <c r="BG655" s="49"/>
      <c r="BH655" s="48">
        <v>79</v>
      </c>
      <c r="BI655" s="49"/>
      <c r="BJ655" s="49"/>
      <c r="BK655" s="49"/>
      <c r="BL655" s="48">
        <v>0</v>
      </c>
      <c r="BM655" s="49"/>
      <c r="BN655" s="48">
        <v>0</v>
      </c>
      <c r="BO655" s="49"/>
      <c r="BP655" s="49"/>
      <c r="BQ655" s="49"/>
      <c r="BR655" s="48">
        <v>5</v>
      </c>
      <c r="BS655" s="39"/>
      <c r="BT655" s="39"/>
      <c r="BU655" s="39"/>
      <c r="BV655" s="39"/>
      <c r="BW655" s="39"/>
      <c r="BX655" s="39"/>
    </row>
    <row r="656" spans="1:76" ht="20.100000000000001" customHeight="1" x14ac:dyDescent="0.2"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  <c r="BN656" s="39"/>
      <c r="BO656" s="39"/>
      <c r="BP656" s="39"/>
      <c r="BQ656" s="39"/>
      <c r="BR656" s="39"/>
      <c r="BS656" s="39"/>
      <c r="BT656" s="39"/>
      <c r="BU656" s="39"/>
      <c r="BV656" s="39"/>
      <c r="BW656" s="39"/>
      <c r="BX656" s="39"/>
    </row>
    <row r="657" spans="1:76" s="1" customFormat="1" ht="20.100000000000001" customHeight="1" x14ac:dyDescent="0.25">
      <c r="A657" s="3"/>
      <c r="B657" s="6"/>
      <c r="C657" s="51" t="s">
        <v>286</v>
      </c>
      <c r="D657" s="52"/>
      <c r="E657" s="5"/>
      <c r="F657" s="53">
        <v>562</v>
      </c>
      <c r="G657" s="54"/>
      <c r="H657" s="54"/>
      <c r="I657" s="54"/>
      <c r="J657" s="53">
        <v>1596</v>
      </c>
      <c r="K657" s="53">
        <v>34</v>
      </c>
      <c r="L657" s="54"/>
      <c r="M657" s="53">
        <v>1630</v>
      </c>
      <c r="N657" s="54"/>
      <c r="O657" s="54"/>
      <c r="P657" s="54"/>
      <c r="Q657" s="53">
        <v>465</v>
      </c>
      <c r="R657" s="53">
        <v>1027</v>
      </c>
      <c r="S657" s="54"/>
      <c r="T657" s="53">
        <v>1492</v>
      </c>
      <c r="U657" s="54"/>
      <c r="V657" s="54"/>
      <c r="W657" s="54"/>
      <c r="X657" s="53">
        <v>700</v>
      </c>
      <c r="Y657" s="54"/>
      <c r="Z657" s="54"/>
      <c r="AA657" s="54"/>
      <c r="AB657" s="53">
        <v>0</v>
      </c>
      <c r="AC657" s="54"/>
      <c r="AD657" s="53">
        <v>0</v>
      </c>
      <c r="AE657" s="54"/>
      <c r="AF657" s="54"/>
      <c r="AG657" s="54"/>
      <c r="AH657" s="53">
        <v>34</v>
      </c>
      <c r="AI657" s="54"/>
      <c r="AJ657" s="54"/>
      <c r="AK657" s="54"/>
      <c r="AL657" s="54"/>
      <c r="AM657" s="54"/>
      <c r="AN657" s="54"/>
      <c r="AO657" s="54"/>
      <c r="AP657" s="53">
        <v>116</v>
      </c>
      <c r="AQ657" s="54"/>
      <c r="AR657" s="54"/>
      <c r="AS657" s="54"/>
      <c r="AT657" s="53">
        <v>763</v>
      </c>
      <c r="AU657" s="53">
        <v>11</v>
      </c>
      <c r="AV657" s="54"/>
      <c r="AW657" s="53">
        <v>774</v>
      </c>
      <c r="AX657" s="54"/>
      <c r="AY657" s="54"/>
      <c r="AZ657" s="54"/>
      <c r="BA657" s="53">
        <v>134</v>
      </c>
      <c r="BB657" s="53">
        <v>565</v>
      </c>
      <c r="BC657" s="54"/>
      <c r="BD657" s="53">
        <v>699</v>
      </c>
      <c r="BE657" s="54"/>
      <c r="BF657" s="54"/>
      <c r="BG657" s="54"/>
      <c r="BH657" s="53">
        <v>191</v>
      </c>
      <c r="BI657" s="54"/>
      <c r="BJ657" s="54"/>
      <c r="BK657" s="54"/>
      <c r="BL657" s="53">
        <v>0</v>
      </c>
      <c r="BM657" s="54"/>
      <c r="BN657" s="53">
        <v>0</v>
      </c>
      <c r="BO657" s="54"/>
      <c r="BP657" s="54"/>
      <c r="BQ657" s="54"/>
      <c r="BR657" s="53">
        <v>5</v>
      </c>
      <c r="BS657" s="39"/>
      <c r="BT657" s="39"/>
      <c r="BU657" s="39"/>
      <c r="BV657" s="39"/>
      <c r="BW657" s="39"/>
      <c r="BX657" s="39"/>
    </row>
    <row r="658" spans="1:76" ht="20.100000000000001" customHeight="1" x14ac:dyDescent="0.2"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  <c r="AY658" s="56"/>
      <c r="AZ658" s="56"/>
      <c r="BA658" s="56"/>
      <c r="BB658" s="56"/>
      <c r="BC658" s="56"/>
      <c r="BD658" s="56"/>
      <c r="BE658" s="56"/>
      <c r="BF658" s="56"/>
      <c r="BG658" s="56"/>
      <c r="BH658" s="56"/>
      <c r="BI658" s="56"/>
      <c r="BJ658" s="56"/>
      <c r="BK658" s="56"/>
      <c r="BL658" s="56"/>
      <c r="BM658" s="56"/>
      <c r="BN658" s="56"/>
      <c r="BO658" s="56"/>
      <c r="BP658" s="56"/>
      <c r="BQ658" s="56"/>
      <c r="BR658" s="56"/>
      <c r="BS658" s="39"/>
      <c r="BT658" s="39"/>
      <c r="BU658" s="39"/>
      <c r="BV658" s="39"/>
      <c r="BW658" s="39"/>
      <c r="BX658" s="39"/>
    </row>
    <row r="659" spans="1:76" s="1" customFormat="1" ht="20.100000000000001" customHeight="1" x14ac:dyDescent="0.25">
      <c r="A659" s="3"/>
      <c r="B659" s="57" t="s">
        <v>287</v>
      </c>
      <c r="C659" s="58"/>
      <c r="D659" s="58"/>
      <c r="E659" s="5"/>
      <c r="F659" s="59">
        <v>562</v>
      </c>
      <c r="G659" s="54"/>
      <c r="H659" s="54"/>
      <c r="I659" s="54"/>
      <c r="J659" s="59">
        <v>1598</v>
      </c>
      <c r="K659" s="59">
        <v>34</v>
      </c>
      <c r="L659" s="54"/>
      <c r="M659" s="59">
        <v>1632</v>
      </c>
      <c r="N659" s="54"/>
      <c r="O659" s="54"/>
      <c r="P659" s="54"/>
      <c r="Q659" s="59">
        <v>466</v>
      </c>
      <c r="R659" s="59">
        <v>1027</v>
      </c>
      <c r="S659" s="54"/>
      <c r="T659" s="59">
        <v>1493</v>
      </c>
      <c r="U659" s="54"/>
      <c r="V659" s="54"/>
      <c r="W659" s="54"/>
      <c r="X659" s="59">
        <v>701</v>
      </c>
      <c r="Y659" s="54"/>
      <c r="Z659" s="54"/>
      <c r="AA659" s="54"/>
      <c r="AB659" s="59">
        <v>0</v>
      </c>
      <c r="AC659" s="54"/>
      <c r="AD659" s="59">
        <v>0</v>
      </c>
      <c r="AE659" s="54"/>
      <c r="AF659" s="54"/>
      <c r="AG659" s="54"/>
      <c r="AH659" s="59">
        <v>34</v>
      </c>
      <c r="AI659" s="54"/>
      <c r="AJ659" s="54"/>
      <c r="AK659" s="54"/>
      <c r="AL659" s="54"/>
      <c r="AM659" s="54"/>
      <c r="AN659" s="54"/>
      <c r="AO659" s="54"/>
      <c r="AP659" s="59">
        <v>116</v>
      </c>
      <c r="AQ659" s="54"/>
      <c r="AR659" s="54"/>
      <c r="AS659" s="54"/>
      <c r="AT659" s="59">
        <v>763</v>
      </c>
      <c r="AU659" s="59">
        <v>11</v>
      </c>
      <c r="AV659" s="54"/>
      <c r="AW659" s="59">
        <v>774</v>
      </c>
      <c r="AX659" s="54"/>
      <c r="AY659" s="54"/>
      <c r="AZ659" s="54"/>
      <c r="BA659" s="59">
        <v>134</v>
      </c>
      <c r="BB659" s="59">
        <v>565</v>
      </c>
      <c r="BC659" s="54"/>
      <c r="BD659" s="59">
        <v>699</v>
      </c>
      <c r="BE659" s="54"/>
      <c r="BF659" s="54"/>
      <c r="BG659" s="54"/>
      <c r="BH659" s="59">
        <v>191</v>
      </c>
      <c r="BI659" s="54"/>
      <c r="BJ659" s="54"/>
      <c r="BK659" s="54"/>
      <c r="BL659" s="59">
        <v>0</v>
      </c>
      <c r="BM659" s="54"/>
      <c r="BN659" s="59">
        <v>0</v>
      </c>
      <c r="BO659" s="54"/>
      <c r="BP659" s="54"/>
      <c r="BQ659" s="54"/>
      <c r="BR659" s="59">
        <v>5</v>
      </c>
      <c r="BS659" s="39"/>
      <c r="BT659" s="39"/>
      <c r="BU659" s="39"/>
      <c r="BV659" s="39"/>
      <c r="BW659" s="39"/>
      <c r="BX659" s="39"/>
    </row>
    <row r="660" spans="1:76" ht="20.100000000000001" customHeight="1" x14ac:dyDescent="0.2"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  <c r="BN660" s="39"/>
      <c r="BO660" s="39"/>
      <c r="BP660" s="39"/>
      <c r="BQ660" s="39"/>
      <c r="BR660" s="39"/>
      <c r="BS660" s="39"/>
      <c r="BT660" s="39"/>
      <c r="BU660" s="39"/>
      <c r="BV660" s="39"/>
      <c r="BW660" s="39"/>
      <c r="BX660" s="39"/>
    </row>
    <row r="661" spans="1:76" ht="20.100000000000001" customHeight="1" x14ac:dyDescent="0.2">
      <c r="B661" s="6" t="s">
        <v>288</v>
      </c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  <c r="BN661" s="39"/>
      <c r="BO661" s="39"/>
      <c r="BP661" s="39"/>
      <c r="BQ661" s="39"/>
      <c r="BR661" s="39"/>
      <c r="BS661" s="39"/>
      <c r="BT661" s="39"/>
      <c r="BU661" s="39"/>
      <c r="BV661" s="39"/>
      <c r="BW661" s="39"/>
      <c r="BX661" s="39"/>
    </row>
    <row r="662" spans="1:76" ht="20.100000000000001" customHeight="1" x14ac:dyDescent="0.2">
      <c r="C662" s="3" t="s">
        <v>154</v>
      </c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</row>
    <row r="663" spans="1:76" ht="20.100000000000001" customHeight="1" x14ac:dyDescent="0.2">
      <c r="B663" s="5"/>
      <c r="D663" s="2" t="s">
        <v>96</v>
      </c>
      <c r="F663" s="39">
        <v>62</v>
      </c>
      <c r="G663" s="39"/>
      <c r="H663" s="39"/>
      <c r="I663" s="39"/>
      <c r="J663" s="39">
        <v>313</v>
      </c>
      <c r="K663" s="39">
        <v>4</v>
      </c>
      <c r="L663" s="39"/>
      <c r="M663" s="39">
        <v>317</v>
      </c>
      <c r="N663" s="39"/>
      <c r="O663" s="39"/>
      <c r="P663" s="39"/>
      <c r="Q663" s="39">
        <v>113</v>
      </c>
      <c r="R663" s="39">
        <v>179</v>
      </c>
      <c r="S663" s="39"/>
      <c r="T663" s="39">
        <v>292</v>
      </c>
      <c r="U663" s="39"/>
      <c r="V663" s="39"/>
      <c r="W663" s="39"/>
      <c r="X663" s="39">
        <v>87</v>
      </c>
      <c r="Y663" s="39"/>
      <c r="Z663" s="39"/>
      <c r="AA663" s="39"/>
      <c r="AB663" s="39">
        <v>0</v>
      </c>
      <c r="AC663" s="39"/>
      <c r="AD663" s="39">
        <v>0</v>
      </c>
      <c r="AE663" s="39"/>
      <c r="AF663" s="39"/>
      <c r="AG663" s="39"/>
      <c r="AH663" s="39">
        <v>0</v>
      </c>
      <c r="AI663" s="39"/>
      <c r="AJ663" s="39"/>
      <c r="AK663" s="39"/>
      <c r="AL663" s="39"/>
      <c r="AM663" s="39"/>
      <c r="AN663" s="39"/>
      <c r="AO663" s="39"/>
      <c r="AP663" s="39">
        <v>37</v>
      </c>
      <c r="AQ663" s="39"/>
      <c r="AR663" s="39"/>
      <c r="AS663" s="39"/>
      <c r="AT663" s="39">
        <v>171</v>
      </c>
      <c r="AU663" s="39">
        <v>1</v>
      </c>
      <c r="AV663" s="39"/>
      <c r="AW663" s="39">
        <v>172</v>
      </c>
      <c r="AX663" s="39"/>
      <c r="AY663" s="39"/>
      <c r="AZ663" s="39"/>
      <c r="BA663" s="39">
        <v>57</v>
      </c>
      <c r="BB663" s="39">
        <v>113</v>
      </c>
      <c r="BC663" s="39"/>
      <c r="BD663" s="39">
        <v>170</v>
      </c>
      <c r="BE663" s="39"/>
      <c r="BF663" s="39"/>
      <c r="BG663" s="39"/>
      <c r="BH663" s="39">
        <v>39</v>
      </c>
      <c r="BI663" s="39"/>
      <c r="BJ663" s="39"/>
      <c r="BK663" s="39"/>
      <c r="BL663" s="39">
        <v>0</v>
      </c>
      <c r="BM663" s="39"/>
      <c r="BN663" s="39">
        <v>0</v>
      </c>
      <c r="BO663" s="39"/>
      <c r="BP663" s="39"/>
      <c r="BQ663" s="39"/>
      <c r="BR663" s="39">
        <v>0</v>
      </c>
      <c r="BS663" s="39"/>
      <c r="BT663" s="39"/>
      <c r="BU663" s="39"/>
      <c r="BV663" s="39"/>
      <c r="BW663" s="39"/>
      <c r="BX663" s="39"/>
    </row>
    <row r="664" spans="1:76" ht="19.5" customHeight="1" x14ac:dyDescent="0.2">
      <c r="D664" s="47" t="s">
        <v>97</v>
      </c>
      <c r="F664" s="48">
        <v>65</v>
      </c>
      <c r="G664" s="49"/>
      <c r="H664" s="49"/>
      <c r="I664" s="49"/>
      <c r="J664" s="48">
        <v>297</v>
      </c>
      <c r="K664" s="48">
        <v>8</v>
      </c>
      <c r="L664" s="49"/>
      <c r="M664" s="48">
        <v>305</v>
      </c>
      <c r="N664" s="49"/>
      <c r="O664" s="49"/>
      <c r="P664" s="49"/>
      <c r="Q664" s="48">
        <v>88</v>
      </c>
      <c r="R664" s="48">
        <v>213</v>
      </c>
      <c r="S664" s="49"/>
      <c r="T664" s="48">
        <v>301</v>
      </c>
      <c r="U664" s="49"/>
      <c r="V664" s="49"/>
      <c r="W664" s="49"/>
      <c r="X664" s="48">
        <v>69</v>
      </c>
      <c r="Y664" s="49"/>
      <c r="Z664" s="49"/>
      <c r="AA664" s="49"/>
      <c r="AB664" s="48">
        <v>0</v>
      </c>
      <c r="AC664" s="49"/>
      <c r="AD664" s="48">
        <v>0</v>
      </c>
      <c r="AE664" s="49"/>
      <c r="AF664" s="49"/>
      <c r="AG664" s="49"/>
      <c r="AH664" s="48">
        <v>0</v>
      </c>
      <c r="AI664" s="49"/>
      <c r="AJ664" s="49"/>
      <c r="AK664" s="49"/>
      <c r="AL664" s="49"/>
      <c r="AM664" s="49"/>
      <c r="AN664" s="49"/>
      <c r="AO664" s="49"/>
      <c r="AP664" s="48">
        <v>12</v>
      </c>
      <c r="AQ664" s="49"/>
      <c r="AR664" s="49"/>
      <c r="AS664" s="49"/>
      <c r="AT664" s="48">
        <v>160</v>
      </c>
      <c r="AU664" s="48">
        <v>1</v>
      </c>
      <c r="AV664" s="49"/>
      <c r="AW664" s="48">
        <v>161</v>
      </c>
      <c r="AX664" s="49"/>
      <c r="AY664" s="49"/>
      <c r="AZ664" s="49"/>
      <c r="BA664" s="48">
        <v>36</v>
      </c>
      <c r="BB664" s="48">
        <v>117</v>
      </c>
      <c r="BC664" s="49"/>
      <c r="BD664" s="48">
        <v>153</v>
      </c>
      <c r="BE664" s="49"/>
      <c r="BF664" s="49"/>
      <c r="BG664" s="49"/>
      <c r="BH664" s="48">
        <v>20</v>
      </c>
      <c r="BI664" s="49"/>
      <c r="BJ664" s="49"/>
      <c r="BK664" s="49"/>
      <c r="BL664" s="48">
        <v>0</v>
      </c>
      <c r="BM664" s="49"/>
      <c r="BN664" s="48">
        <v>0</v>
      </c>
      <c r="BO664" s="49"/>
      <c r="BP664" s="49"/>
      <c r="BQ664" s="49"/>
      <c r="BR664" s="48">
        <v>0</v>
      </c>
      <c r="BS664" s="39"/>
      <c r="BT664" s="39"/>
      <c r="BU664" s="39"/>
      <c r="BV664" s="39"/>
      <c r="BW664" s="39"/>
      <c r="BX664" s="39"/>
    </row>
    <row r="665" spans="1:76" ht="20.100000000000001" customHeight="1" x14ac:dyDescent="0.2">
      <c r="D665" s="2" t="s">
        <v>113</v>
      </c>
      <c r="F665" s="39">
        <v>85</v>
      </c>
      <c r="G665" s="39"/>
      <c r="H665" s="39"/>
      <c r="I665" s="39"/>
      <c r="J665" s="39">
        <v>313</v>
      </c>
      <c r="K665" s="39">
        <v>8</v>
      </c>
      <c r="L665" s="39"/>
      <c r="M665" s="39">
        <v>321</v>
      </c>
      <c r="N665" s="39"/>
      <c r="O665" s="39"/>
      <c r="P665" s="39"/>
      <c r="Q665" s="39">
        <v>97</v>
      </c>
      <c r="R665" s="39">
        <v>213</v>
      </c>
      <c r="S665" s="39"/>
      <c r="T665" s="39">
        <v>310</v>
      </c>
      <c r="U665" s="39"/>
      <c r="V665" s="39"/>
      <c r="W665" s="39"/>
      <c r="X665" s="39">
        <v>96</v>
      </c>
      <c r="Y665" s="39"/>
      <c r="Z665" s="39"/>
      <c r="AA665" s="39"/>
      <c r="AB665" s="39">
        <v>0</v>
      </c>
      <c r="AC665" s="39"/>
      <c r="AD665" s="39">
        <v>0</v>
      </c>
      <c r="AE665" s="39"/>
      <c r="AF665" s="39"/>
      <c r="AG665" s="39"/>
      <c r="AH665" s="39">
        <v>0</v>
      </c>
      <c r="AI665" s="39"/>
      <c r="AJ665" s="39"/>
      <c r="AK665" s="39"/>
      <c r="AL665" s="39"/>
      <c r="AM665" s="39"/>
      <c r="AN665" s="39"/>
      <c r="AO665" s="39"/>
      <c r="AP665" s="39">
        <v>31</v>
      </c>
      <c r="AQ665" s="39"/>
      <c r="AR665" s="39"/>
      <c r="AS665" s="39"/>
      <c r="AT665" s="39">
        <v>165</v>
      </c>
      <c r="AU665" s="39">
        <v>3</v>
      </c>
      <c r="AV665" s="39"/>
      <c r="AW665" s="39">
        <v>168</v>
      </c>
      <c r="AX665" s="39"/>
      <c r="AY665" s="39"/>
      <c r="AZ665" s="39"/>
      <c r="BA665" s="39">
        <v>21</v>
      </c>
      <c r="BB665" s="39">
        <v>149</v>
      </c>
      <c r="BC665" s="39"/>
      <c r="BD665" s="39">
        <v>170</v>
      </c>
      <c r="BE665" s="39"/>
      <c r="BF665" s="39"/>
      <c r="BG665" s="39"/>
      <c r="BH665" s="39">
        <v>29</v>
      </c>
      <c r="BI665" s="39"/>
      <c r="BJ665" s="39"/>
      <c r="BK665" s="39"/>
      <c r="BL665" s="39">
        <v>0</v>
      </c>
      <c r="BM665" s="39"/>
      <c r="BN665" s="39">
        <v>0</v>
      </c>
      <c r="BO665" s="39"/>
      <c r="BP665" s="39"/>
      <c r="BQ665" s="39"/>
      <c r="BR665" s="39">
        <v>0</v>
      </c>
      <c r="BS665" s="39"/>
      <c r="BT665" s="39"/>
      <c r="BU665" s="39"/>
      <c r="BV665" s="39"/>
      <c r="BW665" s="39"/>
      <c r="BX665" s="39"/>
    </row>
    <row r="666" spans="1:76" ht="20.100000000000001" customHeight="1" x14ac:dyDescent="0.2"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  <c r="BN666" s="39"/>
      <c r="BO666" s="39"/>
      <c r="BP666" s="39"/>
      <c r="BQ666" s="39"/>
      <c r="BR666" s="39"/>
      <c r="BS666" s="39"/>
      <c r="BT666" s="39"/>
      <c r="BU666" s="39"/>
      <c r="BV666" s="39"/>
      <c r="BW666" s="39"/>
      <c r="BX666" s="39"/>
    </row>
    <row r="667" spans="1:76" s="1" customFormat="1" ht="20.100000000000001" customHeight="1" x14ac:dyDescent="0.25">
      <c r="A667" s="3"/>
      <c r="B667" s="6"/>
      <c r="C667" s="51" t="s">
        <v>159</v>
      </c>
      <c r="D667" s="52"/>
      <c r="E667" s="5"/>
      <c r="F667" s="53">
        <v>212</v>
      </c>
      <c r="G667" s="54"/>
      <c r="H667" s="54"/>
      <c r="I667" s="54"/>
      <c r="J667" s="53">
        <v>923</v>
      </c>
      <c r="K667" s="53">
        <v>20</v>
      </c>
      <c r="L667" s="54"/>
      <c r="M667" s="53">
        <v>943</v>
      </c>
      <c r="N667" s="54"/>
      <c r="O667" s="54"/>
      <c r="P667" s="54"/>
      <c r="Q667" s="53">
        <v>298</v>
      </c>
      <c r="R667" s="53">
        <v>605</v>
      </c>
      <c r="S667" s="54"/>
      <c r="T667" s="53">
        <v>903</v>
      </c>
      <c r="U667" s="54"/>
      <c r="V667" s="54"/>
      <c r="W667" s="54"/>
      <c r="X667" s="53">
        <v>252</v>
      </c>
      <c r="Y667" s="54"/>
      <c r="Z667" s="54"/>
      <c r="AA667" s="54"/>
      <c r="AB667" s="53">
        <v>0</v>
      </c>
      <c r="AC667" s="54"/>
      <c r="AD667" s="53">
        <v>0</v>
      </c>
      <c r="AE667" s="54"/>
      <c r="AF667" s="54"/>
      <c r="AG667" s="54"/>
      <c r="AH667" s="53">
        <v>0</v>
      </c>
      <c r="AI667" s="54"/>
      <c r="AJ667" s="54"/>
      <c r="AK667" s="54"/>
      <c r="AL667" s="54"/>
      <c r="AM667" s="54"/>
      <c r="AN667" s="54"/>
      <c r="AO667" s="54"/>
      <c r="AP667" s="53">
        <v>80</v>
      </c>
      <c r="AQ667" s="54"/>
      <c r="AR667" s="54"/>
      <c r="AS667" s="54"/>
      <c r="AT667" s="53">
        <v>496</v>
      </c>
      <c r="AU667" s="53">
        <v>5</v>
      </c>
      <c r="AV667" s="54"/>
      <c r="AW667" s="53">
        <v>501</v>
      </c>
      <c r="AX667" s="54"/>
      <c r="AY667" s="54"/>
      <c r="AZ667" s="54"/>
      <c r="BA667" s="53">
        <v>114</v>
      </c>
      <c r="BB667" s="53">
        <v>379</v>
      </c>
      <c r="BC667" s="54"/>
      <c r="BD667" s="53">
        <v>493</v>
      </c>
      <c r="BE667" s="54"/>
      <c r="BF667" s="54"/>
      <c r="BG667" s="54"/>
      <c r="BH667" s="53">
        <v>88</v>
      </c>
      <c r="BI667" s="54"/>
      <c r="BJ667" s="54"/>
      <c r="BK667" s="54"/>
      <c r="BL667" s="53">
        <v>0</v>
      </c>
      <c r="BM667" s="54"/>
      <c r="BN667" s="53">
        <v>0</v>
      </c>
      <c r="BO667" s="54"/>
      <c r="BP667" s="54"/>
      <c r="BQ667" s="54"/>
      <c r="BR667" s="53">
        <v>0</v>
      </c>
      <c r="BS667" s="39"/>
      <c r="BT667" s="39"/>
      <c r="BU667" s="39"/>
      <c r="BV667" s="39"/>
      <c r="BW667" s="39"/>
      <c r="BX667" s="39"/>
    </row>
    <row r="668" spans="1:76" s="1" customFormat="1" ht="20.100000000000001" customHeight="1" x14ac:dyDescent="0.2">
      <c r="A668" s="3"/>
      <c r="B668" s="6"/>
      <c r="C668" s="3"/>
      <c r="D668" s="3"/>
      <c r="E668" s="5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/>
      <c r="BF668" s="56"/>
      <c r="BG668" s="56"/>
      <c r="BH668" s="56"/>
      <c r="BI668" s="56"/>
      <c r="BJ668" s="56"/>
      <c r="BK668" s="56"/>
      <c r="BL668" s="56"/>
      <c r="BM668" s="56"/>
      <c r="BN668" s="56"/>
      <c r="BO668" s="56"/>
      <c r="BP668" s="56"/>
      <c r="BQ668" s="56"/>
      <c r="BR668" s="56"/>
      <c r="BS668" s="39"/>
      <c r="BT668" s="39"/>
      <c r="BU668" s="39"/>
      <c r="BV668" s="39"/>
      <c r="BW668" s="39"/>
      <c r="BX668" s="39"/>
    </row>
    <row r="669" spans="1:76" s="1" customFormat="1" ht="20.100000000000001" customHeight="1" x14ac:dyDescent="0.25">
      <c r="A669" s="3"/>
      <c r="B669" s="57" t="s">
        <v>289</v>
      </c>
      <c r="C669" s="58"/>
      <c r="D669" s="58"/>
      <c r="E669" s="5"/>
      <c r="F669" s="59">
        <v>212</v>
      </c>
      <c r="G669" s="54"/>
      <c r="H669" s="54"/>
      <c r="I669" s="54"/>
      <c r="J669" s="59">
        <v>923</v>
      </c>
      <c r="K669" s="59">
        <v>20</v>
      </c>
      <c r="L669" s="54"/>
      <c r="M669" s="59">
        <v>943</v>
      </c>
      <c r="N669" s="54"/>
      <c r="O669" s="54"/>
      <c r="P669" s="54"/>
      <c r="Q669" s="59">
        <v>298</v>
      </c>
      <c r="R669" s="59">
        <v>605</v>
      </c>
      <c r="S669" s="54"/>
      <c r="T669" s="59">
        <v>903</v>
      </c>
      <c r="U669" s="54"/>
      <c r="V669" s="54"/>
      <c r="W669" s="54"/>
      <c r="X669" s="59">
        <v>252</v>
      </c>
      <c r="Y669" s="54"/>
      <c r="Z669" s="54"/>
      <c r="AA669" s="54"/>
      <c r="AB669" s="59">
        <v>0</v>
      </c>
      <c r="AC669" s="54"/>
      <c r="AD669" s="59">
        <v>0</v>
      </c>
      <c r="AE669" s="54"/>
      <c r="AF669" s="54"/>
      <c r="AG669" s="54"/>
      <c r="AH669" s="59">
        <v>0</v>
      </c>
      <c r="AI669" s="54"/>
      <c r="AJ669" s="54"/>
      <c r="AK669" s="54"/>
      <c r="AL669" s="54"/>
      <c r="AM669" s="54"/>
      <c r="AN669" s="54"/>
      <c r="AO669" s="54"/>
      <c r="AP669" s="59">
        <v>80</v>
      </c>
      <c r="AQ669" s="54"/>
      <c r="AR669" s="54"/>
      <c r="AS669" s="54"/>
      <c r="AT669" s="59">
        <v>496</v>
      </c>
      <c r="AU669" s="59">
        <v>5</v>
      </c>
      <c r="AV669" s="54"/>
      <c r="AW669" s="59">
        <v>501</v>
      </c>
      <c r="AX669" s="54"/>
      <c r="AY669" s="54"/>
      <c r="AZ669" s="54"/>
      <c r="BA669" s="59">
        <v>114</v>
      </c>
      <c r="BB669" s="59">
        <v>379</v>
      </c>
      <c r="BC669" s="54"/>
      <c r="BD669" s="59">
        <v>493</v>
      </c>
      <c r="BE669" s="54"/>
      <c r="BF669" s="54"/>
      <c r="BG669" s="54"/>
      <c r="BH669" s="59">
        <v>88</v>
      </c>
      <c r="BI669" s="54"/>
      <c r="BJ669" s="54"/>
      <c r="BK669" s="54"/>
      <c r="BL669" s="59">
        <v>0</v>
      </c>
      <c r="BM669" s="54"/>
      <c r="BN669" s="59">
        <v>0</v>
      </c>
      <c r="BO669" s="54"/>
      <c r="BP669" s="54"/>
      <c r="BQ669" s="54"/>
      <c r="BR669" s="59">
        <v>0</v>
      </c>
      <c r="BS669" s="39"/>
      <c r="BT669" s="39"/>
      <c r="BU669" s="39"/>
      <c r="BV669" s="39"/>
      <c r="BW669" s="39"/>
      <c r="BX669" s="39"/>
    </row>
    <row r="670" spans="1:76" ht="20.100000000000001" customHeight="1" x14ac:dyDescent="0.2"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  <c r="BN670" s="39"/>
      <c r="BO670" s="39"/>
      <c r="BP670" s="39"/>
      <c r="BQ670" s="39"/>
      <c r="BR670" s="39"/>
      <c r="BS670" s="39"/>
      <c r="BT670" s="39"/>
      <c r="BU670" s="39"/>
      <c r="BV670" s="39"/>
      <c r="BW670" s="39"/>
      <c r="BX670" s="39"/>
    </row>
    <row r="671" spans="1:76" ht="20.100000000000001" customHeight="1" x14ac:dyDescent="0.2">
      <c r="B671" s="6" t="s">
        <v>290</v>
      </c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  <c r="BN671" s="39"/>
      <c r="BO671" s="39"/>
      <c r="BP671" s="39"/>
      <c r="BQ671" s="39"/>
      <c r="BR671" s="39"/>
      <c r="BS671" s="39"/>
      <c r="BT671" s="39"/>
      <c r="BU671" s="39"/>
      <c r="BV671" s="39"/>
      <c r="BW671" s="39"/>
      <c r="BX671" s="39"/>
    </row>
    <row r="672" spans="1:76" ht="20.100000000000001" customHeight="1" x14ac:dyDescent="0.2">
      <c r="C672" s="3" t="s">
        <v>154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  <c r="BN672" s="39"/>
      <c r="BO672" s="39"/>
      <c r="BP672" s="39"/>
      <c r="BQ672" s="39"/>
      <c r="BR672" s="39"/>
      <c r="BS672" s="39"/>
      <c r="BT672" s="39"/>
      <c r="BU672" s="39"/>
      <c r="BV672" s="39"/>
      <c r="BW672" s="39"/>
      <c r="BX672" s="39"/>
    </row>
    <row r="673" spans="1:76" ht="20.100000000000001" customHeight="1" x14ac:dyDescent="0.2">
      <c r="B673" s="5"/>
      <c r="D673" s="2" t="s">
        <v>96</v>
      </c>
      <c r="F673" s="39">
        <v>132</v>
      </c>
      <c r="G673" s="39"/>
      <c r="H673" s="39"/>
      <c r="I673" s="39"/>
      <c r="J673" s="39">
        <v>289</v>
      </c>
      <c r="K673" s="39">
        <v>17</v>
      </c>
      <c r="L673" s="39"/>
      <c r="M673" s="39">
        <v>306</v>
      </c>
      <c r="N673" s="39"/>
      <c r="O673" s="39"/>
      <c r="P673" s="39"/>
      <c r="Q673" s="39">
        <v>70</v>
      </c>
      <c r="R673" s="39">
        <v>226</v>
      </c>
      <c r="S673" s="39"/>
      <c r="T673" s="39">
        <v>296</v>
      </c>
      <c r="U673" s="39"/>
      <c r="V673" s="39"/>
      <c r="W673" s="39"/>
      <c r="X673" s="39">
        <v>142</v>
      </c>
      <c r="Y673" s="39"/>
      <c r="Z673" s="39"/>
      <c r="AA673" s="39"/>
      <c r="AB673" s="39">
        <v>0</v>
      </c>
      <c r="AC673" s="39"/>
      <c r="AD673" s="39">
        <v>0</v>
      </c>
      <c r="AE673" s="39"/>
      <c r="AF673" s="39"/>
      <c r="AG673" s="39"/>
      <c r="AH673" s="39">
        <v>0</v>
      </c>
      <c r="AI673" s="39"/>
      <c r="AJ673" s="39"/>
      <c r="AK673" s="39"/>
      <c r="AL673" s="39"/>
      <c r="AM673" s="39"/>
      <c r="AN673" s="39"/>
      <c r="AO673" s="39"/>
      <c r="AP673" s="39">
        <v>30</v>
      </c>
      <c r="AQ673" s="39"/>
      <c r="AR673" s="39"/>
      <c r="AS673" s="39"/>
      <c r="AT673" s="39">
        <v>265</v>
      </c>
      <c r="AU673" s="39">
        <v>5</v>
      </c>
      <c r="AV673" s="39"/>
      <c r="AW673" s="39">
        <v>270</v>
      </c>
      <c r="AX673" s="39"/>
      <c r="AY673" s="39"/>
      <c r="AZ673" s="39"/>
      <c r="BA673" s="39">
        <v>36</v>
      </c>
      <c r="BB673" s="39">
        <v>230</v>
      </c>
      <c r="BC673" s="39"/>
      <c r="BD673" s="39">
        <v>266</v>
      </c>
      <c r="BE673" s="39"/>
      <c r="BF673" s="39"/>
      <c r="BG673" s="39"/>
      <c r="BH673" s="39">
        <v>34</v>
      </c>
      <c r="BI673" s="39"/>
      <c r="BJ673" s="39"/>
      <c r="BK673" s="39"/>
      <c r="BL673" s="39">
        <v>0</v>
      </c>
      <c r="BM673" s="39"/>
      <c r="BN673" s="39">
        <v>0</v>
      </c>
      <c r="BO673" s="39"/>
      <c r="BP673" s="39"/>
      <c r="BQ673" s="39"/>
      <c r="BR673" s="39">
        <v>0</v>
      </c>
      <c r="BS673" s="39"/>
      <c r="BT673" s="39"/>
      <c r="BU673" s="39"/>
      <c r="BV673" s="39"/>
      <c r="BW673" s="39"/>
      <c r="BX673" s="39"/>
    </row>
    <row r="674" spans="1:76" ht="19.5" customHeight="1" x14ac:dyDescent="0.2">
      <c r="D674" s="47" t="s">
        <v>97</v>
      </c>
      <c r="F674" s="48">
        <v>141</v>
      </c>
      <c r="G674" s="49"/>
      <c r="H674" s="49"/>
      <c r="I674" s="49"/>
      <c r="J674" s="48">
        <v>311</v>
      </c>
      <c r="K674" s="48">
        <v>16</v>
      </c>
      <c r="L674" s="49"/>
      <c r="M674" s="48">
        <v>327</v>
      </c>
      <c r="N674" s="49"/>
      <c r="O674" s="49"/>
      <c r="P674" s="49"/>
      <c r="Q674" s="48">
        <v>121</v>
      </c>
      <c r="R674" s="48">
        <v>223</v>
      </c>
      <c r="S674" s="49"/>
      <c r="T674" s="48">
        <v>344</v>
      </c>
      <c r="U674" s="49"/>
      <c r="V674" s="49"/>
      <c r="W674" s="49"/>
      <c r="X674" s="48">
        <v>124</v>
      </c>
      <c r="Y674" s="49"/>
      <c r="Z674" s="49"/>
      <c r="AA674" s="49"/>
      <c r="AB674" s="48">
        <v>0</v>
      </c>
      <c r="AC674" s="49"/>
      <c r="AD674" s="48">
        <v>0</v>
      </c>
      <c r="AE674" s="49"/>
      <c r="AF674" s="49"/>
      <c r="AG674" s="49"/>
      <c r="AH674" s="48">
        <v>0</v>
      </c>
      <c r="AI674" s="49"/>
      <c r="AJ674" s="49"/>
      <c r="AK674" s="49"/>
      <c r="AL674" s="49"/>
      <c r="AM674" s="49"/>
      <c r="AN674" s="49"/>
      <c r="AO674" s="49"/>
      <c r="AP674" s="48">
        <v>47</v>
      </c>
      <c r="AQ674" s="49"/>
      <c r="AR674" s="49"/>
      <c r="AS674" s="49"/>
      <c r="AT674" s="48">
        <v>262</v>
      </c>
      <c r="AU674" s="48">
        <v>6</v>
      </c>
      <c r="AV674" s="49"/>
      <c r="AW674" s="48">
        <v>268</v>
      </c>
      <c r="AX674" s="49"/>
      <c r="AY674" s="49"/>
      <c r="AZ674" s="49"/>
      <c r="BA674" s="48">
        <v>40</v>
      </c>
      <c r="BB674" s="48">
        <v>226</v>
      </c>
      <c r="BC674" s="49"/>
      <c r="BD674" s="48">
        <v>266</v>
      </c>
      <c r="BE674" s="49"/>
      <c r="BF674" s="49"/>
      <c r="BG674" s="49"/>
      <c r="BH674" s="48">
        <v>49</v>
      </c>
      <c r="BI674" s="49"/>
      <c r="BJ674" s="49"/>
      <c r="BK674" s="49"/>
      <c r="BL674" s="48">
        <v>0</v>
      </c>
      <c r="BM674" s="49"/>
      <c r="BN674" s="48">
        <v>0</v>
      </c>
      <c r="BO674" s="49"/>
      <c r="BP674" s="49"/>
      <c r="BQ674" s="49"/>
      <c r="BR674" s="48">
        <v>0</v>
      </c>
      <c r="BS674" s="39"/>
      <c r="BT674" s="39"/>
      <c r="BU674" s="39"/>
      <c r="BV674" s="39"/>
      <c r="BW674" s="39"/>
      <c r="BX674" s="39"/>
    </row>
    <row r="675" spans="1:76" ht="20.100000000000001" customHeight="1" x14ac:dyDescent="0.2">
      <c r="D675" s="2" t="s">
        <v>98</v>
      </c>
      <c r="F675" s="39">
        <v>83</v>
      </c>
      <c r="G675" s="39"/>
      <c r="H675" s="39"/>
      <c r="I675" s="39"/>
      <c r="J675" s="39">
        <v>302</v>
      </c>
      <c r="K675" s="39">
        <v>14</v>
      </c>
      <c r="L675" s="39"/>
      <c r="M675" s="39">
        <v>316</v>
      </c>
      <c r="N675" s="39"/>
      <c r="O675" s="39"/>
      <c r="P675" s="39"/>
      <c r="Q675" s="39">
        <v>104</v>
      </c>
      <c r="R675" s="39">
        <v>191</v>
      </c>
      <c r="S675" s="39"/>
      <c r="T675" s="39">
        <v>295</v>
      </c>
      <c r="U675" s="39"/>
      <c r="V675" s="39"/>
      <c r="W675" s="39"/>
      <c r="X675" s="39">
        <v>104</v>
      </c>
      <c r="Y675" s="39"/>
      <c r="Z675" s="39"/>
      <c r="AA675" s="39"/>
      <c r="AB675" s="39">
        <v>0</v>
      </c>
      <c r="AC675" s="39"/>
      <c r="AD675" s="39">
        <v>0</v>
      </c>
      <c r="AE675" s="39"/>
      <c r="AF675" s="39"/>
      <c r="AG675" s="39"/>
      <c r="AH675" s="39">
        <v>0</v>
      </c>
      <c r="AI675" s="39"/>
      <c r="AJ675" s="39"/>
      <c r="AK675" s="39"/>
      <c r="AL675" s="39"/>
      <c r="AM675" s="39"/>
      <c r="AN675" s="39"/>
      <c r="AO675" s="39"/>
      <c r="AP675" s="39">
        <v>28</v>
      </c>
      <c r="AQ675" s="39"/>
      <c r="AR675" s="39"/>
      <c r="AS675" s="39"/>
      <c r="AT675" s="39">
        <v>254</v>
      </c>
      <c r="AU675" s="39">
        <v>3</v>
      </c>
      <c r="AV675" s="39"/>
      <c r="AW675" s="39">
        <v>257</v>
      </c>
      <c r="AX675" s="39"/>
      <c r="AY675" s="39"/>
      <c r="AZ675" s="39"/>
      <c r="BA675" s="39">
        <v>41</v>
      </c>
      <c r="BB675" s="39">
        <v>185</v>
      </c>
      <c r="BC675" s="39"/>
      <c r="BD675" s="39">
        <v>226</v>
      </c>
      <c r="BE675" s="39"/>
      <c r="BF675" s="39"/>
      <c r="BG675" s="39"/>
      <c r="BH675" s="39">
        <v>59</v>
      </c>
      <c r="BI675" s="39"/>
      <c r="BJ675" s="39"/>
      <c r="BK675" s="39"/>
      <c r="BL675" s="39">
        <v>0</v>
      </c>
      <c r="BM675" s="39"/>
      <c r="BN675" s="39">
        <v>0</v>
      </c>
      <c r="BO675" s="39"/>
      <c r="BP675" s="39"/>
      <c r="BQ675" s="39"/>
      <c r="BR675" s="39">
        <v>0</v>
      </c>
      <c r="BS675" s="39"/>
      <c r="BT675" s="39"/>
      <c r="BU675" s="39"/>
      <c r="BV675" s="39"/>
      <c r="BW675" s="39"/>
      <c r="BX675" s="39"/>
    </row>
    <row r="676" spans="1:76" ht="20.100000000000001" customHeight="1" x14ac:dyDescent="0.2"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  <c r="BN676" s="39"/>
      <c r="BO676" s="39"/>
      <c r="BP676" s="39"/>
      <c r="BQ676" s="39"/>
      <c r="BR676" s="39"/>
      <c r="BS676" s="39"/>
      <c r="BT676" s="39"/>
      <c r="BU676" s="39"/>
      <c r="BV676" s="39"/>
      <c r="BW676" s="39"/>
      <c r="BX676" s="39"/>
    </row>
    <row r="677" spans="1:76" s="1" customFormat="1" ht="20.100000000000001" customHeight="1" x14ac:dyDescent="0.25">
      <c r="A677" s="3"/>
      <c r="B677" s="6"/>
      <c r="C677" s="51" t="s">
        <v>159</v>
      </c>
      <c r="D677" s="52"/>
      <c r="E677" s="5"/>
      <c r="F677" s="53">
        <v>356</v>
      </c>
      <c r="G677" s="54"/>
      <c r="H677" s="54"/>
      <c r="I677" s="54"/>
      <c r="J677" s="53">
        <v>902</v>
      </c>
      <c r="K677" s="53">
        <v>47</v>
      </c>
      <c r="L677" s="54"/>
      <c r="M677" s="53">
        <v>949</v>
      </c>
      <c r="N677" s="54"/>
      <c r="O677" s="54"/>
      <c r="P677" s="54"/>
      <c r="Q677" s="53">
        <v>295</v>
      </c>
      <c r="R677" s="53">
        <v>640</v>
      </c>
      <c r="S677" s="54"/>
      <c r="T677" s="53">
        <v>935</v>
      </c>
      <c r="U677" s="54"/>
      <c r="V677" s="54"/>
      <c r="W677" s="54"/>
      <c r="X677" s="53">
        <v>370</v>
      </c>
      <c r="Y677" s="54"/>
      <c r="Z677" s="54"/>
      <c r="AA677" s="54"/>
      <c r="AB677" s="53">
        <v>0</v>
      </c>
      <c r="AC677" s="54"/>
      <c r="AD677" s="53">
        <v>0</v>
      </c>
      <c r="AE677" s="54"/>
      <c r="AF677" s="54"/>
      <c r="AG677" s="54"/>
      <c r="AH677" s="53">
        <v>0</v>
      </c>
      <c r="AI677" s="54"/>
      <c r="AJ677" s="54"/>
      <c r="AK677" s="54"/>
      <c r="AL677" s="54"/>
      <c r="AM677" s="54"/>
      <c r="AN677" s="54"/>
      <c r="AO677" s="54"/>
      <c r="AP677" s="53">
        <v>105</v>
      </c>
      <c r="AQ677" s="54"/>
      <c r="AR677" s="54"/>
      <c r="AS677" s="54"/>
      <c r="AT677" s="53">
        <v>781</v>
      </c>
      <c r="AU677" s="53">
        <v>14</v>
      </c>
      <c r="AV677" s="54"/>
      <c r="AW677" s="53">
        <v>795</v>
      </c>
      <c r="AX677" s="54"/>
      <c r="AY677" s="54"/>
      <c r="AZ677" s="54"/>
      <c r="BA677" s="53">
        <v>117</v>
      </c>
      <c r="BB677" s="53">
        <v>641</v>
      </c>
      <c r="BC677" s="54"/>
      <c r="BD677" s="53">
        <v>758</v>
      </c>
      <c r="BE677" s="54"/>
      <c r="BF677" s="54"/>
      <c r="BG677" s="54"/>
      <c r="BH677" s="53">
        <v>142</v>
      </c>
      <c r="BI677" s="54"/>
      <c r="BJ677" s="54"/>
      <c r="BK677" s="54"/>
      <c r="BL677" s="53">
        <v>0</v>
      </c>
      <c r="BM677" s="54"/>
      <c r="BN677" s="53">
        <v>0</v>
      </c>
      <c r="BO677" s="54"/>
      <c r="BP677" s="54"/>
      <c r="BQ677" s="54"/>
      <c r="BR677" s="53">
        <v>0</v>
      </c>
      <c r="BS677" s="39"/>
      <c r="BT677" s="39"/>
      <c r="BU677" s="39"/>
      <c r="BV677" s="39"/>
      <c r="BW677" s="39"/>
      <c r="BX677" s="39"/>
    </row>
    <row r="678" spans="1:76" s="1" customFormat="1" ht="20.100000000000001" customHeight="1" x14ac:dyDescent="0.2">
      <c r="A678" s="3"/>
      <c r="B678" s="6"/>
      <c r="C678" s="3"/>
      <c r="D678" s="3"/>
      <c r="E678" s="5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  <c r="AY678" s="56"/>
      <c r="AZ678" s="56"/>
      <c r="BA678" s="56"/>
      <c r="BB678" s="56"/>
      <c r="BC678" s="56"/>
      <c r="BD678" s="56"/>
      <c r="BE678" s="56"/>
      <c r="BF678" s="56"/>
      <c r="BG678" s="56"/>
      <c r="BH678" s="56"/>
      <c r="BI678" s="56"/>
      <c r="BJ678" s="56"/>
      <c r="BK678" s="56"/>
      <c r="BL678" s="56"/>
      <c r="BM678" s="56"/>
      <c r="BN678" s="56"/>
      <c r="BO678" s="56"/>
      <c r="BP678" s="56"/>
      <c r="BQ678" s="56"/>
      <c r="BR678" s="56"/>
      <c r="BS678" s="39"/>
      <c r="BT678" s="39"/>
      <c r="BU678" s="39"/>
      <c r="BV678" s="39"/>
      <c r="BW678" s="39"/>
      <c r="BX678" s="39"/>
    </row>
    <row r="679" spans="1:76" s="1" customFormat="1" ht="20.100000000000001" customHeight="1" x14ac:dyDescent="0.25">
      <c r="A679" s="3"/>
      <c r="B679" s="57" t="s">
        <v>291</v>
      </c>
      <c r="C679" s="58"/>
      <c r="D679" s="58"/>
      <c r="E679" s="5"/>
      <c r="F679" s="59">
        <v>356</v>
      </c>
      <c r="G679" s="54"/>
      <c r="H679" s="54"/>
      <c r="I679" s="54"/>
      <c r="J679" s="59">
        <v>902</v>
      </c>
      <c r="K679" s="59">
        <v>47</v>
      </c>
      <c r="L679" s="54"/>
      <c r="M679" s="59">
        <v>949</v>
      </c>
      <c r="N679" s="54"/>
      <c r="O679" s="54"/>
      <c r="P679" s="54"/>
      <c r="Q679" s="59">
        <v>295</v>
      </c>
      <c r="R679" s="59">
        <v>640</v>
      </c>
      <c r="S679" s="54"/>
      <c r="T679" s="59">
        <v>935</v>
      </c>
      <c r="U679" s="54"/>
      <c r="V679" s="54"/>
      <c r="W679" s="54"/>
      <c r="X679" s="59">
        <v>370</v>
      </c>
      <c r="Y679" s="54"/>
      <c r="Z679" s="54"/>
      <c r="AA679" s="54"/>
      <c r="AB679" s="59">
        <v>0</v>
      </c>
      <c r="AC679" s="54"/>
      <c r="AD679" s="59">
        <v>0</v>
      </c>
      <c r="AE679" s="54"/>
      <c r="AF679" s="54"/>
      <c r="AG679" s="54"/>
      <c r="AH679" s="59">
        <v>0</v>
      </c>
      <c r="AI679" s="54"/>
      <c r="AJ679" s="54"/>
      <c r="AK679" s="54"/>
      <c r="AL679" s="54"/>
      <c r="AM679" s="54"/>
      <c r="AN679" s="54"/>
      <c r="AO679" s="54"/>
      <c r="AP679" s="59">
        <v>105</v>
      </c>
      <c r="AQ679" s="54"/>
      <c r="AR679" s="54"/>
      <c r="AS679" s="54"/>
      <c r="AT679" s="59">
        <v>781</v>
      </c>
      <c r="AU679" s="59">
        <v>14</v>
      </c>
      <c r="AV679" s="54"/>
      <c r="AW679" s="59">
        <v>795</v>
      </c>
      <c r="AX679" s="54"/>
      <c r="AY679" s="54"/>
      <c r="AZ679" s="54"/>
      <c r="BA679" s="59">
        <v>117</v>
      </c>
      <c r="BB679" s="59">
        <v>641</v>
      </c>
      <c r="BC679" s="54"/>
      <c r="BD679" s="59">
        <v>758</v>
      </c>
      <c r="BE679" s="54"/>
      <c r="BF679" s="54"/>
      <c r="BG679" s="54"/>
      <c r="BH679" s="59">
        <v>142</v>
      </c>
      <c r="BI679" s="54"/>
      <c r="BJ679" s="54"/>
      <c r="BK679" s="54"/>
      <c r="BL679" s="59">
        <v>0</v>
      </c>
      <c r="BM679" s="54"/>
      <c r="BN679" s="59">
        <v>0</v>
      </c>
      <c r="BO679" s="54"/>
      <c r="BP679" s="54"/>
      <c r="BQ679" s="54"/>
      <c r="BR679" s="59">
        <v>0</v>
      </c>
      <c r="BS679" s="39"/>
      <c r="BT679" s="39"/>
      <c r="BU679" s="39"/>
      <c r="BV679" s="39"/>
      <c r="BW679" s="39"/>
      <c r="BX679" s="39"/>
    </row>
    <row r="680" spans="1:76" ht="20.100000000000001" customHeight="1" x14ac:dyDescent="0.2"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  <c r="BN680" s="39"/>
      <c r="BO680" s="39"/>
      <c r="BP680" s="39"/>
      <c r="BQ680" s="39"/>
      <c r="BR680" s="39"/>
      <c r="BS680" s="39"/>
      <c r="BT680" s="39"/>
      <c r="BU680" s="39"/>
      <c r="BV680" s="39"/>
      <c r="BW680" s="39"/>
      <c r="BX680" s="39"/>
    </row>
    <row r="681" spans="1:76" ht="20.100000000000001" customHeight="1" x14ac:dyDescent="0.2">
      <c r="B681" s="6" t="s">
        <v>292</v>
      </c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  <c r="BN681" s="39"/>
      <c r="BO681" s="39"/>
      <c r="BP681" s="39"/>
      <c r="BQ681" s="39"/>
      <c r="BR681" s="39"/>
      <c r="BS681" s="39"/>
      <c r="BT681" s="39"/>
      <c r="BU681" s="39"/>
      <c r="BV681" s="39"/>
      <c r="BW681" s="39"/>
      <c r="BX681" s="39"/>
    </row>
    <row r="682" spans="1:76" ht="20.100000000000001" customHeight="1" x14ac:dyDescent="0.2">
      <c r="C682" s="3" t="s">
        <v>130</v>
      </c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  <c r="BN682" s="39"/>
      <c r="BO682" s="39"/>
      <c r="BP682" s="39"/>
      <c r="BQ682" s="39"/>
      <c r="BR682" s="39"/>
      <c r="BS682" s="39"/>
      <c r="BT682" s="39"/>
      <c r="BU682" s="39"/>
      <c r="BV682" s="39"/>
      <c r="BW682" s="39"/>
      <c r="BX682" s="39"/>
    </row>
    <row r="683" spans="1:76" ht="20.100000000000001" customHeight="1" x14ac:dyDescent="0.2">
      <c r="D683" s="2" t="s">
        <v>135</v>
      </c>
      <c r="F683" s="39">
        <v>429</v>
      </c>
      <c r="G683" s="39"/>
      <c r="H683" s="39"/>
      <c r="I683" s="39"/>
      <c r="J683" s="39">
        <v>1079</v>
      </c>
      <c r="K683" s="39">
        <v>25</v>
      </c>
      <c r="L683" s="39"/>
      <c r="M683" s="39">
        <v>1104</v>
      </c>
      <c r="N683" s="39"/>
      <c r="O683" s="39"/>
      <c r="P683" s="39"/>
      <c r="Q683" s="39">
        <v>174</v>
      </c>
      <c r="R683" s="39">
        <v>894</v>
      </c>
      <c r="S683" s="39"/>
      <c r="T683" s="39">
        <v>1068</v>
      </c>
      <c r="U683" s="39"/>
      <c r="V683" s="39"/>
      <c r="W683" s="39"/>
      <c r="X683" s="39">
        <v>465</v>
      </c>
      <c r="Y683" s="39"/>
      <c r="Z683" s="39"/>
      <c r="AA683" s="39"/>
      <c r="AB683" s="39">
        <v>0</v>
      </c>
      <c r="AC683" s="39"/>
      <c r="AD683" s="39">
        <v>0</v>
      </c>
      <c r="AE683" s="39"/>
      <c r="AF683" s="39"/>
      <c r="AG683" s="39"/>
      <c r="AH683" s="39">
        <v>0</v>
      </c>
      <c r="AI683" s="39"/>
      <c r="AJ683" s="39"/>
      <c r="AK683" s="39"/>
      <c r="AL683" s="39"/>
      <c r="AM683" s="39"/>
      <c r="AN683" s="39"/>
      <c r="AO683" s="39"/>
      <c r="AP683" s="39">
        <v>0</v>
      </c>
      <c r="AQ683" s="39"/>
      <c r="AR683" s="39"/>
      <c r="AS683" s="39"/>
      <c r="AT683" s="39">
        <v>0</v>
      </c>
      <c r="AU683" s="39">
        <v>0</v>
      </c>
      <c r="AV683" s="39"/>
      <c r="AW683" s="39">
        <v>0</v>
      </c>
      <c r="AX683" s="39"/>
      <c r="AY683" s="39"/>
      <c r="AZ683" s="39"/>
      <c r="BA683" s="39">
        <v>0</v>
      </c>
      <c r="BB683" s="39">
        <v>0</v>
      </c>
      <c r="BC683" s="39"/>
      <c r="BD683" s="39">
        <v>0</v>
      </c>
      <c r="BE683" s="39"/>
      <c r="BF683" s="39"/>
      <c r="BG683" s="39"/>
      <c r="BH683" s="39">
        <v>0</v>
      </c>
      <c r="BI683" s="39"/>
      <c r="BJ683" s="39"/>
      <c r="BK683" s="39"/>
      <c r="BL683" s="39">
        <v>0</v>
      </c>
      <c r="BM683" s="39"/>
      <c r="BN683" s="39">
        <v>0</v>
      </c>
      <c r="BO683" s="39"/>
      <c r="BP683" s="39"/>
      <c r="BQ683" s="39"/>
      <c r="BR683" s="39">
        <v>0</v>
      </c>
      <c r="BS683" s="39"/>
      <c r="BT683" s="39"/>
      <c r="BU683" s="39"/>
      <c r="BV683" s="39"/>
      <c r="BW683" s="39"/>
      <c r="BX683" s="39"/>
    </row>
    <row r="684" spans="1:76" ht="20.100000000000001" customHeight="1" x14ac:dyDescent="0.2"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  <c r="BN684" s="39"/>
      <c r="BO684" s="39"/>
      <c r="BP684" s="39"/>
      <c r="BQ684" s="39"/>
      <c r="BR684" s="39"/>
      <c r="BS684" s="39"/>
      <c r="BT684" s="39"/>
      <c r="BU684" s="39"/>
      <c r="BV684" s="39"/>
      <c r="BW684" s="39"/>
      <c r="BX684" s="39"/>
    </row>
    <row r="685" spans="1:76" s="1" customFormat="1" ht="20.100000000000001" customHeight="1" x14ac:dyDescent="0.25">
      <c r="A685" s="3"/>
      <c r="B685" s="6"/>
      <c r="C685" s="51" t="s">
        <v>133</v>
      </c>
      <c r="D685" s="52"/>
      <c r="E685" s="5"/>
      <c r="F685" s="53">
        <v>429</v>
      </c>
      <c r="G685" s="54"/>
      <c r="H685" s="54"/>
      <c r="I685" s="54"/>
      <c r="J685" s="53">
        <v>1079</v>
      </c>
      <c r="K685" s="53">
        <v>25</v>
      </c>
      <c r="L685" s="54"/>
      <c r="M685" s="53">
        <v>1104</v>
      </c>
      <c r="N685" s="54"/>
      <c r="O685" s="54"/>
      <c r="P685" s="54"/>
      <c r="Q685" s="53">
        <v>174</v>
      </c>
      <c r="R685" s="53">
        <v>894</v>
      </c>
      <c r="S685" s="54"/>
      <c r="T685" s="53">
        <v>1068</v>
      </c>
      <c r="U685" s="54"/>
      <c r="V685" s="54"/>
      <c r="W685" s="54"/>
      <c r="X685" s="53">
        <v>465</v>
      </c>
      <c r="Y685" s="54"/>
      <c r="Z685" s="54"/>
      <c r="AA685" s="54"/>
      <c r="AB685" s="53">
        <v>0</v>
      </c>
      <c r="AC685" s="54"/>
      <c r="AD685" s="53">
        <v>0</v>
      </c>
      <c r="AE685" s="54"/>
      <c r="AF685" s="54"/>
      <c r="AG685" s="54"/>
      <c r="AH685" s="53">
        <v>0</v>
      </c>
      <c r="AI685" s="54"/>
      <c r="AJ685" s="54"/>
      <c r="AK685" s="54"/>
      <c r="AL685" s="54"/>
      <c r="AM685" s="54"/>
      <c r="AN685" s="54"/>
      <c r="AO685" s="54"/>
      <c r="AP685" s="53">
        <v>0</v>
      </c>
      <c r="AQ685" s="54"/>
      <c r="AR685" s="54"/>
      <c r="AS685" s="54"/>
      <c r="AT685" s="53">
        <v>0</v>
      </c>
      <c r="AU685" s="53">
        <v>0</v>
      </c>
      <c r="AV685" s="54"/>
      <c r="AW685" s="53">
        <v>0</v>
      </c>
      <c r="AX685" s="54"/>
      <c r="AY685" s="54"/>
      <c r="AZ685" s="54"/>
      <c r="BA685" s="53">
        <v>0</v>
      </c>
      <c r="BB685" s="53">
        <v>0</v>
      </c>
      <c r="BC685" s="54"/>
      <c r="BD685" s="53">
        <v>0</v>
      </c>
      <c r="BE685" s="54"/>
      <c r="BF685" s="54"/>
      <c r="BG685" s="54"/>
      <c r="BH685" s="53">
        <v>0</v>
      </c>
      <c r="BI685" s="54"/>
      <c r="BJ685" s="54"/>
      <c r="BK685" s="54"/>
      <c r="BL685" s="53">
        <v>0</v>
      </c>
      <c r="BM685" s="54"/>
      <c r="BN685" s="53">
        <v>0</v>
      </c>
      <c r="BO685" s="54"/>
      <c r="BP685" s="54"/>
      <c r="BQ685" s="54"/>
      <c r="BR685" s="53">
        <v>0</v>
      </c>
      <c r="BS685" s="39"/>
      <c r="BT685" s="39"/>
      <c r="BU685" s="39"/>
      <c r="BV685" s="39"/>
      <c r="BW685" s="39"/>
      <c r="BX685" s="39"/>
    </row>
    <row r="686" spans="1:76" ht="20.100000000000001" customHeight="1" x14ac:dyDescent="0.2"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</row>
    <row r="687" spans="1:76" ht="20.100000000000001" customHeight="1" x14ac:dyDescent="0.2">
      <c r="C687" s="3" t="s">
        <v>154</v>
      </c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  <c r="BN687" s="39"/>
      <c r="BO687" s="39"/>
      <c r="BP687" s="39"/>
      <c r="BQ687" s="39"/>
      <c r="BR687" s="39"/>
      <c r="BS687" s="39"/>
      <c r="BT687" s="39"/>
      <c r="BU687" s="39"/>
      <c r="BV687" s="39"/>
      <c r="BW687" s="39"/>
      <c r="BX687" s="39"/>
    </row>
    <row r="688" spans="1:76" ht="20.100000000000001" customHeight="1" x14ac:dyDescent="0.2">
      <c r="D688" s="2" t="s">
        <v>122</v>
      </c>
      <c r="F688" s="39">
        <v>133</v>
      </c>
      <c r="G688" s="39"/>
      <c r="H688" s="39"/>
      <c r="I688" s="39"/>
      <c r="J688" s="39">
        <v>299</v>
      </c>
      <c r="K688" s="39">
        <v>5</v>
      </c>
      <c r="L688" s="39"/>
      <c r="M688" s="39">
        <v>304</v>
      </c>
      <c r="N688" s="39"/>
      <c r="O688" s="39"/>
      <c r="P688" s="39"/>
      <c r="Q688" s="39">
        <v>105</v>
      </c>
      <c r="R688" s="39">
        <v>212</v>
      </c>
      <c r="S688" s="39"/>
      <c r="T688" s="39">
        <v>317</v>
      </c>
      <c r="U688" s="39"/>
      <c r="V688" s="39"/>
      <c r="W688" s="39"/>
      <c r="X688" s="39">
        <v>120</v>
      </c>
      <c r="Y688" s="39"/>
      <c r="Z688" s="39"/>
      <c r="AA688" s="39"/>
      <c r="AB688" s="39">
        <v>0</v>
      </c>
      <c r="AC688" s="39"/>
      <c r="AD688" s="39">
        <v>0</v>
      </c>
      <c r="AE688" s="39"/>
      <c r="AF688" s="39"/>
      <c r="AG688" s="39"/>
      <c r="AH688" s="39">
        <v>0</v>
      </c>
      <c r="AI688" s="39"/>
      <c r="AJ688" s="39"/>
      <c r="AK688" s="39"/>
      <c r="AL688" s="39"/>
      <c r="AM688" s="39"/>
      <c r="AN688" s="39"/>
      <c r="AO688" s="39"/>
      <c r="AP688" s="39">
        <v>29</v>
      </c>
      <c r="AQ688" s="39"/>
      <c r="AR688" s="39"/>
      <c r="AS688" s="39"/>
      <c r="AT688" s="39">
        <v>116</v>
      </c>
      <c r="AU688" s="39">
        <v>2</v>
      </c>
      <c r="AV688" s="39"/>
      <c r="AW688" s="39">
        <v>118</v>
      </c>
      <c r="AX688" s="39"/>
      <c r="AY688" s="39"/>
      <c r="AZ688" s="39"/>
      <c r="BA688" s="39">
        <v>18</v>
      </c>
      <c r="BB688" s="39">
        <v>103</v>
      </c>
      <c r="BC688" s="39"/>
      <c r="BD688" s="39">
        <v>121</v>
      </c>
      <c r="BE688" s="39"/>
      <c r="BF688" s="39"/>
      <c r="BG688" s="39"/>
      <c r="BH688" s="39">
        <v>26</v>
      </c>
      <c r="BI688" s="39"/>
      <c r="BJ688" s="39"/>
      <c r="BK688" s="39"/>
      <c r="BL688" s="39">
        <v>0</v>
      </c>
      <c r="BM688" s="39"/>
      <c r="BN688" s="39">
        <v>0</v>
      </c>
      <c r="BO688" s="39"/>
      <c r="BP688" s="39"/>
      <c r="BQ688" s="39"/>
      <c r="BR688" s="39">
        <v>0</v>
      </c>
      <c r="BS688" s="39"/>
      <c r="BT688" s="39"/>
      <c r="BU688" s="39"/>
      <c r="BV688" s="39"/>
      <c r="BW688" s="39"/>
      <c r="BX688" s="39"/>
    </row>
    <row r="689" spans="1:76" ht="19.5" customHeight="1" x14ac:dyDescent="0.2">
      <c r="D689" s="47" t="s">
        <v>135</v>
      </c>
      <c r="F689" s="48">
        <v>193</v>
      </c>
      <c r="G689" s="49"/>
      <c r="H689" s="49"/>
      <c r="I689" s="49"/>
      <c r="J689" s="48">
        <v>515</v>
      </c>
      <c r="K689" s="48">
        <v>21</v>
      </c>
      <c r="L689" s="49"/>
      <c r="M689" s="48">
        <v>536</v>
      </c>
      <c r="N689" s="49"/>
      <c r="O689" s="49"/>
      <c r="P689" s="49"/>
      <c r="Q689" s="48">
        <v>210</v>
      </c>
      <c r="R689" s="48">
        <v>314</v>
      </c>
      <c r="S689" s="49"/>
      <c r="T689" s="48">
        <v>524</v>
      </c>
      <c r="U689" s="49"/>
      <c r="V689" s="49"/>
      <c r="W689" s="49"/>
      <c r="X689" s="48">
        <v>205</v>
      </c>
      <c r="Y689" s="49"/>
      <c r="Z689" s="49"/>
      <c r="AA689" s="49"/>
      <c r="AB689" s="48">
        <v>0</v>
      </c>
      <c r="AC689" s="49"/>
      <c r="AD689" s="48">
        <v>0</v>
      </c>
      <c r="AE689" s="49"/>
      <c r="AF689" s="49"/>
      <c r="AG689" s="49"/>
      <c r="AH689" s="48">
        <v>0</v>
      </c>
      <c r="AI689" s="49"/>
      <c r="AJ689" s="49"/>
      <c r="AK689" s="49"/>
      <c r="AL689" s="49"/>
      <c r="AM689" s="49"/>
      <c r="AN689" s="49"/>
      <c r="AO689" s="49"/>
      <c r="AP689" s="48">
        <v>26</v>
      </c>
      <c r="AQ689" s="49"/>
      <c r="AR689" s="49"/>
      <c r="AS689" s="49"/>
      <c r="AT689" s="48">
        <v>323</v>
      </c>
      <c r="AU689" s="48">
        <v>3</v>
      </c>
      <c r="AV689" s="49"/>
      <c r="AW689" s="48">
        <v>326</v>
      </c>
      <c r="AX689" s="49"/>
      <c r="AY689" s="49"/>
      <c r="AZ689" s="49"/>
      <c r="BA689" s="48">
        <v>52</v>
      </c>
      <c r="BB689" s="48">
        <v>258</v>
      </c>
      <c r="BC689" s="49"/>
      <c r="BD689" s="48">
        <v>310</v>
      </c>
      <c r="BE689" s="49"/>
      <c r="BF689" s="49"/>
      <c r="BG689" s="49"/>
      <c r="BH689" s="48">
        <v>42</v>
      </c>
      <c r="BI689" s="49"/>
      <c r="BJ689" s="49"/>
      <c r="BK689" s="49"/>
      <c r="BL689" s="48">
        <v>0</v>
      </c>
      <c r="BM689" s="49"/>
      <c r="BN689" s="48">
        <v>0</v>
      </c>
      <c r="BO689" s="49"/>
      <c r="BP689" s="49"/>
      <c r="BQ689" s="49"/>
      <c r="BR689" s="48">
        <v>0</v>
      </c>
      <c r="BS689" s="39"/>
      <c r="BT689" s="39"/>
      <c r="BU689" s="39"/>
      <c r="BV689" s="39"/>
      <c r="BW689" s="39"/>
      <c r="BX689" s="39"/>
    </row>
    <row r="690" spans="1:76" ht="20.100000000000001" customHeight="1" x14ac:dyDescent="0.2">
      <c r="B690" s="5"/>
      <c r="D690" s="2" t="s">
        <v>98</v>
      </c>
      <c r="F690" s="39">
        <v>85</v>
      </c>
      <c r="G690" s="39"/>
      <c r="H690" s="39"/>
      <c r="I690" s="39"/>
      <c r="J690" s="39">
        <v>512</v>
      </c>
      <c r="K690" s="39">
        <v>15</v>
      </c>
      <c r="L690" s="39"/>
      <c r="M690" s="39">
        <v>527</v>
      </c>
      <c r="N690" s="39"/>
      <c r="O690" s="39"/>
      <c r="P690" s="39"/>
      <c r="Q690" s="39">
        <v>304</v>
      </c>
      <c r="R690" s="39">
        <v>217</v>
      </c>
      <c r="S690" s="39"/>
      <c r="T690" s="39">
        <v>521</v>
      </c>
      <c r="U690" s="39"/>
      <c r="V690" s="39"/>
      <c r="W690" s="39"/>
      <c r="X690" s="39">
        <v>91</v>
      </c>
      <c r="Y690" s="39"/>
      <c r="Z690" s="39"/>
      <c r="AA690" s="39"/>
      <c r="AB690" s="39">
        <v>0</v>
      </c>
      <c r="AC690" s="39"/>
      <c r="AD690" s="39">
        <v>0</v>
      </c>
      <c r="AE690" s="39"/>
      <c r="AF690" s="39"/>
      <c r="AG690" s="39"/>
      <c r="AH690" s="39">
        <v>0</v>
      </c>
      <c r="AI690" s="39"/>
      <c r="AJ690" s="39"/>
      <c r="AK690" s="39"/>
      <c r="AL690" s="39"/>
      <c r="AM690" s="39"/>
      <c r="AN690" s="39"/>
      <c r="AO690" s="39"/>
      <c r="AP690" s="39">
        <v>38</v>
      </c>
      <c r="AQ690" s="39"/>
      <c r="AR690" s="39"/>
      <c r="AS690" s="39"/>
      <c r="AT690" s="39">
        <v>320</v>
      </c>
      <c r="AU690" s="39">
        <v>12</v>
      </c>
      <c r="AV690" s="39"/>
      <c r="AW690" s="39">
        <v>332</v>
      </c>
      <c r="AX690" s="39"/>
      <c r="AY690" s="39"/>
      <c r="AZ690" s="39"/>
      <c r="BA690" s="39">
        <v>63</v>
      </c>
      <c r="BB690" s="39">
        <v>276</v>
      </c>
      <c r="BC690" s="39"/>
      <c r="BD690" s="39">
        <v>339</v>
      </c>
      <c r="BE690" s="39"/>
      <c r="BF690" s="39"/>
      <c r="BG690" s="39"/>
      <c r="BH690" s="39">
        <v>31</v>
      </c>
      <c r="BI690" s="39"/>
      <c r="BJ690" s="39"/>
      <c r="BK690" s="39"/>
      <c r="BL690" s="39">
        <v>0</v>
      </c>
      <c r="BM690" s="39"/>
      <c r="BN690" s="39">
        <v>0</v>
      </c>
      <c r="BO690" s="39"/>
      <c r="BP690" s="39"/>
      <c r="BQ690" s="39"/>
      <c r="BR690" s="39">
        <v>0</v>
      </c>
      <c r="BS690" s="39"/>
      <c r="BT690" s="39"/>
      <c r="BU690" s="39"/>
      <c r="BV690" s="39"/>
      <c r="BW690" s="39"/>
      <c r="BX690" s="39"/>
    </row>
    <row r="691" spans="1:76" ht="19.5" customHeight="1" x14ac:dyDescent="0.2">
      <c r="D691" s="47" t="s">
        <v>99</v>
      </c>
      <c r="F691" s="48">
        <v>177</v>
      </c>
      <c r="G691" s="49"/>
      <c r="H691" s="49"/>
      <c r="I691" s="49"/>
      <c r="J691" s="48">
        <v>496</v>
      </c>
      <c r="K691" s="48">
        <v>23</v>
      </c>
      <c r="L691" s="49"/>
      <c r="M691" s="48">
        <v>519</v>
      </c>
      <c r="N691" s="49"/>
      <c r="O691" s="49"/>
      <c r="P691" s="49"/>
      <c r="Q691" s="48">
        <v>200</v>
      </c>
      <c r="R691" s="48">
        <v>296</v>
      </c>
      <c r="S691" s="49"/>
      <c r="T691" s="48">
        <v>496</v>
      </c>
      <c r="U691" s="49"/>
      <c r="V691" s="49"/>
      <c r="W691" s="49"/>
      <c r="X691" s="48">
        <v>200</v>
      </c>
      <c r="Y691" s="49"/>
      <c r="Z691" s="49"/>
      <c r="AA691" s="49"/>
      <c r="AB691" s="48">
        <v>0</v>
      </c>
      <c r="AC691" s="49"/>
      <c r="AD691" s="48">
        <v>0</v>
      </c>
      <c r="AE691" s="49"/>
      <c r="AF691" s="49"/>
      <c r="AG691" s="49"/>
      <c r="AH691" s="48">
        <v>0</v>
      </c>
      <c r="AI691" s="49"/>
      <c r="AJ691" s="49"/>
      <c r="AK691" s="49"/>
      <c r="AL691" s="49"/>
      <c r="AM691" s="49"/>
      <c r="AN691" s="49"/>
      <c r="AO691" s="49"/>
      <c r="AP691" s="48">
        <v>35</v>
      </c>
      <c r="AQ691" s="49"/>
      <c r="AR691" s="49"/>
      <c r="AS691" s="49"/>
      <c r="AT691" s="48">
        <v>326</v>
      </c>
      <c r="AU691" s="48">
        <v>5</v>
      </c>
      <c r="AV691" s="49"/>
      <c r="AW691" s="48">
        <v>331</v>
      </c>
      <c r="AX691" s="49"/>
      <c r="AY691" s="49"/>
      <c r="AZ691" s="49"/>
      <c r="BA691" s="48">
        <v>32</v>
      </c>
      <c r="BB691" s="48">
        <v>299</v>
      </c>
      <c r="BC691" s="49"/>
      <c r="BD691" s="48">
        <v>331</v>
      </c>
      <c r="BE691" s="49"/>
      <c r="BF691" s="49"/>
      <c r="BG691" s="49"/>
      <c r="BH691" s="48">
        <v>35</v>
      </c>
      <c r="BI691" s="49"/>
      <c r="BJ691" s="49"/>
      <c r="BK691" s="49"/>
      <c r="BL691" s="48">
        <v>0</v>
      </c>
      <c r="BM691" s="49"/>
      <c r="BN691" s="48">
        <v>0</v>
      </c>
      <c r="BO691" s="49"/>
      <c r="BP691" s="49"/>
      <c r="BQ691" s="49"/>
      <c r="BR691" s="48">
        <v>0</v>
      </c>
      <c r="BS691" s="39"/>
      <c r="BT691" s="39"/>
      <c r="BU691" s="39"/>
      <c r="BV691" s="39"/>
      <c r="BW691" s="39"/>
      <c r="BX691" s="39"/>
    </row>
    <row r="692" spans="1:76" ht="20.100000000000001" customHeight="1" x14ac:dyDescent="0.2">
      <c r="D692" s="2" t="s">
        <v>114</v>
      </c>
      <c r="F692" s="39">
        <v>135</v>
      </c>
      <c r="G692" s="39"/>
      <c r="H692" s="39"/>
      <c r="I692" s="39"/>
      <c r="J692" s="39">
        <v>516</v>
      </c>
      <c r="K692" s="39">
        <v>15</v>
      </c>
      <c r="L692" s="39"/>
      <c r="M692" s="39">
        <v>531</v>
      </c>
      <c r="N692" s="39"/>
      <c r="O692" s="39"/>
      <c r="P692" s="39"/>
      <c r="Q692" s="39">
        <v>259</v>
      </c>
      <c r="R692" s="39">
        <v>275</v>
      </c>
      <c r="S692" s="39"/>
      <c r="T692" s="39">
        <v>534</v>
      </c>
      <c r="U692" s="39"/>
      <c r="V692" s="39"/>
      <c r="W692" s="39"/>
      <c r="X692" s="39">
        <v>132</v>
      </c>
      <c r="Y692" s="39"/>
      <c r="Z692" s="39"/>
      <c r="AA692" s="39"/>
      <c r="AB692" s="39">
        <v>0</v>
      </c>
      <c r="AC692" s="39"/>
      <c r="AD692" s="39">
        <v>0</v>
      </c>
      <c r="AE692" s="39"/>
      <c r="AF692" s="39"/>
      <c r="AG692" s="39"/>
      <c r="AH692" s="39">
        <v>0</v>
      </c>
      <c r="AI692" s="39"/>
      <c r="AJ692" s="39"/>
      <c r="AK692" s="39"/>
      <c r="AL692" s="39"/>
      <c r="AM692" s="39"/>
      <c r="AN692" s="39"/>
      <c r="AO692" s="39"/>
      <c r="AP692" s="39">
        <v>40</v>
      </c>
      <c r="AQ692" s="39"/>
      <c r="AR692" s="39"/>
      <c r="AS692" s="39"/>
      <c r="AT692" s="39">
        <v>313</v>
      </c>
      <c r="AU692" s="39">
        <v>5</v>
      </c>
      <c r="AV692" s="39"/>
      <c r="AW692" s="39">
        <v>318</v>
      </c>
      <c r="AX692" s="39"/>
      <c r="AY692" s="39"/>
      <c r="AZ692" s="39"/>
      <c r="BA692" s="39">
        <v>55</v>
      </c>
      <c r="BB692" s="39">
        <v>261</v>
      </c>
      <c r="BC692" s="39"/>
      <c r="BD692" s="39">
        <v>316</v>
      </c>
      <c r="BE692" s="39"/>
      <c r="BF692" s="39"/>
      <c r="BG692" s="39"/>
      <c r="BH692" s="39">
        <v>42</v>
      </c>
      <c r="BI692" s="39"/>
      <c r="BJ692" s="39"/>
      <c r="BK692" s="39"/>
      <c r="BL692" s="39">
        <v>0</v>
      </c>
      <c r="BM692" s="39"/>
      <c r="BN692" s="39">
        <v>0</v>
      </c>
      <c r="BO692" s="39"/>
      <c r="BP692" s="39"/>
      <c r="BQ692" s="39"/>
      <c r="BR692" s="39">
        <v>0</v>
      </c>
      <c r="BS692" s="39"/>
      <c r="BT692" s="39"/>
      <c r="BU692" s="39"/>
      <c r="BV692" s="39"/>
      <c r="BW692" s="39"/>
      <c r="BX692" s="39"/>
    </row>
    <row r="693" spans="1:76" ht="19.5" customHeight="1" x14ac:dyDescent="0.2">
      <c r="D693" s="47" t="s">
        <v>101</v>
      </c>
      <c r="F693" s="48">
        <v>97</v>
      </c>
      <c r="G693" s="49"/>
      <c r="H693" s="49"/>
      <c r="I693" s="49"/>
      <c r="J693" s="48">
        <v>293</v>
      </c>
      <c r="K693" s="48">
        <v>6</v>
      </c>
      <c r="L693" s="49"/>
      <c r="M693" s="48">
        <v>299</v>
      </c>
      <c r="N693" s="49"/>
      <c r="O693" s="49"/>
      <c r="P693" s="49"/>
      <c r="Q693" s="48">
        <v>108</v>
      </c>
      <c r="R693" s="48">
        <v>195</v>
      </c>
      <c r="S693" s="49"/>
      <c r="T693" s="48">
        <v>303</v>
      </c>
      <c r="U693" s="49"/>
      <c r="V693" s="49"/>
      <c r="W693" s="49"/>
      <c r="X693" s="48">
        <v>93</v>
      </c>
      <c r="Y693" s="49"/>
      <c r="Z693" s="49"/>
      <c r="AA693" s="49"/>
      <c r="AB693" s="48">
        <v>0</v>
      </c>
      <c r="AC693" s="49"/>
      <c r="AD693" s="48">
        <v>0</v>
      </c>
      <c r="AE693" s="49"/>
      <c r="AF693" s="49"/>
      <c r="AG693" s="49"/>
      <c r="AH693" s="48">
        <v>0</v>
      </c>
      <c r="AI693" s="49"/>
      <c r="AJ693" s="49"/>
      <c r="AK693" s="49"/>
      <c r="AL693" s="49"/>
      <c r="AM693" s="49"/>
      <c r="AN693" s="49"/>
      <c r="AO693" s="49"/>
      <c r="AP693" s="48">
        <v>22</v>
      </c>
      <c r="AQ693" s="49"/>
      <c r="AR693" s="49"/>
      <c r="AS693" s="49"/>
      <c r="AT693" s="48">
        <v>107</v>
      </c>
      <c r="AU693" s="48">
        <v>0</v>
      </c>
      <c r="AV693" s="49"/>
      <c r="AW693" s="48">
        <v>107</v>
      </c>
      <c r="AX693" s="49"/>
      <c r="AY693" s="49"/>
      <c r="AZ693" s="49"/>
      <c r="BA693" s="48">
        <v>10</v>
      </c>
      <c r="BB693" s="48">
        <v>101</v>
      </c>
      <c r="BC693" s="49"/>
      <c r="BD693" s="48">
        <v>111</v>
      </c>
      <c r="BE693" s="49"/>
      <c r="BF693" s="49"/>
      <c r="BG693" s="49"/>
      <c r="BH693" s="48">
        <v>18</v>
      </c>
      <c r="BI693" s="49"/>
      <c r="BJ693" s="49"/>
      <c r="BK693" s="49"/>
      <c r="BL693" s="48">
        <v>0</v>
      </c>
      <c r="BM693" s="49"/>
      <c r="BN693" s="48">
        <v>0</v>
      </c>
      <c r="BO693" s="49"/>
      <c r="BP693" s="49"/>
      <c r="BQ693" s="49"/>
      <c r="BR693" s="48">
        <v>0</v>
      </c>
      <c r="BS693" s="39"/>
      <c r="BT693" s="39"/>
      <c r="BU693" s="39"/>
      <c r="BV693" s="39"/>
      <c r="BW693" s="39"/>
      <c r="BX693" s="39"/>
    </row>
    <row r="694" spans="1:76" ht="20.100000000000001" customHeight="1" x14ac:dyDescent="0.2">
      <c r="D694" s="2" t="s">
        <v>102</v>
      </c>
      <c r="F694" s="39">
        <v>133</v>
      </c>
      <c r="G694" s="39"/>
      <c r="H694" s="39"/>
      <c r="I694" s="39"/>
      <c r="J694" s="39">
        <v>509</v>
      </c>
      <c r="K694" s="39">
        <v>14</v>
      </c>
      <c r="L694" s="39"/>
      <c r="M694" s="39">
        <v>523</v>
      </c>
      <c r="N694" s="39"/>
      <c r="O694" s="39"/>
      <c r="P694" s="39"/>
      <c r="Q694" s="39">
        <v>253</v>
      </c>
      <c r="R694" s="39">
        <v>269</v>
      </c>
      <c r="S694" s="39"/>
      <c r="T694" s="39">
        <v>522</v>
      </c>
      <c r="U694" s="39"/>
      <c r="V694" s="39"/>
      <c r="W694" s="39"/>
      <c r="X694" s="39">
        <v>134</v>
      </c>
      <c r="Y694" s="39"/>
      <c r="Z694" s="39"/>
      <c r="AA694" s="39"/>
      <c r="AB694" s="39">
        <v>0</v>
      </c>
      <c r="AC694" s="39"/>
      <c r="AD694" s="39">
        <v>0</v>
      </c>
      <c r="AE694" s="39"/>
      <c r="AF694" s="39"/>
      <c r="AG694" s="39"/>
      <c r="AH694" s="39">
        <v>19</v>
      </c>
      <c r="AI694" s="39"/>
      <c r="AJ694" s="39"/>
      <c r="AK694" s="39"/>
      <c r="AL694" s="39"/>
      <c r="AM694" s="39"/>
      <c r="AN694" s="39"/>
      <c r="AO694" s="39"/>
      <c r="AP694" s="39">
        <v>20</v>
      </c>
      <c r="AQ694" s="39"/>
      <c r="AR694" s="39"/>
      <c r="AS694" s="39"/>
      <c r="AT694" s="39">
        <v>318</v>
      </c>
      <c r="AU694" s="39">
        <v>4</v>
      </c>
      <c r="AV694" s="39"/>
      <c r="AW694" s="39">
        <v>322</v>
      </c>
      <c r="AX694" s="39"/>
      <c r="AY694" s="39"/>
      <c r="AZ694" s="39"/>
      <c r="BA694" s="39">
        <v>40</v>
      </c>
      <c r="BB694" s="39">
        <v>271</v>
      </c>
      <c r="BC694" s="39"/>
      <c r="BD694" s="39">
        <v>311</v>
      </c>
      <c r="BE694" s="39"/>
      <c r="BF694" s="39"/>
      <c r="BG694" s="39"/>
      <c r="BH694" s="39">
        <v>31</v>
      </c>
      <c r="BI694" s="39"/>
      <c r="BJ694" s="39"/>
      <c r="BK694" s="39"/>
      <c r="BL694" s="39">
        <v>0</v>
      </c>
      <c r="BM694" s="39"/>
      <c r="BN694" s="39">
        <v>0</v>
      </c>
      <c r="BO694" s="39"/>
      <c r="BP694" s="39"/>
      <c r="BQ694" s="39"/>
      <c r="BR694" s="39">
        <v>9</v>
      </c>
      <c r="BS694" s="39"/>
      <c r="BT694" s="39"/>
      <c r="BU694" s="39"/>
      <c r="BV694" s="39"/>
      <c r="BW694" s="39"/>
      <c r="BX694" s="39"/>
    </row>
    <row r="695" spans="1:76" ht="20.100000000000001" customHeight="1" x14ac:dyDescent="0.2"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  <c r="BN695" s="39"/>
      <c r="BO695" s="39"/>
      <c r="BP695" s="39"/>
      <c r="BQ695" s="39"/>
      <c r="BR695" s="39"/>
      <c r="BS695" s="39"/>
      <c r="BT695" s="39"/>
      <c r="BU695" s="39"/>
      <c r="BV695" s="39"/>
      <c r="BW695" s="39"/>
      <c r="BX695" s="39"/>
    </row>
    <row r="696" spans="1:76" s="1" customFormat="1" ht="20.100000000000001" customHeight="1" x14ac:dyDescent="0.25">
      <c r="A696" s="3"/>
      <c r="B696" s="6"/>
      <c r="C696" s="51" t="s">
        <v>159</v>
      </c>
      <c r="D696" s="52"/>
      <c r="E696" s="5"/>
      <c r="F696" s="53">
        <v>953</v>
      </c>
      <c r="G696" s="54"/>
      <c r="H696" s="54"/>
      <c r="I696" s="54"/>
      <c r="J696" s="53">
        <v>3140</v>
      </c>
      <c r="K696" s="53">
        <v>99</v>
      </c>
      <c r="L696" s="54"/>
      <c r="M696" s="53">
        <v>3239</v>
      </c>
      <c r="N696" s="54"/>
      <c r="O696" s="54"/>
      <c r="P696" s="54"/>
      <c r="Q696" s="53">
        <v>1439</v>
      </c>
      <c r="R696" s="53">
        <v>1778</v>
      </c>
      <c r="S696" s="54"/>
      <c r="T696" s="53">
        <v>3217</v>
      </c>
      <c r="U696" s="54"/>
      <c r="V696" s="54"/>
      <c r="W696" s="54"/>
      <c r="X696" s="53">
        <v>975</v>
      </c>
      <c r="Y696" s="54"/>
      <c r="Z696" s="54"/>
      <c r="AA696" s="54"/>
      <c r="AB696" s="53">
        <v>0</v>
      </c>
      <c r="AC696" s="54"/>
      <c r="AD696" s="53">
        <v>0</v>
      </c>
      <c r="AE696" s="54"/>
      <c r="AF696" s="54"/>
      <c r="AG696" s="54"/>
      <c r="AH696" s="53">
        <v>19</v>
      </c>
      <c r="AI696" s="54"/>
      <c r="AJ696" s="54"/>
      <c r="AK696" s="54"/>
      <c r="AL696" s="54"/>
      <c r="AM696" s="54"/>
      <c r="AN696" s="54"/>
      <c r="AO696" s="54"/>
      <c r="AP696" s="53">
        <v>210</v>
      </c>
      <c r="AQ696" s="54"/>
      <c r="AR696" s="54"/>
      <c r="AS696" s="54"/>
      <c r="AT696" s="53">
        <v>1823</v>
      </c>
      <c r="AU696" s="53">
        <v>31</v>
      </c>
      <c r="AV696" s="54"/>
      <c r="AW696" s="53">
        <v>1854</v>
      </c>
      <c r="AX696" s="54"/>
      <c r="AY696" s="54"/>
      <c r="AZ696" s="54"/>
      <c r="BA696" s="53">
        <v>270</v>
      </c>
      <c r="BB696" s="53">
        <v>1569</v>
      </c>
      <c r="BC696" s="54"/>
      <c r="BD696" s="53">
        <v>1839</v>
      </c>
      <c r="BE696" s="54"/>
      <c r="BF696" s="54"/>
      <c r="BG696" s="54"/>
      <c r="BH696" s="53">
        <v>225</v>
      </c>
      <c r="BI696" s="54"/>
      <c r="BJ696" s="54"/>
      <c r="BK696" s="54"/>
      <c r="BL696" s="53">
        <v>0</v>
      </c>
      <c r="BM696" s="54"/>
      <c r="BN696" s="53">
        <v>0</v>
      </c>
      <c r="BO696" s="54"/>
      <c r="BP696" s="54"/>
      <c r="BQ696" s="54"/>
      <c r="BR696" s="53">
        <v>9</v>
      </c>
      <c r="BS696" s="39"/>
      <c r="BT696" s="39"/>
      <c r="BU696" s="39"/>
      <c r="BV696" s="39"/>
      <c r="BW696" s="39"/>
      <c r="BX696" s="39"/>
    </row>
    <row r="697" spans="1:76" s="1" customFormat="1" ht="20.100000000000001" customHeight="1" x14ac:dyDescent="0.2">
      <c r="A697" s="3"/>
      <c r="B697" s="6"/>
      <c r="C697" s="3"/>
      <c r="D697" s="3"/>
      <c r="E697" s="5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6"/>
      <c r="BG697" s="56"/>
      <c r="BH697" s="56"/>
      <c r="BI697" s="56"/>
      <c r="BJ697" s="56"/>
      <c r="BK697" s="56"/>
      <c r="BL697" s="56"/>
      <c r="BM697" s="56"/>
      <c r="BN697" s="56"/>
      <c r="BO697" s="56"/>
      <c r="BP697" s="56"/>
      <c r="BQ697" s="56"/>
      <c r="BR697" s="56"/>
      <c r="BS697" s="39"/>
      <c r="BT697" s="39"/>
      <c r="BU697" s="39"/>
      <c r="BV697" s="39"/>
      <c r="BW697" s="39"/>
      <c r="BX697" s="39"/>
    </row>
    <row r="698" spans="1:76" s="1" customFormat="1" ht="20.100000000000001" customHeight="1" x14ac:dyDescent="0.25">
      <c r="A698" s="3"/>
      <c r="B698" s="57" t="s">
        <v>293</v>
      </c>
      <c r="C698" s="58"/>
      <c r="D698" s="58"/>
      <c r="E698" s="5"/>
      <c r="F698" s="59">
        <v>1382</v>
      </c>
      <c r="G698" s="54"/>
      <c r="H698" s="54"/>
      <c r="I698" s="54"/>
      <c r="J698" s="59">
        <v>4219</v>
      </c>
      <c r="K698" s="59">
        <v>124</v>
      </c>
      <c r="L698" s="54"/>
      <c r="M698" s="59">
        <v>4343</v>
      </c>
      <c r="N698" s="54"/>
      <c r="O698" s="54"/>
      <c r="P698" s="54"/>
      <c r="Q698" s="59">
        <v>1613</v>
      </c>
      <c r="R698" s="59">
        <v>2672</v>
      </c>
      <c r="S698" s="54"/>
      <c r="T698" s="59">
        <v>4285</v>
      </c>
      <c r="U698" s="54"/>
      <c r="V698" s="54"/>
      <c r="W698" s="54"/>
      <c r="X698" s="59">
        <v>1440</v>
      </c>
      <c r="Y698" s="54"/>
      <c r="Z698" s="54"/>
      <c r="AA698" s="54"/>
      <c r="AB698" s="59">
        <v>0</v>
      </c>
      <c r="AC698" s="54"/>
      <c r="AD698" s="59">
        <v>0</v>
      </c>
      <c r="AE698" s="54"/>
      <c r="AF698" s="54"/>
      <c r="AG698" s="54"/>
      <c r="AH698" s="59">
        <v>19</v>
      </c>
      <c r="AI698" s="54"/>
      <c r="AJ698" s="54"/>
      <c r="AK698" s="54"/>
      <c r="AL698" s="54"/>
      <c r="AM698" s="54"/>
      <c r="AN698" s="54"/>
      <c r="AO698" s="54"/>
      <c r="AP698" s="59">
        <v>210</v>
      </c>
      <c r="AQ698" s="54"/>
      <c r="AR698" s="54"/>
      <c r="AS698" s="54"/>
      <c r="AT698" s="59">
        <v>1823</v>
      </c>
      <c r="AU698" s="59">
        <v>31</v>
      </c>
      <c r="AV698" s="54"/>
      <c r="AW698" s="59">
        <v>1854</v>
      </c>
      <c r="AX698" s="54"/>
      <c r="AY698" s="54"/>
      <c r="AZ698" s="54"/>
      <c r="BA698" s="59">
        <v>270</v>
      </c>
      <c r="BB698" s="59">
        <v>1569</v>
      </c>
      <c r="BC698" s="54"/>
      <c r="BD698" s="59">
        <v>1839</v>
      </c>
      <c r="BE698" s="54"/>
      <c r="BF698" s="54"/>
      <c r="BG698" s="54"/>
      <c r="BH698" s="59">
        <v>225</v>
      </c>
      <c r="BI698" s="54"/>
      <c r="BJ698" s="54"/>
      <c r="BK698" s="54"/>
      <c r="BL698" s="59">
        <v>0</v>
      </c>
      <c r="BM698" s="54"/>
      <c r="BN698" s="59">
        <v>0</v>
      </c>
      <c r="BO698" s="54"/>
      <c r="BP698" s="54"/>
      <c r="BQ698" s="54"/>
      <c r="BR698" s="59">
        <v>9</v>
      </c>
      <c r="BS698" s="39"/>
      <c r="BT698" s="39"/>
      <c r="BU698" s="39"/>
      <c r="BV698" s="39"/>
      <c r="BW698" s="39"/>
      <c r="BX698" s="39"/>
    </row>
    <row r="699" spans="1:76" ht="20.100000000000001" customHeight="1" x14ac:dyDescent="0.2"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</row>
    <row r="700" spans="1:76" ht="20.100000000000001" customHeight="1" x14ac:dyDescent="0.2">
      <c r="B700" s="6" t="s">
        <v>294</v>
      </c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  <c r="BN700" s="39"/>
      <c r="BO700" s="39"/>
      <c r="BP700" s="39"/>
      <c r="BQ700" s="39"/>
      <c r="BR700" s="39"/>
      <c r="BS700" s="39"/>
      <c r="BT700" s="39"/>
      <c r="BU700" s="39"/>
      <c r="BV700" s="39"/>
      <c r="BW700" s="39"/>
      <c r="BX700" s="39"/>
    </row>
    <row r="701" spans="1:76" ht="20.100000000000001" customHeight="1" x14ac:dyDescent="0.2">
      <c r="C701" s="3" t="s">
        <v>154</v>
      </c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  <c r="BN701" s="39"/>
      <c r="BO701" s="39"/>
      <c r="BP701" s="39"/>
      <c r="BQ701" s="39"/>
      <c r="BR701" s="39"/>
      <c r="BS701" s="39"/>
      <c r="BT701" s="39"/>
      <c r="BU701" s="39"/>
      <c r="BV701" s="39"/>
      <c r="BW701" s="39"/>
      <c r="BX701" s="39"/>
    </row>
    <row r="702" spans="1:76" ht="20.100000000000001" customHeight="1" x14ac:dyDescent="0.2">
      <c r="D702" s="2" t="s">
        <v>96</v>
      </c>
      <c r="F702" s="39">
        <v>351</v>
      </c>
      <c r="G702" s="39"/>
      <c r="H702" s="39"/>
      <c r="I702" s="39"/>
      <c r="J702" s="39">
        <v>478</v>
      </c>
      <c r="K702" s="39">
        <v>9</v>
      </c>
      <c r="L702" s="39"/>
      <c r="M702" s="39">
        <v>487</v>
      </c>
      <c r="N702" s="39"/>
      <c r="O702" s="39"/>
      <c r="P702" s="39"/>
      <c r="Q702" s="39">
        <v>126</v>
      </c>
      <c r="R702" s="39">
        <v>408</v>
      </c>
      <c r="S702" s="39"/>
      <c r="T702" s="39">
        <v>534</v>
      </c>
      <c r="U702" s="39"/>
      <c r="V702" s="39"/>
      <c r="W702" s="39"/>
      <c r="X702" s="39">
        <v>304</v>
      </c>
      <c r="Y702" s="39"/>
      <c r="Z702" s="39"/>
      <c r="AA702" s="39"/>
      <c r="AB702" s="39">
        <v>0</v>
      </c>
      <c r="AC702" s="39"/>
      <c r="AD702" s="39">
        <v>0</v>
      </c>
      <c r="AE702" s="39"/>
      <c r="AF702" s="39"/>
      <c r="AG702" s="39"/>
      <c r="AH702" s="39">
        <v>22</v>
      </c>
      <c r="AI702" s="39"/>
      <c r="AJ702" s="39"/>
      <c r="AK702" s="39"/>
      <c r="AL702" s="39"/>
      <c r="AM702" s="39"/>
      <c r="AN702" s="39"/>
      <c r="AO702" s="39"/>
      <c r="AP702" s="39">
        <v>52</v>
      </c>
      <c r="AQ702" s="39"/>
      <c r="AR702" s="39"/>
      <c r="AS702" s="39"/>
      <c r="AT702" s="39">
        <v>214</v>
      </c>
      <c r="AU702" s="39">
        <v>1</v>
      </c>
      <c r="AV702" s="39"/>
      <c r="AW702" s="39">
        <v>215</v>
      </c>
      <c r="AX702" s="39"/>
      <c r="AY702" s="39"/>
      <c r="AZ702" s="39"/>
      <c r="BA702" s="39">
        <v>21</v>
      </c>
      <c r="BB702" s="39">
        <v>186</v>
      </c>
      <c r="BC702" s="39"/>
      <c r="BD702" s="39">
        <v>207</v>
      </c>
      <c r="BE702" s="39"/>
      <c r="BF702" s="39"/>
      <c r="BG702" s="39"/>
      <c r="BH702" s="39">
        <v>60</v>
      </c>
      <c r="BI702" s="39"/>
      <c r="BJ702" s="39"/>
      <c r="BK702" s="39"/>
      <c r="BL702" s="39">
        <v>0</v>
      </c>
      <c r="BM702" s="39"/>
      <c r="BN702" s="39">
        <v>0</v>
      </c>
      <c r="BO702" s="39"/>
      <c r="BP702" s="39"/>
      <c r="BQ702" s="39"/>
      <c r="BR702" s="39">
        <v>5</v>
      </c>
      <c r="BS702" s="39"/>
      <c r="BT702" s="39"/>
      <c r="BU702" s="39"/>
      <c r="BV702" s="39"/>
      <c r="BW702" s="39"/>
      <c r="BX702" s="39"/>
    </row>
    <row r="703" spans="1:76" ht="19.5" customHeight="1" x14ac:dyDescent="0.2">
      <c r="D703" s="47" t="s">
        <v>97</v>
      </c>
      <c r="F703" s="48">
        <v>206</v>
      </c>
      <c r="G703" s="49"/>
      <c r="H703" s="49"/>
      <c r="I703" s="49"/>
      <c r="J703" s="48">
        <v>528</v>
      </c>
      <c r="K703" s="48">
        <v>8</v>
      </c>
      <c r="L703" s="49"/>
      <c r="M703" s="48">
        <v>536</v>
      </c>
      <c r="N703" s="49"/>
      <c r="O703" s="49"/>
      <c r="P703" s="49"/>
      <c r="Q703" s="48">
        <v>214</v>
      </c>
      <c r="R703" s="48">
        <v>335</v>
      </c>
      <c r="S703" s="49"/>
      <c r="T703" s="48">
        <v>549</v>
      </c>
      <c r="U703" s="49"/>
      <c r="V703" s="49"/>
      <c r="W703" s="49"/>
      <c r="X703" s="48">
        <v>193</v>
      </c>
      <c r="Y703" s="49"/>
      <c r="Z703" s="49"/>
      <c r="AA703" s="49"/>
      <c r="AB703" s="48">
        <v>0</v>
      </c>
      <c r="AC703" s="49"/>
      <c r="AD703" s="48">
        <v>0</v>
      </c>
      <c r="AE703" s="49"/>
      <c r="AF703" s="49"/>
      <c r="AG703" s="49"/>
      <c r="AH703" s="48">
        <v>0</v>
      </c>
      <c r="AI703" s="49"/>
      <c r="AJ703" s="49"/>
      <c r="AK703" s="49"/>
      <c r="AL703" s="49"/>
      <c r="AM703" s="49"/>
      <c r="AN703" s="49"/>
      <c r="AO703" s="49"/>
      <c r="AP703" s="48">
        <v>32</v>
      </c>
      <c r="AQ703" s="49"/>
      <c r="AR703" s="49"/>
      <c r="AS703" s="49"/>
      <c r="AT703" s="48">
        <v>225</v>
      </c>
      <c r="AU703" s="48">
        <v>2</v>
      </c>
      <c r="AV703" s="49"/>
      <c r="AW703" s="48">
        <v>227</v>
      </c>
      <c r="AX703" s="49"/>
      <c r="AY703" s="49"/>
      <c r="AZ703" s="49"/>
      <c r="BA703" s="48">
        <v>47</v>
      </c>
      <c r="BB703" s="48">
        <v>176</v>
      </c>
      <c r="BC703" s="49"/>
      <c r="BD703" s="48">
        <v>223</v>
      </c>
      <c r="BE703" s="49"/>
      <c r="BF703" s="49"/>
      <c r="BG703" s="49"/>
      <c r="BH703" s="48">
        <v>36</v>
      </c>
      <c r="BI703" s="49"/>
      <c r="BJ703" s="49"/>
      <c r="BK703" s="49"/>
      <c r="BL703" s="48">
        <v>0</v>
      </c>
      <c r="BM703" s="49"/>
      <c r="BN703" s="48">
        <v>0</v>
      </c>
      <c r="BO703" s="49"/>
      <c r="BP703" s="49"/>
      <c r="BQ703" s="49"/>
      <c r="BR703" s="48">
        <v>0</v>
      </c>
      <c r="BS703" s="39"/>
      <c r="BT703" s="39"/>
      <c r="BU703" s="39"/>
      <c r="BV703" s="39"/>
      <c r="BW703" s="39"/>
      <c r="BX703" s="39"/>
    </row>
    <row r="704" spans="1:76" ht="20.100000000000001" customHeight="1" x14ac:dyDescent="0.2">
      <c r="D704" s="2" t="s">
        <v>98</v>
      </c>
      <c r="F704" s="49">
        <v>186</v>
      </c>
      <c r="G704" s="49"/>
      <c r="H704" s="49"/>
      <c r="I704" s="49"/>
      <c r="J704" s="49">
        <v>519</v>
      </c>
      <c r="K704" s="49">
        <v>15</v>
      </c>
      <c r="L704" s="49"/>
      <c r="M704" s="49">
        <v>534</v>
      </c>
      <c r="N704" s="49"/>
      <c r="O704" s="49"/>
      <c r="P704" s="49"/>
      <c r="Q704" s="49">
        <v>282</v>
      </c>
      <c r="R704" s="49">
        <v>271</v>
      </c>
      <c r="S704" s="49"/>
      <c r="T704" s="49">
        <v>553</v>
      </c>
      <c r="U704" s="49"/>
      <c r="V704" s="49"/>
      <c r="W704" s="49"/>
      <c r="X704" s="49">
        <v>167</v>
      </c>
      <c r="Y704" s="49"/>
      <c r="Z704" s="49"/>
      <c r="AA704" s="49"/>
      <c r="AB704" s="49">
        <v>0</v>
      </c>
      <c r="AC704" s="49"/>
      <c r="AD704" s="49">
        <v>0</v>
      </c>
      <c r="AE704" s="49"/>
      <c r="AF704" s="49"/>
      <c r="AG704" s="49"/>
      <c r="AH704" s="49">
        <v>0</v>
      </c>
      <c r="AI704" s="49"/>
      <c r="AJ704" s="49"/>
      <c r="AK704" s="49"/>
      <c r="AL704" s="49"/>
      <c r="AM704" s="49"/>
      <c r="AN704" s="49"/>
      <c r="AO704" s="49"/>
      <c r="AP704" s="49">
        <v>40</v>
      </c>
      <c r="AQ704" s="49"/>
      <c r="AR704" s="49"/>
      <c r="AS704" s="49"/>
      <c r="AT704" s="49">
        <v>202</v>
      </c>
      <c r="AU704" s="49">
        <v>5</v>
      </c>
      <c r="AV704" s="49"/>
      <c r="AW704" s="49">
        <v>207</v>
      </c>
      <c r="AX704" s="49"/>
      <c r="AY704" s="49"/>
      <c r="AZ704" s="49"/>
      <c r="BA704" s="49">
        <v>88</v>
      </c>
      <c r="BB704" s="49">
        <v>117</v>
      </c>
      <c r="BC704" s="49"/>
      <c r="BD704" s="49">
        <v>205</v>
      </c>
      <c r="BE704" s="49"/>
      <c r="BF704" s="49"/>
      <c r="BG704" s="49"/>
      <c r="BH704" s="49">
        <v>42</v>
      </c>
      <c r="BI704" s="49"/>
      <c r="BJ704" s="49"/>
      <c r="BK704" s="49"/>
      <c r="BL704" s="49">
        <v>0</v>
      </c>
      <c r="BM704" s="49"/>
      <c r="BN704" s="49">
        <v>0</v>
      </c>
      <c r="BO704" s="49"/>
      <c r="BP704" s="49"/>
      <c r="BQ704" s="49"/>
      <c r="BR704" s="49">
        <v>0</v>
      </c>
      <c r="BS704" s="39"/>
      <c r="BT704" s="39"/>
      <c r="BU704" s="39"/>
      <c r="BV704" s="39"/>
      <c r="BW704" s="39"/>
      <c r="BX704" s="39"/>
    </row>
    <row r="705" spans="1:76" ht="20.100000000000001" customHeight="1" x14ac:dyDescent="0.2"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  <c r="BN705" s="39"/>
      <c r="BO705" s="39"/>
      <c r="BP705" s="39"/>
      <c r="BQ705" s="39"/>
      <c r="BR705" s="39"/>
      <c r="BS705" s="39"/>
      <c r="BT705" s="39"/>
      <c r="BU705" s="39"/>
      <c r="BV705" s="39"/>
      <c r="BW705" s="39"/>
      <c r="BX705" s="39"/>
    </row>
    <row r="706" spans="1:76" s="1" customFormat="1" ht="20.100000000000001" customHeight="1" x14ac:dyDescent="0.25">
      <c r="A706" s="3"/>
      <c r="B706" s="6"/>
      <c r="C706" s="51" t="s">
        <v>159</v>
      </c>
      <c r="D706" s="52"/>
      <c r="E706" s="5"/>
      <c r="F706" s="53">
        <v>743</v>
      </c>
      <c r="G706" s="54"/>
      <c r="H706" s="54"/>
      <c r="I706" s="54"/>
      <c r="J706" s="53">
        <v>1525</v>
      </c>
      <c r="K706" s="53">
        <v>32</v>
      </c>
      <c r="L706" s="54"/>
      <c r="M706" s="53">
        <v>1557</v>
      </c>
      <c r="N706" s="54"/>
      <c r="O706" s="54"/>
      <c r="P706" s="54"/>
      <c r="Q706" s="53">
        <v>622</v>
      </c>
      <c r="R706" s="53">
        <v>1014</v>
      </c>
      <c r="S706" s="54"/>
      <c r="T706" s="53">
        <v>1636</v>
      </c>
      <c r="U706" s="54"/>
      <c r="V706" s="54"/>
      <c r="W706" s="54"/>
      <c r="X706" s="53">
        <v>664</v>
      </c>
      <c r="Y706" s="54"/>
      <c r="Z706" s="54"/>
      <c r="AA706" s="54"/>
      <c r="AB706" s="53">
        <v>0</v>
      </c>
      <c r="AC706" s="54"/>
      <c r="AD706" s="53">
        <v>0</v>
      </c>
      <c r="AE706" s="54"/>
      <c r="AF706" s="54"/>
      <c r="AG706" s="54"/>
      <c r="AH706" s="53">
        <v>22</v>
      </c>
      <c r="AI706" s="54"/>
      <c r="AJ706" s="54"/>
      <c r="AK706" s="54"/>
      <c r="AL706" s="54"/>
      <c r="AM706" s="54"/>
      <c r="AN706" s="54"/>
      <c r="AO706" s="54"/>
      <c r="AP706" s="53">
        <v>124</v>
      </c>
      <c r="AQ706" s="54"/>
      <c r="AR706" s="54"/>
      <c r="AS706" s="54"/>
      <c r="AT706" s="53">
        <v>641</v>
      </c>
      <c r="AU706" s="53">
        <v>8</v>
      </c>
      <c r="AV706" s="54"/>
      <c r="AW706" s="53">
        <v>649</v>
      </c>
      <c r="AX706" s="54"/>
      <c r="AY706" s="54"/>
      <c r="AZ706" s="54"/>
      <c r="BA706" s="53">
        <v>156</v>
      </c>
      <c r="BB706" s="53">
        <v>479</v>
      </c>
      <c r="BC706" s="54"/>
      <c r="BD706" s="53">
        <v>635</v>
      </c>
      <c r="BE706" s="54"/>
      <c r="BF706" s="54"/>
      <c r="BG706" s="54"/>
      <c r="BH706" s="53">
        <v>138</v>
      </c>
      <c r="BI706" s="54"/>
      <c r="BJ706" s="54"/>
      <c r="BK706" s="54"/>
      <c r="BL706" s="53">
        <v>0</v>
      </c>
      <c r="BM706" s="54"/>
      <c r="BN706" s="53">
        <v>0</v>
      </c>
      <c r="BO706" s="54"/>
      <c r="BP706" s="54"/>
      <c r="BQ706" s="54"/>
      <c r="BR706" s="53">
        <v>5</v>
      </c>
      <c r="BS706" s="39"/>
      <c r="BT706" s="39"/>
      <c r="BU706" s="39"/>
      <c r="BV706" s="39"/>
      <c r="BW706" s="39"/>
      <c r="BX706" s="39"/>
    </row>
    <row r="707" spans="1:76" s="1" customFormat="1" ht="20.100000000000001" customHeight="1" x14ac:dyDescent="0.2">
      <c r="A707" s="3"/>
      <c r="B707" s="6"/>
      <c r="C707" s="3"/>
      <c r="D707" s="3"/>
      <c r="E707" s="5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6"/>
      <c r="BG707" s="56"/>
      <c r="BH707" s="56"/>
      <c r="BI707" s="56"/>
      <c r="BJ707" s="56"/>
      <c r="BK707" s="56"/>
      <c r="BL707" s="56"/>
      <c r="BM707" s="56"/>
      <c r="BN707" s="56"/>
      <c r="BO707" s="56"/>
      <c r="BP707" s="56"/>
      <c r="BQ707" s="56"/>
      <c r="BR707" s="56"/>
      <c r="BS707" s="39"/>
      <c r="BT707" s="39"/>
      <c r="BU707" s="39"/>
      <c r="BV707" s="39"/>
      <c r="BW707" s="39"/>
      <c r="BX707" s="39"/>
    </row>
    <row r="708" spans="1:76" s="1" customFormat="1" ht="20.100000000000001" customHeight="1" x14ac:dyDescent="0.25">
      <c r="A708" s="3"/>
      <c r="B708" s="57" t="s">
        <v>295</v>
      </c>
      <c r="C708" s="58"/>
      <c r="D708" s="58"/>
      <c r="E708" s="5"/>
      <c r="F708" s="59">
        <v>743</v>
      </c>
      <c r="G708" s="54"/>
      <c r="H708" s="54"/>
      <c r="I708" s="54"/>
      <c r="J708" s="59">
        <v>1525</v>
      </c>
      <c r="K708" s="59">
        <v>32</v>
      </c>
      <c r="L708" s="54"/>
      <c r="M708" s="59">
        <v>1557</v>
      </c>
      <c r="N708" s="54"/>
      <c r="O708" s="54"/>
      <c r="P708" s="54"/>
      <c r="Q708" s="59">
        <v>622</v>
      </c>
      <c r="R708" s="59">
        <v>1014</v>
      </c>
      <c r="S708" s="54"/>
      <c r="T708" s="59">
        <v>1636</v>
      </c>
      <c r="U708" s="54"/>
      <c r="V708" s="54"/>
      <c r="W708" s="54"/>
      <c r="X708" s="59">
        <v>664</v>
      </c>
      <c r="Y708" s="54"/>
      <c r="Z708" s="54"/>
      <c r="AA708" s="54"/>
      <c r="AB708" s="59">
        <v>0</v>
      </c>
      <c r="AC708" s="54"/>
      <c r="AD708" s="59">
        <v>0</v>
      </c>
      <c r="AE708" s="54"/>
      <c r="AF708" s="54"/>
      <c r="AG708" s="54"/>
      <c r="AH708" s="59">
        <v>22</v>
      </c>
      <c r="AI708" s="54"/>
      <c r="AJ708" s="54"/>
      <c r="AK708" s="54"/>
      <c r="AL708" s="54"/>
      <c r="AM708" s="54"/>
      <c r="AN708" s="54"/>
      <c r="AO708" s="54"/>
      <c r="AP708" s="59">
        <v>124</v>
      </c>
      <c r="AQ708" s="54"/>
      <c r="AR708" s="54"/>
      <c r="AS708" s="54"/>
      <c r="AT708" s="59">
        <v>641</v>
      </c>
      <c r="AU708" s="59">
        <v>8</v>
      </c>
      <c r="AV708" s="54"/>
      <c r="AW708" s="59">
        <v>649</v>
      </c>
      <c r="AX708" s="54"/>
      <c r="AY708" s="54"/>
      <c r="AZ708" s="54"/>
      <c r="BA708" s="59">
        <v>156</v>
      </c>
      <c r="BB708" s="59">
        <v>479</v>
      </c>
      <c r="BC708" s="54"/>
      <c r="BD708" s="59">
        <v>635</v>
      </c>
      <c r="BE708" s="54"/>
      <c r="BF708" s="54"/>
      <c r="BG708" s="54"/>
      <c r="BH708" s="59">
        <v>138</v>
      </c>
      <c r="BI708" s="54"/>
      <c r="BJ708" s="54"/>
      <c r="BK708" s="54"/>
      <c r="BL708" s="59">
        <v>0</v>
      </c>
      <c r="BM708" s="54"/>
      <c r="BN708" s="59">
        <v>0</v>
      </c>
      <c r="BO708" s="54"/>
      <c r="BP708" s="54"/>
      <c r="BQ708" s="54"/>
      <c r="BR708" s="59">
        <v>5</v>
      </c>
      <c r="BS708" s="39"/>
      <c r="BT708" s="39"/>
      <c r="BU708" s="39"/>
      <c r="BV708" s="39"/>
      <c r="BW708" s="39"/>
      <c r="BX708" s="39"/>
    </row>
    <row r="709" spans="1:76" ht="20.100000000000001" customHeight="1" x14ac:dyDescent="0.2"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  <c r="BN709" s="39"/>
      <c r="BO709" s="39"/>
      <c r="BP709" s="39"/>
      <c r="BQ709" s="39"/>
      <c r="BR709" s="39"/>
      <c r="BS709" s="39"/>
      <c r="BT709" s="39"/>
      <c r="BU709" s="39"/>
      <c r="BV709" s="39"/>
      <c r="BW709" s="39"/>
      <c r="BX709" s="39"/>
    </row>
    <row r="710" spans="1:76" ht="20.100000000000001" customHeight="1" x14ac:dyDescent="0.2">
      <c r="B710" s="6" t="s">
        <v>296</v>
      </c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  <c r="BN710" s="39"/>
      <c r="BO710" s="39"/>
      <c r="BP710" s="39"/>
      <c r="BQ710" s="39"/>
      <c r="BR710" s="39"/>
      <c r="BS710" s="39"/>
      <c r="BT710" s="39"/>
      <c r="BU710" s="39"/>
      <c r="BV710" s="39"/>
      <c r="BW710" s="39"/>
      <c r="BX710" s="39"/>
    </row>
    <row r="711" spans="1:76" ht="20.100000000000001" customHeight="1" x14ac:dyDescent="0.2">
      <c r="B711" s="5"/>
      <c r="C711" s="3" t="s">
        <v>154</v>
      </c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</row>
    <row r="712" spans="1:76" ht="20.100000000000001" customHeight="1" x14ac:dyDescent="0.2">
      <c r="B712" s="5"/>
      <c r="D712" s="2" t="s">
        <v>96</v>
      </c>
      <c r="F712" s="39">
        <v>176</v>
      </c>
      <c r="G712" s="39"/>
      <c r="H712" s="39"/>
      <c r="I712" s="39"/>
      <c r="J712" s="39">
        <v>542</v>
      </c>
      <c r="K712" s="39">
        <v>13</v>
      </c>
      <c r="L712" s="39"/>
      <c r="M712" s="39">
        <v>555</v>
      </c>
      <c r="N712" s="39"/>
      <c r="O712" s="39"/>
      <c r="P712" s="39"/>
      <c r="Q712" s="39">
        <v>246</v>
      </c>
      <c r="R712" s="39">
        <v>321</v>
      </c>
      <c r="S712" s="39"/>
      <c r="T712" s="39">
        <v>567</v>
      </c>
      <c r="U712" s="39"/>
      <c r="V712" s="39"/>
      <c r="W712" s="39"/>
      <c r="X712" s="39">
        <v>164</v>
      </c>
      <c r="Y712" s="39"/>
      <c r="Z712" s="39"/>
      <c r="AA712" s="39"/>
      <c r="AB712" s="39">
        <v>0</v>
      </c>
      <c r="AC712" s="39"/>
      <c r="AD712" s="39">
        <v>0</v>
      </c>
      <c r="AE712" s="39"/>
      <c r="AF712" s="39"/>
      <c r="AG712" s="39"/>
      <c r="AH712" s="39">
        <v>0</v>
      </c>
      <c r="AI712" s="39"/>
      <c r="AJ712" s="39"/>
      <c r="AK712" s="39"/>
      <c r="AL712" s="39"/>
      <c r="AM712" s="39"/>
      <c r="AN712" s="39"/>
      <c r="AO712" s="39"/>
      <c r="AP712" s="39">
        <v>57</v>
      </c>
      <c r="AQ712" s="39"/>
      <c r="AR712" s="39"/>
      <c r="AS712" s="39"/>
      <c r="AT712" s="39">
        <v>184</v>
      </c>
      <c r="AU712" s="39">
        <v>3</v>
      </c>
      <c r="AV712" s="39"/>
      <c r="AW712" s="39">
        <v>187</v>
      </c>
      <c r="AX712" s="39"/>
      <c r="AY712" s="39"/>
      <c r="AZ712" s="39"/>
      <c r="BA712" s="39">
        <v>51</v>
      </c>
      <c r="BB712" s="39">
        <v>174</v>
      </c>
      <c r="BC712" s="39"/>
      <c r="BD712" s="39">
        <v>225</v>
      </c>
      <c r="BE712" s="39"/>
      <c r="BF712" s="39"/>
      <c r="BG712" s="39"/>
      <c r="BH712" s="39">
        <v>19</v>
      </c>
      <c r="BI712" s="39"/>
      <c r="BJ712" s="39"/>
      <c r="BK712" s="39"/>
      <c r="BL712" s="39">
        <v>0</v>
      </c>
      <c r="BM712" s="39"/>
      <c r="BN712" s="39">
        <v>0</v>
      </c>
      <c r="BO712" s="39"/>
      <c r="BP712" s="39"/>
      <c r="BQ712" s="39"/>
      <c r="BR712" s="39">
        <v>0</v>
      </c>
      <c r="BS712" s="39"/>
      <c r="BT712" s="39"/>
      <c r="BU712" s="39"/>
      <c r="BV712" s="39"/>
      <c r="BW712" s="39"/>
      <c r="BX712" s="39"/>
    </row>
    <row r="713" spans="1:76" ht="19.5" customHeight="1" x14ac:dyDescent="0.2">
      <c r="D713" s="47" t="s">
        <v>97</v>
      </c>
      <c r="F713" s="48">
        <v>179</v>
      </c>
      <c r="G713" s="49"/>
      <c r="H713" s="49"/>
      <c r="I713" s="49"/>
      <c r="J713" s="48">
        <v>529</v>
      </c>
      <c r="K713" s="48">
        <v>14</v>
      </c>
      <c r="L713" s="49"/>
      <c r="M713" s="48">
        <v>543</v>
      </c>
      <c r="N713" s="49"/>
      <c r="O713" s="49"/>
      <c r="P713" s="49"/>
      <c r="Q713" s="48">
        <v>331</v>
      </c>
      <c r="R713" s="48">
        <v>296</v>
      </c>
      <c r="S713" s="49"/>
      <c r="T713" s="48">
        <v>627</v>
      </c>
      <c r="U713" s="49"/>
      <c r="V713" s="49"/>
      <c r="W713" s="49"/>
      <c r="X713" s="48">
        <v>95</v>
      </c>
      <c r="Y713" s="49"/>
      <c r="Z713" s="49"/>
      <c r="AA713" s="49"/>
      <c r="AB713" s="48">
        <v>0</v>
      </c>
      <c r="AC713" s="49"/>
      <c r="AD713" s="48">
        <v>0</v>
      </c>
      <c r="AE713" s="49"/>
      <c r="AF713" s="49"/>
      <c r="AG713" s="49"/>
      <c r="AH713" s="48">
        <v>0</v>
      </c>
      <c r="AI713" s="49"/>
      <c r="AJ713" s="49"/>
      <c r="AK713" s="49"/>
      <c r="AL713" s="49"/>
      <c r="AM713" s="49"/>
      <c r="AN713" s="49"/>
      <c r="AO713" s="49"/>
      <c r="AP713" s="48">
        <v>47</v>
      </c>
      <c r="AQ713" s="49"/>
      <c r="AR713" s="49"/>
      <c r="AS713" s="49"/>
      <c r="AT713" s="48">
        <v>186</v>
      </c>
      <c r="AU713" s="48">
        <v>8</v>
      </c>
      <c r="AV713" s="49"/>
      <c r="AW713" s="48">
        <v>194</v>
      </c>
      <c r="AX713" s="49"/>
      <c r="AY713" s="49"/>
      <c r="AZ713" s="49"/>
      <c r="BA713" s="48">
        <v>43</v>
      </c>
      <c r="BB713" s="48">
        <v>190</v>
      </c>
      <c r="BC713" s="49"/>
      <c r="BD713" s="48">
        <v>233</v>
      </c>
      <c r="BE713" s="49"/>
      <c r="BF713" s="49"/>
      <c r="BG713" s="49"/>
      <c r="BH713" s="48">
        <v>8</v>
      </c>
      <c r="BI713" s="49"/>
      <c r="BJ713" s="49"/>
      <c r="BK713" s="49"/>
      <c r="BL713" s="48">
        <v>0</v>
      </c>
      <c r="BM713" s="49"/>
      <c r="BN713" s="48">
        <v>0</v>
      </c>
      <c r="BO713" s="49"/>
      <c r="BP713" s="49"/>
      <c r="BQ713" s="49"/>
      <c r="BR713" s="48">
        <v>0</v>
      </c>
      <c r="BS713" s="39"/>
      <c r="BT713" s="39"/>
      <c r="BU713" s="39"/>
      <c r="BV713" s="39"/>
      <c r="BW713" s="39"/>
      <c r="BX713" s="39"/>
    </row>
    <row r="714" spans="1:76" ht="20.100000000000001" customHeight="1" x14ac:dyDescent="0.2">
      <c r="D714" s="2" t="s">
        <v>113</v>
      </c>
      <c r="F714" s="39">
        <v>264</v>
      </c>
      <c r="G714" s="39"/>
      <c r="H714" s="39"/>
      <c r="I714" s="39"/>
      <c r="J714" s="39">
        <v>504</v>
      </c>
      <c r="K714" s="39">
        <v>16</v>
      </c>
      <c r="L714" s="39"/>
      <c r="M714" s="39">
        <v>520</v>
      </c>
      <c r="N714" s="39"/>
      <c r="O714" s="39"/>
      <c r="P714" s="39"/>
      <c r="Q714" s="39">
        <v>192</v>
      </c>
      <c r="R714" s="39">
        <v>361</v>
      </c>
      <c r="S714" s="39"/>
      <c r="T714" s="39">
        <v>553</v>
      </c>
      <c r="U714" s="39"/>
      <c r="V714" s="39"/>
      <c r="W714" s="39"/>
      <c r="X714" s="39">
        <v>231</v>
      </c>
      <c r="Y714" s="39"/>
      <c r="Z714" s="39"/>
      <c r="AA714" s="39"/>
      <c r="AB714" s="39">
        <v>0</v>
      </c>
      <c r="AC714" s="39"/>
      <c r="AD714" s="39">
        <v>0</v>
      </c>
      <c r="AE714" s="39"/>
      <c r="AF714" s="39"/>
      <c r="AG714" s="39"/>
      <c r="AH714" s="39">
        <v>6</v>
      </c>
      <c r="AI714" s="39"/>
      <c r="AJ714" s="39"/>
      <c r="AK714" s="39"/>
      <c r="AL714" s="39"/>
      <c r="AM714" s="39"/>
      <c r="AN714" s="39"/>
      <c r="AO714" s="39"/>
      <c r="AP714" s="39">
        <v>58</v>
      </c>
      <c r="AQ714" s="39"/>
      <c r="AR714" s="39"/>
      <c r="AS714" s="39"/>
      <c r="AT714" s="39">
        <v>177</v>
      </c>
      <c r="AU714" s="39">
        <v>3</v>
      </c>
      <c r="AV714" s="39"/>
      <c r="AW714" s="39">
        <v>180</v>
      </c>
      <c r="AX714" s="39"/>
      <c r="AY714" s="39"/>
      <c r="AZ714" s="39"/>
      <c r="BA714" s="39">
        <v>54</v>
      </c>
      <c r="BB714" s="39">
        <v>161</v>
      </c>
      <c r="BC714" s="39"/>
      <c r="BD714" s="39">
        <v>215</v>
      </c>
      <c r="BE714" s="39"/>
      <c r="BF714" s="39"/>
      <c r="BG714" s="39"/>
      <c r="BH714" s="39">
        <v>23</v>
      </c>
      <c r="BI714" s="39"/>
      <c r="BJ714" s="39"/>
      <c r="BK714" s="39"/>
      <c r="BL714" s="39">
        <v>0</v>
      </c>
      <c r="BM714" s="39"/>
      <c r="BN714" s="39">
        <v>0</v>
      </c>
      <c r="BO714" s="39"/>
      <c r="BP714" s="39"/>
      <c r="BQ714" s="39"/>
      <c r="BR714" s="39">
        <v>0</v>
      </c>
      <c r="BS714" s="39"/>
      <c r="BT714" s="39"/>
      <c r="BU714" s="39"/>
      <c r="BV714" s="39"/>
      <c r="BW714" s="39"/>
      <c r="BX714" s="39"/>
    </row>
    <row r="715" spans="1:76" ht="19.5" customHeight="1" x14ac:dyDescent="0.2">
      <c r="D715" s="47" t="s">
        <v>136</v>
      </c>
      <c r="F715" s="48">
        <v>174</v>
      </c>
      <c r="G715" s="49"/>
      <c r="H715" s="49"/>
      <c r="I715" s="49"/>
      <c r="J715" s="48">
        <v>569</v>
      </c>
      <c r="K715" s="48">
        <v>8</v>
      </c>
      <c r="L715" s="49"/>
      <c r="M715" s="48">
        <v>577</v>
      </c>
      <c r="N715" s="49"/>
      <c r="O715" s="49"/>
      <c r="P715" s="49"/>
      <c r="Q715" s="48">
        <v>219</v>
      </c>
      <c r="R715" s="48">
        <v>363</v>
      </c>
      <c r="S715" s="49"/>
      <c r="T715" s="48">
        <v>582</v>
      </c>
      <c r="U715" s="49"/>
      <c r="V715" s="49"/>
      <c r="W715" s="49"/>
      <c r="X715" s="48">
        <v>169</v>
      </c>
      <c r="Y715" s="49"/>
      <c r="Z715" s="49"/>
      <c r="AA715" s="49"/>
      <c r="AB715" s="48">
        <v>0</v>
      </c>
      <c r="AC715" s="49"/>
      <c r="AD715" s="48">
        <v>0</v>
      </c>
      <c r="AE715" s="49"/>
      <c r="AF715" s="49"/>
      <c r="AG715" s="49"/>
      <c r="AH715" s="48">
        <v>41</v>
      </c>
      <c r="AI715" s="49"/>
      <c r="AJ715" s="49"/>
      <c r="AK715" s="49"/>
      <c r="AL715" s="49"/>
      <c r="AM715" s="49"/>
      <c r="AN715" s="49"/>
      <c r="AO715" s="49"/>
      <c r="AP715" s="48">
        <v>51</v>
      </c>
      <c r="AQ715" s="49"/>
      <c r="AR715" s="49"/>
      <c r="AS715" s="49"/>
      <c r="AT715" s="48">
        <v>160</v>
      </c>
      <c r="AU715" s="48">
        <v>2</v>
      </c>
      <c r="AV715" s="49"/>
      <c r="AW715" s="48">
        <v>162</v>
      </c>
      <c r="AX715" s="49"/>
      <c r="AY715" s="49"/>
      <c r="AZ715" s="49"/>
      <c r="BA715" s="48">
        <v>33</v>
      </c>
      <c r="BB715" s="48">
        <v>160</v>
      </c>
      <c r="BC715" s="49"/>
      <c r="BD715" s="48">
        <v>193</v>
      </c>
      <c r="BE715" s="49"/>
      <c r="BF715" s="49"/>
      <c r="BG715" s="49"/>
      <c r="BH715" s="48">
        <v>20</v>
      </c>
      <c r="BI715" s="49"/>
      <c r="BJ715" s="49"/>
      <c r="BK715" s="49"/>
      <c r="BL715" s="48">
        <v>0</v>
      </c>
      <c r="BM715" s="49"/>
      <c r="BN715" s="48">
        <v>0</v>
      </c>
      <c r="BO715" s="49"/>
      <c r="BP715" s="49"/>
      <c r="BQ715" s="49"/>
      <c r="BR715" s="48">
        <v>23</v>
      </c>
      <c r="BS715" s="39"/>
      <c r="BT715" s="39"/>
      <c r="BU715" s="39"/>
      <c r="BV715" s="39"/>
      <c r="BW715" s="39"/>
      <c r="BX715" s="39"/>
    </row>
    <row r="716" spans="1:76" ht="20.100000000000001" customHeight="1" x14ac:dyDescent="0.2"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  <c r="BN716" s="39"/>
      <c r="BO716" s="39"/>
      <c r="BP716" s="39"/>
      <c r="BQ716" s="39"/>
      <c r="BR716" s="39"/>
      <c r="BS716" s="39"/>
      <c r="BT716" s="39"/>
      <c r="BU716" s="39"/>
      <c r="BV716" s="39"/>
      <c r="BW716" s="39"/>
      <c r="BX716" s="39"/>
    </row>
    <row r="717" spans="1:76" s="1" customFormat="1" ht="20.100000000000001" customHeight="1" x14ac:dyDescent="0.25">
      <c r="A717" s="3"/>
      <c r="B717" s="6"/>
      <c r="C717" s="51" t="s">
        <v>159</v>
      </c>
      <c r="D717" s="52"/>
      <c r="E717" s="5"/>
      <c r="F717" s="53">
        <v>793</v>
      </c>
      <c r="G717" s="54"/>
      <c r="H717" s="54"/>
      <c r="I717" s="54"/>
      <c r="J717" s="53">
        <v>2144</v>
      </c>
      <c r="K717" s="53">
        <v>51</v>
      </c>
      <c r="L717" s="54"/>
      <c r="M717" s="53">
        <v>2195</v>
      </c>
      <c r="N717" s="54"/>
      <c r="O717" s="54"/>
      <c r="P717" s="54"/>
      <c r="Q717" s="53">
        <v>988</v>
      </c>
      <c r="R717" s="53">
        <v>1341</v>
      </c>
      <c r="S717" s="54"/>
      <c r="T717" s="53">
        <v>2329</v>
      </c>
      <c r="U717" s="54"/>
      <c r="V717" s="54"/>
      <c r="W717" s="54"/>
      <c r="X717" s="53">
        <v>659</v>
      </c>
      <c r="Y717" s="54"/>
      <c r="Z717" s="54"/>
      <c r="AA717" s="54"/>
      <c r="AB717" s="53">
        <v>0</v>
      </c>
      <c r="AC717" s="54"/>
      <c r="AD717" s="53">
        <v>0</v>
      </c>
      <c r="AE717" s="54"/>
      <c r="AF717" s="54"/>
      <c r="AG717" s="54"/>
      <c r="AH717" s="53">
        <v>47</v>
      </c>
      <c r="AI717" s="54"/>
      <c r="AJ717" s="54"/>
      <c r="AK717" s="54"/>
      <c r="AL717" s="54"/>
      <c r="AM717" s="54"/>
      <c r="AN717" s="54"/>
      <c r="AO717" s="54"/>
      <c r="AP717" s="53">
        <v>213</v>
      </c>
      <c r="AQ717" s="54"/>
      <c r="AR717" s="54"/>
      <c r="AS717" s="54"/>
      <c r="AT717" s="53">
        <v>707</v>
      </c>
      <c r="AU717" s="53">
        <v>16</v>
      </c>
      <c r="AV717" s="54"/>
      <c r="AW717" s="53">
        <v>723</v>
      </c>
      <c r="AX717" s="54"/>
      <c r="AY717" s="54"/>
      <c r="AZ717" s="54"/>
      <c r="BA717" s="53">
        <v>181</v>
      </c>
      <c r="BB717" s="53">
        <v>685</v>
      </c>
      <c r="BC717" s="54"/>
      <c r="BD717" s="53">
        <v>866</v>
      </c>
      <c r="BE717" s="54"/>
      <c r="BF717" s="54"/>
      <c r="BG717" s="54"/>
      <c r="BH717" s="53">
        <v>70</v>
      </c>
      <c r="BI717" s="54"/>
      <c r="BJ717" s="54"/>
      <c r="BK717" s="54"/>
      <c r="BL717" s="53">
        <v>0</v>
      </c>
      <c r="BM717" s="54"/>
      <c r="BN717" s="53">
        <v>0</v>
      </c>
      <c r="BO717" s="54"/>
      <c r="BP717" s="54"/>
      <c r="BQ717" s="54"/>
      <c r="BR717" s="53">
        <v>23</v>
      </c>
      <c r="BS717" s="39"/>
      <c r="BT717" s="39"/>
      <c r="BU717" s="39"/>
      <c r="BV717" s="39"/>
      <c r="BW717" s="39"/>
      <c r="BX717" s="39"/>
    </row>
    <row r="718" spans="1:76" s="1" customFormat="1" ht="20.100000000000001" customHeight="1" x14ac:dyDescent="0.2">
      <c r="A718" s="3"/>
      <c r="B718" s="6"/>
      <c r="C718" s="3"/>
      <c r="D718" s="3"/>
      <c r="E718" s="5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F718" s="56"/>
      <c r="BG718" s="56"/>
      <c r="BH718" s="56"/>
      <c r="BI718" s="56"/>
      <c r="BJ718" s="56"/>
      <c r="BK718" s="56"/>
      <c r="BL718" s="56"/>
      <c r="BM718" s="56"/>
      <c r="BN718" s="56"/>
      <c r="BO718" s="56"/>
      <c r="BP718" s="56"/>
      <c r="BQ718" s="56"/>
      <c r="BR718" s="56"/>
      <c r="BS718" s="39"/>
      <c r="BT718" s="39"/>
      <c r="BU718" s="39"/>
      <c r="BV718" s="39"/>
      <c r="BW718" s="39"/>
      <c r="BX718" s="39"/>
    </row>
    <row r="719" spans="1:76" s="1" customFormat="1" ht="20.100000000000001" customHeight="1" x14ac:dyDescent="0.25">
      <c r="A719" s="3"/>
      <c r="B719" s="57" t="s">
        <v>297</v>
      </c>
      <c r="C719" s="58"/>
      <c r="D719" s="58"/>
      <c r="E719" s="5"/>
      <c r="F719" s="59">
        <v>793</v>
      </c>
      <c r="G719" s="54"/>
      <c r="H719" s="54"/>
      <c r="I719" s="54"/>
      <c r="J719" s="59">
        <v>2144</v>
      </c>
      <c r="K719" s="59">
        <v>51</v>
      </c>
      <c r="L719" s="54"/>
      <c r="M719" s="59">
        <v>2195</v>
      </c>
      <c r="N719" s="54"/>
      <c r="O719" s="54"/>
      <c r="P719" s="54"/>
      <c r="Q719" s="59">
        <v>988</v>
      </c>
      <c r="R719" s="59">
        <v>1341</v>
      </c>
      <c r="S719" s="54"/>
      <c r="T719" s="59">
        <v>2329</v>
      </c>
      <c r="U719" s="54"/>
      <c r="V719" s="54"/>
      <c r="W719" s="54"/>
      <c r="X719" s="59">
        <v>659</v>
      </c>
      <c r="Y719" s="54"/>
      <c r="Z719" s="54"/>
      <c r="AA719" s="54"/>
      <c r="AB719" s="59">
        <v>0</v>
      </c>
      <c r="AC719" s="54"/>
      <c r="AD719" s="59">
        <v>0</v>
      </c>
      <c r="AE719" s="54"/>
      <c r="AF719" s="54"/>
      <c r="AG719" s="54"/>
      <c r="AH719" s="59">
        <v>47</v>
      </c>
      <c r="AI719" s="54"/>
      <c r="AJ719" s="54"/>
      <c r="AK719" s="54"/>
      <c r="AL719" s="54"/>
      <c r="AM719" s="54"/>
      <c r="AN719" s="54"/>
      <c r="AO719" s="54"/>
      <c r="AP719" s="59">
        <v>213</v>
      </c>
      <c r="AQ719" s="54"/>
      <c r="AR719" s="54"/>
      <c r="AS719" s="54"/>
      <c r="AT719" s="59">
        <v>707</v>
      </c>
      <c r="AU719" s="59">
        <v>16</v>
      </c>
      <c r="AV719" s="54"/>
      <c r="AW719" s="59">
        <v>723</v>
      </c>
      <c r="AX719" s="54"/>
      <c r="AY719" s="54"/>
      <c r="AZ719" s="54"/>
      <c r="BA719" s="59">
        <v>181</v>
      </c>
      <c r="BB719" s="59">
        <v>685</v>
      </c>
      <c r="BC719" s="54"/>
      <c r="BD719" s="59">
        <v>866</v>
      </c>
      <c r="BE719" s="54"/>
      <c r="BF719" s="54"/>
      <c r="BG719" s="54"/>
      <c r="BH719" s="59">
        <v>70</v>
      </c>
      <c r="BI719" s="54"/>
      <c r="BJ719" s="54"/>
      <c r="BK719" s="54"/>
      <c r="BL719" s="59">
        <v>0</v>
      </c>
      <c r="BM719" s="54"/>
      <c r="BN719" s="59">
        <v>0</v>
      </c>
      <c r="BO719" s="54"/>
      <c r="BP719" s="54"/>
      <c r="BQ719" s="54"/>
      <c r="BR719" s="59">
        <v>23</v>
      </c>
      <c r="BS719" s="39"/>
      <c r="BT719" s="39"/>
      <c r="BU719" s="39"/>
      <c r="BV719" s="39"/>
      <c r="BW719" s="39"/>
      <c r="BX719" s="39"/>
    </row>
    <row r="720" spans="1:76" s="1" customFormat="1" ht="20.100000000000001" customHeight="1" x14ac:dyDescent="0.2">
      <c r="A720" s="3"/>
      <c r="B720" s="63"/>
      <c r="C720" s="63"/>
      <c r="D720" s="63"/>
      <c r="E720" s="5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  <c r="AY720" s="64"/>
      <c r="AZ720" s="64"/>
      <c r="BA720" s="64"/>
      <c r="BB720" s="64"/>
      <c r="BC720" s="64"/>
      <c r="BD720" s="64"/>
      <c r="BE720" s="64"/>
      <c r="BF720" s="64"/>
      <c r="BG720" s="64"/>
      <c r="BH720" s="64"/>
      <c r="BI720" s="64"/>
      <c r="BJ720" s="64"/>
      <c r="BK720" s="64"/>
      <c r="BL720" s="64"/>
      <c r="BM720" s="64"/>
      <c r="BN720" s="64"/>
      <c r="BO720" s="64"/>
      <c r="BP720" s="64"/>
      <c r="BQ720" s="64"/>
      <c r="BR720" s="64"/>
      <c r="BS720" s="39"/>
      <c r="BT720" s="39"/>
      <c r="BU720" s="39"/>
      <c r="BV720" s="39"/>
      <c r="BW720" s="39"/>
      <c r="BX720" s="39"/>
    </row>
    <row r="721" spans="1:76" s="1" customFormat="1" ht="20.100000000000001" customHeight="1" x14ac:dyDescent="0.2">
      <c r="A721" s="3"/>
      <c r="B721" s="6" t="s">
        <v>298</v>
      </c>
      <c r="C721" s="63"/>
      <c r="D721" s="63"/>
      <c r="E721" s="5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  <c r="AY721" s="64"/>
      <c r="AZ721" s="64"/>
      <c r="BA721" s="64"/>
      <c r="BB721" s="64"/>
      <c r="BC721" s="64"/>
      <c r="BD721" s="64"/>
      <c r="BE721" s="64"/>
      <c r="BF721" s="64"/>
      <c r="BG721" s="64"/>
      <c r="BH721" s="64"/>
      <c r="BI721" s="64"/>
      <c r="BJ721" s="64"/>
      <c r="BK721" s="64"/>
      <c r="BL721" s="64"/>
      <c r="BM721" s="64"/>
      <c r="BN721" s="64"/>
      <c r="BO721" s="64"/>
      <c r="BP721" s="64"/>
      <c r="BQ721" s="64"/>
      <c r="BR721" s="64"/>
      <c r="BS721" s="39"/>
      <c r="BT721" s="39"/>
      <c r="BU721" s="39"/>
      <c r="BV721" s="39"/>
      <c r="BW721" s="39"/>
      <c r="BX721" s="39"/>
    </row>
    <row r="722" spans="1:76" s="1" customFormat="1" ht="20.100000000000001" customHeight="1" x14ac:dyDescent="0.2">
      <c r="A722" s="3"/>
      <c r="B722" s="63"/>
      <c r="C722" s="3" t="s">
        <v>154</v>
      </c>
      <c r="D722" s="2"/>
      <c r="E722" s="5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  <c r="AY722" s="64"/>
      <c r="AZ722" s="64"/>
      <c r="BA722" s="64"/>
      <c r="BB722" s="64"/>
      <c r="BC722" s="64"/>
      <c r="BD722" s="64"/>
      <c r="BE722" s="64"/>
      <c r="BF722" s="64"/>
      <c r="BG722" s="64"/>
      <c r="BH722" s="64"/>
      <c r="BI722" s="64"/>
      <c r="BJ722" s="64"/>
      <c r="BK722" s="64"/>
      <c r="BL722" s="64"/>
      <c r="BM722" s="64"/>
      <c r="BN722" s="64"/>
      <c r="BO722" s="64"/>
      <c r="BP722" s="64"/>
      <c r="BQ722" s="64"/>
      <c r="BR722" s="64"/>
      <c r="BS722" s="39"/>
      <c r="BT722" s="39"/>
      <c r="BU722" s="39"/>
      <c r="BV722" s="39"/>
      <c r="BW722" s="39"/>
      <c r="BX722" s="39"/>
    </row>
    <row r="723" spans="1:76" s="1" customFormat="1" ht="20.100000000000001" customHeight="1" x14ac:dyDescent="0.2">
      <c r="A723" s="3"/>
      <c r="B723" s="63"/>
      <c r="C723" s="3"/>
      <c r="D723" s="2" t="s">
        <v>299</v>
      </c>
      <c r="E723" s="5"/>
      <c r="F723" s="39">
        <v>105</v>
      </c>
      <c r="G723" s="39"/>
      <c r="H723" s="39"/>
      <c r="I723" s="39"/>
      <c r="J723" s="39">
        <v>403</v>
      </c>
      <c r="K723" s="39">
        <v>12</v>
      </c>
      <c r="L723" s="39"/>
      <c r="M723" s="39">
        <v>415</v>
      </c>
      <c r="N723" s="39"/>
      <c r="O723" s="39"/>
      <c r="P723" s="39"/>
      <c r="Q723" s="39">
        <v>134</v>
      </c>
      <c r="R723" s="39">
        <v>317</v>
      </c>
      <c r="S723" s="39"/>
      <c r="T723" s="39">
        <v>451</v>
      </c>
      <c r="U723" s="39"/>
      <c r="V723" s="39"/>
      <c r="W723" s="39"/>
      <c r="X723" s="39">
        <v>69</v>
      </c>
      <c r="Y723" s="39"/>
      <c r="Z723" s="39"/>
      <c r="AA723" s="39"/>
      <c r="AB723" s="39">
        <v>0</v>
      </c>
      <c r="AC723" s="39"/>
      <c r="AD723" s="39">
        <v>0</v>
      </c>
      <c r="AE723" s="39"/>
      <c r="AF723" s="39"/>
      <c r="AG723" s="39"/>
      <c r="AH723" s="39">
        <v>0</v>
      </c>
      <c r="AI723" s="39"/>
      <c r="AJ723" s="39"/>
      <c r="AK723" s="39"/>
      <c r="AL723" s="39"/>
      <c r="AM723" s="39"/>
      <c r="AN723" s="39"/>
      <c r="AO723" s="39"/>
      <c r="AP723" s="39">
        <v>18</v>
      </c>
      <c r="AQ723" s="39"/>
      <c r="AR723" s="39"/>
      <c r="AS723" s="39"/>
      <c r="AT723" s="39">
        <v>131</v>
      </c>
      <c r="AU723" s="39">
        <v>3</v>
      </c>
      <c r="AV723" s="39"/>
      <c r="AW723" s="39">
        <v>134</v>
      </c>
      <c r="AX723" s="39"/>
      <c r="AY723" s="39"/>
      <c r="AZ723" s="39"/>
      <c r="BA723" s="39">
        <v>27</v>
      </c>
      <c r="BB723" s="39">
        <v>113</v>
      </c>
      <c r="BC723" s="39"/>
      <c r="BD723" s="39">
        <v>140</v>
      </c>
      <c r="BE723" s="39"/>
      <c r="BF723" s="39"/>
      <c r="BG723" s="39"/>
      <c r="BH723" s="39">
        <v>12</v>
      </c>
      <c r="BI723" s="39"/>
      <c r="BJ723" s="39"/>
      <c r="BK723" s="39"/>
      <c r="BL723" s="39">
        <v>0</v>
      </c>
      <c r="BM723" s="39"/>
      <c r="BN723" s="39">
        <v>0</v>
      </c>
      <c r="BO723" s="39"/>
      <c r="BP723" s="39"/>
      <c r="BQ723" s="39"/>
      <c r="BR723" s="39">
        <v>0</v>
      </c>
      <c r="BS723" s="39"/>
      <c r="BT723" s="39"/>
      <c r="BU723" s="39"/>
      <c r="BV723" s="39"/>
      <c r="BW723" s="39"/>
      <c r="BX723" s="39"/>
    </row>
    <row r="724" spans="1:76" ht="19.5" customHeight="1" x14ac:dyDescent="0.2">
      <c r="D724" s="47" t="s">
        <v>300</v>
      </c>
      <c r="F724" s="48">
        <v>69</v>
      </c>
      <c r="G724" s="49"/>
      <c r="H724" s="49"/>
      <c r="I724" s="49"/>
      <c r="J724" s="48">
        <v>394</v>
      </c>
      <c r="K724" s="48">
        <v>12</v>
      </c>
      <c r="L724" s="49"/>
      <c r="M724" s="48">
        <v>406</v>
      </c>
      <c r="N724" s="49"/>
      <c r="O724" s="49"/>
      <c r="P724" s="49"/>
      <c r="Q724" s="48">
        <v>136</v>
      </c>
      <c r="R724" s="48">
        <v>278</v>
      </c>
      <c r="S724" s="49"/>
      <c r="T724" s="48">
        <v>414</v>
      </c>
      <c r="U724" s="49"/>
      <c r="V724" s="49"/>
      <c r="W724" s="49"/>
      <c r="X724" s="48">
        <v>61</v>
      </c>
      <c r="Y724" s="49"/>
      <c r="Z724" s="49"/>
      <c r="AA724" s="49"/>
      <c r="AB724" s="48">
        <v>0</v>
      </c>
      <c r="AC724" s="49"/>
      <c r="AD724" s="48">
        <v>0</v>
      </c>
      <c r="AE724" s="49"/>
      <c r="AF724" s="49"/>
      <c r="AG724" s="49"/>
      <c r="AH724" s="48">
        <v>0</v>
      </c>
      <c r="AI724" s="49"/>
      <c r="AJ724" s="49"/>
      <c r="AK724" s="49"/>
      <c r="AL724" s="49"/>
      <c r="AM724" s="49"/>
      <c r="AN724" s="49"/>
      <c r="AO724" s="49"/>
      <c r="AP724" s="48">
        <v>18</v>
      </c>
      <c r="AQ724" s="49"/>
      <c r="AR724" s="49"/>
      <c r="AS724" s="49"/>
      <c r="AT724" s="48">
        <v>135</v>
      </c>
      <c r="AU724" s="48">
        <v>1</v>
      </c>
      <c r="AV724" s="49"/>
      <c r="AW724" s="48">
        <v>136</v>
      </c>
      <c r="AX724" s="49"/>
      <c r="AY724" s="49"/>
      <c r="AZ724" s="49"/>
      <c r="BA724" s="48">
        <v>28</v>
      </c>
      <c r="BB724" s="48">
        <v>109</v>
      </c>
      <c r="BC724" s="49"/>
      <c r="BD724" s="48">
        <v>137</v>
      </c>
      <c r="BE724" s="49"/>
      <c r="BF724" s="49"/>
      <c r="BG724" s="49"/>
      <c r="BH724" s="48">
        <v>17</v>
      </c>
      <c r="BI724" s="49"/>
      <c r="BJ724" s="49"/>
      <c r="BK724" s="49"/>
      <c r="BL724" s="48">
        <v>0</v>
      </c>
      <c r="BM724" s="49"/>
      <c r="BN724" s="48">
        <v>0</v>
      </c>
      <c r="BO724" s="49"/>
      <c r="BP724" s="49"/>
      <c r="BQ724" s="49"/>
      <c r="BR724" s="48">
        <v>0</v>
      </c>
      <c r="BS724" s="39"/>
      <c r="BT724" s="39"/>
      <c r="BU724" s="39"/>
      <c r="BV724" s="39"/>
      <c r="BW724" s="39"/>
      <c r="BX724" s="39"/>
    </row>
    <row r="725" spans="1:76" s="1" customFormat="1" ht="19.5" customHeight="1" x14ac:dyDescent="0.2">
      <c r="A725" s="3"/>
      <c r="B725" s="63"/>
      <c r="C725" s="3"/>
      <c r="D725" s="2" t="s">
        <v>301</v>
      </c>
      <c r="E725" s="5"/>
      <c r="F725" s="39">
        <v>110</v>
      </c>
      <c r="G725" s="39"/>
      <c r="H725" s="39"/>
      <c r="I725" s="39"/>
      <c r="J725" s="39">
        <v>408</v>
      </c>
      <c r="K725" s="39">
        <v>12</v>
      </c>
      <c r="L725" s="39"/>
      <c r="M725" s="39">
        <v>420</v>
      </c>
      <c r="N725" s="39"/>
      <c r="O725" s="39"/>
      <c r="P725" s="39"/>
      <c r="Q725" s="39">
        <v>115</v>
      </c>
      <c r="R725" s="39">
        <v>307</v>
      </c>
      <c r="S725" s="39"/>
      <c r="T725" s="39">
        <v>422</v>
      </c>
      <c r="U725" s="39"/>
      <c r="V725" s="39"/>
      <c r="W725" s="39"/>
      <c r="X725" s="39">
        <v>108</v>
      </c>
      <c r="Y725" s="39"/>
      <c r="Z725" s="39"/>
      <c r="AA725" s="39"/>
      <c r="AB725" s="39">
        <v>0</v>
      </c>
      <c r="AC725" s="39"/>
      <c r="AD725" s="39">
        <v>0</v>
      </c>
      <c r="AE725" s="39"/>
      <c r="AF725" s="39"/>
      <c r="AG725" s="39"/>
      <c r="AH725" s="39">
        <v>0</v>
      </c>
      <c r="AI725" s="39"/>
      <c r="AJ725" s="39"/>
      <c r="AK725" s="39"/>
      <c r="AL725" s="39"/>
      <c r="AM725" s="39"/>
      <c r="AN725" s="39"/>
      <c r="AO725" s="39"/>
      <c r="AP725" s="39">
        <v>20</v>
      </c>
      <c r="AQ725" s="39"/>
      <c r="AR725" s="39"/>
      <c r="AS725" s="39"/>
      <c r="AT725" s="39">
        <v>136</v>
      </c>
      <c r="AU725" s="39">
        <v>1</v>
      </c>
      <c r="AV725" s="39"/>
      <c r="AW725" s="39">
        <v>137</v>
      </c>
      <c r="AX725" s="39"/>
      <c r="AY725" s="39"/>
      <c r="AZ725" s="39"/>
      <c r="BA725" s="39">
        <v>26</v>
      </c>
      <c r="BB725" s="39">
        <v>106</v>
      </c>
      <c r="BC725" s="39"/>
      <c r="BD725" s="39">
        <v>132</v>
      </c>
      <c r="BE725" s="39"/>
      <c r="BF725" s="39"/>
      <c r="BG725" s="39"/>
      <c r="BH725" s="39">
        <v>25</v>
      </c>
      <c r="BI725" s="39"/>
      <c r="BJ725" s="39"/>
      <c r="BK725" s="39"/>
      <c r="BL725" s="39">
        <v>0</v>
      </c>
      <c r="BM725" s="39"/>
      <c r="BN725" s="39">
        <v>0</v>
      </c>
      <c r="BO725" s="39"/>
      <c r="BP725" s="39"/>
      <c r="BQ725" s="39"/>
      <c r="BR725" s="39">
        <v>0</v>
      </c>
      <c r="BS725" s="39"/>
      <c r="BT725" s="39"/>
      <c r="BU725" s="39"/>
      <c r="BV725" s="39"/>
      <c r="BW725" s="39"/>
      <c r="BX725" s="39"/>
    </row>
    <row r="726" spans="1:76" s="1" customFormat="1" ht="19.5" customHeight="1" x14ac:dyDescent="0.2">
      <c r="A726" s="3"/>
      <c r="B726" s="63"/>
      <c r="C726" s="3"/>
      <c r="D726" s="47" t="s">
        <v>302</v>
      </c>
      <c r="E726" s="5"/>
      <c r="F726" s="48">
        <v>48</v>
      </c>
      <c r="G726" s="49"/>
      <c r="H726" s="49"/>
      <c r="I726" s="49"/>
      <c r="J726" s="48">
        <v>392</v>
      </c>
      <c r="K726" s="48">
        <v>15</v>
      </c>
      <c r="L726" s="49"/>
      <c r="M726" s="48">
        <v>407</v>
      </c>
      <c r="N726" s="49"/>
      <c r="O726" s="49"/>
      <c r="P726" s="49"/>
      <c r="Q726" s="48">
        <v>134</v>
      </c>
      <c r="R726" s="48">
        <v>279</v>
      </c>
      <c r="S726" s="49"/>
      <c r="T726" s="48">
        <v>413</v>
      </c>
      <c r="U726" s="49"/>
      <c r="V726" s="49"/>
      <c r="W726" s="49"/>
      <c r="X726" s="48">
        <v>42</v>
      </c>
      <c r="Y726" s="49"/>
      <c r="Z726" s="49"/>
      <c r="AA726" s="49"/>
      <c r="AB726" s="48">
        <v>0</v>
      </c>
      <c r="AC726" s="49"/>
      <c r="AD726" s="48">
        <v>0</v>
      </c>
      <c r="AE726" s="49"/>
      <c r="AF726" s="49"/>
      <c r="AG726" s="49"/>
      <c r="AH726" s="48">
        <v>0</v>
      </c>
      <c r="AI726" s="49"/>
      <c r="AJ726" s="49"/>
      <c r="AK726" s="49"/>
      <c r="AL726" s="49"/>
      <c r="AM726" s="49"/>
      <c r="AN726" s="49"/>
      <c r="AO726" s="49"/>
      <c r="AP726" s="48">
        <v>8</v>
      </c>
      <c r="AQ726" s="49"/>
      <c r="AR726" s="49"/>
      <c r="AS726" s="49"/>
      <c r="AT726" s="48">
        <v>132</v>
      </c>
      <c r="AU726" s="48">
        <v>9</v>
      </c>
      <c r="AV726" s="49"/>
      <c r="AW726" s="48">
        <v>141</v>
      </c>
      <c r="AX726" s="49"/>
      <c r="AY726" s="49"/>
      <c r="AZ726" s="49"/>
      <c r="BA726" s="48">
        <v>48</v>
      </c>
      <c r="BB726" s="48">
        <v>92</v>
      </c>
      <c r="BC726" s="49"/>
      <c r="BD726" s="48">
        <v>140</v>
      </c>
      <c r="BE726" s="49"/>
      <c r="BF726" s="49"/>
      <c r="BG726" s="49"/>
      <c r="BH726" s="48">
        <v>9</v>
      </c>
      <c r="BI726" s="49"/>
      <c r="BJ726" s="49"/>
      <c r="BK726" s="49"/>
      <c r="BL726" s="48">
        <v>0</v>
      </c>
      <c r="BM726" s="49"/>
      <c r="BN726" s="48">
        <v>0</v>
      </c>
      <c r="BO726" s="49"/>
      <c r="BP726" s="49"/>
      <c r="BQ726" s="49"/>
      <c r="BR726" s="48">
        <v>0</v>
      </c>
      <c r="BS726" s="39"/>
      <c r="BT726" s="39"/>
      <c r="BU726" s="39"/>
      <c r="BV726" s="39"/>
      <c r="BW726" s="39"/>
      <c r="BX726" s="39"/>
    </row>
    <row r="727" spans="1:76" s="1" customFormat="1" ht="19.5" customHeight="1" x14ac:dyDescent="0.2">
      <c r="A727" s="3"/>
      <c r="B727" s="63"/>
      <c r="C727" s="3"/>
      <c r="D727" s="2" t="s">
        <v>303</v>
      </c>
      <c r="E727" s="5"/>
      <c r="F727" s="39">
        <v>82</v>
      </c>
      <c r="G727" s="39"/>
      <c r="H727" s="39"/>
      <c r="I727" s="39"/>
      <c r="J727" s="39">
        <v>396</v>
      </c>
      <c r="K727" s="39">
        <v>2</v>
      </c>
      <c r="L727" s="39"/>
      <c r="M727" s="39">
        <v>398</v>
      </c>
      <c r="N727" s="39"/>
      <c r="O727" s="39"/>
      <c r="P727" s="39"/>
      <c r="Q727" s="39">
        <v>104</v>
      </c>
      <c r="R727" s="39">
        <v>304</v>
      </c>
      <c r="S727" s="39"/>
      <c r="T727" s="39">
        <v>408</v>
      </c>
      <c r="U727" s="39"/>
      <c r="V727" s="39"/>
      <c r="W727" s="39"/>
      <c r="X727" s="39">
        <v>72</v>
      </c>
      <c r="Y727" s="39"/>
      <c r="Z727" s="39"/>
      <c r="AA727" s="39"/>
      <c r="AB727" s="39">
        <v>0</v>
      </c>
      <c r="AC727" s="39"/>
      <c r="AD727" s="39">
        <v>0</v>
      </c>
      <c r="AE727" s="39"/>
      <c r="AF727" s="39"/>
      <c r="AG727" s="39"/>
      <c r="AH727" s="39">
        <v>0</v>
      </c>
      <c r="AI727" s="39"/>
      <c r="AJ727" s="39"/>
      <c r="AK727" s="39"/>
      <c r="AL727" s="39"/>
      <c r="AM727" s="39"/>
      <c r="AN727" s="39"/>
      <c r="AO727" s="39"/>
      <c r="AP727" s="39">
        <v>20</v>
      </c>
      <c r="AQ727" s="39"/>
      <c r="AR727" s="39"/>
      <c r="AS727" s="39"/>
      <c r="AT727" s="39">
        <v>133</v>
      </c>
      <c r="AU727" s="39">
        <v>1</v>
      </c>
      <c r="AV727" s="39"/>
      <c r="AW727" s="39">
        <v>134</v>
      </c>
      <c r="AX727" s="39"/>
      <c r="AY727" s="39"/>
      <c r="AZ727" s="39"/>
      <c r="BA727" s="39">
        <v>22</v>
      </c>
      <c r="BB727" s="39">
        <v>121</v>
      </c>
      <c r="BC727" s="39"/>
      <c r="BD727" s="39">
        <v>143</v>
      </c>
      <c r="BE727" s="39"/>
      <c r="BF727" s="39"/>
      <c r="BG727" s="39"/>
      <c r="BH727" s="39">
        <v>11</v>
      </c>
      <c r="BI727" s="39"/>
      <c r="BJ727" s="39"/>
      <c r="BK727" s="39"/>
      <c r="BL727" s="39">
        <v>0</v>
      </c>
      <c r="BM727" s="39"/>
      <c r="BN727" s="39">
        <v>0</v>
      </c>
      <c r="BO727" s="39"/>
      <c r="BP727" s="39"/>
      <c r="BQ727" s="39"/>
      <c r="BR727" s="39">
        <v>0</v>
      </c>
      <c r="BS727" s="39"/>
      <c r="BT727" s="39"/>
      <c r="BU727" s="39"/>
      <c r="BV727" s="39"/>
      <c r="BW727" s="39"/>
      <c r="BX727" s="39"/>
    </row>
    <row r="728" spans="1:76" s="1" customFormat="1" ht="19.5" customHeight="1" x14ac:dyDescent="0.2">
      <c r="A728" s="3"/>
      <c r="B728" s="63"/>
      <c r="C728" s="3"/>
      <c r="D728" s="47" t="s">
        <v>304</v>
      </c>
      <c r="E728" s="5"/>
      <c r="F728" s="48">
        <v>0</v>
      </c>
      <c r="G728" s="49"/>
      <c r="H728" s="49"/>
      <c r="I728" s="49"/>
      <c r="J728" s="48">
        <v>114</v>
      </c>
      <c r="K728" s="48">
        <v>0</v>
      </c>
      <c r="L728" s="49"/>
      <c r="M728" s="48">
        <v>114</v>
      </c>
      <c r="N728" s="49"/>
      <c r="O728" s="49"/>
      <c r="P728" s="49"/>
      <c r="Q728" s="48">
        <v>37</v>
      </c>
      <c r="R728" s="48">
        <v>1</v>
      </c>
      <c r="S728" s="49"/>
      <c r="T728" s="48">
        <v>38</v>
      </c>
      <c r="U728" s="49"/>
      <c r="V728" s="49"/>
      <c r="W728" s="49"/>
      <c r="X728" s="48">
        <v>76</v>
      </c>
      <c r="Y728" s="49"/>
      <c r="Z728" s="49"/>
      <c r="AA728" s="49"/>
      <c r="AB728" s="48">
        <v>0</v>
      </c>
      <c r="AC728" s="49"/>
      <c r="AD728" s="48">
        <v>0</v>
      </c>
      <c r="AE728" s="49"/>
      <c r="AF728" s="49"/>
      <c r="AG728" s="49"/>
      <c r="AH728" s="48">
        <v>0</v>
      </c>
      <c r="AI728" s="49"/>
      <c r="AJ728" s="49"/>
      <c r="AK728" s="49"/>
      <c r="AL728" s="49"/>
      <c r="AM728" s="49"/>
      <c r="AN728" s="49"/>
      <c r="AO728" s="49"/>
      <c r="AP728" s="48">
        <v>0</v>
      </c>
      <c r="AQ728" s="49"/>
      <c r="AR728" s="49"/>
      <c r="AS728" s="49"/>
      <c r="AT728" s="48">
        <v>23</v>
      </c>
      <c r="AU728" s="48">
        <v>0</v>
      </c>
      <c r="AV728" s="49"/>
      <c r="AW728" s="48">
        <v>23</v>
      </c>
      <c r="AX728" s="49"/>
      <c r="AY728" s="49"/>
      <c r="AZ728" s="49"/>
      <c r="BA728" s="48">
        <v>6</v>
      </c>
      <c r="BB728" s="48">
        <v>3</v>
      </c>
      <c r="BC728" s="49"/>
      <c r="BD728" s="48">
        <v>9</v>
      </c>
      <c r="BE728" s="49"/>
      <c r="BF728" s="49"/>
      <c r="BG728" s="49"/>
      <c r="BH728" s="48">
        <v>14</v>
      </c>
      <c r="BI728" s="49"/>
      <c r="BJ728" s="49"/>
      <c r="BK728" s="49"/>
      <c r="BL728" s="48">
        <v>0</v>
      </c>
      <c r="BM728" s="49"/>
      <c r="BN728" s="48">
        <v>0</v>
      </c>
      <c r="BO728" s="49"/>
      <c r="BP728" s="49"/>
      <c r="BQ728" s="49"/>
      <c r="BR728" s="48">
        <v>0</v>
      </c>
      <c r="BS728" s="39"/>
      <c r="BT728" s="39"/>
      <c r="BU728" s="39"/>
      <c r="BV728" s="39"/>
      <c r="BW728" s="39"/>
      <c r="BX728" s="39"/>
    </row>
    <row r="729" spans="1:76" s="1" customFormat="1" ht="20.100000000000001" customHeight="1" x14ac:dyDescent="0.2">
      <c r="A729" s="3"/>
      <c r="B729" s="63"/>
      <c r="C729" s="3"/>
      <c r="D729" s="2"/>
      <c r="E729" s="5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  <c r="AY729" s="64"/>
      <c r="AZ729" s="64"/>
      <c r="BA729" s="64"/>
      <c r="BB729" s="64"/>
      <c r="BC729" s="64"/>
      <c r="BD729" s="64"/>
      <c r="BE729" s="64"/>
      <c r="BF729" s="64"/>
      <c r="BG729" s="64"/>
      <c r="BH729" s="64"/>
      <c r="BI729" s="64"/>
      <c r="BJ729" s="64"/>
      <c r="BK729" s="64"/>
      <c r="BL729" s="64"/>
      <c r="BM729" s="64"/>
      <c r="BN729" s="64"/>
      <c r="BO729" s="64"/>
      <c r="BP729" s="64"/>
      <c r="BQ729" s="64"/>
      <c r="BR729" s="64"/>
      <c r="BS729" s="39"/>
      <c r="BT729" s="39"/>
      <c r="BU729" s="39"/>
      <c r="BV729" s="39"/>
      <c r="BW729" s="39"/>
      <c r="BX729" s="39"/>
    </row>
    <row r="730" spans="1:76" s="1" customFormat="1" ht="20.100000000000001" customHeight="1" x14ac:dyDescent="0.25">
      <c r="A730" s="3"/>
      <c r="B730" s="6"/>
      <c r="C730" s="51" t="s">
        <v>159</v>
      </c>
      <c r="D730" s="52"/>
      <c r="E730" s="5"/>
      <c r="F730" s="53">
        <v>414</v>
      </c>
      <c r="G730" s="54"/>
      <c r="H730" s="54"/>
      <c r="I730" s="54"/>
      <c r="J730" s="53">
        <v>2107</v>
      </c>
      <c r="K730" s="53">
        <v>53</v>
      </c>
      <c r="L730" s="54"/>
      <c r="M730" s="53">
        <v>2160</v>
      </c>
      <c r="N730" s="54"/>
      <c r="O730" s="54"/>
      <c r="P730" s="54"/>
      <c r="Q730" s="53">
        <v>660</v>
      </c>
      <c r="R730" s="53">
        <v>1486</v>
      </c>
      <c r="S730" s="54"/>
      <c r="T730" s="53">
        <v>2146</v>
      </c>
      <c r="U730" s="54"/>
      <c r="V730" s="54"/>
      <c r="W730" s="54"/>
      <c r="X730" s="53">
        <v>428</v>
      </c>
      <c r="Y730" s="54"/>
      <c r="Z730" s="54"/>
      <c r="AA730" s="54"/>
      <c r="AB730" s="53">
        <v>0</v>
      </c>
      <c r="AC730" s="54"/>
      <c r="AD730" s="53">
        <v>0</v>
      </c>
      <c r="AE730" s="54"/>
      <c r="AF730" s="54"/>
      <c r="AG730" s="54"/>
      <c r="AH730" s="53">
        <v>0</v>
      </c>
      <c r="AI730" s="54"/>
      <c r="AJ730" s="54"/>
      <c r="AK730" s="54"/>
      <c r="AL730" s="54"/>
      <c r="AM730" s="54"/>
      <c r="AN730" s="54"/>
      <c r="AO730" s="54"/>
      <c r="AP730" s="53">
        <v>84</v>
      </c>
      <c r="AQ730" s="54"/>
      <c r="AR730" s="54"/>
      <c r="AS730" s="54"/>
      <c r="AT730" s="53">
        <v>690</v>
      </c>
      <c r="AU730" s="53">
        <v>15</v>
      </c>
      <c r="AV730" s="54"/>
      <c r="AW730" s="53">
        <v>705</v>
      </c>
      <c r="AX730" s="54"/>
      <c r="AY730" s="54"/>
      <c r="AZ730" s="54"/>
      <c r="BA730" s="53">
        <v>157</v>
      </c>
      <c r="BB730" s="53">
        <v>544</v>
      </c>
      <c r="BC730" s="54"/>
      <c r="BD730" s="53">
        <v>701</v>
      </c>
      <c r="BE730" s="54"/>
      <c r="BF730" s="54"/>
      <c r="BG730" s="54"/>
      <c r="BH730" s="53">
        <v>88</v>
      </c>
      <c r="BI730" s="54"/>
      <c r="BJ730" s="54"/>
      <c r="BK730" s="54"/>
      <c r="BL730" s="53">
        <v>0</v>
      </c>
      <c r="BM730" s="54"/>
      <c r="BN730" s="53">
        <v>0</v>
      </c>
      <c r="BO730" s="54"/>
      <c r="BP730" s="54"/>
      <c r="BQ730" s="54"/>
      <c r="BR730" s="53">
        <v>0</v>
      </c>
      <c r="BS730" s="39"/>
      <c r="BT730" s="39"/>
      <c r="BU730" s="39"/>
      <c r="BV730" s="39"/>
      <c r="BW730" s="39"/>
      <c r="BX730" s="39"/>
    </row>
    <row r="731" spans="1:76" s="1" customFormat="1" ht="20.100000000000001" customHeight="1" x14ac:dyDescent="0.2">
      <c r="A731" s="3"/>
      <c r="B731" s="63"/>
      <c r="C731" s="63"/>
      <c r="D731" s="63"/>
      <c r="E731" s="5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64"/>
      <c r="AV731" s="64"/>
      <c r="AW731" s="64"/>
      <c r="AX731" s="64"/>
      <c r="AY731" s="64"/>
      <c r="AZ731" s="64"/>
      <c r="BA731" s="64"/>
      <c r="BB731" s="64"/>
      <c r="BC731" s="64"/>
      <c r="BD731" s="64"/>
      <c r="BE731" s="64"/>
      <c r="BF731" s="64"/>
      <c r="BG731" s="64"/>
      <c r="BH731" s="64"/>
      <c r="BI731" s="64"/>
      <c r="BJ731" s="64"/>
      <c r="BK731" s="64"/>
      <c r="BL731" s="64"/>
      <c r="BM731" s="64"/>
      <c r="BN731" s="64"/>
      <c r="BO731" s="64"/>
      <c r="BP731" s="64"/>
      <c r="BQ731" s="64"/>
      <c r="BR731" s="64"/>
      <c r="BS731" s="39"/>
      <c r="BT731" s="39"/>
      <c r="BU731" s="39"/>
      <c r="BV731" s="39"/>
      <c r="BW731" s="39"/>
      <c r="BX731" s="39"/>
    </row>
    <row r="732" spans="1:76" s="1" customFormat="1" ht="20.100000000000001" customHeight="1" x14ac:dyDescent="0.25">
      <c r="A732" s="3"/>
      <c r="B732" s="57" t="s">
        <v>305</v>
      </c>
      <c r="C732" s="58"/>
      <c r="D732" s="58"/>
      <c r="E732" s="5"/>
      <c r="F732" s="59">
        <v>414</v>
      </c>
      <c r="G732" s="54"/>
      <c r="H732" s="54"/>
      <c r="I732" s="54"/>
      <c r="J732" s="59">
        <v>2107</v>
      </c>
      <c r="K732" s="59">
        <v>53</v>
      </c>
      <c r="L732" s="54"/>
      <c r="M732" s="59">
        <v>2160</v>
      </c>
      <c r="N732" s="54"/>
      <c r="O732" s="54"/>
      <c r="P732" s="54"/>
      <c r="Q732" s="59">
        <v>660</v>
      </c>
      <c r="R732" s="59">
        <v>1486</v>
      </c>
      <c r="S732" s="54"/>
      <c r="T732" s="59">
        <v>2146</v>
      </c>
      <c r="U732" s="54"/>
      <c r="V732" s="54"/>
      <c r="W732" s="54"/>
      <c r="X732" s="59">
        <v>428</v>
      </c>
      <c r="Y732" s="54"/>
      <c r="Z732" s="54"/>
      <c r="AA732" s="54"/>
      <c r="AB732" s="59">
        <v>0</v>
      </c>
      <c r="AC732" s="54"/>
      <c r="AD732" s="59">
        <v>0</v>
      </c>
      <c r="AE732" s="54"/>
      <c r="AF732" s="54"/>
      <c r="AG732" s="54"/>
      <c r="AH732" s="59">
        <v>0</v>
      </c>
      <c r="AI732" s="54"/>
      <c r="AJ732" s="54"/>
      <c r="AK732" s="54"/>
      <c r="AL732" s="54"/>
      <c r="AM732" s="54"/>
      <c r="AN732" s="54"/>
      <c r="AO732" s="54"/>
      <c r="AP732" s="59">
        <v>84</v>
      </c>
      <c r="AQ732" s="54"/>
      <c r="AR732" s="54"/>
      <c r="AS732" s="54"/>
      <c r="AT732" s="59">
        <v>690</v>
      </c>
      <c r="AU732" s="59">
        <v>15</v>
      </c>
      <c r="AV732" s="54"/>
      <c r="AW732" s="59">
        <v>705</v>
      </c>
      <c r="AX732" s="54"/>
      <c r="AY732" s="54"/>
      <c r="AZ732" s="54"/>
      <c r="BA732" s="59">
        <v>157</v>
      </c>
      <c r="BB732" s="59">
        <v>544</v>
      </c>
      <c r="BC732" s="54"/>
      <c r="BD732" s="59">
        <v>701</v>
      </c>
      <c r="BE732" s="54"/>
      <c r="BF732" s="54"/>
      <c r="BG732" s="54"/>
      <c r="BH732" s="59">
        <v>88</v>
      </c>
      <c r="BI732" s="54"/>
      <c r="BJ732" s="54"/>
      <c r="BK732" s="54"/>
      <c r="BL732" s="59">
        <v>0</v>
      </c>
      <c r="BM732" s="54"/>
      <c r="BN732" s="59">
        <v>0</v>
      </c>
      <c r="BO732" s="54"/>
      <c r="BP732" s="54"/>
      <c r="BQ732" s="54"/>
      <c r="BR732" s="59">
        <v>0</v>
      </c>
      <c r="BS732" s="39"/>
      <c r="BT732" s="39"/>
      <c r="BU732" s="39"/>
      <c r="BV732" s="39"/>
      <c r="BW732" s="39"/>
      <c r="BX732" s="39"/>
    </row>
    <row r="733" spans="1:76" s="1" customFormat="1" ht="20.100000000000001" customHeight="1" x14ac:dyDescent="0.2">
      <c r="A733" s="3"/>
      <c r="B733" s="63"/>
      <c r="C733" s="63"/>
      <c r="D733" s="63"/>
      <c r="E733" s="5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4"/>
      <c r="AY733" s="64"/>
      <c r="AZ733" s="64"/>
      <c r="BA733" s="64"/>
      <c r="BB733" s="64"/>
      <c r="BC733" s="64"/>
      <c r="BD733" s="64"/>
      <c r="BE733" s="64"/>
      <c r="BF733" s="64"/>
      <c r="BG733" s="64"/>
      <c r="BH733" s="64"/>
      <c r="BI733" s="64"/>
      <c r="BJ733" s="64"/>
      <c r="BK733" s="64"/>
      <c r="BL733" s="64"/>
      <c r="BM733" s="64"/>
      <c r="BN733" s="64"/>
      <c r="BO733" s="64"/>
      <c r="BP733" s="64"/>
      <c r="BQ733" s="64"/>
      <c r="BR733" s="64"/>
      <c r="BS733" s="39"/>
      <c r="BT733" s="39"/>
      <c r="BU733" s="39"/>
      <c r="BV733" s="39"/>
      <c r="BW733" s="39"/>
      <c r="BX733" s="39"/>
    </row>
    <row r="734" spans="1:76" s="1" customFormat="1" ht="20.100000000000001" customHeight="1" x14ac:dyDescent="0.2">
      <c r="A734" s="3"/>
      <c r="B734" s="6" t="s">
        <v>306</v>
      </c>
      <c r="C734" s="63"/>
      <c r="D734" s="63"/>
      <c r="E734" s="5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4"/>
      <c r="AY734" s="64"/>
      <c r="AZ734" s="64"/>
      <c r="BA734" s="64"/>
      <c r="BB734" s="64"/>
      <c r="BC734" s="64"/>
      <c r="BD734" s="64"/>
      <c r="BE734" s="64"/>
      <c r="BF734" s="64"/>
      <c r="BG734" s="64"/>
      <c r="BH734" s="64"/>
      <c r="BI734" s="64"/>
      <c r="BJ734" s="64"/>
      <c r="BK734" s="64"/>
      <c r="BL734" s="64"/>
      <c r="BM734" s="64"/>
      <c r="BN734" s="64"/>
      <c r="BO734" s="64"/>
      <c r="BP734" s="64"/>
      <c r="BQ734" s="64"/>
      <c r="BR734" s="64"/>
      <c r="BS734" s="39"/>
      <c r="BT734" s="39"/>
      <c r="BU734" s="39"/>
      <c r="BV734" s="39"/>
      <c r="BW734" s="39"/>
      <c r="BX734" s="39"/>
    </row>
    <row r="735" spans="1:76" s="1" customFormat="1" ht="20.100000000000001" customHeight="1" x14ac:dyDescent="0.2">
      <c r="A735" s="3"/>
      <c r="B735" s="63"/>
      <c r="C735" s="3" t="s">
        <v>154</v>
      </c>
      <c r="D735" s="2"/>
      <c r="E735" s="5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64"/>
      <c r="AV735" s="64"/>
      <c r="AW735" s="64"/>
      <c r="AX735" s="64"/>
      <c r="AY735" s="64"/>
      <c r="AZ735" s="64"/>
      <c r="BA735" s="64"/>
      <c r="BB735" s="64"/>
      <c r="BC735" s="64"/>
      <c r="BD735" s="64"/>
      <c r="BE735" s="64"/>
      <c r="BF735" s="64"/>
      <c r="BG735" s="64"/>
      <c r="BH735" s="64"/>
      <c r="BI735" s="64"/>
      <c r="BJ735" s="64"/>
      <c r="BK735" s="64"/>
      <c r="BL735" s="64"/>
      <c r="BM735" s="64"/>
      <c r="BN735" s="64"/>
      <c r="BO735" s="64"/>
      <c r="BP735" s="64"/>
      <c r="BQ735" s="64"/>
      <c r="BR735" s="64"/>
      <c r="BS735" s="39"/>
      <c r="BT735" s="39"/>
      <c r="BU735" s="39"/>
      <c r="BV735" s="39"/>
      <c r="BW735" s="39"/>
      <c r="BX735" s="39"/>
    </row>
    <row r="736" spans="1:76" s="1" customFormat="1" ht="20.100000000000001" customHeight="1" x14ac:dyDescent="0.2">
      <c r="A736" s="3"/>
      <c r="B736" s="63"/>
      <c r="C736" s="3"/>
      <c r="D736" s="2" t="s">
        <v>96</v>
      </c>
      <c r="E736" s="5"/>
      <c r="F736" s="39">
        <v>158</v>
      </c>
      <c r="G736" s="39"/>
      <c r="H736" s="39"/>
      <c r="I736" s="39"/>
      <c r="J736" s="39">
        <v>497</v>
      </c>
      <c r="K736" s="39">
        <v>17</v>
      </c>
      <c r="L736" s="39"/>
      <c r="M736" s="39">
        <v>514</v>
      </c>
      <c r="N736" s="39"/>
      <c r="O736" s="39"/>
      <c r="P736" s="39"/>
      <c r="Q736" s="39">
        <v>199</v>
      </c>
      <c r="R736" s="39">
        <v>280</v>
      </c>
      <c r="S736" s="39"/>
      <c r="T736" s="39">
        <v>479</v>
      </c>
      <c r="U736" s="39"/>
      <c r="V736" s="39"/>
      <c r="W736" s="39"/>
      <c r="X736" s="39">
        <v>193</v>
      </c>
      <c r="Y736" s="39"/>
      <c r="Z736" s="39"/>
      <c r="AA736" s="39"/>
      <c r="AB736" s="39">
        <v>0</v>
      </c>
      <c r="AC736" s="39"/>
      <c r="AD736" s="39">
        <v>0</v>
      </c>
      <c r="AE736" s="39"/>
      <c r="AF736" s="39"/>
      <c r="AG736" s="39"/>
      <c r="AH736" s="39">
        <v>33</v>
      </c>
      <c r="AI736" s="39"/>
      <c r="AJ736" s="39"/>
      <c r="AK736" s="39"/>
      <c r="AL736" s="39"/>
      <c r="AM736" s="39"/>
      <c r="AN736" s="39"/>
      <c r="AO736" s="39"/>
      <c r="AP736" s="39">
        <v>101</v>
      </c>
      <c r="AQ736" s="39"/>
      <c r="AR736" s="39"/>
      <c r="AS736" s="39"/>
      <c r="AT736" s="39">
        <v>604</v>
      </c>
      <c r="AU736" s="39">
        <v>11</v>
      </c>
      <c r="AV736" s="39"/>
      <c r="AW736" s="39">
        <v>615</v>
      </c>
      <c r="AX736" s="39"/>
      <c r="AY736" s="39"/>
      <c r="AZ736" s="39"/>
      <c r="BA736" s="39">
        <v>119</v>
      </c>
      <c r="BB736" s="39">
        <v>486</v>
      </c>
      <c r="BC736" s="39"/>
      <c r="BD736" s="39">
        <v>605</v>
      </c>
      <c r="BE736" s="39"/>
      <c r="BF736" s="39"/>
      <c r="BG736" s="39"/>
      <c r="BH736" s="39">
        <v>111</v>
      </c>
      <c r="BI736" s="39"/>
      <c r="BJ736" s="39"/>
      <c r="BK736" s="39"/>
      <c r="BL736" s="39">
        <v>0</v>
      </c>
      <c r="BM736" s="39"/>
      <c r="BN736" s="39">
        <v>0</v>
      </c>
      <c r="BO736" s="39"/>
      <c r="BP736" s="39"/>
      <c r="BQ736" s="39"/>
      <c r="BR736" s="39">
        <v>35</v>
      </c>
      <c r="BS736" s="39"/>
      <c r="BT736" s="39"/>
      <c r="BU736" s="39"/>
      <c r="BV736" s="39"/>
      <c r="BW736" s="39"/>
      <c r="BX736" s="39"/>
    </row>
    <row r="737" spans="1:76" ht="19.5" customHeight="1" x14ac:dyDescent="0.2">
      <c r="D737" s="47" t="s">
        <v>97</v>
      </c>
      <c r="F737" s="48">
        <v>186</v>
      </c>
      <c r="G737" s="49"/>
      <c r="H737" s="49"/>
      <c r="I737" s="49"/>
      <c r="J737" s="48">
        <v>460</v>
      </c>
      <c r="K737" s="48">
        <v>9</v>
      </c>
      <c r="L737" s="49"/>
      <c r="M737" s="48">
        <v>469</v>
      </c>
      <c r="N737" s="49"/>
      <c r="O737" s="49"/>
      <c r="P737" s="49"/>
      <c r="Q737" s="48">
        <v>157</v>
      </c>
      <c r="R737" s="48">
        <v>275</v>
      </c>
      <c r="S737" s="49"/>
      <c r="T737" s="48">
        <v>432</v>
      </c>
      <c r="U737" s="49"/>
      <c r="V737" s="49"/>
      <c r="W737" s="49"/>
      <c r="X737" s="48">
        <v>223</v>
      </c>
      <c r="Y737" s="49"/>
      <c r="Z737" s="49"/>
      <c r="AA737" s="49"/>
      <c r="AB737" s="48">
        <v>0</v>
      </c>
      <c r="AC737" s="49"/>
      <c r="AD737" s="48">
        <v>0</v>
      </c>
      <c r="AE737" s="49"/>
      <c r="AF737" s="49"/>
      <c r="AG737" s="49"/>
      <c r="AH737" s="48">
        <v>155</v>
      </c>
      <c r="AI737" s="49"/>
      <c r="AJ737" s="49"/>
      <c r="AK737" s="49"/>
      <c r="AL737" s="49"/>
      <c r="AM737" s="49"/>
      <c r="AN737" s="49"/>
      <c r="AO737" s="49"/>
      <c r="AP737" s="48">
        <v>146</v>
      </c>
      <c r="AQ737" s="49"/>
      <c r="AR737" s="49"/>
      <c r="AS737" s="49"/>
      <c r="AT737" s="48">
        <v>637</v>
      </c>
      <c r="AU737" s="48">
        <v>4</v>
      </c>
      <c r="AV737" s="49"/>
      <c r="AW737" s="48">
        <v>641</v>
      </c>
      <c r="AX737" s="49"/>
      <c r="AY737" s="49"/>
      <c r="AZ737" s="49"/>
      <c r="BA737" s="48">
        <v>91</v>
      </c>
      <c r="BB737" s="48">
        <v>569</v>
      </c>
      <c r="BC737" s="49"/>
      <c r="BD737" s="48">
        <v>660</v>
      </c>
      <c r="BE737" s="49"/>
      <c r="BF737" s="49"/>
      <c r="BG737" s="49"/>
      <c r="BH737" s="48">
        <v>127</v>
      </c>
      <c r="BI737" s="49"/>
      <c r="BJ737" s="49"/>
      <c r="BK737" s="49"/>
      <c r="BL737" s="48">
        <v>0</v>
      </c>
      <c r="BM737" s="49"/>
      <c r="BN737" s="48">
        <v>0</v>
      </c>
      <c r="BO737" s="49"/>
      <c r="BP737" s="49"/>
      <c r="BQ737" s="49"/>
      <c r="BR737" s="48">
        <v>92</v>
      </c>
      <c r="BS737" s="39"/>
      <c r="BT737" s="39"/>
      <c r="BU737" s="39"/>
      <c r="BV737" s="39"/>
      <c r="BW737" s="39"/>
      <c r="BX737" s="39"/>
    </row>
    <row r="738" spans="1:76" s="1" customFormat="1" ht="20.100000000000001" customHeight="1" x14ac:dyDescent="0.2">
      <c r="A738" s="3"/>
      <c r="B738" s="63"/>
      <c r="C738" s="3"/>
      <c r="D738" s="2"/>
      <c r="E738" s="5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64"/>
      <c r="AV738" s="64"/>
      <c r="AW738" s="64"/>
      <c r="AX738" s="64"/>
      <c r="AY738" s="64"/>
      <c r="AZ738" s="64"/>
      <c r="BA738" s="64"/>
      <c r="BB738" s="64"/>
      <c r="BC738" s="64"/>
      <c r="BD738" s="64"/>
      <c r="BE738" s="64"/>
      <c r="BF738" s="64"/>
      <c r="BG738" s="64"/>
      <c r="BH738" s="64"/>
      <c r="BI738" s="64"/>
      <c r="BJ738" s="64"/>
      <c r="BK738" s="64"/>
      <c r="BL738" s="64"/>
      <c r="BM738" s="64"/>
      <c r="BN738" s="64"/>
      <c r="BO738" s="64"/>
      <c r="BP738" s="64"/>
      <c r="BQ738" s="64"/>
      <c r="BR738" s="64"/>
      <c r="BS738" s="39"/>
      <c r="BT738" s="39"/>
      <c r="BU738" s="39"/>
      <c r="BV738" s="39"/>
      <c r="BW738" s="39"/>
      <c r="BX738" s="39"/>
    </row>
    <row r="739" spans="1:76" s="1" customFormat="1" ht="20.100000000000001" customHeight="1" x14ac:dyDescent="0.25">
      <c r="A739" s="3"/>
      <c r="B739" s="6"/>
      <c r="C739" s="51" t="s">
        <v>159</v>
      </c>
      <c r="D739" s="52"/>
      <c r="E739" s="5"/>
      <c r="F739" s="53">
        <v>344</v>
      </c>
      <c r="G739" s="54"/>
      <c r="H739" s="54"/>
      <c r="I739" s="54"/>
      <c r="J739" s="53">
        <v>957</v>
      </c>
      <c r="K739" s="53">
        <v>26</v>
      </c>
      <c r="L739" s="54"/>
      <c r="M739" s="53">
        <v>983</v>
      </c>
      <c r="N739" s="54"/>
      <c r="O739" s="54"/>
      <c r="P739" s="54"/>
      <c r="Q739" s="53">
        <v>356</v>
      </c>
      <c r="R739" s="53">
        <v>555</v>
      </c>
      <c r="S739" s="54"/>
      <c r="T739" s="53">
        <v>911</v>
      </c>
      <c r="U739" s="54"/>
      <c r="V739" s="54"/>
      <c r="W739" s="54"/>
      <c r="X739" s="53">
        <v>416</v>
      </c>
      <c r="Y739" s="54"/>
      <c r="Z739" s="54"/>
      <c r="AA739" s="54"/>
      <c r="AB739" s="53">
        <v>0</v>
      </c>
      <c r="AC739" s="54"/>
      <c r="AD739" s="53">
        <v>0</v>
      </c>
      <c r="AE739" s="54"/>
      <c r="AF739" s="54"/>
      <c r="AG739" s="54"/>
      <c r="AH739" s="53">
        <v>188</v>
      </c>
      <c r="AI739" s="54"/>
      <c r="AJ739" s="54"/>
      <c r="AK739" s="54"/>
      <c r="AL739" s="54"/>
      <c r="AM739" s="54"/>
      <c r="AN739" s="54"/>
      <c r="AO739" s="54"/>
      <c r="AP739" s="53">
        <v>247</v>
      </c>
      <c r="AQ739" s="54"/>
      <c r="AR739" s="54"/>
      <c r="AS739" s="54"/>
      <c r="AT739" s="53">
        <v>1241</v>
      </c>
      <c r="AU739" s="53">
        <v>15</v>
      </c>
      <c r="AV739" s="54"/>
      <c r="AW739" s="53">
        <v>1256</v>
      </c>
      <c r="AX739" s="54"/>
      <c r="AY739" s="54"/>
      <c r="AZ739" s="54"/>
      <c r="BA739" s="53">
        <v>210</v>
      </c>
      <c r="BB739" s="53">
        <v>1055</v>
      </c>
      <c r="BC739" s="54"/>
      <c r="BD739" s="53">
        <v>1265</v>
      </c>
      <c r="BE739" s="54"/>
      <c r="BF739" s="54"/>
      <c r="BG739" s="54"/>
      <c r="BH739" s="53">
        <v>238</v>
      </c>
      <c r="BI739" s="54"/>
      <c r="BJ739" s="54"/>
      <c r="BK739" s="54"/>
      <c r="BL739" s="53">
        <v>0</v>
      </c>
      <c r="BM739" s="54"/>
      <c r="BN739" s="53">
        <v>0</v>
      </c>
      <c r="BO739" s="54"/>
      <c r="BP739" s="54"/>
      <c r="BQ739" s="54"/>
      <c r="BR739" s="53">
        <v>127</v>
      </c>
      <c r="BS739" s="39"/>
      <c r="BT739" s="39"/>
      <c r="BU739" s="39"/>
      <c r="BV739" s="39"/>
      <c r="BW739" s="39"/>
      <c r="BX739" s="39"/>
    </row>
    <row r="740" spans="1:76" s="1" customFormat="1" ht="20.100000000000001" customHeight="1" x14ac:dyDescent="0.2">
      <c r="A740" s="3"/>
      <c r="B740" s="63"/>
      <c r="C740" s="63"/>
      <c r="D740" s="63"/>
      <c r="E740" s="5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64"/>
      <c r="AV740" s="64"/>
      <c r="AW740" s="64"/>
      <c r="AX740" s="64"/>
      <c r="AY740" s="64"/>
      <c r="AZ740" s="64"/>
      <c r="BA740" s="64"/>
      <c r="BB740" s="64"/>
      <c r="BC740" s="64"/>
      <c r="BD740" s="64"/>
      <c r="BE740" s="64"/>
      <c r="BF740" s="64"/>
      <c r="BG740" s="64"/>
      <c r="BH740" s="64"/>
      <c r="BI740" s="64"/>
      <c r="BJ740" s="64"/>
      <c r="BK740" s="64"/>
      <c r="BL740" s="64"/>
      <c r="BM740" s="64"/>
      <c r="BN740" s="64"/>
      <c r="BO740" s="64"/>
      <c r="BP740" s="64"/>
      <c r="BQ740" s="64"/>
      <c r="BR740" s="64"/>
      <c r="BS740" s="39"/>
      <c r="BT740" s="39"/>
      <c r="BU740" s="39"/>
      <c r="BV740" s="39"/>
      <c r="BW740" s="39"/>
      <c r="BX740" s="39"/>
    </row>
    <row r="741" spans="1:76" s="1" customFormat="1" ht="20.100000000000001" customHeight="1" x14ac:dyDescent="0.25">
      <c r="A741" s="3"/>
      <c r="B741" s="57" t="s">
        <v>307</v>
      </c>
      <c r="C741" s="58"/>
      <c r="D741" s="58"/>
      <c r="E741" s="5"/>
      <c r="F741" s="59">
        <v>344</v>
      </c>
      <c r="G741" s="54"/>
      <c r="H741" s="54"/>
      <c r="I741" s="54"/>
      <c r="J741" s="59">
        <v>957</v>
      </c>
      <c r="K741" s="59">
        <v>26</v>
      </c>
      <c r="L741" s="54"/>
      <c r="M741" s="59">
        <v>983</v>
      </c>
      <c r="N741" s="54"/>
      <c r="O741" s="54"/>
      <c r="P741" s="54"/>
      <c r="Q741" s="59">
        <v>356</v>
      </c>
      <c r="R741" s="59">
        <v>555</v>
      </c>
      <c r="S741" s="54"/>
      <c r="T741" s="59">
        <v>911</v>
      </c>
      <c r="U741" s="54"/>
      <c r="V741" s="54"/>
      <c r="W741" s="54"/>
      <c r="X741" s="59">
        <v>416</v>
      </c>
      <c r="Y741" s="54"/>
      <c r="Z741" s="54"/>
      <c r="AA741" s="54"/>
      <c r="AB741" s="59">
        <v>0</v>
      </c>
      <c r="AC741" s="54"/>
      <c r="AD741" s="59">
        <v>0</v>
      </c>
      <c r="AE741" s="54"/>
      <c r="AF741" s="54"/>
      <c r="AG741" s="54"/>
      <c r="AH741" s="59">
        <v>188</v>
      </c>
      <c r="AI741" s="54"/>
      <c r="AJ741" s="54"/>
      <c r="AK741" s="54"/>
      <c r="AL741" s="54"/>
      <c r="AM741" s="54"/>
      <c r="AN741" s="54"/>
      <c r="AO741" s="54"/>
      <c r="AP741" s="59">
        <v>247</v>
      </c>
      <c r="AQ741" s="54"/>
      <c r="AR741" s="54"/>
      <c r="AS741" s="54"/>
      <c r="AT741" s="59">
        <v>1241</v>
      </c>
      <c r="AU741" s="59">
        <v>15</v>
      </c>
      <c r="AV741" s="54"/>
      <c r="AW741" s="59">
        <v>1256</v>
      </c>
      <c r="AX741" s="54"/>
      <c r="AY741" s="54"/>
      <c r="AZ741" s="54"/>
      <c r="BA741" s="59">
        <v>210</v>
      </c>
      <c r="BB741" s="59">
        <v>1055</v>
      </c>
      <c r="BC741" s="54"/>
      <c r="BD741" s="59">
        <v>1265</v>
      </c>
      <c r="BE741" s="54"/>
      <c r="BF741" s="54"/>
      <c r="BG741" s="54"/>
      <c r="BH741" s="59">
        <v>238</v>
      </c>
      <c r="BI741" s="54"/>
      <c r="BJ741" s="54"/>
      <c r="BK741" s="54"/>
      <c r="BL741" s="59">
        <v>0</v>
      </c>
      <c r="BM741" s="54"/>
      <c r="BN741" s="59">
        <v>0</v>
      </c>
      <c r="BO741" s="54"/>
      <c r="BP741" s="54"/>
      <c r="BQ741" s="54"/>
      <c r="BR741" s="59">
        <v>127</v>
      </c>
      <c r="BS741" s="39"/>
      <c r="BT741" s="39"/>
      <c r="BU741" s="39"/>
      <c r="BV741" s="39"/>
      <c r="BW741" s="39"/>
      <c r="BX741" s="39"/>
    </row>
    <row r="742" spans="1:76" s="1" customFormat="1" ht="20.100000000000001" customHeight="1" x14ac:dyDescent="0.2">
      <c r="A742" s="3"/>
      <c r="B742" s="63"/>
      <c r="C742" s="63"/>
      <c r="D742" s="63"/>
      <c r="E742" s="5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/>
      <c r="BF742" s="56"/>
      <c r="BG742" s="56"/>
      <c r="BH742" s="56"/>
      <c r="BI742" s="56"/>
      <c r="BJ742" s="56"/>
      <c r="BK742" s="56"/>
      <c r="BL742" s="56"/>
      <c r="BM742" s="56"/>
      <c r="BN742" s="56"/>
      <c r="BO742" s="56"/>
      <c r="BP742" s="56"/>
      <c r="BQ742" s="56"/>
      <c r="BR742" s="56"/>
      <c r="BS742" s="39"/>
      <c r="BT742" s="39"/>
      <c r="BU742" s="39"/>
      <c r="BV742" s="39"/>
      <c r="BW742" s="39"/>
      <c r="BX742" s="39"/>
    </row>
    <row r="743" spans="1:76" s="1" customFormat="1" ht="20.100000000000001" customHeight="1" x14ac:dyDescent="0.2">
      <c r="A743" s="3"/>
      <c r="B743" s="6" t="s">
        <v>308</v>
      </c>
      <c r="C743" s="63"/>
      <c r="D743" s="63"/>
      <c r="E743" s="5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6"/>
      <c r="BG743" s="56"/>
      <c r="BH743" s="56"/>
      <c r="BI743" s="56"/>
      <c r="BJ743" s="56"/>
      <c r="BK743" s="56"/>
      <c r="BL743" s="56"/>
      <c r="BM743" s="56"/>
      <c r="BN743" s="56"/>
      <c r="BO743" s="56"/>
      <c r="BP743" s="56"/>
      <c r="BQ743" s="56"/>
      <c r="BR743" s="56"/>
      <c r="BS743" s="39"/>
      <c r="BT743" s="39"/>
      <c r="BU743" s="39"/>
      <c r="BV743" s="39"/>
      <c r="BW743" s="39"/>
      <c r="BX743" s="39"/>
    </row>
    <row r="744" spans="1:76" s="1" customFormat="1" ht="20.100000000000001" customHeight="1" x14ac:dyDescent="0.2">
      <c r="A744" s="3"/>
      <c r="B744" s="63"/>
      <c r="C744" s="3" t="s">
        <v>154</v>
      </c>
      <c r="D744" s="2"/>
      <c r="E744" s="5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/>
      <c r="BF744" s="56"/>
      <c r="BG744" s="56"/>
      <c r="BH744" s="56"/>
      <c r="BI744" s="56"/>
      <c r="BJ744" s="56"/>
      <c r="BK744" s="56"/>
      <c r="BL744" s="56"/>
      <c r="BM744" s="56"/>
      <c r="BN744" s="56"/>
      <c r="BO744" s="56"/>
      <c r="BP744" s="56"/>
      <c r="BQ744" s="56"/>
      <c r="BR744" s="56"/>
      <c r="BS744" s="39"/>
      <c r="BT744" s="39"/>
      <c r="BU744" s="39"/>
      <c r="BV744" s="39"/>
      <c r="BW744" s="39"/>
      <c r="BX744" s="39"/>
    </row>
    <row r="745" spans="1:76" s="1" customFormat="1" ht="20.100000000000001" customHeight="1" x14ac:dyDescent="0.2">
      <c r="A745" s="3"/>
      <c r="B745" s="63"/>
      <c r="C745" s="3"/>
      <c r="D745" s="2" t="s">
        <v>122</v>
      </c>
      <c r="E745" s="5"/>
      <c r="F745" s="39">
        <v>198</v>
      </c>
      <c r="G745" s="39"/>
      <c r="H745" s="39"/>
      <c r="I745" s="39"/>
      <c r="J745" s="39">
        <v>481</v>
      </c>
      <c r="K745" s="39">
        <v>17</v>
      </c>
      <c r="L745" s="39"/>
      <c r="M745" s="39">
        <v>498</v>
      </c>
      <c r="N745" s="39"/>
      <c r="O745" s="39"/>
      <c r="P745" s="39"/>
      <c r="Q745" s="39">
        <v>155</v>
      </c>
      <c r="R745" s="39">
        <v>361</v>
      </c>
      <c r="S745" s="39"/>
      <c r="T745" s="39">
        <v>516</v>
      </c>
      <c r="U745" s="39"/>
      <c r="V745" s="39"/>
      <c r="W745" s="39"/>
      <c r="X745" s="39">
        <v>180</v>
      </c>
      <c r="Y745" s="39"/>
      <c r="Z745" s="39"/>
      <c r="AA745" s="39"/>
      <c r="AB745" s="39">
        <v>0</v>
      </c>
      <c r="AC745" s="39"/>
      <c r="AD745" s="39">
        <v>0</v>
      </c>
      <c r="AE745" s="39"/>
      <c r="AF745" s="39"/>
      <c r="AG745" s="39"/>
      <c r="AH745" s="39">
        <v>16</v>
      </c>
      <c r="AI745" s="39"/>
      <c r="AJ745" s="39"/>
      <c r="AK745" s="39"/>
      <c r="AL745" s="39"/>
      <c r="AM745" s="39"/>
      <c r="AN745" s="39"/>
      <c r="AO745" s="39"/>
      <c r="AP745" s="39">
        <v>33</v>
      </c>
      <c r="AQ745" s="39"/>
      <c r="AR745" s="39"/>
      <c r="AS745" s="39"/>
      <c r="AT745" s="39">
        <v>151</v>
      </c>
      <c r="AU745" s="39">
        <v>3</v>
      </c>
      <c r="AV745" s="39"/>
      <c r="AW745" s="39">
        <v>154</v>
      </c>
      <c r="AX745" s="39"/>
      <c r="AY745" s="39"/>
      <c r="AZ745" s="39"/>
      <c r="BA745" s="39">
        <v>38</v>
      </c>
      <c r="BB745" s="39">
        <v>128</v>
      </c>
      <c r="BC745" s="39"/>
      <c r="BD745" s="39">
        <v>166</v>
      </c>
      <c r="BE745" s="39"/>
      <c r="BF745" s="39"/>
      <c r="BG745" s="39"/>
      <c r="BH745" s="39">
        <v>21</v>
      </c>
      <c r="BI745" s="39"/>
      <c r="BJ745" s="39"/>
      <c r="BK745" s="39"/>
      <c r="BL745" s="39">
        <v>0</v>
      </c>
      <c r="BM745" s="39"/>
      <c r="BN745" s="39">
        <v>0</v>
      </c>
      <c r="BO745" s="39"/>
      <c r="BP745" s="39"/>
      <c r="BQ745" s="39"/>
      <c r="BR745" s="39">
        <v>1</v>
      </c>
      <c r="BS745" s="39"/>
      <c r="BT745" s="39"/>
      <c r="BU745" s="39"/>
      <c r="BV745" s="39"/>
      <c r="BW745" s="39"/>
      <c r="BX745" s="39"/>
    </row>
    <row r="746" spans="1:76" ht="19.5" customHeight="1" x14ac:dyDescent="0.2">
      <c r="D746" s="47" t="s">
        <v>97</v>
      </c>
      <c r="F746" s="48">
        <v>95</v>
      </c>
      <c r="G746" s="49"/>
      <c r="H746" s="49"/>
      <c r="I746" s="49"/>
      <c r="J746" s="48">
        <v>459</v>
      </c>
      <c r="K746" s="48">
        <v>26</v>
      </c>
      <c r="L746" s="49"/>
      <c r="M746" s="48">
        <v>485</v>
      </c>
      <c r="N746" s="49"/>
      <c r="O746" s="49"/>
      <c r="P746" s="49"/>
      <c r="Q746" s="48">
        <v>205</v>
      </c>
      <c r="R746" s="48">
        <v>271</v>
      </c>
      <c r="S746" s="49"/>
      <c r="T746" s="48">
        <v>476</v>
      </c>
      <c r="U746" s="49"/>
      <c r="V746" s="49"/>
      <c r="W746" s="49"/>
      <c r="X746" s="48">
        <v>104</v>
      </c>
      <c r="Y746" s="49"/>
      <c r="Z746" s="49"/>
      <c r="AA746" s="49"/>
      <c r="AB746" s="48">
        <v>0</v>
      </c>
      <c r="AC746" s="49"/>
      <c r="AD746" s="48">
        <v>0</v>
      </c>
      <c r="AE746" s="49"/>
      <c r="AF746" s="49"/>
      <c r="AG746" s="49"/>
      <c r="AH746" s="48">
        <v>0</v>
      </c>
      <c r="AI746" s="49"/>
      <c r="AJ746" s="49"/>
      <c r="AK746" s="49"/>
      <c r="AL746" s="49"/>
      <c r="AM746" s="49"/>
      <c r="AN746" s="49"/>
      <c r="AO746" s="49"/>
      <c r="AP746" s="48">
        <v>29</v>
      </c>
      <c r="AQ746" s="49"/>
      <c r="AR746" s="49"/>
      <c r="AS746" s="49"/>
      <c r="AT746" s="48">
        <v>179</v>
      </c>
      <c r="AU746" s="48">
        <v>4</v>
      </c>
      <c r="AV746" s="49"/>
      <c r="AW746" s="48">
        <v>183</v>
      </c>
      <c r="AX746" s="49"/>
      <c r="AY746" s="49"/>
      <c r="AZ746" s="49"/>
      <c r="BA746" s="48">
        <v>53</v>
      </c>
      <c r="BB746" s="48">
        <v>144</v>
      </c>
      <c r="BC746" s="49"/>
      <c r="BD746" s="48">
        <v>197</v>
      </c>
      <c r="BE746" s="49"/>
      <c r="BF746" s="49"/>
      <c r="BG746" s="49"/>
      <c r="BH746" s="48">
        <v>15</v>
      </c>
      <c r="BI746" s="49"/>
      <c r="BJ746" s="49"/>
      <c r="BK746" s="49"/>
      <c r="BL746" s="48">
        <v>0</v>
      </c>
      <c r="BM746" s="49"/>
      <c r="BN746" s="48">
        <v>0</v>
      </c>
      <c r="BO746" s="49"/>
      <c r="BP746" s="49"/>
      <c r="BQ746" s="49"/>
      <c r="BR746" s="48">
        <v>0</v>
      </c>
      <c r="BS746" s="39"/>
      <c r="BT746" s="39"/>
      <c r="BU746" s="39"/>
      <c r="BV746" s="39"/>
      <c r="BW746" s="39"/>
      <c r="BX746" s="39"/>
    </row>
    <row r="747" spans="1:76" s="1" customFormat="1" ht="20.100000000000001" customHeight="1" x14ac:dyDescent="0.2">
      <c r="A747" s="3"/>
      <c r="B747" s="63"/>
      <c r="C747" s="3"/>
      <c r="D747" s="2"/>
      <c r="E747" s="5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56"/>
      <c r="BM747" s="56"/>
      <c r="BN747" s="56"/>
      <c r="BO747" s="56"/>
      <c r="BP747" s="56"/>
      <c r="BQ747" s="56"/>
      <c r="BR747" s="56"/>
      <c r="BS747" s="39"/>
      <c r="BT747" s="39"/>
      <c r="BU747" s="39"/>
      <c r="BV747" s="39"/>
      <c r="BW747" s="39"/>
      <c r="BX747" s="39"/>
    </row>
    <row r="748" spans="1:76" s="1" customFormat="1" ht="20.100000000000001" customHeight="1" x14ac:dyDescent="0.25">
      <c r="A748" s="3"/>
      <c r="B748" s="6"/>
      <c r="C748" s="51" t="s">
        <v>159</v>
      </c>
      <c r="D748" s="52"/>
      <c r="E748" s="5"/>
      <c r="F748" s="53">
        <v>293</v>
      </c>
      <c r="G748" s="54"/>
      <c r="H748" s="54"/>
      <c r="I748" s="54"/>
      <c r="J748" s="53">
        <v>940</v>
      </c>
      <c r="K748" s="53">
        <v>43</v>
      </c>
      <c r="L748" s="54"/>
      <c r="M748" s="53">
        <v>983</v>
      </c>
      <c r="N748" s="54"/>
      <c r="O748" s="54"/>
      <c r="P748" s="54"/>
      <c r="Q748" s="53">
        <v>360</v>
      </c>
      <c r="R748" s="53">
        <v>632</v>
      </c>
      <c r="S748" s="54"/>
      <c r="T748" s="53">
        <v>992</v>
      </c>
      <c r="U748" s="54"/>
      <c r="V748" s="54"/>
      <c r="W748" s="54"/>
      <c r="X748" s="53">
        <v>284</v>
      </c>
      <c r="Y748" s="54"/>
      <c r="Z748" s="54"/>
      <c r="AA748" s="54"/>
      <c r="AB748" s="53">
        <v>0</v>
      </c>
      <c r="AC748" s="54"/>
      <c r="AD748" s="53">
        <v>0</v>
      </c>
      <c r="AE748" s="54"/>
      <c r="AF748" s="54"/>
      <c r="AG748" s="54"/>
      <c r="AH748" s="53">
        <v>16</v>
      </c>
      <c r="AI748" s="54"/>
      <c r="AJ748" s="54"/>
      <c r="AK748" s="54"/>
      <c r="AL748" s="54"/>
      <c r="AM748" s="54"/>
      <c r="AN748" s="54"/>
      <c r="AO748" s="54"/>
      <c r="AP748" s="53">
        <v>62</v>
      </c>
      <c r="AQ748" s="54"/>
      <c r="AR748" s="54"/>
      <c r="AS748" s="54"/>
      <c r="AT748" s="53">
        <v>330</v>
      </c>
      <c r="AU748" s="53">
        <v>7</v>
      </c>
      <c r="AV748" s="54"/>
      <c r="AW748" s="53">
        <v>337</v>
      </c>
      <c r="AX748" s="54"/>
      <c r="AY748" s="54"/>
      <c r="AZ748" s="54"/>
      <c r="BA748" s="53">
        <v>91</v>
      </c>
      <c r="BB748" s="53">
        <v>272</v>
      </c>
      <c r="BC748" s="54"/>
      <c r="BD748" s="53">
        <v>363</v>
      </c>
      <c r="BE748" s="54"/>
      <c r="BF748" s="54"/>
      <c r="BG748" s="54"/>
      <c r="BH748" s="53">
        <v>36</v>
      </c>
      <c r="BI748" s="54"/>
      <c r="BJ748" s="54"/>
      <c r="BK748" s="54"/>
      <c r="BL748" s="53">
        <v>0</v>
      </c>
      <c r="BM748" s="54"/>
      <c r="BN748" s="53">
        <v>0</v>
      </c>
      <c r="BO748" s="54"/>
      <c r="BP748" s="54"/>
      <c r="BQ748" s="54"/>
      <c r="BR748" s="53">
        <v>1</v>
      </c>
      <c r="BS748" s="39"/>
      <c r="BT748" s="39"/>
      <c r="BU748" s="39"/>
      <c r="BV748" s="39"/>
      <c r="BW748" s="39"/>
      <c r="BX748" s="39"/>
    </row>
    <row r="749" spans="1:76" s="1" customFormat="1" ht="20.100000000000001" customHeight="1" x14ac:dyDescent="0.2">
      <c r="A749" s="3"/>
      <c r="B749" s="63"/>
      <c r="C749" s="63"/>
      <c r="D749" s="63"/>
      <c r="E749" s="5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6"/>
      <c r="BG749" s="56"/>
      <c r="BH749" s="56"/>
      <c r="BI749" s="56"/>
      <c r="BJ749" s="56"/>
      <c r="BK749" s="56"/>
      <c r="BL749" s="56"/>
      <c r="BM749" s="56"/>
      <c r="BN749" s="56"/>
      <c r="BO749" s="56"/>
      <c r="BP749" s="56"/>
      <c r="BQ749" s="56"/>
      <c r="BR749" s="56"/>
      <c r="BS749" s="39"/>
      <c r="BT749" s="39"/>
      <c r="BU749" s="39"/>
      <c r="BV749" s="39"/>
      <c r="BW749" s="39"/>
      <c r="BX749" s="39"/>
    </row>
    <row r="750" spans="1:76" s="1" customFormat="1" ht="20.100000000000001" customHeight="1" x14ac:dyDescent="0.25">
      <c r="A750" s="3"/>
      <c r="B750" s="57" t="s">
        <v>309</v>
      </c>
      <c r="C750" s="58"/>
      <c r="D750" s="58"/>
      <c r="E750" s="5"/>
      <c r="F750" s="59">
        <v>293</v>
      </c>
      <c r="G750" s="54"/>
      <c r="H750" s="54"/>
      <c r="I750" s="54"/>
      <c r="J750" s="59">
        <v>940</v>
      </c>
      <c r="K750" s="59">
        <v>43</v>
      </c>
      <c r="L750" s="54"/>
      <c r="M750" s="59">
        <v>983</v>
      </c>
      <c r="N750" s="54"/>
      <c r="O750" s="54"/>
      <c r="P750" s="54"/>
      <c r="Q750" s="59">
        <v>360</v>
      </c>
      <c r="R750" s="59">
        <v>632</v>
      </c>
      <c r="S750" s="54"/>
      <c r="T750" s="59">
        <v>992</v>
      </c>
      <c r="U750" s="54"/>
      <c r="V750" s="54"/>
      <c r="W750" s="54"/>
      <c r="X750" s="59">
        <v>284</v>
      </c>
      <c r="Y750" s="54"/>
      <c r="Z750" s="54"/>
      <c r="AA750" s="54"/>
      <c r="AB750" s="59">
        <v>0</v>
      </c>
      <c r="AC750" s="54"/>
      <c r="AD750" s="59">
        <v>0</v>
      </c>
      <c r="AE750" s="54"/>
      <c r="AF750" s="54"/>
      <c r="AG750" s="54"/>
      <c r="AH750" s="59">
        <v>16</v>
      </c>
      <c r="AI750" s="54"/>
      <c r="AJ750" s="54"/>
      <c r="AK750" s="54"/>
      <c r="AL750" s="54"/>
      <c r="AM750" s="54"/>
      <c r="AN750" s="54"/>
      <c r="AO750" s="54"/>
      <c r="AP750" s="59">
        <v>62</v>
      </c>
      <c r="AQ750" s="54"/>
      <c r="AR750" s="54"/>
      <c r="AS750" s="54"/>
      <c r="AT750" s="59">
        <v>330</v>
      </c>
      <c r="AU750" s="59">
        <v>7</v>
      </c>
      <c r="AV750" s="54"/>
      <c r="AW750" s="59">
        <v>337</v>
      </c>
      <c r="AX750" s="54"/>
      <c r="AY750" s="54"/>
      <c r="AZ750" s="54"/>
      <c r="BA750" s="59">
        <v>91</v>
      </c>
      <c r="BB750" s="59">
        <v>272</v>
      </c>
      <c r="BC750" s="54"/>
      <c r="BD750" s="59">
        <v>363</v>
      </c>
      <c r="BE750" s="54"/>
      <c r="BF750" s="54"/>
      <c r="BG750" s="54"/>
      <c r="BH750" s="59">
        <v>36</v>
      </c>
      <c r="BI750" s="54"/>
      <c r="BJ750" s="54"/>
      <c r="BK750" s="54"/>
      <c r="BL750" s="59">
        <v>0</v>
      </c>
      <c r="BM750" s="54"/>
      <c r="BN750" s="59">
        <v>0</v>
      </c>
      <c r="BO750" s="54"/>
      <c r="BP750" s="54"/>
      <c r="BQ750" s="54"/>
      <c r="BR750" s="59">
        <v>1</v>
      </c>
      <c r="BS750" s="39"/>
      <c r="BT750" s="39"/>
      <c r="BU750" s="39"/>
      <c r="BV750" s="39"/>
      <c r="BW750" s="39"/>
      <c r="BX750" s="39"/>
    </row>
    <row r="751" spans="1:76" ht="20.100000000000001" customHeight="1" x14ac:dyDescent="0.2"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  <c r="BN751" s="39"/>
      <c r="BO751" s="39"/>
      <c r="BP751" s="39"/>
      <c r="BQ751" s="39"/>
      <c r="BR751" s="39"/>
      <c r="BS751" s="39"/>
      <c r="BT751" s="39"/>
      <c r="BU751" s="39"/>
      <c r="BV751" s="39"/>
      <c r="BW751" s="39"/>
      <c r="BX751" s="39"/>
    </row>
    <row r="752" spans="1:76" s="69" customFormat="1" ht="30" customHeight="1" x14ac:dyDescent="0.2">
      <c r="A752" s="65"/>
      <c r="B752" s="66" t="s">
        <v>310</v>
      </c>
      <c r="C752" s="67"/>
      <c r="D752" s="67"/>
      <c r="E752" s="5"/>
      <c r="F752" s="68">
        <v>37328</v>
      </c>
      <c r="G752" s="54"/>
      <c r="H752" s="54"/>
      <c r="I752" s="54"/>
      <c r="J752" s="68">
        <v>136700</v>
      </c>
      <c r="K752" s="68">
        <v>5662</v>
      </c>
      <c r="L752" s="54"/>
      <c r="M752" s="68">
        <v>142362</v>
      </c>
      <c r="N752" s="54"/>
      <c r="O752" s="54"/>
      <c r="P752" s="54"/>
      <c r="Q752" s="68">
        <f xml:space="preserve"> 63182 + 3 + 2 + 2 + 5 + 2</f>
        <v>63196</v>
      </c>
      <c r="R752" s="68">
        <v>78808</v>
      </c>
      <c r="S752" s="54"/>
      <c r="T752" s="68">
        <v>142004</v>
      </c>
      <c r="U752" s="54"/>
      <c r="V752" s="54"/>
      <c r="W752" s="54"/>
      <c r="X752" s="68">
        <v>37689</v>
      </c>
      <c r="Y752" s="54"/>
      <c r="Z752" s="54"/>
      <c r="AA752" s="54"/>
      <c r="AB752" s="68">
        <v>29</v>
      </c>
      <c r="AC752" s="54"/>
      <c r="AD752" s="68">
        <v>26</v>
      </c>
      <c r="AE752" s="54"/>
      <c r="AF752" s="54"/>
      <c r="AG752" s="54"/>
      <c r="AH752" s="68">
        <v>4910</v>
      </c>
      <c r="AI752" s="54"/>
      <c r="AJ752" s="54"/>
      <c r="AK752" s="54"/>
      <c r="AL752" s="54"/>
      <c r="AM752" s="54"/>
      <c r="AN752" s="54"/>
      <c r="AO752" s="54"/>
      <c r="AP752" s="68">
        <v>13035</v>
      </c>
      <c r="AQ752" s="54"/>
      <c r="AR752" s="54"/>
      <c r="AS752" s="54"/>
      <c r="AT752" s="68">
        <v>111754</v>
      </c>
      <c r="AU752" s="68">
        <v>3206</v>
      </c>
      <c r="AV752" s="54"/>
      <c r="AW752" s="68">
        <v>114960</v>
      </c>
      <c r="AX752" s="54"/>
      <c r="AY752" s="54"/>
      <c r="AZ752" s="54"/>
      <c r="BA752" s="68">
        <f xml:space="preserve"> 24033 + 1 + 1 + 2 + 2</f>
        <v>24039</v>
      </c>
      <c r="BB752" s="68">
        <v>88286</v>
      </c>
      <c r="BC752" s="54"/>
      <c r="BD752" s="68">
        <v>112325</v>
      </c>
      <c r="BE752" s="54"/>
      <c r="BF752" s="54"/>
      <c r="BG752" s="54"/>
      <c r="BH752" s="68">
        <v>15659</v>
      </c>
      <c r="BI752" s="54"/>
      <c r="BJ752" s="54"/>
      <c r="BK752" s="54"/>
      <c r="BL752" s="68">
        <v>0</v>
      </c>
      <c r="BM752" s="54"/>
      <c r="BN752" s="68">
        <v>11</v>
      </c>
      <c r="BO752" s="54"/>
      <c r="BP752" s="54"/>
      <c r="BQ752" s="54"/>
      <c r="BR752" s="68">
        <v>1902</v>
      </c>
      <c r="BS752" s="39"/>
      <c r="BT752" s="39"/>
      <c r="BU752" s="39"/>
      <c r="BV752" s="39"/>
      <c r="BW752" s="39"/>
      <c r="BX752" s="39"/>
    </row>
  </sheetData>
  <mergeCells count="5">
    <mergeCell ref="A2:BR3"/>
    <mergeCell ref="A4:BR5"/>
    <mergeCell ref="F7:AH7"/>
    <mergeCell ref="AP7:BR7"/>
    <mergeCell ref="A8:D8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AY752"/>
  <sheetViews>
    <sheetView view="pageBreakPreview" zoomScale="80" zoomScaleNormal="60" zoomScaleSheetLayoutView="80" workbookViewId="0">
      <pane ySplit="9" topLeftCell="A10" activePane="bottomLeft" state="frozen"/>
      <selection activeCell="A10" sqref="A10"/>
      <selection pane="bottomLeft" activeCell="A9" sqref="A9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1" width="12.7109375" style="4" customWidth="1"/>
    <col min="22" max="22" width="1.7109375" style="4" customWidth="1"/>
    <col min="23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45" width="1.7109375" style="4" customWidth="1"/>
    <col min="46" max="48" width="12.7109375" style="4" customWidth="1"/>
    <col min="49" max="16384" width="11.42578125" style="7"/>
  </cols>
  <sheetData>
    <row r="2" spans="1:51" ht="18" x14ac:dyDescent="0.2">
      <c r="A2" s="82" t="s">
        <v>20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30"/>
      <c r="AV2" s="37"/>
    </row>
    <row r="3" spans="1:51" ht="18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30"/>
      <c r="AV3" s="37"/>
    </row>
    <row r="4" spans="1:51" ht="18" x14ac:dyDescent="0.2">
      <c r="A4" s="82" t="s">
        <v>93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30"/>
      <c r="AV4" s="37"/>
    </row>
    <row r="5" spans="1:51" ht="18.75" thickBot="1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30"/>
      <c r="AV5" s="37"/>
    </row>
    <row r="6" spans="1:51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</row>
    <row r="7" spans="1:51" ht="30" customHeight="1" thickBot="1" x14ac:dyDescent="0.3">
      <c r="A7" s="13"/>
      <c r="B7" s="13"/>
      <c r="C7" s="13"/>
      <c r="D7" s="14"/>
      <c r="E7" s="14"/>
      <c r="F7" s="84" t="s">
        <v>37</v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31"/>
      <c r="AV7" s="38"/>
    </row>
    <row r="8" spans="1:51" ht="50.1" customHeight="1" thickBot="1" x14ac:dyDescent="0.25">
      <c r="A8" s="85" t="s">
        <v>3</v>
      </c>
      <c r="B8" s="85"/>
      <c r="C8" s="85"/>
      <c r="D8" s="85"/>
      <c r="E8" s="11"/>
      <c r="F8" s="10" t="s">
        <v>4</v>
      </c>
      <c r="G8" s="16"/>
      <c r="H8" s="16"/>
      <c r="I8" s="16"/>
      <c r="J8" s="10" t="s">
        <v>5</v>
      </c>
      <c r="K8" s="10" t="s">
        <v>22</v>
      </c>
      <c r="L8" s="10" t="s">
        <v>23</v>
      </c>
      <c r="M8" s="16"/>
      <c r="N8" s="10" t="s">
        <v>7</v>
      </c>
      <c r="O8" s="16"/>
      <c r="P8" s="16"/>
      <c r="Q8" s="16"/>
      <c r="R8" s="10" t="s">
        <v>10</v>
      </c>
      <c r="S8" s="10" t="s">
        <v>9</v>
      </c>
      <c r="T8" s="10" t="s">
        <v>24</v>
      </c>
      <c r="U8" s="10" t="s">
        <v>86</v>
      </c>
      <c r="V8" s="16"/>
      <c r="W8" s="18" t="s">
        <v>26</v>
      </c>
      <c r="X8" s="18" t="s">
        <v>27</v>
      </c>
      <c r="Y8" s="18" t="s">
        <v>28</v>
      </c>
      <c r="Z8" s="18" t="s">
        <v>29</v>
      </c>
      <c r="AA8" s="18" t="s">
        <v>30</v>
      </c>
      <c r="AB8" s="18" t="s">
        <v>31</v>
      </c>
      <c r="AC8" s="18" t="s">
        <v>32</v>
      </c>
      <c r="AD8" s="10" t="s">
        <v>11</v>
      </c>
      <c r="AE8" s="16"/>
      <c r="AF8" s="10" t="s">
        <v>15</v>
      </c>
      <c r="AG8" s="16"/>
      <c r="AH8" s="16"/>
      <c r="AI8" s="16"/>
      <c r="AJ8" s="10" t="s">
        <v>16</v>
      </c>
      <c r="AK8" s="17"/>
      <c r="AL8" s="17"/>
      <c r="AM8" s="17"/>
      <c r="AN8" s="10" t="s">
        <v>17</v>
      </c>
      <c r="AO8" s="17"/>
      <c r="AP8" s="10" t="s">
        <v>18</v>
      </c>
      <c r="AQ8" s="17"/>
      <c r="AR8" s="17"/>
      <c r="AS8" s="17"/>
      <c r="AT8" s="18" t="s">
        <v>33</v>
      </c>
      <c r="AU8" s="36"/>
      <c r="AV8" s="36"/>
    </row>
    <row r="9" spans="1:51" ht="20.100000000000001" customHeight="1" x14ac:dyDescent="0.2">
      <c r="AU9" s="39"/>
      <c r="AV9" s="39"/>
      <c r="AW9" s="39"/>
      <c r="AX9" s="27"/>
      <c r="AY9" s="27"/>
    </row>
    <row r="10" spans="1:51" x14ac:dyDescent="0.2">
      <c r="A10" s="2"/>
      <c r="B10" s="6" t="s">
        <v>94</v>
      </c>
      <c r="AU10" s="7"/>
      <c r="AV10" s="7"/>
    </row>
    <row r="11" spans="1:51" x14ac:dyDescent="0.2">
      <c r="A11" s="45"/>
      <c r="B11" s="46"/>
      <c r="C11" s="3" t="s">
        <v>95</v>
      </c>
      <c r="AU11" s="7"/>
      <c r="AV11" s="7"/>
    </row>
    <row r="12" spans="1:51" x14ac:dyDescent="0.2">
      <c r="D12" s="2" t="s">
        <v>96</v>
      </c>
      <c r="F12" s="39">
        <v>123</v>
      </c>
      <c r="G12" s="39"/>
      <c r="H12" s="39"/>
      <c r="I12" s="39"/>
      <c r="J12" s="39">
        <v>1097</v>
      </c>
      <c r="K12" s="39">
        <v>41</v>
      </c>
      <c r="L12" s="39">
        <v>21</v>
      </c>
      <c r="M12" s="39"/>
      <c r="N12" s="39">
        <v>1159</v>
      </c>
      <c r="O12" s="39"/>
      <c r="P12" s="39"/>
      <c r="Q12" s="39"/>
      <c r="R12" s="39">
        <v>0</v>
      </c>
      <c r="S12" s="39">
        <v>112</v>
      </c>
      <c r="T12" s="39">
        <v>118</v>
      </c>
      <c r="U12" s="39">
        <v>137</v>
      </c>
      <c r="V12" s="39"/>
      <c r="W12" s="39">
        <v>63</v>
      </c>
      <c r="X12" s="39">
        <v>1</v>
      </c>
      <c r="Y12" s="39">
        <v>0</v>
      </c>
      <c r="Z12" s="39">
        <v>45</v>
      </c>
      <c r="AA12" s="39">
        <v>89</v>
      </c>
      <c r="AB12" s="39">
        <v>51</v>
      </c>
      <c r="AC12" s="39">
        <v>530</v>
      </c>
      <c r="AD12" s="39">
        <v>0</v>
      </c>
      <c r="AE12" s="39"/>
      <c r="AF12" s="39">
        <v>1146</v>
      </c>
      <c r="AG12" s="39"/>
      <c r="AH12" s="39"/>
      <c r="AI12" s="39"/>
      <c r="AJ12" s="39">
        <v>136</v>
      </c>
      <c r="AK12" s="39"/>
      <c r="AL12" s="39"/>
      <c r="AM12" s="39"/>
      <c r="AN12" s="39">
        <v>0</v>
      </c>
      <c r="AO12" s="39"/>
      <c r="AP12" s="39">
        <v>0</v>
      </c>
      <c r="AQ12" s="39"/>
      <c r="AR12" s="39"/>
      <c r="AS12" s="39"/>
      <c r="AT12" s="39">
        <v>0</v>
      </c>
      <c r="AU12" s="39"/>
      <c r="AV12" s="39"/>
      <c r="AW12" s="39"/>
    </row>
    <row r="13" spans="1:51" x14ac:dyDescent="0.2">
      <c r="D13" s="47" t="s">
        <v>97</v>
      </c>
      <c r="F13" s="48">
        <v>133</v>
      </c>
      <c r="G13" s="49"/>
      <c r="H13" s="49"/>
      <c r="I13" s="49"/>
      <c r="J13" s="48">
        <v>1097</v>
      </c>
      <c r="K13" s="48">
        <v>29</v>
      </c>
      <c r="L13" s="48">
        <v>16</v>
      </c>
      <c r="M13" s="49"/>
      <c r="N13" s="48">
        <v>1142</v>
      </c>
      <c r="O13" s="49"/>
      <c r="P13" s="49"/>
      <c r="Q13" s="49"/>
      <c r="R13" s="48">
        <v>1</v>
      </c>
      <c r="S13" s="48">
        <v>104</v>
      </c>
      <c r="T13" s="48">
        <v>95</v>
      </c>
      <c r="U13" s="48">
        <v>81</v>
      </c>
      <c r="V13" s="49"/>
      <c r="W13" s="48">
        <v>92</v>
      </c>
      <c r="X13" s="48">
        <v>1</v>
      </c>
      <c r="Y13" s="48">
        <v>1</v>
      </c>
      <c r="Z13" s="48">
        <v>64</v>
      </c>
      <c r="AA13" s="48">
        <v>77</v>
      </c>
      <c r="AB13" s="48">
        <v>30</v>
      </c>
      <c r="AC13" s="48">
        <v>589</v>
      </c>
      <c r="AD13" s="48">
        <v>0</v>
      </c>
      <c r="AE13" s="49"/>
      <c r="AF13" s="48">
        <v>1135</v>
      </c>
      <c r="AG13" s="49"/>
      <c r="AH13" s="49"/>
      <c r="AI13" s="49"/>
      <c r="AJ13" s="48">
        <v>140</v>
      </c>
      <c r="AK13" s="49"/>
      <c r="AL13" s="49"/>
      <c r="AM13" s="49"/>
      <c r="AN13" s="48">
        <v>0</v>
      </c>
      <c r="AO13" s="49"/>
      <c r="AP13" s="48">
        <v>0</v>
      </c>
      <c r="AQ13" s="49"/>
      <c r="AR13" s="49"/>
      <c r="AS13" s="49"/>
      <c r="AT13" s="48">
        <v>0</v>
      </c>
      <c r="AU13" s="39"/>
      <c r="AV13" s="39"/>
      <c r="AW13" s="39"/>
    </row>
    <row r="14" spans="1:51" x14ac:dyDescent="0.2">
      <c r="D14" s="2" t="s">
        <v>98</v>
      </c>
      <c r="F14" s="39">
        <v>192</v>
      </c>
      <c r="G14" s="39"/>
      <c r="H14" s="39"/>
      <c r="I14" s="39"/>
      <c r="J14" s="39">
        <v>1118</v>
      </c>
      <c r="K14" s="39">
        <v>13</v>
      </c>
      <c r="L14" s="39">
        <v>13</v>
      </c>
      <c r="M14" s="39"/>
      <c r="N14" s="39">
        <v>1144</v>
      </c>
      <c r="O14" s="39"/>
      <c r="P14" s="39"/>
      <c r="Q14" s="39"/>
      <c r="R14" s="39">
        <v>0</v>
      </c>
      <c r="S14" s="39">
        <v>102</v>
      </c>
      <c r="T14" s="39">
        <v>68</v>
      </c>
      <c r="U14" s="39">
        <v>148</v>
      </c>
      <c r="V14" s="39"/>
      <c r="W14" s="39">
        <v>88</v>
      </c>
      <c r="X14" s="39">
        <v>0</v>
      </c>
      <c r="Y14" s="39">
        <v>3</v>
      </c>
      <c r="Z14" s="39">
        <v>72</v>
      </c>
      <c r="AA14" s="39">
        <v>90</v>
      </c>
      <c r="AB14" s="39">
        <v>51</v>
      </c>
      <c r="AC14" s="39">
        <v>565</v>
      </c>
      <c r="AD14" s="39">
        <v>0</v>
      </c>
      <c r="AE14" s="39"/>
      <c r="AF14" s="39">
        <v>1187</v>
      </c>
      <c r="AG14" s="39"/>
      <c r="AH14" s="39"/>
      <c r="AI14" s="39"/>
      <c r="AJ14" s="39">
        <v>149</v>
      </c>
      <c r="AK14" s="39"/>
      <c r="AL14" s="39"/>
      <c r="AM14" s="39"/>
      <c r="AN14" s="39">
        <v>0</v>
      </c>
      <c r="AO14" s="39"/>
      <c r="AP14" s="39">
        <v>0</v>
      </c>
      <c r="AQ14" s="39"/>
      <c r="AR14" s="39"/>
      <c r="AS14" s="39"/>
      <c r="AT14" s="39">
        <v>0</v>
      </c>
      <c r="AU14" s="39"/>
      <c r="AV14" s="39"/>
      <c r="AW14" s="39"/>
    </row>
    <row r="15" spans="1:51" x14ac:dyDescent="0.2">
      <c r="D15" s="47" t="s">
        <v>99</v>
      </c>
      <c r="F15" s="48">
        <v>152</v>
      </c>
      <c r="G15" s="49"/>
      <c r="H15" s="49"/>
      <c r="I15" s="49"/>
      <c r="J15" s="48">
        <v>1108</v>
      </c>
      <c r="K15" s="48">
        <v>27</v>
      </c>
      <c r="L15" s="48">
        <v>29</v>
      </c>
      <c r="M15" s="49"/>
      <c r="N15" s="48">
        <v>1164</v>
      </c>
      <c r="O15" s="49"/>
      <c r="P15" s="49"/>
      <c r="Q15" s="49"/>
      <c r="R15" s="48">
        <v>0</v>
      </c>
      <c r="S15" s="48">
        <v>117</v>
      </c>
      <c r="T15" s="48">
        <v>115</v>
      </c>
      <c r="U15" s="48">
        <v>121</v>
      </c>
      <c r="V15" s="49"/>
      <c r="W15" s="48">
        <v>101</v>
      </c>
      <c r="X15" s="48">
        <v>0</v>
      </c>
      <c r="Y15" s="48">
        <v>0</v>
      </c>
      <c r="Z15" s="48">
        <v>85</v>
      </c>
      <c r="AA15" s="48">
        <v>84</v>
      </c>
      <c r="AB15" s="48">
        <v>36</v>
      </c>
      <c r="AC15" s="48">
        <v>546</v>
      </c>
      <c r="AD15" s="48">
        <v>0</v>
      </c>
      <c r="AE15" s="49"/>
      <c r="AF15" s="48">
        <v>1205</v>
      </c>
      <c r="AG15" s="49"/>
      <c r="AH15" s="49"/>
      <c r="AI15" s="49"/>
      <c r="AJ15" s="48">
        <v>111</v>
      </c>
      <c r="AK15" s="49"/>
      <c r="AL15" s="49"/>
      <c r="AM15" s="49"/>
      <c r="AN15" s="48">
        <v>0</v>
      </c>
      <c r="AO15" s="49"/>
      <c r="AP15" s="48">
        <v>0</v>
      </c>
      <c r="AQ15" s="49"/>
      <c r="AR15" s="49"/>
      <c r="AS15" s="49"/>
      <c r="AT15" s="48">
        <v>0</v>
      </c>
      <c r="AU15" s="39"/>
      <c r="AV15" s="39"/>
      <c r="AW15" s="39"/>
    </row>
    <row r="16" spans="1:51" x14ac:dyDescent="0.2">
      <c r="D16" s="2" t="s">
        <v>100</v>
      </c>
      <c r="F16" s="39">
        <v>220</v>
      </c>
      <c r="G16" s="39"/>
      <c r="H16" s="39"/>
      <c r="I16" s="39"/>
      <c r="J16" s="39">
        <v>1084</v>
      </c>
      <c r="K16" s="39">
        <v>15</v>
      </c>
      <c r="L16" s="39">
        <v>7</v>
      </c>
      <c r="M16" s="39"/>
      <c r="N16" s="39">
        <v>1106</v>
      </c>
      <c r="O16" s="39"/>
      <c r="P16" s="39"/>
      <c r="Q16" s="39"/>
      <c r="R16" s="39">
        <v>0</v>
      </c>
      <c r="S16" s="39">
        <v>97</v>
      </c>
      <c r="T16" s="39">
        <v>90</v>
      </c>
      <c r="U16" s="39">
        <v>50</v>
      </c>
      <c r="V16" s="39"/>
      <c r="W16" s="39">
        <v>92</v>
      </c>
      <c r="X16" s="39">
        <v>4</v>
      </c>
      <c r="Y16" s="39">
        <v>4</v>
      </c>
      <c r="Z16" s="39">
        <v>93</v>
      </c>
      <c r="AA16" s="39">
        <v>74</v>
      </c>
      <c r="AB16" s="39">
        <v>37</v>
      </c>
      <c r="AC16" s="39">
        <v>607</v>
      </c>
      <c r="AD16" s="39">
        <v>0</v>
      </c>
      <c r="AE16" s="39"/>
      <c r="AF16" s="39">
        <v>1148</v>
      </c>
      <c r="AG16" s="39"/>
      <c r="AH16" s="39"/>
      <c r="AI16" s="39"/>
      <c r="AJ16" s="39">
        <v>178</v>
      </c>
      <c r="AK16" s="39"/>
      <c r="AL16" s="39"/>
      <c r="AM16" s="39"/>
      <c r="AN16" s="39">
        <v>0</v>
      </c>
      <c r="AO16" s="39"/>
      <c r="AP16" s="39">
        <v>0</v>
      </c>
      <c r="AQ16" s="39"/>
      <c r="AR16" s="39"/>
      <c r="AS16" s="39"/>
      <c r="AT16" s="39">
        <v>0</v>
      </c>
      <c r="AU16" s="39"/>
      <c r="AV16" s="39"/>
      <c r="AW16" s="39"/>
    </row>
    <row r="17" spans="1:49" x14ac:dyDescent="0.2">
      <c r="D17" s="47" t="s">
        <v>101</v>
      </c>
      <c r="F17" s="48">
        <v>255</v>
      </c>
      <c r="G17" s="49"/>
      <c r="H17" s="49"/>
      <c r="I17" s="49"/>
      <c r="J17" s="48">
        <v>1120</v>
      </c>
      <c r="K17" s="48">
        <v>40</v>
      </c>
      <c r="L17" s="48">
        <v>32</v>
      </c>
      <c r="M17" s="49"/>
      <c r="N17" s="48">
        <v>1192</v>
      </c>
      <c r="O17" s="49"/>
      <c r="P17" s="49"/>
      <c r="Q17" s="49"/>
      <c r="R17" s="48">
        <v>1</v>
      </c>
      <c r="S17" s="48">
        <v>149</v>
      </c>
      <c r="T17" s="48">
        <v>111</v>
      </c>
      <c r="U17" s="48">
        <v>95</v>
      </c>
      <c r="V17" s="49"/>
      <c r="W17" s="48">
        <v>87</v>
      </c>
      <c r="X17" s="48">
        <v>1</v>
      </c>
      <c r="Y17" s="48">
        <v>5</v>
      </c>
      <c r="Z17" s="48">
        <v>129</v>
      </c>
      <c r="AA17" s="48">
        <v>83</v>
      </c>
      <c r="AB17" s="48">
        <v>51</v>
      </c>
      <c r="AC17" s="48">
        <v>578</v>
      </c>
      <c r="AD17" s="48">
        <v>0</v>
      </c>
      <c r="AE17" s="49"/>
      <c r="AF17" s="48">
        <v>1290</v>
      </c>
      <c r="AG17" s="49"/>
      <c r="AH17" s="49"/>
      <c r="AI17" s="49"/>
      <c r="AJ17" s="48">
        <v>157</v>
      </c>
      <c r="AK17" s="49"/>
      <c r="AL17" s="49"/>
      <c r="AM17" s="49"/>
      <c r="AN17" s="48">
        <v>0</v>
      </c>
      <c r="AO17" s="49"/>
      <c r="AP17" s="48">
        <v>0</v>
      </c>
      <c r="AQ17" s="49"/>
      <c r="AR17" s="49"/>
      <c r="AS17" s="49"/>
      <c r="AT17" s="48">
        <v>0</v>
      </c>
      <c r="AU17" s="39"/>
      <c r="AV17" s="39"/>
      <c r="AW17" s="39"/>
    </row>
    <row r="18" spans="1:49" x14ac:dyDescent="0.2">
      <c r="D18" s="2" t="s">
        <v>102</v>
      </c>
      <c r="F18" s="39">
        <v>106</v>
      </c>
      <c r="G18" s="39"/>
      <c r="H18" s="39"/>
      <c r="I18" s="39"/>
      <c r="J18" s="39">
        <v>1138</v>
      </c>
      <c r="K18" s="39">
        <v>35</v>
      </c>
      <c r="L18" s="39">
        <v>7</v>
      </c>
      <c r="M18" s="39"/>
      <c r="N18" s="39">
        <v>1180</v>
      </c>
      <c r="O18" s="39"/>
      <c r="P18" s="39"/>
      <c r="Q18" s="39"/>
      <c r="R18" s="39">
        <v>4</v>
      </c>
      <c r="S18" s="39">
        <v>112</v>
      </c>
      <c r="T18" s="39">
        <v>104</v>
      </c>
      <c r="U18" s="39">
        <v>123</v>
      </c>
      <c r="V18" s="39"/>
      <c r="W18" s="39">
        <v>92</v>
      </c>
      <c r="X18" s="39">
        <v>2</v>
      </c>
      <c r="Y18" s="39">
        <v>1</v>
      </c>
      <c r="Z18" s="39">
        <v>65</v>
      </c>
      <c r="AA18" s="39">
        <v>58</v>
      </c>
      <c r="AB18" s="39">
        <v>23</v>
      </c>
      <c r="AC18" s="39">
        <v>515</v>
      </c>
      <c r="AD18" s="39">
        <v>0</v>
      </c>
      <c r="AE18" s="39"/>
      <c r="AF18" s="39">
        <v>1099</v>
      </c>
      <c r="AG18" s="39"/>
      <c r="AH18" s="39"/>
      <c r="AI18" s="39"/>
      <c r="AJ18" s="39">
        <v>187</v>
      </c>
      <c r="AK18" s="39"/>
      <c r="AL18" s="39"/>
      <c r="AM18" s="39"/>
      <c r="AN18" s="39">
        <v>0</v>
      </c>
      <c r="AO18" s="39"/>
      <c r="AP18" s="39">
        <v>0</v>
      </c>
      <c r="AQ18" s="39"/>
      <c r="AR18" s="39"/>
      <c r="AS18" s="39"/>
      <c r="AT18" s="39">
        <v>0</v>
      </c>
      <c r="AU18" s="39"/>
      <c r="AV18" s="39"/>
      <c r="AW18" s="39"/>
    </row>
    <row r="19" spans="1:49" x14ac:dyDescent="0.2">
      <c r="D19" s="47" t="s">
        <v>103</v>
      </c>
      <c r="F19" s="48">
        <v>199</v>
      </c>
      <c r="G19" s="49"/>
      <c r="H19" s="49"/>
      <c r="I19" s="49"/>
      <c r="J19" s="48">
        <v>1132</v>
      </c>
      <c r="K19" s="48">
        <v>36</v>
      </c>
      <c r="L19" s="48">
        <v>21</v>
      </c>
      <c r="M19" s="49"/>
      <c r="N19" s="48">
        <v>1189</v>
      </c>
      <c r="O19" s="49"/>
      <c r="P19" s="49"/>
      <c r="Q19" s="49"/>
      <c r="R19" s="48">
        <v>5</v>
      </c>
      <c r="S19" s="48">
        <v>163</v>
      </c>
      <c r="T19" s="48">
        <v>109</v>
      </c>
      <c r="U19" s="48">
        <v>228</v>
      </c>
      <c r="V19" s="49"/>
      <c r="W19" s="48">
        <v>62</v>
      </c>
      <c r="X19" s="48">
        <v>0</v>
      </c>
      <c r="Y19" s="48">
        <v>1</v>
      </c>
      <c r="Z19" s="48">
        <v>53</v>
      </c>
      <c r="AA19" s="48">
        <v>65</v>
      </c>
      <c r="AB19" s="48">
        <v>26</v>
      </c>
      <c r="AC19" s="48">
        <v>504</v>
      </c>
      <c r="AD19" s="48">
        <v>0</v>
      </c>
      <c r="AE19" s="49"/>
      <c r="AF19" s="48">
        <v>1216</v>
      </c>
      <c r="AG19" s="49"/>
      <c r="AH19" s="49"/>
      <c r="AI19" s="49"/>
      <c r="AJ19" s="48">
        <v>172</v>
      </c>
      <c r="AK19" s="49"/>
      <c r="AL19" s="49"/>
      <c r="AM19" s="49"/>
      <c r="AN19" s="48">
        <v>0</v>
      </c>
      <c r="AO19" s="49"/>
      <c r="AP19" s="48">
        <v>0</v>
      </c>
      <c r="AQ19" s="49"/>
      <c r="AR19" s="49"/>
      <c r="AS19" s="49"/>
      <c r="AT19" s="48">
        <v>0</v>
      </c>
      <c r="AU19" s="39"/>
      <c r="AV19" s="39"/>
      <c r="AW19" s="39"/>
    </row>
    <row r="20" spans="1:49" x14ac:dyDescent="0.2">
      <c r="D20" s="2" t="s">
        <v>104</v>
      </c>
      <c r="F20" s="39">
        <v>162</v>
      </c>
      <c r="G20" s="39"/>
      <c r="H20" s="39"/>
      <c r="I20" s="39"/>
      <c r="J20" s="39">
        <v>1168</v>
      </c>
      <c r="K20" s="39">
        <v>33</v>
      </c>
      <c r="L20" s="39">
        <v>6</v>
      </c>
      <c r="M20" s="39"/>
      <c r="N20" s="39">
        <v>1207</v>
      </c>
      <c r="O20" s="39"/>
      <c r="P20" s="39"/>
      <c r="Q20" s="39"/>
      <c r="R20" s="39">
        <v>1</v>
      </c>
      <c r="S20" s="39">
        <v>133</v>
      </c>
      <c r="T20" s="39">
        <v>98</v>
      </c>
      <c r="U20" s="39">
        <v>236</v>
      </c>
      <c r="V20" s="39"/>
      <c r="W20" s="39">
        <v>74</v>
      </c>
      <c r="X20" s="39">
        <v>2</v>
      </c>
      <c r="Y20" s="39">
        <v>2</v>
      </c>
      <c r="Z20" s="39">
        <v>48</v>
      </c>
      <c r="AA20" s="39">
        <v>73</v>
      </c>
      <c r="AB20" s="39">
        <v>30</v>
      </c>
      <c r="AC20" s="39">
        <v>477</v>
      </c>
      <c r="AD20" s="39">
        <v>0</v>
      </c>
      <c r="AE20" s="39"/>
      <c r="AF20" s="39">
        <v>1174</v>
      </c>
      <c r="AG20" s="39"/>
      <c r="AH20" s="39"/>
      <c r="AI20" s="39"/>
      <c r="AJ20" s="39">
        <v>195</v>
      </c>
      <c r="AK20" s="39"/>
      <c r="AL20" s="39"/>
      <c r="AM20" s="39"/>
      <c r="AN20" s="39">
        <v>0</v>
      </c>
      <c r="AO20" s="39"/>
      <c r="AP20" s="39">
        <v>0</v>
      </c>
      <c r="AQ20" s="39"/>
      <c r="AR20" s="39"/>
      <c r="AS20" s="39"/>
      <c r="AT20" s="39">
        <v>0</v>
      </c>
      <c r="AU20" s="39"/>
      <c r="AV20" s="39"/>
      <c r="AW20" s="39"/>
    </row>
    <row r="21" spans="1:49" x14ac:dyDescent="0.2">
      <c r="D21" s="47" t="s">
        <v>105</v>
      </c>
      <c r="F21" s="48">
        <v>189</v>
      </c>
      <c r="G21" s="49"/>
      <c r="H21" s="49"/>
      <c r="I21" s="49"/>
      <c r="J21" s="48">
        <v>1104</v>
      </c>
      <c r="K21" s="48">
        <v>22</v>
      </c>
      <c r="L21" s="48">
        <v>15</v>
      </c>
      <c r="M21" s="49"/>
      <c r="N21" s="48">
        <v>1141</v>
      </c>
      <c r="O21" s="49"/>
      <c r="P21" s="49"/>
      <c r="Q21" s="49"/>
      <c r="R21" s="48">
        <v>1</v>
      </c>
      <c r="S21" s="48">
        <v>103</v>
      </c>
      <c r="T21" s="48">
        <v>86</v>
      </c>
      <c r="U21" s="48">
        <v>43</v>
      </c>
      <c r="V21" s="49"/>
      <c r="W21" s="48">
        <v>100</v>
      </c>
      <c r="X21" s="48">
        <v>0</v>
      </c>
      <c r="Y21" s="48">
        <v>7</v>
      </c>
      <c r="Z21" s="48">
        <v>73</v>
      </c>
      <c r="AA21" s="48">
        <v>80</v>
      </c>
      <c r="AB21" s="48">
        <v>43</v>
      </c>
      <c r="AC21" s="48">
        <v>601</v>
      </c>
      <c r="AD21" s="48">
        <v>0</v>
      </c>
      <c r="AE21" s="49"/>
      <c r="AF21" s="48">
        <v>1137</v>
      </c>
      <c r="AG21" s="49"/>
      <c r="AH21" s="49"/>
      <c r="AI21" s="49"/>
      <c r="AJ21" s="48">
        <v>193</v>
      </c>
      <c r="AK21" s="49"/>
      <c r="AL21" s="49"/>
      <c r="AM21" s="49"/>
      <c r="AN21" s="48">
        <v>0</v>
      </c>
      <c r="AO21" s="49"/>
      <c r="AP21" s="48">
        <v>0</v>
      </c>
      <c r="AQ21" s="49"/>
      <c r="AR21" s="49"/>
      <c r="AS21" s="49"/>
      <c r="AT21" s="48">
        <v>0</v>
      </c>
      <c r="AU21" s="39"/>
      <c r="AV21" s="39"/>
      <c r="AW21" s="39"/>
    </row>
    <row r="22" spans="1:49" x14ac:dyDescent="0.2">
      <c r="D22" s="2" t="s">
        <v>106</v>
      </c>
      <c r="F22" s="39">
        <v>119</v>
      </c>
      <c r="G22" s="39"/>
      <c r="H22" s="39"/>
      <c r="I22" s="39"/>
      <c r="J22" s="39">
        <v>1117</v>
      </c>
      <c r="K22" s="39">
        <v>25</v>
      </c>
      <c r="L22" s="39">
        <v>21</v>
      </c>
      <c r="M22" s="39"/>
      <c r="N22" s="39">
        <v>1163</v>
      </c>
      <c r="O22" s="39"/>
      <c r="P22" s="39"/>
      <c r="Q22" s="39"/>
      <c r="R22" s="39">
        <v>0</v>
      </c>
      <c r="S22" s="39">
        <v>130</v>
      </c>
      <c r="T22" s="39">
        <v>61</v>
      </c>
      <c r="U22" s="39">
        <v>46</v>
      </c>
      <c r="V22" s="39"/>
      <c r="W22" s="39">
        <v>52</v>
      </c>
      <c r="X22" s="39">
        <v>1</v>
      </c>
      <c r="Y22" s="39">
        <v>5</v>
      </c>
      <c r="Z22" s="39">
        <v>69</v>
      </c>
      <c r="AA22" s="39">
        <v>103</v>
      </c>
      <c r="AB22" s="39">
        <v>69</v>
      </c>
      <c r="AC22" s="39">
        <v>613</v>
      </c>
      <c r="AD22" s="39">
        <v>0</v>
      </c>
      <c r="AE22" s="39"/>
      <c r="AF22" s="39">
        <v>1149</v>
      </c>
      <c r="AG22" s="39"/>
      <c r="AH22" s="39"/>
      <c r="AI22" s="39"/>
      <c r="AJ22" s="39">
        <v>133</v>
      </c>
      <c r="AK22" s="39"/>
      <c r="AL22" s="39"/>
      <c r="AM22" s="39"/>
      <c r="AN22" s="39">
        <v>0</v>
      </c>
      <c r="AO22" s="39"/>
      <c r="AP22" s="39">
        <v>0</v>
      </c>
      <c r="AQ22" s="39"/>
      <c r="AR22" s="39"/>
      <c r="AS22" s="39"/>
      <c r="AT22" s="39">
        <v>0</v>
      </c>
      <c r="AU22" s="39"/>
      <c r="AV22" s="39"/>
      <c r="AW22" s="39"/>
    </row>
    <row r="23" spans="1:49" x14ac:dyDescent="0.2">
      <c r="D23" s="47" t="s">
        <v>107</v>
      </c>
      <c r="F23" s="48">
        <v>314</v>
      </c>
      <c r="G23" s="49"/>
      <c r="H23" s="49"/>
      <c r="I23" s="49"/>
      <c r="J23" s="48">
        <v>1097</v>
      </c>
      <c r="K23" s="48">
        <v>29</v>
      </c>
      <c r="L23" s="48">
        <v>11</v>
      </c>
      <c r="M23" s="49"/>
      <c r="N23" s="48">
        <v>1137</v>
      </c>
      <c r="O23" s="49"/>
      <c r="P23" s="49"/>
      <c r="Q23" s="49"/>
      <c r="R23" s="48">
        <v>0</v>
      </c>
      <c r="S23" s="48">
        <v>119</v>
      </c>
      <c r="T23" s="48">
        <v>78</v>
      </c>
      <c r="U23" s="48">
        <v>80</v>
      </c>
      <c r="V23" s="49"/>
      <c r="W23" s="48">
        <v>89</v>
      </c>
      <c r="X23" s="48">
        <v>0</v>
      </c>
      <c r="Y23" s="48">
        <v>4</v>
      </c>
      <c r="Z23" s="48">
        <v>83</v>
      </c>
      <c r="AA23" s="48">
        <v>80</v>
      </c>
      <c r="AB23" s="48">
        <v>34</v>
      </c>
      <c r="AC23" s="48">
        <v>690</v>
      </c>
      <c r="AD23" s="48">
        <v>0</v>
      </c>
      <c r="AE23" s="49"/>
      <c r="AF23" s="48">
        <v>1257</v>
      </c>
      <c r="AG23" s="49"/>
      <c r="AH23" s="49"/>
      <c r="AI23" s="49"/>
      <c r="AJ23" s="48">
        <v>194</v>
      </c>
      <c r="AK23" s="49"/>
      <c r="AL23" s="49"/>
      <c r="AM23" s="49"/>
      <c r="AN23" s="48">
        <v>0</v>
      </c>
      <c r="AO23" s="49"/>
      <c r="AP23" s="48">
        <v>0</v>
      </c>
      <c r="AQ23" s="49"/>
      <c r="AR23" s="49"/>
      <c r="AS23" s="49"/>
      <c r="AT23" s="48">
        <v>121</v>
      </c>
      <c r="AU23" s="39"/>
      <c r="AV23" s="39"/>
      <c r="AW23" s="39"/>
    </row>
    <row r="24" spans="1:49" x14ac:dyDescent="0.2">
      <c r="D24" s="2" t="s">
        <v>108</v>
      </c>
      <c r="F24" s="39">
        <v>152</v>
      </c>
      <c r="G24" s="39"/>
      <c r="H24" s="39"/>
      <c r="I24" s="39"/>
      <c r="J24" s="39">
        <v>1081</v>
      </c>
      <c r="K24" s="39">
        <v>25</v>
      </c>
      <c r="L24" s="39">
        <v>14</v>
      </c>
      <c r="M24" s="39"/>
      <c r="N24" s="39">
        <v>1120</v>
      </c>
      <c r="O24" s="39"/>
      <c r="P24" s="39"/>
      <c r="Q24" s="39"/>
      <c r="R24" s="39">
        <v>2</v>
      </c>
      <c r="S24" s="39">
        <v>87</v>
      </c>
      <c r="T24" s="39">
        <v>108</v>
      </c>
      <c r="U24" s="39">
        <v>143</v>
      </c>
      <c r="V24" s="39"/>
      <c r="W24" s="39">
        <v>63</v>
      </c>
      <c r="X24" s="39">
        <v>1</v>
      </c>
      <c r="Y24" s="39">
        <v>0</v>
      </c>
      <c r="Z24" s="39">
        <v>64</v>
      </c>
      <c r="AA24" s="39">
        <v>99</v>
      </c>
      <c r="AB24" s="39">
        <v>39</v>
      </c>
      <c r="AC24" s="39">
        <v>526</v>
      </c>
      <c r="AD24" s="39">
        <v>0</v>
      </c>
      <c r="AE24" s="39"/>
      <c r="AF24" s="39">
        <v>1132</v>
      </c>
      <c r="AG24" s="39"/>
      <c r="AH24" s="39"/>
      <c r="AI24" s="39"/>
      <c r="AJ24" s="39">
        <v>140</v>
      </c>
      <c r="AK24" s="39"/>
      <c r="AL24" s="39"/>
      <c r="AM24" s="39"/>
      <c r="AN24" s="39">
        <v>0</v>
      </c>
      <c r="AO24" s="39"/>
      <c r="AP24" s="39">
        <v>0</v>
      </c>
      <c r="AQ24" s="39"/>
      <c r="AR24" s="39"/>
      <c r="AS24" s="39"/>
      <c r="AT24" s="39">
        <v>0</v>
      </c>
      <c r="AU24" s="39"/>
      <c r="AV24" s="39"/>
      <c r="AW24" s="39"/>
    </row>
    <row r="25" spans="1:49" x14ac:dyDescent="0.2">
      <c r="D25" s="47" t="s">
        <v>109</v>
      </c>
      <c r="F25" s="48">
        <v>113</v>
      </c>
      <c r="G25" s="49"/>
      <c r="H25" s="49"/>
      <c r="I25" s="49"/>
      <c r="J25" s="48">
        <v>1110</v>
      </c>
      <c r="K25" s="48">
        <v>16</v>
      </c>
      <c r="L25" s="48">
        <v>36</v>
      </c>
      <c r="M25" s="49"/>
      <c r="N25" s="48">
        <v>1162</v>
      </c>
      <c r="O25" s="49"/>
      <c r="P25" s="49"/>
      <c r="Q25" s="49"/>
      <c r="R25" s="48">
        <v>1</v>
      </c>
      <c r="S25" s="48">
        <v>90</v>
      </c>
      <c r="T25" s="48">
        <v>68</v>
      </c>
      <c r="U25" s="48">
        <v>8</v>
      </c>
      <c r="V25" s="49"/>
      <c r="W25" s="48">
        <v>111</v>
      </c>
      <c r="X25" s="48">
        <v>1</v>
      </c>
      <c r="Y25" s="48">
        <v>9</v>
      </c>
      <c r="Z25" s="48">
        <v>97</v>
      </c>
      <c r="AA25" s="48">
        <v>86</v>
      </c>
      <c r="AB25" s="48">
        <v>51</v>
      </c>
      <c r="AC25" s="48">
        <v>575</v>
      </c>
      <c r="AD25" s="48">
        <v>0</v>
      </c>
      <c r="AE25" s="49"/>
      <c r="AF25" s="48">
        <v>1097</v>
      </c>
      <c r="AG25" s="49"/>
      <c r="AH25" s="49"/>
      <c r="AI25" s="49"/>
      <c r="AJ25" s="48">
        <v>178</v>
      </c>
      <c r="AK25" s="49"/>
      <c r="AL25" s="49"/>
      <c r="AM25" s="49"/>
      <c r="AN25" s="48">
        <v>0</v>
      </c>
      <c r="AO25" s="49"/>
      <c r="AP25" s="48">
        <v>0</v>
      </c>
      <c r="AQ25" s="49"/>
      <c r="AR25" s="49"/>
      <c r="AS25" s="49"/>
      <c r="AT25" s="48">
        <v>0</v>
      </c>
      <c r="AU25" s="39"/>
      <c r="AV25" s="39"/>
      <c r="AW25" s="39"/>
    </row>
    <row r="26" spans="1:49" x14ac:dyDescent="0.2">
      <c r="D26" s="50" t="s">
        <v>110</v>
      </c>
      <c r="F26" s="49">
        <v>196</v>
      </c>
      <c r="G26" s="49"/>
      <c r="H26" s="49"/>
      <c r="I26" s="49"/>
      <c r="J26" s="49">
        <v>1170</v>
      </c>
      <c r="K26" s="49">
        <v>16</v>
      </c>
      <c r="L26" s="49">
        <v>16</v>
      </c>
      <c r="M26" s="49"/>
      <c r="N26" s="49">
        <v>1202</v>
      </c>
      <c r="O26" s="49"/>
      <c r="P26" s="49"/>
      <c r="Q26" s="49"/>
      <c r="R26" s="49">
        <v>1</v>
      </c>
      <c r="S26" s="49">
        <v>116</v>
      </c>
      <c r="T26" s="49">
        <v>93</v>
      </c>
      <c r="U26" s="49">
        <v>96</v>
      </c>
      <c r="V26" s="49"/>
      <c r="W26" s="49">
        <v>84</v>
      </c>
      <c r="X26" s="49">
        <v>1</v>
      </c>
      <c r="Y26" s="49">
        <v>4</v>
      </c>
      <c r="Z26" s="49">
        <v>108</v>
      </c>
      <c r="AA26" s="49">
        <v>65</v>
      </c>
      <c r="AB26" s="49">
        <v>31</v>
      </c>
      <c r="AC26" s="49">
        <v>655</v>
      </c>
      <c r="AD26" s="49">
        <v>0</v>
      </c>
      <c r="AE26" s="49"/>
      <c r="AF26" s="49">
        <v>1254</v>
      </c>
      <c r="AG26" s="49"/>
      <c r="AH26" s="49"/>
      <c r="AI26" s="49"/>
      <c r="AJ26" s="49">
        <v>144</v>
      </c>
      <c r="AK26" s="49"/>
      <c r="AL26" s="49"/>
      <c r="AM26" s="49"/>
      <c r="AN26" s="49">
        <v>0</v>
      </c>
      <c r="AO26" s="49"/>
      <c r="AP26" s="49">
        <v>0</v>
      </c>
      <c r="AQ26" s="49"/>
      <c r="AR26" s="49"/>
      <c r="AS26" s="49"/>
      <c r="AT26" s="49">
        <v>0</v>
      </c>
      <c r="AU26" s="39"/>
      <c r="AV26" s="39"/>
      <c r="AW26" s="39"/>
    </row>
    <row r="27" spans="1:49" x14ac:dyDescent="0.2">
      <c r="D27" s="47" t="s">
        <v>111</v>
      </c>
      <c r="F27" s="48">
        <v>144</v>
      </c>
      <c r="G27" s="49"/>
      <c r="H27" s="49"/>
      <c r="I27" s="49"/>
      <c r="J27" s="48">
        <v>1081</v>
      </c>
      <c r="K27" s="48">
        <v>19</v>
      </c>
      <c r="L27" s="48">
        <v>15</v>
      </c>
      <c r="M27" s="49"/>
      <c r="N27" s="48">
        <v>1115</v>
      </c>
      <c r="O27" s="49"/>
      <c r="P27" s="49"/>
      <c r="Q27" s="49"/>
      <c r="R27" s="48">
        <v>0</v>
      </c>
      <c r="S27" s="48">
        <v>125</v>
      </c>
      <c r="T27" s="48">
        <v>90</v>
      </c>
      <c r="U27" s="48">
        <v>45</v>
      </c>
      <c r="V27" s="49"/>
      <c r="W27" s="48">
        <v>73</v>
      </c>
      <c r="X27" s="48">
        <v>2</v>
      </c>
      <c r="Y27" s="48">
        <v>1</v>
      </c>
      <c r="Z27" s="48">
        <v>70</v>
      </c>
      <c r="AA27" s="48">
        <v>101</v>
      </c>
      <c r="AB27" s="48">
        <v>66</v>
      </c>
      <c r="AC27" s="48">
        <v>544</v>
      </c>
      <c r="AD27" s="48">
        <v>0</v>
      </c>
      <c r="AE27" s="49"/>
      <c r="AF27" s="48">
        <v>1117</v>
      </c>
      <c r="AG27" s="49"/>
      <c r="AH27" s="49"/>
      <c r="AI27" s="49"/>
      <c r="AJ27" s="48">
        <v>142</v>
      </c>
      <c r="AK27" s="49"/>
      <c r="AL27" s="49"/>
      <c r="AM27" s="49"/>
      <c r="AN27" s="48">
        <v>0</v>
      </c>
      <c r="AO27" s="49"/>
      <c r="AP27" s="48">
        <v>0</v>
      </c>
      <c r="AQ27" s="49"/>
      <c r="AR27" s="49"/>
      <c r="AS27" s="49"/>
      <c r="AT27" s="48">
        <v>0</v>
      </c>
      <c r="AU27" s="39"/>
      <c r="AV27" s="39"/>
      <c r="AW27" s="39"/>
    </row>
    <row r="28" spans="1:49" x14ac:dyDescent="0.2"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</row>
    <row r="29" spans="1:49" s="1" customFormat="1" x14ac:dyDescent="0.25">
      <c r="A29" s="3"/>
      <c r="B29" s="6"/>
      <c r="C29" s="51" t="s">
        <v>112</v>
      </c>
      <c r="D29" s="52"/>
      <c r="E29" s="5"/>
      <c r="F29" s="53">
        <v>2769</v>
      </c>
      <c r="G29" s="54"/>
      <c r="H29" s="54"/>
      <c r="I29" s="54"/>
      <c r="J29" s="53">
        <v>17822</v>
      </c>
      <c r="K29" s="53">
        <v>421</v>
      </c>
      <c r="L29" s="53">
        <v>280</v>
      </c>
      <c r="M29" s="54"/>
      <c r="N29" s="53">
        <v>18523</v>
      </c>
      <c r="O29" s="54"/>
      <c r="P29" s="54"/>
      <c r="Q29" s="54"/>
      <c r="R29" s="53">
        <v>17</v>
      </c>
      <c r="S29" s="53">
        <v>1859</v>
      </c>
      <c r="T29" s="53">
        <v>1492</v>
      </c>
      <c r="U29" s="53">
        <v>1680</v>
      </c>
      <c r="V29" s="54"/>
      <c r="W29" s="53">
        <v>1323</v>
      </c>
      <c r="X29" s="53">
        <v>17</v>
      </c>
      <c r="Y29" s="53">
        <v>47</v>
      </c>
      <c r="Z29" s="53">
        <v>1218</v>
      </c>
      <c r="AA29" s="53">
        <v>1307</v>
      </c>
      <c r="AB29" s="53">
        <v>668</v>
      </c>
      <c r="AC29" s="53">
        <v>9115</v>
      </c>
      <c r="AD29" s="53">
        <v>0</v>
      </c>
      <c r="AE29" s="54"/>
      <c r="AF29" s="53">
        <v>18743</v>
      </c>
      <c r="AG29" s="54"/>
      <c r="AH29" s="54"/>
      <c r="AI29" s="54"/>
      <c r="AJ29" s="53">
        <v>2549</v>
      </c>
      <c r="AK29" s="54"/>
      <c r="AL29" s="54"/>
      <c r="AM29" s="54"/>
      <c r="AN29" s="53">
        <v>0</v>
      </c>
      <c r="AO29" s="54"/>
      <c r="AP29" s="53">
        <v>0</v>
      </c>
      <c r="AQ29" s="54"/>
      <c r="AR29" s="54"/>
      <c r="AS29" s="54"/>
      <c r="AT29" s="53">
        <v>121</v>
      </c>
      <c r="AU29" s="39"/>
      <c r="AV29" s="39"/>
      <c r="AW29" s="39"/>
    </row>
    <row r="30" spans="1:49" x14ac:dyDescent="0.2"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</row>
    <row r="31" spans="1:49" x14ac:dyDescent="0.2">
      <c r="C31" s="3" t="s">
        <v>0</v>
      </c>
      <c r="F31" s="55"/>
      <c r="G31" s="55"/>
      <c r="H31" s="55"/>
      <c r="I31" s="55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</row>
    <row r="32" spans="1:49" x14ac:dyDescent="0.2">
      <c r="D32" s="2" t="s">
        <v>96</v>
      </c>
      <c r="F32" s="39">
        <v>0</v>
      </c>
      <c r="G32" s="39"/>
      <c r="H32" s="39"/>
      <c r="I32" s="39"/>
      <c r="J32" s="39">
        <v>0</v>
      </c>
      <c r="K32" s="39">
        <v>0</v>
      </c>
      <c r="L32" s="39">
        <v>0</v>
      </c>
      <c r="M32" s="39"/>
      <c r="N32" s="39">
        <v>0</v>
      </c>
      <c r="O32" s="39"/>
      <c r="P32" s="39"/>
      <c r="Q32" s="39"/>
      <c r="R32" s="39">
        <v>0</v>
      </c>
      <c r="S32" s="39">
        <v>0</v>
      </c>
      <c r="T32" s="39">
        <v>0</v>
      </c>
      <c r="U32" s="39">
        <v>0</v>
      </c>
      <c r="V32" s="39"/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/>
      <c r="AF32" s="39">
        <v>0</v>
      </c>
      <c r="AG32" s="39"/>
      <c r="AH32" s="39"/>
      <c r="AI32" s="39"/>
      <c r="AJ32" s="39">
        <v>0</v>
      </c>
      <c r="AK32" s="39"/>
      <c r="AL32" s="39"/>
      <c r="AM32" s="39"/>
      <c r="AN32" s="39">
        <v>0</v>
      </c>
      <c r="AO32" s="39"/>
      <c r="AP32" s="39">
        <v>0</v>
      </c>
      <c r="AQ32" s="39"/>
      <c r="AR32" s="39"/>
      <c r="AS32" s="39"/>
      <c r="AT32" s="39">
        <v>0</v>
      </c>
      <c r="AU32" s="39"/>
      <c r="AV32" s="39"/>
      <c r="AW32" s="39"/>
    </row>
    <row r="33" spans="1:49" x14ac:dyDescent="0.2">
      <c r="D33" s="47" t="s">
        <v>97</v>
      </c>
      <c r="F33" s="48">
        <v>0</v>
      </c>
      <c r="G33" s="49"/>
      <c r="H33" s="49"/>
      <c r="I33" s="49"/>
      <c r="J33" s="48">
        <v>0</v>
      </c>
      <c r="K33" s="48">
        <v>0</v>
      </c>
      <c r="L33" s="48">
        <v>0</v>
      </c>
      <c r="M33" s="49"/>
      <c r="N33" s="48">
        <v>0</v>
      </c>
      <c r="O33" s="49"/>
      <c r="P33" s="49"/>
      <c r="Q33" s="49"/>
      <c r="R33" s="48">
        <v>0</v>
      </c>
      <c r="S33" s="48">
        <v>0</v>
      </c>
      <c r="T33" s="48">
        <v>0</v>
      </c>
      <c r="U33" s="48">
        <v>0</v>
      </c>
      <c r="V33" s="49"/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9"/>
      <c r="AF33" s="48">
        <v>0</v>
      </c>
      <c r="AG33" s="49"/>
      <c r="AH33" s="49"/>
      <c r="AI33" s="49"/>
      <c r="AJ33" s="48">
        <v>0</v>
      </c>
      <c r="AK33" s="49"/>
      <c r="AL33" s="49"/>
      <c r="AM33" s="49"/>
      <c r="AN33" s="48">
        <v>0</v>
      </c>
      <c r="AO33" s="49"/>
      <c r="AP33" s="48">
        <v>0</v>
      </c>
      <c r="AQ33" s="49"/>
      <c r="AR33" s="49"/>
      <c r="AS33" s="49"/>
      <c r="AT33" s="48">
        <v>0</v>
      </c>
      <c r="AU33" s="39"/>
      <c r="AV33" s="39"/>
      <c r="AW33" s="39"/>
    </row>
    <row r="34" spans="1:49" x14ac:dyDescent="0.2">
      <c r="D34" s="2" t="s">
        <v>113</v>
      </c>
      <c r="F34" s="39">
        <v>0</v>
      </c>
      <c r="G34" s="39"/>
      <c r="H34" s="39"/>
      <c r="I34" s="39"/>
      <c r="J34" s="39">
        <v>0</v>
      </c>
      <c r="K34" s="39">
        <v>0</v>
      </c>
      <c r="L34" s="39">
        <v>0</v>
      </c>
      <c r="M34" s="39"/>
      <c r="N34" s="39">
        <v>0</v>
      </c>
      <c r="O34" s="39"/>
      <c r="P34" s="39"/>
      <c r="Q34" s="39"/>
      <c r="R34" s="39">
        <v>0</v>
      </c>
      <c r="S34" s="39">
        <v>0</v>
      </c>
      <c r="T34" s="39">
        <v>0</v>
      </c>
      <c r="U34" s="39">
        <v>0</v>
      </c>
      <c r="V34" s="39"/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/>
      <c r="AF34" s="39">
        <v>0</v>
      </c>
      <c r="AG34" s="39"/>
      <c r="AH34" s="39"/>
      <c r="AI34" s="39"/>
      <c r="AJ34" s="39">
        <v>0</v>
      </c>
      <c r="AK34" s="39"/>
      <c r="AL34" s="39"/>
      <c r="AM34" s="39"/>
      <c r="AN34" s="39">
        <v>0</v>
      </c>
      <c r="AO34" s="39"/>
      <c r="AP34" s="39">
        <v>0</v>
      </c>
      <c r="AQ34" s="39"/>
      <c r="AR34" s="39"/>
      <c r="AS34" s="39"/>
      <c r="AT34" s="39">
        <v>0</v>
      </c>
      <c r="AU34" s="39"/>
      <c r="AV34" s="39"/>
      <c r="AW34" s="39"/>
    </row>
    <row r="35" spans="1:49" x14ac:dyDescent="0.2">
      <c r="D35" s="47" t="s">
        <v>114</v>
      </c>
      <c r="F35" s="48">
        <v>0</v>
      </c>
      <c r="G35" s="49"/>
      <c r="H35" s="49"/>
      <c r="I35" s="49"/>
      <c r="J35" s="48">
        <v>0</v>
      </c>
      <c r="K35" s="48">
        <v>0</v>
      </c>
      <c r="L35" s="48">
        <v>0</v>
      </c>
      <c r="M35" s="49"/>
      <c r="N35" s="48">
        <v>0</v>
      </c>
      <c r="O35" s="49"/>
      <c r="P35" s="49"/>
      <c r="Q35" s="49"/>
      <c r="R35" s="48">
        <v>0</v>
      </c>
      <c r="S35" s="48">
        <v>0</v>
      </c>
      <c r="T35" s="48">
        <v>0</v>
      </c>
      <c r="U35" s="48">
        <v>0</v>
      </c>
      <c r="V35" s="49"/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9"/>
      <c r="AF35" s="48">
        <v>0</v>
      </c>
      <c r="AG35" s="49"/>
      <c r="AH35" s="49"/>
      <c r="AI35" s="49"/>
      <c r="AJ35" s="48">
        <v>0</v>
      </c>
      <c r="AK35" s="49"/>
      <c r="AL35" s="49"/>
      <c r="AM35" s="49"/>
      <c r="AN35" s="48">
        <v>0</v>
      </c>
      <c r="AO35" s="49"/>
      <c r="AP35" s="48">
        <v>0</v>
      </c>
      <c r="AQ35" s="49"/>
      <c r="AR35" s="49"/>
      <c r="AS35" s="49"/>
      <c r="AT35" s="48">
        <v>0</v>
      </c>
      <c r="AU35" s="39"/>
      <c r="AV35" s="39"/>
      <c r="AW35" s="39"/>
    </row>
    <row r="36" spans="1:49" x14ac:dyDescent="0.2">
      <c r="D36" s="2" t="s">
        <v>115</v>
      </c>
      <c r="F36" s="39">
        <v>0</v>
      </c>
      <c r="G36" s="39"/>
      <c r="H36" s="39"/>
      <c r="I36" s="39"/>
      <c r="J36" s="39">
        <v>0</v>
      </c>
      <c r="K36" s="39">
        <v>0</v>
      </c>
      <c r="L36" s="39">
        <v>0</v>
      </c>
      <c r="M36" s="39"/>
      <c r="N36" s="39">
        <v>0</v>
      </c>
      <c r="O36" s="39"/>
      <c r="P36" s="39"/>
      <c r="Q36" s="39"/>
      <c r="R36" s="39">
        <v>0</v>
      </c>
      <c r="S36" s="39">
        <v>0</v>
      </c>
      <c r="T36" s="39">
        <v>0</v>
      </c>
      <c r="U36" s="39">
        <v>0</v>
      </c>
      <c r="V36" s="39"/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/>
      <c r="AF36" s="39">
        <v>0</v>
      </c>
      <c r="AG36" s="39"/>
      <c r="AH36" s="39"/>
      <c r="AI36" s="39"/>
      <c r="AJ36" s="39">
        <v>0</v>
      </c>
      <c r="AK36" s="39"/>
      <c r="AL36" s="39"/>
      <c r="AM36" s="39"/>
      <c r="AN36" s="39">
        <v>0</v>
      </c>
      <c r="AO36" s="39"/>
      <c r="AP36" s="39">
        <v>0</v>
      </c>
      <c r="AQ36" s="39"/>
      <c r="AR36" s="39"/>
      <c r="AS36" s="39"/>
      <c r="AT36" s="39">
        <v>0</v>
      </c>
      <c r="AU36" s="39"/>
      <c r="AV36" s="39"/>
      <c r="AW36" s="39"/>
    </row>
    <row r="37" spans="1:49" x14ac:dyDescent="0.2">
      <c r="D37" s="47" t="s">
        <v>116</v>
      </c>
      <c r="F37" s="48">
        <v>0</v>
      </c>
      <c r="G37" s="49"/>
      <c r="H37" s="49"/>
      <c r="I37" s="49"/>
      <c r="J37" s="48">
        <v>0</v>
      </c>
      <c r="K37" s="48">
        <v>0</v>
      </c>
      <c r="L37" s="48">
        <v>0</v>
      </c>
      <c r="M37" s="49"/>
      <c r="N37" s="48">
        <v>0</v>
      </c>
      <c r="O37" s="49"/>
      <c r="P37" s="49"/>
      <c r="Q37" s="49"/>
      <c r="R37" s="48">
        <v>0</v>
      </c>
      <c r="S37" s="48">
        <v>0</v>
      </c>
      <c r="T37" s="48">
        <v>0</v>
      </c>
      <c r="U37" s="48">
        <v>0</v>
      </c>
      <c r="V37" s="49"/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9"/>
      <c r="AF37" s="48">
        <v>0</v>
      </c>
      <c r="AG37" s="49"/>
      <c r="AH37" s="49"/>
      <c r="AI37" s="49"/>
      <c r="AJ37" s="48">
        <v>0</v>
      </c>
      <c r="AK37" s="49"/>
      <c r="AL37" s="49"/>
      <c r="AM37" s="49"/>
      <c r="AN37" s="48">
        <v>0</v>
      </c>
      <c r="AO37" s="49"/>
      <c r="AP37" s="48">
        <v>0</v>
      </c>
      <c r="AQ37" s="49"/>
      <c r="AR37" s="49"/>
      <c r="AS37" s="49"/>
      <c r="AT37" s="48">
        <v>0</v>
      </c>
      <c r="AU37" s="39"/>
      <c r="AV37" s="39"/>
      <c r="AW37" s="39"/>
    </row>
    <row r="38" spans="1:49" x14ac:dyDescent="0.2">
      <c r="D38" s="2" t="s">
        <v>103</v>
      </c>
      <c r="F38" s="39">
        <v>0</v>
      </c>
      <c r="G38" s="39"/>
      <c r="H38" s="39"/>
      <c r="I38" s="39"/>
      <c r="J38" s="39">
        <v>0</v>
      </c>
      <c r="K38" s="39">
        <v>0</v>
      </c>
      <c r="L38" s="39">
        <v>0</v>
      </c>
      <c r="M38" s="39"/>
      <c r="N38" s="39">
        <v>0</v>
      </c>
      <c r="O38" s="39"/>
      <c r="P38" s="39"/>
      <c r="Q38" s="39"/>
      <c r="R38" s="39">
        <v>0</v>
      </c>
      <c r="S38" s="39">
        <v>0</v>
      </c>
      <c r="T38" s="39">
        <v>0</v>
      </c>
      <c r="U38" s="39">
        <v>0</v>
      </c>
      <c r="V38" s="39"/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/>
      <c r="AF38" s="39">
        <v>0</v>
      </c>
      <c r="AG38" s="39"/>
      <c r="AH38" s="39"/>
      <c r="AI38" s="39"/>
      <c r="AJ38" s="39">
        <v>0</v>
      </c>
      <c r="AK38" s="39"/>
      <c r="AL38" s="39"/>
      <c r="AM38" s="39"/>
      <c r="AN38" s="39">
        <v>0</v>
      </c>
      <c r="AO38" s="39"/>
      <c r="AP38" s="39">
        <v>0</v>
      </c>
      <c r="AQ38" s="39"/>
      <c r="AR38" s="39"/>
      <c r="AS38" s="39"/>
      <c r="AT38" s="39">
        <v>0</v>
      </c>
      <c r="AU38" s="39"/>
      <c r="AV38" s="39"/>
      <c r="AW38" s="39"/>
    </row>
    <row r="39" spans="1:49" x14ac:dyDescent="0.2">
      <c r="D39" s="47" t="s">
        <v>104</v>
      </c>
      <c r="F39" s="48">
        <v>0</v>
      </c>
      <c r="G39" s="49"/>
      <c r="H39" s="49"/>
      <c r="I39" s="49"/>
      <c r="J39" s="48">
        <v>0</v>
      </c>
      <c r="K39" s="48">
        <v>0</v>
      </c>
      <c r="L39" s="48">
        <v>0</v>
      </c>
      <c r="M39" s="49"/>
      <c r="N39" s="48">
        <v>0</v>
      </c>
      <c r="O39" s="49"/>
      <c r="P39" s="49"/>
      <c r="Q39" s="49"/>
      <c r="R39" s="48">
        <v>0</v>
      </c>
      <c r="S39" s="48">
        <v>0</v>
      </c>
      <c r="T39" s="48">
        <v>0</v>
      </c>
      <c r="U39" s="48">
        <v>0</v>
      </c>
      <c r="V39" s="49"/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9"/>
      <c r="AF39" s="48">
        <v>0</v>
      </c>
      <c r="AG39" s="49"/>
      <c r="AH39" s="49"/>
      <c r="AI39" s="49"/>
      <c r="AJ39" s="48">
        <v>0</v>
      </c>
      <c r="AK39" s="49"/>
      <c r="AL39" s="49"/>
      <c r="AM39" s="49"/>
      <c r="AN39" s="48">
        <v>0</v>
      </c>
      <c r="AO39" s="49"/>
      <c r="AP39" s="48">
        <v>0</v>
      </c>
      <c r="AQ39" s="49"/>
      <c r="AR39" s="49"/>
      <c r="AS39" s="49"/>
      <c r="AT39" s="48">
        <v>0</v>
      </c>
      <c r="AU39" s="39"/>
      <c r="AV39" s="39"/>
      <c r="AW39" s="39"/>
    </row>
    <row r="40" spans="1:49" x14ac:dyDescent="0.2">
      <c r="D40" s="2" t="s">
        <v>117</v>
      </c>
      <c r="F40" s="39">
        <v>0</v>
      </c>
      <c r="G40" s="39"/>
      <c r="H40" s="39"/>
      <c r="I40" s="39"/>
      <c r="J40" s="39">
        <v>0</v>
      </c>
      <c r="K40" s="39">
        <v>0</v>
      </c>
      <c r="L40" s="39">
        <v>0</v>
      </c>
      <c r="M40" s="39"/>
      <c r="N40" s="39">
        <v>0</v>
      </c>
      <c r="O40" s="39"/>
      <c r="P40" s="39"/>
      <c r="Q40" s="39"/>
      <c r="R40" s="39">
        <v>0</v>
      </c>
      <c r="S40" s="39">
        <v>0</v>
      </c>
      <c r="T40" s="39">
        <v>0</v>
      </c>
      <c r="U40" s="39">
        <v>0</v>
      </c>
      <c r="V40" s="39"/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/>
      <c r="AF40" s="39">
        <v>0</v>
      </c>
      <c r="AG40" s="39"/>
      <c r="AH40" s="39"/>
      <c r="AI40" s="39"/>
      <c r="AJ40" s="39">
        <v>0</v>
      </c>
      <c r="AK40" s="39"/>
      <c r="AL40" s="39"/>
      <c r="AM40" s="39"/>
      <c r="AN40" s="39">
        <v>0</v>
      </c>
      <c r="AO40" s="39"/>
      <c r="AP40" s="39">
        <v>0</v>
      </c>
      <c r="AQ40" s="39"/>
      <c r="AR40" s="39"/>
      <c r="AS40" s="39"/>
      <c r="AT40" s="39">
        <v>0</v>
      </c>
      <c r="AU40" s="39"/>
      <c r="AV40" s="39"/>
      <c r="AW40" s="39"/>
    </row>
    <row r="41" spans="1:49" x14ac:dyDescent="0.2">
      <c r="D41" s="47" t="s">
        <v>106</v>
      </c>
      <c r="F41" s="48">
        <v>0</v>
      </c>
      <c r="G41" s="49"/>
      <c r="H41" s="49"/>
      <c r="I41" s="49"/>
      <c r="J41" s="48">
        <v>0</v>
      </c>
      <c r="K41" s="48">
        <v>0</v>
      </c>
      <c r="L41" s="48">
        <v>0</v>
      </c>
      <c r="M41" s="49"/>
      <c r="N41" s="48">
        <v>0</v>
      </c>
      <c r="O41" s="49"/>
      <c r="P41" s="49"/>
      <c r="Q41" s="49"/>
      <c r="R41" s="48">
        <v>0</v>
      </c>
      <c r="S41" s="48">
        <v>0</v>
      </c>
      <c r="T41" s="48">
        <v>0</v>
      </c>
      <c r="U41" s="48">
        <v>0</v>
      </c>
      <c r="V41" s="49"/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9"/>
      <c r="AF41" s="48">
        <v>0</v>
      </c>
      <c r="AG41" s="49"/>
      <c r="AH41" s="49"/>
      <c r="AI41" s="49"/>
      <c r="AJ41" s="48">
        <v>0</v>
      </c>
      <c r="AK41" s="49"/>
      <c r="AL41" s="49"/>
      <c r="AM41" s="49"/>
      <c r="AN41" s="48">
        <v>0</v>
      </c>
      <c r="AO41" s="49"/>
      <c r="AP41" s="48">
        <v>0</v>
      </c>
      <c r="AQ41" s="49"/>
      <c r="AR41" s="49"/>
      <c r="AS41" s="49"/>
      <c r="AT41" s="48">
        <v>0</v>
      </c>
      <c r="AU41" s="39"/>
      <c r="AV41" s="39"/>
      <c r="AW41" s="39"/>
    </row>
    <row r="42" spans="1:49" x14ac:dyDescent="0.2">
      <c r="D42" s="2" t="s">
        <v>107</v>
      </c>
      <c r="F42" s="39">
        <v>0</v>
      </c>
      <c r="G42" s="39"/>
      <c r="H42" s="39"/>
      <c r="I42" s="39"/>
      <c r="J42" s="39">
        <v>0</v>
      </c>
      <c r="K42" s="39">
        <v>0</v>
      </c>
      <c r="L42" s="39">
        <v>0</v>
      </c>
      <c r="M42" s="39"/>
      <c r="N42" s="39">
        <v>0</v>
      </c>
      <c r="O42" s="39"/>
      <c r="P42" s="39"/>
      <c r="Q42" s="39"/>
      <c r="R42" s="39">
        <v>0</v>
      </c>
      <c r="S42" s="39">
        <v>0</v>
      </c>
      <c r="T42" s="39">
        <v>0</v>
      </c>
      <c r="U42" s="39">
        <v>0</v>
      </c>
      <c r="V42" s="39"/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/>
      <c r="AF42" s="39">
        <v>0</v>
      </c>
      <c r="AG42" s="39"/>
      <c r="AH42" s="39"/>
      <c r="AI42" s="39"/>
      <c r="AJ42" s="39">
        <v>0</v>
      </c>
      <c r="AK42" s="39"/>
      <c r="AL42" s="39"/>
      <c r="AM42" s="39"/>
      <c r="AN42" s="39">
        <v>0</v>
      </c>
      <c r="AO42" s="39"/>
      <c r="AP42" s="39">
        <v>0</v>
      </c>
      <c r="AQ42" s="39"/>
      <c r="AR42" s="39"/>
      <c r="AS42" s="39"/>
      <c r="AT42" s="39">
        <v>0</v>
      </c>
      <c r="AU42" s="39"/>
      <c r="AV42" s="39"/>
      <c r="AW42" s="39"/>
    </row>
    <row r="43" spans="1:49" x14ac:dyDescent="0.2">
      <c r="D43" s="47" t="s">
        <v>108</v>
      </c>
      <c r="F43" s="48">
        <v>0</v>
      </c>
      <c r="G43" s="49"/>
      <c r="H43" s="49"/>
      <c r="I43" s="49"/>
      <c r="J43" s="48">
        <v>0</v>
      </c>
      <c r="K43" s="48">
        <v>0</v>
      </c>
      <c r="L43" s="48">
        <v>0</v>
      </c>
      <c r="M43" s="49"/>
      <c r="N43" s="48">
        <v>0</v>
      </c>
      <c r="O43" s="49"/>
      <c r="P43" s="49"/>
      <c r="Q43" s="49"/>
      <c r="R43" s="48">
        <v>0</v>
      </c>
      <c r="S43" s="48">
        <v>0</v>
      </c>
      <c r="T43" s="48">
        <v>0</v>
      </c>
      <c r="U43" s="48">
        <v>0</v>
      </c>
      <c r="V43" s="49"/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9"/>
      <c r="AF43" s="48">
        <v>0</v>
      </c>
      <c r="AG43" s="49"/>
      <c r="AH43" s="49"/>
      <c r="AI43" s="49"/>
      <c r="AJ43" s="48">
        <v>0</v>
      </c>
      <c r="AK43" s="49"/>
      <c r="AL43" s="49"/>
      <c r="AM43" s="49"/>
      <c r="AN43" s="48">
        <v>0</v>
      </c>
      <c r="AO43" s="49"/>
      <c r="AP43" s="48">
        <v>0</v>
      </c>
      <c r="AQ43" s="49"/>
      <c r="AR43" s="49"/>
      <c r="AS43" s="49"/>
      <c r="AT43" s="48">
        <v>0</v>
      </c>
      <c r="AU43" s="39"/>
      <c r="AV43" s="39"/>
      <c r="AW43" s="39"/>
    </row>
    <row r="44" spans="1:49" x14ac:dyDescent="0.2">
      <c r="D44" s="2" t="s">
        <v>109</v>
      </c>
      <c r="F44" s="39">
        <v>0</v>
      </c>
      <c r="G44" s="39"/>
      <c r="H44" s="39"/>
      <c r="I44" s="39"/>
      <c r="J44" s="39">
        <v>0</v>
      </c>
      <c r="K44" s="39">
        <v>0</v>
      </c>
      <c r="L44" s="39">
        <v>0</v>
      </c>
      <c r="M44" s="39"/>
      <c r="N44" s="39">
        <v>0</v>
      </c>
      <c r="O44" s="39"/>
      <c r="P44" s="39"/>
      <c r="Q44" s="39"/>
      <c r="R44" s="39">
        <v>0</v>
      </c>
      <c r="S44" s="39">
        <v>0</v>
      </c>
      <c r="T44" s="39">
        <v>0</v>
      </c>
      <c r="U44" s="39">
        <v>0</v>
      </c>
      <c r="V44" s="39"/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/>
      <c r="AF44" s="39">
        <v>0</v>
      </c>
      <c r="AG44" s="39"/>
      <c r="AH44" s="39"/>
      <c r="AI44" s="39"/>
      <c r="AJ44" s="39">
        <v>0</v>
      </c>
      <c r="AK44" s="39"/>
      <c r="AL44" s="39"/>
      <c r="AM44" s="39"/>
      <c r="AN44" s="39">
        <v>0</v>
      </c>
      <c r="AO44" s="39"/>
      <c r="AP44" s="39">
        <v>0</v>
      </c>
      <c r="AQ44" s="39"/>
      <c r="AR44" s="39"/>
      <c r="AS44" s="39"/>
      <c r="AT44" s="39">
        <v>0</v>
      </c>
      <c r="AU44" s="39"/>
      <c r="AV44" s="39"/>
      <c r="AW44" s="39"/>
    </row>
    <row r="45" spans="1:49" x14ac:dyDescent="0.2">
      <c r="D45" s="47" t="s">
        <v>118</v>
      </c>
      <c r="F45" s="48">
        <v>0</v>
      </c>
      <c r="G45" s="49"/>
      <c r="H45" s="49"/>
      <c r="I45" s="49"/>
      <c r="J45" s="48">
        <v>0</v>
      </c>
      <c r="K45" s="48">
        <v>0</v>
      </c>
      <c r="L45" s="48">
        <v>0</v>
      </c>
      <c r="M45" s="49"/>
      <c r="N45" s="48">
        <v>0</v>
      </c>
      <c r="O45" s="49"/>
      <c r="P45" s="49"/>
      <c r="Q45" s="49"/>
      <c r="R45" s="48">
        <v>0</v>
      </c>
      <c r="S45" s="48">
        <v>0</v>
      </c>
      <c r="T45" s="48">
        <v>0</v>
      </c>
      <c r="U45" s="48">
        <v>0</v>
      </c>
      <c r="V45" s="49"/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9"/>
      <c r="AF45" s="48">
        <v>0</v>
      </c>
      <c r="AG45" s="49"/>
      <c r="AH45" s="49"/>
      <c r="AI45" s="49"/>
      <c r="AJ45" s="48">
        <v>0</v>
      </c>
      <c r="AK45" s="49"/>
      <c r="AL45" s="49"/>
      <c r="AM45" s="49"/>
      <c r="AN45" s="48">
        <v>0</v>
      </c>
      <c r="AO45" s="49"/>
      <c r="AP45" s="48">
        <v>0</v>
      </c>
      <c r="AQ45" s="49"/>
      <c r="AR45" s="49"/>
      <c r="AS45" s="49"/>
      <c r="AT45" s="48">
        <v>0</v>
      </c>
      <c r="AU45" s="39"/>
      <c r="AV45" s="39"/>
      <c r="AW45" s="39"/>
    </row>
    <row r="46" spans="1:49" x14ac:dyDescent="0.2">
      <c r="D46" s="2" t="s">
        <v>119</v>
      </c>
      <c r="F46" s="39">
        <v>0</v>
      </c>
      <c r="G46" s="39"/>
      <c r="H46" s="39"/>
      <c r="I46" s="39"/>
      <c r="J46" s="39">
        <v>0</v>
      </c>
      <c r="K46" s="39">
        <v>0</v>
      </c>
      <c r="L46" s="39">
        <v>0</v>
      </c>
      <c r="M46" s="39"/>
      <c r="N46" s="39">
        <v>0</v>
      </c>
      <c r="O46" s="39"/>
      <c r="P46" s="39"/>
      <c r="Q46" s="39"/>
      <c r="R46" s="39">
        <v>0</v>
      </c>
      <c r="S46" s="39">
        <v>0</v>
      </c>
      <c r="T46" s="39">
        <v>0</v>
      </c>
      <c r="U46" s="39">
        <v>0</v>
      </c>
      <c r="V46" s="39"/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/>
      <c r="AF46" s="39">
        <v>0</v>
      </c>
      <c r="AG46" s="39"/>
      <c r="AH46" s="39"/>
      <c r="AI46" s="39"/>
      <c r="AJ46" s="39">
        <v>0</v>
      </c>
      <c r="AK46" s="39"/>
      <c r="AL46" s="39"/>
      <c r="AM46" s="39"/>
      <c r="AN46" s="39">
        <v>0</v>
      </c>
      <c r="AO46" s="39"/>
      <c r="AP46" s="39">
        <v>0</v>
      </c>
      <c r="AQ46" s="39"/>
      <c r="AR46" s="39"/>
      <c r="AS46" s="39"/>
      <c r="AT46" s="39">
        <v>0</v>
      </c>
      <c r="AU46" s="39"/>
      <c r="AV46" s="39"/>
      <c r="AW46" s="39"/>
    </row>
    <row r="47" spans="1:49" x14ac:dyDescent="0.2"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</row>
    <row r="48" spans="1:49" s="1" customFormat="1" x14ac:dyDescent="0.25">
      <c r="A48" s="3"/>
      <c r="B48" s="6"/>
      <c r="C48" s="51" t="s">
        <v>120</v>
      </c>
      <c r="D48" s="52"/>
      <c r="E48" s="5"/>
      <c r="F48" s="53">
        <v>0</v>
      </c>
      <c r="G48" s="54"/>
      <c r="H48" s="54"/>
      <c r="I48" s="54"/>
      <c r="J48" s="53">
        <v>0</v>
      </c>
      <c r="K48" s="53">
        <v>0</v>
      </c>
      <c r="L48" s="53">
        <v>0</v>
      </c>
      <c r="M48" s="54"/>
      <c r="N48" s="53">
        <v>0</v>
      </c>
      <c r="O48" s="54"/>
      <c r="P48" s="54"/>
      <c r="Q48" s="54"/>
      <c r="R48" s="53">
        <v>0</v>
      </c>
      <c r="S48" s="53">
        <v>0</v>
      </c>
      <c r="T48" s="53">
        <v>0</v>
      </c>
      <c r="U48" s="53">
        <v>0</v>
      </c>
      <c r="V48" s="54"/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4"/>
      <c r="AF48" s="53">
        <v>0</v>
      </c>
      <c r="AG48" s="54"/>
      <c r="AH48" s="54"/>
      <c r="AI48" s="54"/>
      <c r="AJ48" s="53">
        <v>0</v>
      </c>
      <c r="AK48" s="54"/>
      <c r="AL48" s="54"/>
      <c r="AM48" s="54"/>
      <c r="AN48" s="53">
        <v>0</v>
      </c>
      <c r="AO48" s="54"/>
      <c r="AP48" s="53">
        <v>0</v>
      </c>
      <c r="AQ48" s="54"/>
      <c r="AR48" s="54"/>
      <c r="AS48" s="54"/>
      <c r="AT48" s="53">
        <v>0</v>
      </c>
      <c r="AU48" s="39"/>
      <c r="AV48" s="39"/>
      <c r="AW48" s="39"/>
    </row>
    <row r="49" spans="3:49" x14ac:dyDescent="0.2"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</row>
    <row r="50" spans="3:49" x14ac:dyDescent="0.2">
      <c r="C50" s="3" t="s">
        <v>121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</row>
    <row r="51" spans="3:49" x14ac:dyDescent="0.2">
      <c r="D51" s="2" t="s">
        <v>122</v>
      </c>
      <c r="F51" s="39">
        <v>0</v>
      </c>
      <c r="G51" s="39"/>
      <c r="H51" s="39"/>
      <c r="I51" s="39"/>
      <c r="J51" s="39">
        <v>0</v>
      </c>
      <c r="K51" s="39">
        <v>0</v>
      </c>
      <c r="L51" s="39">
        <v>0</v>
      </c>
      <c r="M51" s="39"/>
      <c r="N51" s="39">
        <v>0</v>
      </c>
      <c r="O51" s="39"/>
      <c r="P51" s="39"/>
      <c r="Q51" s="39"/>
      <c r="R51" s="39">
        <v>0</v>
      </c>
      <c r="S51" s="39">
        <v>0</v>
      </c>
      <c r="T51" s="39">
        <v>0</v>
      </c>
      <c r="U51" s="39">
        <v>0</v>
      </c>
      <c r="V51" s="39"/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/>
      <c r="AF51" s="39">
        <v>0</v>
      </c>
      <c r="AG51" s="39"/>
      <c r="AH51" s="39"/>
      <c r="AI51" s="39"/>
      <c r="AJ51" s="39">
        <v>0</v>
      </c>
      <c r="AK51" s="39"/>
      <c r="AL51" s="39"/>
      <c r="AM51" s="39"/>
      <c r="AN51" s="39">
        <v>0</v>
      </c>
      <c r="AO51" s="39"/>
      <c r="AP51" s="39">
        <v>0</v>
      </c>
      <c r="AQ51" s="39"/>
      <c r="AR51" s="39"/>
      <c r="AS51" s="39"/>
      <c r="AT51" s="39">
        <v>0</v>
      </c>
      <c r="AU51" s="39"/>
      <c r="AV51" s="39"/>
      <c r="AW51" s="39"/>
    </row>
    <row r="52" spans="3:49" x14ac:dyDescent="0.2">
      <c r="D52" s="47" t="s">
        <v>97</v>
      </c>
      <c r="F52" s="48">
        <v>0</v>
      </c>
      <c r="G52" s="49"/>
      <c r="H52" s="49"/>
      <c r="I52" s="49"/>
      <c r="J52" s="48">
        <v>0</v>
      </c>
      <c r="K52" s="48">
        <v>0</v>
      </c>
      <c r="L52" s="48">
        <v>0</v>
      </c>
      <c r="M52" s="49"/>
      <c r="N52" s="48">
        <v>0</v>
      </c>
      <c r="O52" s="49"/>
      <c r="P52" s="49"/>
      <c r="Q52" s="49"/>
      <c r="R52" s="48">
        <v>0</v>
      </c>
      <c r="S52" s="48">
        <v>0</v>
      </c>
      <c r="T52" s="48">
        <v>0</v>
      </c>
      <c r="U52" s="48">
        <v>0</v>
      </c>
      <c r="V52" s="49"/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0</v>
      </c>
      <c r="AE52" s="49"/>
      <c r="AF52" s="48">
        <v>0</v>
      </c>
      <c r="AG52" s="49"/>
      <c r="AH52" s="49"/>
      <c r="AI52" s="49"/>
      <c r="AJ52" s="48">
        <v>0</v>
      </c>
      <c r="AK52" s="49"/>
      <c r="AL52" s="49"/>
      <c r="AM52" s="49"/>
      <c r="AN52" s="48">
        <v>0</v>
      </c>
      <c r="AO52" s="49"/>
      <c r="AP52" s="48">
        <v>0</v>
      </c>
      <c r="AQ52" s="49"/>
      <c r="AR52" s="49"/>
      <c r="AS52" s="49"/>
      <c r="AT52" s="48">
        <v>0</v>
      </c>
      <c r="AU52" s="39"/>
      <c r="AV52" s="39"/>
      <c r="AW52" s="39"/>
    </row>
    <row r="53" spans="3:49" x14ac:dyDescent="0.2">
      <c r="D53" s="2" t="s">
        <v>113</v>
      </c>
      <c r="F53" s="39">
        <v>0</v>
      </c>
      <c r="G53" s="39"/>
      <c r="H53" s="39"/>
      <c r="I53" s="39"/>
      <c r="J53" s="39">
        <v>0</v>
      </c>
      <c r="K53" s="39">
        <v>0</v>
      </c>
      <c r="L53" s="39">
        <v>0</v>
      </c>
      <c r="M53" s="39"/>
      <c r="N53" s="39">
        <v>0</v>
      </c>
      <c r="O53" s="39"/>
      <c r="P53" s="39"/>
      <c r="Q53" s="39"/>
      <c r="R53" s="39">
        <v>0</v>
      </c>
      <c r="S53" s="39">
        <v>0</v>
      </c>
      <c r="T53" s="39">
        <v>0</v>
      </c>
      <c r="U53" s="39">
        <v>0</v>
      </c>
      <c r="V53" s="39"/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/>
      <c r="AF53" s="39">
        <v>0</v>
      </c>
      <c r="AG53" s="39"/>
      <c r="AH53" s="39"/>
      <c r="AI53" s="39"/>
      <c r="AJ53" s="39">
        <v>0</v>
      </c>
      <c r="AK53" s="39"/>
      <c r="AL53" s="39"/>
      <c r="AM53" s="39"/>
      <c r="AN53" s="39">
        <v>0</v>
      </c>
      <c r="AO53" s="39"/>
      <c r="AP53" s="39">
        <v>0</v>
      </c>
      <c r="AQ53" s="39"/>
      <c r="AR53" s="39"/>
      <c r="AS53" s="39"/>
      <c r="AT53" s="39">
        <v>0</v>
      </c>
      <c r="AU53" s="39"/>
      <c r="AV53" s="39"/>
      <c r="AW53" s="39"/>
    </row>
    <row r="54" spans="3:49" x14ac:dyDescent="0.2">
      <c r="D54" s="47" t="s">
        <v>99</v>
      </c>
      <c r="F54" s="48">
        <v>0</v>
      </c>
      <c r="G54" s="49"/>
      <c r="H54" s="49"/>
      <c r="I54" s="49"/>
      <c r="J54" s="48">
        <v>0</v>
      </c>
      <c r="K54" s="48">
        <v>0</v>
      </c>
      <c r="L54" s="48">
        <v>0</v>
      </c>
      <c r="M54" s="49"/>
      <c r="N54" s="48">
        <v>0</v>
      </c>
      <c r="O54" s="49"/>
      <c r="P54" s="49"/>
      <c r="Q54" s="49"/>
      <c r="R54" s="48">
        <v>0</v>
      </c>
      <c r="S54" s="48">
        <v>0</v>
      </c>
      <c r="T54" s="48">
        <v>0</v>
      </c>
      <c r="U54" s="48">
        <v>0</v>
      </c>
      <c r="V54" s="49"/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9"/>
      <c r="AF54" s="48">
        <v>0</v>
      </c>
      <c r="AG54" s="49"/>
      <c r="AH54" s="49"/>
      <c r="AI54" s="49"/>
      <c r="AJ54" s="48">
        <v>0</v>
      </c>
      <c r="AK54" s="49"/>
      <c r="AL54" s="49"/>
      <c r="AM54" s="49"/>
      <c r="AN54" s="48">
        <v>0</v>
      </c>
      <c r="AO54" s="49"/>
      <c r="AP54" s="48">
        <v>0</v>
      </c>
      <c r="AQ54" s="49"/>
      <c r="AR54" s="49"/>
      <c r="AS54" s="49"/>
      <c r="AT54" s="48">
        <v>0</v>
      </c>
      <c r="AU54" s="39"/>
      <c r="AV54" s="39"/>
      <c r="AW54" s="39"/>
    </row>
    <row r="55" spans="3:49" x14ac:dyDescent="0.2">
      <c r="D55" s="2" t="s">
        <v>114</v>
      </c>
      <c r="F55" s="39">
        <v>0</v>
      </c>
      <c r="G55" s="39"/>
      <c r="H55" s="39"/>
      <c r="I55" s="39"/>
      <c r="J55" s="39">
        <v>0</v>
      </c>
      <c r="K55" s="39">
        <v>0</v>
      </c>
      <c r="L55" s="39">
        <v>0</v>
      </c>
      <c r="M55" s="39"/>
      <c r="N55" s="39">
        <v>0</v>
      </c>
      <c r="O55" s="39"/>
      <c r="P55" s="39"/>
      <c r="Q55" s="39"/>
      <c r="R55" s="39">
        <v>0</v>
      </c>
      <c r="S55" s="39">
        <v>0</v>
      </c>
      <c r="T55" s="39">
        <v>0</v>
      </c>
      <c r="U55" s="39">
        <v>0</v>
      </c>
      <c r="V55" s="39"/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/>
      <c r="AF55" s="39">
        <v>0</v>
      </c>
      <c r="AG55" s="39"/>
      <c r="AH55" s="39"/>
      <c r="AI55" s="39"/>
      <c r="AJ55" s="39">
        <v>0</v>
      </c>
      <c r="AK55" s="39"/>
      <c r="AL55" s="39"/>
      <c r="AM55" s="39"/>
      <c r="AN55" s="39">
        <v>0</v>
      </c>
      <c r="AO55" s="39"/>
      <c r="AP55" s="39">
        <v>0</v>
      </c>
      <c r="AQ55" s="39"/>
      <c r="AR55" s="39"/>
      <c r="AS55" s="39"/>
      <c r="AT55" s="39">
        <v>0</v>
      </c>
      <c r="AU55" s="39"/>
      <c r="AV55" s="39"/>
      <c r="AW55" s="39"/>
    </row>
    <row r="56" spans="3:49" x14ac:dyDescent="0.2">
      <c r="D56" s="47" t="s">
        <v>115</v>
      </c>
      <c r="F56" s="48">
        <v>0</v>
      </c>
      <c r="G56" s="49"/>
      <c r="H56" s="49"/>
      <c r="I56" s="49"/>
      <c r="J56" s="48">
        <v>0</v>
      </c>
      <c r="K56" s="48">
        <v>0</v>
      </c>
      <c r="L56" s="48">
        <v>0</v>
      </c>
      <c r="M56" s="49"/>
      <c r="N56" s="48">
        <v>0</v>
      </c>
      <c r="O56" s="49"/>
      <c r="P56" s="49"/>
      <c r="Q56" s="49"/>
      <c r="R56" s="48">
        <v>0</v>
      </c>
      <c r="S56" s="48">
        <v>0</v>
      </c>
      <c r="T56" s="48">
        <v>0</v>
      </c>
      <c r="U56" s="48">
        <v>0</v>
      </c>
      <c r="V56" s="49"/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E56" s="49"/>
      <c r="AF56" s="48">
        <v>0</v>
      </c>
      <c r="AG56" s="49"/>
      <c r="AH56" s="49"/>
      <c r="AI56" s="49"/>
      <c r="AJ56" s="48">
        <v>0</v>
      </c>
      <c r="AK56" s="49"/>
      <c r="AL56" s="49"/>
      <c r="AM56" s="49"/>
      <c r="AN56" s="48">
        <v>0</v>
      </c>
      <c r="AO56" s="49"/>
      <c r="AP56" s="48">
        <v>0</v>
      </c>
      <c r="AQ56" s="49"/>
      <c r="AR56" s="49"/>
      <c r="AS56" s="49"/>
      <c r="AT56" s="48">
        <v>0</v>
      </c>
      <c r="AU56" s="39"/>
      <c r="AV56" s="39"/>
      <c r="AW56" s="39"/>
    </row>
    <row r="57" spans="3:49" x14ac:dyDescent="0.2">
      <c r="D57" s="2" t="s">
        <v>102</v>
      </c>
      <c r="F57" s="39">
        <v>0</v>
      </c>
      <c r="G57" s="39"/>
      <c r="H57" s="39"/>
      <c r="I57" s="39"/>
      <c r="J57" s="39">
        <v>0</v>
      </c>
      <c r="K57" s="39">
        <v>0</v>
      </c>
      <c r="L57" s="39">
        <v>0</v>
      </c>
      <c r="M57" s="39"/>
      <c r="N57" s="39">
        <v>0</v>
      </c>
      <c r="O57" s="39"/>
      <c r="P57" s="39"/>
      <c r="Q57" s="39"/>
      <c r="R57" s="39">
        <v>0</v>
      </c>
      <c r="S57" s="39">
        <v>0</v>
      </c>
      <c r="T57" s="39">
        <v>0</v>
      </c>
      <c r="U57" s="39">
        <v>0</v>
      </c>
      <c r="V57" s="39"/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/>
      <c r="AF57" s="39">
        <v>0</v>
      </c>
      <c r="AG57" s="39"/>
      <c r="AH57" s="39"/>
      <c r="AI57" s="39"/>
      <c r="AJ57" s="39">
        <v>0</v>
      </c>
      <c r="AK57" s="39"/>
      <c r="AL57" s="39"/>
      <c r="AM57" s="39"/>
      <c r="AN57" s="39">
        <v>0</v>
      </c>
      <c r="AO57" s="39"/>
      <c r="AP57" s="39">
        <v>0</v>
      </c>
      <c r="AQ57" s="39"/>
      <c r="AR57" s="39"/>
      <c r="AS57" s="39"/>
      <c r="AT57" s="39">
        <v>0</v>
      </c>
      <c r="AU57" s="39"/>
      <c r="AV57" s="39"/>
      <c r="AW57" s="39"/>
    </row>
    <row r="58" spans="3:49" x14ac:dyDescent="0.2">
      <c r="D58" s="47" t="s">
        <v>103</v>
      </c>
      <c r="F58" s="48">
        <v>0</v>
      </c>
      <c r="G58" s="49"/>
      <c r="H58" s="49"/>
      <c r="I58" s="49"/>
      <c r="J58" s="48">
        <v>0</v>
      </c>
      <c r="K58" s="48">
        <v>0</v>
      </c>
      <c r="L58" s="48">
        <v>0</v>
      </c>
      <c r="M58" s="49"/>
      <c r="N58" s="48">
        <v>0</v>
      </c>
      <c r="O58" s="49"/>
      <c r="P58" s="49"/>
      <c r="Q58" s="49"/>
      <c r="R58" s="48">
        <v>0</v>
      </c>
      <c r="S58" s="48">
        <v>0</v>
      </c>
      <c r="T58" s="48">
        <v>0</v>
      </c>
      <c r="U58" s="48">
        <v>0</v>
      </c>
      <c r="V58" s="49"/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9"/>
      <c r="AF58" s="48">
        <v>0</v>
      </c>
      <c r="AG58" s="49"/>
      <c r="AH58" s="49"/>
      <c r="AI58" s="49"/>
      <c r="AJ58" s="48">
        <v>0</v>
      </c>
      <c r="AK58" s="49"/>
      <c r="AL58" s="49"/>
      <c r="AM58" s="49"/>
      <c r="AN58" s="48">
        <v>0</v>
      </c>
      <c r="AO58" s="49"/>
      <c r="AP58" s="48">
        <v>0</v>
      </c>
      <c r="AQ58" s="49"/>
      <c r="AR58" s="49"/>
      <c r="AS58" s="49"/>
      <c r="AT58" s="48">
        <v>0</v>
      </c>
      <c r="AU58" s="39"/>
      <c r="AV58" s="39"/>
      <c r="AW58" s="39"/>
    </row>
    <row r="59" spans="3:49" x14ac:dyDescent="0.2">
      <c r="D59" s="2" t="s">
        <v>104</v>
      </c>
      <c r="F59" s="39">
        <v>0</v>
      </c>
      <c r="G59" s="39"/>
      <c r="H59" s="39"/>
      <c r="I59" s="39"/>
      <c r="J59" s="39">
        <v>0</v>
      </c>
      <c r="K59" s="39">
        <v>0</v>
      </c>
      <c r="L59" s="39">
        <v>0</v>
      </c>
      <c r="M59" s="39"/>
      <c r="N59" s="39">
        <v>0</v>
      </c>
      <c r="O59" s="39"/>
      <c r="P59" s="39"/>
      <c r="Q59" s="39"/>
      <c r="R59" s="39">
        <v>0</v>
      </c>
      <c r="S59" s="39">
        <v>0</v>
      </c>
      <c r="T59" s="39">
        <v>0</v>
      </c>
      <c r="U59" s="39">
        <v>0</v>
      </c>
      <c r="V59" s="39"/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/>
      <c r="AF59" s="39">
        <v>0</v>
      </c>
      <c r="AG59" s="39"/>
      <c r="AH59" s="39"/>
      <c r="AI59" s="39"/>
      <c r="AJ59" s="39">
        <v>0</v>
      </c>
      <c r="AK59" s="39"/>
      <c r="AL59" s="39"/>
      <c r="AM59" s="39"/>
      <c r="AN59" s="39">
        <v>0</v>
      </c>
      <c r="AO59" s="39"/>
      <c r="AP59" s="39">
        <v>0</v>
      </c>
      <c r="AQ59" s="39"/>
      <c r="AR59" s="39"/>
      <c r="AS59" s="39"/>
      <c r="AT59" s="39">
        <v>0</v>
      </c>
      <c r="AU59" s="39"/>
      <c r="AV59" s="39"/>
      <c r="AW59" s="39"/>
    </row>
    <row r="60" spans="3:49" x14ac:dyDescent="0.2">
      <c r="D60" s="47" t="s">
        <v>117</v>
      </c>
      <c r="F60" s="48">
        <v>0</v>
      </c>
      <c r="G60" s="49"/>
      <c r="H60" s="49"/>
      <c r="I60" s="49"/>
      <c r="J60" s="48">
        <v>13</v>
      </c>
      <c r="K60" s="48">
        <v>0</v>
      </c>
      <c r="L60" s="48">
        <v>0</v>
      </c>
      <c r="M60" s="49"/>
      <c r="N60" s="48">
        <v>13</v>
      </c>
      <c r="O60" s="49"/>
      <c r="P60" s="49"/>
      <c r="Q60" s="49"/>
      <c r="R60" s="48">
        <v>0</v>
      </c>
      <c r="S60" s="48">
        <v>13</v>
      </c>
      <c r="T60" s="48">
        <v>0</v>
      </c>
      <c r="U60" s="48">
        <v>0</v>
      </c>
      <c r="V60" s="49"/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9"/>
      <c r="AF60" s="48">
        <v>13</v>
      </c>
      <c r="AG60" s="49"/>
      <c r="AH60" s="49"/>
      <c r="AI60" s="49"/>
      <c r="AJ60" s="48">
        <v>0</v>
      </c>
      <c r="AK60" s="49"/>
      <c r="AL60" s="49"/>
      <c r="AM60" s="49"/>
      <c r="AN60" s="48">
        <v>0</v>
      </c>
      <c r="AO60" s="49"/>
      <c r="AP60" s="48">
        <v>0</v>
      </c>
      <c r="AQ60" s="49"/>
      <c r="AR60" s="49"/>
      <c r="AS60" s="49"/>
      <c r="AT60" s="48">
        <v>0</v>
      </c>
      <c r="AU60" s="39"/>
      <c r="AV60" s="39"/>
      <c r="AW60" s="39"/>
    </row>
    <row r="61" spans="3:49" x14ac:dyDescent="0.2">
      <c r="D61" s="2" t="s">
        <v>106</v>
      </c>
      <c r="F61" s="39">
        <v>0</v>
      </c>
      <c r="G61" s="39"/>
      <c r="H61" s="39"/>
      <c r="I61" s="39"/>
      <c r="J61" s="39">
        <v>0</v>
      </c>
      <c r="K61" s="39">
        <v>0</v>
      </c>
      <c r="L61" s="39">
        <v>0</v>
      </c>
      <c r="M61" s="39"/>
      <c r="N61" s="39">
        <v>0</v>
      </c>
      <c r="O61" s="39"/>
      <c r="P61" s="39"/>
      <c r="Q61" s="39"/>
      <c r="R61" s="39">
        <v>0</v>
      </c>
      <c r="S61" s="39">
        <v>0</v>
      </c>
      <c r="T61" s="39">
        <v>0</v>
      </c>
      <c r="U61" s="39">
        <v>0</v>
      </c>
      <c r="V61" s="39"/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/>
      <c r="AF61" s="39">
        <v>0</v>
      </c>
      <c r="AG61" s="39"/>
      <c r="AH61" s="39"/>
      <c r="AI61" s="39"/>
      <c r="AJ61" s="39">
        <v>0</v>
      </c>
      <c r="AK61" s="39"/>
      <c r="AL61" s="39"/>
      <c r="AM61" s="39"/>
      <c r="AN61" s="39">
        <v>0</v>
      </c>
      <c r="AO61" s="39"/>
      <c r="AP61" s="39">
        <v>0</v>
      </c>
      <c r="AQ61" s="39"/>
      <c r="AR61" s="39"/>
      <c r="AS61" s="39"/>
      <c r="AT61" s="39">
        <v>0</v>
      </c>
      <c r="AU61" s="39"/>
      <c r="AV61" s="39"/>
      <c r="AW61" s="39"/>
    </row>
    <row r="62" spans="3:49" x14ac:dyDescent="0.2">
      <c r="D62" s="47" t="s">
        <v>107</v>
      </c>
      <c r="F62" s="48">
        <v>0</v>
      </c>
      <c r="G62" s="49"/>
      <c r="H62" s="49"/>
      <c r="I62" s="49"/>
      <c r="J62" s="48">
        <v>0</v>
      </c>
      <c r="K62" s="48">
        <v>0</v>
      </c>
      <c r="L62" s="48">
        <v>0</v>
      </c>
      <c r="M62" s="49"/>
      <c r="N62" s="48">
        <v>0</v>
      </c>
      <c r="O62" s="49"/>
      <c r="P62" s="49"/>
      <c r="Q62" s="49"/>
      <c r="R62" s="48">
        <v>0</v>
      </c>
      <c r="S62" s="48">
        <v>0</v>
      </c>
      <c r="T62" s="48">
        <v>0</v>
      </c>
      <c r="U62" s="48">
        <v>0</v>
      </c>
      <c r="V62" s="49"/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E62" s="49"/>
      <c r="AF62" s="48">
        <v>0</v>
      </c>
      <c r="AG62" s="49"/>
      <c r="AH62" s="49"/>
      <c r="AI62" s="49"/>
      <c r="AJ62" s="48">
        <v>0</v>
      </c>
      <c r="AK62" s="49"/>
      <c r="AL62" s="49"/>
      <c r="AM62" s="49"/>
      <c r="AN62" s="48">
        <v>0</v>
      </c>
      <c r="AO62" s="49"/>
      <c r="AP62" s="48">
        <v>0</v>
      </c>
      <c r="AQ62" s="49"/>
      <c r="AR62" s="49"/>
      <c r="AS62" s="49"/>
      <c r="AT62" s="48">
        <v>0</v>
      </c>
      <c r="AU62" s="39"/>
      <c r="AV62" s="39"/>
      <c r="AW62" s="39"/>
    </row>
    <row r="63" spans="3:49" x14ac:dyDescent="0.2">
      <c r="D63" s="2" t="s">
        <v>108</v>
      </c>
      <c r="F63" s="39">
        <v>0</v>
      </c>
      <c r="G63" s="39"/>
      <c r="H63" s="39"/>
      <c r="I63" s="39"/>
      <c r="J63" s="39">
        <v>0</v>
      </c>
      <c r="K63" s="39">
        <v>0</v>
      </c>
      <c r="L63" s="39">
        <v>0</v>
      </c>
      <c r="M63" s="39"/>
      <c r="N63" s="39">
        <v>0</v>
      </c>
      <c r="O63" s="39"/>
      <c r="P63" s="39"/>
      <c r="Q63" s="39"/>
      <c r="R63" s="39">
        <v>0</v>
      </c>
      <c r="S63" s="39">
        <v>0</v>
      </c>
      <c r="T63" s="39">
        <v>0</v>
      </c>
      <c r="U63" s="39">
        <v>0</v>
      </c>
      <c r="V63" s="39"/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/>
      <c r="AF63" s="39">
        <v>0</v>
      </c>
      <c r="AG63" s="39"/>
      <c r="AH63" s="39"/>
      <c r="AI63" s="39"/>
      <c r="AJ63" s="39">
        <v>0</v>
      </c>
      <c r="AK63" s="39"/>
      <c r="AL63" s="39"/>
      <c r="AM63" s="39"/>
      <c r="AN63" s="39">
        <v>0</v>
      </c>
      <c r="AO63" s="39"/>
      <c r="AP63" s="39">
        <v>0</v>
      </c>
      <c r="AQ63" s="39"/>
      <c r="AR63" s="39"/>
      <c r="AS63" s="39"/>
      <c r="AT63" s="39">
        <v>0</v>
      </c>
      <c r="AU63" s="39"/>
      <c r="AV63" s="39"/>
      <c r="AW63" s="39"/>
    </row>
    <row r="64" spans="3:49" x14ac:dyDescent="0.2">
      <c r="D64" s="47" t="s">
        <v>109</v>
      </c>
      <c r="F64" s="48">
        <v>0</v>
      </c>
      <c r="G64" s="49"/>
      <c r="H64" s="49"/>
      <c r="I64" s="49"/>
      <c r="J64" s="48">
        <v>1</v>
      </c>
      <c r="K64" s="48">
        <v>0</v>
      </c>
      <c r="L64" s="48">
        <v>0</v>
      </c>
      <c r="M64" s="49"/>
      <c r="N64" s="48">
        <v>1</v>
      </c>
      <c r="O64" s="49"/>
      <c r="P64" s="49"/>
      <c r="Q64" s="49"/>
      <c r="R64" s="48">
        <v>0</v>
      </c>
      <c r="S64" s="48">
        <v>1</v>
      </c>
      <c r="T64" s="48">
        <v>0</v>
      </c>
      <c r="U64" s="48">
        <v>0</v>
      </c>
      <c r="V64" s="49"/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9"/>
      <c r="AF64" s="48">
        <v>1</v>
      </c>
      <c r="AG64" s="49"/>
      <c r="AH64" s="49"/>
      <c r="AI64" s="49"/>
      <c r="AJ64" s="48">
        <v>0</v>
      </c>
      <c r="AK64" s="49"/>
      <c r="AL64" s="49"/>
      <c r="AM64" s="49"/>
      <c r="AN64" s="48">
        <v>0</v>
      </c>
      <c r="AO64" s="49"/>
      <c r="AP64" s="48">
        <v>0</v>
      </c>
      <c r="AQ64" s="49"/>
      <c r="AR64" s="49"/>
      <c r="AS64" s="49"/>
      <c r="AT64" s="48">
        <v>0</v>
      </c>
      <c r="AU64" s="39"/>
      <c r="AV64" s="39"/>
      <c r="AW64" s="39"/>
    </row>
    <row r="65" spans="1:49" x14ac:dyDescent="0.2">
      <c r="D65" s="2" t="s">
        <v>123</v>
      </c>
      <c r="F65" s="39">
        <v>0</v>
      </c>
      <c r="G65" s="39"/>
      <c r="H65" s="39"/>
      <c r="I65" s="39"/>
      <c r="J65" s="39">
        <v>0</v>
      </c>
      <c r="K65" s="39">
        <v>0</v>
      </c>
      <c r="L65" s="39">
        <v>0</v>
      </c>
      <c r="M65" s="39"/>
      <c r="N65" s="39">
        <v>0</v>
      </c>
      <c r="O65" s="39"/>
      <c r="P65" s="39"/>
      <c r="Q65" s="39"/>
      <c r="R65" s="39">
        <v>0</v>
      </c>
      <c r="S65" s="39">
        <v>0</v>
      </c>
      <c r="T65" s="39">
        <v>0</v>
      </c>
      <c r="U65" s="39">
        <v>0</v>
      </c>
      <c r="V65" s="39"/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/>
      <c r="AF65" s="39">
        <v>0</v>
      </c>
      <c r="AG65" s="39"/>
      <c r="AH65" s="39"/>
      <c r="AI65" s="39"/>
      <c r="AJ65" s="39">
        <v>0</v>
      </c>
      <c r="AK65" s="39"/>
      <c r="AL65" s="39"/>
      <c r="AM65" s="39"/>
      <c r="AN65" s="39">
        <v>0</v>
      </c>
      <c r="AO65" s="39"/>
      <c r="AP65" s="39">
        <v>0</v>
      </c>
      <c r="AQ65" s="39"/>
      <c r="AR65" s="39"/>
      <c r="AS65" s="39"/>
      <c r="AT65" s="39">
        <v>0</v>
      </c>
      <c r="AU65" s="39"/>
      <c r="AV65" s="39"/>
      <c r="AW65" s="39"/>
    </row>
    <row r="66" spans="1:49" x14ac:dyDescent="0.2">
      <c r="D66" s="47" t="s">
        <v>118</v>
      </c>
      <c r="F66" s="48">
        <v>0</v>
      </c>
      <c r="G66" s="49"/>
      <c r="H66" s="49"/>
      <c r="I66" s="49"/>
      <c r="J66" s="48">
        <v>0</v>
      </c>
      <c r="K66" s="48">
        <v>0</v>
      </c>
      <c r="L66" s="48">
        <v>0</v>
      </c>
      <c r="M66" s="49"/>
      <c r="N66" s="48">
        <v>0</v>
      </c>
      <c r="O66" s="49"/>
      <c r="P66" s="49"/>
      <c r="Q66" s="49"/>
      <c r="R66" s="48">
        <v>0</v>
      </c>
      <c r="S66" s="48">
        <v>0</v>
      </c>
      <c r="T66" s="48">
        <v>0</v>
      </c>
      <c r="U66" s="48">
        <v>0</v>
      </c>
      <c r="V66" s="49"/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48">
        <v>0</v>
      </c>
      <c r="AE66" s="49"/>
      <c r="AF66" s="48">
        <v>0</v>
      </c>
      <c r="AG66" s="49"/>
      <c r="AH66" s="49"/>
      <c r="AI66" s="49"/>
      <c r="AJ66" s="48">
        <v>0</v>
      </c>
      <c r="AK66" s="49"/>
      <c r="AL66" s="49"/>
      <c r="AM66" s="49"/>
      <c r="AN66" s="48">
        <v>0</v>
      </c>
      <c r="AO66" s="49"/>
      <c r="AP66" s="48">
        <v>0</v>
      </c>
      <c r="AQ66" s="49"/>
      <c r="AR66" s="49"/>
      <c r="AS66" s="49"/>
      <c r="AT66" s="48">
        <v>0</v>
      </c>
      <c r="AU66" s="39"/>
      <c r="AV66" s="39"/>
      <c r="AW66" s="39"/>
    </row>
    <row r="67" spans="1:49" x14ac:dyDescent="0.2"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</row>
    <row r="68" spans="1:49" s="1" customFormat="1" x14ac:dyDescent="0.25">
      <c r="A68" s="3"/>
      <c r="B68" s="6"/>
      <c r="C68" s="51" t="s">
        <v>124</v>
      </c>
      <c r="D68" s="52"/>
      <c r="E68" s="5"/>
      <c r="F68" s="53">
        <v>0</v>
      </c>
      <c r="G68" s="54"/>
      <c r="H68" s="54"/>
      <c r="I68" s="54"/>
      <c r="J68" s="53">
        <v>14</v>
      </c>
      <c r="K68" s="53">
        <v>0</v>
      </c>
      <c r="L68" s="53">
        <v>0</v>
      </c>
      <c r="M68" s="54"/>
      <c r="N68" s="53">
        <v>14</v>
      </c>
      <c r="O68" s="54"/>
      <c r="P68" s="54"/>
      <c r="Q68" s="54"/>
      <c r="R68" s="53">
        <v>0</v>
      </c>
      <c r="S68" s="53">
        <v>14</v>
      </c>
      <c r="T68" s="53">
        <v>0</v>
      </c>
      <c r="U68" s="53">
        <v>0</v>
      </c>
      <c r="V68" s="54"/>
      <c r="W68" s="53">
        <v>0</v>
      </c>
      <c r="X68" s="53">
        <v>0</v>
      </c>
      <c r="Y68" s="53">
        <v>0</v>
      </c>
      <c r="Z68" s="53">
        <v>0</v>
      </c>
      <c r="AA68" s="53">
        <v>0</v>
      </c>
      <c r="AB68" s="53">
        <v>0</v>
      </c>
      <c r="AC68" s="53">
        <v>0</v>
      </c>
      <c r="AD68" s="53">
        <v>0</v>
      </c>
      <c r="AE68" s="54"/>
      <c r="AF68" s="53">
        <v>14</v>
      </c>
      <c r="AG68" s="54"/>
      <c r="AH68" s="54"/>
      <c r="AI68" s="54"/>
      <c r="AJ68" s="53">
        <v>0</v>
      </c>
      <c r="AK68" s="54"/>
      <c r="AL68" s="54"/>
      <c r="AM68" s="54"/>
      <c r="AN68" s="53">
        <v>0</v>
      </c>
      <c r="AO68" s="54"/>
      <c r="AP68" s="53">
        <v>0</v>
      </c>
      <c r="AQ68" s="54"/>
      <c r="AR68" s="54"/>
      <c r="AS68" s="54"/>
      <c r="AT68" s="53">
        <v>0</v>
      </c>
      <c r="AU68" s="39"/>
      <c r="AV68" s="39"/>
      <c r="AW68" s="39"/>
    </row>
    <row r="69" spans="1:49" x14ac:dyDescent="0.2"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</row>
    <row r="70" spans="1:49" x14ac:dyDescent="0.2">
      <c r="C70" s="1" t="s">
        <v>125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</row>
    <row r="71" spans="1:49" x14ac:dyDescent="0.2">
      <c r="D71" s="2" t="s">
        <v>122</v>
      </c>
      <c r="F71" s="39">
        <v>0</v>
      </c>
      <c r="G71" s="39"/>
      <c r="H71" s="39"/>
      <c r="I71" s="39"/>
      <c r="J71" s="39">
        <v>0</v>
      </c>
      <c r="K71" s="39">
        <v>0</v>
      </c>
      <c r="L71" s="39">
        <v>0</v>
      </c>
      <c r="M71" s="39"/>
      <c r="N71" s="39">
        <v>0</v>
      </c>
      <c r="O71" s="39"/>
      <c r="P71" s="39"/>
      <c r="Q71" s="39"/>
      <c r="R71" s="39">
        <v>0</v>
      </c>
      <c r="S71" s="39">
        <v>0</v>
      </c>
      <c r="T71" s="39">
        <v>0</v>
      </c>
      <c r="U71" s="39">
        <v>0</v>
      </c>
      <c r="V71" s="39"/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/>
      <c r="AF71" s="39">
        <v>0</v>
      </c>
      <c r="AG71" s="39"/>
      <c r="AH71" s="39"/>
      <c r="AI71" s="39"/>
      <c r="AJ71" s="39">
        <v>0</v>
      </c>
      <c r="AK71" s="39"/>
      <c r="AL71" s="39"/>
      <c r="AM71" s="39"/>
      <c r="AN71" s="39">
        <v>0</v>
      </c>
      <c r="AO71" s="39"/>
      <c r="AP71" s="39">
        <v>0</v>
      </c>
      <c r="AQ71" s="39"/>
      <c r="AR71" s="39"/>
      <c r="AS71" s="39"/>
      <c r="AT71" s="39">
        <v>0</v>
      </c>
      <c r="AU71" s="39"/>
      <c r="AV71" s="39"/>
      <c r="AW71" s="39"/>
    </row>
    <row r="72" spans="1:49" x14ac:dyDescent="0.2">
      <c r="D72" s="47" t="s">
        <v>97</v>
      </c>
      <c r="F72" s="48">
        <v>0</v>
      </c>
      <c r="G72" s="49"/>
      <c r="H72" s="49"/>
      <c r="I72" s="49"/>
      <c r="J72" s="48">
        <v>0</v>
      </c>
      <c r="K72" s="48">
        <v>0</v>
      </c>
      <c r="L72" s="48">
        <v>0</v>
      </c>
      <c r="M72" s="49"/>
      <c r="N72" s="48">
        <v>0</v>
      </c>
      <c r="O72" s="49"/>
      <c r="P72" s="49"/>
      <c r="Q72" s="49"/>
      <c r="R72" s="48">
        <v>0</v>
      </c>
      <c r="S72" s="48">
        <v>0</v>
      </c>
      <c r="T72" s="48">
        <v>0</v>
      </c>
      <c r="U72" s="48">
        <v>0</v>
      </c>
      <c r="V72" s="49"/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9"/>
      <c r="AF72" s="48">
        <v>0</v>
      </c>
      <c r="AG72" s="49"/>
      <c r="AH72" s="49"/>
      <c r="AI72" s="49"/>
      <c r="AJ72" s="48">
        <v>0</v>
      </c>
      <c r="AK72" s="49"/>
      <c r="AL72" s="49"/>
      <c r="AM72" s="49"/>
      <c r="AN72" s="48">
        <v>0</v>
      </c>
      <c r="AO72" s="49"/>
      <c r="AP72" s="48">
        <v>0</v>
      </c>
      <c r="AQ72" s="49"/>
      <c r="AR72" s="49"/>
      <c r="AS72" s="49"/>
      <c r="AT72" s="48">
        <v>0</v>
      </c>
      <c r="AU72" s="39"/>
      <c r="AV72" s="39"/>
      <c r="AW72" s="39"/>
    </row>
    <row r="73" spans="1:49" x14ac:dyDescent="0.2">
      <c r="D73" s="50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39"/>
      <c r="AV73" s="39"/>
      <c r="AW73" s="39"/>
    </row>
    <row r="74" spans="1:49" s="1" customFormat="1" x14ac:dyDescent="0.25">
      <c r="A74" s="3"/>
      <c r="B74" s="6"/>
      <c r="C74" s="51" t="s">
        <v>126</v>
      </c>
      <c r="D74" s="52"/>
      <c r="E74" s="5"/>
      <c r="F74" s="53">
        <v>0</v>
      </c>
      <c r="G74" s="54"/>
      <c r="H74" s="54"/>
      <c r="I74" s="54"/>
      <c r="J74" s="53">
        <v>0</v>
      </c>
      <c r="K74" s="53">
        <v>0</v>
      </c>
      <c r="L74" s="53">
        <v>0</v>
      </c>
      <c r="M74" s="54"/>
      <c r="N74" s="53">
        <v>0</v>
      </c>
      <c r="O74" s="54"/>
      <c r="P74" s="54"/>
      <c r="Q74" s="54"/>
      <c r="R74" s="53">
        <v>0</v>
      </c>
      <c r="S74" s="53">
        <v>0</v>
      </c>
      <c r="T74" s="53">
        <v>0</v>
      </c>
      <c r="U74" s="53">
        <v>0</v>
      </c>
      <c r="V74" s="54"/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3">
        <v>0</v>
      </c>
      <c r="AE74" s="54"/>
      <c r="AF74" s="53">
        <v>0</v>
      </c>
      <c r="AG74" s="54"/>
      <c r="AH74" s="54"/>
      <c r="AI74" s="54"/>
      <c r="AJ74" s="53">
        <v>0</v>
      </c>
      <c r="AK74" s="54"/>
      <c r="AL74" s="54"/>
      <c r="AM74" s="54"/>
      <c r="AN74" s="53">
        <v>0</v>
      </c>
      <c r="AO74" s="54"/>
      <c r="AP74" s="53">
        <v>0</v>
      </c>
      <c r="AQ74" s="54"/>
      <c r="AR74" s="54"/>
      <c r="AS74" s="54"/>
      <c r="AT74" s="53">
        <v>0</v>
      </c>
      <c r="AU74" s="39"/>
      <c r="AV74" s="39"/>
      <c r="AW74" s="39"/>
    </row>
    <row r="75" spans="1:49" x14ac:dyDescent="0.2"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</row>
    <row r="76" spans="1:49" x14ac:dyDescent="0.2">
      <c r="C76" s="3" t="s">
        <v>127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</row>
    <row r="77" spans="1:49" x14ac:dyDescent="0.2">
      <c r="D77" s="2" t="s">
        <v>96</v>
      </c>
      <c r="F77" s="39">
        <v>0</v>
      </c>
      <c r="G77" s="39"/>
      <c r="H77" s="39"/>
      <c r="I77" s="39"/>
      <c r="J77" s="39">
        <v>4</v>
      </c>
      <c r="K77" s="39">
        <v>0</v>
      </c>
      <c r="L77" s="39">
        <v>0</v>
      </c>
      <c r="M77" s="39"/>
      <c r="N77" s="39">
        <v>4</v>
      </c>
      <c r="O77" s="39"/>
      <c r="P77" s="39"/>
      <c r="Q77" s="39"/>
      <c r="R77" s="39">
        <v>0</v>
      </c>
      <c r="S77" s="39">
        <v>1</v>
      </c>
      <c r="T77" s="39">
        <v>3</v>
      </c>
      <c r="U77" s="39">
        <v>0</v>
      </c>
      <c r="V77" s="39"/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/>
      <c r="AF77" s="39">
        <v>4</v>
      </c>
      <c r="AG77" s="39"/>
      <c r="AH77" s="39"/>
      <c r="AI77" s="39"/>
      <c r="AJ77" s="39">
        <v>0</v>
      </c>
      <c r="AK77" s="39"/>
      <c r="AL77" s="39"/>
      <c r="AM77" s="39"/>
      <c r="AN77" s="39">
        <v>0</v>
      </c>
      <c r="AO77" s="39"/>
      <c r="AP77" s="39">
        <v>0</v>
      </c>
      <c r="AQ77" s="39"/>
      <c r="AR77" s="39"/>
      <c r="AS77" s="39"/>
      <c r="AT77" s="39">
        <v>0</v>
      </c>
      <c r="AU77" s="39"/>
      <c r="AV77" s="39"/>
      <c r="AW77" s="39"/>
    </row>
    <row r="78" spans="1:49" x14ac:dyDescent="0.2">
      <c r="D78" s="47" t="s">
        <v>97</v>
      </c>
      <c r="F78" s="48">
        <v>0</v>
      </c>
      <c r="G78" s="49"/>
      <c r="H78" s="49"/>
      <c r="I78" s="49"/>
      <c r="J78" s="48">
        <v>3</v>
      </c>
      <c r="K78" s="48">
        <v>0</v>
      </c>
      <c r="L78" s="48">
        <v>0</v>
      </c>
      <c r="M78" s="49"/>
      <c r="N78" s="48">
        <v>3</v>
      </c>
      <c r="O78" s="49"/>
      <c r="P78" s="49"/>
      <c r="Q78" s="49"/>
      <c r="R78" s="48">
        <v>0</v>
      </c>
      <c r="S78" s="48">
        <v>3</v>
      </c>
      <c r="T78" s="48">
        <v>0</v>
      </c>
      <c r="U78" s="48">
        <v>0</v>
      </c>
      <c r="V78" s="49"/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9"/>
      <c r="AF78" s="48">
        <v>3</v>
      </c>
      <c r="AG78" s="49"/>
      <c r="AH78" s="49"/>
      <c r="AI78" s="49"/>
      <c r="AJ78" s="48">
        <v>0</v>
      </c>
      <c r="AK78" s="49"/>
      <c r="AL78" s="49"/>
      <c r="AM78" s="49"/>
      <c r="AN78" s="48">
        <v>0</v>
      </c>
      <c r="AO78" s="49"/>
      <c r="AP78" s="48">
        <v>0</v>
      </c>
      <c r="AQ78" s="49"/>
      <c r="AR78" s="49"/>
      <c r="AS78" s="49"/>
      <c r="AT78" s="48">
        <v>0</v>
      </c>
      <c r="AU78" s="39"/>
      <c r="AV78" s="39"/>
      <c r="AW78" s="39"/>
    </row>
    <row r="79" spans="1:49" x14ac:dyDescent="0.2">
      <c r="D79" s="2" t="s">
        <v>113</v>
      </c>
      <c r="F79" s="39">
        <v>0</v>
      </c>
      <c r="G79" s="39"/>
      <c r="H79" s="39"/>
      <c r="I79" s="39"/>
      <c r="J79" s="39">
        <v>0</v>
      </c>
      <c r="K79" s="39">
        <v>0</v>
      </c>
      <c r="L79" s="39">
        <v>0</v>
      </c>
      <c r="M79" s="39"/>
      <c r="N79" s="39">
        <v>0</v>
      </c>
      <c r="O79" s="39"/>
      <c r="P79" s="39"/>
      <c r="Q79" s="39"/>
      <c r="R79" s="39">
        <v>0</v>
      </c>
      <c r="S79" s="39">
        <v>0</v>
      </c>
      <c r="T79" s="39">
        <v>0</v>
      </c>
      <c r="U79" s="39">
        <v>0</v>
      </c>
      <c r="V79" s="39"/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/>
      <c r="AF79" s="39">
        <v>0</v>
      </c>
      <c r="AG79" s="39"/>
      <c r="AH79" s="39"/>
      <c r="AI79" s="39"/>
      <c r="AJ79" s="39">
        <v>0</v>
      </c>
      <c r="AK79" s="39"/>
      <c r="AL79" s="39"/>
      <c r="AM79" s="39"/>
      <c r="AN79" s="39">
        <v>0</v>
      </c>
      <c r="AO79" s="39"/>
      <c r="AP79" s="39">
        <v>0</v>
      </c>
      <c r="AQ79" s="39"/>
      <c r="AR79" s="39"/>
      <c r="AS79" s="39"/>
      <c r="AT79" s="39">
        <v>0</v>
      </c>
      <c r="AU79" s="39"/>
      <c r="AV79" s="39"/>
      <c r="AW79" s="39"/>
    </row>
    <row r="80" spans="1:49" x14ac:dyDescent="0.2">
      <c r="D80" s="47" t="s">
        <v>99</v>
      </c>
      <c r="F80" s="48">
        <v>0</v>
      </c>
      <c r="G80" s="49"/>
      <c r="H80" s="49"/>
      <c r="I80" s="49"/>
      <c r="J80" s="48">
        <v>0</v>
      </c>
      <c r="K80" s="48">
        <v>0</v>
      </c>
      <c r="L80" s="48">
        <v>0</v>
      </c>
      <c r="M80" s="49"/>
      <c r="N80" s="48">
        <v>0</v>
      </c>
      <c r="O80" s="49"/>
      <c r="P80" s="49"/>
      <c r="Q80" s="49"/>
      <c r="R80" s="48">
        <v>0</v>
      </c>
      <c r="S80" s="48">
        <v>0</v>
      </c>
      <c r="T80" s="48">
        <v>0</v>
      </c>
      <c r="U80" s="48">
        <v>0</v>
      </c>
      <c r="V80" s="49"/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9"/>
      <c r="AF80" s="48">
        <v>0</v>
      </c>
      <c r="AG80" s="49"/>
      <c r="AH80" s="49"/>
      <c r="AI80" s="49"/>
      <c r="AJ80" s="48">
        <v>0</v>
      </c>
      <c r="AK80" s="49"/>
      <c r="AL80" s="49"/>
      <c r="AM80" s="49"/>
      <c r="AN80" s="48">
        <v>0</v>
      </c>
      <c r="AO80" s="49"/>
      <c r="AP80" s="48">
        <v>0</v>
      </c>
      <c r="AQ80" s="49"/>
      <c r="AR80" s="49"/>
      <c r="AS80" s="49"/>
      <c r="AT80" s="48">
        <v>0</v>
      </c>
      <c r="AU80" s="39"/>
      <c r="AV80" s="39"/>
      <c r="AW80" s="39"/>
    </row>
    <row r="81" spans="1:49" x14ac:dyDescent="0.2">
      <c r="D81" s="2" t="s">
        <v>114</v>
      </c>
      <c r="F81" s="39">
        <v>0</v>
      </c>
      <c r="G81" s="39"/>
      <c r="H81" s="39"/>
      <c r="I81" s="39"/>
      <c r="J81" s="39">
        <v>0</v>
      </c>
      <c r="K81" s="39">
        <v>0</v>
      </c>
      <c r="L81" s="39">
        <v>0</v>
      </c>
      <c r="M81" s="39"/>
      <c r="N81" s="39">
        <v>0</v>
      </c>
      <c r="O81" s="39"/>
      <c r="P81" s="39"/>
      <c r="Q81" s="39"/>
      <c r="R81" s="39">
        <v>0</v>
      </c>
      <c r="S81" s="39">
        <v>0</v>
      </c>
      <c r="T81" s="39">
        <v>0</v>
      </c>
      <c r="U81" s="39">
        <v>0</v>
      </c>
      <c r="V81" s="39"/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/>
      <c r="AF81" s="39">
        <v>0</v>
      </c>
      <c r="AG81" s="39"/>
      <c r="AH81" s="39"/>
      <c r="AI81" s="39"/>
      <c r="AJ81" s="39">
        <v>0</v>
      </c>
      <c r="AK81" s="39"/>
      <c r="AL81" s="39"/>
      <c r="AM81" s="39"/>
      <c r="AN81" s="39">
        <v>0</v>
      </c>
      <c r="AO81" s="39"/>
      <c r="AP81" s="39">
        <v>0</v>
      </c>
      <c r="AQ81" s="39"/>
      <c r="AR81" s="39"/>
      <c r="AS81" s="39"/>
      <c r="AT81" s="39">
        <v>0</v>
      </c>
      <c r="AU81" s="39"/>
      <c r="AV81" s="39"/>
      <c r="AW81" s="39"/>
    </row>
    <row r="82" spans="1:49" x14ac:dyDescent="0.2">
      <c r="D82" s="47" t="s">
        <v>115</v>
      </c>
      <c r="F82" s="48">
        <v>0</v>
      </c>
      <c r="G82" s="49"/>
      <c r="H82" s="49"/>
      <c r="I82" s="49"/>
      <c r="J82" s="48">
        <v>1</v>
      </c>
      <c r="K82" s="48">
        <v>0</v>
      </c>
      <c r="L82" s="48">
        <v>0</v>
      </c>
      <c r="M82" s="49"/>
      <c r="N82" s="48">
        <v>1</v>
      </c>
      <c r="O82" s="49"/>
      <c r="P82" s="49"/>
      <c r="Q82" s="49"/>
      <c r="R82" s="48">
        <v>0</v>
      </c>
      <c r="S82" s="48">
        <v>1</v>
      </c>
      <c r="T82" s="48">
        <v>0</v>
      </c>
      <c r="U82" s="48">
        <v>0</v>
      </c>
      <c r="V82" s="49"/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9"/>
      <c r="AF82" s="48">
        <v>1</v>
      </c>
      <c r="AG82" s="49"/>
      <c r="AH82" s="49"/>
      <c r="AI82" s="49"/>
      <c r="AJ82" s="48">
        <v>0</v>
      </c>
      <c r="AK82" s="49"/>
      <c r="AL82" s="49"/>
      <c r="AM82" s="49"/>
      <c r="AN82" s="48">
        <v>0</v>
      </c>
      <c r="AO82" s="49"/>
      <c r="AP82" s="48">
        <v>0</v>
      </c>
      <c r="AQ82" s="49"/>
      <c r="AR82" s="49"/>
      <c r="AS82" s="49"/>
      <c r="AT82" s="48">
        <v>0</v>
      </c>
      <c r="AU82" s="39"/>
      <c r="AV82" s="39"/>
      <c r="AW82" s="39"/>
    </row>
    <row r="83" spans="1:49" x14ac:dyDescent="0.2">
      <c r="D83" s="2" t="s">
        <v>116</v>
      </c>
      <c r="F83" s="39">
        <v>0</v>
      </c>
      <c r="G83" s="39"/>
      <c r="H83" s="39"/>
      <c r="I83" s="39"/>
      <c r="J83" s="39">
        <v>0</v>
      </c>
      <c r="K83" s="39">
        <v>0</v>
      </c>
      <c r="L83" s="39">
        <v>0</v>
      </c>
      <c r="M83" s="39"/>
      <c r="N83" s="39">
        <v>0</v>
      </c>
      <c r="O83" s="39"/>
      <c r="P83" s="39"/>
      <c r="Q83" s="39"/>
      <c r="R83" s="39">
        <v>0</v>
      </c>
      <c r="S83" s="39">
        <v>0</v>
      </c>
      <c r="T83" s="39">
        <v>0</v>
      </c>
      <c r="U83" s="39">
        <v>0</v>
      </c>
      <c r="V83" s="39"/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/>
      <c r="AF83" s="39">
        <v>0</v>
      </c>
      <c r="AG83" s="39"/>
      <c r="AH83" s="39"/>
      <c r="AI83" s="39"/>
      <c r="AJ83" s="39">
        <v>0</v>
      </c>
      <c r="AK83" s="39"/>
      <c r="AL83" s="39"/>
      <c r="AM83" s="39"/>
      <c r="AN83" s="39">
        <v>0</v>
      </c>
      <c r="AO83" s="39"/>
      <c r="AP83" s="39">
        <v>0</v>
      </c>
      <c r="AQ83" s="39"/>
      <c r="AR83" s="39"/>
      <c r="AS83" s="39"/>
      <c r="AT83" s="39">
        <v>0</v>
      </c>
      <c r="AU83" s="39"/>
      <c r="AV83" s="39"/>
      <c r="AW83" s="39"/>
    </row>
    <row r="84" spans="1:49" x14ac:dyDescent="0.2">
      <c r="D84" s="47" t="s">
        <v>103</v>
      </c>
      <c r="F84" s="48">
        <v>0</v>
      </c>
      <c r="G84" s="49"/>
      <c r="H84" s="49"/>
      <c r="I84" s="49"/>
      <c r="J84" s="48">
        <v>0</v>
      </c>
      <c r="K84" s="48">
        <v>0</v>
      </c>
      <c r="L84" s="48">
        <v>0</v>
      </c>
      <c r="M84" s="49"/>
      <c r="N84" s="48">
        <v>0</v>
      </c>
      <c r="O84" s="49"/>
      <c r="P84" s="49"/>
      <c r="Q84" s="49"/>
      <c r="R84" s="48">
        <v>0</v>
      </c>
      <c r="S84" s="48">
        <v>0</v>
      </c>
      <c r="T84" s="48">
        <v>0</v>
      </c>
      <c r="U84" s="48">
        <v>0</v>
      </c>
      <c r="V84" s="49"/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9"/>
      <c r="AF84" s="48">
        <v>0</v>
      </c>
      <c r="AG84" s="49"/>
      <c r="AH84" s="49"/>
      <c r="AI84" s="49"/>
      <c r="AJ84" s="48">
        <v>0</v>
      </c>
      <c r="AK84" s="49"/>
      <c r="AL84" s="49"/>
      <c r="AM84" s="49"/>
      <c r="AN84" s="48">
        <v>0</v>
      </c>
      <c r="AO84" s="49"/>
      <c r="AP84" s="48">
        <v>0</v>
      </c>
      <c r="AQ84" s="49"/>
      <c r="AR84" s="49"/>
      <c r="AS84" s="49"/>
      <c r="AT84" s="48">
        <v>0</v>
      </c>
      <c r="AU84" s="39"/>
      <c r="AV84" s="39"/>
      <c r="AW84" s="39"/>
    </row>
    <row r="85" spans="1:49" x14ac:dyDescent="0.2">
      <c r="D85" s="2" t="s">
        <v>104</v>
      </c>
      <c r="F85" s="39">
        <v>0</v>
      </c>
      <c r="G85" s="39"/>
      <c r="H85" s="39"/>
      <c r="I85" s="39"/>
      <c r="J85" s="39">
        <v>0</v>
      </c>
      <c r="K85" s="39">
        <v>0</v>
      </c>
      <c r="L85" s="39">
        <v>0</v>
      </c>
      <c r="M85" s="39"/>
      <c r="N85" s="39">
        <v>0</v>
      </c>
      <c r="O85" s="39"/>
      <c r="P85" s="39"/>
      <c r="Q85" s="39"/>
      <c r="R85" s="39">
        <v>0</v>
      </c>
      <c r="S85" s="39">
        <v>0</v>
      </c>
      <c r="T85" s="39">
        <v>0</v>
      </c>
      <c r="U85" s="39">
        <v>0</v>
      </c>
      <c r="V85" s="39"/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/>
      <c r="AF85" s="39">
        <v>0</v>
      </c>
      <c r="AG85" s="39"/>
      <c r="AH85" s="39"/>
      <c r="AI85" s="39"/>
      <c r="AJ85" s="39">
        <v>0</v>
      </c>
      <c r="AK85" s="39"/>
      <c r="AL85" s="39"/>
      <c r="AM85" s="39"/>
      <c r="AN85" s="39">
        <v>0</v>
      </c>
      <c r="AO85" s="39"/>
      <c r="AP85" s="39">
        <v>0</v>
      </c>
      <c r="AQ85" s="39"/>
      <c r="AR85" s="39"/>
      <c r="AS85" s="39"/>
      <c r="AT85" s="39">
        <v>0</v>
      </c>
      <c r="AU85" s="39"/>
      <c r="AV85" s="39"/>
      <c r="AW85" s="39"/>
    </row>
    <row r="86" spans="1:49" x14ac:dyDescent="0.2">
      <c r="D86" s="47" t="s">
        <v>117</v>
      </c>
      <c r="F86" s="48">
        <v>0</v>
      </c>
      <c r="G86" s="49"/>
      <c r="H86" s="49"/>
      <c r="I86" s="49"/>
      <c r="J86" s="48">
        <v>0</v>
      </c>
      <c r="K86" s="48">
        <v>0</v>
      </c>
      <c r="L86" s="48">
        <v>0</v>
      </c>
      <c r="M86" s="49"/>
      <c r="N86" s="48">
        <v>0</v>
      </c>
      <c r="O86" s="49"/>
      <c r="P86" s="49"/>
      <c r="Q86" s="49"/>
      <c r="R86" s="48">
        <v>0</v>
      </c>
      <c r="S86" s="48">
        <v>0</v>
      </c>
      <c r="T86" s="48">
        <v>0</v>
      </c>
      <c r="U86" s="48">
        <v>0</v>
      </c>
      <c r="V86" s="49"/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9"/>
      <c r="AF86" s="48">
        <v>0</v>
      </c>
      <c r="AG86" s="49"/>
      <c r="AH86" s="49"/>
      <c r="AI86" s="49"/>
      <c r="AJ86" s="48">
        <v>0</v>
      </c>
      <c r="AK86" s="49"/>
      <c r="AL86" s="49"/>
      <c r="AM86" s="49"/>
      <c r="AN86" s="48">
        <v>0</v>
      </c>
      <c r="AO86" s="49"/>
      <c r="AP86" s="48">
        <v>0</v>
      </c>
      <c r="AQ86" s="49"/>
      <c r="AR86" s="49"/>
      <c r="AS86" s="49"/>
      <c r="AT86" s="48">
        <v>0</v>
      </c>
      <c r="AU86" s="39"/>
      <c r="AV86" s="39"/>
      <c r="AW86" s="39"/>
    </row>
    <row r="87" spans="1:49" x14ac:dyDescent="0.2">
      <c r="D87" s="2" t="s">
        <v>106</v>
      </c>
      <c r="F87" s="39">
        <v>0</v>
      </c>
      <c r="G87" s="39"/>
      <c r="H87" s="39"/>
      <c r="I87" s="39"/>
      <c r="J87" s="39">
        <v>0</v>
      </c>
      <c r="K87" s="39">
        <v>0</v>
      </c>
      <c r="L87" s="39">
        <v>0</v>
      </c>
      <c r="M87" s="39"/>
      <c r="N87" s="39">
        <v>0</v>
      </c>
      <c r="O87" s="39"/>
      <c r="P87" s="39"/>
      <c r="Q87" s="39"/>
      <c r="R87" s="39">
        <v>0</v>
      </c>
      <c r="S87" s="39">
        <v>0</v>
      </c>
      <c r="T87" s="39">
        <v>0</v>
      </c>
      <c r="U87" s="39">
        <v>0</v>
      </c>
      <c r="V87" s="39"/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/>
      <c r="AF87" s="39">
        <v>0</v>
      </c>
      <c r="AG87" s="39"/>
      <c r="AH87" s="39"/>
      <c r="AI87" s="39"/>
      <c r="AJ87" s="39">
        <v>0</v>
      </c>
      <c r="AK87" s="39"/>
      <c r="AL87" s="39"/>
      <c r="AM87" s="39"/>
      <c r="AN87" s="39">
        <v>0</v>
      </c>
      <c r="AO87" s="39"/>
      <c r="AP87" s="39">
        <v>0</v>
      </c>
      <c r="AQ87" s="39"/>
      <c r="AR87" s="39"/>
      <c r="AS87" s="39"/>
      <c r="AT87" s="39">
        <v>0</v>
      </c>
      <c r="AU87" s="39"/>
      <c r="AV87" s="39"/>
      <c r="AW87" s="39"/>
    </row>
    <row r="88" spans="1:49" x14ac:dyDescent="0.2">
      <c r="D88" s="47" t="s">
        <v>107</v>
      </c>
      <c r="F88" s="48">
        <v>0</v>
      </c>
      <c r="G88" s="49"/>
      <c r="H88" s="49"/>
      <c r="I88" s="49"/>
      <c r="J88" s="48">
        <v>0</v>
      </c>
      <c r="K88" s="48">
        <v>0</v>
      </c>
      <c r="L88" s="48">
        <v>0</v>
      </c>
      <c r="M88" s="49"/>
      <c r="N88" s="48">
        <v>0</v>
      </c>
      <c r="O88" s="49"/>
      <c r="P88" s="49"/>
      <c r="Q88" s="49"/>
      <c r="R88" s="48">
        <v>0</v>
      </c>
      <c r="S88" s="48">
        <v>0</v>
      </c>
      <c r="T88" s="48">
        <v>0</v>
      </c>
      <c r="U88" s="48">
        <v>0</v>
      </c>
      <c r="V88" s="49"/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9"/>
      <c r="AF88" s="48">
        <v>0</v>
      </c>
      <c r="AG88" s="49"/>
      <c r="AH88" s="49"/>
      <c r="AI88" s="49"/>
      <c r="AJ88" s="48">
        <v>0</v>
      </c>
      <c r="AK88" s="49"/>
      <c r="AL88" s="49"/>
      <c r="AM88" s="49"/>
      <c r="AN88" s="48">
        <v>0</v>
      </c>
      <c r="AO88" s="49"/>
      <c r="AP88" s="48">
        <v>0</v>
      </c>
      <c r="AQ88" s="49"/>
      <c r="AR88" s="49"/>
      <c r="AS88" s="49"/>
      <c r="AT88" s="48">
        <v>0</v>
      </c>
      <c r="AU88" s="39"/>
      <c r="AV88" s="39"/>
      <c r="AW88" s="39"/>
    </row>
    <row r="89" spans="1:49" x14ac:dyDescent="0.2">
      <c r="D89" s="2" t="s">
        <v>108</v>
      </c>
      <c r="F89" s="39">
        <v>0</v>
      </c>
      <c r="G89" s="39"/>
      <c r="H89" s="39"/>
      <c r="I89" s="39"/>
      <c r="J89" s="39">
        <v>0</v>
      </c>
      <c r="K89" s="39">
        <v>0</v>
      </c>
      <c r="L89" s="39">
        <v>0</v>
      </c>
      <c r="M89" s="39"/>
      <c r="N89" s="39">
        <v>0</v>
      </c>
      <c r="O89" s="39"/>
      <c r="P89" s="39"/>
      <c r="Q89" s="39"/>
      <c r="R89" s="39">
        <v>0</v>
      </c>
      <c r="S89" s="39">
        <v>0</v>
      </c>
      <c r="T89" s="39">
        <v>0</v>
      </c>
      <c r="U89" s="39">
        <v>0</v>
      </c>
      <c r="V89" s="39"/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/>
      <c r="AF89" s="39">
        <v>0</v>
      </c>
      <c r="AG89" s="39"/>
      <c r="AH89" s="39"/>
      <c r="AI89" s="39"/>
      <c r="AJ89" s="39">
        <v>0</v>
      </c>
      <c r="AK89" s="39"/>
      <c r="AL89" s="39"/>
      <c r="AM89" s="39"/>
      <c r="AN89" s="39">
        <v>0</v>
      </c>
      <c r="AO89" s="39"/>
      <c r="AP89" s="39">
        <v>0</v>
      </c>
      <c r="AQ89" s="39"/>
      <c r="AR89" s="39"/>
      <c r="AS89" s="39"/>
      <c r="AT89" s="39">
        <v>0</v>
      </c>
      <c r="AU89" s="39"/>
      <c r="AV89" s="39"/>
      <c r="AW89" s="39"/>
    </row>
    <row r="90" spans="1:49" x14ac:dyDescent="0.2">
      <c r="D90" s="47" t="s">
        <v>128</v>
      </c>
      <c r="F90" s="48">
        <v>0</v>
      </c>
      <c r="G90" s="49"/>
      <c r="H90" s="49"/>
      <c r="I90" s="49"/>
      <c r="J90" s="48">
        <v>1</v>
      </c>
      <c r="K90" s="48">
        <v>0</v>
      </c>
      <c r="L90" s="48">
        <v>0</v>
      </c>
      <c r="M90" s="49"/>
      <c r="N90" s="48">
        <v>1</v>
      </c>
      <c r="O90" s="49"/>
      <c r="P90" s="49"/>
      <c r="Q90" s="49"/>
      <c r="R90" s="48">
        <v>0</v>
      </c>
      <c r="S90" s="48">
        <v>1</v>
      </c>
      <c r="T90" s="48">
        <v>0</v>
      </c>
      <c r="U90" s="48">
        <v>0</v>
      </c>
      <c r="V90" s="49"/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9"/>
      <c r="AF90" s="48">
        <v>1</v>
      </c>
      <c r="AG90" s="49"/>
      <c r="AH90" s="49"/>
      <c r="AI90" s="49"/>
      <c r="AJ90" s="48">
        <v>0</v>
      </c>
      <c r="AK90" s="49"/>
      <c r="AL90" s="49"/>
      <c r="AM90" s="49"/>
      <c r="AN90" s="48">
        <v>0</v>
      </c>
      <c r="AO90" s="49"/>
      <c r="AP90" s="48">
        <v>0</v>
      </c>
      <c r="AQ90" s="49"/>
      <c r="AR90" s="49"/>
      <c r="AS90" s="49"/>
      <c r="AT90" s="48">
        <v>0</v>
      </c>
      <c r="AU90" s="39"/>
      <c r="AV90" s="39"/>
      <c r="AW90" s="39"/>
    </row>
    <row r="91" spans="1:49" x14ac:dyDescent="0.2"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</row>
    <row r="92" spans="1:49" s="1" customFormat="1" x14ac:dyDescent="0.25">
      <c r="A92" s="3"/>
      <c r="B92" s="6"/>
      <c r="C92" s="51" t="s">
        <v>129</v>
      </c>
      <c r="D92" s="52"/>
      <c r="E92" s="5"/>
      <c r="F92" s="53">
        <v>0</v>
      </c>
      <c r="G92" s="54"/>
      <c r="H92" s="54"/>
      <c r="I92" s="54"/>
      <c r="J92" s="53">
        <v>9</v>
      </c>
      <c r="K92" s="53">
        <v>0</v>
      </c>
      <c r="L92" s="53">
        <v>0</v>
      </c>
      <c r="M92" s="54"/>
      <c r="N92" s="53">
        <v>9</v>
      </c>
      <c r="O92" s="54"/>
      <c r="P92" s="54"/>
      <c r="Q92" s="54"/>
      <c r="R92" s="53">
        <v>0</v>
      </c>
      <c r="S92" s="53">
        <v>6</v>
      </c>
      <c r="T92" s="53">
        <v>3</v>
      </c>
      <c r="U92" s="53">
        <v>0</v>
      </c>
      <c r="V92" s="54"/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0</v>
      </c>
      <c r="AD92" s="53">
        <v>0</v>
      </c>
      <c r="AE92" s="54"/>
      <c r="AF92" s="53">
        <v>9</v>
      </c>
      <c r="AG92" s="54"/>
      <c r="AH92" s="54"/>
      <c r="AI92" s="54"/>
      <c r="AJ92" s="53">
        <v>0</v>
      </c>
      <c r="AK92" s="54"/>
      <c r="AL92" s="54"/>
      <c r="AM92" s="54"/>
      <c r="AN92" s="53">
        <v>0</v>
      </c>
      <c r="AO92" s="54"/>
      <c r="AP92" s="53">
        <v>0</v>
      </c>
      <c r="AQ92" s="54"/>
      <c r="AR92" s="54"/>
      <c r="AS92" s="54"/>
      <c r="AT92" s="53">
        <v>0</v>
      </c>
      <c r="AU92" s="39"/>
      <c r="AV92" s="39"/>
      <c r="AW92" s="39"/>
    </row>
    <row r="93" spans="1:49" x14ac:dyDescent="0.2"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</row>
    <row r="94" spans="1:49" x14ac:dyDescent="0.2">
      <c r="C94" s="3" t="s">
        <v>130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</row>
    <row r="95" spans="1:49" x14ac:dyDescent="0.2">
      <c r="D95" s="2" t="s">
        <v>131</v>
      </c>
      <c r="F95" s="39">
        <v>0</v>
      </c>
      <c r="G95" s="39"/>
      <c r="H95" s="39"/>
      <c r="I95" s="39"/>
      <c r="J95" s="39">
        <v>0</v>
      </c>
      <c r="K95" s="39">
        <v>0</v>
      </c>
      <c r="L95" s="39">
        <v>0</v>
      </c>
      <c r="M95" s="39"/>
      <c r="N95" s="39">
        <v>0</v>
      </c>
      <c r="O95" s="39"/>
      <c r="P95" s="39"/>
      <c r="Q95" s="39"/>
      <c r="R95" s="39">
        <v>0</v>
      </c>
      <c r="S95" s="39">
        <v>0</v>
      </c>
      <c r="T95" s="39">
        <v>0</v>
      </c>
      <c r="U95" s="39">
        <v>0</v>
      </c>
      <c r="V95" s="39"/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/>
      <c r="AF95" s="39">
        <v>0</v>
      </c>
      <c r="AG95" s="39"/>
      <c r="AH95" s="39"/>
      <c r="AI95" s="39"/>
      <c r="AJ95" s="39">
        <v>0</v>
      </c>
      <c r="AK95" s="39"/>
      <c r="AL95" s="39"/>
      <c r="AM95" s="39"/>
      <c r="AN95" s="39">
        <v>0</v>
      </c>
      <c r="AO95" s="39"/>
      <c r="AP95" s="39">
        <v>0</v>
      </c>
      <c r="AQ95" s="39"/>
      <c r="AR95" s="39"/>
      <c r="AS95" s="39"/>
      <c r="AT95" s="39">
        <v>0</v>
      </c>
      <c r="AU95" s="39"/>
      <c r="AV95" s="39"/>
      <c r="AW95" s="39"/>
    </row>
    <row r="96" spans="1:49" x14ac:dyDescent="0.2">
      <c r="D96" s="47" t="s">
        <v>132</v>
      </c>
      <c r="F96" s="48">
        <v>0</v>
      </c>
      <c r="G96" s="49"/>
      <c r="H96" s="49"/>
      <c r="I96" s="49"/>
      <c r="J96" s="48">
        <v>0</v>
      </c>
      <c r="K96" s="48">
        <v>0</v>
      </c>
      <c r="L96" s="48">
        <v>0</v>
      </c>
      <c r="M96" s="49"/>
      <c r="N96" s="48">
        <v>0</v>
      </c>
      <c r="O96" s="49"/>
      <c r="P96" s="49"/>
      <c r="Q96" s="49"/>
      <c r="R96" s="48">
        <v>0</v>
      </c>
      <c r="S96" s="48">
        <v>0</v>
      </c>
      <c r="T96" s="48">
        <v>0</v>
      </c>
      <c r="U96" s="48">
        <v>0</v>
      </c>
      <c r="V96" s="49"/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9"/>
      <c r="AF96" s="48">
        <v>0</v>
      </c>
      <c r="AG96" s="49"/>
      <c r="AH96" s="49"/>
      <c r="AI96" s="49"/>
      <c r="AJ96" s="48">
        <v>0</v>
      </c>
      <c r="AK96" s="49"/>
      <c r="AL96" s="49"/>
      <c r="AM96" s="49"/>
      <c r="AN96" s="48">
        <v>0</v>
      </c>
      <c r="AO96" s="49"/>
      <c r="AP96" s="48">
        <v>0</v>
      </c>
      <c r="AQ96" s="49"/>
      <c r="AR96" s="49"/>
      <c r="AS96" s="49"/>
      <c r="AT96" s="48">
        <v>0</v>
      </c>
      <c r="AU96" s="39"/>
      <c r="AV96" s="39"/>
      <c r="AW96" s="39"/>
    </row>
    <row r="97" spans="1:49" x14ac:dyDescent="0.2"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</row>
    <row r="98" spans="1:49" x14ac:dyDescent="0.25">
      <c r="C98" s="51" t="s">
        <v>133</v>
      </c>
      <c r="D98" s="52"/>
      <c r="F98" s="53">
        <v>0</v>
      </c>
      <c r="G98" s="54"/>
      <c r="H98" s="54"/>
      <c r="I98" s="54"/>
      <c r="J98" s="53">
        <v>0</v>
      </c>
      <c r="K98" s="53">
        <v>0</v>
      </c>
      <c r="L98" s="53">
        <v>0</v>
      </c>
      <c r="M98" s="54"/>
      <c r="N98" s="53">
        <v>0</v>
      </c>
      <c r="O98" s="54"/>
      <c r="P98" s="54"/>
      <c r="Q98" s="54"/>
      <c r="R98" s="53">
        <v>0</v>
      </c>
      <c r="S98" s="53">
        <v>0</v>
      </c>
      <c r="T98" s="53">
        <v>0</v>
      </c>
      <c r="U98" s="53">
        <v>0</v>
      </c>
      <c r="V98" s="54"/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4"/>
      <c r="AF98" s="53">
        <v>0</v>
      </c>
      <c r="AG98" s="54"/>
      <c r="AH98" s="54"/>
      <c r="AI98" s="54"/>
      <c r="AJ98" s="53">
        <v>0</v>
      </c>
      <c r="AK98" s="54"/>
      <c r="AL98" s="54"/>
      <c r="AM98" s="54"/>
      <c r="AN98" s="53">
        <v>0</v>
      </c>
      <c r="AO98" s="54"/>
      <c r="AP98" s="53">
        <v>0</v>
      </c>
      <c r="AQ98" s="54"/>
      <c r="AR98" s="54"/>
      <c r="AS98" s="54"/>
      <c r="AT98" s="53">
        <v>0</v>
      </c>
      <c r="AU98" s="39"/>
      <c r="AV98" s="39"/>
      <c r="AW98" s="39"/>
    </row>
    <row r="99" spans="1:49" x14ac:dyDescent="0.2"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</row>
    <row r="100" spans="1:49" x14ac:dyDescent="0.2">
      <c r="C100" s="3" t="s">
        <v>134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</row>
    <row r="101" spans="1:49" x14ac:dyDescent="0.2">
      <c r="D101" s="2" t="s">
        <v>122</v>
      </c>
      <c r="F101" s="39">
        <v>0</v>
      </c>
      <c r="G101" s="39"/>
      <c r="H101" s="39"/>
      <c r="I101" s="39"/>
      <c r="J101" s="39">
        <v>0</v>
      </c>
      <c r="K101" s="39">
        <v>0</v>
      </c>
      <c r="L101" s="39">
        <v>0</v>
      </c>
      <c r="M101" s="39"/>
      <c r="N101" s="39">
        <v>0</v>
      </c>
      <c r="O101" s="39"/>
      <c r="P101" s="39"/>
      <c r="Q101" s="39"/>
      <c r="R101" s="39">
        <v>0</v>
      </c>
      <c r="S101" s="39">
        <v>0</v>
      </c>
      <c r="T101" s="39">
        <v>0</v>
      </c>
      <c r="U101" s="39">
        <v>0</v>
      </c>
      <c r="V101" s="39"/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0</v>
      </c>
      <c r="AC101" s="39">
        <v>0</v>
      </c>
      <c r="AD101" s="39">
        <v>0</v>
      </c>
      <c r="AE101" s="39"/>
      <c r="AF101" s="39">
        <v>0</v>
      </c>
      <c r="AG101" s="39"/>
      <c r="AH101" s="39"/>
      <c r="AI101" s="39"/>
      <c r="AJ101" s="39">
        <v>0</v>
      </c>
      <c r="AK101" s="39"/>
      <c r="AL101" s="39"/>
      <c r="AM101" s="39"/>
      <c r="AN101" s="39">
        <v>0</v>
      </c>
      <c r="AO101" s="39"/>
      <c r="AP101" s="39">
        <v>0</v>
      </c>
      <c r="AQ101" s="39"/>
      <c r="AR101" s="39"/>
      <c r="AS101" s="39"/>
      <c r="AT101" s="39">
        <v>0</v>
      </c>
      <c r="AU101" s="39"/>
      <c r="AV101" s="39"/>
      <c r="AW101" s="39"/>
    </row>
    <row r="102" spans="1:49" x14ac:dyDescent="0.2">
      <c r="D102" s="47" t="s">
        <v>135</v>
      </c>
      <c r="F102" s="48">
        <v>0</v>
      </c>
      <c r="G102" s="49"/>
      <c r="H102" s="49"/>
      <c r="I102" s="49"/>
      <c r="J102" s="48">
        <v>0</v>
      </c>
      <c r="K102" s="48">
        <v>0</v>
      </c>
      <c r="L102" s="48">
        <v>0</v>
      </c>
      <c r="M102" s="49"/>
      <c r="N102" s="48">
        <v>0</v>
      </c>
      <c r="O102" s="49"/>
      <c r="P102" s="49"/>
      <c r="Q102" s="49"/>
      <c r="R102" s="48">
        <v>0</v>
      </c>
      <c r="S102" s="48">
        <v>0</v>
      </c>
      <c r="T102" s="48">
        <v>0</v>
      </c>
      <c r="U102" s="48">
        <v>0</v>
      </c>
      <c r="V102" s="49"/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48">
        <v>0</v>
      </c>
      <c r="AE102" s="49"/>
      <c r="AF102" s="48">
        <v>0</v>
      </c>
      <c r="AG102" s="49"/>
      <c r="AH102" s="49"/>
      <c r="AI102" s="49"/>
      <c r="AJ102" s="48">
        <v>0</v>
      </c>
      <c r="AK102" s="49"/>
      <c r="AL102" s="49"/>
      <c r="AM102" s="49"/>
      <c r="AN102" s="48">
        <v>0</v>
      </c>
      <c r="AO102" s="49"/>
      <c r="AP102" s="48">
        <v>0</v>
      </c>
      <c r="AQ102" s="49"/>
      <c r="AR102" s="49"/>
      <c r="AS102" s="49"/>
      <c r="AT102" s="48">
        <v>0</v>
      </c>
      <c r="AU102" s="39"/>
      <c r="AV102" s="39"/>
      <c r="AW102" s="39"/>
    </row>
    <row r="103" spans="1:49" x14ac:dyDescent="0.2">
      <c r="D103" s="2" t="s">
        <v>98</v>
      </c>
      <c r="F103" s="39">
        <v>0</v>
      </c>
      <c r="G103" s="39"/>
      <c r="H103" s="39"/>
      <c r="I103" s="39"/>
      <c r="J103" s="39">
        <v>0</v>
      </c>
      <c r="K103" s="39">
        <v>0</v>
      </c>
      <c r="L103" s="39">
        <v>0</v>
      </c>
      <c r="M103" s="39"/>
      <c r="N103" s="39">
        <v>0</v>
      </c>
      <c r="O103" s="39"/>
      <c r="P103" s="39"/>
      <c r="Q103" s="39"/>
      <c r="R103" s="39">
        <v>0</v>
      </c>
      <c r="S103" s="39">
        <v>0</v>
      </c>
      <c r="T103" s="39">
        <v>0</v>
      </c>
      <c r="U103" s="39">
        <v>0</v>
      </c>
      <c r="V103" s="39"/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0</v>
      </c>
      <c r="AC103" s="39">
        <v>0</v>
      </c>
      <c r="AD103" s="39">
        <v>0</v>
      </c>
      <c r="AE103" s="39"/>
      <c r="AF103" s="39">
        <v>0</v>
      </c>
      <c r="AG103" s="39"/>
      <c r="AH103" s="39"/>
      <c r="AI103" s="39"/>
      <c r="AJ103" s="39">
        <v>0</v>
      </c>
      <c r="AK103" s="39"/>
      <c r="AL103" s="39"/>
      <c r="AM103" s="39"/>
      <c r="AN103" s="39">
        <v>0</v>
      </c>
      <c r="AO103" s="39"/>
      <c r="AP103" s="39">
        <v>0</v>
      </c>
      <c r="AQ103" s="39"/>
      <c r="AR103" s="39"/>
      <c r="AS103" s="39"/>
      <c r="AT103" s="39">
        <v>0</v>
      </c>
      <c r="AU103" s="39"/>
      <c r="AV103" s="39"/>
      <c r="AW103" s="39"/>
    </row>
    <row r="104" spans="1:49" x14ac:dyDescent="0.2">
      <c r="D104" s="47" t="s">
        <v>136</v>
      </c>
      <c r="F104" s="48">
        <v>0</v>
      </c>
      <c r="G104" s="49"/>
      <c r="H104" s="49"/>
      <c r="I104" s="49"/>
      <c r="J104" s="48">
        <v>0</v>
      </c>
      <c r="K104" s="48">
        <v>0</v>
      </c>
      <c r="L104" s="48">
        <v>0</v>
      </c>
      <c r="M104" s="49"/>
      <c r="N104" s="48">
        <v>0</v>
      </c>
      <c r="O104" s="49"/>
      <c r="P104" s="49"/>
      <c r="Q104" s="49"/>
      <c r="R104" s="48">
        <v>0</v>
      </c>
      <c r="S104" s="48">
        <v>0</v>
      </c>
      <c r="T104" s="48">
        <v>0</v>
      </c>
      <c r="U104" s="48">
        <v>0</v>
      </c>
      <c r="V104" s="49"/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0</v>
      </c>
      <c r="AC104" s="48">
        <v>0</v>
      </c>
      <c r="AD104" s="48">
        <v>0</v>
      </c>
      <c r="AE104" s="49"/>
      <c r="AF104" s="48">
        <v>0</v>
      </c>
      <c r="AG104" s="49"/>
      <c r="AH104" s="49"/>
      <c r="AI104" s="49"/>
      <c r="AJ104" s="48">
        <v>0</v>
      </c>
      <c r="AK104" s="49"/>
      <c r="AL104" s="49"/>
      <c r="AM104" s="49"/>
      <c r="AN104" s="48">
        <v>0</v>
      </c>
      <c r="AO104" s="49"/>
      <c r="AP104" s="48">
        <v>0</v>
      </c>
      <c r="AQ104" s="49"/>
      <c r="AR104" s="49"/>
      <c r="AS104" s="49"/>
      <c r="AT104" s="48">
        <v>0</v>
      </c>
      <c r="AU104" s="39"/>
      <c r="AV104" s="39"/>
      <c r="AW104" s="39"/>
    </row>
    <row r="105" spans="1:49" x14ac:dyDescent="0.2">
      <c r="D105" s="2" t="s">
        <v>114</v>
      </c>
      <c r="F105" s="39">
        <v>0</v>
      </c>
      <c r="G105" s="39"/>
      <c r="H105" s="39"/>
      <c r="I105" s="39"/>
      <c r="J105" s="39">
        <v>0</v>
      </c>
      <c r="K105" s="39">
        <v>0</v>
      </c>
      <c r="L105" s="39">
        <v>0</v>
      </c>
      <c r="M105" s="39"/>
      <c r="N105" s="39">
        <v>0</v>
      </c>
      <c r="O105" s="39"/>
      <c r="P105" s="39"/>
      <c r="Q105" s="39"/>
      <c r="R105" s="39">
        <v>0</v>
      </c>
      <c r="S105" s="39">
        <v>0</v>
      </c>
      <c r="T105" s="39">
        <v>0</v>
      </c>
      <c r="U105" s="39">
        <v>0</v>
      </c>
      <c r="V105" s="39"/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0</v>
      </c>
      <c r="AD105" s="39">
        <v>0</v>
      </c>
      <c r="AE105" s="39"/>
      <c r="AF105" s="39">
        <v>0</v>
      </c>
      <c r="AG105" s="39"/>
      <c r="AH105" s="39"/>
      <c r="AI105" s="39"/>
      <c r="AJ105" s="39">
        <v>0</v>
      </c>
      <c r="AK105" s="39"/>
      <c r="AL105" s="39"/>
      <c r="AM105" s="39"/>
      <c r="AN105" s="39">
        <v>0</v>
      </c>
      <c r="AO105" s="39"/>
      <c r="AP105" s="39">
        <v>0</v>
      </c>
      <c r="AQ105" s="39"/>
      <c r="AR105" s="39"/>
      <c r="AS105" s="39"/>
      <c r="AT105" s="39">
        <v>0</v>
      </c>
      <c r="AU105" s="39"/>
      <c r="AV105" s="39"/>
      <c r="AW105" s="39"/>
    </row>
    <row r="106" spans="1:49" x14ac:dyDescent="0.2">
      <c r="D106" s="47" t="s">
        <v>101</v>
      </c>
      <c r="F106" s="48">
        <v>0</v>
      </c>
      <c r="G106" s="49"/>
      <c r="H106" s="49"/>
      <c r="I106" s="49"/>
      <c r="J106" s="48">
        <v>0</v>
      </c>
      <c r="K106" s="48">
        <v>0</v>
      </c>
      <c r="L106" s="48">
        <v>0</v>
      </c>
      <c r="M106" s="49"/>
      <c r="N106" s="48">
        <v>0</v>
      </c>
      <c r="O106" s="49"/>
      <c r="P106" s="49"/>
      <c r="Q106" s="49"/>
      <c r="R106" s="48">
        <v>0</v>
      </c>
      <c r="S106" s="48">
        <v>0</v>
      </c>
      <c r="T106" s="48">
        <v>0</v>
      </c>
      <c r="U106" s="48">
        <v>0</v>
      </c>
      <c r="V106" s="49"/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8">
        <v>0</v>
      </c>
      <c r="AE106" s="49"/>
      <c r="AF106" s="48">
        <v>0</v>
      </c>
      <c r="AG106" s="49"/>
      <c r="AH106" s="49"/>
      <c r="AI106" s="49"/>
      <c r="AJ106" s="48">
        <v>0</v>
      </c>
      <c r="AK106" s="49"/>
      <c r="AL106" s="49"/>
      <c r="AM106" s="49"/>
      <c r="AN106" s="48">
        <v>0</v>
      </c>
      <c r="AO106" s="49"/>
      <c r="AP106" s="48">
        <v>0</v>
      </c>
      <c r="AQ106" s="49"/>
      <c r="AR106" s="49"/>
      <c r="AS106" s="49"/>
      <c r="AT106" s="48">
        <v>0</v>
      </c>
      <c r="AU106" s="39"/>
      <c r="AV106" s="39"/>
      <c r="AW106" s="39"/>
    </row>
    <row r="107" spans="1:49" x14ac:dyDescent="0.2">
      <c r="D107" s="50" t="s">
        <v>116</v>
      </c>
      <c r="F107" s="49">
        <v>0</v>
      </c>
      <c r="G107" s="49"/>
      <c r="H107" s="49"/>
      <c r="I107" s="49"/>
      <c r="J107" s="49">
        <v>0</v>
      </c>
      <c r="K107" s="49">
        <v>0</v>
      </c>
      <c r="L107" s="49">
        <v>0</v>
      </c>
      <c r="M107" s="49"/>
      <c r="N107" s="49">
        <v>0</v>
      </c>
      <c r="O107" s="49"/>
      <c r="P107" s="49"/>
      <c r="Q107" s="49"/>
      <c r="R107" s="49">
        <v>0</v>
      </c>
      <c r="S107" s="49">
        <v>0</v>
      </c>
      <c r="T107" s="49">
        <v>0</v>
      </c>
      <c r="U107" s="49">
        <v>0</v>
      </c>
      <c r="V107" s="49"/>
      <c r="W107" s="49">
        <v>0</v>
      </c>
      <c r="X107" s="49">
        <v>0</v>
      </c>
      <c r="Y107" s="49">
        <v>0</v>
      </c>
      <c r="Z107" s="49">
        <v>0</v>
      </c>
      <c r="AA107" s="49">
        <v>0</v>
      </c>
      <c r="AB107" s="49">
        <v>0</v>
      </c>
      <c r="AC107" s="49">
        <v>0</v>
      </c>
      <c r="AD107" s="49">
        <v>0</v>
      </c>
      <c r="AE107" s="49"/>
      <c r="AF107" s="49">
        <v>0</v>
      </c>
      <c r="AG107" s="49"/>
      <c r="AH107" s="49"/>
      <c r="AI107" s="49"/>
      <c r="AJ107" s="49">
        <v>0</v>
      </c>
      <c r="AK107" s="49"/>
      <c r="AL107" s="49"/>
      <c r="AM107" s="49"/>
      <c r="AN107" s="49">
        <v>0</v>
      </c>
      <c r="AO107" s="49"/>
      <c r="AP107" s="49">
        <v>0</v>
      </c>
      <c r="AQ107" s="49"/>
      <c r="AR107" s="49"/>
      <c r="AS107" s="49"/>
      <c r="AT107" s="49">
        <v>0</v>
      </c>
      <c r="AU107" s="39"/>
      <c r="AV107" s="39"/>
      <c r="AW107" s="39"/>
    </row>
    <row r="108" spans="1:49" x14ac:dyDescent="0.2">
      <c r="D108" s="47" t="s">
        <v>103</v>
      </c>
      <c r="F108" s="48">
        <v>0</v>
      </c>
      <c r="G108" s="49"/>
      <c r="H108" s="49"/>
      <c r="I108" s="49"/>
      <c r="J108" s="48">
        <v>0</v>
      </c>
      <c r="K108" s="48">
        <v>0</v>
      </c>
      <c r="L108" s="48">
        <v>0</v>
      </c>
      <c r="M108" s="49"/>
      <c r="N108" s="48">
        <v>0</v>
      </c>
      <c r="O108" s="49"/>
      <c r="P108" s="49"/>
      <c r="Q108" s="49"/>
      <c r="R108" s="48">
        <v>0</v>
      </c>
      <c r="S108" s="48">
        <v>0</v>
      </c>
      <c r="T108" s="48">
        <v>0</v>
      </c>
      <c r="U108" s="48">
        <v>0</v>
      </c>
      <c r="V108" s="49"/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0</v>
      </c>
      <c r="AC108" s="48">
        <v>0</v>
      </c>
      <c r="AD108" s="48">
        <v>0</v>
      </c>
      <c r="AE108" s="49"/>
      <c r="AF108" s="48">
        <v>0</v>
      </c>
      <c r="AG108" s="49"/>
      <c r="AH108" s="49"/>
      <c r="AI108" s="49"/>
      <c r="AJ108" s="48">
        <v>0</v>
      </c>
      <c r="AK108" s="49"/>
      <c r="AL108" s="49"/>
      <c r="AM108" s="49"/>
      <c r="AN108" s="48">
        <v>0</v>
      </c>
      <c r="AO108" s="49"/>
      <c r="AP108" s="48">
        <v>0</v>
      </c>
      <c r="AQ108" s="49"/>
      <c r="AR108" s="49"/>
      <c r="AS108" s="49"/>
      <c r="AT108" s="48">
        <v>0</v>
      </c>
      <c r="AU108" s="39"/>
      <c r="AV108" s="39"/>
      <c r="AW108" s="39"/>
    </row>
    <row r="109" spans="1:49" x14ac:dyDescent="0.2">
      <c r="D109" s="50" t="s">
        <v>137</v>
      </c>
      <c r="F109" s="49">
        <v>0</v>
      </c>
      <c r="G109" s="49"/>
      <c r="H109" s="49"/>
      <c r="I109" s="49"/>
      <c r="J109" s="49">
        <v>0</v>
      </c>
      <c r="K109" s="49">
        <v>0</v>
      </c>
      <c r="L109" s="49">
        <v>0</v>
      </c>
      <c r="M109" s="49"/>
      <c r="N109" s="49">
        <v>0</v>
      </c>
      <c r="O109" s="49"/>
      <c r="P109" s="49"/>
      <c r="Q109" s="49"/>
      <c r="R109" s="49">
        <v>0</v>
      </c>
      <c r="S109" s="49">
        <v>0</v>
      </c>
      <c r="T109" s="49">
        <v>0</v>
      </c>
      <c r="U109" s="49">
        <v>0</v>
      </c>
      <c r="V109" s="49"/>
      <c r="W109" s="49">
        <v>0</v>
      </c>
      <c r="X109" s="49">
        <v>0</v>
      </c>
      <c r="Y109" s="49">
        <v>0</v>
      </c>
      <c r="Z109" s="49">
        <v>0</v>
      </c>
      <c r="AA109" s="49">
        <v>0</v>
      </c>
      <c r="AB109" s="49">
        <v>0</v>
      </c>
      <c r="AC109" s="49">
        <v>0</v>
      </c>
      <c r="AD109" s="49">
        <v>0</v>
      </c>
      <c r="AE109" s="49"/>
      <c r="AF109" s="49">
        <v>0</v>
      </c>
      <c r="AG109" s="49"/>
      <c r="AH109" s="49"/>
      <c r="AI109" s="49"/>
      <c r="AJ109" s="49">
        <v>0</v>
      </c>
      <c r="AK109" s="49"/>
      <c r="AL109" s="49"/>
      <c r="AM109" s="49"/>
      <c r="AN109" s="49">
        <v>0</v>
      </c>
      <c r="AO109" s="49"/>
      <c r="AP109" s="49">
        <v>0</v>
      </c>
      <c r="AQ109" s="49"/>
      <c r="AR109" s="49"/>
      <c r="AS109" s="49"/>
      <c r="AT109" s="49">
        <v>0</v>
      </c>
      <c r="AU109" s="39"/>
      <c r="AV109" s="39"/>
      <c r="AW109" s="39"/>
    </row>
    <row r="110" spans="1:49" x14ac:dyDescent="0.2"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</row>
    <row r="111" spans="1:49" s="1" customFormat="1" x14ac:dyDescent="0.25">
      <c r="A111" s="3"/>
      <c r="B111" s="6"/>
      <c r="C111" s="51" t="s">
        <v>138</v>
      </c>
      <c r="D111" s="52"/>
      <c r="E111" s="5"/>
      <c r="F111" s="53">
        <v>0</v>
      </c>
      <c r="G111" s="54"/>
      <c r="H111" s="54"/>
      <c r="I111" s="54"/>
      <c r="J111" s="53">
        <v>0</v>
      </c>
      <c r="K111" s="53">
        <v>0</v>
      </c>
      <c r="L111" s="53">
        <v>0</v>
      </c>
      <c r="M111" s="54"/>
      <c r="N111" s="53">
        <v>0</v>
      </c>
      <c r="O111" s="54"/>
      <c r="P111" s="54"/>
      <c r="Q111" s="54"/>
      <c r="R111" s="53">
        <v>0</v>
      </c>
      <c r="S111" s="53">
        <v>0</v>
      </c>
      <c r="T111" s="53">
        <v>0</v>
      </c>
      <c r="U111" s="53">
        <v>0</v>
      </c>
      <c r="V111" s="54"/>
      <c r="W111" s="53">
        <v>0</v>
      </c>
      <c r="X111" s="53">
        <v>0</v>
      </c>
      <c r="Y111" s="53">
        <v>0</v>
      </c>
      <c r="Z111" s="53">
        <v>0</v>
      </c>
      <c r="AA111" s="53">
        <v>0</v>
      </c>
      <c r="AB111" s="53">
        <v>0</v>
      </c>
      <c r="AC111" s="53">
        <v>0</v>
      </c>
      <c r="AD111" s="53">
        <v>0</v>
      </c>
      <c r="AE111" s="54"/>
      <c r="AF111" s="53">
        <v>0</v>
      </c>
      <c r="AG111" s="54"/>
      <c r="AH111" s="54"/>
      <c r="AI111" s="54"/>
      <c r="AJ111" s="53">
        <v>0</v>
      </c>
      <c r="AK111" s="54"/>
      <c r="AL111" s="54"/>
      <c r="AM111" s="54"/>
      <c r="AN111" s="53">
        <v>0</v>
      </c>
      <c r="AO111" s="54"/>
      <c r="AP111" s="53">
        <v>0</v>
      </c>
      <c r="AQ111" s="54"/>
      <c r="AR111" s="54"/>
      <c r="AS111" s="54"/>
      <c r="AT111" s="53">
        <v>0</v>
      </c>
      <c r="AU111" s="39"/>
      <c r="AV111" s="39"/>
      <c r="AW111" s="39"/>
    </row>
    <row r="112" spans="1:49" s="1" customFormat="1" x14ac:dyDescent="0.2">
      <c r="A112" s="3"/>
      <c r="B112" s="6"/>
      <c r="C112" s="3"/>
      <c r="D112" s="3"/>
      <c r="E112" s="5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39"/>
      <c r="AV112" s="39"/>
      <c r="AW112" s="39"/>
    </row>
    <row r="113" spans="1:49" s="1" customFormat="1" x14ac:dyDescent="0.2">
      <c r="A113" s="3"/>
      <c r="B113" s="6"/>
      <c r="C113" s="3" t="s">
        <v>139</v>
      </c>
      <c r="D113" s="3"/>
      <c r="E113" s="5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39"/>
      <c r="AV113" s="39"/>
      <c r="AW113" s="39"/>
    </row>
    <row r="114" spans="1:49" s="1" customFormat="1" x14ac:dyDescent="0.2">
      <c r="A114" s="3"/>
      <c r="B114" s="6"/>
      <c r="C114" s="3"/>
      <c r="D114" s="2" t="s">
        <v>140</v>
      </c>
      <c r="E114" s="5"/>
      <c r="F114" s="39">
        <v>0</v>
      </c>
      <c r="G114" s="39"/>
      <c r="H114" s="39"/>
      <c r="I114" s="39"/>
      <c r="J114" s="39">
        <v>0</v>
      </c>
      <c r="K114" s="39">
        <v>0</v>
      </c>
      <c r="L114" s="39">
        <v>0</v>
      </c>
      <c r="M114" s="39"/>
      <c r="N114" s="39">
        <v>0</v>
      </c>
      <c r="O114" s="39"/>
      <c r="P114" s="39"/>
      <c r="Q114" s="39"/>
      <c r="R114" s="39">
        <v>0</v>
      </c>
      <c r="S114" s="39">
        <v>0</v>
      </c>
      <c r="T114" s="39">
        <v>0</v>
      </c>
      <c r="U114" s="39">
        <v>0</v>
      </c>
      <c r="V114" s="39"/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0</v>
      </c>
      <c r="AD114" s="39">
        <v>0</v>
      </c>
      <c r="AE114" s="39"/>
      <c r="AF114" s="39">
        <v>0</v>
      </c>
      <c r="AG114" s="39"/>
      <c r="AH114" s="39"/>
      <c r="AI114" s="39"/>
      <c r="AJ114" s="39">
        <v>0</v>
      </c>
      <c r="AK114" s="39"/>
      <c r="AL114" s="39"/>
      <c r="AM114" s="39"/>
      <c r="AN114" s="39">
        <v>0</v>
      </c>
      <c r="AO114" s="39"/>
      <c r="AP114" s="39">
        <v>0</v>
      </c>
      <c r="AQ114" s="39"/>
      <c r="AR114" s="39"/>
      <c r="AS114" s="39"/>
      <c r="AT114" s="39">
        <v>0</v>
      </c>
      <c r="AU114" s="39"/>
      <c r="AV114" s="39"/>
      <c r="AW114" s="39"/>
    </row>
    <row r="115" spans="1:49" x14ac:dyDescent="0.2">
      <c r="D115" s="47" t="s">
        <v>141</v>
      </c>
      <c r="F115" s="48">
        <v>0</v>
      </c>
      <c r="G115" s="49"/>
      <c r="H115" s="49"/>
      <c r="I115" s="49"/>
      <c r="J115" s="48">
        <v>0</v>
      </c>
      <c r="K115" s="48">
        <v>0</v>
      </c>
      <c r="L115" s="48">
        <v>0</v>
      </c>
      <c r="M115" s="49"/>
      <c r="N115" s="48">
        <v>0</v>
      </c>
      <c r="O115" s="49"/>
      <c r="P115" s="49"/>
      <c r="Q115" s="49"/>
      <c r="R115" s="48">
        <v>0</v>
      </c>
      <c r="S115" s="48">
        <v>0</v>
      </c>
      <c r="T115" s="48">
        <v>0</v>
      </c>
      <c r="U115" s="48">
        <v>0</v>
      </c>
      <c r="V115" s="49"/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8">
        <v>0</v>
      </c>
      <c r="AE115" s="49"/>
      <c r="AF115" s="48">
        <v>0</v>
      </c>
      <c r="AG115" s="49"/>
      <c r="AH115" s="49"/>
      <c r="AI115" s="49"/>
      <c r="AJ115" s="48">
        <v>0</v>
      </c>
      <c r="AK115" s="49"/>
      <c r="AL115" s="49"/>
      <c r="AM115" s="49"/>
      <c r="AN115" s="48">
        <v>0</v>
      </c>
      <c r="AO115" s="49"/>
      <c r="AP115" s="48">
        <v>0</v>
      </c>
      <c r="AQ115" s="49"/>
      <c r="AR115" s="49"/>
      <c r="AS115" s="49"/>
      <c r="AT115" s="48">
        <v>0</v>
      </c>
      <c r="AU115" s="39"/>
      <c r="AV115" s="39"/>
      <c r="AW115" s="39"/>
    </row>
    <row r="116" spans="1:49" s="1" customFormat="1" x14ac:dyDescent="0.2">
      <c r="A116" s="3"/>
      <c r="B116" s="6"/>
      <c r="C116" s="3"/>
      <c r="D116" s="2" t="s">
        <v>142</v>
      </c>
      <c r="E116" s="5"/>
      <c r="F116" s="39">
        <v>0</v>
      </c>
      <c r="G116" s="39"/>
      <c r="H116" s="39"/>
      <c r="I116" s="39"/>
      <c r="J116" s="39">
        <v>4</v>
      </c>
      <c r="K116" s="39">
        <v>0</v>
      </c>
      <c r="L116" s="39">
        <v>0</v>
      </c>
      <c r="M116" s="39"/>
      <c r="N116" s="39">
        <v>4</v>
      </c>
      <c r="O116" s="39"/>
      <c r="P116" s="39"/>
      <c r="Q116" s="39"/>
      <c r="R116" s="39">
        <v>0</v>
      </c>
      <c r="S116" s="39">
        <v>4</v>
      </c>
      <c r="T116" s="39">
        <v>0</v>
      </c>
      <c r="U116" s="39">
        <v>0</v>
      </c>
      <c r="V116" s="39"/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/>
      <c r="AF116" s="39">
        <v>4</v>
      </c>
      <c r="AG116" s="39"/>
      <c r="AH116" s="39"/>
      <c r="AI116" s="39"/>
      <c r="AJ116" s="39">
        <v>0</v>
      </c>
      <c r="AK116" s="39"/>
      <c r="AL116" s="39"/>
      <c r="AM116" s="39"/>
      <c r="AN116" s="39">
        <v>0</v>
      </c>
      <c r="AO116" s="39"/>
      <c r="AP116" s="39">
        <v>0</v>
      </c>
      <c r="AQ116" s="39"/>
      <c r="AR116" s="39"/>
      <c r="AS116" s="39"/>
      <c r="AT116" s="39">
        <v>0</v>
      </c>
      <c r="AU116" s="39"/>
      <c r="AV116" s="39"/>
      <c r="AW116" s="39"/>
    </row>
    <row r="117" spans="1:49" s="1" customFormat="1" x14ac:dyDescent="0.2">
      <c r="A117" s="3"/>
      <c r="B117" s="6"/>
      <c r="C117" s="3"/>
      <c r="D117" s="2"/>
      <c r="E117" s="5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39"/>
      <c r="AV117" s="39"/>
      <c r="AW117" s="39"/>
    </row>
    <row r="118" spans="1:49" s="1" customFormat="1" x14ac:dyDescent="0.25">
      <c r="A118" s="3"/>
      <c r="B118" s="6"/>
      <c r="C118" s="51" t="s">
        <v>143</v>
      </c>
      <c r="D118" s="52"/>
      <c r="E118" s="5"/>
      <c r="F118" s="53">
        <v>0</v>
      </c>
      <c r="G118" s="54"/>
      <c r="H118" s="54"/>
      <c r="I118" s="54"/>
      <c r="J118" s="53">
        <v>4</v>
      </c>
      <c r="K118" s="53">
        <v>0</v>
      </c>
      <c r="L118" s="53">
        <v>0</v>
      </c>
      <c r="M118" s="54"/>
      <c r="N118" s="53">
        <v>4</v>
      </c>
      <c r="O118" s="54"/>
      <c r="P118" s="54"/>
      <c r="Q118" s="54"/>
      <c r="R118" s="53">
        <v>0</v>
      </c>
      <c r="S118" s="53">
        <v>4</v>
      </c>
      <c r="T118" s="53">
        <v>0</v>
      </c>
      <c r="U118" s="53">
        <v>0</v>
      </c>
      <c r="V118" s="54"/>
      <c r="W118" s="53">
        <v>0</v>
      </c>
      <c r="X118" s="53">
        <v>0</v>
      </c>
      <c r="Y118" s="53">
        <v>0</v>
      </c>
      <c r="Z118" s="53">
        <v>0</v>
      </c>
      <c r="AA118" s="53">
        <v>0</v>
      </c>
      <c r="AB118" s="53">
        <v>0</v>
      </c>
      <c r="AC118" s="53">
        <v>0</v>
      </c>
      <c r="AD118" s="53">
        <v>0</v>
      </c>
      <c r="AE118" s="54"/>
      <c r="AF118" s="53">
        <v>4</v>
      </c>
      <c r="AG118" s="54"/>
      <c r="AH118" s="54"/>
      <c r="AI118" s="54"/>
      <c r="AJ118" s="53">
        <v>0</v>
      </c>
      <c r="AK118" s="54"/>
      <c r="AL118" s="54"/>
      <c r="AM118" s="54"/>
      <c r="AN118" s="53">
        <v>0</v>
      </c>
      <c r="AO118" s="54"/>
      <c r="AP118" s="53">
        <v>0</v>
      </c>
      <c r="AQ118" s="54"/>
      <c r="AR118" s="54"/>
      <c r="AS118" s="54"/>
      <c r="AT118" s="53">
        <v>0</v>
      </c>
      <c r="AU118" s="39"/>
      <c r="AV118" s="39"/>
      <c r="AW118" s="39"/>
    </row>
    <row r="119" spans="1:49" s="1" customFormat="1" x14ac:dyDescent="0.2">
      <c r="A119" s="3"/>
      <c r="B119" s="6"/>
      <c r="C119" s="3"/>
      <c r="D119" s="3"/>
      <c r="E119" s="5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39"/>
      <c r="AV119" s="39"/>
      <c r="AW119" s="39"/>
    </row>
    <row r="120" spans="1:49" s="1" customFormat="1" x14ac:dyDescent="0.25">
      <c r="A120" s="3"/>
      <c r="B120" s="57" t="s">
        <v>144</v>
      </c>
      <c r="C120" s="58"/>
      <c r="D120" s="58"/>
      <c r="E120" s="5"/>
      <c r="F120" s="59">
        <v>2769</v>
      </c>
      <c r="G120" s="54"/>
      <c r="H120" s="54"/>
      <c r="I120" s="54"/>
      <c r="J120" s="59">
        <v>17849</v>
      </c>
      <c r="K120" s="59">
        <v>421</v>
      </c>
      <c r="L120" s="59">
        <v>280</v>
      </c>
      <c r="M120" s="54"/>
      <c r="N120" s="59">
        <v>18550</v>
      </c>
      <c r="O120" s="54"/>
      <c r="P120" s="54"/>
      <c r="Q120" s="54"/>
      <c r="R120" s="59">
        <v>17</v>
      </c>
      <c r="S120" s="59">
        <v>1883</v>
      </c>
      <c r="T120" s="59">
        <v>1495</v>
      </c>
      <c r="U120" s="59">
        <v>1680</v>
      </c>
      <c r="V120" s="54"/>
      <c r="W120" s="59">
        <v>1323</v>
      </c>
      <c r="X120" s="59">
        <v>17</v>
      </c>
      <c r="Y120" s="59">
        <v>47</v>
      </c>
      <c r="Z120" s="59">
        <v>1218</v>
      </c>
      <c r="AA120" s="59">
        <v>1307</v>
      </c>
      <c r="AB120" s="59">
        <v>668</v>
      </c>
      <c r="AC120" s="59">
        <v>9115</v>
      </c>
      <c r="AD120" s="59">
        <v>0</v>
      </c>
      <c r="AE120" s="54"/>
      <c r="AF120" s="59">
        <v>18770</v>
      </c>
      <c r="AG120" s="54"/>
      <c r="AH120" s="54"/>
      <c r="AI120" s="54"/>
      <c r="AJ120" s="59">
        <v>2549</v>
      </c>
      <c r="AK120" s="54"/>
      <c r="AL120" s="54"/>
      <c r="AM120" s="54"/>
      <c r="AN120" s="59">
        <v>0</v>
      </c>
      <c r="AO120" s="54"/>
      <c r="AP120" s="59">
        <v>0</v>
      </c>
      <c r="AQ120" s="54"/>
      <c r="AR120" s="54"/>
      <c r="AS120" s="54"/>
      <c r="AT120" s="59">
        <v>121</v>
      </c>
      <c r="AU120" s="39"/>
      <c r="AV120" s="39"/>
      <c r="AW120" s="39"/>
    </row>
    <row r="121" spans="1:49" x14ac:dyDescent="0.2"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</row>
    <row r="122" spans="1:49" x14ac:dyDescent="0.2">
      <c r="B122" s="6" t="s">
        <v>145</v>
      </c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</row>
    <row r="123" spans="1:49" x14ac:dyDescent="0.2">
      <c r="C123" s="3" t="s">
        <v>0</v>
      </c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</row>
    <row r="124" spans="1:49" x14ac:dyDescent="0.2">
      <c r="D124" s="2" t="s">
        <v>96</v>
      </c>
      <c r="F124" s="39">
        <v>0</v>
      </c>
      <c r="G124" s="39"/>
      <c r="H124" s="39"/>
      <c r="I124" s="39"/>
      <c r="J124" s="39">
        <v>0</v>
      </c>
      <c r="K124" s="39">
        <v>0</v>
      </c>
      <c r="L124" s="39">
        <v>0</v>
      </c>
      <c r="M124" s="39"/>
      <c r="N124" s="39">
        <v>0</v>
      </c>
      <c r="O124" s="39"/>
      <c r="P124" s="39"/>
      <c r="Q124" s="39"/>
      <c r="R124" s="39">
        <v>0</v>
      </c>
      <c r="S124" s="39">
        <v>0</v>
      </c>
      <c r="T124" s="39">
        <v>0</v>
      </c>
      <c r="U124" s="39">
        <v>0</v>
      </c>
      <c r="V124" s="39"/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/>
      <c r="AF124" s="39">
        <v>0</v>
      </c>
      <c r="AG124" s="39"/>
      <c r="AH124" s="39"/>
      <c r="AI124" s="39"/>
      <c r="AJ124" s="39">
        <v>0</v>
      </c>
      <c r="AK124" s="39"/>
      <c r="AL124" s="39"/>
      <c r="AM124" s="39"/>
      <c r="AN124" s="39">
        <v>0</v>
      </c>
      <c r="AO124" s="39"/>
      <c r="AP124" s="39">
        <v>0</v>
      </c>
      <c r="AQ124" s="39"/>
      <c r="AR124" s="39"/>
      <c r="AS124" s="39"/>
      <c r="AT124" s="39">
        <v>0</v>
      </c>
      <c r="AU124" s="39"/>
      <c r="AV124" s="39"/>
      <c r="AW124" s="39"/>
    </row>
    <row r="125" spans="1:49" x14ac:dyDescent="0.2">
      <c r="D125" s="47" t="s">
        <v>97</v>
      </c>
      <c r="F125" s="48">
        <v>0</v>
      </c>
      <c r="G125" s="49"/>
      <c r="H125" s="49"/>
      <c r="I125" s="49"/>
      <c r="J125" s="48">
        <v>0</v>
      </c>
      <c r="K125" s="48">
        <v>0</v>
      </c>
      <c r="L125" s="48">
        <v>0</v>
      </c>
      <c r="M125" s="49"/>
      <c r="N125" s="48">
        <v>0</v>
      </c>
      <c r="O125" s="49"/>
      <c r="P125" s="49"/>
      <c r="Q125" s="49"/>
      <c r="R125" s="48">
        <v>0</v>
      </c>
      <c r="S125" s="48">
        <v>0</v>
      </c>
      <c r="T125" s="48">
        <v>0</v>
      </c>
      <c r="U125" s="48">
        <v>0</v>
      </c>
      <c r="V125" s="49"/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8">
        <v>0</v>
      </c>
      <c r="AE125" s="49"/>
      <c r="AF125" s="48">
        <v>0</v>
      </c>
      <c r="AG125" s="49"/>
      <c r="AH125" s="49"/>
      <c r="AI125" s="49"/>
      <c r="AJ125" s="48">
        <v>0</v>
      </c>
      <c r="AK125" s="49"/>
      <c r="AL125" s="49"/>
      <c r="AM125" s="49"/>
      <c r="AN125" s="48">
        <v>0</v>
      </c>
      <c r="AO125" s="49"/>
      <c r="AP125" s="48">
        <v>0</v>
      </c>
      <c r="AQ125" s="49"/>
      <c r="AR125" s="49"/>
      <c r="AS125" s="49"/>
      <c r="AT125" s="48">
        <v>0</v>
      </c>
      <c r="AU125" s="39"/>
      <c r="AV125" s="39"/>
      <c r="AW125" s="39"/>
    </row>
    <row r="126" spans="1:49" x14ac:dyDescent="0.2">
      <c r="D126" s="2" t="s">
        <v>98</v>
      </c>
      <c r="F126" s="39">
        <v>0</v>
      </c>
      <c r="G126" s="39"/>
      <c r="H126" s="39"/>
      <c r="I126" s="39"/>
      <c r="J126" s="39">
        <v>0</v>
      </c>
      <c r="K126" s="39">
        <v>0</v>
      </c>
      <c r="L126" s="39">
        <v>0</v>
      </c>
      <c r="M126" s="39"/>
      <c r="N126" s="39">
        <v>0</v>
      </c>
      <c r="O126" s="39"/>
      <c r="P126" s="39"/>
      <c r="Q126" s="39"/>
      <c r="R126" s="39">
        <v>0</v>
      </c>
      <c r="S126" s="39">
        <v>0</v>
      </c>
      <c r="T126" s="39">
        <v>0</v>
      </c>
      <c r="U126" s="39">
        <v>0</v>
      </c>
      <c r="V126" s="39"/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/>
      <c r="AF126" s="39">
        <v>0</v>
      </c>
      <c r="AG126" s="39"/>
      <c r="AH126" s="39"/>
      <c r="AI126" s="39"/>
      <c r="AJ126" s="39">
        <v>0</v>
      </c>
      <c r="AK126" s="39"/>
      <c r="AL126" s="39"/>
      <c r="AM126" s="39"/>
      <c r="AN126" s="39">
        <v>0</v>
      </c>
      <c r="AO126" s="39"/>
      <c r="AP126" s="39">
        <v>0</v>
      </c>
      <c r="AQ126" s="39"/>
      <c r="AR126" s="39"/>
      <c r="AS126" s="39"/>
      <c r="AT126" s="39">
        <v>0</v>
      </c>
      <c r="AU126" s="39"/>
      <c r="AV126" s="39"/>
      <c r="AW126" s="39"/>
    </row>
    <row r="127" spans="1:49" x14ac:dyDescent="0.2">
      <c r="D127" s="47" t="s">
        <v>136</v>
      </c>
      <c r="F127" s="48">
        <v>0</v>
      </c>
      <c r="G127" s="49"/>
      <c r="H127" s="49"/>
      <c r="I127" s="49"/>
      <c r="J127" s="48">
        <v>0</v>
      </c>
      <c r="K127" s="48">
        <v>0</v>
      </c>
      <c r="L127" s="48">
        <v>0</v>
      </c>
      <c r="M127" s="49"/>
      <c r="N127" s="48">
        <v>0</v>
      </c>
      <c r="O127" s="49"/>
      <c r="P127" s="49"/>
      <c r="Q127" s="49"/>
      <c r="R127" s="48">
        <v>0</v>
      </c>
      <c r="S127" s="48">
        <v>0</v>
      </c>
      <c r="T127" s="48">
        <v>0</v>
      </c>
      <c r="U127" s="48">
        <v>0</v>
      </c>
      <c r="V127" s="49"/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8">
        <v>0</v>
      </c>
      <c r="AE127" s="49"/>
      <c r="AF127" s="48">
        <v>0</v>
      </c>
      <c r="AG127" s="49"/>
      <c r="AH127" s="49"/>
      <c r="AI127" s="49"/>
      <c r="AJ127" s="48">
        <v>0</v>
      </c>
      <c r="AK127" s="49"/>
      <c r="AL127" s="49"/>
      <c r="AM127" s="49"/>
      <c r="AN127" s="48">
        <v>0</v>
      </c>
      <c r="AO127" s="49"/>
      <c r="AP127" s="48">
        <v>0</v>
      </c>
      <c r="AQ127" s="49"/>
      <c r="AR127" s="49"/>
      <c r="AS127" s="49"/>
      <c r="AT127" s="48">
        <v>0</v>
      </c>
      <c r="AU127" s="39"/>
      <c r="AV127" s="39"/>
      <c r="AW127" s="39"/>
    </row>
    <row r="128" spans="1:49" x14ac:dyDescent="0.2">
      <c r="D128" s="2" t="s">
        <v>114</v>
      </c>
      <c r="F128" s="39">
        <v>0</v>
      </c>
      <c r="G128" s="39"/>
      <c r="H128" s="39"/>
      <c r="I128" s="39"/>
      <c r="J128" s="39">
        <v>0</v>
      </c>
      <c r="K128" s="39">
        <v>0</v>
      </c>
      <c r="L128" s="39">
        <v>0</v>
      </c>
      <c r="M128" s="39"/>
      <c r="N128" s="39">
        <v>0</v>
      </c>
      <c r="O128" s="39"/>
      <c r="P128" s="39"/>
      <c r="Q128" s="39"/>
      <c r="R128" s="39">
        <v>0</v>
      </c>
      <c r="S128" s="39">
        <v>0</v>
      </c>
      <c r="T128" s="39">
        <v>0</v>
      </c>
      <c r="U128" s="39">
        <v>0</v>
      </c>
      <c r="V128" s="39"/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39"/>
      <c r="AF128" s="39">
        <v>0</v>
      </c>
      <c r="AG128" s="39"/>
      <c r="AH128" s="39"/>
      <c r="AI128" s="39"/>
      <c r="AJ128" s="39">
        <v>0</v>
      </c>
      <c r="AK128" s="39"/>
      <c r="AL128" s="39"/>
      <c r="AM128" s="39"/>
      <c r="AN128" s="39">
        <v>0</v>
      </c>
      <c r="AO128" s="39"/>
      <c r="AP128" s="39">
        <v>0</v>
      </c>
      <c r="AQ128" s="39"/>
      <c r="AR128" s="39"/>
      <c r="AS128" s="39"/>
      <c r="AT128" s="39">
        <v>0</v>
      </c>
      <c r="AU128" s="39"/>
      <c r="AV128" s="39"/>
      <c r="AW128" s="39"/>
    </row>
    <row r="129" spans="1:49" x14ac:dyDescent="0.2">
      <c r="D129" s="47" t="s">
        <v>115</v>
      </c>
      <c r="F129" s="48">
        <v>0</v>
      </c>
      <c r="G129" s="49"/>
      <c r="H129" s="49"/>
      <c r="I129" s="49"/>
      <c r="J129" s="48">
        <v>0</v>
      </c>
      <c r="K129" s="48">
        <v>0</v>
      </c>
      <c r="L129" s="48">
        <v>0</v>
      </c>
      <c r="M129" s="49"/>
      <c r="N129" s="48">
        <v>0</v>
      </c>
      <c r="O129" s="49"/>
      <c r="P129" s="49"/>
      <c r="Q129" s="49"/>
      <c r="R129" s="48">
        <v>0</v>
      </c>
      <c r="S129" s="48">
        <v>0</v>
      </c>
      <c r="T129" s="48">
        <v>0</v>
      </c>
      <c r="U129" s="48">
        <v>0</v>
      </c>
      <c r="V129" s="49"/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0</v>
      </c>
      <c r="AC129" s="48">
        <v>0</v>
      </c>
      <c r="AD129" s="48">
        <v>0</v>
      </c>
      <c r="AE129" s="49"/>
      <c r="AF129" s="48">
        <v>0</v>
      </c>
      <c r="AG129" s="49"/>
      <c r="AH129" s="49"/>
      <c r="AI129" s="49"/>
      <c r="AJ129" s="48">
        <v>0</v>
      </c>
      <c r="AK129" s="49"/>
      <c r="AL129" s="49"/>
      <c r="AM129" s="49"/>
      <c r="AN129" s="48">
        <v>0</v>
      </c>
      <c r="AO129" s="49"/>
      <c r="AP129" s="48">
        <v>0</v>
      </c>
      <c r="AQ129" s="49"/>
      <c r="AR129" s="49"/>
      <c r="AS129" s="49"/>
      <c r="AT129" s="48">
        <v>0</v>
      </c>
      <c r="AU129" s="39"/>
      <c r="AV129" s="39"/>
      <c r="AW129" s="39"/>
    </row>
    <row r="130" spans="1:49" x14ac:dyDescent="0.2">
      <c r="D130" s="50" t="s">
        <v>116</v>
      </c>
      <c r="F130" s="49">
        <v>0</v>
      </c>
      <c r="G130" s="49"/>
      <c r="H130" s="49"/>
      <c r="I130" s="49"/>
      <c r="J130" s="49">
        <v>0</v>
      </c>
      <c r="K130" s="49">
        <v>0</v>
      </c>
      <c r="L130" s="49">
        <v>0</v>
      </c>
      <c r="M130" s="49"/>
      <c r="N130" s="49">
        <v>0</v>
      </c>
      <c r="O130" s="49"/>
      <c r="P130" s="49"/>
      <c r="Q130" s="49"/>
      <c r="R130" s="49">
        <v>0</v>
      </c>
      <c r="S130" s="49">
        <v>0</v>
      </c>
      <c r="T130" s="49">
        <v>0</v>
      </c>
      <c r="U130" s="49">
        <v>0</v>
      </c>
      <c r="V130" s="49"/>
      <c r="W130" s="49">
        <v>0</v>
      </c>
      <c r="X130" s="49">
        <v>0</v>
      </c>
      <c r="Y130" s="49">
        <v>0</v>
      </c>
      <c r="Z130" s="49">
        <v>0</v>
      </c>
      <c r="AA130" s="49">
        <v>0</v>
      </c>
      <c r="AB130" s="49">
        <v>0</v>
      </c>
      <c r="AC130" s="49">
        <v>0</v>
      </c>
      <c r="AD130" s="49">
        <v>0</v>
      </c>
      <c r="AE130" s="49"/>
      <c r="AF130" s="49">
        <v>0</v>
      </c>
      <c r="AG130" s="49"/>
      <c r="AH130" s="49"/>
      <c r="AI130" s="49"/>
      <c r="AJ130" s="49">
        <v>0</v>
      </c>
      <c r="AK130" s="49"/>
      <c r="AL130" s="49"/>
      <c r="AM130" s="49"/>
      <c r="AN130" s="49">
        <v>0</v>
      </c>
      <c r="AO130" s="49"/>
      <c r="AP130" s="49">
        <v>0</v>
      </c>
      <c r="AQ130" s="49"/>
      <c r="AR130" s="49"/>
      <c r="AS130" s="49"/>
      <c r="AT130" s="49">
        <v>0</v>
      </c>
      <c r="AU130" s="39"/>
      <c r="AV130" s="39"/>
      <c r="AW130" s="39"/>
    </row>
    <row r="131" spans="1:49" x14ac:dyDescent="0.2"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</row>
    <row r="132" spans="1:49" s="1" customFormat="1" x14ac:dyDescent="0.25">
      <c r="A132" s="3"/>
      <c r="B132" s="6"/>
      <c r="C132" s="51" t="s">
        <v>120</v>
      </c>
      <c r="D132" s="52"/>
      <c r="E132" s="5"/>
      <c r="F132" s="53">
        <v>0</v>
      </c>
      <c r="G132" s="54"/>
      <c r="H132" s="54"/>
      <c r="I132" s="54"/>
      <c r="J132" s="53">
        <v>0</v>
      </c>
      <c r="K132" s="53">
        <v>0</v>
      </c>
      <c r="L132" s="53">
        <v>0</v>
      </c>
      <c r="M132" s="54"/>
      <c r="N132" s="53">
        <v>0</v>
      </c>
      <c r="O132" s="54"/>
      <c r="P132" s="54"/>
      <c r="Q132" s="54"/>
      <c r="R132" s="53">
        <v>0</v>
      </c>
      <c r="S132" s="53">
        <v>0</v>
      </c>
      <c r="T132" s="53">
        <v>0</v>
      </c>
      <c r="U132" s="53">
        <v>0</v>
      </c>
      <c r="V132" s="54"/>
      <c r="W132" s="53">
        <v>0</v>
      </c>
      <c r="X132" s="53">
        <v>0</v>
      </c>
      <c r="Y132" s="53">
        <v>0</v>
      </c>
      <c r="Z132" s="53">
        <v>0</v>
      </c>
      <c r="AA132" s="53">
        <v>0</v>
      </c>
      <c r="AB132" s="53">
        <v>0</v>
      </c>
      <c r="AC132" s="53">
        <v>0</v>
      </c>
      <c r="AD132" s="53">
        <v>0</v>
      </c>
      <c r="AE132" s="54"/>
      <c r="AF132" s="53">
        <v>0</v>
      </c>
      <c r="AG132" s="54"/>
      <c r="AH132" s="54"/>
      <c r="AI132" s="54"/>
      <c r="AJ132" s="53">
        <v>0</v>
      </c>
      <c r="AK132" s="54"/>
      <c r="AL132" s="54"/>
      <c r="AM132" s="54"/>
      <c r="AN132" s="53">
        <v>0</v>
      </c>
      <c r="AO132" s="54"/>
      <c r="AP132" s="53">
        <v>0</v>
      </c>
      <c r="AQ132" s="54"/>
      <c r="AR132" s="54"/>
      <c r="AS132" s="54"/>
      <c r="AT132" s="53">
        <v>0</v>
      </c>
      <c r="AU132" s="39"/>
      <c r="AV132" s="39"/>
      <c r="AW132" s="39"/>
    </row>
    <row r="133" spans="1:49" x14ac:dyDescent="0.2"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</row>
    <row r="134" spans="1:49" ht="15" x14ac:dyDescent="0.2">
      <c r="B134" s="5"/>
      <c r="C134" s="3" t="s">
        <v>146</v>
      </c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</row>
    <row r="135" spans="1:49" x14ac:dyDescent="0.2">
      <c r="D135" s="2" t="s">
        <v>147</v>
      </c>
      <c r="F135" s="39">
        <v>198</v>
      </c>
      <c r="G135" s="39"/>
      <c r="H135" s="39"/>
      <c r="I135" s="39"/>
      <c r="J135" s="39">
        <v>695</v>
      </c>
      <c r="K135" s="39">
        <v>9</v>
      </c>
      <c r="L135" s="39">
        <v>4</v>
      </c>
      <c r="M135" s="39"/>
      <c r="N135" s="39">
        <v>708</v>
      </c>
      <c r="O135" s="39"/>
      <c r="P135" s="39"/>
      <c r="Q135" s="39"/>
      <c r="R135" s="39">
        <v>1</v>
      </c>
      <c r="S135" s="39">
        <v>52</v>
      </c>
      <c r="T135" s="39">
        <v>29</v>
      </c>
      <c r="U135" s="39">
        <v>129</v>
      </c>
      <c r="V135" s="39"/>
      <c r="W135" s="39">
        <v>77</v>
      </c>
      <c r="X135" s="39">
        <v>3</v>
      </c>
      <c r="Y135" s="39">
        <v>2</v>
      </c>
      <c r="Z135" s="39">
        <v>49</v>
      </c>
      <c r="AA135" s="39">
        <v>56</v>
      </c>
      <c r="AB135" s="39">
        <v>17</v>
      </c>
      <c r="AC135" s="39">
        <v>431</v>
      </c>
      <c r="AD135" s="39">
        <v>0</v>
      </c>
      <c r="AE135" s="39"/>
      <c r="AF135" s="39">
        <v>846</v>
      </c>
      <c r="AG135" s="39"/>
      <c r="AH135" s="39"/>
      <c r="AI135" s="39"/>
      <c r="AJ135" s="39">
        <v>60</v>
      </c>
      <c r="AK135" s="39"/>
      <c r="AL135" s="39"/>
      <c r="AM135" s="39"/>
      <c r="AN135" s="39">
        <v>0</v>
      </c>
      <c r="AO135" s="39"/>
      <c r="AP135" s="39">
        <v>0</v>
      </c>
      <c r="AQ135" s="39"/>
      <c r="AR135" s="39"/>
      <c r="AS135" s="39"/>
      <c r="AT135" s="39">
        <v>63</v>
      </c>
      <c r="AU135" s="39"/>
      <c r="AV135" s="39"/>
      <c r="AW135" s="39"/>
    </row>
    <row r="136" spans="1:49" x14ac:dyDescent="0.2">
      <c r="D136" s="47" t="s">
        <v>148</v>
      </c>
      <c r="F136" s="48">
        <v>120</v>
      </c>
      <c r="G136" s="49"/>
      <c r="H136" s="49"/>
      <c r="I136" s="49"/>
      <c r="J136" s="48">
        <v>938</v>
      </c>
      <c r="K136" s="48">
        <v>16</v>
      </c>
      <c r="L136" s="48">
        <v>8</v>
      </c>
      <c r="M136" s="49"/>
      <c r="N136" s="48">
        <v>962</v>
      </c>
      <c r="O136" s="49"/>
      <c r="P136" s="49"/>
      <c r="Q136" s="49"/>
      <c r="R136" s="48">
        <v>0</v>
      </c>
      <c r="S136" s="48">
        <v>62</v>
      </c>
      <c r="T136" s="48">
        <v>81</v>
      </c>
      <c r="U136" s="48">
        <v>135</v>
      </c>
      <c r="V136" s="49"/>
      <c r="W136" s="48">
        <v>44</v>
      </c>
      <c r="X136" s="48">
        <v>1</v>
      </c>
      <c r="Y136" s="48">
        <v>0</v>
      </c>
      <c r="Z136" s="48">
        <v>23</v>
      </c>
      <c r="AA136" s="48">
        <v>61</v>
      </c>
      <c r="AB136" s="48">
        <v>21</v>
      </c>
      <c r="AC136" s="48">
        <v>529</v>
      </c>
      <c r="AD136" s="48">
        <v>0</v>
      </c>
      <c r="AE136" s="49"/>
      <c r="AF136" s="48">
        <v>957</v>
      </c>
      <c r="AG136" s="49"/>
      <c r="AH136" s="49"/>
      <c r="AI136" s="49"/>
      <c r="AJ136" s="48">
        <v>119</v>
      </c>
      <c r="AK136" s="49"/>
      <c r="AL136" s="49"/>
      <c r="AM136" s="49"/>
      <c r="AN136" s="48">
        <v>0</v>
      </c>
      <c r="AO136" s="49"/>
      <c r="AP136" s="48">
        <v>6</v>
      </c>
      <c r="AQ136" s="49"/>
      <c r="AR136" s="49"/>
      <c r="AS136" s="49"/>
      <c r="AT136" s="48">
        <v>0</v>
      </c>
      <c r="AU136" s="39"/>
      <c r="AV136" s="39"/>
      <c r="AW136" s="39"/>
    </row>
    <row r="137" spans="1:49" x14ac:dyDescent="0.2">
      <c r="D137" s="2" t="s">
        <v>149</v>
      </c>
      <c r="F137" s="39">
        <v>112</v>
      </c>
      <c r="G137" s="39"/>
      <c r="H137" s="39"/>
      <c r="I137" s="39"/>
      <c r="J137" s="39">
        <v>870</v>
      </c>
      <c r="K137" s="39">
        <v>18</v>
      </c>
      <c r="L137" s="39">
        <v>5</v>
      </c>
      <c r="M137" s="39"/>
      <c r="N137" s="39">
        <v>893</v>
      </c>
      <c r="O137" s="39"/>
      <c r="P137" s="39"/>
      <c r="Q137" s="39"/>
      <c r="R137" s="39">
        <v>0</v>
      </c>
      <c r="S137" s="39">
        <v>58</v>
      </c>
      <c r="T137" s="39">
        <v>116</v>
      </c>
      <c r="U137" s="39">
        <v>250</v>
      </c>
      <c r="V137" s="39"/>
      <c r="W137" s="39">
        <v>57</v>
      </c>
      <c r="X137" s="39">
        <v>2</v>
      </c>
      <c r="Y137" s="39">
        <v>3</v>
      </c>
      <c r="Z137" s="39">
        <v>24</v>
      </c>
      <c r="AA137" s="39">
        <v>63</v>
      </c>
      <c r="AB137" s="39">
        <v>18</v>
      </c>
      <c r="AC137" s="39">
        <v>336</v>
      </c>
      <c r="AD137" s="39">
        <v>0</v>
      </c>
      <c r="AE137" s="39"/>
      <c r="AF137" s="39">
        <v>927</v>
      </c>
      <c r="AG137" s="39"/>
      <c r="AH137" s="39"/>
      <c r="AI137" s="39"/>
      <c r="AJ137" s="39">
        <v>78</v>
      </c>
      <c r="AK137" s="39"/>
      <c r="AL137" s="39"/>
      <c r="AM137" s="39"/>
      <c r="AN137" s="39">
        <v>0</v>
      </c>
      <c r="AO137" s="39"/>
      <c r="AP137" s="39">
        <v>0</v>
      </c>
      <c r="AQ137" s="39"/>
      <c r="AR137" s="39"/>
      <c r="AS137" s="39"/>
      <c r="AT137" s="39">
        <v>0</v>
      </c>
      <c r="AU137" s="39"/>
      <c r="AV137" s="39"/>
      <c r="AW137" s="39"/>
    </row>
    <row r="138" spans="1:49" x14ac:dyDescent="0.2">
      <c r="D138" s="47" t="s">
        <v>150</v>
      </c>
      <c r="F138" s="48">
        <v>131</v>
      </c>
      <c r="G138" s="49"/>
      <c r="H138" s="49"/>
      <c r="I138" s="49"/>
      <c r="J138" s="48">
        <v>819</v>
      </c>
      <c r="K138" s="48">
        <v>24</v>
      </c>
      <c r="L138" s="48">
        <v>15</v>
      </c>
      <c r="M138" s="49"/>
      <c r="N138" s="48">
        <f xml:space="preserve"> 860 - 2</f>
        <v>858</v>
      </c>
      <c r="O138" s="49"/>
      <c r="P138" s="49"/>
      <c r="Q138" s="49"/>
      <c r="R138" s="48">
        <v>1</v>
      </c>
      <c r="S138" s="48">
        <v>66</v>
      </c>
      <c r="T138" s="48">
        <v>73</v>
      </c>
      <c r="U138" s="48">
        <v>109</v>
      </c>
      <c r="V138" s="49"/>
      <c r="W138" s="48">
        <v>51</v>
      </c>
      <c r="X138" s="48">
        <v>1</v>
      </c>
      <c r="Y138" s="48">
        <v>2</v>
      </c>
      <c r="Z138" s="48">
        <v>24</v>
      </c>
      <c r="AA138" s="48">
        <v>46</v>
      </c>
      <c r="AB138" s="48">
        <v>21</v>
      </c>
      <c r="AC138" s="48">
        <v>477</v>
      </c>
      <c r="AD138" s="48">
        <v>0</v>
      </c>
      <c r="AE138" s="49"/>
      <c r="AF138" s="48">
        <v>871</v>
      </c>
      <c r="AG138" s="49"/>
      <c r="AH138" s="49"/>
      <c r="AI138" s="49"/>
      <c r="AJ138" s="48">
        <v>116</v>
      </c>
      <c r="AK138" s="49"/>
      <c r="AL138" s="49"/>
      <c r="AM138" s="49"/>
      <c r="AN138" s="48">
        <v>2</v>
      </c>
      <c r="AO138" s="49"/>
      <c r="AP138" s="48">
        <v>4</v>
      </c>
      <c r="AQ138" s="49"/>
      <c r="AR138" s="49"/>
      <c r="AS138" s="49"/>
      <c r="AT138" s="48">
        <v>0</v>
      </c>
      <c r="AU138" s="39"/>
      <c r="AV138" s="39"/>
      <c r="AW138" s="39"/>
    </row>
    <row r="139" spans="1:49" x14ac:dyDescent="0.2">
      <c r="D139" s="2" t="s">
        <v>151</v>
      </c>
      <c r="F139" s="39">
        <v>94</v>
      </c>
      <c r="G139" s="39"/>
      <c r="H139" s="39"/>
      <c r="I139" s="39"/>
      <c r="J139" s="39">
        <v>700</v>
      </c>
      <c r="K139" s="39">
        <v>13</v>
      </c>
      <c r="L139" s="39">
        <v>3</v>
      </c>
      <c r="M139" s="39"/>
      <c r="N139" s="39">
        <v>716</v>
      </c>
      <c r="O139" s="39"/>
      <c r="P139" s="39"/>
      <c r="Q139" s="39"/>
      <c r="R139" s="39">
        <v>0</v>
      </c>
      <c r="S139" s="39">
        <v>60</v>
      </c>
      <c r="T139" s="39">
        <v>38</v>
      </c>
      <c r="U139" s="39">
        <v>44</v>
      </c>
      <c r="V139" s="39"/>
      <c r="W139" s="39">
        <v>61</v>
      </c>
      <c r="X139" s="39">
        <v>2</v>
      </c>
      <c r="Y139" s="39">
        <v>0</v>
      </c>
      <c r="Z139" s="39">
        <v>44</v>
      </c>
      <c r="AA139" s="39">
        <v>80</v>
      </c>
      <c r="AB139" s="39">
        <v>26</v>
      </c>
      <c r="AC139" s="39">
        <v>446</v>
      </c>
      <c r="AD139" s="39">
        <v>0</v>
      </c>
      <c r="AE139" s="39"/>
      <c r="AF139" s="39">
        <v>801</v>
      </c>
      <c r="AG139" s="39"/>
      <c r="AH139" s="39"/>
      <c r="AI139" s="39"/>
      <c r="AJ139" s="39">
        <v>9</v>
      </c>
      <c r="AK139" s="39"/>
      <c r="AL139" s="39"/>
      <c r="AM139" s="39"/>
      <c r="AN139" s="39">
        <v>0</v>
      </c>
      <c r="AO139" s="39"/>
      <c r="AP139" s="39">
        <v>0</v>
      </c>
      <c r="AQ139" s="39"/>
      <c r="AR139" s="39"/>
      <c r="AS139" s="39"/>
      <c r="AT139" s="39">
        <v>39</v>
      </c>
      <c r="AU139" s="39"/>
      <c r="AV139" s="39"/>
      <c r="AW139" s="39"/>
    </row>
    <row r="140" spans="1:49" x14ac:dyDescent="0.2">
      <c r="D140" s="47" t="s">
        <v>152</v>
      </c>
      <c r="F140" s="48">
        <v>0</v>
      </c>
      <c r="G140" s="49"/>
      <c r="H140" s="49"/>
      <c r="I140" s="49"/>
      <c r="J140" s="48">
        <v>119</v>
      </c>
      <c r="K140" s="48">
        <v>0</v>
      </c>
      <c r="L140" s="48">
        <v>0</v>
      </c>
      <c r="M140" s="49"/>
      <c r="N140" s="48">
        <v>119</v>
      </c>
      <c r="O140" s="49"/>
      <c r="P140" s="49"/>
      <c r="Q140" s="49"/>
      <c r="R140" s="48">
        <v>0</v>
      </c>
      <c r="S140" s="48">
        <v>5</v>
      </c>
      <c r="T140" s="48">
        <v>17</v>
      </c>
      <c r="U140" s="48">
        <v>10</v>
      </c>
      <c r="V140" s="49"/>
      <c r="W140" s="48">
        <v>0</v>
      </c>
      <c r="X140" s="48">
        <v>0</v>
      </c>
      <c r="Y140" s="48">
        <v>0</v>
      </c>
      <c r="Z140" s="48">
        <v>0</v>
      </c>
      <c r="AA140" s="48">
        <v>0</v>
      </c>
      <c r="AB140" s="48">
        <v>0</v>
      </c>
      <c r="AC140" s="48">
        <v>7</v>
      </c>
      <c r="AD140" s="48">
        <v>0</v>
      </c>
      <c r="AE140" s="49"/>
      <c r="AF140" s="48">
        <v>39</v>
      </c>
      <c r="AG140" s="49"/>
      <c r="AH140" s="49"/>
      <c r="AI140" s="49"/>
      <c r="AJ140" s="48">
        <v>80</v>
      </c>
      <c r="AK140" s="49"/>
      <c r="AL140" s="49"/>
      <c r="AM140" s="49"/>
      <c r="AN140" s="48">
        <v>0</v>
      </c>
      <c r="AO140" s="49"/>
      <c r="AP140" s="48">
        <v>0</v>
      </c>
      <c r="AQ140" s="49"/>
      <c r="AR140" s="49"/>
      <c r="AS140" s="49"/>
      <c r="AT140" s="48">
        <v>0</v>
      </c>
      <c r="AU140" s="39"/>
      <c r="AV140" s="39"/>
      <c r="AW140" s="39"/>
    </row>
    <row r="141" spans="1:49" x14ac:dyDescent="0.2"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</row>
    <row r="142" spans="1:49" s="1" customFormat="1" x14ac:dyDescent="0.25">
      <c r="A142" s="3"/>
      <c r="B142" s="6"/>
      <c r="C142" s="51" t="s">
        <v>153</v>
      </c>
      <c r="D142" s="52"/>
      <c r="E142" s="5"/>
      <c r="F142" s="53">
        <v>655</v>
      </c>
      <c r="G142" s="54"/>
      <c r="H142" s="54"/>
      <c r="I142" s="54"/>
      <c r="J142" s="53">
        <v>4141</v>
      </c>
      <c r="K142" s="53">
        <v>80</v>
      </c>
      <c r="L142" s="53">
        <v>35</v>
      </c>
      <c r="M142" s="54"/>
      <c r="N142" s="53">
        <f xml:space="preserve"> 4258 - 2</f>
        <v>4256</v>
      </c>
      <c r="O142" s="54"/>
      <c r="P142" s="54"/>
      <c r="Q142" s="54"/>
      <c r="R142" s="53">
        <v>2</v>
      </c>
      <c r="S142" s="53">
        <v>303</v>
      </c>
      <c r="T142" s="53">
        <v>354</v>
      </c>
      <c r="U142" s="53">
        <v>677</v>
      </c>
      <c r="V142" s="54"/>
      <c r="W142" s="53">
        <v>290</v>
      </c>
      <c r="X142" s="53">
        <v>9</v>
      </c>
      <c r="Y142" s="53">
        <v>7</v>
      </c>
      <c r="Z142" s="53">
        <v>164</v>
      </c>
      <c r="AA142" s="53">
        <v>306</v>
      </c>
      <c r="AB142" s="53">
        <v>103</v>
      </c>
      <c r="AC142" s="53">
        <v>2226</v>
      </c>
      <c r="AD142" s="53">
        <v>0</v>
      </c>
      <c r="AE142" s="54"/>
      <c r="AF142" s="53">
        <v>4441</v>
      </c>
      <c r="AG142" s="54"/>
      <c r="AH142" s="54"/>
      <c r="AI142" s="54"/>
      <c r="AJ142" s="53">
        <v>462</v>
      </c>
      <c r="AK142" s="54"/>
      <c r="AL142" s="54"/>
      <c r="AM142" s="54"/>
      <c r="AN142" s="53">
        <v>2</v>
      </c>
      <c r="AO142" s="54"/>
      <c r="AP142" s="53">
        <v>10</v>
      </c>
      <c r="AQ142" s="54"/>
      <c r="AR142" s="54"/>
      <c r="AS142" s="54"/>
      <c r="AT142" s="53">
        <v>102</v>
      </c>
      <c r="AU142" s="39"/>
      <c r="AV142" s="39"/>
      <c r="AW142" s="39"/>
    </row>
    <row r="143" spans="1:49" x14ac:dyDescent="0.2"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</row>
    <row r="144" spans="1:49" x14ac:dyDescent="0.2">
      <c r="C144" s="3" t="s">
        <v>154</v>
      </c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</row>
    <row r="145" spans="1:49" x14ac:dyDescent="0.2">
      <c r="D145" s="2" t="s">
        <v>122</v>
      </c>
      <c r="F145" s="39">
        <v>309</v>
      </c>
      <c r="G145" s="39"/>
      <c r="H145" s="39"/>
      <c r="I145" s="39"/>
      <c r="J145" s="39">
        <v>1043</v>
      </c>
      <c r="K145" s="39">
        <v>8</v>
      </c>
      <c r="L145" s="39">
        <v>38</v>
      </c>
      <c r="M145" s="39"/>
      <c r="N145" s="39">
        <v>1089</v>
      </c>
      <c r="O145" s="39"/>
      <c r="P145" s="39"/>
      <c r="Q145" s="39"/>
      <c r="R145" s="39">
        <f xml:space="preserve"> 0 + 9</f>
        <v>9</v>
      </c>
      <c r="S145" s="39">
        <v>30</v>
      </c>
      <c r="T145" s="39">
        <v>42</v>
      </c>
      <c r="U145" s="39">
        <v>34</v>
      </c>
      <c r="V145" s="39"/>
      <c r="W145" s="39">
        <v>27</v>
      </c>
      <c r="X145" s="39">
        <v>1</v>
      </c>
      <c r="Y145" s="39">
        <v>0</v>
      </c>
      <c r="Z145" s="39">
        <v>27</v>
      </c>
      <c r="AA145" s="39">
        <v>55</v>
      </c>
      <c r="AB145" s="39">
        <v>13</v>
      </c>
      <c r="AC145" s="39">
        <v>936</v>
      </c>
      <c r="AD145" s="39">
        <v>0</v>
      </c>
      <c r="AE145" s="39"/>
      <c r="AF145" s="39">
        <v>1174</v>
      </c>
      <c r="AG145" s="39"/>
      <c r="AH145" s="39"/>
      <c r="AI145" s="39"/>
      <c r="AJ145" s="39">
        <v>224</v>
      </c>
      <c r="AK145" s="39"/>
      <c r="AL145" s="39"/>
      <c r="AM145" s="39"/>
      <c r="AN145" s="39">
        <v>0</v>
      </c>
      <c r="AO145" s="39"/>
      <c r="AP145" s="39">
        <v>0</v>
      </c>
      <c r="AQ145" s="39"/>
      <c r="AR145" s="39"/>
      <c r="AS145" s="39"/>
      <c r="AT145" s="39">
        <v>24</v>
      </c>
      <c r="AU145" s="39"/>
      <c r="AV145" s="39"/>
      <c r="AW145" s="39"/>
    </row>
    <row r="146" spans="1:49" x14ac:dyDescent="0.2">
      <c r="D146" s="47" t="s">
        <v>135</v>
      </c>
      <c r="F146" s="48">
        <v>89</v>
      </c>
      <c r="G146" s="49"/>
      <c r="H146" s="49"/>
      <c r="I146" s="49"/>
      <c r="J146" s="48">
        <v>622</v>
      </c>
      <c r="K146" s="48">
        <v>10</v>
      </c>
      <c r="L146" s="48">
        <v>1</v>
      </c>
      <c r="M146" s="49"/>
      <c r="N146" s="48">
        <v>633</v>
      </c>
      <c r="O146" s="49"/>
      <c r="P146" s="49"/>
      <c r="Q146" s="49"/>
      <c r="R146" s="48">
        <v>0</v>
      </c>
      <c r="S146" s="48">
        <v>46</v>
      </c>
      <c r="T146" s="48">
        <v>29</v>
      </c>
      <c r="U146" s="48">
        <v>29</v>
      </c>
      <c r="V146" s="49"/>
      <c r="W146" s="48">
        <v>26</v>
      </c>
      <c r="X146" s="48">
        <v>0</v>
      </c>
      <c r="Y146" s="48">
        <v>0</v>
      </c>
      <c r="Z146" s="48">
        <v>12</v>
      </c>
      <c r="AA146" s="48">
        <v>52</v>
      </c>
      <c r="AB146" s="48">
        <v>19</v>
      </c>
      <c r="AC146" s="48">
        <v>356</v>
      </c>
      <c r="AD146" s="48">
        <v>0</v>
      </c>
      <c r="AE146" s="49"/>
      <c r="AF146" s="48">
        <v>569</v>
      </c>
      <c r="AG146" s="49"/>
      <c r="AH146" s="49"/>
      <c r="AI146" s="49"/>
      <c r="AJ146" s="48">
        <v>153</v>
      </c>
      <c r="AK146" s="49"/>
      <c r="AL146" s="49"/>
      <c r="AM146" s="49"/>
      <c r="AN146" s="48">
        <v>0</v>
      </c>
      <c r="AO146" s="49"/>
      <c r="AP146" s="48">
        <v>0</v>
      </c>
      <c r="AQ146" s="49"/>
      <c r="AR146" s="49"/>
      <c r="AS146" s="49"/>
      <c r="AT146" s="48">
        <v>0</v>
      </c>
      <c r="AU146" s="39"/>
      <c r="AV146" s="39"/>
      <c r="AW146" s="39"/>
    </row>
    <row r="147" spans="1:49" x14ac:dyDescent="0.2">
      <c r="D147" s="2" t="s">
        <v>113</v>
      </c>
      <c r="F147" s="39">
        <v>14</v>
      </c>
      <c r="G147" s="39"/>
      <c r="H147" s="39"/>
      <c r="I147" s="39"/>
      <c r="J147" s="39">
        <v>864</v>
      </c>
      <c r="K147" s="39">
        <v>18</v>
      </c>
      <c r="L147" s="39">
        <v>4</v>
      </c>
      <c r="M147" s="39"/>
      <c r="N147" s="39">
        <v>886</v>
      </c>
      <c r="O147" s="39"/>
      <c r="P147" s="39"/>
      <c r="Q147" s="39"/>
      <c r="R147" s="39">
        <v>0</v>
      </c>
      <c r="S147" s="39">
        <v>48</v>
      </c>
      <c r="T147" s="39">
        <v>372</v>
      </c>
      <c r="U147" s="39">
        <v>53</v>
      </c>
      <c r="V147" s="39"/>
      <c r="W147" s="39">
        <v>19</v>
      </c>
      <c r="X147" s="39">
        <v>0</v>
      </c>
      <c r="Y147" s="39">
        <v>0</v>
      </c>
      <c r="Z147" s="39">
        <v>10</v>
      </c>
      <c r="AA147" s="39">
        <v>33</v>
      </c>
      <c r="AB147" s="39">
        <v>4</v>
      </c>
      <c r="AC147" s="39">
        <v>334</v>
      </c>
      <c r="AD147" s="39">
        <v>0</v>
      </c>
      <c r="AE147" s="39"/>
      <c r="AF147" s="39">
        <v>873</v>
      </c>
      <c r="AG147" s="39"/>
      <c r="AH147" s="39"/>
      <c r="AI147" s="39"/>
      <c r="AJ147" s="39">
        <v>27</v>
      </c>
      <c r="AK147" s="39"/>
      <c r="AL147" s="39"/>
      <c r="AM147" s="39"/>
      <c r="AN147" s="39">
        <v>0</v>
      </c>
      <c r="AO147" s="39"/>
      <c r="AP147" s="39">
        <v>0</v>
      </c>
      <c r="AQ147" s="39"/>
      <c r="AR147" s="39"/>
      <c r="AS147" s="39"/>
      <c r="AT147" s="39">
        <v>0</v>
      </c>
      <c r="AU147" s="39"/>
      <c r="AV147" s="39"/>
      <c r="AW147" s="39"/>
    </row>
    <row r="148" spans="1:49" x14ac:dyDescent="0.2">
      <c r="D148" s="47" t="s">
        <v>136</v>
      </c>
      <c r="F148" s="48">
        <v>103</v>
      </c>
      <c r="G148" s="49"/>
      <c r="H148" s="49"/>
      <c r="I148" s="49"/>
      <c r="J148" s="48">
        <v>980</v>
      </c>
      <c r="K148" s="48">
        <v>9</v>
      </c>
      <c r="L148" s="48">
        <v>7</v>
      </c>
      <c r="M148" s="49"/>
      <c r="N148" s="48">
        <v>996</v>
      </c>
      <c r="O148" s="49"/>
      <c r="P148" s="49"/>
      <c r="Q148" s="49"/>
      <c r="R148" s="48">
        <v>0</v>
      </c>
      <c r="S148" s="48">
        <v>36</v>
      </c>
      <c r="T148" s="48">
        <v>60</v>
      </c>
      <c r="U148" s="48">
        <v>51</v>
      </c>
      <c r="V148" s="49"/>
      <c r="W148" s="48">
        <v>23</v>
      </c>
      <c r="X148" s="48">
        <v>0</v>
      </c>
      <c r="Y148" s="48">
        <v>1</v>
      </c>
      <c r="Z148" s="48">
        <v>10</v>
      </c>
      <c r="AA148" s="48">
        <v>35</v>
      </c>
      <c r="AB148" s="48">
        <v>14</v>
      </c>
      <c r="AC148" s="48">
        <v>713</v>
      </c>
      <c r="AD148" s="48">
        <v>0</v>
      </c>
      <c r="AE148" s="49"/>
      <c r="AF148" s="48">
        <v>943</v>
      </c>
      <c r="AG148" s="49"/>
      <c r="AH148" s="49"/>
      <c r="AI148" s="49"/>
      <c r="AJ148" s="48">
        <v>156</v>
      </c>
      <c r="AK148" s="49"/>
      <c r="AL148" s="49"/>
      <c r="AM148" s="49"/>
      <c r="AN148" s="48">
        <v>0</v>
      </c>
      <c r="AO148" s="49"/>
      <c r="AP148" s="48">
        <v>0</v>
      </c>
      <c r="AQ148" s="49"/>
      <c r="AR148" s="49"/>
      <c r="AS148" s="49"/>
      <c r="AT148" s="48">
        <v>0</v>
      </c>
      <c r="AU148" s="39"/>
      <c r="AV148" s="39"/>
      <c r="AW148" s="39"/>
    </row>
    <row r="149" spans="1:49" x14ac:dyDescent="0.2">
      <c r="D149" s="2" t="s">
        <v>114</v>
      </c>
      <c r="F149" s="39">
        <v>120</v>
      </c>
      <c r="G149" s="39"/>
      <c r="H149" s="39"/>
      <c r="I149" s="39"/>
      <c r="J149" s="39">
        <v>675</v>
      </c>
      <c r="K149" s="39">
        <v>20</v>
      </c>
      <c r="L149" s="39">
        <v>6</v>
      </c>
      <c r="M149" s="39"/>
      <c r="N149" s="39">
        <v>701</v>
      </c>
      <c r="O149" s="39"/>
      <c r="P149" s="39"/>
      <c r="Q149" s="39"/>
      <c r="R149" s="39">
        <v>1</v>
      </c>
      <c r="S149" s="39">
        <v>42</v>
      </c>
      <c r="T149" s="39">
        <v>72</v>
      </c>
      <c r="U149" s="39">
        <v>176</v>
      </c>
      <c r="V149" s="39"/>
      <c r="W149" s="39">
        <v>72</v>
      </c>
      <c r="X149" s="39">
        <v>4</v>
      </c>
      <c r="Y149" s="39">
        <v>1</v>
      </c>
      <c r="Z149" s="39">
        <v>22</v>
      </c>
      <c r="AA149" s="39">
        <v>45</v>
      </c>
      <c r="AB149" s="39">
        <v>24</v>
      </c>
      <c r="AC149" s="39">
        <v>253</v>
      </c>
      <c r="AD149" s="39">
        <v>0</v>
      </c>
      <c r="AE149" s="39"/>
      <c r="AF149" s="39">
        <v>712</v>
      </c>
      <c r="AG149" s="39"/>
      <c r="AH149" s="39"/>
      <c r="AI149" s="39"/>
      <c r="AJ149" s="39">
        <v>109</v>
      </c>
      <c r="AK149" s="39"/>
      <c r="AL149" s="39"/>
      <c r="AM149" s="39"/>
      <c r="AN149" s="39">
        <v>0</v>
      </c>
      <c r="AO149" s="39"/>
      <c r="AP149" s="39">
        <v>0</v>
      </c>
      <c r="AQ149" s="39"/>
      <c r="AR149" s="39"/>
      <c r="AS149" s="39"/>
      <c r="AT149" s="39">
        <v>72</v>
      </c>
      <c r="AU149" s="39"/>
      <c r="AV149" s="39"/>
      <c r="AW149" s="39"/>
    </row>
    <row r="150" spans="1:49" x14ac:dyDescent="0.2">
      <c r="D150" s="47" t="s">
        <v>115</v>
      </c>
      <c r="F150" s="48">
        <v>93</v>
      </c>
      <c r="G150" s="49"/>
      <c r="H150" s="49"/>
      <c r="I150" s="49"/>
      <c r="J150" s="48">
        <v>858</v>
      </c>
      <c r="K150" s="48">
        <v>28</v>
      </c>
      <c r="L150" s="48">
        <v>35</v>
      </c>
      <c r="M150" s="49"/>
      <c r="N150" s="48">
        <v>921</v>
      </c>
      <c r="O150" s="49"/>
      <c r="P150" s="49"/>
      <c r="Q150" s="49"/>
      <c r="R150" s="48">
        <v>1</v>
      </c>
      <c r="S150" s="48">
        <v>42</v>
      </c>
      <c r="T150" s="48">
        <v>110</v>
      </c>
      <c r="U150" s="48">
        <v>139</v>
      </c>
      <c r="V150" s="49"/>
      <c r="W150" s="48">
        <v>37</v>
      </c>
      <c r="X150" s="48">
        <v>0</v>
      </c>
      <c r="Y150" s="48">
        <v>1</v>
      </c>
      <c r="Z150" s="48">
        <v>20</v>
      </c>
      <c r="AA150" s="48">
        <v>133</v>
      </c>
      <c r="AB150" s="48">
        <v>29</v>
      </c>
      <c r="AC150" s="48">
        <v>440</v>
      </c>
      <c r="AD150" s="48">
        <v>4</v>
      </c>
      <c r="AE150" s="49"/>
      <c r="AF150" s="48">
        <v>956</v>
      </c>
      <c r="AG150" s="49"/>
      <c r="AH150" s="49"/>
      <c r="AI150" s="49"/>
      <c r="AJ150" s="48">
        <v>58</v>
      </c>
      <c r="AK150" s="49"/>
      <c r="AL150" s="49"/>
      <c r="AM150" s="49"/>
      <c r="AN150" s="48">
        <v>0</v>
      </c>
      <c r="AO150" s="49"/>
      <c r="AP150" s="48">
        <v>0</v>
      </c>
      <c r="AQ150" s="49"/>
      <c r="AR150" s="49"/>
      <c r="AS150" s="49"/>
      <c r="AT150" s="48">
        <v>0</v>
      </c>
      <c r="AU150" s="39"/>
      <c r="AV150" s="39"/>
      <c r="AW150" s="39"/>
    </row>
    <row r="151" spans="1:49" x14ac:dyDescent="0.2">
      <c r="D151" s="2" t="s">
        <v>102</v>
      </c>
      <c r="F151" s="39">
        <v>27</v>
      </c>
      <c r="G151" s="39"/>
      <c r="H151" s="39"/>
      <c r="I151" s="39"/>
      <c r="J151" s="39">
        <v>261</v>
      </c>
      <c r="K151" s="39">
        <v>8</v>
      </c>
      <c r="L151" s="39">
        <v>3</v>
      </c>
      <c r="M151" s="39"/>
      <c r="N151" s="39">
        <v>272</v>
      </c>
      <c r="O151" s="39"/>
      <c r="P151" s="39"/>
      <c r="Q151" s="39"/>
      <c r="R151" s="39">
        <v>0</v>
      </c>
      <c r="S151" s="39">
        <v>25</v>
      </c>
      <c r="T151" s="39">
        <v>28</v>
      </c>
      <c r="U151" s="39">
        <v>49</v>
      </c>
      <c r="V151" s="39"/>
      <c r="W151" s="39">
        <v>16</v>
      </c>
      <c r="X151" s="39">
        <v>0</v>
      </c>
      <c r="Y151" s="39">
        <v>1</v>
      </c>
      <c r="Z151" s="39">
        <v>3</v>
      </c>
      <c r="AA151" s="39">
        <v>23</v>
      </c>
      <c r="AB151" s="39">
        <v>10</v>
      </c>
      <c r="AC151" s="39">
        <v>110</v>
      </c>
      <c r="AD151" s="39">
        <v>0</v>
      </c>
      <c r="AE151" s="39"/>
      <c r="AF151" s="39">
        <v>265</v>
      </c>
      <c r="AG151" s="39"/>
      <c r="AH151" s="39"/>
      <c r="AI151" s="39"/>
      <c r="AJ151" s="39">
        <v>34</v>
      </c>
      <c r="AK151" s="39"/>
      <c r="AL151" s="39"/>
      <c r="AM151" s="39"/>
      <c r="AN151" s="39">
        <v>0</v>
      </c>
      <c r="AO151" s="39"/>
      <c r="AP151" s="39">
        <v>0</v>
      </c>
      <c r="AQ151" s="39"/>
      <c r="AR151" s="39"/>
      <c r="AS151" s="39"/>
      <c r="AT151" s="39">
        <v>0</v>
      </c>
      <c r="AU151" s="39"/>
      <c r="AV151" s="39"/>
      <c r="AW151" s="39"/>
    </row>
    <row r="152" spans="1:49" x14ac:dyDescent="0.2">
      <c r="D152" s="47" t="s">
        <v>155</v>
      </c>
      <c r="F152" s="48">
        <v>136</v>
      </c>
      <c r="G152" s="49"/>
      <c r="H152" s="49"/>
      <c r="I152" s="49"/>
      <c r="J152" s="48">
        <v>800</v>
      </c>
      <c r="K152" s="48">
        <v>18</v>
      </c>
      <c r="L152" s="48">
        <v>4</v>
      </c>
      <c r="M152" s="49"/>
      <c r="N152" s="48">
        <v>822</v>
      </c>
      <c r="O152" s="49"/>
      <c r="P152" s="49"/>
      <c r="Q152" s="49"/>
      <c r="R152" s="48">
        <v>0</v>
      </c>
      <c r="S152" s="48">
        <v>38</v>
      </c>
      <c r="T152" s="48">
        <v>37</v>
      </c>
      <c r="U152" s="48">
        <v>36</v>
      </c>
      <c r="V152" s="49"/>
      <c r="W152" s="48">
        <v>25</v>
      </c>
      <c r="X152" s="48">
        <v>1</v>
      </c>
      <c r="Y152" s="48">
        <v>1</v>
      </c>
      <c r="Z152" s="48">
        <v>30</v>
      </c>
      <c r="AA152" s="48">
        <v>49</v>
      </c>
      <c r="AB152" s="48">
        <v>40</v>
      </c>
      <c r="AC152" s="48">
        <v>556</v>
      </c>
      <c r="AD152" s="48">
        <v>2</v>
      </c>
      <c r="AE152" s="49"/>
      <c r="AF152" s="48">
        <v>815</v>
      </c>
      <c r="AG152" s="49"/>
      <c r="AH152" s="49"/>
      <c r="AI152" s="49"/>
      <c r="AJ152" s="48">
        <v>143</v>
      </c>
      <c r="AK152" s="49"/>
      <c r="AL152" s="49"/>
      <c r="AM152" s="49"/>
      <c r="AN152" s="48">
        <v>0</v>
      </c>
      <c r="AO152" s="49"/>
      <c r="AP152" s="48">
        <v>0</v>
      </c>
      <c r="AQ152" s="49"/>
      <c r="AR152" s="49"/>
      <c r="AS152" s="49"/>
      <c r="AT152" s="48">
        <v>0</v>
      </c>
      <c r="AU152" s="39"/>
      <c r="AV152" s="39"/>
      <c r="AW152" s="39"/>
    </row>
    <row r="153" spans="1:49" x14ac:dyDescent="0.2">
      <c r="D153" s="2" t="s">
        <v>104</v>
      </c>
      <c r="F153" s="39">
        <v>137</v>
      </c>
      <c r="G153" s="39"/>
      <c r="H153" s="39"/>
      <c r="I153" s="39"/>
      <c r="J153" s="39">
        <v>729</v>
      </c>
      <c r="K153" s="39">
        <v>23</v>
      </c>
      <c r="L153" s="39">
        <v>8</v>
      </c>
      <c r="M153" s="39"/>
      <c r="N153" s="39">
        <v>760</v>
      </c>
      <c r="O153" s="39"/>
      <c r="P153" s="39"/>
      <c r="Q153" s="39"/>
      <c r="R153" s="39">
        <v>1</v>
      </c>
      <c r="S153" s="39">
        <v>45</v>
      </c>
      <c r="T153" s="39">
        <v>49</v>
      </c>
      <c r="U153" s="39">
        <v>89</v>
      </c>
      <c r="V153" s="39"/>
      <c r="W153" s="39">
        <v>75</v>
      </c>
      <c r="X153" s="39">
        <v>3</v>
      </c>
      <c r="Y153" s="39">
        <v>2</v>
      </c>
      <c r="Z153" s="39">
        <v>17</v>
      </c>
      <c r="AA153" s="39">
        <v>124</v>
      </c>
      <c r="AB153" s="39">
        <v>56</v>
      </c>
      <c r="AC153" s="39">
        <v>386</v>
      </c>
      <c r="AD153" s="39">
        <v>0</v>
      </c>
      <c r="AE153" s="39"/>
      <c r="AF153" s="39">
        <v>847</v>
      </c>
      <c r="AG153" s="39"/>
      <c r="AH153" s="39"/>
      <c r="AI153" s="39"/>
      <c r="AJ153" s="39">
        <v>50</v>
      </c>
      <c r="AK153" s="39"/>
      <c r="AL153" s="39"/>
      <c r="AM153" s="39"/>
      <c r="AN153" s="39">
        <v>0</v>
      </c>
      <c r="AO153" s="39"/>
      <c r="AP153" s="39">
        <v>0</v>
      </c>
      <c r="AQ153" s="39"/>
      <c r="AR153" s="39"/>
      <c r="AS153" s="39"/>
      <c r="AT153" s="39">
        <v>0</v>
      </c>
      <c r="AU153" s="39"/>
      <c r="AV153" s="39"/>
      <c r="AW153" s="39"/>
    </row>
    <row r="154" spans="1:49" x14ac:dyDescent="0.2">
      <c r="D154" s="47" t="s">
        <v>105</v>
      </c>
      <c r="F154" s="48">
        <v>142</v>
      </c>
      <c r="G154" s="49"/>
      <c r="H154" s="49"/>
      <c r="I154" s="49"/>
      <c r="J154" s="48">
        <v>1010</v>
      </c>
      <c r="K154" s="48">
        <v>3</v>
      </c>
      <c r="L154" s="48">
        <v>2</v>
      </c>
      <c r="M154" s="49"/>
      <c r="N154" s="48">
        <v>1015</v>
      </c>
      <c r="O154" s="49"/>
      <c r="P154" s="49"/>
      <c r="Q154" s="49"/>
      <c r="R154" s="48">
        <v>2</v>
      </c>
      <c r="S154" s="48">
        <v>27</v>
      </c>
      <c r="T154" s="48">
        <v>41</v>
      </c>
      <c r="U154" s="48">
        <v>21</v>
      </c>
      <c r="V154" s="49"/>
      <c r="W154" s="48">
        <v>27</v>
      </c>
      <c r="X154" s="48">
        <v>1</v>
      </c>
      <c r="Y154" s="48">
        <v>1</v>
      </c>
      <c r="Z154" s="48">
        <v>39</v>
      </c>
      <c r="AA154" s="48">
        <v>39</v>
      </c>
      <c r="AB154" s="48">
        <v>20</v>
      </c>
      <c r="AC154" s="48">
        <v>690</v>
      </c>
      <c r="AD154" s="48">
        <v>0</v>
      </c>
      <c r="AE154" s="49"/>
      <c r="AF154" s="48">
        <v>908</v>
      </c>
      <c r="AG154" s="49"/>
      <c r="AH154" s="49"/>
      <c r="AI154" s="49"/>
      <c r="AJ154" s="48">
        <v>249</v>
      </c>
      <c r="AK154" s="49"/>
      <c r="AL154" s="49"/>
      <c r="AM154" s="49"/>
      <c r="AN154" s="48">
        <v>0</v>
      </c>
      <c r="AO154" s="49"/>
      <c r="AP154" s="48">
        <v>0</v>
      </c>
      <c r="AQ154" s="49"/>
      <c r="AR154" s="49"/>
      <c r="AS154" s="49"/>
      <c r="AT154" s="48">
        <v>0</v>
      </c>
      <c r="AU154" s="39"/>
      <c r="AV154" s="39"/>
      <c r="AW154" s="39"/>
    </row>
    <row r="155" spans="1:49" x14ac:dyDescent="0.2">
      <c r="D155" s="2" t="s">
        <v>156</v>
      </c>
      <c r="F155" s="39">
        <v>141</v>
      </c>
      <c r="G155" s="39"/>
      <c r="H155" s="39"/>
      <c r="I155" s="39"/>
      <c r="J155" s="39">
        <v>829</v>
      </c>
      <c r="K155" s="39">
        <v>4</v>
      </c>
      <c r="L155" s="39">
        <v>4</v>
      </c>
      <c r="M155" s="39"/>
      <c r="N155" s="39">
        <v>837</v>
      </c>
      <c r="O155" s="39"/>
      <c r="P155" s="39"/>
      <c r="Q155" s="39"/>
      <c r="R155" s="39">
        <v>0</v>
      </c>
      <c r="S155" s="39">
        <v>15</v>
      </c>
      <c r="T155" s="39">
        <v>30</v>
      </c>
      <c r="U155" s="39">
        <v>74</v>
      </c>
      <c r="V155" s="39"/>
      <c r="W155" s="39">
        <v>12</v>
      </c>
      <c r="X155" s="39">
        <v>0</v>
      </c>
      <c r="Y155" s="39">
        <v>0</v>
      </c>
      <c r="Z155" s="39">
        <v>11</v>
      </c>
      <c r="AA155" s="39">
        <v>45</v>
      </c>
      <c r="AB155" s="39">
        <v>13</v>
      </c>
      <c r="AC155" s="39">
        <v>672</v>
      </c>
      <c r="AD155" s="39">
        <v>0</v>
      </c>
      <c r="AE155" s="39"/>
      <c r="AF155" s="39">
        <v>872</v>
      </c>
      <c r="AG155" s="39"/>
      <c r="AH155" s="39"/>
      <c r="AI155" s="39"/>
      <c r="AJ155" s="39">
        <v>106</v>
      </c>
      <c r="AK155" s="39"/>
      <c r="AL155" s="39"/>
      <c r="AM155" s="39"/>
      <c r="AN155" s="39">
        <v>0</v>
      </c>
      <c r="AO155" s="39"/>
      <c r="AP155" s="39">
        <v>0</v>
      </c>
      <c r="AQ155" s="39"/>
      <c r="AR155" s="39"/>
      <c r="AS155" s="39"/>
      <c r="AT155" s="39">
        <v>4</v>
      </c>
      <c r="AU155" s="39"/>
      <c r="AV155" s="39"/>
      <c r="AW155" s="39"/>
    </row>
    <row r="156" spans="1:49" x14ac:dyDescent="0.2">
      <c r="D156" s="47" t="s">
        <v>157</v>
      </c>
      <c r="F156" s="48">
        <v>113</v>
      </c>
      <c r="G156" s="49"/>
      <c r="H156" s="49"/>
      <c r="I156" s="49"/>
      <c r="J156" s="48">
        <v>674</v>
      </c>
      <c r="K156" s="48">
        <v>20</v>
      </c>
      <c r="L156" s="48">
        <v>14</v>
      </c>
      <c r="M156" s="49"/>
      <c r="N156" s="48">
        <v>708</v>
      </c>
      <c r="O156" s="49"/>
      <c r="P156" s="49"/>
      <c r="Q156" s="49"/>
      <c r="R156" s="48">
        <v>1</v>
      </c>
      <c r="S156" s="48">
        <v>47</v>
      </c>
      <c r="T156" s="48">
        <v>102</v>
      </c>
      <c r="U156" s="48">
        <v>126</v>
      </c>
      <c r="V156" s="49"/>
      <c r="W156" s="48">
        <v>43</v>
      </c>
      <c r="X156" s="48">
        <v>2</v>
      </c>
      <c r="Y156" s="48">
        <v>0</v>
      </c>
      <c r="Z156" s="48">
        <v>14</v>
      </c>
      <c r="AA156" s="48">
        <v>110</v>
      </c>
      <c r="AB156" s="48">
        <v>24</v>
      </c>
      <c r="AC156" s="48">
        <v>242</v>
      </c>
      <c r="AD156" s="48">
        <v>0</v>
      </c>
      <c r="AE156" s="49"/>
      <c r="AF156" s="48">
        <v>711</v>
      </c>
      <c r="AG156" s="49"/>
      <c r="AH156" s="49"/>
      <c r="AI156" s="49"/>
      <c r="AJ156" s="48">
        <v>110</v>
      </c>
      <c r="AK156" s="49"/>
      <c r="AL156" s="49"/>
      <c r="AM156" s="49"/>
      <c r="AN156" s="48">
        <v>0</v>
      </c>
      <c r="AO156" s="49"/>
      <c r="AP156" s="48">
        <v>0</v>
      </c>
      <c r="AQ156" s="49"/>
      <c r="AR156" s="49"/>
      <c r="AS156" s="49"/>
      <c r="AT156" s="48">
        <v>0</v>
      </c>
      <c r="AU156" s="39"/>
      <c r="AV156" s="39"/>
      <c r="AW156" s="39"/>
    </row>
    <row r="157" spans="1:49" x14ac:dyDescent="0.2">
      <c r="D157" s="2" t="s">
        <v>158</v>
      </c>
      <c r="F157" s="39">
        <v>68</v>
      </c>
      <c r="G157" s="39"/>
      <c r="H157" s="39"/>
      <c r="I157" s="39"/>
      <c r="J157" s="39">
        <v>349</v>
      </c>
      <c r="K157" s="39">
        <v>8</v>
      </c>
      <c r="L157" s="39">
        <v>1</v>
      </c>
      <c r="M157" s="39"/>
      <c r="N157" s="39">
        <v>358</v>
      </c>
      <c r="O157" s="39"/>
      <c r="P157" s="39"/>
      <c r="Q157" s="39"/>
      <c r="R157" s="39">
        <v>0</v>
      </c>
      <c r="S157" s="39">
        <v>38</v>
      </c>
      <c r="T157" s="39">
        <v>16</v>
      </c>
      <c r="U157" s="39">
        <v>28</v>
      </c>
      <c r="V157" s="39"/>
      <c r="W157" s="39">
        <v>13</v>
      </c>
      <c r="X157" s="39">
        <v>3</v>
      </c>
      <c r="Y157" s="39">
        <v>0</v>
      </c>
      <c r="Z157" s="39">
        <v>11</v>
      </c>
      <c r="AA157" s="39">
        <v>34</v>
      </c>
      <c r="AB157" s="39">
        <v>8</v>
      </c>
      <c r="AC157" s="39">
        <v>196</v>
      </c>
      <c r="AD157" s="39">
        <v>6</v>
      </c>
      <c r="AE157" s="39"/>
      <c r="AF157" s="39">
        <v>353</v>
      </c>
      <c r="AG157" s="39"/>
      <c r="AH157" s="39"/>
      <c r="AI157" s="39"/>
      <c r="AJ157" s="39">
        <v>73</v>
      </c>
      <c r="AK157" s="39"/>
      <c r="AL157" s="39"/>
      <c r="AM157" s="39"/>
      <c r="AN157" s="39">
        <v>0</v>
      </c>
      <c r="AO157" s="39"/>
      <c r="AP157" s="39">
        <v>0</v>
      </c>
      <c r="AQ157" s="39"/>
      <c r="AR157" s="39"/>
      <c r="AS157" s="39"/>
      <c r="AT157" s="39">
        <v>0</v>
      </c>
      <c r="AU157" s="39"/>
      <c r="AV157" s="39"/>
      <c r="AW157" s="39"/>
    </row>
    <row r="158" spans="1:49" x14ac:dyDescent="0.2">
      <c r="D158" s="47" t="s">
        <v>128</v>
      </c>
      <c r="F158" s="48">
        <v>151</v>
      </c>
      <c r="G158" s="49"/>
      <c r="H158" s="49"/>
      <c r="I158" s="49"/>
      <c r="J158" s="48">
        <v>941</v>
      </c>
      <c r="K158" s="48">
        <v>15</v>
      </c>
      <c r="L158" s="48">
        <v>2</v>
      </c>
      <c r="M158" s="49"/>
      <c r="N158" s="48">
        <v>958</v>
      </c>
      <c r="O158" s="49"/>
      <c r="P158" s="49"/>
      <c r="Q158" s="49"/>
      <c r="R158" s="48">
        <v>0</v>
      </c>
      <c r="S158" s="48">
        <v>52</v>
      </c>
      <c r="T158" s="48">
        <v>53</v>
      </c>
      <c r="U158" s="48">
        <v>42</v>
      </c>
      <c r="V158" s="49"/>
      <c r="W158" s="48">
        <v>34</v>
      </c>
      <c r="X158" s="48">
        <v>2</v>
      </c>
      <c r="Y158" s="48">
        <v>3</v>
      </c>
      <c r="Z158" s="48">
        <v>22</v>
      </c>
      <c r="AA158" s="48">
        <v>47</v>
      </c>
      <c r="AB158" s="48">
        <v>16</v>
      </c>
      <c r="AC158" s="48">
        <v>655</v>
      </c>
      <c r="AD158" s="48">
        <v>1</v>
      </c>
      <c r="AE158" s="49"/>
      <c r="AF158" s="48">
        <v>927</v>
      </c>
      <c r="AG158" s="49"/>
      <c r="AH158" s="49"/>
      <c r="AI158" s="49"/>
      <c r="AJ158" s="48">
        <v>182</v>
      </c>
      <c r="AK158" s="49"/>
      <c r="AL158" s="49"/>
      <c r="AM158" s="49"/>
      <c r="AN158" s="48">
        <v>0</v>
      </c>
      <c r="AO158" s="49"/>
      <c r="AP158" s="48">
        <v>0</v>
      </c>
      <c r="AQ158" s="49"/>
      <c r="AR158" s="49"/>
      <c r="AS158" s="49"/>
      <c r="AT158" s="48">
        <v>0</v>
      </c>
      <c r="AU158" s="39"/>
      <c r="AV158" s="39"/>
      <c r="AW158" s="39"/>
    </row>
    <row r="159" spans="1:49" x14ac:dyDescent="0.2"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</row>
    <row r="160" spans="1:49" s="1" customFormat="1" x14ac:dyDescent="0.25">
      <c r="A160" s="3"/>
      <c r="B160" s="6"/>
      <c r="C160" s="51" t="s">
        <v>159</v>
      </c>
      <c r="D160" s="52"/>
      <c r="E160" s="5"/>
      <c r="F160" s="53">
        <v>1643</v>
      </c>
      <c r="G160" s="54"/>
      <c r="H160" s="54"/>
      <c r="I160" s="54"/>
      <c r="J160" s="53">
        <v>10635</v>
      </c>
      <c r="K160" s="53">
        <v>192</v>
      </c>
      <c r="L160" s="53">
        <v>129</v>
      </c>
      <c r="M160" s="54"/>
      <c r="N160" s="53">
        <v>10956</v>
      </c>
      <c r="O160" s="54"/>
      <c r="P160" s="54"/>
      <c r="Q160" s="54"/>
      <c r="R160" s="53">
        <f xml:space="preserve"> 6 + 9</f>
        <v>15</v>
      </c>
      <c r="S160" s="53">
        <v>531</v>
      </c>
      <c r="T160" s="53">
        <v>1041</v>
      </c>
      <c r="U160" s="53">
        <v>947</v>
      </c>
      <c r="V160" s="54"/>
      <c r="W160" s="53">
        <v>449</v>
      </c>
      <c r="X160" s="53">
        <v>17</v>
      </c>
      <c r="Y160" s="53">
        <v>11</v>
      </c>
      <c r="Z160" s="53">
        <v>248</v>
      </c>
      <c r="AA160" s="53">
        <v>824</v>
      </c>
      <c r="AB160" s="53">
        <v>290</v>
      </c>
      <c r="AC160" s="53">
        <v>6539</v>
      </c>
      <c r="AD160" s="53">
        <v>13</v>
      </c>
      <c r="AE160" s="54"/>
      <c r="AF160" s="53">
        <v>10925</v>
      </c>
      <c r="AG160" s="54"/>
      <c r="AH160" s="54"/>
      <c r="AI160" s="54"/>
      <c r="AJ160" s="53">
        <v>1674</v>
      </c>
      <c r="AK160" s="54"/>
      <c r="AL160" s="54"/>
      <c r="AM160" s="54"/>
      <c r="AN160" s="53">
        <v>0</v>
      </c>
      <c r="AO160" s="54"/>
      <c r="AP160" s="53">
        <v>0</v>
      </c>
      <c r="AQ160" s="54"/>
      <c r="AR160" s="54"/>
      <c r="AS160" s="54"/>
      <c r="AT160" s="53">
        <v>100</v>
      </c>
      <c r="AU160" s="39"/>
      <c r="AV160" s="39"/>
      <c r="AW160" s="39"/>
    </row>
    <row r="161" spans="1:49" x14ac:dyDescent="0.2"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</row>
    <row r="162" spans="1:49" s="1" customFormat="1" x14ac:dyDescent="0.25">
      <c r="A162" s="3"/>
      <c r="B162" s="57" t="s">
        <v>160</v>
      </c>
      <c r="C162" s="58"/>
      <c r="D162" s="58"/>
      <c r="E162" s="5"/>
      <c r="F162" s="59">
        <v>2298</v>
      </c>
      <c r="G162" s="54"/>
      <c r="H162" s="54"/>
      <c r="I162" s="54"/>
      <c r="J162" s="59">
        <v>14776</v>
      </c>
      <c r="K162" s="59">
        <v>272</v>
      </c>
      <c r="L162" s="59">
        <v>164</v>
      </c>
      <c r="M162" s="54"/>
      <c r="N162" s="59">
        <f xml:space="preserve"> 15214 - 2</f>
        <v>15212</v>
      </c>
      <c r="O162" s="54"/>
      <c r="P162" s="54"/>
      <c r="Q162" s="54"/>
      <c r="R162" s="59">
        <f xml:space="preserve"> 8 + 9</f>
        <v>17</v>
      </c>
      <c r="S162" s="59">
        <v>834</v>
      </c>
      <c r="T162" s="59">
        <v>1395</v>
      </c>
      <c r="U162" s="59">
        <v>1624</v>
      </c>
      <c r="V162" s="54"/>
      <c r="W162" s="59">
        <v>739</v>
      </c>
      <c r="X162" s="59">
        <v>26</v>
      </c>
      <c r="Y162" s="59">
        <v>18</v>
      </c>
      <c r="Z162" s="59">
        <v>412</v>
      </c>
      <c r="AA162" s="59">
        <v>1130</v>
      </c>
      <c r="AB162" s="59">
        <v>393</v>
      </c>
      <c r="AC162" s="59">
        <v>8765</v>
      </c>
      <c r="AD162" s="59">
        <v>13</v>
      </c>
      <c r="AE162" s="54"/>
      <c r="AF162" s="59">
        <v>15366</v>
      </c>
      <c r="AG162" s="54"/>
      <c r="AH162" s="54"/>
      <c r="AI162" s="54"/>
      <c r="AJ162" s="59">
        <v>2136</v>
      </c>
      <c r="AK162" s="54"/>
      <c r="AL162" s="54"/>
      <c r="AM162" s="54"/>
      <c r="AN162" s="59">
        <v>2</v>
      </c>
      <c r="AO162" s="54"/>
      <c r="AP162" s="59">
        <v>10</v>
      </c>
      <c r="AQ162" s="54"/>
      <c r="AR162" s="54"/>
      <c r="AS162" s="54"/>
      <c r="AT162" s="59">
        <v>202</v>
      </c>
      <c r="AU162" s="39"/>
      <c r="AV162" s="39"/>
      <c r="AW162" s="39"/>
    </row>
    <row r="163" spans="1:49" x14ac:dyDescent="0.2"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</row>
    <row r="164" spans="1:49" x14ac:dyDescent="0.2">
      <c r="B164" s="6" t="s">
        <v>161</v>
      </c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</row>
    <row r="165" spans="1:49" x14ac:dyDescent="0.2">
      <c r="C165" s="3" t="s">
        <v>95</v>
      </c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</row>
    <row r="166" spans="1:49" x14ac:dyDescent="0.2">
      <c r="D166" s="2" t="s">
        <v>122</v>
      </c>
      <c r="F166" s="39">
        <v>339</v>
      </c>
      <c r="G166" s="39"/>
      <c r="H166" s="39"/>
      <c r="I166" s="39"/>
      <c r="J166" s="39">
        <v>2151</v>
      </c>
      <c r="K166" s="39">
        <v>34</v>
      </c>
      <c r="L166" s="39">
        <v>16</v>
      </c>
      <c r="M166" s="39"/>
      <c r="N166" s="39">
        <v>2201</v>
      </c>
      <c r="O166" s="39"/>
      <c r="P166" s="39"/>
      <c r="Q166" s="39"/>
      <c r="R166" s="39">
        <v>3</v>
      </c>
      <c r="S166" s="39">
        <v>144</v>
      </c>
      <c r="T166" s="39">
        <v>286</v>
      </c>
      <c r="U166" s="39">
        <v>238</v>
      </c>
      <c r="V166" s="39"/>
      <c r="W166" s="39">
        <v>215</v>
      </c>
      <c r="X166" s="39">
        <v>1</v>
      </c>
      <c r="Y166" s="39">
        <v>1</v>
      </c>
      <c r="Z166" s="39">
        <v>97</v>
      </c>
      <c r="AA166" s="39">
        <v>46</v>
      </c>
      <c r="AB166" s="39">
        <v>22</v>
      </c>
      <c r="AC166" s="39">
        <v>1131</v>
      </c>
      <c r="AD166" s="39">
        <v>2</v>
      </c>
      <c r="AE166" s="39"/>
      <c r="AF166" s="39">
        <v>2186</v>
      </c>
      <c r="AG166" s="39"/>
      <c r="AH166" s="39"/>
      <c r="AI166" s="39"/>
      <c r="AJ166" s="39">
        <v>354</v>
      </c>
      <c r="AK166" s="39"/>
      <c r="AL166" s="39"/>
      <c r="AM166" s="39"/>
      <c r="AN166" s="39">
        <v>0</v>
      </c>
      <c r="AO166" s="39"/>
      <c r="AP166" s="39">
        <v>0</v>
      </c>
      <c r="AQ166" s="39"/>
      <c r="AR166" s="39"/>
      <c r="AS166" s="39"/>
      <c r="AT166" s="39">
        <v>0</v>
      </c>
      <c r="AU166" s="39"/>
      <c r="AV166" s="39"/>
      <c r="AW166" s="39"/>
    </row>
    <row r="167" spans="1:49" x14ac:dyDescent="0.2">
      <c r="D167" s="47" t="s">
        <v>135</v>
      </c>
      <c r="F167" s="48">
        <v>289</v>
      </c>
      <c r="G167" s="49"/>
      <c r="H167" s="49"/>
      <c r="I167" s="49"/>
      <c r="J167" s="48">
        <v>2142</v>
      </c>
      <c r="K167" s="48">
        <v>31</v>
      </c>
      <c r="L167" s="48">
        <v>22</v>
      </c>
      <c r="M167" s="49"/>
      <c r="N167" s="48">
        <v>2195</v>
      </c>
      <c r="O167" s="49"/>
      <c r="P167" s="49"/>
      <c r="Q167" s="49"/>
      <c r="R167" s="48">
        <v>0</v>
      </c>
      <c r="S167" s="48">
        <v>173</v>
      </c>
      <c r="T167" s="48">
        <v>163</v>
      </c>
      <c r="U167" s="48">
        <v>88</v>
      </c>
      <c r="V167" s="49"/>
      <c r="W167" s="48">
        <v>164</v>
      </c>
      <c r="X167" s="48">
        <v>7</v>
      </c>
      <c r="Y167" s="48">
        <v>6</v>
      </c>
      <c r="Z167" s="48">
        <v>160</v>
      </c>
      <c r="AA167" s="48">
        <v>104</v>
      </c>
      <c r="AB167" s="48">
        <v>51</v>
      </c>
      <c r="AC167" s="48">
        <v>1343</v>
      </c>
      <c r="AD167" s="48">
        <v>1</v>
      </c>
      <c r="AE167" s="49"/>
      <c r="AF167" s="48">
        <v>2260</v>
      </c>
      <c r="AG167" s="49"/>
      <c r="AH167" s="49"/>
      <c r="AI167" s="49"/>
      <c r="AJ167" s="48">
        <v>224</v>
      </c>
      <c r="AK167" s="49"/>
      <c r="AL167" s="49"/>
      <c r="AM167" s="49"/>
      <c r="AN167" s="48">
        <v>0</v>
      </c>
      <c r="AO167" s="49"/>
      <c r="AP167" s="48">
        <v>0</v>
      </c>
      <c r="AQ167" s="49"/>
      <c r="AR167" s="49"/>
      <c r="AS167" s="49"/>
      <c r="AT167" s="48">
        <v>0</v>
      </c>
      <c r="AU167" s="39"/>
      <c r="AV167" s="39"/>
      <c r="AW167" s="39"/>
    </row>
    <row r="168" spans="1:49" x14ac:dyDescent="0.2">
      <c r="D168" s="2" t="s">
        <v>113</v>
      </c>
      <c r="F168" s="39">
        <v>277</v>
      </c>
      <c r="G168" s="39"/>
      <c r="H168" s="39"/>
      <c r="I168" s="39"/>
      <c r="J168" s="39">
        <v>2201</v>
      </c>
      <c r="K168" s="39">
        <v>58</v>
      </c>
      <c r="L168" s="39">
        <v>3</v>
      </c>
      <c r="M168" s="39"/>
      <c r="N168" s="39">
        <v>2262</v>
      </c>
      <c r="O168" s="39"/>
      <c r="P168" s="39"/>
      <c r="Q168" s="39"/>
      <c r="R168" s="39">
        <v>0</v>
      </c>
      <c r="S168" s="39">
        <v>218</v>
      </c>
      <c r="T168" s="39">
        <v>270</v>
      </c>
      <c r="U168" s="39">
        <v>90</v>
      </c>
      <c r="V168" s="39"/>
      <c r="W168" s="39">
        <v>188</v>
      </c>
      <c r="X168" s="39">
        <v>3</v>
      </c>
      <c r="Y168" s="39">
        <v>4</v>
      </c>
      <c r="Z168" s="39">
        <v>115</v>
      </c>
      <c r="AA168" s="39">
        <v>156</v>
      </c>
      <c r="AB168" s="39">
        <v>41</v>
      </c>
      <c r="AC168" s="39">
        <v>1186</v>
      </c>
      <c r="AD168" s="39">
        <v>5</v>
      </c>
      <c r="AE168" s="39"/>
      <c r="AF168" s="39">
        <v>2276</v>
      </c>
      <c r="AG168" s="39"/>
      <c r="AH168" s="39"/>
      <c r="AI168" s="39"/>
      <c r="AJ168" s="39">
        <v>263</v>
      </c>
      <c r="AK168" s="39"/>
      <c r="AL168" s="39"/>
      <c r="AM168" s="39"/>
      <c r="AN168" s="39">
        <v>0</v>
      </c>
      <c r="AO168" s="39"/>
      <c r="AP168" s="39">
        <v>0</v>
      </c>
      <c r="AQ168" s="39"/>
      <c r="AR168" s="39"/>
      <c r="AS168" s="39"/>
      <c r="AT168" s="39">
        <v>0</v>
      </c>
      <c r="AU168" s="39"/>
      <c r="AV168" s="39"/>
      <c r="AW168" s="39"/>
    </row>
    <row r="169" spans="1:49" x14ac:dyDescent="0.2">
      <c r="D169" s="47" t="s">
        <v>99</v>
      </c>
      <c r="F169" s="48">
        <v>406</v>
      </c>
      <c r="G169" s="49"/>
      <c r="H169" s="49"/>
      <c r="I169" s="49"/>
      <c r="J169" s="48">
        <v>2162</v>
      </c>
      <c r="K169" s="48">
        <v>42</v>
      </c>
      <c r="L169" s="48">
        <v>27</v>
      </c>
      <c r="M169" s="49"/>
      <c r="N169" s="48">
        <v>2231</v>
      </c>
      <c r="O169" s="49"/>
      <c r="P169" s="49"/>
      <c r="Q169" s="49"/>
      <c r="R169" s="48">
        <v>0</v>
      </c>
      <c r="S169" s="48">
        <v>159</v>
      </c>
      <c r="T169" s="48">
        <v>268</v>
      </c>
      <c r="U169" s="48">
        <v>42</v>
      </c>
      <c r="V169" s="49"/>
      <c r="W169" s="48">
        <v>173</v>
      </c>
      <c r="X169" s="48">
        <v>10</v>
      </c>
      <c r="Y169" s="48">
        <v>8</v>
      </c>
      <c r="Z169" s="48">
        <v>133</v>
      </c>
      <c r="AA169" s="48">
        <v>146</v>
      </c>
      <c r="AB169" s="48">
        <v>84</v>
      </c>
      <c r="AC169" s="48">
        <v>1276</v>
      </c>
      <c r="AD169" s="48">
        <v>6</v>
      </c>
      <c r="AE169" s="49"/>
      <c r="AF169" s="48">
        <v>2305</v>
      </c>
      <c r="AG169" s="49"/>
      <c r="AH169" s="49"/>
      <c r="AI169" s="49"/>
      <c r="AJ169" s="48">
        <v>332</v>
      </c>
      <c r="AK169" s="49"/>
      <c r="AL169" s="49"/>
      <c r="AM169" s="49"/>
      <c r="AN169" s="48">
        <v>0</v>
      </c>
      <c r="AO169" s="49"/>
      <c r="AP169" s="48">
        <v>0</v>
      </c>
      <c r="AQ169" s="49"/>
      <c r="AR169" s="49"/>
      <c r="AS169" s="49"/>
      <c r="AT169" s="48">
        <v>0</v>
      </c>
      <c r="AU169" s="39"/>
      <c r="AV169" s="39"/>
      <c r="AW169" s="39"/>
    </row>
    <row r="170" spans="1:49" x14ac:dyDescent="0.2">
      <c r="D170" s="2" t="s">
        <v>114</v>
      </c>
      <c r="F170" s="39">
        <v>340</v>
      </c>
      <c r="G170" s="39"/>
      <c r="H170" s="39"/>
      <c r="I170" s="39"/>
      <c r="J170" s="39">
        <v>2168</v>
      </c>
      <c r="K170" s="39">
        <v>25</v>
      </c>
      <c r="L170" s="39">
        <v>18</v>
      </c>
      <c r="M170" s="39"/>
      <c r="N170" s="39">
        <v>2211</v>
      </c>
      <c r="O170" s="39"/>
      <c r="P170" s="39"/>
      <c r="Q170" s="39"/>
      <c r="R170" s="39">
        <f xml:space="preserve"> 2 + 1</f>
        <v>3</v>
      </c>
      <c r="S170" s="39">
        <v>136</v>
      </c>
      <c r="T170" s="39">
        <v>162</v>
      </c>
      <c r="U170" s="39">
        <v>115</v>
      </c>
      <c r="V170" s="39"/>
      <c r="W170" s="39">
        <v>188</v>
      </c>
      <c r="X170" s="39">
        <v>3</v>
      </c>
      <c r="Y170" s="39">
        <v>5</v>
      </c>
      <c r="Z170" s="39">
        <v>185</v>
      </c>
      <c r="AA170" s="39">
        <v>120</v>
      </c>
      <c r="AB170" s="39">
        <v>48</v>
      </c>
      <c r="AC170" s="39">
        <v>1258</v>
      </c>
      <c r="AD170" s="39">
        <v>2</v>
      </c>
      <c r="AE170" s="39"/>
      <c r="AF170" s="39">
        <v>2225</v>
      </c>
      <c r="AG170" s="39"/>
      <c r="AH170" s="39"/>
      <c r="AI170" s="39"/>
      <c r="AJ170" s="39">
        <v>326</v>
      </c>
      <c r="AK170" s="39"/>
      <c r="AL170" s="39"/>
      <c r="AM170" s="39"/>
      <c r="AN170" s="39">
        <v>0</v>
      </c>
      <c r="AO170" s="39"/>
      <c r="AP170" s="39">
        <v>0</v>
      </c>
      <c r="AQ170" s="39"/>
      <c r="AR170" s="39"/>
      <c r="AS170" s="39"/>
      <c r="AT170" s="39">
        <v>0</v>
      </c>
      <c r="AU170" s="39"/>
      <c r="AV170" s="39"/>
      <c r="AW170" s="39"/>
    </row>
    <row r="171" spans="1:49" x14ac:dyDescent="0.2">
      <c r="D171" s="47" t="s">
        <v>101</v>
      </c>
      <c r="F171" s="48">
        <v>193</v>
      </c>
      <c r="G171" s="49"/>
      <c r="H171" s="49"/>
      <c r="I171" s="49"/>
      <c r="J171" s="48">
        <v>2161</v>
      </c>
      <c r="K171" s="48">
        <v>33</v>
      </c>
      <c r="L171" s="48">
        <v>28</v>
      </c>
      <c r="M171" s="49"/>
      <c r="N171" s="48">
        <v>2222</v>
      </c>
      <c r="O171" s="49"/>
      <c r="P171" s="49"/>
      <c r="Q171" s="49"/>
      <c r="R171" s="48">
        <v>0</v>
      </c>
      <c r="S171" s="48">
        <v>137</v>
      </c>
      <c r="T171" s="48">
        <v>314</v>
      </c>
      <c r="U171" s="48">
        <v>356</v>
      </c>
      <c r="V171" s="49"/>
      <c r="W171" s="48">
        <v>167</v>
      </c>
      <c r="X171" s="48">
        <v>0</v>
      </c>
      <c r="Y171" s="48">
        <v>3</v>
      </c>
      <c r="Z171" s="48">
        <v>119</v>
      </c>
      <c r="AA171" s="48">
        <v>97</v>
      </c>
      <c r="AB171" s="48">
        <v>36</v>
      </c>
      <c r="AC171" s="48">
        <v>1006</v>
      </c>
      <c r="AD171" s="48">
        <v>4</v>
      </c>
      <c r="AE171" s="49"/>
      <c r="AF171" s="48">
        <v>2239</v>
      </c>
      <c r="AG171" s="49"/>
      <c r="AH171" s="49"/>
      <c r="AI171" s="49"/>
      <c r="AJ171" s="48">
        <v>176</v>
      </c>
      <c r="AK171" s="49"/>
      <c r="AL171" s="49"/>
      <c r="AM171" s="49"/>
      <c r="AN171" s="48">
        <v>0</v>
      </c>
      <c r="AO171" s="49"/>
      <c r="AP171" s="48">
        <v>0</v>
      </c>
      <c r="AQ171" s="49"/>
      <c r="AR171" s="49"/>
      <c r="AS171" s="49"/>
      <c r="AT171" s="48">
        <v>0</v>
      </c>
      <c r="AU171" s="39"/>
      <c r="AV171" s="39"/>
      <c r="AW171" s="39"/>
    </row>
    <row r="172" spans="1:49" x14ac:dyDescent="0.2">
      <c r="D172" s="50" t="s">
        <v>102</v>
      </c>
      <c r="F172" s="49">
        <v>198</v>
      </c>
      <c r="G172" s="49"/>
      <c r="H172" s="49"/>
      <c r="I172" s="49"/>
      <c r="J172" s="49">
        <v>2161</v>
      </c>
      <c r="K172" s="49">
        <v>57</v>
      </c>
      <c r="L172" s="49">
        <v>39</v>
      </c>
      <c r="M172" s="49"/>
      <c r="N172" s="49">
        <v>2257</v>
      </c>
      <c r="O172" s="49"/>
      <c r="P172" s="49"/>
      <c r="Q172" s="49"/>
      <c r="R172" s="49">
        <v>2</v>
      </c>
      <c r="S172" s="49">
        <v>169</v>
      </c>
      <c r="T172" s="49">
        <v>528</v>
      </c>
      <c r="U172" s="49">
        <v>93</v>
      </c>
      <c r="V172" s="49"/>
      <c r="W172" s="49">
        <v>127</v>
      </c>
      <c r="X172" s="49">
        <v>6</v>
      </c>
      <c r="Y172" s="49">
        <v>4</v>
      </c>
      <c r="Z172" s="49">
        <v>104</v>
      </c>
      <c r="AA172" s="49">
        <v>93</v>
      </c>
      <c r="AB172" s="49">
        <v>45</v>
      </c>
      <c r="AC172" s="49">
        <v>1109</v>
      </c>
      <c r="AD172" s="49">
        <v>2</v>
      </c>
      <c r="AE172" s="49"/>
      <c r="AF172" s="49">
        <v>2282</v>
      </c>
      <c r="AG172" s="49"/>
      <c r="AH172" s="49"/>
      <c r="AI172" s="49"/>
      <c r="AJ172" s="49">
        <v>173</v>
      </c>
      <c r="AK172" s="49"/>
      <c r="AL172" s="49"/>
      <c r="AM172" s="49"/>
      <c r="AN172" s="49">
        <v>0</v>
      </c>
      <c r="AO172" s="49"/>
      <c r="AP172" s="49">
        <v>0</v>
      </c>
      <c r="AQ172" s="49"/>
      <c r="AR172" s="49"/>
      <c r="AS172" s="49"/>
      <c r="AT172" s="49">
        <v>0</v>
      </c>
      <c r="AU172" s="39"/>
      <c r="AV172" s="39"/>
      <c r="AW172" s="39"/>
    </row>
    <row r="173" spans="1:49" x14ac:dyDescent="0.2">
      <c r="D173" s="50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39"/>
      <c r="AV173" s="39"/>
      <c r="AW173" s="39"/>
    </row>
    <row r="174" spans="1:49" s="1" customFormat="1" x14ac:dyDescent="0.25">
      <c r="A174" s="3"/>
      <c r="B174" s="6"/>
      <c r="C174" s="51" t="s">
        <v>112</v>
      </c>
      <c r="D174" s="52"/>
      <c r="E174" s="5"/>
      <c r="F174" s="53">
        <v>2042</v>
      </c>
      <c r="G174" s="54"/>
      <c r="H174" s="54"/>
      <c r="I174" s="54"/>
      <c r="J174" s="53">
        <v>15146</v>
      </c>
      <c r="K174" s="53">
        <v>280</v>
      </c>
      <c r="L174" s="53">
        <v>153</v>
      </c>
      <c r="M174" s="54"/>
      <c r="N174" s="53">
        <v>15579</v>
      </c>
      <c r="O174" s="54"/>
      <c r="P174" s="54"/>
      <c r="Q174" s="54"/>
      <c r="R174" s="53">
        <f xml:space="preserve"> 7 + 1</f>
        <v>8</v>
      </c>
      <c r="S174" s="53">
        <v>1136</v>
      </c>
      <c r="T174" s="53">
        <v>1991</v>
      </c>
      <c r="U174" s="53">
        <v>1022</v>
      </c>
      <c r="V174" s="54"/>
      <c r="W174" s="53">
        <v>1222</v>
      </c>
      <c r="X174" s="53">
        <v>30</v>
      </c>
      <c r="Y174" s="53">
        <v>31</v>
      </c>
      <c r="Z174" s="53">
        <v>913</v>
      </c>
      <c r="AA174" s="53">
        <v>762</v>
      </c>
      <c r="AB174" s="53">
        <v>327</v>
      </c>
      <c r="AC174" s="53">
        <v>8309</v>
      </c>
      <c r="AD174" s="53">
        <v>22</v>
      </c>
      <c r="AE174" s="54"/>
      <c r="AF174" s="53">
        <v>15773</v>
      </c>
      <c r="AG174" s="54"/>
      <c r="AH174" s="54"/>
      <c r="AI174" s="54"/>
      <c r="AJ174" s="53">
        <v>1848</v>
      </c>
      <c r="AK174" s="54"/>
      <c r="AL174" s="54"/>
      <c r="AM174" s="54"/>
      <c r="AN174" s="53">
        <v>0</v>
      </c>
      <c r="AO174" s="54"/>
      <c r="AP174" s="53">
        <v>0</v>
      </c>
      <c r="AQ174" s="54"/>
      <c r="AR174" s="54"/>
      <c r="AS174" s="54"/>
      <c r="AT174" s="53">
        <v>0</v>
      </c>
      <c r="AU174" s="39"/>
      <c r="AV174" s="39"/>
      <c r="AW174" s="39"/>
    </row>
    <row r="175" spans="1:49" x14ac:dyDescent="0.2">
      <c r="D175" s="50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39"/>
      <c r="AV175" s="39"/>
      <c r="AW175" s="39"/>
    </row>
    <row r="176" spans="1:49" x14ac:dyDescent="0.2">
      <c r="C176" s="3" t="s">
        <v>0</v>
      </c>
      <c r="D176" s="50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39"/>
      <c r="AV176" s="39"/>
      <c r="AW176" s="39"/>
    </row>
    <row r="177" spans="1:49" x14ac:dyDescent="0.2">
      <c r="D177" s="2" t="s">
        <v>122</v>
      </c>
      <c r="F177" s="39">
        <v>0</v>
      </c>
      <c r="G177" s="39"/>
      <c r="H177" s="39"/>
      <c r="I177" s="39"/>
      <c r="J177" s="39">
        <v>0</v>
      </c>
      <c r="K177" s="39">
        <v>0</v>
      </c>
      <c r="L177" s="39">
        <v>0</v>
      </c>
      <c r="M177" s="39"/>
      <c r="N177" s="39">
        <v>0</v>
      </c>
      <c r="O177" s="39"/>
      <c r="P177" s="39"/>
      <c r="Q177" s="39"/>
      <c r="R177" s="39">
        <v>0</v>
      </c>
      <c r="S177" s="39">
        <v>0</v>
      </c>
      <c r="T177" s="39">
        <v>0</v>
      </c>
      <c r="U177" s="39">
        <v>0</v>
      </c>
      <c r="V177" s="39"/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/>
      <c r="AF177" s="39">
        <v>0</v>
      </c>
      <c r="AG177" s="39"/>
      <c r="AH177" s="39"/>
      <c r="AI177" s="39"/>
      <c r="AJ177" s="39">
        <v>0</v>
      </c>
      <c r="AK177" s="39"/>
      <c r="AL177" s="39"/>
      <c r="AM177" s="39"/>
      <c r="AN177" s="39">
        <v>0</v>
      </c>
      <c r="AO177" s="39"/>
      <c r="AP177" s="39">
        <v>0</v>
      </c>
      <c r="AQ177" s="39"/>
      <c r="AR177" s="39"/>
      <c r="AS177" s="39"/>
      <c r="AT177" s="39">
        <v>0</v>
      </c>
      <c r="AU177" s="39"/>
      <c r="AV177" s="39"/>
      <c r="AW177" s="39"/>
    </row>
    <row r="178" spans="1:49" x14ac:dyDescent="0.2">
      <c r="D178" s="47" t="s">
        <v>135</v>
      </c>
      <c r="F178" s="48">
        <v>0</v>
      </c>
      <c r="G178" s="49"/>
      <c r="H178" s="49"/>
      <c r="I178" s="49"/>
      <c r="J178" s="48">
        <v>0</v>
      </c>
      <c r="K178" s="48">
        <v>0</v>
      </c>
      <c r="L178" s="48">
        <v>0</v>
      </c>
      <c r="M178" s="49"/>
      <c r="N178" s="48">
        <v>0</v>
      </c>
      <c r="O178" s="49"/>
      <c r="P178" s="49"/>
      <c r="Q178" s="49"/>
      <c r="R178" s="48">
        <v>0</v>
      </c>
      <c r="S178" s="48">
        <v>0</v>
      </c>
      <c r="T178" s="48">
        <v>0</v>
      </c>
      <c r="U178" s="48">
        <v>0</v>
      </c>
      <c r="V178" s="49"/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9"/>
      <c r="AF178" s="48">
        <v>0</v>
      </c>
      <c r="AG178" s="49"/>
      <c r="AH178" s="49"/>
      <c r="AI178" s="49"/>
      <c r="AJ178" s="48">
        <v>0</v>
      </c>
      <c r="AK178" s="49"/>
      <c r="AL178" s="49"/>
      <c r="AM178" s="49"/>
      <c r="AN178" s="48">
        <v>0</v>
      </c>
      <c r="AO178" s="49"/>
      <c r="AP178" s="48">
        <v>0</v>
      </c>
      <c r="AQ178" s="49"/>
      <c r="AR178" s="49"/>
      <c r="AS178" s="49"/>
      <c r="AT178" s="48">
        <v>0</v>
      </c>
      <c r="AU178" s="39"/>
      <c r="AV178" s="39"/>
      <c r="AW178" s="39"/>
    </row>
    <row r="179" spans="1:49" x14ac:dyDescent="0.2">
      <c r="D179" s="2" t="s">
        <v>113</v>
      </c>
      <c r="F179" s="39">
        <v>0</v>
      </c>
      <c r="G179" s="39"/>
      <c r="H179" s="39"/>
      <c r="I179" s="39"/>
      <c r="J179" s="39">
        <v>0</v>
      </c>
      <c r="K179" s="39">
        <v>0</v>
      </c>
      <c r="L179" s="39">
        <v>0</v>
      </c>
      <c r="M179" s="39"/>
      <c r="N179" s="39">
        <v>0</v>
      </c>
      <c r="O179" s="39"/>
      <c r="P179" s="39"/>
      <c r="Q179" s="39"/>
      <c r="R179" s="39">
        <v>0</v>
      </c>
      <c r="S179" s="39">
        <v>0</v>
      </c>
      <c r="T179" s="39">
        <v>0</v>
      </c>
      <c r="U179" s="39">
        <v>0</v>
      </c>
      <c r="V179" s="39"/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/>
      <c r="AF179" s="39">
        <v>0</v>
      </c>
      <c r="AG179" s="39"/>
      <c r="AH179" s="39"/>
      <c r="AI179" s="39"/>
      <c r="AJ179" s="39">
        <v>0</v>
      </c>
      <c r="AK179" s="39"/>
      <c r="AL179" s="39"/>
      <c r="AM179" s="39"/>
      <c r="AN179" s="39">
        <v>0</v>
      </c>
      <c r="AO179" s="39"/>
      <c r="AP179" s="39">
        <v>0</v>
      </c>
      <c r="AQ179" s="39"/>
      <c r="AR179" s="39"/>
      <c r="AS179" s="39"/>
      <c r="AT179" s="39">
        <v>0</v>
      </c>
      <c r="AU179" s="39"/>
      <c r="AV179" s="39"/>
      <c r="AW179" s="39"/>
    </row>
    <row r="180" spans="1:49" x14ac:dyDescent="0.2">
      <c r="D180" s="47" t="s">
        <v>136</v>
      </c>
      <c r="F180" s="48">
        <v>0</v>
      </c>
      <c r="G180" s="49"/>
      <c r="H180" s="49"/>
      <c r="I180" s="49"/>
      <c r="J180" s="48">
        <v>0</v>
      </c>
      <c r="K180" s="48">
        <v>0</v>
      </c>
      <c r="L180" s="48">
        <v>0</v>
      </c>
      <c r="M180" s="49"/>
      <c r="N180" s="48">
        <v>0</v>
      </c>
      <c r="O180" s="49"/>
      <c r="P180" s="49"/>
      <c r="Q180" s="49"/>
      <c r="R180" s="48">
        <v>0</v>
      </c>
      <c r="S180" s="48">
        <v>0</v>
      </c>
      <c r="T180" s="48">
        <v>0</v>
      </c>
      <c r="U180" s="48">
        <v>0</v>
      </c>
      <c r="V180" s="49"/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9"/>
      <c r="AF180" s="48">
        <v>0</v>
      </c>
      <c r="AG180" s="49"/>
      <c r="AH180" s="49"/>
      <c r="AI180" s="49"/>
      <c r="AJ180" s="48">
        <v>0</v>
      </c>
      <c r="AK180" s="49"/>
      <c r="AL180" s="49"/>
      <c r="AM180" s="49"/>
      <c r="AN180" s="48">
        <v>0</v>
      </c>
      <c r="AO180" s="49"/>
      <c r="AP180" s="48">
        <v>0</v>
      </c>
      <c r="AQ180" s="49"/>
      <c r="AR180" s="49"/>
      <c r="AS180" s="49"/>
      <c r="AT180" s="48">
        <v>0</v>
      </c>
      <c r="AU180" s="39"/>
      <c r="AV180" s="39"/>
      <c r="AW180" s="39"/>
    </row>
    <row r="181" spans="1:49" x14ac:dyDescent="0.2">
      <c r="D181" s="2" t="s">
        <v>114</v>
      </c>
      <c r="F181" s="39">
        <v>0</v>
      </c>
      <c r="G181" s="39"/>
      <c r="H181" s="39"/>
      <c r="I181" s="39"/>
      <c r="J181" s="39">
        <v>0</v>
      </c>
      <c r="K181" s="39">
        <v>0</v>
      </c>
      <c r="L181" s="39">
        <v>0</v>
      </c>
      <c r="M181" s="39"/>
      <c r="N181" s="39">
        <v>0</v>
      </c>
      <c r="O181" s="39"/>
      <c r="P181" s="39"/>
      <c r="Q181" s="39"/>
      <c r="R181" s="39">
        <v>0</v>
      </c>
      <c r="S181" s="39">
        <v>0</v>
      </c>
      <c r="T181" s="39">
        <v>0</v>
      </c>
      <c r="U181" s="39">
        <v>0</v>
      </c>
      <c r="V181" s="39"/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/>
      <c r="AF181" s="39">
        <v>0</v>
      </c>
      <c r="AG181" s="39"/>
      <c r="AH181" s="39"/>
      <c r="AI181" s="39"/>
      <c r="AJ181" s="39">
        <v>0</v>
      </c>
      <c r="AK181" s="39"/>
      <c r="AL181" s="39"/>
      <c r="AM181" s="39"/>
      <c r="AN181" s="39">
        <v>0</v>
      </c>
      <c r="AO181" s="39"/>
      <c r="AP181" s="39">
        <v>0</v>
      </c>
      <c r="AQ181" s="39"/>
      <c r="AR181" s="39"/>
      <c r="AS181" s="39"/>
      <c r="AT181" s="39">
        <v>0</v>
      </c>
      <c r="AU181" s="39"/>
      <c r="AV181" s="39"/>
      <c r="AW181" s="39"/>
    </row>
    <row r="182" spans="1:49" x14ac:dyDescent="0.2">
      <c r="D182" s="47" t="s">
        <v>101</v>
      </c>
      <c r="F182" s="48">
        <v>0</v>
      </c>
      <c r="G182" s="49"/>
      <c r="H182" s="49"/>
      <c r="I182" s="49"/>
      <c r="J182" s="48">
        <v>0</v>
      </c>
      <c r="K182" s="48">
        <v>0</v>
      </c>
      <c r="L182" s="48">
        <v>0</v>
      </c>
      <c r="M182" s="49"/>
      <c r="N182" s="48">
        <v>0</v>
      </c>
      <c r="O182" s="49"/>
      <c r="P182" s="49"/>
      <c r="Q182" s="49"/>
      <c r="R182" s="48">
        <v>0</v>
      </c>
      <c r="S182" s="48">
        <v>0</v>
      </c>
      <c r="T182" s="48">
        <v>0</v>
      </c>
      <c r="U182" s="48">
        <v>0</v>
      </c>
      <c r="V182" s="49"/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9"/>
      <c r="AF182" s="48">
        <v>0</v>
      </c>
      <c r="AG182" s="49"/>
      <c r="AH182" s="49"/>
      <c r="AI182" s="49"/>
      <c r="AJ182" s="48">
        <v>0</v>
      </c>
      <c r="AK182" s="49"/>
      <c r="AL182" s="49"/>
      <c r="AM182" s="49"/>
      <c r="AN182" s="48">
        <v>0</v>
      </c>
      <c r="AO182" s="49"/>
      <c r="AP182" s="48">
        <v>0</v>
      </c>
      <c r="AQ182" s="49"/>
      <c r="AR182" s="49"/>
      <c r="AS182" s="49"/>
      <c r="AT182" s="48">
        <v>0</v>
      </c>
      <c r="AU182" s="39"/>
      <c r="AV182" s="39"/>
      <c r="AW182" s="39"/>
    </row>
    <row r="183" spans="1:49" x14ac:dyDescent="0.2">
      <c r="D183" s="2" t="s">
        <v>116</v>
      </c>
      <c r="F183" s="39">
        <v>0</v>
      </c>
      <c r="G183" s="39"/>
      <c r="H183" s="39"/>
      <c r="I183" s="39"/>
      <c r="J183" s="39">
        <v>0</v>
      </c>
      <c r="K183" s="39">
        <v>0</v>
      </c>
      <c r="L183" s="39">
        <v>0</v>
      </c>
      <c r="M183" s="39"/>
      <c r="N183" s="39">
        <v>0</v>
      </c>
      <c r="O183" s="39"/>
      <c r="P183" s="39"/>
      <c r="Q183" s="39"/>
      <c r="R183" s="39">
        <v>0</v>
      </c>
      <c r="S183" s="39">
        <v>0</v>
      </c>
      <c r="T183" s="39">
        <v>0</v>
      </c>
      <c r="U183" s="39">
        <v>0</v>
      </c>
      <c r="V183" s="39"/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/>
      <c r="AF183" s="39">
        <v>0</v>
      </c>
      <c r="AG183" s="39"/>
      <c r="AH183" s="39"/>
      <c r="AI183" s="39"/>
      <c r="AJ183" s="39">
        <v>0</v>
      </c>
      <c r="AK183" s="39"/>
      <c r="AL183" s="39"/>
      <c r="AM183" s="39"/>
      <c r="AN183" s="39">
        <v>0</v>
      </c>
      <c r="AO183" s="39"/>
      <c r="AP183" s="39">
        <v>0</v>
      </c>
      <c r="AQ183" s="39"/>
      <c r="AR183" s="39"/>
      <c r="AS183" s="39"/>
      <c r="AT183" s="39">
        <v>0</v>
      </c>
      <c r="AU183" s="39"/>
      <c r="AV183" s="39"/>
      <c r="AW183" s="39"/>
    </row>
    <row r="184" spans="1:49" x14ac:dyDescent="0.2">
      <c r="D184" s="47" t="s">
        <v>155</v>
      </c>
      <c r="F184" s="48">
        <v>0</v>
      </c>
      <c r="G184" s="49"/>
      <c r="H184" s="49"/>
      <c r="I184" s="49"/>
      <c r="J184" s="48">
        <v>0</v>
      </c>
      <c r="K184" s="48">
        <v>0</v>
      </c>
      <c r="L184" s="48">
        <v>0</v>
      </c>
      <c r="M184" s="49"/>
      <c r="N184" s="48">
        <v>0</v>
      </c>
      <c r="O184" s="49"/>
      <c r="P184" s="49"/>
      <c r="Q184" s="49"/>
      <c r="R184" s="48">
        <v>0</v>
      </c>
      <c r="S184" s="48">
        <v>0</v>
      </c>
      <c r="T184" s="48">
        <v>0</v>
      </c>
      <c r="U184" s="48">
        <v>0</v>
      </c>
      <c r="V184" s="49"/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9"/>
      <c r="AF184" s="48">
        <v>0</v>
      </c>
      <c r="AG184" s="49"/>
      <c r="AH184" s="49"/>
      <c r="AI184" s="49"/>
      <c r="AJ184" s="48">
        <v>0</v>
      </c>
      <c r="AK184" s="49"/>
      <c r="AL184" s="49"/>
      <c r="AM184" s="49"/>
      <c r="AN184" s="48">
        <v>0</v>
      </c>
      <c r="AO184" s="49"/>
      <c r="AP184" s="48">
        <v>0</v>
      </c>
      <c r="AQ184" s="49"/>
      <c r="AR184" s="49"/>
      <c r="AS184" s="49"/>
      <c r="AT184" s="48">
        <v>0</v>
      </c>
      <c r="AU184" s="39"/>
      <c r="AV184" s="39"/>
      <c r="AW184" s="39"/>
    </row>
    <row r="185" spans="1:49" x14ac:dyDescent="0.2">
      <c r="D185" s="2" t="s">
        <v>137</v>
      </c>
      <c r="F185" s="39">
        <v>0</v>
      </c>
      <c r="G185" s="39"/>
      <c r="H185" s="39"/>
      <c r="I185" s="39"/>
      <c r="J185" s="39">
        <v>0</v>
      </c>
      <c r="K185" s="39">
        <v>0</v>
      </c>
      <c r="L185" s="39">
        <v>0</v>
      </c>
      <c r="M185" s="39"/>
      <c r="N185" s="39">
        <v>0</v>
      </c>
      <c r="O185" s="39"/>
      <c r="P185" s="39"/>
      <c r="Q185" s="39"/>
      <c r="R185" s="39">
        <v>0</v>
      </c>
      <c r="S185" s="39">
        <v>0</v>
      </c>
      <c r="T185" s="39">
        <v>0</v>
      </c>
      <c r="U185" s="39">
        <v>0</v>
      </c>
      <c r="V185" s="39"/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/>
      <c r="AF185" s="39">
        <v>0</v>
      </c>
      <c r="AG185" s="39"/>
      <c r="AH185" s="39"/>
      <c r="AI185" s="39"/>
      <c r="AJ185" s="39">
        <v>0</v>
      </c>
      <c r="AK185" s="39"/>
      <c r="AL185" s="39"/>
      <c r="AM185" s="39"/>
      <c r="AN185" s="39">
        <v>0</v>
      </c>
      <c r="AO185" s="39"/>
      <c r="AP185" s="39">
        <v>0</v>
      </c>
      <c r="AQ185" s="39"/>
      <c r="AR185" s="39"/>
      <c r="AS185" s="39"/>
      <c r="AT185" s="39">
        <v>0</v>
      </c>
      <c r="AU185" s="39"/>
      <c r="AV185" s="39"/>
      <c r="AW185" s="39"/>
    </row>
    <row r="186" spans="1:49" x14ac:dyDescent="0.2"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</row>
    <row r="187" spans="1:49" s="1" customFormat="1" x14ac:dyDescent="0.25">
      <c r="A187" s="3"/>
      <c r="B187" s="6"/>
      <c r="C187" s="51" t="s">
        <v>120</v>
      </c>
      <c r="D187" s="52"/>
      <c r="E187" s="5"/>
      <c r="F187" s="53">
        <v>0</v>
      </c>
      <c r="G187" s="54"/>
      <c r="H187" s="54"/>
      <c r="I187" s="54"/>
      <c r="J187" s="53">
        <v>0</v>
      </c>
      <c r="K187" s="53">
        <v>0</v>
      </c>
      <c r="L187" s="53">
        <v>0</v>
      </c>
      <c r="M187" s="54"/>
      <c r="N187" s="53">
        <v>0</v>
      </c>
      <c r="O187" s="54"/>
      <c r="P187" s="54"/>
      <c r="Q187" s="54"/>
      <c r="R187" s="53">
        <v>0</v>
      </c>
      <c r="S187" s="53">
        <v>0</v>
      </c>
      <c r="T187" s="53">
        <v>0</v>
      </c>
      <c r="U187" s="53">
        <v>0</v>
      </c>
      <c r="V187" s="54"/>
      <c r="W187" s="53">
        <v>0</v>
      </c>
      <c r="X187" s="53">
        <v>0</v>
      </c>
      <c r="Y187" s="53">
        <v>0</v>
      </c>
      <c r="Z187" s="53">
        <v>0</v>
      </c>
      <c r="AA187" s="53">
        <v>0</v>
      </c>
      <c r="AB187" s="53">
        <v>0</v>
      </c>
      <c r="AC187" s="53">
        <v>0</v>
      </c>
      <c r="AD187" s="53">
        <v>0</v>
      </c>
      <c r="AE187" s="54"/>
      <c r="AF187" s="53">
        <v>0</v>
      </c>
      <c r="AG187" s="54"/>
      <c r="AH187" s="54"/>
      <c r="AI187" s="54"/>
      <c r="AJ187" s="53">
        <v>0</v>
      </c>
      <c r="AK187" s="54"/>
      <c r="AL187" s="54"/>
      <c r="AM187" s="54"/>
      <c r="AN187" s="53">
        <v>0</v>
      </c>
      <c r="AO187" s="54"/>
      <c r="AP187" s="53">
        <v>0</v>
      </c>
      <c r="AQ187" s="54"/>
      <c r="AR187" s="54"/>
      <c r="AS187" s="54"/>
      <c r="AT187" s="53">
        <v>0</v>
      </c>
      <c r="AU187" s="39"/>
      <c r="AV187" s="39"/>
      <c r="AW187" s="39"/>
    </row>
    <row r="188" spans="1:49" x14ac:dyDescent="0.2"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</row>
    <row r="189" spans="1:49" x14ac:dyDescent="0.2">
      <c r="C189" s="3" t="s">
        <v>162</v>
      </c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</row>
    <row r="190" spans="1:49" x14ac:dyDescent="0.2">
      <c r="D190" s="2" t="s">
        <v>163</v>
      </c>
      <c r="F190" s="39">
        <v>0</v>
      </c>
      <c r="G190" s="39"/>
      <c r="H190" s="39"/>
      <c r="I190" s="39"/>
      <c r="J190" s="39">
        <v>0</v>
      </c>
      <c r="K190" s="39">
        <v>0</v>
      </c>
      <c r="L190" s="39">
        <v>0</v>
      </c>
      <c r="M190" s="39"/>
      <c r="N190" s="39">
        <v>0</v>
      </c>
      <c r="O190" s="39"/>
      <c r="P190" s="39"/>
      <c r="Q190" s="39"/>
      <c r="R190" s="39">
        <v>0</v>
      </c>
      <c r="S190" s="39">
        <v>0</v>
      </c>
      <c r="T190" s="39">
        <v>0</v>
      </c>
      <c r="U190" s="39">
        <v>0</v>
      </c>
      <c r="V190" s="39"/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/>
      <c r="AF190" s="39">
        <v>0</v>
      </c>
      <c r="AG190" s="39"/>
      <c r="AH190" s="39"/>
      <c r="AI190" s="39"/>
      <c r="AJ190" s="39">
        <v>0</v>
      </c>
      <c r="AK190" s="39"/>
      <c r="AL190" s="39"/>
      <c r="AM190" s="39"/>
      <c r="AN190" s="39">
        <v>0</v>
      </c>
      <c r="AO190" s="39"/>
      <c r="AP190" s="39">
        <v>0</v>
      </c>
      <c r="AQ190" s="39"/>
      <c r="AR190" s="39"/>
      <c r="AS190" s="39"/>
      <c r="AT190" s="39">
        <v>0</v>
      </c>
      <c r="AU190" s="39"/>
      <c r="AV190" s="39"/>
      <c r="AW190" s="39"/>
    </row>
    <row r="191" spans="1:49" x14ac:dyDescent="0.2">
      <c r="D191" s="47" t="s">
        <v>164</v>
      </c>
      <c r="F191" s="48">
        <v>0</v>
      </c>
      <c r="G191" s="49"/>
      <c r="H191" s="49"/>
      <c r="I191" s="49"/>
      <c r="J191" s="48">
        <v>6</v>
      </c>
      <c r="K191" s="48">
        <v>0</v>
      </c>
      <c r="L191" s="48">
        <v>0</v>
      </c>
      <c r="M191" s="49"/>
      <c r="N191" s="48">
        <v>6</v>
      </c>
      <c r="O191" s="49"/>
      <c r="P191" s="49"/>
      <c r="Q191" s="49"/>
      <c r="R191" s="48">
        <v>0</v>
      </c>
      <c r="S191" s="48">
        <v>6</v>
      </c>
      <c r="T191" s="48">
        <v>0</v>
      </c>
      <c r="U191" s="48">
        <v>0</v>
      </c>
      <c r="V191" s="49"/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9"/>
      <c r="AF191" s="48">
        <v>6</v>
      </c>
      <c r="AG191" s="49"/>
      <c r="AH191" s="49"/>
      <c r="AI191" s="49"/>
      <c r="AJ191" s="48">
        <v>0</v>
      </c>
      <c r="AK191" s="49"/>
      <c r="AL191" s="49"/>
      <c r="AM191" s="49"/>
      <c r="AN191" s="48">
        <v>0</v>
      </c>
      <c r="AO191" s="49"/>
      <c r="AP191" s="48">
        <v>0</v>
      </c>
      <c r="AQ191" s="49"/>
      <c r="AR191" s="49"/>
      <c r="AS191" s="49"/>
      <c r="AT191" s="48">
        <v>0</v>
      </c>
      <c r="AU191" s="39"/>
      <c r="AV191" s="39"/>
      <c r="AW191" s="39"/>
    </row>
    <row r="192" spans="1:49" x14ac:dyDescent="0.2">
      <c r="D192" s="2" t="s">
        <v>165</v>
      </c>
      <c r="F192" s="39">
        <v>0</v>
      </c>
      <c r="G192" s="39"/>
      <c r="H192" s="39"/>
      <c r="I192" s="39"/>
      <c r="J192" s="39">
        <v>0</v>
      </c>
      <c r="K192" s="39">
        <v>0</v>
      </c>
      <c r="L192" s="39">
        <v>0</v>
      </c>
      <c r="M192" s="39"/>
      <c r="N192" s="39">
        <v>0</v>
      </c>
      <c r="O192" s="39"/>
      <c r="P192" s="39"/>
      <c r="Q192" s="39"/>
      <c r="R192" s="39">
        <v>0</v>
      </c>
      <c r="S192" s="39">
        <v>0</v>
      </c>
      <c r="T192" s="39">
        <v>0</v>
      </c>
      <c r="U192" s="39">
        <v>0</v>
      </c>
      <c r="V192" s="39"/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/>
      <c r="AF192" s="39">
        <v>0</v>
      </c>
      <c r="AG192" s="39"/>
      <c r="AH192" s="39"/>
      <c r="AI192" s="39"/>
      <c r="AJ192" s="39">
        <v>0</v>
      </c>
      <c r="AK192" s="39"/>
      <c r="AL192" s="39"/>
      <c r="AM192" s="39"/>
      <c r="AN192" s="39">
        <v>0</v>
      </c>
      <c r="AO192" s="39"/>
      <c r="AP192" s="39">
        <v>0</v>
      </c>
      <c r="AQ192" s="39"/>
      <c r="AR192" s="39"/>
      <c r="AS192" s="39"/>
      <c r="AT192" s="39">
        <v>0</v>
      </c>
      <c r="AU192" s="39"/>
      <c r="AV192" s="39"/>
      <c r="AW192" s="39"/>
    </row>
    <row r="193" spans="1:49" x14ac:dyDescent="0.2">
      <c r="D193" s="47" t="s">
        <v>166</v>
      </c>
      <c r="F193" s="48">
        <v>0</v>
      </c>
      <c r="G193" s="49"/>
      <c r="H193" s="49"/>
      <c r="I193" s="49"/>
      <c r="J193" s="48">
        <v>0</v>
      </c>
      <c r="K193" s="48">
        <v>0</v>
      </c>
      <c r="L193" s="48">
        <v>0</v>
      </c>
      <c r="M193" s="49"/>
      <c r="N193" s="48">
        <v>0</v>
      </c>
      <c r="O193" s="49"/>
      <c r="P193" s="49"/>
      <c r="Q193" s="49"/>
      <c r="R193" s="48">
        <v>0</v>
      </c>
      <c r="S193" s="48">
        <v>0</v>
      </c>
      <c r="T193" s="48">
        <v>0</v>
      </c>
      <c r="U193" s="48">
        <v>0</v>
      </c>
      <c r="V193" s="49"/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9"/>
      <c r="AF193" s="48">
        <v>0</v>
      </c>
      <c r="AG193" s="49"/>
      <c r="AH193" s="49"/>
      <c r="AI193" s="49"/>
      <c r="AJ193" s="48">
        <v>0</v>
      </c>
      <c r="AK193" s="49"/>
      <c r="AL193" s="49"/>
      <c r="AM193" s="49"/>
      <c r="AN193" s="48">
        <v>0</v>
      </c>
      <c r="AO193" s="49"/>
      <c r="AP193" s="48">
        <v>0</v>
      </c>
      <c r="AQ193" s="49"/>
      <c r="AR193" s="49"/>
      <c r="AS193" s="49"/>
      <c r="AT193" s="48">
        <v>0</v>
      </c>
      <c r="AU193" s="39"/>
      <c r="AV193" s="39"/>
      <c r="AW193" s="39"/>
    </row>
    <row r="194" spans="1:49" x14ac:dyDescent="0.2">
      <c r="D194" s="2" t="s">
        <v>167</v>
      </c>
      <c r="F194" s="39">
        <v>0</v>
      </c>
      <c r="G194" s="39"/>
      <c r="H194" s="39"/>
      <c r="I194" s="39"/>
      <c r="J194" s="39">
        <v>0</v>
      </c>
      <c r="K194" s="39">
        <v>0</v>
      </c>
      <c r="L194" s="39">
        <v>0</v>
      </c>
      <c r="M194" s="39"/>
      <c r="N194" s="39">
        <v>0</v>
      </c>
      <c r="O194" s="39"/>
      <c r="P194" s="39"/>
      <c r="Q194" s="39"/>
      <c r="R194" s="39">
        <v>0</v>
      </c>
      <c r="S194" s="39">
        <v>0</v>
      </c>
      <c r="T194" s="39">
        <v>0</v>
      </c>
      <c r="U194" s="39">
        <v>0</v>
      </c>
      <c r="V194" s="39"/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/>
      <c r="AF194" s="39">
        <v>0</v>
      </c>
      <c r="AG194" s="39"/>
      <c r="AH194" s="39"/>
      <c r="AI194" s="39"/>
      <c r="AJ194" s="39">
        <v>0</v>
      </c>
      <c r="AK194" s="39"/>
      <c r="AL194" s="39"/>
      <c r="AM194" s="39"/>
      <c r="AN194" s="39">
        <v>0</v>
      </c>
      <c r="AO194" s="39"/>
      <c r="AP194" s="39">
        <v>0</v>
      </c>
      <c r="AQ194" s="39"/>
      <c r="AR194" s="39"/>
      <c r="AS194" s="39"/>
      <c r="AT194" s="39">
        <v>0</v>
      </c>
      <c r="AU194" s="39"/>
      <c r="AV194" s="39"/>
      <c r="AW194" s="39"/>
    </row>
    <row r="195" spans="1:49" x14ac:dyDescent="0.2">
      <c r="D195" s="47" t="s">
        <v>168</v>
      </c>
      <c r="F195" s="48">
        <v>0</v>
      </c>
      <c r="G195" s="49"/>
      <c r="H195" s="49"/>
      <c r="I195" s="49"/>
      <c r="J195" s="48">
        <v>5</v>
      </c>
      <c r="K195" s="48">
        <v>0</v>
      </c>
      <c r="L195" s="48">
        <v>0</v>
      </c>
      <c r="M195" s="49"/>
      <c r="N195" s="48">
        <v>5</v>
      </c>
      <c r="O195" s="49"/>
      <c r="P195" s="49"/>
      <c r="Q195" s="49"/>
      <c r="R195" s="48">
        <v>0</v>
      </c>
      <c r="S195" s="48">
        <v>5</v>
      </c>
      <c r="T195" s="48">
        <v>0</v>
      </c>
      <c r="U195" s="48">
        <v>0</v>
      </c>
      <c r="V195" s="49"/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9"/>
      <c r="AF195" s="48">
        <v>5</v>
      </c>
      <c r="AG195" s="49"/>
      <c r="AH195" s="49"/>
      <c r="AI195" s="49"/>
      <c r="AJ195" s="48">
        <v>0</v>
      </c>
      <c r="AK195" s="49"/>
      <c r="AL195" s="49"/>
      <c r="AM195" s="49"/>
      <c r="AN195" s="48">
        <v>0</v>
      </c>
      <c r="AO195" s="49"/>
      <c r="AP195" s="48">
        <v>0</v>
      </c>
      <c r="AQ195" s="49"/>
      <c r="AR195" s="49"/>
      <c r="AS195" s="49"/>
      <c r="AT195" s="48">
        <v>0</v>
      </c>
      <c r="AU195" s="39"/>
      <c r="AV195" s="39"/>
      <c r="AW195" s="39"/>
    </row>
    <row r="196" spans="1:49" x14ac:dyDescent="0.2">
      <c r="D196" s="2" t="s">
        <v>169</v>
      </c>
      <c r="F196" s="39">
        <v>0</v>
      </c>
      <c r="G196" s="39"/>
      <c r="H196" s="39"/>
      <c r="I196" s="39"/>
      <c r="J196" s="39">
        <v>0</v>
      </c>
      <c r="K196" s="39">
        <v>0</v>
      </c>
      <c r="L196" s="39">
        <v>0</v>
      </c>
      <c r="M196" s="39"/>
      <c r="N196" s="39">
        <v>0</v>
      </c>
      <c r="O196" s="39"/>
      <c r="P196" s="39"/>
      <c r="Q196" s="39"/>
      <c r="R196" s="39">
        <v>0</v>
      </c>
      <c r="S196" s="39">
        <v>0</v>
      </c>
      <c r="T196" s="39">
        <v>0</v>
      </c>
      <c r="U196" s="39">
        <v>0</v>
      </c>
      <c r="V196" s="39"/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/>
      <c r="AF196" s="39">
        <v>0</v>
      </c>
      <c r="AG196" s="39"/>
      <c r="AH196" s="39"/>
      <c r="AI196" s="39"/>
      <c r="AJ196" s="39">
        <v>0</v>
      </c>
      <c r="AK196" s="39"/>
      <c r="AL196" s="39"/>
      <c r="AM196" s="39"/>
      <c r="AN196" s="39">
        <v>0</v>
      </c>
      <c r="AO196" s="39"/>
      <c r="AP196" s="39">
        <v>0</v>
      </c>
      <c r="AQ196" s="39"/>
      <c r="AR196" s="39"/>
      <c r="AS196" s="39"/>
      <c r="AT196" s="39">
        <v>0</v>
      </c>
      <c r="AU196" s="39"/>
      <c r="AV196" s="39"/>
      <c r="AW196" s="39"/>
    </row>
    <row r="197" spans="1:49" x14ac:dyDescent="0.2">
      <c r="D197" s="47" t="s">
        <v>170</v>
      </c>
      <c r="F197" s="48">
        <v>0</v>
      </c>
      <c r="G197" s="49"/>
      <c r="H197" s="49"/>
      <c r="I197" s="49"/>
      <c r="J197" s="48">
        <v>7</v>
      </c>
      <c r="K197" s="48">
        <v>0</v>
      </c>
      <c r="L197" s="48">
        <v>0</v>
      </c>
      <c r="M197" s="49"/>
      <c r="N197" s="48">
        <v>7</v>
      </c>
      <c r="O197" s="49"/>
      <c r="P197" s="49"/>
      <c r="Q197" s="49"/>
      <c r="R197" s="48">
        <v>0</v>
      </c>
      <c r="S197" s="48">
        <v>7</v>
      </c>
      <c r="T197" s="48">
        <v>0</v>
      </c>
      <c r="U197" s="48">
        <v>0</v>
      </c>
      <c r="V197" s="49"/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9"/>
      <c r="AF197" s="48">
        <v>7</v>
      </c>
      <c r="AG197" s="49"/>
      <c r="AH197" s="49"/>
      <c r="AI197" s="49"/>
      <c r="AJ197" s="48">
        <v>0</v>
      </c>
      <c r="AK197" s="49"/>
      <c r="AL197" s="49"/>
      <c r="AM197" s="49"/>
      <c r="AN197" s="48">
        <v>0</v>
      </c>
      <c r="AO197" s="49"/>
      <c r="AP197" s="48">
        <v>0</v>
      </c>
      <c r="AQ197" s="49"/>
      <c r="AR197" s="49"/>
      <c r="AS197" s="49"/>
      <c r="AT197" s="48">
        <v>0</v>
      </c>
      <c r="AU197" s="39"/>
      <c r="AV197" s="39"/>
      <c r="AW197" s="39"/>
    </row>
    <row r="198" spans="1:49" x14ac:dyDescent="0.2">
      <c r="D198" s="50" t="s">
        <v>171</v>
      </c>
      <c r="F198" s="49">
        <v>0</v>
      </c>
      <c r="G198" s="49"/>
      <c r="H198" s="49"/>
      <c r="I198" s="49"/>
      <c r="J198" s="49">
        <v>0</v>
      </c>
      <c r="K198" s="49">
        <v>0</v>
      </c>
      <c r="L198" s="49">
        <v>0</v>
      </c>
      <c r="M198" s="49"/>
      <c r="N198" s="49">
        <v>0</v>
      </c>
      <c r="O198" s="49"/>
      <c r="P198" s="49"/>
      <c r="Q198" s="49"/>
      <c r="R198" s="49">
        <v>0</v>
      </c>
      <c r="S198" s="49">
        <v>0</v>
      </c>
      <c r="T198" s="49">
        <v>0</v>
      </c>
      <c r="U198" s="49">
        <v>0</v>
      </c>
      <c r="V198" s="49"/>
      <c r="W198" s="49">
        <v>0</v>
      </c>
      <c r="X198" s="49">
        <v>0</v>
      </c>
      <c r="Y198" s="49">
        <v>0</v>
      </c>
      <c r="Z198" s="49">
        <v>0</v>
      </c>
      <c r="AA198" s="49">
        <v>0</v>
      </c>
      <c r="AB198" s="49">
        <v>0</v>
      </c>
      <c r="AC198" s="49">
        <v>0</v>
      </c>
      <c r="AD198" s="49">
        <v>0</v>
      </c>
      <c r="AE198" s="49"/>
      <c r="AF198" s="49">
        <v>0</v>
      </c>
      <c r="AG198" s="49"/>
      <c r="AH198" s="49"/>
      <c r="AI198" s="49"/>
      <c r="AJ198" s="49">
        <v>0</v>
      </c>
      <c r="AK198" s="49"/>
      <c r="AL198" s="49"/>
      <c r="AM198" s="49"/>
      <c r="AN198" s="49">
        <v>0</v>
      </c>
      <c r="AO198" s="49"/>
      <c r="AP198" s="49">
        <v>0</v>
      </c>
      <c r="AQ198" s="49"/>
      <c r="AR198" s="49"/>
      <c r="AS198" s="49"/>
      <c r="AT198" s="49">
        <v>0</v>
      </c>
      <c r="AU198" s="39"/>
      <c r="AV198" s="39"/>
      <c r="AW198" s="39"/>
    </row>
    <row r="199" spans="1:49" x14ac:dyDescent="0.2">
      <c r="D199" s="50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</row>
    <row r="200" spans="1:49" s="1" customFormat="1" x14ac:dyDescent="0.25">
      <c r="A200" s="3"/>
      <c r="B200" s="6"/>
      <c r="C200" s="51" t="s">
        <v>172</v>
      </c>
      <c r="D200" s="52"/>
      <c r="E200" s="5"/>
      <c r="F200" s="53">
        <v>0</v>
      </c>
      <c r="G200" s="54"/>
      <c r="H200" s="54"/>
      <c r="I200" s="54"/>
      <c r="J200" s="53">
        <v>18</v>
      </c>
      <c r="K200" s="53">
        <v>0</v>
      </c>
      <c r="L200" s="53">
        <v>0</v>
      </c>
      <c r="M200" s="54"/>
      <c r="N200" s="53">
        <v>18</v>
      </c>
      <c r="O200" s="54"/>
      <c r="P200" s="54"/>
      <c r="Q200" s="54"/>
      <c r="R200" s="53">
        <v>0</v>
      </c>
      <c r="S200" s="53">
        <v>18</v>
      </c>
      <c r="T200" s="53">
        <v>0</v>
      </c>
      <c r="U200" s="53">
        <v>0</v>
      </c>
      <c r="V200" s="54"/>
      <c r="W200" s="53">
        <v>0</v>
      </c>
      <c r="X200" s="53">
        <v>0</v>
      </c>
      <c r="Y200" s="53">
        <v>0</v>
      </c>
      <c r="Z200" s="53">
        <v>0</v>
      </c>
      <c r="AA200" s="53">
        <v>0</v>
      </c>
      <c r="AB200" s="53">
        <v>0</v>
      </c>
      <c r="AC200" s="53">
        <v>0</v>
      </c>
      <c r="AD200" s="53">
        <v>0</v>
      </c>
      <c r="AE200" s="54"/>
      <c r="AF200" s="53">
        <v>18</v>
      </c>
      <c r="AG200" s="54"/>
      <c r="AH200" s="54"/>
      <c r="AI200" s="54"/>
      <c r="AJ200" s="53">
        <v>0</v>
      </c>
      <c r="AK200" s="54"/>
      <c r="AL200" s="54"/>
      <c r="AM200" s="54"/>
      <c r="AN200" s="53">
        <v>0</v>
      </c>
      <c r="AO200" s="54"/>
      <c r="AP200" s="53">
        <v>0</v>
      </c>
      <c r="AQ200" s="54"/>
      <c r="AR200" s="54"/>
      <c r="AS200" s="54"/>
      <c r="AT200" s="53">
        <v>0</v>
      </c>
      <c r="AU200" s="39"/>
      <c r="AV200" s="39"/>
      <c r="AW200" s="39"/>
    </row>
    <row r="201" spans="1:49" x14ac:dyDescent="0.2"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</row>
    <row r="202" spans="1:49" x14ac:dyDescent="0.2">
      <c r="C202" s="3" t="s">
        <v>127</v>
      </c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</row>
    <row r="203" spans="1:49" x14ac:dyDescent="0.2">
      <c r="D203" s="2" t="s">
        <v>122</v>
      </c>
      <c r="F203" s="39">
        <v>0</v>
      </c>
      <c r="G203" s="39"/>
      <c r="H203" s="39"/>
      <c r="I203" s="39"/>
      <c r="J203" s="39">
        <v>0</v>
      </c>
      <c r="K203" s="39">
        <v>0</v>
      </c>
      <c r="L203" s="39">
        <v>0</v>
      </c>
      <c r="M203" s="39"/>
      <c r="N203" s="39">
        <v>0</v>
      </c>
      <c r="O203" s="39"/>
      <c r="P203" s="39"/>
      <c r="Q203" s="39"/>
      <c r="R203" s="39">
        <v>0</v>
      </c>
      <c r="S203" s="39">
        <v>0</v>
      </c>
      <c r="T203" s="39">
        <v>0</v>
      </c>
      <c r="U203" s="39">
        <v>0</v>
      </c>
      <c r="V203" s="39"/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/>
      <c r="AF203" s="39">
        <v>0</v>
      </c>
      <c r="AG203" s="39"/>
      <c r="AH203" s="39"/>
      <c r="AI203" s="39"/>
      <c r="AJ203" s="39">
        <v>0</v>
      </c>
      <c r="AK203" s="39"/>
      <c r="AL203" s="39"/>
      <c r="AM203" s="39"/>
      <c r="AN203" s="39">
        <v>0</v>
      </c>
      <c r="AO203" s="39"/>
      <c r="AP203" s="39">
        <v>0</v>
      </c>
      <c r="AQ203" s="39"/>
      <c r="AR203" s="39"/>
      <c r="AS203" s="39"/>
      <c r="AT203" s="39">
        <v>0</v>
      </c>
      <c r="AU203" s="39"/>
      <c r="AV203" s="39"/>
      <c r="AW203" s="39"/>
    </row>
    <row r="204" spans="1:49" x14ac:dyDescent="0.2">
      <c r="D204" s="47" t="s">
        <v>135</v>
      </c>
      <c r="F204" s="48">
        <v>0</v>
      </c>
      <c r="G204" s="49"/>
      <c r="H204" s="49"/>
      <c r="I204" s="49"/>
      <c r="J204" s="48">
        <v>0</v>
      </c>
      <c r="K204" s="48">
        <v>0</v>
      </c>
      <c r="L204" s="48">
        <v>0</v>
      </c>
      <c r="M204" s="49"/>
      <c r="N204" s="48">
        <v>0</v>
      </c>
      <c r="O204" s="49"/>
      <c r="P204" s="49"/>
      <c r="Q204" s="49"/>
      <c r="R204" s="48">
        <v>0</v>
      </c>
      <c r="S204" s="48">
        <v>0</v>
      </c>
      <c r="T204" s="48">
        <v>0</v>
      </c>
      <c r="U204" s="48">
        <v>0</v>
      </c>
      <c r="V204" s="49"/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9"/>
      <c r="AF204" s="48">
        <v>0</v>
      </c>
      <c r="AG204" s="49"/>
      <c r="AH204" s="49"/>
      <c r="AI204" s="49"/>
      <c r="AJ204" s="48">
        <v>0</v>
      </c>
      <c r="AK204" s="49"/>
      <c r="AL204" s="49"/>
      <c r="AM204" s="49"/>
      <c r="AN204" s="48">
        <v>0</v>
      </c>
      <c r="AO204" s="49"/>
      <c r="AP204" s="48">
        <v>0</v>
      </c>
      <c r="AQ204" s="49"/>
      <c r="AR204" s="49"/>
      <c r="AS204" s="49"/>
      <c r="AT204" s="48">
        <v>0</v>
      </c>
      <c r="AU204" s="39"/>
      <c r="AV204" s="39"/>
      <c r="AW204" s="39"/>
    </row>
    <row r="205" spans="1:49" x14ac:dyDescent="0.2">
      <c r="D205" s="2" t="s">
        <v>98</v>
      </c>
      <c r="F205" s="39">
        <v>0</v>
      </c>
      <c r="G205" s="39"/>
      <c r="H205" s="39"/>
      <c r="I205" s="39"/>
      <c r="J205" s="39">
        <v>0</v>
      </c>
      <c r="K205" s="39">
        <v>0</v>
      </c>
      <c r="L205" s="39">
        <v>0</v>
      </c>
      <c r="M205" s="39"/>
      <c r="N205" s="39">
        <v>0</v>
      </c>
      <c r="O205" s="39"/>
      <c r="P205" s="39"/>
      <c r="Q205" s="39"/>
      <c r="R205" s="39">
        <v>0</v>
      </c>
      <c r="S205" s="39">
        <v>0</v>
      </c>
      <c r="T205" s="39">
        <v>0</v>
      </c>
      <c r="U205" s="39">
        <v>0</v>
      </c>
      <c r="V205" s="39"/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/>
      <c r="AF205" s="39">
        <v>0</v>
      </c>
      <c r="AG205" s="39"/>
      <c r="AH205" s="39"/>
      <c r="AI205" s="39"/>
      <c r="AJ205" s="39">
        <v>0</v>
      </c>
      <c r="AK205" s="39"/>
      <c r="AL205" s="39"/>
      <c r="AM205" s="39"/>
      <c r="AN205" s="39">
        <v>0</v>
      </c>
      <c r="AO205" s="39"/>
      <c r="AP205" s="39">
        <v>0</v>
      </c>
      <c r="AQ205" s="39"/>
      <c r="AR205" s="39"/>
      <c r="AS205" s="39"/>
      <c r="AT205" s="39">
        <v>0</v>
      </c>
      <c r="AU205" s="39"/>
      <c r="AV205" s="39"/>
      <c r="AW205" s="39"/>
    </row>
    <row r="206" spans="1:49" x14ac:dyDescent="0.2">
      <c r="D206" s="47" t="s">
        <v>136</v>
      </c>
      <c r="F206" s="48">
        <v>0</v>
      </c>
      <c r="G206" s="49"/>
      <c r="H206" s="49"/>
      <c r="I206" s="49"/>
      <c r="J206" s="48">
        <v>0</v>
      </c>
      <c r="K206" s="48">
        <v>0</v>
      </c>
      <c r="L206" s="48">
        <v>0</v>
      </c>
      <c r="M206" s="49"/>
      <c r="N206" s="48">
        <v>0</v>
      </c>
      <c r="O206" s="49"/>
      <c r="P206" s="49"/>
      <c r="Q206" s="49"/>
      <c r="R206" s="48">
        <v>0</v>
      </c>
      <c r="S206" s="48">
        <v>0</v>
      </c>
      <c r="T206" s="48">
        <v>0</v>
      </c>
      <c r="U206" s="48">
        <v>0</v>
      </c>
      <c r="V206" s="49"/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9"/>
      <c r="AF206" s="48">
        <v>0</v>
      </c>
      <c r="AG206" s="49"/>
      <c r="AH206" s="49"/>
      <c r="AI206" s="49"/>
      <c r="AJ206" s="48">
        <v>0</v>
      </c>
      <c r="AK206" s="49"/>
      <c r="AL206" s="49"/>
      <c r="AM206" s="49"/>
      <c r="AN206" s="48">
        <v>0</v>
      </c>
      <c r="AO206" s="49"/>
      <c r="AP206" s="48">
        <v>0</v>
      </c>
      <c r="AQ206" s="49"/>
      <c r="AR206" s="49"/>
      <c r="AS206" s="49"/>
      <c r="AT206" s="48">
        <v>0</v>
      </c>
      <c r="AU206" s="39"/>
      <c r="AV206" s="39"/>
      <c r="AW206" s="39"/>
    </row>
    <row r="207" spans="1:49" x14ac:dyDescent="0.2">
      <c r="D207" s="2" t="s">
        <v>114</v>
      </c>
      <c r="F207" s="39">
        <v>0</v>
      </c>
      <c r="G207" s="39"/>
      <c r="H207" s="39"/>
      <c r="I207" s="39"/>
      <c r="J207" s="39">
        <v>0</v>
      </c>
      <c r="K207" s="39">
        <v>0</v>
      </c>
      <c r="L207" s="39">
        <v>0</v>
      </c>
      <c r="M207" s="39"/>
      <c r="N207" s="39">
        <v>0</v>
      </c>
      <c r="O207" s="39"/>
      <c r="P207" s="39"/>
      <c r="Q207" s="39"/>
      <c r="R207" s="39">
        <v>0</v>
      </c>
      <c r="S207" s="39">
        <v>0</v>
      </c>
      <c r="T207" s="39">
        <v>0</v>
      </c>
      <c r="U207" s="39">
        <v>0</v>
      </c>
      <c r="V207" s="39"/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/>
      <c r="AF207" s="39">
        <v>0</v>
      </c>
      <c r="AG207" s="39"/>
      <c r="AH207" s="39"/>
      <c r="AI207" s="39"/>
      <c r="AJ207" s="39">
        <v>0</v>
      </c>
      <c r="AK207" s="39"/>
      <c r="AL207" s="39"/>
      <c r="AM207" s="39"/>
      <c r="AN207" s="39">
        <v>0</v>
      </c>
      <c r="AO207" s="39"/>
      <c r="AP207" s="39">
        <v>0</v>
      </c>
      <c r="AQ207" s="39"/>
      <c r="AR207" s="39"/>
      <c r="AS207" s="39"/>
      <c r="AT207" s="39">
        <v>0</v>
      </c>
      <c r="AU207" s="39"/>
      <c r="AV207" s="39"/>
      <c r="AW207" s="39"/>
    </row>
    <row r="208" spans="1:49" x14ac:dyDescent="0.2">
      <c r="D208" s="47" t="s">
        <v>115</v>
      </c>
      <c r="F208" s="48">
        <v>0</v>
      </c>
      <c r="G208" s="49"/>
      <c r="H208" s="49"/>
      <c r="I208" s="49"/>
      <c r="J208" s="48">
        <v>0</v>
      </c>
      <c r="K208" s="48">
        <v>0</v>
      </c>
      <c r="L208" s="48">
        <v>0</v>
      </c>
      <c r="M208" s="49"/>
      <c r="N208" s="48">
        <v>0</v>
      </c>
      <c r="O208" s="49"/>
      <c r="P208" s="49"/>
      <c r="Q208" s="49"/>
      <c r="R208" s="48">
        <v>0</v>
      </c>
      <c r="S208" s="48">
        <v>0</v>
      </c>
      <c r="T208" s="48">
        <v>0</v>
      </c>
      <c r="U208" s="48">
        <v>0</v>
      </c>
      <c r="V208" s="49"/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9"/>
      <c r="AF208" s="48">
        <v>0</v>
      </c>
      <c r="AG208" s="49"/>
      <c r="AH208" s="49"/>
      <c r="AI208" s="49"/>
      <c r="AJ208" s="48">
        <v>0</v>
      </c>
      <c r="AK208" s="49"/>
      <c r="AL208" s="49"/>
      <c r="AM208" s="49"/>
      <c r="AN208" s="48">
        <v>0</v>
      </c>
      <c r="AO208" s="49"/>
      <c r="AP208" s="48">
        <v>0</v>
      </c>
      <c r="AQ208" s="49"/>
      <c r="AR208" s="49"/>
      <c r="AS208" s="49"/>
      <c r="AT208" s="48">
        <v>0</v>
      </c>
      <c r="AU208" s="39"/>
      <c r="AV208" s="39"/>
      <c r="AW208" s="39"/>
    </row>
    <row r="209" spans="1:49" x14ac:dyDescent="0.2">
      <c r="D209" s="2" t="s">
        <v>102</v>
      </c>
      <c r="F209" s="39">
        <v>0</v>
      </c>
      <c r="G209" s="39"/>
      <c r="H209" s="39"/>
      <c r="I209" s="39"/>
      <c r="J209" s="39">
        <v>0</v>
      </c>
      <c r="K209" s="39">
        <v>0</v>
      </c>
      <c r="L209" s="39">
        <v>0</v>
      </c>
      <c r="M209" s="39"/>
      <c r="N209" s="39">
        <v>0</v>
      </c>
      <c r="O209" s="39"/>
      <c r="P209" s="39"/>
      <c r="Q209" s="39"/>
      <c r="R209" s="39">
        <v>0</v>
      </c>
      <c r="S209" s="39">
        <v>0</v>
      </c>
      <c r="T209" s="39">
        <v>0</v>
      </c>
      <c r="U209" s="39">
        <v>0</v>
      </c>
      <c r="V209" s="39"/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/>
      <c r="AF209" s="39">
        <v>0</v>
      </c>
      <c r="AG209" s="39"/>
      <c r="AH209" s="39"/>
      <c r="AI209" s="39"/>
      <c r="AJ209" s="39">
        <v>0</v>
      </c>
      <c r="AK209" s="39"/>
      <c r="AL209" s="39"/>
      <c r="AM209" s="39"/>
      <c r="AN209" s="39">
        <v>0</v>
      </c>
      <c r="AO209" s="39"/>
      <c r="AP209" s="39">
        <v>0</v>
      </c>
      <c r="AQ209" s="39"/>
      <c r="AR209" s="39"/>
      <c r="AS209" s="39"/>
      <c r="AT209" s="39">
        <v>0</v>
      </c>
      <c r="AU209" s="39"/>
      <c r="AV209" s="39"/>
      <c r="AW209" s="39"/>
    </row>
    <row r="210" spans="1:49" x14ac:dyDescent="0.2">
      <c r="D210" s="50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</row>
    <row r="211" spans="1:49" s="1" customFormat="1" x14ac:dyDescent="0.25">
      <c r="A211" s="3"/>
      <c r="B211" s="6"/>
      <c r="C211" s="51" t="s">
        <v>129</v>
      </c>
      <c r="D211" s="52"/>
      <c r="E211" s="5"/>
      <c r="F211" s="53">
        <v>0</v>
      </c>
      <c r="G211" s="54"/>
      <c r="H211" s="54"/>
      <c r="I211" s="54"/>
      <c r="J211" s="53">
        <v>0</v>
      </c>
      <c r="K211" s="53">
        <v>0</v>
      </c>
      <c r="L211" s="53">
        <v>0</v>
      </c>
      <c r="M211" s="54"/>
      <c r="N211" s="53">
        <v>0</v>
      </c>
      <c r="O211" s="54"/>
      <c r="P211" s="54"/>
      <c r="Q211" s="54"/>
      <c r="R211" s="53">
        <v>0</v>
      </c>
      <c r="S211" s="53">
        <v>0</v>
      </c>
      <c r="T211" s="53">
        <v>0</v>
      </c>
      <c r="U211" s="53">
        <v>0</v>
      </c>
      <c r="V211" s="54"/>
      <c r="W211" s="53">
        <v>0</v>
      </c>
      <c r="X211" s="53">
        <v>0</v>
      </c>
      <c r="Y211" s="53">
        <v>0</v>
      </c>
      <c r="Z211" s="53">
        <v>0</v>
      </c>
      <c r="AA211" s="53">
        <v>0</v>
      </c>
      <c r="AB211" s="53">
        <v>0</v>
      </c>
      <c r="AC211" s="53">
        <v>0</v>
      </c>
      <c r="AD211" s="53">
        <v>0</v>
      </c>
      <c r="AE211" s="54"/>
      <c r="AF211" s="53">
        <v>0</v>
      </c>
      <c r="AG211" s="54"/>
      <c r="AH211" s="54"/>
      <c r="AI211" s="54"/>
      <c r="AJ211" s="53">
        <v>0</v>
      </c>
      <c r="AK211" s="54"/>
      <c r="AL211" s="54"/>
      <c r="AM211" s="54"/>
      <c r="AN211" s="53">
        <v>0</v>
      </c>
      <c r="AO211" s="54"/>
      <c r="AP211" s="53">
        <v>0</v>
      </c>
      <c r="AQ211" s="54"/>
      <c r="AR211" s="54"/>
      <c r="AS211" s="54"/>
      <c r="AT211" s="53">
        <v>0</v>
      </c>
      <c r="AU211" s="39"/>
      <c r="AV211" s="39"/>
      <c r="AW211" s="39"/>
    </row>
    <row r="212" spans="1:49" s="1" customFormat="1" x14ac:dyDescent="0.2">
      <c r="A212" s="3"/>
      <c r="B212" s="6"/>
      <c r="C212" s="3"/>
      <c r="D212" s="3"/>
      <c r="E212" s="5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39"/>
      <c r="AV212" s="39"/>
      <c r="AW212" s="39"/>
    </row>
    <row r="213" spans="1:49" x14ac:dyDescent="0.2">
      <c r="C213" s="3" t="s">
        <v>130</v>
      </c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</row>
    <row r="214" spans="1:49" x14ac:dyDescent="0.2">
      <c r="D214" s="2" t="s">
        <v>113</v>
      </c>
      <c r="F214" s="39">
        <v>0</v>
      </c>
      <c r="G214" s="39"/>
      <c r="H214" s="39"/>
      <c r="I214" s="39"/>
      <c r="J214" s="39">
        <v>0</v>
      </c>
      <c r="K214" s="39">
        <v>0</v>
      </c>
      <c r="L214" s="39">
        <v>0</v>
      </c>
      <c r="M214" s="39"/>
      <c r="N214" s="39">
        <v>0</v>
      </c>
      <c r="O214" s="39"/>
      <c r="P214" s="39"/>
      <c r="Q214" s="39"/>
      <c r="R214" s="39">
        <v>0</v>
      </c>
      <c r="S214" s="39">
        <v>0</v>
      </c>
      <c r="T214" s="39">
        <v>0</v>
      </c>
      <c r="U214" s="39">
        <v>0</v>
      </c>
      <c r="V214" s="39"/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/>
      <c r="AF214" s="39">
        <v>0</v>
      </c>
      <c r="AG214" s="39"/>
      <c r="AH214" s="39"/>
      <c r="AI214" s="39"/>
      <c r="AJ214" s="39">
        <v>0</v>
      </c>
      <c r="AK214" s="39"/>
      <c r="AL214" s="39"/>
      <c r="AM214" s="39"/>
      <c r="AN214" s="39">
        <v>0</v>
      </c>
      <c r="AO214" s="39"/>
      <c r="AP214" s="39">
        <v>0</v>
      </c>
      <c r="AQ214" s="39"/>
      <c r="AR214" s="39"/>
      <c r="AS214" s="39"/>
      <c r="AT214" s="39">
        <v>0</v>
      </c>
      <c r="AU214" s="39"/>
      <c r="AV214" s="39"/>
      <c r="AW214" s="39"/>
    </row>
    <row r="215" spans="1:49" s="1" customFormat="1" x14ac:dyDescent="0.2">
      <c r="A215" s="3"/>
      <c r="B215" s="6"/>
      <c r="C215" s="3"/>
      <c r="D215" s="3"/>
      <c r="E215" s="5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39"/>
      <c r="AV215" s="39"/>
      <c r="AW215" s="39"/>
    </row>
    <row r="216" spans="1:49" s="1" customFormat="1" x14ac:dyDescent="0.25">
      <c r="A216" s="3"/>
      <c r="B216" s="6"/>
      <c r="C216" s="51" t="s">
        <v>133</v>
      </c>
      <c r="D216" s="52"/>
      <c r="E216" s="5"/>
      <c r="F216" s="53">
        <v>0</v>
      </c>
      <c r="G216" s="54"/>
      <c r="H216" s="54"/>
      <c r="I216" s="54"/>
      <c r="J216" s="53">
        <v>0</v>
      </c>
      <c r="K216" s="53">
        <v>0</v>
      </c>
      <c r="L216" s="53">
        <v>0</v>
      </c>
      <c r="M216" s="54"/>
      <c r="N216" s="53">
        <v>0</v>
      </c>
      <c r="O216" s="54"/>
      <c r="P216" s="54"/>
      <c r="Q216" s="54"/>
      <c r="R216" s="53">
        <v>0</v>
      </c>
      <c r="S216" s="53">
        <v>0</v>
      </c>
      <c r="T216" s="53">
        <v>0</v>
      </c>
      <c r="U216" s="53">
        <v>0</v>
      </c>
      <c r="V216" s="54"/>
      <c r="W216" s="53">
        <v>0</v>
      </c>
      <c r="X216" s="53">
        <v>0</v>
      </c>
      <c r="Y216" s="53">
        <v>0</v>
      </c>
      <c r="Z216" s="53">
        <v>0</v>
      </c>
      <c r="AA216" s="53">
        <v>0</v>
      </c>
      <c r="AB216" s="53">
        <v>0</v>
      </c>
      <c r="AC216" s="53">
        <v>0</v>
      </c>
      <c r="AD216" s="53">
        <v>0</v>
      </c>
      <c r="AE216" s="54"/>
      <c r="AF216" s="53">
        <v>0</v>
      </c>
      <c r="AG216" s="54"/>
      <c r="AH216" s="54"/>
      <c r="AI216" s="54"/>
      <c r="AJ216" s="53">
        <v>0</v>
      </c>
      <c r="AK216" s="54"/>
      <c r="AL216" s="54"/>
      <c r="AM216" s="54"/>
      <c r="AN216" s="53">
        <v>0</v>
      </c>
      <c r="AO216" s="54"/>
      <c r="AP216" s="53">
        <v>0</v>
      </c>
      <c r="AQ216" s="54"/>
      <c r="AR216" s="54"/>
      <c r="AS216" s="54"/>
      <c r="AT216" s="53">
        <v>0</v>
      </c>
      <c r="AU216" s="39"/>
      <c r="AV216" s="39"/>
      <c r="AW216" s="39"/>
    </row>
    <row r="217" spans="1:49" s="1" customFormat="1" x14ac:dyDescent="0.2">
      <c r="A217" s="3"/>
      <c r="B217" s="6"/>
      <c r="C217" s="3"/>
      <c r="D217" s="3"/>
      <c r="E217" s="5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39"/>
      <c r="AV217" s="39"/>
      <c r="AW217" s="39"/>
    </row>
    <row r="218" spans="1:49" s="1" customFormat="1" x14ac:dyDescent="0.25">
      <c r="A218" s="3"/>
      <c r="B218" s="57" t="s">
        <v>173</v>
      </c>
      <c r="C218" s="58"/>
      <c r="D218" s="58"/>
      <c r="E218" s="5"/>
      <c r="F218" s="59">
        <v>2042</v>
      </c>
      <c r="G218" s="54"/>
      <c r="H218" s="54"/>
      <c r="I218" s="54"/>
      <c r="J218" s="59">
        <v>15164</v>
      </c>
      <c r="K218" s="59">
        <v>280</v>
      </c>
      <c r="L218" s="59">
        <v>153</v>
      </c>
      <c r="M218" s="54"/>
      <c r="N218" s="59">
        <v>15597</v>
      </c>
      <c r="O218" s="54"/>
      <c r="P218" s="54"/>
      <c r="Q218" s="54"/>
      <c r="R218" s="59">
        <f xml:space="preserve"> 7 + 1</f>
        <v>8</v>
      </c>
      <c r="S218" s="59">
        <v>1154</v>
      </c>
      <c r="T218" s="59">
        <v>1991</v>
      </c>
      <c r="U218" s="59">
        <v>1022</v>
      </c>
      <c r="V218" s="54"/>
      <c r="W218" s="59">
        <v>1222</v>
      </c>
      <c r="X218" s="59">
        <v>30</v>
      </c>
      <c r="Y218" s="59">
        <v>31</v>
      </c>
      <c r="Z218" s="59">
        <v>913</v>
      </c>
      <c r="AA218" s="59">
        <v>762</v>
      </c>
      <c r="AB218" s="59">
        <v>327</v>
      </c>
      <c r="AC218" s="59">
        <v>8309</v>
      </c>
      <c r="AD218" s="59">
        <v>22</v>
      </c>
      <c r="AE218" s="54"/>
      <c r="AF218" s="59">
        <v>15791</v>
      </c>
      <c r="AG218" s="54"/>
      <c r="AH218" s="54"/>
      <c r="AI218" s="54"/>
      <c r="AJ218" s="59">
        <v>1848</v>
      </c>
      <c r="AK218" s="54"/>
      <c r="AL218" s="54"/>
      <c r="AM218" s="54"/>
      <c r="AN218" s="59">
        <v>0</v>
      </c>
      <c r="AO218" s="54"/>
      <c r="AP218" s="59">
        <v>0</v>
      </c>
      <c r="AQ218" s="54"/>
      <c r="AR218" s="54"/>
      <c r="AS218" s="54"/>
      <c r="AT218" s="59">
        <v>0</v>
      </c>
      <c r="AU218" s="39"/>
      <c r="AV218" s="39"/>
      <c r="AW218" s="39"/>
    </row>
    <row r="219" spans="1:49" x14ac:dyDescent="0.2"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</row>
    <row r="220" spans="1:49" x14ac:dyDescent="0.2">
      <c r="B220" s="6" t="s">
        <v>174</v>
      </c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</row>
    <row r="221" spans="1:49" x14ac:dyDescent="0.2">
      <c r="C221" s="3" t="s">
        <v>175</v>
      </c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</row>
    <row r="222" spans="1:49" x14ac:dyDescent="0.2">
      <c r="D222" s="2" t="s">
        <v>176</v>
      </c>
      <c r="F222" s="39">
        <v>102</v>
      </c>
      <c r="G222" s="39"/>
      <c r="H222" s="39"/>
      <c r="I222" s="39"/>
      <c r="J222" s="39">
        <v>746</v>
      </c>
      <c r="K222" s="39">
        <v>12</v>
      </c>
      <c r="L222" s="39">
        <v>5</v>
      </c>
      <c r="M222" s="39"/>
      <c r="N222" s="39">
        <v>763</v>
      </c>
      <c r="O222" s="39"/>
      <c r="P222" s="39"/>
      <c r="Q222" s="39"/>
      <c r="R222" s="39">
        <v>5</v>
      </c>
      <c r="S222" s="39">
        <v>55</v>
      </c>
      <c r="T222" s="39">
        <v>55</v>
      </c>
      <c r="U222" s="39">
        <v>49</v>
      </c>
      <c r="V222" s="39"/>
      <c r="W222" s="39">
        <v>38</v>
      </c>
      <c r="X222" s="39">
        <v>0</v>
      </c>
      <c r="Y222" s="39">
        <v>1</v>
      </c>
      <c r="Z222" s="39">
        <v>15</v>
      </c>
      <c r="AA222" s="39">
        <v>49</v>
      </c>
      <c r="AB222" s="39">
        <v>23</v>
      </c>
      <c r="AC222" s="39">
        <v>426</v>
      </c>
      <c r="AD222" s="39">
        <v>0</v>
      </c>
      <c r="AE222" s="39"/>
      <c r="AF222" s="39">
        <v>716</v>
      </c>
      <c r="AG222" s="39"/>
      <c r="AH222" s="39"/>
      <c r="AI222" s="39"/>
      <c r="AJ222" s="39">
        <v>149</v>
      </c>
      <c r="AK222" s="39"/>
      <c r="AL222" s="39"/>
      <c r="AM222" s="39"/>
      <c r="AN222" s="39">
        <v>0</v>
      </c>
      <c r="AO222" s="39"/>
      <c r="AP222" s="39">
        <v>0</v>
      </c>
      <c r="AQ222" s="39"/>
      <c r="AR222" s="39"/>
      <c r="AS222" s="39"/>
      <c r="AT222" s="39">
        <v>0</v>
      </c>
      <c r="AU222" s="39"/>
      <c r="AV222" s="39"/>
      <c r="AW222" s="39"/>
    </row>
    <row r="223" spans="1:49" x14ac:dyDescent="0.2">
      <c r="D223" s="47" t="s">
        <v>177</v>
      </c>
      <c r="F223" s="48">
        <v>98</v>
      </c>
      <c r="G223" s="49"/>
      <c r="H223" s="49"/>
      <c r="I223" s="49"/>
      <c r="J223" s="48">
        <v>769</v>
      </c>
      <c r="K223" s="48">
        <v>13</v>
      </c>
      <c r="L223" s="48">
        <v>2</v>
      </c>
      <c r="M223" s="49"/>
      <c r="N223" s="48">
        <v>784</v>
      </c>
      <c r="O223" s="49"/>
      <c r="P223" s="49"/>
      <c r="Q223" s="49"/>
      <c r="R223" s="48">
        <v>3</v>
      </c>
      <c r="S223" s="48">
        <v>84</v>
      </c>
      <c r="T223" s="48">
        <v>49</v>
      </c>
      <c r="U223" s="48">
        <v>74</v>
      </c>
      <c r="V223" s="49"/>
      <c r="W223" s="48">
        <v>20</v>
      </c>
      <c r="X223" s="48">
        <v>1</v>
      </c>
      <c r="Y223" s="48">
        <v>1</v>
      </c>
      <c r="Z223" s="48">
        <v>14</v>
      </c>
      <c r="AA223" s="48">
        <v>53</v>
      </c>
      <c r="AB223" s="48">
        <v>39</v>
      </c>
      <c r="AC223" s="48">
        <v>416</v>
      </c>
      <c r="AD223" s="48">
        <v>0</v>
      </c>
      <c r="AE223" s="49"/>
      <c r="AF223" s="48">
        <v>754</v>
      </c>
      <c r="AG223" s="49"/>
      <c r="AH223" s="49"/>
      <c r="AI223" s="49"/>
      <c r="AJ223" s="48">
        <v>128</v>
      </c>
      <c r="AK223" s="49"/>
      <c r="AL223" s="49"/>
      <c r="AM223" s="49"/>
      <c r="AN223" s="48">
        <v>0</v>
      </c>
      <c r="AO223" s="49"/>
      <c r="AP223" s="48">
        <v>0</v>
      </c>
      <c r="AQ223" s="49"/>
      <c r="AR223" s="49"/>
      <c r="AS223" s="49"/>
      <c r="AT223" s="48">
        <v>0</v>
      </c>
      <c r="AU223" s="39"/>
      <c r="AV223" s="39"/>
      <c r="AW223" s="39"/>
    </row>
    <row r="224" spans="1:49" x14ac:dyDescent="0.2">
      <c r="D224" s="2" t="s">
        <v>178</v>
      </c>
      <c r="F224" s="39">
        <v>59</v>
      </c>
      <c r="G224" s="39"/>
      <c r="H224" s="39"/>
      <c r="I224" s="39"/>
      <c r="J224" s="39">
        <v>748</v>
      </c>
      <c r="K224" s="39">
        <v>19</v>
      </c>
      <c r="L224" s="39">
        <v>3</v>
      </c>
      <c r="M224" s="39"/>
      <c r="N224" s="39">
        <v>770</v>
      </c>
      <c r="O224" s="39"/>
      <c r="P224" s="39"/>
      <c r="Q224" s="39"/>
      <c r="R224" s="39">
        <v>5</v>
      </c>
      <c r="S224" s="39">
        <v>93</v>
      </c>
      <c r="T224" s="39">
        <v>30</v>
      </c>
      <c r="U224" s="39">
        <v>80</v>
      </c>
      <c r="V224" s="39"/>
      <c r="W224" s="39">
        <v>39</v>
      </c>
      <c r="X224" s="39">
        <v>0</v>
      </c>
      <c r="Y224" s="39">
        <v>2</v>
      </c>
      <c r="Z224" s="39">
        <v>38</v>
      </c>
      <c r="AA224" s="39">
        <v>30</v>
      </c>
      <c r="AB224" s="39">
        <v>17</v>
      </c>
      <c r="AC224" s="39">
        <v>417</v>
      </c>
      <c r="AD224" s="39">
        <v>0</v>
      </c>
      <c r="AE224" s="39"/>
      <c r="AF224" s="39">
        <v>751</v>
      </c>
      <c r="AG224" s="39"/>
      <c r="AH224" s="39"/>
      <c r="AI224" s="39"/>
      <c r="AJ224" s="39">
        <v>78</v>
      </c>
      <c r="AK224" s="39"/>
      <c r="AL224" s="39"/>
      <c r="AM224" s="39"/>
      <c r="AN224" s="39">
        <v>0</v>
      </c>
      <c r="AO224" s="39"/>
      <c r="AP224" s="39">
        <v>0</v>
      </c>
      <c r="AQ224" s="39"/>
      <c r="AR224" s="39"/>
      <c r="AS224" s="39"/>
      <c r="AT224" s="39">
        <v>0</v>
      </c>
      <c r="AU224" s="39"/>
      <c r="AV224" s="39"/>
      <c r="AW224" s="39"/>
    </row>
    <row r="225" spans="1:49" x14ac:dyDescent="0.2">
      <c r="D225" s="47" t="s">
        <v>179</v>
      </c>
      <c r="F225" s="48">
        <v>116</v>
      </c>
      <c r="G225" s="49"/>
      <c r="H225" s="49"/>
      <c r="I225" s="49"/>
      <c r="J225" s="48">
        <v>767</v>
      </c>
      <c r="K225" s="48">
        <v>14</v>
      </c>
      <c r="L225" s="48">
        <v>0</v>
      </c>
      <c r="M225" s="49"/>
      <c r="N225" s="48">
        <v>781</v>
      </c>
      <c r="O225" s="49"/>
      <c r="P225" s="49"/>
      <c r="Q225" s="49"/>
      <c r="R225" s="48">
        <v>6</v>
      </c>
      <c r="S225" s="48">
        <v>83</v>
      </c>
      <c r="T225" s="48">
        <v>34</v>
      </c>
      <c r="U225" s="48">
        <v>68</v>
      </c>
      <c r="V225" s="49"/>
      <c r="W225" s="48">
        <v>44</v>
      </c>
      <c r="X225" s="48">
        <v>3</v>
      </c>
      <c r="Y225" s="48">
        <v>4</v>
      </c>
      <c r="Z225" s="48">
        <v>25</v>
      </c>
      <c r="AA225" s="48">
        <v>19</v>
      </c>
      <c r="AB225" s="48">
        <v>18</v>
      </c>
      <c r="AC225" s="48">
        <v>478</v>
      </c>
      <c r="AD225" s="48">
        <v>1</v>
      </c>
      <c r="AE225" s="49"/>
      <c r="AF225" s="48">
        <v>783</v>
      </c>
      <c r="AG225" s="49"/>
      <c r="AH225" s="49"/>
      <c r="AI225" s="49"/>
      <c r="AJ225" s="48">
        <v>114</v>
      </c>
      <c r="AK225" s="49"/>
      <c r="AL225" s="49"/>
      <c r="AM225" s="49"/>
      <c r="AN225" s="48">
        <v>0</v>
      </c>
      <c r="AO225" s="49"/>
      <c r="AP225" s="48">
        <v>0</v>
      </c>
      <c r="AQ225" s="49"/>
      <c r="AR225" s="49"/>
      <c r="AS225" s="49"/>
      <c r="AT225" s="48">
        <v>0</v>
      </c>
      <c r="AU225" s="39"/>
      <c r="AV225" s="39"/>
      <c r="AW225" s="39"/>
    </row>
    <row r="226" spans="1:49" x14ac:dyDescent="0.2">
      <c r="D226" s="2" t="s">
        <v>114</v>
      </c>
      <c r="F226" s="39">
        <v>116</v>
      </c>
      <c r="G226" s="39"/>
      <c r="H226" s="39"/>
      <c r="I226" s="39"/>
      <c r="J226" s="39">
        <v>744</v>
      </c>
      <c r="K226" s="39">
        <v>12</v>
      </c>
      <c r="L226" s="39">
        <v>6</v>
      </c>
      <c r="M226" s="39"/>
      <c r="N226" s="39">
        <v>762</v>
      </c>
      <c r="O226" s="39"/>
      <c r="P226" s="39"/>
      <c r="Q226" s="39"/>
      <c r="R226" s="39">
        <v>3</v>
      </c>
      <c r="S226" s="39">
        <v>64</v>
      </c>
      <c r="T226" s="39">
        <v>33</v>
      </c>
      <c r="U226" s="39">
        <v>24</v>
      </c>
      <c r="V226" s="39"/>
      <c r="W226" s="39">
        <v>41</v>
      </c>
      <c r="X226" s="39">
        <v>1</v>
      </c>
      <c r="Y226" s="39">
        <v>4</v>
      </c>
      <c r="Z226" s="39">
        <v>41</v>
      </c>
      <c r="AA226" s="39">
        <v>23</v>
      </c>
      <c r="AB226" s="39">
        <v>28</v>
      </c>
      <c r="AC226" s="39">
        <v>479</v>
      </c>
      <c r="AD226" s="39">
        <v>0</v>
      </c>
      <c r="AE226" s="39"/>
      <c r="AF226" s="39">
        <v>741</v>
      </c>
      <c r="AG226" s="39"/>
      <c r="AH226" s="39"/>
      <c r="AI226" s="39"/>
      <c r="AJ226" s="39">
        <v>137</v>
      </c>
      <c r="AK226" s="39"/>
      <c r="AL226" s="39"/>
      <c r="AM226" s="39"/>
      <c r="AN226" s="39">
        <v>0</v>
      </c>
      <c r="AO226" s="39"/>
      <c r="AP226" s="39">
        <v>0</v>
      </c>
      <c r="AQ226" s="39"/>
      <c r="AR226" s="39"/>
      <c r="AS226" s="39"/>
      <c r="AT226" s="39">
        <v>0</v>
      </c>
      <c r="AU226" s="39"/>
      <c r="AV226" s="39"/>
      <c r="AW226" s="39"/>
    </row>
    <row r="227" spans="1:49" x14ac:dyDescent="0.2">
      <c r="D227" s="47" t="s">
        <v>115</v>
      </c>
      <c r="F227" s="48">
        <v>139</v>
      </c>
      <c r="G227" s="49"/>
      <c r="H227" s="49"/>
      <c r="I227" s="49"/>
      <c r="J227" s="48">
        <v>753</v>
      </c>
      <c r="K227" s="48">
        <v>16</v>
      </c>
      <c r="L227" s="48">
        <v>2</v>
      </c>
      <c r="M227" s="49"/>
      <c r="N227" s="48">
        <v>771</v>
      </c>
      <c r="O227" s="49"/>
      <c r="P227" s="49"/>
      <c r="Q227" s="49"/>
      <c r="R227" s="48">
        <v>6</v>
      </c>
      <c r="S227" s="48">
        <v>15</v>
      </c>
      <c r="T227" s="48">
        <v>22</v>
      </c>
      <c r="U227" s="48">
        <v>108</v>
      </c>
      <c r="V227" s="49"/>
      <c r="W227" s="48">
        <v>55</v>
      </c>
      <c r="X227" s="48">
        <v>1</v>
      </c>
      <c r="Y227" s="48">
        <v>1</v>
      </c>
      <c r="Z227" s="48">
        <v>37</v>
      </c>
      <c r="AA227" s="48">
        <v>29</v>
      </c>
      <c r="AB227" s="48">
        <v>18</v>
      </c>
      <c r="AC227" s="48">
        <v>479</v>
      </c>
      <c r="AD227" s="48">
        <v>0</v>
      </c>
      <c r="AE227" s="49"/>
      <c r="AF227" s="48">
        <v>771</v>
      </c>
      <c r="AG227" s="49"/>
      <c r="AH227" s="49"/>
      <c r="AI227" s="49"/>
      <c r="AJ227" s="48">
        <v>139</v>
      </c>
      <c r="AK227" s="49"/>
      <c r="AL227" s="49"/>
      <c r="AM227" s="49"/>
      <c r="AN227" s="48">
        <v>0</v>
      </c>
      <c r="AO227" s="49"/>
      <c r="AP227" s="48">
        <v>0</v>
      </c>
      <c r="AQ227" s="49"/>
      <c r="AR227" s="49"/>
      <c r="AS227" s="49"/>
      <c r="AT227" s="48">
        <v>0</v>
      </c>
      <c r="AU227" s="39"/>
      <c r="AV227" s="39"/>
      <c r="AW227" s="39"/>
    </row>
    <row r="228" spans="1:49" x14ac:dyDescent="0.2"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</row>
    <row r="229" spans="1:49" s="1" customFormat="1" x14ac:dyDescent="0.25">
      <c r="A229" s="3"/>
      <c r="B229" s="6"/>
      <c r="C229" s="51" t="s">
        <v>180</v>
      </c>
      <c r="D229" s="52"/>
      <c r="E229" s="5"/>
      <c r="F229" s="53">
        <v>630</v>
      </c>
      <c r="G229" s="54"/>
      <c r="H229" s="54"/>
      <c r="I229" s="54"/>
      <c r="J229" s="53">
        <v>4527</v>
      </c>
      <c r="K229" s="53">
        <v>86</v>
      </c>
      <c r="L229" s="53">
        <v>18</v>
      </c>
      <c r="M229" s="54"/>
      <c r="N229" s="53">
        <v>4631</v>
      </c>
      <c r="O229" s="54"/>
      <c r="P229" s="54"/>
      <c r="Q229" s="54"/>
      <c r="R229" s="53">
        <v>28</v>
      </c>
      <c r="S229" s="53">
        <v>394</v>
      </c>
      <c r="T229" s="53">
        <v>223</v>
      </c>
      <c r="U229" s="53">
        <v>403</v>
      </c>
      <c r="V229" s="54"/>
      <c r="W229" s="53">
        <v>237</v>
      </c>
      <c r="X229" s="53">
        <v>6</v>
      </c>
      <c r="Y229" s="53">
        <v>13</v>
      </c>
      <c r="Z229" s="53">
        <v>170</v>
      </c>
      <c r="AA229" s="53">
        <v>203</v>
      </c>
      <c r="AB229" s="53">
        <v>143</v>
      </c>
      <c r="AC229" s="53">
        <v>2695</v>
      </c>
      <c r="AD229" s="53">
        <v>1</v>
      </c>
      <c r="AE229" s="54"/>
      <c r="AF229" s="53">
        <v>4516</v>
      </c>
      <c r="AG229" s="54"/>
      <c r="AH229" s="54"/>
      <c r="AI229" s="54"/>
      <c r="AJ229" s="53">
        <v>745</v>
      </c>
      <c r="AK229" s="54"/>
      <c r="AL229" s="54"/>
      <c r="AM229" s="54"/>
      <c r="AN229" s="53">
        <v>0</v>
      </c>
      <c r="AO229" s="54"/>
      <c r="AP229" s="53">
        <v>0</v>
      </c>
      <c r="AQ229" s="54"/>
      <c r="AR229" s="54"/>
      <c r="AS229" s="54"/>
      <c r="AT229" s="53">
        <v>0</v>
      </c>
      <c r="AU229" s="39"/>
      <c r="AV229" s="39"/>
      <c r="AW229" s="39"/>
    </row>
    <row r="230" spans="1:49" x14ac:dyDescent="0.2"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</row>
    <row r="231" spans="1:49" x14ac:dyDescent="0.2">
      <c r="C231" s="3" t="s">
        <v>121</v>
      </c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</row>
    <row r="232" spans="1:49" x14ac:dyDescent="0.2">
      <c r="D232" s="2" t="s">
        <v>176</v>
      </c>
      <c r="F232" s="39">
        <v>0</v>
      </c>
      <c r="G232" s="39"/>
      <c r="H232" s="39"/>
      <c r="I232" s="39"/>
      <c r="J232" s="39">
        <v>0</v>
      </c>
      <c r="K232" s="39">
        <v>0</v>
      </c>
      <c r="L232" s="39">
        <v>0</v>
      </c>
      <c r="M232" s="39"/>
      <c r="N232" s="39">
        <v>0</v>
      </c>
      <c r="O232" s="39"/>
      <c r="P232" s="39"/>
      <c r="Q232" s="39"/>
      <c r="R232" s="39">
        <v>0</v>
      </c>
      <c r="S232" s="39">
        <v>0</v>
      </c>
      <c r="T232" s="39">
        <v>0</v>
      </c>
      <c r="U232" s="39">
        <v>0</v>
      </c>
      <c r="V232" s="39"/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/>
      <c r="AF232" s="39">
        <v>0</v>
      </c>
      <c r="AG232" s="39"/>
      <c r="AH232" s="39"/>
      <c r="AI232" s="39"/>
      <c r="AJ232" s="39">
        <v>0</v>
      </c>
      <c r="AK232" s="39"/>
      <c r="AL232" s="39"/>
      <c r="AM232" s="39"/>
      <c r="AN232" s="39">
        <v>0</v>
      </c>
      <c r="AO232" s="39"/>
      <c r="AP232" s="39">
        <v>0</v>
      </c>
      <c r="AQ232" s="39"/>
      <c r="AR232" s="39"/>
      <c r="AS232" s="39"/>
      <c r="AT232" s="39">
        <v>0</v>
      </c>
      <c r="AU232" s="39"/>
      <c r="AV232" s="39"/>
      <c r="AW232" s="39"/>
    </row>
    <row r="233" spans="1:49" x14ac:dyDescent="0.2">
      <c r="D233" s="47" t="s">
        <v>97</v>
      </c>
      <c r="F233" s="48">
        <v>0</v>
      </c>
      <c r="G233" s="49"/>
      <c r="H233" s="49"/>
      <c r="I233" s="49"/>
      <c r="J233" s="48">
        <v>0</v>
      </c>
      <c r="K233" s="48">
        <v>0</v>
      </c>
      <c r="L233" s="48">
        <v>0</v>
      </c>
      <c r="M233" s="49"/>
      <c r="N233" s="48">
        <v>0</v>
      </c>
      <c r="O233" s="49"/>
      <c r="P233" s="49"/>
      <c r="Q233" s="49"/>
      <c r="R233" s="48">
        <v>0</v>
      </c>
      <c r="S233" s="48">
        <v>0</v>
      </c>
      <c r="T233" s="48">
        <v>0</v>
      </c>
      <c r="U233" s="48">
        <v>0</v>
      </c>
      <c r="V233" s="49"/>
      <c r="W233" s="48">
        <v>0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9"/>
      <c r="AF233" s="48">
        <v>0</v>
      </c>
      <c r="AG233" s="49"/>
      <c r="AH233" s="49"/>
      <c r="AI233" s="49"/>
      <c r="AJ233" s="48">
        <v>0</v>
      </c>
      <c r="AK233" s="49"/>
      <c r="AL233" s="49"/>
      <c r="AM233" s="49"/>
      <c r="AN233" s="48">
        <v>0</v>
      </c>
      <c r="AO233" s="49"/>
      <c r="AP233" s="48">
        <v>0</v>
      </c>
      <c r="AQ233" s="49"/>
      <c r="AR233" s="49"/>
      <c r="AS233" s="49"/>
      <c r="AT233" s="48">
        <v>0</v>
      </c>
      <c r="AU233" s="39"/>
      <c r="AV233" s="39"/>
      <c r="AW233" s="39"/>
    </row>
    <row r="234" spans="1:49" x14ac:dyDescent="0.2"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</row>
    <row r="235" spans="1:49" s="1" customFormat="1" x14ac:dyDescent="0.25">
      <c r="A235" s="3"/>
      <c r="B235" s="6"/>
      <c r="C235" s="51" t="s">
        <v>124</v>
      </c>
      <c r="D235" s="52"/>
      <c r="E235" s="5"/>
      <c r="F235" s="53">
        <v>0</v>
      </c>
      <c r="G235" s="54"/>
      <c r="H235" s="54"/>
      <c r="I235" s="54"/>
      <c r="J235" s="53">
        <v>0</v>
      </c>
      <c r="K235" s="53">
        <v>0</v>
      </c>
      <c r="L235" s="53">
        <v>0</v>
      </c>
      <c r="M235" s="54"/>
      <c r="N235" s="53">
        <v>0</v>
      </c>
      <c r="O235" s="54"/>
      <c r="P235" s="54"/>
      <c r="Q235" s="54"/>
      <c r="R235" s="53">
        <v>0</v>
      </c>
      <c r="S235" s="53">
        <v>0</v>
      </c>
      <c r="T235" s="53">
        <v>0</v>
      </c>
      <c r="U235" s="53">
        <v>0</v>
      </c>
      <c r="V235" s="54"/>
      <c r="W235" s="53">
        <v>0</v>
      </c>
      <c r="X235" s="53">
        <v>0</v>
      </c>
      <c r="Y235" s="53">
        <v>0</v>
      </c>
      <c r="Z235" s="53">
        <v>0</v>
      </c>
      <c r="AA235" s="53">
        <v>0</v>
      </c>
      <c r="AB235" s="53">
        <v>0</v>
      </c>
      <c r="AC235" s="53">
        <v>0</v>
      </c>
      <c r="AD235" s="53">
        <v>0</v>
      </c>
      <c r="AE235" s="54"/>
      <c r="AF235" s="53">
        <v>0</v>
      </c>
      <c r="AG235" s="54"/>
      <c r="AH235" s="54"/>
      <c r="AI235" s="54"/>
      <c r="AJ235" s="53">
        <v>0</v>
      </c>
      <c r="AK235" s="54"/>
      <c r="AL235" s="54"/>
      <c r="AM235" s="54"/>
      <c r="AN235" s="53">
        <v>0</v>
      </c>
      <c r="AO235" s="54"/>
      <c r="AP235" s="53">
        <v>0</v>
      </c>
      <c r="AQ235" s="54"/>
      <c r="AR235" s="54"/>
      <c r="AS235" s="54"/>
      <c r="AT235" s="53">
        <v>0</v>
      </c>
      <c r="AU235" s="39"/>
      <c r="AV235" s="39"/>
      <c r="AW235" s="39"/>
    </row>
    <row r="236" spans="1:49" x14ac:dyDescent="0.2"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</row>
    <row r="237" spans="1:49" x14ac:dyDescent="0.2">
      <c r="C237" s="3" t="s">
        <v>181</v>
      </c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</row>
    <row r="238" spans="1:49" x14ac:dyDescent="0.2">
      <c r="D238" s="2" t="s">
        <v>96</v>
      </c>
      <c r="F238" s="39">
        <v>0</v>
      </c>
      <c r="G238" s="39"/>
      <c r="H238" s="39"/>
      <c r="I238" s="39"/>
      <c r="J238" s="39">
        <v>0</v>
      </c>
      <c r="K238" s="39">
        <v>0</v>
      </c>
      <c r="L238" s="39">
        <v>0</v>
      </c>
      <c r="M238" s="39"/>
      <c r="N238" s="39">
        <v>0</v>
      </c>
      <c r="O238" s="39"/>
      <c r="P238" s="39"/>
      <c r="Q238" s="39"/>
      <c r="R238" s="39">
        <v>0</v>
      </c>
      <c r="S238" s="39">
        <v>0</v>
      </c>
      <c r="T238" s="39">
        <v>0</v>
      </c>
      <c r="U238" s="39">
        <v>0</v>
      </c>
      <c r="V238" s="39"/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/>
      <c r="AF238" s="39">
        <v>0</v>
      </c>
      <c r="AG238" s="39"/>
      <c r="AH238" s="39"/>
      <c r="AI238" s="39"/>
      <c r="AJ238" s="39">
        <v>0</v>
      </c>
      <c r="AK238" s="39"/>
      <c r="AL238" s="39"/>
      <c r="AM238" s="39"/>
      <c r="AN238" s="39">
        <v>0</v>
      </c>
      <c r="AO238" s="39"/>
      <c r="AP238" s="39">
        <v>0</v>
      </c>
      <c r="AQ238" s="39"/>
      <c r="AR238" s="39"/>
      <c r="AS238" s="39"/>
      <c r="AT238" s="39">
        <v>0</v>
      </c>
      <c r="AU238" s="39"/>
      <c r="AV238" s="39"/>
      <c r="AW238" s="39"/>
    </row>
    <row r="239" spans="1:49" x14ac:dyDescent="0.2">
      <c r="D239" s="47" t="s">
        <v>97</v>
      </c>
      <c r="F239" s="48">
        <v>0</v>
      </c>
      <c r="G239" s="49"/>
      <c r="H239" s="49"/>
      <c r="I239" s="49"/>
      <c r="J239" s="48">
        <v>0</v>
      </c>
      <c r="K239" s="48">
        <v>0</v>
      </c>
      <c r="L239" s="48">
        <v>0</v>
      </c>
      <c r="M239" s="49"/>
      <c r="N239" s="48">
        <v>0</v>
      </c>
      <c r="O239" s="49"/>
      <c r="P239" s="49"/>
      <c r="Q239" s="49"/>
      <c r="R239" s="48">
        <v>0</v>
      </c>
      <c r="S239" s="48">
        <v>0</v>
      </c>
      <c r="T239" s="48">
        <v>0</v>
      </c>
      <c r="U239" s="48">
        <v>0</v>
      </c>
      <c r="V239" s="49"/>
      <c r="W239" s="48">
        <v>0</v>
      </c>
      <c r="X239" s="48">
        <v>0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9"/>
      <c r="AF239" s="48">
        <v>0</v>
      </c>
      <c r="AG239" s="49"/>
      <c r="AH239" s="49"/>
      <c r="AI239" s="49"/>
      <c r="AJ239" s="48">
        <v>0</v>
      </c>
      <c r="AK239" s="49"/>
      <c r="AL239" s="49"/>
      <c r="AM239" s="49"/>
      <c r="AN239" s="48">
        <v>0</v>
      </c>
      <c r="AO239" s="49"/>
      <c r="AP239" s="48">
        <v>0</v>
      </c>
      <c r="AQ239" s="49"/>
      <c r="AR239" s="49"/>
      <c r="AS239" s="49"/>
      <c r="AT239" s="48">
        <v>0</v>
      </c>
      <c r="AU239" s="39"/>
      <c r="AV239" s="39"/>
      <c r="AW239" s="39"/>
    </row>
    <row r="240" spans="1:49" x14ac:dyDescent="0.2">
      <c r="D240" s="2" t="s">
        <v>113</v>
      </c>
      <c r="F240" s="39">
        <v>0</v>
      </c>
      <c r="G240" s="39"/>
      <c r="H240" s="39"/>
      <c r="I240" s="39"/>
      <c r="J240" s="39">
        <v>0</v>
      </c>
      <c r="K240" s="39">
        <v>0</v>
      </c>
      <c r="L240" s="39">
        <v>0</v>
      </c>
      <c r="M240" s="39"/>
      <c r="N240" s="39">
        <v>0</v>
      </c>
      <c r="O240" s="39"/>
      <c r="P240" s="39"/>
      <c r="Q240" s="39"/>
      <c r="R240" s="39">
        <v>0</v>
      </c>
      <c r="S240" s="39">
        <v>0</v>
      </c>
      <c r="T240" s="39">
        <v>0</v>
      </c>
      <c r="U240" s="39">
        <v>0</v>
      </c>
      <c r="V240" s="39"/>
      <c r="W240" s="39">
        <v>0</v>
      </c>
      <c r="X240" s="39">
        <v>0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/>
      <c r="AF240" s="39">
        <v>0</v>
      </c>
      <c r="AG240" s="39"/>
      <c r="AH240" s="39"/>
      <c r="AI240" s="39"/>
      <c r="AJ240" s="39">
        <v>0</v>
      </c>
      <c r="AK240" s="39"/>
      <c r="AL240" s="39"/>
      <c r="AM240" s="39"/>
      <c r="AN240" s="39">
        <v>0</v>
      </c>
      <c r="AO240" s="39"/>
      <c r="AP240" s="39">
        <v>0</v>
      </c>
      <c r="AQ240" s="39"/>
      <c r="AR240" s="39"/>
      <c r="AS240" s="39"/>
      <c r="AT240" s="39">
        <v>0</v>
      </c>
      <c r="AU240" s="39"/>
      <c r="AV240" s="39"/>
      <c r="AW240" s="39"/>
    </row>
    <row r="241" spans="1:49" x14ac:dyDescent="0.2">
      <c r="D241" s="47" t="s">
        <v>99</v>
      </c>
      <c r="F241" s="48">
        <v>0</v>
      </c>
      <c r="G241" s="49"/>
      <c r="H241" s="49"/>
      <c r="I241" s="49"/>
      <c r="J241" s="48">
        <v>0</v>
      </c>
      <c r="K241" s="48">
        <v>0</v>
      </c>
      <c r="L241" s="48">
        <v>0</v>
      </c>
      <c r="M241" s="49"/>
      <c r="N241" s="48">
        <v>0</v>
      </c>
      <c r="O241" s="49"/>
      <c r="P241" s="49"/>
      <c r="Q241" s="49"/>
      <c r="R241" s="48">
        <v>0</v>
      </c>
      <c r="S241" s="48">
        <v>0</v>
      </c>
      <c r="T241" s="48">
        <v>0</v>
      </c>
      <c r="U241" s="48">
        <v>0</v>
      </c>
      <c r="V241" s="49"/>
      <c r="W241" s="48">
        <v>0</v>
      </c>
      <c r="X241" s="48">
        <v>0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9"/>
      <c r="AF241" s="48">
        <v>0</v>
      </c>
      <c r="AG241" s="49"/>
      <c r="AH241" s="49"/>
      <c r="AI241" s="49"/>
      <c r="AJ241" s="48">
        <v>0</v>
      </c>
      <c r="AK241" s="49"/>
      <c r="AL241" s="49"/>
      <c r="AM241" s="49"/>
      <c r="AN241" s="48">
        <v>0</v>
      </c>
      <c r="AO241" s="49"/>
      <c r="AP241" s="48">
        <v>0</v>
      </c>
      <c r="AQ241" s="49"/>
      <c r="AR241" s="49"/>
      <c r="AS241" s="49"/>
      <c r="AT241" s="48">
        <v>0</v>
      </c>
      <c r="AU241" s="39"/>
      <c r="AV241" s="39"/>
      <c r="AW241" s="39"/>
    </row>
    <row r="242" spans="1:49" x14ac:dyDescent="0.2">
      <c r="D242" s="50" t="s">
        <v>114</v>
      </c>
      <c r="F242" s="49">
        <v>0</v>
      </c>
      <c r="G242" s="49"/>
      <c r="H242" s="49"/>
      <c r="I242" s="49"/>
      <c r="J242" s="49">
        <v>0</v>
      </c>
      <c r="K242" s="49">
        <v>0</v>
      </c>
      <c r="L242" s="49">
        <v>0</v>
      </c>
      <c r="M242" s="49"/>
      <c r="N242" s="49">
        <v>0</v>
      </c>
      <c r="O242" s="49"/>
      <c r="P242" s="49"/>
      <c r="Q242" s="49"/>
      <c r="R242" s="49">
        <v>0</v>
      </c>
      <c r="S242" s="49">
        <v>0</v>
      </c>
      <c r="T242" s="49">
        <v>0</v>
      </c>
      <c r="U242" s="49">
        <v>0</v>
      </c>
      <c r="V242" s="49"/>
      <c r="W242" s="49">
        <v>0</v>
      </c>
      <c r="X242" s="49">
        <v>0</v>
      </c>
      <c r="Y242" s="49">
        <v>0</v>
      </c>
      <c r="Z242" s="49">
        <v>0</v>
      </c>
      <c r="AA242" s="49">
        <v>0</v>
      </c>
      <c r="AB242" s="49">
        <v>0</v>
      </c>
      <c r="AC242" s="49">
        <v>0</v>
      </c>
      <c r="AD242" s="49">
        <v>0</v>
      </c>
      <c r="AE242" s="49"/>
      <c r="AF242" s="49">
        <v>0</v>
      </c>
      <c r="AG242" s="49"/>
      <c r="AH242" s="49"/>
      <c r="AI242" s="49"/>
      <c r="AJ242" s="49">
        <v>0</v>
      </c>
      <c r="AK242" s="49"/>
      <c r="AL242" s="49"/>
      <c r="AM242" s="49"/>
      <c r="AN242" s="49">
        <v>0</v>
      </c>
      <c r="AO242" s="49"/>
      <c r="AP242" s="49">
        <v>0</v>
      </c>
      <c r="AQ242" s="49"/>
      <c r="AR242" s="49"/>
      <c r="AS242" s="49"/>
      <c r="AT242" s="49">
        <v>0</v>
      </c>
      <c r="AU242" s="39"/>
      <c r="AV242" s="39"/>
      <c r="AW242" s="39"/>
    </row>
    <row r="243" spans="1:49" x14ac:dyDescent="0.2"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</row>
    <row r="244" spans="1:49" s="1" customFormat="1" x14ac:dyDescent="0.25">
      <c r="A244" s="3"/>
      <c r="B244" s="6"/>
      <c r="C244" s="51" t="s">
        <v>182</v>
      </c>
      <c r="D244" s="52"/>
      <c r="E244" s="5"/>
      <c r="F244" s="53">
        <v>0</v>
      </c>
      <c r="G244" s="54"/>
      <c r="H244" s="54"/>
      <c r="I244" s="54"/>
      <c r="J244" s="53">
        <v>0</v>
      </c>
      <c r="K244" s="53">
        <v>0</v>
      </c>
      <c r="L244" s="53">
        <v>0</v>
      </c>
      <c r="M244" s="54"/>
      <c r="N244" s="53">
        <v>0</v>
      </c>
      <c r="O244" s="54"/>
      <c r="P244" s="54"/>
      <c r="Q244" s="54"/>
      <c r="R244" s="53">
        <v>0</v>
      </c>
      <c r="S244" s="53">
        <v>0</v>
      </c>
      <c r="T244" s="53">
        <v>0</v>
      </c>
      <c r="U244" s="53">
        <v>0</v>
      </c>
      <c r="V244" s="54"/>
      <c r="W244" s="53">
        <v>0</v>
      </c>
      <c r="X244" s="53">
        <v>0</v>
      </c>
      <c r="Y244" s="53">
        <v>0</v>
      </c>
      <c r="Z244" s="53">
        <v>0</v>
      </c>
      <c r="AA244" s="53">
        <v>0</v>
      </c>
      <c r="AB244" s="53">
        <v>0</v>
      </c>
      <c r="AC244" s="53">
        <v>0</v>
      </c>
      <c r="AD244" s="53">
        <v>0</v>
      </c>
      <c r="AE244" s="54"/>
      <c r="AF244" s="53">
        <v>0</v>
      </c>
      <c r="AG244" s="54"/>
      <c r="AH244" s="54"/>
      <c r="AI244" s="54"/>
      <c r="AJ244" s="53">
        <v>0</v>
      </c>
      <c r="AK244" s="54"/>
      <c r="AL244" s="54"/>
      <c r="AM244" s="54"/>
      <c r="AN244" s="53">
        <v>0</v>
      </c>
      <c r="AO244" s="54"/>
      <c r="AP244" s="53">
        <v>0</v>
      </c>
      <c r="AQ244" s="54"/>
      <c r="AR244" s="54"/>
      <c r="AS244" s="54"/>
      <c r="AT244" s="53">
        <v>0</v>
      </c>
      <c r="AU244" s="39"/>
      <c r="AV244" s="39"/>
      <c r="AW244" s="39"/>
    </row>
    <row r="245" spans="1:49" x14ac:dyDescent="0.2"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</row>
    <row r="246" spans="1:49" s="1" customFormat="1" x14ac:dyDescent="0.25">
      <c r="A246" s="3"/>
      <c r="B246" s="57" t="s">
        <v>183</v>
      </c>
      <c r="C246" s="58"/>
      <c r="D246" s="58"/>
      <c r="E246" s="5"/>
      <c r="F246" s="59">
        <v>630</v>
      </c>
      <c r="G246" s="54"/>
      <c r="H246" s="54"/>
      <c r="I246" s="54"/>
      <c r="J246" s="59">
        <v>4527</v>
      </c>
      <c r="K246" s="59">
        <v>86</v>
      </c>
      <c r="L246" s="59">
        <v>18</v>
      </c>
      <c r="M246" s="54"/>
      <c r="N246" s="59">
        <v>4631</v>
      </c>
      <c r="O246" s="54"/>
      <c r="P246" s="54"/>
      <c r="Q246" s="54"/>
      <c r="R246" s="59">
        <v>28</v>
      </c>
      <c r="S246" s="59">
        <v>394</v>
      </c>
      <c r="T246" s="59">
        <v>223</v>
      </c>
      <c r="U246" s="59">
        <v>403</v>
      </c>
      <c r="V246" s="54"/>
      <c r="W246" s="59">
        <v>237</v>
      </c>
      <c r="X246" s="59">
        <v>6</v>
      </c>
      <c r="Y246" s="59">
        <v>13</v>
      </c>
      <c r="Z246" s="59">
        <v>170</v>
      </c>
      <c r="AA246" s="59">
        <v>203</v>
      </c>
      <c r="AB246" s="59">
        <v>143</v>
      </c>
      <c r="AC246" s="59">
        <v>2695</v>
      </c>
      <c r="AD246" s="59">
        <v>1</v>
      </c>
      <c r="AE246" s="54"/>
      <c r="AF246" s="59">
        <v>4516</v>
      </c>
      <c r="AG246" s="54"/>
      <c r="AH246" s="54"/>
      <c r="AI246" s="54"/>
      <c r="AJ246" s="59">
        <v>745</v>
      </c>
      <c r="AK246" s="54"/>
      <c r="AL246" s="54"/>
      <c r="AM246" s="54"/>
      <c r="AN246" s="59">
        <v>0</v>
      </c>
      <c r="AO246" s="54"/>
      <c r="AP246" s="59">
        <v>0</v>
      </c>
      <c r="AQ246" s="54"/>
      <c r="AR246" s="54"/>
      <c r="AS246" s="54"/>
      <c r="AT246" s="59">
        <v>0</v>
      </c>
      <c r="AU246" s="39"/>
      <c r="AV246" s="39"/>
      <c r="AW246" s="39"/>
    </row>
    <row r="247" spans="1:49" x14ac:dyDescent="0.2"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</row>
    <row r="248" spans="1:49" x14ac:dyDescent="0.2">
      <c r="B248" s="6" t="s">
        <v>184</v>
      </c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</row>
    <row r="249" spans="1:49" x14ac:dyDescent="0.2">
      <c r="C249" s="3" t="s">
        <v>154</v>
      </c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</row>
    <row r="250" spans="1:49" x14ac:dyDescent="0.2">
      <c r="D250" s="2" t="s">
        <v>96</v>
      </c>
      <c r="F250" s="39">
        <v>81</v>
      </c>
      <c r="G250" s="39"/>
      <c r="H250" s="39"/>
      <c r="I250" s="39"/>
      <c r="J250" s="39">
        <v>392</v>
      </c>
      <c r="K250" s="39">
        <v>4</v>
      </c>
      <c r="L250" s="39">
        <v>3</v>
      </c>
      <c r="M250" s="39"/>
      <c r="N250" s="39">
        <v>399</v>
      </c>
      <c r="O250" s="39"/>
      <c r="P250" s="39"/>
      <c r="Q250" s="39"/>
      <c r="R250" s="39">
        <v>0</v>
      </c>
      <c r="S250" s="39">
        <v>28</v>
      </c>
      <c r="T250" s="39">
        <v>11</v>
      </c>
      <c r="U250" s="39">
        <v>12</v>
      </c>
      <c r="V250" s="39"/>
      <c r="W250" s="39">
        <v>83</v>
      </c>
      <c r="X250" s="39">
        <v>0</v>
      </c>
      <c r="Y250" s="39">
        <v>2</v>
      </c>
      <c r="Z250" s="39">
        <v>21</v>
      </c>
      <c r="AA250" s="39">
        <v>45</v>
      </c>
      <c r="AB250" s="39">
        <v>29</v>
      </c>
      <c r="AC250" s="39">
        <v>204</v>
      </c>
      <c r="AD250" s="39">
        <v>0</v>
      </c>
      <c r="AE250" s="39"/>
      <c r="AF250" s="39">
        <v>435</v>
      </c>
      <c r="AG250" s="39"/>
      <c r="AH250" s="39"/>
      <c r="AI250" s="39"/>
      <c r="AJ250" s="39">
        <v>45</v>
      </c>
      <c r="AK250" s="39"/>
      <c r="AL250" s="39"/>
      <c r="AM250" s="39"/>
      <c r="AN250" s="39">
        <v>0</v>
      </c>
      <c r="AO250" s="39"/>
      <c r="AP250" s="39">
        <v>0</v>
      </c>
      <c r="AQ250" s="39"/>
      <c r="AR250" s="39"/>
      <c r="AS250" s="39"/>
      <c r="AT250" s="39">
        <v>39</v>
      </c>
      <c r="AU250" s="39"/>
      <c r="AV250" s="39"/>
      <c r="AW250" s="39"/>
    </row>
    <row r="251" spans="1:49" x14ac:dyDescent="0.2">
      <c r="D251" s="47" t="s">
        <v>135</v>
      </c>
      <c r="F251" s="48">
        <v>44</v>
      </c>
      <c r="G251" s="49"/>
      <c r="H251" s="49"/>
      <c r="I251" s="49"/>
      <c r="J251" s="48">
        <v>258</v>
      </c>
      <c r="K251" s="48">
        <v>6</v>
      </c>
      <c r="L251" s="48">
        <v>1</v>
      </c>
      <c r="M251" s="49"/>
      <c r="N251" s="48">
        <v>265</v>
      </c>
      <c r="O251" s="49"/>
      <c r="P251" s="49"/>
      <c r="Q251" s="49"/>
      <c r="R251" s="48">
        <v>2</v>
      </c>
      <c r="S251" s="48">
        <v>44</v>
      </c>
      <c r="T251" s="48">
        <v>17</v>
      </c>
      <c r="U251" s="48">
        <v>16</v>
      </c>
      <c r="V251" s="49"/>
      <c r="W251" s="48">
        <v>28</v>
      </c>
      <c r="X251" s="48">
        <v>0</v>
      </c>
      <c r="Y251" s="48">
        <v>1</v>
      </c>
      <c r="Z251" s="48">
        <v>4</v>
      </c>
      <c r="AA251" s="48">
        <v>33</v>
      </c>
      <c r="AB251" s="48">
        <v>12</v>
      </c>
      <c r="AC251" s="48">
        <v>151</v>
      </c>
      <c r="AD251" s="48">
        <v>0</v>
      </c>
      <c r="AE251" s="49"/>
      <c r="AF251" s="48">
        <v>308</v>
      </c>
      <c r="AG251" s="49"/>
      <c r="AH251" s="49"/>
      <c r="AI251" s="49"/>
      <c r="AJ251" s="48">
        <v>1</v>
      </c>
      <c r="AK251" s="49"/>
      <c r="AL251" s="49"/>
      <c r="AM251" s="49"/>
      <c r="AN251" s="48">
        <v>0</v>
      </c>
      <c r="AO251" s="49"/>
      <c r="AP251" s="48">
        <v>0</v>
      </c>
      <c r="AQ251" s="49"/>
      <c r="AR251" s="49"/>
      <c r="AS251" s="49"/>
      <c r="AT251" s="48">
        <v>0</v>
      </c>
      <c r="AU251" s="39"/>
      <c r="AV251" s="39"/>
      <c r="AW251" s="39"/>
    </row>
    <row r="252" spans="1:49" x14ac:dyDescent="0.2">
      <c r="D252" s="2" t="s">
        <v>98</v>
      </c>
      <c r="F252" s="39">
        <v>64</v>
      </c>
      <c r="G252" s="39"/>
      <c r="H252" s="39"/>
      <c r="I252" s="39"/>
      <c r="J252" s="39">
        <v>360</v>
      </c>
      <c r="K252" s="39">
        <v>5</v>
      </c>
      <c r="L252" s="39">
        <v>3</v>
      </c>
      <c r="M252" s="39"/>
      <c r="N252" s="39">
        <v>368</v>
      </c>
      <c r="O252" s="39"/>
      <c r="P252" s="39"/>
      <c r="Q252" s="39"/>
      <c r="R252" s="39">
        <v>0</v>
      </c>
      <c r="S252" s="39">
        <v>28</v>
      </c>
      <c r="T252" s="39">
        <v>5</v>
      </c>
      <c r="U252" s="39">
        <v>11</v>
      </c>
      <c r="V252" s="39"/>
      <c r="W252" s="39">
        <v>32</v>
      </c>
      <c r="X252" s="39">
        <v>2</v>
      </c>
      <c r="Y252" s="39">
        <v>0</v>
      </c>
      <c r="Z252" s="39">
        <v>11</v>
      </c>
      <c r="AA252" s="39">
        <v>44</v>
      </c>
      <c r="AB252" s="39">
        <v>34</v>
      </c>
      <c r="AC252" s="39">
        <v>226</v>
      </c>
      <c r="AD252" s="39">
        <v>0</v>
      </c>
      <c r="AE252" s="39"/>
      <c r="AF252" s="39">
        <v>393</v>
      </c>
      <c r="AG252" s="39"/>
      <c r="AH252" s="39"/>
      <c r="AI252" s="39"/>
      <c r="AJ252" s="39">
        <v>39</v>
      </c>
      <c r="AK252" s="39"/>
      <c r="AL252" s="39"/>
      <c r="AM252" s="39"/>
      <c r="AN252" s="39">
        <v>0</v>
      </c>
      <c r="AO252" s="39"/>
      <c r="AP252" s="39">
        <v>0</v>
      </c>
      <c r="AQ252" s="39"/>
      <c r="AR252" s="39"/>
      <c r="AS252" s="39"/>
      <c r="AT252" s="39">
        <v>0</v>
      </c>
      <c r="AU252" s="39"/>
      <c r="AV252" s="39"/>
      <c r="AW252" s="39"/>
    </row>
    <row r="253" spans="1:49" x14ac:dyDescent="0.2">
      <c r="D253" s="47" t="s">
        <v>136</v>
      </c>
      <c r="F253" s="48">
        <v>24</v>
      </c>
      <c r="G253" s="49"/>
      <c r="H253" s="49"/>
      <c r="I253" s="49"/>
      <c r="J253" s="48">
        <v>119</v>
      </c>
      <c r="K253" s="48">
        <v>3</v>
      </c>
      <c r="L253" s="48">
        <v>1</v>
      </c>
      <c r="M253" s="49"/>
      <c r="N253" s="48">
        <v>123</v>
      </c>
      <c r="O253" s="49"/>
      <c r="P253" s="49"/>
      <c r="Q253" s="49"/>
      <c r="R253" s="48">
        <v>0</v>
      </c>
      <c r="S253" s="48">
        <v>8</v>
      </c>
      <c r="T253" s="48">
        <v>7</v>
      </c>
      <c r="U253" s="48">
        <v>12</v>
      </c>
      <c r="V253" s="49"/>
      <c r="W253" s="48">
        <v>11</v>
      </c>
      <c r="X253" s="48">
        <v>0</v>
      </c>
      <c r="Y253" s="48">
        <v>0</v>
      </c>
      <c r="Z253" s="48">
        <v>4</v>
      </c>
      <c r="AA253" s="48">
        <v>18</v>
      </c>
      <c r="AB253" s="48">
        <v>2</v>
      </c>
      <c r="AC253" s="48">
        <v>65</v>
      </c>
      <c r="AD253" s="48">
        <v>0</v>
      </c>
      <c r="AE253" s="49"/>
      <c r="AF253" s="48">
        <v>127</v>
      </c>
      <c r="AG253" s="49"/>
      <c r="AH253" s="49"/>
      <c r="AI253" s="49"/>
      <c r="AJ253" s="48">
        <v>20</v>
      </c>
      <c r="AK253" s="49"/>
      <c r="AL253" s="49"/>
      <c r="AM253" s="49"/>
      <c r="AN253" s="48">
        <v>0</v>
      </c>
      <c r="AO253" s="49"/>
      <c r="AP253" s="48">
        <v>0</v>
      </c>
      <c r="AQ253" s="49"/>
      <c r="AR253" s="49"/>
      <c r="AS253" s="49"/>
      <c r="AT253" s="48">
        <v>0</v>
      </c>
      <c r="AU253" s="39"/>
      <c r="AV253" s="39"/>
      <c r="AW253" s="39"/>
    </row>
    <row r="254" spans="1:49" x14ac:dyDescent="0.2">
      <c r="D254" s="2" t="s">
        <v>100</v>
      </c>
      <c r="F254" s="39">
        <v>28</v>
      </c>
      <c r="G254" s="39"/>
      <c r="H254" s="39"/>
      <c r="I254" s="39"/>
      <c r="J254" s="39">
        <v>106</v>
      </c>
      <c r="K254" s="39">
        <v>2</v>
      </c>
      <c r="L254" s="39">
        <v>0</v>
      </c>
      <c r="M254" s="39"/>
      <c r="N254" s="39">
        <v>108</v>
      </c>
      <c r="O254" s="39"/>
      <c r="P254" s="39"/>
      <c r="Q254" s="39"/>
      <c r="R254" s="39">
        <v>0</v>
      </c>
      <c r="S254" s="39">
        <v>8</v>
      </c>
      <c r="T254" s="39">
        <v>5</v>
      </c>
      <c r="U254" s="39">
        <v>2</v>
      </c>
      <c r="V254" s="39"/>
      <c r="W254" s="39">
        <v>10</v>
      </c>
      <c r="X254" s="39">
        <v>1</v>
      </c>
      <c r="Y254" s="39">
        <v>0</v>
      </c>
      <c r="Z254" s="39">
        <v>12</v>
      </c>
      <c r="AA254" s="39">
        <v>16</v>
      </c>
      <c r="AB254" s="39">
        <v>11</v>
      </c>
      <c r="AC254" s="39">
        <v>63</v>
      </c>
      <c r="AD254" s="39">
        <v>0</v>
      </c>
      <c r="AE254" s="39"/>
      <c r="AF254" s="39">
        <v>128</v>
      </c>
      <c r="AG254" s="39"/>
      <c r="AH254" s="39"/>
      <c r="AI254" s="39"/>
      <c r="AJ254" s="39">
        <v>8</v>
      </c>
      <c r="AK254" s="39"/>
      <c r="AL254" s="39"/>
      <c r="AM254" s="39"/>
      <c r="AN254" s="39">
        <v>0</v>
      </c>
      <c r="AO254" s="39"/>
      <c r="AP254" s="39">
        <v>0</v>
      </c>
      <c r="AQ254" s="39"/>
      <c r="AR254" s="39"/>
      <c r="AS254" s="39"/>
      <c r="AT254" s="39">
        <v>0</v>
      </c>
      <c r="AU254" s="39"/>
      <c r="AV254" s="39"/>
      <c r="AW254" s="39"/>
    </row>
    <row r="255" spans="1:49" x14ac:dyDescent="0.2">
      <c r="D255" s="47" t="s">
        <v>101</v>
      </c>
      <c r="F255" s="48">
        <v>23</v>
      </c>
      <c r="G255" s="49"/>
      <c r="H255" s="49"/>
      <c r="I255" s="49"/>
      <c r="J255" s="48">
        <v>97</v>
      </c>
      <c r="K255" s="48">
        <v>0</v>
      </c>
      <c r="L255" s="48">
        <v>3</v>
      </c>
      <c r="M255" s="49"/>
      <c r="N255" s="48">
        <v>100</v>
      </c>
      <c r="O255" s="49"/>
      <c r="P255" s="49"/>
      <c r="Q255" s="49"/>
      <c r="R255" s="48">
        <v>0</v>
      </c>
      <c r="S255" s="48">
        <v>4</v>
      </c>
      <c r="T255" s="48">
        <v>5</v>
      </c>
      <c r="U255" s="48">
        <v>3</v>
      </c>
      <c r="V255" s="49"/>
      <c r="W255" s="48">
        <v>17</v>
      </c>
      <c r="X255" s="48">
        <v>1</v>
      </c>
      <c r="Y255" s="48">
        <v>0</v>
      </c>
      <c r="Z255" s="48">
        <v>1</v>
      </c>
      <c r="AA255" s="48">
        <v>18</v>
      </c>
      <c r="AB255" s="48">
        <v>5</v>
      </c>
      <c r="AC255" s="48">
        <v>61</v>
      </c>
      <c r="AD255" s="48">
        <v>0</v>
      </c>
      <c r="AE255" s="49"/>
      <c r="AF255" s="48">
        <v>115</v>
      </c>
      <c r="AG255" s="49"/>
      <c r="AH255" s="49"/>
      <c r="AI255" s="49"/>
      <c r="AJ255" s="48">
        <v>8</v>
      </c>
      <c r="AK255" s="49"/>
      <c r="AL255" s="49"/>
      <c r="AM255" s="49"/>
      <c r="AN255" s="48">
        <v>0</v>
      </c>
      <c r="AO255" s="49"/>
      <c r="AP255" s="48">
        <v>0</v>
      </c>
      <c r="AQ255" s="49"/>
      <c r="AR255" s="49"/>
      <c r="AS255" s="49"/>
      <c r="AT255" s="48">
        <v>0</v>
      </c>
      <c r="AU255" s="39"/>
      <c r="AV255" s="39"/>
      <c r="AW255" s="39"/>
    </row>
    <row r="256" spans="1:49" x14ac:dyDescent="0.2">
      <c r="D256" s="2" t="s">
        <v>116</v>
      </c>
      <c r="F256" s="39">
        <v>91</v>
      </c>
      <c r="G256" s="39"/>
      <c r="H256" s="39"/>
      <c r="I256" s="39"/>
      <c r="J256" s="39">
        <v>404</v>
      </c>
      <c r="K256" s="39">
        <v>2</v>
      </c>
      <c r="L256" s="39">
        <v>3</v>
      </c>
      <c r="M256" s="39"/>
      <c r="N256" s="39">
        <v>409</v>
      </c>
      <c r="O256" s="39"/>
      <c r="P256" s="39"/>
      <c r="Q256" s="39"/>
      <c r="R256" s="39">
        <v>1</v>
      </c>
      <c r="S256" s="39">
        <v>29</v>
      </c>
      <c r="T256" s="39">
        <v>10</v>
      </c>
      <c r="U256" s="39">
        <v>18</v>
      </c>
      <c r="V256" s="39"/>
      <c r="W256" s="39">
        <v>33</v>
      </c>
      <c r="X256" s="39">
        <v>1</v>
      </c>
      <c r="Y256" s="39">
        <v>1</v>
      </c>
      <c r="Z256" s="39">
        <v>16</v>
      </c>
      <c r="AA256" s="39">
        <v>26</v>
      </c>
      <c r="AB256" s="39">
        <v>12</v>
      </c>
      <c r="AC256" s="39">
        <v>275</v>
      </c>
      <c r="AD256" s="39">
        <v>0</v>
      </c>
      <c r="AE256" s="39"/>
      <c r="AF256" s="39">
        <v>422</v>
      </c>
      <c r="AG256" s="39"/>
      <c r="AH256" s="39"/>
      <c r="AI256" s="39"/>
      <c r="AJ256" s="39">
        <v>78</v>
      </c>
      <c r="AK256" s="39"/>
      <c r="AL256" s="39"/>
      <c r="AM256" s="39"/>
      <c r="AN256" s="39">
        <v>0</v>
      </c>
      <c r="AO256" s="39"/>
      <c r="AP256" s="39">
        <v>0</v>
      </c>
      <c r="AQ256" s="39"/>
      <c r="AR256" s="39"/>
      <c r="AS256" s="39"/>
      <c r="AT256" s="39">
        <v>0</v>
      </c>
      <c r="AU256" s="39"/>
      <c r="AV256" s="39"/>
      <c r="AW256" s="39"/>
    </row>
    <row r="257" spans="1:49" x14ac:dyDescent="0.2">
      <c r="D257" s="47" t="s">
        <v>103</v>
      </c>
      <c r="F257" s="48">
        <v>65</v>
      </c>
      <c r="G257" s="49"/>
      <c r="H257" s="49"/>
      <c r="I257" s="49"/>
      <c r="J257" s="48">
        <v>471</v>
      </c>
      <c r="K257" s="48">
        <v>6</v>
      </c>
      <c r="L257" s="48">
        <v>3</v>
      </c>
      <c r="M257" s="49"/>
      <c r="N257" s="48">
        <v>480</v>
      </c>
      <c r="O257" s="49"/>
      <c r="P257" s="49"/>
      <c r="Q257" s="49"/>
      <c r="R257" s="48">
        <v>4</v>
      </c>
      <c r="S257" s="48">
        <v>18</v>
      </c>
      <c r="T257" s="48">
        <v>2</v>
      </c>
      <c r="U257" s="48">
        <v>12</v>
      </c>
      <c r="V257" s="49"/>
      <c r="W257" s="48">
        <v>59</v>
      </c>
      <c r="X257" s="48">
        <v>0</v>
      </c>
      <c r="Y257" s="48">
        <v>0</v>
      </c>
      <c r="Z257" s="48">
        <v>28</v>
      </c>
      <c r="AA257" s="48">
        <v>36</v>
      </c>
      <c r="AB257" s="48">
        <v>4</v>
      </c>
      <c r="AC257" s="48">
        <v>335</v>
      </c>
      <c r="AD257" s="48">
        <v>0</v>
      </c>
      <c r="AE257" s="49"/>
      <c r="AF257" s="48">
        <v>498</v>
      </c>
      <c r="AG257" s="49"/>
      <c r="AH257" s="49"/>
      <c r="AI257" s="49"/>
      <c r="AJ257" s="48">
        <v>47</v>
      </c>
      <c r="AK257" s="49"/>
      <c r="AL257" s="49"/>
      <c r="AM257" s="49"/>
      <c r="AN257" s="48">
        <v>0</v>
      </c>
      <c r="AO257" s="49"/>
      <c r="AP257" s="48">
        <v>0</v>
      </c>
      <c r="AQ257" s="49"/>
      <c r="AR257" s="49"/>
      <c r="AS257" s="49"/>
      <c r="AT257" s="48">
        <v>0</v>
      </c>
      <c r="AU257" s="39"/>
      <c r="AV257" s="39"/>
      <c r="AW257" s="39"/>
    </row>
    <row r="258" spans="1:49" x14ac:dyDescent="0.2">
      <c r="D258" s="2" t="s">
        <v>104</v>
      </c>
      <c r="F258" s="39">
        <v>16</v>
      </c>
      <c r="G258" s="39"/>
      <c r="H258" s="39"/>
      <c r="I258" s="39"/>
      <c r="J258" s="39">
        <v>68</v>
      </c>
      <c r="K258" s="39">
        <v>0</v>
      </c>
      <c r="L258" s="39">
        <v>0</v>
      </c>
      <c r="M258" s="39"/>
      <c r="N258" s="39">
        <v>68</v>
      </c>
      <c r="O258" s="39"/>
      <c r="P258" s="39"/>
      <c r="Q258" s="39"/>
      <c r="R258" s="39">
        <v>0</v>
      </c>
      <c r="S258" s="39">
        <v>3</v>
      </c>
      <c r="T258" s="39">
        <v>4</v>
      </c>
      <c r="U258" s="39">
        <v>0</v>
      </c>
      <c r="V258" s="39"/>
      <c r="W258" s="39">
        <v>5</v>
      </c>
      <c r="X258" s="39">
        <v>0</v>
      </c>
      <c r="Y258" s="39">
        <v>1</v>
      </c>
      <c r="Z258" s="39">
        <v>1</v>
      </c>
      <c r="AA258" s="39">
        <v>3</v>
      </c>
      <c r="AB258" s="39">
        <v>6</v>
      </c>
      <c r="AC258" s="39">
        <v>57</v>
      </c>
      <c r="AD258" s="39">
        <v>0</v>
      </c>
      <c r="AE258" s="39"/>
      <c r="AF258" s="39">
        <v>80</v>
      </c>
      <c r="AG258" s="39"/>
      <c r="AH258" s="39"/>
      <c r="AI258" s="39"/>
      <c r="AJ258" s="39">
        <v>4</v>
      </c>
      <c r="AK258" s="39"/>
      <c r="AL258" s="39"/>
      <c r="AM258" s="39"/>
      <c r="AN258" s="39">
        <v>0</v>
      </c>
      <c r="AO258" s="39"/>
      <c r="AP258" s="39">
        <v>0</v>
      </c>
      <c r="AQ258" s="39"/>
      <c r="AR258" s="39"/>
      <c r="AS258" s="39"/>
      <c r="AT258" s="39">
        <v>0</v>
      </c>
      <c r="AU258" s="39"/>
      <c r="AV258" s="39"/>
      <c r="AW258" s="39"/>
    </row>
    <row r="259" spans="1:49" x14ac:dyDescent="0.2">
      <c r="D259" s="47" t="s">
        <v>117</v>
      </c>
      <c r="F259" s="48">
        <v>56</v>
      </c>
      <c r="G259" s="49"/>
      <c r="H259" s="49"/>
      <c r="I259" s="49"/>
      <c r="J259" s="48">
        <v>499</v>
      </c>
      <c r="K259" s="48">
        <v>14</v>
      </c>
      <c r="L259" s="48">
        <v>3</v>
      </c>
      <c r="M259" s="49"/>
      <c r="N259" s="48">
        <v>516</v>
      </c>
      <c r="O259" s="49"/>
      <c r="P259" s="49"/>
      <c r="Q259" s="49"/>
      <c r="R259" s="48">
        <v>3</v>
      </c>
      <c r="S259" s="48">
        <v>50</v>
      </c>
      <c r="T259" s="48">
        <v>22</v>
      </c>
      <c r="U259" s="48">
        <v>29</v>
      </c>
      <c r="V259" s="49"/>
      <c r="W259" s="48">
        <v>32</v>
      </c>
      <c r="X259" s="48">
        <v>3</v>
      </c>
      <c r="Y259" s="48">
        <v>2</v>
      </c>
      <c r="Z259" s="48">
        <v>16</v>
      </c>
      <c r="AA259" s="48">
        <v>22</v>
      </c>
      <c r="AB259" s="48">
        <v>6</v>
      </c>
      <c r="AC259" s="48">
        <v>345</v>
      </c>
      <c r="AD259" s="48">
        <v>0</v>
      </c>
      <c r="AE259" s="49"/>
      <c r="AF259" s="48">
        <v>530</v>
      </c>
      <c r="AG259" s="49"/>
      <c r="AH259" s="49"/>
      <c r="AI259" s="49"/>
      <c r="AJ259" s="48">
        <v>42</v>
      </c>
      <c r="AK259" s="49"/>
      <c r="AL259" s="49"/>
      <c r="AM259" s="49"/>
      <c r="AN259" s="48">
        <v>0</v>
      </c>
      <c r="AO259" s="49"/>
      <c r="AP259" s="48">
        <v>0</v>
      </c>
      <c r="AQ259" s="49"/>
      <c r="AR259" s="49"/>
      <c r="AS259" s="49"/>
      <c r="AT259" s="48">
        <v>0</v>
      </c>
      <c r="AU259" s="39"/>
      <c r="AV259" s="39"/>
      <c r="AW259" s="39"/>
    </row>
    <row r="260" spans="1:49" x14ac:dyDescent="0.2">
      <c r="D260" s="2" t="s">
        <v>156</v>
      </c>
      <c r="F260" s="39">
        <v>35</v>
      </c>
      <c r="G260" s="39"/>
      <c r="H260" s="39"/>
      <c r="I260" s="39"/>
      <c r="J260" s="39">
        <v>301</v>
      </c>
      <c r="K260" s="39">
        <v>9</v>
      </c>
      <c r="L260" s="39">
        <v>3</v>
      </c>
      <c r="M260" s="39"/>
      <c r="N260" s="39">
        <v>313</v>
      </c>
      <c r="O260" s="39"/>
      <c r="P260" s="39"/>
      <c r="Q260" s="39"/>
      <c r="R260" s="39">
        <v>0</v>
      </c>
      <c r="S260" s="39">
        <v>27</v>
      </c>
      <c r="T260" s="39">
        <v>10</v>
      </c>
      <c r="U260" s="39">
        <v>8</v>
      </c>
      <c r="V260" s="39"/>
      <c r="W260" s="39">
        <v>34</v>
      </c>
      <c r="X260" s="39">
        <v>2</v>
      </c>
      <c r="Y260" s="39">
        <v>2</v>
      </c>
      <c r="Z260" s="39">
        <v>14</v>
      </c>
      <c r="AA260" s="39">
        <v>34</v>
      </c>
      <c r="AB260" s="39">
        <v>14</v>
      </c>
      <c r="AC260" s="39">
        <v>166</v>
      </c>
      <c r="AD260" s="39">
        <v>1</v>
      </c>
      <c r="AE260" s="39"/>
      <c r="AF260" s="39">
        <v>312</v>
      </c>
      <c r="AG260" s="39"/>
      <c r="AH260" s="39"/>
      <c r="AI260" s="39"/>
      <c r="AJ260" s="39">
        <v>36</v>
      </c>
      <c r="AK260" s="39"/>
      <c r="AL260" s="39"/>
      <c r="AM260" s="39"/>
      <c r="AN260" s="39">
        <v>0</v>
      </c>
      <c r="AO260" s="39"/>
      <c r="AP260" s="39">
        <v>0</v>
      </c>
      <c r="AQ260" s="39"/>
      <c r="AR260" s="39"/>
      <c r="AS260" s="39"/>
      <c r="AT260" s="39">
        <v>0</v>
      </c>
      <c r="AU260" s="39"/>
      <c r="AV260" s="39"/>
      <c r="AW260" s="39"/>
    </row>
    <row r="261" spans="1:49" x14ac:dyDescent="0.2">
      <c r="D261" s="47" t="s">
        <v>185</v>
      </c>
      <c r="F261" s="48">
        <v>67</v>
      </c>
      <c r="G261" s="49"/>
      <c r="H261" s="49"/>
      <c r="I261" s="49"/>
      <c r="J261" s="48">
        <v>479</v>
      </c>
      <c r="K261" s="48">
        <v>4</v>
      </c>
      <c r="L261" s="48">
        <v>5</v>
      </c>
      <c r="M261" s="49"/>
      <c r="N261" s="48">
        <v>488</v>
      </c>
      <c r="O261" s="49"/>
      <c r="P261" s="49"/>
      <c r="Q261" s="49"/>
      <c r="R261" s="48">
        <v>0</v>
      </c>
      <c r="S261" s="48">
        <v>42</v>
      </c>
      <c r="T261" s="48">
        <v>29</v>
      </c>
      <c r="U261" s="48">
        <v>25</v>
      </c>
      <c r="V261" s="49"/>
      <c r="W261" s="48">
        <v>30</v>
      </c>
      <c r="X261" s="48">
        <v>4</v>
      </c>
      <c r="Y261" s="48">
        <v>0</v>
      </c>
      <c r="Z261" s="48">
        <v>11</v>
      </c>
      <c r="AA261" s="48">
        <v>40</v>
      </c>
      <c r="AB261" s="48">
        <v>28</v>
      </c>
      <c r="AC261" s="48">
        <v>292</v>
      </c>
      <c r="AD261" s="48">
        <v>0</v>
      </c>
      <c r="AE261" s="49"/>
      <c r="AF261" s="48">
        <v>501</v>
      </c>
      <c r="AG261" s="49"/>
      <c r="AH261" s="49"/>
      <c r="AI261" s="49"/>
      <c r="AJ261" s="48">
        <v>54</v>
      </c>
      <c r="AK261" s="49"/>
      <c r="AL261" s="49"/>
      <c r="AM261" s="49"/>
      <c r="AN261" s="48">
        <v>0</v>
      </c>
      <c r="AO261" s="49"/>
      <c r="AP261" s="48">
        <v>0</v>
      </c>
      <c r="AQ261" s="49"/>
      <c r="AR261" s="49"/>
      <c r="AS261" s="49"/>
      <c r="AT261" s="48">
        <v>0</v>
      </c>
      <c r="AU261" s="39"/>
      <c r="AV261" s="39"/>
      <c r="AW261" s="39"/>
    </row>
    <row r="262" spans="1:49" x14ac:dyDescent="0.2"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</row>
    <row r="263" spans="1:49" s="1" customFormat="1" x14ac:dyDescent="0.25">
      <c r="A263" s="3"/>
      <c r="B263" s="6"/>
      <c r="C263" s="51" t="s">
        <v>159</v>
      </c>
      <c r="D263" s="52"/>
      <c r="E263" s="5"/>
      <c r="F263" s="53">
        <v>594</v>
      </c>
      <c r="G263" s="54"/>
      <c r="H263" s="54"/>
      <c r="I263" s="54"/>
      <c r="J263" s="53">
        <v>3554</v>
      </c>
      <c r="K263" s="53">
        <v>55</v>
      </c>
      <c r="L263" s="53">
        <v>28</v>
      </c>
      <c r="M263" s="54"/>
      <c r="N263" s="53">
        <v>3637</v>
      </c>
      <c r="O263" s="54"/>
      <c r="P263" s="54"/>
      <c r="Q263" s="54"/>
      <c r="R263" s="53">
        <v>10</v>
      </c>
      <c r="S263" s="53">
        <v>289</v>
      </c>
      <c r="T263" s="53">
        <v>127</v>
      </c>
      <c r="U263" s="53">
        <v>148</v>
      </c>
      <c r="V263" s="54"/>
      <c r="W263" s="53">
        <v>374</v>
      </c>
      <c r="X263" s="53">
        <v>14</v>
      </c>
      <c r="Y263" s="53">
        <v>9</v>
      </c>
      <c r="Z263" s="53">
        <v>139</v>
      </c>
      <c r="AA263" s="53">
        <v>335</v>
      </c>
      <c r="AB263" s="53">
        <v>163</v>
      </c>
      <c r="AC263" s="53">
        <v>2240</v>
      </c>
      <c r="AD263" s="53">
        <v>1</v>
      </c>
      <c r="AE263" s="54"/>
      <c r="AF263" s="53">
        <v>3849</v>
      </c>
      <c r="AG263" s="54"/>
      <c r="AH263" s="54"/>
      <c r="AI263" s="54"/>
      <c r="AJ263" s="53">
        <v>382</v>
      </c>
      <c r="AK263" s="54"/>
      <c r="AL263" s="54"/>
      <c r="AM263" s="54"/>
      <c r="AN263" s="53">
        <v>0</v>
      </c>
      <c r="AO263" s="54"/>
      <c r="AP263" s="53">
        <v>0</v>
      </c>
      <c r="AQ263" s="54"/>
      <c r="AR263" s="54"/>
      <c r="AS263" s="54"/>
      <c r="AT263" s="53">
        <v>39</v>
      </c>
      <c r="AU263" s="39"/>
      <c r="AV263" s="39"/>
      <c r="AW263" s="39"/>
    </row>
    <row r="264" spans="1:49" s="1" customFormat="1" x14ac:dyDescent="0.2">
      <c r="A264" s="3"/>
      <c r="B264" s="6"/>
      <c r="C264" s="3"/>
      <c r="D264" s="3"/>
      <c r="E264" s="5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39"/>
      <c r="AV264" s="39"/>
      <c r="AW264" s="39"/>
    </row>
    <row r="265" spans="1:49" s="1" customFormat="1" x14ac:dyDescent="0.25">
      <c r="A265" s="3"/>
      <c r="B265" s="57" t="s">
        <v>186</v>
      </c>
      <c r="C265" s="58"/>
      <c r="D265" s="58"/>
      <c r="E265" s="5"/>
      <c r="F265" s="59">
        <v>594</v>
      </c>
      <c r="G265" s="54"/>
      <c r="H265" s="54"/>
      <c r="I265" s="54"/>
      <c r="J265" s="59">
        <v>3554</v>
      </c>
      <c r="K265" s="59">
        <v>55</v>
      </c>
      <c r="L265" s="59">
        <v>28</v>
      </c>
      <c r="M265" s="54"/>
      <c r="N265" s="59">
        <v>3637</v>
      </c>
      <c r="O265" s="54"/>
      <c r="P265" s="54"/>
      <c r="Q265" s="54"/>
      <c r="R265" s="59">
        <v>10</v>
      </c>
      <c r="S265" s="59">
        <v>289</v>
      </c>
      <c r="T265" s="59">
        <v>127</v>
      </c>
      <c r="U265" s="59">
        <v>148</v>
      </c>
      <c r="V265" s="54"/>
      <c r="W265" s="59">
        <v>374</v>
      </c>
      <c r="X265" s="59">
        <v>14</v>
      </c>
      <c r="Y265" s="59">
        <v>9</v>
      </c>
      <c r="Z265" s="59">
        <v>139</v>
      </c>
      <c r="AA265" s="59">
        <v>335</v>
      </c>
      <c r="AB265" s="59">
        <v>163</v>
      </c>
      <c r="AC265" s="59">
        <v>2240</v>
      </c>
      <c r="AD265" s="59">
        <v>1</v>
      </c>
      <c r="AE265" s="54"/>
      <c r="AF265" s="59">
        <v>3849</v>
      </c>
      <c r="AG265" s="54"/>
      <c r="AH265" s="54"/>
      <c r="AI265" s="54"/>
      <c r="AJ265" s="59">
        <v>382</v>
      </c>
      <c r="AK265" s="54"/>
      <c r="AL265" s="54"/>
      <c r="AM265" s="54"/>
      <c r="AN265" s="59">
        <v>0</v>
      </c>
      <c r="AO265" s="54"/>
      <c r="AP265" s="59">
        <v>0</v>
      </c>
      <c r="AQ265" s="54"/>
      <c r="AR265" s="54"/>
      <c r="AS265" s="54"/>
      <c r="AT265" s="59">
        <v>39</v>
      </c>
      <c r="AU265" s="39"/>
      <c r="AV265" s="39"/>
      <c r="AW265" s="39"/>
    </row>
    <row r="266" spans="1:49" x14ac:dyDescent="0.2"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</row>
    <row r="267" spans="1:49" x14ac:dyDescent="0.2">
      <c r="B267" s="6" t="s">
        <v>187</v>
      </c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</row>
    <row r="268" spans="1:49" x14ac:dyDescent="0.2">
      <c r="C268" s="3" t="s">
        <v>95</v>
      </c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</row>
    <row r="269" spans="1:49" x14ac:dyDescent="0.2">
      <c r="D269" s="2" t="s">
        <v>96</v>
      </c>
      <c r="F269" s="39">
        <v>353</v>
      </c>
      <c r="G269" s="39"/>
      <c r="H269" s="39"/>
      <c r="I269" s="39"/>
      <c r="J269" s="39">
        <v>1471</v>
      </c>
      <c r="K269" s="39">
        <v>11</v>
      </c>
      <c r="L269" s="39">
        <v>23</v>
      </c>
      <c r="M269" s="39"/>
      <c r="N269" s="39">
        <v>1505</v>
      </c>
      <c r="O269" s="39"/>
      <c r="P269" s="39"/>
      <c r="Q269" s="39"/>
      <c r="R269" s="39">
        <v>0</v>
      </c>
      <c r="S269" s="39">
        <v>42</v>
      </c>
      <c r="T269" s="39">
        <v>73</v>
      </c>
      <c r="U269" s="39">
        <v>64</v>
      </c>
      <c r="V269" s="39"/>
      <c r="W269" s="39">
        <v>200</v>
      </c>
      <c r="X269" s="39">
        <v>6</v>
      </c>
      <c r="Y269" s="39">
        <v>4</v>
      </c>
      <c r="Z269" s="39">
        <v>94</v>
      </c>
      <c r="AA269" s="39">
        <v>106</v>
      </c>
      <c r="AB269" s="39">
        <v>44</v>
      </c>
      <c r="AC269" s="39">
        <v>957</v>
      </c>
      <c r="AD269" s="39">
        <v>0</v>
      </c>
      <c r="AE269" s="39"/>
      <c r="AF269" s="39">
        <v>1590</v>
      </c>
      <c r="AG269" s="39"/>
      <c r="AH269" s="39"/>
      <c r="AI269" s="39"/>
      <c r="AJ269" s="39">
        <v>268</v>
      </c>
      <c r="AK269" s="39"/>
      <c r="AL269" s="39"/>
      <c r="AM269" s="39"/>
      <c r="AN269" s="39">
        <v>0</v>
      </c>
      <c r="AO269" s="39"/>
      <c r="AP269" s="39">
        <v>0</v>
      </c>
      <c r="AQ269" s="39"/>
      <c r="AR269" s="39"/>
      <c r="AS269" s="39"/>
      <c r="AT269" s="39">
        <v>0</v>
      </c>
      <c r="AU269" s="39"/>
      <c r="AV269" s="39"/>
      <c r="AW269" s="39"/>
    </row>
    <row r="270" spans="1:49" x14ac:dyDescent="0.2">
      <c r="D270" s="47" t="s">
        <v>97</v>
      </c>
      <c r="F270" s="48">
        <v>207</v>
      </c>
      <c r="G270" s="49"/>
      <c r="H270" s="49"/>
      <c r="I270" s="49"/>
      <c r="J270" s="48">
        <v>1470</v>
      </c>
      <c r="K270" s="48">
        <v>15</v>
      </c>
      <c r="L270" s="48">
        <v>24</v>
      </c>
      <c r="M270" s="49"/>
      <c r="N270" s="48">
        <v>1509</v>
      </c>
      <c r="O270" s="49"/>
      <c r="P270" s="49"/>
      <c r="Q270" s="49"/>
      <c r="R270" s="48">
        <v>0</v>
      </c>
      <c r="S270" s="48">
        <v>45</v>
      </c>
      <c r="T270" s="48">
        <v>171</v>
      </c>
      <c r="U270" s="48">
        <v>65</v>
      </c>
      <c r="V270" s="49"/>
      <c r="W270" s="48">
        <v>158</v>
      </c>
      <c r="X270" s="48">
        <v>7</v>
      </c>
      <c r="Y270" s="48">
        <v>16</v>
      </c>
      <c r="Z270" s="48">
        <v>72</v>
      </c>
      <c r="AA270" s="48">
        <v>108</v>
      </c>
      <c r="AB270" s="48">
        <v>36</v>
      </c>
      <c r="AC270" s="48">
        <v>854</v>
      </c>
      <c r="AD270" s="48">
        <v>0</v>
      </c>
      <c r="AE270" s="49"/>
      <c r="AF270" s="48">
        <v>1532</v>
      </c>
      <c r="AG270" s="49"/>
      <c r="AH270" s="49"/>
      <c r="AI270" s="49"/>
      <c r="AJ270" s="48">
        <v>184</v>
      </c>
      <c r="AK270" s="49"/>
      <c r="AL270" s="49"/>
      <c r="AM270" s="49"/>
      <c r="AN270" s="48">
        <v>0</v>
      </c>
      <c r="AO270" s="49"/>
      <c r="AP270" s="48">
        <v>0</v>
      </c>
      <c r="AQ270" s="49"/>
      <c r="AR270" s="49"/>
      <c r="AS270" s="49"/>
      <c r="AT270" s="48">
        <v>0</v>
      </c>
      <c r="AU270" s="39"/>
      <c r="AV270" s="39"/>
      <c r="AW270" s="39"/>
    </row>
    <row r="271" spans="1:49" x14ac:dyDescent="0.2">
      <c r="D271" s="2" t="s">
        <v>113</v>
      </c>
      <c r="F271" s="39">
        <v>260</v>
      </c>
      <c r="G271" s="39"/>
      <c r="H271" s="39"/>
      <c r="I271" s="39"/>
      <c r="J271" s="39">
        <v>1484</v>
      </c>
      <c r="K271" s="39">
        <v>8</v>
      </c>
      <c r="L271" s="39">
        <v>13</v>
      </c>
      <c r="M271" s="39"/>
      <c r="N271" s="39">
        <v>1505</v>
      </c>
      <c r="O271" s="39"/>
      <c r="P271" s="39"/>
      <c r="Q271" s="39"/>
      <c r="R271" s="39">
        <v>2</v>
      </c>
      <c r="S271" s="39">
        <v>29</v>
      </c>
      <c r="T271" s="39">
        <v>81</v>
      </c>
      <c r="U271" s="39">
        <v>80</v>
      </c>
      <c r="V271" s="39"/>
      <c r="W271" s="39">
        <v>171</v>
      </c>
      <c r="X271" s="39">
        <v>2</v>
      </c>
      <c r="Y271" s="39">
        <v>7</v>
      </c>
      <c r="Z271" s="39">
        <v>97</v>
      </c>
      <c r="AA271" s="39">
        <v>87</v>
      </c>
      <c r="AB271" s="39">
        <v>55</v>
      </c>
      <c r="AC271" s="39">
        <v>923</v>
      </c>
      <c r="AD271" s="39">
        <v>8</v>
      </c>
      <c r="AE271" s="39"/>
      <c r="AF271" s="39">
        <v>1542</v>
      </c>
      <c r="AG271" s="39"/>
      <c r="AH271" s="39"/>
      <c r="AI271" s="39"/>
      <c r="AJ271" s="39">
        <v>223</v>
      </c>
      <c r="AK271" s="39"/>
      <c r="AL271" s="39"/>
      <c r="AM271" s="39"/>
      <c r="AN271" s="39">
        <v>0</v>
      </c>
      <c r="AO271" s="39"/>
      <c r="AP271" s="39">
        <v>0</v>
      </c>
      <c r="AQ271" s="39"/>
      <c r="AR271" s="39"/>
      <c r="AS271" s="39"/>
      <c r="AT271" s="39">
        <v>27</v>
      </c>
      <c r="AU271" s="39"/>
      <c r="AV271" s="39"/>
      <c r="AW271" s="39"/>
    </row>
    <row r="272" spans="1:49" x14ac:dyDescent="0.2">
      <c r="D272" s="47" t="s">
        <v>99</v>
      </c>
      <c r="F272" s="48">
        <v>271</v>
      </c>
      <c r="G272" s="49"/>
      <c r="H272" s="49"/>
      <c r="I272" s="49"/>
      <c r="J272" s="48">
        <v>1423</v>
      </c>
      <c r="K272" s="48">
        <v>9</v>
      </c>
      <c r="L272" s="48">
        <v>17</v>
      </c>
      <c r="M272" s="49"/>
      <c r="N272" s="48">
        <v>1449</v>
      </c>
      <c r="O272" s="49"/>
      <c r="P272" s="49"/>
      <c r="Q272" s="49"/>
      <c r="R272" s="48">
        <v>2</v>
      </c>
      <c r="S272" s="48">
        <v>31</v>
      </c>
      <c r="T272" s="48">
        <v>40</v>
      </c>
      <c r="U272" s="48">
        <v>236</v>
      </c>
      <c r="V272" s="49"/>
      <c r="W272" s="48">
        <v>296</v>
      </c>
      <c r="X272" s="48">
        <v>7</v>
      </c>
      <c r="Y272" s="48">
        <v>4</v>
      </c>
      <c r="Z272" s="48">
        <v>50</v>
      </c>
      <c r="AA272" s="48">
        <v>138</v>
      </c>
      <c r="AB272" s="48">
        <v>34</v>
      </c>
      <c r="AC272" s="48">
        <v>650</v>
      </c>
      <c r="AD272" s="48">
        <v>0</v>
      </c>
      <c r="AE272" s="49"/>
      <c r="AF272" s="48">
        <v>1488</v>
      </c>
      <c r="AG272" s="49"/>
      <c r="AH272" s="49"/>
      <c r="AI272" s="49"/>
      <c r="AJ272" s="48">
        <v>232</v>
      </c>
      <c r="AK272" s="49"/>
      <c r="AL272" s="49"/>
      <c r="AM272" s="49"/>
      <c r="AN272" s="48">
        <v>0</v>
      </c>
      <c r="AO272" s="49"/>
      <c r="AP272" s="48">
        <v>0</v>
      </c>
      <c r="AQ272" s="49"/>
      <c r="AR272" s="49"/>
      <c r="AS272" s="49"/>
      <c r="AT272" s="48">
        <v>0</v>
      </c>
      <c r="AU272" s="39"/>
      <c r="AV272" s="39"/>
      <c r="AW272" s="39"/>
    </row>
    <row r="273" spans="1:49" x14ac:dyDescent="0.2">
      <c r="D273" s="2" t="s">
        <v>100</v>
      </c>
      <c r="F273" s="39">
        <v>246</v>
      </c>
      <c r="G273" s="39"/>
      <c r="H273" s="39"/>
      <c r="I273" s="39"/>
      <c r="J273" s="39">
        <v>1459</v>
      </c>
      <c r="K273" s="39">
        <v>10</v>
      </c>
      <c r="L273" s="39">
        <v>12</v>
      </c>
      <c r="M273" s="39"/>
      <c r="N273" s="39">
        <v>1481</v>
      </c>
      <c r="O273" s="39"/>
      <c r="P273" s="39"/>
      <c r="Q273" s="39"/>
      <c r="R273" s="39">
        <v>1</v>
      </c>
      <c r="S273" s="39">
        <v>51</v>
      </c>
      <c r="T273" s="39">
        <v>88</v>
      </c>
      <c r="U273" s="39">
        <v>29</v>
      </c>
      <c r="V273" s="39"/>
      <c r="W273" s="39">
        <v>200</v>
      </c>
      <c r="X273" s="39">
        <v>7</v>
      </c>
      <c r="Y273" s="39">
        <v>3</v>
      </c>
      <c r="Z273" s="39">
        <v>114</v>
      </c>
      <c r="AA273" s="39">
        <v>78</v>
      </c>
      <c r="AB273" s="39">
        <v>39</v>
      </c>
      <c r="AC273" s="39">
        <v>862</v>
      </c>
      <c r="AD273" s="39">
        <v>0</v>
      </c>
      <c r="AE273" s="39"/>
      <c r="AF273" s="39">
        <v>1472</v>
      </c>
      <c r="AG273" s="39"/>
      <c r="AH273" s="39"/>
      <c r="AI273" s="39"/>
      <c r="AJ273" s="39">
        <v>255</v>
      </c>
      <c r="AK273" s="39"/>
      <c r="AL273" s="39"/>
      <c r="AM273" s="39"/>
      <c r="AN273" s="39">
        <v>0</v>
      </c>
      <c r="AO273" s="39"/>
      <c r="AP273" s="39">
        <v>0</v>
      </c>
      <c r="AQ273" s="39"/>
      <c r="AR273" s="39"/>
      <c r="AS273" s="39"/>
      <c r="AT273" s="39">
        <v>0</v>
      </c>
      <c r="AU273" s="39"/>
      <c r="AV273" s="39"/>
      <c r="AW273" s="39"/>
    </row>
    <row r="274" spans="1:49" x14ac:dyDescent="0.2"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</row>
    <row r="275" spans="1:49" s="1" customFormat="1" x14ac:dyDescent="0.25">
      <c r="A275" s="3"/>
      <c r="B275" s="6"/>
      <c r="C275" s="51" t="s">
        <v>112</v>
      </c>
      <c r="D275" s="52"/>
      <c r="E275" s="5"/>
      <c r="F275" s="53">
        <v>1337</v>
      </c>
      <c r="G275" s="54"/>
      <c r="H275" s="54"/>
      <c r="I275" s="54"/>
      <c r="J275" s="53">
        <v>7307</v>
      </c>
      <c r="K275" s="53">
        <v>53</v>
      </c>
      <c r="L275" s="53">
        <v>89</v>
      </c>
      <c r="M275" s="54"/>
      <c r="N275" s="53">
        <v>7449</v>
      </c>
      <c r="O275" s="54"/>
      <c r="P275" s="54"/>
      <c r="Q275" s="54"/>
      <c r="R275" s="53">
        <v>5</v>
      </c>
      <c r="S275" s="53">
        <v>198</v>
      </c>
      <c r="T275" s="53">
        <v>453</v>
      </c>
      <c r="U275" s="53">
        <v>474</v>
      </c>
      <c r="V275" s="54"/>
      <c r="W275" s="53">
        <v>1025</v>
      </c>
      <c r="X275" s="53">
        <v>29</v>
      </c>
      <c r="Y275" s="53">
        <v>34</v>
      </c>
      <c r="Z275" s="53">
        <v>427</v>
      </c>
      <c r="AA275" s="53">
        <v>517</v>
      </c>
      <c r="AB275" s="53">
        <v>208</v>
      </c>
      <c r="AC275" s="53">
        <v>4246</v>
      </c>
      <c r="AD275" s="53">
        <v>8</v>
      </c>
      <c r="AE275" s="54"/>
      <c r="AF275" s="53">
        <v>7624</v>
      </c>
      <c r="AG275" s="54"/>
      <c r="AH275" s="54"/>
      <c r="AI275" s="54"/>
      <c r="AJ275" s="53">
        <v>1162</v>
      </c>
      <c r="AK275" s="54"/>
      <c r="AL275" s="54"/>
      <c r="AM275" s="54"/>
      <c r="AN275" s="53">
        <v>0</v>
      </c>
      <c r="AO275" s="54"/>
      <c r="AP275" s="53">
        <v>0</v>
      </c>
      <c r="AQ275" s="54"/>
      <c r="AR275" s="54"/>
      <c r="AS275" s="54"/>
      <c r="AT275" s="53">
        <v>27</v>
      </c>
      <c r="AU275" s="39"/>
      <c r="AV275" s="39"/>
      <c r="AW275" s="39"/>
    </row>
    <row r="276" spans="1:49" x14ac:dyDescent="0.2"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</row>
    <row r="277" spans="1:49" x14ac:dyDescent="0.2">
      <c r="C277" s="3" t="s">
        <v>188</v>
      </c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</row>
    <row r="278" spans="1:49" x14ac:dyDescent="0.2">
      <c r="D278" s="2" t="s">
        <v>122</v>
      </c>
      <c r="F278" s="39">
        <v>1</v>
      </c>
      <c r="G278" s="39"/>
      <c r="H278" s="39"/>
      <c r="I278" s="39"/>
      <c r="J278" s="39">
        <v>9</v>
      </c>
      <c r="K278" s="39">
        <v>0</v>
      </c>
      <c r="L278" s="39">
        <v>0</v>
      </c>
      <c r="M278" s="39"/>
      <c r="N278" s="39">
        <v>9</v>
      </c>
      <c r="O278" s="39"/>
      <c r="P278" s="39"/>
      <c r="Q278" s="39"/>
      <c r="R278" s="39">
        <v>0</v>
      </c>
      <c r="S278" s="39">
        <v>9</v>
      </c>
      <c r="T278" s="39">
        <v>0</v>
      </c>
      <c r="U278" s="39">
        <v>0</v>
      </c>
      <c r="V278" s="39"/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/>
      <c r="AF278" s="39">
        <v>9</v>
      </c>
      <c r="AG278" s="39"/>
      <c r="AH278" s="39"/>
      <c r="AI278" s="39"/>
      <c r="AJ278" s="39">
        <v>1</v>
      </c>
      <c r="AK278" s="39"/>
      <c r="AL278" s="39"/>
      <c r="AM278" s="39"/>
      <c r="AN278" s="39">
        <v>0</v>
      </c>
      <c r="AO278" s="39"/>
      <c r="AP278" s="39">
        <v>0</v>
      </c>
      <c r="AQ278" s="39"/>
      <c r="AR278" s="39"/>
      <c r="AS278" s="39"/>
      <c r="AT278" s="39">
        <v>0</v>
      </c>
      <c r="AU278" s="39"/>
      <c r="AV278" s="39"/>
      <c r="AW278" s="39"/>
    </row>
    <row r="279" spans="1:49" x14ac:dyDescent="0.2">
      <c r="D279" s="47" t="s">
        <v>97</v>
      </c>
      <c r="F279" s="48">
        <v>8</v>
      </c>
      <c r="G279" s="49"/>
      <c r="H279" s="49"/>
      <c r="I279" s="49"/>
      <c r="J279" s="48">
        <v>0</v>
      </c>
      <c r="K279" s="48">
        <v>0</v>
      </c>
      <c r="L279" s="48">
        <v>0</v>
      </c>
      <c r="M279" s="49"/>
      <c r="N279" s="48">
        <v>0</v>
      </c>
      <c r="O279" s="49"/>
      <c r="P279" s="49"/>
      <c r="Q279" s="49"/>
      <c r="R279" s="48">
        <v>0</v>
      </c>
      <c r="S279" s="48">
        <v>0</v>
      </c>
      <c r="T279" s="48">
        <v>0</v>
      </c>
      <c r="U279" s="48">
        <v>0</v>
      </c>
      <c r="V279" s="49"/>
      <c r="W279" s="48">
        <v>1</v>
      </c>
      <c r="X279" s="48">
        <v>0</v>
      </c>
      <c r="Y279" s="48">
        <v>1</v>
      </c>
      <c r="Z279" s="48">
        <v>0</v>
      </c>
      <c r="AA279" s="48">
        <v>0</v>
      </c>
      <c r="AB279" s="48">
        <v>1</v>
      </c>
      <c r="AC279" s="48">
        <v>1</v>
      </c>
      <c r="AD279" s="48">
        <v>0</v>
      </c>
      <c r="AE279" s="49"/>
      <c r="AF279" s="48">
        <v>4</v>
      </c>
      <c r="AG279" s="49"/>
      <c r="AH279" s="49"/>
      <c r="AI279" s="49"/>
      <c r="AJ279" s="48">
        <v>4</v>
      </c>
      <c r="AK279" s="49"/>
      <c r="AL279" s="49"/>
      <c r="AM279" s="49"/>
      <c r="AN279" s="48">
        <v>0</v>
      </c>
      <c r="AO279" s="49"/>
      <c r="AP279" s="48">
        <v>0</v>
      </c>
      <c r="AQ279" s="49"/>
      <c r="AR279" s="49"/>
      <c r="AS279" s="49"/>
      <c r="AT279" s="48">
        <v>1</v>
      </c>
      <c r="AU279" s="39"/>
      <c r="AV279" s="39"/>
      <c r="AW279" s="39"/>
    </row>
    <row r="280" spans="1:49" x14ac:dyDescent="0.2">
      <c r="D280" s="2" t="s">
        <v>113</v>
      </c>
      <c r="F280" s="39">
        <v>1</v>
      </c>
      <c r="G280" s="39"/>
      <c r="H280" s="39"/>
      <c r="I280" s="39"/>
      <c r="J280" s="39">
        <v>6</v>
      </c>
      <c r="K280" s="39">
        <v>0</v>
      </c>
      <c r="L280" s="39">
        <v>1</v>
      </c>
      <c r="M280" s="39"/>
      <c r="N280" s="39">
        <v>7</v>
      </c>
      <c r="O280" s="39"/>
      <c r="P280" s="39"/>
      <c r="Q280" s="39"/>
      <c r="R280" s="39">
        <v>0</v>
      </c>
      <c r="S280" s="39">
        <v>7</v>
      </c>
      <c r="T280" s="39">
        <v>0</v>
      </c>
      <c r="U280" s="39">
        <v>0</v>
      </c>
      <c r="V280" s="39"/>
      <c r="W280" s="39">
        <v>0</v>
      </c>
      <c r="X280" s="39">
        <v>0</v>
      </c>
      <c r="Y280" s="39">
        <v>0</v>
      </c>
      <c r="Z280" s="39">
        <v>1</v>
      </c>
      <c r="AA280" s="39">
        <v>0</v>
      </c>
      <c r="AB280" s="39">
        <v>0</v>
      </c>
      <c r="AC280" s="39">
        <v>0</v>
      </c>
      <c r="AD280" s="39">
        <v>0</v>
      </c>
      <c r="AE280" s="39"/>
      <c r="AF280" s="39">
        <v>8</v>
      </c>
      <c r="AG280" s="39"/>
      <c r="AH280" s="39"/>
      <c r="AI280" s="39"/>
      <c r="AJ280" s="39">
        <v>0</v>
      </c>
      <c r="AK280" s="39"/>
      <c r="AL280" s="39"/>
      <c r="AM280" s="39"/>
      <c r="AN280" s="39">
        <v>0</v>
      </c>
      <c r="AO280" s="39"/>
      <c r="AP280" s="39">
        <v>0</v>
      </c>
      <c r="AQ280" s="39"/>
      <c r="AR280" s="39"/>
      <c r="AS280" s="39"/>
      <c r="AT280" s="39">
        <v>1</v>
      </c>
      <c r="AU280" s="39"/>
      <c r="AV280" s="39"/>
      <c r="AW280" s="39"/>
    </row>
    <row r="281" spans="1:49" x14ac:dyDescent="0.2">
      <c r="D281" s="47" t="s">
        <v>99</v>
      </c>
      <c r="F281" s="48">
        <v>1</v>
      </c>
      <c r="G281" s="49"/>
      <c r="H281" s="49"/>
      <c r="I281" s="49"/>
      <c r="J281" s="48">
        <v>0</v>
      </c>
      <c r="K281" s="48">
        <v>0</v>
      </c>
      <c r="L281" s="48">
        <v>0</v>
      </c>
      <c r="M281" s="49"/>
      <c r="N281" s="48">
        <v>0</v>
      </c>
      <c r="O281" s="49"/>
      <c r="P281" s="49"/>
      <c r="Q281" s="49"/>
      <c r="R281" s="48">
        <v>0</v>
      </c>
      <c r="S281" s="48">
        <v>0</v>
      </c>
      <c r="T281" s="48">
        <v>0</v>
      </c>
      <c r="U281" s="48">
        <v>0</v>
      </c>
      <c r="V281" s="49"/>
      <c r="W281" s="48">
        <v>0</v>
      </c>
      <c r="X281" s="48">
        <v>0</v>
      </c>
      <c r="Y281" s="48">
        <v>0</v>
      </c>
      <c r="Z281" s="48">
        <v>1</v>
      </c>
      <c r="AA281" s="48">
        <v>0</v>
      </c>
      <c r="AB281" s="48">
        <v>0</v>
      </c>
      <c r="AC281" s="48">
        <v>0</v>
      </c>
      <c r="AD281" s="48">
        <v>0</v>
      </c>
      <c r="AE281" s="49"/>
      <c r="AF281" s="48">
        <v>1</v>
      </c>
      <c r="AG281" s="49"/>
      <c r="AH281" s="49"/>
      <c r="AI281" s="49"/>
      <c r="AJ281" s="48">
        <v>0</v>
      </c>
      <c r="AK281" s="49"/>
      <c r="AL281" s="49"/>
      <c r="AM281" s="49"/>
      <c r="AN281" s="48">
        <v>0</v>
      </c>
      <c r="AO281" s="49"/>
      <c r="AP281" s="48">
        <v>0</v>
      </c>
      <c r="AQ281" s="49"/>
      <c r="AR281" s="49"/>
      <c r="AS281" s="49"/>
      <c r="AT281" s="48">
        <v>1</v>
      </c>
      <c r="AU281" s="39"/>
      <c r="AV281" s="39"/>
      <c r="AW281" s="39"/>
    </row>
    <row r="282" spans="1:49" x14ac:dyDescent="0.2">
      <c r="D282" s="2" t="s">
        <v>114</v>
      </c>
      <c r="F282" s="39">
        <v>0</v>
      </c>
      <c r="G282" s="39"/>
      <c r="H282" s="39"/>
      <c r="I282" s="39"/>
      <c r="J282" s="39">
        <v>1</v>
      </c>
      <c r="K282" s="39">
        <v>0</v>
      </c>
      <c r="L282" s="39">
        <v>0</v>
      </c>
      <c r="M282" s="39"/>
      <c r="N282" s="39">
        <v>1</v>
      </c>
      <c r="O282" s="39"/>
      <c r="P282" s="39"/>
      <c r="Q282" s="39"/>
      <c r="R282" s="39">
        <v>0</v>
      </c>
      <c r="S282" s="39">
        <v>1</v>
      </c>
      <c r="T282" s="39">
        <v>0</v>
      </c>
      <c r="U282" s="39">
        <v>0</v>
      </c>
      <c r="V282" s="39"/>
      <c r="W282" s="39">
        <v>0</v>
      </c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/>
      <c r="AF282" s="39">
        <v>1</v>
      </c>
      <c r="AG282" s="39"/>
      <c r="AH282" s="39"/>
      <c r="AI282" s="39"/>
      <c r="AJ282" s="39">
        <v>0</v>
      </c>
      <c r="AK282" s="39"/>
      <c r="AL282" s="39"/>
      <c r="AM282" s="39"/>
      <c r="AN282" s="39">
        <v>0</v>
      </c>
      <c r="AO282" s="39"/>
      <c r="AP282" s="39">
        <v>0</v>
      </c>
      <c r="AQ282" s="39"/>
      <c r="AR282" s="39"/>
      <c r="AS282" s="39"/>
      <c r="AT282" s="39">
        <v>0</v>
      </c>
      <c r="AU282" s="39"/>
      <c r="AV282" s="39"/>
      <c r="AW282" s="39"/>
    </row>
    <row r="283" spans="1:49" x14ac:dyDescent="0.2">
      <c r="D283" s="47" t="s">
        <v>101</v>
      </c>
      <c r="F283" s="48">
        <v>0</v>
      </c>
      <c r="G283" s="49"/>
      <c r="H283" s="49"/>
      <c r="I283" s="49"/>
      <c r="J283" s="48">
        <v>0</v>
      </c>
      <c r="K283" s="48">
        <v>0</v>
      </c>
      <c r="L283" s="48">
        <v>0</v>
      </c>
      <c r="M283" s="49"/>
      <c r="N283" s="48">
        <v>0</v>
      </c>
      <c r="O283" s="49"/>
      <c r="P283" s="49"/>
      <c r="Q283" s="49"/>
      <c r="R283" s="48">
        <v>0</v>
      </c>
      <c r="S283" s="48">
        <v>0</v>
      </c>
      <c r="T283" s="48">
        <v>0</v>
      </c>
      <c r="U283" s="48">
        <v>0</v>
      </c>
      <c r="V283" s="49"/>
      <c r="W283" s="48">
        <v>0</v>
      </c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9"/>
      <c r="AF283" s="48">
        <v>0</v>
      </c>
      <c r="AG283" s="49"/>
      <c r="AH283" s="49"/>
      <c r="AI283" s="49"/>
      <c r="AJ283" s="48">
        <v>0</v>
      </c>
      <c r="AK283" s="49"/>
      <c r="AL283" s="49"/>
      <c r="AM283" s="49"/>
      <c r="AN283" s="48">
        <v>0</v>
      </c>
      <c r="AO283" s="49"/>
      <c r="AP283" s="48">
        <v>0</v>
      </c>
      <c r="AQ283" s="49"/>
      <c r="AR283" s="49"/>
      <c r="AS283" s="49"/>
      <c r="AT283" s="48">
        <v>0</v>
      </c>
      <c r="AU283" s="39"/>
      <c r="AV283" s="39"/>
      <c r="AW283" s="39"/>
    </row>
    <row r="284" spans="1:49" x14ac:dyDescent="0.2"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</row>
    <row r="285" spans="1:49" s="1" customFormat="1" x14ac:dyDescent="0.25">
      <c r="A285" s="3"/>
      <c r="B285" s="6"/>
      <c r="C285" s="51" t="s">
        <v>189</v>
      </c>
      <c r="D285" s="52"/>
      <c r="E285" s="5"/>
      <c r="F285" s="53">
        <v>11</v>
      </c>
      <c r="G285" s="54"/>
      <c r="H285" s="54"/>
      <c r="I285" s="54"/>
      <c r="J285" s="53">
        <v>16</v>
      </c>
      <c r="K285" s="53">
        <v>0</v>
      </c>
      <c r="L285" s="53">
        <v>1</v>
      </c>
      <c r="M285" s="54"/>
      <c r="N285" s="53">
        <v>17</v>
      </c>
      <c r="O285" s="54"/>
      <c r="P285" s="54"/>
      <c r="Q285" s="54"/>
      <c r="R285" s="53">
        <v>0</v>
      </c>
      <c r="S285" s="53">
        <v>17</v>
      </c>
      <c r="T285" s="53">
        <v>0</v>
      </c>
      <c r="U285" s="53">
        <v>0</v>
      </c>
      <c r="V285" s="54"/>
      <c r="W285" s="53">
        <v>1</v>
      </c>
      <c r="X285" s="53">
        <v>0</v>
      </c>
      <c r="Y285" s="53">
        <v>1</v>
      </c>
      <c r="Z285" s="53">
        <v>2</v>
      </c>
      <c r="AA285" s="53">
        <v>0</v>
      </c>
      <c r="AB285" s="53">
        <v>1</v>
      </c>
      <c r="AC285" s="53">
        <v>1</v>
      </c>
      <c r="AD285" s="53">
        <v>0</v>
      </c>
      <c r="AE285" s="54"/>
      <c r="AF285" s="53">
        <v>23</v>
      </c>
      <c r="AG285" s="54"/>
      <c r="AH285" s="54"/>
      <c r="AI285" s="54"/>
      <c r="AJ285" s="53">
        <v>5</v>
      </c>
      <c r="AK285" s="54"/>
      <c r="AL285" s="54"/>
      <c r="AM285" s="54"/>
      <c r="AN285" s="53">
        <v>0</v>
      </c>
      <c r="AO285" s="54"/>
      <c r="AP285" s="53">
        <v>0</v>
      </c>
      <c r="AQ285" s="54"/>
      <c r="AR285" s="54"/>
      <c r="AS285" s="54"/>
      <c r="AT285" s="53">
        <v>3</v>
      </c>
      <c r="AU285" s="39"/>
      <c r="AV285" s="39"/>
      <c r="AW285" s="39"/>
    </row>
    <row r="286" spans="1:49" x14ac:dyDescent="0.2"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</row>
    <row r="287" spans="1:49" x14ac:dyDescent="0.2">
      <c r="C287" s="3" t="s">
        <v>130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</row>
    <row r="288" spans="1:49" x14ac:dyDescent="0.2">
      <c r="D288" s="2" t="s">
        <v>122</v>
      </c>
      <c r="F288" s="39">
        <v>0</v>
      </c>
      <c r="G288" s="39"/>
      <c r="H288" s="39"/>
      <c r="I288" s="39"/>
      <c r="J288" s="39">
        <v>0</v>
      </c>
      <c r="K288" s="39">
        <v>0</v>
      </c>
      <c r="L288" s="39">
        <v>0</v>
      </c>
      <c r="M288" s="39"/>
      <c r="N288" s="39">
        <v>0</v>
      </c>
      <c r="O288" s="39"/>
      <c r="P288" s="39"/>
      <c r="Q288" s="39"/>
      <c r="R288" s="39">
        <v>0</v>
      </c>
      <c r="S288" s="39">
        <v>0</v>
      </c>
      <c r="T288" s="39">
        <v>0</v>
      </c>
      <c r="U288" s="39">
        <v>0</v>
      </c>
      <c r="V288" s="39"/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/>
      <c r="AF288" s="39">
        <v>0</v>
      </c>
      <c r="AG288" s="39"/>
      <c r="AH288" s="39"/>
      <c r="AI288" s="39"/>
      <c r="AJ288" s="39">
        <v>0</v>
      </c>
      <c r="AK288" s="39"/>
      <c r="AL288" s="39"/>
      <c r="AM288" s="39"/>
      <c r="AN288" s="39">
        <v>0</v>
      </c>
      <c r="AO288" s="39"/>
      <c r="AP288" s="39">
        <v>0</v>
      </c>
      <c r="AQ288" s="39"/>
      <c r="AR288" s="39"/>
      <c r="AS288" s="39"/>
      <c r="AT288" s="39">
        <v>0</v>
      </c>
      <c r="AU288" s="39"/>
      <c r="AV288" s="39"/>
      <c r="AW288" s="39"/>
    </row>
    <row r="289" spans="1:49" x14ac:dyDescent="0.2"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</row>
    <row r="290" spans="1:49" s="1" customFormat="1" x14ac:dyDescent="0.25">
      <c r="A290" s="3"/>
      <c r="B290" s="6"/>
      <c r="C290" s="51" t="s">
        <v>133</v>
      </c>
      <c r="D290" s="52"/>
      <c r="E290" s="5"/>
      <c r="F290" s="53">
        <v>0</v>
      </c>
      <c r="G290" s="54"/>
      <c r="H290" s="54"/>
      <c r="I290" s="54"/>
      <c r="J290" s="53">
        <v>0</v>
      </c>
      <c r="K290" s="53">
        <v>0</v>
      </c>
      <c r="L290" s="53">
        <v>0</v>
      </c>
      <c r="M290" s="54"/>
      <c r="N290" s="53">
        <v>0</v>
      </c>
      <c r="O290" s="54"/>
      <c r="P290" s="54"/>
      <c r="Q290" s="54"/>
      <c r="R290" s="53">
        <v>0</v>
      </c>
      <c r="S290" s="53">
        <v>0</v>
      </c>
      <c r="T290" s="53">
        <v>0</v>
      </c>
      <c r="U290" s="53">
        <v>0</v>
      </c>
      <c r="V290" s="54"/>
      <c r="W290" s="53">
        <v>0</v>
      </c>
      <c r="X290" s="53">
        <v>0</v>
      </c>
      <c r="Y290" s="53">
        <v>0</v>
      </c>
      <c r="Z290" s="53">
        <v>0</v>
      </c>
      <c r="AA290" s="53">
        <v>0</v>
      </c>
      <c r="AB290" s="53">
        <v>0</v>
      </c>
      <c r="AC290" s="53">
        <v>0</v>
      </c>
      <c r="AD290" s="53">
        <v>0</v>
      </c>
      <c r="AE290" s="54"/>
      <c r="AF290" s="53">
        <v>0</v>
      </c>
      <c r="AG290" s="54"/>
      <c r="AH290" s="54"/>
      <c r="AI290" s="54"/>
      <c r="AJ290" s="53">
        <v>0</v>
      </c>
      <c r="AK290" s="54"/>
      <c r="AL290" s="54"/>
      <c r="AM290" s="54"/>
      <c r="AN290" s="53">
        <v>0</v>
      </c>
      <c r="AO290" s="54"/>
      <c r="AP290" s="53">
        <v>0</v>
      </c>
      <c r="AQ290" s="54"/>
      <c r="AR290" s="54"/>
      <c r="AS290" s="54"/>
      <c r="AT290" s="53">
        <v>0</v>
      </c>
      <c r="AU290" s="39"/>
      <c r="AV290" s="39"/>
      <c r="AW290" s="39"/>
    </row>
    <row r="291" spans="1:49" x14ac:dyDescent="0.2"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</row>
    <row r="292" spans="1:49" x14ac:dyDescent="0.2">
      <c r="C292" s="3" t="s">
        <v>0</v>
      </c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</row>
    <row r="293" spans="1:49" x14ac:dyDescent="0.2">
      <c r="D293" s="2" t="s">
        <v>96</v>
      </c>
      <c r="F293" s="39">
        <v>2</v>
      </c>
      <c r="G293" s="39"/>
      <c r="H293" s="39"/>
      <c r="I293" s="39"/>
      <c r="J293" s="39">
        <v>0</v>
      </c>
      <c r="K293" s="39">
        <v>0</v>
      </c>
      <c r="L293" s="39">
        <v>0</v>
      </c>
      <c r="M293" s="39"/>
      <c r="N293" s="39">
        <v>0</v>
      </c>
      <c r="O293" s="39"/>
      <c r="P293" s="39"/>
      <c r="Q293" s="39"/>
      <c r="R293" s="39">
        <v>0</v>
      </c>
      <c r="S293" s="39">
        <v>0</v>
      </c>
      <c r="T293" s="39">
        <v>0</v>
      </c>
      <c r="U293" s="39">
        <v>0</v>
      </c>
      <c r="V293" s="39"/>
      <c r="W293" s="39">
        <v>0</v>
      </c>
      <c r="X293" s="39">
        <v>0</v>
      </c>
      <c r="Y293" s="39">
        <v>0</v>
      </c>
      <c r="Z293" s="39">
        <v>1</v>
      </c>
      <c r="AA293" s="39">
        <v>0</v>
      </c>
      <c r="AB293" s="39">
        <v>1</v>
      </c>
      <c r="AC293" s="39">
        <v>0</v>
      </c>
      <c r="AD293" s="39">
        <v>0</v>
      </c>
      <c r="AE293" s="39"/>
      <c r="AF293" s="39">
        <v>2</v>
      </c>
      <c r="AG293" s="39"/>
      <c r="AH293" s="39"/>
      <c r="AI293" s="39"/>
      <c r="AJ293" s="39">
        <v>0</v>
      </c>
      <c r="AK293" s="39"/>
      <c r="AL293" s="39"/>
      <c r="AM293" s="39"/>
      <c r="AN293" s="39">
        <v>0</v>
      </c>
      <c r="AO293" s="39"/>
      <c r="AP293" s="39">
        <v>0</v>
      </c>
      <c r="AQ293" s="39"/>
      <c r="AR293" s="39"/>
      <c r="AS293" s="39"/>
      <c r="AT293" s="39">
        <v>0</v>
      </c>
      <c r="AU293" s="39"/>
      <c r="AV293" s="39"/>
      <c r="AW293" s="39"/>
    </row>
    <row r="294" spans="1:49" x14ac:dyDescent="0.2">
      <c r="D294" s="47" t="s">
        <v>97</v>
      </c>
      <c r="F294" s="48">
        <v>0</v>
      </c>
      <c r="G294" s="49"/>
      <c r="H294" s="49"/>
      <c r="I294" s="49"/>
      <c r="J294" s="48">
        <v>0</v>
      </c>
      <c r="K294" s="48">
        <v>0</v>
      </c>
      <c r="L294" s="48">
        <v>0</v>
      </c>
      <c r="M294" s="49"/>
      <c r="N294" s="48">
        <v>0</v>
      </c>
      <c r="O294" s="49"/>
      <c r="P294" s="49"/>
      <c r="Q294" s="49"/>
      <c r="R294" s="48">
        <v>0</v>
      </c>
      <c r="S294" s="48">
        <v>0</v>
      </c>
      <c r="T294" s="48">
        <v>0</v>
      </c>
      <c r="U294" s="48">
        <v>0</v>
      </c>
      <c r="V294" s="49"/>
      <c r="W294" s="48">
        <v>0</v>
      </c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9"/>
      <c r="AF294" s="48">
        <v>0</v>
      </c>
      <c r="AG294" s="49"/>
      <c r="AH294" s="49"/>
      <c r="AI294" s="49"/>
      <c r="AJ294" s="48">
        <v>0</v>
      </c>
      <c r="AK294" s="49"/>
      <c r="AL294" s="49"/>
      <c r="AM294" s="49"/>
      <c r="AN294" s="48">
        <v>0</v>
      </c>
      <c r="AO294" s="49"/>
      <c r="AP294" s="48">
        <v>0</v>
      </c>
      <c r="AQ294" s="49"/>
      <c r="AR294" s="49"/>
      <c r="AS294" s="49"/>
      <c r="AT294" s="48">
        <v>0</v>
      </c>
      <c r="AU294" s="39"/>
      <c r="AV294" s="39"/>
      <c r="AW294" s="39"/>
    </row>
    <row r="295" spans="1:49" x14ac:dyDescent="0.2"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</row>
    <row r="296" spans="1:49" s="1" customFormat="1" x14ac:dyDescent="0.25">
      <c r="A296" s="3"/>
      <c r="B296" s="6"/>
      <c r="C296" s="51" t="s">
        <v>120</v>
      </c>
      <c r="D296" s="52"/>
      <c r="E296" s="5"/>
      <c r="F296" s="53">
        <v>2</v>
      </c>
      <c r="G296" s="54"/>
      <c r="H296" s="54"/>
      <c r="I296" s="54"/>
      <c r="J296" s="53">
        <v>0</v>
      </c>
      <c r="K296" s="53">
        <v>0</v>
      </c>
      <c r="L296" s="53">
        <v>0</v>
      </c>
      <c r="M296" s="54"/>
      <c r="N296" s="53">
        <v>0</v>
      </c>
      <c r="O296" s="54"/>
      <c r="P296" s="54"/>
      <c r="Q296" s="54"/>
      <c r="R296" s="53">
        <v>0</v>
      </c>
      <c r="S296" s="53">
        <v>0</v>
      </c>
      <c r="T296" s="53">
        <v>0</v>
      </c>
      <c r="U296" s="53">
        <v>0</v>
      </c>
      <c r="V296" s="54"/>
      <c r="W296" s="53">
        <v>0</v>
      </c>
      <c r="X296" s="53">
        <v>0</v>
      </c>
      <c r="Y296" s="53">
        <v>0</v>
      </c>
      <c r="Z296" s="53">
        <v>1</v>
      </c>
      <c r="AA296" s="53">
        <v>0</v>
      </c>
      <c r="AB296" s="53">
        <v>1</v>
      </c>
      <c r="AC296" s="53">
        <v>0</v>
      </c>
      <c r="AD296" s="53">
        <v>0</v>
      </c>
      <c r="AE296" s="54"/>
      <c r="AF296" s="53">
        <v>2</v>
      </c>
      <c r="AG296" s="54"/>
      <c r="AH296" s="54"/>
      <c r="AI296" s="54"/>
      <c r="AJ296" s="53">
        <v>0</v>
      </c>
      <c r="AK296" s="54"/>
      <c r="AL296" s="54"/>
      <c r="AM296" s="54"/>
      <c r="AN296" s="53">
        <v>0</v>
      </c>
      <c r="AO296" s="54"/>
      <c r="AP296" s="53">
        <v>0</v>
      </c>
      <c r="AQ296" s="54"/>
      <c r="AR296" s="54"/>
      <c r="AS296" s="54"/>
      <c r="AT296" s="53">
        <v>0</v>
      </c>
      <c r="AU296" s="39"/>
      <c r="AV296" s="39"/>
      <c r="AW296" s="39"/>
    </row>
    <row r="297" spans="1:49" x14ac:dyDescent="0.2"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</row>
    <row r="298" spans="1:49" s="1" customFormat="1" x14ac:dyDescent="0.2">
      <c r="A298" s="3"/>
      <c r="B298" s="6"/>
      <c r="C298" s="3" t="s">
        <v>139</v>
      </c>
      <c r="D298" s="3"/>
      <c r="E298" s="5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39"/>
      <c r="AV298" s="39"/>
      <c r="AW298" s="39"/>
    </row>
    <row r="299" spans="1:49" x14ac:dyDescent="0.2">
      <c r="D299" s="2" t="s">
        <v>190</v>
      </c>
      <c r="F299" s="39">
        <v>0</v>
      </c>
      <c r="G299" s="39"/>
      <c r="H299" s="39"/>
      <c r="I299" s="39"/>
      <c r="J299" s="39">
        <v>0</v>
      </c>
      <c r="K299" s="39">
        <v>0</v>
      </c>
      <c r="L299" s="39">
        <v>0</v>
      </c>
      <c r="M299" s="39"/>
      <c r="N299" s="39">
        <v>0</v>
      </c>
      <c r="O299" s="39"/>
      <c r="P299" s="39"/>
      <c r="Q299" s="39"/>
      <c r="R299" s="39">
        <v>0</v>
      </c>
      <c r="S299" s="39">
        <v>0</v>
      </c>
      <c r="T299" s="39">
        <v>0</v>
      </c>
      <c r="U299" s="39">
        <v>0</v>
      </c>
      <c r="V299" s="39"/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/>
      <c r="AF299" s="39">
        <v>0</v>
      </c>
      <c r="AG299" s="39"/>
      <c r="AH299" s="39"/>
      <c r="AI299" s="39"/>
      <c r="AJ299" s="39">
        <v>0</v>
      </c>
      <c r="AK299" s="39"/>
      <c r="AL299" s="39"/>
      <c r="AM299" s="39"/>
      <c r="AN299" s="39">
        <v>0</v>
      </c>
      <c r="AO299" s="39"/>
      <c r="AP299" s="39">
        <v>0</v>
      </c>
      <c r="AQ299" s="39"/>
      <c r="AR299" s="39"/>
      <c r="AS299" s="39"/>
      <c r="AT299" s="39">
        <v>0</v>
      </c>
      <c r="AU299" s="39"/>
      <c r="AV299" s="39"/>
      <c r="AW299" s="39"/>
    </row>
    <row r="300" spans="1:49" x14ac:dyDescent="0.2">
      <c r="D300" s="47" t="s">
        <v>191</v>
      </c>
      <c r="F300" s="48">
        <v>0</v>
      </c>
      <c r="G300" s="49"/>
      <c r="H300" s="49"/>
      <c r="I300" s="49"/>
      <c r="J300" s="48">
        <v>0</v>
      </c>
      <c r="K300" s="48">
        <v>0</v>
      </c>
      <c r="L300" s="48">
        <v>0</v>
      </c>
      <c r="M300" s="49"/>
      <c r="N300" s="48">
        <v>0</v>
      </c>
      <c r="O300" s="49"/>
      <c r="P300" s="49"/>
      <c r="Q300" s="49"/>
      <c r="R300" s="48">
        <v>0</v>
      </c>
      <c r="S300" s="48">
        <v>0</v>
      </c>
      <c r="T300" s="48">
        <v>0</v>
      </c>
      <c r="U300" s="48">
        <v>0</v>
      </c>
      <c r="V300" s="49"/>
      <c r="W300" s="48">
        <v>0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9"/>
      <c r="AF300" s="48">
        <v>0</v>
      </c>
      <c r="AG300" s="49"/>
      <c r="AH300" s="49"/>
      <c r="AI300" s="49"/>
      <c r="AJ300" s="48">
        <v>0</v>
      </c>
      <c r="AK300" s="49"/>
      <c r="AL300" s="49"/>
      <c r="AM300" s="49"/>
      <c r="AN300" s="48">
        <v>0</v>
      </c>
      <c r="AO300" s="49"/>
      <c r="AP300" s="48">
        <v>0</v>
      </c>
      <c r="AQ300" s="49"/>
      <c r="AR300" s="49"/>
      <c r="AS300" s="49"/>
      <c r="AT300" s="48">
        <v>0</v>
      </c>
      <c r="AU300" s="39"/>
      <c r="AV300" s="39"/>
      <c r="AW300" s="39"/>
    </row>
    <row r="301" spans="1:49" x14ac:dyDescent="0.2">
      <c r="D301" s="2" t="s">
        <v>192</v>
      </c>
      <c r="F301" s="39">
        <v>0</v>
      </c>
      <c r="G301" s="39"/>
      <c r="H301" s="39"/>
      <c r="I301" s="39"/>
      <c r="J301" s="39">
        <v>0</v>
      </c>
      <c r="K301" s="39">
        <v>0</v>
      </c>
      <c r="L301" s="39">
        <v>0</v>
      </c>
      <c r="M301" s="39"/>
      <c r="N301" s="39">
        <v>0</v>
      </c>
      <c r="O301" s="39"/>
      <c r="P301" s="39"/>
      <c r="Q301" s="39"/>
      <c r="R301" s="39">
        <v>0</v>
      </c>
      <c r="S301" s="39">
        <v>0</v>
      </c>
      <c r="T301" s="39">
        <v>0</v>
      </c>
      <c r="U301" s="39">
        <v>0</v>
      </c>
      <c r="V301" s="39"/>
      <c r="W301" s="39">
        <v>0</v>
      </c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/>
      <c r="AF301" s="39">
        <v>0</v>
      </c>
      <c r="AG301" s="39"/>
      <c r="AH301" s="39"/>
      <c r="AI301" s="39"/>
      <c r="AJ301" s="39">
        <v>0</v>
      </c>
      <c r="AK301" s="39"/>
      <c r="AL301" s="39"/>
      <c r="AM301" s="39"/>
      <c r="AN301" s="39">
        <v>0</v>
      </c>
      <c r="AO301" s="39"/>
      <c r="AP301" s="39">
        <v>0</v>
      </c>
      <c r="AQ301" s="39"/>
      <c r="AR301" s="39"/>
      <c r="AS301" s="39"/>
      <c r="AT301" s="39">
        <v>0</v>
      </c>
      <c r="AU301" s="39"/>
      <c r="AV301" s="39"/>
      <c r="AW301" s="39"/>
    </row>
    <row r="302" spans="1:49" x14ac:dyDescent="0.2">
      <c r="D302" s="47" t="s">
        <v>193</v>
      </c>
      <c r="F302" s="48">
        <v>0</v>
      </c>
      <c r="G302" s="49"/>
      <c r="H302" s="49"/>
      <c r="I302" s="49"/>
      <c r="J302" s="48">
        <v>0</v>
      </c>
      <c r="K302" s="48">
        <v>0</v>
      </c>
      <c r="L302" s="48">
        <v>0</v>
      </c>
      <c r="M302" s="49"/>
      <c r="N302" s="48">
        <v>0</v>
      </c>
      <c r="O302" s="49"/>
      <c r="P302" s="49"/>
      <c r="Q302" s="49"/>
      <c r="R302" s="48">
        <v>0</v>
      </c>
      <c r="S302" s="48">
        <v>0</v>
      </c>
      <c r="T302" s="48">
        <v>0</v>
      </c>
      <c r="U302" s="48">
        <v>0</v>
      </c>
      <c r="V302" s="49"/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9"/>
      <c r="AF302" s="48">
        <v>0</v>
      </c>
      <c r="AG302" s="49"/>
      <c r="AH302" s="49"/>
      <c r="AI302" s="49"/>
      <c r="AJ302" s="48">
        <v>0</v>
      </c>
      <c r="AK302" s="49"/>
      <c r="AL302" s="49"/>
      <c r="AM302" s="49"/>
      <c r="AN302" s="48">
        <v>0</v>
      </c>
      <c r="AO302" s="49"/>
      <c r="AP302" s="48">
        <v>0</v>
      </c>
      <c r="AQ302" s="49"/>
      <c r="AR302" s="49"/>
      <c r="AS302" s="49"/>
      <c r="AT302" s="48">
        <v>0</v>
      </c>
      <c r="AU302" s="39"/>
      <c r="AV302" s="39"/>
      <c r="AW302" s="39"/>
    </row>
    <row r="303" spans="1:49" s="1" customFormat="1" x14ac:dyDescent="0.2">
      <c r="A303" s="3"/>
      <c r="B303" s="6"/>
      <c r="C303" s="3"/>
      <c r="D303" s="3"/>
      <c r="E303" s="5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39"/>
      <c r="AV303" s="39"/>
      <c r="AW303" s="39"/>
    </row>
    <row r="304" spans="1:49" s="1" customFormat="1" x14ac:dyDescent="0.25">
      <c r="A304" s="3"/>
      <c r="B304" s="6"/>
      <c r="C304" s="51" t="s">
        <v>194</v>
      </c>
      <c r="D304" s="52"/>
      <c r="E304" s="5"/>
      <c r="F304" s="53">
        <v>0</v>
      </c>
      <c r="G304" s="54"/>
      <c r="H304" s="54"/>
      <c r="I304" s="54"/>
      <c r="J304" s="53">
        <v>0</v>
      </c>
      <c r="K304" s="53">
        <v>0</v>
      </c>
      <c r="L304" s="53">
        <v>0</v>
      </c>
      <c r="M304" s="54"/>
      <c r="N304" s="53">
        <v>0</v>
      </c>
      <c r="O304" s="54"/>
      <c r="P304" s="54"/>
      <c r="Q304" s="54"/>
      <c r="R304" s="53">
        <v>0</v>
      </c>
      <c r="S304" s="53">
        <v>0</v>
      </c>
      <c r="T304" s="53">
        <v>0</v>
      </c>
      <c r="U304" s="53">
        <v>0</v>
      </c>
      <c r="V304" s="54"/>
      <c r="W304" s="53">
        <v>0</v>
      </c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0</v>
      </c>
      <c r="AD304" s="53">
        <v>0</v>
      </c>
      <c r="AE304" s="54"/>
      <c r="AF304" s="53">
        <v>0</v>
      </c>
      <c r="AG304" s="54"/>
      <c r="AH304" s="54"/>
      <c r="AI304" s="54"/>
      <c r="AJ304" s="53">
        <v>0</v>
      </c>
      <c r="AK304" s="54"/>
      <c r="AL304" s="54"/>
      <c r="AM304" s="54"/>
      <c r="AN304" s="53">
        <v>0</v>
      </c>
      <c r="AO304" s="54"/>
      <c r="AP304" s="53">
        <v>0</v>
      </c>
      <c r="AQ304" s="54"/>
      <c r="AR304" s="54"/>
      <c r="AS304" s="54"/>
      <c r="AT304" s="53">
        <v>0</v>
      </c>
      <c r="AU304" s="39"/>
      <c r="AV304" s="39"/>
      <c r="AW304" s="39"/>
    </row>
    <row r="305" spans="1:49" s="1" customFormat="1" x14ac:dyDescent="0.2">
      <c r="A305" s="3"/>
      <c r="B305" s="6"/>
      <c r="C305" s="3"/>
      <c r="D305" s="3"/>
      <c r="E305" s="5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39"/>
      <c r="AV305" s="39"/>
      <c r="AW305" s="39"/>
    </row>
    <row r="306" spans="1:49" s="1" customFormat="1" x14ac:dyDescent="0.25">
      <c r="A306" s="3"/>
      <c r="B306" s="57" t="s">
        <v>195</v>
      </c>
      <c r="C306" s="58"/>
      <c r="D306" s="58"/>
      <c r="E306" s="5"/>
      <c r="F306" s="59">
        <v>1350</v>
      </c>
      <c r="G306" s="54"/>
      <c r="H306" s="54"/>
      <c r="I306" s="54"/>
      <c r="J306" s="59">
        <v>7323</v>
      </c>
      <c r="K306" s="59">
        <v>53</v>
      </c>
      <c r="L306" s="59">
        <v>90</v>
      </c>
      <c r="M306" s="54"/>
      <c r="N306" s="59">
        <v>7466</v>
      </c>
      <c r="O306" s="54"/>
      <c r="P306" s="54"/>
      <c r="Q306" s="54"/>
      <c r="R306" s="59">
        <v>5</v>
      </c>
      <c r="S306" s="59">
        <v>215</v>
      </c>
      <c r="T306" s="59">
        <v>453</v>
      </c>
      <c r="U306" s="59">
        <v>474</v>
      </c>
      <c r="V306" s="54"/>
      <c r="W306" s="59">
        <v>1026</v>
      </c>
      <c r="X306" s="59">
        <v>29</v>
      </c>
      <c r="Y306" s="59">
        <v>35</v>
      </c>
      <c r="Z306" s="59">
        <v>430</v>
      </c>
      <c r="AA306" s="59">
        <v>517</v>
      </c>
      <c r="AB306" s="59">
        <v>210</v>
      </c>
      <c r="AC306" s="59">
        <v>4247</v>
      </c>
      <c r="AD306" s="59">
        <v>8</v>
      </c>
      <c r="AE306" s="54"/>
      <c r="AF306" s="59">
        <v>7649</v>
      </c>
      <c r="AG306" s="54"/>
      <c r="AH306" s="54"/>
      <c r="AI306" s="54"/>
      <c r="AJ306" s="59">
        <v>1167</v>
      </c>
      <c r="AK306" s="54"/>
      <c r="AL306" s="54"/>
      <c r="AM306" s="54"/>
      <c r="AN306" s="59">
        <v>0</v>
      </c>
      <c r="AO306" s="54"/>
      <c r="AP306" s="59">
        <v>0</v>
      </c>
      <c r="AQ306" s="54"/>
      <c r="AR306" s="54"/>
      <c r="AS306" s="54"/>
      <c r="AT306" s="59">
        <v>30</v>
      </c>
      <c r="AU306" s="39"/>
      <c r="AV306" s="39"/>
      <c r="AW306" s="39"/>
    </row>
    <row r="307" spans="1:49" x14ac:dyDescent="0.2"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</row>
    <row r="308" spans="1:49" x14ac:dyDescent="0.2">
      <c r="B308" s="6" t="s">
        <v>196</v>
      </c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</row>
    <row r="309" spans="1:49" x14ac:dyDescent="0.2">
      <c r="C309" s="3" t="s">
        <v>0</v>
      </c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</row>
    <row r="310" spans="1:49" x14ac:dyDescent="0.2">
      <c r="D310" s="2" t="s">
        <v>122</v>
      </c>
      <c r="F310" s="39">
        <v>0</v>
      </c>
      <c r="G310" s="39"/>
      <c r="H310" s="39"/>
      <c r="I310" s="39"/>
      <c r="J310" s="39">
        <v>0</v>
      </c>
      <c r="K310" s="39">
        <v>0</v>
      </c>
      <c r="L310" s="39">
        <v>0</v>
      </c>
      <c r="M310" s="39"/>
      <c r="N310" s="39">
        <v>0</v>
      </c>
      <c r="O310" s="39"/>
      <c r="P310" s="39"/>
      <c r="Q310" s="39"/>
      <c r="R310" s="39">
        <v>0</v>
      </c>
      <c r="S310" s="39">
        <v>0</v>
      </c>
      <c r="T310" s="39">
        <v>0</v>
      </c>
      <c r="U310" s="39">
        <v>0</v>
      </c>
      <c r="V310" s="39"/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/>
      <c r="AF310" s="39">
        <v>0</v>
      </c>
      <c r="AG310" s="39"/>
      <c r="AH310" s="39"/>
      <c r="AI310" s="39"/>
      <c r="AJ310" s="39">
        <v>0</v>
      </c>
      <c r="AK310" s="39"/>
      <c r="AL310" s="39"/>
      <c r="AM310" s="39"/>
      <c r="AN310" s="39">
        <v>0</v>
      </c>
      <c r="AO310" s="39"/>
      <c r="AP310" s="39">
        <v>0</v>
      </c>
      <c r="AQ310" s="39"/>
      <c r="AR310" s="39"/>
      <c r="AS310" s="39"/>
      <c r="AT310" s="39">
        <v>0</v>
      </c>
      <c r="AU310" s="39"/>
      <c r="AV310" s="39"/>
      <c r="AW310" s="39"/>
    </row>
    <row r="311" spans="1:49" x14ac:dyDescent="0.2">
      <c r="D311" s="47" t="s">
        <v>135</v>
      </c>
      <c r="F311" s="48">
        <v>0</v>
      </c>
      <c r="G311" s="49"/>
      <c r="H311" s="49"/>
      <c r="I311" s="49"/>
      <c r="J311" s="48">
        <v>0</v>
      </c>
      <c r="K311" s="48">
        <v>0</v>
      </c>
      <c r="L311" s="48">
        <v>0</v>
      </c>
      <c r="M311" s="49"/>
      <c r="N311" s="48">
        <v>0</v>
      </c>
      <c r="O311" s="49"/>
      <c r="P311" s="49"/>
      <c r="Q311" s="49"/>
      <c r="R311" s="48">
        <v>0</v>
      </c>
      <c r="S311" s="48">
        <v>0</v>
      </c>
      <c r="T311" s="48">
        <v>0</v>
      </c>
      <c r="U311" s="48">
        <v>0</v>
      </c>
      <c r="V311" s="49"/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9"/>
      <c r="AF311" s="48">
        <v>0</v>
      </c>
      <c r="AG311" s="49"/>
      <c r="AH311" s="49"/>
      <c r="AI311" s="49"/>
      <c r="AJ311" s="48">
        <v>0</v>
      </c>
      <c r="AK311" s="49"/>
      <c r="AL311" s="49"/>
      <c r="AM311" s="49"/>
      <c r="AN311" s="48">
        <v>0</v>
      </c>
      <c r="AO311" s="49"/>
      <c r="AP311" s="48">
        <v>0</v>
      </c>
      <c r="AQ311" s="49"/>
      <c r="AR311" s="49"/>
      <c r="AS311" s="49"/>
      <c r="AT311" s="48">
        <v>0</v>
      </c>
      <c r="AU311" s="39"/>
      <c r="AV311" s="39"/>
      <c r="AW311" s="39"/>
    </row>
    <row r="312" spans="1:49" x14ac:dyDescent="0.2">
      <c r="D312" s="50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</row>
    <row r="313" spans="1:49" s="1" customFormat="1" x14ac:dyDescent="0.25">
      <c r="A313" s="3"/>
      <c r="B313" s="6"/>
      <c r="C313" s="51" t="s">
        <v>120</v>
      </c>
      <c r="D313" s="52"/>
      <c r="E313" s="5"/>
      <c r="F313" s="53">
        <v>0</v>
      </c>
      <c r="G313" s="54"/>
      <c r="H313" s="54"/>
      <c r="I313" s="54"/>
      <c r="J313" s="53">
        <v>0</v>
      </c>
      <c r="K313" s="53">
        <v>0</v>
      </c>
      <c r="L313" s="53">
        <v>0</v>
      </c>
      <c r="M313" s="54"/>
      <c r="N313" s="53">
        <v>0</v>
      </c>
      <c r="O313" s="54"/>
      <c r="P313" s="54"/>
      <c r="Q313" s="54"/>
      <c r="R313" s="53">
        <v>0</v>
      </c>
      <c r="S313" s="53">
        <v>0</v>
      </c>
      <c r="T313" s="53">
        <v>0</v>
      </c>
      <c r="U313" s="53">
        <v>0</v>
      </c>
      <c r="V313" s="54"/>
      <c r="W313" s="53">
        <v>0</v>
      </c>
      <c r="X313" s="53">
        <v>0</v>
      </c>
      <c r="Y313" s="53">
        <v>0</v>
      </c>
      <c r="Z313" s="53">
        <v>0</v>
      </c>
      <c r="AA313" s="53">
        <v>0</v>
      </c>
      <c r="AB313" s="53">
        <v>0</v>
      </c>
      <c r="AC313" s="53">
        <v>0</v>
      </c>
      <c r="AD313" s="53">
        <v>0</v>
      </c>
      <c r="AE313" s="54"/>
      <c r="AF313" s="53">
        <v>0</v>
      </c>
      <c r="AG313" s="54"/>
      <c r="AH313" s="54"/>
      <c r="AI313" s="54"/>
      <c r="AJ313" s="53">
        <v>0</v>
      </c>
      <c r="AK313" s="54"/>
      <c r="AL313" s="54"/>
      <c r="AM313" s="54"/>
      <c r="AN313" s="53">
        <v>0</v>
      </c>
      <c r="AO313" s="54"/>
      <c r="AP313" s="53">
        <v>0</v>
      </c>
      <c r="AQ313" s="54"/>
      <c r="AR313" s="54"/>
      <c r="AS313" s="54"/>
      <c r="AT313" s="53">
        <v>0</v>
      </c>
      <c r="AU313" s="39"/>
      <c r="AV313" s="39"/>
      <c r="AW313" s="39"/>
    </row>
    <row r="314" spans="1:49" x14ac:dyDescent="0.2"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</row>
    <row r="315" spans="1:49" x14ac:dyDescent="0.2">
      <c r="C315" s="3" t="s">
        <v>154</v>
      </c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</row>
    <row r="316" spans="1:49" x14ac:dyDescent="0.2">
      <c r="D316" s="2" t="s">
        <v>96</v>
      </c>
      <c r="F316" s="39">
        <v>258</v>
      </c>
      <c r="G316" s="39"/>
      <c r="H316" s="39"/>
      <c r="I316" s="39"/>
      <c r="J316" s="39">
        <v>871</v>
      </c>
      <c r="K316" s="39">
        <v>16</v>
      </c>
      <c r="L316" s="39">
        <v>6</v>
      </c>
      <c r="M316" s="39"/>
      <c r="N316" s="39">
        <v>893</v>
      </c>
      <c r="O316" s="39"/>
      <c r="P316" s="39"/>
      <c r="Q316" s="39"/>
      <c r="R316" s="39">
        <v>0</v>
      </c>
      <c r="S316" s="39">
        <v>31</v>
      </c>
      <c r="T316" s="39">
        <v>89</v>
      </c>
      <c r="U316" s="39">
        <v>24</v>
      </c>
      <c r="V316" s="39"/>
      <c r="W316" s="39">
        <v>160</v>
      </c>
      <c r="X316" s="39">
        <v>7</v>
      </c>
      <c r="Y316" s="39">
        <v>7</v>
      </c>
      <c r="Z316" s="39">
        <v>71</v>
      </c>
      <c r="AA316" s="39">
        <v>67</v>
      </c>
      <c r="AB316" s="39">
        <v>56</v>
      </c>
      <c r="AC316" s="39">
        <v>507</v>
      </c>
      <c r="AD316" s="39">
        <v>0</v>
      </c>
      <c r="AE316" s="39"/>
      <c r="AF316" s="39">
        <v>1019</v>
      </c>
      <c r="AG316" s="39"/>
      <c r="AH316" s="39"/>
      <c r="AI316" s="39"/>
      <c r="AJ316" s="39">
        <v>132</v>
      </c>
      <c r="AK316" s="39"/>
      <c r="AL316" s="39"/>
      <c r="AM316" s="39"/>
      <c r="AN316" s="39">
        <v>0</v>
      </c>
      <c r="AO316" s="39"/>
      <c r="AP316" s="39">
        <v>0</v>
      </c>
      <c r="AQ316" s="39"/>
      <c r="AR316" s="39"/>
      <c r="AS316" s="39"/>
      <c r="AT316" s="39">
        <v>328</v>
      </c>
      <c r="AU316" s="39"/>
      <c r="AV316" s="39"/>
      <c r="AW316" s="39"/>
    </row>
    <row r="317" spans="1:49" x14ac:dyDescent="0.2">
      <c r="D317" s="47" t="s">
        <v>135</v>
      </c>
      <c r="F317" s="48">
        <v>148</v>
      </c>
      <c r="G317" s="49"/>
      <c r="H317" s="49"/>
      <c r="I317" s="49"/>
      <c r="J317" s="48">
        <v>903</v>
      </c>
      <c r="K317" s="48">
        <v>13</v>
      </c>
      <c r="L317" s="48">
        <v>4</v>
      </c>
      <c r="M317" s="49"/>
      <c r="N317" s="48">
        <v>920</v>
      </c>
      <c r="O317" s="49"/>
      <c r="P317" s="49"/>
      <c r="Q317" s="49"/>
      <c r="R317" s="48">
        <v>2</v>
      </c>
      <c r="S317" s="48">
        <v>33</v>
      </c>
      <c r="T317" s="48">
        <v>147</v>
      </c>
      <c r="U317" s="48">
        <v>248</v>
      </c>
      <c r="V317" s="49"/>
      <c r="W317" s="48">
        <v>27</v>
      </c>
      <c r="X317" s="48">
        <v>1</v>
      </c>
      <c r="Y317" s="48">
        <v>2</v>
      </c>
      <c r="Z317" s="48">
        <v>13</v>
      </c>
      <c r="AA317" s="48">
        <v>60</v>
      </c>
      <c r="AB317" s="48">
        <v>18</v>
      </c>
      <c r="AC317" s="48">
        <v>321</v>
      </c>
      <c r="AD317" s="48">
        <v>0</v>
      </c>
      <c r="AE317" s="49"/>
      <c r="AF317" s="48">
        <v>872</v>
      </c>
      <c r="AG317" s="49"/>
      <c r="AH317" s="49"/>
      <c r="AI317" s="49"/>
      <c r="AJ317" s="48">
        <v>196</v>
      </c>
      <c r="AK317" s="49"/>
      <c r="AL317" s="49"/>
      <c r="AM317" s="49"/>
      <c r="AN317" s="48">
        <v>0</v>
      </c>
      <c r="AO317" s="49"/>
      <c r="AP317" s="48">
        <v>0</v>
      </c>
      <c r="AQ317" s="49"/>
      <c r="AR317" s="49"/>
      <c r="AS317" s="49"/>
      <c r="AT317" s="48">
        <v>0</v>
      </c>
      <c r="AU317" s="39"/>
      <c r="AV317" s="39"/>
      <c r="AW317" s="39"/>
    </row>
    <row r="318" spans="1:49" x14ac:dyDescent="0.2">
      <c r="D318" s="2" t="s">
        <v>113</v>
      </c>
      <c r="F318" s="39">
        <v>116</v>
      </c>
      <c r="G318" s="39"/>
      <c r="H318" s="39"/>
      <c r="I318" s="39"/>
      <c r="J318" s="39">
        <v>490</v>
      </c>
      <c r="K318" s="39">
        <v>8</v>
      </c>
      <c r="L318" s="39">
        <v>4</v>
      </c>
      <c r="M318" s="39"/>
      <c r="N318" s="39">
        <v>502</v>
      </c>
      <c r="O318" s="39"/>
      <c r="P318" s="39"/>
      <c r="Q318" s="39"/>
      <c r="R318" s="39">
        <v>1</v>
      </c>
      <c r="S318" s="39">
        <v>35</v>
      </c>
      <c r="T318" s="39">
        <v>11</v>
      </c>
      <c r="U318" s="39">
        <v>11</v>
      </c>
      <c r="V318" s="39"/>
      <c r="W318" s="39">
        <v>53</v>
      </c>
      <c r="X318" s="39">
        <v>3</v>
      </c>
      <c r="Y318" s="39">
        <v>6</v>
      </c>
      <c r="Z318" s="39">
        <v>30</v>
      </c>
      <c r="AA318" s="39">
        <v>34</v>
      </c>
      <c r="AB318" s="39">
        <v>18</v>
      </c>
      <c r="AC318" s="39">
        <v>295</v>
      </c>
      <c r="AD318" s="39">
        <v>0</v>
      </c>
      <c r="AE318" s="39"/>
      <c r="AF318" s="39">
        <v>497</v>
      </c>
      <c r="AG318" s="39"/>
      <c r="AH318" s="39"/>
      <c r="AI318" s="39"/>
      <c r="AJ318" s="39">
        <v>121</v>
      </c>
      <c r="AK318" s="39"/>
      <c r="AL318" s="39"/>
      <c r="AM318" s="39"/>
      <c r="AN318" s="39">
        <v>0</v>
      </c>
      <c r="AO318" s="39"/>
      <c r="AP318" s="39">
        <v>0</v>
      </c>
      <c r="AQ318" s="39"/>
      <c r="AR318" s="39"/>
      <c r="AS318" s="39"/>
      <c r="AT318" s="39">
        <v>0</v>
      </c>
      <c r="AU318" s="39"/>
      <c r="AV318" s="39"/>
      <c r="AW318" s="39"/>
    </row>
    <row r="319" spans="1:49" x14ac:dyDescent="0.2">
      <c r="D319" s="47" t="s">
        <v>99</v>
      </c>
      <c r="F319" s="48">
        <v>119</v>
      </c>
      <c r="G319" s="49"/>
      <c r="H319" s="49"/>
      <c r="I319" s="49"/>
      <c r="J319" s="48">
        <v>499</v>
      </c>
      <c r="K319" s="48">
        <v>1</v>
      </c>
      <c r="L319" s="48">
        <v>3</v>
      </c>
      <c r="M319" s="49"/>
      <c r="N319" s="48">
        <v>503</v>
      </c>
      <c r="O319" s="49"/>
      <c r="P319" s="49"/>
      <c r="Q319" s="49"/>
      <c r="R319" s="48">
        <v>0</v>
      </c>
      <c r="S319" s="48">
        <v>19</v>
      </c>
      <c r="T319" s="48">
        <v>20</v>
      </c>
      <c r="U319" s="48">
        <v>27</v>
      </c>
      <c r="V319" s="49"/>
      <c r="W319" s="48">
        <v>49</v>
      </c>
      <c r="X319" s="48">
        <v>0</v>
      </c>
      <c r="Y319" s="48">
        <v>0</v>
      </c>
      <c r="Z319" s="48">
        <v>50</v>
      </c>
      <c r="AA319" s="48">
        <v>22</v>
      </c>
      <c r="AB319" s="48">
        <v>19</v>
      </c>
      <c r="AC319" s="48">
        <v>309</v>
      </c>
      <c r="AD319" s="48">
        <v>0</v>
      </c>
      <c r="AE319" s="49"/>
      <c r="AF319" s="48">
        <v>515</v>
      </c>
      <c r="AG319" s="49"/>
      <c r="AH319" s="49"/>
      <c r="AI319" s="49"/>
      <c r="AJ319" s="48">
        <v>107</v>
      </c>
      <c r="AK319" s="49"/>
      <c r="AL319" s="49"/>
      <c r="AM319" s="49"/>
      <c r="AN319" s="48">
        <v>0</v>
      </c>
      <c r="AO319" s="49"/>
      <c r="AP319" s="48">
        <v>0</v>
      </c>
      <c r="AQ319" s="49"/>
      <c r="AR319" s="49"/>
      <c r="AS319" s="49"/>
      <c r="AT319" s="48">
        <v>0</v>
      </c>
      <c r="AU319" s="39"/>
      <c r="AV319" s="39"/>
      <c r="AW319" s="39"/>
    </row>
    <row r="320" spans="1:49" x14ac:dyDescent="0.2">
      <c r="D320" s="2" t="s">
        <v>114</v>
      </c>
      <c r="F320" s="39">
        <v>50</v>
      </c>
      <c r="G320" s="39"/>
      <c r="H320" s="39"/>
      <c r="I320" s="39"/>
      <c r="J320" s="39">
        <v>492</v>
      </c>
      <c r="K320" s="39">
        <v>13</v>
      </c>
      <c r="L320" s="39">
        <v>1</v>
      </c>
      <c r="M320" s="39"/>
      <c r="N320" s="39">
        <v>506</v>
      </c>
      <c r="O320" s="39"/>
      <c r="P320" s="39"/>
      <c r="Q320" s="39"/>
      <c r="R320" s="39">
        <v>0</v>
      </c>
      <c r="S320" s="39">
        <v>40</v>
      </c>
      <c r="T320" s="39">
        <v>43</v>
      </c>
      <c r="U320" s="39">
        <v>56</v>
      </c>
      <c r="V320" s="39"/>
      <c r="W320" s="39">
        <v>35</v>
      </c>
      <c r="X320" s="39">
        <v>2</v>
      </c>
      <c r="Y320" s="39">
        <v>1</v>
      </c>
      <c r="Z320" s="39">
        <v>21</v>
      </c>
      <c r="AA320" s="39">
        <v>49</v>
      </c>
      <c r="AB320" s="39">
        <v>32</v>
      </c>
      <c r="AC320" s="39">
        <v>233</v>
      </c>
      <c r="AD320" s="39">
        <v>0</v>
      </c>
      <c r="AE320" s="39"/>
      <c r="AF320" s="39">
        <v>512</v>
      </c>
      <c r="AG320" s="39"/>
      <c r="AH320" s="39"/>
      <c r="AI320" s="39"/>
      <c r="AJ320" s="39">
        <v>44</v>
      </c>
      <c r="AK320" s="39"/>
      <c r="AL320" s="39"/>
      <c r="AM320" s="39"/>
      <c r="AN320" s="39">
        <v>0</v>
      </c>
      <c r="AO320" s="39"/>
      <c r="AP320" s="39">
        <v>0</v>
      </c>
      <c r="AQ320" s="39"/>
      <c r="AR320" s="39"/>
      <c r="AS320" s="39"/>
      <c r="AT320" s="39">
        <v>0</v>
      </c>
      <c r="AU320" s="39"/>
      <c r="AV320" s="39"/>
      <c r="AW320" s="39"/>
    </row>
    <row r="321" spans="1:49" x14ac:dyDescent="0.2">
      <c r="D321" s="47" t="s">
        <v>115</v>
      </c>
      <c r="F321" s="48">
        <v>100</v>
      </c>
      <c r="G321" s="49"/>
      <c r="H321" s="49"/>
      <c r="I321" s="49"/>
      <c r="J321" s="48">
        <v>492</v>
      </c>
      <c r="K321" s="48">
        <v>17</v>
      </c>
      <c r="L321" s="48">
        <v>2</v>
      </c>
      <c r="M321" s="49"/>
      <c r="N321" s="48">
        <v>511</v>
      </c>
      <c r="O321" s="49"/>
      <c r="P321" s="49"/>
      <c r="Q321" s="49"/>
      <c r="R321" s="48">
        <v>0</v>
      </c>
      <c r="S321" s="48">
        <v>24</v>
      </c>
      <c r="T321" s="48">
        <v>22</v>
      </c>
      <c r="U321" s="48">
        <v>30</v>
      </c>
      <c r="V321" s="49"/>
      <c r="W321" s="48">
        <v>41</v>
      </c>
      <c r="X321" s="48">
        <v>0</v>
      </c>
      <c r="Y321" s="48">
        <v>0</v>
      </c>
      <c r="Z321" s="48">
        <v>46</v>
      </c>
      <c r="AA321" s="48">
        <v>23</v>
      </c>
      <c r="AB321" s="48">
        <v>20</v>
      </c>
      <c r="AC321" s="48">
        <v>298</v>
      </c>
      <c r="AD321" s="48">
        <v>0</v>
      </c>
      <c r="AE321" s="49"/>
      <c r="AF321" s="48">
        <v>504</v>
      </c>
      <c r="AG321" s="49"/>
      <c r="AH321" s="49"/>
      <c r="AI321" s="49"/>
      <c r="AJ321" s="48">
        <v>107</v>
      </c>
      <c r="AK321" s="49"/>
      <c r="AL321" s="49"/>
      <c r="AM321" s="49"/>
      <c r="AN321" s="48">
        <v>0</v>
      </c>
      <c r="AO321" s="49"/>
      <c r="AP321" s="48">
        <v>0</v>
      </c>
      <c r="AQ321" s="49"/>
      <c r="AR321" s="49"/>
      <c r="AS321" s="49"/>
      <c r="AT321" s="48">
        <v>0</v>
      </c>
      <c r="AU321" s="39"/>
      <c r="AV321" s="39"/>
      <c r="AW321" s="39"/>
    </row>
    <row r="322" spans="1:49" x14ac:dyDescent="0.2">
      <c r="D322" s="2" t="s">
        <v>116</v>
      </c>
      <c r="F322" s="39">
        <v>57</v>
      </c>
      <c r="G322" s="39"/>
      <c r="H322" s="39"/>
      <c r="I322" s="39"/>
      <c r="J322" s="39">
        <v>223</v>
      </c>
      <c r="K322" s="39">
        <v>4</v>
      </c>
      <c r="L322" s="39">
        <v>2</v>
      </c>
      <c r="M322" s="39"/>
      <c r="N322" s="39">
        <v>229</v>
      </c>
      <c r="O322" s="39"/>
      <c r="P322" s="39"/>
      <c r="Q322" s="39"/>
      <c r="R322" s="39">
        <v>3</v>
      </c>
      <c r="S322" s="39">
        <v>16</v>
      </c>
      <c r="T322" s="39">
        <v>16</v>
      </c>
      <c r="U322" s="39">
        <v>5</v>
      </c>
      <c r="V322" s="39"/>
      <c r="W322" s="39">
        <v>24</v>
      </c>
      <c r="X322" s="39">
        <v>0</v>
      </c>
      <c r="Y322" s="39">
        <v>1</v>
      </c>
      <c r="Z322" s="39">
        <v>17</v>
      </c>
      <c r="AA322" s="39">
        <v>18</v>
      </c>
      <c r="AB322" s="39">
        <v>5</v>
      </c>
      <c r="AC322" s="39">
        <v>118</v>
      </c>
      <c r="AD322" s="39">
        <v>0</v>
      </c>
      <c r="AE322" s="39"/>
      <c r="AF322" s="39">
        <v>223</v>
      </c>
      <c r="AG322" s="39"/>
      <c r="AH322" s="39"/>
      <c r="AI322" s="39"/>
      <c r="AJ322" s="39">
        <v>63</v>
      </c>
      <c r="AK322" s="39"/>
      <c r="AL322" s="39"/>
      <c r="AM322" s="39"/>
      <c r="AN322" s="39">
        <v>0</v>
      </c>
      <c r="AO322" s="39"/>
      <c r="AP322" s="39">
        <v>0</v>
      </c>
      <c r="AQ322" s="39"/>
      <c r="AR322" s="39"/>
      <c r="AS322" s="39"/>
      <c r="AT322" s="39">
        <v>0</v>
      </c>
      <c r="AU322" s="39"/>
      <c r="AV322" s="39"/>
      <c r="AW322" s="39"/>
    </row>
    <row r="323" spans="1:49" x14ac:dyDescent="0.2">
      <c r="D323" s="47" t="s">
        <v>103</v>
      </c>
      <c r="F323" s="48">
        <v>40</v>
      </c>
      <c r="G323" s="49"/>
      <c r="H323" s="49"/>
      <c r="I323" s="49"/>
      <c r="J323" s="48">
        <v>213</v>
      </c>
      <c r="K323" s="48">
        <v>3</v>
      </c>
      <c r="L323" s="48">
        <v>5</v>
      </c>
      <c r="M323" s="49"/>
      <c r="N323" s="48">
        <v>221</v>
      </c>
      <c r="O323" s="49"/>
      <c r="P323" s="49"/>
      <c r="Q323" s="49"/>
      <c r="R323" s="48">
        <v>1</v>
      </c>
      <c r="S323" s="48">
        <v>9</v>
      </c>
      <c r="T323" s="48">
        <v>19</v>
      </c>
      <c r="U323" s="48">
        <v>23</v>
      </c>
      <c r="V323" s="49"/>
      <c r="W323" s="48">
        <v>21</v>
      </c>
      <c r="X323" s="48">
        <v>0</v>
      </c>
      <c r="Y323" s="48">
        <v>0</v>
      </c>
      <c r="Z323" s="48">
        <v>14</v>
      </c>
      <c r="AA323" s="48">
        <v>22</v>
      </c>
      <c r="AB323" s="48">
        <v>12</v>
      </c>
      <c r="AC323" s="48">
        <v>94</v>
      </c>
      <c r="AD323" s="48">
        <v>1</v>
      </c>
      <c r="AE323" s="49"/>
      <c r="AF323" s="48">
        <v>216</v>
      </c>
      <c r="AG323" s="49"/>
      <c r="AH323" s="49"/>
      <c r="AI323" s="49"/>
      <c r="AJ323" s="48">
        <v>45</v>
      </c>
      <c r="AK323" s="49"/>
      <c r="AL323" s="49"/>
      <c r="AM323" s="49"/>
      <c r="AN323" s="48">
        <v>0</v>
      </c>
      <c r="AO323" s="49"/>
      <c r="AP323" s="48">
        <v>0</v>
      </c>
      <c r="AQ323" s="49"/>
      <c r="AR323" s="49"/>
      <c r="AS323" s="49"/>
      <c r="AT323" s="48">
        <v>0</v>
      </c>
      <c r="AU323" s="39"/>
      <c r="AV323" s="39"/>
      <c r="AW323" s="39"/>
    </row>
    <row r="324" spans="1:49" x14ac:dyDescent="0.2">
      <c r="D324" s="2" t="s">
        <v>197</v>
      </c>
      <c r="F324" s="39">
        <v>74</v>
      </c>
      <c r="G324" s="39"/>
      <c r="H324" s="39"/>
      <c r="I324" s="39"/>
      <c r="J324" s="39">
        <v>346</v>
      </c>
      <c r="K324" s="39">
        <v>5</v>
      </c>
      <c r="L324" s="39">
        <v>2</v>
      </c>
      <c r="M324" s="39"/>
      <c r="N324" s="39">
        <v>353</v>
      </c>
      <c r="O324" s="39"/>
      <c r="P324" s="39"/>
      <c r="Q324" s="39"/>
      <c r="R324" s="39">
        <v>1</v>
      </c>
      <c r="S324" s="39">
        <v>35</v>
      </c>
      <c r="T324" s="39">
        <v>16</v>
      </c>
      <c r="U324" s="39">
        <v>27</v>
      </c>
      <c r="V324" s="39"/>
      <c r="W324" s="39">
        <v>24</v>
      </c>
      <c r="X324" s="39">
        <v>0</v>
      </c>
      <c r="Y324" s="39">
        <v>0</v>
      </c>
      <c r="Z324" s="39">
        <v>7</v>
      </c>
      <c r="AA324" s="39">
        <v>31</v>
      </c>
      <c r="AB324" s="39">
        <v>10</v>
      </c>
      <c r="AC324" s="39">
        <v>197</v>
      </c>
      <c r="AD324" s="39">
        <v>0</v>
      </c>
      <c r="AE324" s="39"/>
      <c r="AF324" s="39">
        <v>348</v>
      </c>
      <c r="AG324" s="39"/>
      <c r="AH324" s="39"/>
      <c r="AI324" s="39"/>
      <c r="AJ324" s="39">
        <v>79</v>
      </c>
      <c r="AK324" s="39"/>
      <c r="AL324" s="39"/>
      <c r="AM324" s="39"/>
      <c r="AN324" s="39">
        <v>0</v>
      </c>
      <c r="AO324" s="39"/>
      <c r="AP324" s="39">
        <v>0</v>
      </c>
      <c r="AQ324" s="39"/>
      <c r="AR324" s="39"/>
      <c r="AS324" s="39"/>
      <c r="AT324" s="39">
        <v>0</v>
      </c>
      <c r="AU324" s="39"/>
      <c r="AV324" s="39"/>
      <c r="AW324" s="39"/>
    </row>
    <row r="325" spans="1:49" x14ac:dyDescent="0.2">
      <c r="D325" s="47" t="s">
        <v>198</v>
      </c>
      <c r="F325" s="48">
        <v>148</v>
      </c>
      <c r="G325" s="49"/>
      <c r="H325" s="49"/>
      <c r="I325" s="49"/>
      <c r="J325" s="48">
        <v>424</v>
      </c>
      <c r="K325" s="48">
        <v>0</v>
      </c>
      <c r="L325" s="48">
        <v>2</v>
      </c>
      <c r="M325" s="49"/>
      <c r="N325" s="48">
        <v>426</v>
      </c>
      <c r="O325" s="49"/>
      <c r="P325" s="49"/>
      <c r="Q325" s="49"/>
      <c r="R325" s="48">
        <v>0</v>
      </c>
      <c r="S325" s="48">
        <v>33</v>
      </c>
      <c r="T325" s="48">
        <v>14</v>
      </c>
      <c r="U325" s="48">
        <v>25</v>
      </c>
      <c r="V325" s="49"/>
      <c r="W325" s="48">
        <v>42</v>
      </c>
      <c r="X325" s="48">
        <v>0</v>
      </c>
      <c r="Y325" s="48">
        <v>3</v>
      </c>
      <c r="Z325" s="48">
        <v>27</v>
      </c>
      <c r="AA325" s="48">
        <v>39</v>
      </c>
      <c r="AB325" s="48">
        <v>19</v>
      </c>
      <c r="AC325" s="48">
        <v>251</v>
      </c>
      <c r="AD325" s="48">
        <v>0</v>
      </c>
      <c r="AE325" s="49"/>
      <c r="AF325" s="48">
        <v>453</v>
      </c>
      <c r="AG325" s="49"/>
      <c r="AH325" s="49"/>
      <c r="AI325" s="49"/>
      <c r="AJ325" s="48">
        <v>121</v>
      </c>
      <c r="AK325" s="49"/>
      <c r="AL325" s="49"/>
      <c r="AM325" s="49"/>
      <c r="AN325" s="48">
        <v>0</v>
      </c>
      <c r="AO325" s="49"/>
      <c r="AP325" s="48">
        <v>0</v>
      </c>
      <c r="AQ325" s="49"/>
      <c r="AR325" s="49"/>
      <c r="AS325" s="49"/>
      <c r="AT325" s="48">
        <v>22</v>
      </c>
      <c r="AU325" s="39"/>
      <c r="AV325" s="39"/>
      <c r="AW325" s="39"/>
    </row>
    <row r="326" spans="1:49" x14ac:dyDescent="0.2">
      <c r="D326" s="2" t="s">
        <v>199</v>
      </c>
      <c r="F326" s="39">
        <v>52</v>
      </c>
      <c r="G326" s="39"/>
      <c r="H326" s="39"/>
      <c r="I326" s="39"/>
      <c r="J326" s="39">
        <v>332</v>
      </c>
      <c r="K326" s="39">
        <v>13</v>
      </c>
      <c r="L326" s="39">
        <v>2</v>
      </c>
      <c r="M326" s="39"/>
      <c r="N326" s="39">
        <v>347</v>
      </c>
      <c r="O326" s="39"/>
      <c r="P326" s="39"/>
      <c r="Q326" s="39"/>
      <c r="R326" s="39">
        <v>16</v>
      </c>
      <c r="S326" s="39">
        <v>15</v>
      </c>
      <c r="T326" s="39">
        <v>15</v>
      </c>
      <c r="U326" s="39">
        <v>25</v>
      </c>
      <c r="V326" s="39"/>
      <c r="W326" s="39">
        <v>24</v>
      </c>
      <c r="X326" s="39">
        <v>2</v>
      </c>
      <c r="Y326" s="39">
        <v>0</v>
      </c>
      <c r="Z326" s="39">
        <v>17</v>
      </c>
      <c r="AA326" s="39">
        <v>26</v>
      </c>
      <c r="AB326" s="39">
        <v>11</v>
      </c>
      <c r="AC326" s="39">
        <v>175</v>
      </c>
      <c r="AD326" s="39">
        <v>0</v>
      </c>
      <c r="AE326" s="39"/>
      <c r="AF326" s="39">
        <v>326</v>
      </c>
      <c r="AG326" s="39"/>
      <c r="AH326" s="39"/>
      <c r="AI326" s="39"/>
      <c r="AJ326" s="39">
        <v>73</v>
      </c>
      <c r="AK326" s="39"/>
      <c r="AL326" s="39"/>
      <c r="AM326" s="39"/>
      <c r="AN326" s="39">
        <v>0</v>
      </c>
      <c r="AO326" s="39"/>
      <c r="AP326" s="39">
        <v>0</v>
      </c>
      <c r="AQ326" s="39"/>
      <c r="AR326" s="39"/>
      <c r="AS326" s="39"/>
      <c r="AT326" s="39">
        <v>0</v>
      </c>
      <c r="AU326" s="39"/>
      <c r="AV326" s="39"/>
      <c r="AW326" s="39"/>
    </row>
    <row r="327" spans="1:49" x14ac:dyDescent="0.2">
      <c r="D327" s="47" t="s">
        <v>123</v>
      </c>
      <c r="F327" s="48">
        <v>168</v>
      </c>
      <c r="G327" s="49"/>
      <c r="H327" s="49"/>
      <c r="I327" s="49"/>
      <c r="J327" s="48">
        <v>909</v>
      </c>
      <c r="K327" s="48">
        <v>20</v>
      </c>
      <c r="L327" s="48">
        <v>14</v>
      </c>
      <c r="M327" s="49"/>
      <c r="N327" s="48">
        <v>943</v>
      </c>
      <c r="O327" s="49"/>
      <c r="P327" s="49"/>
      <c r="Q327" s="49"/>
      <c r="R327" s="48">
        <v>2</v>
      </c>
      <c r="S327" s="48">
        <v>33</v>
      </c>
      <c r="T327" s="48">
        <v>87</v>
      </c>
      <c r="U327" s="48">
        <v>265</v>
      </c>
      <c r="V327" s="49"/>
      <c r="W327" s="48">
        <v>34</v>
      </c>
      <c r="X327" s="48">
        <v>1</v>
      </c>
      <c r="Y327" s="48">
        <v>3</v>
      </c>
      <c r="Z327" s="48">
        <v>31</v>
      </c>
      <c r="AA327" s="48">
        <v>26</v>
      </c>
      <c r="AB327" s="48">
        <v>33</v>
      </c>
      <c r="AC327" s="48">
        <v>468</v>
      </c>
      <c r="AD327" s="48">
        <v>0</v>
      </c>
      <c r="AE327" s="49"/>
      <c r="AF327" s="48">
        <v>983</v>
      </c>
      <c r="AG327" s="49"/>
      <c r="AH327" s="49"/>
      <c r="AI327" s="49"/>
      <c r="AJ327" s="48">
        <v>128</v>
      </c>
      <c r="AK327" s="49"/>
      <c r="AL327" s="49"/>
      <c r="AM327" s="49"/>
      <c r="AN327" s="48">
        <v>0</v>
      </c>
      <c r="AO327" s="49"/>
      <c r="AP327" s="48">
        <v>0</v>
      </c>
      <c r="AQ327" s="49"/>
      <c r="AR327" s="49"/>
      <c r="AS327" s="49"/>
      <c r="AT327" s="48">
        <v>1</v>
      </c>
      <c r="AU327" s="39"/>
      <c r="AV327" s="39"/>
      <c r="AW327" s="39"/>
    </row>
    <row r="328" spans="1:49" x14ac:dyDescent="0.2">
      <c r="D328" s="2" t="s">
        <v>118</v>
      </c>
      <c r="F328" s="39">
        <v>111</v>
      </c>
      <c r="G328" s="39"/>
      <c r="H328" s="39"/>
      <c r="I328" s="39"/>
      <c r="J328" s="39">
        <v>420</v>
      </c>
      <c r="K328" s="39">
        <v>10</v>
      </c>
      <c r="L328" s="39">
        <v>4</v>
      </c>
      <c r="M328" s="39"/>
      <c r="N328" s="39">
        <v>434</v>
      </c>
      <c r="O328" s="39"/>
      <c r="P328" s="39"/>
      <c r="Q328" s="39"/>
      <c r="R328" s="39">
        <v>0</v>
      </c>
      <c r="S328" s="39">
        <v>33</v>
      </c>
      <c r="T328" s="39">
        <v>29</v>
      </c>
      <c r="U328" s="39">
        <v>29</v>
      </c>
      <c r="V328" s="39"/>
      <c r="W328" s="39">
        <v>34</v>
      </c>
      <c r="X328" s="39">
        <v>1</v>
      </c>
      <c r="Y328" s="39">
        <v>0</v>
      </c>
      <c r="Z328" s="39">
        <v>16</v>
      </c>
      <c r="AA328" s="39">
        <v>47</v>
      </c>
      <c r="AB328" s="39">
        <v>16</v>
      </c>
      <c r="AC328" s="39">
        <v>202</v>
      </c>
      <c r="AD328" s="39">
        <v>0</v>
      </c>
      <c r="AE328" s="39"/>
      <c r="AF328" s="39">
        <v>407</v>
      </c>
      <c r="AG328" s="39"/>
      <c r="AH328" s="39"/>
      <c r="AI328" s="39"/>
      <c r="AJ328" s="39">
        <v>138</v>
      </c>
      <c r="AK328" s="39"/>
      <c r="AL328" s="39"/>
      <c r="AM328" s="39"/>
      <c r="AN328" s="39">
        <v>0</v>
      </c>
      <c r="AO328" s="39"/>
      <c r="AP328" s="39">
        <v>0</v>
      </c>
      <c r="AQ328" s="39"/>
      <c r="AR328" s="39"/>
      <c r="AS328" s="39"/>
      <c r="AT328" s="39">
        <v>5</v>
      </c>
      <c r="AU328" s="39"/>
      <c r="AV328" s="39"/>
      <c r="AW328" s="39"/>
    </row>
    <row r="329" spans="1:49" x14ac:dyDescent="0.2">
      <c r="D329" s="47" t="s">
        <v>200</v>
      </c>
      <c r="F329" s="48">
        <v>218</v>
      </c>
      <c r="G329" s="49"/>
      <c r="H329" s="49"/>
      <c r="I329" s="49"/>
      <c r="J329" s="48">
        <v>654</v>
      </c>
      <c r="K329" s="48">
        <v>13</v>
      </c>
      <c r="L329" s="48">
        <v>3</v>
      </c>
      <c r="M329" s="49"/>
      <c r="N329" s="48">
        <v>670</v>
      </c>
      <c r="O329" s="49"/>
      <c r="P329" s="49"/>
      <c r="Q329" s="49"/>
      <c r="R329" s="48">
        <v>18</v>
      </c>
      <c r="S329" s="48">
        <v>42</v>
      </c>
      <c r="T329" s="48">
        <v>84</v>
      </c>
      <c r="U329" s="48">
        <v>48</v>
      </c>
      <c r="V329" s="49"/>
      <c r="W329" s="48">
        <v>78</v>
      </c>
      <c r="X329" s="48">
        <v>3</v>
      </c>
      <c r="Y329" s="48">
        <v>6</v>
      </c>
      <c r="Z329" s="48">
        <v>69</v>
      </c>
      <c r="AA329" s="48">
        <v>30</v>
      </c>
      <c r="AB329" s="48">
        <v>15</v>
      </c>
      <c r="AC329" s="48">
        <v>337</v>
      </c>
      <c r="AD329" s="48">
        <v>0</v>
      </c>
      <c r="AE329" s="49"/>
      <c r="AF329" s="48">
        <v>730</v>
      </c>
      <c r="AG329" s="49"/>
      <c r="AH329" s="49"/>
      <c r="AI329" s="49"/>
      <c r="AJ329" s="48">
        <v>158</v>
      </c>
      <c r="AK329" s="49"/>
      <c r="AL329" s="49"/>
      <c r="AM329" s="49"/>
      <c r="AN329" s="48">
        <v>0</v>
      </c>
      <c r="AO329" s="49"/>
      <c r="AP329" s="48">
        <v>0</v>
      </c>
      <c r="AQ329" s="49"/>
      <c r="AR329" s="49"/>
      <c r="AS329" s="49"/>
      <c r="AT329" s="48">
        <v>0</v>
      </c>
      <c r="AU329" s="39"/>
      <c r="AV329" s="39"/>
      <c r="AW329" s="39"/>
    </row>
    <row r="330" spans="1:49" x14ac:dyDescent="0.2">
      <c r="D330" s="50" t="s">
        <v>119</v>
      </c>
      <c r="F330" s="49">
        <v>200</v>
      </c>
      <c r="G330" s="49"/>
      <c r="H330" s="49"/>
      <c r="I330" s="49"/>
      <c r="J330" s="49">
        <v>833</v>
      </c>
      <c r="K330" s="49">
        <v>15</v>
      </c>
      <c r="L330" s="49">
        <v>16</v>
      </c>
      <c r="M330" s="49"/>
      <c r="N330" s="49">
        <v>864</v>
      </c>
      <c r="O330" s="49"/>
      <c r="P330" s="49"/>
      <c r="Q330" s="49"/>
      <c r="R330" s="49">
        <v>4</v>
      </c>
      <c r="S330" s="49">
        <v>39</v>
      </c>
      <c r="T330" s="49">
        <v>67</v>
      </c>
      <c r="U330" s="49">
        <v>54</v>
      </c>
      <c r="V330" s="49"/>
      <c r="W330" s="49">
        <v>45</v>
      </c>
      <c r="X330" s="49">
        <v>1</v>
      </c>
      <c r="Y330" s="49">
        <v>2</v>
      </c>
      <c r="Z330" s="49">
        <v>12</v>
      </c>
      <c r="AA330" s="49">
        <v>75</v>
      </c>
      <c r="AB330" s="49">
        <v>52</v>
      </c>
      <c r="AC330" s="49">
        <v>564</v>
      </c>
      <c r="AD330" s="49">
        <v>1</v>
      </c>
      <c r="AE330" s="49"/>
      <c r="AF330" s="49">
        <v>916</v>
      </c>
      <c r="AG330" s="49"/>
      <c r="AH330" s="49"/>
      <c r="AI330" s="49"/>
      <c r="AJ330" s="49">
        <v>148</v>
      </c>
      <c r="AK330" s="49"/>
      <c r="AL330" s="49"/>
      <c r="AM330" s="49"/>
      <c r="AN330" s="49">
        <v>0</v>
      </c>
      <c r="AO330" s="49"/>
      <c r="AP330" s="49">
        <v>0</v>
      </c>
      <c r="AQ330" s="49"/>
      <c r="AR330" s="49"/>
      <c r="AS330" s="49"/>
      <c r="AT330" s="49">
        <v>0</v>
      </c>
      <c r="AU330" s="39"/>
      <c r="AV330" s="39"/>
      <c r="AW330" s="39"/>
    </row>
    <row r="331" spans="1:49" x14ac:dyDescent="0.2"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</row>
    <row r="332" spans="1:49" s="1" customFormat="1" x14ac:dyDescent="0.25">
      <c r="A332" s="3"/>
      <c r="B332" s="6"/>
      <c r="C332" s="51" t="s">
        <v>159</v>
      </c>
      <c r="D332" s="52"/>
      <c r="E332" s="5"/>
      <c r="F332" s="53">
        <v>1859</v>
      </c>
      <c r="G332" s="54"/>
      <c r="H332" s="54"/>
      <c r="I332" s="54"/>
      <c r="J332" s="53">
        <v>8101</v>
      </c>
      <c r="K332" s="53">
        <v>151</v>
      </c>
      <c r="L332" s="53">
        <v>70</v>
      </c>
      <c r="M332" s="54"/>
      <c r="N332" s="53">
        <v>8322</v>
      </c>
      <c r="O332" s="54"/>
      <c r="P332" s="54"/>
      <c r="Q332" s="54"/>
      <c r="R332" s="53">
        <v>48</v>
      </c>
      <c r="S332" s="53">
        <v>437</v>
      </c>
      <c r="T332" s="53">
        <v>679</v>
      </c>
      <c r="U332" s="53">
        <v>897</v>
      </c>
      <c r="V332" s="54"/>
      <c r="W332" s="53">
        <v>691</v>
      </c>
      <c r="X332" s="53">
        <v>21</v>
      </c>
      <c r="Y332" s="53">
        <v>31</v>
      </c>
      <c r="Z332" s="53">
        <v>441</v>
      </c>
      <c r="AA332" s="53">
        <v>569</v>
      </c>
      <c r="AB332" s="53">
        <v>336</v>
      </c>
      <c r="AC332" s="53">
        <v>4369</v>
      </c>
      <c r="AD332" s="53">
        <v>2</v>
      </c>
      <c r="AE332" s="54"/>
      <c r="AF332" s="53">
        <v>8521</v>
      </c>
      <c r="AG332" s="54"/>
      <c r="AH332" s="54"/>
      <c r="AI332" s="54"/>
      <c r="AJ332" s="53">
        <v>1660</v>
      </c>
      <c r="AK332" s="54"/>
      <c r="AL332" s="54"/>
      <c r="AM332" s="54"/>
      <c r="AN332" s="53">
        <v>0</v>
      </c>
      <c r="AO332" s="54"/>
      <c r="AP332" s="53">
        <v>0</v>
      </c>
      <c r="AQ332" s="54"/>
      <c r="AR332" s="54"/>
      <c r="AS332" s="54"/>
      <c r="AT332" s="53">
        <v>356</v>
      </c>
      <c r="AU332" s="39"/>
      <c r="AV332" s="39"/>
      <c r="AW332" s="39"/>
    </row>
    <row r="333" spans="1:49" s="1" customFormat="1" x14ac:dyDescent="0.2">
      <c r="A333" s="3"/>
      <c r="B333" s="6"/>
      <c r="C333" s="3"/>
      <c r="D333" s="3"/>
      <c r="E333" s="5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39"/>
      <c r="AV333" s="39"/>
      <c r="AW333" s="39"/>
    </row>
    <row r="334" spans="1:49" s="1" customFormat="1" x14ac:dyDescent="0.25">
      <c r="A334" s="3"/>
      <c r="B334" s="57" t="s">
        <v>201</v>
      </c>
      <c r="C334" s="58"/>
      <c r="D334" s="58"/>
      <c r="E334" s="5"/>
      <c r="F334" s="59">
        <v>1859</v>
      </c>
      <c r="G334" s="54"/>
      <c r="H334" s="54"/>
      <c r="I334" s="54"/>
      <c r="J334" s="59">
        <v>8101</v>
      </c>
      <c r="K334" s="59">
        <v>151</v>
      </c>
      <c r="L334" s="59">
        <v>70</v>
      </c>
      <c r="M334" s="54"/>
      <c r="N334" s="59">
        <v>8322</v>
      </c>
      <c r="O334" s="54"/>
      <c r="P334" s="54"/>
      <c r="Q334" s="54"/>
      <c r="R334" s="59">
        <v>48</v>
      </c>
      <c r="S334" s="59">
        <v>437</v>
      </c>
      <c r="T334" s="59">
        <v>679</v>
      </c>
      <c r="U334" s="59">
        <v>897</v>
      </c>
      <c r="V334" s="54"/>
      <c r="W334" s="59">
        <v>691</v>
      </c>
      <c r="X334" s="59">
        <v>21</v>
      </c>
      <c r="Y334" s="59">
        <v>31</v>
      </c>
      <c r="Z334" s="59">
        <v>441</v>
      </c>
      <c r="AA334" s="59">
        <v>569</v>
      </c>
      <c r="AB334" s="59">
        <v>336</v>
      </c>
      <c r="AC334" s="59">
        <v>4369</v>
      </c>
      <c r="AD334" s="59">
        <v>2</v>
      </c>
      <c r="AE334" s="54"/>
      <c r="AF334" s="59">
        <v>8521</v>
      </c>
      <c r="AG334" s="54"/>
      <c r="AH334" s="54"/>
      <c r="AI334" s="54"/>
      <c r="AJ334" s="59">
        <v>1660</v>
      </c>
      <c r="AK334" s="54"/>
      <c r="AL334" s="54"/>
      <c r="AM334" s="54"/>
      <c r="AN334" s="59">
        <v>0</v>
      </c>
      <c r="AO334" s="54"/>
      <c r="AP334" s="59">
        <v>0</v>
      </c>
      <c r="AQ334" s="54"/>
      <c r="AR334" s="54"/>
      <c r="AS334" s="54"/>
      <c r="AT334" s="59">
        <v>356</v>
      </c>
      <c r="AU334" s="39"/>
      <c r="AV334" s="39"/>
      <c r="AW334" s="39"/>
    </row>
    <row r="335" spans="1:49" x14ac:dyDescent="0.2"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</row>
    <row r="336" spans="1:49" x14ac:dyDescent="0.2">
      <c r="B336" s="6" t="s">
        <v>202</v>
      </c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</row>
    <row r="337" spans="1:49" x14ac:dyDescent="0.2">
      <c r="C337" s="3" t="s">
        <v>154</v>
      </c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</row>
    <row r="338" spans="1:49" x14ac:dyDescent="0.2">
      <c r="D338" s="2" t="s">
        <v>203</v>
      </c>
      <c r="F338" s="39">
        <v>164</v>
      </c>
      <c r="G338" s="39"/>
      <c r="H338" s="39"/>
      <c r="I338" s="39"/>
      <c r="J338" s="39">
        <v>203</v>
      </c>
      <c r="K338" s="39">
        <v>6</v>
      </c>
      <c r="L338" s="39">
        <v>0</v>
      </c>
      <c r="M338" s="39"/>
      <c r="N338" s="39">
        <v>209</v>
      </c>
      <c r="O338" s="39"/>
      <c r="P338" s="39"/>
      <c r="Q338" s="39"/>
      <c r="R338" s="39">
        <v>2</v>
      </c>
      <c r="S338" s="39">
        <v>22</v>
      </c>
      <c r="T338" s="39">
        <v>16</v>
      </c>
      <c r="U338" s="39">
        <v>28</v>
      </c>
      <c r="V338" s="39"/>
      <c r="W338" s="39">
        <v>9</v>
      </c>
      <c r="X338" s="39">
        <v>0</v>
      </c>
      <c r="Y338" s="39">
        <v>0</v>
      </c>
      <c r="Z338" s="39">
        <v>6</v>
      </c>
      <c r="AA338" s="39">
        <v>7</v>
      </c>
      <c r="AB338" s="39">
        <v>4</v>
      </c>
      <c r="AC338" s="39">
        <v>110</v>
      </c>
      <c r="AD338" s="39">
        <v>0</v>
      </c>
      <c r="AE338" s="39"/>
      <c r="AF338" s="39">
        <v>204</v>
      </c>
      <c r="AG338" s="39"/>
      <c r="AH338" s="39"/>
      <c r="AI338" s="39"/>
      <c r="AJ338" s="39">
        <v>169</v>
      </c>
      <c r="AK338" s="39"/>
      <c r="AL338" s="39"/>
      <c r="AM338" s="39"/>
      <c r="AN338" s="39">
        <v>0</v>
      </c>
      <c r="AO338" s="39"/>
      <c r="AP338" s="39">
        <v>0</v>
      </c>
      <c r="AQ338" s="39"/>
      <c r="AR338" s="39"/>
      <c r="AS338" s="39"/>
      <c r="AT338" s="39">
        <v>44</v>
      </c>
      <c r="AU338" s="39"/>
      <c r="AV338" s="39"/>
      <c r="AW338" s="39"/>
    </row>
    <row r="339" spans="1:49" x14ac:dyDescent="0.2">
      <c r="D339" s="47" t="s">
        <v>204</v>
      </c>
      <c r="F339" s="48">
        <v>49</v>
      </c>
      <c r="G339" s="49"/>
      <c r="H339" s="49"/>
      <c r="I339" s="49"/>
      <c r="J339" s="48">
        <v>207</v>
      </c>
      <c r="K339" s="48">
        <v>5</v>
      </c>
      <c r="L339" s="48">
        <v>1</v>
      </c>
      <c r="M339" s="49"/>
      <c r="N339" s="48">
        <v>213</v>
      </c>
      <c r="O339" s="49"/>
      <c r="P339" s="49"/>
      <c r="Q339" s="49"/>
      <c r="R339" s="48">
        <v>5</v>
      </c>
      <c r="S339" s="48">
        <v>33</v>
      </c>
      <c r="T339" s="48">
        <v>18</v>
      </c>
      <c r="U339" s="48">
        <v>24</v>
      </c>
      <c r="V339" s="49"/>
      <c r="W339" s="48">
        <v>18</v>
      </c>
      <c r="X339" s="48">
        <v>1</v>
      </c>
      <c r="Y339" s="48">
        <v>1</v>
      </c>
      <c r="Z339" s="48">
        <v>4</v>
      </c>
      <c r="AA339" s="48">
        <v>8</v>
      </c>
      <c r="AB339" s="48">
        <v>11</v>
      </c>
      <c r="AC339" s="48">
        <v>93</v>
      </c>
      <c r="AD339" s="48">
        <v>0</v>
      </c>
      <c r="AE339" s="49"/>
      <c r="AF339" s="48">
        <v>216</v>
      </c>
      <c r="AG339" s="49"/>
      <c r="AH339" s="49"/>
      <c r="AI339" s="49"/>
      <c r="AJ339" s="48">
        <v>46</v>
      </c>
      <c r="AK339" s="49"/>
      <c r="AL339" s="49"/>
      <c r="AM339" s="49"/>
      <c r="AN339" s="48">
        <v>0</v>
      </c>
      <c r="AO339" s="49"/>
      <c r="AP339" s="48">
        <v>0</v>
      </c>
      <c r="AQ339" s="49"/>
      <c r="AR339" s="49"/>
      <c r="AS339" s="49"/>
      <c r="AT339" s="48">
        <v>0</v>
      </c>
      <c r="AU339" s="39"/>
      <c r="AV339" s="39"/>
      <c r="AW339" s="39"/>
    </row>
    <row r="340" spans="1:49" x14ac:dyDescent="0.2">
      <c r="D340" s="2" t="s">
        <v>205</v>
      </c>
      <c r="F340" s="39">
        <v>79</v>
      </c>
      <c r="G340" s="39"/>
      <c r="H340" s="39"/>
      <c r="I340" s="39"/>
      <c r="J340" s="39">
        <v>396</v>
      </c>
      <c r="K340" s="39">
        <v>3</v>
      </c>
      <c r="L340" s="39">
        <v>1</v>
      </c>
      <c r="M340" s="39"/>
      <c r="N340" s="39">
        <v>400</v>
      </c>
      <c r="O340" s="39"/>
      <c r="P340" s="39"/>
      <c r="Q340" s="39"/>
      <c r="R340" s="39">
        <v>0</v>
      </c>
      <c r="S340" s="39">
        <v>25</v>
      </c>
      <c r="T340" s="39">
        <v>15</v>
      </c>
      <c r="U340" s="39">
        <v>47</v>
      </c>
      <c r="V340" s="39"/>
      <c r="W340" s="39">
        <v>47</v>
      </c>
      <c r="X340" s="39">
        <v>0</v>
      </c>
      <c r="Y340" s="39">
        <v>0</v>
      </c>
      <c r="Z340" s="39">
        <v>32</v>
      </c>
      <c r="AA340" s="39">
        <v>14</v>
      </c>
      <c r="AB340" s="39">
        <v>7</v>
      </c>
      <c r="AC340" s="39">
        <v>222</v>
      </c>
      <c r="AD340" s="39">
        <v>0</v>
      </c>
      <c r="AE340" s="39"/>
      <c r="AF340" s="39">
        <v>409</v>
      </c>
      <c r="AG340" s="39"/>
      <c r="AH340" s="39"/>
      <c r="AI340" s="39"/>
      <c r="AJ340" s="39">
        <v>70</v>
      </c>
      <c r="AK340" s="39"/>
      <c r="AL340" s="39"/>
      <c r="AM340" s="39"/>
      <c r="AN340" s="39">
        <v>0</v>
      </c>
      <c r="AO340" s="39"/>
      <c r="AP340" s="39">
        <v>0</v>
      </c>
      <c r="AQ340" s="39"/>
      <c r="AR340" s="39"/>
      <c r="AS340" s="39"/>
      <c r="AT340" s="39">
        <v>4</v>
      </c>
      <c r="AU340" s="39"/>
      <c r="AV340" s="39"/>
      <c r="AW340" s="39"/>
    </row>
    <row r="341" spans="1:49" x14ac:dyDescent="0.2">
      <c r="D341" s="47" t="s">
        <v>206</v>
      </c>
      <c r="F341" s="48">
        <v>39</v>
      </c>
      <c r="G341" s="49"/>
      <c r="H341" s="49"/>
      <c r="I341" s="49"/>
      <c r="J341" s="48">
        <v>185</v>
      </c>
      <c r="K341" s="48">
        <v>6</v>
      </c>
      <c r="L341" s="48">
        <v>1</v>
      </c>
      <c r="M341" s="49"/>
      <c r="N341" s="48">
        <v>192</v>
      </c>
      <c r="O341" s="49"/>
      <c r="P341" s="49"/>
      <c r="Q341" s="49"/>
      <c r="R341" s="48">
        <v>0</v>
      </c>
      <c r="S341" s="48">
        <v>30</v>
      </c>
      <c r="T341" s="48">
        <v>9</v>
      </c>
      <c r="U341" s="48">
        <v>11</v>
      </c>
      <c r="V341" s="49"/>
      <c r="W341" s="48">
        <v>9</v>
      </c>
      <c r="X341" s="48">
        <v>1</v>
      </c>
      <c r="Y341" s="48">
        <v>2</v>
      </c>
      <c r="Z341" s="48">
        <v>7</v>
      </c>
      <c r="AA341" s="48">
        <v>8</v>
      </c>
      <c r="AB341" s="48">
        <v>4</v>
      </c>
      <c r="AC341" s="48">
        <v>120</v>
      </c>
      <c r="AD341" s="48">
        <v>0</v>
      </c>
      <c r="AE341" s="49"/>
      <c r="AF341" s="48">
        <v>201</v>
      </c>
      <c r="AG341" s="49"/>
      <c r="AH341" s="49"/>
      <c r="AI341" s="49"/>
      <c r="AJ341" s="48">
        <v>30</v>
      </c>
      <c r="AK341" s="49"/>
      <c r="AL341" s="49"/>
      <c r="AM341" s="49"/>
      <c r="AN341" s="48">
        <v>0</v>
      </c>
      <c r="AO341" s="49"/>
      <c r="AP341" s="48">
        <v>0</v>
      </c>
      <c r="AQ341" s="49"/>
      <c r="AR341" s="49"/>
      <c r="AS341" s="49"/>
      <c r="AT341" s="48">
        <v>1</v>
      </c>
      <c r="AU341" s="39"/>
      <c r="AV341" s="39"/>
      <c r="AW341" s="39"/>
    </row>
    <row r="342" spans="1:49" x14ac:dyDescent="0.2">
      <c r="D342" s="50" t="s">
        <v>207</v>
      </c>
      <c r="F342" s="49">
        <v>23</v>
      </c>
      <c r="G342" s="49"/>
      <c r="H342" s="49"/>
      <c r="I342" s="49"/>
      <c r="J342" s="49">
        <v>190</v>
      </c>
      <c r="K342" s="49">
        <v>3</v>
      </c>
      <c r="L342" s="49">
        <v>0</v>
      </c>
      <c r="M342" s="49"/>
      <c r="N342" s="49">
        <v>193</v>
      </c>
      <c r="O342" s="49"/>
      <c r="P342" s="49"/>
      <c r="Q342" s="49"/>
      <c r="R342" s="49">
        <v>0</v>
      </c>
      <c r="S342" s="49">
        <v>36</v>
      </c>
      <c r="T342" s="49">
        <v>11</v>
      </c>
      <c r="U342" s="49">
        <v>6</v>
      </c>
      <c r="V342" s="49"/>
      <c r="W342" s="49">
        <v>7</v>
      </c>
      <c r="X342" s="49">
        <v>0</v>
      </c>
      <c r="Y342" s="49">
        <v>0</v>
      </c>
      <c r="Z342" s="49">
        <v>9</v>
      </c>
      <c r="AA342" s="49">
        <v>0</v>
      </c>
      <c r="AB342" s="49">
        <v>7</v>
      </c>
      <c r="AC342" s="49">
        <v>94</v>
      </c>
      <c r="AD342" s="49">
        <v>1</v>
      </c>
      <c r="AE342" s="49"/>
      <c r="AF342" s="49">
        <v>171</v>
      </c>
      <c r="AG342" s="49"/>
      <c r="AH342" s="49"/>
      <c r="AI342" s="49"/>
      <c r="AJ342" s="49">
        <v>45</v>
      </c>
      <c r="AK342" s="49"/>
      <c r="AL342" s="49"/>
      <c r="AM342" s="49"/>
      <c r="AN342" s="49">
        <v>0</v>
      </c>
      <c r="AO342" s="49"/>
      <c r="AP342" s="49">
        <v>0</v>
      </c>
      <c r="AQ342" s="49"/>
      <c r="AR342" s="49"/>
      <c r="AS342" s="49"/>
      <c r="AT342" s="49">
        <v>0</v>
      </c>
      <c r="AU342" s="39"/>
      <c r="AV342" s="39"/>
      <c r="AW342" s="39"/>
    </row>
    <row r="343" spans="1:49" x14ac:dyDescent="0.2">
      <c r="D343" s="47" t="s">
        <v>208</v>
      </c>
      <c r="F343" s="48">
        <v>76</v>
      </c>
      <c r="G343" s="49"/>
      <c r="H343" s="49"/>
      <c r="I343" s="49"/>
      <c r="J343" s="48">
        <v>328</v>
      </c>
      <c r="K343" s="48">
        <v>6</v>
      </c>
      <c r="L343" s="48">
        <v>3</v>
      </c>
      <c r="M343" s="49"/>
      <c r="N343" s="48">
        <v>337</v>
      </c>
      <c r="O343" s="49"/>
      <c r="P343" s="49"/>
      <c r="Q343" s="49"/>
      <c r="R343" s="48">
        <v>0</v>
      </c>
      <c r="S343" s="48">
        <v>19</v>
      </c>
      <c r="T343" s="48">
        <v>27</v>
      </c>
      <c r="U343" s="48">
        <v>65</v>
      </c>
      <c r="V343" s="49"/>
      <c r="W343" s="48">
        <v>20</v>
      </c>
      <c r="X343" s="48">
        <v>1</v>
      </c>
      <c r="Y343" s="48">
        <v>0</v>
      </c>
      <c r="Z343" s="48">
        <v>25</v>
      </c>
      <c r="AA343" s="48">
        <v>10</v>
      </c>
      <c r="AB343" s="48">
        <v>14</v>
      </c>
      <c r="AC343" s="48">
        <v>185</v>
      </c>
      <c r="AD343" s="48">
        <v>0</v>
      </c>
      <c r="AE343" s="49"/>
      <c r="AF343" s="48">
        <v>366</v>
      </c>
      <c r="AG343" s="49"/>
      <c r="AH343" s="49"/>
      <c r="AI343" s="49"/>
      <c r="AJ343" s="48">
        <v>47</v>
      </c>
      <c r="AK343" s="49"/>
      <c r="AL343" s="49"/>
      <c r="AM343" s="49"/>
      <c r="AN343" s="48">
        <v>0</v>
      </c>
      <c r="AO343" s="49"/>
      <c r="AP343" s="48">
        <v>0</v>
      </c>
      <c r="AQ343" s="49"/>
      <c r="AR343" s="49"/>
      <c r="AS343" s="49"/>
      <c r="AT343" s="48">
        <v>0</v>
      </c>
      <c r="AU343" s="39"/>
      <c r="AV343" s="39"/>
      <c r="AW343" s="39"/>
    </row>
    <row r="344" spans="1:49" x14ac:dyDescent="0.2">
      <c r="D344" s="2" t="s">
        <v>209</v>
      </c>
      <c r="F344" s="39">
        <v>64</v>
      </c>
      <c r="G344" s="39"/>
      <c r="H344" s="39"/>
      <c r="I344" s="39"/>
      <c r="J344" s="39">
        <v>345</v>
      </c>
      <c r="K344" s="39">
        <v>6</v>
      </c>
      <c r="L344" s="39">
        <v>2</v>
      </c>
      <c r="M344" s="39"/>
      <c r="N344" s="39">
        <v>353</v>
      </c>
      <c r="O344" s="39"/>
      <c r="P344" s="39"/>
      <c r="Q344" s="39"/>
      <c r="R344" s="39">
        <v>0</v>
      </c>
      <c r="S344" s="39">
        <v>13</v>
      </c>
      <c r="T344" s="39">
        <v>10</v>
      </c>
      <c r="U344" s="39">
        <v>19</v>
      </c>
      <c r="V344" s="39"/>
      <c r="W344" s="39">
        <v>17</v>
      </c>
      <c r="X344" s="39">
        <v>0</v>
      </c>
      <c r="Y344" s="39">
        <v>0</v>
      </c>
      <c r="Z344" s="39">
        <v>8</v>
      </c>
      <c r="AA344" s="39">
        <v>4</v>
      </c>
      <c r="AB344" s="39">
        <v>3</v>
      </c>
      <c r="AC344" s="39">
        <v>284</v>
      </c>
      <c r="AD344" s="39">
        <v>0</v>
      </c>
      <c r="AE344" s="39"/>
      <c r="AF344" s="39">
        <v>358</v>
      </c>
      <c r="AG344" s="39"/>
      <c r="AH344" s="39"/>
      <c r="AI344" s="39"/>
      <c r="AJ344" s="39">
        <v>59</v>
      </c>
      <c r="AK344" s="39"/>
      <c r="AL344" s="39"/>
      <c r="AM344" s="39"/>
      <c r="AN344" s="39">
        <v>0</v>
      </c>
      <c r="AO344" s="39"/>
      <c r="AP344" s="39">
        <v>0</v>
      </c>
      <c r="AQ344" s="39"/>
      <c r="AR344" s="39"/>
      <c r="AS344" s="39"/>
      <c r="AT344" s="39">
        <v>3</v>
      </c>
      <c r="AU344" s="39"/>
      <c r="AV344" s="39"/>
      <c r="AW344" s="39"/>
    </row>
    <row r="345" spans="1:49" x14ac:dyDescent="0.2">
      <c r="D345" s="47" t="s">
        <v>210</v>
      </c>
      <c r="F345" s="48">
        <v>94</v>
      </c>
      <c r="G345" s="49"/>
      <c r="H345" s="49"/>
      <c r="I345" s="49"/>
      <c r="J345" s="48">
        <v>313</v>
      </c>
      <c r="K345" s="48">
        <v>4</v>
      </c>
      <c r="L345" s="48">
        <v>4</v>
      </c>
      <c r="M345" s="49"/>
      <c r="N345" s="48">
        <v>321</v>
      </c>
      <c r="O345" s="49"/>
      <c r="P345" s="49"/>
      <c r="Q345" s="49"/>
      <c r="R345" s="48">
        <v>0</v>
      </c>
      <c r="S345" s="48">
        <v>7</v>
      </c>
      <c r="T345" s="48">
        <v>12</v>
      </c>
      <c r="U345" s="48">
        <v>6</v>
      </c>
      <c r="V345" s="49"/>
      <c r="W345" s="48">
        <v>8</v>
      </c>
      <c r="X345" s="48">
        <v>0</v>
      </c>
      <c r="Y345" s="48">
        <v>0</v>
      </c>
      <c r="Z345" s="48">
        <v>11</v>
      </c>
      <c r="AA345" s="48">
        <v>10</v>
      </c>
      <c r="AB345" s="48">
        <v>14</v>
      </c>
      <c r="AC345" s="48">
        <v>272</v>
      </c>
      <c r="AD345" s="48">
        <v>0</v>
      </c>
      <c r="AE345" s="49"/>
      <c r="AF345" s="48">
        <v>340</v>
      </c>
      <c r="AG345" s="49"/>
      <c r="AH345" s="49"/>
      <c r="AI345" s="49"/>
      <c r="AJ345" s="48">
        <v>75</v>
      </c>
      <c r="AK345" s="49"/>
      <c r="AL345" s="49"/>
      <c r="AM345" s="49"/>
      <c r="AN345" s="48">
        <v>0</v>
      </c>
      <c r="AO345" s="49"/>
      <c r="AP345" s="48">
        <v>0</v>
      </c>
      <c r="AQ345" s="49"/>
      <c r="AR345" s="49"/>
      <c r="AS345" s="49"/>
      <c r="AT345" s="48">
        <v>7</v>
      </c>
      <c r="AU345" s="39"/>
      <c r="AV345" s="39"/>
      <c r="AW345" s="39"/>
    </row>
    <row r="346" spans="1:49" x14ac:dyDescent="0.2">
      <c r="D346" s="2" t="s">
        <v>211</v>
      </c>
      <c r="F346" s="39">
        <v>83</v>
      </c>
      <c r="G346" s="39"/>
      <c r="H346" s="39"/>
      <c r="I346" s="39"/>
      <c r="J346" s="39">
        <v>567</v>
      </c>
      <c r="K346" s="39">
        <v>0</v>
      </c>
      <c r="L346" s="39">
        <v>2</v>
      </c>
      <c r="M346" s="39"/>
      <c r="N346" s="39">
        <v>569</v>
      </c>
      <c r="O346" s="39"/>
      <c r="P346" s="39"/>
      <c r="Q346" s="39"/>
      <c r="R346" s="39">
        <v>4</v>
      </c>
      <c r="S346" s="39">
        <v>10</v>
      </c>
      <c r="T346" s="39">
        <v>20</v>
      </c>
      <c r="U346" s="39">
        <v>77</v>
      </c>
      <c r="V346" s="39"/>
      <c r="W346" s="39">
        <v>6</v>
      </c>
      <c r="X346" s="39">
        <v>0</v>
      </c>
      <c r="Y346" s="39">
        <v>0</v>
      </c>
      <c r="Z346" s="39">
        <v>7</v>
      </c>
      <c r="AA346" s="39">
        <v>11</v>
      </c>
      <c r="AB346" s="39">
        <v>7</v>
      </c>
      <c r="AC346" s="39">
        <v>424</v>
      </c>
      <c r="AD346" s="39">
        <v>0</v>
      </c>
      <c r="AE346" s="39"/>
      <c r="AF346" s="39">
        <v>566</v>
      </c>
      <c r="AG346" s="39"/>
      <c r="AH346" s="39"/>
      <c r="AI346" s="39"/>
      <c r="AJ346" s="39">
        <v>86</v>
      </c>
      <c r="AK346" s="39"/>
      <c r="AL346" s="39"/>
      <c r="AM346" s="39"/>
      <c r="AN346" s="39">
        <v>0</v>
      </c>
      <c r="AO346" s="39"/>
      <c r="AP346" s="39">
        <v>0</v>
      </c>
      <c r="AQ346" s="39"/>
      <c r="AR346" s="39"/>
      <c r="AS346" s="39"/>
      <c r="AT346" s="39">
        <v>0</v>
      </c>
      <c r="AU346" s="39"/>
      <c r="AV346" s="39"/>
      <c r="AW346" s="39"/>
    </row>
    <row r="347" spans="1:49" x14ac:dyDescent="0.2">
      <c r="D347" s="47" t="s">
        <v>212</v>
      </c>
      <c r="F347" s="48">
        <v>39</v>
      </c>
      <c r="G347" s="49"/>
      <c r="H347" s="49"/>
      <c r="I347" s="49"/>
      <c r="J347" s="48">
        <v>252</v>
      </c>
      <c r="K347" s="48">
        <v>9</v>
      </c>
      <c r="L347" s="48">
        <v>1</v>
      </c>
      <c r="M347" s="49"/>
      <c r="N347" s="48">
        <v>262</v>
      </c>
      <c r="O347" s="49"/>
      <c r="P347" s="49"/>
      <c r="Q347" s="49"/>
      <c r="R347" s="48">
        <v>0</v>
      </c>
      <c r="S347" s="48">
        <v>10</v>
      </c>
      <c r="T347" s="48">
        <v>12</v>
      </c>
      <c r="U347" s="48">
        <v>18</v>
      </c>
      <c r="V347" s="49"/>
      <c r="W347" s="48">
        <v>20</v>
      </c>
      <c r="X347" s="48">
        <v>2</v>
      </c>
      <c r="Y347" s="48">
        <v>1</v>
      </c>
      <c r="Z347" s="48">
        <v>14</v>
      </c>
      <c r="AA347" s="48">
        <v>6</v>
      </c>
      <c r="AB347" s="48">
        <v>7</v>
      </c>
      <c r="AC347" s="48">
        <v>177</v>
      </c>
      <c r="AD347" s="48">
        <v>0</v>
      </c>
      <c r="AE347" s="49"/>
      <c r="AF347" s="48">
        <v>267</v>
      </c>
      <c r="AG347" s="49"/>
      <c r="AH347" s="49"/>
      <c r="AI347" s="49"/>
      <c r="AJ347" s="48">
        <v>34</v>
      </c>
      <c r="AK347" s="49"/>
      <c r="AL347" s="49"/>
      <c r="AM347" s="49"/>
      <c r="AN347" s="48">
        <v>0</v>
      </c>
      <c r="AO347" s="49"/>
      <c r="AP347" s="48">
        <v>0</v>
      </c>
      <c r="AQ347" s="49"/>
      <c r="AR347" s="49"/>
      <c r="AS347" s="49"/>
      <c r="AT347" s="48">
        <v>0</v>
      </c>
      <c r="AU347" s="39"/>
      <c r="AV347" s="39"/>
      <c r="AW347" s="39"/>
    </row>
    <row r="348" spans="1:49" x14ac:dyDescent="0.2">
      <c r="D348" s="50" t="s">
        <v>213</v>
      </c>
      <c r="F348" s="39">
        <v>14</v>
      </c>
      <c r="G348" s="39"/>
      <c r="H348" s="39"/>
      <c r="I348" s="39"/>
      <c r="J348" s="39">
        <v>115</v>
      </c>
      <c r="K348" s="39">
        <v>1</v>
      </c>
      <c r="L348" s="39">
        <v>0</v>
      </c>
      <c r="M348" s="39"/>
      <c r="N348" s="39">
        <v>116</v>
      </c>
      <c r="O348" s="39"/>
      <c r="P348" s="39"/>
      <c r="Q348" s="39"/>
      <c r="R348" s="39">
        <v>0</v>
      </c>
      <c r="S348" s="39">
        <v>7</v>
      </c>
      <c r="T348" s="39">
        <v>5</v>
      </c>
      <c r="U348" s="39">
        <v>5</v>
      </c>
      <c r="V348" s="39"/>
      <c r="W348" s="39">
        <v>5</v>
      </c>
      <c r="X348" s="39">
        <v>1</v>
      </c>
      <c r="Y348" s="39">
        <v>0</v>
      </c>
      <c r="Z348" s="39">
        <v>7</v>
      </c>
      <c r="AA348" s="39">
        <v>10</v>
      </c>
      <c r="AB348" s="39">
        <v>8</v>
      </c>
      <c r="AC348" s="39">
        <v>69</v>
      </c>
      <c r="AD348" s="39">
        <v>0</v>
      </c>
      <c r="AE348" s="39"/>
      <c r="AF348" s="39">
        <v>117</v>
      </c>
      <c r="AG348" s="39"/>
      <c r="AH348" s="39"/>
      <c r="AI348" s="39"/>
      <c r="AJ348" s="39">
        <v>13</v>
      </c>
      <c r="AK348" s="39"/>
      <c r="AL348" s="39"/>
      <c r="AM348" s="39"/>
      <c r="AN348" s="39">
        <v>0</v>
      </c>
      <c r="AO348" s="39"/>
      <c r="AP348" s="39">
        <v>0</v>
      </c>
      <c r="AQ348" s="39"/>
      <c r="AR348" s="39"/>
      <c r="AS348" s="39"/>
      <c r="AT348" s="39">
        <v>0</v>
      </c>
      <c r="AU348" s="39"/>
      <c r="AV348" s="39"/>
      <c r="AW348" s="39"/>
    </row>
    <row r="349" spans="1:49" x14ac:dyDescent="0.2"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</row>
    <row r="350" spans="1:49" s="1" customFormat="1" x14ac:dyDescent="0.25">
      <c r="A350" s="3"/>
      <c r="B350" s="6"/>
      <c r="C350" s="51" t="s">
        <v>159</v>
      </c>
      <c r="D350" s="52"/>
      <c r="E350" s="5"/>
      <c r="F350" s="53">
        <v>724</v>
      </c>
      <c r="G350" s="54"/>
      <c r="H350" s="54"/>
      <c r="I350" s="54"/>
      <c r="J350" s="53">
        <v>3101</v>
      </c>
      <c r="K350" s="53">
        <v>49</v>
      </c>
      <c r="L350" s="53">
        <v>15</v>
      </c>
      <c r="M350" s="54"/>
      <c r="N350" s="53">
        <v>3165</v>
      </c>
      <c r="O350" s="54"/>
      <c r="P350" s="54"/>
      <c r="Q350" s="54"/>
      <c r="R350" s="53">
        <v>11</v>
      </c>
      <c r="S350" s="53">
        <v>212</v>
      </c>
      <c r="T350" s="53">
        <v>155</v>
      </c>
      <c r="U350" s="53">
        <v>306</v>
      </c>
      <c r="V350" s="54"/>
      <c r="W350" s="53">
        <v>166</v>
      </c>
      <c r="X350" s="53">
        <v>6</v>
      </c>
      <c r="Y350" s="53">
        <v>4</v>
      </c>
      <c r="Z350" s="53">
        <v>130</v>
      </c>
      <c r="AA350" s="53">
        <v>88</v>
      </c>
      <c r="AB350" s="53">
        <v>86</v>
      </c>
      <c r="AC350" s="53">
        <v>2050</v>
      </c>
      <c r="AD350" s="53">
        <v>1</v>
      </c>
      <c r="AE350" s="54"/>
      <c r="AF350" s="53">
        <v>3215</v>
      </c>
      <c r="AG350" s="54"/>
      <c r="AH350" s="54"/>
      <c r="AI350" s="54"/>
      <c r="AJ350" s="53">
        <v>674</v>
      </c>
      <c r="AK350" s="54"/>
      <c r="AL350" s="54"/>
      <c r="AM350" s="54"/>
      <c r="AN350" s="53">
        <v>0</v>
      </c>
      <c r="AO350" s="54"/>
      <c r="AP350" s="53">
        <v>0</v>
      </c>
      <c r="AQ350" s="54"/>
      <c r="AR350" s="54"/>
      <c r="AS350" s="54"/>
      <c r="AT350" s="53">
        <v>59</v>
      </c>
      <c r="AU350" s="39"/>
      <c r="AV350" s="39"/>
      <c r="AW350" s="39"/>
    </row>
    <row r="351" spans="1:49" s="1" customFormat="1" x14ac:dyDescent="0.2">
      <c r="A351" s="3"/>
      <c r="B351" s="6"/>
      <c r="C351" s="3"/>
      <c r="D351" s="3"/>
      <c r="E351" s="5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39"/>
      <c r="AV351" s="39"/>
      <c r="AW351" s="39"/>
    </row>
    <row r="352" spans="1:49" s="1" customFormat="1" x14ac:dyDescent="0.25">
      <c r="A352" s="3"/>
      <c r="B352" s="57" t="s">
        <v>214</v>
      </c>
      <c r="C352" s="58"/>
      <c r="D352" s="58"/>
      <c r="E352" s="5"/>
      <c r="F352" s="59">
        <v>724</v>
      </c>
      <c r="G352" s="54"/>
      <c r="H352" s="54"/>
      <c r="I352" s="54"/>
      <c r="J352" s="59">
        <v>3101</v>
      </c>
      <c r="K352" s="59">
        <v>49</v>
      </c>
      <c r="L352" s="59">
        <v>15</v>
      </c>
      <c r="M352" s="54"/>
      <c r="N352" s="59">
        <v>3165</v>
      </c>
      <c r="O352" s="54"/>
      <c r="P352" s="54"/>
      <c r="Q352" s="54"/>
      <c r="R352" s="59">
        <v>11</v>
      </c>
      <c r="S352" s="59">
        <v>212</v>
      </c>
      <c r="T352" s="59">
        <v>155</v>
      </c>
      <c r="U352" s="59">
        <v>306</v>
      </c>
      <c r="V352" s="54"/>
      <c r="W352" s="59">
        <v>166</v>
      </c>
      <c r="X352" s="59">
        <v>6</v>
      </c>
      <c r="Y352" s="59">
        <v>4</v>
      </c>
      <c r="Z352" s="59">
        <v>130</v>
      </c>
      <c r="AA352" s="59">
        <v>88</v>
      </c>
      <c r="AB352" s="59">
        <v>86</v>
      </c>
      <c r="AC352" s="59">
        <v>2050</v>
      </c>
      <c r="AD352" s="59">
        <v>1</v>
      </c>
      <c r="AE352" s="54"/>
      <c r="AF352" s="59">
        <v>3215</v>
      </c>
      <c r="AG352" s="54"/>
      <c r="AH352" s="54"/>
      <c r="AI352" s="54"/>
      <c r="AJ352" s="59">
        <v>674</v>
      </c>
      <c r="AK352" s="54"/>
      <c r="AL352" s="54"/>
      <c r="AM352" s="54"/>
      <c r="AN352" s="59">
        <v>0</v>
      </c>
      <c r="AO352" s="54"/>
      <c r="AP352" s="59">
        <v>0</v>
      </c>
      <c r="AQ352" s="54"/>
      <c r="AR352" s="54"/>
      <c r="AS352" s="54"/>
      <c r="AT352" s="59">
        <v>59</v>
      </c>
      <c r="AU352" s="39"/>
      <c r="AV352" s="39"/>
      <c r="AW352" s="39"/>
    </row>
    <row r="353" spans="1:49" x14ac:dyDescent="0.2"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</row>
    <row r="354" spans="1:49" x14ac:dyDescent="0.2">
      <c r="B354" s="6" t="s">
        <v>215</v>
      </c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</row>
    <row r="355" spans="1:49" x14ac:dyDescent="0.2">
      <c r="C355" s="3" t="s">
        <v>154</v>
      </c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</row>
    <row r="356" spans="1:49" x14ac:dyDescent="0.2">
      <c r="D356" s="2" t="s">
        <v>216</v>
      </c>
      <c r="F356" s="39">
        <v>94</v>
      </c>
      <c r="G356" s="39"/>
      <c r="H356" s="39"/>
      <c r="I356" s="39"/>
      <c r="J356" s="39">
        <v>313</v>
      </c>
      <c r="K356" s="39">
        <v>3</v>
      </c>
      <c r="L356" s="39">
        <v>1</v>
      </c>
      <c r="M356" s="39"/>
      <c r="N356" s="39">
        <v>317</v>
      </c>
      <c r="O356" s="39"/>
      <c r="P356" s="39"/>
      <c r="Q356" s="39"/>
      <c r="R356" s="39">
        <v>4</v>
      </c>
      <c r="S356" s="39">
        <v>15</v>
      </c>
      <c r="T356" s="39">
        <v>17</v>
      </c>
      <c r="U356" s="39">
        <v>6</v>
      </c>
      <c r="V356" s="39"/>
      <c r="W356" s="39">
        <v>43</v>
      </c>
      <c r="X356" s="39">
        <v>0</v>
      </c>
      <c r="Y356" s="39">
        <v>0</v>
      </c>
      <c r="Z356" s="39">
        <v>16</v>
      </c>
      <c r="AA356" s="39">
        <v>37</v>
      </c>
      <c r="AB356" s="39">
        <v>16</v>
      </c>
      <c r="AC356" s="39">
        <v>221</v>
      </c>
      <c r="AD356" s="39">
        <v>1</v>
      </c>
      <c r="AE356" s="39"/>
      <c r="AF356" s="39">
        <v>376</v>
      </c>
      <c r="AG356" s="39"/>
      <c r="AH356" s="39"/>
      <c r="AI356" s="39"/>
      <c r="AJ356" s="39">
        <v>35</v>
      </c>
      <c r="AK356" s="39"/>
      <c r="AL356" s="39"/>
      <c r="AM356" s="39"/>
      <c r="AN356" s="39">
        <v>0</v>
      </c>
      <c r="AO356" s="39"/>
      <c r="AP356" s="39">
        <v>0</v>
      </c>
      <c r="AQ356" s="39"/>
      <c r="AR356" s="39"/>
      <c r="AS356" s="39"/>
      <c r="AT356" s="39">
        <v>0</v>
      </c>
      <c r="AU356" s="39"/>
      <c r="AV356" s="39"/>
      <c r="AW356" s="39"/>
    </row>
    <row r="357" spans="1:49" x14ac:dyDescent="0.2">
      <c r="D357" s="47" t="s">
        <v>217</v>
      </c>
      <c r="F357" s="48">
        <v>116</v>
      </c>
      <c r="G357" s="49"/>
      <c r="H357" s="49"/>
      <c r="I357" s="49"/>
      <c r="J357" s="48">
        <v>348</v>
      </c>
      <c r="K357" s="48">
        <v>5</v>
      </c>
      <c r="L357" s="48">
        <v>2</v>
      </c>
      <c r="M357" s="49"/>
      <c r="N357" s="48">
        <v>355</v>
      </c>
      <c r="O357" s="49"/>
      <c r="P357" s="49"/>
      <c r="Q357" s="49"/>
      <c r="R357" s="48">
        <v>0</v>
      </c>
      <c r="S357" s="48">
        <v>17</v>
      </c>
      <c r="T357" s="48">
        <v>26</v>
      </c>
      <c r="U357" s="48">
        <v>18</v>
      </c>
      <c r="V357" s="49"/>
      <c r="W357" s="48">
        <v>33</v>
      </c>
      <c r="X357" s="48">
        <v>1</v>
      </c>
      <c r="Y357" s="48">
        <v>0</v>
      </c>
      <c r="Z357" s="48">
        <v>24</v>
      </c>
      <c r="AA357" s="48">
        <v>37</v>
      </c>
      <c r="AB357" s="48">
        <v>27</v>
      </c>
      <c r="AC357" s="48">
        <v>227</v>
      </c>
      <c r="AD357" s="48">
        <v>0</v>
      </c>
      <c r="AE357" s="49"/>
      <c r="AF357" s="48">
        <v>410</v>
      </c>
      <c r="AG357" s="49"/>
      <c r="AH357" s="49"/>
      <c r="AI357" s="49"/>
      <c r="AJ357" s="48">
        <v>61</v>
      </c>
      <c r="AK357" s="49"/>
      <c r="AL357" s="49"/>
      <c r="AM357" s="49"/>
      <c r="AN357" s="48">
        <v>0</v>
      </c>
      <c r="AO357" s="49"/>
      <c r="AP357" s="48">
        <v>0</v>
      </c>
      <c r="AQ357" s="49"/>
      <c r="AR357" s="49"/>
      <c r="AS357" s="49"/>
      <c r="AT357" s="48">
        <v>76</v>
      </c>
      <c r="AU357" s="39"/>
      <c r="AV357" s="39"/>
      <c r="AW357" s="39"/>
    </row>
    <row r="358" spans="1:49" x14ac:dyDescent="0.2">
      <c r="D358" s="2" t="s">
        <v>218</v>
      </c>
      <c r="F358" s="39">
        <v>70</v>
      </c>
      <c r="G358" s="39"/>
      <c r="H358" s="39"/>
      <c r="I358" s="39"/>
      <c r="J358" s="39">
        <v>367</v>
      </c>
      <c r="K358" s="39">
        <v>4</v>
      </c>
      <c r="L358" s="39">
        <v>4</v>
      </c>
      <c r="M358" s="39"/>
      <c r="N358" s="39">
        <v>375</v>
      </c>
      <c r="O358" s="39"/>
      <c r="P358" s="39"/>
      <c r="Q358" s="39"/>
      <c r="R358" s="39">
        <v>0</v>
      </c>
      <c r="S358" s="39">
        <v>14</v>
      </c>
      <c r="T358" s="39">
        <v>32</v>
      </c>
      <c r="U358" s="39">
        <v>33</v>
      </c>
      <c r="V358" s="39"/>
      <c r="W358" s="39">
        <v>42</v>
      </c>
      <c r="X358" s="39">
        <v>0</v>
      </c>
      <c r="Y358" s="39">
        <v>0</v>
      </c>
      <c r="Z358" s="39">
        <v>22</v>
      </c>
      <c r="AA358" s="39">
        <v>41</v>
      </c>
      <c r="AB358" s="39">
        <v>5</v>
      </c>
      <c r="AC358" s="39">
        <v>216</v>
      </c>
      <c r="AD358" s="39">
        <v>0</v>
      </c>
      <c r="AE358" s="39"/>
      <c r="AF358" s="39">
        <v>405</v>
      </c>
      <c r="AG358" s="39"/>
      <c r="AH358" s="39"/>
      <c r="AI358" s="39"/>
      <c r="AJ358" s="39">
        <v>40</v>
      </c>
      <c r="AK358" s="39"/>
      <c r="AL358" s="39"/>
      <c r="AM358" s="39"/>
      <c r="AN358" s="39">
        <v>0</v>
      </c>
      <c r="AO358" s="39"/>
      <c r="AP358" s="39">
        <v>0</v>
      </c>
      <c r="AQ358" s="39"/>
      <c r="AR358" s="39"/>
      <c r="AS358" s="39"/>
      <c r="AT358" s="39">
        <v>0</v>
      </c>
      <c r="AU358" s="39"/>
      <c r="AV358" s="39"/>
      <c r="AW358" s="39"/>
    </row>
    <row r="359" spans="1:49" x14ac:dyDescent="0.2">
      <c r="D359" s="47" t="s">
        <v>219</v>
      </c>
      <c r="F359" s="48">
        <v>85</v>
      </c>
      <c r="G359" s="49"/>
      <c r="H359" s="49"/>
      <c r="I359" s="49"/>
      <c r="J359" s="48">
        <v>320</v>
      </c>
      <c r="K359" s="48">
        <v>2</v>
      </c>
      <c r="L359" s="48">
        <v>1</v>
      </c>
      <c r="M359" s="49"/>
      <c r="N359" s="48">
        <v>323</v>
      </c>
      <c r="O359" s="49"/>
      <c r="P359" s="49"/>
      <c r="Q359" s="49"/>
      <c r="R359" s="48">
        <v>1</v>
      </c>
      <c r="S359" s="48">
        <v>9</v>
      </c>
      <c r="T359" s="48">
        <v>18</v>
      </c>
      <c r="U359" s="48">
        <v>10</v>
      </c>
      <c r="V359" s="49"/>
      <c r="W359" s="48">
        <v>24</v>
      </c>
      <c r="X359" s="48">
        <v>0</v>
      </c>
      <c r="Y359" s="48">
        <v>0</v>
      </c>
      <c r="Z359" s="48">
        <v>19</v>
      </c>
      <c r="AA359" s="48">
        <v>33</v>
      </c>
      <c r="AB359" s="48">
        <v>18</v>
      </c>
      <c r="AC359" s="48">
        <v>237</v>
      </c>
      <c r="AD359" s="48">
        <v>0</v>
      </c>
      <c r="AE359" s="49"/>
      <c r="AF359" s="48">
        <v>369</v>
      </c>
      <c r="AG359" s="49"/>
      <c r="AH359" s="49"/>
      <c r="AI359" s="49"/>
      <c r="AJ359" s="48">
        <v>39</v>
      </c>
      <c r="AK359" s="49"/>
      <c r="AL359" s="49"/>
      <c r="AM359" s="49"/>
      <c r="AN359" s="48">
        <v>0</v>
      </c>
      <c r="AO359" s="49"/>
      <c r="AP359" s="48">
        <v>0</v>
      </c>
      <c r="AQ359" s="49"/>
      <c r="AR359" s="49"/>
      <c r="AS359" s="49"/>
      <c r="AT359" s="48">
        <v>0</v>
      </c>
      <c r="AU359" s="39"/>
      <c r="AV359" s="39"/>
      <c r="AW359" s="39"/>
    </row>
    <row r="360" spans="1:49" x14ac:dyDescent="0.2">
      <c r="D360" s="2" t="s">
        <v>114</v>
      </c>
      <c r="F360" s="39">
        <v>33</v>
      </c>
      <c r="G360" s="39"/>
      <c r="H360" s="39"/>
      <c r="I360" s="39"/>
      <c r="J360" s="39">
        <v>190</v>
      </c>
      <c r="K360" s="39">
        <v>0</v>
      </c>
      <c r="L360" s="39">
        <v>0</v>
      </c>
      <c r="M360" s="39"/>
      <c r="N360" s="39">
        <v>190</v>
      </c>
      <c r="O360" s="39"/>
      <c r="P360" s="39"/>
      <c r="Q360" s="39"/>
      <c r="R360" s="39">
        <v>1</v>
      </c>
      <c r="S360" s="39">
        <v>10</v>
      </c>
      <c r="T360" s="39">
        <v>15</v>
      </c>
      <c r="U360" s="39">
        <v>10</v>
      </c>
      <c r="V360" s="39"/>
      <c r="W360" s="39">
        <v>23</v>
      </c>
      <c r="X360" s="39">
        <v>0</v>
      </c>
      <c r="Y360" s="39">
        <v>0</v>
      </c>
      <c r="Z360" s="39">
        <v>11</v>
      </c>
      <c r="AA360" s="39">
        <v>21</v>
      </c>
      <c r="AB360" s="39">
        <v>7</v>
      </c>
      <c r="AC360" s="39">
        <v>105</v>
      </c>
      <c r="AD360" s="39">
        <v>0</v>
      </c>
      <c r="AE360" s="39"/>
      <c r="AF360" s="39">
        <v>203</v>
      </c>
      <c r="AG360" s="39"/>
      <c r="AH360" s="39"/>
      <c r="AI360" s="39"/>
      <c r="AJ360" s="39">
        <v>20</v>
      </c>
      <c r="AK360" s="39"/>
      <c r="AL360" s="39"/>
      <c r="AM360" s="39"/>
      <c r="AN360" s="39">
        <v>0</v>
      </c>
      <c r="AO360" s="39"/>
      <c r="AP360" s="39">
        <v>0</v>
      </c>
      <c r="AQ360" s="39"/>
      <c r="AR360" s="39"/>
      <c r="AS360" s="39"/>
      <c r="AT360" s="39">
        <v>0</v>
      </c>
      <c r="AU360" s="39"/>
      <c r="AV360" s="39"/>
      <c r="AW360" s="39"/>
    </row>
    <row r="361" spans="1:49" x14ac:dyDescent="0.2">
      <c r="D361" s="47" t="s">
        <v>220</v>
      </c>
      <c r="F361" s="48">
        <v>80</v>
      </c>
      <c r="G361" s="49"/>
      <c r="H361" s="49"/>
      <c r="I361" s="49"/>
      <c r="J361" s="48">
        <v>422</v>
      </c>
      <c r="K361" s="48">
        <v>3</v>
      </c>
      <c r="L361" s="48">
        <v>2</v>
      </c>
      <c r="M361" s="49"/>
      <c r="N361" s="48">
        <v>427</v>
      </c>
      <c r="O361" s="49"/>
      <c r="P361" s="49"/>
      <c r="Q361" s="49"/>
      <c r="R361" s="48">
        <f xml:space="preserve"> 0 + 1</f>
        <v>1</v>
      </c>
      <c r="S361" s="48">
        <v>18</v>
      </c>
      <c r="T361" s="48">
        <v>19</v>
      </c>
      <c r="U361" s="48">
        <v>54</v>
      </c>
      <c r="V361" s="49"/>
      <c r="W361" s="48">
        <v>38</v>
      </c>
      <c r="X361" s="48">
        <v>0</v>
      </c>
      <c r="Y361" s="48">
        <v>0</v>
      </c>
      <c r="Z361" s="48">
        <v>15</v>
      </c>
      <c r="AA361" s="48">
        <v>31</v>
      </c>
      <c r="AB361" s="48">
        <v>13</v>
      </c>
      <c r="AC361" s="48">
        <v>268</v>
      </c>
      <c r="AD361" s="48">
        <v>3</v>
      </c>
      <c r="AE361" s="49"/>
      <c r="AF361" s="48">
        <v>460</v>
      </c>
      <c r="AG361" s="49"/>
      <c r="AH361" s="49"/>
      <c r="AI361" s="49"/>
      <c r="AJ361" s="48">
        <v>47</v>
      </c>
      <c r="AK361" s="49"/>
      <c r="AL361" s="49"/>
      <c r="AM361" s="49"/>
      <c r="AN361" s="48">
        <v>0</v>
      </c>
      <c r="AO361" s="49"/>
      <c r="AP361" s="48">
        <v>0</v>
      </c>
      <c r="AQ361" s="49"/>
      <c r="AR361" s="49"/>
      <c r="AS361" s="49"/>
      <c r="AT361" s="48">
        <v>52</v>
      </c>
      <c r="AU361" s="39"/>
      <c r="AV361" s="39"/>
      <c r="AW361" s="39"/>
    </row>
    <row r="362" spans="1:49" x14ac:dyDescent="0.2">
      <c r="D362" s="50" t="s">
        <v>116</v>
      </c>
      <c r="F362" s="49">
        <v>38</v>
      </c>
      <c r="G362" s="49"/>
      <c r="H362" s="49"/>
      <c r="I362" s="49"/>
      <c r="J362" s="49">
        <v>179</v>
      </c>
      <c r="K362" s="49">
        <v>1</v>
      </c>
      <c r="L362" s="49">
        <v>0</v>
      </c>
      <c r="M362" s="49"/>
      <c r="N362" s="49">
        <v>180</v>
      </c>
      <c r="O362" s="49"/>
      <c r="P362" s="49"/>
      <c r="Q362" s="49"/>
      <c r="R362" s="49">
        <v>0</v>
      </c>
      <c r="S362" s="49">
        <v>6</v>
      </c>
      <c r="T362" s="49">
        <v>9</v>
      </c>
      <c r="U362" s="49">
        <v>9</v>
      </c>
      <c r="V362" s="49"/>
      <c r="W362" s="49">
        <v>18</v>
      </c>
      <c r="X362" s="49">
        <v>0</v>
      </c>
      <c r="Y362" s="49">
        <v>0</v>
      </c>
      <c r="Z362" s="49">
        <v>7</v>
      </c>
      <c r="AA362" s="49">
        <v>16</v>
      </c>
      <c r="AB362" s="49">
        <v>6</v>
      </c>
      <c r="AC362" s="49">
        <v>109</v>
      </c>
      <c r="AD362" s="49">
        <v>0</v>
      </c>
      <c r="AE362" s="49"/>
      <c r="AF362" s="49">
        <v>180</v>
      </c>
      <c r="AG362" s="49"/>
      <c r="AH362" s="49"/>
      <c r="AI362" s="49"/>
      <c r="AJ362" s="49">
        <v>38</v>
      </c>
      <c r="AK362" s="49"/>
      <c r="AL362" s="49"/>
      <c r="AM362" s="49"/>
      <c r="AN362" s="49">
        <v>0</v>
      </c>
      <c r="AO362" s="49"/>
      <c r="AP362" s="49">
        <v>0</v>
      </c>
      <c r="AQ362" s="49"/>
      <c r="AR362" s="49"/>
      <c r="AS362" s="49"/>
      <c r="AT362" s="49">
        <v>0</v>
      </c>
      <c r="AU362" s="39"/>
      <c r="AV362" s="39"/>
      <c r="AW362" s="39"/>
    </row>
    <row r="363" spans="1:49" x14ac:dyDescent="0.2">
      <c r="D363" s="47" t="s">
        <v>221</v>
      </c>
      <c r="F363" s="48">
        <v>0</v>
      </c>
      <c r="G363" s="49"/>
      <c r="H363" s="49"/>
      <c r="I363" s="49"/>
      <c r="J363" s="48">
        <v>353</v>
      </c>
      <c r="K363" s="48">
        <v>2</v>
      </c>
      <c r="L363" s="48">
        <v>0</v>
      </c>
      <c r="M363" s="49"/>
      <c r="N363" s="48">
        <v>355</v>
      </c>
      <c r="O363" s="49"/>
      <c r="P363" s="49"/>
      <c r="Q363" s="49"/>
      <c r="R363" s="48">
        <v>2</v>
      </c>
      <c r="S363" s="48">
        <v>13</v>
      </c>
      <c r="T363" s="48">
        <v>9</v>
      </c>
      <c r="U363" s="48">
        <v>17</v>
      </c>
      <c r="V363" s="49"/>
      <c r="W363" s="48">
        <v>14</v>
      </c>
      <c r="X363" s="48">
        <v>0</v>
      </c>
      <c r="Y363" s="48">
        <v>0</v>
      </c>
      <c r="Z363" s="48">
        <v>9</v>
      </c>
      <c r="AA363" s="48">
        <v>22</v>
      </c>
      <c r="AB363" s="48">
        <v>9</v>
      </c>
      <c r="AC363" s="48">
        <v>222</v>
      </c>
      <c r="AD363" s="48">
        <v>0</v>
      </c>
      <c r="AE363" s="49"/>
      <c r="AF363" s="48">
        <v>317</v>
      </c>
      <c r="AG363" s="49"/>
      <c r="AH363" s="49"/>
      <c r="AI363" s="49"/>
      <c r="AJ363" s="48">
        <v>38</v>
      </c>
      <c r="AK363" s="49"/>
      <c r="AL363" s="49"/>
      <c r="AM363" s="49"/>
      <c r="AN363" s="48">
        <v>0</v>
      </c>
      <c r="AO363" s="49"/>
      <c r="AP363" s="48">
        <v>0</v>
      </c>
      <c r="AQ363" s="49"/>
      <c r="AR363" s="49"/>
      <c r="AS363" s="49"/>
      <c r="AT363" s="48">
        <v>0</v>
      </c>
      <c r="AU363" s="39"/>
      <c r="AV363" s="39"/>
      <c r="AW363" s="39"/>
    </row>
    <row r="364" spans="1:49" x14ac:dyDescent="0.2"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</row>
    <row r="365" spans="1:49" s="1" customFormat="1" x14ac:dyDescent="0.25">
      <c r="A365" s="3"/>
      <c r="B365" s="6"/>
      <c r="C365" s="51" t="s">
        <v>159</v>
      </c>
      <c r="D365" s="52"/>
      <c r="E365" s="5"/>
      <c r="F365" s="53">
        <v>516</v>
      </c>
      <c r="G365" s="54"/>
      <c r="H365" s="54"/>
      <c r="I365" s="54"/>
      <c r="J365" s="53">
        <v>2492</v>
      </c>
      <c r="K365" s="53">
        <v>20</v>
      </c>
      <c r="L365" s="53">
        <v>10</v>
      </c>
      <c r="M365" s="54"/>
      <c r="N365" s="53">
        <v>2522</v>
      </c>
      <c r="O365" s="54"/>
      <c r="P365" s="54"/>
      <c r="Q365" s="54"/>
      <c r="R365" s="53">
        <f xml:space="preserve"> 8 + 1</f>
        <v>9</v>
      </c>
      <c r="S365" s="53">
        <v>102</v>
      </c>
      <c r="T365" s="53">
        <v>145</v>
      </c>
      <c r="U365" s="53">
        <v>157</v>
      </c>
      <c r="V365" s="54"/>
      <c r="W365" s="53">
        <v>235</v>
      </c>
      <c r="X365" s="53">
        <v>1</v>
      </c>
      <c r="Y365" s="53">
        <v>0</v>
      </c>
      <c r="Z365" s="53">
        <v>123</v>
      </c>
      <c r="AA365" s="53">
        <v>238</v>
      </c>
      <c r="AB365" s="53">
        <v>101</v>
      </c>
      <c r="AC365" s="53">
        <v>1605</v>
      </c>
      <c r="AD365" s="53">
        <v>4</v>
      </c>
      <c r="AE365" s="54"/>
      <c r="AF365" s="53">
        <v>2720</v>
      </c>
      <c r="AG365" s="54"/>
      <c r="AH365" s="54"/>
      <c r="AI365" s="54"/>
      <c r="AJ365" s="53">
        <v>318</v>
      </c>
      <c r="AK365" s="54"/>
      <c r="AL365" s="54"/>
      <c r="AM365" s="54"/>
      <c r="AN365" s="53">
        <v>0</v>
      </c>
      <c r="AO365" s="54"/>
      <c r="AP365" s="53">
        <v>0</v>
      </c>
      <c r="AQ365" s="54"/>
      <c r="AR365" s="54"/>
      <c r="AS365" s="54"/>
      <c r="AT365" s="53">
        <v>128</v>
      </c>
      <c r="AU365" s="39"/>
      <c r="AV365" s="39"/>
      <c r="AW365" s="39"/>
    </row>
    <row r="366" spans="1:49" s="1" customFormat="1" x14ac:dyDescent="0.2">
      <c r="A366" s="3"/>
      <c r="B366" s="6"/>
      <c r="C366" s="3"/>
      <c r="D366" s="3"/>
      <c r="E366" s="5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39"/>
      <c r="AV366" s="39"/>
      <c r="AW366" s="39"/>
    </row>
    <row r="367" spans="1:49" s="1" customFormat="1" x14ac:dyDescent="0.25">
      <c r="A367" s="3"/>
      <c r="B367" s="57" t="s">
        <v>222</v>
      </c>
      <c r="C367" s="58"/>
      <c r="D367" s="58"/>
      <c r="E367" s="5"/>
      <c r="F367" s="59">
        <v>516</v>
      </c>
      <c r="G367" s="54"/>
      <c r="H367" s="54"/>
      <c r="I367" s="54"/>
      <c r="J367" s="59">
        <v>2492</v>
      </c>
      <c r="K367" s="59">
        <v>20</v>
      </c>
      <c r="L367" s="59">
        <v>10</v>
      </c>
      <c r="M367" s="54"/>
      <c r="N367" s="59">
        <v>2522</v>
      </c>
      <c r="O367" s="54"/>
      <c r="P367" s="54"/>
      <c r="Q367" s="54"/>
      <c r="R367" s="59">
        <f xml:space="preserve"> 8 + 1</f>
        <v>9</v>
      </c>
      <c r="S367" s="59">
        <v>102</v>
      </c>
      <c r="T367" s="59">
        <v>145</v>
      </c>
      <c r="U367" s="59">
        <v>157</v>
      </c>
      <c r="V367" s="54"/>
      <c r="W367" s="59">
        <v>235</v>
      </c>
      <c r="X367" s="59">
        <v>1</v>
      </c>
      <c r="Y367" s="59">
        <v>0</v>
      </c>
      <c r="Z367" s="59">
        <v>123</v>
      </c>
      <c r="AA367" s="59">
        <v>238</v>
      </c>
      <c r="AB367" s="59">
        <v>101</v>
      </c>
      <c r="AC367" s="59">
        <v>1605</v>
      </c>
      <c r="AD367" s="59">
        <v>4</v>
      </c>
      <c r="AE367" s="54"/>
      <c r="AF367" s="59">
        <v>2720</v>
      </c>
      <c r="AG367" s="54"/>
      <c r="AH367" s="54"/>
      <c r="AI367" s="54"/>
      <c r="AJ367" s="59">
        <v>318</v>
      </c>
      <c r="AK367" s="54"/>
      <c r="AL367" s="54"/>
      <c r="AM367" s="54"/>
      <c r="AN367" s="59">
        <v>0</v>
      </c>
      <c r="AO367" s="54"/>
      <c r="AP367" s="59">
        <v>0</v>
      </c>
      <c r="AQ367" s="54"/>
      <c r="AR367" s="54"/>
      <c r="AS367" s="54"/>
      <c r="AT367" s="59">
        <v>128</v>
      </c>
      <c r="AU367" s="39"/>
      <c r="AV367" s="39"/>
      <c r="AW367" s="39"/>
    </row>
    <row r="368" spans="1:49" x14ac:dyDescent="0.2"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</row>
    <row r="369" spans="1:49" x14ac:dyDescent="0.2">
      <c r="B369" s="6" t="s">
        <v>223</v>
      </c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</row>
    <row r="370" spans="1:49" x14ac:dyDescent="0.2">
      <c r="C370" s="3" t="s">
        <v>154</v>
      </c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</row>
    <row r="371" spans="1:49" x14ac:dyDescent="0.2">
      <c r="D371" s="2" t="s">
        <v>224</v>
      </c>
      <c r="F371" s="39">
        <v>130</v>
      </c>
      <c r="G371" s="39"/>
      <c r="H371" s="39"/>
      <c r="I371" s="39"/>
      <c r="J371" s="39">
        <v>397</v>
      </c>
      <c r="K371" s="39">
        <v>6</v>
      </c>
      <c r="L371" s="39">
        <v>32</v>
      </c>
      <c r="M371" s="39"/>
      <c r="N371" s="39">
        <v>435</v>
      </c>
      <c r="O371" s="39"/>
      <c r="P371" s="39"/>
      <c r="Q371" s="39"/>
      <c r="R371" s="39">
        <v>0</v>
      </c>
      <c r="S371" s="39">
        <v>26</v>
      </c>
      <c r="T371" s="39">
        <v>37</v>
      </c>
      <c r="U371" s="39">
        <v>11</v>
      </c>
      <c r="V371" s="39"/>
      <c r="W371" s="39">
        <v>53</v>
      </c>
      <c r="X371" s="39">
        <v>1</v>
      </c>
      <c r="Y371" s="39">
        <v>0</v>
      </c>
      <c r="Z371" s="39">
        <v>45</v>
      </c>
      <c r="AA371" s="39">
        <v>82</v>
      </c>
      <c r="AB371" s="39">
        <v>27</v>
      </c>
      <c r="AC371" s="39">
        <v>213</v>
      </c>
      <c r="AD371" s="39">
        <v>0</v>
      </c>
      <c r="AE371" s="39"/>
      <c r="AF371" s="39">
        <v>495</v>
      </c>
      <c r="AG371" s="39"/>
      <c r="AH371" s="39"/>
      <c r="AI371" s="39"/>
      <c r="AJ371" s="39">
        <v>70</v>
      </c>
      <c r="AK371" s="39"/>
      <c r="AL371" s="39"/>
      <c r="AM371" s="39"/>
      <c r="AN371" s="39">
        <v>0</v>
      </c>
      <c r="AO371" s="39"/>
      <c r="AP371" s="39">
        <v>0</v>
      </c>
      <c r="AQ371" s="39"/>
      <c r="AR371" s="39"/>
      <c r="AS371" s="39"/>
      <c r="AT371" s="39">
        <v>0</v>
      </c>
      <c r="AU371" s="39"/>
      <c r="AV371" s="39"/>
      <c r="AW371" s="39"/>
    </row>
    <row r="372" spans="1:49" x14ac:dyDescent="0.2">
      <c r="D372" s="47" t="s">
        <v>225</v>
      </c>
      <c r="F372" s="48">
        <v>66</v>
      </c>
      <c r="G372" s="49"/>
      <c r="H372" s="49"/>
      <c r="I372" s="49"/>
      <c r="J372" s="48">
        <v>450</v>
      </c>
      <c r="K372" s="48">
        <v>15</v>
      </c>
      <c r="L372" s="48">
        <v>15</v>
      </c>
      <c r="M372" s="49"/>
      <c r="N372" s="48">
        <v>480</v>
      </c>
      <c r="O372" s="49"/>
      <c r="P372" s="49"/>
      <c r="Q372" s="49"/>
      <c r="R372" s="48">
        <v>2</v>
      </c>
      <c r="S372" s="48">
        <v>21</v>
      </c>
      <c r="T372" s="48">
        <v>67</v>
      </c>
      <c r="U372" s="48">
        <v>13</v>
      </c>
      <c r="V372" s="49"/>
      <c r="W372" s="48">
        <v>62</v>
      </c>
      <c r="X372" s="48">
        <v>0</v>
      </c>
      <c r="Y372" s="48">
        <v>0</v>
      </c>
      <c r="Z372" s="48">
        <v>24</v>
      </c>
      <c r="AA372" s="48">
        <v>47</v>
      </c>
      <c r="AB372" s="48">
        <v>7</v>
      </c>
      <c r="AC372" s="48">
        <v>240</v>
      </c>
      <c r="AD372" s="48">
        <v>0</v>
      </c>
      <c r="AE372" s="49"/>
      <c r="AF372" s="48">
        <v>483</v>
      </c>
      <c r="AG372" s="49"/>
      <c r="AH372" s="49"/>
      <c r="AI372" s="49"/>
      <c r="AJ372" s="48">
        <v>63</v>
      </c>
      <c r="AK372" s="49"/>
      <c r="AL372" s="49"/>
      <c r="AM372" s="49"/>
      <c r="AN372" s="48">
        <v>0</v>
      </c>
      <c r="AO372" s="49"/>
      <c r="AP372" s="48">
        <v>0</v>
      </c>
      <c r="AQ372" s="49"/>
      <c r="AR372" s="49"/>
      <c r="AS372" s="49"/>
      <c r="AT372" s="48">
        <v>1</v>
      </c>
      <c r="AU372" s="39"/>
      <c r="AV372" s="39"/>
      <c r="AW372" s="39"/>
    </row>
    <row r="373" spans="1:49" x14ac:dyDescent="0.2">
      <c r="D373" s="2" t="s">
        <v>226</v>
      </c>
      <c r="F373" s="39">
        <v>115</v>
      </c>
      <c r="G373" s="39"/>
      <c r="H373" s="39"/>
      <c r="I373" s="39"/>
      <c r="J373" s="39">
        <v>494</v>
      </c>
      <c r="K373" s="39">
        <v>2</v>
      </c>
      <c r="L373" s="39">
        <v>32</v>
      </c>
      <c r="M373" s="39"/>
      <c r="N373" s="39">
        <v>528</v>
      </c>
      <c r="O373" s="39"/>
      <c r="P373" s="39"/>
      <c r="Q373" s="39"/>
      <c r="R373" s="39">
        <v>0</v>
      </c>
      <c r="S373" s="39">
        <v>12</v>
      </c>
      <c r="T373" s="39">
        <v>30</v>
      </c>
      <c r="U373" s="39">
        <v>18</v>
      </c>
      <c r="V373" s="39"/>
      <c r="W373" s="39">
        <v>92</v>
      </c>
      <c r="X373" s="39">
        <v>5</v>
      </c>
      <c r="Y373" s="39">
        <v>3</v>
      </c>
      <c r="Z373" s="39">
        <v>45</v>
      </c>
      <c r="AA373" s="39">
        <v>49</v>
      </c>
      <c r="AB373" s="39">
        <v>12</v>
      </c>
      <c r="AC373" s="39">
        <v>257</v>
      </c>
      <c r="AD373" s="39">
        <v>0</v>
      </c>
      <c r="AE373" s="39"/>
      <c r="AF373" s="39">
        <v>523</v>
      </c>
      <c r="AG373" s="39"/>
      <c r="AH373" s="39"/>
      <c r="AI373" s="39"/>
      <c r="AJ373" s="39">
        <v>120</v>
      </c>
      <c r="AK373" s="39"/>
      <c r="AL373" s="39"/>
      <c r="AM373" s="39"/>
      <c r="AN373" s="39">
        <v>0</v>
      </c>
      <c r="AO373" s="39"/>
      <c r="AP373" s="39">
        <v>0</v>
      </c>
      <c r="AQ373" s="39"/>
      <c r="AR373" s="39"/>
      <c r="AS373" s="39"/>
      <c r="AT373" s="39">
        <v>207</v>
      </c>
      <c r="AU373" s="39"/>
      <c r="AV373" s="39"/>
      <c r="AW373" s="39"/>
    </row>
    <row r="374" spans="1:49" x14ac:dyDescent="0.2">
      <c r="D374" s="47" t="s">
        <v>227</v>
      </c>
      <c r="F374" s="48">
        <v>105</v>
      </c>
      <c r="G374" s="49"/>
      <c r="H374" s="49"/>
      <c r="I374" s="49"/>
      <c r="J374" s="48">
        <v>457</v>
      </c>
      <c r="K374" s="48">
        <v>8</v>
      </c>
      <c r="L374" s="48">
        <v>25</v>
      </c>
      <c r="M374" s="49"/>
      <c r="N374" s="48">
        <v>490</v>
      </c>
      <c r="O374" s="49"/>
      <c r="P374" s="49"/>
      <c r="Q374" s="49"/>
      <c r="R374" s="48">
        <v>0</v>
      </c>
      <c r="S374" s="48">
        <v>30</v>
      </c>
      <c r="T374" s="48">
        <v>33</v>
      </c>
      <c r="U374" s="48">
        <v>21</v>
      </c>
      <c r="V374" s="49"/>
      <c r="W374" s="48">
        <v>49</v>
      </c>
      <c r="X374" s="48">
        <v>2</v>
      </c>
      <c r="Y374" s="48">
        <v>2</v>
      </c>
      <c r="Z374" s="48">
        <v>43</v>
      </c>
      <c r="AA374" s="48">
        <v>46</v>
      </c>
      <c r="AB374" s="48">
        <v>23</v>
      </c>
      <c r="AC374" s="48">
        <v>261</v>
      </c>
      <c r="AD374" s="48">
        <v>0</v>
      </c>
      <c r="AE374" s="49"/>
      <c r="AF374" s="48">
        <v>510</v>
      </c>
      <c r="AG374" s="49"/>
      <c r="AH374" s="49"/>
      <c r="AI374" s="49"/>
      <c r="AJ374" s="48">
        <v>85</v>
      </c>
      <c r="AK374" s="49"/>
      <c r="AL374" s="49"/>
      <c r="AM374" s="49"/>
      <c r="AN374" s="48">
        <v>0</v>
      </c>
      <c r="AO374" s="49"/>
      <c r="AP374" s="48">
        <v>0</v>
      </c>
      <c r="AQ374" s="49"/>
      <c r="AR374" s="49"/>
      <c r="AS374" s="49"/>
      <c r="AT374" s="48">
        <v>0</v>
      </c>
      <c r="AU374" s="39"/>
      <c r="AV374" s="39"/>
      <c r="AW374" s="39"/>
    </row>
    <row r="375" spans="1:49" x14ac:dyDescent="0.2">
      <c r="D375" s="50" t="s">
        <v>228</v>
      </c>
      <c r="F375" s="49">
        <v>95</v>
      </c>
      <c r="G375" s="49"/>
      <c r="H375" s="49"/>
      <c r="I375" s="49"/>
      <c r="J375" s="49">
        <v>538</v>
      </c>
      <c r="K375" s="49">
        <v>7</v>
      </c>
      <c r="L375" s="49">
        <v>16</v>
      </c>
      <c r="M375" s="49"/>
      <c r="N375" s="49">
        <v>561</v>
      </c>
      <c r="O375" s="49"/>
      <c r="P375" s="49"/>
      <c r="Q375" s="49"/>
      <c r="R375" s="49">
        <v>0</v>
      </c>
      <c r="S375" s="49">
        <v>43</v>
      </c>
      <c r="T375" s="49">
        <v>34</v>
      </c>
      <c r="U375" s="49">
        <v>15</v>
      </c>
      <c r="V375" s="49"/>
      <c r="W375" s="49">
        <v>69</v>
      </c>
      <c r="X375" s="49">
        <v>2</v>
      </c>
      <c r="Y375" s="49">
        <v>2</v>
      </c>
      <c r="Z375" s="49">
        <v>31</v>
      </c>
      <c r="AA375" s="49">
        <v>42</v>
      </c>
      <c r="AB375" s="49">
        <v>9</v>
      </c>
      <c r="AC375" s="49">
        <v>302</v>
      </c>
      <c r="AD375" s="49">
        <v>0</v>
      </c>
      <c r="AE375" s="49"/>
      <c r="AF375" s="49">
        <v>549</v>
      </c>
      <c r="AG375" s="49"/>
      <c r="AH375" s="49"/>
      <c r="AI375" s="49"/>
      <c r="AJ375" s="49">
        <v>107</v>
      </c>
      <c r="AK375" s="49"/>
      <c r="AL375" s="49"/>
      <c r="AM375" s="49"/>
      <c r="AN375" s="49">
        <v>0</v>
      </c>
      <c r="AO375" s="49"/>
      <c r="AP375" s="49">
        <v>0</v>
      </c>
      <c r="AQ375" s="49"/>
      <c r="AR375" s="49"/>
      <c r="AS375" s="49"/>
      <c r="AT375" s="49">
        <v>0</v>
      </c>
      <c r="AU375" s="39"/>
      <c r="AV375" s="39"/>
      <c r="AW375" s="39"/>
    </row>
    <row r="376" spans="1:49" x14ac:dyDescent="0.2">
      <c r="D376" s="47" t="s">
        <v>229</v>
      </c>
      <c r="F376" s="48">
        <v>80</v>
      </c>
      <c r="G376" s="49"/>
      <c r="H376" s="49"/>
      <c r="I376" s="49"/>
      <c r="J376" s="48">
        <v>527</v>
      </c>
      <c r="K376" s="48">
        <v>6</v>
      </c>
      <c r="L376" s="48">
        <v>22</v>
      </c>
      <c r="M376" s="49"/>
      <c r="N376" s="48">
        <v>555</v>
      </c>
      <c r="O376" s="49"/>
      <c r="P376" s="49"/>
      <c r="Q376" s="49"/>
      <c r="R376" s="48">
        <v>6</v>
      </c>
      <c r="S376" s="48">
        <v>28</v>
      </c>
      <c r="T376" s="48">
        <v>49</v>
      </c>
      <c r="U376" s="48">
        <v>14</v>
      </c>
      <c r="V376" s="49"/>
      <c r="W376" s="48">
        <v>43</v>
      </c>
      <c r="X376" s="48">
        <v>4</v>
      </c>
      <c r="Y376" s="48">
        <v>1</v>
      </c>
      <c r="Z376" s="48">
        <v>27</v>
      </c>
      <c r="AA376" s="48">
        <v>71</v>
      </c>
      <c r="AB376" s="48">
        <v>20</v>
      </c>
      <c r="AC376" s="48">
        <v>313</v>
      </c>
      <c r="AD376" s="48">
        <v>0</v>
      </c>
      <c r="AE376" s="49"/>
      <c r="AF376" s="48">
        <v>576</v>
      </c>
      <c r="AG376" s="49"/>
      <c r="AH376" s="49"/>
      <c r="AI376" s="49"/>
      <c r="AJ376" s="48">
        <v>59</v>
      </c>
      <c r="AK376" s="49"/>
      <c r="AL376" s="49"/>
      <c r="AM376" s="49"/>
      <c r="AN376" s="48">
        <v>0</v>
      </c>
      <c r="AO376" s="49"/>
      <c r="AP376" s="48">
        <v>0</v>
      </c>
      <c r="AQ376" s="49"/>
      <c r="AR376" s="49"/>
      <c r="AS376" s="49"/>
      <c r="AT376" s="48">
        <v>0</v>
      </c>
      <c r="AU376" s="39"/>
      <c r="AV376" s="39"/>
      <c r="AW376" s="39"/>
    </row>
    <row r="377" spans="1:49" x14ac:dyDescent="0.2">
      <c r="D377" s="2" t="s">
        <v>230</v>
      </c>
      <c r="F377" s="39">
        <v>126</v>
      </c>
      <c r="G377" s="39"/>
      <c r="H377" s="39"/>
      <c r="I377" s="39"/>
      <c r="J377" s="39">
        <v>368</v>
      </c>
      <c r="K377" s="39">
        <v>6</v>
      </c>
      <c r="L377" s="39">
        <v>1</v>
      </c>
      <c r="M377" s="39"/>
      <c r="N377" s="39">
        <v>375</v>
      </c>
      <c r="O377" s="39"/>
      <c r="P377" s="39"/>
      <c r="Q377" s="39"/>
      <c r="R377" s="39">
        <v>0</v>
      </c>
      <c r="S377" s="39">
        <v>16</v>
      </c>
      <c r="T377" s="39">
        <v>20</v>
      </c>
      <c r="U377" s="39">
        <v>16</v>
      </c>
      <c r="V377" s="39"/>
      <c r="W377" s="39">
        <v>69</v>
      </c>
      <c r="X377" s="39">
        <v>0</v>
      </c>
      <c r="Y377" s="39">
        <v>0</v>
      </c>
      <c r="Z377" s="39">
        <v>38</v>
      </c>
      <c r="AA377" s="39">
        <v>37</v>
      </c>
      <c r="AB377" s="39">
        <v>10</v>
      </c>
      <c r="AC377" s="39">
        <v>214</v>
      </c>
      <c r="AD377" s="39">
        <v>1</v>
      </c>
      <c r="AE377" s="39"/>
      <c r="AF377" s="39">
        <v>421</v>
      </c>
      <c r="AG377" s="39"/>
      <c r="AH377" s="39"/>
      <c r="AI377" s="39"/>
      <c r="AJ377" s="39">
        <v>80</v>
      </c>
      <c r="AK377" s="39"/>
      <c r="AL377" s="39"/>
      <c r="AM377" s="39"/>
      <c r="AN377" s="39">
        <v>0</v>
      </c>
      <c r="AO377" s="39"/>
      <c r="AP377" s="39">
        <v>0</v>
      </c>
      <c r="AQ377" s="39"/>
      <c r="AR377" s="39"/>
      <c r="AS377" s="39"/>
      <c r="AT377" s="39">
        <v>0</v>
      </c>
      <c r="AU377" s="39"/>
      <c r="AV377" s="39"/>
      <c r="AW377" s="39"/>
    </row>
    <row r="378" spans="1:49" x14ac:dyDescent="0.2">
      <c r="D378" s="47" t="s">
        <v>231</v>
      </c>
      <c r="F378" s="48">
        <v>176</v>
      </c>
      <c r="G378" s="49"/>
      <c r="H378" s="49"/>
      <c r="I378" s="49"/>
      <c r="J378" s="48">
        <v>359</v>
      </c>
      <c r="K378" s="48">
        <v>3</v>
      </c>
      <c r="L378" s="48">
        <v>6</v>
      </c>
      <c r="M378" s="49"/>
      <c r="N378" s="48">
        <v>368</v>
      </c>
      <c r="O378" s="49"/>
      <c r="P378" s="49"/>
      <c r="Q378" s="49"/>
      <c r="R378" s="48">
        <v>0</v>
      </c>
      <c r="S378" s="48">
        <v>13</v>
      </c>
      <c r="T378" s="48">
        <v>9</v>
      </c>
      <c r="U378" s="48">
        <v>40</v>
      </c>
      <c r="V378" s="49"/>
      <c r="W378" s="48">
        <v>81</v>
      </c>
      <c r="X378" s="48">
        <v>1</v>
      </c>
      <c r="Y378" s="48">
        <v>4</v>
      </c>
      <c r="Z378" s="48">
        <v>41</v>
      </c>
      <c r="AA378" s="48">
        <v>20</v>
      </c>
      <c r="AB378" s="48">
        <v>9</v>
      </c>
      <c r="AC378" s="48">
        <v>216</v>
      </c>
      <c r="AD378" s="48">
        <v>3</v>
      </c>
      <c r="AE378" s="49"/>
      <c r="AF378" s="48">
        <v>437</v>
      </c>
      <c r="AG378" s="49"/>
      <c r="AH378" s="49"/>
      <c r="AI378" s="49"/>
      <c r="AJ378" s="48">
        <v>107</v>
      </c>
      <c r="AK378" s="49"/>
      <c r="AL378" s="49"/>
      <c r="AM378" s="49"/>
      <c r="AN378" s="48">
        <v>0</v>
      </c>
      <c r="AO378" s="49"/>
      <c r="AP378" s="48">
        <v>0</v>
      </c>
      <c r="AQ378" s="49"/>
      <c r="AR378" s="49"/>
      <c r="AS378" s="49"/>
      <c r="AT378" s="48">
        <v>0</v>
      </c>
      <c r="AU378" s="39"/>
      <c r="AV378" s="39"/>
      <c r="AW378" s="39"/>
    </row>
    <row r="379" spans="1:49" x14ac:dyDescent="0.2">
      <c r="D379" s="2" t="s">
        <v>232</v>
      </c>
      <c r="F379" s="39">
        <v>169</v>
      </c>
      <c r="G379" s="39"/>
      <c r="H379" s="39"/>
      <c r="I379" s="39"/>
      <c r="J379" s="39">
        <v>374</v>
      </c>
      <c r="K379" s="39">
        <v>4</v>
      </c>
      <c r="L379" s="39">
        <v>4</v>
      </c>
      <c r="M379" s="39"/>
      <c r="N379" s="39">
        <v>382</v>
      </c>
      <c r="O379" s="39"/>
      <c r="P379" s="39"/>
      <c r="Q379" s="39"/>
      <c r="R379" s="39">
        <v>0</v>
      </c>
      <c r="S379" s="39">
        <v>11</v>
      </c>
      <c r="T379" s="39">
        <v>12</v>
      </c>
      <c r="U379" s="39">
        <v>27</v>
      </c>
      <c r="V379" s="39"/>
      <c r="W379" s="39">
        <v>53</v>
      </c>
      <c r="X379" s="39">
        <v>0</v>
      </c>
      <c r="Y379" s="39">
        <v>0</v>
      </c>
      <c r="Z379" s="39">
        <v>23</v>
      </c>
      <c r="AA379" s="39">
        <v>53</v>
      </c>
      <c r="AB379" s="39">
        <v>14</v>
      </c>
      <c r="AC379" s="39">
        <v>262</v>
      </c>
      <c r="AD379" s="39">
        <v>0</v>
      </c>
      <c r="AE379" s="39"/>
      <c r="AF379" s="39">
        <v>455</v>
      </c>
      <c r="AG379" s="39"/>
      <c r="AH379" s="39"/>
      <c r="AI379" s="39"/>
      <c r="AJ379" s="39">
        <v>96</v>
      </c>
      <c r="AK379" s="39"/>
      <c r="AL379" s="39"/>
      <c r="AM379" s="39"/>
      <c r="AN379" s="39">
        <v>0</v>
      </c>
      <c r="AO379" s="39"/>
      <c r="AP379" s="39">
        <v>0</v>
      </c>
      <c r="AQ379" s="39"/>
      <c r="AR379" s="39"/>
      <c r="AS379" s="39"/>
      <c r="AT379" s="39">
        <v>29</v>
      </c>
      <c r="AU379" s="39"/>
      <c r="AV379" s="39"/>
      <c r="AW379" s="39"/>
    </row>
    <row r="380" spans="1:49" x14ac:dyDescent="0.2"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</row>
    <row r="381" spans="1:49" s="1" customFormat="1" x14ac:dyDescent="0.25">
      <c r="A381" s="3"/>
      <c r="B381" s="6"/>
      <c r="C381" s="51" t="s">
        <v>159</v>
      </c>
      <c r="D381" s="52"/>
      <c r="E381" s="5"/>
      <c r="F381" s="53">
        <v>1062</v>
      </c>
      <c r="G381" s="54"/>
      <c r="H381" s="54"/>
      <c r="I381" s="54"/>
      <c r="J381" s="53">
        <v>3964</v>
      </c>
      <c r="K381" s="53">
        <v>57</v>
      </c>
      <c r="L381" s="53">
        <v>153</v>
      </c>
      <c r="M381" s="54"/>
      <c r="N381" s="53">
        <v>4174</v>
      </c>
      <c r="O381" s="54"/>
      <c r="P381" s="54"/>
      <c r="Q381" s="54"/>
      <c r="R381" s="53">
        <v>8</v>
      </c>
      <c r="S381" s="53">
        <v>200</v>
      </c>
      <c r="T381" s="53">
        <v>291</v>
      </c>
      <c r="U381" s="53">
        <v>175</v>
      </c>
      <c r="V381" s="54"/>
      <c r="W381" s="53">
        <v>571</v>
      </c>
      <c r="X381" s="53">
        <v>15</v>
      </c>
      <c r="Y381" s="53">
        <v>12</v>
      </c>
      <c r="Z381" s="53">
        <v>317</v>
      </c>
      <c r="AA381" s="53">
        <v>447</v>
      </c>
      <c r="AB381" s="53">
        <v>131</v>
      </c>
      <c r="AC381" s="53">
        <v>2278</v>
      </c>
      <c r="AD381" s="53">
        <v>4</v>
      </c>
      <c r="AE381" s="54"/>
      <c r="AF381" s="53">
        <v>4449</v>
      </c>
      <c r="AG381" s="54"/>
      <c r="AH381" s="54"/>
      <c r="AI381" s="54"/>
      <c r="AJ381" s="53">
        <v>787</v>
      </c>
      <c r="AK381" s="54"/>
      <c r="AL381" s="54"/>
      <c r="AM381" s="54"/>
      <c r="AN381" s="53">
        <v>0</v>
      </c>
      <c r="AO381" s="54"/>
      <c r="AP381" s="53">
        <v>0</v>
      </c>
      <c r="AQ381" s="54"/>
      <c r="AR381" s="54"/>
      <c r="AS381" s="54"/>
      <c r="AT381" s="53">
        <v>237</v>
      </c>
      <c r="AU381" s="39"/>
      <c r="AV381" s="39"/>
      <c r="AW381" s="39"/>
    </row>
    <row r="382" spans="1:49" s="1" customFormat="1" x14ac:dyDescent="0.2">
      <c r="A382" s="3"/>
      <c r="B382" s="6"/>
      <c r="C382" s="3"/>
      <c r="D382" s="3"/>
      <c r="E382" s="5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39"/>
      <c r="AV382" s="39"/>
      <c r="AW382" s="39"/>
    </row>
    <row r="383" spans="1:49" s="1" customFormat="1" x14ac:dyDescent="0.25">
      <c r="A383" s="3"/>
      <c r="B383" s="57" t="s">
        <v>233</v>
      </c>
      <c r="C383" s="58"/>
      <c r="D383" s="58"/>
      <c r="E383" s="5"/>
      <c r="F383" s="59">
        <v>1062</v>
      </c>
      <c r="G383" s="54"/>
      <c r="H383" s="54"/>
      <c r="I383" s="54"/>
      <c r="J383" s="59">
        <v>3964</v>
      </c>
      <c r="K383" s="59">
        <v>57</v>
      </c>
      <c r="L383" s="59">
        <v>153</v>
      </c>
      <c r="M383" s="54"/>
      <c r="N383" s="59">
        <v>4174</v>
      </c>
      <c r="O383" s="54"/>
      <c r="P383" s="54"/>
      <c r="Q383" s="54"/>
      <c r="R383" s="59">
        <v>8</v>
      </c>
      <c r="S383" s="59">
        <v>200</v>
      </c>
      <c r="T383" s="59">
        <v>291</v>
      </c>
      <c r="U383" s="59">
        <v>175</v>
      </c>
      <c r="V383" s="54"/>
      <c r="W383" s="59">
        <v>571</v>
      </c>
      <c r="X383" s="59">
        <v>15</v>
      </c>
      <c r="Y383" s="59">
        <v>12</v>
      </c>
      <c r="Z383" s="59">
        <v>317</v>
      </c>
      <c r="AA383" s="59">
        <v>447</v>
      </c>
      <c r="AB383" s="59">
        <v>131</v>
      </c>
      <c r="AC383" s="59">
        <v>2278</v>
      </c>
      <c r="AD383" s="59">
        <v>4</v>
      </c>
      <c r="AE383" s="54"/>
      <c r="AF383" s="59">
        <v>4449</v>
      </c>
      <c r="AG383" s="54"/>
      <c r="AH383" s="54"/>
      <c r="AI383" s="54"/>
      <c r="AJ383" s="59">
        <v>787</v>
      </c>
      <c r="AK383" s="54"/>
      <c r="AL383" s="54"/>
      <c r="AM383" s="54"/>
      <c r="AN383" s="59">
        <v>0</v>
      </c>
      <c r="AO383" s="54"/>
      <c r="AP383" s="59">
        <v>0</v>
      </c>
      <c r="AQ383" s="54"/>
      <c r="AR383" s="54"/>
      <c r="AS383" s="54"/>
      <c r="AT383" s="59">
        <v>237</v>
      </c>
      <c r="AU383" s="39"/>
      <c r="AV383" s="39"/>
      <c r="AW383" s="39"/>
    </row>
    <row r="384" spans="1:49" x14ac:dyDescent="0.2"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</row>
    <row r="385" spans="1:49" x14ac:dyDescent="0.2">
      <c r="B385" s="6" t="s">
        <v>234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</row>
    <row r="386" spans="1:49" x14ac:dyDescent="0.2">
      <c r="C386" s="3" t="s">
        <v>154</v>
      </c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</row>
    <row r="387" spans="1:49" x14ac:dyDescent="0.2">
      <c r="D387" s="2" t="s">
        <v>96</v>
      </c>
      <c r="F387" s="39">
        <v>116</v>
      </c>
      <c r="G387" s="39"/>
      <c r="H387" s="39"/>
      <c r="I387" s="39"/>
      <c r="J387" s="39">
        <v>277</v>
      </c>
      <c r="K387" s="39">
        <v>5</v>
      </c>
      <c r="L387" s="39">
        <v>0</v>
      </c>
      <c r="M387" s="39"/>
      <c r="N387" s="39">
        <v>282</v>
      </c>
      <c r="O387" s="39"/>
      <c r="P387" s="39"/>
      <c r="Q387" s="39"/>
      <c r="R387" s="39">
        <v>1</v>
      </c>
      <c r="S387" s="39">
        <v>26</v>
      </c>
      <c r="T387" s="39">
        <v>7</v>
      </c>
      <c r="U387" s="39">
        <v>9</v>
      </c>
      <c r="V387" s="39"/>
      <c r="W387" s="39">
        <v>16</v>
      </c>
      <c r="X387" s="39">
        <v>0</v>
      </c>
      <c r="Y387" s="39">
        <v>1</v>
      </c>
      <c r="Z387" s="39">
        <v>12</v>
      </c>
      <c r="AA387" s="39">
        <v>19</v>
      </c>
      <c r="AB387" s="39">
        <v>12</v>
      </c>
      <c r="AC387" s="39">
        <v>188</v>
      </c>
      <c r="AD387" s="39">
        <v>0</v>
      </c>
      <c r="AE387" s="39"/>
      <c r="AF387" s="39">
        <v>291</v>
      </c>
      <c r="AG387" s="39"/>
      <c r="AH387" s="39"/>
      <c r="AI387" s="39"/>
      <c r="AJ387" s="39">
        <v>107</v>
      </c>
      <c r="AK387" s="39"/>
      <c r="AL387" s="39"/>
      <c r="AM387" s="39"/>
      <c r="AN387" s="39">
        <v>0</v>
      </c>
      <c r="AO387" s="39"/>
      <c r="AP387" s="39">
        <v>0</v>
      </c>
      <c r="AQ387" s="39"/>
      <c r="AR387" s="39"/>
      <c r="AS387" s="39"/>
      <c r="AT387" s="39">
        <v>43</v>
      </c>
      <c r="AU387" s="39"/>
      <c r="AV387" s="39"/>
      <c r="AW387" s="39"/>
    </row>
    <row r="388" spans="1:49" x14ac:dyDescent="0.2">
      <c r="D388" s="47" t="s">
        <v>97</v>
      </c>
      <c r="F388" s="48">
        <v>89</v>
      </c>
      <c r="G388" s="49"/>
      <c r="H388" s="49"/>
      <c r="I388" s="49"/>
      <c r="J388" s="48">
        <v>303</v>
      </c>
      <c r="K388" s="48">
        <v>2</v>
      </c>
      <c r="L388" s="48">
        <v>10</v>
      </c>
      <c r="M388" s="49"/>
      <c r="N388" s="48">
        <v>315</v>
      </c>
      <c r="O388" s="49"/>
      <c r="P388" s="49"/>
      <c r="Q388" s="49"/>
      <c r="R388" s="48">
        <v>1</v>
      </c>
      <c r="S388" s="48">
        <v>49</v>
      </c>
      <c r="T388" s="48">
        <v>12</v>
      </c>
      <c r="U388" s="48">
        <v>9</v>
      </c>
      <c r="V388" s="49"/>
      <c r="W388" s="48">
        <v>13</v>
      </c>
      <c r="X388" s="48">
        <v>0</v>
      </c>
      <c r="Y388" s="48">
        <v>0</v>
      </c>
      <c r="Z388" s="48">
        <v>6</v>
      </c>
      <c r="AA388" s="48">
        <v>33</v>
      </c>
      <c r="AB388" s="48">
        <v>15</v>
      </c>
      <c r="AC388" s="48">
        <v>184</v>
      </c>
      <c r="AD388" s="48">
        <v>0</v>
      </c>
      <c r="AE388" s="49"/>
      <c r="AF388" s="48">
        <v>322</v>
      </c>
      <c r="AG388" s="49"/>
      <c r="AH388" s="49"/>
      <c r="AI388" s="49"/>
      <c r="AJ388" s="48">
        <v>82</v>
      </c>
      <c r="AK388" s="49"/>
      <c r="AL388" s="49"/>
      <c r="AM388" s="49"/>
      <c r="AN388" s="48">
        <v>0</v>
      </c>
      <c r="AO388" s="49"/>
      <c r="AP388" s="48">
        <v>0</v>
      </c>
      <c r="AQ388" s="49"/>
      <c r="AR388" s="49"/>
      <c r="AS388" s="49"/>
      <c r="AT388" s="48">
        <v>0</v>
      </c>
      <c r="AU388" s="39"/>
      <c r="AV388" s="39"/>
      <c r="AW388" s="39"/>
    </row>
    <row r="389" spans="1:49" x14ac:dyDescent="0.2">
      <c r="D389" s="2" t="s">
        <v>113</v>
      </c>
      <c r="F389" s="39">
        <v>62</v>
      </c>
      <c r="G389" s="39"/>
      <c r="H389" s="39"/>
      <c r="I389" s="39"/>
      <c r="J389" s="39">
        <v>273</v>
      </c>
      <c r="K389" s="39">
        <v>4</v>
      </c>
      <c r="L389" s="39">
        <v>2</v>
      </c>
      <c r="M389" s="39"/>
      <c r="N389" s="39">
        <v>279</v>
      </c>
      <c r="O389" s="39"/>
      <c r="P389" s="39"/>
      <c r="Q389" s="39"/>
      <c r="R389" s="39">
        <v>2</v>
      </c>
      <c r="S389" s="39">
        <v>21</v>
      </c>
      <c r="T389" s="39">
        <v>20</v>
      </c>
      <c r="U389" s="39">
        <v>34</v>
      </c>
      <c r="V389" s="39"/>
      <c r="W389" s="39">
        <v>18</v>
      </c>
      <c r="X389" s="39">
        <v>0</v>
      </c>
      <c r="Y389" s="39">
        <v>0</v>
      </c>
      <c r="Z389" s="39">
        <v>11</v>
      </c>
      <c r="AA389" s="39">
        <v>9</v>
      </c>
      <c r="AB389" s="39">
        <v>5</v>
      </c>
      <c r="AC389" s="39">
        <v>157</v>
      </c>
      <c r="AD389" s="39">
        <v>0</v>
      </c>
      <c r="AE389" s="39"/>
      <c r="AF389" s="39">
        <v>277</v>
      </c>
      <c r="AG389" s="39"/>
      <c r="AH389" s="39"/>
      <c r="AI389" s="39"/>
      <c r="AJ389" s="39">
        <v>54</v>
      </c>
      <c r="AK389" s="39"/>
      <c r="AL389" s="39"/>
      <c r="AM389" s="39"/>
      <c r="AN389" s="39">
        <v>0</v>
      </c>
      <c r="AO389" s="39"/>
      <c r="AP389" s="39">
        <v>10</v>
      </c>
      <c r="AQ389" s="39"/>
      <c r="AR389" s="39"/>
      <c r="AS389" s="39"/>
      <c r="AT389" s="39">
        <v>15</v>
      </c>
      <c r="AU389" s="39"/>
      <c r="AV389" s="39"/>
      <c r="AW389" s="39"/>
    </row>
    <row r="390" spans="1:49" x14ac:dyDescent="0.2">
      <c r="D390" s="47" t="s">
        <v>99</v>
      </c>
      <c r="F390" s="48">
        <v>98</v>
      </c>
      <c r="G390" s="49"/>
      <c r="H390" s="49"/>
      <c r="I390" s="49"/>
      <c r="J390" s="48">
        <v>335</v>
      </c>
      <c r="K390" s="48">
        <v>5</v>
      </c>
      <c r="L390" s="48">
        <v>2</v>
      </c>
      <c r="M390" s="49"/>
      <c r="N390" s="48">
        <v>342</v>
      </c>
      <c r="O390" s="49"/>
      <c r="P390" s="49"/>
      <c r="Q390" s="49"/>
      <c r="R390" s="48">
        <v>2</v>
      </c>
      <c r="S390" s="48">
        <v>25</v>
      </c>
      <c r="T390" s="48">
        <v>21</v>
      </c>
      <c r="U390" s="48">
        <v>8</v>
      </c>
      <c r="V390" s="49"/>
      <c r="W390" s="48">
        <v>25</v>
      </c>
      <c r="X390" s="48">
        <v>0</v>
      </c>
      <c r="Y390" s="48">
        <v>0</v>
      </c>
      <c r="Z390" s="48">
        <v>25</v>
      </c>
      <c r="AA390" s="48">
        <v>18</v>
      </c>
      <c r="AB390" s="48">
        <v>20</v>
      </c>
      <c r="AC390" s="48">
        <v>199</v>
      </c>
      <c r="AD390" s="48">
        <v>0</v>
      </c>
      <c r="AE390" s="49"/>
      <c r="AF390" s="48">
        <v>343</v>
      </c>
      <c r="AG390" s="49"/>
      <c r="AH390" s="49"/>
      <c r="AI390" s="49"/>
      <c r="AJ390" s="48">
        <v>90</v>
      </c>
      <c r="AK390" s="49"/>
      <c r="AL390" s="49"/>
      <c r="AM390" s="49"/>
      <c r="AN390" s="48">
        <v>0</v>
      </c>
      <c r="AO390" s="49"/>
      <c r="AP390" s="48">
        <v>7</v>
      </c>
      <c r="AQ390" s="49"/>
      <c r="AR390" s="49"/>
      <c r="AS390" s="49"/>
      <c r="AT390" s="48">
        <v>169</v>
      </c>
      <c r="AU390" s="39"/>
      <c r="AV390" s="39"/>
      <c r="AW390" s="39"/>
    </row>
    <row r="391" spans="1:49" x14ac:dyDescent="0.2">
      <c r="D391" s="2" t="s">
        <v>114</v>
      </c>
      <c r="F391" s="39">
        <v>66</v>
      </c>
      <c r="G391" s="39"/>
      <c r="H391" s="39"/>
      <c r="I391" s="39"/>
      <c r="J391" s="39">
        <v>193</v>
      </c>
      <c r="K391" s="39">
        <v>2</v>
      </c>
      <c r="L391" s="39">
        <v>3</v>
      </c>
      <c r="M391" s="39"/>
      <c r="N391" s="39">
        <v>198</v>
      </c>
      <c r="O391" s="39"/>
      <c r="P391" s="39"/>
      <c r="Q391" s="39"/>
      <c r="R391" s="39">
        <v>0</v>
      </c>
      <c r="S391" s="39">
        <v>12</v>
      </c>
      <c r="T391" s="39">
        <v>8</v>
      </c>
      <c r="U391" s="39">
        <v>8</v>
      </c>
      <c r="V391" s="39"/>
      <c r="W391" s="39">
        <v>17</v>
      </c>
      <c r="X391" s="39">
        <v>0</v>
      </c>
      <c r="Y391" s="39">
        <v>0</v>
      </c>
      <c r="Z391" s="39">
        <v>14</v>
      </c>
      <c r="AA391" s="39">
        <v>19</v>
      </c>
      <c r="AB391" s="39">
        <v>10</v>
      </c>
      <c r="AC391" s="39">
        <v>128</v>
      </c>
      <c r="AD391" s="39">
        <v>0</v>
      </c>
      <c r="AE391" s="39"/>
      <c r="AF391" s="39">
        <v>216</v>
      </c>
      <c r="AG391" s="39"/>
      <c r="AH391" s="39"/>
      <c r="AI391" s="39"/>
      <c r="AJ391" s="39">
        <v>48</v>
      </c>
      <c r="AK391" s="39"/>
      <c r="AL391" s="39"/>
      <c r="AM391" s="39"/>
      <c r="AN391" s="39">
        <v>0</v>
      </c>
      <c r="AO391" s="39"/>
      <c r="AP391" s="39">
        <v>0</v>
      </c>
      <c r="AQ391" s="39"/>
      <c r="AR391" s="39"/>
      <c r="AS391" s="39"/>
      <c r="AT391" s="39">
        <v>49</v>
      </c>
      <c r="AU391" s="39"/>
      <c r="AV391" s="39"/>
      <c r="AW391" s="39"/>
    </row>
    <row r="392" spans="1:49" x14ac:dyDescent="0.2">
      <c r="D392" s="47" t="s">
        <v>115</v>
      </c>
      <c r="F392" s="48">
        <v>23</v>
      </c>
      <c r="G392" s="49"/>
      <c r="H392" s="49"/>
      <c r="I392" s="49"/>
      <c r="J392" s="48">
        <v>286</v>
      </c>
      <c r="K392" s="48">
        <v>10</v>
      </c>
      <c r="L392" s="48">
        <v>0</v>
      </c>
      <c r="M392" s="49"/>
      <c r="N392" s="48">
        <v>296</v>
      </c>
      <c r="O392" s="49"/>
      <c r="P392" s="49"/>
      <c r="Q392" s="49"/>
      <c r="R392" s="48">
        <v>0</v>
      </c>
      <c r="S392" s="48">
        <v>31</v>
      </c>
      <c r="T392" s="48">
        <v>12</v>
      </c>
      <c r="U392" s="48">
        <v>10</v>
      </c>
      <c r="V392" s="49"/>
      <c r="W392" s="48">
        <v>12</v>
      </c>
      <c r="X392" s="48">
        <v>1</v>
      </c>
      <c r="Y392" s="48">
        <v>0</v>
      </c>
      <c r="Z392" s="48">
        <v>11</v>
      </c>
      <c r="AA392" s="48">
        <v>22</v>
      </c>
      <c r="AB392" s="48">
        <v>4</v>
      </c>
      <c r="AC392" s="48">
        <v>169</v>
      </c>
      <c r="AD392" s="48">
        <v>0</v>
      </c>
      <c r="AE392" s="49"/>
      <c r="AF392" s="48">
        <v>272</v>
      </c>
      <c r="AG392" s="49"/>
      <c r="AH392" s="49"/>
      <c r="AI392" s="49"/>
      <c r="AJ392" s="48">
        <v>47</v>
      </c>
      <c r="AK392" s="49"/>
      <c r="AL392" s="49"/>
      <c r="AM392" s="49"/>
      <c r="AN392" s="48">
        <v>0</v>
      </c>
      <c r="AO392" s="49"/>
      <c r="AP392" s="48">
        <v>0</v>
      </c>
      <c r="AQ392" s="49"/>
      <c r="AR392" s="49"/>
      <c r="AS392" s="49"/>
      <c r="AT392" s="48">
        <v>6</v>
      </c>
      <c r="AU392" s="39"/>
      <c r="AV392" s="39"/>
      <c r="AW392" s="39"/>
    </row>
    <row r="393" spans="1:49" x14ac:dyDescent="0.2">
      <c r="D393" s="2" t="s">
        <v>116</v>
      </c>
      <c r="F393" s="39">
        <v>57</v>
      </c>
      <c r="G393" s="39"/>
      <c r="H393" s="39"/>
      <c r="I393" s="39"/>
      <c r="J393" s="39">
        <v>247</v>
      </c>
      <c r="K393" s="39">
        <v>3</v>
      </c>
      <c r="L393" s="39">
        <v>1</v>
      </c>
      <c r="M393" s="39"/>
      <c r="N393" s="39">
        <v>251</v>
      </c>
      <c r="O393" s="39"/>
      <c r="P393" s="39"/>
      <c r="Q393" s="39"/>
      <c r="R393" s="39">
        <f xml:space="preserve"> 1 + 1</f>
        <v>2</v>
      </c>
      <c r="S393" s="39">
        <v>29</v>
      </c>
      <c r="T393" s="39">
        <v>21</v>
      </c>
      <c r="U393" s="39">
        <v>22</v>
      </c>
      <c r="V393" s="39"/>
      <c r="W393" s="39">
        <v>18</v>
      </c>
      <c r="X393" s="39">
        <v>1</v>
      </c>
      <c r="Y393" s="39">
        <v>0</v>
      </c>
      <c r="Z393" s="39">
        <v>8</v>
      </c>
      <c r="AA393" s="39">
        <v>26</v>
      </c>
      <c r="AB393" s="39">
        <v>6</v>
      </c>
      <c r="AC393" s="39">
        <v>134</v>
      </c>
      <c r="AD393" s="39">
        <v>0</v>
      </c>
      <c r="AE393" s="39"/>
      <c r="AF393" s="39">
        <v>267</v>
      </c>
      <c r="AG393" s="39"/>
      <c r="AH393" s="39"/>
      <c r="AI393" s="39"/>
      <c r="AJ393" s="39">
        <v>41</v>
      </c>
      <c r="AK393" s="39"/>
      <c r="AL393" s="39"/>
      <c r="AM393" s="39"/>
      <c r="AN393" s="39">
        <v>0</v>
      </c>
      <c r="AO393" s="39"/>
      <c r="AP393" s="39">
        <v>0</v>
      </c>
      <c r="AQ393" s="39"/>
      <c r="AR393" s="39"/>
      <c r="AS393" s="39"/>
      <c r="AT393" s="39">
        <v>0</v>
      </c>
      <c r="AU393" s="39"/>
      <c r="AV393" s="39"/>
      <c r="AW393" s="39"/>
    </row>
    <row r="394" spans="1:49" x14ac:dyDescent="0.2">
      <c r="D394" s="47" t="s">
        <v>103</v>
      </c>
      <c r="F394" s="48">
        <v>77</v>
      </c>
      <c r="G394" s="49"/>
      <c r="H394" s="49"/>
      <c r="I394" s="49"/>
      <c r="J394" s="48">
        <v>240</v>
      </c>
      <c r="K394" s="48">
        <v>5</v>
      </c>
      <c r="L394" s="48">
        <v>0</v>
      </c>
      <c r="M394" s="49"/>
      <c r="N394" s="48">
        <v>245</v>
      </c>
      <c r="O394" s="49"/>
      <c r="P394" s="49"/>
      <c r="Q394" s="49"/>
      <c r="R394" s="48">
        <v>3</v>
      </c>
      <c r="S394" s="48">
        <v>24</v>
      </c>
      <c r="T394" s="48">
        <v>13</v>
      </c>
      <c r="U394" s="48">
        <v>6</v>
      </c>
      <c r="V394" s="49"/>
      <c r="W394" s="48">
        <v>12</v>
      </c>
      <c r="X394" s="48">
        <v>0</v>
      </c>
      <c r="Y394" s="48">
        <v>0</v>
      </c>
      <c r="Z394" s="48">
        <v>11</v>
      </c>
      <c r="AA394" s="48">
        <v>31</v>
      </c>
      <c r="AB394" s="48">
        <v>5</v>
      </c>
      <c r="AC394" s="48">
        <v>141</v>
      </c>
      <c r="AD394" s="48">
        <v>0</v>
      </c>
      <c r="AE394" s="49"/>
      <c r="AF394" s="48">
        <v>246</v>
      </c>
      <c r="AG394" s="49"/>
      <c r="AH394" s="49"/>
      <c r="AI394" s="49"/>
      <c r="AJ394" s="48">
        <v>76</v>
      </c>
      <c r="AK394" s="49"/>
      <c r="AL394" s="49"/>
      <c r="AM394" s="49"/>
      <c r="AN394" s="48">
        <v>0</v>
      </c>
      <c r="AO394" s="49"/>
      <c r="AP394" s="48">
        <v>0</v>
      </c>
      <c r="AQ394" s="49"/>
      <c r="AR394" s="49"/>
      <c r="AS394" s="49"/>
      <c r="AT394" s="48">
        <v>57</v>
      </c>
      <c r="AU394" s="39"/>
      <c r="AV394" s="39"/>
      <c r="AW394" s="39"/>
    </row>
    <row r="395" spans="1:49" x14ac:dyDescent="0.2">
      <c r="D395" s="2" t="s">
        <v>104</v>
      </c>
      <c r="F395" s="39">
        <v>70</v>
      </c>
      <c r="G395" s="39"/>
      <c r="H395" s="39"/>
      <c r="I395" s="39"/>
      <c r="J395" s="39">
        <v>268</v>
      </c>
      <c r="K395" s="39">
        <v>2</v>
      </c>
      <c r="L395" s="39">
        <v>1</v>
      </c>
      <c r="M395" s="39"/>
      <c r="N395" s="39">
        <v>271</v>
      </c>
      <c r="O395" s="39"/>
      <c r="P395" s="39"/>
      <c r="Q395" s="39"/>
      <c r="R395" s="39">
        <v>0</v>
      </c>
      <c r="S395" s="39">
        <v>20</v>
      </c>
      <c r="T395" s="39">
        <v>11</v>
      </c>
      <c r="U395" s="39">
        <v>14</v>
      </c>
      <c r="V395" s="39"/>
      <c r="W395" s="39">
        <v>16</v>
      </c>
      <c r="X395" s="39">
        <v>0</v>
      </c>
      <c r="Y395" s="39">
        <v>0</v>
      </c>
      <c r="Z395" s="39">
        <v>9</v>
      </c>
      <c r="AA395" s="39">
        <v>27</v>
      </c>
      <c r="AB395" s="39">
        <v>6</v>
      </c>
      <c r="AC395" s="39">
        <v>181</v>
      </c>
      <c r="AD395" s="39">
        <v>0</v>
      </c>
      <c r="AE395" s="39"/>
      <c r="AF395" s="39">
        <v>284</v>
      </c>
      <c r="AG395" s="39"/>
      <c r="AH395" s="39"/>
      <c r="AI395" s="39"/>
      <c r="AJ395" s="39">
        <v>40</v>
      </c>
      <c r="AK395" s="39"/>
      <c r="AL395" s="39"/>
      <c r="AM395" s="39"/>
      <c r="AN395" s="39">
        <v>0</v>
      </c>
      <c r="AO395" s="39"/>
      <c r="AP395" s="39">
        <v>17</v>
      </c>
      <c r="AQ395" s="39"/>
      <c r="AR395" s="39"/>
      <c r="AS395" s="39"/>
      <c r="AT395" s="39">
        <v>0</v>
      </c>
      <c r="AU395" s="39"/>
      <c r="AV395" s="39"/>
      <c r="AW395" s="39"/>
    </row>
    <row r="396" spans="1:49" x14ac:dyDescent="0.2"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</row>
    <row r="397" spans="1:49" s="1" customFormat="1" x14ac:dyDescent="0.25">
      <c r="A397" s="3"/>
      <c r="B397" s="6"/>
      <c r="C397" s="51" t="s">
        <v>159</v>
      </c>
      <c r="D397" s="52"/>
      <c r="E397" s="5"/>
      <c r="F397" s="53">
        <v>658</v>
      </c>
      <c r="G397" s="54"/>
      <c r="H397" s="54"/>
      <c r="I397" s="54"/>
      <c r="J397" s="53">
        <v>2422</v>
      </c>
      <c r="K397" s="53">
        <v>38</v>
      </c>
      <c r="L397" s="53">
        <v>19</v>
      </c>
      <c r="M397" s="54"/>
      <c r="N397" s="53">
        <v>2479</v>
      </c>
      <c r="O397" s="54"/>
      <c r="P397" s="54"/>
      <c r="Q397" s="54"/>
      <c r="R397" s="53">
        <f xml:space="preserve"> 10 + 1</f>
        <v>11</v>
      </c>
      <c r="S397" s="53">
        <v>237</v>
      </c>
      <c r="T397" s="53">
        <v>125</v>
      </c>
      <c r="U397" s="53">
        <v>120</v>
      </c>
      <c r="V397" s="54"/>
      <c r="W397" s="53">
        <v>147</v>
      </c>
      <c r="X397" s="53">
        <v>2</v>
      </c>
      <c r="Y397" s="53">
        <v>1</v>
      </c>
      <c r="Z397" s="53">
        <v>107</v>
      </c>
      <c r="AA397" s="53">
        <v>204</v>
      </c>
      <c r="AB397" s="53">
        <v>83</v>
      </c>
      <c r="AC397" s="53">
        <v>1481</v>
      </c>
      <c r="AD397" s="53">
        <v>0</v>
      </c>
      <c r="AE397" s="54"/>
      <c r="AF397" s="53">
        <v>2518</v>
      </c>
      <c r="AG397" s="54"/>
      <c r="AH397" s="54"/>
      <c r="AI397" s="54"/>
      <c r="AJ397" s="53">
        <v>585</v>
      </c>
      <c r="AK397" s="54"/>
      <c r="AL397" s="54"/>
      <c r="AM397" s="54"/>
      <c r="AN397" s="53">
        <v>0</v>
      </c>
      <c r="AO397" s="54"/>
      <c r="AP397" s="53">
        <v>34</v>
      </c>
      <c r="AQ397" s="54"/>
      <c r="AR397" s="54"/>
      <c r="AS397" s="54"/>
      <c r="AT397" s="53">
        <v>339</v>
      </c>
      <c r="AU397" s="39"/>
      <c r="AV397" s="39"/>
      <c r="AW397" s="39"/>
    </row>
    <row r="398" spans="1:49" s="1" customFormat="1" x14ac:dyDescent="0.2">
      <c r="A398" s="3"/>
      <c r="B398" s="6"/>
      <c r="C398" s="3"/>
      <c r="D398" s="3"/>
      <c r="E398" s="5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39"/>
      <c r="AV398" s="39"/>
      <c r="AW398" s="39"/>
    </row>
    <row r="399" spans="1:49" s="1" customFormat="1" x14ac:dyDescent="0.25">
      <c r="A399" s="3"/>
      <c r="B399" s="57" t="s">
        <v>235</v>
      </c>
      <c r="C399" s="58"/>
      <c r="D399" s="58"/>
      <c r="E399" s="5"/>
      <c r="F399" s="59">
        <v>658</v>
      </c>
      <c r="G399" s="54"/>
      <c r="H399" s="54"/>
      <c r="I399" s="54"/>
      <c r="J399" s="59">
        <v>2422</v>
      </c>
      <c r="K399" s="59">
        <v>38</v>
      </c>
      <c r="L399" s="59">
        <v>19</v>
      </c>
      <c r="M399" s="54"/>
      <c r="N399" s="59">
        <v>2479</v>
      </c>
      <c r="O399" s="54"/>
      <c r="P399" s="54"/>
      <c r="Q399" s="54"/>
      <c r="R399" s="59">
        <f xml:space="preserve"> 10 + 1</f>
        <v>11</v>
      </c>
      <c r="S399" s="59">
        <v>237</v>
      </c>
      <c r="T399" s="59">
        <v>125</v>
      </c>
      <c r="U399" s="59">
        <v>120</v>
      </c>
      <c r="V399" s="54"/>
      <c r="W399" s="59">
        <v>147</v>
      </c>
      <c r="X399" s="59">
        <v>2</v>
      </c>
      <c r="Y399" s="59">
        <v>1</v>
      </c>
      <c r="Z399" s="59">
        <v>107</v>
      </c>
      <c r="AA399" s="59">
        <v>204</v>
      </c>
      <c r="AB399" s="59">
        <v>83</v>
      </c>
      <c r="AC399" s="59">
        <v>1481</v>
      </c>
      <c r="AD399" s="59">
        <v>0</v>
      </c>
      <c r="AE399" s="54"/>
      <c r="AF399" s="59">
        <v>2518</v>
      </c>
      <c r="AG399" s="54"/>
      <c r="AH399" s="54"/>
      <c r="AI399" s="54"/>
      <c r="AJ399" s="59">
        <v>585</v>
      </c>
      <c r="AK399" s="54"/>
      <c r="AL399" s="54"/>
      <c r="AM399" s="54"/>
      <c r="AN399" s="59">
        <v>0</v>
      </c>
      <c r="AO399" s="54"/>
      <c r="AP399" s="59">
        <v>34</v>
      </c>
      <c r="AQ399" s="54"/>
      <c r="AR399" s="54"/>
      <c r="AS399" s="54"/>
      <c r="AT399" s="59">
        <v>339</v>
      </c>
      <c r="AU399" s="39"/>
      <c r="AV399" s="39"/>
      <c r="AW399" s="39"/>
    </row>
    <row r="400" spans="1:49" x14ac:dyDescent="0.2"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</row>
    <row r="401" spans="1:49" x14ac:dyDescent="0.2">
      <c r="B401" s="6" t="s">
        <v>236</v>
      </c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</row>
    <row r="402" spans="1:49" x14ac:dyDescent="0.2">
      <c r="C402" s="3" t="s">
        <v>154</v>
      </c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</row>
    <row r="403" spans="1:49" x14ac:dyDescent="0.2">
      <c r="D403" s="2" t="s">
        <v>96</v>
      </c>
      <c r="F403" s="39">
        <v>53</v>
      </c>
      <c r="G403" s="39"/>
      <c r="H403" s="39"/>
      <c r="I403" s="39"/>
      <c r="J403" s="39">
        <v>190</v>
      </c>
      <c r="K403" s="39">
        <v>5</v>
      </c>
      <c r="L403" s="39">
        <v>0</v>
      </c>
      <c r="M403" s="39"/>
      <c r="N403" s="39">
        <v>195</v>
      </c>
      <c r="O403" s="39"/>
      <c r="P403" s="39"/>
      <c r="Q403" s="39"/>
      <c r="R403" s="39">
        <v>0</v>
      </c>
      <c r="S403" s="39">
        <v>18</v>
      </c>
      <c r="T403" s="39">
        <v>11</v>
      </c>
      <c r="U403" s="39">
        <v>11</v>
      </c>
      <c r="V403" s="39"/>
      <c r="W403" s="39">
        <v>13</v>
      </c>
      <c r="X403" s="39">
        <v>0</v>
      </c>
      <c r="Y403" s="39">
        <v>0</v>
      </c>
      <c r="Z403" s="39">
        <v>4</v>
      </c>
      <c r="AA403" s="39">
        <v>16</v>
      </c>
      <c r="AB403" s="39">
        <v>7</v>
      </c>
      <c r="AC403" s="39">
        <v>131</v>
      </c>
      <c r="AD403" s="39">
        <v>0</v>
      </c>
      <c r="AE403" s="39"/>
      <c r="AF403" s="39">
        <v>211</v>
      </c>
      <c r="AG403" s="39"/>
      <c r="AH403" s="39"/>
      <c r="AI403" s="39"/>
      <c r="AJ403" s="39">
        <v>37</v>
      </c>
      <c r="AK403" s="39"/>
      <c r="AL403" s="39"/>
      <c r="AM403" s="39"/>
      <c r="AN403" s="39">
        <v>0</v>
      </c>
      <c r="AO403" s="39"/>
      <c r="AP403" s="39">
        <v>0</v>
      </c>
      <c r="AQ403" s="39"/>
      <c r="AR403" s="39"/>
      <c r="AS403" s="39"/>
      <c r="AT403" s="39">
        <v>0</v>
      </c>
      <c r="AU403" s="39"/>
      <c r="AV403" s="39"/>
      <c r="AW403" s="39"/>
    </row>
    <row r="404" spans="1:49" x14ac:dyDescent="0.2">
      <c r="D404" s="47" t="s">
        <v>97</v>
      </c>
      <c r="F404" s="48">
        <v>67</v>
      </c>
      <c r="G404" s="49"/>
      <c r="H404" s="49"/>
      <c r="I404" s="49"/>
      <c r="J404" s="48">
        <v>267</v>
      </c>
      <c r="K404" s="48">
        <v>3</v>
      </c>
      <c r="L404" s="48">
        <v>2</v>
      </c>
      <c r="M404" s="49"/>
      <c r="N404" s="48">
        <v>272</v>
      </c>
      <c r="O404" s="49"/>
      <c r="P404" s="49"/>
      <c r="Q404" s="49"/>
      <c r="R404" s="48">
        <v>0</v>
      </c>
      <c r="S404" s="48">
        <v>32</v>
      </c>
      <c r="T404" s="48">
        <v>14</v>
      </c>
      <c r="U404" s="48">
        <v>7</v>
      </c>
      <c r="V404" s="49"/>
      <c r="W404" s="48">
        <v>19</v>
      </c>
      <c r="X404" s="48">
        <v>1</v>
      </c>
      <c r="Y404" s="48">
        <v>0</v>
      </c>
      <c r="Z404" s="48">
        <v>28</v>
      </c>
      <c r="AA404" s="48">
        <v>19</v>
      </c>
      <c r="AB404" s="48">
        <v>6</v>
      </c>
      <c r="AC404" s="48">
        <v>158</v>
      </c>
      <c r="AD404" s="48">
        <v>0</v>
      </c>
      <c r="AE404" s="49"/>
      <c r="AF404" s="48">
        <v>284</v>
      </c>
      <c r="AG404" s="49"/>
      <c r="AH404" s="49"/>
      <c r="AI404" s="49"/>
      <c r="AJ404" s="48">
        <v>55</v>
      </c>
      <c r="AK404" s="49"/>
      <c r="AL404" s="49"/>
      <c r="AM404" s="49"/>
      <c r="AN404" s="48">
        <v>0</v>
      </c>
      <c r="AO404" s="49"/>
      <c r="AP404" s="48">
        <v>0</v>
      </c>
      <c r="AQ404" s="49"/>
      <c r="AR404" s="49"/>
      <c r="AS404" s="49"/>
      <c r="AT404" s="48">
        <v>0</v>
      </c>
      <c r="AU404" s="39"/>
      <c r="AV404" s="39"/>
      <c r="AW404" s="39"/>
    </row>
    <row r="405" spans="1:49" x14ac:dyDescent="0.2">
      <c r="D405" s="2" t="s">
        <v>113</v>
      </c>
      <c r="F405" s="39">
        <v>67</v>
      </c>
      <c r="G405" s="39"/>
      <c r="H405" s="39"/>
      <c r="I405" s="39"/>
      <c r="J405" s="39">
        <v>204</v>
      </c>
      <c r="K405" s="39">
        <v>1</v>
      </c>
      <c r="L405" s="39">
        <v>3</v>
      </c>
      <c r="M405" s="39"/>
      <c r="N405" s="39">
        <v>208</v>
      </c>
      <c r="O405" s="39"/>
      <c r="P405" s="39"/>
      <c r="Q405" s="39"/>
      <c r="R405" s="39">
        <v>0</v>
      </c>
      <c r="S405" s="39">
        <v>18</v>
      </c>
      <c r="T405" s="39">
        <v>5</v>
      </c>
      <c r="U405" s="39">
        <v>13</v>
      </c>
      <c r="V405" s="39"/>
      <c r="W405" s="39">
        <v>14</v>
      </c>
      <c r="X405" s="39">
        <v>0</v>
      </c>
      <c r="Y405" s="39">
        <v>0</v>
      </c>
      <c r="Z405" s="39">
        <v>5</v>
      </c>
      <c r="AA405" s="39">
        <v>23</v>
      </c>
      <c r="AB405" s="39">
        <v>7</v>
      </c>
      <c r="AC405" s="39">
        <v>144</v>
      </c>
      <c r="AD405" s="39">
        <v>0</v>
      </c>
      <c r="AE405" s="39"/>
      <c r="AF405" s="39">
        <v>229</v>
      </c>
      <c r="AG405" s="39"/>
      <c r="AH405" s="39"/>
      <c r="AI405" s="39"/>
      <c r="AJ405" s="39">
        <v>46</v>
      </c>
      <c r="AK405" s="39"/>
      <c r="AL405" s="39"/>
      <c r="AM405" s="39"/>
      <c r="AN405" s="39">
        <v>0</v>
      </c>
      <c r="AO405" s="39"/>
      <c r="AP405" s="39">
        <v>0</v>
      </c>
      <c r="AQ405" s="39"/>
      <c r="AR405" s="39"/>
      <c r="AS405" s="39"/>
      <c r="AT405" s="39">
        <v>0</v>
      </c>
      <c r="AU405" s="39"/>
      <c r="AV405" s="39"/>
      <c r="AW405" s="39"/>
    </row>
    <row r="406" spans="1:49" x14ac:dyDescent="0.2">
      <c r="D406" s="47" t="s">
        <v>99</v>
      </c>
      <c r="F406" s="48">
        <v>112</v>
      </c>
      <c r="G406" s="49"/>
      <c r="H406" s="49"/>
      <c r="I406" s="49"/>
      <c r="J406" s="48">
        <v>285</v>
      </c>
      <c r="K406" s="48">
        <v>10</v>
      </c>
      <c r="L406" s="48">
        <v>3</v>
      </c>
      <c r="M406" s="49"/>
      <c r="N406" s="48">
        <v>298</v>
      </c>
      <c r="O406" s="49"/>
      <c r="P406" s="49"/>
      <c r="Q406" s="49"/>
      <c r="R406" s="48">
        <v>12</v>
      </c>
      <c r="S406" s="48">
        <v>30</v>
      </c>
      <c r="T406" s="48">
        <v>10</v>
      </c>
      <c r="U406" s="48">
        <v>33</v>
      </c>
      <c r="V406" s="49"/>
      <c r="W406" s="48">
        <v>15</v>
      </c>
      <c r="X406" s="48">
        <v>0</v>
      </c>
      <c r="Y406" s="48">
        <v>0</v>
      </c>
      <c r="Z406" s="48">
        <v>9</v>
      </c>
      <c r="AA406" s="48">
        <v>27</v>
      </c>
      <c r="AB406" s="48">
        <v>15</v>
      </c>
      <c r="AC406" s="48">
        <v>180</v>
      </c>
      <c r="AD406" s="48">
        <v>0</v>
      </c>
      <c r="AE406" s="49"/>
      <c r="AF406" s="48">
        <v>331</v>
      </c>
      <c r="AG406" s="49"/>
      <c r="AH406" s="49"/>
      <c r="AI406" s="49"/>
      <c r="AJ406" s="48">
        <v>79</v>
      </c>
      <c r="AK406" s="49"/>
      <c r="AL406" s="49"/>
      <c r="AM406" s="49"/>
      <c r="AN406" s="48">
        <v>0</v>
      </c>
      <c r="AO406" s="49"/>
      <c r="AP406" s="48">
        <v>0</v>
      </c>
      <c r="AQ406" s="49"/>
      <c r="AR406" s="49"/>
      <c r="AS406" s="49"/>
      <c r="AT406" s="48">
        <v>0</v>
      </c>
      <c r="AU406" s="39"/>
      <c r="AV406" s="39"/>
      <c r="AW406" s="39"/>
    </row>
    <row r="407" spans="1:49" x14ac:dyDescent="0.2">
      <c r="D407" s="2" t="s">
        <v>114</v>
      </c>
      <c r="F407" s="39">
        <v>60</v>
      </c>
      <c r="G407" s="39"/>
      <c r="H407" s="39"/>
      <c r="I407" s="39"/>
      <c r="J407" s="39">
        <v>219</v>
      </c>
      <c r="K407" s="39">
        <v>5</v>
      </c>
      <c r="L407" s="39">
        <v>3</v>
      </c>
      <c r="M407" s="39"/>
      <c r="N407" s="39">
        <v>227</v>
      </c>
      <c r="O407" s="39"/>
      <c r="P407" s="39"/>
      <c r="Q407" s="39"/>
      <c r="R407" s="39">
        <v>4</v>
      </c>
      <c r="S407" s="39">
        <v>19</v>
      </c>
      <c r="T407" s="39">
        <v>5</v>
      </c>
      <c r="U407" s="39">
        <v>13</v>
      </c>
      <c r="V407" s="39"/>
      <c r="W407" s="39">
        <v>15</v>
      </c>
      <c r="X407" s="39">
        <v>0</v>
      </c>
      <c r="Y407" s="39">
        <v>0</v>
      </c>
      <c r="Z407" s="39">
        <v>16</v>
      </c>
      <c r="AA407" s="39">
        <v>16</v>
      </c>
      <c r="AB407" s="39">
        <v>10</v>
      </c>
      <c r="AC407" s="39">
        <v>152</v>
      </c>
      <c r="AD407" s="39">
        <v>0</v>
      </c>
      <c r="AE407" s="39"/>
      <c r="AF407" s="39">
        <v>250</v>
      </c>
      <c r="AG407" s="39"/>
      <c r="AH407" s="39"/>
      <c r="AI407" s="39"/>
      <c r="AJ407" s="39">
        <v>37</v>
      </c>
      <c r="AK407" s="39"/>
      <c r="AL407" s="39"/>
      <c r="AM407" s="39"/>
      <c r="AN407" s="39">
        <v>0</v>
      </c>
      <c r="AO407" s="39"/>
      <c r="AP407" s="39">
        <v>0</v>
      </c>
      <c r="AQ407" s="39"/>
      <c r="AR407" s="39"/>
      <c r="AS407" s="39"/>
      <c r="AT407" s="39">
        <v>0</v>
      </c>
      <c r="AU407" s="39"/>
      <c r="AV407" s="39"/>
      <c r="AW407" s="39"/>
    </row>
    <row r="408" spans="1:49" x14ac:dyDescent="0.2">
      <c r="D408" s="47" t="s">
        <v>115</v>
      </c>
      <c r="F408" s="48">
        <v>118</v>
      </c>
      <c r="G408" s="49"/>
      <c r="H408" s="49"/>
      <c r="I408" s="49"/>
      <c r="J408" s="48">
        <v>321</v>
      </c>
      <c r="K408" s="48">
        <v>14</v>
      </c>
      <c r="L408" s="48">
        <v>9</v>
      </c>
      <c r="M408" s="49"/>
      <c r="N408" s="48">
        <v>344</v>
      </c>
      <c r="O408" s="49"/>
      <c r="P408" s="49"/>
      <c r="Q408" s="49"/>
      <c r="R408" s="48">
        <v>0</v>
      </c>
      <c r="S408" s="48">
        <v>34</v>
      </c>
      <c r="T408" s="48">
        <v>12</v>
      </c>
      <c r="U408" s="48">
        <v>9</v>
      </c>
      <c r="V408" s="49"/>
      <c r="W408" s="48">
        <v>33</v>
      </c>
      <c r="X408" s="48">
        <v>2</v>
      </c>
      <c r="Y408" s="48">
        <v>0</v>
      </c>
      <c r="Z408" s="48">
        <v>29</v>
      </c>
      <c r="AA408" s="48">
        <v>11</v>
      </c>
      <c r="AB408" s="48">
        <v>14</v>
      </c>
      <c r="AC408" s="48">
        <v>217</v>
      </c>
      <c r="AD408" s="48">
        <v>0</v>
      </c>
      <c r="AE408" s="49"/>
      <c r="AF408" s="48">
        <v>361</v>
      </c>
      <c r="AG408" s="49"/>
      <c r="AH408" s="49"/>
      <c r="AI408" s="49"/>
      <c r="AJ408" s="48">
        <v>101</v>
      </c>
      <c r="AK408" s="49"/>
      <c r="AL408" s="49"/>
      <c r="AM408" s="49"/>
      <c r="AN408" s="48">
        <v>0</v>
      </c>
      <c r="AO408" s="49"/>
      <c r="AP408" s="48">
        <v>0</v>
      </c>
      <c r="AQ408" s="49"/>
      <c r="AR408" s="49"/>
      <c r="AS408" s="49"/>
      <c r="AT408" s="48">
        <v>0</v>
      </c>
      <c r="AU408" s="39"/>
      <c r="AV408" s="39"/>
      <c r="AW408" s="39"/>
    </row>
    <row r="409" spans="1:49" x14ac:dyDescent="0.2">
      <c r="D409" s="2" t="s">
        <v>116</v>
      </c>
      <c r="F409" s="39">
        <v>42</v>
      </c>
      <c r="G409" s="39"/>
      <c r="H409" s="39"/>
      <c r="I409" s="39"/>
      <c r="J409" s="39">
        <v>173</v>
      </c>
      <c r="K409" s="39">
        <v>1</v>
      </c>
      <c r="L409" s="39">
        <v>5</v>
      </c>
      <c r="M409" s="39"/>
      <c r="N409" s="39">
        <v>179</v>
      </c>
      <c r="O409" s="39"/>
      <c r="P409" s="39"/>
      <c r="Q409" s="39"/>
      <c r="R409" s="39">
        <v>0</v>
      </c>
      <c r="S409" s="39">
        <v>18</v>
      </c>
      <c r="T409" s="39">
        <v>7</v>
      </c>
      <c r="U409" s="39">
        <v>4</v>
      </c>
      <c r="V409" s="39"/>
      <c r="W409" s="39">
        <v>8</v>
      </c>
      <c r="X409" s="39">
        <v>0</v>
      </c>
      <c r="Y409" s="39">
        <v>0</v>
      </c>
      <c r="Z409" s="39">
        <v>3</v>
      </c>
      <c r="AA409" s="39">
        <v>23</v>
      </c>
      <c r="AB409" s="39">
        <v>10</v>
      </c>
      <c r="AC409" s="39">
        <v>98</v>
      </c>
      <c r="AD409" s="39">
        <v>0</v>
      </c>
      <c r="AE409" s="39"/>
      <c r="AF409" s="39">
        <v>171</v>
      </c>
      <c r="AG409" s="39"/>
      <c r="AH409" s="39"/>
      <c r="AI409" s="39"/>
      <c r="AJ409" s="39">
        <v>50</v>
      </c>
      <c r="AK409" s="39"/>
      <c r="AL409" s="39"/>
      <c r="AM409" s="39"/>
      <c r="AN409" s="39">
        <v>0</v>
      </c>
      <c r="AO409" s="39"/>
      <c r="AP409" s="39">
        <v>0</v>
      </c>
      <c r="AQ409" s="39"/>
      <c r="AR409" s="39"/>
      <c r="AS409" s="39"/>
      <c r="AT409" s="39">
        <v>0</v>
      </c>
      <c r="AU409" s="39"/>
      <c r="AV409" s="39"/>
      <c r="AW409" s="39"/>
    </row>
    <row r="410" spans="1:49" x14ac:dyDescent="0.2">
      <c r="D410" s="47" t="s">
        <v>103</v>
      </c>
      <c r="F410" s="48">
        <v>97</v>
      </c>
      <c r="G410" s="49"/>
      <c r="H410" s="49"/>
      <c r="I410" s="49"/>
      <c r="J410" s="48">
        <v>332</v>
      </c>
      <c r="K410" s="48">
        <v>5</v>
      </c>
      <c r="L410" s="48">
        <v>3</v>
      </c>
      <c r="M410" s="49"/>
      <c r="N410" s="48">
        <v>340</v>
      </c>
      <c r="O410" s="49"/>
      <c r="P410" s="49"/>
      <c r="Q410" s="49"/>
      <c r="R410" s="48">
        <v>0</v>
      </c>
      <c r="S410" s="48">
        <v>36</v>
      </c>
      <c r="T410" s="48">
        <v>6</v>
      </c>
      <c r="U410" s="48">
        <v>10</v>
      </c>
      <c r="V410" s="49"/>
      <c r="W410" s="48">
        <v>20</v>
      </c>
      <c r="X410" s="48">
        <v>2</v>
      </c>
      <c r="Y410" s="48">
        <v>0</v>
      </c>
      <c r="Z410" s="48">
        <v>20</v>
      </c>
      <c r="AA410" s="48">
        <v>14</v>
      </c>
      <c r="AB410" s="48">
        <v>6</v>
      </c>
      <c r="AC410" s="48">
        <v>236</v>
      </c>
      <c r="AD410" s="48">
        <v>0</v>
      </c>
      <c r="AE410" s="49"/>
      <c r="AF410" s="48">
        <v>350</v>
      </c>
      <c r="AG410" s="49"/>
      <c r="AH410" s="49"/>
      <c r="AI410" s="49"/>
      <c r="AJ410" s="48">
        <v>87</v>
      </c>
      <c r="AK410" s="49"/>
      <c r="AL410" s="49"/>
      <c r="AM410" s="49"/>
      <c r="AN410" s="48">
        <v>0</v>
      </c>
      <c r="AO410" s="49"/>
      <c r="AP410" s="48">
        <v>0</v>
      </c>
      <c r="AQ410" s="49"/>
      <c r="AR410" s="49"/>
      <c r="AS410" s="49"/>
      <c r="AT410" s="48">
        <v>0</v>
      </c>
      <c r="AU410" s="39"/>
      <c r="AV410" s="39"/>
      <c r="AW410" s="39"/>
    </row>
    <row r="411" spans="1:49" x14ac:dyDescent="0.2">
      <c r="D411" s="2" t="s">
        <v>104</v>
      </c>
      <c r="F411" s="39">
        <v>69</v>
      </c>
      <c r="G411" s="39"/>
      <c r="H411" s="39"/>
      <c r="I411" s="39"/>
      <c r="J411" s="39">
        <v>221</v>
      </c>
      <c r="K411" s="39">
        <v>5</v>
      </c>
      <c r="L411" s="39">
        <v>1</v>
      </c>
      <c r="M411" s="39"/>
      <c r="N411" s="39">
        <v>227</v>
      </c>
      <c r="O411" s="39"/>
      <c r="P411" s="39"/>
      <c r="Q411" s="39"/>
      <c r="R411" s="39">
        <v>0</v>
      </c>
      <c r="S411" s="39">
        <v>30</v>
      </c>
      <c r="T411" s="39">
        <v>5</v>
      </c>
      <c r="U411" s="39">
        <v>7</v>
      </c>
      <c r="V411" s="39"/>
      <c r="W411" s="39">
        <v>31</v>
      </c>
      <c r="X411" s="39">
        <v>1</v>
      </c>
      <c r="Y411" s="39">
        <v>0</v>
      </c>
      <c r="Z411" s="39">
        <v>8</v>
      </c>
      <c r="AA411" s="39">
        <v>7</v>
      </c>
      <c r="AB411" s="39">
        <v>6</v>
      </c>
      <c r="AC411" s="39">
        <v>126</v>
      </c>
      <c r="AD411" s="39">
        <v>0</v>
      </c>
      <c r="AE411" s="39"/>
      <c r="AF411" s="39">
        <v>221</v>
      </c>
      <c r="AG411" s="39"/>
      <c r="AH411" s="39"/>
      <c r="AI411" s="39"/>
      <c r="AJ411" s="39">
        <v>75</v>
      </c>
      <c r="AK411" s="39"/>
      <c r="AL411" s="39"/>
      <c r="AM411" s="39"/>
      <c r="AN411" s="39">
        <v>0</v>
      </c>
      <c r="AO411" s="39"/>
      <c r="AP411" s="39">
        <v>0</v>
      </c>
      <c r="AQ411" s="39"/>
      <c r="AR411" s="39"/>
      <c r="AS411" s="39"/>
      <c r="AT411" s="39">
        <v>0</v>
      </c>
      <c r="AU411" s="39"/>
      <c r="AV411" s="39"/>
      <c r="AW411" s="39"/>
    </row>
    <row r="412" spans="1:49" x14ac:dyDescent="0.2">
      <c r="D412" s="47" t="s">
        <v>117</v>
      </c>
      <c r="F412" s="48">
        <v>68</v>
      </c>
      <c r="G412" s="49"/>
      <c r="H412" s="49"/>
      <c r="I412" s="49"/>
      <c r="J412" s="48">
        <v>195</v>
      </c>
      <c r="K412" s="48">
        <v>2</v>
      </c>
      <c r="L412" s="48">
        <v>0</v>
      </c>
      <c r="M412" s="49"/>
      <c r="N412" s="48">
        <v>197</v>
      </c>
      <c r="O412" s="49"/>
      <c r="P412" s="49"/>
      <c r="Q412" s="49"/>
      <c r="R412" s="48">
        <v>0</v>
      </c>
      <c r="S412" s="48">
        <v>21</v>
      </c>
      <c r="T412" s="48">
        <v>7</v>
      </c>
      <c r="U412" s="48">
        <v>3</v>
      </c>
      <c r="V412" s="49"/>
      <c r="W412" s="48">
        <v>18</v>
      </c>
      <c r="X412" s="48">
        <v>0</v>
      </c>
      <c r="Y412" s="48">
        <v>0</v>
      </c>
      <c r="Z412" s="48">
        <v>6</v>
      </c>
      <c r="AA412" s="48">
        <v>18</v>
      </c>
      <c r="AB412" s="48">
        <v>9</v>
      </c>
      <c r="AC412" s="48">
        <v>137</v>
      </c>
      <c r="AD412" s="48">
        <v>0</v>
      </c>
      <c r="AE412" s="49"/>
      <c r="AF412" s="48">
        <v>219</v>
      </c>
      <c r="AG412" s="49"/>
      <c r="AH412" s="49"/>
      <c r="AI412" s="49"/>
      <c r="AJ412" s="48">
        <v>46</v>
      </c>
      <c r="AK412" s="49"/>
      <c r="AL412" s="49"/>
      <c r="AM412" s="49"/>
      <c r="AN412" s="48">
        <v>0</v>
      </c>
      <c r="AO412" s="49"/>
      <c r="AP412" s="48">
        <v>0</v>
      </c>
      <c r="AQ412" s="49"/>
      <c r="AR412" s="49"/>
      <c r="AS412" s="49"/>
      <c r="AT412" s="48">
        <v>3</v>
      </c>
      <c r="AU412" s="39"/>
      <c r="AV412" s="39"/>
      <c r="AW412" s="39"/>
    </row>
    <row r="413" spans="1:49" x14ac:dyDescent="0.2"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</row>
    <row r="414" spans="1:49" s="1" customFormat="1" x14ac:dyDescent="0.25">
      <c r="A414" s="3"/>
      <c r="B414" s="6"/>
      <c r="C414" s="51" t="s">
        <v>159</v>
      </c>
      <c r="D414" s="52"/>
      <c r="E414" s="5"/>
      <c r="F414" s="53">
        <v>753</v>
      </c>
      <c r="G414" s="54"/>
      <c r="H414" s="54"/>
      <c r="I414" s="54"/>
      <c r="J414" s="53">
        <v>2407</v>
      </c>
      <c r="K414" s="53">
        <v>51</v>
      </c>
      <c r="L414" s="53">
        <v>29</v>
      </c>
      <c r="M414" s="54"/>
      <c r="N414" s="53">
        <v>2487</v>
      </c>
      <c r="O414" s="54"/>
      <c r="P414" s="54"/>
      <c r="Q414" s="54"/>
      <c r="R414" s="53">
        <v>16</v>
      </c>
      <c r="S414" s="53">
        <v>256</v>
      </c>
      <c r="T414" s="53">
        <v>82</v>
      </c>
      <c r="U414" s="53">
        <v>110</v>
      </c>
      <c r="V414" s="54"/>
      <c r="W414" s="53">
        <v>186</v>
      </c>
      <c r="X414" s="53">
        <v>6</v>
      </c>
      <c r="Y414" s="53">
        <v>0</v>
      </c>
      <c r="Z414" s="53">
        <v>128</v>
      </c>
      <c r="AA414" s="53">
        <v>174</v>
      </c>
      <c r="AB414" s="53">
        <v>90</v>
      </c>
      <c r="AC414" s="53">
        <v>1579</v>
      </c>
      <c r="AD414" s="53">
        <v>0</v>
      </c>
      <c r="AE414" s="54"/>
      <c r="AF414" s="53">
        <v>2627</v>
      </c>
      <c r="AG414" s="54"/>
      <c r="AH414" s="54"/>
      <c r="AI414" s="54"/>
      <c r="AJ414" s="53">
        <v>613</v>
      </c>
      <c r="AK414" s="54"/>
      <c r="AL414" s="54"/>
      <c r="AM414" s="54"/>
      <c r="AN414" s="53">
        <v>0</v>
      </c>
      <c r="AO414" s="54"/>
      <c r="AP414" s="53">
        <v>0</v>
      </c>
      <c r="AQ414" s="54"/>
      <c r="AR414" s="54"/>
      <c r="AS414" s="54"/>
      <c r="AT414" s="53">
        <v>3</v>
      </c>
      <c r="AU414" s="39"/>
      <c r="AV414" s="39"/>
      <c r="AW414" s="39"/>
    </row>
    <row r="415" spans="1:49" x14ac:dyDescent="0.2"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</row>
    <row r="416" spans="1:49" x14ac:dyDescent="0.2">
      <c r="C416" s="3" t="s">
        <v>237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</row>
    <row r="417" spans="1:49" x14ac:dyDescent="0.2">
      <c r="D417" s="2" t="s">
        <v>238</v>
      </c>
      <c r="F417" s="39">
        <v>123</v>
      </c>
      <c r="G417" s="39"/>
      <c r="H417" s="39"/>
      <c r="I417" s="39"/>
      <c r="J417" s="39">
        <v>256</v>
      </c>
      <c r="K417" s="39">
        <v>0</v>
      </c>
      <c r="L417" s="39">
        <v>14</v>
      </c>
      <c r="M417" s="39"/>
      <c r="N417" s="39">
        <v>270</v>
      </c>
      <c r="O417" s="39"/>
      <c r="P417" s="39"/>
      <c r="Q417" s="39"/>
      <c r="R417" s="39">
        <v>3</v>
      </c>
      <c r="S417" s="39">
        <v>2</v>
      </c>
      <c r="T417" s="39">
        <v>1</v>
      </c>
      <c r="U417" s="39">
        <v>0</v>
      </c>
      <c r="V417" s="39"/>
      <c r="W417" s="39">
        <v>76</v>
      </c>
      <c r="X417" s="39">
        <v>2</v>
      </c>
      <c r="Y417" s="39">
        <v>1</v>
      </c>
      <c r="Z417" s="39">
        <v>17</v>
      </c>
      <c r="AA417" s="39">
        <v>15</v>
      </c>
      <c r="AB417" s="39">
        <v>18</v>
      </c>
      <c r="AC417" s="39">
        <v>192</v>
      </c>
      <c r="AD417" s="39">
        <v>0</v>
      </c>
      <c r="AE417" s="39"/>
      <c r="AF417" s="39">
        <v>327</v>
      </c>
      <c r="AG417" s="39"/>
      <c r="AH417" s="39"/>
      <c r="AI417" s="39"/>
      <c r="AJ417" s="39">
        <v>66</v>
      </c>
      <c r="AK417" s="39"/>
      <c r="AL417" s="39"/>
      <c r="AM417" s="39"/>
      <c r="AN417" s="39">
        <v>0</v>
      </c>
      <c r="AO417" s="39"/>
      <c r="AP417" s="39">
        <v>0</v>
      </c>
      <c r="AQ417" s="39"/>
      <c r="AR417" s="39"/>
      <c r="AS417" s="39"/>
      <c r="AT417" s="39">
        <v>0</v>
      </c>
      <c r="AU417" s="39"/>
      <c r="AV417" s="39"/>
      <c r="AW417" s="39"/>
    </row>
    <row r="418" spans="1:49" x14ac:dyDescent="0.2"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</row>
    <row r="419" spans="1:49" s="1" customFormat="1" x14ac:dyDescent="0.25">
      <c r="A419" s="3"/>
      <c r="B419" s="6"/>
      <c r="C419" s="51" t="s">
        <v>194</v>
      </c>
      <c r="D419" s="52"/>
      <c r="E419" s="5"/>
      <c r="F419" s="53">
        <v>123</v>
      </c>
      <c r="G419" s="54"/>
      <c r="H419" s="54"/>
      <c r="I419" s="54"/>
      <c r="J419" s="53">
        <v>256</v>
      </c>
      <c r="K419" s="53">
        <v>0</v>
      </c>
      <c r="L419" s="53">
        <v>14</v>
      </c>
      <c r="M419" s="54"/>
      <c r="N419" s="53">
        <v>270</v>
      </c>
      <c r="O419" s="54"/>
      <c r="P419" s="54"/>
      <c r="Q419" s="54"/>
      <c r="R419" s="53">
        <v>3</v>
      </c>
      <c r="S419" s="53">
        <v>2</v>
      </c>
      <c r="T419" s="53">
        <v>1</v>
      </c>
      <c r="U419" s="53">
        <v>0</v>
      </c>
      <c r="V419" s="54"/>
      <c r="W419" s="53">
        <v>76</v>
      </c>
      <c r="X419" s="53">
        <v>2</v>
      </c>
      <c r="Y419" s="53">
        <v>1</v>
      </c>
      <c r="Z419" s="53">
        <v>17</v>
      </c>
      <c r="AA419" s="53">
        <v>15</v>
      </c>
      <c r="AB419" s="53">
        <v>18</v>
      </c>
      <c r="AC419" s="53">
        <v>192</v>
      </c>
      <c r="AD419" s="53">
        <v>0</v>
      </c>
      <c r="AE419" s="54"/>
      <c r="AF419" s="53">
        <v>327</v>
      </c>
      <c r="AG419" s="54"/>
      <c r="AH419" s="54"/>
      <c r="AI419" s="54"/>
      <c r="AJ419" s="53">
        <v>66</v>
      </c>
      <c r="AK419" s="54"/>
      <c r="AL419" s="54"/>
      <c r="AM419" s="54"/>
      <c r="AN419" s="53">
        <v>0</v>
      </c>
      <c r="AO419" s="54"/>
      <c r="AP419" s="53">
        <v>0</v>
      </c>
      <c r="AQ419" s="54"/>
      <c r="AR419" s="54"/>
      <c r="AS419" s="54"/>
      <c r="AT419" s="53">
        <v>0</v>
      </c>
      <c r="AU419" s="39"/>
      <c r="AV419" s="39"/>
      <c r="AW419" s="39"/>
    </row>
    <row r="420" spans="1:49" x14ac:dyDescent="0.2"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</row>
    <row r="421" spans="1:49" s="1" customFormat="1" x14ac:dyDescent="0.25">
      <c r="A421" s="3"/>
      <c r="B421" s="57" t="s">
        <v>239</v>
      </c>
      <c r="C421" s="58"/>
      <c r="D421" s="58"/>
      <c r="E421" s="5"/>
      <c r="F421" s="59">
        <v>876</v>
      </c>
      <c r="G421" s="54"/>
      <c r="H421" s="54"/>
      <c r="I421" s="54"/>
      <c r="J421" s="59">
        <v>2663</v>
      </c>
      <c r="K421" s="59">
        <v>51</v>
      </c>
      <c r="L421" s="59">
        <v>43</v>
      </c>
      <c r="M421" s="54"/>
      <c r="N421" s="59">
        <v>2757</v>
      </c>
      <c r="O421" s="54"/>
      <c r="P421" s="54"/>
      <c r="Q421" s="54"/>
      <c r="R421" s="59">
        <v>19</v>
      </c>
      <c r="S421" s="59">
        <v>258</v>
      </c>
      <c r="T421" s="59">
        <v>83</v>
      </c>
      <c r="U421" s="59">
        <v>110</v>
      </c>
      <c r="V421" s="54"/>
      <c r="W421" s="59">
        <v>262</v>
      </c>
      <c r="X421" s="59">
        <v>8</v>
      </c>
      <c r="Y421" s="59">
        <v>1</v>
      </c>
      <c r="Z421" s="59">
        <v>145</v>
      </c>
      <c r="AA421" s="59">
        <v>189</v>
      </c>
      <c r="AB421" s="59">
        <v>108</v>
      </c>
      <c r="AC421" s="59">
        <v>1771</v>
      </c>
      <c r="AD421" s="59">
        <v>0</v>
      </c>
      <c r="AE421" s="54"/>
      <c r="AF421" s="59">
        <v>2954</v>
      </c>
      <c r="AG421" s="54"/>
      <c r="AH421" s="54"/>
      <c r="AI421" s="54"/>
      <c r="AJ421" s="59">
        <v>679</v>
      </c>
      <c r="AK421" s="54"/>
      <c r="AL421" s="54"/>
      <c r="AM421" s="54"/>
      <c r="AN421" s="59">
        <v>0</v>
      </c>
      <c r="AO421" s="54"/>
      <c r="AP421" s="59">
        <v>0</v>
      </c>
      <c r="AQ421" s="54"/>
      <c r="AR421" s="54"/>
      <c r="AS421" s="54"/>
      <c r="AT421" s="59">
        <v>3</v>
      </c>
      <c r="AU421" s="39"/>
      <c r="AV421" s="39"/>
      <c r="AW421" s="39"/>
    </row>
    <row r="422" spans="1:49" x14ac:dyDescent="0.2"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</row>
    <row r="423" spans="1:49" x14ac:dyDescent="0.2">
      <c r="B423" s="6" t="s">
        <v>240</v>
      </c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</row>
    <row r="424" spans="1:49" x14ac:dyDescent="0.2">
      <c r="C424" s="3" t="s">
        <v>154</v>
      </c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</row>
    <row r="425" spans="1:49" x14ac:dyDescent="0.2">
      <c r="D425" s="2" t="s">
        <v>96</v>
      </c>
      <c r="F425" s="39">
        <v>112</v>
      </c>
      <c r="G425" s="39"/>
      <c r="H425" s="39"/>
      <c r="I425" s="39"/>
      <c r="J425" s="39">
        <v>792</v>
      </c>
      <c r="K425" s="39">
        <v>9</v>
      </c>
      <c r="L425" s="39">
        <v>11</v>
      </c>
      <c r="M425" s="39"/>
      <c r="N425" s="39">
        <v>812</v>
      </c>
      <c r="O425" s="39"/>
      <c r="P425" s="39"/>
      <c r="Q425" s="39"/>
      <c r="R425" s="39">
        <v>5</v>
      </c>
      <c r="S425" s="39">
        <v>73</v>
      </c>
      <c r="T425" s="39">
        <v>52</v>
      </c>
      <c r="U425" s="39">
        <v>17</v>
      </c>
      <c r="V425" s="39"/>
      <c r="W425" s="39">
        <v>142</v>
      </c>
      <c r="X425" s="39">
        <v>5</v>
      </c>
      <c r="Y425" s="39">
        <v>5</v>
      </c>
      <c r="Z425" s="39">
        <v>79</v>
      </c>
      <c r="AA425" s="39">
        <v>54</v>
      </c>
      <c r="AB425" s="39">
        <v>30</v>
      </c>
      <c r="AC425" s="39">
        <v>397</v>
      </c>
      <c r="AD425" s="39">
        <v>0</v>
      </c>
      <c r="AE425" s="39"/>
      <c r="AF425" s="39">
        <v>859</v>
      </c>
      <c r="AG425" s="39"/>
      <c r="AH425" s="39"/>
      <c r="AI425" s="39"/>
      <c r="AJ425" s="39">
        <v>65</v>
      </c>
      <c r="AK425" s="39"/>
      <c r="AL425" s="39"/>
      <c r="AM425" s="39"/>
      <c r="AN425" s="39">
        <v>0</v>
      </c>
      <c r="AO425" s="39"/>
      <c r="AP425" s="39">
        <v>0</v>
      </c>
      <c r="AQ425" s="39"/>
      <c r="AR425" s="39"/>
      <c r="AS425" s="39"/>
      <c r="AT425" s="39">
        <v>0</v>
      </c>
      <c r="AU425" s="39"/>
      <c r="AV425" s="39"/>
      <c r="AW425" s="39"/>
    </row>
    <row r="426" spans="1:49" x14ac:dyDescent="0.2">
      <c r="D426" s="47" t="s">
        <v>241</v>
      </c>
      <c r="F426" s="48">
        <v>115</v>
      </c>
      <c r="G426" s="49"/>
      <c r="H426" s="49"/>
      <c r="I426" s="49"/>
      <c r="J426" s="48">
        <v>748</v>
      </c>
      <c r="K426" s="48">
        <v>16</v>
      </c>
      <c r="L426" s="48">
        <v>5</v>
      </c>
      <c r="M426" s="49"/>
      <c r="N426" s="48">
        <v>769</v>
      </c>
      <c r="O426" s="49"/>
      <c r="P426" s="49"/>
      <c r="Q426" s="49"/>
      <c r="R426" s="48">
        <v>0</v>
      </c>
      <c r="S426" s="48">
        <v>89</v>
      </c>
      <c r="T426" s="48">
        <v>51</v>
      </c>
      <c r="U426" s="48">
        <v>160</v>
      </c>
      <c r="V426" s="49"/>
      <c r="W426" s="48">
        <v>91</v>
      </c>
      <c r="X426" s="48">
        <v>1</v>
      </c>
      <c r="Y426" s="48">
        <v>1</v>
      </c>
      <c r="Z426" s="48">
        <v>24</v>
      </c>
      <c r="AA426" s="48">
        <v>11</v>
      </c>
      <c r="AB426" s="48">
        <v>3</v>
      </c>
      <c r="AC426" s="48">
        <v>321</v>
      </c>
      <c r="AD426" s="48">
        <v>0</v>
      </c>
      <c r="AE426" s="49"/>
      <c r="AF426" s="48">
        <v>752</v>
      </c>
      <c r="AG426" s="49"/>
      <c r="AH426" s="49"/>
      <c r="AI426" s="49"/>
      <c r="AJ426" s="48">
        <v>132</v>
      </c>
      <c r="AK426" s="49"/>
      <c r="AL426" s="49"/>
      <c r="AM426" s="49"/>
      <c r="AN426" s="48">
        <v>0</v>
      </c>
      <c r="AO426" s="49"/>
      <c r="AP426" s="48">
        <v>0</v>
      </c>
      <c r="AQ426" s="49"/>
      <c r="AR426" s="49"/>
      <c r="AS426" s="49"/>
      <c r="AT426" s="48">
        <v>0</v>
      </c>
      <c r="AU426" s="39"/>
      <c r="AV426" s="39"/>
      <c r="AW426" s="39"/>
    </row>
    <row r="427" spans="1:49" x14ac:dyDescent="0.2">
      <c r="D427" s="2" t="s">
        <v>242</v>
      </c>
      <c r="F427" s="39">
        <v>138</v>
      </c>
      <c r="G427" s="39"/>
      <c r="H427" s="39"/>
      <c r="I427" s="39"/>
      <c r="J427" s="39">
        <v>455</v>
      </c>
      <c r="K427" s="39">
        <v>27</v>
      </c>
      <c r="L427" s="39">
        <v>3</v>
      </c>
      <c r="M427" s="39"/>
      <c r="N427" s="39">
        <v>485</v>
      </c>
      <c r="O427" s="39"/>
      <c r="P427" s="39"/>
      <c r="Q427" s="39"/>
      <c r="R427" s="39">
        <v>0</v>
      </c>
      <c r="S427" s="39">
        <v>99</v>
      </c>
      <c r="T427" s="39">
        <v>19</v>
      </c>
      <c r="U427" s="39">
        <v>10</v>
      </c>
      <c r="V427" s="39"/>
      <c r="W427" s="39">
        <v>80</v>
      </c>
      <c r="X427" s="39">
        <v>2</v>
      </c>
      <c r="Y427" s="39">
        <v>0</v>
      </c>
      <c r="Z427" s="39">
        <v>16</v>
      </c>
      <c r="AA427" s="39">
        <v>46</v>
      </c>
      <c r="AB427" s="39">
        <v>6</v>
      </c>
      <c r="AC427" s="39">
        <v>288</v>
      </c>
      <c r="AD427" s="39">
        <v>0</v>
      </c>
      <c r="AE427" s="39"/>
      <c r="AF427" s="39">
        <v>566</v>
      </c>
      <c r="AG427" s="39"/>
      <c r="AH427" s="39"/>
      <c r="AI427" s="39"/>
      <c r="AJ427" s="39">
        <v>57</v>
      </c>
      <c r="AK427" s="39"/>
      <c r="AL427" s="39"/>
      <c r="AM427" s="39"/>
      <c r="AN427" s="39">
        <v>0</v>
      </c>
      <c r="AO427" s="39"/>
      <c r="AP427" s="39">
        <v>0</v>
      </c>
      <c r="AQ427" s="39"/>
      <c r="AR427" s="39"/>
      <c r="AS427" s="39"/>
      <c r="AT427" s="39">
        <v>0</v>
      </c>
      <c r="AU427" s="39"/>
      <c r="AV427" s="39"/>
      <c r="AW427" s="39"/>
    </row>
    <row r="428" spans="1:49" x14ac:dyDescent="0.2">
      <c r="D428" s="47" t="s">
        <v>243</v>
      </c>
      <c r="F428" s="48">
        <v>230</v>
      </c>
      <c r="G428" s="49"/>
      <c r="H428" s="49"/>
      <c r="I428" s="49"/>
      <c r="J428" s="48">
        <v>819</v>
      </c>
      <c r="K428" s="48">
        <v>30</v>
      </c>
      <c r="L428" s="48">
        <v>8</v>
      </c>
      <c r="M428" s="49"/>
      <c r="N428" s="48">
        <v>857</v>
      </c>
      <c r="O428" s="49"/>
      <c r="P428" s="49"/>
      <c r="Q428" s="49"/>
      <c r="R428" s="48">
        <v>0</v>
      </c>
      <c r="S428" s="48">
        <v>132</v>
      </c>
      <c r="T428" s="48">
        <v>26</v>
      </c>
      <c r="U428" s="48">
        <v>164</v>
      </c>
      <c r="V428" s="49"/>
      <c r="W428" s="48">
        <v>128</v>
      </c>
      <c r="X428" s="48">
        <v>4</v>
      </c>
      <c r="Y428" s="48">
        <v>1</v>
      </c>
      <c r="Z428" s="48">
        <v>58</v>
      </c>
      <c r="AA428" s="48">
        <v>50</v>
      </c>
      <c r="AB428" s="48">
        <v>13</v>
      </c>
      <c r="AC428" s="48">
        <v>361</v>
      </c>
      <c r="AD428" s="48">
        <v>0</v>
      </c>
      <c r="AE428" s="49"/>
      <c r="AF428" s="48">
        <v>937</v>
      </c>
      <c r="AG428" s="49"/>
      <c r="AH428" s="49"/>
      <c r="AI428" s="49"/>
      <c r="AJ428" s="48">
        <v>150</v>
      </c>
      <c r="AK428" s="49"/>
      <c r="AL428" s="49"/>
      <c r="AM428" s="49"/>
      <c r="AN428" s="48">
        <v>0</v>
      </c>
      <c r="AO428" s="49"/>
      <c r="AP428" s="48">
        <v>0</v>
      </c>
      <c r="AQ428" s="49"/>
      <c r="AR428" s="49"/>
      <c r="AS428" s="49"/>
      <c r="AT428" s="48">
        <v>19</v>
      </c>
      <c r="AU428" s="39"/>
      <c r="AV428" s="39"/>
      <c r="AW428" s="39"/>
    </row>
    <row r="429" spans="1:49" x14ac:dyDescent="0.2">
      <c r="D429" s="2" t="s">
        <v>244</v>
      </c>
      <c r="F429" s="39">
        <v>190</v>
      </c>
      <c r="G429" s="39"/>
      <c r="H429" s="39"/>
      <c r="I429" s="39"/>
      <c r="J429" s="39">
        <v>689</v>
      </c>
      <c r="K429" s="39">
        <v>16</v>
      </c>
      <c r="L429" s="39">
        <v>4</v>
      </c>
      <c r="M429" s="39"/>
      <c r="N429" s="39">
        <v>709</v>
      </c>
      <c r="O429" s="39"/>
      <c r="P429" s="39"/>
      <c r="Q429" s="39"/>
      <c r="R429" s="39">
        <v>0</v>
      </c>
      <c r="S429" s="39">
        <v>117</v>
      </c>
      <c r="T429" s="39">
        <v>11</v>
      </c>
      <c r="U429" s="39">
        <v>20</v>
      </c>
      <c r="V429" s="39"/>
      <c r="W429" s="39">
        <v>87</v>
      </c>
      <c r="X429" s="39">
        <v>0</v>
      </c>
      <c r="Y429" s="39">
        <v>1</v>
      </c>
      <c r="Z429" s="39">
        <v>51</v>
      </c>
      <c r="AA429" s="39">
        <v>44</v>
      </c>
      <c r="AB429" s="39">
        <v>12</v>
      </c>
      <c r="AC429" s="39">
        <v>369</v>
      </c>
      <c r="AD429" s="39">
        <v>1</v>
      </c>
      <c r="AE429" s="39"/>
      <c r="AF429" s="39">
        <v>713</v>
      </c>
      <c r="AG429" s="39"/>
      <c r="AH429" s="39"/>
      <c r="AI429" s="39"/>
      <c r="AJ429" s="39">
        <v>186</v>
      </c>
      <c r="AK429" s="39"/>
      <c r="AL429" s="39"/>
      <c r="AM429" s="39"/>
      <c r="AN429" s="39">
        <v>0</v>
      </c>
      <c r="AO429" s="39"/>
      <c r="AP429" s="39">
        <v>0</v>
      </c>
      <c r="AQ429" s="39"/>
      <c r="AR429" s="39"/>
      <c r="AS429" s="39"/>
      <c r="AT429" s="39">
        <v>30</v>
      </c>
      <c r="AU429" s="39"/>
      <c r="AV429" s="39"/>
      <c r="AW429" s="39"/>
    </row>
    <row r="430" spans="1:49" x14ac:dyDescent="0.2">
      <c r="D430" s="47" t="s">
        <v>115</v>
      </c>
      <c r="F430" s="48">
        <v>57</v>
      </c>
      <c r="G430" s="49"/>
      <c r="H430" s="49"/>
      <c r="I430" s="49"/>
      <c r="J430" s="48">
        <v>167</v>
      </c>
      <c r="K430" s="48">
        <v>5</v>
      </c>
      <c r="L430" s="48">
        <v>0</v>
      </c>
      <c r="M430" s="49"/>
      <c r="N430" s="48">
        <v>172</v>
      </c>
      <c r="O430" s="49"/>
      <c r="P430" s="49"/>
      <c r="Q430" s="49"/>
      <c r="R430" s="48">
        <v>0</v>
      </c>
      <c r="S430" s="48">
        <v>50</v>
      </c>
      <c r="T430" s="48">
        <v>13</v>
      </c>
      <c r="U430" s="48">
        <v>18</v>
      </c>
      <c r="V430" s="49"/>
      <c r="W430" s="48">
        <v>19</v>
      </c>
      <c r="X430" s="48">
        <v>2</v>
      </c>
      <c r="Y430" s="48">
        <v>1</v>
      </c>
      <c r="Z430" s="48">
        <v>8</v>
      </c>
      <c r="AA430" s="48">
        <v>13</v>
      </c>
      <c r="AB430" s="48">
        <v>1</v>
      </c>
      <c r="AC430" s="48">
        <v>74</v>
      </c>
      <c r="AD430" s="48">
        <v>0</v>
      </c>
      <c r="AE430" s="49"/>
      <c r="AF430" s="48">
        <v>199</v>
      </c>
      <c r="AG430" s="49"/>
      <c r="AH430" s="49"/>
      <c r="AI430" s="49"/>
      <c r="AJ430" s="48">
        <v>30</v>
      </c>
      <c r="AK430" s="49"/>
      <c r="AL430" s="49"/>
      <c r="AM430" s="49"/>
      <c r="AN430" s="48">
        <v>0</v>
      </c>
      <c r="AO430" s="49"/>
      <c r="AP430" s="48">
        <v>0</v>
      </c>
      <c r="AQ430" s="49"/>
      <c r="AR430" s="49"/>
      <c r="AS430" s="49"/>
      <c r="AT430" s="48">
        <v>0</v>
      </c>
      <c r="AU430" s="39"/>
      <c r="AV430" s="39"/>
      <c r="AW430" s="39"/>
    </row>
    <row r="431" spans="1:49" x14ac:dyDescent="0.2">
      <c r="D431" s="2" t="s">
        <v>116</v>
      </c>
      <c r="F431" s="39">
        <v>47</v>
      </c>
      <c r="G431" s="39"/>
      <c r="H431" s="39"/>
      <c r="I431" s="39"/>
      <c r="J431" s="39">
        <v>231</v>
      </c>
      <c r="K431" s="39">
        <v>1</v>
      </c>
      <c r="L431" s="39">
        <v>3</v>
      </c>
      <c r="M431" s="39"/>
      <c r="N431" s="39">
        <v>235</v>
      </c>
      <c r="O431" s="39"/>
      <c r="P431" s="39"/>
      <c r="Q431" s="39"/>
      <c r="R431" s="39">
        <v>0</v>
      </c>
      <c r="S431" s="39">
        <v>23</v>
      </c>
      <c r="T431" s="39">
        <v>13</v>
      </c>
      <c r="U431" s="39">
        <v>11</v>
      </c>
      <c r="V431" s="39"/>
      <c r="W431" s="39">
        <v>13</v>
      </c>
      <c r="X431" s="39">
        <v>0</v>
      </c>
      <c r="Y431" s="39">
        <v>0</v>
      </c>
      <c r="Z431" s="39">
        <v>6</v>
      </c>
      <c r="AA431" s="39">
        <v>25</v>
      </c>
      <c r="AB431" s="39">
        <v>5</v>
      </c>
      <c r="AC431" s="39">
        <v>139</v>
      </c>
      <c r="AD431" s="39">
        <v>0</v>
      </c>
      <c r="AE431" s="39"/>
      <c r="AF431" s="39">
        <v>235</v>
      </c>
      <c r="AG431" s="39"/>
      <c r="AH431" s="39"/>
      <c r="AI431" s="39"/>
      <c r="AJ431" s="39">
        <v>47</v>
      </c>
      <c r="AK431" s="39"/>
      <c r="AL431" s="39"/>
      <c r="AM431" s="39"/>
      <c r="AN431" s="39">
        <v>0</v>
      </c>
      <c r="AO431" s="39"/>
      <c r="AP431" s="39">
        <v>0</v>
      </c>
      <c r="AQ431" s="39"/>
      <c r="AR431" s="39"/>
      <c r="AS431" s="39"/>
      <c r="AT431" s="39">
        <v>0</v>
      </c>
      <c r="AU431" s="39"/>
      <c r="AV431" s="39"/>
      <c r="AW431" s="39"/>
    </row>
    <row r="432" spans="1:49" x14ac:dyDescent="0.2">
      <c r="D432" s="47" t="s">
        <v>103</v>
      </c>
      <c r="F432" s="48">
        <v>139</v>
      </c>
      <c r="G432" s="49"/>
      <c r="H432" s="49"/>
      <c r="I432" s="49"/>
      <c r="J432" s="48">
        <v>943</v>
      </c>
      <c r="K432" s="48">
        <v>28</v>
      </c>
      <c r="L432" s="48">
        <v>16</v>
      </c>
      <c r="M432" s="49"/>
      <c r="N432" s="48">
        <v>987</v>
      </c>
      <c r="O432" s="49"/>
      <c r="P432" s="49"/>
      <c r="Q432" s="49"/>
      <c r="R432" s="48">
        <v>1</v>
      </c>
      <c r="S432" s="48">
        <v>168</v>
      </c>
      <c r="T432" s="48">
        <v>42</v>
      </c>
      <c r="U432" s="48">
        <v>122</v>
      </c>
      <c r="V432" s="49"/>
      <c r="W432" s="48">
        <v>154</v>
      </c>
      <c r="X432" s="48">
        <v>3</v>
      </c>
      <c r="Y432" s="48">
        <v>0</v>
      </c>
      <c r="Z432" s="48">
        <v>80</v>
      </c>
      <c r="AA432" s="48">
        <v>49</v>
      </c>
      <c r="AB432" s="48">
        <v>28</v>
      </c>
      <c r="AC432" s="48">
        <v>386</v>
      </c>
      <c r="AD432" s="48">
        <v>0</v>
      </c>
      <c r="AE432" s="49"/>
      <c r="AF432" s="48">
        <v>1033</v>
      </c>
      <c r="AG432" s="49"/>
      <c r="AH432" s="49"/>
      <c r="AI432" s="49"/>
      <c r="AJ432" s="48">
        <v>93</v>
      </c>
      <c r="AK432" s="49"/>
      <c r="AL432" s="49"/>
      <c r="AM432" s="49"/>
      <c r="AN432" s="48">
        <v>0</v>
      </c>
      <c r="AO432" s="49"/>
      <c r="AP432" s="48">
        <v>0</v>
      </c>
      <c r="AQ432" s="49"/>
      <c r="AR432" s="49"/>
      <c r="AS432" s="49"/>
      <c r="AT432" s="48">
        <v>0</v>
      </c>
      <c r="AU432" s="39"/>
      <c r="AV432" s="39"/>
      <c r="AW432" s="39"/>
    </row>
    <row r="433" spans="1:49" x14ac:dyDescent="0.2">
      <c r="D433" s="50" t="s">
        <v>104</v>
      </c>
      <c r="F433" s="49">
        <v>95</v>
      </c>
      <c r="G433" s="49"/>
      <c r="H433" s="49"/>
      <c r="I433" s="49"/>
      <c r="J433" s="49">
        <v>906</v>
      </c>
      <c r="K433" s="49">
        <v>89</v>
      </c>
      <c r="L433" s="49">
        <v>5</v>
      </c>
      <c r="M433" s="49"/>
      <c r="N433" s="49">
        <v>1000</v>
      </c>
      <c r="O433" s="49"/>
      <c r="P433" s="49"/>
      <c r="Q433" s="49"/>
      <c r="R433" s="49">
        <v>0</v>
      </c>
      <c r="S433" s="49">
        <v>157</v>
      </c>
      <c r="T433" s="49">
        <v>142</v>
      </c>
      <c r="U433" s="49">
        <v>127</v>
      </c>
      <c r="V433" s="49"/>
      <c r="W433" s="49">
        <v>174</v>
      </c>
      <c r="X433" s="49">
        <v>0</v>
      </c>
      <c r="Y433" s="49">
        <v>0</v>
      </c>
      <c r="Z433" s="49">
        <v>17</v>
      </c>
      <c r="AA433" s="49">
        <v>29</v>
      </c>
      <c r="AB433" s="49">
        <v>2</v>
      </c>
      <c r="AC433" s="49">
        <v>356</v>
      </c>
      <c r="AD433" s="49">
        <v>0</v>
      </c>
      <c r="AE433" s="49"/>
      <c r="AF433" s="49">
        <v>1004</v>
      </c>
      <c r="AG433" s="49"/>
      <c r="AH433" s="49"/>
      <c r="AI433" s="49"/>
      <c r="AJ433" s="49">
        <v>91</v>
      </c>
      <c r="AK433" s="49"/>
      <c r="AL433" s="49"/>
      <c r="AM433" s="49"/>
      <c r="AN433" s="49">
        <v>0</v>
      </c>
      <c r="AO433" s="49"/>
      <c r="AP433" s="49">
        <v>0</v>
      </c>
      <c r="AQ433" s="49"/>
      <c r="AR433" s="49"/>
      <c r="AS433" s="49"/>
      <c r="AT433" s="49">
        <v>0</v>
      </c>
      <c r="AU433" s="39"/>
      <c r="AV433" s="39"/>
      <c r="AW433" s="39"/>
    </row>
    <row r="434" spans="1:49" x14ac:dyDescent="0.2">
      <c r="D434" s="47" t="s">
        <v>105</v>
      </c>
      <c r="F434" s="48">
        <v>83</v>
      </c>
      <c r="G434" s="49"/>
      <c r="H434" s="49"/>
      <c r="I434" s="49"/>
      <c r="J434" s="48">
        <v>743</v>
      </c>
      <c r="K434" s="48">
        <v>16</v>
      </c>
      <c r="L434" s="48">
        <v>2</v>
      </c>
      <c r="M434" s="49"/>
      <c r="N434" s="48">
        <v>761</v>
      </c>
      <c r="O434" s="49"/>
      <c r="P434" s="49"/>
      <c r="Q434" s="49"/>
      <c r="R434" s="48">
        <v>0</v>
      </c>
      <c r="S434" s="48">
        <v>94</v>
      </c>
      <c r="T434" s="48">
        <v>40</v>
      </c>
      <c r="U434" s="48">
        <v>256</v>
      </c>
      <c r="V434" s="49"/>
      <c r="W434" s="48">
        <v>38</v>
      </c>
      <c r="X434" s="48">
        <v>0</v>
      </c>
      <c r="Y434" s="48">
        <v>1</v>
      </c>
      <c r="Z434" s="48">
        <v>16</v>
      </c>
      <c r="AA434" s="48">
        <v>14</v>
      </c>
      <c r="AB434" s="48">
        <v>7</v>
      </c>
      <c r="AC434" s="48">
        <v>306</v>
      </c>
      <c r="AD434" s="48">
        <v>0</v>
      </c>
      <c r="AE434" s="49"/>
      <c r="AF434" s="48">
        <v>772</v>
      </c>
      <c r="AG434" s="49"/>
      <c r="AH434" s="49"/>
      <c r="AI434" s="49"/>
      <c r="AJ434" s="48">
        <v>72</v>
      </c>
      <c r="AK434" s="49"/>
      <c r="AL434" s="49"/>
      <c r="AM434" s="49"/>
      <c r="AN434" s="48">
        <v>0</v>
      </c>
      <c r="AO434" s="49"/>
      <c r="AP434" s="48">
        <v>0</v>
      </c>
      <c r="AQ434" s="49"/>
      <c r="AR434" s="49"/>
      <c r="AS434" s="49"/>
      <c r="AT434" s="48">
        <v>0</v>
      </c>
      <c r="AU434" s="39"/>
      <c r="AV434" s="39"/>
      <c r="AW434" s="39"/>
    </row>
    <row r="435" spans="1:49" x14ac:dyDescent="0.2">
      <c r="D435" s="50" t="s">
        <v>106</v>
      </c>
      <c r="F435" s="49">
        <v>129</v>
      </c>
      <c r="G435" s="49"/>
      <c r="H435" s="49"/>
      <c r="I435" s="49"/>
      <c r="J435" s="49">
        <v>667</v>
      </c>
      <c r="K435" s="49">
        <v>20</v>
      </c>
      <c r="L435" s="49">
        <v>3</v>
      </c>
      <c r="M435" s="49"/>
      <c r="N435" s="49">
        <v>690</v>
      </c>
      <c r="O435" s="49"/>
      <c r="P435" s="49"/>
      <c r="Q435" s="49"/>
      <c r="R435" s="49">
        <v>1</v>
      </c>
      <c r="S435" s="49">
        <v>115</v>
      </c>
      <c r="T435" s="49">
        <v>30</v>
      </c>
      <c r="U435" s="49">
        <v>42</v>
      </c>
      <c r="V435" s="49"/>
      <c r="W435" s="49">
        <v>94</v>
      </c>
      <c r="X435" s="49">
        <v>5</v>
      </c>
      <c r="Y435" s="49">
        <v>4</v>
      </c>
      <c r="Z435" s="49">
        <v>65</v>
      </c>
      <c r="AA435" s="49">
        <v>17</v>
      </c>
      <c r="AB435" s="49">
        <v>7</v>
      </c>
      <c r="AC435" s="49">
        <v>367</v>
      </c>
      <c r="AD435" s="49">
        <v>0</v>
      </c>
      <c r="AE435" s="49"/>
      <c r="AF435" s="49">
        <v>747</v>
      </c>
      <c r="AG435" s="49"/>
      <c r="AH435" s="49"/>
      <c r="AI435" s="49"/>
      <c r="AJ435" s="49">
        <v>72</v>
      </c>
      <c r="AK435" s="49"/>
      <c r="AL435" s="49"/>
      <c r="AM435" s="49"/>
      <c r="AN435" s="49">
        <v>0</v>
      </c>
      <c r="AO435" s="49"/>
      <c r="AP435" s="49">
        <v>0</v>
      </c>
      <c r="AQ435" s="49"/>
      <c r="AR435" s="49"/>
      <c r="AS435" s="49"/>
      <c r="AT435" s="49">
        <v>0</v>
      </c>
      <c r="AU435" s="39"/>
      <c r="AV435" s="39"/>
      <c r="AW435" s="39"/>
    </row>
    <row r="436" spans="1:49" x14ac:dyDescent="0.2"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</row>
    <row r="437" spans="1:49" s="1" customFormat="1" x14ac:dyDescent="0.25">
      <c r="A437" s="3"/>
      <c r="B437" s="6"/>
      <c r="C437" s="51" t="s">
        <v>159</v>
      </c>
      <c r="D437" s="52"/>
      <c r="E437" s="5"/>
      <c r="F437" s="53">
        <v>1335</v>
      </c>
      <c r="G437" s="54"/>
      <c r="H437" s="54"/>
      <c r="I437" s="54"/>
      <c r="J437" s="53">
        <v>7160</v>
      </c>
      <c r="K437" s="53">
        <v>257</v>
      </c>
      <c r="L437" s="53">
        <v>60</v>
      </c>
      <c r="M437" s="54"/>
      <c r="N437" s="53">
        <v>7477</v>
      </c>
      <c r="O437" s="54"/>
      <c r="P437" s="54"/>
      <c r="Q437" s="54"/>
      <c r="R437" s="53">
        <v>7</v>
      </c>
      <c r="S437" s="53">
        <v>1117</v>
      </c>
      <c r="T437" s="53">
        <v>439</v>
      </c>
      <c r="U437" s="53">
        <v>947</v>
      </c>
      <c r="V437" s="54"/>
      <c r="W437" s="53">
        <v>1020</v>
      </c>
      <c r="X437" s="53">
        <v>22</v>
      </c>
      <c r="Y437" s="53">
        <v>14</v>
      </c>
      <c r="Z437" s="53">
        <v>420</v>
      </c>
      <c r="AA437" s="53">
        <v>352</v>
      </c>
      <c r="AB437" s="53">
        <v>114</v>
      </c>
      <c r="AC437" s="53">
        <v>3364</v>
      </c>
      <c r="AD437" s="53">
        <v>1</v>
      </c>
      <c r="AE437" s="54"/>
      <c r="AF437" s="53">
        <v>7817</v>
      </c>
      <c r="AG437" s="54"/>
      <c r="AH437" s="54"/>
      <c r="AI437" s="54"/>
      <c r="AJ437" s="53">
        <v>995</v>
      </c>
      <c r="AK437" s="54"/>
      <c r="AL437" s="54"/>
      <c r="AM437" s="54"/>
      <c r="AN437" s="53">
        <v>0</v>
      </c>
      <c r="AO437" s="54"/>
      <c r="AP437" s="53">
        <v>0</v>
      </c>
      <c r="AQ437" s="54"/>
      <c r="AR437" s="54"/>
      <c r="AS437" s="54"/>
      <c r="AT437" s="53">
        <v>49</v>
      </c>
      <c r="AU437" s="39"/>
      <c r="AV437" s="39"/>
      <c r="AW437" s="39"/>
    </row>
    <row r="438" spans="1:49" s="1" customFormat="1" x14ac:dyDescent="0.2">
      <c r="A438" s="3"/>
      <c r="B438" s="6"/>
      <c r="C438" s="3"/>
      <c r="D438" s="3"/>
      <c r="E438" s="5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39"/>
      <c r="AV438" s="39"/>
      <c r="AW438" s="39"/>
    </row>
    <row r="439" spans="1:49" s="1" customFormat="1" x14ac:dyDescent="0.25">
      <c r="A439" s="3"/>
      <c r="B439" s="57" t="s">
        <v>245</v>
      </c>
      <c r="C439" s="58"/>
      <c r="D439" s="58"/>
      <c r="E439" s="5"/>
      <c r="F439" s="59">
        <v>1335</v>
      </c>
      <c r="G439" s="54"/>
      <c r="H439" s="54"/>
      <c r="I439" s="54"/>
      <c r="J439" s="59">
        <v>7160</v>
      </c>
      <c r="K439" s="59">
        <v>257</v>
      </c>
      <c r="L439" s="59">
        <v>60</v>
      </c>
      <c r="M439" s="54"/>
      <c r="N439" s="59">
        <v>7477</v>
      </c>
      <c r="O439" s="54"/>
      <c r="P439" s="54"/>
      <c r="Q439" s="54"/>
      <c r="R439" s="59">
        <v>7</v>
      </c>
      <c r="S439" s="59">
        <v>1117</v>
      </c>
      <c r="T439" s="59">
        <v>439</v>
      </c>
      <c r="U439" s="59">
        <v>947</v>
      </c>
      <c r="V439" s="54"/>
      <c r="W439" s="59">
        <v>1020</v>
      </c>
      <c r="X439" s="59">
        <v>22</v>
      </c>
      <c r="Y439" s="59">
        <v>14</v>
      </c>
      <c r="Z439" s="59">
        <v>420</v>
      </c>
      <c r="AA439" s="59">
        <v>352</v>
      </c>
      <c r="AB439" s="59">
        <v>114</v>
      </c>
      <c r="AC439" s="59">
        <v>3364</v>
      </c>
      <c r="AD439" s="59">
        <v>1</v>
      </c>
      <c r="AE439" s="54"/>
      <c r="AF439" s="59">
        <v>7817</v>
      </c>
      <c r="AG439" s="54"/>
      <c r="AH439" s="54"/>
      <c r="AI439" s="54"/>
      <c r="AJ439" s="59">
        <v>995</v>
      </c>
      <c r="AK439" s="54"/>
      <c r="AL439" s="54"/>
      <c r="AM439" s="54"/>
      <c r="AN439" s="59">
        <v>0</v>
      </c>
      <c r="AO439" s="54"/>
      <c r="AP439" s="59">
        <v>0</v>
      </c>
      <c r="AQ439" s="54"/>
      <c r="AR439" s="54"/>
      <c r="AS439" s="54"/>
      <c r="AT439" s="59">
        <v>49</v>
      </c>
      <c r="AU439" s="39"/>
      <c r="AV439" s="39"/>
      <c r="AW439" s="39"/>
    </row>
    <row r="440" spans="1:49" x14ac:dyDescent="0.2"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</row>
    <row r="441" spans="1:49" x14ac:dyDescent="0.2">
      <c r="B441" s="6" t="s">
        <v>246</v>
      </c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</row>
    <row r="442" spans="1:49" x14ac:dyDescent="0.2">
      <c r="C442" s="3" t="s">
        <v>154</v>
      </c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</row>
    <row r="443" spans="1:49" x14ac:dyDescent="0.2">
      <c r="D443" s="2" t="s">
        <v>122</v>
      </c>
      <c r="F443" s="39">
        <v>82</v>
      </c>
      <c r="G443" s="39"/>
      <c r="H443" s="39"/>
      <c r="I443" s="39"/>
      <c r="J443" s="39">
        <v>481</v>
      </c>
      <c r="K443" s="39">
        <v>1</v>
      </c>
      <c r="L443" s="39">
        <v>5</v>
      </c>
      <c r="M443" s="39"/>
      <c r="N443" s="39">
        <v>487</v>
      </c>
      <c r="O443" s="39"/>
      <c r="P443" s="39"/>
      <c r="Q443" s="39"/>
      <c r="R443" s="39">
        <v>0</v>
      </c>
      <c r="S443" s="39">
        <v>11</v>
      </c>
      <c r="T443" s="39">
        <v>19</v>
      </c>
      <c r="U443" s="39">
        <v>37</v>
      </c>
      <c r="V443" s="39"/>
      <c r="W443" s="39">
        <v>56</v>
      </c>
      <c r="X443" s="39">
        <v>0</v>
      </c>
      <c r="Y443" s="39">
        <v>0</v>
      </c>
      <c r="Z443" s="39">
        <v>23</v>
      </c>
      <c r="AA443" s="39">
        <v>26</v>
      </c>
      <c r="AB443" s="39">
        <v>14</v>
      </c>
      <c r="AC443" s="39">
        <v>293</v>
      </c>
      <c r="AD443" s="39">
        <v>0</v>
      </c>
      <c r="AE443" s="39"/>
      <c r="AF443" s="39">
        <v>479</v>
      </c>
      <c r="AG443" s="39"/>
      <c r="AH443" s="39"/>
      <c r="AI443" s="39"/>
      <c r="AJ443" s="39">
        <v>90</v>
      </c>
      <c r="AK443" s="39"/>
      <c r="AL443" s="39"/>
      <c r="AM443" s="39"/>
      <c r="AN443" s="39">
        <v>0</v>
      </c>
      <c r="AO443" s="39"/>
      <c r="AP443" s="39">
        <v>0</v>
      </c>
      <c r="AQ443" s="39"/>
      <c r="AR443" s="39"/>
      <c r="AS443" s="39"/>
      <c r="AT443" s="39">
        <v>0</v>
      </c>
      <c r="AU443" s="39"/>
      <c r="AV443" s="39"/>
      <c r="AW443" s="39"/>
    </row>
    <row r="444" spans="1:49" x14ac:dyDescent="0.2">
      <c r="D444" s="47" t="s">
        <v>97</v>
      </c>
      <c r="F444" s="48">
        <v>74</v>
      </c>
      <c r="G444" s="49"/>
      <c r="H444" s="49"/>
      <c r="I444" s="49"/>
      <c r="J444" s="48">
        <v>506</v>
      </c>
      <c r="K444" s="48">
        <v>1</v>
      </c>
      <c r="L444" s="48">
        <v>2</v>
      </c>
      <c r="M444" s="49"/>
      <c r="N444" s="48">
        <v>509</v>
      </c>
      <c r="O444" s="49"/>
      <c r="P444" s="49"/>
      <c r="Q444" s="49"/>
      <c r="R444" s="48">
        <v>0</v>
      </c>
      <c r="S444" s="48">
        <v>14</v>
      </c>
      <c r="T444" s="48">
        <v>23</v>
      </c>
      <c r="U444" s="48">
        <v>63</v>
      </c>
      <c r="V444" s="49"/>
      <c r="W444" s="48">
        <v>40</v>
      </c>
      <c r="X444" s="48">
        <v>1</v>
      </c>
      <c r="Y444" s="48">
        <v>1</v>
      </c>
      <c r="Z444" s="48">
        <v>20</v>
      </c>
      <c r="AA444" s="48">
        <v>51</v>
      </c>
      <c r="AB444" s="48">
        <v>12</v>
      </c>
      <c r="AC444" s="48">
        <v>285</v>
      </c>
      <c r="AD444" s="48">
        <v>0</v>
      </c>
      <c r="AE444" s="49"/>
      <c r="AF444" s="48">
        <v>510</v>
      </c>
      <c r="AG444" s="49"/>
      <c r="AH444" s="49"/>
      <c r="AI444" s="49"/>
      <c r="AJ444" s="48">
        <v>73</v>
      </c>
      <c r="AK444" s="49"/>
      <c r="AL444" s="49"/>
      <c r="AM444" s="49"/>
      <c r="AN444" s="48">
        <v>0</v>
      </c>
      <c r="AO444" s="49"/>
      <c r="AP444" s="48">
        <v>0</v>
      </c>
      <c r="AQ444" s="49"/>
      <c r="AR444" s="49"/>
      <c r="AS444" s="49"/>
      <c r="AT444" s="48">
        <v>0</v>
      </c>
      <c r="AU444" s="39"/>
      <c r="AV444" s="39"/>
      <c r="AW444" s="39"/>
    </row>
    <row r="445" spans="1:49" x14ac:dyDescent="0.2">
      <c r="D445" s="2" t="s">
        <v>113</v>
      </c>
      <c r="F445" s="39">
        <v>85</v>
      </c>
      <c r="G445" s="39"/>
      <c r="H445" s="39"/>
      <c r="I445" s="39"/>
      <c r="J445" s="39">
        <v>468</v>
      </c>
      <c r="K445" s="39">
        <v>2</v>
      </c>
      <c r="L445" s="39">
        <v>5</v>
      </c>
      <c r="M445" s="39"/>
      <c r="N445" s="39">
        <v>475</v>
      </c>
      <c r="O445" s="39"/>
      <c r="P445" s="39"/>
      <c r="Q445" s="39"/>
      <c r="R445" s="39">
        <v>0</v>
      </c>
      <c r="S445" s="39">
        <v>14</v>
      </c>
      <c r="T445" s="39">
        <v>16</v>
      </c>
      <c r="U445" s="39">
        <v>25</v>
      </c>
      <c r="V445" s="39"/>
      <c r="W445" s="39">
        <v>51</v>
      </c>
      <c r="X445" s="39">
        <v>1</v>
      </c>
      <c r="Y445" s="39">
        <v>1</v>
      </c>
      <c r="Z445" s="39">
        <v>27</v>
      </c>
      <c r="AA445" s="39">
        <v>24</v>
      </c>
      <c r="AB445" s="39">
        <v>14</v>
      </c>
      <c r="AC445" s="39">
        <v>308</v>
      </c>
      <c r="AD445" s="39">
        <v>0</v>
      </c>
      <c r="AE445" s="39"/>
      <c r="AF445" s="39">
        <v>481</v>
      </c>
      <c r="AG445" s="39"/>
      <c r="AH445" s="39"/>
      <c r="AI445" s="39"/>
      <c r="AJ445" s="39">
        <v>79</v>
      </c>
      <c r="AK445" s="39"/>
      <c r="AL445" s="39"/>
      <c r="AM445" s="39"/>
      <c r="AN445" s="39">
        <v>0</v>
      </c>
      <c r="AO445" s="39"/>
      <c r="AP445" s="39">
        <v>0</v>
      </c>
      <c r="AQ445" s="39"/>
      <c r="AR445" s="39"/>
      <c r="AS445" s="39"/>
      <c r="AT445" s="39">
        <v>0</v>
      </c>
      <c r="AU445" s="39"/>
      <c r="AV445" s="39"/>
      <c r="AW445" s="39"/>
    </row>
    <row r="446" spans="1:49" x14ac:dyDescent="0.2">
      <c r="D446" s="47" t="s">
        <v>136</v>
      </c>
      <c r="F446" s="48">
        <v>78</v>
      </c>
      <c r="G446" s="49"/>
      <c r="H446" s="49"/>
      <c r="I446" s="49"/>
      <c r="J446" s="48">
        <v>467</v>
      </c>
      <c r="K446" s="48">
        <v>4</v>
      </c>
      <c r="L446" s="48">
        <v>1</v>
      </c>
      <c r="M446" s="49"/>
      <c r="N446" s="48">
        <v>472</v>
      </c>
      <c r="O446" s="49"/>
      <c r="P446" s="49"/>
      <c r="Q446" s="49"/>
      <c r="R446" s="48">
        <v>0</v>
      </c>
      <c r="S446" s="48">
        <v>21</v>
      </c>
      <c r="T446" s="48">
        <v>9</v>
      </c>
      <c r="U446" s="48">
        <v>17</v>
      </c>
      <c r="V446" s="49"/>
      <c r="W446" s="48">
        <v>51</v>
      </c>
      <c r="X446" s="48">
        <v>0</v>
      </c>
      <c r="Y446" s="48">
        <v>0</v>
      </c>
      <c r="Z446" s="48">
        <v>32</v>
      </c>
      <c r="AA446" s="48">
        <v>47</v>
      </c>
      <c r="AB446" s="48">
        <v>13</v>
      </c>
      <c r="AC446" s="48">
        <v>282</v>
      </c>
      <c r="AD446" s="48">
        <v>0</v>
      </c>
      <c r="AE446" s="49"/>
      <c r="AF446" s="48">
        <v>472</v>
      </c>
      <c r="AG446" s="49"/>
      <c r="AH446" s="49"/>
      <c r="AI446" s="49"/>
      <c r="AJ446" s="48">
        <v>78</v>
      </c>
      <c r="AK446" s="49"/>
      <c r="AL446" s="49"/>
      <c r="AM446" s="49"/>
      <c r="AN446" s="48">
        <v>0</v>
      </c>
      <c r="AO446" s="49"/>
      <c r="AP446" s="48">
        <v>0</v>
      </c>
      <c r="AQ446" s="49"/>
      <c r="AR446" s="49"/>
      <c r="AS446" s="49"/>
      <c r="AT446" s="48">
        <v>0</v>
      </c>
      <c r="AU446" s="39"/>
      <c r="AV446" s="39"/>
      <c r="AW446" s="39"/>
    </row>
    <row r="447" spans="1:49" x14ac:dyDescent="0.2">
      <c r="D447" s="2" t="s">
        <v>114</v>
      </c>
      <c r="F447" s="39">
        <v>82</v>
      </c>
      <c r="G447" s="39"/>
      <c r="H447" s="39"/>
      <c r="I447" s="39"/>
      <c r="J447" s="39">
        <v>516</v>
      </c>
      <c r="K447" s="39">
        <v>1</v>
      </c>
      <c r="L447" s="39">
        <v>3</v>
      </c>
      <c r="M447" s="39"/>
      <c r="N447" s="39">
        <v>520</v>
      </c>
      <c r="O447" s="39"/>
      <c r="P447" s="39"/>
      <c r="Q447" s="39"/>
      <c r="R447" s="39">
        <v>0</v>
      </c>
      <c r="S447" s="39">
        <v>9</v>
      </c>
      <c r="T447" s="39">
        <v>14</v>
      </c>
      <c r="U447" s="39">
        <v>34</v>
      </c>
      <c r="V447" s="39"/>
      <c r="W447" s="39">
        <v>45</v>
      </c>
      <c r="X447" s="39">
        <v>1</v>
      </c>
      <c r="Y447" s="39">
        <v>1</v>
      </c>
      <c r="Z447" s="39">
        <v>45</v>
      </c>
      <c r="AA447" s="39">
        <v>27</v>
      </c>
      <c r="AB447" s="39">
        <v>19</v>
      </c>
      <c r="AC447" s="39">
        <v>317</v>
      </c>
      <c r="AD447" s="39">
        <v>0</v>
      </c>
      <c r="AE447" s="39"/>
      <c r="AF447" s="39">
        <v>512</v>
      </c>
      <c r="AG447" s="39"/>
      <c r="AH447" s="39"/>
      <c r="AI447" s="39"/>
      <c r="AJ447" s="39">
        <v>90</v>
      </c>
      <c r="AK447" s="39"/>
      <c r="AL447" s="39"/>
      <c r="AM447" s="39"/>
      <c r="AN447" s="39">
        <v>0</v>
      </c>
      <c r="AO447" s="39"/>
      <c r="AP447" s="39">
        <v>0</v>
      </c>
      <c r="AQ447" s="39"/>
      <c r="AR447" s="39"/>
      <c r="AS447" s="39"/>
      <c r="AT447" s="39">
        <v>0</v>
      </c>
      <c r="AU447" s="39"/>
      <c r="AV447" s="39"/>
      <c r="AW447" s="39"/>
    </row>
    <row r="448" spans="1:49" x14ac:dyDescent="0.2"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</row>
    <row r="449" spans="1:49" s="1" customFormat="1" x14ac:dyDescent="0.25">
      <c r="A449" s="3"/>
      <c r="B449" s="6"/>
      <c r="C449" s="51" t="s">
        <v>159</v>
      </c>
      <c r="D449" s="52"/>
      <c r="E449" s="5"/>
      <c r="F449" s="53">
        <v>401</v>
      </c>
      <c r="G449" s="54"/>
      <c r="H449" s="54"/>
      <c r="I449" s="54"/>
      <c r="J449" s="53">
        <v>2438</v>
      </c>
      <c r="K449" s="53">
        <v>9</v>
      </c>
      <c r="L449" s="53">
        <v>16</v>
      </c>
      <c r="M449" s="54"/>
      <c r="N449" s="53">
        <v>2463</v>
      </c>
      <c r="O449" s="54"/>
      <c r="P449" s="54"/>
      <c r="Q449" s="54"/>
      <c r="R449" s="53">
        <v>0</v>
      </c>
      <c r="S449" s="53">
        <v>69</v>
      </c>
      <c r="T449" s="53">
        <v>81</v>
      </c>
      <c r="U449" s="53">
        <v>176</v>
      </c>
      <c r="V449" s="54"/>
      <c r="W449" s="53">
        <v>243</v>
      </c>
      <c r="X449" s="53">
        <v>3</v>
      </c>
      <c r="Y449" s="53">
        <v>3</v>
      </c>
      <c r="Z449" s="53">
        <v>147</v>
      </c>
      <c r="AA449" s="53">
        <v>175</v>
      </c>
      <c r="AB449" s="53">
        <v>72</v>
      </c>
      <c r="AC449" s="53">
        <v>1485</v>
      </c>
      <c r="AD449" s="53">
        <v>0</v>
      </c>
      <c r="AE449" s="54"/>
      <c r="AF449" s="53">
        <v>2454</v>
      </c>
      <c r="AG449" s="54"/>
      <c r="AH449" s="54"/>
      <c r="AI449" s="54"/>
      <c r="AJ449" s="53">
        <v>410</v>
      </c>
      <c r="AK449" s="54"/>
      <c r="AL449" s="54"/>
      <c r="AM449" s="54"/>
      <c r="AN449" s="53">
        <v>0</v>
      </c>
      <c r="AO449" s="54"/>
      <c r="AP449" s="53">
        <v>0</v>
      </c>
      <c r="AQ449" s="54"/>
      <c r="AR449" s="54"/>
      <c r="AS449" s="54"/>
      <c r="AT449" s="53">
        <v>0</v>
      </c>
      <c r="AU449" s="39"/>
      <c r="AV449" s="39"/>
      <c r="AW449" s="39"/>
    </row>
    <row r="450" spans="1:49" s="1" customFormat="1" x14ac:dyDescent="0.2">
      <c r="A450" s="3"/>
      <c r="B450" s="6"/>
      <c r="C450" s="3"/>
      <c r="D450" s="3"/>
      <c r="E450" s="5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39"/>
      <c r="AV450" s="39"/>
      <c r="AW450" s="39"/>
    </row>
    <row r="451" spans="1:49" s="1" customFormat="1" x14ac:dyDescent="0.25">
      <c r="A451" s="3"/>
      <c r="B451" s="57" t="s">
        <v>247</v>
      </c>
      <c r="C451" s="58"/>
      <c r="D451" s="58"/>
      <c r="E451" s="5"/>
      <c r="F451" s="59">
        <v>401</v>
      </c>
      <c r="G451" s="54"/>
      <c r="H451" s="54"/>
      <c r="I451" s="54"/>
      <c r="J451" s="59">
        <v>2438</v>
      </c>
      <c r="K451" s="59">
        <v>9</v>
      </c>
      <c r="L451" s="59">
        <v>16</v>
      </c>
      <c r="M451" s="54"/>
      <c r="N451" s="59">
        <v>2463</v>
      </c>
      <c r="O451" s="54"/>
      <c r="P451" s="54"/>
      <c r="Q451" s="54"/>
      <c r="R451" s="59">
        <v>0</v>
      </c>
      <c r="S451" s="59">
        <v>69</v>
      </c>
      <c r="T451" s="59">
        <v>81</v>
      </c>
      <c r="U451" s="59">
        <v>176</v>
      </c>
      <c r="V451" s="54"/>
      <c r="W451" s="59">
        <v>243</v>
      </c>
      <c r="X451" s="59">
        <v>3</v>
      </c>
      <c r="Y451" s="59">
        <v>3</v>
      </c>
      <c r="Z451" s="59">
        <v>147</v>
      </c>
      <c r="AA451" s="59">
        <v>175</v>
      </c>
      <c r="AB451" s="59">
        <v>72</v>
      </c>
      <c r="AC451" s="59">
        <v>1485</v>
      </c>
      <c r="AD451" s="59">
        <v>0</v>
      </c>
      <c r="AE451" s="54"/>
      <c r="AF451" s="59">
        <v>2454</v>
      </c>
      <c r="AG451" s="54"/>
      <c r="AH451" s="54"/>
      <c r="AI451" s="54"/>
      <c r="AJ451" s="59">
        <v>410</v>
      </c>
      <c r="AK451" s="54"/>
      <c r="AL451" s="54"/>
      <c r="AM451" s="54"/>
      <c r="AN451" s="59">
        <v>0</v>
      </c>
      <c r="AO451" s="54"/>
      <c r="AP451" s="59">
        <v>0</v>
      </c>
      <c r="AQ451" s="54"/>
      <c r="AR451" s="54"/>
      <c r="AS451" s="54"/>
      <c r="AT451" s="59">
        <v>0</v>
      </c>
      <c r="AU451" s="39"/>
      <c r="AV451" s="39"/>
      <c r="AW451" s="39"/>
    </row>
    <row r="452" spans="1:49" x14ac:dyDescent="0.2"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</row>
    <row r="453" spans="1:49" x14ac:dyDescent="0.2">
      <c r="B453" s="6" t="s">
        <v>248</v>
      </c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</row>
    <row r="454" spans="1:49" x14ac:dyDescent="0.2">
      <c r="C454" s="3" t="s">
        <v>0</v>
      </c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</row>
    <row r="455" spans="1:49" x14ac:dyDescent="0.2">
      <c r="D455" s="2" t="s">
        <v>122</v>
      </c>
      <c r="F455" s="39">
        <v>0</v>
      </c>
      <c r="G455" s="39"/>
      <c r="H455" s="39"/>
      <c r="I455" s="39"/>
      <c r="J455" s="39">
        <v>0</v>
      </c>
      <c r="K455" s="39">
        <v>0</v>
      </c>
      <c r="L455" s="39">
        <v>0</v>
      </c>
      <c r="M455" s="39"/>
      <c r="N455" s="39">
        <v>0</v>
      </c>
      <c r="O455" s="39"/>
      <c r="P455" s="39"/>
      <c r="Q455" s="39"/>
      <c r="R455" s="39">
        <v>0</v>
      </c>
      <c r="S455" s="39">
        <v>0</v>
      </c>
      <c r="T455" s="39">
        <v>0</v>
      </c>
      <c r="U455" s="39">
        <v>0</v>
      </c>
      <c r="V455" s="39"/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/>
      <c r="AF455" s="39">
        <v>0</v>
      </c>
      <c r="AG455" s="39"/>
      <c r="AH455" s="39"/>
      <c r="AI455" s="39"/>
      <c r="AJ455" s="39">
        <v>0</v>
      </c>
      <c r="AK455" s="39"/>
      <c r="AL455" s="39"/>
      <c r="AM455" s="39"/>
      <c r="AN455" s="39">
        <v>0</v>
      </c>
      <c r="AO455" s="39"/>
      <c r="AP455" s="39">
        <v>0</v>
      </c>
      <c r="AQ455" s="39"/>
      <c r="AR455" s="39"/>
      <c r="AS455" s="39"/>
      <c r="AT455" s="39">
        <v>0</v>
      </c>
      <c r="AU455" s="39"/>
      <c r="AV455" s="39"/>
      <c r="AW455" s="39"/>
    </row>
    <row r="456" spans="1:49" x14ac:dyDescent="0.2">
      <c r="D456" s="47" t="s">
        <v>97</v>
      </c>
      <c r="F456" s="48">
        <v>0</v>
      </c>
      <c r="G456" s="49"/>
      <c r="H456" s="49"/>
      <c r="I456" s="49"/>
      <c r="J456" s="48">
        <v>0</v>
      </c>
      <c r="K456" s="48">
        <v>0</v>
      </c>
      <c r="L456" s="48">
        <v>0</v>
      </c>
      <c r="M456" s="49"/>
      <c r="N456" s="48">
        <v>0</v>
      </c>
      <c r="O456" s="49"/>
      <c r="P456" s="49"/>
      <c r="Q456" s="49"/>
      <c r="R456" s="48">
        <v>0</v>
      </c>
      <c r="S456" s="48">
        <v>0</v>
      </c>
      <c r="T456" s="48">
        <v>0</v>
      </c>
      <c r="U456" s="48">
        <v>0</v>
      </c>
      <c r="V456" s="49"/>
      <c r="W456" s="48">
        <v>0</v>
      </c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9"/>
      <c r="AF456" s="48">
        <v>0</v>
      </c>
      <c r="AG456" s="49"/>
      <c r="AH456" s="49"/>
      <c r="AI456" s="49"/>
      <c r="AJ456" s="48">
        <v>0</v>
      </c>
      <c r="AK456" s="49"/>
      <c r="AL456" s="49"/>
      <c r="AM456" s="49"/>
      <c r="AN456" s="48">
        <v>0</v>
      </c>
      <c r="AO456" s="49"/>
      <c r="AP456" s="48">
        <v>0</v>
      </c>
      <c r="AQ456" s="49"/>
      <c r="AR456" s="49"/>
      <c r="AS456" s="49"/>
      <c r="AT456" s="48">
        <v>0</v>
      </c>
      <c r="AU456" s="39"/>
      <c r="AV456" s="39"/>
      <c r="AW456" s="39"/>
    </row>
    <row r="457" spans="1:49" ht="15" x14ac:dyDescent="0.2">
      <c r="B457" s="5"/>
      <c r="D457" s="2" t="s">
        <v>113</v>
      </c>
      <c r="F457" s="39">
        <v>0</v>
      </c>
      <c r="G457" s="39"/>
      <c r="H457" s="39"/>
      <c r="I457" s="39"/>
      <c r="J457" s="39">
        <v>0</v>
      </c>
      <c r="K457" s="39">
        <v>0</v>
      </c>
      <c r="L457" s="39">
        <v>0</v>
      </c>
      <c r="M457" s="39"/>
      <c r="N457" s="39">
        <v>0</v>
      </c>
      <c r="O457" s="39"/>
      <c r="P457" s="39"/>
      <c r="Q457" s="39"/>
      <c r="R457" s="39">
        <v>0</v>
      </c>
      <c r="S457" s="39">
        <v>0</v>
      </c>
      <c r="T457" s="39">
        <v>0</v>
      </c>
      <c r="U457" s="39">
        <v>0</v>
      </c>
      <c r="V457" s="39"/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/>
      <c r="AF457" s="39">
        <v>0</v>
      </c>
      <c r="AG457" s="39"/>
      <c r="AH457" s="39"/>
      <c r="AI457" s="39"/>
      <c r="AJ457" s="39">
        <v>0</v>
      </c>
      <c r="AK457" s="39"/>
      <c r="AL457" s="39"/>
      <c r="AM457" s="39"/>
      <c r="AN457" s="39">
        <v>0</v>
      </c>
      <c r="AO457" s="39"/>
      <c r="AP457" s="39">
        <v>0</v>
      </c>
      <c r="AQ457" s="39"/>
      <c r="AR457" s="39"/>
      <c r="AS457" s="39"/>
      <c r="AT457" s="39">
        <v>0</v>
      </c>
      <c r="AU457" s="39"/>
      <c r="AV457" s="39"/>
      <c r="AW457" s="39"/>
    </row>
    <row r="458" spans="1:49" x14ac:dyDescent="0.2">
      <c r="D458" s="47" t="s">
        <v>136</v>
      </c>
      <c r="F458" s="48">
        <v>0</v>
      </c>
      <c r="G458" s="49"/>
      <c r="H458" s="49"/>
      <c r="I458" s="49"/>
      <c r="J458" s="48">
        <v>0</v>
      </c>
      <c r="K458" s="48">
        <v>0</v>
      </c>
      <c r="L458" s="48">
        <v>0</v>
      </c>
      <c r="M458" s="49"/>
      <c r="N458" s="48">
        <v>0</v>
      </c>
      <c r="O458" s="49"/>
      <c r="P458" s="49"/>
      <c r="Q458" s="49"/>
      <c r="R458" s="48">
        <v>0</v>
      </c>
      <c r="S458" s="48">
        <v>0</v>
      </c>
      <c r="T458" s="48">
        <v>0</v>
      </c>
      <c r="U458" s="48">
        <v>0</v>
      </c>
      <c r="V458" s="49"/>
      <c r="W458" s="48">
        <v>0</v>
      </c>
      <c r="X458" s="48">
        <v>0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8">
        <v>0</v>
      </c>
      <c r="AE458" s="49"/>
      <c r="AF458" s="48">
        <v>0</v>
      </c>
      <c r="AG458" s="49"/>
      <c r="AH458" s="49"/>
      <c r="AI458" s="49"/>
      <c r="AJ458" s="48">
        <v>0</v>
      </c>
      <c r="AK458" s="49"/>
      <c r="AL458" s="49"/>
      <c r="AM458" s="49"/>
      <c r="AN458" s="48">
        <v>0</v>
      </c>
      <c r="AO458" s="49"/>
      <c r="AP458" s="48">
        <v>0</v>
      </c>
      <c r="AQ458" s="49"/>
      <c r="AR458" s="49"/>
      <c r="AS458" s="49"/>
      <c r="AT458" s="48">
        <v>0</v>
      </c>
      <c r="AU458" s="39"/>
      <c r="AV458" s="39"/>
      <c r="AW458" s="39"/>
    </row>
    <row r="459" spans="1:49" x14ac:dyDescent="0.2">
      <c r="D459" s="2" t="s">
        <v>100</v>
      </c>
      <c r="F459" s="39">
        <v>0</v>
      </c>
      <c r="G459" s="39"/>
      <c r="H459" s="39"/>
      <c r="I459" s="39"/>
      <c r="J459" s="39">
        <v>0</v>
      </c>
      <c r="K459" s="39">
        <v>0</v>
      </c>
      <c r="L459" s="39">
        <v>0</v>
      </c>
      <c r="M459" s="39"/>
      <c r="N459" s="39">
        <v>0</v>
      </c>
      <c r="O459" s="39"/>
      <c r="P459" s="39"/>
      <c r="Q459" s="39"/>
      <c r="R459" s="39">
        <v>0</v>
      </c>
      <c r="S459" s="39">
        <v>0</v>
      </c>
      <c r="T459" s="39">
        <v>0</v>
      </c>
      <c r="U459" s="39">
        <v>0</v>
      </c>
      <c r="V459" s="39"/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/>
      <c r="AF459" s="39">
        <v>0</v>
      </c>
      <c r="AG459" s="39"/>
      <c r="AH459" s="39"/>
      <c r="AI459" s="39"/>
      <c r="AJ459" s="39">
        <v>0</v>
      </c>
      <c r="AK459" s="39"/>
      <c r="AL459" s="39"/>
      <c r="AM459" s="39"/>
      <c r="AN459" s="39">
        <v>0</v>
      </c>
      <c r="AO459" s="39"/>
      <c r="AP459" s="39">
        <v>0</v>
      </c>
      <c r="AQ459" s="39"/>
      <c r="AR459" s="39"/>
      <c r="AS459" s="39"/>
      <c r="AT459" s="39">
        <v>0</v>
      </c>
      <c r="AU459" s="39"/>
      <c r="AV459" s="39"/>
      <c r="AW459" s="39"/>
    </row>
    <row r="460" spans="1:49" x14ac:dyDescent="0.2">
      <c r="D460" s="47" t="s">
        <v>115</v>
      </c>
      <c r="F460" s="48">
        <v>1</v>
      </c>
      <c r="G460" s="49"/>
      <c r="H460" s="49"/>
      <c r="I460" s="49"/>
      <c r="J460" s="48">
        <v>0</v>
      </c>
      <c r="K460" s="48">
        <v>0</v>
      </c>
      <c r="L460" s="48">
        <v>0</v>
      </c>
      <c r="M460" s="49"/>
      <c r="N460" s="48">
        <v>0</v>
      </c>
      <c r="O460" s="49"/>
      <c r="P460" s="49"/>
      <c r="Q460" s="49"/>
      <c r="R460" s="48">
        <v>0</v>
      </c>
      <c r="S460" s="48">
        <v>0</v>
      </c>
      <c r="T460" s="48">
        <v>0</v>
      </c>
      <c r="U460" s="48">
        <v>0</v>
      </c>
      <c r="V460" s="49"/>
      <c r="W460" s="48">
        <v>0</v>
      </c>
      <c r="X460" s="48">
        <v>0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9"/>
      <c r="AF460" s="48">
        <v>0</v>
      </c>
      <c r="AG460" s="49"/>
      <c r="AH460" s="49"/>
      <c r="AI460" s="49"/>
      <c r="AJ460" s="48">
        <v>1</v>
      </c>
      <c r="AK460" s="49"/>
      <c r="AL460" s="49"/>
      <c r="AM460" s="49"/>
      <c r="AN460" s="48">
        <v>0</v>
      </c>
      <c r="AO460" s="49"/>
      <c r="AP460" s="48">
        <v>0</v>
      </c>
      <c r="AQ460" s="49"/>
      <c r="AR460" s="49"/>
      <c r="AS460" s="49"/>
      <c r="AT460" s="48">
        <v>0</v>
      </c>
      <c r="AU460" s="39"/>
      <c r="AV460" s="39"/>
      <c r="AW460" s="39"/>
    </row>
    <row r="461" spans="1:49" x14ac:dyDescent="0.2">
      <c r="D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39"/>
      <c r="AV461" s="39"/>
      <c r="AW461" s="39"/>
    </row>
    <row r="462" spans="1:49" s="1" customFormat="1" x14ac:dyDescent="0.25">
      <c r="A462" s="3"/>
      <c r="B462" s="6"/>
      <c r="C462" s="51" t="s">
        <v>120</v>
      </c>
      <c r="D462" s="52"/>
      <c r="E462" s="5"/>
      <c r="F462" s="53">
        <v>1</v>
      </c>
      <c r="G462" s="54"/>
      <c r="H462" s="54"/>
      <c r="I462" s="54"/>
      <c r="J462" s="53">
        <v>0</v>
      </c>
      <c r="K462" s="53">
        <v>0</v>
      </c>
      <c r="L462" s="53">
        <v>0</v>
      </c>
      <c r="M462" s="54"/>
      <c r="N462" s="53">
        <v>0</v>
      </c>
      <c r="O462" s="54"/>
      <c r="P462" s="54"/>
      <c r="Q462" s="54"/>
      <c r="R462" s="53">
        <v>0</v>
      </c>
      <c r="S462" s="53">
        <v>0</v>
      </c>
      <c r="T462" s="53">
        <v>0</v>
      </c>
      <c r="U462" s="53">
        <v>0</v>
      </c>
      <c r="V462" s="54"/>
      <c r="W462" s="53">
        <v>0</v>
      </c>
      <c r="X462" s="53">
        <v>0</v>
      </c>
      <c r="Y462" s="53">
        <v>0</v>
      </c>
      <c r="Z462" s="53">
        <v>0</v>
      </c>
      <c r="AA462" s="53">
        <v>0</v>
      </c>
      <c r="AB462" s="53">
        <v>0</v>
      </c>
      <c r="AC462" s="53">
        <v>0</v>
      </c>
      <c r="AD462" s="53">
        <v>0</v>
      </c>
      <c r="AE462" s="54"/>
      <c r="AF462" s="53">
        <v>0</v>
      </c>
      <c r="AG462" s="54"/>
      <c r="AH462" s="54"/>
      <c r="AI462" s="54"/>
      <c r="AJ462" s="53">
        <v>1</v>
      </c>
      <c r="AK462" s="54"/>
      <c r="AL462" s="54"/>
      <c r="AM462" s="54"/>
      <c r="AN462" s="53">
        <v>0</v>
      </c>
      <c r="AO462" s="54"/>
      <c r="AP462" s="53">
        <v>0</v>
      </c>
      <c r="AQ462" s="54"/>
      <c r="AR462" s="54"/>
      <c r="AS462" s="54"/>
      <c r="AT462" s="53">
        <v>0</v>
      </c>
      <c r="AU462" s="39"/>
      <c r="AV462" s="39"/>
      <c r="AW462" s="39"/>
    </row>
    <row r="463" spans="1:49" x14ac:dyDescent="0.2">
      <c r="D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39"/>
      <c r="AV463" s="39"/>
      <c r="AW463" s="39"/>
    </row>
    <row r="464" spans="1:49" x14ac:dyDescent="0.2">
      <c r="C464" s="3" t="s">
        <v>249</v>
      </c>
      <c r="D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39"/>
      <c r="AV464" s="39"/>
      <c r="AW464" s="39"/>
    </row>
    <row r="465" spans="1:49" x14ac:dyDescent="0.2">
      <c r="D465" s="2" t="s">
        <v>122</v>
      </c>
      <c r="F465" s="39">
        <v>180</v>
      </c>
      <c r="G465" s="39"/>
      <c r="H465" s="39"/>
      <c r="I465" s="39"/>
      <c r="J465" s="39">
        <v>544</v>
      </c>
      <c r="K465" s="39">
        <v>2</v>
      </c>
      <c r="L465" s="39">
        <v>7</v>
      </c>
      <c r="M465" s="39"/>
      <c r="N465" s="39">
        <v>553</v>
      </c>
      <c r="O465" s="39"/>
      <c r="P465" s="39"/>
      <c r="Q465" s="39"/>
      <c r="R465" s="39">
        <v>0</v>
      </c>
      <c r="S465" s="39">
        <v>11</v>
      </c>
      <c r="T465" s="39">
        <v>25</v>
      </c>
      <c r="U465" s="39">
        <v>35</v>
      </c>
      <c r="V465" s="39"/>
      <c r="W465" s="39">
        <v>50</v>
      </c>
      <c r="X465" s="39">
        <v>0</v>
      </c>
      <c r="Y465" s="39">
        <v>1</v>
      </c>
      <c r="Z465" s="39">
        <v>12</v>
      </c>
      <c r="AA465" s="39">
        <v>37</v>
      </c>
      <c r="AB465" s="39">
        <v>14</v>
      </c>
      <c r="AC465" s="39">
        <v>402</v>
      </c>
      <c r="AD465" s="39">
        <v>0</v>
      </c>
      <c r="AE465" s="39"/>
      <c r="AF465" s="39">
        <v>587</v>
      </c>
      <c r="AG465" s="39"/>
      <c r="AH465" s="39"/>
      <c r="AI465" s="39"/>
      <c r="AJ465" s="39">
        <v>146</v>
      </c>
      <c r="AK465" s="39"/>
      <c r="AL465" s="39"/>
      <c r="AM465" s="39"/>
      <c r="AN465" s="39">
        <v>0</v>
      </c>
      <c r="AO465" s="39"/>
      <c r="AP465" s="39">
        <v>0</v>
      </c>
      <c r="AQ465" s="39"/>
      <c r="AR465" s="39"/>
      <c r="AS465" s="39"/>
      <c r="AT465" s="39">
        <v>0</v>
      </c>
      <c r="AU465" s="39"/>
      <c r="AV465" s="39"/>
      <c r="AW465" s="39"/>
    </row>
    <row r="466" spans="1:49" x14ac:dyDescent="0.2">
      <c r="D466" s="47" t="s">
        <v>135</v>
      </c>
      <c r="F466" s="48">
        <v>121</v>
      </c>
      <c r="G466" s="49"/>
      <c r="H466" s="49"/>
      <c r="I466" s="49"/>
      <c r="J466" s="48">
        <v>784</v>
      </c>
      <c r="K466" s="48">
        <v>4</v>
      </c>
      <c r="L466" s="48">
        <v>5</v>
      </c>
      <c r="M466" s="49"/>
      <c r="N466" s="48">
        <v>793</v>
      </c>
      <c r="O466" s="49"/>
      <c r="P466" s="49"/>
      <c r="Q466" s="49"/>
      <c r="R466" s="48">
        <v>0</v>
      </c>
      <c r="S466" s="48">
        <v>10</v>
      </c>
      <c r="T466" s="48">
        <v>42</v>
      </c>
      <c r="U466" s="48">
        <v>72</v>
      </c>
      <c r="V466" s="49"/>
      <c r="W466" s="48">
        <v>40</v>
      </c>
      <c r="X466" s="48">
        <v>0</v>
      </c>
      <c r="Y466" s="48">
        <v>2</v>
      </c>
      <c r="Z466" s="48">
        <v>24</v>
      </c>
      <c r="AA466" s="48">
        <v>48</v>
      </c>
      <c r="AB466" s="48">
        <v>34</v>
      </c>
      <c r="AC466" s="48">
        <v>479</v>
      </c>
      <c r="AD466" s="48">
        <v>0</v>
      </c>
      <c r="AE466" s="49"/>
      <c r="AF466" s="48">
        <v>751</v>
      </c>
      <c r="AG466" s="49"/>
      <c r="AH466" s="49"/>
      <c r="AI466" s="49"/>
      <c r="AJ466" s="48">
        <v>163</v>
      </c>
      <c r="AK466" s="49"/>
      <c r="AL466" s="49"/>
      <c r="AM466" s="49"/>
      <c r="AN466" s="48">
        <v>0</v>
      </c>
      <c r="AO466" s="49"/>
      <c r="AP466" s="48">
        <v>0</v>
      </c>
      <c r="AQ466" s="49"/>
      <c r="AR466" s="49"/>
      <c r="AS466" s="49"/>
      <c r="AT466" s="48">
        <v>10</v>
      </c>
      <c r="AU466" s="39"/>
      <c r="AV466" s="39"/>
      <c r="AW466" s="39"/>
    </row>
    <row r="467" spans="1:49" ht="15" x14ac:dyDescent="0.2">
      <c r="B467" s="5"/>
      <c r="D467" s="2" t="s">
        <v>113</v>
      </c>
      <c r="F467" s="39">
        <v>104</v>
      </c>
      <c r="G467" s="39"/>
      <c r="H467" s="39"/>
      <c r="I467" s="39"/>
      <c r="J467" s="39">
        <v>399</v>
      </c>
      <c r="K467" s="39">
        <v>2</v>
      </c>
      <c r="L467" s="39">
        <v>4</v>
      </c>
      <c r="M467" s="39"/>
      <c r="N467" s="39">
        <v>405</v>
      </c>
      <c r="O467" s="39"/>
      <c r="P467" s="39"/>
      <c r="Q467" s="39"/>
      <c r="R467" s="39">
        <v>0</v>
      </c>
      <c r="S467" s="39">
        <v>6</v>
      </c>
      <c r="T467" s="39">
        <v>12</v>
      </c>
      <c r="U467" s="39">
        <v>10</v>
      </c>
      <c r="V467" s="39"/>
      <c r="W467" s="39">
        <v>41</v>
      </c>
      <c r="X467" s="39">
        <v>3</v>
      </c>
      <c r="Y467" s="39">
        <v>0</v>
      </c>
      <c r="Z467" s="39">
        <v>12</v>
      </c>
      <c r="AA467" s="39">
        <v>56</v>
      </c>
      <c r="AB467" s="39">
        <v>15</v>
      </c>
      <c r="AC467" s="39">
        <v>255</v>
      </c>
      <c r="AD467" s="39">
        <v>0</v>
      </c>
      <c r="AE467" s="39"/>
      <c r="AF467" s="39">
        <v>410</v>
      </c>
      <c r="AG467" s="39"/>
      <c r="AH467" s="39"/>
      <c r="AI467" s="39"/>
      <c r="AJ467" s="39">
        <v>99</v>
      </c>
      <c r="AK467" s="39"/>
      <c r="AL467" s="39"/>
      <c r="AM467" s="39"/>
      <c r="AN467" s="39">
        <v>0</v>
      </c>
      <c r="AO467" s="39"/>
      <c r="AP467" s="39">
        <v>0</v>
      </c>
      <c r="AQ467" s="39"/>
      <c r="AR467" s="39"/>
      <c r="AS467" s="39"/>
      <c r="AT467" s="39">
        <v>0</v>
      </c>
      <c r="AU467" s="39"/>
      <c r="AV467" s="39"/>
      <c r="AW467" s="39"/>
    </row>
    <row r="468" spans="1:49" x14ac:dyDescent="0.2">
      <c r="D468" s="47" t="s">
        <v>136</v>
      </c>
      <c r="F468" s="48">
        <v>153</v>
      </c>
      <c r="G468" s="49"/>
      <c r="H468" s="49"/>
      <c r="I468" s="49"/>
      <c r="J468" s="48">
        <v>385</v>
      </c>
      <c r="K468" s="48">
        <v>5</v>
      </c>
      <c r="L468" s="48">
        <v>3</v>
      </c>
      <c r="M468" s="49"/>
      <c r="N468" s="48">
        <v>393</v>
      </c>
      <c r="O468" s="49"/>
      <c r="P468" s="49"/>
      <c r="Q468" s="49"/>
      <c r="R468" s="48">
        <v>0</v>
      </c>
      <c r="S468" s="48">
        <v>12</v>
      </c>
      <c r="T468" s="48">
        <v>17</v>
      </c>
      <c r="U468" s="48">
        <v>22</v>
      </c>
      <c r="V468" s="49"/>
      <c r="W468" s="48">
        <v>37</v>
      </c>
      <c r="X468" s="48">
        <v>0</v>
      </c>
      <c r="Y468" s="48">
        <v>0</v>
      </c>
      <c r="Z468" s="48">
        <v>7</v>
      </c>
      <c r="AA468" s="48">
        <v>32</v>
      </c>
      <c r="AB468" s="48">
        <v>13</v>
      </c>
      <c r="AC468" s="48">
        <v>282</v>
      </c>
      <c r="AD468" s="48">
        <v>0</v>
      </c>
      <c r="AE468" s="49"/>
      <c r="AF468" s="48">
        <v>422</v>
      </c>
      <c r="AG468" s="49"/>
      <c r="AH468" s="49"/>
      <c r="AI468" s="49"/>
      <c r="AJ468" s="48">
        <v>124</v>
      </c>
      <c r="AK468" s="49"/>
      <c r="AL468" s="49"/>
      <c r="AM468" s="49"/>
      <c r="AN468" s="48">
        <v>0</v>
      </c>
      <c r="AO468" s="49"/>
      <c r="AP468" s="48">
        <v>0</v>
      </c>
      <c r="AQ468" s="49"/>
      <c r="AR468" s="49"/>
      <c r="AS468" s="49"/>
      <c r="AT468" s="48">
        <v>15</v>
      </c>
      <c r="AU468" s="39"/>
      <c r="AV468" s="39"/>
      <c r="AW468" s="39"/>
    </row>
    <row r="469" spans="1:49" ht="15" x14ac:dyDescent="0.2">
      <c r="B469" s="5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</row>
    <row r="470" spans="1:49" s="1" customFormat="1" x14ac:dyDescent="0.25">
      <c r="A470" s="3"/>
      <c r="B470" s="6"/>
      <c r="C470" s="51" t="s">
        <v>250</v>
      </c>
      <c r="D470" s="52"/>
      <c r="E470" s="5"/>
      <c r="F470" s="53">
        <v>558</v>
      </c>
      <c r="G470" s="54"/>
      <c r="H470" s="54"/>
      <c r="I470" s="54"/>
      <c r="J470" s="53">
        <v>2112</v>
      </c>
      <c r="K470" s="53">
        <v>13</v>
      </c>
      <c r="L470" s="53">
        <v>19</v>
      </c>
      <c r="M470" s="54"/>
      <c r="N470" s="53">
        <v>2144</v>
      </c>
      <c r="O470" s="54"/>
      <c r="P470" s="54"/>
      <c r="Q470" s="54"/>
      <c r="R470" s="53">
        <v>0</v>
      </c>
      <c r="S470" s="53">
        <v>39</v>
      </c>
      <c r="T470" s="53">
        <v>96</v>
      </c>
      <c r="U470" s="53">
        <v>139</v>
      </c>
      <c r="V470" s="54"/>
      <c r="W470" s="53">
        <v>168</v>
      </c>
      <c r="X470" s="53">
        <v>3</v>
      </c>
      <c r="Y470" s="53">
        <v>3</v>
      </c>
      <c r="Z470" s="53">
        <v>55</v>
      </c>
      <c r="AA470" s="53">
        <v>173</v>
      </c>
      <c r="AB470" s="53">
        <v>76</v>
      </c>
      <c r="AC470" s="53">
        <v>1418</v>
      </c>
      <c r="AD470" s="53">
        <v>0</v>
      </c>
      <c r="AE470" s="54"/>
      <c r="AF470" s="53">
        <v>2170</v>
      </c>
      <c r="AG470" s="54"/>
      <c r="AH470" s="54"/>
      <c r="AI470" s="54"/>
      <c r="AJ470" s="53">
        <v>532</v>
      </c>
      <c r="AK470" s="54"/>
      <c r="AL470" s="54"/>
      <c r="AM470" s="54"/>
      <c r="AN470" s="53">
        <v>0</v>
      </c>
      <c r="AO470" s="54"/>
      <c r="AP470" s="53">
        <v>0</v>
      </c>
      <c r="AQ470" s="54"/>
      <c r="AR470" s="54"/>
      <c r="AS470" s="54"/>
      <c r="AT470" s="53">
        <v>25</v>
      </c>
      <c r="AU470" s="39"/>
      <c r="AV470" s="39"/>
      <c r="AW470" s="39"/>
    </row>
    <row r="471" spans="1:49" ht="15" x14ac:dyDescent="0.2">
      <c r="B471" s="5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</row>
    <row r="472" spans="1:49" ht="15" x14ac:dyDescent="0.2">
      <c r="B472" s="5"/>
      <c r="C472" s="3" t="s">
        <v>154</v>
      </c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</row>
    <row r="473" spans="1:49" ht="15" x14ac:dyDescent="0.2">
      <c r="B473" s="5"/>
      <c r="D473" s="60" t="s">
        <v>251</v>
      </c>
      <c r="F473" s="39">
        <v>60</v>
      </c>
      <c r="G473" s="39"/>
      <c r="H473" s="39"/>
      <c r="I473" s="39"/>
      <c r="J473" s="39">
        <v>169</v>
      </c>
      <c r="K473" s="39">
        <v>2</v>
      </c>
      <c r="L473" s="39">
        <v>0</v>
      </c>
      <c r="M473" s="39"/>
      <c r="N473" s="39">
        <v>171</v>
      </c>
      <c r="O473" s="39"/>
      <c r="P473" s="39"/>
      <c r="Q473" s="39"/>
      <c r="R473" s="39">
        <v>0</v>
      </c>
      <c r="S473" s="39">
        <v>13</v>
      </c>
      <c r="T473" s="39">
        <v>6</v>
      </c>
      <c r="U473" s="39">
        <v>12</v>
      </c>
      <c r="V473" s="39"/>
      <c r="W473" s="39">
        <v>8</v>
      </c>
      <c r="X473" s="39">
        <v>0</v>
      </c>
      <c r="Y473" s="39">
        <v>0</v>
      </c>
      <c r="Z473" s="39">
        <v>2</v>
      </c>
      <c r="AA473" s="39">
        <v>29</v>
      </c>
      <c r="AB473" s="39">
        <v>10</v>
      </c>
      <c r="AC473" s="39">
        <v>94</v>
      </c>
      <c r="AD473" s="39">
        <v>1</v>
      </c>
      <c r="AE473" s="39"/>
      <c r="AF473" s="39">
        <v>175</v>
      </c>
      <c r="AG473" s="39"/>
      <c r="AH473" s="39"/>
      <c r="AI473" s="39"/>
      <c r="AJ473" s="39">
        <v>56</v>
      </c>
      <c r="AK473" s="39"/>
      <c r="AL473" s="39"/>
      <c r="AM473" s="39"/>
      <c r="AN473" s="39">
        <v>0</v>
      </c>
      <c r="AO473" s="39"/>
      <c r="AP473" s="39">
        <v>0</v>
      </c>
      <c r="AQ473" s="39"/>
      <c r="AR473" s="39"/>
      <c r="AS473" s="39"/>
      <c r="AT473" s="39">
        <v>0</v>
      </c>
      <c r="AU473" s="39"/>
      <c r="AV473" s="39"/>
      <c r="AW473" s="39"/>
    </row>
    <row r="474" spans="1:49" x14ac:dyDescent="0.2">
      <c r="D474" s="47" t="s">
        <v>252</v>
      </c>
      <c r="F474" s="48">
        <v>29</v>
      </c>
      <c r="G474" s="49"/>
      <c r="H474" s="49"/>
      <c r="I474" s="49"/>
      <c r="J474" s="48">
        <v>162</v>
      </c>
      <c r="K474" s="48">
        <v>6</v>
      </c>
      <c r="L474" s="48">
        <v>0</v>
      </c>
      <c r="M474" s="49"/>
      <c r="N474" s="48">
        <v>168</v>
      </c>
      <c r="O474" s="49"/>
      <c r="P474" s="49"/>
      <c r="Q474" s="49"/>
      <c r="R474" s="48">
        <v>0</v>
      </c>
      <c r="S474" s="48">
        <v>17</v>
      </c>
      <c r="T474" s="48">
        <v>12</v>
      </c>
      <c r="U474" s="48">
        <v>15</v>
      </c>
      <c r="V474" s="49"/>
      <c r="W474" s="48">
        <v>6</v>
      </c>
      <c r="X474" s="48">
        <v>0</v>
      </c>
      <c r="Y474" s="48">
        <v>0</v>
      </c>
      <c r="Z474" s="48">
        <v>4</v>
      </c>
      <c r="AA474" s="48">
        <v>20</v>
      </c>
      <c r="AB474" s="48">
        <v>4</v>
      </c>
      <c r="AC474" s="48">
        <v>90</v>
      </c>
      <c r="AD474" s="48">
        <v>0</v>
      </c>
      <c r="AE474" s="49"/>
      <c r="AF474" s="48">
        <v>168</v>
      </c>
      <c r="AG474" s="49"/>
      <c r="AH474" s="49"/>
      <c r="AI474" s="49"/>
      <c r="AJ474" s="48">
        <v>29</v>
      </c>
      <c r="AK474" s="49"/>
      <c r="AL474" s="49"/>
      <c r="AM474" s="49"/>
      <c r="AN474" s="48">
        <v>0</v>
      </c>
      <c r="AO474" s="49"/>
      <c r="AP474" s="48">
        <v>0</v>
      </c>
      <c r="AQ474" s="49"/>
      <c r="AR474" s="49"/>
      <c r="AS474" s="49"/>
      <c r="AT474" s="48">
        <v>0</v>
      </c>
      <c r="AU474" s="39"/>
      <c r="AV474" s="39"/>
      <c r="AW474" s="39"/>
    </row>
    <row r="475" spans="1:49" ht="15" x14ac:dyDescent="0.2">
      <c r="B475" s="5"/>
      <c r="D475" s="60" t="s">
        <v>253</v>
      </c>
      <c r="F475" s="39">
        <v>34</v>
      </c>
      <c r="G475" s="39"/>
      <c r="H475" s="39"/>
      <c r="I475" s="39"/>
      <c r="J475" s="39">
        <v>207</v>
      </c>
      <c r="K475" s="39">
        <v>3</v>
      </c>
      <c r="L475" s="39">
        <v>2</v>
      </c>
      <c r="M475" s="39"/>
      <c r="N475" s="39">
        <v>212</v>
      </c>
      <c r="O475" s="39"/>
      <c r="P475" s="39"/>
      <c r="Q475" s="39"/>
      <c r="R475" s="39">
        <v>0</v>
      </c>
      <c r="S475" s="39">
        <v>19</v>
      </c>
      <c r="T475" s="39">
        <v>9</v>
      </c>
      <c r="U475" s="39">
        <v>23</v>
      </c>
      <c r="V475" s="39"/>
      <c r="W475" s="39">
        <v>13</v>
      </c>
      <c r="X475" s="39">
        <v>0</v>
      </c>
      <c r="Y475" s="39">
        <v>0</v>
      </c>
      <c r="Z475" s="39">
        <v>1</v>
      </c>
      <c r="AA475" s="39">
        <v>22</v>
      </c>
      <c r="AB475" s="39">
        <v>18</v>
      </c>
      <c r="AC475" s="39">
        <v>107</v>
      </c>
      <c r="AD475" s="39">
        <v>0</v>
      </c>
      <c r="AE475" s="39"/>
      <c r="AF475" s="39">
        <v>212</v>
      </c>
      <c r="AG475" s="39"/>
      <c r="AH475" s="39"/>
      <c r="AI475" s="39"/>
      <c r="AJ475" s="39">
        <v>34</v>
      </c>
      <c r="AK475" s="39"/>
      <c r="AL475" s="39"/>
      <c r="AM475" s="39"/>
      <c r="AN475" s="39">
        <v>0</v>
      </c>
      <c r="AO475" s="39"/>
      <c r="AP475" s="39">
        <v>0</v>
      </c>
      <c r="AQ475" s="39"/>
      <c r="AR475" s="39"/>
      <c r="AS475" s="39"/>
      <c r="AT475" s="39">
        <v>1</v>
      </c>
      <c r="AU475" s="39"/>
      <c r="AV475" s="39"/>
      <c r="AW475" s="39"/>
    </row>
    <row r="476" spans="1:49" x14ac:dyDescent="0.2">
      <c r="D476" s="47" t="s">
        <v>254</v>
      </c>
      <c r="F476" s="48">
        <v>46</v>
      </c>
      <c r="G476" s="49"/>
      <c r="H476" s="49"/>
      <c r="I476" s="49"/>
      <c r="J476" s="48">
        <v>192</v>
      </c>
      <c r="K476" s="48">
        <v>0</v>
      </c>
      <c r="L476" s="48">
        <v>1</v>
      </c>
      <c r="M476" s="49"/>
      <c r="N476" s="48">
        <v>193</v>
      </c>
      <c r="O476" s="49"/>
      <c r="P476" s="49"/>
      <c r="Q476" s="49"/>
      <c r="R476" s="48">
        <v>0</v>
      </c>
      <c r="S476" s="48">
        <v>11</v>
      </c>
      <c r="T476" s="48">
        <v>5</v>
      </c>
      <c r="U476" s="48">
        <v>14</v>
      </c>
      <c r="V476" s="49"/>
      <c r="W476" s="48">
        <v>6</v>
      </c>
      <c r="X476" s="48">
        <v>0</v>
      </c>
      <c r="Y476" s="48">
        <v>1</v>
      </c>
      <c r="Z476" s="48">
        <v>0</v>
      </c>
      <c r="AA476" s="48">
        <v>30</v>
      </c>
      <c r="AB476" s="48">
        <v>13</v>
      </c>
      <c r="AC476" s="48">
        <v>117</v>
      </c>
      <c r="AD476" s="48">
        <v>0</v>
      </c>
      <c r="AE476" s="49"/>
      <c r="AF476" s="48">
        <v>197</v>
      </c>
      <c r="AG476" s="49"/>
      <c r="AH476" s="49"/>
      <c r="AI476" s="49"/>
      <c r="AJ476" s="48">
        <v>42</v>
      </c>
      <c r="AK476" s="49"/>
      <c r="AL476" s="49"/>
      <c r="AM476" s="49"/>
      <c r="AN476" s="48">
        <v>0</v>
      </c>
      <c r="AO476" s="49"/>
      <c r="AP476" s="48">
        <v>0</v>
      </c>
      <c r="AQ476" s="49"/>
      <c r="AR476" s="49"/>
      <c r="AS476" s="49"/>
      <c r="AT476" s="48">
        <v>0</v>
      </c>
      <c r="AU476" s="39"/>
      <c r="AV476" s="39"/>
      <c r="AW476" s="39"/>
    </row>
    <row r="477" spans="1:49" x14ac:dyDescent="0.2">
      <c r="D477" s="60" t="s">
        <v>255</v>
      </c>
      <c r="F477" s="39">
        <v>29</v>
      </c>
      <c r="G477" s="39"/>
      <c r="H477" s="39"/>
      <c r="I477" s="39"/>
      <c r="J477" s="39">
        <v>197</v>
      </c>
      <c r="K477" s="39">
        <v>1</v>
      </c>
      <c r="L477" s="39">
        <v>3</v>
      </c>
      <c r="M477" s="39"/>
      <c r="N477" s="39">
        <v>201</v>
      </c>
      <c r="O477" s="39"/>
      <c r="P477" s="39"/>
      <c r="Q477" s="39"/>
      <c r="R477" s="39">
        <v>0</v>
      </c>
      <c r="S477" s="39">
        <v>11</v>
      </c>
      <c r="T477" s="39">
        <v>8</v>
      </c>
      <c r="U477" s="39">
        <v>11</v>
      </c>
      <c r="V477" s="39"/>
      <c r="W477" s="39">
        <v>8</v>
      </c>
      <c r="X477" s="39">
        <v>0</v>
      </c>
      <c r="Y477" s="39">
        <v>0</v>
      </c>
      <c r="Z477" s="39">
        <v>6</v>
      </c>
      <c r="AA477" s="39">
        <v>24</v>
      </c>
      <c r="AB477" s="39">
        <v>12</v>
      </c>
      <c r="AC477" s="39">
        <v>121</v>
      </c>
      <c r="AD477" s="39">
        <v>1</v>
      </c>
      <c r="AE477" s="39"/>
      <c r="AF477" s="39">
        <v>202</v>
      </c>
      <c r="AG477" s="39"/>
      <c r="AH477" s="39"/>
      <c r="AI477" s="39"/>
      <c r="AJ477" s="39">
        <v>28</v>
      </c>
      <c r="AK477" s="39"/>
      <c r="AL477" s="39"/>
      <c r="AM477" s="39"/>
      <c r="AN477" s="39">
        <v>0</v>
      </c>
      <c r="AO477" s="39"/>
      <c r="AP477" s="39">
        <v>0</v>
      </c>
      <c r="AQ477" s="39"/>
      <c r="AR477" s="39"/>
      <c r="AS477" s="39"/>
      <c r="AT477" s="39">
        <v>0</v>
      </c>
      <c r="AU477" s="39"/>
      <c r="AV477" s="39"/>
      <c r="AW477" s="39"/>
    </row>
    <row r="478" spans="1:49" x14ac:dyDescent="0.2">
      <c r="D478" s="47" t="s">
        <v>256</v>
      </c>
      <c r="F478" s="48">
        <v>39</v>
      </c>
      <c r="G478" s="49"/>
      <c r="H478" s="49"/>
      <c r="I478" s="49"/>
      <c r="J478" s="48">
        <v>154</v>
      </c>
      <c r="K478" s="48">
        <v>3</v>
      </c>
      <c r="L478" s="48">
        <v>2</v>
      </c>
      <c r="M478" s="49"/>
      <c r="N478" s="48">
        <v>159</v>
      </c>
      <c r="O478" s="49"/>
      <c r="P478" s="49"/>
      <c r="Q478" s="49"/>
      <c r="R478" s="48">
        <v>0</v>
      </c>
      <c r="S478" s="48">
        <v>11</v>
      </c>
      <c r="T478" s="48">
        <v>10</v>
      </c>
      <c r="U478" s="48">
        <v>4</v>
      </c>
      <c r="V478" s="49"/>
      <c r="W478" s="48">
        <v>17</v>
      </c>
      <c r="X478" s="48">
        <v>0</v>
      </c>
      <c r="Y478" s="48">
        <v>0</v>
      </c>
      <c r="Z478" s="48">
        <v>5</v>
      </c>
      <c r="AA478" s="48">
        <v>27</v>
      </c>
      <c r="AB478" s="48">
        <v>11</v>
      </c>
      <c r="AC478" s="48">
        <v>90</v>
      </c>
      <c r="AD478" s="48">
        <v>0</v>
      </c>
      <c r="AE478" s="49"/>
      <c r="AF478" s="48">
        <v>175</v>
      </c>
      <c r="AG478" s="49"/>
      <c r="AH478" s="49"/>
      <c r="AI478" s="49"/>
      <c r="AJ478" s="48">
        <v>23</v>
      </c>
      <c r="AK478" s="49"/>
      <c r="AL478" s="49"/>
      <c r="AM478" s="49"/>
      <c r="AN478" s="48">
        <v>0</v>
      </c>
      <c r="AO478" s="49"/>
      <c r="AP478" s="48">
        <v>0</v>
      </c>
      <c r="AQ478" s="49"/>
      <c r="AR478" s="49"/>
      <c r="AS478" s="49"/>
      <c r="AT478" s="48">
        <v>0</v>
      </c>
      <c r="AU478" s="39"/>
      <c r="AV478" s="39"/>
      <c r="AW478" s="39"/>
    </row>
    <row r="479" spans="1:49" x14ac:dyDescent="0.2">
      <c r="D479" s="60" t="s">
        <v>257</v>
      </c>
      <c r="F479" s="39">
        <v>26</v>
      </c>
      <c r="G479" s="39"/>
      <c r="H479" s="39"/>
      <c r="I479" s="39"/>
      <c r="J479" s="39">
        <v>116</v>
      </c>
      <c r="K479" s="39">
        <v>0</v>
      </c>
      <c r="L479" s="39">
        <v>3</v>
      </c>
      <c r="M479" s="39"/>
      <c r="N479" s="39">
        <v>119</v>
      </c>
      <c r="O479" s="39"/>
      <c r="P479" s="39"/>
      <c r="Q479" s="39"/>
      <c r="R479" s="39">
        <v>1</v>
      </c>
      <c r="S479" s="39">
        <v>10</v>
      </c>
      <c r="T479" s="39">
        <v>6</v>
      </c>
      <c r="U479" s="39">
        <v>9</v>
      </c>
      <c r="V479" s="39"/>
      <c r="W479" s="39">
        <v>5</v>
      </c>
      <c r="X479" s="39">
        <v>0</v>
      </c>
      <c r="Y479" s="39">
        <v>0</v>
      </c>
      <c r="Z479" s="39">
        <v>7</v>
      </c>
      <c r="AA479" s="39">
        <v>15</v>
      </c>
      <c r="AB479" s="39">
        <v>8</v>
      </c>
      <c r="AC479" s="39">
        <v>65</v>
      </c>
      <c r="AD479" s="39">
        <v>0</v>
      </c>
      <c r="AE479" s="39"/>
      <c r="AF479" s="39">
        <v>126</v>
      </c>
      <c r="AG479" s="39"/>
      <c r="AH479" s="39"/>
      <c r="AI479" s="39"/>
      <c r="AJ479" s="39">
        <v>19</v>
      </c>
      <c r="AK479" s="39"/>
      <c r="AL479" s="39"/>
      <c r="AM479" s="39"/>
      <c r="AN479" s="39">
        <v>0</v>
      </c>
      <c r="AO479" s="39"/>
      <c r="AP479" s="39">
        <v>0</v>
      </c>
      <c r="AQ479" s="39"/>
      <c r="AR479" s="39"/>
      <c r="AS479" s="39"/>
      <c r="AT479" s="39">
        <v>0</v>
      </c>
      <c r="AU479" s="39"/>
      <c r="AV479" s="39"/>
      <c r="AW479" s="39"/>
    </row>
    <row r="480" spans="1:49" x14ac:dyDescent="0.2">
      <c r="D480" s="47" t="s">
        <v>258</v>
      </c>
      <c r="F480" s="48">
        <v>37</v>
      </c>
      <c r="G480" s="49"/>
      <c r="H480" s="49"/>
      <c r="I480" s="49"/>
      <c r="J480" s="48">
        <v>179</v>
      </c>
      <c r="K480" s="48">
        <v>5</v>
      </c>
      <c r="L480" s="48">
        <v>3</v>
      </c>
      <c r="M480" s="49"/>
      <c r="N480" s="48">
        <v>187</v>
      </c>
      <c r="O480" s="49"/>
      <c r="P480" s="49"/>
      <c r="Q480" s="49"/>
      <c r="R480" s="48">
        <v>0</v>
      </c>
      <c r="S480" s="48">
        <v>20</v>
      </c>
      <c r="T480" s="48">
        <v>7</v>
      </c>
      <c r="U480" s="48">
        <v>5</v>
      </c>
      <c r="V480" s="49"/>
      <c r="W480" s="48">
        <v>15</v>
      </c>
      <c r="X480" s="48">
        <v>0</v>
      </c>
      <c r="Y480" s="48">
        <v>0</v>
      </c>
      <c r="Z480" s="48">
        <v>5</v>
      </c>
      <c r="AA480" s="48">
        <v>13</v>
      </c>
      <c r="AB480" s="48">
        <v>5</v>
      </c>
      <c r="AC480" s="48">
        <v>121</v>
      </c>
      <c r="AD480" s="48">
        <v>0</v>
      </c>
      <c r="AE480" s="49"/>
      <c r="AF480" s="48">
        <v>191</v>
      </c>
      <c r="AG480" s="49"/>
      <c r="AH480" s="49"/>
      <c r="AI480" s="49"/>
      <c r="AJ480" s="48">
        <v>33</v>
      </c>
      <c r="AK480" s="49"/>
      <c r="AL480" s="49"/>
      <c r="AM480" s="49"/>
      <c r="AN480" s="48">
        <v>0</v>
      </c>
      <c r="AO480" s="49"/>
      <c r="AP480" s="48">
        <v>0</v>
      </c>
      <c r="AQ480" s="49"/>
      <c r="AR480" s="49"/>
      <c r="AS480" s="49"/>
      <c r="AT480" s="48">
        <v>0</v>
      </c>
      <c r="AU480" s="39"/>
      <c r="AV480" s="39"/>
      <c r="AW480" s="39"/>
    </row>
    <row r="481" spans="1:49" x14ac:dyDescent="0.2">
      <c r="D481" s="60" t="s">
        <v>259</v>
      </c>
      <c r="F481" s="39">
        <v>30</v>
      </c>
      <c r="G481" s="39"/>
      <c r="H481" s="39"/>
      <c r="I481" s="39"/>
      <c r="J481" s="39">
        <v>118</v>
      </c>
      <c r="K481" s="39">
        <v>0</v>
      </c>
      <c r="L481" s="39">
        <v>0</v>
      </c>
      <c r="M481" s="39"/>
      <c r="N481" s="39">
        <v>118</v>
      </c>
      <c r="O481" s="39"/>
      <c r="P481" s="39"/>
      <c r="Q481" s="39"/>
      <c r="R481" s="39">
        <v>1</v>
      </c>
      <c r="S481" s="39">
        <v>14</v>
      </c>
      <c r="T481" s="39">
        <v>6</v>
      </c>
      <c r="U481" s="39">
        <v>11</v>
      </c>
      <c r="V481" s="39"/>
      <c r="W481" s="39">
        <v>12</v>
      </c>
      <c r="X481" s="39">
        <v>1</v>
      </c>
      <c r="Y481" s="39">
        <v>1</v>
      </c>
      <c r="Z481" s="39">
        <v>1</v>
      </c>
      <c r="AA481" s="39">
        <v>14</v>
      </c>
      <c r="AB481" s="39">
        <v>8</v>
      </c>
      <c r="AC481" s="39">
        <v>50</v>
      </c>
      <c r="AD481" s="39">
        <v>0</v>
      </c>
      <c r="AE481" s="39"/>
      <c r="AF481" s="39">
        <v>119</v>
      </c>
      <c r="AG481" s="39"/>
      <c r="AH481" s="39"/>
      <c r="AI481" s="39"/>
      <c r="AJ481" s="39">
        <v>29</v>
      </c>
      <c r="AK481" s="39"/>
      <c r="AL481" s="39"/>
      <c r="AM481" s="39"/>
      <c r="AN481" s="39">
        <v>0</v>
      </c>
      <c r="AO481" s="39"/>
      <c r="AP481" s="39">
        <v>0</v>
      </c>
      <c r="AQ481" s="39"/>
      <c r="AR481" s="39"/>
      <c r="AS481" s="39"/>
      <c r="AT481" s="39">
        <v>0</v>
      </c>
      <c r="AU481" s="39"/>
      <c r="AV481" s="39"/>
      <c r="AW481" s="39"/>
    </row>
    <row r="482" spans="1:49" x14ac:dyDescent="0.2"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</row>
    <row r="483" spans="1:49" s="1" customFormat="1" x14ac:dyDescent="0.25">
      <c r="A483" s="3"/>
      <c r="B483" s="6"/>
      <c r="C483" s="51" t="s">
        <v>159</v>
      </c>
      <c r="D483" s="52"/>
      <c r="E483" s="5"/>
      <c r="F483" s="53">
        <v>330</v>
      </c>
      <c r="G483" s="54"/>
      <c r="H483" s="54"/>
      <c r="I483" s="54"/>
      <c r="J483" s="53">
        <v>1494</v>
      </c>
      <c r="K483" s="53">
        <v>20</v>
      </c>
      <c r="L483" s="53">
        <v>14</v>
      </c>
      <c r="M483" s="54"/>
      <c r="N483" s="53">
        <v>1528</v>
      </c>
      <c r="O483" s="54"/>
      <c r="P483" s="54"/>
      <c r="Q483" s="54"/>
      <c r="R483" s="53">
        <v>2</v>
      </c>
      <c r="S483" s="53">
        <v>126</v>
      </c>
      <c r="T483" s="53">
        <v>69</v>
      </c>
      <c r="U483" s="53">
        <v>104</v>
      </c>
      <c r="V483" s="54"/>
      <c r="W483" s="53">
        <v>90</v>
      </c>
      <c r="X483" s="53">
        <v>1</v>
      </c>
      <c r="Y483" s="53">
        <v>2</v>
      </c>
      <c r="Z483" s="53">
        <v>31</v>
      </c>
      <c r="AA483" s="53">
        <v>194</v>
      </c>
      <c r="AB483" s="53">
        <v>89</v>
      </c>
      <c r="AC483" s="53">
        <v>855</v>
      </c>
      <c r="AD483" s="53">
        <v>2</v>
      </c>
      <c r="AE483" s="54"/>
      <c r="AF483" s="53">
        <v>1565</v>
      </c>
      <c r="AG483" s="54"/>
      <c r="AH483" s="54"/>
      <c r="AI483" s="54"/>
      <c r="AJ483" s="53">
        <v>293</v>
      </c>
      <c r="AK483" s="54"/>
      <c r="AL483" s="54"/>
      <c r="AM483" s="54"/>
      <c r="AN483" s="53">
        <v>0</v>
      </c>
      <c r="AO483" s="54"/>
      <c r="AP483" s="53">
        <v>0</v>
      </c>
      <c r="AQ483" s="54"/>
      <c r="AR483" s="54"/>
      <c r="AS483" s="54"/>
      <c r="AT483" s="53">
        <v>1</v>
      </c>
      <c r="AU483" s="39"/>
      <c r="AV483" s="39"/>
      <c r="AW483" s="39"/>
    </row>
    <row r="484" spans="1:49" s="1" customFormat="1" x14ac:dyDescent="0.2">
      <c r="A484" s="3"/>
      <c r="B484" s="6"/>
      <c r="C484" s="3"/>
      <c r="D484" s="3"/>
      <c r="E484" s="5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39"/>
      <c r="AV484" s="39"/>
      <c r="AW484" s="39"/>
    </row>
    <row r="485" spans="1:49" s="1" customFormat="1" x14ac:dyDescent="0.25">
      <c r="A485" s="3"/>
      <c r="B485" s="57" t="s">
        <v>260</v>
      </c>
      <c r="C485" s="58"/>
      <c r="D485" s="58"/>
      <c r="E485" s="5"/>
      <c r="F485" s="59">
        <v>889</v>
      </c>
      <c r="G485" s="54"/>
      <c r="H485" s="54"/>
      <c r="I485" s="54"/>
      <c r="J485" s="59">
        <v>3606</v>
      </c>
      <c r="K485" s="59">
        <v>33</v>
      </c>
      <c r="L485" s="59">
        <v>33</v>
      </c>
      <c r="M485" s="54"/>
      <c r="N485" s="59">
        <v>3672</v>
      </c>
      <c r="O485" s="54"/>
      <c r="P485" s="54"/>
      <c r="Q485" s="54"/>
      <c r="R485" s="59">
        <v>2</v>
      </c>
      <c r="S485" s="59">
        <v>165</v>
      </c>
      <c r="T485" s="59">
        <v>165</v>
      </c>
      <c r="U485" s="59">
        <v>243</v>
      </c>
      <c r="V485" s="54"/>
      <c r="W485" s="59">
        <v>258</v>
      </c>
      <c r="X485" s="59">
        <v>4</v>
      </c>
      <c r="Y485" s="59">
        <v>5</v>
      </c>
      <c r="Z485" s="59">
        <v>86</v>
      </c>
      <c r="AA485" s="59">
        <v>367</v>
      </c>
      <c r="AB485" s="59">
        <v>165</v>
      </c>
      <c r="AC485" s="59">
        <v>2273</v>
      </c>
      <c r="AD485" s="59">
        <v>2</v>
      </c>
      <c r="AE485" s="54"/>
      <c r="AF485" s="59">
        <v>3735</v>
      </c>
      <c r="AG485" s="54"/>
      <c r="AH485" s="54"/>
      <c r="AI485" s="54"/>
      <c r="AJ485" s="59">
        <v>826</v>
      </c>
      <c r="AK485" s="54"/>
      <c r="AL485" s="54"/>
      <c r="AM485" s="54"/>
      <c r="AN485" s="59">
        <v>0</v>
      </c>
      <c r="AO485" s="54"/>
      <c r="AP485" s="59">
        <v>0</v>
      </c>
      <c r="AQ485" s="54"/>
      <c r="AR485" s="54"/>
      <c r="AS485" s="54"/>
      <c r="AT485" s="59">
        <v>26</v>
      </c>
      <c r="AU485" s="39"/>
      <c r="AV485" s="39"/>
      <c r="AW485" s="39"/>
    </row>
    <row r="486" spans="1:49" x14ac:dyDescent="0.2"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</row>
    <row r="487" spans="1:49" x14ac:dyDescent="0.2">
      <c r="B487" s="6" t="s">
        <v>261</v>
      </c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</row>
    <row r="488" spans="1:49" x14ac:dyDescent="0.2">
      <c r="C488" s="3" t="s">
        <v>154</v>
      </c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</row>
    <row r="489" spans="1:49" x14ac:dyDescent="0.2">
      <c r="D489" s="2" t="s">
        <v>96</v>
      </c>
      <c r="F489" s="39">
        <v>29</v>
      </c>
      <c r="G489" s="39"/>
      <c r="H489" s="39"/>
      <c r="I489" s="39"/>
      <c r="J489" s="39">
        <v>241</v>
      </c>
      <c r="K489" s="39">
        <v>6</v>
      </c>
      <c r="L489" s="39">
        <v>3</v>
      </c>
      <c r="M489" s="39"/>
      <c r="N489" s="39">
        <v>250</v>
      </c>
      <c r="O489" s="39"/>
      <c r="P489" s="39"/>
      <c r="Q489" s="39"/>
      <c r="R489" s="39">
        <v>0</v>
      </c>
      <c r="S489" s="39">
        <v>30</v>
      </c>
      <c r="T489" s="39">
        <v>36</v>
      </c>
      <c r="U489" s="39">
        <v>36</v>
      </c>
      <c r="V489" s="39"/>
      <c r="W489" s="39">
        <v>11</v>
      </c>
      <c r="X489" s="39">
        <v>0</v>
      </c>
      <c r="Y489" s="39">
        <v>1</v>
      </c>
      <c r="Z489" s="39">
        <v>4</v>
      </c>
      <c r="AA489" s="39">
        <v>23</v>
      </c>
      <c r="AB489" s="39">
        <v>10</v>
      </c>
      <c r="AC489" s="39">
        <v>108</v>
      </c>
      <c r="AD489" s="39">
        <v>0</v>
      </c>
      <c r="AE489" s="39"/>
      <c r="AF489" s="39">
        <v>259</v>
      </c>
      <c r="AG489" s="39"/>
      <c r="AH489" s="39"/>
      <c r="AI489" s="39"/>
      <c r="AJ489" s="39">
        <v>20</v>
      </c>
      <c r="AK489" s="39"/>
      <c r="AL489" s="39"/>
      <c r="AM489" s="39"/>
      <c r="AN489" s="39">
        <v>0</v>
      </c>
      <c r="AO489" s="39"/>
      <c r="AP489" s="39">
        <v>0</v>
      </c>
      <c r="AQ489" s="39"/>
      <c r="AR489" s="39"/>
      <c r="AS489" s="39"/>
      <c r="AT489" s="39">
        <v>0</v>
      </c>
      <c r="AU489" s="39"/>
      <c r="AV489" s="39"/>
      <c r="AW489" s="39"/>
    </row>
    <row r="490" spans="1:49" x14ac:dyDescent="0.2">
      <c r="D490" s="47" t="s">
        <v>97</v>
      </c>
      <c r="F490" s="48">
        <v>33</v>
      </c>
      <c r="G490" s="49"/>
      <c r="H490" s="49"/>
      <c r="I490" s="49"/>
      <c r="J490" s="48">
        <v>255</v>
      </c>
      <c r="K490" s="48">
        <v>7</v>
      </c>
      <c r="L490" s="48">
        <v>2</v>
      </c>
      <c r="M490" s="49"/>
      <c r="N490" s="48">
        <v>264</v>
      </c>
      <c r="O490" s="49"/>
      <c r="P490" s="49"/>
      <c r="Q490" s="49"/>
      <c r="R490" s="48">
        <v>1</v>
      </c>
      <c r="S490" s="48">
        <v>43</v>
      </c>
      <c r="T490" s="48">
        <v>27</v>
      </c>
      <c r="U490" s="48">
        <v>15</v>
      </c>
      <c r="V490" s="49"/>
      <c r="W490" s="48">
        <v>14</v>
      </c>
      <c r="X490" s="48">
        <v>0</v>
      </c>
      <c r="Y490" s="48">
        <v>0</v>
      </c>
      <c r="Z490" s="48">
        <v>3</v>
      </c>
      <c r="AA490" s="48">
        <v>22</v>
      </c>
      <c r="AB490" s="48">
        <v>14</v>
      </c>
      <c r="AC490" s="48">
        <v>121</v>
      </c>
      <c r="AD490" s="48">
        <v>0</v>
      </c>
      <c r="AE490" s="49"/>
      <c r="AF490" s="48">
        <v>260</v>
      </c>
      <c r="AG490" s="49"/>
      <c r="AH490" s="49"/>
      <c r="AI490" s="49"/>
      <c r="AJ490" s="48">
        <v>37</v>
      </c>
      <c r="AK490" s="49"/>
      <c r="AL490" s="49"/>
      <c r="AM490" s="49"/>
      <c r="AN490" s="48">
        <v>0</v>
      </c>
      <c r="AO490" s="49"/>
      <c r="AP490" s="48">
        <v>0</v>
      </c>
      <c r="AQ490" s="49"/>
      <c r="AR490" s="49"/>
      <c r="AS490" s="49"/>
      <c r="AT490" s="48">
        <v>0</v>
      </c>
      <c r="AU490" s="39"/>
      <c r="AV490" s="39"/>
      <c r="AW490" s="39"/>
    </row>
    <row r="491" spans="1:49" ht="15" x14ac:dyDescent="0.2">
      <c r="B491" s="5"/>
      <c r="D491" s="2" t="s">
        <v>113</v>
      </c>
      <c r="F491" s="39">
        <v>73</v>
      </c>
      <c r="G491" s="39"/>
      <c r="H491" s="39"/>
      <c r="I491" s="39"/>
      <c r="J491" s="39">
        <v>254</v>
      </c>
      <c r="K491" s="39">
        <v>7</v>
      </c>
      <c r="L491" s="39">
        <v>5</v>
      </c>
      <c r="M491" s="39"/>
      <c r="N491" s="39">
        <v>266</v>
      </c>
      <c r="O491" s="39"/>
      <c r="P491" s="39"/>
      <c r="Q491" s="39"/>
      <c r="R491" s="39">
        <v>0</v>
      </c>
      <c r="S491" s="39">
        <v>15</v>
      </c>
      <c r="T491" s="39">
        <v>34</v>
      </c>
      <c r="U491" s="39">
        <v>40</v>
      </c>
      <c r="V491" s="39"/>
      <c r="W491" s="39">
        <v>21</v>
      </c>
      <c r="X491" s="39">
        <v>0</v>
      </c>
      <c r="Y491" s="39">
        <v>1</v>
      </c>
      <c r="Z491" s="39">
        <v>11</v>
      </c>
      <c r="AA491" s="39">
        <v>34</v>
      </c>
      <c r="AB491" s="39">
        <v>11</v>
      </c>
      <c r="AC491" s="39">
        <v>125</v>
      </c>
      <c r="AD491" s="39">
        <v>0</v>
      </c>
      <c r="AE491" s="39"/>
      <c r="AF491" s="39">
        <v>292</v>
      </c>
      <c r="AG491" s="39"/>
      <c r="AH491" s="39"/>
      <c r="AI491" s="39"/>
      <c r="AJ491" s="39">
        <v>47</v>
      </c>
      <c r="AK491" s="39"/>
      <c r="AL491" s="39"/>
      <c r="AM491" s="39"/>
      <c r="AN491" s="39">
        <v>0</v>
      </c>
      <c r="AO491" s="39"/>
      <c r="AP491" s="39">
        <v>0</v>
      </c>
      <c r="AQ491" s="39"/>
      <c r="AR491" s="39"/>
      <c r="AS491" s="39"/>
      <c r="AT491" s="39">
        <v>22</v>
      </c>
      <c r="AU491" s="39"/>
      <c r="AV491" s="39"/>
      <c r="AW491" s="39"/>
    </row>
    <row r="492" spans="1:49" x14ac:dyDescent="0.2">
      <c r="D492" s="47" t="s">
        <v>136</v>
      </c>
      <c r="F492" s="48">
        <v>348</v>
      </c>
      <c r="G492" s="49"/>
      <c r="H492" s="49"/>
      <c r="I492" s="49"/>
      <c r="J492" s="48">
        <v>972</v>
      </c>
      <c r="K492" s="48">
        <v>9</v>
      </c>
      <c r="L492" s="48">
        <v>48</v>
      </c>
      <c r="M492" s="49"/>
      <c r="N492" s="48">
        <v>1029</v>
      </c>
      <c r="O492" s="49"/>
      <c r="P492" s="49"/>
      <c r="Q492" s="49"/>
      <c r="R492" s="48">
        <v>0</v>
      </c>
      <c r="S492" s="48">
        <v>23</v>
      </c>
      <c r="T492" s="48">
        <v>67</v>
      </c>
      <c r="U492" s="48">
        <v>148</v>
      </c>
      <c r="V492" s="49"/>
      <c r="W492" s="48">
        <v>59</v>
      </c>
      <c r="X492" s="48">
        <v>0</v>
      </c>
      <c r="Y492" s="48">
        <v>7</v>
      </c>
      <c r="Z492" s="48">
        <v>82</v>
      </c>
      <c r="AA492" s="48">
        <v>41</v>
      </c>
      <c r="AB492" s="48">
        <v>26</v>
      </c>
      <c r="AC492" s="48">
        <v>745</v>
      </c>
      <c r="AD492" s="48">
        <v>1</v>
      </c>
      <c r="AE492" s="49"/>
      <c r="AF492" s="48">
        <v>1199</v>
      </c>
      <c r="AG492" s="49"/>
      <c r="AH492" s="49"/>
      <c r="AI492" s="49"/>
      <c r="AJ492" s="48">
        <v>177</v>
      </c>
      <c r="AK492" s="49"/>
      <c r="AL492" s="49"/>
      <c r="AM492" s="49"/>
      <c r="AN492" s="48">
        <v>0</v>
      </c>
      <c r="AO492" s="49"/>
      <c r="AP492" s="48">
        <v>1</v>
      </c>
      <c r="AQ492" s="49"/>
      <c r="AR492" s="49"/>
      <c r="AS492" s="49"/>
      <c r="AT492" s="48">
        <v>237</v>
      </c>
      <c r="AU492" s="39"/>
      <c r="AV492" s="39"/>
      <c r="AW492" s="39"/>
    </row>
    <row r="493" spans="1:49" x14ac:dyDescent="0.2">
      <c r="D493" s="2" t="s">
        <v>114</v>
      </c>
      <c r="F493" s="39">
        <v>22</v>
      </c>
      <c r="G493" s="39"/>
      <c r="H493" s="39"/>
      <c r="I493" s="39"/>
      <c r="J493" s="39">
        <v>181</v>
      </c>
      <c r="K493" s="39">
        <v>5</v>
      </c>
      <c r="L493" s="39">
        <v>2</v>
      </c>
      <c r="M493" s="39"/>
      <c r="N493" s="39">
        <v>188</v>
      </c>
      <c r="O493" s="39"/>
      <c r="P493" s="39"/>
      <c r="Q493" s="39"/>
      <c r="R493" s="39">
        <v>0</v>
      </c>
      <c r="S493" s="39">
        <v>14</v>
      </c>
      <c r="T493" s="39">
        <v>23</v>
      </c>
      <c r="U493" s="39">
        <v>6</v>
      </c>
      <c r="V493" s="39"/>
      <c r="W493" s="39">
        <v>12</v>
      </c>
      <c r="X493" s="39">
        <v>0</v>
      </c>
      <c r="Y493" s="39">
        <v>0</v>
      </c>
      <c r="Z493" s="39">
        <v>7</v>
      </c>
      <c r="AA493" s="39">
        <v>19</v>
      </c>
      <c r="AB493" s="39">
        <v>28</v>
      </c>
      <c r="AC493" s="39">
        <v>87</v>
      </c>
      <c r="AD493" s="39">
        <v>1</v>
      </c>
      <c r="AE493" s="39"/>
      <c r="AF493" s="39">
        <v>197</v>
      </c>
      <c r="AG493" s="39"/>
      <c r="AH493" s="39"/>
      <c r="AI493" s="39"/>
      <c r="AJ493" s="39">
        <v>13</v>
      </c>
      <c r="AK493" s="39"/>
      <c r="AL493" s="39"/>
      <c r="AM493" s="39"/>
      <c r="AN493" s="39">
        <v>0</v>
      </c>
      <c r="AO493" s="39"/>
      <c r="AP493" s="39">
        <v>0</v>
      </c>
      <c r="AQ493" s="39"/>
      <c r="AR493" s="39"/>
      <c r="AS493" s="39"/>
      <c r="AT493" s="39">
        <v>0</v>
      </c>
      <c r="AU493" s="39"/>
      <c r="AV493" s="39"/>
      <c r="AW493" s="39"/>
    </row>
    <row r="494" spans="1:49" x14ac:dyDescent="0.2">
      <c r="D494" s="47" t="s">
        <v>115</v>
      </c>
      <c r="F494" s="48">
        <v>47</v>
      </c>
      <c r="G494" s="49"/>
      <c r="H494" s="49"/>
      <c r="I494" s="49"/>
      <c r="J494" s="48">
        <v>244</v>
      </c>
      <c r="K494" s="48">
        <v>2</v>
      </c>
      <c r="L494" s="48">
        <v>1</v>
      </c>
      <c r="M494" s="49"/>
      <c r="N494" s="48">
        <v>247</v>
      </c>
      <c r="O494" s="49"/>
      <c r="P494" s="49"/>
      <c r="Q494" s="49"/>
      <c r="R494" s="48">
        <v>0</v>
      </c>
      <c r="S494" s="48">
        <v>20</v>
      </c>
      <c r="T494" s="48">
        <v>31</v>
      </c>
      <c r="U494" s="48">
        <v>44</v>
      </c>
      <c r="V494" s="49"/>
      <c r="W494" s="48">
        <v>13</v>
      </c>
      <c r="X494" s="48">
        <v>2</v>
      </c>
      <c r="Y494" s="48">
        <v>0</v>
      </c>
      <c r="Z494" s="48">
        <v>3</v>
      </c>
      <c r="AA494" s="48">
        <v>25</v>
      </c>
      <c r="AB494" s="48">
        <v>5</v>
      </c>
      <c r="AC494" s="48">
        <v>129</v>
      </c>
      <c r="AD494" s="48">
        <v>0</v>
      </c>
      <c r="AE494" s="49"/>
      <c r="AF494" s="48">
        <v>272</v>
      </c>
      <c r="AG494" s="49"/>
      <c r="AH494" s="49"/>
      <c r="AI494" s="49"/>
      <c r="AJ494" s="48">
        <v>22</v>
      </c>
      <c r="AK494" s="49"/>
      <c r="AL494" s="49"/>
      <c r="AM494" s="49"/>
      <c r="AN494" s="48">
        <v>0</v>
      </c>
      <c r="AO494" s="49"/>
      <c r="AP494" s="48">
        <v>0</v>
      </c>
      <c r="AQ494" s="49"/>
      <c r="AR494" s="49"/>
      <c r="AS494" s="49"/>
      <c r="AT494" s="48">
        <v>0</v>
      </c>
      <c r="AU494" s="39"/>
      <c r="AV494" s="39"/>
      <c r="AW494" s="39"/>
    </row>
    <row r="495" spans="1:49" x14ac:dyDescent="0.2">
      <c r="D495" s="2" t="s">
        <v>102</v>
      </c>
      <c r="F495" s="39">
        <v>72</v>
      </c>
      <c r="G495" s="39"/>
      <c r="H495" s="39"/>
      <c r="I495" s="39"/>
      <c r="J495" s="39">
        <v>248</v>
      </c>
      <c r="K495" s="39">
        <v>4</v>
      </c>
      <c r="L495" s="39">
        <v>1</v>
      </c>
      <c r="M495" s="39"/>
      <c r="N495" s="39">
        <v>253</v>
      </c>
      <c r="O495" s="39"/>
      <c r="P495" s="39"/>
      <c r="Q495" s="39"/>
      <c r="R495" s="39">
        <v>0</v>
      </c>
      <c r="S495" s="39">
        <v>17</v>
      </c>
      <c r="T495" s="39">
        <v>17</v>
      </c>
      <c r="U495" s="39">
        <v>28</v>
      </c>
      <c r="V495" s="39"/>
      <c r="W495" s="39">
        <v>20</v>
      </c>
      <c r="X495" s="39">
        <v>0</v>
      </c>
      <c r="Y495" s="39">
        <v>0</v>
      </c>
      <c r="Z495" s="39">
        <v>16</v>
      </c>
      <c r="AA495" s="39">
        <v>39</v>
      </c>
      <c r="AB495" s="39">
        <v>12</v>
      </c>
      <c r="AC495" s="39">
        <v>120</v>
      </c>
      <c r="AD495" s="39">
        <v>0</v>
      </c>
      <c r="AE495" s="39"/>
      <c r="AF495" s="39">
        <v>269</v>
      </c>
      <c r="AG495" s="39"/>
      <c r="AH495" s="39"/>
      <c r="AI495" s="39"/>
      <c r="AJ495" s="39">
        <v>56</v>
      </c>
      <c r="AK495" s="39"/>
      <c r="AL495" s="39"/>
      <c r="AM495" s="39"/>
      <c r="AN495" s="39">
        <v>0</v>
      </c>
      <c r="AO495" s="39"/>
      <c r="AP495" s="39">
        <v>0</v>
      </c>
      <c r="AQ495" s="39"/>
      <c r="AR495" s="39"/>
      <c r="AS495" s="39"/>
      <c r="AT495" s="39">
        <v>0</v>
      </c>
      <c r="AU495" s="39"/>
      <c r="AV495" s="39"/>
      <c r="AW495" s="39"/>
    </row>
    <row r="496" spans="1:49" x14ac:dyDescent="0.2">
      <c r="D496" s="47" t="s">
        <v>103</v>
      </c>
      <c r="F496" s="48">
        <v>29</v>
      </c>
      <c r="G496" s="49"/>
      <c r="H496" s="49"/>
      <c r="I496" s="49"/>
      <c r="J496" s="48">
        <v>279</v>
      </c>
      <c r="K496" s="48">
        <v>1</v>
      </c>
      <c r="L496" s="48">
        <v>2</v>
      </c>
      <c r="M496" s="49"/>
      <c r="N496" s="48">
        <v>282</v>
      </c>
      <c r="O496" s="49"/>
      <c r="P496" s="49"/>
      <c r="Q496" s="49"/>
      <c r="R496" s="48">
        <v>0</v>
      </c>
      <c r="S496" s="48">
        <v>17</v>
      </c>
      <c r="T496" s="48">
        <v>34</v>
      </c>
      <c r="U496" s="48">
        <v>24</v>
      </c>
      <c r="V496" s="49"/>
      <c r="W496" s="48">
        <v>40</v>
      </c>
      <c r="X496" s="48">
        <v>0</v>
      </c>
      <c r="Y496" s="48">
        <v>0</v>
      </c>
      <c r="Z496" s="48">
        <v>17</v>
      </c>
      <c r="AA496" s="48">
        <v>12</v>
      </c>
      <c r="AB496" s="48">
        <v>2</v>
      </c>
      <c r="AC496" s="48">
        <v>154</v>
      </c>
      <c r="AD496" s="48">
        <v>3</v>
      </c>
      <c r="AE496" s="49"/>
      <c r="AF496" s="48">
        <v>303</v>
      </c>
      <c r="AG496" s="49"/>
      <c r="AH496" s="49"/>
      <c r="AI496" s="49"/>
      <c r="AJ496" s="48">
        <v>8</v>
      </c>
      <c r="AK496" s="49"/>
      <c r="AL496" s="49"/>
      <c r="AM496" s="49"/>
      <c r="AN496" s="48">
        <v>0</v>
      </c>
      <c r="AO496" s="49"/>
      <c r="AP496" s="48">
        <v>0</v>
      </c>
      <c r="AQ496" s="49"/>
      <c r="AR496" s="49"/>
      <c r="AS496" s="49"/>
      <c r="AT496" s="48">
        <v>0</v>
      </c>
      <c r="AU496" s="39"/>
      <c r="AV496" s="39"/>
      <c r="AW496" s="39"/>
    </row>
    <row r="497" spans="1:49" ht="15" x14ac:dyDescent="0.2">
      <c r="B497" s="5"/>
      <c r="D497" s="2" t="s">
        <v>104</v>
      </c>
      <c r="F497" s="39">
        <v>81</v>
      </c>
      <c r="G497" s="39"/>
      <c r="H497" s="39"/>
      <c r="I497" s="39"/>
      <c r="J497" s="39">
        <v>296</v>
      </c>
      <c r="K497" s="39">
        <v>7</v>
      </c>
      <c r="L497" s="39">
        <v>0</v>
      </c>
      <c r="M497" s="39"/>
      <c r="N497" s="39">
        <v>303</v>
      </c>
      <c r="O497" s="39"/>
      <c r="P497" s="39"/>
      <c r="Q497" s="39"/>
      <c r="R497" s="39">
        <v>0</v>
      </c>
      <c r="S497" s="39">
        <v>21</v>
      </c>
      <c r="T497" s="39">
        <v>27</v>
      </c>
      <c r="U497" s="39">
        <v>5</v>
      </c>
      <c r="V497" s="39"/>
      <c r="W497" s="39">
        <v>16</v>
      </c>
      <c r="X497" s="39">
        <v>1</v>
      </c>
      <c r="Y497" s="39">
        <v>2</v>
      </c>
      <c r="Z497" s="39">
        <v>25</v>
      </c>
      <c r="AA497" s="39">
        <v>23</v>
      </c>
      <c r="AB497" s="39">
        <v>14</v>
      </c>
      <c r="AC497" s="39">
        <v>171</v>
      </c>
      <c r="AD497" s="39">
        <v>0</v>
      </c>
      <c r="AE497" s="39"/>
      <c r="AF497" s="39">
        <v>305</v>
      </c>
      <c r="AG497" s="39"/>
      <c r="AH497" s="39"/>
      <c r="AI497" s="39"/>
      <c r="AJ497" s="39">
        <v>79</v>
      </c>
      <c r="AK497" s="39"/>
      <c r="AL497" s="39"/>
      <c r="AM497" s="39"/>
      <c r="AN497" s="39">
        <v>0</v>
      </c>
      <c r="AO497" s="39"/>
      <c r="AP497" s="39">
        <v>0</v>
      </c>
      <c r="AQ497" s="39"/>
      <c r="AR497" s="39"/>
      <c r="AS497" s="39"/>
      <c r="AT497" s="39">
        <v>0</v>
      </c>
      <c r="AU497" s="39"/>
      <c r="AV497" s="39"/>
      <c r="AW497" s="39"/>
    </row>
    <row r="498" spans="1:49" x14ac:dyDescent="0.2">
      <c r="D498" s="47" t="s">
        <v>117</v>
      </c>
      <c r="F498" s="48">
        <v>64</v>
      </c>
      <c r="G498" s="49"/>
      <c r="H498" s="49"/>
      <c r="I498" s="49"/>
      <c r="J498" s="48">
        <v>285</v>
      </c>
      <c r="K498" s="48">
        <v>9</v>
      </c>
      <c r="L498" s="48">
        <v>3</v>
      </c>
      <c r="M498" s="49"/>
      <c r="N498" s="48">
        <v>297</v>
      </c>
      <c r="O498" s="49"/>
      <c r="P498" s="49"/>
      <c r="Q498" s="49"/>
      <c r="R498" s="48">
        <v>2</v>
      </c>
      <c r="S498" s="48">
        <v>23</v>
      </c>
      <c r="T498" s="48">
        <v>32</v>
      </c>
      <c r="U498" s="48">
        <v>31</v>
      </c>
      <c r="V498" s="49"/>
      <c r="W498" s="48">
        <v>10</v>
      </c>
      <c r="X498" s="48">
        <v>1</v>
      </c>
      <c r="Y498" s="48">
        <v>0</v>
      </c>
      <c r="Z498" s="48">
        <v>8</v>
      </c>
      <c r="AA498" s="48">
        <v>20</v>
      </c>
      <c r="AB498" s="48">
        <v>19</v>
      </c>
      <c r="AC498" s="48">
        <v>146</v>
      </c>
      <c r="AD498" s="48">
        <v>0</v>
      </c>
      <c r="AE498" s="49"/>
      <c r="AF498" s="48">
        <v>292</v>
      </c>
      <c r="AG498" s="49"/>
      <c r="AH498" s="49"/>
      <c r="AI498" s="49"/>
      <c r="AJ498" s="48">
        <v>69</v>
      </c>
      <c r="AK498" s="49"/>
      <c r="AL498" s="49"/>
      <c r="AM498" s="49"/>
      <c r="AN498" s="48">
        <v>0</v>
      </c>
      <c r="AO498" s="49"/>
      <c r="AP498" s="48">
        <v>0</v>
      </c>
      <c r="AQ498" s="49"/>
      <c r="AR498" s="49"/>
      <c r="AS498" s="49"/>
      <c r="AT498" s="48">
        <v>54</v>
      </c>
      <c r="AU498" s="39"/>
      <c r="AV498" s="39"/>
      <c r="AW498" s="39"/>
    </row>
    <row r="499" spans="1:49" ht="15" x14ac:dyDescent="0.2">
      <c r="B499" s="5"/>
      <c r="D499" s="2" t="s">
        <v>156</v>
      </c>
      <c r="F499" s="39">
        <v>250</v>
      </c>
      <c r="G499" s="39"/>
      <c r="H499" s="39"/>
      <c r="I499" s="39"/>
      <c r="J499" s="39">
        <v>949</v>
      </c>
      <c r="K499" s="39">
        <v>16</v>
      </c>
      <c r="L499" s="39">
        <v>25</v>
      </c>
      <c r="M499" s="39"/>
      <c r="N499" s="39">
        <v>990</v>
      </c>
      <c r="O499" s="39"/>
      <c r="P499" s="39"/>
      <c r="Q499" s="39"/>
      <c r="R499" s="39">
        <v>1</v>
      </c>
      <c r="S499" s="39">
        <v>21</v>
      </c>
      <c r="T499" s="39">
        <v>151</v>
      </c>
      <c r="U499" s="39">
        <v>45</v>
      </c>
      <c r="V499" s="39"/>
      <c r="W499" s="39">
        <v>238</v>
      </c>
      <c r="X499" s="39">
        <v>3</v>
      </c>
      <c r="Y499" s="39">
        <v>5</v>
      </c>
      <c r="Z499" s="39">
        <v>122</v>
      </c>
      <c r="AA499" s="39">
        <v>24</v>
      </c>
      <c r="AB499" s="39">
        <v>26</v>
      </c>
      <c r="AC499" s="39">
        <v>456</v>
      </c>
      <c r="AD499" s="39">
        <v>0</v>
      </c>
      <c r="AE499" s="39"/>
      <c r="AF499" s="39">
        <v>1092</v>
      </c>
      <c r="AG499" s="39"/>
      <c r="AH499" s="39"/>
      <c r="AI499" s="39"/>
      <c r="AJ499" s="39">
        <v>148</v>
      </c>
      <c r="AK499" s="39"/>
      <c r="AL499" s="39"/>
      <c r="AM499" s="39"/>
      <c r="AN499" s="39">
        <v>0</v>
      </c>
      <c r="AO499" s="39"/>
      <c r="AP499" s="39">
        <v>0</v>
      </c>
      <c r="AQ499" s="39"/>
      <c r="AR499" s="39"/>
      <c r="AS499" s="39"/>
      <c r="AT499" s="39">
        <v>90</v>
      </c>
      <c r="AU499" s="39"/>
      <c r="AV499" s="39"/>
      <c r="AW499" s="39"/>
    </row>
    <row r="500" spans="1:49" ht="15" x14ac:dyDescent="0.2">
      <c r="B500" s="5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</row>
    <row r="501" spans="1:49" s="1" customFormat="1" x14ac:dyDescent="0.25">
      <c r="A501" s="3"/>
      <c r="B501" s="6"/>
      <c r="C501" s="51" t="s">
        <v>159</v>
      </c>
      <c r="D501" s="52"/>
      <c r="E501" s="5"/>
      <c r="F501" s="53">
        <v>1048</v>
      </c>
      <c r="G501" s="54"/>
      <c r="H501" s="54"/>
      <c r="I501" s="54"/>
      <c r="J501" s="53">
        <v>4204</v>
      </c>
      <c r="K501" s="53">
        <v>73</v>
      </c>
      <c r="L501" s="53">
        <v>92</v>
      </c>
      <c r="M501" s="54"/>
      <c r="N501" s="53">
        <v>4369</v>
      </c>
      <c r="O501" s="54"/>
      <c r="P501" s="54"/>
      <c r="Q501" s="54"/>
      <c r="R501" s="53">
        <v>4</v>
      </c>
      <c r="S501" s="53">
        <v>244</v>
      </c>
      <c r="T501" s="53">
        <v>479</v>
      </c>
      <c r="U501" s="53">
        <v>422</v>
      </c>
      <c r="V501" s="54"/>
      <c r="W501" s="53">
        <v>454</v>
      </c>
      <c r="X501" s="53">
        <v>7</v>
      </c>
      <c r="Y501" s="53">
        <v>16</v>
      </c>
      <c r="Z501" s="53">
        <v>298</v>
      </c>
      <c r="AA501" s="53">
        <v>282</v>
      </c>
      <c r="AB501" s="53">
        <v>167</v>
      </c>
      <c r="AC501" s="53">
        <v>2362</v>
      </c>
      <c r="AD501" s="53">
        <v>5</v>
      </c>
      <c r="AE501" s="54"/>
      <c r="AF501" s="53">
        <v>4740</v>
      </c>
      <c r="AG501" s="54"/>
      <c r="AH501" s="54"/>
      <c r="AI501" s="54"/>
      <c r="AJ501" s="53">
        <v>676</v>
      </c>
      <c r="AK501" s="54"/>
      <c r="AL501" s="54"/>
      <c r="AM501" s="54"/>
      <c r="AN501" s="53">
        <v>0</v>
      </c>
      <c r="AO501" s="54"/>
      <c r="AP501" s="53">
        <v>1</v>
      </c>
      <c r="AQ501" s="54"/>
      <c r="AR501" s="54"/>
      <c r="AS501" s="54"/>
      <c r="AT501" s="53">
        <v>403</v>
      </c>
      <c r="AU501" s="39"/>
      <c r="AV501" s="39"/>
      <c r="AW501" s="39"/>
    </row>
    <row r="502" spans="1:49" s="1" customFormat="1" x14ac:dyDescent="0.2">
      <c r="A502" s="3"/>
      <c r="B502" s="6"/>
      <c r="C502" s="3"/>
      <c r="D502" s="3"/>
      <c r="E502" s="5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39"/>
      <c r="AV502" s="39"/>
      <c r="AW502" s="39"/>
    </row>
    <row r="503" spans="1:49" s="1" customFormat="1" x14ac:dyDescent="0.25">
      <c r="A503" s="3"/>
      <c r="B503" s="57" t="s">
        <v>262</v>
      </c>
      <c r="C503" s="58"/>
      <c r="D503" s="58"/>
      <c r="E503" s="5"/>
      <c r="F503" s="59">
        <v>1048</v>
      </c>
      <c r="G503" s="54"/>
      <c r="H503" s="54"/>
      <c r="I503" s="54"/>
      <c r="J503" s="59">
        <v>4204</v>
      </c>
      <c r="K503" s="59">
        <v>73</v>
      </c>
      <c r="L503" s="59">
        <v>92</v>
      </c>
      <c r="M503" s="54"/>
      <c r="N503" s="59">
        <v>4369</v>
      </c>
      <c r="O503" s="54"/>
      <c r="P503" s="54"/>
      <c r="Q503" s="54"/>
      <c r="R503" s="59">
        <v>4</v>
      </c>
      <c r="S503" s="59">
        <v>244</v>
      </c>
      <c r="T503" s="59">
        <v>479</v>
      </c>
      <c r="U503" s="59">
        <v>422</v>
      </c>
      <c r="V503" s="54"/>
      <c r="W503" s="59">
        <v>454</v>
      </c>
      <c r="X503" s="59">
        <v>7</v>
      </c>
      <c r="Y503" s="59">
        <v>16</v>
      </c>
      <c r="Z503" s="59">
        <v>298</v>
      </c>
      <c r="AA503" s="59">
        <v>282</v>
      </c>
      <c r="AB503" s="59">
        <v>167</v>
      </c>
      <c r="AC503" s="59">
        <v>2362</v>
      </c>
      <c r="AD503" s="59">
        <v>5</v>
      </c>
      <c r="AE503" s="54"/>
      <c r="AF503" s="59">
        <v>4740</v>
      </c>
      <c r="AG503" s="54"/>
      <c r="AH503" s="54"/>
      <c r="AI503" s="54"/>
      <c r="AJ503" s="59">
        <v>676</v>
      </c>
      <c r="AK503" s="54"/>
      <c r="AL503" s="54"/>
      <c r="AM503" s="54"/>
      <c r="AN503" s="59">
        <v>0</v>
      </c>
      <c r="AO503" s="54"/>
      <c r="AP503" s="59">
        <v>1</v>
      </c>
      <c r="AQ503" s="54"/>
      <c r="AR503" s="54"/>
      <c r="AS503" s="54"/>
      <c r="AT503" s="59">
        <v>403</v>
      </c>
      <c r="AU503" s="39"/>
      <c r="AV503" s="39"/>
      <c r="AW503" s="39"/>
    </row>
    <row r="504" spans="1:49" x14ac:dyDescent="0.2"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</row>
    <row r="505" spans="1:49" x14ac:dyDescent="0.2">
      <c r="B505" s="6" t="s">
        <v>263</v>
      </c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</row>
    <row r="506" spans="1:49" x14ac:dyDescent="0.2">
      <c r="C506" s="3" t="s">
        <v>154</v>
      </c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</row>
    <row r="507" spans="1:49" x14ac:dyDescent="0.2">
      <c r="D507" s="2" t="s">
        <v>122</v>
      </c>
      <c r="F507" s="39">
        <v>57</v>
      </c>
      <c r="G507" s="39"/>
      <c r="H507" s="39"/>
      <c r="I507" s="39"/>
      <c r="J507" s="39">
        <v>457</v>
      </c>
      <c r="K507" s="39">
        <v>3</v>
      </c>
      <c r="L507" s="39">
        <v>1</v>
      </c>
      <c r="M507" s="39"/>
      <c r="N507" s="39">
        <v>461</v>
      </c>
      <c r="O507" s="39"/>
      <c r="P507" s="39"/>
      <c r="Q507" s="39"/>
      <c r="R507" s="39">
        <v>0</v>
      </c>
      <c r="S507" s="39">
        <v>27</v>
      </c>
      <c r="T507" s="39">
        <v>34</v>
      </c>
      <c r="U507" s="39">
        <v>15</v>
      </c>
      <c r="V507" s="39"/>
      <c r="W507" s="39">
        <v>12</v>
      </c>
      <c r="X507" s="39">
        <v>0</v>
      </c>
      <c r="Y507" s="39">
        <v>0</v>
      </c>
      <c r="Z507" s="39">
        <v>9</v>
      </c>
      <c r="AA507" s="39">
        <v>61</v>
      </c>
      <c r="AB507" s="39">
        <v>19</v>
      </c>
      <c r="AC507" s="39">
        <v>270</v>
      </c>
      <c r="AD507" s="39">
        <v>0</v>
      </c>
      <c r="AE507" s="39"/>
      <c r="AF507" s="39">
        <v>447</v>
      </c>
      <c r="AG507" s="39"/>
      <c r="AH507" s="39"/>
      <c r="AI507" s="39"/>
      <c r="AJ507" s="39">
        <v>71</v>
      </c>
      <c r="AK507" s="39"/>
      <c r="AL507" s="39"/>
      <c r="AM507" s="39"/>
      <c r="AN507" s="39">
        <v>0</v>
      </c>
      <c r="AO507" s="39"/>
      <c r="AP507" s="39">
        <v>0</v>
      </c>
      <c r="AQ507" s="39"/>
      <c r="AR507" s="39"/>
      <c r="AS507" s="39"/>
      <c r="AT507" s="39">
        <v>0</v>
      </c>
      <c r="AU507" s="39"/>
      <c r="AV507" s="39"/>
      <c r="AW507" s="39"/>
    </row>
    <row r="508" spans="1:49" x14ac:dyDescent="0.2">
      <c r="D508" s="47" t="s">
        <v>97</v>
      </c>
      <c r="F508" s="48">
        <v>61</v>
      </c>
      <c r="G508" s="49"/>
      <c r="H508" s="49"/>
      <c r="I508" s="49"/>
      <c r="J508" s="48">
        <v>416</v>
      </c>
      <c r="K508" s="48">
        <v>4</v>
      </c>
      <c r="L508" s="48">
        <v>1</v>
      </c>
      <c r="M508" s="49"/>
      <c r="N508" s="48">
        <v>421</v>
      </c>
      <c r="O508" s="49"/>
      <c r="P508" s="49"/>
      <c r="Q508" s="49"/>
      <c r="R508" s="48">
        <v>0</v>
      </c>
      <c r="S508" s="48">
        <v>28</v>
      </c>
      <c r="T508" s="48">
        <v>40</v>
      </c>
      <c r="U508" s="48">
        <v>3</v>
      </c>
      <c r="V508" s="49"/>
      <c r="W508" s="48">
        <v>33</v>
      </c>
      <c r="X508" s="48">
        <v>0</v>
      </c>
      <c r="Y508" s="48">
        <v>1</v>
      </c>
      <c r="Z508" s="48">
        <v>12</v>
      </c>
      <c r="AA508" s="48">
        <v>42</v>
      </c>
      <c r="AB508" s="48">
        <v>15</v>
      </c>
      <c r="AC508" s="48">
        <v>245</v>
      </c>
      <c r="AD508" s="48">
        <v>0</v>
      </c>
      <c r="AE508" s="49"/>
      <c r="AF508" s="48">
        <v>419</v>
      </c>
      <c r="AG508" s="49"/>
      <c r="AH508" s="49"/>
      <c r="AI508" s="49"/>
      <c r="AJ508" s="48">
        <v>63</v>
      </c>
      <c r="AK508" s="49"/>
      <c r="AL508" s="49"/>
      <c r="AM508" s="49"/>
      <c r="AN508" s="48">
        <v>0</v>
      </c>
      <c r="AO508" s="49"/>
      <c r="AP508" s="48">
        <v>0</v>
      </c>
      <c r="AQ508" s="49"/>
      <c r="AR508" s="49"/>
      <c r="AS508" s="49"/>
      <c r="AT508" s="48">
        <v>0</v>
      </c>
      <c r="AU508" s="39"/>
      <c r="AV508" s="39"/>
      <c r="AW508" s="39"/>
    </row>
    <row r="509" spans="1:49" x14ac:dyDescent="0.2">
      <c r="D509" s="2" t="s">
        <v>98</v>
      </c>
      <c r="F509" s="39">
        <v>84</v>
      </c>
      <c r="G509" s="39"/>
      <c r="H509" s="39"/>
      <c r="I509" s="39"/>
      <c r="J509" s="39">
        <v>398</v>
      </c>
      <c r="K509" s="39">
        <v>3</v>
      </c>
      <c r="L509" s="39">
        <v>0</v>
      </c>
      <c r="M509" s="39"/>
      <c r="N509" s="39">
        <v>401</v>
      </c>
      <c r="O509" s="39"/>
      <c r="P509" s="39"/>
      <c r="Q509" s="39"/>
      <c r="R509" s="39">
        <v>0</v>
      </c>
      <c r="S509" s="39">
        <v>40</v>
      </c>
      <c r="T509" s="39">
        <v>12</v>
      </c>
      <c r="U509" s="39">
        <v>3</v>
      </c>
      <c r="V509" s="39"/>
      <c r="W509" s="39">
        <v>24</v>
      </c>
      <c r="X509" s="39">
        <v>0</v>
      </c>
      <c r="Y509" s="39">
        <v>0</v>
      </c>
      <c r="Z509" s="39">
        <v>7</v>
      </c>
      <c r="AA509" s="39">
        <v>53</v>
      </c>
      <c r="AB509" s="39">
        <v>19</v>
      </c>
      <c r="AC509" s="39">
        <v>238</v>
      </c>
      <c r="AD509" s="39">
        <v>0</v>
      </c>
      <c r="AE509" s="39"/>
      <c r="AF509" s="39">
        <v>396</v>
      </c>
      <c r="AG509" s="39"/>
      <c r="AH509" s="39"/>
      <c r="AI509" s="39"/>
      <c r="AJ509" s="39">
        <v>89</v>
      </c>
      <c r="AK509" s="39"/>
      <c r="AL509" s="39"/>
      <c r="AM509" s="39"/>
      <c r="AN509" s="39">
        <v>0</v>
      </c>
      <c r="AO509" s="39"/>
      <c r="AP509" s="39">
        <v>0</v>
      </c>
      <c r="AQ509" s="39"/>
      <c r="AR509" s="39"/>
      <c r="AS509" s="39"/>
      <c r="AT509" s="39">
        <v>0</v>
      </c>
      <c r="AU509" s="39"/>
      <c r="AV509" s="39"/>
      <c r="AW509" s="39"/>
    </row>
    <row r="510" spans="1:49" x14ac:dyDescent="0.2">
      <c r="D510" s="47" t="s">
        <v>99</v>
      </c>
      <c r="F510" s="48">
        <v>56</v>
      </c>
      <c r="G510" s="49"/>
      <c r="H510" s="49"/>
      <c r="I510" s="49"/>
      <c r="J510" s="48">
        <v>316</v>
      </c>
      <c r="K510" s="48">
        <v>1</v>
      </c>
      <c r="L510" s="48">
        <v>0</v>
      </c>
      <c r="M510" s="49"/>
      <c r="N510" s="48">
        <v>317</v>
      </c>
      <c r="O510" s="49"/>
      <c r="P510" s="49"/>
      <c r="Q510" s="49"/>
      <c r="R510" s="48">
        <v>0</v>
      </c>
      <c r="S510" s="48">
        <v>12</v>
      </c>
      <c r="T510" s="48">
        <v>22</v>
      </c>
      <c r="U510" s="48">
        <v>18</v>
      </c>
      <c r="V510" s="49"/>
      <c r="W510" s="48">
        <v>7</v>
      </c>
      <c r="X510" s="48">
        <v>1</v>
      </c>
      <c r="Y510" s="48">
        <v>1</v>
      </c>
      <c r="Z510" s="48">
        <v>14</v>
      </c>
      <c r="AA510" s="48">
        <v>22</v>
      </c>
      <c r="AB510" s="48">
        <v>9</v>
      </c>
      <c r="AC510" s="48">
        <v>188</v>
      </c>
      <c r="AD510" s="48">
        <v>1</v>
      </c>
      <c r="AE510" s="49"/>
      <c r="AF510" s="48">
        <v>295</v>
      </c>
      <c r="AG510" s="49"/>
      <c r="AH510" s="49"/>
      <c r="AI510" s="49"/>
      <c r="AJ510" s="48">
        <v>78</v>
      </c>
      <c r="AK510" s="49"/>
      <c r="AL510" s="49"/>
      <c r="AM510" s="49"/>
      <c r="AN510" s="48">
        <v>0</v>
      </c>
      <c r="AO510" s="49"/>
      <c r="AP510" s="48">
        <v>0</v>
      </c>
      <c r="AQ510" s="49"/>
      <c r="AR510" s="49"/>
      <c r="AS510" s="49"/>
      <c r="AT510" s="48">
        <v>0</v>
      </c>
      <c r="AU510" s="39"/>
      <c r="AV510" s="39"/>
      <c r="AW510" s="39"/>
    </row>
    <row r="511" spans="1:49" x14ac:dyDescent="0.2">
      <c r="D511" s="2" t="s">
        <v>114</v>
      </c>
      <c r="F511" s="39">
        <v>40</v>
      </c>
      <c r="G511" s="39"/>
      <c r="H511" s="39"/>
      <c r="I511" s="39"/>
      <c r="J511" s="39">
        <v>319</v>
      </c>
      <c r="K511" s="39">
        <v>3</v>
      </c>
      <c r="L511" s="39">
        <v>3</v>
      </c>
      <c r="M511" s="39"/>
      <c r="N511" s="39">
        <v>325</v>
      </c>
      <c r="O511" s="39"/>
      <c r="P511" s="39"/>
      <c r="Q511" s="39"/>
      <c r="R511" s="39">
        <v>1</v>
      </c>
      <c r="S511" s="39">
        <v>14</v>
      </c>
      <c r="T511" s="39">
        <v>25</v>
      </c>
      <c r="U511" s="39">
        <v>31</v>
      </c>
      <c r="V511" s="39"/>
      <c r="W511" s="39">
        <v>13</v>
      </c>
      <c r="X511" s="39">
        <v>0</v>
      </c>
      <c r="Y511" s="39">
        <v>0</v>
      </c>
      <c r="Z511" s="39">
        <v>12</v>
      </c>
      <c r="AA511" s="39">
        <v>14</v>
      </c>
      <c r="AB511" s="39">
        <v>6</v>
      </c>
      <c r="AC511" s="39">
        <v>212</v>
      </c>
      <c r="AD511" s="39">
        <v>0</v>
      </c>
      <c r="AE511" s="39"/>
      <c r="AF511" s="39">
        <v>328</v>
      </c>
      <c r="AG511" s="39"/>
      <c r="AH511" s="39"/>
      <c r="AI511" s="39"/>
      <c r="AJ511" s="39">
        <v>37</v>
      </c>
      <c r="AK511" s="39"/>
      <c r="AL511" s="39"/>
      <c r="AM511" s="39"/>
      <c r="AN511" s="39">
        <v>0</v>
      </c>
      <c r="AO511" s="39"/>
      <c r="AP511" s="39">
        <v>0</v>
      </c>
      <c r="AQ511" s="39"/>
      <c r="AR511" s="39"/>
      <c r="AS511" s="39"/>
      <c r="AT511" s="39">
        <v>0</v>
      </c>
      <c r="AU511" s="39"/>
      <c r="AV511" s="39"/>
      <c r="AW511" s="39"/>
    </row>
    <row r="512" spans="1:49" x14ac:dyDescent="0.2">
      <c r="D512" s="47" t="s">
        <v>115</v>
      </c>
      <c r="F512" s="48">
        <v>112</v>
      </c>
      <c r="G512" s="49"/>
      <c r="H512" s="49"/>
      <c r="I512" s="49"/>
      <c r="J512" s="48">
        <v>522</v>
      </c>
      <c r="K512" s="48">
        <v>3</v>
      </c>
      <c r="L512" s="48">
        <v>7</v>
      </c>
      <c r="M512" s="49"/>
      <c r="N512" s="48">
        <v>532</v>
      </c>
      <c r="O512" s="49"/>
      <c r="P512" s="49"/>
      <c r="Q512" s="49"/>
      <c r="R512" s="48">
        <v>2</v>
      </c>
      <c r="S512" s="48">
        <v>18</v>
      </c>
      <c r="T512" s="48">
        <v>22</v>
      </c>
      <c r="U512" s="48">
        <v>43</v>
      </c>
      <c r="V512" s="49"/>
      <c r="W512" s="48">
        <v>32</v>
      </c>
      <c r="X512" s="48">
        <v>0</v>
      </c>
      <c r="Y512" s="48">
        <v>0</v>
      </c>
      <c r="Z512" s="48">
        <v>17</v>
      </c>
      <c r="AA512" s="48">
        <v>38</v>
      </c>
      <c r="AB512" s="48">
        <v>10</v>
      </c>
      <c r="AC512" s="48">
        <v>389</v>
      </c>
      <c r="AD512" s="48">
        <v>0</v>
      </c>
      <c r="AE512" s="49"/>
      <c r="AF512" s="48">
        <v>571</v>
      </c>
      <c r="AG512" s="49"/>
      <c r="AH512" s="49"/>
      <c r="AI512" s="49"/>
      <c r="AJ512" s="48">
        <v>73</v>
      </c>
      <c r="AK512" s="49"/>
      <c r="AL512" s="49"/>
      <c r="AM512" s="49"/>
      <c r="AN512" s="48">
        <v>0</v>
      </c>
      <c r="AO512" s="49"/>
      <c r="AP512" s="48">
        <v>0</v>
      </c>
      <c r="AQ512" s="49"/>
      <c r="AR512" s="49"/>
      <c r="AS512" s="49"/>
      <c r="AT512" s="48">
        <v>0</v>
      </c>
      <c r="AU512" s="39"/>
      <c r="AV512" s="39"/>
      <c r="AW512" s="39"/>
    </row>
    <row r="513" spans="1:49" x14ac:dyDescent="0.2">
      <c r="D513" s="2" t="s">
        <v>116</v>
      </c>
      <c r="F513" s="39">
        <v>56</v>
      </c>
      <c r="G513" s="39"/>
      <c r="H513" s="39"/>
      <c r="I513" s="39"/>
      <c r="J513" s="39">
        <v>456</v>
      </c>
      <c r="K513" s="39">
        <v>3</v>
      </c>
      <c r="L513" s="39">
        <v>4</v>
      </c>
      <c r="M513" s="39"/>
      <c r="N513" s="39">
        <v>463</v>
      </c>
      <c r="O513" s="39"/>
      <c r="P513" s="39"/>
      <c r="Q513" s="39"/>
      <c r="R513" s="39">
        <v>0</v>
      </c>
      <c r="S513" s="39">
        <v>17</v>
      </c>
      <c r="T513" s="39">
        <v>52</v>
      </c>
      <c r="U513" s="39">
        <v>33</v>
      </c>
      <c r="V513" s="39"/>
      <c r="W513" s="39">
        <v>18</v>
      </c>
      <c r="X513" s="39">
        <v>4</v>
      </c>
      <c r="Y513" s="39">
        <v>2</v>
      </c>
      <c r="Z513" s="39">
        <v>18</v>
      </c>
      <c r="AA513" s="39">
        <v>20</v>
      </c>
      <c r="AB513" s="39">
        <v>13</v>
      </c>
      <c r="AC513" s="39">
        <v>279</v>
      </c>
      <c r="AD513" s="39">
        <v>0</v>
      </c>
      <c r="AE513" s="39"/>
      <c r="AF513" s="39">
        <v>456</v>
      </c>
      <c r="AG513" s="39"/>
      <c r="AH513" s="39"/>
      <c r="AI513" s="39"/>
      <c r="AJ513" s="39">
        <v>63</v>
      </c>
      <c r="AK513" s="39"/>
      <c r="AL513" s="39"/>
      <c r="AM513" s="39"/>
      <c r="AN513" s="39">
        <v>0</v>
      </c>
      <c r="AO513" s="39"/>
      <c r="AP513" s="39">
        <v>0</v>
      </c>
      <c r="AQ513" s="39"/>
      <c r="AR513" s="39"/>
      <c r="AS513" s="39"/>
      <c r="AT513" s="39">
        <v>0</v>
      </c>
      <c r="AU513" s="39"/>
      <c r="AV513" s="39"/>
      <c r="AW513" s="39"/>
    </row>
    <row r="514" spans="1:49" x14ac:dyDescent="0.2">
      <c r="D514" s="47" t="s">
        <v>103</v>
      </c>
      <c r="F514" s="48">
        <v>78</v>
      </c>
      <c r="G514" s="49"/>
      <c r="H514" s="49"/>
      <c r="I514" s="49"/>
      <c r="J514" s="48">
        <v>449</v>
      </c>
      <c r="K514" s="48">
        <v>6</v>
      </c>
      <c r="L514" s="48">
        <v>2</v>
      </c>
      <c r="M514" s="49"/>
      <c r="N514" s="48">
        <v>457</v>
      </c>
      <c r="O514" s="49"/>
      <c r="P514" s="49"/>
      <c r="Q514" s="49"/>
      <c r="R514" s="48">
        <v>0</v>
      </c>
      <c r="S514" s="48">
        <v>24</v>
      </c>
      <c r="T514" s="48">
        <v>38</v>
      </c>
      <c r="U514" s="48">
        <v>20</v>
      </c>
      <c r="V514" s="49"/>
      <c r="W514" s="48">
        <v>33</v>
      </c>
      <c r="X514" s="48">
        <v>1</v>
      </c>
      <c r="Y514" s="48">
        <v>1</v>
      </c>
      <c r="Z514" s="48">
        <v>8</v>
      </c>
      <c r="AA514" s="48">
        <v>44</v>
      </c>
      <c r="AB514" s="48">
        <v>18</v>
      </c>
      <c r="AC514" s="48">
        <v>266</v>
      </c>
      <c r="AD514" s="48">
        <v>0</v>
      </c>
      <c r="AE514" s="49"/>
      <c r="AF514" s="48">
        <v>453</v>
      </c>
      <c r="AG514" s="49"/>
      <c r="AH514" s="49"/>
      <c r="AI514" s="49"/>
      <c r="AJ514" s="48">
        <v>82</v>
      </c>
      <c r="AK514" s="49"/>
      <c r="AL514" s="49"/>
      <c r="AM514" s="49"/>
      <c r="AN514" s="48">
        <v>0</v>
      </c>
      <c r="AO514" s="49"/>
      <c r="AP514" s="48">
        <v>0</v>
      </c>
      <c r="AQ514" s="49"/>
      <c r="AR514" s="49"/>
      <c r="AS514" s="49"/>
      <c r="AT514" s="48">
        <v>12</v>
      </c>
      <c r="AU514" s="39"/>
      <c r="AV514" s="39"/>
      <c r="AW514" s="39"/>
    </row>
    <row r="515" spans="1:49" x14ac:dyDescent="0.2">
      <c r="D515" s="2" t="s">
        <v>104</v>
      </c>
      <c r="F515" s="39">
        <v>33</v>
      </c>
      <c r="G515" s="39"/>
      <c r="H515" s="39"/>
      <c r="I515" s="39"/>
      <c r="J515" s="39">
        <v>322</v>
      </c>
      <c r="K515" s="39">
        <v>2</v>
      </c>
      <c r="L515" s="39">
        <v>4</v>
      </c>
      <c r="M515" s="39"/>
      <c r="N515" s="39">
        <v>328</v>
      </c>
      <c r="O515" s="39"/>
      <c r="P515" s="39"/>
      <c r="Q515" s="39"/>
      <c r="R515" s="39">
        <v>0</v>
      </c>
      <c r="S515" s="39">
        <v>13</v>
      </c>
      <c r="T515" s="39">
        <v>32</v>
      </c>
      <c r="U515" s="39">
        <v>4</v>
      </c>
      <c r="V515" s="39"/>
      <c r="W515" s="39">
        <v>26</v>
      </c>
      <c r="X515" s="39">
        <v>1</v>
      </c>
      <c r="Y515" s="39">
        <v>0</v>
      </c>
      <c r="Z515" s="39">
        <v>27</v>
      </c>
      <c r="AA515" s="39">
        <v>16</v>
      </c>
      <c r="AB515" s="39">
        <v>12</v>
      </c>
      <c r="AC515" s="39">
        <v>213</v>
      </c>
      <c r="AD515" s="39">
        <v>0</v>
      </c>
      <c r="AE515" s="39"/>
      <c r="AF515" s="39">
        <v>344</v>
      </c>
      <c r="AG515" s="39"/>
      <c r="AH515" s="39"/>
      <c r="AI515" s="39"/>
      <c r="AJ515" s="39">
        <v>17</v>
      </c>
      <c r="AK515" s="39"/>
      <c r="AL515" s="39"/>
      <c r="AM515" s="39"/>
      <c r="AN515" s="39">
        <v>0</v>
      </c>
      <c r="AO515" s="39"/>
      <c r="AP515" s="39">
        <v>0</v>
      </c>
      <c r="AQ515" s="39"/>
      <c r="AR515" s="39"/>
      <c r="AS515" s="39"/>
      <c r="AT515" s="39">
        <v>0</v>
      </c>
      <c r="AU515" s="39"/>
      <c r="AV515" s="39"/>
      <c r="AW515" s="39"/>
    </row>
    <row r="516" spans="1:49" x14ac:dyDescent="0.2">
      <c r="D516" s="47" t="s">
        <v>117</v>
      </c>
      <c r="F516" s="48">
        <v>69</v>
      </c>
      <c r="G516" s="49"/>
      <c r="H516" s="49"/>
      <c r="I516" s="49"/>
      <c r="J516" s="48">
        <v>339</v>
      </c>
      <c r="K516" s="48">
        <v>0</v>
      </c>
      <c r="L516" s="48">
        <v>0</v>
      </c>
      <c r="M516" s="49"/>
      <c r="N516" s="48">
        <v>339</v>
      </c>
      <c r="O516" s="49"/>
      <c r="P516" s="49"/>
      <c r="Q516" s="49"/>
      <c r="R516" s="48">
        <v>0</v>
      </c>
      <c r="S516" s="48">
        <v>26</v>
      </c>
      <c r="T516" s="48">
        <v>24</v>
      </c>
      <c r="U516" s="48">
        <v>14</v>
      </c>
      <c r="V516" s="49"/>
      <c r="W516" s="48">
        <v>15</v>
      </c>
      <c r="X516" s="48">
        <v>0</v>
      </c>
      <c r="Y516" s="48">
        <v>1</v>
      </c>
      <c r="Z516" s="48">
        <v>4</v>
      </c>
      <c r="AA516" s="48">
        <v>58</v>
      </c>
      <c r="AB516" s="48">
        <v>10</v>
      </c>
      <c r="AC516" s="48">
        <v>186</v>
      </c>
      <c r="AD516" s="48">
        <v>1</v>
      </c>
      <c r="AE516" s="49"/>
      <c r="AF516" s="48">
        <v>339</v>
      </c>
      <c r="AG516" s="49"/>
      <c r="AH516" s="49"/>
      <c r="AI516" s="49"/>
      <c r="AJ516" s="48">
        <v>69</v>
      </c>
      <c r="AK516" s="49"/>
      <c r="AL516" s="49"/>
      <c r="AM516" s="49"/>
      <c r="AN516" s="48">
        <v>0</v>
      </c>
      <c r="AO516" s="49"/>
      <c r="AP516" s="48">
        <v>0</v>
      </c>
      <c r="AQ516" s="49"/>
      <c r="AR516" s="49"/>
      <c r="AS516" s="49"/>
      <c r="AT516" s="48">
        <v>0</v>
      </c>
      <c r="AU516" s="39"/>
      <c r="AV516" s="39"/>
      <c r="AW516" s="39"/>
    </row>
    <row r="517" spans="1:49" x14ac:dyDescent="0.2"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</row>
    <row r="518" spans="1:49" s="1" customFormat="1" x14ac:dyDescent="0.25">
      <c r="A518" s="3"/>
      <c r="B518" s="6"/>
      <c r="C518" s="51" t="s">
        <v>159</v>
      </c>
      <c r="D518" s="52"/>
      <c r="E518" s="5"/>
      <c r="F518" s="53">
        <v>646</v>
      </c>
      <c r="G518" s="54"/>
      <c r="H518" s="54"/>
      <c r="I518" s="54"/>
      <c r="J518" s="53">
        <v>3994</v>
      </c>
      <c r="K518" s="53">
        <v>28</v>
      </c>
      <c r="L518" s="53">
        <v>22</v>
      </c>
      <c r="M518" s="54"/>
      <c r="N518" s="53">
        <v>4044</v>
      </c>
      <c r="O518" s="54"/>
      <c r="P518" s="54"/>
      <c r="Q518" s="54"/>
      <c r="R518" s="53">
        <v>3</v>
      </c>
      <c r="S518" s="53">
        <v>219</v>
      </c>
      <c r="T518" s="53">
        <v>301</v>
      </c>
      <c r="U518" s="53">
        <v>184</v>
      </c>
      <c r="V518" s="54"/>
      <c r="W518" s="53">
        <v>213</v>
      </c>
      <c r="X518" s="53">
        <v>7</v>
      </c>
      <c r="Y518" s="53">
        <v>6</v>
      </c>
      <c r="Z518" s="53">
        <v>128</v>
      </c>
      <c r="AA518" s="53">
        <v>368</v>
      </c>
      <c r="AB518" s="53">
        <v>131</v>
      </c>
      <c r="AC518" s="53">
        <v>2486</v>
      </c>
      <c r="AD518" s="53">
        <v>2</v>
      </c>
      <c r="AE518" s="54"/>
      <c r="AF518" s="53">
        <v>4048</v>
      </c>
      <c r="AG518" s="54"/>
      <c r="AH518" s="54"/>
      <c r="AI518" s="54"/>
      <c r="AJ518" s="53">
        <v>642</v>
      </c>
      <c r="AK518" s="54"/>
      <c r="AL518" s="54"/>
      <c r="AM518" s="54"/>
      <c r="AN518" s="53">
        <v>0</v>
      </c>
      <c r="AO518" s="54"/>
      <c r="AP518" s="53">
        <v>0</v>
      </c>
      <c r="AQ518" s="54"/>
      <c r="AR518" s="54"/>
      <c r="AS518" s="54"/>
      <c r="AT518" s="53">
        <v>12</v>
      </c>
      <c r="AU518" s="39"/>
      <c r="AV518" s="39"/>
      <c r="AW518" s="39"/>
    </row>
    <row r="519" spans="1:49" s="1" customFormat="1" x14ac:dyDescent="0.2">
      <c r="A519" s="3"/>
      <c r="B519" s="6"/>
      <c r="C519" s="3"/>
      <c r="D519" s="3"/>
      <c r="E519" s="5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39"/>
      <c r="AV519" s="39"/>
      <c r="AW519" s="39"/>
    </row>
    <row r="520" spans="1:49" s="1" customFormat="1" x14ac:dyDescent="0.25">
      <c r="A520" s="3"/>
      <c r="B520" s="57" t="s">
        <v>264</v>
      </c>
      <c r="C520" s="58"/>
      <c r="D520" s="58"/>
      <c r="E520" s="5"/>
      <c r="F520" s="59">
        <v>646</v>
      </c>
      <c r="G520" s="54"/>
      <c r="H520" s="54"/>
      <c r="I520" s="54"/>
      <c r="J520" s="59">
        <v>3994</v>
      </c>
      <c r="K520" s="59">
        <v>28</v>
      </c>
      <c r="L520" s="59">
        <v>22</v>
      </c>
      <c r="M520" s="54"/>
      <c r="N520" s="59">
        <v>4044</v>
      </c>
      <c r="O520" s="54"/>
      <c r="P520" s="54"/>
      <c r="Q520" s="54"/>
      <c r="R520" s="59">
        <v>3</v>
      </c>
      <c r="S520" s="59">
        <v>219</v>
      </c>
      <c r="T520" s="59">
        <v>301</v>
      </c>
      <c r="U520" s="59">
        <v>184</v>
      </c>
      <c r="V520" s="54"/>
      <c r="W520" s="59">
        <v>213</v>
      </c>
      <c r="X520" s="59">
        <v>7</v>
      </c>
      <c r="Y520" s="59">
        <v>6</v>
      </c>
      <c r="Z520" s="59">
        <v>128</v>
      </c>
      <c r="AA520" s="59">
        <v>368</v>
      </c>
      <c r="AB520" s="59">
        <v>131</v>
      </c>
      <c r="AC520" s="59">
        <v>2486</v>
      </c>
      <c r="AD520" s="59">
        <v>2</v>
      </c>
      <c r="AE520" s="54"/>
      <c r="AF520" s="59">
        <v>4048</v>
      </c>
      <c r="AG520" s="54"/>
      <c r="AH520" s="54"/>
      <c r="AI520" s="54"/>
      <c r="AJ520" s="59">
        <v>642</v>
      </c>
      <c r="AK520" s="54"/>
      <c r="AL520" s="54"/>
      <c r="AM520" s="54"/>
      <c r="AN520" s="59">
        <v>0</v>
      </c>
      <c r="AO520" s="54"/>
      <c r="AP520" s="59">
        <v>0</v>
      </c>
      <c r="AQ520" s="54"/>
      <c r="AR520" s="54"/>
      <c r="AS520" s="54"/>
      <c r="AT520" s="59">
        <v>12</v>
      </c>
      <c r="AU520" s="39"/>
      <c r="AV520" s="39"/>
      <c r="AW520" s="39"/>
    </row>
    <row r="521" spans="1:49" x14ac:dyDescent="0.2"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</row>
    <row r="522" spans="1:49" x14ac:dyDescent="0.2">
      <c r="B522" s="6" t="s">
        <v>265</v>
      </c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</row>
    <row r="523" spans="1:49" x14ac:dyDescent="0.2">
      <c r="C523" s="3" t="s">
        <v>154</v>
      </c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</row>
    <row r="524" spans="1:49" x14ac:dyDescent="0.2">
      <c r="D524" s="2" t="s">
        <v>96</v>
      </c>
      <c r="F524" s="39">
        <v>49</v>
      </c>
      <c r="G524" s="39"/>
      <c r="H524" s="39"/>
      <c r="I524" s="39"/>
      <c r="J524" s="39">
        <v>273</v>
      </c>
      <c r="K524" s="39">
        <v>7</v>
      </c>
      <c r="L524" s="39">
        <v>2</v>
      </c>
      <c r="M524" s="39"/>
      <c r="N524" s="39">
        <v>282</v>
      </c>
      <c r="O524" s="39"/>
      <c r="P524" s="39"/>
      <c r="Q524" s="39"/>
      <c r="R524" s="39">
        <v>1</v>
      </c>
      <c r="S524" s="39">
        <v>20</v>
      </c>
      <c r="T524" s="39">
        <v>10</v>
      </c>
      <c r="U524" s="39">
        <v>21</v>
      </c>
      <c r="V524" s="39"/>
      <c r="W524" s="39">
        <v>10</v>
      </c>
      <c r="X524" s="39">
        <v>0</v>
      </c>
      <c r="Y524" s="39">
        <v>1</v>
      </c>
      <c r="Z524" s="39">
        <v>1</v>
      </c>
      <c r="AA524" s="39">
        <v>29</v>
      </c>
      <c r="AB524" s="39">
        <v>7</v>
      </c>
      <c r="AC524" s="39">
        <v>181</v>
      </c>
      <c r="AD524" s="39">
        <v>2</v>
      </c>
      <c r="AE524" s="39"/>
      <c r="AF524" s="39">
        <v>283</v>
      </c>
      <c r="AG524" s="39"/>
      <c r="AH524" s="39"/>
      <c r="AI524" s="39"/>
      <c r="AJ524" s="39">
        <v>48</v>
      </c>
      <c r="AK524" s="39"/>
      <c r="AL524" s="39"/>
      <c r="AM524" s="39"/>
      <c r="AN524" s="39">
        <v>0</v>
      </c>
      <c r="AO524" s="39"/>
      <c r="AP524" s="39">
        <v>0</v>
      </c>
      <c r="AQ524" s="39"/>
      <c r="AR524" s="39"/>
      <c r="AS524" s="39"/>
      <c r="AT524" s="39">
        <v>47</v>
      </c>
      <c r="AU524" s="39"/>
      <c r="AV524" s="39"/>
      <c r="AW524" s="39"/>
    </row>
    <row r="525" spans="1:49" x14ac:dyDescent="0.2">
      <c r="D525" s="47" t="s">
        <v>97</v>
      </c>
      <c r="F525" s="48">
        <v>94</v>
      </c>
      <c r="G525" s="49"/>
      <c r="H525" s="49"/>
      <c r="I525" s="49"/>
      <c r="J525" s="48">
        <v>219</v>
      </c>
      <c r="K525" s="48">
        <v>2</v>
      </c>
      <c r="L525" s="48">
        <v>2</v>
      </c>
      <c r="M525" s="49"/>
      <c r="N525" s="48">
        <v>223</v>
      </c>
      <c r="O525" s="49"/>
      <c r="P525" s="49"/>
      <c r="Q525" s="49"/>
      <c r="R525" s="48">
        <v>2</v>
      </c>
      <c r="S525" s="48">
        <v>15</v>
      </c>
      <c r="T525" s="48">
        <v>19</v>
      </c>
      <c r="U525" s="48">
        <v>8</v>
      </c>
      <c r="V525" s="49"/>
      <c r="W525" s="48">
        <v>10</v>
      </c>
      <c r="X525" s="48">
        <v>1</v>
      </c>
      <c r="Y525" s="48">
        <v>1</v>
      </c>
      <c r="Z525" s="48">
        <v>0</v>
      </c>
      <c r="AA525" s="48">
        <v>17</v>
      </c>
      <c r="AB525" s="48">
        <v>9</v>
      </c>
      <c r="AC525" s="48">
        <v>130</v>
      </c>
      <c r="AD525" s="48">
        <v>0</v>
      </c>
      <c r="AE525" s="49"/>
      <c r="AF525" s="48">
        <v>212</v>
      </c>
      <c r="AG525" s="49"/>
      <c r="AH525" s="49"/>
      <c r="AI525" s="49"/>
      <c r="AJ525" s="48">
        <v>105</v>
      </c>
      <c r="AK525" s="49"/>
      <c r="AL525" s="49"/>
      <c r="AM525" s="49"/>
      <c r="AN525" s="48">
        <v>0</v>
      </c>
      <c r="AO525" s="49"/>
      <c r="AP525" s="48">
        <v>0</v>
      </c>
      <c r="AQ525" s="49"/>
      <c r="AR525" s="49"/>
      <c r="AS525" s="49"/>
      <c r="AT525" s="48">
        <v>0</v>
      </c>
      <c r="AU525" s="39"/>
      <c r="AV525" s="39"/>
      <c r="AW525" s="39"/>
    </row>
    <row r="526" spans="1:49" x14ac:dyDescent="0.2">
      <c r="D526" s="2" t="s">
        <v>113</v>
      </c>
      <c r="F526" s="39">
        <v>42</v>
      </c>
      <c r="G526" s="39"/>
      <c r="H526" s="39"/>
      <c r="I526" s="39"/>
      <c r="J526" s="39">
        <v>160</v>
      </c>
      <c r="K526" s="39">
        <v>4</v>
      </c>
      <c r="L526" s="39">
        <v>4</v>
      </c>
      <c r="M526" s="39"/>
      <c r="N526" s="39">
        <v>168</v>
      </c>
      <c r="O526" s="39"/>
      <c r="P526" s="39"/>
      <c r="Q526" s="39"/>
      <c r="R526" s="39">
        <v>3</v>
      </c>
      <c r="S526" s="39">
        <v>14</v>
      </c>
      <c r="T526" s="39">
        <v>12</v>
      </c>
      <c r="U526" s="39">
        <v>8</v>
      </c>
      <c r="V526" s="39"/>
      <c r="W526" s="39">
        <v>18</v>
      </c>
      <c r="X526" s="39">
        <v>0</v>
      </c>
      <c r="Y526" s="39">
        <v>0</v>
      </c>
      <c r="Z526" s="39">
        <v>3</v>
      </c>
      <c r="AA526" s="39">
        <v>18</v>
      </c>
      <c r="AB526" s="39">
        <v>3</v>
      </c>
      <c r="AC526" s="39">
        <v>80</v>
      </c>
      <c r="AD526" s="39">
        <v>0</v>
      </c>
      <c r="AE526" s="39"/>
      <c r="AF526" s="39">
        <v>159</v>
      </c>
      <c r="AG526" s="39"/>
      <c r="AH526" s="39"/>
      <c r="AI526" s="39"/>
      <c r="AJ526" s="39">
        <v>51</v>
      </c>
      <c r="AK526" s="39"/>
      <c r="AL526" s="39"/>
      <c r="AM526" s="39"/>
      <c r="AN526" s="39">
        <v>0</v>
      </c>
      <c r="AO526" s="39"/>
      <c r="AP526" s="39">
        <v>0</v>
      </c>
      <c r="AQ526" s="39"/>
      <c r="AR526" s="39"/>
      <c r="AS526" s="39"/>
      <c r="AT526" s="39">
        <v>67</v>
      </c>
      <c r="AU526" s="39"/>
      <c r="AV526" s="39"/>
      <c r="AW526" s="39"/>
    </row>
    <row r="527" spans="1:49" x14ac:dyDescent="0.2">
      <c r="D527" s="47" t="s">
        <v>99</v>
      </c>
      <c r="F527" s="48">
        <v>36</v>
      </c>
      <c r="G527" s="49"/>
      <c r="H527" s="49"/>
      <c r="I527" s="49"/>
      <c r="J527" s="48">
        <v>385</v>
      </c>
      <c r="K527" s="48">
        <v>2</v>
      </c>
      <c r="L527" s="48">
        <v>0</v>
      </c>
      <c r="M527" s="49"/>
      <c r="N527" s="48">
        <v>387</v>
      </c>
      <c r="O527" s="49"/>
      <c r="P527" s="49"/>
      <c r="Q527" s="49"/>
      <c r="R527" s="48">
        <v>3</v>
      </c>
      <c r="S527" s="48">
        <v>12</v>
      </c>
      <c r="T527" s="48">
        <v>38</v>
      </c>
      <c r="U527" s="48">
        <v>17</v>
      </c>
      <c r="V527" s="49"/>
      <c r="W527" s="48">
        <v>5</v>
      </c>
      <c r="X527" s="48">
        <v>2</v>
      </c>
      <c r="Y527" s="48">
        <v>0</v>
      </c>
      <c r="Z527" s="48">
        <v>6</v>
      </c>
      <c r="AA527" s="48">
        <v>24</v>
      </c>
      <c r="AB527" s="48">
        <v>11</v>
      </c>
      <c r="AC527" s="48">
        <v>210</v>
      </c>
      <c r="AD527" s="48">
        <v>0</v>
      </c>
      <c r="AE527" s="49"/>
      <c r="AF527" s="48">
        <v>328</v>
      </c>
      <c r="AG527" s="49"/>
      <c r="AH527" s="49"/>
      <c r="AI527" s="49"/>
      <c r="AJ527" s="48">
        <v>95</v>
      </c>
      <c r="AK527" s="49"/>
      <c r="AL527" s="49"/>
      <c r="AM527" s="49"/>
      <c r="AN527" s="48">
        <v>0</v>
      </c>
      <c r="AO527" s="49"/>
      <c r="AP527" s="48">
        <v>0</v>
      </c>
      <c r="AQ527" s="49"/>
      <c r="AR527" s="49"/>
      <c r="AS527" s="49"/>
      <c r="AT527" s="48">
        <v>98</v>
      </c>
      <c r="AU527" s="39"/>
      <c r="AV527" s="39"/>
      <c r="AW527" s="39"/>
    </row>
    <row r="528" spans="1:49" x14ac:dyDescent="0.2">
      <c r="D528" s="2" t="s">
        <v>114</v>
      </c>
      <c r="F528" s="39">
        <v>50</v>
      </c>
      <c r="G528" s="39"/>
      <c r="H528" s="39"/>
      <c r="I528" s="39"/>
      <c r="J528" s="39">
        <v>317</v>
      </c>
      <c r="K528" s="39">
        <v>5</v>
      </c>
      <c r="L528" s="39">
        <v>2</v>
      </c>
      <c r="M528" s="39"/>
      <c r="N528" s="39">
        <v>324</v>
      </c>
      <c r="O528" s="39"/>
      <c r="P528" s="39"/>
      <c r="Q528" s="39"/>
      <c r="R528" s="39">
        <f xml:space="preserve"> 0 + 6</f>
        <v>6</v>
      </c>
      <c r="S528" s="39">
        <v>46</v>
      </c>
      <c r="T528" s="39">
        <v>23</v>
      </c>
      <c r="U528" s="39">
        <v>17</v>
      </c>
      <c r="V528" s="39"/>
      <c r="W528" s="39">
        <v>11</v>
      </c>
      <c r="X528" s="39">
        <v>0</v>
      </c>
      <c r="Y528" s="39">
        <v>0</v>
      </c>
      <c r="Z528" s="39">
        <v>11</v>
      </c>
      <c r="AA528" s="39">
        <v>15</v>
      </c>
      <c r="AB528" s="39">
        <v>7</v>
      </c>
      <c r="AC528" s="39">
        <v>182</v>
      </c>
      <c r="AD528" s="39">
        <v>0</v>
      </c>
      <c r="AE528" s="39"/>
      <c r="AF528" s="39">
        <v>318</v>
      </c>
      <c r="AG528" s="39"/>
      <c r="AH528" s="39"/>
      <c r="AI528" s="39"/>
      <c r="AJ528" s="39">
        <v>56</v>
      </c>
      <c r="AK528" s="39"/>
      <c r="AL528" s="39"/>
      <c r="AM528" s="39"/>
      <c r="AN528" s="39">
        <v>0</v>
      </c>
      <c r="AO528" s="39"/>
      <c r="AP528" s="39">
        <v>0</v>
      </c>
      <c r="AQ528" s="39"/>
      <c r="AR528" s="39"/>
      <c r="AS528" s="39"/>
      <c r="AT528" s="39">
        <v>44</v>
      </c>
      <c r="AU528" s="39"/>
      <c r="AV528" s="39"/>
      <c r="AW528" s="39"/>
    </row>
    <row r="529" spans="1:49" x14ac:dyDescent="0.2">
      <c r="D529" s="47" t="s">
        <v>115</v>
      </c>
      <c r="F529" s="48">
        <v>45</v>
      </c>
      <c r="G529" s="49"/>
      <c r="H529" s="49"/>
      <c r="I529" s="49"/>
      <c r="J529" s="48">
        <v>227</v>
      </c>
      <c r="K529" s="48">
        <v>1</v>
      </c>
      <c r="L529" s="48">
        <v>1</v>
      </c>
      <c r="M529" s="49"/>
      <c r="N529" s="48">
        <v>229</v>
      </c>
      <c r="O529" s="49"/>
      <c r="P529" s="49"/>
      <c r="Q529" s="49"/>
      <c r="R529" s="48">
        <v>2</v>
      </c>
      <c r="S529" s="48">
        <v>14</v>
      </c>
      <c r="T529" s="48">
        <v>17</v>
      </c>
      <c r="U529" s="48">
        <v>23</v>
      </c>
      <c r="V529" s="49"/>
      <c r="W529" s="48">
        <v>12</v>
      </c>
      <c r="X529" s="48">
        <v>1</v>
      </c>
      <c r="Y529" s="48">
        <v>0</v>
      </c>
      <c r="Z529" s="48">
        <v>2</v>
      </c>
      <c r="AA529" s="48">
        <v>31</v>
      </c>
      <c r="AB529" s="48">
        <v>5</v>
      </c>
      <c r="AC529" s="48">
        <v>135</v>
      </c>
      <c r="AD529" s="48">
        <v>0</v>
      </c>
      <c r="AE529" s="49"/>
      <c r="AF529" s="48">
        <v>242</v>
      </c>
      <c r="AG529" s="49"/>
      <c r="AH529" s="49"/>
      <c r="AI529" s="49"/>
      <c r="AJ529" s="48">
        <v>32</v>
      </c>
      <c r="AK529" s="49"/>
      <c r="AL529" s="49"/>
      <c r="AM529" s="49"/>
      <c r="AN529" s="48">
        <v>0</v>
      </c>
      <c r="AO529" s="49"/>
      <c r="AP529" s="48">
        <v>0</v>
      </c>
      <c r="AQ529" s="49"/>
      <c r="AR529" s="49"/>
      <c r="AS529" s="49"/>
      <c r="AT529" s="48">
        <v>0</v>
      </c>
      <c r="AU529" s="39"/>
      <c r="AV529" s="39"/>
      <c r="AW529" s="39"/>
    </row>
    <row r="530" spans="1:49" x14ac:dyDescent="0.2">
      <c r="D530" s="2" t="s">
        <v>116</v>
      </c>
      <c r="F530" s="39">
        <v>40</v>
      </c>
      <c r="G530" s="39"/>
      <c r="H530" s="39"/>
      <c r="I530" s="39"/>
      <c r="J530" s="39">
        <v>325</v>
      </c>
      <c r="K530" s="39">
        <v>5</v>
      </c>
      <c r="L530" s="39">
        <v>3</v>
      </c>
      <c r="M530" s="39"/>
      <c r="N530" s="39">
        <v>333</v>
      </c>
      <c r="O530" s="39"/>
      <c r="P530" s="39"/>
      <c r="Q530" s="39"/>
      <c r="R530" s="39">
        <v>1</v>
      </c>
      <c r="S530" s="39">
        <v>38</v>
      </c>
      <c r="T530" s="39">
        <v>10</v>
      </c>
      <c r="U530" s="39">
        <v>8</v>
      </c>
      <c r="V530" s="39"/>
      <c r="W530" s="39">
        <v>10</v>
      </c>
      <c r="X530" s="39">
        <v>0</v>
      </c>
      <c r="Y530" s="39">
        <v>0</v>
      </c>
      <c r="Z530" s="39">
        <v>4</v>
      </c>
      <c r="AA530" s="39">
        <v>20</v>
      </c>
      <c r="AB530" s="39">
        <v>7</v>
      </c>
      <c r="AC530" s="39">
        <v>213</v>
      </c>
      <c r="AD530" s="39">
        <v>0</v>
      </c>
      <c r="AE530" s="39"/>
      <c r="AF530" s="39">
        <v>311</v>
      </c>
      <c r="AG530" s="39"/>
      <c r="AH530" s="39"/>
      <c r="AI530" s="39"/>
      <c r="AJ530" s="39">
        <v>62</v>
      </c>
      <c r="AK530" s="39"/>
      <c r="AL530" s="39"/>
      <c r="AM530" s="39"/>
      <c r="AN530" s="39">
        <v>0</v>
      </c>
      <c r="AO530" s="39"/>
      <c r="AP530" s="39">
        <v>0</v>
      </c>
      <c r="AQ530" s="39"/>
      <c r="AR530" s="39"/>
      <c r="AS530" s="39"/>
      <c r="AT530" s="39">
        <v>0</v>
      </c>
      <c r="AU530" s="39"/>
      <c r="AV530" s="39"/>
      <c r="AW530" s="39"/>
    </row>
    <row r="531" spans="1:49" x14ac:dyDescent="0.2">
      <c r="D531" s="47" t="s">
        <v>103</v>
      </c>
      <c r="F531" s="48">
        <v>61</v>
      </c>
      <c r="G531" s="49"/>
      <c r="H531" s="49"/>
      <c r="I531" s="49"/>
      <c r="J531" s="48">
        <v>596</v>
      </c>
      <c r="K531" s="48">
        <v>7</v>
      </c>
      <c r="L531" s="48">
        <v>6</v>
      </c>
      <c r="M531" s="49"/>
      <c r="N531" s="48">
        <v>609</v>
      </c>
      <c r="O531" s="49"/>
      <c r="P531" s="49"/>
      <c r="Q531" s="49"/>
      <c r="R531" s="48">
        <v>0</v>
      </c>
      <c r="S531" s="48">
        <v>42</v>
      </c>
      <c r="T531" s="48">
        <v>66</v>
      </c>
      <c r="U531" s="48">
        <v>25</v>
      </c>
      <c r="V531" s="49"/>
      <c r="W531" s="48">
        <v>6</v>
      </c>
      <c r="X531" s="48">
        <v>0</v>
      </c>
      <c r="Y531" s="48">
        <v>0</v>
      </c>
      <c r="Z531" s="48">
        <v>11</v>
      </c>
      <c r="AA531" s="48">
        <v>43</v>
      </c>
      <c r="AB531" s="48">
        <v>8</v>
      </c>
      <c r="AC531" s="48">
        <v>383</v>
      </c>
      <c r="AD531" s="48">
        <v>0</v>
      </c>
      <c r="AE531" s="49"/>
      <c r="AF531" s="48">
        <v>584</v>
      </c>
      <c r="AG531" s="49"/>
      <c r="AH531" s="49"/>
      <c r="AI531" s="49"/>
      <c r="AJ531" s="48">
        <v>86</v>
      </c>
      <c r="AK531" s="49"/>
      <c r="AL531" s="49"/>
      <c r="AM531" s="49"/>
      <c r="AN531" s="48">
        <v>0</v>
      </c>
      <c r="AO531" s="49"/>
      <c r="AP531" s="48">
        <v>0</v>
      </c>
      <c r="AQ531" s="49"/>
      <c r="AR531" s="49"/>
      <c r="AS531" s="49"/>
      <c r="AT531" s="48">
        <v>0</v>
      </c>
      <c r="AU531" s="39"/>
      <c r="AV531" s="39"/>
      <c r="AW531" s="39"/>
    </row>
    <row r="532" spans="1:49" x14ac:dyDescent="0.2"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</row>
    <row r="533" spans="1:49" s="1" customFormat="1" x14ac:dyDescent="0.25">
      <c r="A533" s="3"/>
      <c r="B533" s="6"/>
      <c r="C533" s="51" t="s">
        <v>159</v>
      </c>
      <c r="D533" s="52"/>
      <c r="E533" s="5"/>
      <c r="F533" s="53">
        <v>417</v>
      </c>
      <c r="G533" s="54"/>
      <c r="H533" s="54"/>
      <c r="I533" s="54"/>
      <c r="J533" s="53">
        <v>2502</v>
      </c>
      <c r="K533" s="53">
        <v>33</v>
      </c>
      <c r="L533" s="53">
        <v>20</v>
      </c>
      <c r="M533" s="54"/>
      <c r="N533" s="53">
        <v>2555</v>
      </c>
      <c r="O533" s="54"/>
      <c r="P533" s="54"/>
      <c r="Q533" s="54"/>
      <c r="R533" s="53">
        <f xml:space="preserve"> 12 + 6</f>
        <v>18</v>
      </c>
      <c r="S533" s="53">
        <v>201</v>
      </c>
      <c r="T533" s="53">
        <v>195</v>
      </c>
      <c r="U533" s="53">
        <v>127</v>
      </c>
      <c r="V533" s="54"/>
      <c r="W533" s="53">
        <v>82</v>
      </c>
      <c r="X533" s="53">
        <v>4</v>
      </c>
      <c r="Y533" s="53">
        <v>2</v>
      </c>
      <c r="Z533" s="53">
        <v>38</v>
      </c>
      <c r="AA533" s="53">
        <v>197</v>
      </c>
      <c r="AB533" s="53">
        <v>57</v>
      </c>
      <c r="AC533" s="53">
        <v>1514</v>
      </c>
      <c r="AD533" s="53">
        <v>2</v>
      </c>
      <c r="AE533" s="54"/>
      <c r="AF533" s="53">
        <v>2437</v>
      </c>
      <c r="AG533" s="54"/>
      <c r="AH533" s="54"/>
      <c r="AI533" s="54"/>
      <c r="AJ533" s="53">
        <v>535</v>
      </c>
      <c r="AK533" s="54"/>
      <c r="AL533" s="54"/>
      <c r="AM533" s="54"/>
      <c r="AN533" s="53">
        <v>0</v>
      </c>
      <c r="AO533" s="54"/>
      <c r="AP533" s="53">
        <v>0</v>
      </c>
      <c r="AQ533" s="54"/>
      <c r="AR533" s="54"/>
      <c r="AS533" s="54"/>
      <c r="AT533" s="53">
        <v>256</v>
      </c>
      <c r="AU533" s="39"/>
      <c r="AV533" s="39"/>
      <c r="AW533" s="39"/>
    </row>
    <row r="534" spans="1:49" s="1" customFormat="1" x14ac:dyDescent="0.2">
      <c r="A534" s="3"/>
      <c r="B534" s="6"/>
      <c r="C534" s="3"/>
      <c r="D534" s="3"/>
      <c r="E534" s="5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39"/>
      <c r="AV534" s="39"/>
      <c r="AW534" s="39"/>
    </row>
    <row r="535" spans="1:49" s="1" customFormat="1" x14ac:dyDescent="0.25">
      <c r="A535" s="3"/>
      <c r="B535" s="57" t="s">
        <v>266</v>
      </c>
      <c r="C535" s="58"/>
      <c r="D535" s="58"/>
      <c r="E535" s="5"/>
      <c r="F535" s="59">
        <v>417</v>
      </c>
      <c r="G535" s="54"/>
      <c r="H535" s="54"/>
      <c r="I535" s="54"/>
      <c r="J535" s="59">
        <v>2502</v>
      </c>
      <c r="K535" s="59">
        <v>33</v>
      </c>
      <c r="L535" s="59">
        <v>20</v>
      </c>
      <c r="M535" s="54"/>
      <c r="N535" s="59">
        <v>2555</v>
      </c>
      <c r="O535" s="54"/>
      <c r="P535" s="54"/>
      <c r="Q535" s="54"/>
      <c r="R535" s="59">
        <f xml:space="preserve"> 12 + 6</f>
        <v>18</v>
      </c>
      <c r="S535" s="59">
        <v>201</v>
      </c>
      <c r="T535" s="59">
        <v>195</v>
      </c>
      <c r="U535" s="59">
        <v>127</v>
      </c>
      <c r="V535" s="54"/>
      <c r="W535" s="59">
        <v>82</v>
      </c>
      <c r="X535" s="59">
        <v>4</v>
      </c>
      <c r="Y535" s="59">
        <v>2</v>
      </c>
      <c r="Z535" s="59">
        <v>38</v>
      </c>
      <c r="AA535" s="59">
        <v>197</v>
      </c>
      <c r="AB535" s="59">
        <v>57</v>
      </c>
      <c r="AC535" s="59">
        <v>1514</v>
      </c>
      <c r="AD535" s="59">
        <v>2</v>
      </c>
      <c r="AE535" s="54"/>
      <c r="AF535" s="59">
        <v>2437</v>
      </c>
      <c r="AG535" s="54"/>
      <c r="AH535" s="54"/>
      <c r="AI535" s="54"/>
      <c r="AJ535" s="59">
        <v>535</v>
      </c>
      <c r="AK535" s="54"/>
      <c r="AL535" s="54"/>
      <c r="AM535" s="54"/>
      <c r="AN535" s="59">
        <v>0</v>
      </c>
      <c r="AO535" s="54"/>
      <c r="AP535" s="59">
        <v>0</v>
      </c>
      <c r="AQ535" s="54"/>
      <c r="AR535" s="54"/>
      <c r="AS535" s="54"/>
      <c r="AT535" s="59">
        <v>256</v>
      </c>
      <c r="AU535" s="39"/>
      <c r="AV535" s="39"/>
      <c r="AW535" s="39"/>
    </row>
    <row r="536" spans="1:49" x14ac:dyDescent="0.2"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</row>
    <row r="537" spans="1:49" x14ac:dyDescent="0.2">
      <c r="B537" s="6" t="s">
        <v>267</v>
      </c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</row>
    <row r="538" spans="1:49" x14ac:dyDescent="0.2">
      <c r="C538" s="3" t="s">
        <v>154</v>
      </c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</row>
    <row r="539" spans="1:49" x14ac:dyDescent="0.2">
      <c r="D539" s="2" t="s">
        <v>96</v>
      </c>
      <c r="F539" s="39">
        <v>84</v>
      </c>
      <c r="G539" s="39"/>
      <c r="H539" s="39"/>
      <c r="I539" s="39"/>
      <c r="J539" s="39">
        <v>381</v>
      </c>
      <c r="K539" s="39">
        <v>2</v>
      </c>
      <c r="L539" s="39">
        <v>0</v>
      </c>
      <c r="M539" s="39"/>
      <c r="N539" s="39">
        <v>383</v>
      </c>
      <c r="O539" s="39"/>
      <c r="P539" s="39"/>
      <c r="Q539" s="39"/>
      <c r="R539" s="39">
        <v>0</v>
      </c>
      <c r="S539" s="39">
        <v>21</v>
      </c>
      <c r="T539" s="39">
        <v>12</v>
      </c>
      <c r="U539" s="39">
        <v>12</v>
      </c>
      <c r="V539" s="39"/>
      <c r="W539" s="39">
        <v>24</v>
      </c>
      <c r="X539" s="39">
        <v>0</v>
      </c>
      <c r="Y539" s="39">
        <v>0</v>
      </c>
      <c r="Z539" s="39">
        <v>9</v>
      </c>
      <c r="AA539" s="39">
        <v>40</v>
      </c>
      <c r="AB539" s="39">
        <v>13</v>
      </c>
      <c r="AC539" s="39">
        <v>214</v>
      </c>
      <c r="AD539" s="39">
        <v>0</v>
      </c>
      <c r="AE539" s="39"/>
      <c r="AF539" s="39">
        <v>345</v>
      </c>
      <c r="AG539" s="39"/>
      <c r="AH539" s="39"/>
      <c r="AI539" s="39"/>
      <c r="AJ539" s="39">
        <v>122</v>
      </c>
      <c r="AK539" s="39"/>
      <c r="AL539" s="39"/>
      <c r="AM539" s="39"/>
      <c r="AN539" s="39">
        <v>0</v>
      </c>
      <c r="AO539" s="39"/>
      <c r="AP539" s="39">
        <v>0</v>
      </c>
      <c r="AQ539" s="39"/>
      <c r="AR539" s="39"/>
      <c r="AS539" s="39"/>
      <c r="AT539" s="39">
        <v>47</v>
      </c>
      <c r="AU539" s="39"/>
      <c r="AV539" s="39"/>
      <c r="AW539" s="39"/>
    </row>
    <row r="540" spans="1:49" x14ac:dyDescent="0.2">
      <c r="D540" s="47" t="s">
        <v>97</v>
      </c>
      <c r="F540" s="48">
        <v>45</v>
      </c>
      <c r="G540" s="49"/>
      <c r="H540" s="49"/>
      <c r="I540" s="49"/>
      <c r="J540" s="48">
        <v>254</v>
      </c>
      <c r="K540" s="48">
        <v>5</v>
      </c>
      <c r="L540" s="48">
        <v>1</v>
      </c>
      <c r="M540" s="49"/>
      <c r="N540" s="48">
        <v>260</v>
      </c>
      <c r="O540" s="49"/>
      <c r="P540" s="49"/>
      <c r="Q540" s="49"/>
      <c r="R540" s="48">
        <v>0</v>
      </c>
      <c r="S540" s="48">
        <v>26</v>
      </c>
      <c r="T540" s="48">
        <v>15</v>
      </c>
      <c r="U540" s="48">
        <v>14</v>
      </c>
      <c r="V540" s="49"/>
      <c r="W540" s="48">
        <v>10</v>
      </c>
      <c r="X540" s="48">
        <v>1</v>
      </c>
      <c r="Y540" s="48">
        <v>1</v>
      </c>
      <c r="Z540" s="48">
        <v>5</v>
      </c>
      <c r="AA540" s="48">
        <v>35</v>
      </c>
      <c r="AB540" s="48">
        <v>15</v>
      </c>
      <c r="AC540" s="48">
        <v>131</v>
      </c>
      <c r="AD540" s="48">
        <v>0</v>
      </c>
      <c r="AE540" s="49"/>
      <c r="AF540" s="48">
        <v>253</v>
      </c>
      <c r="AG540" s="49"/>
      <c r="AH540" s="49"/>
      <c r="AI540" s="49"/>
      <c r="AJ540" s="48">
        <v>52</v>
      </c>
      <c r="AK540" s="49"/>
      <c r="AL540" s="49"/>
      <c r="AM540" s="49"/>
      <c r="AN540" s="48">
        <v>0</v>
      </c>
      <c r="AO540" s="49"/>
      <c r="AP540" s="48">
        <v>0</v>
      </c>
      <c r="AQ540" s="49"/>
      <c r="AR540" s="49"/>
      <c r="AS540" s="49"/>
      <c r="AT540" s="48">
        <v>0</v>
      </c>
      <c r="AU540" s="39"/>
      <c r="AV540" s="39"/>
      <c r="AW540" s="39"/>
    </row>
    <row r="541" spans="1:49" x14ac:dyDescent="0.2">
      <c r="D541" s="2" t="s">
        <v>113</v>
      </c>
      <c r="F541" s="39">
        <v>38</v>
      </c>
      <c r="G541" s="39"/>
      <c r="H541" s="39"/>
      <c r="I541" s="39"/>
      <c r="J541" s="39">
        <v>121</v>
      </c>
      <c r="K541" s="39">
        <v>3</v>
      </c>
      <c r="L541" s="39">
        <v>0</v>
      </c>
      <c r="M541" s="39"/>
      <c r="N541" s="39">
        <v>124</v>
      </c>
      <c r="O541" s="39"/>
      <c r="P541" s="39"/>
      <c r="Q541" s="39"/>
      <c r="R541" s="39">
        <v>0</v>
      </c>
      <c r="S541" s="39">
        <v>11</v>
      </c>
      <c r="T541" s="39">
        <v>2</v>
      </c>
      <c r="U541" s="39">
        <v>3</v>
      </c>
      <c r="V541" s="39"/>
      <c r="W541" s="39">
        <v>23</v>
      </c>
      <c r="X541" s="39">
        <v>1</v>
      </c>
      <c r="Y541" s="39">
        <v>0</v>
      </c>
      <c r="Z541" s="39">
        <v>16</v>
      </c>
      <c r="AA541" s="39">
        <v>3</v>
      </c>
      <c r="AB541" s="39">
        <v>3</v>
      </c>
      <c r="AC541" s="39">
        <v>74</v>
      </c>
      <c r="AD541" s="39">
        <v>0</v>
      </c>
      <c r="AE541" s="39"/>
      <c r="AF541" s="39">
        <v>136</v>
      </c>
      <c r="AG541" s="39"/>
      <c r="AH541" s="39"/>
      <c r="AI541" s="39"/>
      <c r="AJ541" s="39">
        <v>26</v>
      </c>
      <c r="AK541" s="39"/>
      <c r="AL541" s="39"/>
      <c r="AM541" s="39"/>
      <c r="AN541" s="39">
        <v>0</v>
      </c>
      <c r="AO541" s="39"/>
      <c r="AP541" s="39">
        <v>0</v>
      </c>
      <c r="AQ541" s="39"/>
      <c r="AR541" s="39"/>
      <c r="AS541" s="39"/>
      <c r="AT541" s="39">
        <v>0</v>
      </c>
      <c r="AU541" s="39"/>
      <c r="AV541" s="39"/>
      <c r="AW541" s="39"/>
    </row>
    <row r="542" spans="1:49" x14ac:dyDescent="0.2">
      <c r="D542" s="47" t="s">
        <v>99</v>
      </c>
      <c r="F542" s="48">
        <v>26</v>
      </c>
      <c r="G542" s="49"/>
      <c r="H542" s="49"/>
      <c r="I542" s="49"/>
      <c r="J542" s="48">
        <v>130</v>
      </c>
      <c r="K542" s="48">
        <v>4</v>
      </c>
      <c r="L542" s="48">
        <v>0</v>
      </c>
      <c r="M542" s="49"/>
      <c r="N542" s="48">
        <v>134</v>
      </c>
      <c r="O542" s="49"/>
      <c r="P542" s="49"/>
      <c r="Q542" s="49"/>
      <c r="R542" s="48">
        <v>0</v>
      </c>
      <c r="S542" s="48">
        <v>2</v>
      </c>
      <c r="T542" s="48">
        <v>2</v>
      </c>
      <c r="U542" s="48">
        <v>2</v>
      </c>
      <c r="V542" s="49"/>
      <c r="W542" s="48">
        <v>12</v>
      </c>
      <c r="X542" s="48">
        <v>0</v>
      </c>
      <c r="Y542" s="48">
        <v>0</v>
      </c>
      <c r="Z542" s="48">
        <v>14</v>
      </c>
      <c r="AA542" s="48">
        <v>3</v>
      </c>
      <c r="AB542" s="48">
        <v>9</v>
      </c>
      <c r="AC542" s="48">
        <v>91</v>
      </c>
      <c r="AD542" s="48">
        <v>0</v>
      </c>
      <c r="AE542" s="49"/>
      <c r="AF542" s="48">
        <v>135</v>
      </c>
      <c r="AG542" s="49"/>
      <c r="AH542" s="49"/>
      <c r="AI542" s="49"/>
      <c r="AJ542" s="48">
        <v>25</v>
      </c>
      <c r="AK542" s="49"/>
      <c r="AL542" s="49"/>
      <c r="AM542" s="49"/>
      <c r="AN542" s="48">
        <v>0</v>
      </c>
      <c r="AO542" s="49"/>
      <c r="AP542" s="48">
        <v>0</v>
      </c>
      <c r="AQ542" s="49"/>
      <c r="AR542" s="49"/>
      <c r="AS542" s="49"/>
      <c r="AT542" s="48">
        <v>0</v>
      </c>
      <c r="AU542" s="39"/>
      <c r="AV542" s="39"/>
      <c r="AW542" s="39"/>
    </row>
    <row r="543" spans="1:49" x14ac:dyDescent="0.2">
      <c r="D543" s="2" t="s">
        <v>116</v>
      </c>
      <c r="F543" s="39">
        <v>57</v>
      </c>
      <c r="G543" s="39"/>
      <c r="H543" s="39"/>
      <c r="I543" s="39"/>
      <c r="J543" s="39">
        <v>358</v>
      </c>
      <c r="K543" s="39">
        <v>1</v>
      </c>
      <c r="L543" s="39">
        <v>0</v>
      </c>
      <c r="M543" s="39"/>
      <c r="N543" s="39">
        <v>359</v>
      </c>
      <c r="O543" s="39"/>
      <c r="P543" s="39"/>
      <c r="Q543" s="39"/>
      <c r="R543" s="39">
        <v>0</v>
      </c>
      <c r="S543" s="39">
        <v>32</v>
      </c>
      <c r="T543" s="39">
        <v>18</v>
      </c>
      <c r="U543" s="39">
        <v>17</v>
      </c>
      <c r="V543" s="39"/>
      <c r="W543" s="39">
        <v>20</v>
      </c>
      <c r="X543" s="39">
        <v>0</v>
      </c>
      <c r="Y543" s="39">
        <v>2</v>
      </c>
      <c r="Z543" s="39">
        <v>6</v>
      </c>
      <c r="AA543" s="39">
        <v>16</v>
      </c>
      <c r="AB543" s="39">
        <v>4</v>
      </c>
      <c r="AC543" s="39">
        <v>214</v>
      </c>
      <c r="AD543" s="39">
        <v>0</v>
      </c>
      <c r="AE543" s="39"/>
      <c r="AF543" s="39">
        <v>329</v>
      </c>
      <c r="AG543" s="39"/>
      <c r="AH543" s="39"/>
      <c r="AI543" s="39"/>
      <c r="AJ543" s="39">
        <v>87</v>
      </c>
      <c r="AK543" s="39"/>
      <c r="AL543" s="39"/>
      <c r="AM543" s="39"/>
      <c r="AN543" s="39">
        <v>0</v>
      </c>
      <c r="AO543" s="39"/>
      <c r="AP543" s="39">
        <v>0</v>
      </c>
      <c r="AQ543" s="39"/>
      <c r="AR543" s="39"/>
      <c r="AS543" s="39"/>
      <c r="AT543" s="39">
        <v>0</v>
      </c>
      <c r="AU543" s="39"/>
      <c r="AV543" s="39"/>
      <c r="AW543" s="39"/>
    </row>
    <row r="544" spans="1:49" x14ac:dyDescent="0.2">
      <c r="D544" s="47" t="s">
        <v>103</v>
      </c>
      <c r="F544" s="48">
        <v>37</v>
      </c>
      <c r="G544" s="49"/>
      <c r="H544" s="49"/>
      <c r="I544" s="49"/>
      <c r="J544" s="48">
        <v>269</v>
      </c>
      <c r="K544" s="48">
        <v>1</v>
      </c>
      <c r="L544" s="48">
        <v>3</v>
      </c>
      <c r="M544" s="49"/>
      <c r="N544" s="48">
        <v>273</v>
      </c>
      <c r="O544" s="49"/>
      <c r="P544" s="49"/>
      <c r="Q544" s="49"/>
      <c r="R544" s="48">
        <v>1</v>
      </c>
      <c r="S544" s="48">
        <v>10</v>
      </c>
      <c r="T544" s="48">
        <v>12</v>
      </c>
      <c r="U544" s="48">
        <v>17</v>
      </c>
      <c r="V544" s="49"/>
      <c r="W544" s="48">
        <v>12</v>
      </c>
      <c r="X544" s="48">
        <v>0</v>
      </c>
      <c r="Y544" s="48">
        <v>0</v>
      </c>
      <c r="Z544" s="48">
        <v>4</v>
      </c>
      <c r="AA544" s="48">
        <v>29</v>
      </c>
      <c r="AB544" s="48">
        <v>10</v>
      </c>
      <c r="AC544" s="48">
        <v>127</v>
      </c>
      <c r="AD544" s="48">
        <v>0</v>
      </c>
      <c r="AE544" s="49"/>
      <c r="AF544" s="48">
        <v>222</v>
      </c>
      <c r="AG544" s="49"/>
      <c r="AH544" s="49"/>
      <c r="AI544" s="49"/>
      <c r="AJ544" s="48">
        <v>88</v>
      </c>
      <c r="AK544" s="49"/>
      <c r="AL544" s="49"/>
      <c r="AM544" s="49"/>
      <c r="AN544" s="48">
        <v>0</v>
      </c>
      <c r="AO544" s="49"/>
      <c r="AP544" s="48">
        <v>0</v>
      </c>
      <c r="AQ544" s="49"/>
      <c r="AR544" s="49"/>
      <c r="AS544" s="49"/>
      <c r="AT544" s="48">
        <v>0</v>
      </c>
      <c r="AU544" s="39"/>
      <c r="AV544" s="39"/>
      <c r="AW544" s="39"/>
    </row>
    <row r="545" spans="1:49" x14ac:dyDescent="0.2">
      <c r="D545" s="2" t="s">
        <v>104</v>
      </c>
      <c r="F545" s="39">
        <v>90</v>
      </c>
      <c r="G545" s="39"/>
      <c r="H545" s="39"/>
      <c r="I545" s="39"/>
      <c r="J545" s="39">
        <v>323</v>
      </c>
      <c r="K545" s="39">
        <v>8</v>
      </c>
      <c r="L545" s="39">
        <v>6</v>
      </c>
      <c r="M545" s="39"/>
      <c r="N545" s="39">
        <v>337</v>
      </c>
      <c r="O545" s="39"/>
      <c r="P545" s="39"/>
      <c r="Q545" s="39"/>
      <c r="R545" s="39">
        <v>0</v>
      </c>
      <c r="S545" s="39">
        <v>49</v>
      </c>
      <c r="T545" s="39">
        <v>18</v>
      </c>
      <c r="U545" s="39">
        <v>11</v>
      </c>
      <c r="V545" s="39"/>
      <c r="W545" s="39">
        <v>48</v>
      </c>
      <c r="X545" s="39">
        <v>0</v>
      </c>
      <c r="Y545" s="39">
        <v>1</v>
      </c>
      <c r="Z545" s="39">
        <v>11</v>
      </c>
      <c r="AA545" s="39">
        <v>22</v>
      </c>
      <c r="AB545" s="39">
        <v>10</v>
      </c>
      <c r="AC545" s="39">
        <v>184</v>
      </c>
      <c r="AD545" s="39">
        <v>0</v>
      </c>
      <c r="AE545" s="39"/>
      <c r="AF545" s="39">
        <v>354</v>
      </c>
      <c r="AG545" s="39"/>
      <c r="AH545" s="39"/>
      <c r="AI545" s="39"/>
      <c r="AJ545" s="39">
        <v>73</v>
      </c>
      <c r="AK545" s="39"/>
      <c r="AL545" s="39"/>
      <c r="AM545" s="39"/>
      <c r="AN545" s="39">
        <v>0</v>
      </c>
      <c r="AO545" s="39"/>
      <c r="AP545" s="39">
        <v>0</v>
      </c>
      <c r="AQ545" s="39"/>
      <c r="AR545" s="39"/>
      <c r="AS545" s="39"/>
      <c r="AT545" s="39">
        <v>0</v>
      </c>
      <c r="AU545" s="39"/>
      <c r="AV545" s="39"/>
      <c r="AW545" s="39"/>
    </row>
    <row r="546" spans="1:49" x14ac:dyDescent="0.2">
      <c r="D546" s="47" t="s">
        <v>117</v>
      </c>
      <c r="F546" s="48">
        <v>89</v>
      </c>
      <c r="G546" s="49"/>
      <c r="H546" s="49"/>
      <c r="I546" s="49"/>
      <c r="J546" s="48">
        <v>305</v>
      </c>
      <c r="K546" s="48">
        <v>4</v>
      </c>
      <c r="L546" s="48">
        <v>3</v>
      </c>
      <c r="M546" s="49"/>
      <c r="N546" s="48">
        <v>312</v>
      </c>
      <c r="O546" s="49"/>
      <c r="P546" s="49"/>
      <c r="Q546" s="49"/>
      <c r="R546" s="48">
        <v>0</v>
      </c>
      <c r="S546" s="48">
        <v>33</v>
      </c>
      <c r="T546" s="48">
        <v>11</v>
      </c>
      <c r="U546" s="48">
        <v>8</v>
      </c>
      <c r="V546" s="49"/>
      <c r="W546" s="48">
        <v>18</v>
      </c>
      <c r="X546" s="48">
        <v>1</v>
      </c>
      <c r="Y546" s="48">
        <v>2</v>
      </c>
      <c r="Z546" s="48">
        <v>20</v>
      </c>
      <c r="AA546" s="48">
        <v>22</v>
      </c>
      <c r="AB546" s="48">
        <v>10</v>
      </c>
      <c r="AC546" s="48">
        <v>205</v>
      </c>
      <c r="AD546" s="48">
        <v>0</v>
      </c>
      <c r="AE546" s="49"/>
      <c r="AF546" s="48">
        <v>330</v>
      </c>
      <c r="AG546" s="49"/>
      <c r="AH546" s="49"/>
      <c r="AI546" s="49"/>
      <c r="AJ546" s="48">
        <v>71</v>
      </c>
      <c r="AK546" s="49"/>
      <c r="AL546" s="49"/>
      <c r="AM546" s="49"/>
      <c r="AN546" s="48">
        <v>0</v>
      </c>
      <c r="AO546" s="49"/>
      <c r="AP546" s="48">
        <v>0</v>
      </c>
      <c r="AQ546" s="49"/>
      <c r="AR546" s="49"/>
      <c r="AS546" s="49"/>
      <c r="AT546" s="48">
        <v>89</v>
      </c>
      <c r="AU546" s="39"/>
      <c r="AV546" s="39"/>
      <c r="AW546" s="39"/>
    </row>
    <row r="547" spans="1:49" x14ac:dyDescent="0.2">
      <c r="D547" s="2" t="s">
        <v>106</v>
      </c>
      <c r="F547" s="39">
        <v>61</v>
      </c>
      <c r="G547" s="39"/>
      <c r="H547" s="39"/>
      <c r="I547" s="39"/>
      <c r="J547" s="39">
        <v>293</v>
      </c>
      <c r="K547" s="39">
        <v>5</v>
      </c>
      <c r="L547" s="39">
        <v>1</v>
      </c>
      <c r="M547" s="39"/>
      <c r="N547" s="39">
        <v>299</v>
      </c>
      <c r="O547" s="39"/>
      <c r="P547" s="39"/>
      <c r="Q547" s="39"/>
      <c r="R547" s="39">
        <v>0</v>
      </c>
      <c r="S547" s="39">
        <v>32</v>
      </c>
      <c r="T547" s="39">
        <v>7</v>
      </c>
      <c r="U547" s="39">
        <v>10</v>
      </c>
      <c r="V547" s="39"/>
      <c r="W547" s="39">
        <v>34</v>
      </c>
      <c r="X547" s="39">
        <v>1</v>
      </c>
      <c r="Y547" s="39">
        <v>1</v>
      </c>
      <c r="Z547" s="39">
        <v>16</v>
      </c>
      <c r="AA547" s="39">
        <v>27</v>
      </c>
      <c r="AB547" s="39">
        <v>13</v>
      </c>
      <c r="AC547" s="39">
        <v>160</v>
      </c>
      <c r="AD547" s="39">
        <v>0</v>
      </c>
      <c r="AE547" s="39"/>
      <c r="AF547" s="39">
        <v>301</v>
      </c>
      <c r="AG547" s="39"/>
      <c r="AH547" s="39"/>
      <c r="AI547" s="39"/>
      <c r="AJ547" s="39">
        <v>59</v>
      </c>
      <c r="AK547" s="39"/>
      <c r="AL547" s="39"/>
      <c r="AM547" s="39"/>
      <c r="AN547" s="39">
        <v>0</v>
      </c>
      <c r="AO547" s="39"/>
      <c r="AP547" s="39">
        <v>0</v>
      </c>
      <c r="AQ547" s="39"/>
      <c r="AR547" s="39"/>
      <c r="AS547" s="39"/>
      <c r="AT547" s="39">
        <v>48</v>
      </c>
      <c r="AU547" s="39"/>
      <c r="AV547" s="39"/>
      <c r="AW547" s="39"/>
    </row>
    <row r="548" spans="1:49" x14ac:dyDescent="0.2">
      <c r="D548" s="47" t="s">
        <v>185</v>
      </c>
      <c r="F548" s="48">
        <v>49</v>
      </c>
      <c r="G548" s="49"/>
      <c r="H548" s="49"/>
      <c r="I548" s="49"/>
      <c r="J548" s="48">
        <v>381</v>
      </c>
      <c r="K548" s="48">
        <v>0</v>
      </c>
      <c r="L548" s="48">
        <v>1</v>
      </c>
      <c r="M548" s="49"/>
      <c r="N548" s="48">
        <v>382</v>
      </c>
      <c r="O548" s="49"/>
      <c r="P548" s="49"/>
      <c r="Q548" s="49"/>
      <c r="R548" s="48">
        <v>4</v>
      </c>
      <c r="S548" s="48">
        <v>13</v>
      </c>
      <c r="T548" s="48">
        <v>9</v>
      </c>
      <c r="U548" s="48">
        <v>7</v>
      </c>
      <c r="V548" s="49"/>
      <c r="W548" s="48">
        <v>26</v>
      </c>
      <c r="X548" s="48">
        <v>0</v>
      </c>
      <c r="Y548" s="48">
        <v>0</v>
      </c>
      <c r="Z548" s="48">
        <v>20</v>
      </c>
      <c r="AA548" s="48">
        <v>16</v>
      </c>
      <c r="AB548" s="48">
        <v>10</v>
      </c>
      <c r="AC548" s="48">
        <v>212</v>
      </c>
      <c r="AD548" s="48">
        <v>0</v>
      </c>
      <c r="AE548" s="49"/>
      <c r="AF548" s="48">
        <v>317</v>
      </c>
      <c r="AG548" s="49"/>
      <c r="AH548" s="49"/>
      <c r="AI548" s="49"/>
      <c r="AJ548" s="48">
        <v>114</v>
      </c>
      <c r="AK548" s="49"/>
      <c r="AL548" s="49"/>
      <c r="AM548" s="49"/>
      <c r="AN548" s="48">
        <v>0</v>
      </c>
      <c r="AO548" s="49"/>
      <c r="AP548" s="48">
        <v>0</v>
      </c>
      <c r="AQ548" s="49"/>
      <c r="AR548" s="49"/>
      <c r="AS548" s="49"/>
      <c r="AT548" s="48">
        <v>0</v>
      </c>
      <c r="AU548" s="39"/>
      <c r="AV548" s="39"/>
      <c r="AW548" s="39"/>
    </row>
    <row r="549" spans="1:49" x14ac:dyDescent="0.2">
      <c r="D549" s="2" t="s">
        <v>108</v>
      </c>
      <c r="F549" s="39">
        <v>54</v>
      </c>
      <c r="G549" s="39"/>
      <c r="H549" s="39"/>
      <c r="I549" s="39"/>
      <c r="J549" s="39">
        <v>368</v>
      </c>
      <c r="K549" s="39">
        <v>20</v>
      </c>
      <c r="L549" s="39">
        <v>0</v>
      </c>
      <c r="M549" s="39"/>
      <c r="N549" s="39">
        <v>388</v>
      </c>
      <c r="O549" s="39"/>
      <c r="P549" s="39"/>
      <c r="Q549" s="39"/>
      <c r="R549" s="39">
        <v>2</v>
      </c>
      <c r="S549" s="39">
        <v>68</v>
      </c>
      <c r="T549" s="39">
        <v>7</v>
      </c>
      <c r="U549" s="39">
        <v>6</v>
      </c>
      <c r="V549" s="39"/>
      <c r="W549" s="39">
        <v>27</v>
      </c>
      <c r="X549" s="39">
        <v>3</v>
      </c>
      <c r="Y549" s="39">
        <v>0</v>
      </c>
      <c r="Z549" s="39">
        <v>12</v>
      </c>
      <c r="AA549" s="39">
        <v>8</v>
      </c>
      <c r="AB549" s="39">
        <v>7</v>
      </c>
      <c r="AC549" s="39">
        <v>262</v>
      </c>
      <c r="AD549" s="39">
        <v>0</v>
      </c>
      <c r="AE549" s="39"/>
      <c r="AF549" s="39">
        <v>402</v>
      </c>
      <c r="AG549" s="39"/>
      <c r="AH549" s="39"/>
      <c r="AI549" s="39"/>
      <c r="AJ549" s="39">
        <v>40</v>
      </c>
      <c r="AK549" s="39"/>
      <c r="AL549" s="39"/>
      <c r="AM549" s="39"/>
      <c r="AN549" s="39">
        <v>0</v>
      </c>
      <c r="AO549" s="39"/>
      <c r="AP549" s="39">
        <v>0</v>
      </c>
      <c r="AQ549" s="39"/>
      <c r="AR549" s="39"/>
      <c r="AS549" s="39"/>
      <c r="AT549" s="39">
        <v>0</v>
      </c>
      <c r="AU549" s="39"/>
      <c r="AV549" s="39"/>
      <c r="AW549" s="39"/>
    </row>
    <row r="550" spans="1:49" x14ac:dyDescent="0.2"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</row>
    <row r="551" spans="1:49" s="1" customFormat="1" x14ac:dyDescent="0.25">
      <c r="A551" s="3"/>
      <c r="B551" s="6"/>
      <c r="C551" s="51" t="s">
        <v>159</v>
      </c>
      <c r="D551" s="52"/>
      <c r="E551" s="5"/>
      <c r="F551" s="53">
        <v>630</v>
      </c>
      <c r="G551" s="54"/>
      <c r="H551" s="54"/>
      <c r="I551" s="54"/>
      <c r="J551" s="53">
        <v>3183</v>
      </c>
      <c r="K551" s="53">
        <v>53</v>
      </c>
      <c r="L551" s="53">
        <v>15</v>
      </c>
      <c r="M551" s="54"/>
      <c r="N551" s="53">
        <v>3251</v>
      </c>
      <c r="O551" s="54"/>
      <c r="P551" s="54"/>
      <c r="Q551" s="54"/>
      <c r="R551" s="53">
        <v>7</v>
      </c>
      <c r="S551" s="53">
        <v>297</v>
      </c>
      <c r="T551" s="53">
        <v>113</v>
      </c>
      <c r="U551" s="53">
        <v>107</v>
      </c>
      <c r="V551" s="54"/>
      <c r="W551" s="53">
        <v>254</v>
      </c>
      <c r="X551" s="53">
        <v>7</v>
      </c>
      <c r="Y551" s="53">
        <v>7</v>
      </c>
      <c r="Z551" s="53">
        <v>133</v>
      </c>
      <c r="AA551" s="53">
        <v>221</v>
      </c>
      <c r="AB551" s="53">
        <v>104</v>
      </c>
      <c r="AC551" s="53">
        <v>1874</v>
      </c>
      <c r="AD551" s="53">
        <v>0</v>
      </c>
      <c r="AE551" s="54"/>
      <c r="AF551" s="53">
        <v>3124</v>
      </c>
      <c r="AG551" s="54"/>
      <c r="AH551" s="54"/>
      <c r="AI551" s="54"/>
      <c r="AJ551" s="53">
        <v>757</v>
      </c>
      <c r="AK551" s="54"/>
      <c r="AL551" s="54"/>
      <c r="AM551" s="54"/>
      <c r="AN551" s="53">
        <v>0</v>
      </c>
      <c r="AO551" s="54"/>
      <c r="AP551" s="53">
        <v>0</v>
      </c>
      <c r="AQ551" s="54"/>
      <c r="AR551" s="54"/>
      <c r="AS551" s="54"/>
      <c r="AT551" s="53">
        <v>184</v>
      </c>
      <c r="AU551" s="39"/>
      <c r="AV551" s="39"/>
      <c r="AW551" s="39"/>
    </row>
    <row r="552" spans="1:49" s="1" customFormat="1" x14ac:dyDescent="0.2">
      <c r="A552" s="3"/>
      <c r="B552" s="6"/>
      <c r="C552" s="3"/>
      <c r="D552" s="3"/>
      <c r="E552" s="5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39"/>
      <c r="AV552" s="39"/>
      <c r="AW552" s="39"/>
    </row>
    <row r="553" spans="1:49" s="1" customFormat="1" x14ac:dyDescent="0.2">
      <c r="A553" s="3"/>
      <c r="B553" s="6"/>
      <c r="C553" s="3" t="s">
        <v>146</v>
      </c>
      <c r="D553" s="3"/>
      <c r="E553" s="5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39"/>
      <c r="AV553" s="39"/>
      <c r="AW553" s="39"/>
    </row>
    <row r="554" spans="1:49" s="1" customFormat="1" x14ac:dyDescent="0.2">
      <c r="A554" s="3"/>
      <c r="B554" s="6"/>
      <c r="C554" s="3"/>
      <c r="D554" s="50" t="s">
        <v>96</v>
      </c>
      <c r="E554" s="5"/>
      <c r="F554" s="39">
        <v>101</v>
      </c>
      <c r="G554" s="39"/>
      <c r="H554" s="39"/>
      <c r="I554" s="39"/>
      <c r="J554" s="39">
        <v>371</v>
      </c>
      <c r="K554" s="39">
        <v>15</v>
      </c>
      <c r="L554" s="39">
        <v>6</v>
      </c>
      <c r="M554" s="39"/>
      <c r="N554" s="39">
        <v>392</v>
      </c>
      <c r="O554" s="39"/>
      <c r="P554" s="39"/>
      <c r="Q554" s="39"/>
      <c r="R554" s="39">
        <v>0</v>
      </c>
      <c r="S554" s="39">
        <v>46</v>
      </c>
      <c r="T554" s="39">
        <v>26</v>
      </c>
      <c r="U554" s="39">
        <v>28</v>
      </c>
      <c r="V554" s="39"/>
      <c r="W554" s="39">
        <v>26</v>
      </c>
      <c r="X554" s="39">
        <v>0</v>
      </c>
      <c r="Y554" s="39">
        <v>0</v>
      </c>
      <c r="Z554" s="39">
        <v>20</v>
      </c>
      <c r="AA554" s="39">
        <v>40</v>
      </c>
      <c r="AB554" s="39">
        <v>17</v>
      </c>
      <c r="AC554" s="39">
        <v>218</v>
      </c>
      <c r="AD554" s="39">
        <v>0</v>
      </c>
      <c r="AE554" s="39"/>
      <c r="AF554" s="39">
        <v>421</v>
      </c>
      <c r="AG554" s="39"/>
      <c r="AH554" s="39"/>
      <c r="AI554" s="39"/>
      <c r="AJ554" s="39">
        <v>72</v>
      </c>
      <c r="AK554" s="39"/>
      <c r="AL554" s="39"/>
      <c r="AM554" s="39"/>
      <c r="AN554" s="39">
        <v>0</v>
      </c>
      <c r="AO554" s="39"/>
      <c r="AP554" s="39">
        <v>0</v>
      </c>
      <c r="AQ554" s="39"/>
      <c r="AR554" s="39"/>
      <c r="AS554" s="39"/>
      <c r="AT554" s="39">
        <v>0</v>
      </c>
      <c r="AU554" s="39"/>
      <c r="AV554" s="39"/>
      <c r="AW554" s="39"/>
    </row>
    <row r="555" spans="1:49" s="1" customFormat="1" x14ac:dyDescent="0.2">
      <c r="A555" s="3"/>
      <c r="B555" s="6"/>
      <c r="C555" s="3"/>
      <c r="D555" s="3"/>
      <c r="E555" s="5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39"/>
      <c r="AV555" s="39"/>
      <c r="AW555" s="39"/>
    </row>
    <row r="556" spans="1:49" s="1" customFormat="1" x14ac:dyDescent="0.25">
      <c r="A556" s="3"/>
      <c r="B556" s="6"/>
      <c r="C556" s="51" t="s">
        <v>153</v>
      </c>
      <c r="D556" s="52"/>
      <c r="E556" s="5"/>
      <c r="F556" s="53">
        <v>101</v>
      </c>
      <c r="G556" s="54"/>
      <c r="H556" s="54"/>
      <c r="I556" s="54"/>
      <c r="J556" s="53">
        <v>371</v>
      </c>
      <c r="K556" s="53">
        <v>15</v>
      </c>
      <c r="L556" s="53">
        <v>6</v>
      </c>
      <c r="M556" s="54"/>
      <c r="N556" s="53">
        <v>392</v>
      </c>
      <c r="O556" s="54"/>
      <c r="P556" s="54"/>
      <c r="Q556" s="54"/>
      <c r="R556" s="53">
        <v>0</v>
      </c>
      <c r="S556" s="53">
        <v>46</v>
      </c>
      <c r="T556" s="53">
        <v>26</v>
      </c>
      <c r="U556" s="53">
        <v>28</v>
      </c>
      <c r="V556" s="54"/>
      <c r="W556" s="53">
        <v>26</v>
      </c>
      <c r="X556" s="53">
        <v>0</v>
      </c>
      <c r="Y556" s="53">
        <v>0</v>
      </c>
      <c r="Z556" s="53">
        <v>20</v>
      </c>
      <c r="AA556" s="53">
        <v>40</v>
      </c>
      <c r="AB556" s="53">
        <v>17</v>
      </c>
      <c r="AC556" s="53">
        <v>218</v>
      </c>
      <c r="AD556" s="53">
        <v>0</v>
      </c>
      <c r="AE556" s="54"/>
      <c r="AF556" s="53">
        <v>421</v>
      </c>
      <c r="AG556" s="54"/>
      <c r="AH556" s="54"/>
      <c r="AI556" s="54"/>
      <c r="AJ556" s="53">
        <v>72</v>
      </c>
      <c r="AK556" s="54"/>
      <c r="AL556" s="54"/>
      <c r="AM556" s="54"/>
      <c r="AN556" s="53">
        <v>0</v>
      </c>
      <c r="AO556" s="54"/>
      <c r="AP556" s="53">
        <v>0</v>
      </c>
      <c r="AQ556" s="54"/>
      <c r="AR556" s="54"/>
      <c r="AS556" s="54"/>
      <c r="AT556" s="53">
        <v>0</v>
      </c>
      <c r="AU556" s="39"/>
      <c r="AV556" s="39"/>
      <c r="AW556" s="39"/>
    </row>
    <row r="557" spans="1:49" s="1" customFormat="1" x14ac:dyDescent="0.2">
      <c r="A557" s="3"/>
      <c r="B557" s="6"/>
      <c r="C557" s="3"/>
      <c r="D557" s="3"/>
      <c r="E557" s="5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39"/>
      <c r="AV557" s="39"/>
      <c r="AW557" s="39"/>
    </row>
    <row r="558" spans="1:49" s="1" customFormat="1" x14ac:dyDescent="0.2">
      <c r="A558" s="3"/>
      <c r="B558" s="6"/>
      <c r="C558" s="3" t="s">
        <v>0</v>
      </c>
      <c r="D558" s="3"/>
      <c r="E558" s="5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39"/>
      <c r="AV558" s="39"/>
      <c r="AW558" s="39"/>
    </row>
    <row r="559" spans="1:49" s="1" customFormat="1" x14ac:dyDescent="0.2">
      <c r="A559" s="3"/>
      <c r="B559" s="6"/>
      <c r="C559" s="3"/>
      <c r="D559" s="2" t="s">
        <v>96</v>
      </c>
      <c r="E559" s="5"/>
      <c r="F559" s="39">
        <v>0</v>
      </c>
      <c r="G559" s="39"/>
      <c r="H559" s="39"/>
      <c r="I559" s="39"/>
      <c r="J559" s="39">
        <v>0</v>
      </c>
      <c r="K559" s="39">
        <v>0</v>
      </c>
      <c r="L559" s="39">
        <v>0</v>
      </c>
      <c r="M559" s="39"/>
      <c r="N559" s="39">
        <v>0</v>
      </c>
      <c r="O559" s="39"/>
      <c r="P559" s="39"/>
      <c r="Q559" s="39"/>
      <c r="R559" s="39">
        <v>0</v>
      </c>
      <c r="S559" s="39">
        <v>0</v>
      </c>
      <c r="T559" s="39">
        <v>0</v>
      </c>
      <c r="U559" s="39">
        <v>0</v>
      </c>
      <c r="V559" s="39"/>
      <c r="W559" s="39">
        <v>0</v>
      </c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  <c r="AE559" s="39"/>
      <c r="AF559" s="39">
        <v>0</v>
      </c>
      <c r="AG559" s="39"/>
      <c r="AH559" s="39"/>
      <c r="AI559" s="39"/>
      <c r="AJ559" s="39">
        <v>0</v>
      </c>
      <c r="AK559" s="39"/>
      <c r="AL559" s="39"/>
      <c r="AM559" s="39"/>
      <c r="AN559" s="39">
        <v>0</v>
      </c>
      <c r="AO559" s="39"/>
      <c r="AP559" s="39">
        <v>0</v>
      </c>
      <c r="AQ559" s="39"/>
      <c r="AR559" s="39"/>
      <c r="AS559" s="39"/>
      <c r="AT559" s="39">
        <v>0</v>
      </c>
      <c r="AU559" s="39"/>
      <c r="AV559" s="39"/>
      <c r="AW559" s="39"/>
    </row>
    <row r="560" spans="1:49" x14ac:dyDescent="0.2">
      <c r="D560" s="47" t="s">
        <v>97</v>
      </c>
      <c r="F560" s="48">
        <v>0</v>
      </c>
      <c r="G560" s="49"/>
      <c r="H560" s="49"/>
      <c r="I560" s="49"/>
      <c r="J560" s="48">
        <v>0</v>
      </c>
      <c r="K560" s="48">
        <v>0</v>
      </c>
      <c r="L560" s="48">
        <v>0</v>
      </c>
      <c r="M560" s="49"/>
      <c r="N560" s="48">
        <v>0</v>
      </c>
      <c r="O560" s="49"/>
      <c r="P560" s="49"/>
      <c r="Q560" s="49"/>
      <c r="R560" s="48">
        <v>0</v>
      </c>
      <c r="S560" s="48">
        <v>0</v>
      </c>
      <c r="T560" s="48">
        <v>0</v>
      </c>
      <c r="U560" s="48">
        <v>0</v>
      </c>
      <c r="V560" s="49"/>
      <c r="W560" s="48">
        <v>0</v>
      </c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9"/>
      <c r="AF560" s="48">
        <v>0</v>
      </c>
      <c r="AG560" s="49"/>
      <c r="AH560" s="49"/>
      <c r="AI560" s="49"/>
      <c r="AJ560" s="48">
        <v>0</v>
      </c>
      <c r="AK560" s="49"/>
      <c r="AL560" s="49"/>
      <c r="AM560" s="49"/>
      <c r="AN560" s="48">
        <v>0</v>
      </c>
      <c r="AO560" s="49"/>
      <c r="AP560" s="48">
        <v>0</v>
      </c>
      <c r="AQ560" s="49"/>
      <c r="AR560" s="49"/>
      <c r="AS560" s="49"/>
      <c r="AT560" s="48">
        <v>0</v>
      </c>
      <c r="AU560" s="39"/>
      <c r="AV560" s="39"/>
      <c r="AW560" s="39"/>
    </row>
    <row r="561" spans="1:49" s="1" customFormat="1" x14ac:dyDescent="0.2">
      <c r="A561" s="3"/>
      <c r="B561" s="6"/>
      <c r="C561" s="3"/>
      <c r="D561" s="2" t="s">
        <v>98</v>
      </c>
      <c r="E561" s="5"/>
      <c r="F561" s="39">
        <v>0</v>
      </c>
      <c r="G561" s="39"/>
      <c r="H561" s="39"/>
      <c r="I561" s="39"/>
      <c r="J561" s="39">
        <v>0</v>
      </c>
      <c r="K561" s="39">
        <v>0</v>
      </c>
      <c r="L561" s="39">
        <v>0</v>
      </c>
      <c r="M561" s="39"/>
      <c r="N561" s="39">
        <v>0</v>
      </c>
      <c r="O561" s="39"/>
      <c r="P561" s="39"/>
      <c r="Q561" s="39"/>
      <c r="R561" s="39">
        <v>0</v>
      </c>
      <c r="S561" s="39">
        <v>0</v>
      </c>
      <c r="T561" s="39">
        <v>0</v>
      </c>
      <c r="U561" s="39">
        <v>0</v>
      </c>
      <c r="V561" s="39"/>
      <c r="W561" s="39">
        <v>0</v>
      </c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/>
      <c r="AF561" s="39">
        <v>0</v>
      </c>
      <c r="AG561" s="39"/>
      <c r="AH561" s="39"/>
      <c r="AI561" s="39"/>
      <c r="AJ561" s="39">
        <v>0</v>
      </c>
      <c r="AK561" s="39"/>
      <c r="AL561" s="39"/>
      <c r="AM561" s="39"/>
      <c r="AN561" s="39">
        <v>0</v>
      </c>
      <c r="AO561" s="39"/>
      <c r="AP561" s="39">
        <v>0</v>
      </c>
      <c r="AQ561" s="39"/>
      <c r="AR561" s="39"/>
      <c r="AS561" s="39"/>
      <c r="AT561" s="39">
        <v>0</v>
      </c>
      <c r="AU561" s="39"/>
      <c r="AV561" s="39"/>
      <c r="AW561" s="39"/>
    </row>
    <row r="562" spans="1:49" s="1" customFormat="1" x14ac:dyDescent="0.2">
      <c r="A562" s="3"/>
      <c r="B562" s="6"/>
      <c r="C562" s="3"/>
      <c r="D562" s="3"/>
      <c r="E562" s="5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39"/>
      <c r="AV562" s="39"/>
      <c r="AW562" s="39"/>
    </row>
    <row r="563" spans="1:49" s="1" customFormat="1" x14ac:dyDescent="0.25">
      <c r="A563" s="3"/>
      <c r="B563" s="6"/>
      <c r="C563" s="51" t="s">
        <v>120</v>
      </c>
      <c r="D563" s="52"/>
      <c r="E563" s="5"/>
      <c r="F563" s="53">
        <v>0</v>
      </c>
      <c r="G563" s="54"/>
      <c r="H563" s="54"/>
      <c r="I563" s="54"/>
      <c r="J563" s="53">
        <v>0</v>
      </c>
      <c r="K563" s="53">
        <v>0</v>
      </c>
      <c r="L563" s="53">
        <v>0</v>
      </c>
      <c r="M563" s="54"/>
      <c r="N563" s="53">
        <v>0</v>
      </c>
      <c r="O563" s="54"/>
      <c r="P563" s="54"/>
      <c r="Q563" s="54"/>
      <c r="R563" s="53">
        <v>0</v>
      </c>
      <c r="S563" s="53">
        <v>0</v>
      </c>
      <c r="T563" s="53">
        <v>0</v>
      </c>
      <c r="U563" s="53">
        <v>0</v>
      </c>
      <c r="V563" s="54"/>
      <c r="W563" s="53">
        <v>0</v>
      </c>
      <c r="X563" s="53">
        <v>0</v>
      </c>
      <c r="Y563" s="53">
        <v>0</v>
      </c>
      <c r="Z563" s="53">
        <v>0</v>
      </c>
      <c r="AA563" s="53">
        <v>0</v>
      </c>
      <c r="AB563" s="53">
        <v>0</v>
      </c>
      <c r="AC563" s="53">
        <v>0</v>
      </c>
      <c r="AD563" s="53">
        <v>0</v>
      </c>
      <c r="AE563" s="54"/>
      <c r="AF563" s="53">
        <v>0</v>
      </c>
      <c r="AG563" s="54"/>
      <c r="AH563" s="54"/>
      <c r="AI563" s="54"/>
      <c r="AJ563" s="53">
        <v>0</v>
      </c>
      <c r="AK563" s="54"/>
      <c r="AL563" s="54"/>
      <c r="AM563" s="54"/>
      <c r="AN563" s="53">
        <v>0</v>
      </c>
      <c r="AO563" s="54"/>
      <c r="AP563" s="53">
        <v>0</v>
      </c>
      <c r="AQ563" s="54"/>
      <c r="AR563" s="54"/>
      <c r="AS563" s="54"/>
      <c r="AT563" s="53">
        <v>0</v>
      </c>
      <c r="AU563" s="39"/>
      <c r="AV563" s="39"/>
      <c r="AW563" s="39"/>
    </row>
    <row r="564" spans="1:49" s="1" customFormat="1" x14ac:dyDescent="0.2">
      <c r="A564" s="3"/>
      <c r="B564" s="6"/>
      <c r="C564" s="3"/>
      <c r="D564" s="3"/>
      <c r="E564" s="5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39"/>
      <c r="AV564" s="39"/>
      <c r="AW564" s="39"/>
    </row>
    <row r="565" spans="1:49" s="1" customFormat="1" x14ac:dyDescent="0.25">
      <c r="A565" s="3"/>
      <c r="B565" s="57" t="s">
        <v>268</v>
      </c>
      <c r="C565" s="58"/>
      <c r="D565" s="58"/>
      <c r="E565" s="5"/>
      <c r="F565" s="59">
        <v>731</v>
      </c>
      <c r="G565" s="54"/>
      <c r="H565" s="54"/>
      <c r="I565" s="54"/>
      <c r="J565" s="59">
        <v>3554</v>
      </c>
      <c r="K565" s="59">
        <v>68</v>
      </c>
      <c r="L565" s="59">
        <v>21</v>
      </c>
      <c r="M565" s="54"/>
      <c r="N565" s="59">
        <v>3643</v>
      </c>
      <c r="O565" s="54"/>
      <c r="P565" s="54"/>
      <c r="Q565" s="54"/>
      <c r="R565" s="59">
        <v>7</v>
      </c>
      <c r="S565" s="59">
        <v>343</v>
      </c>
      <c r="T565" s="59">
        <v>139</v>
      </c>
      <c r="U565" s="59">
        <v>135</v>
      </c>
      <c r="V565" s="54"/>
      <c r="W565" s="59">
        <v>280</v>
      </c>
      <c r="X565" s="59">
        <v>7</v>
      </c>
      <c r="Y565" s="59">
        <v>7</v>
      </c>
      <c r="Z565" s="59">
        <v>153</v>
      </c>
      <c r="AA565" s="59">
        <v>261</v>
      </c>
      <c r="AB565" s="59">
        <v>121</v>
      </c>
      <c r="AC565" s="59">
        <v>2092</v>
      </c>
      <c r="AD565" s="59">
        <v>0</v>
      </c>
      <c r="AE565" s="54"/>
      <c r="AF565" s="59">
        <v>3545</v>
      </c>
      <c r="AG565" s="54"/>
      <c r="AH565" s="54"/>
      <c r="AI565" s="54"/>
      <c r="AJ565" s="59">
        <v>829</v>
      </c>
      <c r="AK565" s="54"/>
      <c r="AL565" s="54"/>
      <c r="AM565" s="54"/>
      <c r="AN565" s="59">
        <v>0</v>
      </c>
      <c r="AO565" s="54"/>
      <c r="AP565" s="59">
        <v>0</v>
      </c>
      <c r="AQ565" s="54"/>
      <c r="AR565" s="54"/>
      <c r="AS565" s="54"/>
      <c r="AT565" s="59">
        <v>184</v>
      </c>
      <c r="AU565" s="39"/>
      <c r="AV565" s="39"/>
      <c r="AW565" s="39"/>
    </row>
    <row r="566" spans="1:49" x14ac:dyDescent="0.2"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</row>
    <row r="567" spans="1:49" x14ac:dyDescent="0.2">
      <c r="B567" s="6" t="s">
        <v>269</v>
      </c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</row>
    <row r="568" spans="1:49" x14ac:dyDescent="0.2">
      <c r="C568" s="3" t="s">
        <v>0</v>
      </c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</row>
    <row r="569" spans="1:49" x14ac:dyDescent="0.2">
      <c r="D569" s="2" t="s">
        <v>96</v>
      </c>
      <c r="F569" s="39">
        <v>0</v>
      </c>
      <c r="G569" s="39"/>
      <c r="H569" s="39"/>
      <c r="I569" s="39"/>
      <c r="J569" s="39">
        <v>0</v>
      </c>
      <c r="K569" s="39">
        <v>0</v>
      </c>
      <c r="L569" s="39">
        <v>0</v>
      </c>
      <c r="M569" s="39"/>
      <c r="N569" s="39">
        <v>0</v>
      </c>
      <c r="O569" s="39"/>
      <c r="P569" s="39"/>
      <c r="Q569" s="39"/>
      <c r="R569" s="39">
        <v>0</v>
      </c>
      <c r="S569" s="39">
        <v>0</v>
      </c>
      <c r="T569" s="39">
        <v>0</v>
      </c>
      <c r="U569" s="39">
        <v>0</v>
      </c>
      <c r="V569" s="39"/>
      <c r="W569" s="39">
        <v>0</v>
      </c>
      <c r="X569" s="39">
        <v>0</v>
      </c>
      <c r="Y569" s="39">
        <v>0</v>
      </c>
      <c r="Z569" s="39">
        <v>0</v>
      </c>
      <c r="AA569" s="39">
        <v>0</v>
      </c>
      <c r="AB569" s="39">
        <v>0</v>
      </c>
      <c r="AC569" s="39">
        <v>0</v>
      </c>
      <c r="AD569" s="39">
        <v>0</v>
      </c>
      <c r="AE569" s="39"/>
      <c r="AF569" s="39">
        <v>0</v>
      </c>
      <c r="AG569" s="39"/>
      <c r="AH569" s="39"/>
      <c r="AI569" s="39"/>
      <c r="AJ569" s="39">
        <v>0</v>
      </c>
      <c r="AK569" s="39"/>
      <c r="AL569" s="39"/>
      <c r="AM569" s="39"/>
      <c r="AN569" s="39">
        <v>0</v>
      </c>
      <c r="AO569" s="39"/>
      <c r="AP569" s="39">
        <v>0</v>
      </c>
      <c r="AQ569" s="39"/>
      <c r="AR569" s="39"/>
      <c r="AS569" s="39"/>
      <c r="AT569" s="39">
        <v>0</v>
      </c>
      <c r="AU569" s="39"/>
      <c r="AV569" s="39"/>
      <c r="AW569" s="39"/>
    </row>
    <row r="570" spans="1:49" x14ac:dyDescent="0.2">
      <c r="D570" s="47" t="s">
        <v>97</v>
      </c>
      <c r="F570" s="48">
        <v>0</v>
      </c>
      <c r="G570" s="49"/>
      <c r="H570" s="49"/>
      <c r="I570" s="49"/>
      <c r="J570" s="48">
        <v>0</v>
      </c>
      <c r="K570" s="48">
        <v>0</v>
      </c>
      <c r="L570" s="48">
        <v>0</v>
      </c>
      <c r="M570" s="49"/>
      <c r="N570" s="48">
        <v>0</v>
      </c>
      <c r="O570" s="49"/>
      <c r="P570" s="49"/>
      <c r="Q570" s="49"/>
      <c r="R570" s="48">
        <v>0</v>
      </c>
      <c r="S570" s="48">
        <v>0</v>
      </c>
      <c r="T570" s="48">
        <v>0</v>
      </c>
      <c r="U570" s="48">
        <v>0</v>
      </c>
      <c r="V570" s="49"/>
      <c r="W570" s="48">
        <v>0</v>
      </c>
      <c r="X570" s="48">
        <v>0</v>
      </c>
      <c r="Y570" s="48">
        <v>0</v>
      </c>
      <c r="Z570" s="48">
        <v>0</v>
      </c>
      <c r="AA570" s="48">
        <v>0</v>
      </c>
      <c r="AB570" s="48">
        <v>0</v>
      </c>
      <c r="AC570" s="48">
        <v>0</v>
      </c>
      <c r="AD570" s="48">
        <v>0</v>
      </c>
      <c r="AE570" s="49"/>
      <c r="AF570" s="48">
        <v>0</v>
      </c>
      <c r="AG570" s="49"/>
      <c r="AH570" s="49"/>
      <c r="AI570" s="49"/>
      <c r="AJ570" s="48">
        <v>0</v>
      </c>
      <c r="AK570" s="49"/>
      <c r="AL570" s="49"/>
      <c r="AM570" s="49"/>
      <c r="AN570" s="48">
        <v>0</v>
      </c>
      <c r="AO570" s="49"/>
      <c r="AP570" s="48">
        <v>0</v>
      </c>
      <c r="AQ570" s="49"/>
      <c r="AR570" s="49"/>
      <c r="AS570" s="49"/>
      <c r="AT570" s="48">
        <v>0</v>
      </c>
      <c r="AU570" s="39"/>
      <c r="AV570" s="39"/>
      <c r="AW570" s="39"/>
    </row>
    <row r="571" spans="1:49" x14ac:dyDescent="0.2"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</row>
    <row r="572" spans="1:49" s="1" customFormat="1" x14ac:dyDescent="0.25">
      <c r="A572" s="3"/>
      <c r="B572" s="6"/>
      <c r="C572" s="51" t="s">
        <v>120</v>
      </c>
      <c r="D572" s="52"/>
      <c r="E572" s="5"/>
      <c r="F572" s="53">
        <v>0</v>
      </c>
      <c r="G572" s="54"/>
      <c r="H572" s="54"/>
      <c r="I572" s="54"/>
      <c r="J572" s="53">
        <v>0</v>
      </c>
      <c r="K572" s="53">
        <v>0</v>
      </c>
      <c r="L572" s="53">
        <v>0</v>
      </c>
      <c r="M572" s="54"/>
      <c r="N572" s="53">
        <v>0</v>
      </c>
      <c r="O572" s="54"/>
      <c r="P572" s="54"/>
      <c r="Q572" s="54"/>
      <c r="R572" s="53">
        <v>0</v>
      </c>
      <c r="S572" s="53">
        <v>0</v>
      </c>
      <c r="T572" s="53">
        <v>0</v>
      </c>
      <c r="U572" s="53">
        <v>0</v>
      </c>
      <c r="V572" s="54"/>
      <c r="W572" s="53">
        <v>0</v>
      </c>
      <c r="X572" s="53">
        <v>0</v>
      </c>
      <c r="Y572" s="53">
        <v>0</v>
      </c>
      <c r="Z572" s="53">
        <v>0</v>
      </c>
      <c r="AA572" s="53">
        <v>0</v>
      </c>
      <c r="AB572" s="53">
        <v>0</v>
      </c>
      <c r="AC572" s="53">
        <v>0</v>
      </c>
      <c r="AD572" s="53">
        <v>0</v>
      </c>
      <c r="AE572" s="54"/>
      <c r="AF572" s="53">
        <v>0</v>
      </c>
      <c r="AG572" s="54"/>
      <c r="AH572" s="54"/>
      <c r="AI572" s="54"/>
      <c r="AJ572" s="53">
        <v>0</v>
      </c>
      <c r="AK572" s="54"/>
      <c r="AL572" s="54"/>
      <c r="AM572" s="54"/>
      <c r="AN572" s="53">
        <v>0</v>
      </c>
      <c r="AO572" s="54"/>
      <c r="AP572" s="53">
        <v>0</v>
      </c>
      <c r="AQ572" s="54"/>
      <c r="AR572" s="54"/>
      <c r="AS572" s="54"/>
      <c r="AT572" s="53">
        <v>0</v>
      </c>
      <c r="AU572" s="39"/>
      <c r="AV572" s="39"/>
      <c r="AW572" s="39"/>
    </row>
    <row r="573" spans="1:49" x14ac:dyDescent="0.2"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</row>
    <row r="574" spans="1:49" x14ac:dyDescent="0.2">
      <c r="C574" s="3" t="s">
        <v>249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</row>
    <row r="575" spans="1:49" x14ac:dyDescent="0.2">
      <c r="D575" s="2" t="s">
        <v>270</v>
      </c>
      <c r="F575" s="39">
        <v>70</v>
      </c>
      <c r="G575" s="39"/>
      <c r="H575" s="39"/>
      <c r="I575" s="39"/>
      <c r="J575" s="39">
        <v>274</v>
      </c>
      <c r="K575" s="39">
        <v>2</v>
      </c>
      <c r="L575" s="39">
        <v>3</v>
      </c>
      <c r="M575" s="39"/>
      <c r="N575" s="39">
        <v>279</v>
      </c>
      <c r="O575" s="39"/>
      <c r="P575" s="39"/>
      <c r="Q575" s="39"/>
      <c r="R575" s="39">
        <v>0</v>
      </c>
      <c r="S575" s="39">
        <v>15</v>
      </c>
      <c r="T575" s="39">
        <v>14</v>
      </c>
      <c r="U575" s="39">
        <v>55</v>
      </c>
      <c r="V575" s="39"/>
      <c r="W575" s="39">
        <v>54</v>
      </c>
      <c r="X575" s="39">
        <v>0</v>
      </c>
      <c r="Y575" s="39">
        <v>0</v>
      </c>
      <c r="Z575" s="39">
        <v>11</v>
      </c>
      <c r="AA575" s="39">
        <v>23</v>
      </c>
      <c r="AB575" s="39">
        <v>4</v>
      </c>
      <c r="AC575" s="39">
        <v>141</v>
      </c>
      <c r="AD575" s="39">
        <v>0</v>
      </c>
      <c r="AE575" s="39"/>
      <c r="AF575" s="39">
        <v>317</v>
      </c>
      <c r="AG575" s="39"/>
      <c r="AH575" s="39"/>
      <c r="AI575" s="39"/>
      <c r="AJ575" s="39">
        <v>32</v>
      </c>
      <c r="AK575" s="39"/>
      <c r="AL575" s="39"/>
      <c r="AM575" s="39"/>
      <c r="AN575" s="39">
        <v>0</v>
      </c>
      <c r="AO575" s="39"/>
      <c r="AP575" s="39">
        <v>0</v>
      </c>
      <c r="AQ575" s="39"/>
      <c r="AR575" s="39"/>
      <c r="AS575" s="39"/>
      <c r="AT575" s="39">
        <v>0</v>
      </c>
      <c r="AU575" s="39"/>
      <c r="AV575" s="39"/>
      <c r="AW575" s="39"/>
    </row>
    <row r="576" spans="1:49" x14ac:dyDescent="0.2">
      <c r="D576" s="47" t="s">
        <v>271</v>
      </c>
      <c r="F576" s="48">
        <v>99</v>
      </c>
      <c r="G576" s="49"/>
      <c r="H576" s="49"/>
      <c r="I576" s="49"/>
      <c r="J576" s="48">
        <v>425</v>
      </c>
      <c r="K576" s="48">
        <v>6</v>
      </c>
      <c r="L576" s="48">
        <v>6</v>
      </c>
      <c r="M576" s="49"/>
      <c r="N576" s="48">
        <v>437</v>
      </c>
      <c r="O576" s="49"/>
      <c r="P576" s="49"/>
      <c r="Q576" s="49"/>
      <c r="R576" s="48">
        <v>0</v>
      </c>
      <c r="S576" s="48">
        <v>39</v>
      </c>
      <c r="T576" s="48">
        <v>41</v>
      </c>
      <c r="U576" s="48">
        <v>50</v>
      </c>
      <c r="V576" s="49"/>
      <c r="W576" s="48">
        <v>32</v>
      </c>
      <c r="X576" s="48">
        <v>0</v>
      </c>
      <c r="Y576" s="48">
        <v>2</v>
      </c>
      <c r="Z576" s="48">
        <v>35</v>
      </c>
      <c r="AA576" s="48">
        <v>30</v>
      </c>
      <c r="AB576" s="48">
        <v>11</v>
      </c>
      <c r="AC576" s="48">
        <v>243</v>
      </c>
      <c r="AD576" s="48">
        <v>1</v>
      </c>
      <c r="AE576" s="49"/>
      <c r="AF576" s="48">
        <v>484</v>
      </c>
      <c r="AG576" s="49"/>
      <c r="AH576" s="49"/>
      <c r="AI576" s="49"/>
      <c r="AJ576" s="48">
        <v>52</v>
      </c>
      <c r="AK576" s="49"/>
      <c r="AL576" s="49"/>
      <c r="AM576" s="49"/>
      <c r="AN576" s="48">
        <v>0</v>
      </c>
      <c r="AO576" s="49"/>
      <c r="AP576" s="48">
        <v>0</v>
      </c>
      <c r="AQ576" s="49"/>
      <c r="AR576" s="49"/>
      <c r="AS576" s="49"/>
      <c r="AT576" s="48">
        <v>0</v>
      </c>
      <c r="AU576" s="39"/>
      <c r="AV576" s="39"/>
      <c r="AW576" s="39"/>
    </row>
    <row r="577" spans="1:49" x14ac:dyDescent="0.2">
      <c r="D577" s="2" t="s">
        <v>272</v>
      </c>
      <c r="F577" s="39">
        <v>110</v>
      </c>
      <c r="G577" s="39"/>
      <c r="H577" s="39"/>
      <c r="I577" s="39"/>
      <c r="J577" s="39">
        <v>392</v>
      </c>
      <c r="K577" s="39">
        <v>5</v>
      </c>
      <c r="L577" s="39">
        <v>5</v>
      </c>
      <c r="M577" s="39"/>
      <c r="N577" s="39">
        <v>402</v>
      </c>
      <c r="O577" s="39"/>
      <c r="P577" s="39"/>
      <c r="Q577" s="39"/>
      <c r="R577" s="39">
        <v>0</v>
      </c>
      <c r="S577" s="39">
        <v>30</v>
      </c>
      <c r="T577" s="39">
        <v>28</v>
      </c>
      <c r="U577" s="39">
        <v>28</v>
      </c>
      <c r="V577" s="39"/>
      <c r="W577" s="39">
        <v>34</v>
      </c>
      <c r="X577" s="39">
        <v>1</v>
      </c>
      <c r="Y577" s="39">
        <v>0</v>
      </c>
      <c r="Z577" s="39">
        <v>27</v>
      </c>
      <c r="AA577" s="39">
        <v>24</v>
      </c>
      <c r="AB577" s="39">
        <v>20</v>
      </c>
      <c r="AC577" s="39">
        <v>245</v>
      </c>
      <c r="AD577" s="39">
        <v>1</v>
      </c>
      <c r="AE577" s="39"/>
      <c r="AF577" s="39">
        <v>438</v>
      </c>
      <c r="AG577" s="39"/>
      <c r="AH577" s="39"/>
      <c r="AI577" s="39"/>
      <c r="AJ577" s="39">
        <v>74</v>
      </c>
      <c r="AK577" s="39"/>
      <c r="AL577" s="39"/>
      <c r="AM577" s="39"/>
      <c r="AN577" s="39">
        <v>0</v>
      </c>
      <c r="AO577" s="39"/>
      <c r="AP577" s="39">
        <v>0</v>
      </c>
      <c r="AQ577" s="39"/>
      <c r="AR577" s="39"/>
      <c r="AS577" s="39"/>
      <c r="AT577" s="39">
        <v>0</v>
      </c>
      <c r="AU577" s="39"/>
      <c r="AV577" s="39"/>
      <c r="AW577" s="39"/>
    </row>
    <row r="578" spans="1:49" x14ac:dyDescent="0.2">
      <c r="D578" s="47" t="s">
        <v>273</v>
      </c>
      <c r="F578" s="48">
        <v>217</v>
      </c>
      <c r="G578" s="49"/>
      <c r="H578" s="49"/>
      <c r="I578" s="49"/>
      <c r="J578" s="48">
        <v>398</v>
      </c>
      <c r="K578" s="48">
        <v>3</v>
      </c>
      <c r="L578" s="48">
        <v>3</v>
      </c>
      <c r="M578" s="49"/>
      <c r="N578" s="48">
        <v>404</v>
      </c>
      <c r="O578" s="49"/>
      <c r="P578" s="49"/>
      <c r="Q578" s="49"/>
      <c r="R578" s="48">
        <v>0</v>
      </c>
      <c r="S578" s="48">
        <v>17</v>
      </c>
      <c r="T578" s="48">
        <v>24</v>
      </c>
      <c r="U578" s="48">
        <v>20</v>
      </c>
      <c r="V578" s="49"/>
      <c r="W578" s="48">
        <v>69</v>
      </c>
      <c r="X578" s="48">
        <v>0</v>
      </c>
      <c r="Y578" s="48">
        <v>0</v>
      </c>
      <c r="Z578" s="48">
        <v>40</v>
      </c>
      <c r="AA578" s="48">
        <v>32</v>
      </c>
      <c r="AB578" s="48">
        <v>11</v>
      </c>
      <c r="AC578" s="48">
        <v>304</v>
      </c>
      <c r="AD578" s="48">
        <v>2</v>
      </c>
      <c r="AE578" s="49"/>
      <c r="AF578" s="48">
        <v>519</v>
      </c>
      <c r="AG578" s="49"/>
      <c r="AH578" s="49"/>
      <c r="AI578" s="49"/>
      <c r="AJ578" s="48">
        <v>102</v>
      </c>
      <c r="AK578" s="49"/>
      <c r="AL578" s="49"/>
      <c r="AM578" s="49"/>
      <c r="AN578" s="48">
        <v>0</v>
      </c>
      <c r="AO578" s="49"/>
      <c r="AP578" s="48">
        <v>0</v>
      </c>
      <c r="AQ578" s="49"/>
      <c r="AR578" s="49"/>
      <c r="AS578" s="49"/>
      <c r="AT578" s="48">
        <v>48</v>
      </c>
      <c r="AU578" s="39"/>
      <c r="AV578" s="39"/>
      <c r="AW578" s="39"/>
    </row>
    <row r="579" spans="1:49" x14ac:dyDescent="0.2">
      <c r="D579" s="2" t="s">
        <v>274</v>
      </c>
      <c r="F579" s="39">
        <v>76</v>
      </c>
      <c r="G579" s="39"/>
      <c r="H579" s="39"/>
      <c r="I579" s="39"/>
      <c r="J579" s="39">
        <v>307</v>
      </c>
      <c r="K579" s="39">
        <v>5</v>
      </c>
      <c r="L579" s="39">
        <v>5</v>
      </c>
      <c r="M579" s="39"/>
      <c r="N579" s="39">
        <v>317</v>
      </c>
      <c r="O579" s="39"/>
      <c r="P579" s="39"/>
      <c r="Q579" s="39"/>
      <c r="R579" s="39">
        <v>0</v>
      </c>
      <c r="S579" s="39">
        <v>31</v>
      </c>
      <c r="T579" s="39">
        <v>11</v>
      </c>
      <c r="U579" s="39">
        <v>11</v>
      </c>
      <c r="V579" s="39"/>
      <c r="W579" s="39">
        <v>39</v>
      </c>
      <c r="X579" s="39">
        <v>0</v>
      </c>
      <c r="Y579" s="39">
        <v>0</v>
      </c>
      <c r="Z579" s="39">
        <v>29</v>
      </c>
      <c r="AA579" s="39">
        <v>30</v>
      </c>
      <c r="AB579" s="39">
        <v>16</v>
      </c>
      <c r="AC579" s="39">
        <v>176</v>
      </c>
      <c r="AD579" s="39">
        <v>1</v>
      </c>
      <c r="AE579" s="39"/>
      <c r="AF579" s="39">
        <v>344</v>
      </c>
      <c r="AG579" s="39"/>
      <c r="AH579" s="39"/>
      <c r="AI579" s="39"/>
      <c r="AJ579" s="39">
        <v>49</v>
      </c>
      <c r="AK579" s="39"/>
      <c r="AL579" s="39"/>
      <c r="AM579" s="39"/>
      <c r="AN579" s="39">
        <v>0</v>
      </c>
      <c r="AO579" s="39"/>
      <c r="AP579" s="39">
        <v>0</v>
      </c>
      <c r="AQ579" s="39"/>
      <c r="AR579" s="39"/>
      <c r="AS579" s="39"/>
      <c r="AT579" s="39">
        <v>0</v>
      </c>
      <c r="AU579" s="39"/>
      <c r="AV579" s="39"/>
      <c r="AW579" s="39"/>
    </row>
    <row r="580" spans="1:49" x14ac:dyDescent="0.2">
      <c r="D580" s="47" t="s">
        <v>275</v>
      </c>
      <c r="F580" s="48">
        <v>0</v>
      </c>
      <c r="G580" s="49"/>
      <c r="H580" s="49"/>
      <c r="I580" s="49"/>
      <c r="J580" s="48">
        <v>549</v>
      </c>
      <c r="K580" s="48">
        <v>3</v>
      </c>
      <c r="L580" s="48">
        <v>1</v>
      </c>
      <c r="M580" s="49"/>
      <c r="N580" s="48">
        <v>553</v>
      </c>
      <c r="O580" s="49"/>
      <c r="P580" s="49"/>
      <c r="Q580" s="49"/>
      <c r="R580" s="48">
        <v>0</v>
      </c>
      <c r="S580" s="48">
        <v>40</v>
      </c>
      <c r="T580" s="48">
        <v>26</v>
      </c>
      <c r="U580" s="48">
        <v>26</v>
      </c>
      <c r="V580" s="49"/>
      <c r="W580" s="48">
        <v>45</v>
      </c>
      <c r="X580" s="48">
        <v>1</v>
      </c>
      <c r="Y580" s="48">
        <v>6</v>
      </c>
      <c r="Z580" s="48">
        <v>30</v>
      </c>
      <c r="AA580" s="48">
        <v>12</v>
      </c>
      <c r="AB580" s="48">
        <v>15</v>
      </c>
      <c r="AC580" s="48">
        <v>272</v>
      </c>
      <c r="AD580" s="48">
        <v>4</v>
      </c>
      <c r="AE580" s="49"/>
      <c r="AF580" s="48">
        <v>477</v>
      </c>
      <c r="AG580" s="49"/>
      <c r="AH580" s="49"/>
      <c r="AI580" s="49"/>
      <c r="AJ580" s="48">
        <v>76</v>
      </c>
      <c r="AK580" s="49"/>
      <c r="AL580" s="49"/>
      <c r="AM580" s="49"/>
      <c r="AN580" s="48">
        <v>0</v>
      </c>
      <c r="AO580" s="49"/>
      <c r="AP580" s="48">
        <v>0</v>
      </c>
      <c r="AQ580" s="49"/>
      <c r="AR580" s="49"/>
      <c r="AS580" s="49"/>
      <c r="AT580" s="48">
        <v>0</v>
      </c>
      <c r="AU580" s="39"/>
      <c r="AV580" s="39"/>
      <c r="AW580" s="39"/>
    </row>
    <row r="581" spans="1:49" x14ac:dyDescent="0.2">
      <c r="D581" s="2" t="s">
        <v>276</v>
      </c>
      <c r="F581" s="39">
        <v>0</v>
      </c>
      <c r="G581" s="39"/>
      <c r="H581" s="39"/>
      <c r="I581" s="39"/>
      <c r="J581" s="39">
        <v>531</v>
      </c>
      <c r="K581" s="39">
        <v>0</v>
      </c>
      <c r="L581" s="39">
        <v>2</v>
      </c>
      <c r="M581" s="39"/>
      <c r="N581" s="39">
        <v>533</v>
      </c>
      <c r="O581" s="39"/>
      <c r="P581" s="39"/>
      <c r="Q581" s="39"/>
      <c r="R581" s="39">
        <v>0</v>
      </c>
      <c r="S581" s="39">
        <v>30</v>
      </c>
      <c r="T581" s="39">
        <v>33</v>
      </c>
      <c r="U581" s="39">
        <v>52</v>
      </c>
      <c r="V581" s="39"/>
      <c r="W581" s="39">
        <v>27</v>
      </c>
      <c r="X581" s="39">
        <v>2</v>
      </c>
      <c r="Y581" s="39">
        <v>0</v>
      </c>
      <c r="Z581" s="39">
        <v>32</v>
      </c>
      <c r="AA581" s="39">
        <v>30</v>
      </c>
      <c r="AB581" s="39">
        <v>17</v>
      </c>
      <c r="AC581" s="39">
        <v>263</v>
      </c>
      <c r="AD581" s="39">
        <v>0</v>
      </c>
      <c r="AE581" s="39"/>
      <c r="AF581" s="39">
        <v>486</v>
      </c>
      <c r="AG581" s="39"/>
      <c r="AH581" s="39"/>
      <c r="AI581" s="39"/>
      <c r="AJ581" s="39">
        <v>47</v>
      </c>
      <c r="AK581" s="39"/>
      <c r="AL581" s="39"/>
      <c r="AM581" s="39"/>
      <c r="AN581" s="39">
        <v>0</v>
      </c>
      <c r="AO581" s="39"/>
      <c r="AP581" s="39">
        <v>0</v>
      </c>
      <c r="AQ581" s="39"/>
      <c r="AR581" s="39"/>
      <c r="AS581" s="39"/>
      <c r="AT581" s="39">
        <v>0</v>
      </c>
      <c r="AU581" s="39"/>
      <c r="AV581" s="39"/>
      <c r="AW581" s="39"/>
    </row>
    <row r="582" spans="1:49" x14ac:dyDescent="0.2"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</row>
    <row r="583" spans="1:49" s="1" customFormat="1" x14ac:dyDescent="0.25">
      <c r="A583" s="3"/>
      <c r="B583" s="6"/>
      <c r="C583" s="51" t="s">
        <v>250</v>
      </c>
      <c r="D583" s="52"/>
      <c r="E583" s="5"/>
      <c r="F583" s="53">
        <v>572</v>
      </c>
      <c r="G583" s="54"/>
      <c r="H583" s="54"/>
      <c r="I583" s="54"/>
      <c r="J583" s="53">
        <v>2876</v>
      </c>
      <c r="K583" s="53">
        <v>24</v>
      </c>
      <c r="L583" s="53">
        <v>25</v>
      </c>
      <c r="M583" s="54"/>
      <c r="N583" s="53">
        <v>2925</v>
      </c>
      <c r="O583" s="54"/>
      <c r="P583" s="54"/>
      <c r="Q583" s="54"/>
      <c r="R583" s="53">
        <v>0</v>
      </c>
      <c r="S583" s="53">
        <v>202</v>
      </c>
      <c r="T583" s="53">
        <v>177</v>
      </c>
      <c r="U583" s="53">
        <v>242</v>
      </c>
      <c r="V583" s="54"/>
      <c r="W583" s="53">
        <v>300</v>
      </c>
      <c r="X583" s="53">
        <v>4</v>
      </c>
      <c r="Y583" s="53">
        <v>8</v>
      </c>
      <c r="Z583" s="53">
        <v>204</v>
      </c>
      <c r="AA583" s="53">
        <v>181</v>
      </c>
      <c r="AB583" s="53">
        <v>94</v>
      </c>
      <c r="AC583" s="53">
        <v>1644</v>
      </c>
      <c r="AD583" s="53">
        <v>9</v>
      </c>
      <c r="AE583" s="54"/>
      <c r="AF583" s="53">
        <v>3065</v>
      </c>
      <c r="AG583" s="54"/>
      <c r="AH583" s="54"/>
      <c r="AI583" s="54"/>
      <c r="AJ583" s="53">
        <v>432</v>
      </c>
      <c r="AK583" s="54"/>
      <c r="AL583" s="54"/>
      <c r="AM583" s="54"/>
      <c r="AN583" s="53">
        <v>0</v>
      </c>
      <c r="AO583" s="54"/>
      <c r="AP583" s="53">
        <v>0</v>
      </c>
      <c r="AQ583" s="54"/>
      <c r="AR583" s="54"/>
      <c r="AS583" s="54"/>
      <c r="AT583" s="53">
        <v>48</v>
      </c>
      <c r="AU583" s="39"/>
      <c r="AV583" s="39"/>
      <c r="AW583" s="39"/>
    </row>
    <row r="584" spans="1:49" x14ac:dyDescent="0.2"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</row>
    <row r="585" spans="1:49" x14ac:dyDescent="0.2">
      <c r="C585" s="3" t="s">
        <v>154</v>
      </c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</row>
    <row r="586" spans="1:49" x14ac:dyDescent="0.2">
      <c r="D586" s="50" t="s">
        <v>96</v>
      </c>
      <c r="F586" s="49">
        <v>227</v>
      </c>
      <c r="G586" s="49"/>
      <c r="H586" s="49"/>
      <c r="I586" s="49"/>
      <c r="J586" s="49">
        <v>1572</v>
      </c>
      <c r="K586" s="49">
        <v>28</v>
      </c>
      <c r="L586" s="49">
        <v>5</v>
      </c>
      <c r="M586" s="49"/>
      <c r="N586" s="49">
        <v>1605</v>
      </c>
      <c r="O586" s="49"/>
      <c r="P586" s="49"/>
      <c r="Q586" s="49"/>
      <c r="R586" s="49">
        <v>0</v>
      </c>
      <c r="S586" s="49">
        <v>161</v>
      </c>
      <c r="T586" s="49">
        <v>195</v>
      </c>
      <c r="U586" s="49">
        <v>67</v>
      </c>
      <c r="V586" s="49"/>
      <c r="W586" s="49">
        <v>242</v>
      </c>
      <c r="X586" s="49">
        <v>1</v>
      </c>
      <c r="Y586" s="49">
        <v>0</v>
      </c>
      <c r="Z586" s="49">
        <v>349</v>
      </c>
      <c r="AA586" s="49">
        <v>31</v>
      </c>
      <c r="AB586" s="49">
        <v>15</v>
      </c>
      <c r="AC586" s="49">
        <v>432</v>
      </c>
      <c r="AD586" s="49">
        <v>0</v>
      </c>
      <c r="AE586" s="49"/>
      <c r="AF586" s="49">
        <v>1493</v>
      </c>
      <c r="AG586" s="49"/>
      <c r="AH586" s="49"/>
      <c r="AI586" s="49"/>
      <c r="AJ586" s="49">
        <v>339</v>
      </c>
      <c r="AK586" s="49"/>
      <c r="AL586" s="49"/>
      <c r="AM586" s="49"/>
      <c r="AN586" s="49">
        <v>0</v>
      </c>
      <c r="AO586" s="49"/>
      <c r="AP586" s="49">
        <v>0</v>
      </c>
      <c r="AQ586" s="49"/>
      <c r="AR586" s="49"/>
      <c r="AS586" s="49"/>
      <c r="AT586" s="49">
        <v>93</v>
      </c>
      <c r="AU586" s="39"/>
      <c r="AV586" s="39"/>
      <c r="AW586" s="39"/>
    </row>
    <row r="587" spans="1:49" x14ac:dyDescent="0.2">
      <c r="D587" s="47" t="s">
        <v>97</v>
      </c>
      <c r="F587" s="48">
        <v>416</v>
      </c>
      <c r="G587" s="49"/>
      <c r="H587" s="49"/>
      <c r="I587" s="49"/>
      <c r="J587" s="48">
        <v>1521</v>
      </c>
      <c r="K587" s="48">
        <v>9</v>
      </c>
      <c r="L587" s="48">
        <v>16</v>
      </c>
      <c r="M587" s="49"/>
      <c r="N587" s="48">
        <v>1546</v>
      </c>
      <c r="O587" s="49"/>
      <c r="P587" s="49"/>
      <c r="Q587" s="49"/>
      <c r="R587" s="48">
        <v>0</v>
      </c>
      <c r="S587" s="48">
        <v>110</v>
      </c>
      <c r="T587" s="48">
        <v>216</v>
      </c>
      <c r="U587" s="48">
        <v>35</v>
      </c>
      <c r="V587" s="49"/>
      <c r="W587" s="48">
        <v>292</v>
      </c>
      <c r="X587" s="48">
        <v>3</v>
      </c>
      <c r="Y587" s="48">
        <v>6</v>
      </c>
      <c r="Z587" s="48">
        <v>109</v>
      </c>
      <c r="AA587" s="48">
        <v>151</v>
      </c>
      <c r="AB587" s="48">
        <v>69</v>
      </c>
      <c r="AC587" s="48">
        <v>643</v>
      </c>
      <c r="AD587" s="48">
        <v>0</v>
      </c>
      <c r="AE587" s="49"/>
      <c r="AF587" s="48">
        <v>1634</v>
      </c>
      <c r="AG587" s="49"/>
      <c r="AH587" s="49"/>
      <c r="AI587" s="49"/>
      <c r="AJ587" s="48">
        <v>328</v>
      </c>
      <c r="AK587" s="49"/>
      <c r="AL587" s="49"/>
      <c r="AM587" s="49"/>
      <c r="AN587" s="48">
        <v>0</v>
      </c>
      <c r="AO587" s="49"/>
      <c r="AP587" s="48">
        <v>0</v>
      </c>
      <c r="AQ587" s="49"/>
      <c r="AR587" s="49"/>
      <c r="AS587" s="49"/>
      <c r="AT587" s="48">
        <v>0</v>
      </c>
      <c r="AU587" s="39"/>
      <c r="AV587" s="39"/>
      <c r="AW587" s="39"/>
    </row>
    <row r="588" spans="1:49" x14ac:dyDescent="0.2"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</row>
    <row r="589" spans="1:49" s="1" customFormat="1" x14ac:dyDescent="0.25">
      <c r="A589" s="3"/>
      <c r="B589" s="6"/>
      <c r="C589" s="51" t="s">
        <v>159</v>
      </c>
      <c r="D589" s="52"/>
      <c r="E589" s="5"/>
      <c r="F589" s="53">
        <v>643</v>
      </c>
      <c r="G589" s="54"/>
      <c r="H589" s="54"/>
      <c r="I589" s="54"/>
      <c r="J589" s="53">
        <v>3093</v>
      </c>
      <c r="K589" s="53">
        <v>37</v>
      </c>
      <c r="L589" s="53">
        <v>21</v>
      </c>
      <c r="M589" s="54"/>
      <c r="N589" s="53">
        <v>3151</v>
      </c>
      <c r="O589" s="54"/>
      <c r="P589" s="54"/>
      <c r="Q589" s="54"/>
      <c r="R589" s="53">
        <v>0</v>
      </c>
      <c r="S589" s="53">
        <v>271</v>
      </c>
      <c r="T589" s="53">
        <v>411</v>
      </c>
      <c r="U589" s="53">
        <v>102</v>
      </c>
      <c r="V589" s="54"/>
      <c r="W589" s="53">
        <v>534</v>
      </c>
      <c r="X589" s="53">
        <v>4</v>
      </c>
      <c r="Y589" s="53">
        <v>6</v>
      </c>
      <c r="Z589" s="53">
        <v>458</v>
      </c>
      <c r="AA589" s="53">
        <v>182</v>
      </c>
      <c r="AB589" s="53">
        <v>84</v>
      </c>
      <c r="AC589" s="53">
        <v>1075</v>
      </c>
      <c r="AD589" s="53">
        <v>0</v>
      </c>
      <c r="AE589" s="54"/>
      <c r="AF589" s="53">
        <v>3127</v>
      </c>
      <c r="AG589" s="54"/>
      <c r="AH589" s="54"/>
      <c r="AI589" s="54"/>
      <c r="AJ589" s="53">
        <v>667</v>
      </c>
      <c r="AK589" s="54"/>
      <c r="AL589" s="54"/>
      <c r="AM589" s="54"/>
      <c r="AN589" s="53">
        <v>0</v>
      </c>
      <c r="AO589" s="54"/>
      <c r="AP589" s="53">
        <v>0</v>
      </c>
      <c r="AQ589" s="54"/>
      <c r="AR589" s="54"/>
      <c r="AS589" s="54"/>
      <c r="AT589" s="53">
        <v>93</v>
      </c>
      <c r="AU589" s="39"/>
      <c r="AV589" s="39"/>
      <c r="AW589" s="39"/>
    </row>
    <row r="590" spans="1:49" s="1" customFormat="1" x14ac:dyDescent="0.2">
      <c r="A590" s="3"/>
      <c r="B590" s="6"/>
      <c r="C590" s="3"/>
      <c r="D590" s="3"/>
      <c r="E590" s="5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39"/>
      <c r="AV590" s="39"/>
      <c r="AW590" s="39"/>
    </row>
    <row r="591" spans="1:49" s="1" customFormat="1" x14ac:dyDescent="0.25">
      <c r="A591" s="3"/>
      <c r="B591" s="57" t="s">
        <v>277</v>
      </c>
      <c r="C591" s="58"/>
      <c r="D591" s="58"/>
      <c r="E591" s="5"/>
      <c r="F591" s="59">
        <v>1215</v>
      </c>
      <c r="G591" s="54"/>
      <c r="H591" s="54"/>
      <c r="I591" s="54"/>
      <c r="J591" s="59">
        <v>5969</v>
      </c>
      <c r="K591" s="59">
        <v>61</v>
      </c>
      <c r="L591" s="59">
        <v>46</v>
      </c>
      <c r="M591" s="54"/>
      <c r="N591" s="59">
        <v>6076</v>
      </c>
      <c r="O591" s="54"/>
      <c r="P591" s="54"/>
      <c r="Q591" s="54"/>
      <c r="R591" s="59">
        <v>0</v>
      </c>
      <c r="S591" s="59">
        <v>473</v>
      </c>
      <c r="T591" s="59">
        <v>588</v>
      </c>
      <c r="U591" s="59">
        <v>344</v>
      </c>
      <c r="V591" s="54"/>
      <c r="W591" s="59">
        <v>834</v>
      </c>
      <c r="X591" s="59">
        <v>8</v>
      </c>
      <c r="Y591" s="59">
        <v>14</v>
      </c>
      <c r="Z591" s="59">
        <v>662</v>
      </c>
      <c r="AA591" s="59">
        <v>363</v>
      </c>
      <c r="AB591" s="59">
        <v>178</v>
      </c>
      <c r="AC591" s="59">
        <v>2719</v>
      </c>
      <c r="AD591" s="59">
        <v>9</v>
      </c>
      <c r="AE591" s="54"/>
      <c r="AF591" s="59">
        <v>6192</v>
      </c>
      <c r="AG591" s="54"/>
      <c r="AH591" s="54"/>
      <c r="AI591" s="54"/>
      <c r="AJ591" s="59">
        <v>1099</v>
      </c>
      <c r="AK591" s="54"/>
      <c r="AL591" s="54"/>
      <c r="AM591" s="54"/>
      <c r="AN591" s="59">
        <v>0</v>
      </c>
      <c r="AO591" s="54"/>
      <c r="AP591" s="59">
        <v>0</v>
      </c>
      <c r="AQ591" s="54"/>
      <c r="AR591" s="54"/>
      <c r="AS591" s="54"/>
      <c r="AT591" s="59">
        <v>141</v>
      </c>
      <c r="AU591" s="39"/>
      <c r="AV591" s="39"/>
      <c r="AW591" s="39"/>
    </row>
    <row r="592" spans="1:49" x14ac:dyDescent="0.2"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</row>
    <row r="593" spans="1:49" x14ac:dyDescent="0.2">
      <c r="B593" s="6" t="s">
        <v>278</v>
      </c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</row>
    <row r="594" spans="1:49" x14ac:dyDescent="0.2">
      <c r="C594" s="3" t="s">
        <v>154</v>
      </c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</row>
    <row r="595" spans="1:49" x14ac:dyDescent="0.2">
      <c r="D595" s="2" t="s">
        <v>122</v>
      </c>
      <c r="F595" s="39">
        <v>52</v>
      </c>
      <c r="G595" s="39"/>
      <c r="H595" s="39"/>
      <c r="I595" s="39"/>
      <c r="J595" s="39">
        <v>183</v>
      </c>
      <c r="K595" s="39">
        <v>2</v>
      </c>
      <c r="L595" s="39">
        <v>3</v>
      </c>
      <c r="M595" s="39"/>
      <c r="N595" s="39">
        <v>188</v>
      </c>
      <c r="O595" s="39"/>
      <c r="P595" s="39"/>
      <c r="Q595" s="39"/>
      <c r="R595" s="39">
        <v>0</v>
      </c>
      <c r="S595" s="39">
        <v>21</v>
      </c>
      <c r="T595" s="39">
        <v>13</v>
      </c>
      <c r="U595" s="39">
        <v>9</v>
      </c>
      <c r="V595" s="39"/>
      <c r="W595" s="39">
        <v>18</v>
      </c>
      <c r="X595" s="39">
        <v>0</v>
      </c>
      <c r="Y595" s="39">
        <v>0</v>
      </c>
      <c r="Z595" s="39">
        <v>6</v>
      </c>
      <c r="AA595" s="39">
        <v>28</v>
      </c>
      <c r="AB595" s="39">
        <v>6</v>
      </c>
      <c r="AC595" s="39">
        <v>105</v>
      </c>
      <c r="AD595" s="39">
        <v>0</v>
      </c>
      <c r="AE595" s="39"/>
      <c r="AF595" s="39">
        <v>206</v>
      </c>
      <c r="AG595" s="39"/>
      <c r="AH595" s="39"/>
      <c r="AI595" s="39"/>
      <c r="AJ595" s="39">
        <v>34</v>
      </c>
      <c r="AK595" s="39"/>
      <c r="AL595" s="39"/>
      <c r="AM595" s="39"/>
      <c r="AN595" s="39">
        <v>0</v>
      </c>
      <c r="AO595" s="39"/>
      <c r="AP595" s="39">
        <v>0</v>
      </c>
      <c r="AQ595" s="39"/>
      <c r="AR595" s="39"/>
      <c r="AS595" s="39"/>
      <c r="AT595" s="39">
        <v>0</v>
      </c>
      <c r="AU595" s="39"/>
      <c r="AV595" s="39"/>
      <c r="AW595" s="39"/>
    </row>
    <row r="596" spans="1:49" x14ac:dyDescent="0.2">
      <c r="D596" s="47" t="s">
        <v>135</v>
      </c>
      <c r="F596" s="48">
        <v>82</v>
      </c>
      <c r="G596" s="49"/>
      <c r="H596" s="49"/>
      <c r="I596" s="49"/>
      <c r="J596" s="48">
        <v>328</v>
      </c>
      <c r="K596" s="48">
        <v>5</v>
      </c>
      <c r="L596" s="48">
        <v>1</v>
      </c>
      <c r="M596" s="49"/>
      <c r="N596" s="48">
        <v>334</v>
      </c>
      <c r="O596" s="49"/>
      <c r="P596" s="49"/>
      <c r="Q596" s="49"/>
      <c r="R596" s="48">
        <v>5</v>
      </c>
      <c r="S596" s="48">
        <v>15</v>
      </c>
      <c r="T596" s="48">
        <v>18</v>
      </c>
      <c r="U596" s="48">
        <v>31</v>
      </c>
      <c r="V596" s="49"/>
      <c r="W596" s="48">
        <v>41</v>
      </c>
      <c r="X596" s="48">
        <v>2</v>
      </c>
      <c r="Y596" s="48">
        <v>0</v>
      </c>
      <c r="Z596" s="48">
        <v>13</v>
      </c>
      <c r="AA596" s="48">
        <v>44</v>
      </c>
      <c r="AB596" s="48">
        <v>7</v>
      </c>
      <c r="AC596" s="48">
        <v>196</v>
      </c>
      <c r="AD596" s="48">
        <v>0</v>
      </c>
      <c r="AE596" s="49"/>
      <c r="AF596" s="48">
        <v>372</v>
      </c>
      <c r="AG596" s="49"/>
      <c r="AH596" s="49"/>
      <c r="AI596" s="49"/>
      <c r="AJ596" s="48">
        <v>44</v>
      </c>
      <c r="AK596" s="49"/>
      <c r="AL596" s="49"/>
      <c r="AM596" s="49"/>
      <c r="AN596" s="48">
        <v>0</v>
      </c>
      <c r="AO596" s="49"/>
      <c r="AP596" s="48">
        <v>0</v>
      </c>
      <c r="AQ596" s="49"/>
      <c r="AR596" s="49"/>
      <c r="AS596" s="49"/>
      <c r="AT596" s="48">
        <v>0</v>
      </c>
      <c r="AU596" s="39"/>
      <c r="AV596" s="39"/>
      <c r="AW596" s="39"/>
    </row>
    <row r="597" spans="1:49" x14ac:dyDescent="0.2">
      <c r="D597" s="2" t="s">
        <v>98</v>
      </c>
      <c r="F597" s="39">
        <v>96</v>
      </c>
      <c r="G597" s="39"/>
      <c r="H597" s="39"/>
      <c r="I597" s="39"/>
      <c r="J597" s="39">
        <v>347</v>
      </c>
      <c r="K597" s="39">
        <v>4</v>
      </c>
      <c r="L597" s="39">
        <v>4</v>
      </c>
      <c r="M597" s="39"/>
      <c r="N597" s="39">
        <v>355</v>
      </c>
      <c r="O597" s="39"/>
      <c r="P597" s="39"/>
      <c r="Q597" s="39"/>
      <c r="R597" s="39">
        <v>0</v>
      </c>
      <c r="S597" s="39">
        <v>14</v>
      </c>
      <c r="T597" s="39">
        <v>16</v>
      </c>
      <c r="U597" s="39">
        <v>28</v>
      </c>
      <c r="V597" s="39"/>
      <c r="W597" s="39">
        <v>43</v>
      </c>
      <c r="X597" s="39">
        <v>0</v>
      </c>
      <c r="Y597" s="39">
        <v>0</v>
      </c>
      <c r="Z597" s="39">
        <v>9</v>
      </c>
      <c r="AA597" s="39">
        <v>41</v>
      </c>
      <c r="AB597" s="39">
        <v>15</v>
      </c>
      <c r="AC597" s="39">
        <v>214</v>
      </c>
      <c r="AD597" s="39">
        <v>1</v>
      </c>
      <c r="AE597" s="39"/>
      <c r="AF597" s="39">
        <v>381</v>
      </c>
      <c r="AG597" s="39"/>
      <c r="AH597" s="39"/>
      <c r="AI597" s="39"/>
      <c r="AJ597" s="39">
        <v>70</v>
      </c>
      <c r="AK597" s="39"/>
      <c r="AL597" s="39"/>
      <c r="AM597" s="39"/>
      <c r="AN597" s="39">
        <v>0</v>
      </c>
      <c r="AO597" s="39"/>
      <c r="AP597" s="39">
        <v>0</v>
      </c>
      <c r="AQ597" s="39"/>
      <c r="AR597" s="39"/>
      <c r="AS597" s="39"/>
      <c r="AT597" s="39">
        <v>54</v>
      </c>
      <c r="AU597" s="39"/>
      <c r="AV597" s="39"/>
      <c r="AW597" s="39"/>
    </row>
    <row r="598" spans="1:49" x14ac:dyDescent="0.2">
      <c r="D598" s="47" t="s">
        <v>136</v>
      </c>
      <c r="F598" s="48">
        <v>30</v>
      </c>
      <c r="G598" s="49"/>
      <c r="H598" s="49"/>
      <c r="I598" s="49"/>
      <c r="J598" s="48">
        <v>305</v>
      </c>
      <c r="K598" s="48">
        <v>2</v>
      </c>
      <c r="L598" s="48">
        <v>3</v>
      </c>
      <c r="M598" s="49"/>
      <c r="N598" s="48">
        <v>310</v>
      </c>
      <c r="O598" s="49"/>
      <c r="P598" s="49"/>
      <c r="Q598" s="49"/>
      <c r="R598" s="48">
        <v>0</v>
      </c>
      <c r="S598" s="48">
        <v>11</v>
      </c>
      <c r="T598" s="48">
        <v>12</v>
      </c>
      <c r="U598" s="48">
        <v>17</v>
      </c>
      <c r="V598" s="49"/>
      <c r="W598" s="48">
        <v>42</v>
      </c>
      <c r="X598" s="48">
        <v>0</v>
      </c>
      <c r="Y598" s="48">
        <v>0</v>
      </c>
      <c r="Z598" s="48">
        <v>19</v>
      </c>
      <c r="AA598" s="48">
        <v>32</v>
      </c>
      <c r="AB598" s="48">
        <v>9</v>
      </c>
      <c r="AC598" s="48">
        <v>155</v>
      </c>
      <c r="AD598" s="48">
        <v>0</v>
      </c>
      <c r="AE598" s="49"/>
      <c r="AF598" s="48">
        <v>297</v>
      </c>
      <c r="AG598" s="49"/>
      <c r="AH598" s="49"/>
      <c r="AI598" s="49"/>
      <c r="AJ598" s="48">
        <v>43</v>
      </c>
      <c r="AK598" s="49"/>
      <c r="AL598" s="49"/>
      <c r="AM598" s="49"/>
      <c r="AN598" s="48">
        <v>0</v>
      </c>
      <c r="AO598" s="49"/>
      <c r="AP598" s="48">
        <v>0</v>
      </c>
      <c r="AQ598" s="49"/>
      <c r="AR598" s="49"/>
      <c r="AS598" s="49"/>
      <c r="AT598" s="48">
        <v>0</v>
      </c>
      <c r="AU598" s="39"/>
      <c r="AV598" s="39"/>
      <c r="AW598" s="39"/>
    </row>
    <row r="599" spans="1:49" x14ac:dyDescent="0.2">
      <c r="D599" s="2" t="s">
        <v>100</v>
      </c>
      <c r="F599" s="39">
        <v>41</v>
      </c>
      <c r="G599" s="39"/>
      <c r="H599" s="39"/>
      <c r="I599" s="39"/>
      <c r="J599" s="39">
        <v>136</v>
      </c>
      <c r="K599" s="39">
        <v>0</v>
      </c>
      <c r="L599" s="39">
        <v>5</v>
      </c>
      <c r="M599" s="39"/>
      <c r="N599" s="39">
        <v>141</v>
      </c>
      <c r="O599" s="39"/>
      <c r="P599" s="39"/>
      <c r="Q599" s="39"/>
      <c r="R599" s="39">
        <v>0</v>
      </c>
      <c r="S599" s="39">
        <v>13</v>
      </c>
      <c r="T599" s="39">
        <v>14</v>
      </c>
      <c r="U599" s="39">
        <v>15</v>
      </c>
      <c r="V599" s="39"/>
      <c r="W599" s="39">
        <v>16</v>
      </c>
      <c r="X599" s="39">
        <v>1</v>
      </c>
      <c r="Y599" s="39">
        <v>0</v>
      </c>
      <c r="Z599" s="39">
        <v>16</v>
      </c>
      <c r="AA599" s="39">
        <v>11</v>
      </c>
      <c r="AB599" s="39">
        <v>2</v>
      </c>
      <c r="AC599" s="39">
        <v>70</v>
      </c>
      <c r="AD599" s="39">
        <v>0</v>
      </c>
      <c r="AE599" s="39"/>
      <c r="AF599" s="39">
        <v>158</v>
      </c>
      <c r="AG599" s="39"/>
      <c r="AH599" s="39"/>
      <c r="AI599" s="39"/>
      <c r="AJ599" s="39">
        <v>24</v>
      </c>
      <c r="AK599" s="39"/>
      <c r="AL599" s="39"/>
      <c r="AM599" s="39"/>
      <c r="AN599" s="39">
        <v>0</v>
      </c>
      <c r="AO599" s="39"/>
      <c r="AP599" s="39">
        <v>0</v>
      </c>
      <c r="AQ599" s="39"/>
      <c r="AR599" s="39"/>
      <c r="AS599" s="39"/>
      <c r="AT599" s="39">
        <v>0</v>
      </c>
      <c r="AU599" s="39"/>
      <c r="AV599" s="39"/>
      <c r="AW599" s="39"/>
    </row>
    <row r="600" spans="1:49" x14ac:dyDescent="0.2">
      <c r="D600" s="47" t="s">
        <v>101</v>
      </c>
      <c r="F600" s="48">
        <v>56</v>
      </c>
      <c r="G600" s="49"/>
      <c r="H600" s="49"/>
      <c r="I600" s="49"/>
      <c r="J600" s="48">
        <v>322</v>
      </c>
      <c r="K600" s="48">
        <v>5</v>
      </c>
      <c r="L600" s="48">
        <v>1</v>
      </c>
      <c r="M600" s="49"/>
      <c r="N600" s="48">
        <v>328</v>
      </c>
      <c r="O600" s="49"/>
      <c r="P600" s="49"/>
      <c r="Q600" s="49"/>
      <c r="R600" s="48">
        <v>0</v>
      </c>
      <c r="S600" s="48">
        <v>15</v>
      </c>
      <c r="T600" s="48">
        <v>20</v>
      </c>
      <c r="U600" s="48">
        <v>26</v>
      </c>
      <c r="V600" s="49"/>
      <c r="W600" s="48">
        <v>41</v>
      </c>
      <c r="X600" s="48">
        <v>0</v>
      </c>
      <c r="Y600" s="48">
        <v>1</v>
      </c>
      <c r="Z600" s="48">
        <v>11</v>
      </c>
      <c r="AA600" s="48">
        <v>32</v>
      </c>
      <c r="AB600" s="48">
        <v>12</v>
      </c>
      <c r="AC600" s="48">
        <v>195</v>
      </c>
      <c r="AD600" s="48">
        <v>0</v>
      </c>
      <c r="AE600" s="49"/>
      <c r="AF600" s="48">
        <v>353</v>
      </c>
      <c r="AG600" s="49"/>
      <c r="AH600" s="49"/>
      <c r="AI600" s="49"/>
      <c r="AJ600" s="48">
        <v>31</v>
      </c>
      <c r="AK600" s="49"/>
      <c r="AL600" s="49"/>
      <c r="AM600" s="49"/>
      <c r="AN600" s="48">
        <v>0</v>
      </c>
      <c r="AO600" s="49"/>
      <c r="AP600" s="48">
        <v>0</v>
      </c>
      <c r="AQ600" s="49"/>
      <c r="AR600" s="49"/>
      <c r="AS600" s="49"/>
      <c r="AT600" s="48">
        <v>0</v>
      </c>
      <c r="AU600" s="39"/>
      <c r="AV600" s="39"/>
      <c r="AW600" s="39"/>
    </row>
    <row r="601" spans="1:49" ht="15" x14ac:dyDescent="0.2">
      <c r="B601" s="5"/>
      <c r="D601" s="2" t="s">
        <v>102</v>
      </c>
      <c r="F601" s="39">
        <v>72</v>
      </c>
      <c r="G601" s="39"/>
      <c r="H601" s="39"/>
      <c r="I601" s="39"/>
      <c r="J601" s="39">
        <v>201</v>
      </c>
      <c r="K601" s="39">
        <v>4</v>
      </c>
      <c r="L601" s="39">
        <v>1</v>
      </c>
      <c r="M601" s="39"/>
      <c r="N601" s="39">
        <v>206</v>
      </c>
      <c r="O601" s="39"/>
      <c r="P601" s="39"/>
      <c r="Q601" s="39"/>
      <c r="R601" s="39">
        <v>1</v>
      </c>
      <c r="S601" s="39">
        <v>20</v>
      </c>
      <c r="T601" s="39">
        <v>11</v>
      </c>
      <c r="U601" s="39">
        <v>5</v>
      </c>
      <c r="V601" s="39"/>
      <c r="W601" s="39">
        <v>37</v>
      </c>
      <c r="X601" s="39">
        <v>0</v>
      </c>
      <c r="Y601" s="39">
        <v>0</v>
      </c>
      <c r="Z601" s="39">
        <v>10</v>
      </c>
      <c r="AA601" s="39">
        <v>18</v>
      </c>
      <c r="AB601" s="39">
        <v>13</v>
      </c>
      <c r="AC601" s="39">
        <v>117</v>
      </c>
      <c r="AD601" s="39">
        <v>0</v>
      </c>
      <c r="AE601" s="39"/>
      <c r="AF601" s="39">
        <v>232</v>
      </c>
      <c r="AG601" s="39"/>
      <c r="AH601" s="39"/>
      <c r="AI601" s="39"/>
      <c r="AJ601" s="39">
        <v>46</v>
      </c>
      <c r="AK601" s="39"/>
      <c r="AL601" s="39"/>
      <c r="AM601" s="39"/>
      <c r="AN601" s="39">
        <v>0</v>
      </c>
      <c r="AO601" s="39"/>
      <c r="AP601" s="39">
        <v>0</v>
      </c>
      <c r="AQ601" s="39"/>
      <c r="AR601" s="39"/>
      <c r="AS601" s="39"/>
      <c r="AT601" s="39">
        <v>55</v>
      </c>
      <c r="AU601" s="39"/>
      <c r="AV601" s="39"/>
      <c r="AW601" s="39"/>
    </row>
    <row r="602" spans="1:49" x14ac:dyDescent="0.2">
      <c r="D602" s="47" t="s">
        <v>103</v>
      </c>
      <c r="F602" s="48">
        <v>81</v>
      </c>
      <c r="G602" s="49"/>
      <c r="H602" s="49"/>
      <c r="I602" s="49"/>
      <c r="J602" s="48">
        <v>321</v>
      </c>
      <c r="K602" s="48">
        <v>4</v>
      </c>
      <c r="L602" s="48">
        <v>2</v>
      </c>
      <c r="M602" s="49"/>
      <c r="N602" s="48">
        <v>327</v>
      </c>
      <c r="O602" s="49"/>
      <c r="P602" s="49"/>
      <c r="Q602" s="49"/>
      <c r="R602" s="48">
        <v>2</v>
      </c>
      <c r="S602" s="48">
        <v>3</v>
      </c>
      <c r="T602" s="48">
        <v>21</v>
      </c>
      <c r="U602" s="48">
        <v>29</v>
      </c>
      <c r="V602" s="49"/>
      <c r="W602" s="48">
        <v>32</v>
      </c>
      <c r="X602" s="48">
        <v>0</v>
      </c>
      <c r="Y602" s="48">
        <v>0</v>
      </c>
      <c r="Z602" s="48">
        <v>11</v>
      </c>
      <c r="AA602" s="48">
        <v>28</v>
      </c>
      <c r="AB602" s="48">
        <v>4</v>
      </c>
      <c r="AC602" s="48">
        <v>198</v>
      </c>
      <c r="AD602" s="48">
        <v>0</v>
      </c>
      <c r="AE602" s="49"/>
      <c r="AF602" s="48">
        <v>328</v>
      </c>
      <c r="AG602" s="49"/>
      <c r="AH602" s="49"/>
      <c r="AI602" s="49"/>
      <c r="AJ602" s="48">
        <v>80</v>
      </c>
      <c r="AK602" s="49"/>
      <c r="AL602" s="49"/>
      <c r="AM602" s="49"/>
      <c r="AN602" s="48">
        <v>0</v>
      </c>
      <c r="AO602" s="49"/>
      <c r="AP602" s="48">
        <v>0</v>
      </c>
      <c r="AQ602" s="49"/>
      <c r="AR602" s="49"/>
      <c r="AS602" s="49"/>
      <c r="AT602" s="48">
        <v>0</v>
      </c>
      <c r="AU602" s="39"/>
      <c r="AV602" s="39"/>
      <c r="AW602" s="39"/>
    </row>
    <row r="603" spans="1:49" ht="15" x14ac:dyDescent="0.2">
      <c r="B603" s="5"/>
      <c r="D603" s="50" t="s">
        <v>137</v>
      </c>
      <c r="F603" s="49">
        <v>69</v>
      </c>
      <c r="G603" s="49"/>
      <c r="H603" s="49"/>
      <c r="I603" s="49"/>
      <c r="J603" s="49">
        <v>148</v>
      </c>
      <c r="K603" s="49">
        <v>2</v>
      </c>
      <c r="L603" s="49">
        <v>1</v>
      </c>
      <c r="M603" s="49"/>
      <c r="N603" s="49">
        <v>151</v>
      </c>
      <c r="O603" s="49"/>
      <c r="P603" s="49"/>
      <c r="Q603" s="49"/>
      <c r="R603" s="49">
        <v>1</v>
      </c>
      <c r="S603" s="49">
        <v>15</v>
      </c>
      <c r="T603" s="49">
        <v>18</v>
      </c>
      <c r="U603" s="49">
        <v>4</v>
      </c>
      <c r="V603" s="49"/>
      <c r="W603" s="49">
        <v>21</v>
      </c>
      <c r="X603" s="49">
        <v>0</v>
      </c>
      <c r="Y603" s="49">
        <v>0</v>
      </c>
      <c r="Z603" s="49">
        <v>7</v>
      </c>
      <c r="AA603" s="49">
        <v>7</v>
      </c>
      <c r="AB603" s="49">
        <v>1</v>
      </c>
      <c r="AC603" s="49">
        <v>82</v>
      </c>
      <c r="AD603" s="49">
        <v>0</v>
      </c>
      <c r="AE603" s="49"/>
      <c r="AF603" s="49">
        <v>156</v>
      </c>
      <c r="AG603" s="49"/>
      <c r="AH603" s="49"/>
      <c r="AI603" s="49"/>
      <c r="AJ603" s="49">
        <v>64</v>
      </c>
      <c r="AK603" s="49"/>
      <c r="AL603" s="49"/>
      <c r="AM603" s="49"/>
      <c r="AN603" s="49">
        <v>0</v>
      </c>
      <c r="AO603" s="49"/>
      <c r="AP603" s="49">
        <v>0</v>
      </c>
      <c r="AQ603" s="49"/>
      <c r="AR603" s="49"/>
      <c r="AS603" s="49"/>
      <c r="AT603" s="49">
        <v>0</v>
      </c>
      <c r="AU603" s="39"/>
      <c r="AV603" s="39"/>
      <c r="AW603" s="39"/>
    </row>
    <row r="604" spans="1:49" x14ac:dyDescent="0.2">
      <c r="D604" s="47" t="s">
        <v>105</v>
      </c>
      <c r="F604" s="48">
        <v>63</v>
      </c>
      <c r="G604" s="49"/>
      <c r="H604" s="49"/>
      <c r="I604" s="49"/>
      <c r="J604" s="48">
        <v>168</v>
      </c>
      <c r="K604" s="48">
        <v>6</v>
      </c>
      <c r="L604" s="48">
        <v>1</v>
      </c>
      <c r="M604" s="49"/>
      <c r="N604" s="48">
        <v>175</v>
      </c>
      <c r="O604" s="49"/>
      <c r="P604" s="49"/>
      <c r="Q604" s="49"/>
      <c r="R604" s="48">
        <v>0</v>
      </c>
      <c r="S604" s="48">
        <v>15</v>
      </c>
      <c r="T604" s="48">
        <v>7</v>
      </c>
      <c r="U604" s="48">
        <v>8</v>
      </c>
      <c r="V604" s="49"/>
      <c r="W604" s="48">
        <v>23</v>
      </c>
      <c r="X604" s="48">
        <v>0</v>
      </c>
      <c r="Y604" s="48">
        <v>0</v>
      </c>
      <c r="Z604" s="48">
        <v>4</v>
      </c>
      <c r="AA604" s="48">
        <v>30</v>
      </c>
      <c r="AB604" s="48">
        <v>7</v>
      </c>
      <c r="AC604" s="48">
        <v>112</v>
      </c>
      <c r="AD604" s="48">
        <v>0</v>
      </c>
      <c r="AE604" s="49"/>
      <c r="AF604" s="48">
        <v>206</v>
      </c>
      <c r="AG604" s="49"/>
      <c r="AH604" s="49"/>
      <c r="AI604" s="49"/>
      <c r="AJ604" s="48">
        <v>32</v>
      </c>
      <c r="AK604" s="49"/>
      <c r="AL604" s="49"/>
      <c r="AM604" s="49"/>
      <c r="AN604" s="48">
        <v>0</v>
      </c>
      <c r="AO604" s="49"/>
      <c r="AP604" s="48">
        <v>0</v>
      </c>
      <c r="AQ604" s="49"/>
      <c r="AR604" s="49"/>
      <c r="AS604" s="49"/>
      <c r="AT604" s="48">
        <v>0</v>
      </c>
      <c r="AU604" s="39"/>
      <c r="AV604" s="39"/>
      <c r="AW604" s="39"/>
    </row>
    <row r="605" spans="1:49" ht="15" x14ac:dyDescent="0.2">
      <c r="B605" s="5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</row>
    <row r="606" spans="1:49" s="1" customFormat="1" x14ac:dyDescent="0.25">
      <c r="A606" s="3"/>
      <c r="B606" s="6"/>
      <c r="C606" s="51" t="s">
        <v>159</v>
      </c>
      <c r="D606" s="52"/>
      <c r="E606" s="5"/>
      <c r="F606" s="53">
        <v>642</v>
      </c>
      <c r="G606" s="54"/>
      <c r="H606" s="54"/>
      <c r="I606" s="54"/>
      <c r="J606" s="53">
        <v>2459</v>
      </c>
      <c r="K606" s="53">
        <v>34</v>
      </c>
      <c r="L606" s="53">
        <v>22</v>
      </c>
      <c r="M606" s="54"/>
      <c r="N606" s="53">
        <v>2515</v>
      </c>
      <c r="O606" s="54"/>
      <c r="P606" s="54"/>
      <c r="Q606" s="54"/>
      <c r="R606" s="53">
        <v>9</v>
      </c>
      <c r="S606" s="53">
        <v>142</v>
      </c>
      <c r="T606" s="53">
        <v>150</v>
      </c>
      <c r="U606" s="53">
        <v>172</v>
      </c>
      <c r="V606" s="54"/>
      <c r="W606" s="53">
        <v>314</v>
      </c>
      <c r="X606" s="53">
        <v>3</v>
      </c>
      <c r="Y606" s="53">
        <v>1</v>
      </c>
      <c r="Z606" s="53">
        <v>106</v>
      </c>
      <c r="AA606" s="53">
        <v>271</v>
      </c>
      <c r="AB606" s="53">
        <v>76</v>
      </c>
      <c r="AC606" s="53">
        <v>1444</v>
      </c>
      <c r="AD606" s="53">
        <v>1</v>
      </c>
      <c r="AE606" s="54"/>
      <c r="AF606" s="53">
        <v>2689</v>
      </c>
      <c r="AG606" s="54"/>
      <c r="AH606" s="54"/>
      <c r="AI606" s="54"/>
      <c r="AJ606" s="53">
        <v>468</v>
      </c>
      <c r="AK606" s="54"/>
      <c r="AL606" s="54"/>
      <c r="AM606" s="54"/>
      <c r="AN606" s="53">
        <v>0</v>
      </c>
      <c r="AO606" s="54"/>
      <c r="AP606" s="53">
        <v>0</v>
      </c>
      <c r="AQ606" s="54"/>
      <c r="AR606" s="54"/>
      <c r="AS606" s="54"/>
      <c r="AT606" s="53">
        <v>109</v>
      </c>
      <c r="AU606" s="39"/>
      <c r="AV606" s="39"/>
      <c r="AW606" s="39"/>
    </row>
    <row r="607" spans="1:49" s="1" customFormat="1" x14ac:dyDescent="0.2">
      <c r="A607" s="3"/>
      <c r="B607" s="6"/>
      <c r="C607" s="3"/>
      <c r="D607" s="3"/>
      <c r="E607" s="5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39"/>
      <c r="AV607" s="39"/>
      <c r="AW607" s="39"/>
    </row>
    <row r="608" spans="1:49" s="1" customFormat="1" x14ac:dyDescent="0.25">
      <c r="A608" s="3"/>
      <c r="B608" s="57" t="s">
        <v>279</v>
      </c>
      <c r="C608" s="58"/>
      <c r="D608" s="58"/>
      <c r="E608" s="5"/>
      <c r="F608" s="59">
        <v>642</v>
      </c>
      <c r="G608" s="54"/>
      <c r="H608" s="54"/>
      <c r="I608" s="54"/>
      <c r="J608" s="59">
        <v>2459</v>
      </c>
      <c r="K608" s="59">
        <v>34</v>
      </c>
      <c r="L608" s="59">
        <v>22</v>
      </c>
      <c r="M608" s="54"/>
      <c r="N608" s="59">
        <v>2515</v>
      </c>
      <c r="O608" s="54"/>
      <c r="P608" s="54"/>
      <c r="Q608" s="54"/>
      <c r="R608" s="59">
        <v>9</v>
      </c>
      <c r="S608" s="59">
        <v>142</v>
      </c>
      <c r="T608" s="59">
        <v>150</v>
      </c>
      <c r="U608" s="59">
        <v>172</v>
      </c>
      <c r="V608" s="54"/>
      <c r="W608" s="59">
        <v>314</v>
      </c>
      <c r="X608" s="59">
        <v>3</v>
      </c>
      <c r="Y608" s="59">
        <v>1</v>
      </c>
      <c r="Z608" s="59">
        <v>106</v>
      </c>
      <c r="AA608" s="59">
        <v>271</v>
      </c>
      <c r="AB608" s="59">
        <v>76</v>
      </c>
      <c r="AC608" s="59">
        <v>1444</v>
      </c>
      <c r="AD608" s="59">
        <v>1</v>
      </c>
      <c r="AE608" s="54"/>
      <c r="AF608" s="59">
        <v>2689</v>
      </c>
      <c r="AG608" s="54"/>
      <c r="AH608" s="54"/>
      <c r="AI608" s="54"/>
      <c r="AJ608" s="59">
        <v>468</v>
      </c>
      <c r="AK608" s="54"/>
      <c r="AL608" s="54"/>
      <c r="AM608" s="54"/>
      <c r="AN608" s="59">
        <v>0</v>
      </c>
      <c r="AO608" s="54"/>
      <c r="AP608" s="59">
        <v>0</v>
      </c>
      <c r="AQ608" s="54"/>
      <c r="AR608" s="54"/>
      <c r="AS608" s="54"/>
      <c r="AT608" s="59">
        <v>109</v>
      </c>
      <c r="AU608" s="39"/>
      <c r="AV608" s="39"/>
      <c r="AW608" s="39"/>
    </row>
    <row r="609" spans="1:49" x14ac:dyDescent="0.2"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</row>
    <row r="610" spans="1:49" x14ac:dyDescent="0.2">
      <c r="B610" s="6" t="s">
        <v>280</v>
      </c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</row>
    <row r="611" spans="1:49" x14ac:dyDescent="0.2">
      <c r="C611" s="3" t="s">
        <v>0</v>
      </c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</row>
    <row r="612" spans="1:49" x14ac:dyDescent="0.2">
      <c r="D612" s="2" t="s">
        <v>122</v>
      </c>
      <c r="F612" s="39">
        <v>0</v>
      </c>
      <c r="G612" s="39"/>
      <c r="H612" s="39"/>
      <c r="I612" s="39"/>
      <c r="J612" s="39">
        <v>0</v>
      </c>
      <c r="K612" s="39">
        <v>0</v>
      </c>
      <c r="L612" s="39">
        <v>0</v>
      </c>
      <c r="M612" s="39"/>
      <c r="N612" s="39">
        <v>0</v>
      </c>
      <c r="O612" s="39"/>
      <c r="P612" s="39"/>
      <c r="Q612" s="39"/>
      <c r="R612" s="39">
        <v>0</v>
      </c>
      <c r="S612" s="39">
        <v>0</v>
      </c>
      <c r="T612" s="39">
        <v>0</v>
      </c>
      <c r="U612" s="39">
        <v>0</v>
      </c>
      <c r="V612" s="39"/>
      <c r="W612" s="39">
        <v>0</v>
      </c>
      <c r="X612" s="39">
        <v>0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>
        <v>0</v>
      </c>
      <c r="AE612" s="39"/>
      <c r="AF612" s="39">
        <v>0</v>
      </c>
      <c r="AG612" s="39"/>
      <c r="AH612" s="39"/>
      <c r="AI612" s="39"/>
      <c r="AJ612" s="39">
        <v>0</v>
      </c>
      <c r="AK612" s="39"/>
      <c r="AL612" s="39"/>
      <c r="AM612" s="39"/>
      <c r="AN612" s="39">
        <v>0</v>
      </c>
      <c r="AO612" s="39"/>
      <c r="AP612" s="39">
        <v>0</v>
      </c>
      <c r="AQ612" s="39"/>
      <c r="AR612" s="39"/>
      <c r="AS612" s="39"/>
      <c r="AT612" s="39">
        <v>0</v>
      </c>
      <c r="AU612" s="39"/>
      <c r="AV612" s="39"/>
      <c r="AW612" s="39"/>
    </row>
    <row r="613" spans="1:49" x14ac:dyDescent="0.2">
      <c r="D613" s="47" t="s">
        <v>135</v>
      </c>
      <c r="F613" s="48">
        <v>0</v>
      </c>
      <c r="G613" s="49"/>
      <c r="H613" s="49"/>
      <c r="I613" s="49"/>
      <c r="J613" s="48">
        <v>0</v>
      </c>
      <c r="K613" s="48">
        <v>0</v>
      </c>
      <c r="L613" s="48">
        <v>0</v>
      </c>
      <c r="M613" s="49"/>
      <c r="N613" s="48">
        <v>0</v>
      </c>
      <c r="O613" s="49"/>
      <c r="P613" s="49"/>
      <c r="Q613" s="49"/>
      <c r="R613" s="48">
        <v>0</v>
      </c>
      <c r="S613" s="48">
        <v>0</v>
      </c>
      <c r="T613" s="48">
        <v>0</v>
      </c>
      <c r="U613" s="48">
        <v>0</v>
      </c>
      <c r="V613" s="49"/>
      <c r="W613" s="48">
        <v>0</v>
      </c>
      <c r="X613" s="48">
        <v>0</v>
      </c>
      <c r="Y613" s="48">
        <v>0</v>
      </c>
      <c r="Z613" s="48">
        <v>0</v>
      </c>
      <c r="AA613" s="48">
        <v>0</v>
      </c>
      <c r="AB613" s="48">
        <v>0</v>
      </c>
      <c r="AC613" s="48">
        <v>0</v>
      </c>
      <c r="AD613" s="48">
        <v>0</v>
      </c>
      <c r="AE613" s="49"/>
      <c r="AF613" s="48">
        <v>0</v>
      </c>
      <c r="AG613" s="49"/>
      <c r="AH613" s="49"/>
      <c r="AI613" s="49"/>
      <c r="AJ613" s="48">
        <v>0</v>
      </c>
      <c r="AK613" s="49"/>
      <c r="AL613" s="49"/>
      <c r="AM613" s="49"/>
      <c r="AN613" s="48">
        <v>0</v>
      </c>
      <c r="AO613" s="49"/>
      <c r="AP613" s="48">
        <v>0</v>
      </c>
      <c r="AQ613" s="49"/>
      <c r="AR613" s="49"/>
      <c r="AS613" s="49"/>
      <c r="AT613" s="48">
        <v>0</v>
      </c>
      <c r="AU613" s="39"/>
      <c r="AV613" s="39"/>
      <c r="AW613" s="39"/>
    </row>
    <row r="614" spans="1:49" x14ac:dyDescent="0.2">
      <c r="D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39"/>
      <c r="AV614" s="39"/>
      <c r="AW614" s="39"/>
    </row>
    <row r="615" spans="1:49" s="1" customFormat="1" x14ac:dyDescent="0.25">
      <c r="A615" s="3"/>
      <c r="B615" s="6"/>
      <c r="C615" s="51" t="s">
        <v>120</v>
      </c>
      <c r="D615" s="52"/>
      <c r="E615" s="5"/>
      <c r="F615" s="53">
        <v>0</v>
      </c>
      <c r="G615" s="54"/>
      <c r="H615" s="54"/>
      <c r="I615" s="54"/>
      <c r="J615" s="53">
        <v>0</v>
      </c>
      <c r="K615" s="53">
        <v>0</v>
      </c>
      <c r="L615" s="53">
        <v>0</v>
      </c>
      <c r="M615" s="54"/>
      <c r="N615" s="53">
        <v>0</v>
      </c>
      <c r="O615" s="54"/>
      <c r="P615" s="54"/>
      <c r="Q615" s="54"/>
      <c r="R615" s="53">
        <v>0</v>
      </c>
      <c r="S615" s="53">
        <v>0</v>
      </c>
      <c r="T615" s="53">
        <v>0</v>
      </c>
      <c r="U615" s="53">
        <v>0</v>
      </c>
      <c r="V615" s="54"/>
      <c r="W615" s="53">
        <v>0</v>
      </c>
      <c r="X615" s="53">
        <v>0</v>
      </c>
      <c r="Y615" s="53">
        <v>0</v>
      </c>
      <c r="Z615" s="53">
        <v>0</v>
      </c>
      <c r="AA615" s="53">
        <v>0</v>
      </c>
      <c r="AB615" s="53">
        <v>0</v>
      </c>
      <c r="AC615" s="53">
        <v>0</v>
      </c>
      <c r="AD615" s="53">
        <v>0</v>
      </c>
      <c r="AE615" s="54"/>
      <c r="AF615" s="53">
        <v>0</v>
      </c>
      <c r="AG615" s="54"/>
      <c r="AH615" s="54"/>
      <c r="AI615" s="54"/>
      <c r="AJ615" s="53">
        <v>0</v>
      </c>
      <c r="AK615" s="54"/>
      <c r="AL615" s="54"/>
      <c r="AM615" s="54"/>
      <c r="AN615" s="53">
        <v>0</v>
      </c>
      <c r="AO615" s="54"/>
      <c r="AP615" s="53">
        <v>0</v>
      </c>
      <c r="AQ615" s="54"/>
      <c r="AR615" s="54"/>
      <c r="AS615" s="54"/>
      <c r="AT615" s="53">
        <v>0</v>
      </c>
      <c r="AU615" s="39"/>
      <c r="AV615" s="39"/>
      <c r="AW615" s="39"/>
    </row>
    <row r="616" spans="1:49" x14ac:dyDescent="0.2">
      <c r="D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49"/>
      <c r="AU616" s="39"/>
      <c r="AV616" s="39"/>
      <c r="AW616" s="39"/>
    </row>
    <row r="617" spans="1:49" x14ac:dyDescent="0.2">
      <c r="C617" s="3" t="s">
        <v>249</v>
      </c>
      <c r="D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  <c r="AT617" s="49"/>
      <c r="AU617" s="39"/>
      <c r="AV617" s="39"/>
      <c r="AW617" s="39"/>
    </row>
    <row r="618" spans="1:49" x14ac:dyDescent="0.2">
      <c r="D618" s="2" t="s">
        <v>96</v>
      </c>
      <c r="F618" s="39">
        <v>34</v>
      </c>
      <c r="G618" s="39"/>
      <c r="H618" s="39"/>
      <c r="I618" s="39"/>
      <c r="J618" s="39">
        <v>285</v>
      </c>
      <c r="K618" s="39">
        <v>2</v>
      </c>
      <c r="L618" s="39">
        <v>2</v>
      </c>
      <c r="M618" s="39"/>
      <c r="N618" s="39">
        <v>289</v>
      </c>
      <c r="O618" s="39"/>
      <c r="P618" s="39"/>
      <c r="Q618" s="39"/>
      <c r="R618" s="39">
        <v>1</v>
      </c>
      <c r="S618" s="39">
        <v>2</v>
      </c>
      <c r="T618" s="39">
        <v>26</v>
      </c>
      <c r="U618" s="39">
        <v>18</v>
      </c>
      <c r="V618" s="39"/>
      <c r="W618" s="39">
        <v>19</v>
      </c>
      <c r="X618" s="39">
        <v>0</v>
      </c>
      <c r="Y618" s="39">
        <v>0</v>
      </c>
      <c r="Z618" s="39">
        <v>8</v>
      </c>
      <c r="AA618" s="39">
        <v>34</v>
      </c>
      <c r="AB618" s="39">
        <v>5</v>
      </c>
      <c r="AC618" s="39">
        <v>168</v>
      </c>
      <c r="AD618" s="39">
        <v>0</v>
      </c>
      <c r="AE618" s="39"/>
      <c r="AF618" s="39">
        <v>281</v>
      </c>
      <c r="AG618" s="39"/>
      <c r="AH618" s="39"/>
      <c r="AI618" s="39"/>
      <c r="AJ618" s="39">
        <v>42</v>
      </c>
      <c r="AK618" s="39"/>
      <c r="AL618" s="39"/>
      <c r="AM618" s="39"/>
      <c r="AN618" s="39">
        <v>0</v>
      </c>
      <c r="AO618" s="39"/>
      <c r="AP618" s="39">
        <v>0</v>
      </c>
      <c r="AQ618" s="39"/>
      <c r="AR618" s="39"/>
      <c r="AS618" s="39"/>
      <c r="AT618" s="39">
        <v>0</v>
      </c>
      <c r="AU618" s="39"/>
      <c r="AV618" s="39"/>
      <c r="AW618" s="39"/>
    </row>
    <row r="619" spans="1:49" x14ac:dyDescent="0.2">
      <c r="D619" s="47" t="s">
        <v>97</v>
      </c>
      <c r="F619" s="48">
        <v>43</v>
      </c>
      <c r="G619" s="49"/>
      <c r="H619" s="49"/>
      <c r="I619" s="49"/>
      <c r="J619" s="48">
        <v>321</v>
      </c>
      <c r="K619" s="48">
        <v>1</v>
      </c>
      <c r="L619" s="48">
        <v>0</v>
      </c>
      <c r="M619" s="49"/>
      <c r="N619" s="48">
        <v>322</v>
      </c>
      <c r="O619" s="49"/>
      <c r="P619" s="49"/>
      <c r="Q619" s="49"/>
      <c r="R619" s="48">
        <v>0</v>
      </c>
      <c r="S619" s="48">
        <v>3</v>
      </c>
      <c r="T619" s="48">
        <v>16</v>
      </c>
      <c r="U619" s="48">
        <v>19</v>
      </c>
      <c r="V619" s="49"/>
      <c r="W619" s="48">
        <v>24</v>
      </c>
      <c r="X619" s="48">
        <v>4</v>
      </c>
      <c r="Y619" s="48">
        <v>2</v>
      </c>
      <c r="Z619" s="48">
        <v>10</v>
      </c>
      <c r="AA619" s="48">
        <v>18</v>
      </c>
      <c r="AB619" s="48">
        <v>25</v>
      </c>
      <c r="AC619" s="48">
        <v>195</v>
      </c>
      <c r="AD619" s="48">
        <v>0</v>
      </c>
      <c r="AE619" s="49"/>
      <c r="AF619" s="48">
        <v>316</v>
      </c>
      <c r="AG619" s="49"/>
      <c r="AH619" s="49"/>
      <c r="AI619" s="49"/>
      <c r="AJ619" s="48">
        <v>49</v>
      </c>
      <c r="AK619" s="49"/>
      <c r="AL619" s="49"/>
      <c r="AM619" s="49"/>
      <c r="AN619" s="48">
        <v>0</v>
      </c>
      <c r="AO619" s="49"/>
      <c r="AP619" s="48">
        <v>0</v>
      </c>
      <c r="AQ619" s="49"/>
      <c r="AR619" s="49"/>
      <c r="AS619" s="49"/>
      <c r="AT619" s="48">
        <v>0</v>
      </c>
      <c r="AU619" s="39"/>
      <c r="AV619" s="39"/>
      <c r="AW619" s="39"/>
    </row>
    <row r="620" spans="1:49" x14ac:dyDescent="0.2">
      <c r="D620" s="50" t="s">
        <v>113</v>
      </c>
      <c r="F620" s="49">
        <v>47</v>
      </c>
      <c r="G620" s="49"/>
      <c r="H620" s="49"/>
      <c r="I620" s="49"/>
      <c r="J620" s="49">
        <v>338</v>
      </c>
      <c r="K620" s="49">
        <v>0</v>
      </c>
      <c r="L620" s="49">
        <v>1</v>
      </c>
      <c r="M620" s="49"/>
      <c r="N620" s="49">
        <v>339</v>
      </c>
      <c r="O620" s="49"/>
      <c r="P620" s="49"/>
      <c r="Q620" s="49"/>
      <c r="R620" s="49">
        <v>0</v>
      </c>
      <c r="S620" s="49">
        <v>6</v>
      </c>
      <c r="T620" s="49">
        <v>11</v>
      </c>
      <c r="U620" s="49">
        <v>18</v>
      </c>
      <c r="V620" s="49"/>
      <c r="W620" s="49">
        <v>17</v>
      </c>
      <c r="X620" s="49">
        <v>0</v>
      </c>
      <c r="Y620" s="49">
        <v>1</v>
      </c>
      <c r="Z620" s="49">
        <v>9</v>
      </c>
      <c r="AA620" s="49">
        <v>29</v>
      </c>
      <c r="AB620" s="49">
        <v>13</v>
      </c>
      <c r="AC620" s="49">
        <v>228</v>
      </c>
      <c r="AD620" s="49">
        <v>0</v>
      </c>
      <c r="AE620" s="49"/>
      <c r="AF620" s="49">
        <v>332</v>
      </c>
      <c r="AG620" s="49"/>
      <c r="AH620" s="49"/>
      <c r="AI620" s="49"/>
      <c r="AJ620" s="49">
        <v>54</v>
      </c>
      <c r="AK620" s="49"/>
      <c r="AL620" s="49"/>
      <c r="AM620" s="49"/>
      <c r="AN620" s="49">
        <v>0</v>
      </c>
      <c r="AO620" s="49"/>
      <c r="AP620" s="49">
        <v>0</v>
      </c>
      <c r="AQ620" s="49"/>
      <c r="AR620" s="49"/>
      <c r="AS620" s="49"/>
      <c r="AT620" s="49">
        <v>0</v>
      </c>
      <c r="AU620" s="39"/>
      <c r="AV620" s="39"/>
      <c r="AW620" s="39"/>
    </row>
    <row r="621" spans="1:49" x14ac:dyDescent="0.2">
      <c r="D621" s="47" t="s">
        <v>99</v>
      </c>
      <c r="F621" s="48">
        <v>54</v>
      </c>
      <c r="G621" s="49"/>
      <c r="H621" s="49"/>
      <c r="I621" s="49"/>
      <c r="J621" s="48">
        <v>373</v>
      </c>
      <c r="K621" s="48">
        <v>1</v>
      </c>
      <c r="L621" s="48">
        <v>1</v>
      </c>
      <c r="M621" s="49"/>
      <c r="N621" s="48">
        <v>375</v>
      </c>
      <c r="O621" s="49"/>
      <c r="P621" s="49"/>
      <c r="Q621" s="49"/>
      <c r="R621" s="48">
        <v>0</v>
      </c>
      <c r="S621" s="48">
        <v>9</v>
      </c>
      <c r="T621" s="48">
        <v>13</v>
      </c>
      <c r="U621" s="48">
        <v>18</v>
      </c>
      <c r="V621" s="49"/>
      <c r="W621" s="48">
        <v>22</v>
      </c>
      <c r="X621" s="48">
        <v>0</v>
      </c>
      <c r="Y621" s="48">
        <v>1</v>
      </c>
      <c r="Z621" s="48">
        <v>12</v>
      </c>
      <c r="AA621" s="48">
        <v>23</v>
      </c>
      <c r="AB621" s="48">
        <v>15</v>
      </c>
      <c r="AC621" s="48">
        <v>253</v>
      </c>
      <c r="AD621" s="48">
        <v>0</v>
      </c>
      <c r="AE621" s="49"/>
      <c r="AF621" s="48">
        <v>366</v>
      </c>
      <c r="AG621" s="49"/>
      <c r="AH621" s="49"/>
      <c r="AI621" s="49"/>
      <c r="AJ621" s="48">
        <v>63</v>
      </c>
      <c r="AK621" s="49"/>
      <c r="AL621" s="49"/>
      <c r="AM621" s="49"/>
      <c r="AN621" s="48">
        <v>0</v>
      </c>
      <c r="AO621" s="49"/>
      <c r="AP621" s="48">
        <v>0</v>
      </c>
      <c r="AQ621" s="49"/>
      <c r="AR621" s="49"/>
      <c r="AS621" s="49"/>
      <c r="AT621" s="48">
        <v>0</v>
      </c>
      <c r="AU621" s="39"/>
      <c r="AV621" s="39"/>
      <c r="AW621" s="39"/>
    </row>
    <row r="622" spans="1:49" x14ac:dyDescent="0.2">
      <c r="D622" s="50" t="s">
        <v>100</v>
      </c>
      <c r="F622" s="49">
        <v>26</v>
      </c>
      <c r="G622" s="49"/>
      <c r="H622" s="49"/>
      <c r="I622" s="49"/>
      <c r="J622" s="49">
        <v>385</v>
      </c>
      <c r="K622" s="49">
        <v>5</v>
      </c>
      <c r="L622" s="49">
        <v>0</v>
      </c>
      <c r="M622" s="49"/>
      <c r="N622" s="49">
        <v>390</v>
      </c>
      <c r="O622" s="49"/>
      <c r="P622" s="49"/>
      <c r="Q622" s="49"/>
      <c r="R622" s="49">
        <v>2</v>
      </c>
      <c r="S622" s="49">
        <v>6</v>
      </c>
      <c r="T622" s="49">
        <v>42</v>
      </c>
      <c r="U622" s="49">
        <v>21</v>
      </c>
      <c r="V622" s="49"/>
      <c r="W622" s="49">
        <v>14</v>
      </c>
      <c r="X622" s="49">
        <v>2</v>
      </c>
      <c r="Y622" s="49">
        <v>1</v>
      </c>
      <c r="Z622" s="49">
        <v>20</v>
      </c>
      <c r="AA622" s="49">
        <v>18</v>
      </c>
      <c r="AB622" s="49">
        <v>38</v>
      </c>
      <c r="AC622" s="49">
        <v>219</v>
      </c>
      <c r="AD622" s="49">
        <v>0</v>
      </c>
      <c r="AE622" s="49"/>
      <c r="AF622" s="49">
        <v>383</v>
      </c>
      <c r="AG622" s="49"/>
      <c r="AH622" s="49"/>
      <c r="AI622" s="49"/>
      <c r="AJ622" s="49">
        <v>33</v>
      </c>
      <c r="AK622" s="49"/>
      <c r="AL622" s="49"/>
      <c r="AM622" s="49"/>
      <c r="AN622" s="49">
        <v>0</v>
      </c>
      <c r="AO622" s="49"/>
      <c r="AP622" s="49">
        <v>0</v>
      </c>
      <c r="AQ622" s="49"/>
      <c r="AR622" s="49"/>
      <c r="AS622" s="49"/>
      <c r="AT622" s="49">
        <v>0</v>
      </c>
      <c r="AU622" s="39"/>
      <c r="AV622" s="39"/>
      <c r="AW622" s="39"/>
    </row>
    <row r="623" spans="1:49" x14ac:dyDescent="0.2">
      <c r="D623" s="47" t="s">
        <v>115</v>
      </c>
      <c r="F623" s="48">
        <v>21</v>
      </c>
      <c r="G623" s="49"/>
      <c r="H623" s="49"/>
      <c r="I623" s="49"/>
      <c r="J623" s="48">
        <v>373</v>
      </c>
      <c r="K623" s="48">
        <v>2</v>
      </c>
      <c r="L623" s="48">
        <v>1</v>
      </c>
      <c r="M623" s="49"/>
      <c r="N623" s="48">
        <v>376</v>
      </c>
      <c r="O623" s="49"/>
      <c r="P623" s="49"/>
      <c r="Q623" s="49"/>
      <c r="R623" s="48">
        <v>0</v>
      </c>
      <c r="S623" s="48">
        <v>4</v>
      </c>
      <c r="T623" s="48">
        <v>15</v>
      </c>
      <c r="U623" s="48">
        <v>36</v>
      </c>
      <c r="V623" s="49"/>
      <c r="W623" s="48">
        <v>26</v>
      </c>
      <c r="X623" s="48">
        <v>2</v>
      </c>
      <c r="Y623" s="48">
        <v>2</v>
      </c>
      <c r="Z623" s="48">
        <v>26</v>
      </c>
      <c r="AA623" s="48">
        <v>14</v>
      </c>
      <c r="AB623" s="48">
        <v>15</v>
      </c>
      <c r="AC623" s="48">
        <v>240</v>
      </c>
      <c r="AD623" s="48">
        <v>0</v>
      </c>
      <c r="AE623" s="49"/>
      <c r="AF623" s="48">
        <v>380</v>
      </c>
      <c r="AG623" s="49"/>
      <c r="AH623" s="49"/>
      <c r="AI623" s="49"/>
      <c r="AJ623" s="48">
        <v>17</v>
      </c>
      <c r="AK623" s="49"/>
      <c r="AL623" s="49"/>
      <c r="AM623" s="49"/>
      <c r="AN623" s="48">
        <v>0</v>
      </c>
      <c r="AO623" s="49"/>
      <c r="AP623" s="48">
        <v>0</v>
      </c>
      <c r="AQ623" s="49"/>
      <c r="AR623" s="49"/>
      <c r="AS623" s="49"/>
      <c r="AT623" s="48">
        <v>0</v>
      </c>
      <c r="AU623" s="39"/>
      <c r="AV623" s="39"/>
      <c r="AW623" s="39"/>
    </row>
    <row r="624" spans="1:49" x14ac:dyDescent="0.2">
      <c r="D624" s="50" t="s">
        <v>116</v>
      </c>
      <c r="F624" s="49">
        <v>46</v>
      </c>
      <c r="G624" s="49"/>
      <c r="H624" s="49"/>
      <c r="I624" s="49"/>
      <c r="J624" s="49">
        <v>383</v>
      </c>
      <c r="K624" s="49">
        <v>1</v>
      </c>
      <c r="L624" s="49">
        <v>1</v>
      </c>
      <c r="M624" s="49"/>
      <c r="N624" s="49">
        <v>385</v>
      </c>
      <c r="O624" s="49"/>
      <c r="P624" s="49"/>
      <c r="Q624" s="49"/>
      <c r="R624" s="49">
        <v>0</v>
      </c>
      <c r="S624" s="49">
        <v>5</v>
      </c>
      <c r="T624" s="49">
        <v>14</v>
      </c>
      <c r="U624" s="49">
        <v>15</v>
      </c>
      <c r="V624" s="49"/>
      <c r="W624" s="49">
        <v>28</v>
      </c>
      <c r="X624" s="49">
        <v>0</v>
      </c>
      <c r="Y624" s="49">
        <v>0</v>
      </c>
      <c r="Z624" s="49">
        <v>25</v>
      </c>
      <c r="AA624" s="49">
        <v>25</v>
      </c>
      <c r="AB624" s="49">
        <v>14</v>
      </c>
      <c r="AC624" s="49">
        <v>249</v>
      </c>
      <c r="AD624" s="49">
        <v>0</v>
      </c>
      <c r="AE624" s="49"/>
      <c r="AF624" s="49">
        <v>375</v>
      </c>
      <c r="AG624" s="49"/>
      <c r="AH624" s="49"/>
      <c r="AI624" s="49"/>
      <c r="AJ624" s="49">
        <v>56</v>
      </c>
      <c r="AK624" s="49"/>
      <c r="AL624" s="49"/>
      <c r="AM624" s="49"/>
      <c r="AN624" s="49">
        <v>0</v>
      </c>
      <c r="AO624" s="49"/>
      <c r="AP624" s="49">
        <v>0</v>
      </c>
      <c r="AQ624" s="49"/>
      <c r="AR624" s="49"/>
      <c r="AS624" s="49"/>
      <c r="AT624" s="49">
        <v>0</v>
      </c>
      <c r="AU624" s="39"/>
      <c r="AV624" s="39"/>
      <c r="AW624" s="39"/>
    </row>
    <row r="625" spans="1:49" x14ac:dyDescent="0.2"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</row>
    <row r="626" spans="1:49" s="1" customFormat="1" x14ac:dyDescent="0.25">
      <c r="A626" s="3"/>
      <c r="B626" s="6"/>
      <c r="C626" s="51" t="s">
        <v>250</v>
      </c>
      <c r="D626" s="52"/>
      <c r="E626" s="5"/>
      <c r="F626" s="53">
        <v>271</v>
      </c>
      <c r="G626" s="54"/>
      <c r="H626" s="54"/>
      <c r="I626" s="54"/>
      <c r="J626" s="53">
        <v>2458</v>
      </c>
      <c r="K626" s="53">
        <v>12</v>
      </c>
      <c r="L626" s="53">
        <v>6</v>
      </c>
      <c r="M626" s="54"/>
      <c r="N626" s="53">
        <v>2476</v>
      </c>
      <c r="O626" s="54"/>
      <c r="P626" s="54"/>
      <c r="Q626" s="54"/>
      <c r="R626" s="53">
        <v>3</v>
      </c>
      <c r="S626" s="53">
        <v>35</v>
      </c>
      <c r="T626" s="53">
        <v>137</v>
      </c>
      <c r="U626" s="53">
        <v>145</v>
      </c>
      <c r="V626" s="54"/>
      <c r="W626" s="53">
        <v>150</v>
      </c>
      <c r="X626" s="53">
        <v>8</v>
      </c>
      <c r="Y626" s="53">
        <v>7</v>
      </c>
      <c r="Z626" s="53">
        <v>110</v>
      </c>
      <c r="AA626" s="53">
        <v>161</v>
      </c>
      <c r="AB626" s="53">
        <v>125</v>
      </c>
      <c r="AC626" s="53">
        <v>1552</v>
      </c>
      <c r="AD626" s="53">
        <v>0</v>
      </c>
      <c r="AE626" s="54"/>
      <c r="AF626" s="53">
        <v>2433</v>
      </c>
      <c r="AG626" s="54"/>
      <c r="AH626" s="54"/>
      <c r="AI626" s="54"/>
      <c r="AJ626" s="53">
        <v>314</v>
      </c>
      <c r="AK626" s="54"/>
      <c r="AL626" s="54"/>
      <c r="AM626" s="54"/>
      <c r="AN626" s="53">
        <v>0</v>
      </c>
      <c r="AO626" s="54"/>
      <c r="AP626" s="53">
        <v>0</v>
      </c>
      <c r="AQ626" s="54"/>
      <c r="AR626" s="54"/>
      <c r="AS626" s="54"/>
      <c r="AT626" s="53">
        <v>0</v>
      </c>
      <c r="AU626" s="39"/>
      <c r="AV626" s="39"/>
      <c r="AW626" s="39"/>
    </row>
    <row r="627" spans="1:49" x14ac:dyDescent="0.2">
      <c r="C627" s="61"/>
      <c r="D627" s="61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39"/>
      <c r="AV627" s="39"/>
      <c r="AW627" s="39"/>
    </row>
    <row r="628" spans="1:49" s="1" customFormat="1" x14ac:dyDescent="0.25">
      <c r="A628" s="3"/>
      <c r="B628" s="57" t="s">
        <v>281</v>
      </c>
      <c r="C628" s="58"/>
      <c r="D628" s="58"/>
      <c r="E628" s="5"/>
      <c r="F628" s="59">
        <v>271</v>
      </c>
      <c r="G628" s="54"/>
      <c r="H628" s="54"/>
      <c r="I628" s="54"/>
      <c r="J628" s="59">
        <v>2458</v>
      </c>
      <c r="K628" s="59">
        <v>12</v>
      </c>
      <c r="L628" s="59">
        <v>6</v>
      </c>
      <c r="M628" s="54"/>
      <c r="N628" s="59">
        <v>2476</v>
      </c>
      <c r="O628" s="54"/>
      <c r="P628" s="54"/>
      <c r="Q628" s="54"/>
      <c r="R628" s="59">
        <v>3</v>
      </c>
      <c r="S628" s="59">
        <v>35</v>
      </c>
      <c r="T628" s="59">
        <v>137</v>
      </c>
      <c r="U628" s="59">
        <v>145</v>
      </c>
      <c r="V628" s="54"/>
      <c r="W628" s="59">
        <v>150</v>
      </c>
      <c r="X628" s="59">
        <v>8</v>
      </c>
      <c r="Y628" s="59">
        <v>7</v>
      </c>
      <c r="Z628" s="59">
        <v>110</v>
      </c>
      <c r="AA628" s="59">
        <v>161</v>
      </c>
      <c r="AB628" s="59">
        <v>125</v>
      </c>
      <c r="AC628" s="59">
        <v>1552</v>
      </c>
      <c r="AD628" s="59">
        <v>0</v>
      </c>
      <c r="AE628" s="54"/>
      <c r="AF628" s="59">
        <v>2433</v>
      </c>
      <c r="AG628" s="54"/>
      <c r="AH628" s="54"/>
      <c r="AI628" s="54"/>
      <c r="AJ628" s="59">
        <v>314</v>
      </c>
      <c r="AK628" s="54"/>
      <c r="AL628" s="54"/>
      <c r="AM628" s="54"/>
      <c r="AN628" s="59">
        <v>0</v>
      </c>
      <c r="AO628" s="54"/>
      <c r="AP628" s="59">
        <v>0</v>
      </c>
      <c r="AQ628" s="54"/>
      <c r="AR628" s="54"/>
      <c r="AS628" s="54"/>
      <c r="AT628" s="59">
        <v>0</v>
      </c>
      <c r="AU628" s="39"/>
      <c r="AV628" s="39"/>
      <c r="AW628" s="39"/>
    </row>
    <row r="629" spans="1:49" x14ac:dyDescent="0.2"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</row>
    <row r="630" spans="1:49" x14ac:dyDescent="0.2">
      <c r="B630" s="6" t="s">
        <v>282</v>
      </c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</row>
    <row r="631" spans="1:49" x14ac:dyDescent="0.2">
      <c r="C631" s="3" t="s">
        <v>154</v>
      </c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</row>
    <row r="632" spans="1:49" x14ac:dyDescent="0.2">
      <c r="D632" s="2" t="s">
        <v>96</v>
      </c>
      <c r="F632" s="39">
        <v>80</v>
      </c>
      <c r="G632" s="39"/>
      <c r="H632" s="39"/>
      <c r="I632" s="39"/>
      <c r="J632" s="39">
        <v>322</v>
      </c>
      <c r="K632" s="39">
        <v>3</v>
      </c>
      <c r="L632" s="39">
        <v>6</v>
      </c>
      <c r="M632" s="39"/>
      <c r="N632" s="39">
        <v>331</v>
      </c>
      <c r="O632" s="39"/>
      <c r="P632" s="39"/>
      <c r="Q632" s="39"/>
      <c r="R632" s="39">
        <v>0</v>
      </c>
      <c r="S632" s="39">
        <v>22</v>
      </c>
      <c r="T632" s="39">
        <v>13</v>
      </c>
      <c r="U632" s="39">
        <v>8</v>
      </c>
      <c r="V632" s="39"/>
      <c r="W632" s="39">
        <v>38</v>
      </c>
      <c r="X632" s="39">
        <v>1</v>
      </c>
      <c r="Y632" s="39">
        <v>1</v>
      </c>
      <c r="Z632" s="39">
        <v>13</v>
      </c>
      <c r="AA632" s="39">
        <v>34</v>
      </c>
      <c r="AB632" s="39">
        <v>20</v>
      </c>
      <c r="AC632" s="39">
        <v>179</v>
      </c>
      <c r="AD632" s="39">
        <v>0</v>
      </c>
      <c r="AE632" s="39"/>
      <c r="AF632" s="39">
        <v>329</v>
      </c>
      <c r="AG632" s="39"/>
      <c r="AH632" s="39"/>
      <c r="AI632" s="39"/>
      <c r="AJ632" s="39">
        <v>82</v>
      </c>
      <c r="AK632" s="39"/>
      <c r="AL632" s="39"/>
      <c r="AM632" s="39"/>
      <c r="AN632" s="39">
        <v>0</v>
      </c>
      <c r="AO632" s="39"/>
      <c r="AP632" s="39">
        <v>0</v>
      </c>
      <c r="AQ632" s="39"/>
      <c r="AR632" s="39"/>
      <c r="AS632" s="39"/>
      <c r="AT632" s="39">
        <v>14</v>
      </c>
      <c r="AU632" s="39"/>
      <c r="AV632" s="39"/>
      <c r="AW632" s="39"/>
    </row>
    <row r="633" spans="1:49" x14ac:dyDescent="0.2">
      <c r="D633" s="47" t="s">
        <v>97</v>
      </c>
      <c r="F633" s="48">
        <v>77</v>
      </c>
      <c r="G633" s="49"/>
      <c r="H633" s="49"/>
      <c r="I633" s="49"/>
      <c r="J633" s="48">
        <v>315</v>
      </c>
      <c r="K633" s="48">
        <v>0</v>
      </c>
      <c r="L633" s="48">
        <v>1</v>
      </c>
      <c r="M633" s="49"/>
      <c r="N633" s="48">
        <v>316</v>
      </c>
      <c r="O633" s="49"/>
      <c r="P633" s="49"/>
      <c r="Q633" s="49"/>
      <c r="R633" s="48">
        <v>0</v>
      </c>
      <c r="S633" s="48">
        <v>8</v>
      </c>
      <c r="T633" s="48">
        <v>14</v>
      </c>
      <c r="U633" s="48">
        <v>23</v>
      </c>
      <c r="V633" s="49"/>
      <c r="W633" s="48">
        <v>23</v>
      </c>
      <c r="X633" s="48">
        <v>1</v>
      </c>
      <c r="Y633" s="48">
        <v>2</v>
      </c>
      <c r="Z633" s="48">
        <v>9</v>
      </c>
      <c r="AA633" s="48">
        <v>65</v>
      </c>
      <c r="AB633" s="48">
        <v>23</v>
      </c>
      <c r="AC633" s="48">
        <v>155</v>
      </c>
      <c r="AD633" s="48">
        <v>0</v>
      </c>
      <c r="AE633" s="49"/>
      <c r="AF633" s="48">
        <v>323</v>
      </c>
      <c r="AG633" s="49"/>
      <c r="AH633" s="49"/>
      <c r="AI633" s="49"/>
      <c r="AJ633" s="48">
        <v>70</v>
      </c>
      <c r="AK633" s="49"/>
      <c r="AL633" s="49"/>
      <c r="AM633" s="49"/>
      <c r="AN633" s="48">
        <v>0</v>
      </c>
      <c r="AO633" s="49"/>
      <c r="AP633" s="48">
        <v>0</v>
      </c>
      <c r="AQ633" s="49"/>
      <c r="AR633" s="49"/>
      <c r="AS633" s="49"/>
      <c r="AT633" s="48">
        <v>0</v>
      </c>
      <c r="AU633" s="39"/>
      <c r="AV633" s="39"/>
      <c r="AW633" s="39"/>
    </row>
    <row r="634" spans="1:49" x14ac:dyDescent="0.2"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</row>
    <row r="635" spans="1:49" s="1" customFormat="1" x14ac:dyDescent="0.25">
      <c r="A635" s="3"/>
      <c r="B635" s="6"/>
      <c r="C635" s="51" t="s">
        <v>159</v>
      </c>
      <c r="D635" s="52"/>
      <c r="E635" s="5"/>
      <c r="F635" s="53">
        <v>157</v>
      </c>
      <c r="G635" s="54"/>
      <c r="H635" s="54"/>
      <c r="I635" s="54"/>
      <c r="J635" s="53">
        <v>637</v>
      </c>
      <c r="K635" s="53">
        <v>3</v>
      </c>
      <c r="L635" s="53">
        <v>7</v>
      </c>
      <c r="M635" s="54"/>
      <c r="N635" s="53">
        <v>647</v>
      </c>
      <c r="O635" s="54"/>
      <c r="P635" s="54"/>
      <c r="Q635" s="54"/>
      <c r="R635" s="53">
        <v>0</v>
      </c>
      <c r="S635" s="53">
        <v>30</v>
      </c>
      <c r="T635" s="53">
        <v>27</v>
      </c>
      <c r="U635" s="53">
        <v>31</v>
      </c>
      <c r="V635" s="54"/>
      <c r="W635" s="53">
        <v>61</v>
      </c>
      <c r="X635" s="53">
        <v>2</v>
      </c>
      <c r="Y635" s="53">
        <v>3</v>
      </c>
      <c r="Z635" s="53">
        <v>22</v>
      </c>
      <c r="AA635" s="53">
        <v>99</v>
      </c>
      <c r="AB635" s="53">
        <v>43</v>
      </c>
      <c r="AC635" s="53">
        <v>334</v>
      </c>
      <c r="AD635" s="53">
        <v>0</v>
      </c>
      <c r="AE635" s="54"/>
      <c r="AF635" s="53">
        <v>652</v>
      </c>
      <c r="AG635" s="54"/>
      <c r="AH635" s="54"/>
      <c r="AI635" s="54"/>
      <c r="AJ635" s="53">
        <v>152</v>
      </c>
      <c r="AK635" s="54"/>
      <c r="AL635" s="54"/>
      <c r="AM635" s="54"/>
      <c r="AN635" s="53">
        <v>0</v>
      </c>
      <c r="AO635" s="54"/>
      <c r="AP635" s="53">
        <v>0</v>
      </c>
      <c r="AQ635" s="54"/>
      <c r="AR635" s="54"/>
      <c r="AS635" s="54"/>
      <c r="AT635" s="53">
        <v>14</v>
      </c>
      <c r="AU635" s="39"/>
      <c r="AV635" s="39"/>
      <c r="AW635" s="39"/>
    </row>
    <row r="636" spans="1:49" s="1" customFormat="1" x14ac:dyDescent="0.2">
      <c r="A636" s="3"/>
      <c r="B636" s="6"/>
      <c r="C636" s="3"/>
      <c r="D636" s="3"/>
      <c r="E636" s="5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39"/>
      <c r="AV636" s="39"/>
      <c r="AW636" s="39"/>
    </row>
    <row r="637" spans="1:49" s="1" customFormat="1" x14ac:dyDescent="0.25">
      <c r="A637" s="3"/>
      <c r="B637" s="57" t="s">
        <v>283</v>
      </c>
      <c r="C637" s="58"/>
      <c r="D637" s="58"/>
      <c r="E637" s="5"/>
      <c r="F637" s="59">
        <v>157</v>
      </c>
      <c r="G637" s="54"/>
      <c r="H637" s="54"/>
      <c r="I637" s="54"/>
      <c r="J637" s="59">
        <v>637</v>
      </c>
      <c r="K637" s="59">
        <v>3</v>
      </c>
      <c r="L637" s="59">
        <v>7</v>
      </c>
      <c r="M637" s="54"/>
      <c r="N637" s="59">
        <v>647</v>
      </c>
      <c r="O637" s="54"/>
      <c r="P637" s="54"/>
      <c r="Q637" s="54"/>
      <c r="R637" s="59">
        <v>0</v>
      </c>
      <c r="S637" s="59">
        <v>30</v>
      </c>
      <c r="T637" s="59">
        <v>27</v>
      </c>
      <c r="U637" s="59">
        <v>31</v>
      </c>
      <c r="V637" s="54"/>
      <c r="W637" s="59">
        <v>61</v>
      </c>
      <c r="X637" s="59">
        <v>2</v>
      </c>
      <c r="Y637" s="59">
        <v>3</v>
      </c>
      <c r="Z637" s="59">
        <v>22</v>
      </c>
      <c r="AA637" s="59">
        <v>99</v>
      </c>
      <c r="AB637" s="59">
        <v>43</v>
      </c>
      <c r="AC637" s="59">
        <v>334</v>
      </c>
      <c r="AD637" s="59">
        <v>0</v>
      </c>
      <c r="AE637" s="54"/>
      <c r="AF637" s="59">
        <v>652</v>
      </c>
      <c r="AG637" s="54"/>
      <c r="AH637" s="54"/>
      <c r="AI637" s="54"/>
      <c r="AJ637" s="59">
        <v>152</v>
      </c>
      <c r="AK637" s="54"/>
      <c r="AL637" s="54"/>
      <c r="AM637" s="54"/>
      <c r="AN637" s="59">
        <v>0</v>
      </c>
      <c r="AO637" s="54"/>
      <c r="AP637" s="59">
        <v>0</v>
      </c>
      <c r="AQ637" s="54"/>
      <c r="AR637" s="54"/>
      <c r="AS637" s="54"/>
      <c r="AT637" s="59">
        <v>14</v>
      </c>
      <c r="AU637" s="39"/>
      <c r="AV637" s="39"/>
      <c r="AW637" s="39"/>
    </row>
    <row r="638" spans="1:49" x14ac:dyDescent="0.2"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</row>
    <row r="639" spans="1:49" x14ac:dyDescent="0.2">
      <c r="B639" s="6" t="s">
        <v>284</v>
      </c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</row>
    <row r="640" spans="1:49" x14ac:dyDescent="0.2">
      <c r="C640" s="3" t="s">
        <v>0</v>
      </c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</row>
    <row r="641" spans="1:49" x14ac:dyDescent="0.2">
      <c r="D641" s="2" t="s">
        <v>122</v>
      </c>
      <c r="F641" s="39">
        <v>0</v>
      </c>
      <c r="G641" s="39"/>
      <c r="H641" s="39"/>
      <c r="I641" s="39"/>
      <c r="J641" s="39">
        <v>0</v>
      </c>
      <c r="K641" s="39">
        <v>0</v>
      </c>
      <c r="L641" s="39">
        <v>0</v>
      </c>
      <c r="M641" s="39"/>
      <c r="N641" s="39">
        <v>0</v>
      </c>
      <c r="O641" s="39"/>
      <c r="P641" s="39"/>
      <c r="Q641" s="39"/>
      <c r="R641" s="39">
        <v>0</v>
      </c>
      <c r="S641" s="39">
        <v>0</v>
      </c>
      <c r="T641" s="39">
        <v>0</v>
      </c>
      <c r="U641" s="39">
        <v>0</v>
      </c>
      <c r="V641" s="39"/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/>
      <c r="AF641" s="39">
        <v>0</v>
      </c>
      <c r="AG641" s="39"/>
      <c r="AH641" s="39"/>
      <c r="AI641" s="39"/>
      <c r="AJ641" s="39">
        <v>0</v>
      </c>
      <c r="AK641" s="39"/>
      <c r="AL641" s="39"/>
      <c r="AM641" s="39"/>
      <c r="AN641" s="39">
        <v>0</v>
      </c>
      <c r="AO641" s="39"/>
      <c r="AP641" s="39">
        <v>0</v>
      </c>
      <c r="AQ641" s="39"/>
      <c r="AR641" s="39"/>
      <c r="AS641" s="39"/>
      <c r="AT641" s="39">
        <v>0</v>
      </c>
      <c r="AU641" s="39"/>
      <c r="AV641" s="39"/>
      <c r="AW641" s="39"/>
    </row>
    <row r="642" spans="1:49" x14ac:dyDescent="0.2">
      <c r="D642" s="47" t="s">
        <v>97</v>
      </c>
      <c r="F642" s="48">
        <v>0</v>
      </c>
      <c r="G642" s="49"/>
      <c r="H642" s="49"/>
      <c r="I642" s="49"/>
      <c r="J642" s="48">
        <v>0</v>
      </c>
      <c r="K642" s="48">
        <v>0</v>
      </c>
      <c r="L642" s="48">
        <v>0</v>
      </c>
      <c r="M642" s="49"/>
      <c r="N642" s="48">
        <v>0</v>
      </c>
      <c r="O642" s="49"/>
      <c r="P642" s="49"/>
      <c r="Q642" s="49"/>
      <c r="R642" s="48">
        <v>0</v>
      </c>
      <c r="S642" s="48">
        <v>0</v>
      </c>
      <c r="T642" s="48">
        <v>0</v>
      </c>
      <c r="U642" s="48">
        <v>0</v>
      </c>
      <c r="V642" s="49"/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9"/>
      <c r="AF642" s="48">
        <v>0</v>
      </c>
      <c r="AG642" s="49"/>
      <c r="AH642" s="49"/>
      <c r="AI642" s="49"/>
      <c r="AJ642" s="48">
        <v>0</v>
      </c>
      <c r="AK642" s="49"/>
      <c r="AL642" s="49"/>
      <c r="AM642" s="49"/>
      <c r="AN642" s="48">
        <v>0</v>
      </c>
      <c r="AO642" s="49"/>
      <c r="AP642" s="48">
        <v>0</v>
      </c>
      <c r="AQ642" s="49"/>
      <c r="AR642" s="49"/>
      <c r="AS642" s="49"/>
      <c r="AT642" s="48">
        <v>0</v>
      </c>
      <c r="AU642" s="39"/>
      <c r="AV642" s="39"/>
      <c r="AW642" s="39"/>
    </row>
    <row r="643" spans="1:49" x14ac:dyDescent="0.2"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</row>
    <row r="644" spans="1:49" s="1" customFormat="1" x14ac:dyDescent="0.25">
      <c r="A644" s="3"/>
      <c r="B644" s="6"/>
      <c r="C644" s="51" t="s">
        <v>120</v>
      </c>
      <c r="D644" s="52"/>
      <c r="E644" s="5"/>
      <c r="F644" s="53">
        <v>0</v>
      </c>
      <c r="G644" s="54"/>
      <c r="H644" s="54"/>
      <c r="I644" s="54"/>
      <c r="J644" s="53">
        <v>0</v>
      </c>
      <c r="K644" s="53">
        <v>0</v>
      </c>
      <c r="L644" s="53">
        <v>0</v>
      </c>
      <c r="M644" s="54"/>
      <c r="N644" s="53">
        <v>0</v>
      </c>
      <c r="O644" s="54"/>
      <c r="P644" s="54"/>
      <c r="Q644" s="54"/>
      <c r="R644" s="53">
        <v>0</v>
      </c>
      <c r="S644" s="53">
        <v>0</v>
      </c>
      <c r="T644" s="53">
        <v>0</v>
      </c>
      <c r="U644" s="53">
        <v>0</v>
      </c>
      <c r="V644" s="54"/>
      <c r="W644" s="53">
        <v>0</v>
      </c>
      <c r="X644" s="53">
        <v>0</v>
      </c>
      <c r="Y644" s="53">
        <v>0</v>
      </c>
      <c r="Z644" s="53">
        <v>0</v>
      </c>
      <c r="AA644" s="53">
        <v>0</v>
      </c>
      <c r="AB644" s="53">
        <v>0</v>
      </c>
      <c r="AC644" s="53">
        <v>0</v>
      </c>
      <c r="AD644" s="53">
        <v>0</v>
      </c>
      <c r="AE644" s="54"/>
      <c r="AF644" s="53">
        <v>0</v>
      </c>
      <c r="AG644" s="54"/>
      <c r="AH644" s="54"/>
      <c r="AI644" s="54"/>
      <c r="AJ644" s="53">
        <v>0</v>
      </c>
      <c r="AK644" s="54"/>
      <c r="AL644" s="54"/>
      <c r="AM644" s="54"/>
      <c r="AN644" s="53">
        <v>0</v>
      </c>
      <c r="AO644" s="54"/>
      <c r="AP644" s="53">
        <v>0</v>
      </c>
      <c r="AQ644" s="54"/>
      <c r="AR644" s="54"/>
      <c r="AS644" s="54"/>
      <c r="AT644" s="53">
        <v>0</v>
      </c>
      <c r="AU644" s="39"/>
      <c r="AV644" s="39"/>
      <c r="AW644" s="39"/>
    </row>
    <row r="645" spans="1:49" x14ac:dyDescent="0.2"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</row>
    <row r="646" spans="1:49" x14ac:dyDescent="0.2">
      <c r="C646" s="3" t="s">
        <v>95</v>
      </c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</row>
    <row r="647" spans="1:49" x14ac:dyDescent="0.2">
      <c r="D647" s="2" t="s">
        <v>96</v>
      </c>
      <c r="F647" s="39">
        <v>485</v>
      </c>
      <c r="G647" s="39"/>
      <c r="H647" s="39"/>
      <c r="I647" s="39"/>
      <c r="J647" s="39">
        <v>2850</v>
      </c>
      <c r="K647" s="39">
        <v>42</v>
      </c>
      <c r="L647" s="39">
        <v>14</v>
      </c>
      <c r="M647" s="39"/>
      <c r="N647" s="39">
        <v>2906</v>
      </c>
      <c r="O647" s="39"/>
      <c r="P647" s="39"/>
      <c r="Q647" s="39"/>
      <c r="R647" s="39">
        <v>0</v>
      </c>
      <c r="S647" s="39">
        <v>68</v>
      </c>
      <c r="T647" s="39">
        <v>130</v>
      </c>
      <c r="U647" s="39">
        <v>64</v>
      </c>
      <c r="V647" s="39"/>
      <c r="W647" s="39">
        <v>941</v>
      </c>
      <c r="X647" s="39">
        <v>5</v>
      </c>
      <c r="Y647" s="39">
        <v>6</v>
      </c>
      <c r="Z647" s="39">
        <v>279</v>
      </c>
      <c r="AA647" s="39">
        <v>57</v>
      </c>
      <c r="AB647" s="39">
        <v>44</v>
      </c>
      <c r="AC647" s="39">
        <v>1567</v>
      </c>
      <c r="AD647" s="39">
        <v>2</v>
      </c>
      <c r="AE647" s="39"/>
      <c r="AF647" s="39">
        <v>3163</v>
      </c>
      <c r="AG647" s="39"/>
      <c r="AH647" s="39"/>
      <c r="AI647" s="39"/>
      <c r="AJ647" s="39">
        <v>228</v>
      </c>
      <c r="AK647" s="39"/>
      <c r="AL647" s="39"/>
      <c r="AM647" s="39"/>
      <c r="AN647" s="39">
        <v>0</v>
      </c>
      <c r="AO647" s="39"/>
      <c r="AP647" s="39">
        <v>0</v>
      </c>
      <c r="AQ647" s="39"/>
      <c r="AR647" s="39"/>
      <c r="AS647" s="39"/>
      <c r="AT647" s="39">
        <v>0</v>
      </c>
      <c r="AU647" s="39"/>
      <c r="AV647" s="39"/>
      <c r="AW647" s="39"/>
    </row>
    <row r="648" spans="1:49" x14ac:dyDescent="0.2">
      <c r="D648" s="47" t="s">
        <v>97</v>
      </c>
      <c r="F648" s="48">
        <v>447</v>
      </c>
      <c r="G648" s="49"/>
      <c r="H648" s="49"/>
      <c r="I648" s="49"/>
      <c r="J648" s="48">
        <v>2878</v>
      </c>
      <c r="K648" s="48">
        <v>38</v>
      </c>
      <c r="L648" s="48">
        <v>14</v>
      </c>
      <c r="M648" s="49"/>
      <c r="N648" s="48">
        <v>2930</v>
      </c>
      <c r="O648" s="49"/>
      <c r="P648" s="49"/>
      <c r="Q648" s="49"/>
      <c r="R648" s="48">
        <v>0</v>
      </c>
      <c r="S648" s="48">
        <v>45</v>
      </c>
      <c r="T648" s="48">
        <v>377</v>
      </c>
      <c r="U648" s="48">
        <v>48</v>
      </c>
      <c r="V648" s="49"/>
      <c r="W648" s="48">
        <v>785</v>
      </c>
      <c r="X648" s="48">
        <v>2</v>
      </c>
      <c r="Y648" s="48">
        <v>1</v>
      </c>
      <c r="Z648" s="48">
        <v>275</v>
      </c>
      <c r="AA648" s="48">
        <v>52</v>
      </c>
      <c r="AB648" s="48">
        <v>52</v>
      </c>
      <c r="AC648" s="48">
        <v>1511</v>
      </c>
      <c r="AD648" s="48">
        <v>0</v>
      </c>
      <c r="AE648" s="49"/>
      <c r="AF648" s="48">
        <v>3148</v>
      </c>
      <c r="AG648" s="49"/>
      <c r="AH648" s="49"/>
      <c r="AI648" s="49"/>
      <c r="AJ648" s="48">
        <v>229</v>
      </c>
      <c r="AK648" s="49"/>
      <c r="AL648" s="49"/>
      <c r="AM648" s="49"/>
      <c r="AN648" s="48">
        <v>0</v>
      </c>
      <c r="AO648" s="49"/>
      <c r="AP648" s="48">
        <v>0</v>
      </c>
      <c r="AQ648" s="49"/>
      <c r="AR648" s="49"/>
      <c r="AS648" s="49"/>
      <c r="AT648" s="48">
        <v>0</v>
      </c>
      <c r="AU648" s="39"/>
      <c r="AV648" s="39"/>
      <c r="AW648" s="39"/>
    </row>
    <row r="649" spans="1:49" x14ac:dyDescent="0.2">
      <c r="D649" s="2" t="s">
        <v>113</v>
      </c>
      <c r="F649" s="39">
        <v>400</v>
      </c>
      <c r="G649" s="39"/>
      <c r="H649" s="39"/>
      <c r="I649" s="39"/>
      <c r="J649" s="39">
        <v>2900</v>
      </c>
      <c r="K649" s="39">
        <v>42</v>
      </c>
      <c r="L649" s="39">
        <v>38</v>
      </c>
      <c r="M649" s="39"/>
      <c r="N649" s="39">
        <v>2980</v>
      </c>
      <c r="O649" s="39"/>
      <c r="P649" s="39"/>
      <c r="Q649" s="39"/>
      <c r="R649" s="39">
        <v>2</v>
      </c>
      <c r="S649" s="39">
        <v>56</v>
      </c>
      <c r="T649" s="39">
        <v>334</v>
      </c>
      <c r="U649" s="39">
        <v>113</v>
      </c>
      <c r="V649" s="39"/>
      <c r="W649" s="39">
        <v>649</v>
      </c>
      <c r="X649" s="39">
        <v>20</v>
      </c>
      <c r="Y649" s="39">
        <v>17</v>
      </c>
      <c r="Z649" s="39">
        <v>173</v>
      </c>
      <c r="AA649" s="39">
        <v>92</v>
      </c>
      <c r="AB649" s="39">
        <v>44</v>
      </c>
      <c r="AC649" s="39">
        <v>1677</v>
      </c>
      <c r="AD649" s="39">
        <v>0</v>
      </c>
      <c r="AE649" s="39"/>
      <c r="AF649" s="39">
        <v>3177</v>
      </c>
      <c r="AG649" s="39"/>
      <c r="AH649" s="39"/>
      <c r="AI649" s="39"/>
      <c r="AJ649" s="39">
        <v>203</v>
      </c>
      <c r="AK649" s="39"/>
      <c r="AL649" s="39"/>
      <c r="AM649" s="39"/>
      <c r="AN649" s="39">
        <v>0</v>
      </c>
      <c r="AO649" s="39"/>
      <c r="AP649" s="39">
        <v>0</v>
      </c>
      <c r="AQ649" s="39"/>
      <c r="AR649" s="39"/>
      <c r="AS649" s="39"/>
      <c r="AT649" s="39">
        <v>0</v>
      </c>
      <c r="AU649" s="39"/>
      <c r="AV649" s="39"/>
      <c r="AW649" s="39"/>
    </row>
    <row r="650" spans="1:49" x14ac:dyDescent="0.2"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</row>
    <row r="651" spans="1:49" s="1" customFormat="1" x14ac:dyDescent="0.25">
      <c r="A651" s="3"/>
      <c r="B651" s="6"/>
      <c r="C651" s="51" t="s">
        <v>112</v>
      </c>
      <c r="D651" s="52"/>
      <c r="E651" s="5"/>
      <c r="F651" s="53">
        <v>1332</v>
      </c>
      <c r="G651" s="54"/>
      <c r="H651" s="54"/>
      <c r="I651" s="54"/>
      <c r="J651" s="53">
        <v>8628</v>
      </c>
      <c r="K651" s="53">
        <v>122</v>
      </c>
      <c r="L651" s="53">
        <v>66</v>
      </c>
      <c r="M651" s="54"/>
      <c r="N651" s="53">
        <v>8816</v>
      </c>
      <c r="O651" s="54"/>
      <c r="P651" s="54"/>
      <c r="Q651" s="54"/>
      <c r="R651" s="53">
        <v>2</v>
      </c>
      <c r="S651" s="53">
        <v>169</v>
      </c>
      <c r="T651" s="53">
        <v>841</v>
      </c>
      <c r="U651" s="53">
        <v>225</v>
      </c>
      <c r="V651" s="54"/>
      <c r="W651" s="53">
        <v>2375</v>
      </c>
      <c r="X651" s="53">
        <v>27</v>
      </c>
      <c r="Y651" s="53">
        <v>24</v>
      </c>
      <c r="Z651" s="53">
        <v>727</v>
      </c>
      <c r="AA651" s="53">
        <v>201</v>
      </c>
      <c r="AB651" s="53">
        <v>140</v>
      </c>
      <c r="AC651" s="53">
        <v>4755</v>
      </c>
      <c r="AD651" s="53">
        <v>2</v>
      </c>
      <c r="AE651" s="54"/>
      <c r="AF651" s="53">
        <v>9488</v>
      </c>
      <c r="AG651" s="54"/>
      <c r="AH651" s="54"/>
      <c r="AI651" s="54"/>
      <c r="AJ651" s="53">
        <v>660</v>
      </c>
      <c r="AK651" s="54"/>
      <c r="AL651" s="54"/>
      <c r="AM651" s="54"/>
      <c r="AN651" s="53">
        <v>0</v>
      </c>
      <c r="AO651" s="54"/>
      <c r="AP651" s="53">
        <v>0</v>
      </c>
      <c r="AQ651" s="54"/>
      <c r="AR651" s="54"/>
      <c r="AS651" s="54"/>
      <c r="AT651" s="53">
        <v>0</v>
      </c>
      <c r="AU651" s="39"/>
      <c r="AV651" s="39"/>
      <c r="AW651" s="39"/>
    </row>
    <row r="652" spans="1:49" x14ac:dyDescent="0.2"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</row>
    <row r="653" spans="1:49" x14ac:dyDescent="0.2">
      <c r="C653" s="3" t="s">
        <v>285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</row>
    <row r="654" spans="1:49" x14ac:dyDescent="0.2">
      <c r="D654" s="2" t="s">
        <v>96</v>
      </c>
      <c r="F654" s="39">
        <v>0</v>
      </c>
      <c r="G654" s="39"/>
      <c r="H654" s="39"/>
      <c r="I654" s="39"/>
      <c r="J654" s="39">
        <v>43</v>
      </c>
      <c r="K654" s="39">
        <v>0</v>
      </c>
      <c r="L654" s="39">
        <v>0</v>
      </c>
      <c r="M654" s="39"/>
      <c r="N654" s="39">
        <v>43</v>
      </c>
      <c r="O654" s="39"/>
      <c r="P654" s="39"/>
      <c r="Q654" s="39"/>
      <c r="R654" s="39">
        <v>0</v>
      </c>
      <c r="S654" s="39">
        <v>43</v>
      </c>
      <c r="T654" s="39">
        <v>0</v>
      </c>
      <c r="U654" s="39">
        <v>0</v>
      </c>
      <c r="V654" s="39"/>
      <c r="W654" s="39">
        <v>0</v>
      </c>
      <c r="X654" s="39">
        <v>0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/>
      <c r="AF654" s="39">
        <v>43</v>
      </c>
      <c r="AG654" s="39"/>
      <c r="AH654" s="39"/>
      <c r="AI654" s="39"/>
      <c r="AJ654" s="39">
        <v>0</v>
      </c>
      <c r="AK654" s="39"/>
      <c r="AL654" s="39"/>
      <c r="AM654" s="39"/>
      <c r="AN654" s="39">
        <v>0</v>
      </c>
      <c r="AO654" s="39"/>
      <c r="AP654" s="39">
        <v>0</v>
      </c>
      <c r="AQ654" s="39"/>
      <c r="AR654" s="39"/>
      <c r="AS654" s="39"/>
      <c r="AT654" s="39">
        <v>0</v>
      </c>
      <c r="AU654" s="39"/>
      <c r="AV654" s="39"/>
      <c r="AW654" s="39"/>
    </row>
    <row r="655" spans="1:49" x14ac:dyDescent="0.2">
      <c r="D655" s="47" t="s">
        <v>97</v>
      </c>
      <c r="F655" s="48">
        <v>0</v>
      </c>
      <c r="G655" s="49"/>
      <c r="H655" s="49"/>
      <c r="I655" s="49"/>
      <c r="J655" s="48">
        <v>0</v>
      </c>
      <c r="K655" s="48">
        <v>0</v>
      </c>
      <c r="L655" s="48">
        <v>0</v>
      </c>
      <c r="M655" s="49"/>
      <c r="N655" s="48">
        <v>0</v>
      </c>
      <c r="O655" s="49"/>
      <c r="P655" s="49"/>
      <c r="Q655" s="49"/>
      <c r="R655" s="48">
        <v>0</v>
      </c>
      <c r="S655" s="48">
        <v>0</v>
      </c>
      <c r="T655" s="48">
        <v>0</v>
      </c>
      <c r="U655" s="48">
        <v>0</v>
      </c>
      <c r="V655" s="49"/>
      <c r="W655" s="48">
        <v>0</v>
      </c>
      <c r="X655" s="48">
        <v>0</v>
      </c>
      <c r="Y655" s="48">
        <v>0</v>
      </c>
      <c r="Z655" s="48">
        <v>0</v>
      </c>
      <c r="AA655" s="48">
        <v>0</v>
      </c>
      <c r="AB655" s="48">
        <v>0</v>
      </c>
      <c r="AC655" s="48">
        <v>0</v>
      </c>
      <c r="AD655" s="48">
        <v>0</v>
      </c>
      <c r="AE655" s="49"/>
      <c r="AF655" s="48">
        <v>0</v>
      </c>
      <c r="AG655" s="49"/>
      <c r="AH655" s="49"/>
      <c r="AI655" s="49"/>
      <c r="AJ655" s="48">
        <v>0</v>
      </c>
      <c r="AK655" s="49"/>
      <c r="AL655" s="49"/>
      <c r="AM655" s="49"/>
      <c r="AN655" s="48">
        <v>0</v>
      </c>
      <c r="AO655" s="49"/>
      <c r="AP655" s="48">
        <v>0</v>
      </c>
      <c r="AQ655" s="49"/>
      <c r="AR655" s="49"/>
      <c r="AS655" s="49"/>
      <c r="AT655" s="48">
        <v>0</v>
      </c>
      <c r="AU655" s="39"/>
      <c r="AV655" s="39"/>
      <c r="AW655" s="39"/>
    </row>
    <row r="656" spans="1:49" x14ac:dyDescent="0.2"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</row>
    <row r="657" spans="1:49" s="1" customFormat="1" x14ac:dyDescent="0.25">
      <c r="A657" s="3"/>
      <c r="B657" s="6"/>
      <c r="C657" s="51" t="s">
        <v>286</v>
      </c>
      <c r="D657" s="52"/>
      <c r="E657" s="5"/>
      <c r="F657" s="53">
        <v>0</v>
      </c>
      <c r="G657" s="54"/>
      <c r="H657" s="54"/>
      <c r="I657" s="54"/>
      <c r="J657" s="53">
        <v>43</v>
      </c>
      <c r="K657" s="53">
        <v>0</v>
      </c>
      <c r="L657" s="53">
        <v>0</v>
      </c>
      <c r="M657" s="54"/>
      <c r="N657" s="53">
        <v>43</v>
      </c>
      <c r="O657" s="54"/>
      <c r="P657" s="54"/>
      <c r="Q657" s="54"/>
      <c r="R657" s="53">
        <v>0</v>
      </c>
      <c r="S657" s="53">
        <v>43</v>
      </c>
      <c r="T657" s="53">
        <v>0</v>
      </c>
      <c r="U657" s="53">
        <v>0</v>
      </c>
      <c r="V657" s="54"/>
      <c r="W657" s="53">
        <v>0</v>
      </c>
      <c r="X657" s="53">
        <v>0</v>
      </c>
      <c r="Y657" s="53">
        <v>0</v>
      </c>
      <c r="Z657" s="53">
        <v>0</v>
      </c>
      <c r="AA657" s="53">
        <v>0</v>
      </c>
      <c r="AB657" s="53">
        <v>0</v>
      </c>
      <c r="AC657" s="53">
        <v>0</v>
      </c>
      <c r="AD657" s="53">
        <v>0</v>
      </c>
      <c r="AE657" s="54"/>
      <c r="AF657" s="53">
        <v>43</v>
      </c>
      <c r="AG657" s="54"/>
      <c r="AH657" s="54"/>
      <c r="AI657" s="54"/>
      <c r="AJ657" s="53">
        <v>0</v>
      </c>
      <c r="AK657" s="54"/>
      <c r="AL657" s="54"/>
      <c r="AM657" s="54"/>
      <c r="AN657" s="53">
        <v>0</v>
      </c>
      <c r="AO657" s="54"/>
      <c r="AP657" s="53">
        <v>0</v>
      </c>
      <c r="AQ657" s="54"/>
      <c r="AR657" s="54"/>
      <c r="AS657" s="54"/>
      <c r="AT657" s="53">
        <v>0</v>
      </c>
      <c r="AU657" s="39"/>
      <c r="AV657" s="39"/>
      <c r="AW657" s="39"/>
    </row>
    <row r="658" spans="1:49" x14ac:dyDescent="0.2"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39"/>
      <c r="AV658" s="39"/>
      <c r="AW658" s="39"/>
    </row>
    <row r="659" spans="1:49" s="1" customFormat="1" x14ac:dyDescent="0.25">
      <c r="A659" s="3"/>
      <c r="B659" s="57" t="s">
        <v>287</v>
      </c>
      <c r="C659" s="58"/>
      <c r="D659" s="58"/>
      <c r="E659" s="5"/>
      <c r="F659" s="59">
        <v>1332</v>
      </c>
      <c r="G659" s="54"/>
      <c r="H659" s="54"/>
      <c r="I659" s="54"/>
      <c r="J659" s="59">
        <v>8671</v>
      </c>
      <c r="K659" s="59">
        <v>122</v>
      </c>
      <c r="L659" s="59">
        <v>66</v>
      </c>
      <c r="M659" s="54"/>
      <c r="N659" s="59">
        <v>8859</v>
      </c>
      <c r="O659" s="54"/>
      <c r="P659" s="54"/>
      <c r="Q659" s="54"/>
      <c r="R659" s="59">
        <v>2</v>
      </c>
      <c r="S659" s="59">
        <v>212</v>
      </c>
      <c r="T659" s="59">
        <v>841</v>
      </c>
      <c r="U659" s="59">
        <v>225</v>
      </c>
      <c r="V659" s="54"/>
      <c r="W659" s="59">
        <v>2375</v>
      </c>
      <c r="X659" s="59">
        <v>27</v>
      </c>
      <c r="Y659" s="59">
        <v>24</v>
      </c>
      <c r="Z659" s="59">
        <v>727</v>
      </c>
      <c r="AA659" s="59">
        <v>201</v>
      </c>
      <c r="AB659" s="59">
        <v>140</v>
      </c>
      <c r="AC659" s="59">
        <v>4755</v>
      </c>
      <c r="AD659" s="59">
        <v>2</v>
      </c>
      <c r="AE659" s="54"/>
      <c r="AF659" s="59">
        <v>9531</v>
      </c>
      <c r="AG659" s="54"/>
      <c r="AH659" s="54"/>
      <c r="AI659" s="54"/>
      <c r="AJ659" s="59">
        <v>660</v>
      </c>
      <c r="AK659" s="54"/>
      <c r="AL659" s="54"/>
      <c r="AM659" s="54"/>
      <c r="AN659" s="59">
        <v>0</v>
      </c>
      <c r="AO659" s="54"/>
      <c r="AP659" s="59">
        <v>0</v>
      </c>
      <c r="AQ659" s="54"/>
      <c r="AR659" s="54"/>
      <c r="AS659" s="54"/>
      <c r="AT659" s="59">
        <v>0</v>
      </c>
      <c r="AU659" s="39"/>
      <c r="AV659" s="39"/>
      <c r="AW659" s="39"/>
    </row>
    <row r="660" spans="1:49" x14ac:dyDescent="0.2"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</row>
    <row r="661" spans="1:49" x14ac:dyDescent="0.2">
      <c r="B661" s="6" t="s">
        <v>288</v>
      </c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</row>
    <row r="662" spans="1:49" x14ac:dyDescent="0.2">
      <c r="C662" s="3" t="s">
        <v>154</v>
      </c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</row>
    <row r="663" spans="1:49" ht="15" x14ac:dyDescent="0.2">
      <c r="B663" s="5"/>
      <c r="D663" s="2" t="s">
        <v>96</v>
      </c>
      <c r="F663" s="39">
        <v>98</v>
      </c>
      <c r="G663" s="39"/>
      <c r="H663" s="39"/>
      <c r="I663" s="39"/>
      <c r="J663" s="39">
        <v>802</v>
      </c>
      <c r="K663" s="39">
        <v>11</v>
      </c>
      <c r="L663" s="39">
        <v>5</v>
      </c>
      <c r="M663" s="39"/>
      <c r="N663" s="39">
        <v>818</v>
      </c>
      <c r="O663" s="39"/>
      <c r="P663" s="39"/>
      <c r="Q663" s="39"/>
      <c r="R663" s="39">
        <v>13</v>
      </c>
      <c r="S663" s="39">
        <v>67</v>
      </c>
      <c r="T663" s="39">
        <v>27</v>
      </c>
      <c r="U663" s="39">
        <v>43</v>
      </c>
      <c r="V663" s="39"/>
      <c r="W663" s="39">
        <v>41</v>
      </c>
      <c r="X663" s="39">
        <v>1</v>
      </c>
      <c r="Y663" s="39">
        <v>2</v>
      </c>
      <c r="Z663" s="39">
        <v>10</v>
      </c>
      <c r="AA663" s="39">
        <v>25</v>
      </c>
      <c r="AB663" s="39">
        <v>9</v>
      </c>
      <c r="AC663" s="39">
        <v>575</v>
      </c>
      <c r="AD663" s="39">
        <v>0</v>
      </c>
      <c r="AE663" s="39"/>
      <c r="AF663" s="39">
        <v>813</v>
      </c>
      <c r="AG663" s="39"/>
      <c r="AH663" s="39"/>
      <c r="AI663" s="39"/>
      <c r="AJ663" s="39">
        <v>103</v>
      </c>
      <c r="AK663" s="39"/>
      <c r="AL663" s="39"/>
      <c r="AM663" s="39"/>
      <c r="AN663" s="39">
        <v>0</v>
      </c>
      <c r="AO663" s="39"/>
      <c r="AP663" s="39">
        <v>0</v>
      </c>
      <c r="AQ663" s="39"/>
      <c r="AR663" s="39"/>
      <c r="AS663" s="39"/>
      <c r="AT663" s="39">
        <v>0</v>
      </c>
      <c r="AU663" s="39"/>
      <c r="AV663" s="39"/>
      <c r="AW663" s="39"/>
    </row>
    <row r="664" spans="1:49" x14ac:dyDescent="0.2">
      <c r="D664" s="47" t="s">
        <v>97</v>
      </c>
      <c r="F664" s="48">
        <v>117</v>
      </c>
      <c r="G664" s="49"/>
      <c r="H664" s="49"/>
      <c r="I664" s="49"/>
      <c r="J664" s="48">
        <v>762</v>
      </c>
      <c r="K664" s="48">
        <v>2</v>
      </c>
      <c r="L664" s="48">
        <v>3</v>
      </c>
      <c r="M664" s="49"/>
      <c r="N664" s="48">
        <v>767</v>
      </c>
      <c r="O664" s="49"/>
      <c r="P664" s="49"/>
      <c r="Q664" s="49"/>
      <c r="R664" s="48">
        <v>0</v>
      </c>
      <c r="S664" s="48">
        <v>27</v>
      </c>
      <c r="T664" s="48">
        <v>18</v>
      </c>
      <c r="U664" s="48">
        <v>22</v>
      </c>
      <c r="V664" s="49"/>
      <c r="W664" s="48">
        <v>49</v>
      </c>
      <c r="X664" s="48">
        <v>2</v>
      </c>
      <c r="Y664" s="48">
        <v>0</v>
      </c>
      <c r="Z664" s="48">
        <v>11</v>
      </c>
      <c r="AA664" s="48">
        <v>41</v>
      </c>
      <c r="AB664" s="48">
        <v>11</v>
      </c>
      <c r="AC664" s="48">
        <v>596</v>
      </c>
      <c r="AD664" s="48">
        <v>0</v>
      </c>
      <c r="AE664" s="49"/>
      <c r="AF664" s="48">
        <v>777</v>
      </c>
      <c r="AG664" s="49"/>
      <c r="AH664" s="49"/>
      <c r="AI664" s="49"/>
      <c r="AJ664" s="48">
        <v>107</v>
      </c>
      <c r="AK664" s="49"/>
      <c r="AL664" s="49"/>
      <c r="AM664" s="49"/>
      <c r="AN664" s="48">
        <v>0</v>
      </c>
      <c r="AO664" s="49"/>
      <c r="AP664" s="48">
        <v>0</v>
      </c>
      <c r="AQ664" s="49"/>
      <c r="AR664" s="49"/>
      <c r="AS664" s="49"/>
      <c r="AT664" s="48">
        <v>0</v>
      </c>
      <c r="AU664" s="39"/>
      <c r="AV664" s="39"/>
      <c r="AW664" s="39"/>
    </row>
    <row r="665" spans="1:49" x14ac:dyDescent="0.2">
      <c r="D665" s="2" t="s">
        <v>113</v>
      </c>
      <c r="F665" s="39">
        <v>109</v>
      </c>
      <c r="G665" s="39"/>
      <c r="H665" s="39"/>
      <c r="I665" s="39"/>
      <c r="J665" s="39">
        <v>776</v>
      </c>
      <c r="K665" s="39">
        <v>7</v>
      </c>
      <c r="L665" s="39">
        <v>5</v>
      </c>
      <c r="M665" s="39"/>
      <c r="N665" s="39">
        <v>788</v>
      </c>
      <c r="O665" s="39"/>
      <c r="P665" s="39"/>
      <c r="Q665" s="39"/>
      <c r="R665" s="39">
        <v>1</v>
      </c>
      <c r="S665" s="39">
        <v>50</v>
      </c>
      <c r="T665" s="39">
        <v>8</v>
      </c>
      <c r="U665" s="39">
        <v>26</v>
      </c>
      <c r="V665" s="39"/>
      <c r="W665" s="39">
        <v>37</v>
      </c>
      <c r="X665" s="39">
        <v>2</v>
      </c>
      <c r="Y665" s="39">
        <v>1</v>
      </c>
      <c r="Z665" s="39">
        <v>12</v>
      </c>
      <c r="AA665" s="39">
        <v>44</v>
      </c>
      <c r="AB665" s="39">
        <v>16</v>
      </c>
      <c r="AC665" s="39">
        <v>596</v>
      </c>
      <c r="AD665" s="39">
        <v>0</v>
      </c>
      <c r="AE665" s="39"/>
      <c r="AF665" s="39">
        <v>793</v>
      </c>
      <c r="AG665" s="39"/>
      <c r="AH665" s="39"/>
      <c r="AI665" s="39"/>
      <c r="AJ665" s="39">
        <v>104</v>
      </c>
      <c r="AK665" s="39"/>
      <c r="AL665" s="39"/>
      <c r="AM665" s="39"/>
      <c r="AN665" s="39">
        <v>0</v>
      </c>
      <c r="AO665" s="39"/>
      <c r="AP665" s="39">
        <v>0</v>
      </c>
      <c r="AQ665" s="39"/>
      <c r="AR665" s="39"/>
      <c r="AS665" s="39"/>
      <c r="AT665" s="39">
        <v>0</v>
      </c>
      <c r="AU665" s="39"/>
      <c r="AV665" s="39"/>
      <c r="AW665" s="39"/>
    </row>
    <row r="666" spans="1:49" x14ac:dyDescent="0.2"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</row>
    <row r="667" spans="1:49" s="1" customFormat="1" x14ac:dyDescent="0.25">
      <c r="A667" s="3"/>
      <c r="B667" s="6"/>
      <c r="C667" s="51" t="s">
        <v>159</v>
      </c>
      <c r="D667" s="52"/>
      <c r="E667" s="5"/>
      <c r="F667" s="53">
        <v>324</v>
      </c>
      <c r="G667" s="54"/>
      <c r="H667" s="54"/>
      <c r="I667" s="54"/>
      <c r="J667" s="53">
        <v>2340</v>
      </c>
      <c r="K667" s="53">
        <v>20</v>
      </c>
      <c r="L667" s="53">
        <v>13</v>
      </c>
      <c r="M667" s="54"/>
      <c r="N667" s="53">
        <v>2373</v>
      </c>
      <c r="O667" s="54"/>
      <c r="P667" s="54"/>
      <c r="Q667" s="54"/>
      <c r="R667" s="53">
        <v>14</v>
      </c>
      <c r="S667" s="53">
        <v>144</v>
      </c>
      <c r="T667" s="53">
        <v>53</v>
      </c>
      <c r="U667" s="53">
        <v>91</v>
      </c>
      <c r="V667" s="54"/>
      <c r="W667" s="53">
        <v>127</v>
      </c>
      <c r="X667" s="53">
        <v>5</v>
      </c>
      <c r="Y667" s="53">
        <v>3</v>
      </c>
      <c r="Z667" s="53">
        <v>33</v>
      </c>
      <c r="AA667" s="53">
        <v>110</v>
      </c>
      <c r="AB667" s="53">
        <v>36</v>
      </c>
      <c r="AC667" s="53">
        <v>1767</v>
      </c>
      <c r="AD667" s="53">
        <v>0</v>
      </c>
      <c r="AE667" s="54"/>
      <c r="AF667" s="53">
        <v>2383</v>
      </c>
      <c r="AG667" s="54"/>
      <c r="AH667" s="54"/>
      <c r="AI667" s="54"/>
      <c r="AJ667" s="53">
        <v>314</v>
      </c>
      <c r="AK667" s="54"/>
      <c r="AL667" s="54"/>
      <c r="AM667" s="54"/>
      <c r="AN667" s="53">
        <v>0</v>
      </c>
      <c r="AO667" s="54"/>
      <c r="AP667" s="53">
        <v>0</v>
      </c>
      <c r="AQ667" s="54"/>
      <c r="AR667" s="54"/>
      <c r="AS667" s="54"/>
      <c r="AT667" s="53">
        <v>0</v>
      </c>
      <c r="AU667" s="39"/>
      <c r="AV667" s="39"/>
      <c r="AW667" s="39"/>
    </row>
    <row r="668" spans="1:49" s="1" customFormat="1" x14ac:dyDescent="0.2">
      <c r="A668" s="3"/>
      <c r="B668" s="6"/>
      <c r="C668" s="3"/>
      <c r="D668" s="3"/>
      <c r="E668" s="5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39"/>
      <c r="AV668" s="39"/>
      <c r="AW668" s="39"/>
    </row>
    <row r="669" spans="1:49" s="1" customFormat="1" x14ac:dyDescent="0.25">
      <c r="A669" s="3"/>
      <c r="B669" s="57" t="s">
        <v>289</v>
      </c>
      <c r="C669" s="58"/>
      <c r="D669" s="58"/>
      <c r="E669" s="5"/>
      <c r="F669" s="59">
        <v>324</v>
      </c>
      <c r="G669" s="54"/>
      <c r="H669" s="54"/>
      <c r="I669" s="54"/>
      <c r="J669" s="59">
        <v>2340</v>
      </c>
      <c r="K669" s="59">
        <v>20</v>
      </c>
      <c r="L669" s="59">
        <v>13</v>
      </c>
      <c r="M669" s="54"/>
      <c r="N669" s="59">
        <v>2373</v>
      </c>
      <c r="O669" s="54"/>
      <c r="P669" s="54"/>
      <c r="Q669" s="54"/>
      <c r="R669" s="59">
        <v>14</v>
      </c>
      <c r="S669" s="59">
        <v>144</v>
      </c>
      <c r="T669" s="59">
        <v>53</v>
      </c>
      <c r="U669" s="59">
        <v>91</v>
      </c>
      <c r="V669" s="54"/>
      <c r="W669" s="59">
        <v>127</v>
      </c>
      <c r="X669" s="59">
        <v>5</v>
      </c>
      <c r="Y669" s="59">
        <v>3</v>
      </c>
      <c r="Z669" s="59">
        <v>33</v>
      </c>
      <c r="AA669" s="59">
        <v>110</v>
      </c>
      <c r="AB669" s="59">
        <v>36</v>
      </c>
      <c r="AC669" s="59">
        <v>1767</v>
      </c>
      <c r="AD669" s="59">
        <v>0</v>
      </c>
      <c r="AE669" s="54"/>
      <c r="AF669" s="59">
        <v>2383</v>
      </c>
      <c r="AG669" s="54"/>
      <c r="AH669" s="54"/>
      <c r="AI669" s="54"/>
      <c r="AJ669" s="59">
        <v>314</v>
      </c>
      <c r="AK669" s="54"/>
      <c r="AL669" s="54"/>
      <c r="AM669" s="54"/>
      <c r="AN669" s="59">
        <v>0</v>
      </c>
      <c r="AO669" s="54"/>
      <c r="AP669" s="59">
        <v>0</v>
      </c>
      <c r="AQ669" s="54"/>
      <c r="AR669" s="54"/>
      <c r="AS669" s="54"/>
      <c r="AT669" s="59">
        <v>0</v>
      </c>
      <c r="AU669" s="39"/>
      <c r="AV669" s="39"/>
      <c r="AW669" s="39"/>
    </row>
    <row r="670" spans="1:49" x14ac:dyDescent="0.2"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</row>
    <row r="671" spans="1:49" x14ac:dyDescent="0.2">
      <c r="B671" s="6" t="s">
        <v>290</v>
      </c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</row>
    <row r="672" spans="1:49" x14ac:dyDescent="0.2">
      <c r="C672" s="3" t="s">
        <v>154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</row>
    <row r="673" spans="1:49" ht="15" x14ac:dyDescent="0.2">
      <c r="B673" s="5"/>
      <c r="D673" s="2" t="s">
        <v>96</v>
      </c>
      <c r="F673" s="39">
        <v>77</v>
      </c>
      <c r="G673" s="39"/>
      <c r="H673" s="39"/>
      <c r="I673" s="39"/>
      <c r="J673" s="39">
        <v>370</v>
      </c>
      <c r="K673" s="39">
        <v>1</v>
      </c>
      <c r="L673" s="39">
        <v>3</v>
      </c>
      <c r="M673" s="39"/>
      <c r="N673" s="39">
        <v>374</v>
      </c>
      <c r="O673" s="39"/>
      <c r="P673" s="39"/>
      <c r="Q673" s="39"/>
      <c r="R673" s="39">
        <v>1</v>
      </c>
      <c r="S673" s="39">
        <v>31</v>
      </c>
      <c r="T673" s="39">
        <v>19</v>
      </c>
      <c r="U673" s="39">
        <v>7</v>
      </c>
      <c r="V673" s="39"/>
      <c r="W673" s="39">
        <v>17</v>
      </c>
      <c r="X673" s="39">
        <v>1</v>
      </c>
      <c r="Y673" s="39">
        <v>0</v>
      </c>
      <c r="Z673" s="39">
        <v>10</v>
      </c>
      <c r="AA673" s="39">
        <v>28</v>
      </c>
      <c r="AB673" s="39">
        <v>17</v>
      </c>
      <c r="AC673" s="39">
        <v>268</v>
      </c>
      <c r="AD673" s="39">
        <v>0</v>
      </c>
      <c r="AE673" s="39"/>
      <c r="AF673" s="39">
        <v>399</v>
      </c>
      <c r="AG673" s="39"/>
      <c r="AH673" s="39"/>
      <c r="AI673" s="39"/>
      <c r="AJ673" s="39">
        <v>52</v>
      </c>
      <c r="AK673" s="39"/>
      <c r="AL673" s="39"/>
      <c r="AM673" s="39"/>
      <c r="AN673" s="39">
        <v>0</v>
      </c>
      <c r="AO673" s="39"/>
      <c r="AP673" s="39">
        <v>0</v>
      </c>
      <c r="AQ673" s="39"/>
      <c r="AR673" s="39"/>
      <c r="AS673" s="39"/>
      <c r="AT673" s="39">
        <v>0</v>
      </c>
      <c r="AU673" s="39"/>
      <c r="AV673" s="39"/>
      <c r="AW673" s="39"/>
    </row>
    <row r="674" spans="1:49" x14ac:dyDescent="0.2">
      <c r="D674" s="47" t="s">
        <v>97</v>
      </c>
      <c r="F674" s="48">
        <v>71</v>
      </c>
      <c r="G674" s="49"/>
      <c r="H674" s="49"/>
      <c r="I674" s="49"/>
      <c r="J674" s="48">
        <v>380</v>
      </c>
      <c r="K674" s="48">
        <v>2</v>
      </c>
      <c r="L674" s="48">
        <v>0</v>
      </c>
      <c r="M674" s="49"/>
      <c r="N674" s="48">
        <v>382</v>
      </c>
      <c r="O674" s="49"/>
      <c r="P674" s="49"/>
      <c r="Q674" s="49"/>
      <c r="R674" s="48">
        <v>0</v>
      </c>
      <c r="S674" s="48">
        <v>25</v>
      </c>
      <c r="T674" s="48">
        <v>4</v>
      </c>
      <c r="U674" s="48">
        <v>11</v>
      </c>
      <c r="V674" s="49"/>
      <c r="W674" s="48">
        <v>15</v>
      </c>
      <c r="X674" s="48">
        <v>1</v>
      </c>
      <c r="Y674" s="48">
        <v>1</v>
      </c>
      <c r="Z674" s="48">
        <v>4</v>
      </c>
      <c r="AA674" s="48">
        <v>22</v>
      </c>
      <c r="AB674" s="48">
        <v>13</v>
      </c>
      <c r="AC674" s="48">
        <v>286</v>
      </c>
      <c r="AD674" s="48">
        <v>0</v>
      </c>
      <c r="AE674" s="49"/>
      <c r="AF674" s="48">
        <v>382</v>
      </c>
      <c r="AG674" s="49"/>
      <c r="AH674" s="49"/>
      <c r="AI674" s="49"/>
      <c r="AJ674" s="48">
        <v>71</v>
      </c>
      <c r="AK674" s="49"/>
      <c r="AL674" s="49"/>
      <c r="AM674" s="49"/>
      <c r="AN674" s="48">
        <v>0</v>
      </c>
      <c r="AO674" s="49"/>
      <c r="AP674" s="48">
        <v>0</v>
      </c>
      <c r="AQ674" s="49"/>
      <c r="AR674" s="49"/>
      <c r="AS674" s="49"/>
      <c r="AT674" s="48">
        <v>0</v>
      </c>
      <c r="AU674" s="39"/>
      <c r="AV674" s="39"/>
      <c r="AW674" s="39"/>
    </row>
    <row r="675" spans="1:49" x14ac:dyDescent="0.2">
      <c r="D675" s="2" t="s">
        <v>98</v>
      </c>
      <c r="F675" s="39">
        <v>68</v>
      </c>
      <c r="G675" s="39"/>
      <c r="H675" s="39"/>
      <c r="I675" s="39"/>
      <c r="J675" s="39">
        <v>393</v>
      </c>
      <c r="K675" s="39">
        <v>5</v>
      </c>
      <c r="L675" s="39">
        <v>0</v>
      </c>
      <c r="M675" s="39"/>
      <c r="N675" s="39">
        <v>398</v>
      </c>
      <c r="O675" s="39"/>
      <c r="P675" s="39"/>
      <c r="Q675" s="39"/>
      <c r="R675" s="39">
        <v>0</v>
      </c>
      <c r="S675" s="39">
        <v>17</v>
      </c>
      <c r="T675" s="39">
        <v>31</v>
      </c>
      <c r="U675" s="39">
        <v>24</v>
      </c>
      <c r="V675" s="39"/>
      <c r="W675" s="39">
        <v>15</v>
      </c>
      <c r="X675" s="39">
        <v>0</v>
      </c>
      <c r="Y675" s="39">
        <v>0</v>
      </c>
      <c r="Z675" s="39">
        <v>10</v>
      </c>
      <c r="AA675" s="39">
        <v>32</v>
      </c>
      <c r="AB675" s="39">
        <v>10</v>
      </c>
      <c r="AC675" s="39">
        <v>256</v>
      </c>
      <c r="AD675" s="39">
        <v>0</v>
      </c>
      <c r="AE675" s="39"/>
      <c r="AF675" s="39">
        <v>395</v>
      </c>
      <c r="AG675" s="39"/>
      <c r="AH675" s="39"/>
      <c r="AI675" s="39"/>
      <c r="AJ675" s="39">
        <v>71</v>
      </c>
      <c r="AK675" s="39"/>
      <c r="AL675" s="39"/>
      <c r="AM675" s="39"/>
      <c r="AN675" s="39">
        <v>0</v>
      </c>
      <c r="AO675" s="39"/>
      <c r="AP675" s="39">
        <v>0</v>
      </c>
      <c r="AQ675" s="39"/>
      <c r="AR675" s="39"/>
      <c r="AS675" s="39"/>
      <c r="AT675" s="39">
        <v>0</v>
      </c>
      <c r="AU675" s="39"/>
      <c r="AV675" s="39"/>
      <c r="AW675" s="39"/>
    </row>
    <row r="676" spans="1:49" x14ac:dyDescent="0.2"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</row>
    <row r="677" spans="1:49" s="1" customFormat="1" x14ac:dyDescent="0.25">
      <c r="A677" s="3"/>
      <c r="B677" s="6"/>
      <c r="C677" s="51" t="s">
        <v>159</v>
      </c>
      <c r="D677" s="52"/>
      <c r="E677" s="5"/>
      <c r="F677" s="53">
        <v>216</v>
      </c>
      <c r="G677" s="54"/>
      <c r="H677" s="54"/>
      <c r="I677" s="54"/>
      <c r="J677" s="53">
        <v>1143</v>
      </c>
      <c r="K677" s="53">
        <v>8</v>
      </c>
      <c r="L677" s="53">
        <v>3</v>
      </c>
      <c r="M677" s="54"/>
      <c r="N677" s="53">
        <v>1154</v>
      </c>
      <c r="O677" s="54"/>
      <c r="P677" s="54"/>
      <c r="Q677" s="54"/>
      <c r="R677" s="53">
        <v>1</v>
      </c>
      <c r="S677" s="53">
        <v>73</v>
      </c>
      <c r="T677" s="53">
        <v>54</v>
      </c>
      <c r="U677" s="53">
        <v>42</v>
      </c>
      <c r="V677" s="54"/>
      <c r="W677" s="53">
        <v>47</v>
      </c>
      <c r="X677" s="53">
        <v>2</v>
      </c>
      <c r="Y677" s="53">
        <v>1</v>
      </c>
      <c r="Z677" s="53">
        <v>24</v>
      </c>
      <c r="AA677" s="53">
        <v>82</v>
      </c>
      <c r="AB677" s="53">
        <v>40</v>
      </c>
      <c r="AC677" s="53">
        <v>810</v>
      </c>
      <c r="AD677" s="53">
        <v>0</v>
      </c>
      <c r="AE677" s="54"/>
      <c r="AF677" s="53">
        <v>1176</v>
      </c>
      <c r="AG677" s="54"/>
      <c r="AH677" s="54"/>
      <c r="AI677" s="54"/>
      <c r="AJ677" s="53">
        <v>194</v>
      </c>
      <c r="AK677" s="54"/>
      <c r="AL677" s="54"/>
      <c r="AM677" s="54"/>
      <c r="AN677" s="53">
        <v>0</v>
      </c>
      <c r="AO677" s="54"/>
      <c r="AP677" s="53">
        <v>0</v>
      </c>
      <c r="AQ677" s="54"/>
      <c r="AR677" s="54"/>
      <c r="AS677" s="54"/>
      <c r="AT677" s="53">
        <v>0</v>
      </c>
      <c r="AU677" s="39"/>
      <c r="AV677" s="39"/>
      <c r="AW677" s="39"/>
    </row>
    <row r="678" spans="1:49" s="1" customFormat="1" x14ac:dyDescent="0.2">
      <c r="A678" s="3"/>
      <c r="B678" s="6"/>
      <c r="C678" s="3"/>
      <c r="D678" s="3"/>
      <c r="E678" s="5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39"/>
      <c r="AV678" s="39"/>
      <c r="AW678" s="39"/>
    </row>
    <row r="679" spans="1:49" s="1" customFormat="1" x14ac:dyDescent="0.25">
      <c r="A679" s="3"/>
      <c r="B679" s="57" t="s">
        <v>291</v>
      </c>
      <c r="C679" s="58"/>
      <c r="D679" s="58"/>
      <c r="E679" s="5"/>
      <c r="F679" s="59">
        <v>216</v>
      </c>
      <c r="G679" s="54"/>
      <c r="H679" s="54"/>
      <c r="I679" s="54"/>
      <c r="J679" s="59">
        <v>1143</v>
      </c>
      <c r="K679" s="59">
        <v>8</v>
      </c>
      <c r="L679" s="59">
        <v>3</v>
      </c>
      <c r="M679" s="54"/>
      <c r="N679" s="59">
        <v>1154</v>
      </c>
      <c r="O679" s="54"/>
      <c r="P679" s="54"/>
      <c r="Q679" s="54"/>
      <c r="R679" s="59">
        <v>1</v>
      </c>
      <c r="S679" s="59">
        <v>73</v>
      </c>
      <c r="T679" s="59">
        <v>54</v>
      </c>
      <c r="U679" s="59">
        <v>42</v>
      </c>
      <c r="V679" s="54"/>
      <c r="W679" s="59">
        <v>47</v>
      </c>
      <c r="X679" s="59">
        <v>2</v>
      </c>
      <c r="Y679" s="59">
        <v>1</v>
      </c>
      <c r="Z679" s="59">
        <v>24</v>
      </c>
      <c r="AA679" s="59">
        <v>82</v>
      </c>
      <c r="AB679" s="59">
        <v>40</v>
      </c>
      <c r="AC679" s="59">
        <v>810</v>
      </c>
      <c r="AD679" s="59">
        <v>0</v>
      </c>
      <c r="AE679" s="54"/>
      <c r="AF679" s="59">
        <v>1176</v>
      </c>
      <c r="AG679" s="54"/>
      <c r="AH679" s="54"/>
      <c r="AI679" s="54"/>
      <c r="AJ679" s="59">
        <v>194</v>
      </c>
      <c r="AK679" s="54"/>
      <c r="AL679" s="54"/>
      <c r="AM679" s="54"/>
      <c r="AN679" s="59">
        <v>0</v>
      </c>
      <c r="AO679" s="54"/>
      <c r="AP679" s="59">
        <v>0</v>
      </c>
      <c r="AQ679" s="54"/>
      <c r="AR679" s="54"/>
      <c r="AS679" s="54"/>
      <c r="AT679" s="59">
        <v>0</v>
      </c>
      <c r="AU679" s="39"/>
      <c r="AV679" s="39"/>
      <c r="AW679" s="39"/>
    </row>
    <row r="680" spans="1:49" x14ac:dyDescent="0.2"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</row>
    <row r="681" spans="1:49" x14ac:dyDescent="0.2">
      <c r="B681" s="6" t="s">
        <v>292</v>
      </c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</row>
    <row r="682" spans="1:49" x14ac:dyDescent="0.2">
      <c r="C682" s="3" t="s">
        <v>130</v>
      </c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</row>
    <row r="683" spans="1:49" x14ac:dyDescent="0.2">
      <c r="D683" s="2" t="s">
        <v>135</v>
      </c>
      <c r="F683" s="39">
        <v>0</v>
      </c>
      <c r="G683" s="39"/>
      <c r="H683" s="39"/>
      <c r="I683" s="39"/>
      <c r="J683" s="39">
        <v>0</v>
      </c>
      <c r="K683" s="39">
        <v>0</v>
      </c>
      <c r="L683" s="39">
        <v>0</v>
      </c>
      <c r="M683" s="39"/>
      <c r="N683" s="39">
        <v>0</v>
      </c>
      <c r="O683" s="39"/>
      <c r="P683" s="39"/>
      <c r="Q683" s="39"/>
      <c r="R683" s="39">
        <v>0</v>
      </c>
      <c r="S683" s="39">
        <v>0</v>
      </c>
      <c r="T683" s="39">
        <v>0</v>
      </c>
      <c r="U683" s="39">
        <v>0</v>
      </c>
      <c r="V683" s="39"/>
      <c r="W683" s="39">
        <v>0</v>
      </c>
      <c r="X683" s="39">
        <v>0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/>
      <c r="AF683" s="39">
        <v>0</v>
      </c>
      <c r="AG683" s="39"/>
      <c r="AH683" s="39"/>
      <c r="AI683" s="39"/>
      <c r="AJ683" s="39">
        <v>0</v>
      </c>
      <c r="AK683" s="39"/>
      <c r="AL683" s="39"/>
      <c r="AM683" s="39"/>
      <c r="AN683" s="39">
        <v>0</v>
      </c>
      <c r="AO683" s="39"/>
      <c r="AP683" s="39">
        <v>0</v>
      </c>
      <c r="AQ683" s="39"/>
      <c r="AR683" s="39"/>
      <c r="AS683" s="39"/>
      <c r="AT683" s="39">
        <v>0</v>
      </c>
      <c r="AU683" s="39"/>
      <c r="AV683" s="39"/>
      <c r="AW683" s="39"/>
    </row>
    <row r="684" spans="1:49" x14ac:dyDescent="0.2"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</row>
    <row r="685" spans="1:49" s="1" customFormat="1" x14ac:dyDescent="0.25">
      <c r="A685" s="3"/>
      <c r="B685" s="6"/>
      <c r="C685" s="51" t="s">
        <v>133</v>
      </c>
      <c r="D685" s="52"/>
      <c r="E685" s="5"/>
      <c r="F685" s="53">
        <v>0</v>
      </c>
      <c r="G685" s="54"/>
      <c r="H685" s="54"/>
      <c r="I685" s="54"/>
      <c r="J685" s="53">
        <v>0</v>
      </c>
      <c r="K685" s="53">
        <v>0</v>
      </c>
      <c r="L685" s="53">
        <v>0</v>
      </c>
      <c r="M685" s="54"/>
      <c r="N685" s="53">
        <v>0</v>
      </c>
      <c r="O685" s="54"/>
      <c r="P685" s="54"/>
      <c r="Q685" s="54"/>
      <c r="R685" s="53">
        <v>0</v>
      </c>
      <c r="S685" s="53">
        <v>0</v>
      </c>
      <c r="T685" s="53">
        <v>0</v>
      </c>
      <c r="U685" s="53">
        <v>0</v>
      </c>
      <c r="V685" s="54"/>
      <c r="W685" s="53">
        <v>0</v>
      </c>
      <c r="X685" s="53">
        <v>0</v>
      </c>
      <c r="Y685" s="53">
        <v>0</v>
      </c>
      <c r="Z685" s="53">
        <v>0</v>
      </c>
      <c r="AA685" s="53">
        <v>0</v>
      </c>
      <c r="AB685" s="53">
        <v>0</v>
      </c>
      <c r="AC685" s="53">
        <v>0</v>
      </c>
      <c r="AD685" s="53">
        <v>0</v>
      </c>
      <c r="AE685" s="54"/>
      <c r="AF685" s="53">
        <v>0</v>
      </c>
      <c r="AG685" s="54"/>
      <c r="AH685" s="54"/>
      <c r="AI685" s="54"/>
      <c r="AJ685" s="53">
        <v>0</v>
      </c>
      <c r="AK685" s="54"/>
      <c r="AL685" s="54"/>
      <c r="AM685" s="54"/>
      <c r="AN685" s="53">
        <v>0</v>
      </c>
      <c r="AO685" s="54"/>
      <c r="AP685" s="53">
        <v>0</v>
      </c>
      <c r="AQ685" s="54"/>
      <c r="AR685" s="54"/>
      <c r="AS685" s="54"/>
      <c r="AT685" s="53">
        <v>0</v>
      </c>
      <c r="AU685" s="39"/>
      <c r="AV685" s="39"/>
      <c r="AW685" s="39"/>
    </row>
    <row r="686" spans="1:49" x14ac:dyDescent="0.2"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</row>
    <row r="687" spans="1:49" x14ac:dyDescent="0.2">
      <c r="C687" s="3" t="s">
        <v>154</v>
      </c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</row>
    <row r="688" spans="1:49" x14ac:dyDescent="0.2">
      <c r="D688" s="2" t="s">
        <v>122</v>
      </c>
      <c r="F688" s="39">
        <v>77</v>
      </c>
      <c r="G688" s="39"/>
      <c r="H688" s="39"/>
      <c r="I688" s="39"/>
      <c r="J688" s="39">
        <v>207</v>
      </c>
      <c r="K688" s="39">
        <v>2</v>
      </c>
      <c r="L688" s="39">
        <v>3</v>
      </c>
      <c r="M688" s="39"/>
      <c r="N688" s="39">
        <v>212</v>
      </c>
      <c r="O688" s="39"/>
      <c r="P688" s="39"/>
      <c r="Q688" s="39"/>
      <c r="R688" s="39">
        <v>0</v>
      </c>
      <c r="S688" s="39">
        <v>22</v>
      </c>
      <c r="T688" s="39">
        <v>12</v>
      </c>
      <c r="U688" s="39">
        <v>10</v>
      </c>
      <c r="V688" s="39"/>
      <c r="W688" s="39">
        <v>21</v>
      </c>
      <c r="X688" s="39">
        <v>0</v>
      </c>
      <c r="Y688" s="39">
        <v>2</v>
      </c>
      <c r="Z688" s="39">
        <v>6</v>
      </c>
      <c r="AA688" s="39">
        <v>20</v>
      </c>
      <c r="AB688" s="39">
        <v>2</v>
      </c>
      <c r="AC688" s="39">
        <v>118</v>
      </c>
      <c r="AD688" s="39">
        <v>0</v>
      </c>
      <c r="AE688" s="39"/>
      <c r="AF688" s="39">
        <v>213</v>
      </c>
      <c r="AG688" s="39"/>
      <c r="AH688" s="39"/>
      <c r="AI688" s="39"/>
      <c r="AJ688" s="39">
        <v>76</v>
      </c>
      <c r="AK688" s="39"/>
      <c r="AL688" s="39"/>
      <c r="AM688" s="39"/>
      <c r="AN688" s="39">
        <v>0</v>
      </c>
      <c r="AO688" s="39"/>
      <c r="AP688" s="39">
        <v>0</v>
      </c>
      <c r="AQ688" s="39"/>
      <c r="AR688" s="39"/>
      <c r="AS688" s="39"/>
      <c r="AT688" s="39">
        <v>0</v>
      </c>
      <c r="AU688" s="39"/>
      <c r="AV688" s="39"/>
      <c r="AW688" s="39"/>
    </row>
    <row r="689" spans="1:49" x14ac:dyDescent="0.2">
      <c r="D689" s="47" t="s">
        <v>135</v>
      </c>
      <c r="F689" s="48">
        <v>69</v>
      </c>
      <c r="G689" s="49"/>
      <c r="H689" s="49"/>
      <c r="I689" s="49"/>
      <c r="J689" s="48">
        <v>422</v>
      </c>
      <c r="K689" s="48">
        <v>3</v>
      </c>
      <c r="L689" s="48">
        <v>3</v>
      </c>
      <c r="M689" s="49"/>
      <c r="N689" s="48">
        <v>428</v>
      </c>
      <c r="O689" s="49"/>
      <c r="P689" s="49"/>
      <c r="Q689" s="49"/>
      <c r="R689" s="48">
        <v>0</v>
      </c>
      <c r="S689" s="48">
        <v>15</v>
      </c>
      <c r="T689" s="48">
        <v>13</v>
      </c>
      <c r="U689" s="48">
        <v>22</v>
      </c>
      <c r="V689" s="49"/>
      <c r="W689" s="48">
        <v>23</v>
      </c>
      <c r="X689" s="48">
        <v>0</v>
      </c>
      <c r="Y689" s="48">
        <v>3</v>
      </c>
      <c r="Z689" s="48">
        <v>5</v>
      </c>
      <c r="AA689" s="48">
        <v>50</v>
      </c>
      <c r="AB689" s="48">
        <v>9</v>
      </c>
      <c r="AC689" s="48">
        <v>288</v>
      </c>
      <c r="AD689" s="48">
        <v>0</v>
      </c>
      <c r="AE689" s="49"/>
      <c r="AF689" s="48">
        <v>428</v>
      </c>
      <c r="AG689" s="49"/>
      <c r="AH689" s="49"/>
      <c r="AI689" s="49"/>
      <c r="AJ689" s="48">
        <v>69</v>
      </c>
      <c r="AK689" s="49"/>
      <c r="AL689" s="49"/>
      <c r="AM689" s="49"/>
      <c r="AN689" s="48">
        <v>0</v>
      </c>
      <c r="AO689" s="49"/>
      <c r="AP689" s="48">
        <v>0</v>
      </c>
      <c r="AQ689" s="49"/>
      <c r="AR689" s="49"/>
      <c r="AS689" s="49"/>
      <c r="AT689" s="48">
        <v>0</v>
      </c>
      <c r="AU689" s="39"/>
      <c r="AV689" s="39"/>
      <c r="AW689" s="39"/>
    </row>
    <row r="690" spans="1:49" ht="15" x14ac:dyDescent="0.2">
      <c r="B690" s="5"/>
      <c r="D690" s="2" t="s">
        <v>98</v>
      </c>
      <c r="F690" s="39">
        <v>55</v>
      </c>
      <c r="G690" s="39"/>
      <c r="H690" s="39"/>
      <c r="I690" s="39"/>
      <c r="J690" s="39">
        <v>403</v>
      </c>
      <c r="K690" s="39">
        <v>5</v>
      </c>
      <c r="L690" s="39">
        <v>3</v>
      </c>
      <c r="M690" s="39"/>
      <c r="N690" s="39">
        <v>411</v>
      </c>
      <c r="O690" s="39"/>
      <c r="P690" s="39"/>
      <c r="Q690" s="39"/>
      <c r="R690" s="39">
        <v>0</v>
      </c>
      <c r="S690" s="39">
        <v>40</v>
      </c>
      <c r="T690" s="39">
        <v>28</v>
      </c>
      <c r="U690" s="39">
        <v>21</v>
      </c>
      <c r="V690" s="39"/>
      <c r="W690" s="39">
        <v>37</v>
      </c>
      <c r="X690" s="39">
        <v>1</v>
      </c>
      <c r="Y690" s="39">
        <v>0</v>
      </c>
      <c r="Z690" s="39">
        <v>13</v>
      </c>
      <c r="AA690" s="39">
        <v>17</v>
      </c>
      <c r="AB690" s="39">
        <v>12</v>
      </c>
      <c r="AC690" s="39">
        <v>244</v>
      </c>
      <c r="AD690" s="39">
        <v>0</v>
      </c>
      <c r="AE690" s="39"/>
      <c r="AF690" s="39">
        <v>413</v>
      </c>
      <c r="AG690" s="39"/>
      <c r="AH690" s="39"/>
      <c r="AI690" s="39"/>
      <c r="AJ690" s="39">
        <v>53</v>
      </c>
      <c r="AK690" s="39"/>
      <c r="AL690" s="39"/>
      <c r="AM690" s="39"/>
      <c r="AN690" s="39">
        <v>0</v>
      </c>
      <c r="AO690" s="39"/>
      <c r="AP690" s="39">
        <v>0</v>
      </c>
      <c r="AQ690" s="39"/>
      <c r="AR690" s="39"/>
      <c r="AS690" s="39"/>
      <c r="AT690" s="39">
        <v>0</v>
      </c>
      <c r="AU690" s="39"/>
      <c r="AV690" s="39"/>
      <c r="AW690" s="39"/>
    </row>
    <row r="691" spans="1:49" x14ac:dyDescent="0.2">
      <c r="D691" s="47" t="s">
        <v>99</v>
      </c>
      <c r="F691" s="48">
        <v>49</v>
      </c>
      <c r="G691" s="49"/>
      <c r="H691" s="49"/>
      <c r="I691" s="49"/>
      <c r="J691" s="48">
        <v>409</v>
      </c>
      <c r="K691" s="48">
        <v>0</v>
      </c>
      <c r="L691" s="48">
        <v>7</v>
      </c>
      <c r="M691" s="49"/>
      <c r="N691" s="48">
        <v>416</v>
      </c>
      <c r="O691" s="49"/>
      <c r="P691" s="49"/>
      <c r="Q691" s="49"/>
      <c r="R691" s="48">
        <v>1</v>
      </c>
      <c r="S691" s="48">
        <v>39</v>
      </c>
      <c r="T691" s="48">
        <v>11</v>
      </c>
      <c r="U691" s="48">
        <v>4</v>
      </c>
      <c r="V691" s="49"/>
      <c r="W691" s="48">
        <v>38</v>
      </c>
      <c r="X691" s="48">
        <v>0</v>
      </c>
      <c r="Y691" s="48">
        <v>1</v>
      </c>
      <c r="Z691" s="48">
        <v>8</v>
      </c>
      <c r="AA691" s="48">
        <v>25</v>
      </c>
      <c r="AB691" s="48">
        <v>9</v>
      </c>
      <c r="AC691" s="48">
        <v>281</v>
      </c>
      <c r="AD691" s="48">
        <v>0</v>
      </c>
      <c r="AE691" s="49"/>
      <c r="AF691" s="48">
        <v>417</v>
      </c>
      <c r="AG691" s="49"/>
      <c r="AH691" s="49"/>
      <c r="AI691" s="49"/>
      <c r="AJ691" s="48">
        <v>48</v>
      </c>
      <c r="AK691" s="49"/>
      <c r="AL691" s="49"/>
      <c r="AM691" s="49"/>
      <c r="AN691" s="48">
        <v>0</v>
      </c>
      <c r="AO691" s="49"/>
      <c r="AP691" s="48">
        <v>0</v>
      </c>
      <c r="AQ691" s="49"/>
      <c r="AR691" s="49"/>
      <c r="AS691" s="49"/>
      <c r="AT691" s="48">
        <v>0</v>
      </c>
      <c r="AU691" s="39"/>
      <c r="AV691" s="39"/>
      <c r="AW691" s="39"/>
    </row>
    <row r="692" spans="1:49" x14ac:dyDescent="0.2">
      <c r="D692" s="2" t="s">
        <v>114</v>
      </c>
      <c r="F692" s="39">
        <v>91</v>
      </c>
      <c r="G692" s="39"/>
      <c r="H692" s="39"/>
      <c r="I692" s="39"/>
      <c r="J692" s="39">
        <v>448</v>
      </c>
      <c r="K692" s="39">
        <v>6</v>
      </c>
      <c r="L692" s="39">
        <v>1</v>
      </c>
      <c r="M692" s="39"/>
      <c r="N692" s="39">
        <v>455</v>
      </c>
      <c r="O692" s="39"/>
      <c r="P692" s="39"/>
      <c r="Q692" s="39"/>
      <c r="R692" s="39">
        <v>0</v>
      </c>
      <c r="S692" s="39">
        <v>34</v>
      </c>
      <c r="T692" s="39">
        <v>21</v>
      </c>
      <c r="U692" s="39">
        <v>33</v>
      </c>
      <c r="V692" s="39"/>
      <c r="W692" s="39">
        <v>29</v>
      </c>
      <c r="X692" s="39">
        <v>1</v>
      </c>
      <c r="Y692" s="39">
        <v>0</v>
      </c>
      <c r="Z692" s="39">
        <v>11</v>
      </c>
      <c r="AA692" s="39">
        <v>19</v>
      </c>
      <c r="AB692" s="39">
        <v>5</v>
      </c>
      <c r="AC692" s="39">
        <v>314</v>
      </c>
      <c r="AD692" s="39">
        <v>0</v>
      </c>
      <c r="AE692" s="39"/>
      <c r="AF692" s="39">
        <v>467</v>
      </c>
      <c r="AG692" s="39"/>
      <c r="AH692" s="39"/>
      <c r="AI692" s="39"/>
      <c r="AJ692" s="39">
        <v>79</v>
      </c>
      <c r="AK692" s="39"/>
      <c r="AL692" s="39"/>
      <c r="AM692" s="39"/>
      <c r="AN692" s="39">
        <v>0</v>
      </c>
      <c r="AO692" s="39"/>
      <c r="AP692" s="39">
        <v>0</v>
      </c>
      <c r="AQ692" s="39"/>
      <c r="AR692" s="39"/>
      <c r="AS692" s="39"/>
      <c r="AT692" s="39">
        <v>0</v>
      </c>
      <c r="AU692" s="39"/>
      <c r="AV692" s="39"/>
      <c r="AW692" s="39"/>
    </row>
    <row r="693" spans="1:49" x14ac:dyDescent="0.2">
      <c r="D693" s="47" t="s">
        <v>101</v>
      </c>
      <c r="F693" s="48">
        <v>33</v>
      </c>
      <c r="G693" s="49"/>
      <c r="H693" s="49"/>
      <c r="I693" s="49"/>
      <c r="J693" s="48">
        <v>260</v>
      </c>
      <c r="K693" s="48">
        <v>1</v>
      </c>
      <c r="L693" s="48">
        <v>3</v>
      </c>
      <c r="M693" s="49"/>
      <c r="N693" s="48">
        <v>264</v>
      </c>
      <c r="O693" s="49"/>
      <c r="P693" s="49"/>
      <c r="Q693" s="49"/>
      <c r="R693" s="48">
        <v>0</v>
      </c>
      <c r="S693" s="48">
        <v>9</v>
      </c>
      <c r="T693" s="48">
        <v>14</v>
      </c>
      <c r="U693" s="48">
        <v>7</v>
      </c>
      <c r="V693" s="49"/>
      <c r="W693" s="48">
        <v>9</v>
      </c>
      <c r="X693" s="48">
        <v>1</v>
      </c>
      <c r="Y693" s="48">
        <v>1</v>
      </c>
      <c r="Z693" s="48">
        <v>14</v>
      </c>
      <c r="AA693" s="48">
        <v>27</v>
      </c>
      <c r="AB693" s="48">
        <v>21</v>
      </c>
      <c r="AC693" s="48">
        <v>165</v>
      </c>
      <c r="AD693" s="48">
        <v>0</v>
      </c>
      <c r="AE693" s="49"/>
      <c r="AF693" s="48">
        <v>268</v>
      </c>
      <c r="AG693" s="49"/>
      <c r="AH693" s="49"/>
      <c r="AI693" s="49"/>
      <c r="AJ693" s="48">
        <v>29</v>
      </c>
      <c r="AK693" s="49"/>
      <c r="AL693" s="49"/>
      <c r="AM693" s="49"/>
      <c r="AN693" s="48">
        <v>0</v>
      </c>
      <c r="AO693" s="49"/>
      <c r="AP693" s="48">
        <v>0</v>
      </c>
      <c r="AQ693" s="49"/>
      <c r="AR693" s="49"/>
      <c r="AS693" s="49"/>
      <c r="AT693" s="48">
        <v>0</v>
      </c>
      <c r="AU693" s="39"/>
      <c r="AV693" s="39"/>
      <c r="AW693" s="39"/>
    </row>
    <row r="694" spans="1:49" x14ac:dyDescent="0.2">
      <c r="D694" s="2" t="s">
        <v>102</v>
      </c>
      <c r="F694" s="39">
        <v>82</v>
      </c>
      <c r="G694" s="39"/>
      <c r="H694" s="39"/>
      <c r="I694" s="39"/>
      <c r="J694" s="39">
        <v>370</v>
      </c>
      <c r="K694" s="39">
        <v>2</v>
      </c>
      <c r="L694" s="39">
        <v>1</v>
      </c>
      <c r="M694" s="39"/>
      <c r="N694" s="39">
        <v>373</v>
      </c>
      <c r="O694" s="39"/>
      <c r="P694" s="39"/>
      <c r="Q694" s="39"/>
      <c r="R694" s="39">
        <v>0</v>
      </c>
      <c r="S694" s="39">
        <v>19</v>
      </c>
      <c r="T694" s="39">
        <v>13</v>
      </c>
      <c r="U694" s="39">
        <v>20</v>
      </c>
      <c r="V694" s="39"/>
      <c r="W694" s="39">
        <v>34</v>
      </c>
      <c r="X694" s="39">
        <v>0</v>
      </c>
      <c r="Y694" s="39">
        <v>0</v>
      </c>
      <c r="Z694" s="39">
        <v>12</v>
      </c>
      <c r="AA694" s="39">
        <v>24</v>
      </c>
      <c r="AB694" s="39">
        <v>13</v>
      </c>
      <c r="AC694" s="39">
        <v>282</v>
      </c>
      <c r="AD694" s="39">
        <v>0</v>
      </c>
      <c r="AE694" s="39"/>
      <c r="AF694" s="39">
        <v>417</v>
      </c>
      <c r="AG694" s="39"/>
      <c r="AH694" s="39"/>
      <c r="AI694" s="39"/>
      <c r="AJ694" s="39">
        <v>38</v>
      </c>
      <c r="AK694" s="39"/>
      <c r="AL694" s="39"/>
      <c r="AM694" s="39"/>
      <c r="AN694" s="39">
        <v>0</v>
      </c>
      <c r="AO694" s="39"/>
      <c r="AP694" s="39">
        <v>0</v>
      </c>
      <c r="AQ694" s="39"/>
      <c r="AR694" s="39"/>
      <c r="AS694" s="39"/>
      <c r="AT694" s="39">
        <v>20</v>
      </c>
      <c r="AU694" s="39"/>
      <c r="AV694" s="39"/>
      <c r="AW694" s="39"/>
    </row>
    <row r="695" spans="1:49" x14ac:dyDescent="0.2"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</row>
    <row r="696" spans="1:49" s="1" customFormat="1" x14ac:dyDescent="0.25">
      <c r="A696" s="3"/>
      <c r="B696" s="6"/>
      <c r="C696" s="51" t="s">
        <v>159</v>
      </c>
      <c r="D696" s="52"/>
      <c r="E696" s="5"/>
      <c r="F696" s="53">
        <v>456</v>
      </c>
      <c r="G696" s="54"/>
      <c r="H696" s="54"/>
      <c r="I696" s="54"/>
      <c r="J696" s="53">
        <v>2519</v>
      </c>
      <c r="K696" s="53">
        <v>19</v>
      </c>
      <c r="L696" s="53">
        <v>21</v>
      </c>
      <c r="M696" s="54"/>
      <c r="N696" s="53">
        <v>2559</v>
      </c>
      <c r="O696" s="54"/>
      <c r="P696" s="54"/>
      <c r="Q696" s="54"/>
      <c r="R696" s="53">
        <v>1</v>
      </c>
      <c r="S696" s="53">
        <v>178</v>
      </c>
      <c r="T696" s="53">
        <v>112</v>
      </c>
      <c r="U696" s="53">
        <v>117</v>
      </c>
      <c r="V696" s="54"/>
      <c r="W696" s="53">
        <v>191</v>
      </c>
      <c r="X696" s="53">
        <v>3</v>
      </c>
      <c r="Y696" s="53">
        <v>7</v>
      </c>
      <c r="Z696" s="53">
        <v>69</v>
      </c>
      <c r="AA696" s="53">
        <v>182</v>
      </c>
      <c r="AB696" s="53">
        <v>71</v>
      </c>
      <c r="AC696" s="53">
        <v>1692</v>
      </c>
      <c r="AD696" s="53">
        <v>0</v>
      </c>
      <c r="AE696" s="54"/>
      <c r="AF696" s="53">
        <v>2623</v>
      </c>
      <c r="AG696" s="54"/>
      <c r="AH696" s="54"/>
      <c r="AI696" s="54"/>
      <c r="AJ696" s="53">
        <v>392</v>
      </c>
      <c r="AK696" s="54"/>
      <c r="AL696" s="54"/>
      <c r="AM696" s="54"/>
      <c r="AN696" s="53">
        <v>0</v>
      </c>
      <c r="AO696" s="54"/>
      <c r="AP696" s="53">
        <v>0</v>
      </c>
      <c r="AQ696" s="54"/>
      <c r="AR696" s="54"/>
      <c r="AS696" s="54"/>
      <c r="AT696" s="53">
        <v>20</v>
      </c>
      <c r="AU696" s="39"/>
      <c r="AV696" s="39"/>
      <c r="AW696" s="39"/>
    </row>
    <row r="697" spans="1:49" s="1" customFormat="1" x14ac:dyDescent="0.2">
      <c r="A697" s="3"/>
      <c r="B697" s="6"/>
      <c r="C697" s="3"/>
      <c r="D697" s="3"/>
      <c r="E697" s="5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39"/>
      <c r="AV697" s="39"/>
      <c r="AW697" s="39"/>
    </row>
    <row r="698" spans="1:49" s="1" customFormat="1" x14ac:dyDescent="0.25">
      <c r="A698" s="3"/>
      <c r="B698" s="57" t="s">
        <v>293</v>
      </c>
      <c r="C698" s="58"/>
      <c r="D698" s="58"/>
      <c r="E698" s="5"/>
      <c r="F698" s="59">
        <v>456</v>
      </c>
      <c r="G698" s="54"/>
      <c r="H698" s="54"/>
      <c r="I698" s="54"/>
      <c r="J698" s="59">
        <v>2519</v>
      </c>
      <c r="K698" s="59">
        <v>19</v>
      </c>
      <c r="L698" s="59">
        <v>21</v>
      </c>
      <c r="M698" s="54"/>
      <c r="N698" s="59">
        <v>2559</v>
      </c>
      <c r="O698" s="54"/>
      <c r="P698" s="54"/>
      <c r="Q698" s="54"/>
      <c r="R698" s="59">
        <v>1</v>
      </c>
      <c r="S698" s="59">
        <v>178</v>
      </c>
      <c r="T698" s="59">
        <v>112</v>
      </c>
      <c r="U698" s="59">
        <v>117</v>
      </c>
      <c r="V698" s="54"/>
      <c r="W698" s="59">
        <v>191</v>
      </c>
      <c r="X698" s="59">
        <v>3</v>
      </c>
      <c r="Y698" s="59">
        <v>7</v>
      </c>
      <c r="Z698" s="59">
        <v>69</v>
      </c>
      <c r="AA698" s="59">
        <v>182</v>
      </c>
      <c r="AB698" s="59">
        <v>71</v>
      </c>
      <c r="AC698" s="59">
        <v>1692</v>
      </c>
      <c r="AD698" s="59">
        <v>0</v>
      </c>
      <c r="AE698" s="54"/>
      <c r="AF698" s="59">
        <v>2623</v>
      </c>
      <c r="AG698" s="54"/>
      <c r="AH698" s="54"/>
      <c r="AI698" s="54"/>
      <c r="AJ698" s="59">
        <v>392</v>
      </c>
      <c r="AK698" s="54"/>
      <c r="AL698" s="54"/>
      <c r="AM698" s="54"/>
      <c r="AN698" s="59">
        <v>0</v>
      </c>
      <c r="AO698" s="54"/>
      <c r="AP698" s="59">
        <v>0</v>
      </c>
      <c r="AQ698" s="54"/>
      <c r="AR698" s="54"/>
      <c r="AS698" s="54"/>
      <c r="AT698" s="59">
        <v>20</v>
      </c>
      <c r="AU698" s="39"/>
      <c r="AV698" s="39"/>
      <c r="AW698" s="39"/>
    </row>
    <row r="699" spans="1:49" x14ac:dyDescent="0.2"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</row>
    <row r="700" spans="1:49" x14ac:dyDescent="0.2">
      <c r="B700" s="6" t="s">
        <v>294</v>
      </c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</row>
    <row r="701" spans="1:49" x14ac:dyDescent="0.2">
      <c r="C701" s="3" t="s">
        <v>154</v>
      </c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</row>
    <row r="702" spans="1:49" x14ac:dyDescent="0.2">
      <c r="D702" s="2" t="s">
        <v>96</v>
      </c>
      <c r="F702" s="39">
        <v>175</v>
      </c>
      <c r="G702" s="39"/>
      <c r="H702" s="39"/>
      <c r="I702" s="39"/>
      <c r="J702" s="39">
        <v>413</v>
      </c>
      <c r="K702" s="39">
        <v>2</v>
      </c>
      <c r="L702" s="39">
        <v>7</v>
      </c>
      <c r="M702" s="39"/>
      <c r="N702" s="39">
        <v>422</v>
      </c>
      <c r="O702" s="39"/>
      <c r="P702" s="39"/>
      <c r="Q702" s="39"/>
      <c r="R702" s="39">
        <v>0</v>
      </c>
      <c r="S702" s="39">
        <v>14</v>
      </c>
      <c r="T702" s="39">
        <v>7</v>
      </c>
      <c r="U702" s="39">
        <v>27</v>
      </c>
      <c r="V702" s="39"/>
      <c r="W702" s="39">
        <v>51</v>
      </c>
      <c r="X702" s="39">
        <v>0</v>
      </c>
      <c r="Y702" s="39">
        <v>1</v>
      </c>
      <c r="Z702" s="39">
        <v>13</v>
      </c>
      <c r="AA702" s="39">
        <v>28</v>
      </c>
      <c r="AB702" s="39">
        <v>13</v>
      </c>
      <c r="AC702" s="39">
        <v>316</v>
      </c>
      <c r="AD702" s="39">
        <v>8</v>
      </c>
      <c r="AE702" s="39"/>
      <c r="AF702" s="39">
        <v>478</v>
      </c>
      <c r="AG702" s="39"/>
      <c r="AH702" s="39"/>
      <c r="AI702" s="39"/>
      <c r="AJ702" s="39">
        <v>119</v>
      </c>
      <c r="AK702" s="39"/>
      <c r="AL702" s="39"/>
      <c r="AM702" s="39"/>
      <c r="AN702" s="39">
        <v>0</v>
      </c>
      <c r="AO702" s="39"/>
      <c r="AP702" s="39">
        <v>0</v>
      </c>
      <c r="AQ702" s="39"/>
      <c r="AR702" s="39"/>
      <c r="AS702" s="39"/>
      <c r="AT702" s="39">
        <v>14</v>
      </c>
      <c r="AU702" s="39"/>
      <c r="AV702" s="39"/>
      <c r="AW702" s="39"/>
    </row>
    <row r="703" spans="1:49" x14ac:dyDescent="0.2">
      <c r="D703" s="47" t="s">
        <v>97</v>
      </c>
      <c r="F703" s="48">
        <v>127</v>
      </c>
      <c r="G703" s="49"/>
      <c r="H703" s="49"/>
      <c r="I703" s="49"/>
      <c r="J703" s="48">
        <v>421</v>
      </c>
      <c r="K703" s="48">
        <v>3</v>
      </c>
      <c r="L703" s="48">
        <v>7</v>
      </c>
      <c r="M703" s="49"/>
      <c r="N703" s="48">
        <v>431</v>
      </c>
      <c r="O703" s="49"/>
      <c r="P703" s="49"/>
      <c r="Q703" s="49"/>
      <c r="R703" s="48">
        <v>0</v>
      </c>
      <c r="S703" s="48">
        <v>30</v>
      </c>
      <c r="T703" s="48">
        <v>30</v>
      </c>
      <c r="U703" s="48">
        <v>64</v>
      </c>
      <c r="V703" s="49"/>
      <c r="W703" s="48">
        <v>81</v>
      </c>
      <c r="X703" s="48">
        <v>0</v>
      </c>
      <c r="Y703" s="48">
        <v>2</v>
      </c>
      <c r="Z703" s="48">
        <v>22</v>
      </c>
      <c r="AA703" s="48">
        <v>9</v>
      </c>
      <c r="AB703" s="48">
        <v>8</v>
      </c>
      <c r="AC703" s="48">
        <v>222</v>
      </c>
      <c r="AD703" s="48">
        <v>1</v>
      </c>
      <c r="AE703" s="49"/>
      <c r="AF703" s="48">
        <v>469</v>
      </c>
      <c r="AG703" s="49"/>
      <c r="AH703" s="49"/>
      <c r="AI703" s="49"/>
      <c r="AJ703" s="48">
        <v>89</v>
      </c>
      <c r="AK703" s="49"/>
      <c r="AL703" s="49"/>
      <c r="AM703" s="49"/>
      <c r="AN703" s="48">
        <v>0</v>
      </c>
      <c r="AO703" s="49"/>
      <c r="AP703" s="48">
        <v>0</v>
      </c>
      <c r="AQ703" s="49"/>
      <c r="AR703" s="49"/>
      <c r="AS703" s="49"/>
      <c r="AT703" s="48">
        <v>0</v>
      </c>
      <c r="AU703" s="39"/>
      <c r="AV703" s="39"/>
      <c r="AW703" s="39"/>
    </row>
    <row r="704" spans="1:49" x14ac:dyDescent="0.2">
      <c r="D704" s="2" t="s">
        <v>98</v>
      </c>
      <c r="F704" s="49">
        <v>93</v>
      </c>
      <c r="G704" s="49"/>
      <c r="H704" s="49"/>
      <c r="I704" s="49"/>
      <c r="J704" s="49">
        <v>437</v>
      </c>
      <c r="K704" s="49">
        <v>7</v>
      </c>
      <c r="L704" s="49">
        <v>1</v>
      </c>
      <c r="M704" s="49"/>
      <c r="N704" s="49">
        <v>445</v>
      </c>
      <c r="O704" s="49"/>
      <c r="P704" s="49"/>
      <c r="Q704" s="49"/>
      <c r="R704" s="49">
        <v>0</v>
      </c>
      <c r="S704" s="49">
        <v>53</v>
      </c>
      <c r="T704" s="49">
        <v>23</v>
      </c>
      <c r="U704" s="49">
        <v>63</v>
      </c>
      <c r="V704" s="49"/>
      <c r="W704" s="49">
        <v>73</v>
      </c>
      <c r="X704" s="49">
        <v>0</v>
      </c>
      <c r="Y704" s="49">
        <v>0</v>
      </c>
      <c r="Z704" s="49">
        <v>12</v>
      </c>
      <c r="AA704" s="49">
        <v>12</v>
      </c>
      <c r="AB704" s="49">
        <v>1</v>
      </c>
      <c r="AC704" s="49">
        <v>229</v>
      </c>
      <c r="AD704" s="49">
        <v>0</v>
      </c>
      <c r="AE704" s="49"/>
      <c r="AF704" s="49">
        <v>466</v>
      </c>
      <c r="AG704" s="49"/>
      <c r="AH704" s="49"/>
      <c r="AI704" s="49"/>
      <c r="AJ704" s="49">
        <v>72</v>
      </c>
      <c r="AK704" s="49"/>
      <c r="AL704" s="49"/>
      <c r="AM704" s="49"/>
      <c r="AN704" s="49">
        <v>0</v>
      </c>
      <c r="AO704" s="49"/>
      <c r="AP704" s="49">
        <v>0</v>
      </c>
      <c r="AQ704" s="49"/>
      <c r="AR704" s="49"/>
      <c r="AS704" s="49"/>
      <c r="AT704" s="49">
        <v>0</v>
      </c>
      <c r="AU704" s="39"/>
      <c r="AV704" s="39"/>
      <c r="AW704" s="39"/>
    </row>
    <row r="705" spans="1:49" x14ac:dyDescent="0.2"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</row>
    <row r="706" spans="1:49" s="1" customFormat="1" x14ac:dyDescent="0.25">
      <c r="A706" s="3"/>
      <c r="B706" s="6"/>
      <c r="C706" s="51" t="s">
        <v>159</v>
      </c>
      <c r="D706" s="52"/>
      <c r="E706" s="5"/>
      <c r="F706" s="53">
        <v>395</v>
      </c>
      <c r="G706" s="54"/>
      <c r="H706" s="54"/>
      <c r="I706" s="54"/>
      <c r="J706" s="53">
        <v>1271</v>
      </c>
      <c r="K706" s="53">
        <v>12</v>
      </c>
      <c r="L706" s="53">
        <v>15</v>
      </c>
      <c r="M706" s="54"/>
      <c r="N706" s="53">
        <v>1298</v>
      </c>
      <c r="O706" s="54"/>
      <c r="P706" s="54"/>
      <c r="Q706" s="54"/>
      <c r="R706" s="53">
        <v>0</v>
      </c>
      <c r="S706" s="53">
        <v>97</v>
      </c>
      <c r="T706" s="53">
        <v>60</v>
      </c>
      <c r="U706" s="53">
        <v>154</v>
      </c>
      <c r="V706" s="54"/>
      <c r="W706" s="53">
        <v>205</v>
      </c>
      <c r="X706" s="53">
        <v>0</v>
      </c>
      <c r="Y706" s="53">
        <v>3</v>
      </c>
      <c r="Z706" s="53">
        <v>47</v>
      </c>
      <c r="AA706" s="53">
        <v>49</v>
      </c>
      <c r="AB706" s="53">
        <v>22</v>
      </c>
      <c r="AC706" s="53">
        <v>767</v>
      </c>
      <c r="AD706" s="53">
        <v>9</v>
      </c>
      <c r="AE706" s="54"/>
      <c r="AF706" s="53">
        <v>1413</v>
      </c>
      <c r="AG706" s="54"/>
      <c r="AH706" s="54"/>
      <c r="AI706" s="54"/>
      <c r="AJ706" s="53">
        <v>280</v>
      </c>
      <c r="AK706" s="54"/>
      <c r="AL706" s="54"/>
      <c r="AM706" s="54"/>
      <c r="AN706" s="53">
        <v>0</v>
      </c>
      <c r="AO706" s="54"/>
      <c r="AP706" s="53">
        <v>0</v>
      </c>
      <c r="AQ706" s="54"/>
      <c r="AR706" s="54"/>
      <c r="AS706" s="54"/>
      <c r="AT706" s="53">
        <v>14</v>
      </c>
      <c r="AU706" s="39"/>
      <c r="AV706" s="39"/>
      <c r="AW706" s="39"/>
    </row>
    <row r="707" spans="1:49" s="1" customFormat="1" x14ac:dyDescent="0.2">
      <c r="A707" s="3"/>
      <c r="B707" s="6"/>
      <c r="C707" s="3"/>
      <c r="D707" s="3"/>
      <c r="E707" s="5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39"/>
      <c r="AV707" s="39"/>
      <c r="AW707" s="39"/>
    </row>
    <row r="708" spans="1:49" s="1" customFormat="1" x14ac:dyDescent="0.25">
      <c r="A708" s="3"/>
      <c r="B708" s="57" t="s">
        <v>295</v>
      </c>
      <c r="C708" s="58"/>
      <c r="D708" s="58"/>
      <c r="E708" s="5"/>
      <c r="F708" s="59">
        <v>395</v>
      </c>
      <c r="G708" s="54"/>
      <c r="H708" s="54"/>
      <c r="I708" s="54"/>
      <c r="J708" s="59">
        <v>1271</v>
      </c>
      <c r="K708" s="59">
        <v>12</v>
      </c>
      <c r="L708" s="59">
        <v>15</v>
      </c>
      <c r="M708" s="54"/>
      <c r="N708" s="59">
        <v>1298</v>
      </c>
      <c r="O708" s="54"/>
      <c r="P708" s="54"/>
      <c r="Q708" s="54"/>
      <c r="R708" s="59">
        <v>0</v>
      </c>
      <c r="S708" s="59">
        <v>97</v>
      </c>
      <c r="T708" s="59">
        <v>60</v>
      </c>
      <c r="U708" s="59">
        <v>154</v>
      </c>
      <c r="V708" s="54"/>
      <c r="W708" s="59">
        <v>205</v>
      </c>
      <c r="X708" s="59">
        <v>0</v>
      </c>
      <c r="Y708" s="59">
        <v>3</v>
      </c>
      <c r="Z708" s="59">
        <v>47</v>
      </c>
      <c r="AA708" s="59">
        <v>49</v>
      </c>
      <c r="AB708" s="59">
        <v>22</v>
      </c>
      <c r="AC708" s="59">
        <v>767</v>
      </c>
      <c r="AD708" s="59">
        <v>9</v>
      </c>
      <c r="AE708" s="54"/>
      <c r="AF708" s="59">
        <v>1413</v>
      </c>
      <c r="AG708" s="54"/>
      <c r="AH708" s="54"/>
      <c r="AI708" s="54"/>
      <c r="AJ708" s="59">
        <v>280</v>
      </c>
      <c r="AK708" s="54"/>
      <c r="AL708" s="54"/>
      <c r="AM708" s="54"/>
      <c r="AN708" s="59">
        <v>0</v>
      </c>
      <c r="AO708" s="54"/>
      <c r="AP708" s="59">
        <v>0</v>
      </c>
      <c r="AQ708" s="54"/>
      <c r="AR708" s="54"/>
      <c r="AS708" s="54"/>
      <c r="AT708" s="59">
        <v>14</v>
      </c>
      <c r="AU708" s="39"/>
      <c r="AV708" s="39"/>
      <c r="AW708" s="39"/>
    </row>
    <row r="709" spans="1:49" x14ac:dyDescent="0.2"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</row>
    <row r="710" spans="1:49" x14ac:dyDescent="0.2">
      <c r="B710" s="6" t="s">
        <v>296</v>
      </c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</row>
    <row r="711" spans="1:49" ht="15" x14ac:dyDescent="0.2">
      <c r="B711" s="5"/>
      <c r="C711" s="3" t="s">
        <v>154</v>
      </c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</row>
    <row r="712" spans="1:49" ht="15" x14ac:dyDescent="0.2">
      <c r="B712" s="5"/>
      <c r="D712" s="2" t="s">
        <v>96</v>
      </c>
      <c r="F712" s="39">
        <v>130</v>
      </c>
      <c r="G712" s="39"/>
      <c r="H712" s="39"/>
      <c r="I712" s="39"/>
      <c r="J712" s="39">
        <v>666</v>
      </c>
      <c r="K712" s="39">
        <v>9</v>
      </c>
      <c r="L712" s="39">
        <v>2</v>
      </c>
      <c r="M712" s="39"/>
      <c r="N712" s="39">
        <v>677</v>
      </c>
      <c r="O712" s="39"/>
      <c r="P712" s="39"/>
      <c r="Q712" s="39"/>
      <c r="R712" s="39">
        <v>0</v>
      </c>
      <c r="S712" s="39">
        <v>41</v>
      </c>
      <c r="T712" s="39">
        <v>57</v>
      </c>
      <c r="U712" s="39">
        <v>79</v>
      </c>
      <c r="V712" s="39"/>
      <c r="W712" s="39">
        <v>101</v>
      </c>
      <c r="X712" s="39">
        <v>1</v>
      </c>
      <c r="Y712" s="39">
        <v>0</v>
      </c>
      <c r="Z712" s="39">
        <v>24</v>
      </c>
      <c r="AA712" s="39">
        <v>77</v>
      </c>
      <c r="AB712" s="39">
        <v>13</v>
      </c>
      <c r="AC712" s="39">
        <v>309</v>
      </c>
      <c r="AD712" s="39">
        <v>0</v>
      </c>
      <c r="AE712" s="39"/>
      <c r="AF712" s="39">
        <v>702</v>
      </c>
      <c r="AG712" s="39"/>
      <c r="AH712" s="39"/>
      <c r="AI712" s="39"/>
      <c r="AJ712" s="39">
        <v>105</v>
      </c>
      <c r="AK712" s="39"/>
      <c r="AL712" s="39"/>
      <c r="AM712" s="39"/>
      <c r="AN712" s="39">
        <v>0</v>
      </c>
      <c r="AO712" s="39"/>
      <c r="AP712" s="39">
        <v>0</v>
      </c>
      <c r="AQ712" s="39"/>
      <c r="AR712" s="39"/>
      <c r="AS712" s="39"/>
      <c r="AT712" s="39">
        <v>0</v>
      </c>
      <c r="AU712" s="39"/>
      <c r="AV712" s="39"/>
      <c r="AW712" s="39"/>
    </row>
    <row r="713" spans="1:49" x14ac:dyDescent="0.2">
      <c r="D713" s="47" t="s">
        <v>97</v>
      </c>
      <c r="F713" s="48">
        <v>102</v>
      </c>
      <c r="G713" s="49"/>
      <c r="H713" s="49"/>
      <c r="I713" s="49"/>
      <c r="J713" s="48">
        <v>684</v>
      </c>
      <c r="K713" s="48">
        <v>16</v>
      </c>
      <c r="L713" s="48">
        <v>2</v>
      </c>
      <c r="M713" s="49"/>
      <c r="N713" s="48">
        <v>702</v>
      </c>
      <c r="O713" s="49"/>
      <c r="P713" s="49"/>
      <c r="Q713" s="49"/>
      <c r="R713" s="48">
        <v>1</v>
      </c>
      <c r="S713" s="48">
        <v>83</v>
      </c>
      <c r="T713" s="48">
        <v>66</v>
      </c>
      <c r="U713" s="48">
        <v>65</v>
      </c>
      <c r="V713" s="49"/>
      <c r="W713" s="48">
        <v>91</v>
      </c>
      <c r="X713" s="48">
        <v>3</v>
      </c>
      <c r="Y713" s="48">
        <v>1</v>
      </c>
      <c r="Z713" s="48">
        <v>22</v>
      </c>
      <c r="AA713" s="48">
        <v>60</v>
      </c>
      <c r="AB713" s="48">
        <v>16</v>
      </c>
      <c r="AC713" s="48">
        <v>339</v>
      </c>
      <c r="AD713" s="48">
        <v>0</v>
      </c>
      <c r="AE713" s="49"/>
      <c r="AF713" s="48">
        <v>747</v>
      </c>
      <c r="AG713" s="49"/>
      <c r="AH713" s="49"/>
      <c r="AI713" s="49"/>
      <c r="AJ713" s="48">
        <v>57</v>
      </c>
      <c r="AK713" s="49"/>
      <c r="AL713" s="49"/>
      <c r="AM713" s="49"/>
      <c r="AN713" s="48">
        <v>0</v>
      </c>
      <c r="AO713" s="49"/>
      <c r="AP713" s="48">
        <v>0</v>
      </c>
      <c r="AQ713" s="49"/>
      <c r="AR713" s="49"/>
      <c r="AS713" s="49"/>
      <c r="AT713" s="48">
        <v>0</v>
      </c>
      <c r="AU713" s="39"/>
      <c r="AV713" s="39"/>
      <c r="AW713" s="39"/>
    </row>
    <row r="714" spans="1:49" x14ac:dyDescent="0.2">
      <c r="D714" s="2" t="s">
        <v>113</v>
      </c>
      <c r="F714" s="39">
        <v>180</v>
      </c>
      <c r="G714" s="39"/>
      <c r="H714" s="39"/>
      <c r="I714" s="39"/>
      <c r="J714" s="39">
        <v>735</v>
      </c>
      <c r="K714" s="39">
        <v>16</v>
      </c>
      <c r="L714" s="39">
        <v>4</v>
      </c>
      <c r="M714" s="39"/>
      <c r="N714" s="39">
        <v>755</v>
      </c>
      <c r="O714" s="39"/>
      <c r="P714" s="39"/>
      <c r="Q714" s="39"/>
      <c r="R714" s="39">
        <v>0</v>
      </c>
      <c r="S714" s="39">
        <v>41</v>
      </c>
      <c r="T714" s="39">
        <v>66</v>
      </c>
      <c r="U714" s="39">
        <v>18</v>
      </c>
      <c r="V714" s="39"/>
      <c r="W714" s="39">
        <v>90</v>
      </c>
      <c r="X714" s="39">
        <v>1</v>
      </c>
      <c r="Y714" s="39">
        <v>1</v>
      </c>
      <c r="Z714" s="39">
        <v>8</v>
      </c>
      <c r="AA714" s="39">
        <v>109</v>
      </c>
      <c r="AB714" s="39">
        <v>22</v>
      </c>
      <c r="AC714" s="39">
        <v>409</v>
      </c>
      <c r="AD714" s="39">
        <v>0</v>
      </c>
      <c r="AE714" s="39"/>
      <c r="AF714" s="39">
        <v>765</v>
      </c>
      <c r="AG714" s="39"/>
      <c r="AH714" s="39"/>
      <c r="AI714" s="39"/>
      <c r="AJ714" s="39">
        <v>170</v>
      </c>
      <c r="AK714" s="39"/>
      <c r="AL714" s="39"/>
      <c r="AM714" s="39"/>
      <c r="AN714" s="39">
        <v>0</v>
      </c>
      <c r="AO714" s="39"/>
      <c r="AP714" s="39">
        <v>0</v>
      </c>
      <c r="AQ714" s="39"/>
      <c r="AR714" s="39"/>
      <c r="AS714" s="39"/>
      <c r="AT714" s="39">
        <v>6</v>
      </c>
      <c r="AU714" s="39"/>
      <c r="AV714" s="39"/>
      <c r="AW714" s="39"/>
    </row>
    <row r="715" spans="1:49" x14ac:dyDescent="0.2">
      <c r="D715" s="47" t="s">
        <v>136</v>
      </c>
      <c r="F715" s="48">
        <v>149</v>
      </c>
      <c r="G715" s="49"/>
      <c r="H715" s="49"/>
      <c r="I715" s="49"/>
      <c r="J715" s="48">
        <v>678</v>
      </c>
      <c r="K715" s="48">
        <v>6</v>
      </c>
      <c r="L715" s="48">
        <v>1</v>
      </c>
      <c r="M715" s="49"/>
      <c r="N715" s="48">
        <v>685</v>
      </c>
      <c r="O715" s="49"/>
      <c r="P715" s="49"/>
      <c r="Q715" s="49"/>
      <c r="R715" s="48">
        <v>0</v>
      </c>
      <c r="S715" s="48">
        <v>47</v>
      </c>
      <c r="T715" s="48">
        <v>34</v>
      </c>
      <c r="U715" s="48">
        <v>40</v>
      </c>
      <c r="V715" s="49"/>
      <c r="W715" s="48">
        <v>80</v>
      </c>
      <c r="X715" s="48">
        <v>1</v>
      </c>
      <c r="Y715" s="48">
        <v>0</v>
      </c>
      <c r="Z715" s="48">
        <v>21</v>
      </c>
      <c r="AA715" s="48">
        <v>86</v>
      </c>
      <c r="AB715" s="48">
        <v>26</v>
      </c>
      <c r="AC715" s="48">
        <v>397</v>
      </c>
      <c r="AD715" s="48">
        <v>0</v>
      </c>
      <c r="AE715" s="49"/>
      <c r="AF715" s="48">
        <v>732</v>
      </c>
      <c r="AG715" s="49"/>
      <c r="AH715" s="49"/>
      <c r="AI715" s="49"/>
      <c r="AJ715" s="48">
        <v>102</v>
      </c>
      <c r="AK715" s="49"/>
      <c r="AL715" s="49"/>
      <c r="AM715" s="49"/>
      <c r="AN715" s="48">
        <v>0</v>
      </c>
      <c r="AO715" s="49"/>
      <c r="AP715" s="48">
        <v>0</v>
      </c>
      <c r="AQ715" s="49"/>
      <c r="AR715" s="49"/>
      <c r="AS715" s="49"/>
      <c r="AT715" s="48">
        <v>78</v>
      </c>
      <c r="AU715" s="39"/>
      <c r="AV715" s="39"/>
      <c r="AW715" s="39"/>
    </row>
    <row r="716" spans="1:49" x14ac:dyDescent="0.2"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</row>
    <row r="717" spans="1:49" s="1" customFormat="1" x14ac:dyDescent="0.25">
      <c r="A717" s="3"/>
      <c r="B717" s="6"/>
      <c r="C717" s="51" t="s">
        <v>159</v>
      </c>
      <c r="D717" s="52"/>
      <c r="E717" s="5"/>
      <c r="F717" s="53">
        <v>561</v>
      </c>
      <c r="G717" s="54"/>
      <c r="H717" s="54"/>
      <c r="I717" s="54"/>
      <c r="J717" s="53">
        <v>2763</v>
      </c>
      <c r="K717" s="53">
        <v>47</v>
      </c>
      <c r="L717" s="53">
        <v>9</v>
      </c>
      <c r="M717" s="54"/>
      <c r="N717" s="53">
        <v>2819</v>
      </c>
      <c r="O717" s="54"/>
      <c r="P717" s="54"/>
      <c r="Q717" s="54"/>
      <c r="R717" s="53">
        <v>1</v>
      </c>
      <c r="S717" s="53">
        <v>212</v>
      </c>
      <c r="T717" s="53">
        <v>223</v>
      </c>
      <c r="U717" s="53">
        <v>202</v>
      </c>
      <c r="V717" s="54"/>
      <c r="W717" s="53">
        <v>362</v>
      </c>
      <c r="X717" s="53">
        <v>6</v>
      </c>
      <c r="Y717" s="53">
        <v>2</v>
      </c>
      <c r="Z717" s="53">
        <v>75</v>
      </c>
      <c r="AA717" s="53">
        <v>332</v>
      </c>
      <c r="AB717" s="53">
        <v>77</v>
      </c>
      <c r="AC717" s="53">
        <v>1454</v>
      </c>
      <c r="AD717" s="53">
        <v>0</v>
      </c>
      <c r="AE717" s="54"/>
      <c r="AF717" s="53">
        <v>2946</v>
      </c>
      <c r="AG717" s="54"/>
      <c r="AH717" s="54"/>
      <c r="AI717" s="54"/>
      <c r="AJ717" s="53">
        <v>434</v>
      </c>
      <c r="AK717" s="54"/>
      <c r="AL717" s="54"/>
      <c r="AM717" s="54"/>
      <c r="AN717" s="53">
        <v>0</v>
      </c>
      <c r="AO717" s="54"/>
      <c r="AP717" s="53">
        <v>0</v>
      </c>
      <c r="AQ717" s="54"/>
      <c r="AR717" s="54"/>
      <c r="AS717" s="54"/>
      <c r="AT717" s="53">
        <v>84</v>
      </c>
      <c r="AU717" s="39"/>
      <c r="AV717" s="39"/>
      <c r="AW717" s="39"/>
    </row>
    <row r="718" spans="1:49" s="1" customFormat="1" x14ac:dyDescent="0.2">
      <c r="A718" s="3"/>
      <c r="B718" s="6"/>
      <c r="C718" s="3"/>
      <c r="D718" s="3"/>
      <c r="E718" s="5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39"/>
      <c r="AV718" s="39"/>
      <c r="AW718" s="39"/>
    </row>
    <row r="719" spans="1:49" s="1" customFormat="1" x14ac:dyDescent="0.25">
      <c r="A719" s="3"/>
      <c r="B719" s="57" t="s">
        <v>297</v>
      </c>
      <c r="C719" s="58"/>
      <c r="D719" s="58"/>
      <c r="E719" s="5"/>
      <c r="F719" s="59">
        <v>561</v>
      </c>
      <c r="G719" s="54"/>
      <c r="H719" s="54"/>
      <c r="I719" s="54"/>
      <c r="J719" s="59">
        <v>2763</v>
      </c>
      <c r="K719" s="59">
        <v>47</v>
      </c>
      <c r="L719" s="59">
        <v>9</v>
      </c>
      <c r="M719" s="54"/>
      <c r="N719" s="59">
        <v>2819</v>
      </c>
      <c r="O719" s="54"/>
      <c r="P719" s="54"/>
      <c r="Q719" s="54"/>
      <c r="R719" s="59">
        <v>1</v>
      </c>
      <c r="S719" s="59">
        <v>212</v>
      </c>
      <c r="T719" s="59">
        <v>223</v>
      </c>
      <c r="U719" s="59">
        <v>202</v>
      </c>
      <c r="V719" s="54"/>
      <c r="W719" s="59">
        <v>362</v>
      </c>
      <c r="X719" s="59">
        <v>6</v>
      </c>
      <c r="Y719" s="59">
        <v>2</v>
      </c>
      <c r="Z719" s="59">
        <v>75</v>
      </c>
      <c r="AA719" s="59">
        <v>332</v>
      </c>
      <c r="AB719" s="59">
        <v>77</v>
      </c>
      <c r="AC719" s="59">
        <v>1454</v>
      </c>
      <c r="AD719" s="59">
        <v>0</v>
      </c>
      <c r="AE719" s="54"/>
      <c r="AF719" s="59">
        <v>2946</v>
      </c>
      <c r="AG719" s="54"/>
      <c r="AH719" s="54"/>
      <c r="AI719" s="54"/>
      <c r="AJ719" s="59">
        <v>434</v>
      </c>
      <c r="AK719" s="54"/>
      <c r="AL719" s="54"/>
      <c r="AM719" s="54"/>
      <c r="AN719" s="59">
        <v>0</v>
      </c>
      <c r="AO719" s="54"/>
      <c r="AP719" s="59">
        <v>0</v>
      </c>
      <c r="AQ719" s="54"/>
      <c r="AR719" s="54"/>
      <c r="AS719" s="54"/>
      <c r="AT719" s="59">
        <v>84</v>
      </c>
      <c r="AU719" s="39"/>
      <c r="AV719" s="39"/>
      <c r="AW719" s="39"/>
    </row>
    <row r="720" spans="1:49" s="1" customFormat="1" x14ac:dyDescent="0.2">
      <c r="A720" s="3"/>
      <c r="B720" s="63"/>
      <c r="C720" s="63"/>
      <c r="D720" s="63"/>
      <c r="E720" s="5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39"/>
      <c r="AV720" s="39"/>
      <c r="AW720" s="39"/>
    </row>
    <row r="721" spans="1:49" s="1" customFormat="1" x14ac:dyDescent="0.2">
      <c r="A721" s="3"/>
      <c r="B721" s="6" t="s">
        <v>298</v>
      </c>
      <c r="C721" s="63"/>
      <c r="D721" s="63"/>
      <c r="E721" s="5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39"/>
      <c r="AV721" s="39"/>
      <c r="AW721" s="39"/>
    </row>
    <row r="722" spans="1:49" s="1" customFormat="1" x14ac:dyDescent="0.2">
      <c r="A722" s="3"/>
      <c r="B722" s="63"/>
      <c r="C722" s="3" t="s">
        <v>154</v>
      </c>
      <c r="D722" s="2"/>
      <c r="E722" s="5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39"/>
      <c r="AV722" s="39"/>
      <c r="AW722" s="39"/>
    </row>
    <row r="723" spans="1:49" s="1" customFormat="1" ht="15" x14ac:dyDescent="0.2">
      <c r="A723" s="3"/>
      <c r="B723" s="63"/>
      <c r="C723" s="3"/>
      <c r="D723" s="2" t="s">
        <v>299</v>
      </c>
      <c r="E723" s="5"/>
      <c r="F723" s="39">
        <v>88</v>
      </c>
      <c r="G723" s="39"/>
      <c r="H723" s="39"/>
      <c r="I723" s="39"/>
      <c r="J723" s="39">
        <v>356</v>
      </c>
      <c r="K723" s="39">
        <v>1</v>
      </c>
      <c r="L723" s="39">
        <v>3</v>
      </c>
      <c r="M723" s="39"/>
      <c r="N723" s="39">
        <v>360</v>
      </c>
      <c r="O723" s="39"/>
      <c r="P723" s="39"/>
      <c r="Q723" s="39"/>
      <c r="R723" s="39">
        <v>1</v>
      </c>
      <c r="S723" s="39">
        <v>7</v>
      </c>
      <c r="T723" s="39">
        <v>18</v>
      </c>
      <c r="U723" s="39">
        <v>33</v>
      </c>
      <c r="V723" s="39"/>
      <c r="W723" s="39">
        <v>31</v>
      </c>
      <c r="X723" s="39">
        <v>3</v>
      </c>
      <c r="Y723" s="39">
        <v>2</v>
      </c>
      <c r="Z723" s="39">
        <v>14</v>
      </c>
      <c r="AA723" s="39">
        <v>46</v>
      </c>
      <c r="AB723" s="39">
        <v>14</v>
      </c>
      <c r="AC723" s="39">
        <v>245</v>
      </c>
      <c r="AD723" s="39">
        <v>0</v>
      </c>
      <c r="AE723" s="39"/>
      <c r="AF723" s="39">
        <v>414</v>
      </c>
      <c r="AG723" s="39"/>
      <c r="AH723" s="39"/>
      <c r="AI723" s="39"/>
      <c r="AJ723" s="39">
        <v>34</v>
      </c>
      <c r="AK723" s="39"/>
      <c r="AL723" s="39"/>
      <c r="AM723" s="39"/>
      <c r="AN723" s="39">
        <v>0</v>
      </c>
      <c r="AO723" s="39"/>
      <c r="AP723" s="39">
        <v>0</v>
      </c>
      <c r="AQ723" s="39"/>
      <c r="AR723" s="39"/>
      <c r="AS723" s="39"/>
      <c r="AT723" s="39">
        <v>0</v>
      </c>
      <c r="AU723" s="39"/>
      <c r="AV723" s="39"/>
      <c r="AW723" s="39"/>
    </row>
    <row r="724" spans="1:49" x14ac:dyDescent="0.2">
      <c r="D724" s="47" t="s">
        <v>300</v>
      </c>
      <c r="F724" s="48">
        <v>49</v>
      </c>
      <c r="G724" s="49"/>
      <c r="H724" s="49"/>
      <c r="I724" s="49"/>
      <c r="J724" s="48">
        <v>245</v>
      </c>
      <c r="K724" s="48">
        <v>2</v>
      </c>
      <c r="L724" s="48">
        <v>1</v>
      </c>
      <c r="M724" s="49"/>
      <c r="N724" s="48">
        <v>248</v>
      </c>
      <c r="O724" s="49"/>
      <c r="P724" s="49"/>
      <c r="Q724" s="49"/>
      <c r="R724" s="48">
        <v>1</v>
      </c>
      <c r="S724" s="48">
        <v>13</v>
      </c>
      <c r="T724" s="48">
        <v>14</v>
      </c>
      <c r="U724" s="48">
        <v>16</v>
      </c>
      <c r="V724" s="49"/>
      <c r="W724" s="48">
        <v>40</v>
      </c>
      <c r="X724" s="48">
        <v>0</v>
      </c>
      <c r="Y724" s="48">
        <v>0</v>
      </c>
      <c r="Z724" s="48">
        <v>6</v>
      </c>
      <c r="AA724" s="48">
        <v>27</v>
      </c>
      <c r="AB724" s="48">
        <v>7</v>
      </c>
      <c r="AC724" s="48">
        <v>133</v>
      </c>
      <c r="AD724" s="48">
        <v>0</v>
      </c>
      <c r="AE724" s="49"/>
      <c r="AF724" s="48">
        <v>257</v>
      </c>
      <c r="AG724" s="49"/>
      <c r="AH724" s="49"/>
      <c r="AI724" s="49"/>
      <c r="AJ724" s="48">
        <v>40</v>
      </c>
      <c r="AK724" s="49"/>
      <c r="AL724" s="49"/>
      <c r="AM724" s="49"/>
      <c r="AN724" s="48">
        <v>0</v>
      </c>
      <c r="AO724" s="49"/>
      <c r="AP724" s="48">
        <v>0</v>
      </c>
      <c r="AQ724" s="49"/>
      <c r="AR724" s="49"/>
      <c r="AS724" s="49"/>
      <c r="AT724" s="48">
        <v>0</v>
      </c>
      <c r="AU724" s="39"/>
      <c r="AV724" s="39"/>
      <c r="AW724" s="39"/>
    </row>
    <row r="725" spans="1:49" s="1" customFormat="1" ht="15" x14ac:dyDescent="0.2">
      <c r="A725" s="3"/>
      <c r="B725" s="63"/>
      <c r="C725" s="3"/>
      <c r="D725" s="2" t="s">
        <v>301</v>
      </c>
      <c r="E725" s="5"/>
      <c r="F725" s="39">
        <v>87</v>
      </c>
      <c r="G725" s="39"/>
      <c r="H725" s="39"/>
      <c r="I725" s="39"/>
      <c r="J725" s="39">
        <v>470</v>
      </c>
      <c r="K725" s="39">
        <v>4</v>
      </c>
      <c r="L725" s="39">
        <v>0</v>
      </c>
      <c r="M725" s="39"/>
      <c r="N725" s="39">
        <v>474</v>
      </c>
      <c r="O725" s="39"/>
      <c r="P725" s="39"/>
      <c r="Q725" s="39"/>
      <c r="R725" s="39">
        <v>3</v>
      </c>
      <c r="S725" s="39">
        <v>10</v>
      </c>
      <c r="T725" s="39">
        <v>21</v>
      </c>
      <c r="U725" s="39">
        <v>109</v>
      </c>
      <c r="V725" s="39"/>
      <c r="W725" s="39">
        <v>36</v>
      </c>
      <c r="X725" s="39">
        <v>3</v>
      </c>
      <c r="Y725" s="39">
        <v>0</v>
      </c>
      <c r="Z725" s="39">
        <v>18</v>
      </c>
      <c r="AA725" s="39">
        <v>37</v>
      </c>
      <c r="AB725" s="39">
        <v>19</v>
      </c>
      <c r="AC725" s="39">
        <v>262</v>
      </c>
      <c r="AD725" s="39">
        <v>0</v>
      </c>
      <c r="AE725" s="39"/>
      <c r="AF725" s="39">
        <v>518</v>
      </c>
      <c r="AG725" s="39"/>
      <c r="AH725" s="39"/>
      <c r="AI725" s="39"/>
      <c r="AJ725" s="39">
        <v>43</v>
      </c>
      <c r="AK725" s="39"/>
      <c r="AL725" s="39"/>
      <c r="AM725" s="39"/>
      <c r="AN725" s="39">
        <v>0</v>
      </c>
      <c r="AO725" s="39"/>
      <c r="AP725" s="39">
        <v>0</v>
      </c>
      <c r="AQ725" s="39"/>
      <c r="AR725" s="39"/>
      <c r="AS725" s="39"/>
      <c r="AT725" s="39">
        <v>0</v>
      </c>
      <c r="AU725" s="39"/>
      <c r="AV725" s="39"/>
      <c r="AW725" s="39"/>
    </row>
    <row r="726" spans="1:49" s="1" customFormat="1" ht="15" x14ac:dyDescent="0.2">
      <c r="A726" s="3"/>
      <c r="B726" s="63"/>
      <c r="C726" s="3"/>
      <c r="D726" s="47" t="s">
        <v>302</v>
      </c>
      <c r="E726" s="5"/>
      <c r="F726" s="48">
        <v>50</v>
      </c>
      <c r="G726" s="49"/>
      <c r="H726" s="49"/>
      <c r="I726" s="49"/>
      <c r="J726" s="48">
        <v>442</v>
      </c>
      <c r="K726" s="48">
        <v>1</v>
      </c>
      <c r="L726" s="48">
        <v>3</v>
      </c>
      <c r="M726" s="49"/>
      <c r="N726" s="48">
        <v>446</v>
      </c>
      <c r="O726" s="49"/>
      <c r="P726" s="49"/>
      <c r="Q726" s="49"/>
      <c r="R726" s="48">
        <v>1</v>
      </c>
      <c r="S726" s="48">
        <v>9</v>
      </c>
      <c r="T726" s="48">
        <v>19</v>
      </c>
      <c r="U726" s="48">
        <v>111</v>
      </c>
      <c r="V726" s="49"/>
      <c r="W726" s="48">
        <v>20</v>
      </c>
      <c r="X726" s="48">
        <v>0</v>
      </c>
      <c r="Y726" s="48">
        <v>0</v>
      </c>
      <c r="Z726" s="48">
        <v>11</v>
      </c>
      <c r="AA726" s="48">
        <v>39</v>
      </c>
      <c r="AB726" s="48">
        <v>12</v>
      </c>
      <c r="AC726" s="48">
        <v>253</v>
      </c>
      <c r="AD726" s="48">
        <v>0</v>
      </c>
      <c r="AE726" s="49"/>
      <c r="AF726" s="48">
        <v>475</v>
      </c>
      <c r="AG726" s="49"/>
      <c r="AH726" s="49"/>
      <c r="AI726" s="49"/>
      <c r="AJ726" s="48">
        <v>21</v>
      </c>
      <c r="AK726" s="49"/>
      <c r="AL726" s="49"/>
      <c r="AM726" s="49"/>
      <c r="AN726" s="48">
        <v>0</v>
      </c>
      <c r="AO726" s="49"/>
      <c r="AP726" s="48">
        <v>0</v>
      </c>
      <c r="AQ726" s="49"/>
      <c r="AR726" s="49"/>
      <c r="AS726" s="49"/>
      <c r="AT726" s="48">
        <v>0</v>
      </c>
      <c r="AU726" s="39"/>
      <c r="AV726" s="39"/>
      <c r="AW726" s="39"/>
    </row>
    <row r="727" spans="1:49" s="1" customFormat="1" ht="15" x14ac:dyDescent="0.2">
      <c r="A727" s="3"/>
      <c r="B727" s="63"/>
      <c r="C727" s="3"/>
      <c r="D727" s="2" t="s">
        <v>303</v>
      </c>
      <c r="E727" s="5"/>
      <c r="F727" s="39">
        <v>60</v>
      </c>
      <c r="G727" s="39"/>
      <c r="H727" s="39"/>
      <c r="I727" s="39"/>
      <c r="J727" s="39">
        <v>227</v>
      </c>
      <c r="K727" s="39">
        <v>2</v>
      </c>
      <c r="L727" s="39">
        <v>0</v>
      </c>
      <c r="M727" s="39"/>
      <c r="N727" s="39">
        <v>229</v>
      </c>
      <c r="O727" s="39"/>
      <c r="P727" s="39"/>
      <c r="Q727" s="39"/>
      <c r="R727" s="39">
        <v>1</v>
      </c>
      <c r="S727" s="39">
        <v>12</v>
      </c>
      <c r="T727" s="39">
        <v>7</v>
      </c>
      <c r="U727" s="39">
        <v>3</v>
      </c>
      <c r="V727" s="39"/>
      <c r="W727" s="39">
        <v>36</v>
      </c>
      <c r="X727" s="39">
        <v>1</v>
      </c>
      <c r="Y727" s="39">
        <v>1</v>
      </c>
      <c r="Z727" s="39">
        <v>5</v>
      </c>
      <c r="AA727" s="39">
        <v>8</v>
      </c>
      <c r="AB727" s="39">
        <v>6</v>
      </c>
      <c r="AC727" s="39">
        <v>176</v>
      </c>
      <c r="AD727" s="39">
        <v>0</v>
      </c>
      <c r="AE727" s="39"/>
      <c r="AF727" s="39">
        <v>256</v>
      </c>
      <c r="AG727" s="39"/>
      <c r="AH727" s="39"/>
      <c r="AI727" s="39"/>
      <c r="AJ727" s="39">
        <v>33</v>
      </c>
      <c r="AK727" s="39"/>
      <c r="AL727" s="39"/>
      <c r="AM727" s="39"/>
      <c r="AN727" s="39">
        <v>0</v>
      </c>
      <c r="AO727" s="39"/>
      <c r="AP727" s="39">
        <v>0</v>
      </c>
      <c r="AQ727" s="39"/>
      <c r="AR727" s="39"/>
      <c r="AS727" s="39"/>
      <c r="AT727" s="39">
        <v>0</v>
      </c>
      <c r="AU727" s="39"/>
      <c r="AV727" s="39"/>
      <c r="AW727" s="39"/>
    </row>
    <row r="728" spans="1:49" s="1" customFormat="1" ht="15" x14ac:dyDescent="0.2">
      <c r="A728" s="3"/>
      <c r="B728" s="63"/>
      <c r="C728" s="3"/>
      <c r="D728" s="47" t="s">
        <v>304</v>
      </c>
      <c r="E728" s="5"/>
      <c r="F728" s="48">
        <v>0</v>
      </c>
      <c r="G728" s="49"/>
      <c r="H728" s="49"/>
      <c r="I728" s="49"/>
      <c r="J728" s="48">
        <v>85</v>
      </c>
      <c r="K728" s="48">
        <v>0</v>
      </c>
      <c r="L728" s="48">
        <v>0</v>
      </c>
      <c r="M728" s="49"/>
      <c r="N728" s="48">
        <v>85</v>
      </c>
      <c r="O728" s="49"/>
      <c r="P728" s="49"/>
      <c r="Q728" s="49"/>
      <c r="R728" s="48">
        <v>0</v>
      </c>
      <c r="S728" s="48">
        <v>0</v>
      </c>
      <c r="T728" s="48">
        <v>17</v>
      </c>
      <c r="U728" s="48">
        <v>8</v>
      </c>
      <c r="V728" s="49"/>
      <c r="W728" s="48">
        <v>0</v>
      </c>
      <c r="X728" s="48">
        <v>0</v>
      </c>
      <c r="Y728" s="48">
        <v>0</v>
      </c>
      <c r="Z728" s="48">
        <v>0</v>
      </c>
      <c r="AA728" s="48">
        <v>0</v>
      </c>
      <c r="AB728" s="48">
        <v>0</v>
      </c>
      <c r="AC728" s="48">
        <v>15</v>
      </c>
      <c r="AD728" s="48">
        <v>0</v>
      </c>
      <c r="AE728" s="49"/>
      <c r="AF728" s="48">
        <v>40</v>
      </c>
      <c r="AG728" s="49"/>
      <c r="AH728" s="49"/>
      <c r="AI728" s="49"/>
      <c r="AJ728" s="48">
        <v>45</v>
      </c>
      <c r="AK728" s="49"/>
      <c r="AL728" s="49"/>
      <c r="AM728" s="49"/>
      <c r="AN728" s="48">
        <v>0</v>
      </c>
      <c r="AO728" s="49"/>
      <c r="AP728" s="48">
        <v>0</v>
      </c>
      <c r="AQ728" s="49"/>
      <c r="AR728" s="49"/>
      <c r="AS728" s="49"/>
      <c r="AT728" s="48">
        <v>0</v>
      </c>
      <c r="AU728" s="39"/>
      <c r="AV728" s="39"/>
      <c r="AW728" s="39"/>
    </row>
    <row r="729" spans="1:49" s="1" customFormat="1" x14ac:dyDescent="0.2">
      <c r="A729" s="3"/>
      <c r="B729" s="63"/>
      <c r="C729" s="3"/>
      <c r="D729" s="2"/>
      <c r="E729" s="5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39"/>
      <c r="AV729" s="39"/>
      <c r="AW729" s="39"/>
    </row>
    <row r="730" spans="1:49" s="1" customFormat="1" x14ac:dyDescent="0.25">
      <c r="A730" s="3"/>
      <c r="B730" s="6"/>
      <c r="C730" s="51" t="s">
        <v>159</v>
      </c>
      <c r="D730" s="52"/>
      <c r="E730" s="5"/>
      <c r="F730" s="53">
        <v>334</v>
      </c>
      <c r="G730" s="54"/>
      <c r="H730" s="54"/>
      <c r="I730" s="54"/>
      <c r="J730" s="53">
        <v>1825</v>
      </c>
      <c r="K730" s="53">
        <v>10</v>
      </c>
      <c r="L730" s="53">
        <v>7</v>
      </c>
      <c r="M730" s="54"/>
      <c r="N730" s="53">
        <v>1842</v>
      </c>
      <c r="O730" s="54"/>
      <c r="P730" s="54"/>
      <c r="Q730" s="54"/>
      <c r="R730" s="53">
        <v>7</v>
      </c>
      <c r="S730" s="53">
        <v>51</v>
      </c>
      <c r="T730" s="53">
        <v>96</v>
      </c>
      <c r="U730" s="53">
        <v>280</v>
      </c>
      <c r="V730" s="54"/>
      <c r="W730" s="53">
        <v>163</v>
      </c>
      <c r="X730" s="53">
        <v>7</v>
      </c>
      <c r="Y730" s="53">
        <v>3</v>
      </c>
      <c r="Z730" s="53">
        <v>54</v>
      </c>
      <c r="AA730" s="53">
        <v>157</v>
      </c>
      <c r="AB730" s="53">
        <v>58</v>
      </c>
      <c r="AC730" s="53">
        <v>1084</v>
      </c>
      <c r="AD730" s="53">
        <v>0</v>
      </c>
      <c r="AE730" s="54"/>
      <c r="AF730" s="53">
        <v>1960</v>
      </c>
      <c r="AG730" s="54"/>
      <c r="AH730" s="54"/>
      <c r="AI730" s="54"/>
      <c r="AJ730" s="53">
        <v>216</v>
      </c>
      <c r="AK730" s="54"/>
      <c r="AL730" s="54"/>
      <c r="AM730" s="54"/>
      <c r="AN730" s="53">
        <v>0</v>
      </c>
      <c r="AO730" s="54"/>
      <c r="AP730" s="53">
        <v>0</v>
      </c>
      <c r="AQ730" s="54"/>
      <c r="AR730" s="54"/>
      <c r="AS730" s="54"/>
      <c r="AT730" s="53">
        <v>0</v>
      </c>
      <c r="AU730" s="39"/>
      <c r="AV730" s="39"/>
      <c r="AW730" s="39"/>
    </row>
    <row r="731" spans="1:49" s="1" customFormat="1" x14ac:dyDescent="0.2">
      <c r="A731" s="3"/>
      <c r="B731" s="63"/>
      <c r="C731" s="63"/>
      <c r="D731" s="63"/>
      <c r="E731" s="5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39"/>
      <c r="AV731" s="39"/>
      <c r="AW731" s="39"/>
    </row>
    <row r="732" spans="1:49" s="1" customFormat="1" x14ac:dyDescent="0.25">
      <c r="A732" s="3"/>
      <c r="B732" s="57" t="s">
        <v>305</v>
      </c>
      <c r="C732" s="58"/>
      <c r="D732" s="58"/>
      <c r="E732" s="5"/>
      <c r="F732" s="59">
        <v>334</v>
      </c>
      <c r="G732" s="54"/>
      <c r="H732" s="54"/>
      <c r="I732" s="54"/>
      <c r="J732" s="59">
        <v>1825</v>
      </c>
      <c r="K732" s="59">
        <v>10</v>
      </c>
      <c r="L732" s="59">
        <v>7</v>
      </c>
      <c r="M732" s="54"/>
      <c r="N732" s="59">
        <v>1842</v>
      </c>
      <c r="O732" s="54"/>
      <c r="P732" s="54"/>
      <c r="Q732" s="54"/>
      <c r="R732" s="59">
        <v>7</v>
      </c>
      <c r="S732" s="59">
        <v>51</v>
      </c>
      <c r="T732" s="59">
        <v>96</v>
      </c>
      <c r="U732" s="59">
        <v>280</v>
      </c>
      <c r="V732" s="54"/>
      <c r="W732" s="59">
        <v>163</v>
      </c>
      <c r="X732" s="59">
        <v>7</v>
      </c>
      <c r="Y732" s="59">
        <v>3</v>
      </c>
      <c r="Z732" s="59">
        <v>54</v>
      </c>
      <c r="AA732" s="59">
        <v>157</v>
      </c>
      <c r="AB732" s="59">
        <v>58</v>
      </c>
      <c r="AC732" s="59">
        <v>1084</v>
      </c>
      <c r="AD732" s="59">
        <v>0</v>
      </c>
      <c r="AE732" s="54"/>
      <c r="AF732" s="59">
        <v>1960</v>
      </c>
      <c r="AG732" s="54"/>
      <c r="AH732" s="54"/>
      <c r="AI732" s="54"/>
      <c r="AJ732" s="59">
        <v>216</v>
      </c>
      <c r="AK732" s="54"/>
      <c r="AL732" s="54"/>
      <c r="AM732" s="54"/>
      <c r="AN732" s="59">
        <v>0</v>
      </c>
      <c r="AO732" s="54"/>
      <c r="AP732" s="59">
        <v>0</v>
      </c>
      <c r="AQ732" s="54"/>
      <c r="AR732" s="54"/>
      <c r="AS732" s="54"/>
      <c r="AT732" s="59">
        <v>0</v>
      </c>
      <c r="AU732" s="39"/>
      <c r="AV732" s="39"/>
      <c r="AW732" s="39"/>
    </row>
    <row r="733" spans="1:49" s="1" customFormat="1" x14ac:dyDescent="0.2">
      <c r="A733" s="3"/>
      <c r="B733" s="63"/>
      <c r="C733" s="63"/>
      <c r="D733" s="63"/>
      <c r="E733" s="5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39"/>
      <c r="AV733" s="39"/>
      <c r="AW733" s="39"/>
    </row>
    <row r="734" spans="1:49" s="1" customFormat="1" x14ac:dyDescent="0.2">
      <c r="A734" s="3"/>
      <c r="B734" s="6" t="s">
        <v>306</v>
      </c>
      <c r="C734" s="63"/>
      <c r="D734" s="63"/>
      <c r="E734" s="5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39"/>
      <c r="AV734" s="39"/>
      <c r="AW734" s="39"/>
    </row>
    <row r="735" spans="1:49" s="1" customFormat="1" x14ac:dyDescent="0.2">
      <c r="A735" s="3"/>
      <c r="B735" s="63"/>
      <c r="C735" s="3" t="s">
        <v>154</v>
      </c>
      <c r="D735" s="2"/>
      <c r="E735" s="5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39"/>
      <c r="AV735" s="39"/>
      <c r="AW735" s="39"/>
    </row>
    <row r="736" spans="1:49" s="1" customFormat="1" ht="15" x14ac:dyDescent="0.2">
      <c r="A736" s="3"/>
      <c r="B736" s="63"/>
      <c r="C736" s="3"/>
      <c r="D736" s="2" t="s">
        <v>96</v>
      </c>
      <c r="E736" s="5"/>
      <c r="F736" s="39">
        <v>121</v>
      </c>
      <c r="G736" s="39"/>
      <c r="H736" s="39"/>
      <c r="I736" s="39"/>
      <c r="J736" s="39">
        <v>429</v>
      </c>
      <c r="K736" s="39">
        <v>2</v>
      </c>
      <c r="L736" s="39">
        <v>1</v>
      </c>
      <c r="M736" s="39"/>
      <c r="N736" s="39">
        <v>432</v>
      </c>
      <c r="O736" s="39"/>
      <c r="P736" s="39"/>
      <c r="Q736" s="39"/>
      <c r="R736" s="39">
        <v>0</v>
      </c>
      <c r="S736" s="39">
        <v>14</v>
      </c>
      <c r="T736" s="39">
        <v>26</v>
      </c>
      <c r="U736" s="39">
        <v>12</v>
      </c>
      <c r="V736" s="39"/>
      <c r="W736" s="39">
        <v>53</v>
      </c>
      <c r="X736" s="39">
        <v>2</v>
      </c>
      <c r="Y736" s="39">
        <v>0</v>
      </c>
      <c r="Z736" s="39">
        <v>27</v>
      </c>
      <c r="AA736" s="39">
        <v>34</v>
      </c>
      <c r="AB736" s="39">
        <v>15</v>
      </c>
      <c r="AC736" s="39">
        <v>290</v>
      </c>
      <c r="AD736" s="39">
        <v>0</v>
      </c>
      <c r="AE736" s="39"/>
      <c r="AF736" s="39">
        <v>473</v>
      </c>
      <c r="AG736" s="39"/>
      <c r="AH736" s="39"/>
      <c r="AI736" s="39"/>
      <c r="AJ736" s="39">
        <v>80</v>
      </c>
      <c r="AK736" s="39"/>
      <c r="AL736" s="39"/>
      <c r="AM736" s="39"/>
      <c r="AN736" s="39">
        <v>0</v>
      </c>
      <c r="AO736" s="39"/>
      <c r="AP736" s="39">
        <v>0</v>
      </c>
      <c r="AQ736" s="39"/>
      <c r="AR736" s="39"/>
      <c r="AS736" s="39"/>
      <c r="AT736" s="39">
        <v>40</v>
      </c>
      <c r="AU736" s="39"/>
      <c r="AV736" s="39"/>
      <c r="AW736" s="39"/>
    </row>
    <row r="737" spans="1:49" x14ac:dyDescent="0.2">
      <c r="D737" s="47" t="s">
        <v>97</v>
      </c>
      <c r="F737" s="48">
        <v>165</v>
      </c>
      <c r="G737" s="49"/>
      <c r="H737" s="49"/>
      <c r="I737" s="49"/>
      <c r="J737" s="48">
        <v>392</v>
      </c>
      <c r="K737" s="48">
        <v>2</v>
      </c>
      <c r="L737" s="48">
        <v>3</v>
      </c>
      <c r="M737" s="49"/>
      <c r="N737" s="48">
        <v>397</v>
      </c>
      <c r="O737" s="49"/>
      <c r="P737" s="49"/>
      <c r="Q737" s="49"/>
      <c r="R737" s="48">
        <v>1</v>
      </c>
      <c r="S737" s="48">
        <v>8</v>
      </c>
      <c r="T737" s="48">
        <v>20</v>
      </c>
      <c r="U737" s="48">
        <v>43</v>
      </c>
      <c r="V737" s="49"/>
      <c r="W737" s="48">
        <v>60</v>
      </c>
      <c r="X737" s="48">
        <v>2</v>
      </c>
      <c r="Y737" s="48">
        <v>0</v>
      </c>
      <c r="Z737" s="48">
        <v>13</v>
      </c>
      <c r="AA737" s="48">
        <v>75</v>
      </c>
      <c r="AB737" s="48">
        <v>28</v>
      </c>
      <c r="AC737" s="48">
        <v>220</v>
      </c>
      <c r="AD737" s="48">
        <v>0</v>
      </c>
      <c r="AE737" s="49"/>
      <c r="AF737" s="48">
        <v>470</v>
      </c>
      <c r="AG737" s="49"/>
      <c r="AH737" s="49"/>
      <c r="AI737" s="49"/>
      <c r="AJ737" s="48">
        <v>92</v>
      </c>
      <c r="AK737" s="49"/>
      <c r="AL737" s="49"/>
      <c r="AM737" s="49"/>
      <c r="AN737" s="48">
        <v>0</v>
      </c>
      <c r="AO737" s="49"/>
      <c r="AP737" s="48">
        <v>0</v>
      </c>
      <c r="AQ737" s="49"/>
      <c r="AR737" s="49"/>
      <c r="AS737" s="49"/>
      <c r="AT737" s="48">
        <v>158</v>
      </c>
      <c r="AU737" s="39"/>
      <c r="AV737" s="39"/>
      <c r="AW737" s="39"/>
    </row>
    <row r="738" spans="1:49" s="1" customFormat="1" x14ac:dyDescent="0.2">
      <c r="A738" s="3"/>
      <c r="B738" s="63"/>
      <c r="C738" s="3"/>
      <c r="D738" s="2"/>
      <c r="E738" s="5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39"/>
      <c r="AV738" s="39"/>
      <c r="AW738" s="39"/>
    </row>
    <row r="739" spans="1:49" s="1" customFormat="1" x14ac:dyDescent="0.25">
      <c r="A739" s="3"/>
      <c r="B739" s="6"/>
      <c r="C739" s="51" t="s">
        <v>159</v>
      </c>
      <c r="D739" s="52"/>
      <c r="E739" s="5"/>
      <c r="F739" s="53">
        <v>286</v>
      </c>
      <c r="G739" s="54"/>
      <c r="H739" s="54"/>
      <c r="I739" s="54"/>
      <c r="J739" s="53">
        <v>821</v>
      </c>
      <c r="K739" s="53">
        <v>4</v>
      </c>
      <c r="L739" s="53">
        <v>4</v>
      </c>
      <c r="M739" s="54"/>
      <c r="N739" s="53">
        <v>829</v>
      </c>
      <c r="O739" s="54"/>
      <c r="P739" s="54"/>
      <c r="Q739" s="54"/>
      <c r="R739" s="53">
        <v>1</v>
      </c>
      <c r="S739" s="53">
        <v>22</v>
      </c>
      <c r="T739" s="53">
        <v>46</v>
      </c>
      <c r="U739" s="53">
        <v>55</v>
      </c>
      <c r="V739" s="54"/>
      <c r="W739" s="53">
        <v>113</v>
      </c>
      <c r="X739" s="53">
        <v>4</v>
      </c>
      <c r="Y739" s="53">
        <v>0</v>
      </c>
      <c r="Z739" s="53">
        <v>40</v>
      </c>
      <c r="AA739" s="53">
        <v>109</v>
      </c>
      <c r="AB739" s="53">
        <v>43</v>
      </c>
      <c r="AC739" s="53">
        <v>510</v>
      </c>
      <c r="AD739" s="53">
        <v>0</v>
      </c>
      <c r="AE739" s="54"/>
      <c r="AF739" s="53">
        <v>943</v>
      </c>
      <c r="AG739" s="54"/>
      <c r="AH739" s="54"/>
      <c r="AI739" s="54"/>
      <c r="AJ739" s="53">
        <v>172</v>
      </c>
      <c r="AK739" s="54"/>
      <c r="AL739" s="54"/>
      <c r="AM739" s="54"/>
      <c r="AN739" s="53">
        <v>0</v>
      </c>
      <c r="AO739" s="54"/>
      <c r="AP739" s="53">
        <v>0</v>
      </c>
      <c r="AQ739" s="54"/>
      <c r="AR739" s="54"/>
      <c r="AS739" s="54"/>
      <c r="AT739" s="53">
        <v>198</v>
      </c>
      <c r="AU739" s="39"/>
      <c r="AV739" s="39"/>
      <c r="AW739" s="39"/>
    </row>
    <row r="740" spans="1:49" s="1" customFormat="1" x14ac:dyDescent="0.2">
      <c r="A740" s="3"/>
      <c r="B740" s="63"/>
      <c r="C740" s="63"/>
      <c r="D740" s="63"/>
      <c r="E740" s="5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39"/>
      <c r="AV740" s="39"/>
      <c r="AW740" s="39"/>
    </row>
    <row r="741" spans="1:49" s="1" customFormat="1" x14ac:dyDescent="0.25">
      <c r="A741" s="3"/>
      <c r="B741" s="57" t="s">
        <v>307</v>
      </c>
      <c r="C741" s="58"/>
      <c r="D741" s="58"/>
      <c r="E741" s="5"/>
      <c r="F741" s="59">
        <v>286</v>
      </c>
      <c r="G741" s="54"/>
      <c r="H741" s="54"/>
      <c r="I741" s="54"/>
      <c r="J741" s="59">
        <v>821</v>
      </c>
      <c r="K741" s="59">
        <v>4</v>
      </c>
      <c r="L741" s="59">
        <v>4</v>
      </c>
      <c r="M741" s="54"/>
      <c r="N741" s="59">
        <v>829</v>
      </c>
      <c r="O741" s="54"/>
      <c r="P741" s="54"/>
      <c r="Q741" s="54"/>
      <c r="R741" s="59">
        <v>1</v>
      </c>
      <c r="S741" s="59">
        <v>22</v>
      </c>
      <c r="T741" s="59">
        <v>46</v>
      </c>
      <c r="U741" s="59">
        <v>55</v>
      </c>
      <c r="V741" s="54"/>
      <c r="W741" s="59">
        <v>113</v>
      </c>
      <c r="X741" s="59">
        <v>4</v>
      </c>
      <c r="Y741" s="59">
        <v>0</v>
      </c>
      <c r="Z741" s="59">
        <v>40</v>
      </c>
      <c r="AA741" s="59">
        <v>109</v>
      </c>
      <c r="AB741" s="59">
        <v>43</v>
      </c>
      <c r="AC741" s="59">
        <v>510</v>
      </c>
      <c r="AD741" s="59">
        <v>0</v>
      </c>
      <c r="AE741" s="54"/>
      <c r="AF741" s="59">
        <v>943</v>
      </c>
      <c r="AG741" s="54"/>
      <c r="AH741" s="54"/>
      <c r="AI741" s="54"/>
      <c r="AJ741" s="59">
        <v>172</v>
      </c>
      <c r="AK741" s="54"/>
      <c r="AL741" s="54"/>
      <c r="AM741" s="54"/>
      <c r="AN741" s="59">
        <v>0</v>
      </c>
      <c r="AO741" s="54"/>
      <c r="AP741" s="59">
        <v>0</v>
      </c>
      <c r="AQ741" s="54"/>
      <c r="AR741" s="54"/>
      <c r="AS741" s="54"/>
      <c r="AT741" s="59">
        <v>198</v>
      </c>
      <c r="AU741" s="39"/>
      <c r="AV741" s="39"/>
      <c r="AW741" s="39"/>
    </row>
    <row r="742" spans="1:49" s="1" customFormat="1" x14ac:dyDescent="0.2">
      <c r="A742" s="3"/>
      <c r="B742" s="63"/>
      <c r="C742" s="63"/>
      <c r="D742" s="63"/>
      <c r="E742" s="5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39"/>
      <c r="AV742" s="39"/>
      <c r="AW742" s="39"/>
    </row>
    <row r="743" spans="1:49" s="1" customFormat="1" x14ac:dyDescent="0.2">
      <c r="A743" s="3"/>
      <c r="B743" s="6" t="s">
        <v>308</v>
      </c>
      <c r="C743" s="63"/>
      <c r="D743" s="63"/>
      <c r="E743" s="5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39"/>
      <c r="AV743" s="39"/>
      <c r="AW743" s="39"/>
    </row>
    <row r="744" spans="1:49" s="1" customFormat="1" x14ac:dyDescent="0.2">
      <c r="A744" s="3"/>
      <c r="B744" s="63"/>
      <c r="C744" s="3" t="s">
        <v>154</v>
      </c>
      <c r="D744" s="2"/>
      <c r="E744" s="5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39"/>
      <c r="AV744" s="39"/>
      <c r="AW744" s="39"/>
    </row>
    <row r="745" spans="1:49" s="1" customFormat="1" ht="15" x14ac:dyDescent="0.2">
      <c r="A745" s="3"/>
      <c r="B745" s="63"/>
      <c r="C745" s="3"/>
      <c r="D745" s="2" t="s">
        <v>122</v>
      </c>
      <c r="E745" s="5"/>
      <c r="F745" s="39">
        <v>94</v>
      </c>
      <c r="G745" s="39"/>
      <c r="H745" s="39"/>
      <c r="I745" s="39"/>
      <c r="J745" s="39">
        <v>863</v>
      </c>
      <c r="K745" s="39">
        <v>9</v>
      </c>
      <c r="L745" s="39">
        <v>10</v>
      </c>
      <c r="M745" s="39"/>
      <c r="N745" s="39">
        <v>882</v>
      </c>
      <c r="O745" s="39"/>
      <c r="P745" s="39"/>
      <c r="Q745" s="39"/>
      <c r="R745" s="39">
        <v>3</v>
      </c>
      <c r="S745" s="39">
        <v>28</v>
      </c>
      <c r="T745" s="39">
        <v>47</v>
      </c>
      <c r="U745" s="39">
        <v>47</v>
      </c>
      <c r="V745" s="39"/>
      <c r="W745" s="39">
        <v>95</v>
      </c>
      <c r="X745" s="39">
        <v>0</v>
      </c>
      <c r="Y745" s="39">
        <v>0</v>
      </c>
      <c r="Z745" s="39">
        <v>71</v>
      </c>
      <c r="AA745" s="39">
        <v>25</v>
      </c>
      <c r="AB745" s="39">
        <v>31</v>
      </c>
      <c r="AC745" s="39">
        <v>532</v>
      </c>
      <c r="AD745" s="39">
        <v>0</v>
      </c>
      <c r="AE745" s="39"/>
      <c r="AF745" s="39">
        <v>879</v>
      </c>
      <c r="AG745" s="39"/>
      <c r="AH745" s="39"/>
      <c r="AI745" s="39"/>
      <c r="AJ745" s="39">
        <v>97</v>
      </c>
      <c r="AK745" s="39"/>
      <c r="AL745" s="39"/>
      <c r="AM745" s="39"/>
      <c r="AN745" s="39">
        <v>0</v>
      </c>
      <c r="AO745" s="39"/>
      <c r="AP745" s="39">
        <v>0</v>
      </c>
      <c r="AQ745" s="39"/>
      <c r="AR745" s="39"/>
      <c r="AS745" s="39"/>
      <c r="AT745" s="39">
        <v>25</v>
      </c>
      <c r="AU745" s="39"/>
      <c r="AV745" s="39"/>
      <c r="AW745" s="39"/>
    </row>
    <row r="746" spans="1:49" x14ac:dyDescent="0.2">
      <c r="D746" s="47" t="s">
        <v>97</v>
      </c>
      <c r="F746" s="48">
        <v>149</v>
      </c>
      <c r="G746" s="49"/>
      <c r="H746" s="49"/>
      <c r="I746" s="49"/>
      <c r="J746" s="48">
        <v>821</v>
      </c>
      <c r="K746" s="48">
        <v>4</v>
      </c>
      <c r="L746" s="48">
        <v>4</v>
      </c>
      <c r="M746" s="49"/>
      <c r="N746" s="48">
        <v>829</v>
      </c>
      <c r="O746" s="49"/>
      <c r="P746" s="49"/>
      <c r="Q746" s="49"/>
      <c r="R746" s="48">
        <v>11</v>
      </c>
      <c r="S746" s="48">
        <v>28</v>
      </c>
      <c r="T746" s="48">
        <v>69</v>
      </c>
      <c r="U746" s="48">
        <v>89</v>
      </c>
      <c r="V746" s="49"/>
      <c r="W746" s="48">
        <v>92</v>
      </c>
      <c r="X746" s="48">
        <v>0</v>
      </c>
      <c r="Y746" s="48">
        <v>0</v>
      </c>
      <c r="Z746" s="48">
        <v>47</v>
      </c>
      <c r="AA746" s="48">
        <v>37</v>
      </c>
      <c r="AB746" s="48">
        <v>20</v>
      </c>
      <c r="AC746" s="48">
        <v>496</v>
      </c>
      <c r="AD746" s="48">
        <v>0</v>
      </c>
      <c r="AE746" s="49"/>
      <c r="AF746" s="48">
        <v>889</v>
      </c>
      <c r="AG746" s="49"/>
      <c r="AH746" s="49"/>
      <c r="AI746" s="49"/>
      <c r="AJ746" s="48">
        <v>86</v>
      </c>
      <c r="AK746" s="49"/>
      <c r="AL746" s="49"/>
      <c r="AM746" s="49"/>
      <c r="AN746" s="48">
        <v>0</v>
      </c>
      <c r="AO746" s="49"/>
      <c r="AP746" s="48">
        <v>3</v>
      </c>
      <c r="AQ746" s="49"/>
      <c r="AR746" s="49"/>
      <c r="AS746" s="49"/>
      <c r="AT746" s="48">
        <v>0</v>
      </c>
      <c r="AU746" s="39"/>
      <c r="AV746" s="39"/>
      <c r="AW746" s="39"/>
    </row>
    <row r="747" spans="1:49" s="1" customFormat="1" x14ac:dyDescent="0.2">
      <c r="A747" s="3"/>
      <c r="B747" s="63"/>
      <c r="C747" s="3"/>
      <c r="D747" s="2"/>
      <c r="E747" s="5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39"/>
      <c r="AV747" s="39"/>
      <c r="AW747" s="39"/>
    </row>
    <row r="748" spans="1:49" s="1" customFormat="1" x14ac:dyDescent="0.25">
      <c r="A748" s="3"/>
      <c r="B748" s="6"/>
      <c r="C748" s="51" t="s">
        <v>159</v>
      </c>
      <c r="D748" s="52"/>
      <c r="E748" s="5"/>
      <c r="F748" s="53">
        <v>243</v>
      </c>
      <c r="G748" s="54"/>
      <c r="H748" s="54"/>
      <c r="I748" s="54"/>
      <c r="J748" s="53">
        <v>1684</v>
      </c>
      <c r="K748" s="53">
        <v>13</v>
      </c>
      <c r="L748" s="53">
        <v>14</v>
      </c>
      <c r="M748" s="54"/>
      <c r="N748" s="53">
        <v>1711</v>
      </c>
      <c r="O748" s="54"/>
      <c r="P748" s="54"/>
      <c r="Q748" s="54"/>
      <c r="R748" s="53">
        <v>14</v>
      </c>
      <c r="S748" s="53">
        <v>56</v>
      </c>
      <c r="T748" s="53">
        <v>116</v>
      </c>
      <c r="U748" s="53">
        <v>136</v>
      </c>
      <c r="V748" s="54"/>
      <c r="W748" s="53">
        <v>187</v>
      </c>
      <c r="X748" s="53">
        <v>0</v>
      </c>
      <c r="Y748" s="53">
        <v>0</v>
      </c>
      <c r="Z748" s="53">
        <v>118</v>
      </c>
      <c r="AA748" s="53">
        <v>62</v>
      </c>
      <c r="AB748" s="53">
        <v>51</v>
      </c>
      <c r="AC748" s="53">
        <v>1028</v>
      </c>
      <c r="AD748" s="53">
        <v>0</v>
      </c>
      <c r="AE748" s="54"/>
      <c r="AF748" s="53">
        <v>1768</v>
      </c>
      <c r="AG748" s="54"/>
      <c r="AH748" s="54"/>
      <c r="AI748" s="54"/>
      <c r="AJ748" s="53">
        <v>183</v>
      </c>
      <c r="AK748" s="54"/>
      <c r="AL748" s="54"/>
      <c r="AM748" s="54"/>
      <c r="AN748" s="53">
        <v>0</v>
      </c>
      <c r="AO748" s="54"/>
      <c r="AP748" s="53">
        <v>3</v>
      </c>
      <c r="AQ748" s="54"/>
      <c r="AR748" s="54"/>
      <c r="AS748" s="54"/>
      <c r="AT748" s="53">
        <v>25</v>
      </c>
      <c r="AU748" s="39"/>
      <c r="AV748" s="39"/>
      <c r="AW748" s="39"/>
    </row>
    <row r="749" spans="1:49" s="1" customFormat="1" x14ac:dyDescent="0.2">
      <c r="A749" s="3"/>
      <c r="B749" s="63"/>
      <c r="C749" s="63"/>
      <c r="D749" s="63"/>
      <c r="E749" s="5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39"/>
      <c r="AV749" s="39"/>
      <c r="AW749" s="39"/>
    </row>
    <row r="750" spans="1:49" s="1" customFormat="1" x14ac:dyDescent="0.25">
      <c r="A750" s="3"/>
      <c r="B750" s="57" t="s">
        <v>309</v>
      </c>
      <c r="C750" s="58"/>
      <c r="D750" s="58"/>
      <c r="E750" s="5"/>
      <c r="F750" s="59">
        <v>243</v>
      </c>
      <c r="G750" s="54"/>
      <c r="H750" s="54"/>
      <c r="I750" s="54"/>
      <c r="J750" s="59">
        <v>1684</v>
      </c>
      <c r="K750" s="59">
        <v>13</v>
      </c>
      <c r="L750" s="59">
        <v>14</v>
      </c>
      <c r="M750" s="54"/>
      <c r="N750" s="59">
        <v>1711</v>
      </c>
      <c r="O750" s="54"/>
      <c r="P750" s="54"/>
      <c r="Q750" s="54"/>
      <c r="R750" s="59">
        <v>14</v>
      </c>
      <c r="S750" s="59">
        <v>56</v>
      </c>
      <c r="T750" s="59">
        <v>116</v>
      </c>
      <c r="U750" s="59">
        <v>136</v>
      </c>
      <c r="V750" s="54"/>
      <c r="W750" s="59">
        <v>187</v>
      </c>
      <c r="X750" s="59">
        <v>0</v>
      </c>
      <c r="Y750" s="59">
        <v>0</v>
      </c>
      <c r="Z750" s="59">
        <v>118</v>
      </c>
      <c r="AA750" s="59">
        <v>62</v>
      </c>
      <c r="AB750" s="59">
        <v>51</v>
      </c>
      <c r="AC750" s="59">
        <v>1028</v>
      </c>
      <c r="AD750" s="59">
        <v>0</v>
      </c>
      <c r="AE750" s="54"/>
      <c r="AF750" s="59">
        <v>1768</v>
      </c>
      <c r="AG750" s="54"/>
      <c r="AH750" s="54"/>
      <c r="AI750" s="54"/>
      <c r="AJ750" s="59">
        <v>183</v>
      </c>
      <c r="AK750" s="54"/>
      <c r="AL750" s="54"/>
      <c r="AM750" s="54"/>
      <c r="AN750" s="59">
        <v>0</v>
      </c>
      <c r="AO750" s="54"/>
      <c r="AP750" s="59">
        <v>3</v>
      </c>
      <c r="AQ750" s="54"/>
      <c r="AR750" s="54"/>
      <c r="AS750" s="54"/>
      <c r="AT750" s="59">
        <v>25</v>
      </c>
      <c r="AU750" s="39"/>
      <c r="AV750" s="39"/>
      <c r="AW750" s="39"/>
    </row>
    <row r="751" spans="1:49" x14ac:dyDescent="0.2"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</row>
    <row r="752" spans="1:49" s="69" customFormat="1" x14ac:dyDescent="0.2">
      <c r="A752" s="65"/>
      <c r="B752" s="66" t="s">
        <v>310</v>
      </c>
      <c r="C752" s="67"/>
      <c r="D752" s="67"/>
      <c r="E752" s="5"/>
      <c r="F752" s="68">
        <v>27277</v>
      </c>
      <c r="G752" s="54"/>
      <c r="H752" s="54"/>
      <c r="I752" s="54"/>
      <c r="J752" s="68">
        <v>147954</v>
      </c>
      <c r="K752" s="68">
        <v>2399</v>
      </c>
      <c r="L752" s="68">
        <v>1540</v>
      </c>
      <c r="M752" s="54"/>
      <c r="N752" s="68">
        <f xml:space="preserve"> 151895 - 2</f>
        <v>151893</v>
      </c>
      <c r="O752" s="54"/>
      <c r="P752" s="54"/>
      <c r="Q752" s="54"/>
      <c r="R752" s="68">
        <f xml:space="preserve"> 267 + 9 + 1 + 1 + 1 + 6</f>
        <v>285</v>
      </c>
      <c r="S752" s="68">
        <v>10298</v>
      </c>
      <c r="T752" s="68">
        <v>11464</v>
      </c>
      <c r="U752" s="68">
        <v>11344</v>
      </c>
      <c r="V752" s="54"/>
      <c r="W752" s="68">
        <v>14672</v>
      </c>
      <c r="X752" s="68">
        <v>304</v>
      </c>
      <c r="Y752" s="68">
        <v>323</v>
      </c>
      <c r="Z752" s="68">
        <v>7902</v>
      </c>
      <c r="AA752" s="68">
        <v>10169</v>
      </c>
      <c r="AB752" s="68">
        <v>4536</v>
      </c>
      <c r="AC752" s="68">
        <v>84417</v>
      </c>
      <c r="AD752" s="68">
        <v>89</v>
      </c>
      <c r="AE752" s="54"/>
      <c r="AF752" s="68">
        <v>155803</v>
      </c>
      <c r="AG752" s="54"/>
      <c r="AH752" s="54"/>
      <c r="AI752" s="54"/>
      <c r="AJ752" s="68">
        <v>23321</v>
      </c>
      <c r="AK752" s="54"/>
      <c r="AL752" s="54"/>
      <c r="AM752" s="54"/>
      <c r="AN752" s="68">
        <v>2</v>
      </c>
      <c r="AO752" s="54"/>
      <c r="AP752" s="68">
        <v>48</v>
      </c>
      <c r="AQ752" s="54"/>
      <c r="AR752" s="54"/>
      <c r="AS752" s="54"/>
      <c r="AT752" s="68">
        <v>3049</v>
      </c>
      <c r="AU752" s="39"/>
      <c r="AV752" s="39"/>
      <c r="AW752" s="39"/>
    </row>
  </sheetData>
  <mergeCells count="4">
    <mergeCell ref="A2:AT3"/>
    <mergeCell ref="A4:AT5"/>
    <mergeCell ref="F7:AT7"/>
    <mergeCell ref="A8:D8"/>
  </mergeCells>
  <phoneticPr fontId="2" type="noConversion"/>
  <pageMargins left="0.43307086614173229" right="0" top="0" bottom="0" header="0" footer="0"/>
  <pageSetup paperSize="5" scale="40" fitToHeight="1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2:AN752"/>
  <sheetViews>
    <sheetView view="pageBreakPreview" zoomScale="80" zoomScaleNormal="60" zoomScaleSheetLayoutView="80" workbookViewId="0">
      <pane ySplit="9" topLeftCell="A10" activePane="bottomLeft" state="frozen"/>
      <selection activeCell="A10" sqref="A10"/>
      <selection pane="bottomLeft" activeCell="A9" sqref="A9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18" width="12.7109375" style="4" customWidth="1"/>
    <col min="19" max="19" width="1.7109375" style="4" customWidth="1"/>
    <col min="20" max="20" width="12.7109375" style="4" customWidth="1"/>
    <col min="21" max="23" width="1.7109375" style="4" customWidth="1"/>
    <col min="24" max="24" width="12.7109375" style="4" customWidth="1"/>
    <col min="25" max="27" width="1.7109375" style="4" customWidth="1"/>
    <col min="28" max="28" width="12.7109375" style="4" customWidth="1"/>
    <col min="29" max="29" width="1.7109375" style="4" customWidth="1"/>
    <col min="30" max="30" width="12.7109375" style="4" customWidth="1"/>
    <col min="31" max="33" width="1.7109375" style="4" customWidth="1"/>
    <col min="34" max="34" width="12.7109375" style="4" customWidth="1"/>
    <col min="35" max="16384" width="11.42578125" style="7"/>
  </cols>
  <sheetData>
    <row r="2" spans="1:40" ht="12.75" x14ac:dyDescent="0.2">
      <c r="A2" s="82" t="s">
        <v>73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</row>
    <row r="3" spans="1:40" ht="12.75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</row>
    <row r="4" spans="1:40" ht="12.75" x14ac:dyDescent="0.2">
      <c r="A4" s="82" t="s">
        <v>93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</row>
    <row r="5" spans="1:40" ht="13.5" thickBot="1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</row>
    <row r="6" spans="1:40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9"/>
      <c r="Z6" s="9"/>
      <c r="AA6" s="9"/>
      <c r="AB6" s="9"/>
      <c r="AC6" s="8"/>
      <c r="AD6" s="9"/>
      <c r="AE6" s="8"/>
      <c r="AF6" s="8"/>
      <c r="AG6" s="9"/>
      <c r="AH6" s="9"/>
    </row>
    <row r="7" spans="1:40" ht="30" customHeight="1" thickBot="1" x14ac:dyDescent="0.3">
      <c r="A7" s="13"/>
      <c r="B7" s="13"/>
      <c r="C7" s="13"/>
      <c r="D7" s="14"/>
      <c r="E7" s="14"/>
      <c r="F7" s="84" t="s">
        <v>21</v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</row>
    <row r="8" spans="1:40" ht="50.1" customHeight="1" thickBot="1" x14ac:dyDescent="0.25">
      <c r="A8" s="87" t="s">
        <v>3</v>
      </c>
      <c r="B8" s="87"/>
      <c r="C8" s="87"/>
      <c r="D8" s="87"/>
      <c r="E8" s="20"/>
      <c r="F8" s="10" t="s">
        <v>4</v>
      </c>
      <c r="G8" s="16"/>
      <c r="H8" s="16"/>
      <c r="I8" s="16"/>
      <c r="J8" s="10" t="s">
        <v>5</v>
      </c>
      <c r="K8" s="10" t="s">
        <v>68</v>
      </c>
      <c r="L8" s="16"/>
      <c r="M8" s="10" t="s">
        <v>7</v>
      </c>
      <c r="N8" s="16"/>
      <c r="O8" s="16"/>
      <c r="P8" s="16"/>
      <c r="Q8" s="10" t="s">
        <v>69</v>
      </c>
      <c r="R8" s="10" t="s">
        <v>74</v>
      </c>
      <c r="S8" s="16"/>
      <c r="T8" s="10" t="s">
        <v>15</v>
      </c>
      <c r="U8" s="16"/>
      <c r="V8" s="16"/>
      <c r="W8" s="16"/>
      <c r="X8" s="10" t="s">
        <v>16</v>
      </c>
      <c r="Y8" s="17"/>
      <c r="Z8" s="17"/>
      <c r="AA8" s="17"/>
      <c r="AB8" s="10" t="s">
        <v>17</v>
      </c>
      <c r="AC8" s="16"/>
      <c r="AD8" s="10" t="s">
        <v>18</v>
      </c>
      <c r="AE8" s="16"/>
      <c r="AF8" s="16"/>
      <c r="AG8" s="17"/>
      <c r="AH8" s="10" t="s">
        <v>33</v>
      </c>
    </row>
    <row r="9" spans="1:40" ht="20.100000000000001" customHeight="1" x14ac:dyDescent="0.2">
      <c r="AI9" s="39"/>
      <c r="AJ9" s="39"/>
      <c r="AK9" s="39"/>
      <c r="AL9" s="35"/>
      <c r="AM9" s="35"/>
      <c r="AN9" s="35"/>
    </row>
    <row r="10" spans="1:40" ht="20.100000000000001" customHeight="1" x14ac:dyDescent="0.2">
      <c r="A10" s="2"/>
      <c r="B10" s="6" t="s">
        <v>94</v>
      </c>
    </row>
    <row r="11" spans="1:40" ht="20.100000000000001" customHeight="1" x14ac:dyDescent="0.2">
      <c r="A11" s="45"/>
      <c r="B11" s="46"/>
      <c r="C11" s="3" t="s">
        <v>95</v>
      </c>
    </row>
    <row r="12" spans="1:40" ht="20.100000000000001" customHeight="1" x14ac:dyDescent="0.2">
      <c r="D12" s="2" t="s">
        <v>96</v>
      </c>
      <c r="F12" s="39">
        <v>123</v>
      </c>
      <c r="G12" s="39"/>
      <c r="H12" s="39"/>
      <c r="I12" s="39"/>
      <c r="J12" s="39">
        <v>1097</v>
      </c>
      <c r="K12" s="39">
        <v>62</v>
      </c>
      <c r="L12" s="39"/>
      <c r="M12" s="39">
        <v>1159</v>
      </c>
      <c r="N12" s="39"/>
      <c r="O12" s="39"/>
      <c r="P12" s="39"/>
      <c r="Q12" s="39">
        <v>367</v>
      </c>
      <c r="R12" s="39">
        <v>779</v>
      </c>
      <c r="S12" s="39"/>
      <c r="T12" s="39">
        <v>1146</v>
      </c>
      <c r="U12" s="39"/>
      <c r="V12" s="39"/>
      <c r="W12" s="39"/>
      <c r="X12" s="39">
        <v>136</v>
      </c>
      <c r="Y12" s="39"/>
      <c r="Z12" s="39"/>
      <c r="AA12" s="39"/>
      <c r="AB12" s="39">
        <v>0</v>
      </c>
      <c r="AC12" s="39"/>
      <c r="AD12" s="39">
        <v>0</v>
      </c>
      <c r="AE12" s="39"/>
      <c r="AF12" s="39"/>
      <c r="AG12" s="39"/>
      <c r="AH12" s="39">
        <v>0</v>
      </c>
      <c r="AI12" s="39"/>
      <c r="AJ12" s="39"/>
      <c r="AK12" s="39"/>
    </row>
    <row r="13" spans="1:40" ht="20.100000000000001" customHeight="1" x14ac:dyDescent="0.2">
      <c r="D13" s="47" t="s">
        <v>97</v>
      </c>
      <c r="F13" s="48">
        <v>133</v>
      </c>
      <c r="G13" s="49"/>
      <c r="H13" s="49"/>
      <c r="I13" s="49"/>
      <c r="J13" s="48">
        <v>1097</v>
      </c>
      <c r="K13" s="48">
        <v>45</v>
      </c>
      <c r="L13" s="49"/>
      <c r="M13" s="48">
        <v>1142</v>
      </c>
      <c r="N13" s="49"/>
      <c r="O13" s="49"/>
      <c r="P13" s="49"/>
      <c r="Q13" s="48">
        <v>281</v>
      </c>
      <c r="R13" s="48">
        <v>854</v>
      </c>
      <c r="S13" s="49"/>
      <c r="T13" s="48">
        <v>1135</v>
      </c>
      <c r="U13" s="49"/>
      <c r="V13" s="49"/>
      <c r="W13" s="49"/>
      <c r="X13" s="48">
        <v>140</v>
      </c>
      <c r="Y13" s="49"/>
      <c r="Z13" s="49"/>
      <c r="AA13" s="49"/>
      <c r="AB13" s="48">
        <v>0</v>
      </c>
      <c r="AC13" s="49"/>
      <c r="AD13" s="48">
        <v>0</v>
      </c>
      <c r="AE13" s="49"/>
      <c r="AF13" s="49"/>
      <c r="AG13" s="49"/>
      <c r="AH13" s="48">
        <v>0</v>
      </c>
      <c r="AI13" s="39"/>
      <c r="AJ13" s="39"/>
      <c r="AK13" s="39"/>
    </row>
    <row r="14" spans="1:40" ht="20.100000000000001" customHeight="1" x14ac:dyDescent="0.2">
      <c r="D14" s="2" t="s">
        <v>98</v>
      </c>
      <c r="F14" s="39">
        <v>192</v>
      </c>
      <c r="G14" s="39"/>
      <c r="H14" s="39"/>
      <c r="I14" s="39"/>
      <c r="J14" s="39">
        <v>1118</v>
      </c>
      <c r="K14" s="39">
        <v>26</v>
      </c>
      <c r="L14" s="39"/>
      <c r="M14" s="39">
        <v>1144</v>
      </c>
      <c r="N14" s="39"/>
      <c r="O14" s="39"/>
      <c r="P14" s="39"/>
      <c r="Q14" s="39">
        <v>318</v>
      </c>
      <c r="R14" s="39">
        <v>869</v>
      </c>
      <c r="S14" s="39"/>
      <c r="T14" s="39">
        <v>1187</v>
      </c>
      <c r="U14" s="39"/>
      <c r="V14" s="39"/>
      <c r="W14" s="39"/>
      <c r="X14" s="39">
        <v>149</v>
      </c>
      <c r="Y14" s="39"/>
      <c r="Z14" s="39"/>
      <c r="AA14" s="39"/>
      <c r="AB14" s="39">
        <v>0</v>
      </c>
      <c r="AC14" s="39"/>
      <c r="AD14" s="39">
        <v>0</v>
      </c>
      <c r="AE14" s="39"/>
      <c r="AF14" s="39"/>
      <c r="AG14" s="39"/>
      <c r="AH14" s="39">
        <v>0</v>
      </c>
      <c r="AI14" s="39"/>
      <c r="AJ14" s="39"/>
      <c r="AK14" s="39"/>
    </row>
    <row r="15" spans="1:40" ht="20.100000000000001" customHeight="1" x14ac:dyDescent="0.2">
      <c r="D15" s="47" t="s">
        <v>99</v>
      </c>
      <c r="F15" s="48">
        <v>152</v>
      </c>
      <c r="G15" s="49"/>
      <c r="H15" s="49"/>
      <c r="I15" s="49"/>
      <c r="J15" s="48">
        <v>1121</v>
      </c>
      <c r="K15" s="48">
        <v>56</v>
      </c>
      <c r="L15" s="49"/>
      <c r="M15" s="48">
        <v>1177</v>
      </c>
      <c r="N15" s="49"/>
      <c r="O15" s="49"/>
      <c r="P15" s="49"/>
      <c r="Q15" s="48">
        <v>365</v>
      </c>
      <c r="R15" s="48">
        <v>853</v>
      </c>
      <c r="S15" s="49"/>
      <c r="T15" s="48">
        <v>1218</v>
      </c>
      <c r="U15" s="49"/>
      <c r="V15" s="49"/>
      <c r="W15" s="49"/>
      <c r="X15" s="48">
        <v>111</v>
      </c>
      <c r="Y15" s="49"/>
      <c r="Z15" s="49"/>
      <c r="AA15" s="49"/>
      <c r="AB15" s="48">
        <v>0</v>
      </c>
      <c r="AC15" s="49"/>
      <c r="AD15" s="48">
        <v>0</v>
      </c>
      <c r="AE15" s="49"/>
      <c r="AF15" s="49"/>
      <c r="AG15" s="49"/>
      <c r="AH15" s="48">
        <v>0</v>
      </c>
      <c r="AI15" s="39"/>
      <c r="AJ15" s="39"/>
      <c r="AK15" s="39"/>
    </row>
    <row r="16" spans="1:40" ht="20.100000000000001" customHeight="1" x14ac:dyDescent="0.2">
      <c r="D16" s="2" t="s">
        <v>100</v>
      </c>
      <c r="F16" s="39">
        <v>220</v>
      </c>
      <c r="G16" s="39"/>
      <c r="H16" s="39"/>
      <c r="I16" s="39"/>
      <c r="J16" s="39">
        <v>1084</v>
      </c>
      <c r="K16" s="39">
        <v>22</v>
      </c>
      <c r="L16" s="39"/>
      <c r="M16" s="39">
        <v>1106</v>
      </c>
      <c r="N16" s="39"/>
      <c r="O16" s="39"/>
      <c r="P16" s="39"/>
      <c r="Q16" s="39">
        <v>237</v>
      </c>
      <c r="R16" s="39">
        <v>911</v>
      </c>
      <c r="S16" s="39"/>
      <c r="T16" s="39">
        <v>1148</v>
      </c>
      <c r="U16" s="39"/>
      <c r="V16" s="39"/>
      <c r="W16" s="39"/>
      <c r="X16" s="39">
        <v>178</v>
      </c>
      <c r="Y16" s="39"/>
      <c r="Z16" s="39"/>
      <c r="AA16" s="39"/>
      <c r="AB16" s="39">
        <v>0</v>
      </c>
      <c r="AC16" s="39"/>
      <c r="AD16" s="39">
        <v>0</v>
      </c>
      <c r="AE16" s="39"/>
      <c r="AF16" s="39"/>
      <c r="AG16" s="39"/>
      <c r="AH16" s="39">
        <v>0</v>
      </c>
      <c r="AI16" s="39"/>
      <c r="AJ16" s="39"/>
      <c r="AK16" s="39"/>
    </row>
    <row r="17" spans="1:37" ht="20.100000000000001" customHeight="1" x14ac:dyDescent="0.2">
      <c r="D17" s="47" t="s">
        <v>101</v>
      </c>
      <c r="F17" s="48">
        <v>255</v>
      </c>
      <c r="G17" s="49"/>
      <c r="H17" s="49"/>
      <c r="I17" s="49"/>
      <c r="J17" s="48">
        <v>1120</v>
      </c>
      <c r="K17" s="48">
        <v>72</v>
      </c>
      <c r="L17" s="49"/>
      <c r="M17" s="48">
        <v>1192</v>
      </c>
      <c r="N17" s="49"/>
      <c r="O17" s="49"/>
      <c r="P17" s="49"/>
      <c r="Q17" s="48">
        <v>356</v>
      </c>
      <c r="R17" s="48">
        <v>934</v>
      </c>
      <c r="S17" s="49"/>
      <c r="T17" s="48">
        <v>1290</v>
      </c>
      <c r="U17" s="49"/>
      <c r="V17" s="49"/>
      <c r="W17" s="49"/>
      <c r="X17" s="48">
        <v>157</v>
      </c>
      <c r="Y17" s="49"/>
      <c r="Z17" s="49"/>
      <c r="AA17" s="49"/>
      <c r="AB17" s="48">
        <v>0</v>
      </c>
      <c r="AC17" s="49"/>
      <c r="AD17" s="48">
        <v>0</v>
      </c>
      <c r="AE17" s="49"/>
      <c r="AF17" s="49"/>
      <c r="AG17" s="49"/>
      <c r="AH17" s="48">
        <v>0</v>
      </c>
      <c r="AI17" s="39"/>
      <c r="AJ17" s="39"/>
      <c r="AK17" s="39"/>
    </row>
    <row r="18" spans="1:37" ht="20.100000000000001" customHeight="1" x14ac:dyDescent="0.2">
      <c r="D18" s="2" t="s">
        <v>102</v>
      </c>
      <c r="F18" s="39">
        <v>106</v>
      </c>
      <c r="G18" s="39"/>
      <c r="H18" s="39"/>
      <c r="I18" s="39"/>
      <c r="J18" s="39">
        <v>1138</v>
      </c>
      <c r="K18" s="39">
        <v>42</v>
      </c>
      <c r="L18" s="39"/>
      <c r="M18" s="39">
        <v>1180</v>
      </c>
      <c r="N18" s="39"/>
      <c r="O18" s="39"/>
      <c r="P18" s="39"/>
      <c r="Q18" s="39">
        <v>343</v>
      </c>
      <c r="R18" s="39">
        <v>756</v>
      </c>
      <c r="S18" s="39"/>
      <c r="T18" s="39">
        <v>1099</v>
      </c>
      <c r="U18" s="39"/>
      <c r="V18" s="39"/>
      <c r="W18" s="39"/>
      <c r="X18" s="39">
        <v>187</v>
      </c>
      <c r="Y18" s="39"/>
      <c r="Z18" s="39"/>
      <c r="AA18" s="39"/>
      <c r="AB18" s="39">
        <v>0</v>
      </c>
      <c r="AC18" s="39"/>
      <c r="AD18" s="39">
        <v>0</v>
      </c>
      <c r="AE18" s="39"/>
      <c r="AF18" s="39"/>
      <c r="AG18" s="39"/>
      <c r="AH18" s="39">
        <v>0</v>
      </c>
      <c r="AI18" s="39"/>
      <c r="AJ18" s="39"/>
      <c r="AK18" s="39"/>
    </row>
    <row r="19" spans="1:37" ht="20.100000000000001" customHeight="1" x14ac:dyDescent="0.2">
      <c r="D19" s="47" t="s">
        <v>103</v>
      </c>
      <c r="F19" s="48">
        <v>199</v>
      </c>
      <c r="G19" s="49"/>
      <c r="H19" s="49"/>
      <c r="I19" s="49"/>
      <c r="J19" s="48">
        <v>1135</v>
      </c>
      <c r="K19" s="48">
        <v>57</v>
      </c>
      <c r="L19" s="49"/>
      <c r="M19" s="48">
        <v>1192</v>
      </c>
      <c r="N19" s="49"/>
      <c r="O19" s="49"/>
      <c r="P19" s="49"/>
      <c r="Q19" s="48">
        <v>508</v>
      </c>
      <c r="R19" s="48">
        <v>711</v>
      </c>
      <c r="S19" s="49"/>
      <c r="T19" s="48">
        <v>1219</v>
      </c>
      <c r="U19" s="49"/>
      <c r="V19" s="49"/>
      <c r="W19" s="49"/>
      <c r="X19" s="48">
        <v>172</v>
      </c>
      <c r="Y19" s="49"/>
      <c r="Z19" s="49"/>
      <c r="AA19" s="49"/>
      <c r="AB19" s="48">
        <v>0</v>
      </c>
      <c r="AC19" s="49"/>
      <c r="AD19" s="48">
        <v>0</v>
      </c>
      <c r="AE19" s="49"/>
      <c r="AF19" s="49"/>
      <c r="AG19" s="49"/>
      <c r="AH19" s="48">
        <v>0</v>
      </c>
      <c r="AI19" s="39"/>
      <c r="AJ19" s="39"/>
      <c r="AK19" s="39"/>
    </row>
    <row r="20" spans="1:37" ht="20.100000000000001" customHeight="1" x14ac:dyDescent="0.2">
      <c r="D20" s="2" t="s">
        <v>104</v>
      </c>
      <c r="F20" s="39">
        <v>162</v>
      </c>
      <c r="G20" s="39"/>
      <c r="H20" s="39"/>
      <c r="I20" s="39"/>
      <c r="J20" s="39">
        <v>1168</v>
      </c>
      <c r="K20" s="39">
        <v>39</v>
      </c>
      <c r="L20" s="39"/>
      <c r="M20" s="39">
        <v>1207</v>
      </c>
      <c r="N20" s="39"/>
      <c r="O20" s="39"/>
      <c r="P20" s="39"/>
      <c r="Q20" s="39">
        <v>468</v>
      </c>
      <c r="R20" s="39">
        <v>706</v>
      </c>
      <c r="S20" s="39"/>
      <c r="T20" s="39">
        <v>1174</v>
      </c>
      <c r="U20" s="39"/>
      <c r="V20" s="39"/>
      <c r="W20" s="39"/>
      <c r="X20" s="39">
        <v>195</v>
      </c>
      <c r="Y20" s="39"/>
      <c r="Z20" s="39"/>
      <c r="AA20" s="39"/>
      <c r="AB20" s="39">
        <v>0</v>
      </c>
      <c r="AC20" s="39"/>
      <c r="AD20" s="39">
        <v>0</v>
      </c>
      <c r="AE20" s="39"/>
      <c r="AF20" s="39"/>
      <c r="AG20" s="39"/>
      <c r="AH20" s="39">
        <v>0</v>
      </c>
      <c r="AI20" s="39"/>
      <c r="AJ20" s="39"/>
      <c r="AK20" s="39"/>
    </row>
    <row r="21" spans="1:37" ht="20.100000000000001" customHeight="1" x14ac:dyDescent="0.2">
      <c r="D21" s="47" t="s">
        <v>105</v>
      </c>
      <c r="F21" s="48">
        <v>189</v>
      </c>
      <c r="G21" s="49"/>
      <c r="H21" s="49"/>
      <c r="I21" s="49"/>
      <c r="J21" s="48">
        <v>1108</v>
      </c>
      <c r="K21" s="48">
        <v>37</v>
      </c>
      <c r="L21" s="49"/>
      <c r="M21" s="48">
        <v>1145</v>
      </c>
      <c r="N21" s="49"/>
      <c r="O21" s="49"/>
      <c r="P21" s="49"/>
      <c r="Q21" s="48">
        <v>237</v>
      </c>
      <c r="R21" s="48">
        <v>904</v>
      </c>
      <c r="S21" s="49"/>
      <c r="T21" s="48">
        <v>1141</v>
      </c>
      <c r="U21" s="49"/>
      <c r="V21" s="49"/>
      <c r="W21" s="49"/>
      <c r="X21" s="48">
        <v>193</v>
      </c>
      <c r="Y21" s="49"/>
      <c r="Z21" s="49"/>
      <c r="AA21" s="49"/>
      <c r="AB21" s="48">
        <v>0</v>
      </c>
      <c r="AC21" s="49"/>
      <c r="AD21" s="48">
        <v>0</v>
      </c>
      <c r="AE21" s="49"/>
      <c r="AF21" s="49"/>
      <c r="AG21" s="49"/>
      <c r="AH21" s="48">
        <v>0</v>
      </c>
      <c r="AI21" s="39"/>
      <c r="AJ21" s="39"/>
      <c r="AK21" s="39"/>
    </row>
    <row r="22" spans="1:37" ht="20.100000000000001" customHeight="1" x14ac:dyDescent="0.2">
      <c r="D22" s="2" t="s">
        <v>106</v>
      </c>
      <c r="F22" s="39">
        <v>119</v>
      </c>
      <c r="G22" s="39"/>
      <c r="H22" s="39"/>
      <c r="I22" s="39"/>
      <c r="J22" s="39">
        <v>1117</v>
      </c>
      <c r="K22" s="39">
        <v>46</v>
      </c>
      <c r="L22" s="39"/>
      <c r="M22" s="39">
        <v>1163</v>
      </c>
      <c r="N22" s="39"/>
      <c r="O22" s="39"/>
      <c r="P22" s="39"/>
      <c r="Q22" s="39">
        <v>237</v>
      </c>
      <c r="R22" s="39">
        <v>912</v>
      </c>
      <c r="S22" s="39"/>
      <c r="T22" s="39">
        <v>1149</v>
      </c>
      <c r="U22" s="39"/>
      <c r="V22" s="39"/>
      <c r="W22" s="39"/>
      <c r="X22" s="39">
        <v>133</v>
      </c>
      <c r="Y22" s="39"/>
      <c r="Z22" s="39"/>
      <c r="AA22" s="39"/>
      <c r="AB22" s="39">
        <v>0</v>
      </c>
      <c r="AC22" s="39"/>
      <c r="AD22" s="39">
        <v>0</v>
      </c>
      <c r="AE22" s="39"/>
      <c r="AF22" s="39"/>
      <c r="AG22" s="39"/>
      <c r="AH22" s="39">
        <v>0</v>
      </c>
      <c r="AI22" s="39"/>
      <c r="AJ22" s="39"/>
      <c r="AK22" s="39"/>
    </row>
    <row r="23" spans="1:37" ht="20.100000000000001" customHeight="1" x14ac:dyDescent="0.2">
      <c r="D23" s="47" t="s">
        <v>107</v>
      </c>
      <c r="F23" s="48">
        <v>314</v>
      </c>
      <c r="G23" s="49"/>
      <c r="H23" s="49"/>
      <c r="I23" s="49"/>
      <c r="J23" s="48">
        <v>1097</v>
      </c>
      <c r="K23" s="48">
        <v>40</v>
      </c>
      <c r="L23" s="49"/>
      <c r="M23" s="48">
        <v>1137</v>
      </c>
      <c r="N23" s="49"/>
      <c r="O23" s="49"/>
      <c r="P23" s="49"/>
      <c r="Q23" s="48">
        <v>277</v>
      </c>
      <c r="R23" s="48">
        <v>980</v>
      </c>
      <c r="S23" s="49"/>
      <c r="T23" s="48">
        <v>1257</v>
      </c>
      <c r="U23" s="49"/>
      <c r="V23" s="49"/>
      <c r="W23" s="49"/>
      <c r="X23" s="48">
        <v>194</v>
      </c>
      <c r="Y23" s="49"/>
      <c r="Z23" s="49"/>
      <c r="AA23" s="49"/>
      <c r="AB23" s="48">
        <v>0</v>
      </c>
      <c r="AC23" s="49"/>
      <c r="AD23" s="48">
        <v>0</v>
      </c>
      <c r="AE23" s="49"/>
      <c r="AF23" s="49"/>
      <c r="AG23" s="49"/>
      <c r="AH23" s="48">
        <v>121</v>
      </c>
      <c r="AI23" s="39"/>
      <c r="AJ23" s="39"/>
      <c r="AK23" s="39"/>
    </row>
    <row r="24" spans="1:37" ht="20.100000000000001" customHeight="1" x14ac:dyDescent="0.2">
      <c r="D24" s="2" t="s">
        <v>108</v>
      </c>
      <c r="F24" s="39">
        <v>152</v>
      </c>
      <c r="G24" s="39"/>
      <c r="H24" s="39"/>
      <c r="I24" s="39"/>
      <c r="J24" s="39">
        <v>1081</v>
      </c>
      <c r="K24" s="39">
        <v>39</v>
      </c>
      <c r="L24" s="39"/>
      <c r="M24" s="39">
        <v>1120</v>
      </c>
      <c r="N24" s="39"/>
      <c r="O24" s="39"/>
      <c r="P24" s="39"/>
      <c r="Q24" s="39">
        <v>340</v>
      </c>
      <c r="R24" s="39">
        <v>792</v>
      </c>
      <c r="S24" s="39"/>
      <c r="T24" s="39">
        <v>1132</v>
      </c>
      <c r="U24" s="39"/>
      <c r="V24" s="39"/>
      <c r="W24" s="39"/>
      <c r="X24" s="39">
        <v>140</v>
      </c>
      <c r="Y24" s="39"/>
      <c r="Z24" s="39"/>
      <c r="AA24" s="39"/>
      <c r="AB24" s="39">
        <v>0</v>
      </c>
      <c r="AC24" s="39"/>
      <c r="AD24" s="39">
        <v>0</v>
      </c>
      <c r="AE24" s="39"/>
      <c r="AF24" s="39"/>
      <c r="AG24" s="39"/>
      <c r="AH24" s="39">
        <v>0</v>
      </c>
      <c r="AI24" s="39"/>
      <c r="AJ24" s="39"/>
      <c r="AK24" s="39"/>
    </row>
    <row r="25" spans="1:37" ht="20.100000000000001" customHeight="1" x14ac:dyDescent="0.2">
      <c r="D25" s="47" t="s">
        <v>109</v>
      </c>
      <c r="F25" s="48">
        <v>113</v>
      </c>
      <c r="G25" s="49"/>
      <c r="H25" s="49"/>
      <c r="I25" s="49"/>
      <c r="J25" s="48">
        <v>1110</v>
      </c>
      <c r="K25" s="48">
        <v>52</v>
      </c>
      <c r="L25" s="49"/>
      <c r="M25" s="48">
        <v>1162</v>
      </c>
      <c r="N25" s="49"/>
      <c r="O25" s="49"/>
      <c r="P25" s="49"/>
      <c r="Q25" s="48">
        <v>167</v>
      </c>
      <c r="R25" s="48">
        <v>930</v>
      </c>
      <c r="S25" s="49"/>
      <c r="T25" s="48">
        <v>1097</v>
      </c>
      <c r="U25" s="49"/>
      <c r="V25" s="49"/>
      <c r="W25" s="49"/>
      <c r="X25" s="48">
        <v>178</v>
      </c>
      <c r="Y25" s="49"/>
      <c r="Z25" s="49"/>
      <c r="AA25" s="49"/>
      <c r="AB25" s="48">
        <v>0</v>
      </c>
      <c r="AC25" s="49"/>
      <c r="AD25" s="48">
        <v>0</v>
      </c>
      <c r="AE25" s="49"/>
      <c r="AF25" s="49"/>
      <c r="AG25" s="49"/>
      <c r="AH25" s="48">
        <v>0</v>
      </c>
      <c r="AI25" s="39"/>
      <c r="AJ25" s="39"/>
      <c r="AK25" s="39"/>
    </row>
    <row r="26" spans="1:37" ht="20.100000000000001" customHeight="1" x14ac:dyDescent="0.2">
      <c r="D26" s="50" t="s">
        <v>110</v>
      </c>
      <c r="F26" s="49">
        <v>196</v>
      </c>
      <c r="G26" s="49"/>
      <c r="H26" s="49"/>
      <c r="I26" s="49"/>
      <c r="J26" s="49">
        <v>1170</v>
      </c>
      <c r="K26" s="49">
        <v>32</v>
      </c>
      <c r="L26" s="49"/>
      <c r="M26" s="49">
        <v>1202</v>
      </c>
      <c r="N26" s="49"/>
      <c r="O26" s="49"/>
      <c r="P26" s="49"/>
      <c r="Q26" s="49">
        <v>306</v>
      </c>
      <c r="R26" s="49">
        <v>948</v>
      </c>
      <c r="S26" s="49"/>
      <c r="T26" s="49">
        <v>1254</v>
      </c>
      <c r="U26" s="49"/>
      <c r="V26" s="49"/>
      <c r="W26" s="49"/>
      <c r="X26" s="49">
        <v>144</v>
      </c>
      <c r="Y26" s="49"/>
      <c r="Z26" s="49"/>
      <c r="AA26" s="49"/>
      <c r="AB26" s="49">
        <v>0</v>
      </c>
      <c r="AC26" s="49"/>
      <c r="AD26" s="49">
        <v>0</v>
      </c>
      <c r="AE26" s="49"/>
      <c r="AF26" s="49"/>
      <c r="AG26" s="49"/>
      <c r="AH26" s="49">
        <v>0</v>
      </c>
      <c r="AI26" s="39"/>
      <c r="AJ26" s="39"/>
      <c r="AK26" s="39"/>
    </row>
    <row r="27" spans="1:37" ht="20.100000000000001" customHeight="1" x14ac:dyDescent="0.2">
      <c r="D27" s="47" t="s">
        <v>111</v>
      </c>
      <c r="F27" s="48">
        <v>144</v>
      </c>
      <c r="G27" s="49"/>
      <c r="H27" s="49"/>
      <c r="I27" s="49"/>
      <c r="J27" s="48">
        <v>1081</v>
      </c>
      <c r="K27" s="48">
        <v>34</v>
      </c>
      <c r="L27" s="49"/>
      <c r="M27" s="48">
        <v>1115</v>
      </c>
      <c r="N27" s="49"/>
      <c r="O27" s="49"/>
      <c r="P27" s="49"/>
      <c r="Q27" s="48">
        <v>260</v>
      </c>
      <c r="R27" s="48">
        <v>857</v>
      </c>
      <c r="S27" s="49"/>
      <c r="T27" s="48">
        <v>1117</v>
      </c>
      <c r="U27" s="49"/>
      <c r="V27" s="49"/>
      <c r="W27" s="49"/>
      <c r="X27" s="48">
        <v>142</v>
      </c>
      <c r="Y27" s="49"/>
      <c r="Z27" s="49"/>
      <c r="AA27" s="49"/>
      <c r="AB27" s="48">
        <v>0</v>
      </c>
      <c r="AC27" s="49"/>
      <c r="AD27" s="48">
        <v>0</v>
      </c>
      <c r="AE27" s="49"/>
      <c r="AF27" s="49"/>
      <c r="AG27" s="49"/>
      <c r="AH27" s="48">
        <v>0</v>
      </c>
      <c r="AI27" s="39"/>
      <c r="AJ27" s="39"/>
      <c r="AK27" s="39"/>
    </row>
    <row r="28" spans="1:37" ht="20.100000000000001" customHeight="1" x14ac:dyDescent="0.2"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</row>
    <row r="29" spans="1:37" s="1" customFormat="1" ht="20.100000000000001" customHeight="1" x14ac:dyDescent="0.25">
      <c r="A29" s="3"/>
      <c r="B29" s="6"/>
      <c r="C29" s="51" t="s">
        <v>112</v>
      </c>
      <c r="D29" s="52"/>
      <c r="E29" s="5"/>
      <c r="F29" s="53">
        <v>2769</v>
      </c>
      <c r="G29" s="54"/>
      <c r="H29" s="54"/>
      <c r="I29" s="54"/>
      <c r="J29" s="53">
        <v>17842</v>
      </c>
      <c r="K29" s="53">
        <v>701</v>
      </c>
      <c r="L29" s="54"/>
      <c r="M29" s="53">
        <v>18543</v>
      </c>
      <c r="N29" s="54"/>
      <c r="O29" s="54"/>
      <c r="P29" s="54"/>
      <c r="Q29" s="53">
        <v>5067</v>
      </c>
      <c r="R29" s="53">
        <v>13696</v>
      </c>
      <c r="S29" s="54"/>
      <c r="T29" s="53">
        <v>18763</v>
      </c>
      <c r="U29" s="54"/>
      <c r="V29" s="54"/>
      <c r="W29" s="54"/>
      <c r="X29" s="53">
        <v>2549</v>
      </c>
      <c r="Y29" s="54"/>
      <c r="Z29" s="54"/>
      <c r="AA29" s="54"/>
      <c r="AB29" s="53">
        <v>0</v>
      </c>
      <c r="AC29" s="54"/>
      <c r="AD29" s="53">
        <v>0</v>
      </c>
      <c r="AE29" s="54"/>
      <c r="AF29" s="54"/>
      <c r="AG29" s="54"/>
      <c r="AH29" s="53">
        <v>121</v>
      </c>
      <c r="AI29" s="39"/>
      <c r="AJ29" s="39"/>
      <c r="AK29" s="39"/>
    </row>
    <row r="30" spans="1:37" ht="20.100000000000001" customHeight="1" x14ac:dyDescent="0.2"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</row>
    <row r="31" spans="1:37" ht="20.100000000000001" customHeight="1" x14ac:dyDescent="0.2">
      <c r="C31" s="3" t="s">
        <v>0</v>
      </c>
      <c r="F31" s="55"/>
      <c r="G31" s="55"/>
      <c r="H31" s="55"/>
      <c r="I31" s="55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</row>
    <row r="32" spans="1:37" ht="20.100000000000001" customHeight="1" x14ac:dyDescent="0.2">
      <c r="D32" s="2" t="s">
        <v>96</v>
      </c>
      <c r="F32" s="39">
        <v>60</v>
      </c>
      <c r="G32" s="39"/>
      <c r="H32" s="39"/>
      <c r="I32" s="39"/>
      <c r="J32" s="39">
        <v>70</v>
      </c>
      <c r="K32" s="39">
        <v>11</v>
      </c>
      <c r="L32" s="39"/>
      <c r="M32" s="39">
        <v>81</v>
      </c>
      <c r="N32" s="39"/>
      <c r="O32" s="39"/>
      <c r="P32" s="39"/>
      <c r="Q32" s="39">
        <v>64</v>
      </c>
      <c r="R32" s="39">
        <v>34</v>
      </c>
      <c r="S32" s="39"/>
      <c r="T32" s="39">
        <v>98</v>
      </c>
      <c r="U32" s="39"/>
      <c r="V32" s="39"/>
      <c r="W32" s="39"/>
      <c r="X32" s="39">
        <v>43</v>
      </c>
      <c r="Y32" s="39"/>
      <c r="Z32" s="39"/>
      <c r="AA32" s="39"/>
      <c r="AB32" s="39">
        <v>0</v>
      </c>
      <c r="AC32" s="39"/>
      <c r="AD32" s="39">
        <v>0</v>
      </c>
      <c r="AE32" s="39"/>
      <c r="AF32" s="39"/>
      <c r="AG32" s="39"/>
      <c r="AH32" s="39">
        <v>0</v>
      </c>
      <c r="AI32" s="39"/>
      <c r="AJ32" s="39"/>
      <c r="AK32" s="39"/>
    </row>
    <row r="33" spans="1:37" ht="20.100000000000001" customHeight="1" x14ac:dyDescent="0.2">
      <c r="D33" s="47" t="s">
        <v>97</v>
      </c>
      <c r="F33" s="48">
        <v>46</v>
      </c>
      <c r="G33" s="49"/>
      <c r="H33" s="49"/>
      <c r="I33" s="49"/>
      <c r="J33" s="48">
        <v>76</v>
      </c>
      <c r="K33" s="48">
        <v>12</v>
      </c>
      <c r="L33" s="49"/>
      <c r="M33" s="48">
        <v>88</v>
      </c>
      <c r="N33" s="49"/>
      <c r="O33" s="49"/>
      <c r="P33" s="49"/>
      <c r="Q33" s="48">
        <v>65</v>
      </c>
      <c r="R33" s="48">
        <v>36</v>
      </c>
      <c r="S33" s="49"/>
      <c r="T33" s="48">
        <v>101</v>
      </c>
      <c r="U33" s="49"/>
      <c r="V33" s="49"/>
      <c r="W33" s="49"/>
      <c r="X33" s="48">
        <v>33</v>
      </c>
      <c r="Y33" s="49"/>
      <c r="Z33" s="49"/>
      <c r="AA33" s="49"/>
      <c r="AB33" s="48">
        <v>0</v>
      </c>
      <c r="AC33" s="49"/>
      <c r="AD33" s="48">
        <v>0</v>
      </c>
      <c r="AE33" s="49"/>
      <c r="AF33" s="49"/>
      <c r="AG33" s="49"/>
      <c r="AH33" s="48">
        <v>0</v>
      </c>
      <c r="AI33" s="39"/>
      <c r="AJ33" s="39"/>
      <c r="AK33" s="39"/>
    </row>
    <row r="34" spans="1:37" ht="20.100000000000001" customHeight="1" x14ac:dyDescent="0.2">
      <c r="D34" s="2" t="s">
        <v>113</v>
      </c>
      <c r="F34" s="39">
        <v>55</v>
      </c>
      <c r="G34" s="39"/>
      <c r="H34" s="39"/>
      <c r="I34" s="39"/>
      <c r="J34" s="39">
        <v>77</v>
      </c>
      <c r="K34" s="39">
        <v>13</v>
      </c>
      <c r="L34" s="39"/>
      <c r="M34" s="39">
        <v>90</v>
      </c>
      <c r="N34" s="39"/>
      <c r="O34" s="39"/>
      <c r="P34" s="39"/>
      <c r="Q34" s="39">
        <v>79</v>
      </c>
      <c r="R34" s="39">
        <v>35</v>
      </c>
      <c r="S34" s="39"/>
      <c r="T34" s="39">
        <v>114</v>
      </c>
      <c r="U34" s="39"/>
      <c r="V34" s="39"/>
      <c r="W34" s="39"/>
      <c r="X34" s="39">
        <v>31</v>
      </c>
      <c r="Y34" s="39"/>
      <c r="Z34" s="39"/>
      <c r="AA34" s="39"/>
      <c r="AB34" s="39">
        <v>0</v>
      </c>
      <c r="AC34" s="39"/>
      <c r="AD34" s="39">
        <v>0</v>
      </c>
      <c r="AE34" s="39"/>
      <c r="AF34" s="39"/>
      <c r="AG34" s="39"/>
      <c r="AH34" s="39">
        <v>0</v>
      </c>
      <c r="AI34" s="39"/>
      <c r="AJ34" s="39"/>
      <c r="AK34" s="39"/>
    </row>
    <row r="35" spans="1:37" ht="20.100000000000001" customHeight="1" x14ac:dyDescent="0.2">
      <c r="D35" s="47" t="s">
        <v>114</v>
      </c>
      <c r="F35" s="48">
        <v>40</v>
      </c>
      <c r="G35" s="49"/>
      <c r="H35" s="49"/>
      <c r="I35" s="49"/>
      <c r="J35" s="48">
        <v>68</v>
      </c>
      <c r="K35" s="48">
        <v>11</v>
      </c>
      <c r="L35" s="49"/>
      <c r="M35" s="48">
        <v>79</v>
      </c>
      <c r="N35" s="49"/>
      <c r="O35" s="49"/>
      <c r="P35" s="49"/>
      <c r="Q35" s="48">
        <v>64</v>
      </c>
      <c r="R35" s="48">
        <v>24</v>
      </c>
      <c r="S35" s="49"/>
      <c r="T35" s="48">
        <v>88</v>
      </c>
      <c r="U35" s="49"/>
      <c r="V35" s="49"/>
      <c r="W35" s="49"/>
      <c r="X35" s="48">
        <v>31</v>
      </c>
      <c r="Y35" s="49"/>
      <c r="Z35" s="49"/>
      <c r="AA35" s="49"/>
      <c r="AB35" s="48">
        <v>0</v>
      </c>
      <c r="AC35" s="49"/>
      <c r="AD35" s="48">
        <v>0</v>
      </c>
      <c r="AE35" s="49"/>
      <c r="AF35" s="49"/>
      <c r="AG35" s="49"/>
      <c r="AH35" s="48">
        <v>0</v>
      </c>
      <c r="AI35" s="39"/>
      <c r="AJ35" s="39"/>
      <c r="AK35" s="39"/>
    </row>
    <row r="36" spans="1:37" ht="20.100000000000001" customHeight="1" x14ac:dyDescent="0.2">
      <c r="D36" s="2" t="s">
        <v>115</v>
      </c>
      <c r="F36" s="39">
        <v>49</v>
      </c>
      <c r="G36" s="39"/>
      <c r="H36" s="39"/>
      <c r="I36" s="39"/>
      <c r="J36" s="39">
        <v>72</v>
      </c>
      <c r="K36" s="39">
        <v>12</v>
      </c>
      <c r="L36" s="39"/>
      <c r="M36" s="39">
        <v>84</v>
      </c>
      <c r="N36" s="39"/>
      <c r="O36" s="39"/>
      <c r="P36" s="39"/>
      <c r="Q36" s="39">
        <v>57</v>
      </c>
      <c r="R36" s="39">
        <v>26</v>
      </c>
      <c r="S36" s="39"/>
      <c r="T36" s="39">
        <v>83</v>
      </c>
      <c r="U36" s="39"/>
      <c r="V36" s="39"/>
      <c r="W36" s="39"/>
      <c r="X36" s="39">
        <v>50</v>
      </c>
      <c r="Y36" s="39"/>
      <c r="Z36" s="39"/>
      <c r="AA36" s="39"/>
      <c r="AB36" s="39">
        <v>0</v>
      </c>
      <c r="AC36" s="39"/>
      <c r="AD36" s="39">
        <v>0</v>
      </c>
      <c r="AE36" s="39"/>
      <c r="AF36" s="39"/>
      <c r="AG36" s="39"/>
      <c r="AH36" s="39">
        <v>0</v>
      </c>
      <c r="AI36" s="39"/>
      <c r="AJ36" s="39"/>
      <c r="AK36" s="39"/>
    </row>
    <row r="37" spans="1:37" ht="20.100000000000001" customHeight="1" x14ac:dyDescent="0.2">
      <c r="D37" s="47" t="s">
        <v>116</v>
      </c>
      <c r="F37" s="48">
        <v>54</v>
      </c>
      <c r="G37" s="49"/>
      <c r="H37" s="49"/>
      <c r="I37" s="49"/>
      <c r="J37" s="48">
        <v>47</v>
      </c>
      <c r="K37" s="48">
        <v>15</v>
      </c>
      <c r="L37" s="49"/>
      <c r="M37" s="48">
        <v>62</v>
      </c>
      <c r="N37" s="49"/>
      <c r="O37" s="49"/>
      <c r="P37" s="49"/>
      <c r="Q37" s="48">
        <v>43</v>
      </c>
      <c r="R37" s="48">
        <v>38</v>
      </c>
      <c r="S37" s="49"/>
      <c r="T37" s="48">
        <v>81</v>
      </c>
      <c r="U37" s="49"/>
      <c r="V37" s="49"/>
      <c r="W37" s="49"/>
      <c r="X37" s="48">
        <v>35</v>
      </c>
      <c r="Y37" s="49"/>
      <c r="Z37" s="49"/>
      <c r="AA37" s="49"/>
      <c r="AB37" s="48">
        <v>0</v>
      </c>
      <c r="AC37" s="49"/>
      <c r="AD37" s="48">
        <v>0</v>
      </c>
      <c r="AE37" s="49"/>
      <c r="AF37" s="49"/>
      <c r="AG37" s="49"/>
      <c r="AH37" s="48">
        <v>0</v>
      </c>
      <c r="AI37" s="39"/>
      <c r="AJ37" s="39"/>
      <c r="AK37" s="39"/>
    </row>
    <row r="38" spans="1:37" ht="20.100000000000001" customHeight="1" x14ac:dyDescent="0.2">
      <c r="D38" s="2" t="s">
        <v>103</v>
      </c>
      <c r="F38" s="39">
        <v>41</v>
      </c>
      <c r="G38" s="39"/>
      <c r="H38" s="39"/>
      <c r="I38" s="39"/>
      <c r="J38" s="39">
        <v>50</v>
      </c>
      <c r="K38" s="39">
        <v>13</v>
      </c>
      <c r="L38" s="39"/>
      <c r="M38" s="39">
        <v>63</v>
      </c>
      <c r="N38" s="39"/>
      <c r="O38" s="39"/>
      <c r="P38" s="39"/>
      <c r="Q38" s="39">
        <v>53</v>
      </c>
      <c r="R38" s="39">
        <v>25</v>
      </c>
      <c r="S38" s="39"/>
      <c r="T38" s="39">
        <v>78</v>
      </c>
      <c r="U38" s="39"/>
      <c r="V38" s="39"/>
      <c r="W38" s="39"/>
      <c r="X38" s="39">
        <v>26</v>
      </c>
      <c r="Y38" s="39"/>
      <c r="Z38" s="39"/>
      <c r="AA38" s="39"/>
      <c r="AB38" s="39">
        <v>0</v>
      </c>
      <c r="AC38" s="39"/>
      <c r="AD38" s="39">
        <v>0</v>
      </c>
      <c r="AE38" s="39"/>
      <c r="AF38" s="39"/>
      <c r="AG38" s="39"/>
      <c r="AH38" s="39">
        <v>0</v>
      </c>
      <c r="AI38" s="39"/>
      <c r="AJ38" s="39"/>
      <c r="AK38" s="39"/>
    </row>
    <row r="39" spans="1:37" ht="20.100000000000001" customHeight="1" x14ac:dyDescent="0.2">
      <c r="D39" s="47" t="s">
        <v>104</v>
      </c>
      <c r="F39" s="48">
        <v>59</v>
      </c>
      <c r="G39" s="49"/>
      <c r="H39" s="49"/>
      <c r="I39" s="49"/>
      <c r="J39" s="48">
        <v>44</v>
      </c>
      <c r="K39" s="48">
        <v>3</v>
      </c>
      <c r="L39" s="49"/>
      <c r="M39" s="48">
        <v>47</v>
      </c>
      <c r="N39" s="49"/>
      <c r="O39" s="49"/>
      <c r="P39" s="49"/>
      <c r="Q39" s="48">
        <v>37</v>
      </c>
      <c r="R39" s="48">
        <v>29</v>
      </c>
      <c r="S39" s="49"/>
      <c r="T39" s="48">
        <v>66</v>
      </c>
      <c r="U39" s="49"/>
      <c r="V39" s="49"/>
      <c r="W39" s="49"/>
      <c r="X39" s="48">
        <v>40</v>
      </c>
      <c r="Y39" s="49"/>
      <c r="Z39" s="49"/>
      <c r="AA39" s="49"/>
      <c r="AB39" s="48">
        <v>0</v>
      </c>
      <c r="AC39" s="49"/>
      <c r="AD39" s="48">
        <v>0</v>
      </c>
      <c r="AE39" s="49"/>
      <c r="AF39" s="49"/>
      <c r="AG39" s="49"/>
      <c r="AH39" s="48">
        <v>0</v>
      </c>
      <c r="AI39" s="39"/>
      <c r="AJ39" s="39"/>
      <c r="AK39" s="39"/>
    </row>
    <row r="40" spans="1:37" ht="20.100000000000001" customHeight="1" x14ac:dyDescent="0.2">
      <c r="D40" s="2" t="s">
        <v>117</v>
      </c>
      <c r="F40" s="39">
        <v>45</v>
      </c>
      <c r="G40" s="39"/>
      <c r="H40" s="39"/>
      <c r="I40" s="39"/>
      <c r="J40" s="39">
        <v>74</v>
      </c>
      <c r="K40" s="39">
        <v>12</v>
      </c>
      <c r="L40" s="39"/>
      <c r="M40" s="39">
        <v>86</v>
      </c>
      <c r="N40" s="39"/>
      <c r="O40" s="39"/>
      <c r="P40" s="39"/>
      <c r="Q40" s="39">
        <v>76</v>
      </c>
      <c r="R40" s="39">
        <v>22</v>
      </c>
      <c r="S40" s="39"/>
      <c r="T40" s="39">
        <v>98</v>
      </c>
      <c r="U40" s="39"/>
      <c r="V40" s="39"/>
      <c r="W40" s="39"/>
      <c r="X40" s="39">
        <v>33</v>
      </c>
      <c r="Y40" s="39"/>
      <c r="Z40" s="39"/>
      <c r="AA40" s="39"/>
      <c r="AB40" s="39">
        <v>0</v>
      </c>
      <c r="AC40" s="39"/>
      <c r="AD40" s="39">
        <v>0</v>
      </c>
      <c r="AE40" s="39"/>
      <c r="AF40" s="39"/>
      <c r="AG40" s="39"/>
      <c r="AH40" s="39">
        <v>0</v>
      </c>
      <c r="AI40" s="39"/>
      <c r="AJ40" s="39"/>
      <c r="AK40" s="39"/>
    </row>
    <row r="41" spans="1:37" ht="20.100000000000001" customHeight="1" x14ac:dyDescent="0.2">
      <c r="D41" s="47" t="s">
        <v>106</v>
      </c>
      <c r="F41" s="48">
        <v>40</v>
      </c>
      <c r="G41" s="49"/>
      <c r="H41" s="49"/>
      <c r="I41" s="49"/>
      <c r="J41" s="48">
        <v>96</v>
      </c>
      <c r="K41" s="48">
        <v>6</v>
      </c>
      <c r="L41" s="49"/>
      <c r="M41" s="48">
        <v>102</v>
      </c>
      <c r="N41" s="49"/>
      <c r="O41" s="49"/>
      <c r="P41" s="49"/>
      <c r="Q41" s="48">
        <v>81</v>
      </c>
      <c r="R41" s="48">
        <v>39</v>
      </c>
      <c r="S41" s="49"/>
      <c r="T41" s="48">
        <v>120</v>
      </c>
      <c r="U41" s="49"/>
      <c r="V41" s="49"/>
      <c r="W41" s="49"/>
      <c r="X41" s="48">
        <v>22</v>
      </c>
      <c r="Y41" s="49"/>
      <c r="Z41" s="49"/>
      <c r="AA41" s="49"/>
      <c r="AB41" s="48">
        <v>0</v>
      </c>
      <c r="AC41" s="49"/>
      <c r="AD41" s="48">
        <v>0</v>
      </c>
      <c r="AE41" s="49"/>
      <c r="AF41" s="49"/>
      <c r="AG41" s="49"/>
      <c r="AH41" s="48">
        <v>0</v>
      </c>
      <c r="AI41" s="39"/>
      <c r="AJ41" s="39"/>
      <c r="AK41" s="39"/>
    </row>
    <row r="42" spans="1:37" ht="20.100000000000001" customHeight="1" x14ac:dyDescent="0.2">
      <c r="D42" s="2" t="s">
        <v>107</v>
      </c>
      <c r="F42" s="39">
        <v>54</v>
      </c>
      <c r="G42" s="39"/>
      <c r="H42" s="39"/>
      <c r="I42" s="39"/>
      <c r="J42" s="39">
        <v>76</v>
      </c>
      <c r="K42" s="39">
        <v>15</v>
      </c>
      <c r="L42" s="39"/>
      <c r="M42" s="39">
        <v>91</v>
      </c>
      <c r="N42" s="39"/>
      <c r="O42" s="39"/>
      <c r="P42" s="39"/>
      <c r="Q42" s="39">
        <v>66</v>
      </c>
      <c r="R42" s="39">
        <v>27</v>
      </c>
      <c r="S42" s="39"/>
      <c r="T42" s="39">
        <v>93</v>
      </c>
      <c r="U42" s="39"/>
      <c r="V42" s="39"/>
      <c r="W42" s="39"/>
      <c r="X42" s="39">
        <v>52</v>
      </c>
      <c r="Y42" s="39"/>
      <c r="Z42" s="39"/>
      <c r="AA42" s="39"/>
      <c r="AB42" s="39">
        <v>0</v>
      </c>
      <c r="AC42" s="39"/>
      <c r="AD42" s="39">
        <v>0</v>
      </c>
      <c r="AE42" s="39"/>
      <c r="AF42" s="39"/>
      <c r="AG42" s="39"/>
      <c r="AH42" s="39">
        <v>0</v>
      </c>
      <c r="AI42" s="39"/>
      <c r="AJ42" s="39"/>
      <c r="AK42" s="39"/>
    </row>
    <row r="43" spans="1:37" ht="20.100000000000001" customHeight="1" x14ac:dyDescent="0.2">
      <c r="D43" s="47" t="s">
        <v>108</v>
      </c>
      <c r="F43" s="48">
        <v>39</v>
      </c>
      <c r="G43" s="49"/>
      <c r="H43" s="49"/>
      <c r="I43" s="49"/>
      <c r="J43" s="48">
        <v>74</v>
      </c>
      <c r="K43" s="48">
        <v>14</v>
      </c>
      <c r="L43" s="49"/>
      <c r="M43" s="48">
        <v>88</v>
      </c>
      <c r="N43" s="49"/>
      <c r="O43" s="49"/>
      <c r="P43" s="49"/>
      <c r="Q43" s="48">
        <v>60</v>
      </c>
      <c r="R43" s="48">
        <v>41</v>
      </c>
      <c r="S43" s="49"/>
      <c r="T43" s="48">
        <v>101</v>
      </c>
      <c r="U43" s="49"/>
      <c r="V43" s="49"/>
      <c r="W43" s="49"/>
      <c r="X43" s="48">
        <v>26</v>
      </c>
      <c r="Y43" s="49"/>
      <c r="Z43" s="49"/>
      <c r="AA43" s="49"/>
      <c r="AB43" s="48">
        <v>0</v>
      </c>
      <c r="AC43" s="49"/>
      <c r="AD43" s="48">
        <v>0</v>
      </c>
      <c r="AE43" s="49"/>
      <c r="AF43" s="49"/>
      <c r="AG43" s="49"/>
      <c r="AH43" s="48">
        <v>0</v>
      </c>
      <c r="AI43" s="39"/>
      <c r="AJ43" s="39"/>
      <c r="AK43" s="39"/>
    </row>
    <row r="44" spans="1:37" ht="20.100000000000001" customHeight="1" x14ac:dyDescent="0.2">
      <c r="D44" s="2" t="s">
        <v>109</v>
      </c>
      <c r="F44" s="39">
        <v>58</v>
      </c>
      <c r="G44" s="39"/>
      <c r="H44" s="39"/>
      <c r="I44" s="39"/>
      <c r="J44" s="39">
        <v>71</v>
      </c>
      <c r="K44" s="39">
        <v>6</v>
      </c>
      <c r="L44" s="39"/>
      <c r="M44" s="39">
        <v>77</v>
      </c>
      <c r="N44" s="39"/>
      <c r="O44" s="39"/>
      <c r="P44" s="39"/>
      <c r="Q44" s="39">
        <v>55</v>
      </c>
      <c r="R44" s="39">
        <v>41</v>
      </c>
      <c r="S44" s="39"/>
      <c r="T44" s="39">
        <v>96</v>
      </c>
      <c r="U44" s="39"/>
      <c r="V44" s="39"/>
      <c r="W44" s="39"/>
      <c r="X44" s="39">
        <v>39</v>
      </c>
      <c r="Y44" s="39"/>
      <c r="Z44" s="39"/>
      <c r="AA44" s="39"/>
      <c r="AB44" s="39">
        <v>0</v>
      </c>
      <c r="AC44" s="39"/>
      <c r="AD44" s="39">
        <v>0</v>
      </c>
      <c r="AE44" s="39"/>
      <c r="AF44" s="39"/>
      <c r="AG44" s="39"/>
      <c r="AH44" s="39">
        <v>0</v>
      </c>
      <c r="AI44" s="39"/>
      <c r="AJ44" s="39"/>
      <c r="AK44" s="39"/>
    </row>
    <row r="45" spans="1:37" ht="20.100000000000001" customHeight="1" x14ac:dyDescent="0.2">
      <c r="D45" s="47" t="s">
        <v>118</v>
      </c>
      <c r="F45" s="48">
        <v>55</v>
      </c>
      <c r="G45" s="49"/>
      <c r="H45" s="49"/>
      <c r="I45" s="49"/>
      <c r="J45" s="48">
        <v>64</v>
      </c>
      <c r="K45" s="48">
        <v>14</v>
      </c>
      <c r="L45" s="49"/>
      <c r="M45" s="48">
        <v>78</v>
      </c>
      <c r="N45" s="49"/>
      <c r="O45" s="49"/>
      <c r="P45" s="49"/>
      <c r="Q45" s="48">
        <v>62</v>
      </c>
      <c r="R45" s="48">
        <v>44</v>
      </c>
      <c r="S45" s="49"/>
      <c r="T45" s="48">
        <v>106</v>
      </c>
      <c r="U45" s="49"/>
      <c r="V45" s="49"/>
      <c r="W45" s="49"/>
      <c r="X45" s="48">
        <v>27</v>
      </c>
      <c r="Y45" s="49"/>
      <c r="Z45" s="49"/>
      <c r="AA45" s="49"/>
      <c r="AB45" s="48">
        <v>0</v>
      </c>
      <c r="AC45" s="49"/>
      <c r="AD45" s="48">
        <v>0</v>
      </c>
      <c r="AE45" s="49"/>
      <c r="AF45" s="49"/>
      <c r="AG45" s="49"/>
      <c r="AH45" s="48">
        <v>0</v>
      </c>
      <c r="AI45" s="39"/>
      <c r="AJ45" s="39"/>
      <c r="AK45" s="39"/>
    </row>
    <row r="46" spans="1:37" ht="20.100000000000001" customHeight="1" x14ac:dyDescent="0.2">
      <c r="D46" s="2" t="s">
        <v>119</v>
      </c>
      <c r="F46" s="39">
        <v>60</v>
      </c>
      <c r="G46" s="39"/>
      <c r="H46" s="39"/>
      <c r="I46" s="39"/>
      <c r="J46" s="39">
        <v>86</v>
      </c>
      <c r="K46" s="39">
        <v>10</v>
      </c>
      <c r="L46" s="39"/>
      <c r="M46" s="39">
        <v>96</v>
      </c>
      <c r="N46" s="39"/>
      <c r="O46" s="39"/>
      <c r="P46" s="39"/>
      <c r="Q46" s="39">
        <v>70</v>
      </c>
      <c r="R46" s="39">
        <v>39</v>
      </c>
      <c r="S46" s="39"/>
      <c r="T46" s="39">
        <v>109</v>
      </c>
      <c r="U46" s="39"/>
      <c r="V46" s="39"/>
      <c r="W46" s="39"/>
      <c r="X46" s="39">
        <v>47</v>
      </c>
      <c r="Y46" s="39"/>
      <c r="Z46" s="39"/>
      <c r="AA46" s="39"/>
      <c r="AB46" s="39">
        <v>0</v>
      </c>
      <c r="AC46" s="39"/>
      <c r="AD46" s="39">
        <v>0</v>
      </c>
      <c r="AE46" s="39"/>
      <c r="AF46" s="39"/>
      <c r="AG46" s="39"/>
      <c r="AH46" s="39">
        <v>0</v>
      </c>
      <c r="AI46" s="39"/>
      <c r="AJ46" s="39"/>
      <c r="AK46" s="39"/>
    </row>
    <row r="47" spans="1:37" ht="20.100000000000001" customHeight="1" x14ac:dyDescent="0.2"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</row>
    <row r="48" spans="1:37" s="1" customFormat="1" ht="20.100000000000001" customHeight="1" x14ac:dyDescent="0.25">
      <c r="A48" s="3"/>
      <c r="B48" s="6"/>
      <c r="C48" s="51" t="s">
        <v>120</v>
      </c>
      <c r="D48" s="52"/>
      <c r="E48" s="5"/>
      <c r="F48" s="53">
        <v>755</v>
      </c>
      <c r="G48" s="54"/>
      <c r="H48" s="54"/>
      <c r="I48" s="54"/>
      <c r="J48" s="53">
        <v>1045</v>
      </c>
      <c r="K48" s="53">
        <v>167</v>
      </c>
      <c r="L48" s="54"/>
      <c r="M48" s="53">
        <v>1212</v>
      </c>
      <c r="N48" s="54"/>
      <c r="O48" s="54"/>
      <c r="P48" s="54"/>
      <c r="Q48" s="53">
        <v>932</v>
      </c>
      <c r="R48" s="53">
        <v>500</v>
      </c>
      <c r="S48" s="54"/>
      <c r="T48" s="53">
        <v>1432</v>
      </c>
      <c r="U48" s="54"/>
      <c r="V48" s="54"/>
      <c r="W48" s="54"/>
      <c r="X48" s="53">
        <v>535</v>
      </c>
      <c r="Y48" s="54"/>
      <c r="Z48" s="54"/>
      <c r="AA48" s="54"/>
      <c r="AB48" s="53">
        <v>0</v>
      </c>
      <c r="AC48" s="54"/>
      <c r="AD48" s="53">
        <v>0</v>
      </c>
      <c r="AE48" s="54"/>
      <c r="AF48" s="54"/>
      <c r="AG48" s="54"/>
      <c r="AH48" s="53">
        <v>0</v>
      </c>
      <c r="AI48" s="39"/>
      <c r="AJ48" s="39"/>
      <c r="AK48" s="39"/>
    </row>
    <row r="49" spans="3:37" ht="20.100000000000001" customHeight="1" x14ac:dyDescent="0.2"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</row>
    <row r="50" spans="3:37" ht="20.100000000000001" customHeight="1" x14ac:dyDescent="0.2">
      <c r="C50" s="3" t="s">
        <v>121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</row>
    <row r="51" spans="3:37" ht="20.100000000000001" customHeight="1" x14ac:dyDescent="0.2">
      <c r="D51" s="2" t="s">
        <v>122</v>
      </c>
      <c r="F51" s="39">
        <v>214</v>
      </c>
      <c r="G51" s="39"/>
      <c r="H51" s="39"/>
      <c r="I51" s="39"/>
      <c r="J51" s="39">
        <v>1865</v>
      </c>
      <c r="K51" s="39">
        <v>48</v>
      </c>
      <c r="L51" s="39"/>
      <c r="M51" s="39">
        <v>1913</v>
      </c>
      <c r="N51" s="39"/>
      <c r="O51" s="39"/>
      <c r="P51" s="39"/>
      <c r="Q51" s="39">
        <v>913</v>
      </c>
      <c r="R51" s="39">
        <v>1003</v>
      </c>
      <c r="S51" s="39"/>
      <c r="T51" s="39">
        <v>1916</v>
      </c>
      <c r="U51" s="39"/>
      <c r="V51" s="39"/>
      <c r="W51" s="39"/>
      <c r="X51" s="39">
        <v>199</v>
      </c>
      <c r="Y51" s="39"/>
      <c r="Z51" s="39"/>
      <c r="AA51" s="39"/>
      <c r="AB51" s="39">
        <v>0</v>
      </c>
      <c r="AC51" s="39"/>
      <c r="AD51" s="39">
        <v>12</v>
      </c>
      <c r="AE51" s="39"/>
      <c r="AF51" s="39"/>
      <c r="AG51" s="39"/>
      <c r="AH51" s="39">
        <v>0</v>
      </c>
      <c r="AI51" s="39"/>
      <c r="AJ51" s="39"/>
      <c r="AK51" s="39"/>
    </row>
    <row r="52" spans="3:37" ht="20.100000000000001" customHeight="1" x14ac:dyDescent="0.2">
      <c r="D52" s="47" t="s">
        <v>97</v>
      </c>
      <c r="F52" s="48">
        <v>231</v>
      </c>
      <c r="G52" s="49"/>
      <c r="H52" s="49"/>
      <c r="I52" s="49"/>
      <c r="J52" s="48">
        <v>1846</v>
      </c>
      <c r="K52" s="48">
        <v>68</v>
      </c>
      <c r="L52" s="49"/>
      <c r="M52" s="48">
        <v>1914</v>
      </c>
      <c r="N52" s="49"/>
      <c r="O52" s="49"/>
      <c r="P52" s="49"/>
      <c r="Q52" s="48">
        <v>862</v>
      </c>
      <c r="R52" s="48">
        <v>963</v>
      </c>
      <c r="S52" s="49"/>
      <c r="T52" s="48">
        <v>1825</v>
      </c>
      <c r="U52" s="49"/>
      <c r="V52" s="49"/>
      <c r="W52" s="49"/>
      <c r="X52" s="48">
        <v>318</v>
      </c>
      <c r="Y52" s="49"/>
      <c r="Z52" s="49"/>
      <c r="AA52" s="49"/>
      <c r="AB52" s="48">
        <v>0</v>
      </c>
      <c r="AC52" s="49"/>
      <c r="AD52" s="48">
        <v>2</v>
      </c>
      <c r="AE52" s="49"/>
      <c r="AF52" s="49"/>
      <c r="AG52" s="49"/>
      <c r="AH52" s="48">
        <v>0</v>
      </c>
      <c r="AI52" s="39"/>
      <c r="AJ52" s="39"/>
      <c r="AK52" s="39"/>
    </row>
    <row r="53" spans="3:37" ht="20.100000000000001" customHeight="1" x14ac:dyDescent="0.2">
      <c r="D53" s="2" t="s">
        <v>113</v>
      </c>
      <c r="F53" s="39">
        <v>418</v>
      </c>
      <c r="G53" s="39"/>
      <c r="H53" s="39"/>
      <c r="I53" s="39"/>
      <c r="J53" s="39">
        <v>1879</v>
      </c>
      <c r="K53" s="39">
        <v>68</v>
      </c>
      <c r="L53" s="39"/>
      <c r="M53" s="39">
        <v>1947</v>
      </c>
      <c r="N53" s="39"/>
      <c r="O53" s="39"/>
      <c r="P53" s="39"/>
      <c r="Q53" s="39">
        <v>890</v>
      </c>
      <c r="R53" s="39">
        <v>1057</v>
      </c>
      <c r="S53" s="39"/>
      <c r="T53" s="39">
        <v>1947</v>
      </c>
      <c r="U53" s="39"/>
      <c r="V53" s="39"/>
      <c r="W53" s="39"/>
      <c r="X53" s="39">
        <v>404</v>
      </c>
      <c r="Y53" s="39"/>
      <c r="Z53" s="39"/>
      <c r="AA53" s="39"/>
      <c r="AB53" s="39">
        <v>0</v>
      </c>
      <c r="AC53" s="39"/>
      <c r="AD53" s="39">
        <v>14</v>
      </c>
      <c r="AE53" s="39"/>
      <c r="AF53" s="39"/>
      <c r="AG53" s="39"/>
      <c r="AH53" s="39">
        <v>0</v>
      </c>
      <c r="AI53" s="39"/>
      <c r="AJ53" s="39"/>
      <c r="AK53" s="39"/>
    </row>
    <row r="54" spans="3:37" ht="20.100000000000001" customHeight="1" x14ac:dyDescent="0.2">
      <c r="D54" s="47" t="s">
        <v>99</v>
      </c>
      <c r="F54" s="48">
        <v>458</v>
      </c>
      <c r="G54" s="49"/>
      <c r="H54" s="49"/>
      <c r="I54" s="49"/>
      <c r="J54" s="48">
        <v>1806</v>
      </c>
      <c r="K54" s="48">
        <v>133</v>
      </c>
      <c r="L54" s="49"/>
      <c r="M54" s="48">
        <v>1939</v>
      </c>
      <c r="N54" s="49"/>
      <c r="O54" s="49"/>
      <c r="P54" s="49"/>
      <c r="Q54" s="48">
        <v>1173</v>
      </c>
      <c r="R54" s="48">
        <v>968</v>
      </c>
      <c r="S54" s="49"/>
      <c r="T54" s="48">
        <v>2141</v>
      </c>
      <c r="U54" s="49"/>
      <c r="V54" s="49"/>
      <c r="W54" s="49"/>
      <c r="X54" s="48">
        <v>221</v>
      </c>
      <c r="Y54" s="49"/>
      <c r="Z54" s="49"/>
      <c r="AA54" s="49"/>
      <c r="AB54" s="48">
        <v>0</v>
      </c>
      <c r="AC54" s="49"/>
      <c r="AD54" s="48">
        <v>35</v>
      </c>
      <c r="AE54" s="49"/>
      <c r="AF54" s="49"/>
      <c r="AG54" s="49"/>
      <c r="AH54" s="48">
        <v>37</v>
      </c>
      <c r="AI54" s="39"/>
      <c r="AJ54" s="39"/>
      <c r="AK54" s="39"/>
    </row>
    <row r="55" spans="3:37" ht="20.100000000000001" customHeight="1" x14ac:dyDescent="0.2">
      <c r="D55" s="2" t="s">
        <v>114</v>
      </c>
      <c r="F55" s="39">
        <v>193</v>
      </c>
      <c r="G55" s="39"/>
      <c r="H55" s="39"/>
      <c r="I55" s="39"/>
      <c r="J55" s="39">
        <v>1717</v>
      </c>
      <c r="K55" s="39">
        <v>127</v>
      </c>
      <c r="L55" s="39"/>
      <c r="M55" s="39">
        <v>1844</v>
      </c>
      <c r="N55" s="39"/>
      <c r="O55" s="39"/>
      <c r="P55" s="39"/>
      <c r="Q55" s="39">
        <v>1047</v>
      </c>
      <c r="R55" s="39">
        <v>770</v>
      </c>
      <c r="S55" s="39"/>
      <c r="T55" s="39">
        <v>1817</v>
      </c>
      <c r="U55" s="39"/>
      <c r="V55" s="39"/>
      <c r="W55" s="39"/>
      <c r="X55" s="39">
        <v>219</v>
      </c>
      <c r="Y55" s="39"/>
      <c r="Z55" s="39"/>
      <c r="AA55" s="39"/>
      <c r="AB55" s="39">
        <v>0</v>
      </c>
      <c r="AC55" s="39"/>
      <c r="AD55" s="39">
        <v>1</v>
      </c>
      <c r="AE55" s="39"/>
      <c r="AF55" s="39"/>
      <c r="AG55" s="39"/>
      <c r="AH55" s="39">
        <v>0</v>
      </c>
      <c r="AI55" s="39"/>
      <c r="AJ55" s="39"/>
      <c r="AK55" s="39"/>
    </row>
    <row r="56" spans="3:37" ht="20.100000000000001" customHeight="1" x14ac:dyDescent="0.2">
      <c r="D56" s="47" t="s">
        <v>115</v>
      </c>
      <c r="F56" s="48">
        <v>427</v>
      </c>
      <c r="G56" s="49"/>
      <c r="H56" s="49"/>
      <c r="I56" s="49"/>
      <c r="J56" s="48">
        <v>1657</v>
      </c>
      <c r="K56" s="48">
        <v>87</v>
      </c>
      <c r="L56" s="49"/>
      <c r="M56" s="48">
        <v>1744</v>
      </c>
      <c r="N56" s="49"/>
      <c r="O56" s="49"/>
      <c r="P56" s="49"/>
      <c r="Q56" s="48">
        <v>814</v>
      </c>
      <c r="R56" s="48">
        <v>976</v>
      </c>
      <c r="S56" s="49"/>
      <c r="T56" s="48">
        <v>1790</v>
      </c>
      <c r="U56" s="49"/>
      <c r="V56" s="49"/>
      <c r="W56" s="49"/>
      <c r="X56" s="48">
        <v>378</v>
      </c>
      <c r="Y56" s="49"/>
      <c r="Z56" s="49"/>
      <c r="AA56" s="49"/>
      <c r="AB56" s="48">
        <v>0</v>
      </c>
      <c r="AC56" s="49"/>
      <c r="AD56" s="48">
        <v>3</v>
      </c>
      <c r="AE56" s="49"/>
      <c r="AF56" s="49"/>
      <c r="AG56" s="49"/>
      <c r="AH56" s="48">
        <v>0</v>
      </c>
      <c r="AI56" s="39"/>
      <c r="AJ56" s="39"/>
      <c r="AK56" s="39"/>
    </row>
    <row r="57" spans="3:37" ht="20.100000000000001" customHeight="1" x14ac:dyDescent="0.2">
      <c r="D57" s="2" t="s">
        <v>102</v>
      </c>
      <c r="F57" s="39">
        <v>263</v>
      </c>
      <c r="G57" s="39"/>
      <c r="H57" s="39"/>
      <c r="I57" s="39"/>
      <c r="J57" s="39">
        <v>1712</v>
      </c>
      <c r="K57" s="39">
        <v>92</v>
      </c>
      <c r="L57" s="39"/>
      <c r="M57" s="39">
        <v>1804</v>
      </c>
      <c r="N57" s="39"/>
      <c r="O57" s="39"/>
      <c r="P57" s="39"/>
      <c r="Q57" s="39">
        <v>816</v>
      </c>
      <c r="R57" s="39">
        <v>970</v>
      </c>
      <c r="S57" s="39"/>
      <c r="T57" s="39">
        <v>1786</v>
      </c>
      <c r="U57" s="39"/>
      <c r="V57" s="39"/>
      <c r="W57" s="39"/>
      <c r="X57" s="39">
        <v>277</v>
      </c>
      <c r="Y57" s="39"/>
      <c r="Z57" s="39"/>
      <c r="AA57" s="39"/>
      <c r="AB57" s="39">
        <v>0</v>
      </c>
      <c r="AC57" s="39"/>
      <c r="AD57" s="39">
        <v>4</v>
      </c>
      <c r="AE57" s="39"/>
      <c r="AF57" s="39"/>
      <c r="AG57" s="39"/>
      <c r="AH57" s="39">
        <v>0</v>
      </c>
      <c r="AI57" s="39"/>
      <c r="AJ57" s="39"/>
      <c r="AK57" s="39"/>
    </row>
    <row r="58" spans="3:37" ht="20.100000000000001" customHeight="1" x14ac:dyDescent="0.2">
      <c r="D58" s="47" t="s">
        <v>103</v>
      </c>
      <c r="F58" s="48">
        <v>360</v>
      </c>
      <c r="G58" s="49"/>
      <c r="H58" s="49"/>
      <c r="I58" s="49"/>
      <c r="J58" s="48">
        <v>1735</v>
      </c>
      <c r="K58" s="48">
        <v>138</v>
      </c>
      <c r="L58" s="49"/>
      <c r="M58" s="48">
        <v>1873</v>
      </c>
      <c r="N58" s="49"/>
      <c r="O58" s="49"/>
      <c r="P58" s="49"/>
      <c r="Q58" s="48">
        <v>917</v>
      </c>
      <c r="R58" s="48">
        <v>1014</v>
      </c>
      <c r="S58" s="49"/>
      <c r="T58" s="48">
        <v>1931</v>
      </c>
      <c r="U58" s="49"/>
      <c r="V58" s="49"/>
      <c r="W58" s="49"/>
      <c r="X58" s="48">
        <v>300</v>
      </c>
      <c r="Y58" s="49"/>
      <c r="Z58" s="49"/>
      <c r="AA58" s="49"/>
      <c r="AB58" s="48">
        <v>0</v>
      </c>
      <c r="AC58" s="49"/>
      <c r="AD58" s="48">
        <v>2</v>
      </c>
      <c r="AE58" s="49"/>
      <c r="AF58" s="49"/>
      <c r="AG58" s="49"/>
      <c r="AH58" s="48">
        <v>154</v>
      </c>
      <c r="AI58" s="39"/>
      <c r="AJ58" s="39"/>
      <c r="AK58" s="39"/>
    </row>
    <row r="59" spans="3:37" ht="20.100000000000001" customHeight="1" x14ac:dyDescent="0.2">
      <c r="D59" s="2" t="s">
        <v>104</v>
      </c>
      <c r="F59" s="39">
        <v>431</v>
      </c>
      <c r="G59" s="39"/>
      <c r="H59" s="39"/>
      <c r="I59" s="39"/>
      <c r="J59" s="39">
        <v>1728</v>
      </c>
      <c r="K59" s="39">
        <v>125</v>
      </c>
      <c r="L59" s="39"/>
      <c r="M59" s="39">
        <v>1853</v>
      </c>
      <c r="N59" s="39"/>
      <c r="O59" s="39"/>
      <c r="P59" s="39"/>
      <c r="Q59" s="39">
        <v>937</v>
      </c>
      <c r="R59" s="39">
        <v>960</v>
      </c>
      <c r="S59" s="39"/>
      <c r="T59" s="39">
        <v>1897</v>
      </c>
      <c r="U59" s="39"/>
      <c r="V59" s="39"/>
      <c r="W59" s="39"/>
      <c r="X59" s="39">
        <v>384</v>
      </c>
      <c r="Y59" s="39"/>
      <c r="Z59" s="39"/>
      <c r="AA59" s="39"/>
      <c r="AB59" s="39">
        <v>0</v>
      </c>
      <c r="AC59" s="39"/>
      <c r="AD59" s="39">
        <v>3</v>
      </c>
      <c r="AE59" s="39"/>
      <c r="AF59" s="39"/>
      <c r="AG59" s="39"/>
      <c r="AH59" s="39">
        <v>0</v>
      </c>
      <c r="AI59" s="39"/>
      <c r="AJ59" s="39"/>
      <c r="AK59" s="39"/>
    </row>
    <row r="60" spans="3:37" ht="20.100000000000001" customHeight="1" x14ac:dyDescent="0.2">
      <c r="D60" s="47" t="s">
        <v>117</v>
      </c>
      <c r="F60" s="48">
        <v>325</v>
      </c>
      <c r="G60" s="49"/>
      <c r="H60" s="49"/>
      <c r="I60" s="49"/>
      <c r="J60" s="48">
        <v>1722</v>
      </c>
      <c r="K60" s="48">
        <v>128</v>
      </c>
      <c r="L60" s="49"/>
      <c r="M60" s="48">
        <v>1850</v>
      </c>
      <c r="N60" s="49"/>
      <c r="O60" s="49"/>
      <c r="P60" s="49"/>
      <c r="Q60" s="48">
        <v>1092</v>
      </c>
      <c r="R60" s="48">
        <v>810</v>
      </c>
      <c r="S60" s="49"/>
      <c r="T60" s="48">
        <v>1902</v>
      </c>
      <c r="U60" s="49"/>
      <c r="V60" s="49"/>
      <c r="W60" s="49"/>
      <c r="X60" s="48">
        <v>271</v>
      </c>
      <c r="Y60" s="49"/>
      <c r="Z60" s="49"/>
      <c r="AA60" s="49"/>
      <c r="AB60" s="48">
        <v>0</v>
      </c>
      <c r="AC60" s="49"/>
      <c r="AD60" s="48">
        <v>2</v>
      </c>
      <c r="AE60" s="49"/>
      <c r="AF60" s="49"/>
      <c r="AG60" s="49"/>
      <c r="AH60" s="48">
        <v>0</v>
      </c>
      <c r="AI60" s="39"/>
      <c r="AJ60" s="39"/>
      <c r="AK60" s="39"/>
    </row>
    <row r="61" spans="3:37" ht="20.100000000000001" customHeight="1" x14ac:dyDescent="0.2">
      <c r="D61" s="2" t="s">
        <v>106</v>
      </c>
      <c r="F61" s="39">
        <v>420</v>
      </c>
      <c r="G61" s="39"/>
      <c r="H61" s="39"/>
      <c r="I61" s="39"/>
      <c r="J61" s="39">
        <v>1610</v>
      </c>
      <c r="K61" s="39">
        <v>58</v>
      </c>
      <c r="L61" s="39"/>
      <c r="M61" s="39">
        <v>1668</v>
      </c>
      <c r="N61" s="39"/>
      <c r="O61" s="39"/>
      <c r="P61" s="39"/>
      <c r="Q61" s="39">
        <v>670</v>
      </c>
      <c r="R61" s="39">
        <v>1031</v>
      </c>
      <c r="S61" s="39"/>
      <c r="T61" s="39">
        <v>1701</v>
      </c>
      <c r="U61" s="39"/>
      <c r="V61" s="39"/>
      <c r="W61" s="39"/>
      <c r="X61" s="39">
        <v>383</v>
      </c>
      <c r="Y61" s="39"/>
      <c r="Z61" s="39"/>
      <c r="AA61" s="39"/>
      <c r="AB61" s="39">
        <v>0</v>
      </c>
      <c r="AC61" s="39"/>
      <c r="AD61" s="39">
        <v>4</v>
      </c>
      <c r="AE61" s="39"/>
      <c r="AF61" s="39"/>
      <c r="AG61" s="39"/>
      <c r="AH61" s="39">
        <v>0</v>
      </c>
      <c r="AI61" s="39"/>
      <c r="AJ61" s="39"/>
      <c r="AK61" s="39"/>
    </row>
    <row r="62" spans="3:37" ht="20.100000000000001" customHeight="1" x14ac:dyDescent="0.2">
      <c r="D62" s="47" t="s">
        <v>107</v>
      </c>
      <c r="F62" s="48">
        <v>444</v>
      </c>
      <c r="G62" s="49"/>
      <c r="H62" s="49"/>
      <c r="I62" s="49"/>
      <c r="J62" s="48">
        <v>1643</v>
      </c>
      <c r="K62" s="48">
        <v>128</v>
      </c>
      <c r="L62" s="49"/>
      <c r="M62" s="48">
        <v>1771</v>
      </c>
      <c r="N62" s="49"/>
      <c r="O62" s="49"/>
      <c r="P62" s="49"/>
      <c r="Q62" s="48">
        <v>925</v>
      </c>
      <c r="R62" s="48">
        <v>1011</v>
      </c>
      <c r="S62" s="49"/>
      <c r="T62" s="48">
        <v>1936</v>
      </c>
      <c r="U62" s="49"/>
      <c r="V62" s="49"/>
      <c r="W62" s="49"/>
      <c r="X62" s="48">
        <v>273</v>
      </c>
      <c r="Y62" s="49"/>
      <c r="Z62" s="49"/>
      <c r="AA62" s="49"/>
      <c r="AB62" s="48">
        <v>0</v>
      </c>
      <c r="AC62" s="49"/>
      <c r="AD62" s="48">
        <v>6</v>
      </c>
      <c r="AE62" s="49"/>
      <c r="AF62" s="49"/>
      <c r="AG62" s="49"/>
      <c r="AH62" s="48">
        <v>0</v>
      </c>
      <c r="AI62" s="39"/>
      <c r="AJ62" s="39"/>
      <c r="AK62" s="39"/>
    </row>
    <row r="63" spans="3:37" ht="20.100000000000001" customHeight="1" x14ac:dyDescent="0.2">
      <c r="D63" s="2" t="s">
        <v>108</v>
      </c>
      <c r="F63" s="39">
        <v>480</v>
      </c>
      <c r="G63" s="39"/>
      <c r="H63" s="39"/>
      <c r="I63" s="39"/>
      <c r="J63" s="39">
        <v>1687</v>
      </c>
      <c r="K63" s="39">
        <v>96</v>
      </c>
      <c r="L63" s="39"/>
      <c r="M63" s="39">
        <v>1783</v>
      </c>
      <c r="N63" s="39"/>
      <c r="O63" s="39"/>
      <c r="P63" s="39"/>
      <c r="Q63" s="39">
        <v>795</v>
      </c>
      <c r="R63" s="39">
        <v>1092</v>
      </c>
      <c r="S63" s="39"/>
      <c r="T63" s="39">
        <v>1887</v>
      </c>
      <c r="U63" s="39"/>
      <c r="V63" s="39"/>
      <c r="W63" s="39"/>
      <c r="X63" s="39">
        <v>356</v>
      </c>
      <c r="Y63" s="39"/>
      <c r="Z63" s="39"/>
      <c r="AA63" s="39"/>
      <c r="AB63" s="39">
        <v>0</v>
      </c>
      <c r="AC63" s="39"/>
      <c r="AD63" s="39">
        <v>20</v>
      </c>
      <c r="AE63" s="39"/>
      <c r="AF63" s="39"/>
      <c r="AG63" s="39"/>
      <c r="AH63" s="39">
        <v>0</v>
      </c>
      <c r="AI63" s="39"/>
      <c r="AJ63" s="39"/>
      <c r="AK63" s="39"/>
    </row>
    <row r="64" spans="3:37" ht="20.100000000000001" customHeight="1" x14ac:dyDescent="0.2">
      <c r="D64" s="47" t="s">
        <v>109</v>
      </c>
      <c r="F64" s="48">
        <v>410</v>
      </c>
      <c r="G64" s="49"/>
      <c r="H64" s="49"/>
      <c r="I64" s="49"/>
      <c r="J64" s="48">
        <v>1711</v>
      </c>
      <c r="K64" s="48">
        <v>70</v>
      </c>
      <c r="L64" s="49"/>
      <c r="M64" s="48">
        <v>1781</v>
      </c>
      <c r="N64" s="49"/>
      <c r="O64" s="49"/>
      <c r="P64" s="49"/>
      <c r="Q64" s="48">
        <v>886</v>
      </c>
      <c r="R64" s="48">
        <v>965</v>
      </c>
      <c r="S64" s="49"/>
      <c r="T64" s="48">
        <v>1851</v>
      </c>
      <c r="U64" s="49"/>
      <c r="V64" s="49"/>
      <c r="W64" s="49"/>
      <c r="X64" s="48">
        <v>340</v>
      </c>
      <c r="Y64" s="49"/>
      <c r="Z64" s="49"/>
      <c r="AA64" s="49"/>
      <c r="AB64" s="48">
        <v>0</v>
      </c>
      <c r="AC64" s="49"/>
      <c r="AD64" s="48">
        <v>0</v>
      </c>
      <c r="AE64" s="49"/>
      <c r="AF64" s="49"/>
      <c r="AG64" s="49"/>
      <c r="AH64" s="48">
        <v>0</v>
      </c>
      <c r="AI64" s="39"/>
      <c r="AJ64" s="39"/>
      <c r="AK64" s="39"/>
    </row>
    <row r="65" spans="1:37" ht="20.100000000000001" customHeight="1" x14ac:dyDescent="0.2">
      <c r="D65" s="2" t="s">
        <v>123</v>
      </c>
      <c r="F65" s="39">
        <v>271</v>
      </c>
      <c r="G65" s="39"/>
      <c r="H65" s="39"/>
      <c r="I65" s="39"/>
      <c r="J65" s="39">
        <v>1870</v>
      </c>
      <c r="K65" s="39">
        <v>94</v>
      </c>
      <c r="L65" s="39"/>
      <c r="M65" s="39">
        <v>1964</v>
      </c>
      <c r="N65" s="39"/>
      <c r="O65" s="39"/>
      <c r="P65" s="39"/>
      <c r="Q65" s="39">
        <v>1065</v>
      </c>
      <c r="R65" s="39">
        <v>849</v>
      </c>
      <c r="S65" s="39"/>
      <c r="T65" s="39">
        <v>1914</v>
      </c>
      <c r="U65" s="39"/>
      <c r="V65" s="39"/>
      <c r="W65" s="39"/>
      <c r="X65" s="39">
        <v>319</v>
      </c>
      <c r="Y65" s="39"/>
      <c r="Z65" s="39"/>
      <c r="AA65" s="39"/>
      <c r="AB65" s="39">
        <v>0</v>
      </c>
      <c r="AC65" s="39"/>
      <c r="AD65" s="39">
        <v>2</v>
      </c>
      <c r="AE65" s="39"/>
      <c r="AF65" s="39"/>
      <c r="AG65" s="39"/>
      <c r="AH65" s="39">
        <v>0</v>
      </c>
      <c r="AI65" s="39"/>
      <c r="AJ65" s="39"/>
      <c r="AK65" s="39"/>
    </row>
    <row r="66" spans="1:37" ht="20.100000000000001" customHeight="1" x14ac:dyDescent="0.2">
      <c r="D66" s="47" t="s">
        <v>118</v>
      </c>
      <c r="F66" s="48">
        <v>217</v>
      </c>
      <c r="G66" s="49"/>
      <c r="H66" s="49"/>
      <c r="I66" s="49"/>
      <c r="J66" s="48">
        <v>1938</v>
      </c>
      <c r="K66" s="48">
        <v>141</v>
      </c>
      <c r="L66" s="49"/>
      <c r="M66" s="48">
        <v>2079</v>
      </c>
      <c r="N66" s="49"/>
      <c r="O66" s="49"/>
      <c r="P66" s="49"/>
      <c r="Q66" s="48">
        <v>1089</v>
      </c>
      <c r="R66" s="48">
        <v>983</v>
      </c>
      <c r="S66" s="49"/>
      <c r="T66" s="48">
        <v>2072</v>
      </c>
      <c r="U66" s="49"/>
      <c r="V66" s="49"/>
      <c r="W66" s="49"/>
      <c r="X66" s="48">
        <v>217</v>
      </c>
      <c r="Y66" s="49"/>
      <c r="Z66" s="49"/>
      <c r="AA66" s="49"/>
      <c r="AB66" s="48">
        <v>0</v>
      </c>
      <c r="AC66" s="49"/>
      <c r="AD66" s="48">
        <v>7</v>
      </c>
      <c r="AE66" s="49"/>
      <c r="AF66" s="49"/>
      <c r="AG66" s="49"/>
      <c r="AH66" s="48">
        <v>0</v>
      </c>
      <c r="AI66" s="39"/>
      <c r="AJ66" s="39"/>
      <c r="AK66" s="39"/>
    </row>
    <row r="67" spans="1:37" ht="20.100000000000001" customHeight="1" x14ac:dyDescent="0.2"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</row>
    <row r="68" spans="1:37" s="1" customFormat="1" ht="20.100000000000001" customHeight="1" x14ac:dyDescent="0.25">
      <c r="A68" s="3"/>
      <c r="B68" s="6"/>
      <c r="C68" s="51" t="s">
        <v>124</v>
      </c>
      <c r="D68" s="52"/>
      <c r="E68" s="5"/>
      <c r="F68" s="53">
        <v>5562</v>
      </c>
      <c r="G68" s="54"/>
      <c r="H68" s="54"/>
      <c r="I68" s="54"/>
      <c r="J68" s="53">
        <v>28126</v>
      </c>
      <c r="K68" s="53">
        <v>1601</v>
      </c>
      <c r="L68" s="54"/>
      <c r="M68" s="53">
        <v>29727</v>
      </c>
      <c r="N68" s="54"/>
      <c r="O68" s="54"/>
      <c r="P68" s="54"/>
      <c r="Q68" s="53">
        <v>14891</v>
      </c>
      <c r="R68" s="53">
        <v>15422</v>
      </c>
      <c r="S68" s="54"/>
      <c r="T68" s="53">
        <v>30313</v>
      </c>
      <c r="U68" s="54"/>
      <c r="V68" s="54"/>
      <c r="W68" s="54"/>
      <c r="X68" s="53">
        <v>4859</v>
      </c>
      <c r="Y68" s="54"/>
      <c r="Z68" s="54"/>
      <c r="AA68" s="54"/>
      <c r="AB68" s="53">
        <v>0</v>
      </c>
      <c r="AC68" s="54"/>
      <c r="AD68" s="53">
        <v>117</v>
      </c>
      <c r="AE68" s="54"/>
      <c r="AF68" s="54"/>
      <c r="AG68" s="54"/>
      <c r="AH68" s="53">
        <v>191</v>
      </c>
      <c r="AI68" s="39"/>
      <c r="AJ68" s="39"/>
      <c r="AK68" s="39"/>
    </row>
    <row r="69" spans="1:37" ht="20.100000000000001" customHeight="1" x14ac:dyDescent="0.2"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</row>
    <row r="70" spans="1:37" ht="20.100000000000001" customHeight="1" x14ac:dyDescent="0.2">
      <c r="C70" s="1" t="s">
        <v>125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</row>
    <row r="71" spans="1:37" ht="20.100000000000001" customHeight="1" x14ac:dyDescent="0.2">
      <c r="D71" s="2" t="s">
        <v>122</v>
      </c>
      <c r="F71" s="39">
        <v>82</v>
      </c>
      <c r="G71" s="39"/>
      <c r="H71" s="39"/>
      <c r="I71" s="39"/>
      <c r="J71" s="39">
        <v>1116</v>
      </c>
      <c r="K71" s="39">
        <v>89</v>
      </c>
      <c r="L71" s="39"/>
      <c r="M71" s="39">
        <f xml:space="preserve"> 1582 - 377</f>
        <v>1205</v>
      </c>
      <c r="N71" s="39"/>
      <c r="O71" s="39"/>
      <c r="P71" s="39"/>
      <c r="Q71" s="39">
        <v>998</v>
      </c>
      <c r="R71" s="39">
        <v>189</v>
      </c>
      <c r="S71" s="39"/>
      <c r="T71" s="39">
        <v>1187</v>
      </c>
      <c r="U71" s="39"/>
      <c r="V71" s="39"/>
      <c r="W71" s="39"/>
      <c r="X71" s="39">
        <v>128</v>
      </c>
      <c r="Y71" s="39"/>
      <c r="Z71" s="39"/>
      <c r="AA71" s="39"/>
      <c r="AB71" s="39">
        <v>377</v>
      </c>
      <c r="AC71" s="39"/>
      <c r="AD71" s="39">
        <v>349</v>
      </c>
      <c r="AE71" s="39"/>
      <c r="AF71" s="39"/>
      <c r="AG71" s="39"/>
      <c r="AH71" s="39">
        <v>0</v>
      </c>
      <c r="AI71" s="39"/>
      <c r="AJ71" s="39"/>
      <c r="AK71" s="39"/>
    </row>
    <row r="72" spans="1:37" ht="20.100000000000001" customHeight="1" x14ac:dyDescent="0.2">
      <c r="D72" s="47" t="s">
        <v>97</v>
      </c>
      <c r="F72" s="48">
        <v>54</v>
      </c>
      <c r="G72" s="49"/>
      <c r="H72" s="49"/>
      <c r="I72" s="49"/>
      <c r="J72" s="48">
        <v>1440</v>
      </c>
      <c r="K72" s="48">
        <v>31</v>
      </c>
      <c r="L72" s="49"/>
      <c r="M72" s="48">
        <v>1471</v>
      </c>
      <c r="N72" s="49"/>
      <c r="O72" s="49"/>
      <c r="P72" s="49"/>
      <c r="Q72" s="48">
        <v>550</v>
      </c>
      <c r="R72" s="48">
        <v>211</v>
      </c>
      <c r="S72" s="49"/>
      <c r="T72" s="48">
        <v>761</v>
      </c>
      <c r="U72" s="49"/>
      <c r="V72" s="49"/>
      <c r="W72" s="49"/>
      <c r="X72" s="48">
        <v>105</v>
      </c>
      <c r="Y72" s="49"/>
      <c r="Z72" s="49"/>
      <c r="AA72" s="49"/>
      <c r="AB72" s="48">
        <v>0</v>
      </c>
      <c r="AC72" s="49"/>
      <c r="AD72" s="48">
        <v>659</v>
      </c>
      <c r="AE72" s="49"/>
      <c r="AF72" s="49"/>
      <c r="AG72" s="49"/>
      <c r="AH72" s="48">
        <v>0</v>
      </c>
      <c r="AI72" s="39"/>
      <c r="AJ72" s="39"/>
      <c r="AK72" s="39"/>
    </row>
    <row r="73" spans="1:37" ht="20.100000000000001" customHeight="1" x14ac:dyDescent="0.2">
      <c r="D73" s="50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39"/>
      <c r="AJ73" s="39"/>
      <c r="AK73" s="39"/>
    </row>
    <row r="74" spans="1:37" s="1" customFormat="1" ht="20.100000000000001" customHeight="1" x14ac:dyDescent="0.25">
      <c r="A74" s="3"/>
      <c r="B74" s="6"/>
      <c r="C74" s="51" t="s">
        <v>126</v>
      </c>
      <c r="D74" s="52"/>
      <c r="E74" s="5"/>
      <c r="F74" s="53">
        <v>136</v>
      </c>
      <c r="G74" s="54"/>
      <c r="H74" s="54"/>
      <c r="I74" s="54"/>
      <c r="J74" s="53">
        <v>2556</v>
      </c>
      <c r="K74" s="53">
        <v>120</v>
      </c>
      <c r="L74" s="54"/>
      <c r="M74" s="53">
        <f xml:space="preserve"> 3053 - 377</f>
        <v>2676</v>
      </c>
      <c r="N74" s="54"/>
      <c r="O74" s="54"/>
      <c r="P74" s="54"/>
      <c r="Q74" s="53">
        <v>1548</v>
      </c>
      <c r="R74" s="53">
        <v>400</v>
      </c>
      <c r="S74" s="54"/>
      <c r="T74" s="53">
        <v>1948</v>
      </c>
      <c r="U74" s="54"/>
      <c r="V74" s="54"/>
      <c r="W74" s="54"/>
      <c r="X74" s="53">
        <v>233</v>
      </c>
      <c r="Y74" s="54"/>
      <c r="Z74" s="54"/>
      <c r="AA74" s="54"/>
      <c r="AB74" s="53">
        <v>377</v>
      </c>
      <c r="AC74" s="54"/>
      <c r="AD74" s="53">
        <v>1008</v>
      </c>
      <c r="AE74" s="54"/>
      <c r="AF74" s="54"/>
      <c r="AG74" s="54"/>
      <c r="AH74" s="53">
        <v>0</v>
      </c>
      <c r="AI74" s="39"/>
      <c r="AJ74" s="39"/>
      <c r="AK74" s="39"/>
    </row>
    <row r="75" spans="1:37" ht="20.100000000000001" customHeight="1" x14ac:dyDescent="0.2"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</row>
    <row r="76" spans="1:37" ht="20.100000000000001" customHeight="1" x14ac:dyDescent="0.2">
      <c r="C76" s="3" t="s">
        <v>127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</row>
    <row r="77" spans="1:37" ht="20.100000000000001" customHeight="1" x14ac:dyDescent="0.2">
      <c r="D77" s="2" t="s">
        <v>96</v>
      </c>
      <c r="F77" s="39">
        <v>572</v>
      </c>
      <c r="G77" s="39"/>
      <c r="H77" s="39"/>
      <c r="I77" s="39"/>
      <c r="J77" s="39">
        <v>1866</v>
      </c>
      <c r="K77" s="39">
        <v>99</v>
      </c>
      <c r="L77" s="39"/>
      <c r="M77" s="39">
        <v>1965</v>
      </c>
      <c r="N77" s="39"/>
      <c r="O77" s="39"/>
      <c r="P77" s="39"/>
      <c r="Q77" s="39">
        <v>1025</v>
      </c>
      <c r="R77" s="39">
        <v>1007</v>
      </c>
      <c r="S77" s="39"/>
      <c r="T77" s="39">
        <v>2032</v>
      </c>
      <c r="U77" s="39"/>
      <c r="V77" s="39"/>
      <c r="W77" s="39"/>
      <c r="X77" s="39">
        <v>505</v>
      </c>
      <c r="Y77" s="39"/>
      <c r="Z77" s="39"/>
      <c r="AA77" s="39"/>
      <c r="AB77" s="39">
        <v>0</v>
      </c>
      <c r="AC77" s="39"/>
      <c r="AD77" s="39">
        <v>0</v>
      </c>
      <c r="AE77" s="39"/>
      <c r="AF77" s="39"/>
      <c r="AG77" s="39"/>
      <c r="AH77" s="39">
        <v>200</v>
      </c>
      <c r="AI77" s="39"/>
      <c r="AJ77" s="39"/>
      <c r="AK77" s="39"/>
    </row>
    <row r="78" spans="1:37" ht="20.100000000000001" customHeight="1" x14ac:dyDescent="0.2">
      <c r="D78" s="47" t="s">
        <v>97</v>
      </c>
      <c r="F78" s="48">
        <v>521</v>
      </c>
      <c r="G78" s="49"/>
      <c r="H78" s="49"/>
      <c r="I78" s="49"/>
      <c r="J78" s="48">
        <v>1854</v>
      </c>
      <c r="K78" s="48">
        <v>101</v>
      </c>
      <c r="L78" s="49"/>
      <c r="M78" s="48">
        <v>1955</v>
      </c>
      <c r="N78" s="49"/>
      <c r="O78" s="49"/>
      <c r="P78" s="49"/>
      <c r="Q78" s="48">
        <v>951</v>
      </c>
      <c r="R78" s="48">
        <v>1081</v>
      </c>
      <c r="S78" s="49"/>
      <c r="T78" s="48">
        <v>2032</v>
      </c>
      <c r="U78" s="49"/>
      <c r="V78" s="49"/>
      <c r="W78" s="49"/>
      <c r="X78" s="48">
        <v>444</v>
      </c>
      <c r="Y78" s="49"/>
      <c r="Z78" s="49"/>
      <c r="AA78" s="49"/>
      <c r="AB78" s="48">
        <v>0</v>
      </c>
      <c r="AC78" s="49"/>
      <c r="AD78" s="48">
        <v>0</v>
      </c>
      <c r="AE78" s="49"/>
      <c r="AF78" s="49"/>
      <c r="AG78" s="49"/>
      <c r="AH78" s="48">
        <v>145</v>
      </c>
      <c r="AI78" s="39"/>
      <c r="AJ78" s="39"/>
      <c r="AK78" s="39"/>
    </row>
    <row r="79" spans="1:37" ht="20.100000000000001" customHeight="1" x14ac:dyDescent="0.2">
      <c r="D79" s="2" t="s">
        <v>113</v>
      </c>
      <c r="F79" s="39">
        <v>358</v>
      </c>
      <c r="G79" s="39"/>
      <c r="H79" s="39"/>
      <c r="I79" s="39"/>
      <c r="J79" s="39">
        <v>1878</v>
      </c>
      <c r="K79" s="39">
        <v>121</v>
      </c>
      <c r="L79" s="39"/>
      <c r="M79" s="39">
        <v>1999</v>
      </c>
      <c r="N79" s="39"/>
      <c r="O79" s="39"/>
      <c r="P79" s="39"/>
      <c r="Q79" s="39">
        <v>1170</v>
      </c>
      <c r="R79" s="39">
        <v>794</v>
      </c>
      <c r="S79" s="39"/>
      <c r="T79" s="39">
        <v>1964</v>
      </c>
      <c r="U79" s="39"/>
      <c r="V79" s="39"/>
      <c r="W79" s="39"/>
      <c r="X79" s="39">
        <v>393</v>
      </c>
      <c r="Y79" s="39"/>
      <c r="Z79" s="39"/>
      <c r="AA79" s="39"/>
      <c r="AB79" s="39">
        <v>0</v>
      </c>
      <c r="AC79" s="39"/>
      <c r="AD79" s="39">
        <v>0</v>
      </c>
      <c r="AE79" s="39"/>
      <c r="AF79" s="39"/>
      <c r="AG79" s="39"/>
      <c r="AH79" s="39">
        <v>0</v>
      </c>
      <c r="AI79" s="39"/>
      <c r="AJ79" s="39"/>
      <c r="AK79" s="39"/>
    </row>
    <row r="80" spans="1:37" ht="20.100000000000001" customHeight="1" x14ac:dyDescent="0.2">
      <c r="D80" s="47" t="s">
        <v>99</v>
      </c>
      <c r="F80" s="48">
        <v>466</v>
      </c>
      <c r="G80" s="49"/>
      <c r="H80" s="49"/>
      <c r="I80" s="49"/>
      <c r="J80" s="48">
        <v>1884</v>
      </c>
      <c r="K80" s="48">
        <v>81</v>
      </c>
      <c r="L80" s="49"/>
      <c r="M80" s="48">
        <v>1965</v>
      </c>
      <c r="N80" s="49"/>
      <c r="O80" s="49"/>
      <c r="P80" s="49"/>
      <c r="Q80" s="48">
        <v>999</v>
      </c>
      <c r="R80" s="48">
        <v>1009</v>
      </c>
      <c r="S80" s="49"/>
      <c r="T80" s="48">
        <v>2008</v>
      </c>
      <c r="U80" s="49"/>
      <c r="V80" s="49"/>
      <c r="W80" s="49"/>
      <c r="X80" s="48">
        <v>423</v>
      </c>
      <c r="Y80" s="49"/>
      <c r="Z80" s="49"/>
      <c r="AA80" s="49"/>
      <c r="AB80" s="48">
        <v>0</v>
      </c>
      <c r="AC80" s="49"/>
      <c r="AD80" s="48">
        <v>0</v>
      </c>
      <c r="AE80" s="49"/>
      <c r="AF80" s="49"/>
      <c r="AG80" s="49"/>
      <c r="AH80" s="48">
        <v>0</v>
      </c>
      <c r="AI80" s="39"/>
      <c r="AJ80" s="39"/>
      <c r="AK80" s="39"/>
    </row>
    <row r="81" spans="1:37" ht="20.100000000000001" customHeight="1" x14ac:dyDescent="0.2">
      <c r="D81" s="2" t="s">
        <v>114</v>
      </c>
      <c r="F81" s="39">
        <v>679</v>
      </c>
      <c r="G81" s="39"/>
      <c r="H81" s="39"/>
      <c r="I81" s="39"/>
      <c r="J81" s="39">
        <v>1859</v>
      </c>
      <c r="K81" s="39">
        <v>108</v>
      </c>
      <c r="L81" s="39"/>
      <c r="M81" s="39">
        <v>1967</v>
      </c>
      <c r="N81" s="39"/>
      <c r="O81" s="39"/>
      <c r="P81" s="39"/>
      <c r="Q81" s="39">
        <v>1034</v>
      </c>
      <c r="R81" s="39">
        <v>928</v>
      </c>
      <c r="S81" s="39"/>
      <c r="T81" s="39">
        <v>1962</v>
      </c>
      <c r="U81" s="39"/>
      <c r="V81" s="39"/>
      <c r="W81" s="39"/>
      <c r="X81" s="39">
        <v>684</v>
      </c>
      <c r="Y81" s="39"/>
      <c r="Z81" s="39"/>
      <c r="AA81" s="39"/>
      <c r="AB81" s="39">
        <v>0</v>
      </c>
      <c r="AC81" s="39"/>
      <c r="AD81" s="39">
        <v>0</v>
      </c>
      <c r="AE81" s="39"/>
      <c r="AF81" s="39"/>
      <c r="AG81" s="39"/>
      <c r="AH81" s="39">
        <v>116</v>
      </c>
      <c r="AI81" s="39"/>
      <c r="AJ81" s="39"/>
      <c r="AK81" s="39"/>
    </row>
    <row r="82" spans="1:37" ht="20.100000000000001" customHeight="1" x14ac:dyDescent="0.2">
      <c r="D82" s="47" t="s">
        <v>115</v>
      </c>
      <c r="F82" s="48">
        <v>668</v>
      </c>
      <c r="G82" s="49"/>
      <c r="H82" s="49"/>
      <c r="I82" s="49"/>
      <c r="J82" s="48">
        <v>1883</v>
      </c>
      <c r="K82" s="48">
        <v>106</v>
      </c>
      <c r="L82" s="49"/>
      <c r="M82" s="48">
        <v>1989</v>
      </c>
      <c r="N82" s="49"/>
      <c r="O82" s="49"/>
      <c r="P82" s="49"/>
      <c r="Q82" s="48">
        <v>968</v>
      </c>
      <c r="R82" s="48">
        <v>1047</v>
      </c>
      <c r="S82" s="49"/>
      <c r="T82" s="48">
        <v>2015</v>
      </c>
      <c r="U82" s="49"/>
      <c r="V82" s="49"/>
      <c r="W82" s="49"/>
      <c r="X82" s="48">
        <v>642</v>
      </c>
      <c r="Y82" s="49"/>
      <c r="Z82" s="49"/>
      <c r="AA82" s="49"/>
      <c r="AB82" s="48">
        <v>0</v>
      </c>
      <c r="AC82" s="49"/>
      <c r="AD82" s="48">
        <v>0</v>
      </c>
      <c r="AE82" s="49"/>
      <c r="AF82" s="49"/>
      <c r="AG82" s="49"/>
      <c r="AH82" s="48">
        <v>130</v>
      </c>
      <c r="AI82" s="39"/>
      <c r="AJ82" s="39"/>
      <c r="AK82" s="39"/>
    </row>
    <row r="83" spans="1:37" ht="20.100000000000001" customHeight="1" x14ac:dyDescent="0.2">
      <c r="D83" s="2" t="s">
        <v>116</v>
      </c>
      <c r="F83" s="39">
        <v>733</v>
      </c>
      <c r="G83" s="39"/>
      <c r="H83" s="39"/>
      <c r="I83" s="39"/>
      <c r="J83" s="39">
        <v>1857</v>
      </c>
      <c r="K83" s="39">
        <v>83</v>
      </c>
      <c r="L83" s="39"/>
      <c r="M83" s="39">
        <v>1940</v>
      </c>
      <c r="N83" s="39"/>
      <c r="O83" s="39"/>
      <c r="P83" s="39"/>
      <c r="Q83" s="39">
        <v>896</v>
      </c>
      <c r="R83" s="39">
        <v>1091</v>
      </c>
      <c r="S83" s="39"/>
      <c r="T83" s="39">
        <v>1987</v>
      </c>
      <c r="U83" s="39"/>
      <c r="V83" s="39"/>
      <c r="W83" s="39"/>
      <c r="X83" s="39">
        <v>686</v>
      </c>
      <c r="Y83" s="39"/>
      <c r="Z83" s="39"/>
      <c r="AA83" s="39"/>
      <c r="AB83" s="39">
        <v>0</v>
      </c>
      <c r="AC83" s="39"/>
      <c r="AD83" s="39">
        <v>0</v>
      </c>
      <c r="AE83" s="39"/>
      <c r="AF83" s="39"/>
      <c r="AG83" s="39"/>
      <c r="AH83" s="39">
        <v>253</v>
      </c>
      <c r="AI83" s="39"/>
      <c r="AJ83" s="39"/>
      <c r="AK83" s="39"/>
    </row>
    <row r="84" spans="1:37" ht="20.100000000000001" customHeight="1" x14ac:dyDescent="0.2">
      <c r="D84" s="47" t="s">
        <v>103</v>
      </c>
      <c r="F84" s="48">
        <v>415</v>
      </c>
      <c r="G84" s="49"/>
      <c r="H84" s="49"/>
      <c r="I84" s="49"/>
      <c r="J84" s="48">
        <v>1868</v>
      </c>
      <c r="K84" s="48">
        <v>116</v>
      </c>
      <c r="L84" s="49"/>
      <c r="M84" s="48">
        <v>1984</v>
      </c>
      <c r="N84" s="49"/>
      <c r="O84" s="49"/>
      <c r="P84" s="49"/>
      <c r="Q84" s="48">
        <v>1057</v>
      </c>
      <c r="R84" s="48">
        <v>1003</v>
      </c>
      <c r="S84" s="49"/>
      <c r="T84" s="48">
        <v>2060</v>
      </c>
      <c r="U84" s="49"/>
      <c r="V84" s="49"/>
      <c r="W84" s="49"/>
      <c r="X84" s="48">
        <v>339</v>
      </c>
      <c r="Y84" s="49"/>
      <c r="Z84" s="49"/>
      <c r="AA84" s="49"/>
      <c r="AB84" s="48">
        <v>0</v>
      </c>
      <c r="AC84" s="49"/>
      <c r="AD84" s="48">
        <v>0</v>
      </c>
      <c r="AE84" s="49"/>
      <c r="AF84" s="49"/>
      <c r="AG84" s="49"/>
      <c r="AH84" s="48">
        <v>0</v>
      </c>
      <c r="AI84" s="39"/>
      <c r="AJ84" s="39"/>
      <c r="AK84" s="39"/>
    </row>
    <row r="85" spans="1:37" ht="20.100000000000001" customHeight="1" x14ac:dyDescent="0.2">
      <c r="D85" s="2" t="s">
        <v>104</v>
      </c>
      <c r="F85" s="39">
        <v>470</v>
      </c>
      <c r="G85" s="39"/>
      <c r="H85" s="39"/>
      <c r="I85" s="39"/>
      <c r="J85" s="39">
        <v>1852</v>
      </c>
      <c r="K85" s="39">
        <v>113</v>
      </c>
      <c r="L85" s="39"/>
      <c r="M85" s="39">
        <v>1965</v>
      </c>
      <c r="N85" s="39"/>
      <c r="O85" s="39"/>
      <c r="P85" s="39"/>
      <c r="Q85" s="39">
        <v>1191</v>
      </c>
      <c r="R85" s="39">
        <v>781</v>
      </c>
      <c r="S85" s="39"/>
      <c r="T85" s="39">
        <v>1972</v>
      </c>
      <c r="U85" s="39"/>
      <c r="V85" s="39"/>
      <c r="W85" s="39"/>
      <c r="X85" s="39">
        <v>463</v>
      </c>
      <c r="Y85" s="39"/>
      <c r="Z85" s="39"/>
      <c r="AA85" s="39"/>
      <c r="AB85" s="39">
        <v>0</v>
      </c>
      <c r="AC85" s="39"/>
      <c r="AD85" s="39">
        <v>0</v>
      </c>
      <c r="AE85" s="39"/>
      <c r="AF85" s="39"/>
      <c r="AG85" s="39"/>
      <c r="AH85" s="39">
        <v>0</v>
      </c>
      <c r="AI85" s="39"/>
      <c r="AJ85" s="39"/>
      <c r="AK85" s="39"/>
    </row>
    <row r="86" spans="1:37" ht="20.100000000000001" customHeight="1" x14ac:dyDescent="0.2">
      <c r="D86" s="47" t="s">
        <v>117</v>
      </c>
      <c r="F86" s="48">
        <v>482</v>
      </c>
      <c r="G86" s="49"/>
      <c r="H86" s="49"/>
      <c r="I86" s="49"/>
      <c r="J86" s="48">
        <v>1853</v>
      </c>
      <c r="K86" s="48">
        <v>121</v>
      </c>
      <c r="L86" s="49"/>
      <c r="M86" s="48">
        <v>1974</v>
      </c>
      <c r="N86" s="49"/>
      <c r="O86" s="49"/>
      <c r="P86" s="49"/>
      <c r="Q86" s="48">
        <v>1110</v>
      </c>
      <c r="R86" s="48">
        <v>1025</v>
      </c>
      <c r="S86" s="49"/>
      <c r="T86" s="48">
        <v>2135</v>
      </c>
      <c r="U86" s="49"/>
      <c r="V86" s="49"/>
      <c r="W86" s="49"/>
      <c r="X86" s="48">
        <v>321</v>
      </c>
      <c r="Y86" s="49"/>
      <c r="Z86" s="49"/>
      <c r="AA86" s="49"/>
      <c r="AB86" s="48">
        <v>0</v>
      </c>
      <c r="AC86" s="49"/>
      <c r="AD86" s="48">
        <v>0</v>
      </c>
      <c r="AE86" s="49"/>
      <c r="AF86" s="49"/>
      <c r="AG86" s="49"/>
      <c r="AH86" s="48">
        <v>0</v>
      </c>
      <c r="AI86" s="39"/>
      <c r="AJ86" s="39"/>
      <c r="AK86" s="39"/>
    </row>
    <row r="87" spans="1:37" ht="20.100000000000001" customHeight="1" x14ac:dyDescent="0.2">
      <c r="D87" s="2" t="s">
        <v>106</v>
      </c>
      <c r="F87" s="39">
        <v>518</v>
      </c>
      <c r="G87" s="39"/>
      <c r="H87" s="39"/>
      <c r="I87" s="39"/>
      <c r="J87" s="39">
        <v>1866</v>
      </c>
      <c r="K87" s="39">
        <v>69</v>
      </c>
      <c r="L87" s="39"/>
      <c r="M87" s="39">
        <v>1935</v>
      </c>
      <c r="N87" s="39"/>
      <c r="O87" s="39"/>
      <c r="P87" s="39"/>
      <c r="Q87" s="39">
        <v>1083</v>
      </c>
      <c r="R87" s="39">
        <v>854</v>
      </c>
      <c r="S87" s="39"/>
      <c r="T87" s="39">
        <v>1937</v>
      </c>
      <c r="U87" s="39"/>
      <c r="V87" s="39"/>
      <c r="W87" s="39"/>
      <c r="X87" s="39">
        <v>516</v>
      </c>
      <c r="Y87" s="39"/>
      <c r="Z87" s="39"/>
      <c r="AA87" s="39"/>
      <c r="AB87" s="39">
        <v>0</v>
      </c>
      <c r="AC87" s="39"/>
      <c r="AD87" s="39">
        <v>0</v>
      </c>
      <c r="AE87" s="39"/>
      <c r="AF87" s="39"/>
      <c r="AG87" s="39"/>
      <c r="AH87" s="39">
        <v>109</v>
      </c>
      <c r="AI87" s="39"/>
      <c r="AJ87" s="39"/>
      <c r="AK87" s="39"/>
    </row>
    <row r="88" spans="1:37" ht="20.100000000000001" customHeight="1" x14ac:dyDescent="0.2">
      <c r="D88" s="47" t="s">
        <v>107</v>
      </c>
      <c r="F88" s="48">
        <v>397</v>
      </c>
      <c r="G88" s="49"/>
      <c r="H88" s="49"/>
      <c r="I88" s="49"/>
      <c r="J88" s="48">
        <v>1888</v>
      </c>
      <c r="K88" s="48">
        <v>89</v>
      </c>
      <c r="L88" s="49"/>
      <c r="M88" s="48">
        <v>1977</v>
      </c>
      <c r="N88" s="49"/>
      <c r="O88" s="49"/>
      <c r="P88" s="49"/>
      <c r="Q88" s="48">
        <v>1254</v>
      </c>
      <c r="R88" s="48">
        <v>787</v>
      </c>
      <c r="S88" s="49"/>
      <c r="T88" s="48">
        <v>2041</v>
      </c>
      <c r="U88" s="49"/>
      <c r="V88" s="49"/>
      <c r="W88" s="49"/>
      <c r="X88" s="48">
        <v>333</v>
      </c>
      <c r="Y88" s="49"/>
      <c r="Z88" s="49"/>
      <c r="AA88" s="49"/>
      <c r="AB88" s="48">
        <v>0</v>
      </c>
      <c r="AC88" s="49"/>
      <c r="AD88" s="48">
        <v>0</v>
      </c>
      <c r="AE88" s="49"/>
      <c r="AF88" s="49"/>
      <c r="AG88" s="49"/>
      <c r="AH88" s="48">
        <v>0</v>
      </c>
      <c r="AI88" s="39"/>
      <c r="AJ88" s="39"/>
      <c r="AK88" s="39"/>
    </row>
    <row r="89" spans="1:37" ht="20.100000000000001" customHeight="1" x14ac:dyDescent="0.2">
      <c r="D89" s="2" t="s">
        <v>108</v>
      </c>
      <c r="F89" s="39">
        <v>740</v>
      </c>
      <c r="G89" s="39"/>
      <c r="H89" s="39"/>
      <c r="I89" s="39"/>
      <c r="J89" s="39">
        <v>1842</v>
      </c>
      <c r="K89" s="39">
        <v>166</v>
      </c>
      <c r="L89" s="39"/>
      <c r="M89" s="39">
        <v>2008</v>
      </c>
      <c r="N89" s="39"/>
      <c r="O89" s="39"/>
      <c r="P89" s="39"/>
      <c r="Q89" s="39">
        <v>1189</v>
      </c>
      <c r="R89" s="39">
        <v>980</v>
      </c>
      <c r="S89" s="39"/>
      <c r="T89" s="39">
        <v>2169</v>
      </c>
      <c r="U89" s="39"/>
      <c r="V89" s="39"/>
      <c r="W89" s="39"/>
      <c r="X89" s="39">
        <v>579</v>
      </c>
      <c r="Y89" s="39"/>
      <c r="Z89" s="39"/>
      <c r="AA89" s="39"/>
      <c r="AB89" s="39">
        <v>0</v>
      </c>
      <c r="AC89" s="39"/>
      <c r="AD89" s="39">
        <v>0</v>
      </c>
      <c r="AE89" s="39"/>
      <c r="AF89" s="39"/>
      <c r="AG89" s="39"/>
      <c r="AH89" s="39">
        <v>410</v>
      </c>
      <c r="AI89" s="39"/>
      <c r="AJ89" s="39"/>
      <c r="AK89" s="39"/>
    </row>
    <row r="90" spans="1:37" ht="20.100000000000001" customHeight="1" x14ac:dyDescent="0.2">
      <c r="D90" s="47" t="s">
        <v>128</v>
      </c>
      <c r="F90" s="48">
        <v>458</v>
      </c>
      <c r="G90" s="49"/>
      <c r="H90" s="49"/>
      <c r="I90" s="49"/>
      <c r="J90" s="48">
        <v>1876</v>
      </c>
      <c r="K90" s="48">
        <v>88</v>
      </c>
      <c r="L90" s="49"/>
      <c r="M90" s="48">
        <v>1964</v>
      </c>
      <c r="N90" s="49"/>
      <c r="O90" s="49"/>
      <c r="P90" s="49"/>
      <c r="Q90" s="48">
        <v>1119</v>
      </c>
      <c r="R90" s="48">
        <v>913</v>
      </c>
      <c r="S90" s="49"/>
      <c r="T90" s="48">
        <v>2032</v>
      </c>
      <c r="U90" s="49"/>
      <c r="V90" s="49"/>
      <c r="W90" s="49"/>
      <c r="X90" s="48">
        <v>390</v>
      </c>
      <c r="Y90" s="49"/>
      <c r="Z90" s="49"/>
      <c r="AA90" s="49"/>
      <c r="AB90" s="48">
        <v>0</v>
      </c>
      <c r="AC90" s="49"/>
      <c r="AD90" s="48">
        <v>0</v>
      </c>
      <c r="AE90" s="49"/>
      <c r="AF90" s="49"/>
      <c r="AG90" s="49"/>
      <c r="AH90" s="48">
        <v>0</v>
      </c>
      <c r="AI90" s="39"/>
      <c r="AJ90" s="39"/>
      <c r="AK90" s="39"/>
    </row>
    <row r="91" spans="1:37" ht="20.100000000000001" customHeight="1" x14ac:dyDescent="0.2"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</row>
    <row r="92" spans="1:37" s="1" customFormat="1" ht="20.100000000000001" customHeight="1" x14ac:dyDescent="0.25">
      <c r="A92" s="3"/>
      <c r="B92" s="6"/>
      <c r="C92" s="51" t="s">
        <v>129</v>
      </c>
      <c r="D92" s="52"/>
      <c r="E92" s="5"/>
      <c r="F92" s="53">
        <v>7477</v>
      </c>
      <c r="G92" s="54"/>
      <c r="H92" s="54"/>
      <c r="I92" s="54"/>
      <c r="J92" s="53">
        <v>26126</v>
      </c>
      <c r="K92" s="53">
        <v>1461</v>
      </c>
      <c r="L92" s="54"/>
      <c r="M92" s="53">
        <v>27587</v>
      </c>
      <c r="N92" s="54"/>
      <c r="O92" s="54"/>
      <c r="P92" s="54"/>
      <c r="Q92" s="53">
        <v>15046</v>
      </c>
      <c r="R92" s="53">
        <v>13300</v>
      </c>
      <c r="S92" s="54"/>
      <c r="T92" s="53">
        <v>28346</v>
      </c>
      <c r="U92" s="54"/>
      <c r="V92" s="54"/>
      <c r="W92" s="54"/>
      <c r="X92" s="53">
        <v>6718</v>
      </c>
      <c r="Y92" s="54"/>
      <c r="Z92" s="54"/>
      <c r="AA92" s="54"/>
      <c r="AB92" s="53">
        <v>0</v>
      </c>
      <c r="AC92" s="54"/>
      <c r="AD92" s="53">
        <v>0</v>
      </c>
      <c r="AE92" s="54"/>
      <c r="AF92" s="54"/>
      <c r="AG92" s="54"/>
      <c r="AH92" s="53">
        <v>1363</v>
      </c>
      <c r="AI92" s="39"/>
      <c r="AJ92" s="39"/>
      <c r="AK92" s="39"/>
    </row>
    <row r="93" spans="1:37" ht="20.100000000000001" customHeight="1" x14ac:dyDescent="0.2"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</row>
    <row r="94" spans="1:37" ht="20.100000000000001" customHeight="1" x14ac:dyDescent="0.2">
      <c r="C94" s="3" t="s">
        <v>130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</row>
    <row r="95" spans="1:37" ht="20.100000000000001" customHeight="1" x14ac:dyDescent="0.2">
      <c r="D95" s="2" t="s">
        <v>131</v>
      </c>
      <c r="F95" s="39">
        <v>0</v>
      </c>
      <c r="G95" s="39"/>
      <c r="H95" s="39"/>
      <c r="I95" s="39"/>
      <c r="J95" s="39">
        <v>1968</v>
      </c>
      <c r="K95" s="39">
        <v>107</v>
      </c>
      <c r="L95" s="39"/>
      <c r="M95" s="39">
        <v>2075</v>
      </c>
      <c r="N95" s="39"/>
      <c r="O95" s="39"/>
      <c r="P95" s="39"/>
      <c r="Q95" s="39">
        <v>1209</v>
      </c>
      <c r="R95" s="39">
        <v>268</v>
      </c>
      <c r="S95" s="39"/>
      <c r="T95" s="39">
        <v>1477</v>
      </c>
      <c r="U95" s="39"/>
      <c r="V95" s="39"/>
      <c r="W95" s="39"/>
      <c r="X95" s="39">
        <v>598</v>
      </c>
      <c r="Y95" s="39"/>
      <c r="Z95" s="39"/>
      <c r="AA95" s="39"/>
      <c r="AB95" s="39">
        <v>0</v>
      </c>
      <c r="AC95" s="39"/>
      <c r="AD95" s="39">
        <v>0</v>
      </c>
      <c r="AE95" s="39"/>
      <c r="AF95" s="39"/>
      <c r="AG95" s="39"/>
      <c r="AH95" s="39">
        <v>0</v>
      </c>
      <c r="AI95" s="39"/>
      <c r="AJ95" s="39"/>
      <c r="AK95" s="39"/>
    </row>
    <row r="96" spans="1:37" ht="20.100000000000001" customHeight="1" x14ac:dyDescent="0.2">
      <c r="D96" s="47" t="s">
        <v>132</v>
      </c>
      <c r="F96" s="48">
        <v>0</v>
      </c>
      <c r="G96" s="49"/>
      <c r="H96" s="49"/>
      <c r="I96" s="49"/>
      <c r="J96" s="48">
        <v>1943</v>
      </c>
      <c r="K96" s="48">
        <v>77</v>
      </c>
      <c r="L96" s="49"/>
      <c r="M96" s="48">
        <v>2020</v>
      </c>
      <c r="N96" s="49"/>
      <c r="O96" s="49"/>
      <c r="P96" s="49"/>
      <c r="Q96" s="48">
        <v>1073</v>
      </c>
      <c r="R96" s="48">
        <v>458</v>
      </c>
      <c r="S96" s="49"/>
      <c r="T96" s="48">
        <v>1531</v>
      </c>
      <c r="U96" s="49"/>
      <c r="V96" s="49"/>
      <c r="W96" s="49"/>
      <c r="X96" s="48">
        <v>489</v>
      </c>
      <c r="Y96" s="49"/>
      <c r="Z96" s="49"/>
      <c r="AA96" s="49"/>
      <c r="AB96" s="48">
        <v>0</v>
      </c>
      <c r="AC96" s="49"/>
      <c r="AD96" s="48">
        <v>0</v>
      </c>
      <c r="AE96" s="49"/>
      <c r="AF96" s="49"/>
      <c r="AG96" s="49"/>
      <c r="AH96" s="48">
        <v>0</v>
      </c>
      <c r="AI96" s="39"/>
      <c r="AJ96" s="39"/>
      <c r="AK96" s="39"/>
    </row>
    <row r="97" spans="1:37" ht="20.100000000000001" customHeight="1" x14ac:dyDescent="0.2"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</row>
    <row r="98" spans="1:37" ht="20.100000000000001" customHeight="1" x14ac:dyDescent="0.25">
      <c r="C98" s="51" t="s">
        <v>133</v>
      </c>
      <c r="D98" s="52"/>
      <c r="F98" s="53">
        <v>0</v>
      </c>
      <c r="G98" s="54"/>
      <c r="H98" s="54"/>
      <c r="I98" s="54"/>
      <c r="J98" s="53">
        <v>3911</v>
      </c>
      <c r="K98" s="53">
        <v>184</v>
      </c>
      <c r="L98" s="54"/>
      <c r="M98" s="53">
        <v>4095</v>
      </c>
      <c r="N98" s="54"/>
      <c r="O98" s="54"/>
      <c r="P98" s="54"/>
      <c r="Q98" s="53">
        <v>2282</v>
      </c>
      <c r="R98" s="53">
        <v>726</v>
      </c>
      <c r="S98" s="54"/>
      <c r="T98" s="53">
        <v>3008</v>
      </c>
      <c r="U98" s="54"/>
      <c r="V98" s="54"/>
      <c r="W98" s="54"/>
      <c r="X98" s="53">
        <v>1087</v>
      </c>
      <c r="Y98" s="54"/>
      <c r="Z98" s="54"/>
      <c r="AA98" s="54"/>
      <c r="AB98" s="53">
        <v>0</v>
      </c>
      <c r="AC98" s="54"/>
      <c r="AD98" s="53">
        <v>0</v>
      </c>
      <c r="AE98" s="54"/>
      <c r="AF98" s="54"/>
      <c r="AG98" s="54"/>
      <c r="AH98" s="53">
        <v>0</v>
      </c>
      <c r="AI98" s="39"/>
      <c r="AJ98" s="39"/>
      <c r="AK98" s="39"/>
    </row>
    <row r="99" spans="1:37" ht="20.100000000000001" customHeight="1" x14ac:dyDescent="0.2"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</row>
    <row r="100" spans="1:37" ht="20.100000000000001" customHeight="1" x14ac:dyDescent="0.2">
      <c r="C100" s="3" t="s">
        <v>134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</row>
    <row r="101" spans="1:37" ht="20.100000000000001" customHeight="1" x14ac:dyDescent="0.2">
      <c r="D101" s="2" t="s">
        <v>122</v>
      </c>
      <c r="F101" s="39">
        <v>183</v>
      </c>
      <c r="G101" s="39"/>
      <c r="H101" s="39"/>
      <c r="I101" s="39"/>
      <c r="J101" s="39">
        <v>2357</v>
      </c>
      <c r="K101" s="39">
        <v>104</v>
      </c>
      <c r="L101" s="39"/>
      <c r="M101" s="39">
        <v>2461</v>
      </c>
      <c r="N101" s="39"/>
      <c r="O101" s="39"/>
      <c r="P101" s="39"/>
      <c r="Q101" s="39">
        <v>933</v>
      </c>
      <c r="R101" s="39">
        <v>1487</v>
      </c>
      <c r="S101" s="39"/>
      <c r="T101" s="39">
        <v>2420</v>
      </c>
      <c r="U101" s="39"/>
      <c r="V101" s="39"/>
      <c r="W101" s="39"/>
      <c r="X101" s="39">
        <v>224</v>
      </c>
      <c r="Y101" s="39"/>
      <c r="Z101" s="39"/>
      <c r="AA101" s="39"/>
      <c r="AB101" s="39">
        <v>0</v>
      </c>
      <c r="AC101" s="39"/>
      <c r="AD101" s="39">
        <v>0</v>
      </c>
      <c r="AE101" s="39"/>
      <c r="AF101" s="39"/>
      <c r="AG101" s="39"/>
      <c r="AH101" s="39">
        <v>0</v>
      </c>
      <c r="AI101" s="39"/>
      <c r="AJ101" s="39"/>
      <c r="AK101" s="39"/>
    </row>
    <row r="102" spans="1:37" ht="20.100000000000001" customHeight="1" x14ac:dyDescent="0.2">
      <c r="D102" s="47" t="s">
        <v>135</v>
      </c>
      <c r="F102" s="48">
        <v>226</v>
      </c>
      <c r="G102" s="49"/>
      <c r="H102" s="49"/>
      <c r="I102" s="49"/>
      <c r="J102" s="48">
        <v>2344</v>
      </c>
      <c r="K102" s="48">
        <v>71</v>
      </c>
      <c r="L102" s="49"/>
      <c r="M102" s="48">
        <v>2415</v>
      </c>
      <c r="N102" s="49"/>
      <c r="O102" s="49"/>
      <c r="P102" s="49"/>
      <c r="Q102" s="48">
        <v>946</v>
      </c>
      <c r="R102" s="48">
        <v>1490</v>
      </c>
      <c r="S102" s="49"/>
      <c r="T102" s="48">
        <v>2436</v>
      </c>
      <c r="U102" s="49"/>
      <c r="V102" s="49"/>
      <c r="W102" s="49"/>
      <c r="X102" s="48">
        <v>205</v>
      </c>
      <c r="Y102" s="49"/>
      <c r="Z102" s="49"/>
      <c r="AA102" s="49"/>
      <c r="AB102" s="48">
        <v>0</v>
      </c>
      <c r="AC102" s="49"/>
      <c r="AD102" s="48">
        <v>0</v>
      </c>
      <c r="AE102" s="49"/>
      <c r="AF102" s="49"/>
      <c r="AG102" s="49"/>
      <c r="AH102" s="48">
        <v>0</v>
      </c>
      <c r="AI102" s="39"/>
      <c r="AJ102" s="39"/>
      <c r="AK102" s="39"/>
    </row>
    <row r="103" spans="1:37" ht="20.100000000000001" customHeight="1" x14ac:dyDescent="0.2">
      <c r="D103" s="2" t="s">
        <v>98</v>
      </c>
      <c r="F103" s="39">
        <v>233</v>
      </c>
      <c r="G103" s="39"/>
      <c r="H103" s="39"/>
      <c r="I103" s="39"/>
      <c r="J103" s="39">
        <v>2342</v>
      </c>
      <c r="K103" s="39">
        <v>50</v>
      </c>
      <c r="L103" s="39"/>
      <c r="M103" s="39">
        <v>2392</v>
      </c>
      <c r="N103" s="39"/>
      <c r="O103" s="39"/>
      <c r="P103" s="39"/>
      <c r="Q103" s="39">
        <v>628</v>
      </c>
      <c r="R103" s="39">
        <v>1788</v>
      </c>
      <c r="S103" s="39"/>
      <c r="T103" s="39">
        <v>2416</v>
      </c>
      <c r="U103" s="39"/>
      <c r="V103" s="39"/>
      <c r="W103" s="39"/>
      <c r="X103" s="39">
        <v>209</v>
      </c>
      <c r="Y103" s="39"/>
      <c r="Z103" s="39"/>
      <c r="AA103" s="39"/>
      <c r="AB103" s="39">
        <v>0</v>
      </c>
      <c r="AC103" s="39"/>
      <c r="AD103" s="39">
        <v>0</v>
      </c>
      <c r="AE103" s="39"/>
      <c r="AF103" s="39"/>
      <c r="AG103" s="39"/>
      <c r="AH103" s="39">
        <v>0</v>
      </c>
      <c r="AI103" s="39"/>
      <c r="AJ103" s="39"/>
      <c r="AK103" s="39"/>
    </row>
    <row r="104" spans="1:37" ht="20.100000000000001" customHeight="1" x14ac:dyDescent="0.2">
      <c r="D104" s="47" t="s">
        <v>136</v>
      </c>
      <c r="F104" s="48">
        <v>195</v>
      </c>
      <c r="G104" s="49"/>
      <c r="H104" s="49"/>
      <c r="I104" s="49"/>
      <c r="J104" s="48">
        <v>2350</v>
      </c>
      <c r="K104" s="48">
        <v>40</v>
      </c>
      <c r="L104" s="49"/>
      <c r="M104" s="48">
        <v>2390</v>
      </c>
      <c r="N104" s="49"/>
      <c r="O104" s="49"/>
      <c r="P104" s="49"/>
      <c r="Q104" s="48">
        <v>648</v>
      </c>
      <c r="R104" s="48">
        <v>1780</v>
      </c>
      <c r="S104" s="49"/>
      <c r="T104" s="48">
        <v>2428</v>
      </c>
      <c r="U104" s="49"/>
      <c r="V104" s="49"/>
      <c r="W104" s="49"/>
      <c r="X104" s="48">
        <v>157</v>
      </c>
      <c r="Y104" s="49"/>
      <c r="Z104" s="49"/>
      <c r="AA104" s="49"/>
      <c r="AB104" s="48">
        <v>0</v>
      </c>
      <c r="AC104" s="49"/>
      <c r="AD104" s="48">
        <v>0</v>
      </c>
      <c r="AE104" s="49"/>
      <c r="AF104" s="49"/>
      <c r="AG104" s="49"/>
      <c r="AH104" s="48">
        <v>0</v>
      </c>
      <c r="AI104" s="39"/>
      <c r="AJ104" s="39"/>
      <c r="AK104" s="39"/>
    </row>
    <row r="105" spans="1:37" ht="20.100000000000001" customHeight="1" x14ac:dyDescent="0.2">
      <c r="D105" s="2" t="s">
        <v>114</v>
      </c>
      <c r="F105" s="39">
        <v>211</v>
      </c>
      <c r="G105" s="39"/>
      <c r="H105" s="39"/>
      <c r="I105" s="39"/>
      <c r="J105" s="39">
        <v>2261</v>
      </c>
      <c r="K105" s="39">
        <v>40</v>
      </c>
      <c r="L105" s="39"/>
      <c r="M105" s="39">
        <v>2301</v>
      </c>
      <c r="N105" s="39"/>
      <c r="O105" s="39"/>
      <c r="P105" s="39"/>
      <c r="Q105" s="39">
        <v>737</v>
      </c>
      <c r="R105" s="39">
        <v>1538</v>
      </c>
      <c r="S105" s="39"/>
      <c r="T105" s="39">
        <v>2275</v>
      </c>
      <c r="U105" s="39"/>
      <c r="V105" s="39"/>
      <c r="W105" s="39"/>
      <c r="X105" s="39">
        <v>237</v>
      </c>
      <c r="Y105" s="39"/>
      <c r="Z105" s="39"/>
      <c r="AA105" s="39"/>
      <c r="AB105" s="39">
        <v>0</v>
      </c>
      <c r="AC105" s="39"/>
      <c r="AD105" s="39">
        <v>0</v>
      </c>
      <c r="AE105" s="39"/>
      <c r="AF105" s="39"/>
      <c r="AG105" s="39"/>
      <c r="AH105" s="39">
        <v>0</v>
      </c>
      <c r="AI105" s="39"/>
      <c r="AJ105" s="39"/>
      <c r="AK105" s="39"/>
    </row>
    <row r="106" spans="1:37" ht="20.100000000000001" customHeight="1" x14ac:dyDescent="0.2">
      <c r="D106" s="47" t="s">
        <v>101</v>
      </c>
      <c r="F106" s="48">
        <v>258</v>
      </c>
      <c r="G106" s="49"/>
      <c r="H106" s="49"/>
      <c r="I106" s="49"/>
      <c r="J106" s="48">
        <v>2356</v>
      </c>
      <c r="K106" s="48">
        <v>62</v>
      </c>
      <c r="L106" s="49"/>
      <c r="M106" s="48">
        <v>2418</v>
      </c>
      <c r="N106" s="49"/>
      <c r="O106" s="49"/>
      <c r="P106" s="49"/>
      <c r="Q106" s="48">
        <v>783</v>
      </c>
      <c r="R106" s="48">
        <v>1653</v>
      </c>
      <c r="S106" s="49"/>
      <c r="T106" s="48">
        <v>2436</v>
      </c>
      <c r="U106" s="49"/>
      <c r="V106" s="49"/>
      <c r="W106" s="49"/>
      <c r="X106" s="48">
        <v>240</v>
      </c>
      <c r="Y106" s="49"/>
      <c r="Z106" s="49"/>
      <c r="AA106" s="49"/>
      <c r="AB106" s="48">
        <v>0</v>
      </c>
      <c r="AC106" s="49"/>
      <c r="AD106" s="48">
        <v>0</v>
      </c>
      <c r="AE106" s="49"/>
      <c r="AF106" s="49"/>
      <c r="AG106" s="49"/>
      <c r="AH106" s="48">
        <v>0</v>
      </c>
      <c r="AI106" s="39"/>
      <c r="AJ106" s="39"/>
      <c r="AK106" s="39"/>
    </row>
    <row r="107" spans="1:37" ht="20.100000000000001" customHeight="1" x14ac:dyDescent="0.2">
      <c r="D107" s="50" t="s">
        <v>116</v>
      </c>
      <c r="F107" s="49">
        <v>191</v>
      </c>
      <c r="G107" s="49"/>
      <c r="H107" s="49"/>
      <c r="I107" s="49"/>
      <c r="J107" s="49">
        <v>2354</v>
      </c>
      <c r="K107" s="49">
        <v>41</v>
      </c>
      <c r="L107" s="49"/>
      <c r="M107" s="49">
        <v>2395</v>
      </c>
      <c r="N107" s="49"/>
      <c r="O107" s="49"/>
      <c r="P107" s="49"/>
      <c r="Q107" s="49">
        <v>606</v>
      </c>
      <c r="R107" s="49">
        <v>1810</v>
      </c>
      <c r="S107" s="49"/>
      <c r="T107" s="49">
        <v>2416</v>
      </c>
      <c r="U107" s="49"/>
      <c r="V107" s="49"/>
      <c r="W107" s="49"/>
      <c r="X107" s="49">
        <v>170</v>
      </c>
      <c r="Y107" s="49"/>
      <c r="Z107" s="49"/>
      <c r="AA107" s="49"/>
      <c r="AB107" s="49">
        <v>0</v>
      </c>
      <c r="AC107" s="49"/>
      <c r="AD107" s="49">
        <v>0</v>
      </c>
      <c r="AE107" s="49"/>
      <c r="AF107" s="49"/>
      <c r="AG107" s="49"/>
      <c r="AH107" s="49">
        <v>0</v>
      </c>
      <c r="AI107" s="39"/>
      <c r="AJ107" s="39"/>
      <c r="AK107" s="39"/>
    </row>
    <row r="108" spans="1:37" ht="20.100000000000001" customHeight="1" x14ac:dyDescent="0.2">
      <c r="D108" s="47" t="s">
        <v>103</v>
      </c>
      <c r="F108" s="48">
        <v>188</v>
      </c>
      <c r="G108" s="49"/>
      <c r="H108" s="49"/>
      <c r="I108" s="49"/>
      <c r="J108" s="48">
        <v>2367</v>
      </c>
      <c r="K108" s="48">
        <v>53</v>
      </c>
      <c r="L108" s="49"/>
      <c r="M108" s="48">
        <v>2420</v>
      </c>
      <c r="N108" s="49"/>
      <c r="O108" s="49"/>
      <c r="P108" s="49"/>
      <c r="Q108" s="48">
        <v>674</v>
      </c>
      <c r="R108" s="48">
        <v>1758</v>
      </c>
      <c r="S108" s="49"/>
      <c r="T108" s="48">
        <v>2432</v>
      </c>
      <c r="U108" s="49"/>
      <c r="V108" s="49"/>
      <c r="W108" s="49"/>
      <c r="X108" s="48">
        <v>176</v>
      </c>
      <c r="Y108" s="49"/>
      <c r="Z108" s="49"/>
      <c r="AA108" s="49"/>
      <c r="AB108" s="48">
        <v>0</v>
      </c>
      <c r="AC108" s="49"/>
      <c r="AD108" s="48">
        <v>0</v>
      </c>
      <c r="AE108" s="49"/>
      <c r="AF108" s="49"/>
      <c r="AG108" s="49"/>
      <c r="AH108" s="48">
        <v>0</v>
      </c>
      <c r="AI108" s="39"/>
      <c r="AJ108" s="39"/>
      <c r="AK108" s="39"/>
    </row>
    <row r="109" spans="1:37" ht="20.100000000000001" customHeight="1" x14ac:dyDescent="0.2">
      <c r="D109" s="50" t="s">
        <v>137</v>
      </c>
      <c r="F109" s="49">
        <v>233</v>
      </c>
      <c r="G109" s="49"/>
      <c r="H109" s="49"/>
      <c r="I109" s="49"/>
      <c r="J109" s="49">
        <v>2379</v>
      </c>
      <c r="K109" s="49">
        <v>25</v>
      </c>
      <c r="L109" s="49"/>
      <c r="M109" s="49">
        <v>2404</v>
      </c>
      <c r="N109" s="49"/>
      <c r="O109" s="49"/>
      <c r="P109" s="49"/>
      <c r="Q109" s="49">
        <v>502</v>
      </c>
      <c r="R109" s="49">
        <v>1951</v>
      </c>
      <c r="S109" s="49"/>
      <c r="T109" s="49">
        <v>2453</v>
      </c>
      <c r="U109" s="49"/>
      <c r="V109" s="49"/>
      <c r="W109" s="49"/>
      <c r="X109" s="49">
        <v>184</v>
      </c>
      <c r="Y109" s="49"/>
      <c r="Z109" s="49"/>
      <c r="AA109" s="49"/>
      <c r="AB109" s="49">
        <v>0</v>
      </c>
      <c r="AC109" s="49"/>
      <c r="AD109" s="49">
        <v>0</v>
      </c>
      <c r="AE109" s="49"/>
      <c r="AF109" s="49"/>
      <c r="AG109" s="49"/>
      <c r="AH109" s="49">
        <v>0</v>
      </c>
      <c r="AI109" s="39"/>
      <c r="AJ109" s="39"/>
      <c r="AK109" s="39"/>
    </row>
    <row r="110" spans="1:37" ht="20.100000000000001" customHeight="1" x14ac:dyDescent="0.2"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</row>
    <row r="111" spans="1:37" s="1" customFormat="1" ht="20.100000000000001" customHeight="1" x14ac:dyDescent="0.25">
      <c r="A111" s="3"/>
      <c r="B111" s="6"/>
      <c r="C111" s="51" t="s">
        <v>138</v>
      </c>
      <c r="D111" s="52"/>
      <c r="E111" s="5"/>
      <c r="F111" s="53">
        <v>1918</v>
      </c>
      <c r="G111" s="54"/>
      <c r="H111" s="54"/>
      <c r="I111" s="54"/>
      <c r="J111" s="53">
        <v>21110</v>
      </c>
      <c r="K111" s="53">
        <v>486</v>
      </c>
      <c r="L111" s="54"/>
      <c r="M111" s="53">
        <v>21596</v>
      </c>
      <c r="N111" s="54"/>
      <c r="O111" s="54"/>
      <c r="P111" s="54"/>
      <c r="Q111" s="53">
        <v>6457</v>
      </c>
      <c r="R111" s="53">
        <v>15255</v>
      </c>
      <c r="S111" s="54"/>
      <c r="T111" s="53">
        <v>21712</v>
      </c>
      <c r="U111" s="54"/>
      <c r="V111" s="54"/>
      <c r="W111" s="54"/>
      <c r="X111" s="53">
        <v>1802</v>
      </c>
      <c r="Y111" s="54"/>
      <c r="Z111" s="54"/>
      <c r="AA111" s="54"/>
      <c r="AB111" s="53">
        <v>0</v>
      </c>
      <c r="AC111" s="54"/>
      <c r="AD111" s="53">
        <v>0</v>
      </c>
      <c r="AE111" s="54"/>
      <c r="AF111" s="54"/>
      <c r="AG111" s="54"/>
      <c r="AH111" s="53">
        <v>0</v>
      </c>
      <c r="AI111" s="39"/>
      <c r="AJ111" s="39"/>
      <c r="AK111" s="39"/>
    </row>
    <row r="112" spans="1:37" s="1" customFormat="1" ht="20.100000000000001" customHeight="1" x14ac:dyDescent="0.2">
      <c r="A112" s="3"/>
      <c r="B112" s="6"/>
      <c r="C112" s="3"/>
      <c r="D112" s="3"/>
      <c r="E112" s="5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39"/>
      <c r="AJ112" s="39"/>
      <c r="AK112" s="39"/>
    </row>
    <row r="113" spans="1:37" s="1" customFormat="1" ht="20.100000000000001" customHeight="1" x14ac:dyDescent="0.2">
      <c r="A113" s="3"/>
      <c r="B113" s="6"/>
      <c r="C113" s="3" t="s">
        <v>139</v>
      </c>
      <c r="D113" s="3"/>
      <c r="E113" s="5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39"/>
      <c r="AJ113" s="39"/>
      <c r="AK113" s="39"/>
    </row>
    <row r="114" spans="1:37" s="1" customFormat="1" ht="20.100000000000001" customHeight="1" x14ac:dyDescent="0.2">
      <c r="A114" s="3"/>
      <c r="B114" s="6"/>
      <c r="C114" s="3"/>
      <c r="D114" s="2" t="s">
        <v>140</v>
      </c>
      <c r="E114" s="5"/>
      <c r="F114" s="39">
        <v>12099</v>
      </c>
      <c r="G114" s="39"/>
      <c r="H114" s="39"/>
      <c r="I114" s="39"/>
      <c r="J114" s="39">
        <v>2</v>
      </c>
      <c r="K114" s="39">
        <v>80</v>
      </c>
      <c r="L114" s="39"/>
      <c r="M114" s="39">
        <f xml:space="preserve"> 176 - 94</f>
        <v>82</v>
      </c>
      <c r="N114" s="39"/>
      <c r="O114" s="39"/>
      <c r="P114" s="39"/>
      <c r="Q114" s="39">
        <v>368</v>
      </c>
      <c r="R114" s="39">
        <v>12968</v>
      </c>
      <c r="S114" s="39"/>
      <c r="T114" s="39">
        <v>13336</v>
      </c>
      <c r="U114" s="39"/>
      <c r="V114" s="39"/>
      <c r="W114" s="39"/>
      <c r="X114" s="39">
        <v>1181</v>
      </c>
      <c r="Y114" s="39"/>
      <c r="Z114" s="39"/>
      <c r="AA114" s="39"/>
      <c r="AB114" s="39">
        <v>2336</v>
      </c>
      <c r="AC114" s="39"/>
      <c r="AD114" s="39">
        <v>0</v>
      </c>
      <c r="AE114" s="39"/>
      <c r="AF114" s="39"/>
      <c r="AG114" s="39"/>
      <c r="AH114" s="39">
        <v>0</v>
      </c>
      <c r="AI114" s="39"/>
      <c r="AJ114" s="39"/>
      <c r="AK114" s="39"/>
    </row>
    <row r="115" spans="1:37" ht="20.100000000000001" customHeight="1" x14ac:dyDescent="0.2">
      <c r="D115" s="47" t="s">
        <v>141</v>
      </c>
      <c r="F115" s="48">
        <v>8995</v>
      </c>
      <c r="G115" s="49"/>
      <c r="H115" s="49"/>
      <c r="I115" s="49"/>
      <c r="J115" s="48">
        <v>127</v>
      </c>
      <c r="K115" s="48">
        <v>121</v>
      </c>
      <c r="L115" s="49"/>
      <c r="M115" s="48">
        <v>248</v>
      </c>
      <c r="N115" s="49"/>
      <c r="O115" s="49"/>
      <c r="P115" s="49"/>
      <c r="Q115" s="48">
        <v>441</v>
      </c>
      <c r="R115" s="48">
        <v>10110</v>
      </c>
      <c r="S115" s="49"/>
      <c r="T115" s="48">
        <v>10551</v>
      </c>
      <c r="U115" s="49"/>
      <c r="V115" s="49"/>
      <c r="W115" s="49"/>
      <c r="X115" s="48">
        <v>882</v>
      </c>
      <c r="Y115" s="49"/>
      <c r="Z115" s="49"/>
      <c r="AA115" s="49"/>
      <c r="AB115" s="48">
        <v>2190</v>
      </c>
      <c r="AC115" s="49"/>
      <c r="AD115" s="48">
        <v>0</v>
      </c>
      <c r="AE115" s="49"/>
      <c r="AF115" s="49"/>
      <c r="AG115" s="49"/>
      <c r="AH115" s="48">
        <v>0</v>
      </c>
      <c r="AI115" s="39"/>
      <c r="AJ115" s="39"/>
      <c r="AK115" s="39"/>
    </row>
    <row r="116" spans="1:37" s="1" customFormat="1" ht="20.100000000000001" customHeight="1" x14ac:dyDescent="0.2">
      <c r="A116" s="3"/>
      <c r="B116" s="6"/>
      <c r="C116" s="3"/>
      <c r="D116" s="2" t="s">
        <v>142</v>
      </c>
      <c r="E116" s="5"/>
      <c r="F116" s="39">
        <v>14</v>
      </c>
      <c r="G116" s="39"/>
      <c r="H116" s="39"/>
      <c r="I116" s="39"/>
      <c r="J116" s="39">
        <v>42</v>
      </c>
      <c r="K116" s="39">
        <v>2</v>
      </c>
      <c r="L116" s="39"/>
      <c r="M116" s="39">
        <v>44</v>
      </c>
      <c r="N116" s="39"/>
      <c r="O116" s="39"/>
      <c r="P116" s="39"/>
      <c r="Q116" s="39">
        <v>15</v>
      </c>
      <c r="R116" s="39">
        <v>31</v>
      </c>
      <c r="S116" s="39"/>
      <c r="T116" s="39">
        <v>46</v>
      </c>
      <c r="U116" s="39"/>
      <c r="V116" s="39"/>
      <c r="W116" s="39"/>
      <c r="X116" s="39">
        <v>12</v>
      </c>
      <c r="Y116" s="39"/>
      <c r="Z116" s="39"/>
      <c r="AA116" s="39"/>
      <c r="AB116" s="39">
        <v>0</v>
      </c>
      <c r="AC116" s="39"/>
      <c r="AD116" s="39">
        <v>0</v>
      </c>
      <c r="AE116" s="39"/>
      <c r="AF116" s="39"/>
      <c r="AG116" s="39"/>
      <c r="AH116" s="39">
        <v>0</v>
      </c>
      <c r="AI116" s="39"/>
      <c r="AJ116" s="39"/>
      <c r="AK116" s="39"/>
    </row>
    <row r="117" spans="1:37" s="1" customFormat="1" ht="20.100000000000001" customHeight="1" x14ac:dyDescent="0.2">
      <c r="A117" s="3"/>
      <c r="B117" s="6"/>
      <c r="C117" s="3"/>
      <c r="D117" s="2"/>
      <c r="E117" s="5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39"/>
      <c r="AJ117" s="39"/>
      <c r="AK117" s="39"/>
    </row>
    <row r="118" spans="1:37" s="1" customFormat="1" ht="20.100000000000001" customHeight="1" x14ac:dyDescent="0.25">
      <c r="A118" s="3"/>
      <c r="B118" s="6"/>
      <c r="C118" s="51" t="s">
        <v>143</v>
      </c>
      <c r="D118" s="52"/>
      <c r="E118" s="5"/>
      <c r="F118" s="53">
        <v>21108</v>
      </c>
      <c r="G118" s="54"/>
      <c r="H118" s="54"/>
      <c r="I118" s="54"/>
      <c r="J118" s="53">
        <v>171</v>
      </c>
      <c r="K118" s="53">
        <v>203</v>
      </c>
      <c r="L118" s="54"/>
      <c r="M118" s="53">
        <f xml:space="preserve"> 468 - 94</f>
        <v>374</v>
      </c>
      <c r="N118" s="54"/>
      <c r="O118" s="54"/>
      <c r="P118" s="54"/>
      <c r="Q118" s="53">
        <v>824</v>
      </c>
      <c r="R118" s="53">
        <v>23109</v>
      </c>
      <c r="S118" s="54"/>
      <c r="T118" s="53">
        <v>23933</v>
      </c>
      <c r="U118" s="54"/>
      <c r="V118" s="54"/>
      <c r="W118" s="54"/>
      <c r="X118" s="53">
        <v>2075</v>
      </c>
      <c r="Y118" s="54"/>
      <c r="Z118" s="54"/>
      <c r="AA118" s="54"/>
      <c r="AB118" s="53">
        <v>4526</v>
      </c>
      <c r="AC118" s="54"/>
      <c r="AD118" s="53">
        <v>0</v>
      </c>
      <c r="AE118" s="54"/>
      <c r="AF118" s="54"/>
      <c r="AG118" s="54"/>
      <c r="AH118" s="53">
        <v>0</v>
      </c>
      <c r="AI118" s="39"/>
      <c r="AJ118" s="39"/>
      <c r="AK118" s="39"/>
    </row>
    <row r="119" spans="1:37" s="1" customFormat="1" ht="20.100000000000001" customHeight="1" x14ac:dyDescent="0.2">
      <c r="A119" s="3"/>
      <c r="B119" s="6"/>
      <c r="C119" s="3"/>
      <c r="D119" s="3"/>
      <c r="E119" s="5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39"/>
      <c r="AJ119" s="39"/>
      <c r="AK119" s="39"/>
    </row>
    <row r="120" spans="1:37" s="1" customFormat="1" ht="20.100000000000001" customHeight="1" x14ac:dyDescent="0.25">
      <c r="A120" s="3"/>
      <c r="B120" s="57" t="s">
        <v>144</v>
      </c>
      <c r="C120" s="58"/>
      <c r="D120" s="58"/>
      <c r="E120" s="5"/>
      <c r="F120" s="59">
        <v>39725</v>
      </c>
      <c r="G120" s="54"/>
      <c r="H120" s="54"/>
      <c r="I120" s="54"/>
      <c r="J120" s="59">
        <v>100887</v>
      </c>
      <c r="K120" s="59">
        <v>4923</v>
      </c>
      <c r="L120" s="54"/>
      <c r="M120" s="59">
        <f xml:space="preserve"> 106281 - 377 - 94</f>
        <v>105810</v>
      </c>
      <c r="N120" s="54"/>
      <c r="O120" s="54"/>
      <c r="P120" s="54"/>
      <c r="Q120" s="59">
        <v>47047</v>
      </c>
      <c r="R120" s="59">
        <v>82408</v>
      </c>
      <c r="S120" s="54"/>
      <c r="T120" s="59">
        <v>129455</v>
      </c>
      <c r="U120" s="54"/>
      <c r="V120" s="54"/>
      <c r="W120" s="54"/>
      <c r="X120" s="59">
        <v>19858</v>
      </c>
      <c r="Y120" s="54"/>
      <c r="Z120" s="54"/>
      <c r="AA120" s="54"/>
      <c r="AB120" s="59">
        <v>4903</v>
      </c>
      <c r="AC120" s="54"/>
      <c r="AD120" s="59">
        <v>1125</v>
      </c>
      <c r="AE120" s="54"/>
      <c r="AF120" s="54"/>
      <c r="AG120" s="54"/>
      <c r="AH120" s="59">
        <v>1675</v>
      </c>
      <c r="AI120" s="39"/>
      <c r="AJ120" s="39"/>
      <c r="AK120" s="39"/>
    </row>
    <row r="121" spans="1:37" ht="20.100000000000001" customHeight="1" x14ac:dyDescent="0.2"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</row>
    <row r="122" spans="1:37" ht="20.100000000000001" customHeight="1" x14ac:dyDescent="0.2">
      <c r="B122" s="6" t="s">
        <v>145</v>
      </c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</row>
    <row r="123" spans="1:37" ht="20.100000000000001" customHeight="1" x14ac:dyDescent="0.2">
      <c r="C123" s="3" t="s">
        <v>0</v>
      </c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</row>
    <row r="124" spans="1:37" ht="20.100000000000001" customHeight="1" x14ac:dyDescent="0.2">
      <c r="D124" s="2" t="s">
        <v>96</v>
      </c>
      <c r="F124" s="39">
        <v>94</v>
      </c>
      <c r="G124" s="39"/>
      <c r="H124" s="39"/>
      <c r="I124" s="39"/>
      <c r="J124" s="39">
        <v>23</v>
      </c>
      <c r="K124" s="39">
        <v>13</v>
      </c>
      <c r="L124" s="39"/>
      <c r="M124" s="39">
        <v>36</v>
      </c>
      <c r="N124" s="39"/>
      <c r="O124" s="39"/>
      <c r="P124" s="39"/>
      <c r="Q124" s="39">
        <v>23</v>
      </c>
      <c r="R124" s="39">
        <v>21</v>
      </c>
      <c r="S124" s="39"/>
      <c r="T124" s="39">
        <v>44</v>
      </c>
      <c r="U124" s="39"/>
      <c r="V124" s="39"/>
      <c r="W124" s="39"/>
      <c r="X124" s="39">
        <v>86</v>
      </c>
      <c r="Y124" s="39"/>
      <c r="Z124" s="39"/>
      <c r="AA124" s="39"/>
      <c r="AB124" s="39">
        <v>0</v>
      </c>
      <c r="AC124" s="39"/>
      <c r="AD124" s="39">
        <v>0</v>
      </c>
      <c r="AE124" s="39"/>
      <c r="AF124" s="39"/>
      <c r="AG124" s="39"/>
      <c r="AH124" s="39">
        <v>0</v>
      </c>
      <c r="AI124" s="39"/>
      <c r="AJ124" s="39"/>
      <c r="AK124" s="39"/>
    </row>
    <row r="125" spans="1:37" ht="20.100000000000001" customHeight="1" x14ac:dyDescent="0.2">
      <c r="D125" s="47" t="s">
        <v>97</v>
      </c>
      <c r="F125" s="48">
        <v>85</v>
      </c>
      <c r="G125" s="49"/>
      <c r="H125" s="49"/>
      <c r="I125" s="49"/>
      <c r="J125" s="48">
        <v>42</v>
      </c>
      <c r="K125" s="48">
        <v>8</v>
      </c>
      <c r="L125" s="49"/>
      <c r="M125" s="48">
        <v>50</v>
      </c>
      <c r="N125" s="49"/>
      <c r="O125" s="49"/>
      <c r="P125" s="49"/>
      <c r="Q125" s="48">
        <v>36</v>
      </c>
      <c r="R125" s="48">
        <v>18</v>
      </c>
      <c r="S125" s="49"/>
      <c r="T125" s="48">
        <v>54</v>
      </c>
      <c r="U125" s="49"/>
      <c r="V125" s="49"/>
      <c r="W125" s="49"/>
      <c r="X125" s="48">
        <v>81</v>
      </c>
      <c r="Y125" s="49"/>
      <c r="Z125" s="49"/>
      <c r="AA125" s="49"/>
      <c r="AB125" s="48">
        <v>0</v>
      </c>
      <c r="AC125" s="49"/>
      <c r="AD125" s="48">
        <v>0</v>
      </c>
      <c r="AE125" s="49"/>
      <c r="AF125" s="49"/>
      <c r="AG125" s="49"/>
      <c r="AH125" s="48">
        <v>0</v>
      </c>
      <c r="AI125" s="39"/>
      <c r="AJ125" s="39"/>
      <c r="AK125" s="39"/>
    </row>
    <row r="126" spans="1:37" ht="20.100000000000001" customHeight="1" x14ac:dyDescent="0.2">
      <c r="D126" s="2" t="s">
        <v>98</v>
      </c>
      <c r="F126" s="39">
        <v>105</v>
      </c>
      <c r="G126" s="39"/>
      <c r="H126" s="39"/>
      <c r="I126" s="39"/>
      <c r="J126" s="39">
        <v>26</v>
      </c>
      <c r="K126" s="39">
        <v>13</v>
      </c>
      <c r="L126" s="39"/>
      <c r="M126" s="39">
        <v>39</v>
      </c>
      <c r="N126" s="39"/>
      <c r="O126" s="39"/>
      <c r="P126" s="39"/>
      <c r="Q126" s="39">
        <v>31</v>
      </c>
      <c r="R126" s="39">
        <v>19</v>
      </c>
      <c r="S126" s="39"/>
      <c r="T126" s="39">
        <v>50</v>
      </c>
      <c r="U126" s="39"/>
      <c r="V126" s="39"/>
      <c r="W126" s="39"/>
      <c r="X126" s="39">
        <v>94</v>
      </c>
      <c r="Y126" s="39"/>
      <c r="Z126" s="39"/>
      <c r="AA126" s="39"/>
      <c r="AB126" s="39">
        <v>0</v>
      </c>
      <c r="AC126" s="39"/>
      <c r="AD126" s="39">
        <v>0</v>
      </c>
      <c r="AE126" s="39"/>
      <c r="AF126" s="39"/>
      <c r="AG126" s="39"/>
      <c r="AH126" s="39">
        <v>0</v>
      </c>
      <c r="AI126" s="39"/>
      <c r="AJ126" s="39"/>
      <c r="AK126" s="39"/>
    </row>
    <row r="127" spans="1:37" ht="20.100000000000001" customHeight="1" x14ac:dyDescent="0.2">
      <c r="D127" s="47" t="s">
        <v>136</v>
      </c>
      <c r="F127" s="48">
        <v>103</v>
      </c>
      <c r="G127" s="49"/>
      <c r="H127" s="49"/>
      <c r="I127" s="49"/>
      <c r="J127" s="48">
        <v>27</v>
      </c>
      <c r="K127" s="48">
        <v>10</v>
      </c>
      <c r="L127" s="49"/>
      <c r="M127" s="48">
        <v>37</v>
      </c>
      <c r="N127" s="49"/>
      <c r="O127" s="49"/>
      <c r="P127" s="49"/>
      <c r="Q127" s="48">
        <v>27</v>
      </c>
      <c r="R127" s="48">
        <v>34</v>
      </c>
      <c r="S127" s="49"/>
      <c r="T127" s="48">
        <v>61</v>
      </c>
      <c r="U127" s="49"/>
      <c r="V127" s="49"/>
      <c r="W127" s="49"/>
      <c r="X127" s="48">
        <v>79</v>
      </c>
      <c r="Y127" s="49"/>
      <c r="Z127" s="49"/>
      <c r="AA127" s="49"/>
      <c r="AB127" s="48">
        <v>0</v>
      </c>
      <c r="AC127" s="49"/>
      <c r="AD127" s="48">
        <v>0</v>
      </c>
      <c r="AE127" s="49"/>
      <c r="AF127" s="49"/>
      <c r="AG127" s="49"/>
      <c r="AH127" s="48">
        <v>0</v>
      </c>
      <c r="AI127" s="39"/>
      <c r="AJ127" s="39"/>
      <c r="AK127" s="39"/>
    </row>
    <row r="128" spans="1:37" ht="20.100000000000001" customHeight="1" x14ac:dyDescent="0.2">
      <c r="D128" s="2" t="s">
        <v>114</v>
      </c>
      <c r="F128" s="39">
        <v>115</v>
      </c>
      <c r="G128" s="39"/>
      <c r="H128" s="39"/>
      <c r="I128" s="39"/>
      <c r="J128" s="39">
        <v>25</v>
      </c>
      <c r="K128" s="39">
        <v>12</v>
      </c>
      <c r="L128" s="39"/>
      <c r="M128" s="39">
        <v>37</v>
      </c>
      <c r="N128" s="39"/>
      <c r="O128" s="39"/>
      <c r="P128" s="39"/>
      <c r="Q128" s="39">
        <v>25</v>
      </c>
      <c r="R128" s="39">
        <v>40</v>
      </c>
      <c r="S128" s="39"/>
      <c r="T128" s="39">
        <v>65</v>
      </c>
      <c r="U128" s="39"/>
      <c r="V128" s="39"/>
      <c r="W128" s="39"/>
      <c r="X128" s="39">
        <v>87</v>
      </c>
      <c r="Y128" s="39"/>
      <c r="Z128" s="39"/>
      <c r="AA128" s="39"/>
      <c r="AB128" s="39">
        <v>0</v>
      </c>
      <c r="AC128" s="39"/>
      <c r="AD128" s="39">
        <v>0</v>
      </c>
      <c r="AE128" s="39"/>
      <c r="AF128" s="39"/>
      <c r="AG128" s="39"/>
      <c r="AH128" s="39">
        <v>0</v>
      </c>
      <c r="AI128" s="39"/>
      <c r="AJ128" s="39"/>
      <c r="AK128" s="39"/>
    </row>
    <row r="129" spans="1:37" ht="20.100000000000001" customHeight="1" x14ac:dyDescent="0.2">
      <c r="D129" s="47" t="s">
        <v>115</v>
      </c>
      <c r="F129" s="48">
        <v>129</v>
      </c>
      <c r="G129" s="49"/>
      <c r="H129" s="49"/>
      <c r="I129" s="49"/>
      <c r="J129" s="48">
        <v>35</v>
      </c>
      <c r="K129" s="48">
        <v>10</v>
      </c>
      <c r="L129" s="49"/>
      <c r="M129" s="48">
        <v>45</v>
      </c>
      <c r="N129" s="49"/>
      <c r="O129" s="49"/>
      <c r="P129" s="49"/>
      <c r="Q129" s="48">
        <v>29</v>
      </c>
      <c r="R129" s="48">
        <v>24</v>
      </c>
      <c r="S129" s="49"/>
      <c r="T129" s="48">
        <v>53</v>
      </c>
      <c r="U129" s="49"/>
      <c r="V129" s="49"/>
      <c r="W129" s="49"/>
      <c r="X129" s="48">
        <v>121</v>
      </c>
      <c r="Y129" s="49"/>
      <c r="Z129" s="49"/>
      <c r="AA129" s="49"/>
      <c r="AB129" s="48">
        <v>0</v>
      </c>
      <c r="AC129" s="49"/>
      <c r="AD129" s="48">
        <v>0</v>
      </c>
      <c r="AE129" s="49"/>
      <c r="AF129" s="49"/>
      <c r="AG129" s="49"/>
      <c r="AH129" s="48">
        <v>0</v>
      </c>
      <c r="AI129" s="39"/>
      <c r="AJ129" s="39"/>
      <c r="AK129" s="39"/>
    </row>
    <row r="130" spans="1:37" ht="20.100000000000001" customHeight="1" x14ac:dyDescent="0.2">
      <c r="D130" s="50" t="s">
        <v>116</v>
      </c>
      <c r="F130" s="49">
        <v>40</v>
      </c>
      <c r="G130" s="49"/>
      <c r="H130" s="49"/>
      <c r="I130" s="49"/>
      <c r="J130" s="49">
        <v>24</v>
      </c>
      <c r="K130" s="49">
        <v>1</v>
      </c>
      <c r="L130" s="49"/>
      <c r="M130" s="49">
        <v>25</v>
      </c>
      <c r="N130" s="49"/>
      <c r="O130" s="49"/>
      <c r="P130" s="49"/>
      <c r="Q130" s="49">
        <v>20</v>
      </c>
      <c r="R130" s="49">
        <v>12</v>
      </c>
      <c r="S130" s="49"/>
      <c r="T130" s="49">
        <v>32</v>
      </c>
      <c r="U130" s="49"/>
      <c r="V130" s="49"/>
      <c r="W130" s="49"/>
      <c r="X130" s="49">
        <v>33</v>
      </c>
      <c r="Y130" s="49"/>
      <c r="Z130" s="49"/>
      <c r="AA130" s="49"/>
      <c r="AB130" s="49">
        <v>0</v>
      </c>
      <c r="AC130" s="49"/>
      <c r="AD130" s="49">
        <v>0</v>
      </c>
      <c r="AE130" s="49"/>
      <c r="AF130" s="49"/>
      <c r="AG130" s="49"/>
      <c r="AH130" s="49">
        <v>0</v>
      </c>
      <c r="AI130" s="39"/>
      <c r="AJ130" s="39"/>
      <c r="AK130" s="39"/>
    </row>
    <row r="131" spans="1:37" ht="20.100000000000001" customHeight="1" x14ac:dyDescent="0.2"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</row>
    <row r="132" spans="1:37" s="1" customFormat="1" ht="20.100000000000001" customHeight="1" x14ac:dyDescent="0.25">
      <c r="A132" s="3"/>
      <c r="B132" s="6"/>
      <c r="C132" s="51" t="s">
        <v>120</v>
      </c>
      <c r="D132" s="52"/>
      <c r="E132" s="5"/>
      <c r="F132" s="53">
        <v>671</v>
      </c>
      <c r="G132" s="54"/>
      <c r="H132" s="54"/>
      <c r="I132" s="54"/>
      <c r="J132" s="53">
        <v>202</v>
      </c>
      <c r="K132" s="53">
        <v>67</v>
      </c>
      <c r="L132" s="54"/>
      <c r="M132" s="53">
        <v>269</v>
      </c>
      <c r="N132" s="54"/>
      <c r="O132" s="54"/>
      <c r="P132" s="54"/>
      <c r="Q132" s="53">
        <v>191</v>
      </c>
      <c r="R132" s="53">
        <v>168</v>
      </c>
      <c r="S132" s="54"/>
      <c r="T132" s="53">
        <v>359</v>
      </c>
      <c r="U132" s="54"/>
      <c r="V132" s="54"/>
      <c r="W132" s="54"/>
      <c r="X132" s="53">
        <v>581</v>
      </c>
      <c r="Y132" s="54"/>
      <c r="Z132" s="54"/>
      <c r="AA132" s="54"/>
      <c r="AB132" s="53">
        <v>0</v>
      </c>
      <c r="AC132" s="54"/>
      <c r="AD132" s="53">
        <v>0</v>
      </c>
      <c r="AE132" s="54"/>
      <c r="AF132" s="54"/>
      <c r="AG132" s="54"/>
      <c r="AH132" s="53">
        <v>0</v>
      </c>
      <c r="AI132" s="39"/>
      <c r="AJ132" s="39"/>
      <c r="AK132" s="39"/>
    </row>
    <row r="133" spans="1:37" ht="20.100000000000001" customHeight="1" x14ac:dyDescent="0.2"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</row>
    <row r="134" spans="1:37" ht="20.100000000000001" customHeight="1" x14ac:dyDescent="0.2">
      <c r="B134" s="5"/>
      <c r="C134" s="3" t="s">
        <v>146</v>
      </c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</row>
    <row r="135" spans="1:37" ht="20.100000000000001" customHeight="1" x14ac:dyDescent="0.2">
      <c r="D135" s="2" t="s">
        <v>147</v>
      </c>
      <c r="F135" s="39">
        <v>571</v>
      </c>
      <c r="G135" s="39"/>
      <c r="H135" s="39"/>
      <c r="I135" s="39"/>
      <c r="J135" s="39">
        <v>2125</v>
      </c>
      <c r="K135" s="39">
        <v>60</v>
      </c>
      <c r="L135" s="39"/>
      <c r="M135" s="39">
        <v>2185</v>
      </c>
      <c r="N135" s="39"/>
      <c r="O135" s="39"/>
      <c r="P135" s="39"/>
      <c r="Q135" s="39">
        <v>687</v>
      </c>
      <c r="R135" s="39">
        <v>1778</v>
      </c>
      <c r="S135" s="39"/>
      <c r="T135" s="39">
        <v>2465</v>
      </c>
      <c r="U135" s="39"/>
      <c r="V135" s="39"/>
      <c r="W135" s="39"/>
      <c r="X135" s="39">
        <v>280</v>
      </c>
      <c r="Y135" s="39"/>
      <c r="Z135" s="39"/>
      <c r="AA135" s="39"/>
      <c r="AB135" s="39">
        <v>0</v>
      </c>
      <c r="AC135" s="39"/>
      <c r="AD135" s="39">
        <v>11</v>
      </c>
      <c r="AE135" s="39"/>
      <c r="AF135" s="39"/>
      <c r="AG135" s="39"/>
      <c r="AH135" s="39">
        <v>200</v>
      </c>
      <c r="AI135" s="39"/>
      <c r="AJ135" s="39"/>
      <c r="AK135" s="39"/>
    </row>
    <row r="136" spans="1:37" ht="20.100000000000001" customHeight="1" x14ac:dyDescent="0.2">
      <c r="D136" s="47" t="s">
        <v>148</v>
      </c>
      <c r="F136" s="48">
        <v>333</v>
      </c>
      <c r="G136" s="49"/>
      <c r="H136" s="49"/>
      <c r="I136" s="49"/>
      <c r="J136" s="48">
        <v>2169</v>
      </c>
      <c r="K136" s="48">
        <v>88</v>
      </c>
      <c r="L136" s="49"/>
      <c r="M136" s="48">
        <v>2257</v>
      </c>
      <c r="N136" s="49"/>
      <c r="O136" s="49"/>
      <c r="P136" s="49"/>
      <c r="Q136" s="48">
        <v>900</v>
      </c>
      <c r="R136" s="48">
        <v>1371</v>
      </c>
      <c r="S136" s="49"/>
      <c r="T136" s="48">
        <v>2271</v>
      </c>
      <c r="U136" s="49"/>
      <c r="V136" s="49"/>
      <c r="W136" s="49"/>
      <c r="X136" s="48">
        <v>311</v>
      </c>
      <c r="Y136" s="49"/>
      <c r="Z136" s="49"/>
      <c r="AA136" s="49"/>
      <c r="AB136" s="48">
        <v>0</v>
      </c>
      <c r="AC136" s="49"/>
      <c r="AD136" s="48">
        <v>8</v>
      </c>
      <c r="AE136" s="49"/>
      <c r="AF136" s="49"/>
      <c r="AG136" s="49"/>
      <c r="AH136" s="48">
        <v>0</v>
      </c>
      <c r="AI136" s="39"/>
      <c r="AJ136" s="39"/>
      <c r="AK136" s="39"/>
    </row>
    <row r="137" spans="1:37" ht="20.100000000000001" customHeight="1" x14ac:dyDescent="0.2">
      <c r="D137" s="2" t="s">
        <v>149</v>
      </c>
      <c r="F137" s="39">
        <v>341</v>
      </c>
      <c r="G137" s="39"/>
      <c r="H137" s="39"/>
      <c r="I137" s="39"/>
      <c r="J137" s="39">
        <v>2134</v>
      </c>
      <c r="K137" s="39">
        <v>68</v>
      </c>
      <c r="L137" s="39"/>
      <c r="M137" s="39">
        <v>2202</v>
      </c>
      <c r="N137" s="39"/>
      <c r="O137" s="39"/>
      <c r="P137" s="39"/>
      <c r="Q137" s="39">
        <v>974</v>
      </c>
      <c r="R137" s="39">
        <v>1333</v>
      </c>
      <c r="S137" s="39"/>
      <c r="T137" s="39">
        <v>2307</v>
      </c>
      <c r="U137" s="39"/>
      <c r="V137" s="39"/>
      <c r="W137" s="39"/>
      <c r="X137" s="39">
        <v>236</v>
      </c>
      <c r="Y137" s="39"/>
      <c r="Z137" s="39"/>
      <c r="AA137" s="39"/>
      <c r="AB137" s="39">
        <v>0</v>
      </c>
      <c r="AC137" s="39"/>
      <c r="AD137" s="39">
        <v>0</v>
      </c>
      <c r="AE137" s="39"/>
      <c r="AF137" s="39"/>
      <c r="AG137" s="39"/>
      <c r="AH137" s="39">
        <v>0</v>
      </c>
      <c r="AI137" s="39"/>
      <c r="AJ137" s="39"/>
      <c r="AK137" s="39"/>
    </row>
    <row r="138" spans="1:37" ht="20.100000000000001" customHeight="1" x14ac:dyDescent="0.2">
      <c r="D138" s="47" t="s">
        <v>150</v>
      </c>
      <c r="F138" s="48">
        <v>371</v>
      </c>
      <c r="G138" s="49"/>
      <c r="H138" s="49"/>
      <c r="I138" s="49"/>
      <c r="J138" s="48">
        <v>2141</v>
      </c>
      <c r="K138" s="48">
        <v>108</v>
      </c>
      <c r="L138" s="49"/>
      <c r="M138" s="48">
        <f xml:space="preserve"> 2252 - 3</f>
        <v>2249</v>
      </c>
      <c r="N138" s="49"/>
      <c r="O138" s="49"/>
      <c r="P138" s="49"/>
      <c r="Q138" s="48">
        <v>773</v>
      </c>
      <c r="R138" s="48">
        <v>1482</v>
      </c>
      <c r="S138" s="49"/>
      <c r="T138" s="48">
        <v>2255</v>
      </c>
      <c r="U138" s="49"/>
      <c r="V138" s="49"/>
      <c r="W138" s="49"/>
      <c r="X138" s="48">
        <v>355</v>
      </c>
      <c r="Y138" s="49"/>
      <c r="Z138" s="49"/>
      <c r="AA138" s="49"/>
      <c r="AB138" s="48">
        <v>3</v>
      </c>
      <c r="AC138" s="49"/>
      <c r="AD138" s="48">
        <v>13</v>
      </c>
      <c r="AE138" s="49"/>
      <c r="AF138" s="49"/>
      <c r="AG138" s="49"/>
      <c r="AH138" s="48">
        <v>0</v>
      </c>
      <c r="AI138" s="39"/>
      <c r="AJ138" s="39"/>
      <c r="AK138" s="39"/>
    </row>
    <row r="139" spans="1:37" ht="20.100000000000001" customHeight="1" x14ac:dyDescent="0.2">
      <c r="D139" s="2" t="s">
        <v>151</v>
      </c>
      <c r="F139" s="39">
        <v>464</v>
      </c>
      <c r="G139" s="39"/>
      <c r="H139" s="39"/>
      <c r="I139" s="39"/>
      <c r="J139" s="39">
        <v>2082</v>
      </c>
      <c r="K139" s="39">
        <v>76</v>
      </c>
      <c r="L139" s="39"/>
      <c r="M139" s="39">
        <v>2158</v>
      </c>
      <c r="N139" s="39"/>
      <c r="O139" s="39"/>
      <c r="P139" s="39"/>
      <c r="Q139" s="39">
        <v>637</v>
      </c>
      <c r="R139" s="39">
        <v>1719</v>
      </c>
      <c r="S139" s="39"/>
      <c r="T139" s="39">
        <v>2356</v>
      </c>
      <c r="U139" s="39"/>
      <c r="V139" s="39"/>
      <c r="W139" s="39"/>
      <c r="X139" s="39">
        <v>266</v>
      </c>
      <c r="Y139" s="39"/>
      <c r="Z139" s="39"/>
      <c r="AA139" s="39"/>
      <c r="AB139" s="39">
        <v>0</v>
      </c>
      <c r="AC139" s="39"/>
      <c r="AD139" s="39">
        <v>0</v>
      </c>
      <c r="AE139" s="39"/>
      <c r="AF139" s="39"/>
      <c r="AG139" s="39"/>
      <c r="AH139" s="39">
        <v>156</v>
      </c>
      <c r="AI139" s="39"/>
      <c r="AJ139" s="39"/>
      <c r="AK139" s="39"/>
    </row>
    <row r="140" spans="1:37" ht="20.100000000000001" customHeight="1" x14ac:dyDescent="0.2">
      <c r="D140" s="47" t="s">
        <v>152</v>
      </c>
      <c r="F140" s="48">
        <v>0</v>
      </c>
      <c r="G140" s="49"/>
      <c r="H140" s="49"/>
      <c r="I140" s="49"/>
      <c r="J140" s="48">
        <v>367</v>
      </c>
      <c r="K140" s="48">
        <v>0</v>
      </c>
      <c r="L140" s="49"/>
      <c r="M140" s="48">
        <v>367</v>
      </c>
      <c r="N140" s="49"/>
      <c r="O140" s="49"/>
      <c r="P140" s="49"/>
      <c r="Q140" s="48">
        <v>131</v>
      </c>
      <c r="R140" s="48">
        <v>23</v>
      </c>
      <c r="S140" s="49"/>
      <c r="T140" s="48">
        <v>154</v>
      </c>
      <c r="U140" s="49"/>
      <c r="V140" s="49"/>
      <c r="W140" s="49"/>
      <c r="X140" s="48">
        <v>213</v>
      </c>
      <c r="Y140" s="49"/>
      <c r="Z140" s="49"/>
      <c r="AA140" s="49"/>
      <c r="AB140" s="48">
        <v>0</v>
      </c>
      <c r="AC140" s="49"/>
      <c r="AD140" s="48">
        <v>0</v>
      </c>
      <c r="AE140" s="49"/>
      <c r="AF140" s="49"/>
      <c r="AG140" s="49"/>
      <c r="AH140" s="48">
        <v>0</v>
      </c>
      <c r="AI140" s="39"/>
      <c r="AJ140" s="39"/>
      <c r="AK140" s="39"/>
    </row>
    <row r="141" spans="1:37" ht="20.100000000000001" customHeight="1" x14ac:dyDescent="0.2"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</row>
    <row r="142" spans="1:37" s="1" customFormat="1" ht="20.100000000000001" customHeight="1" x14ac:dyDescent="0.25">
      <c r="A142" s="3"/>
      <c r="B142" s="6"/>
      <c r="C142" s="51" t="s">
        <v>153</v>
      </c>
      <c r="D142" s="52"/>
      <c r="E142" s="5"/>
      <c r="F142" s="53">
        <v>2080</v>
      </c>
      <c r="G142" s="54"/>
      <c r="H142" s="54"/>
      <c r="I142" s="54"/>
      <c r="J142" s="53">
        <v>11018</v>
      </c>
      <c r="K142" s="53">
        <v>400</v>
      </c>
      <c r="L142" s="54"/>
      <c r="M142" s="53">
        <f xml:space="preserve"> 11421 - 3</f>
        <v>11418</v>
      </c>
      <c r="N142" s="54"/>
      <c r="O142" s="54"/>
      <c r="P142" s="54"/>
      <c r="Q142" s="53">
        <v>4102</v>
      </c>
      <c r="R142" s="53">
        <v>7706</v>
      </c>
      <c r="S142" s="54"/>
      <c r="T142" s="53">
        <v>11808</v>
      </c>
      <c r="U142" s="54"/>
      <c r="V142" s="54"/>
      <c r="W142" s="54"/>
      <c r="X142" s="53">
        <v>1661</v>
      </c>
      <c r="Y142" s="54"/>
      <c r="Z142" s="54"/>
      <c r="AA142" s="54"/>
      <c r="AB142" s="53">
        <v>3</v>
      </c>
      <c r="AC142" s="54"/>
      <c r="AD142" s="53">
        <v>32</v>
      </c>
      <c r="AE142" s="54"/>
      <c r="AF142" s="54"/>
      <c r="AG142" s="54"/>
      <c r="AH142" s="53">
        <v>356</v>
      </c>
      <c r="AI142" s="39"/>
      <c r="AJ142" s="39"/>
      <c r="AK142" s="39"/>
    </row>
    <row r="143" spans="1:37" ht="20.100000000000001" customHeight="1" x14ac:dyDescent="0.2"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</row>
    <row r="144" spans="1:37" ht="20.100000000000001" customHeight="1" x14ac:dyDescent="0.2">
      <c r="C144" s="3" t="s">
        <v>154</v>
      </c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</row>
    <row r="145" spans="1:37" ht="20.100000000000001" customHeight="1" x14ac:dyDescent="0.2">
      <c r="D145" s="2" t="s">
        <v>122</v>
      </c>
      <c r="F145" s="39">
        <v>645</v>
      </c>
      <c r="G145" s="39"/>
      <c r="H145" s="39"/>
      <c r="I145" s="39"/>
      <c r="J145" s="39">
        <v>2119</v>
      </c>
      <c r="K145" s="39">
        <v>100</v>
      </c>
      <c r="L145" s="39"/>
      <c r="M145" s="39">
        <v>2219</v>
      </c>
      <c r="N145" s="39"/>
      <c r="O145" s="39"/>
      <c r="P145" s="39"/>
      <c r="Q145" s="39">
        <f xml:space="preserve"> 535 + 21</f>
        <v>556</v>
      </c>
      <c r="R145" s="39">
        <v>1768</v>
      </c>
      <c r="S145" s="39"/>
      <c r="T145" s="39">
        <v>2324</v>
      </c>
      <c r="U145" s="39"/>
      <c r="V145" s="39"/>
      <c r="W145" s="39"/>
      <c r="X145" s="39">
        <v>540</v>
      </c>
      <c r="Y145" s="39"/>
      <c r="Z145" s="39"/>
      <c r="AA145" s="39"/>
      <c r="AB145" s="39">
        <v>0</v>
      </c>
      <c r="AC145" s="39"/>
      <c r="AD145" s="39">
        <v>0</v>
      </c>
      <c r="AE145" s="39"/>
      <c r="AF145" s="39"/>
      <c r="AG145" s="39"/>
      <c r="AH145" s="39">
        <v>85</v>
      </c>
      <c r="AI145" s="39"/>
      <c r="AJ145" s="39"/>
      <c r="AK145" s="39"/>
    </row>
    <row r="146" spans="1:37" ht="20.100000000000001" customHeight="1" x14ac:dyDescent="0.2">
      <c r="D146" s="47" t="s">
        <v>135</v>
      </c>
      <c r="F146" s="48">
        <v>391</v>
      </c>
      <c r="G146" s="49"/>
      <c r="H146" s="49"/>
      <c r="I146" s="49"/>
      <c r="J146" s="48">
        <v>2030</v>
      </c>
      <c r="K146" s="48">
        <v>76</v>
      </c>
      <c r="L146" s="49"/>
      <c r="M146" s="48">
        <v>2106</v>
      </c>
      <c r="N146" s="49"/>
      <c r="O146" s="49"/>
      <c r="P146" s="49"/>
      <c r="Q146" s="48">
        <v>545</v>
      </c>
      <c r="R146" s="48">
        <v>1524</v>
      </c>
      <c r="S146" s="49"/>
      <c r="T146" s="48">
        <v>2069</v>
      </c>
      <c r="U146" s="49"/>
      <c r="V146" s="49"/>
      <c r="W146" s="49"/>
      <c r="X146" s="48">
        <v>428</v>
      </c>
      <c r="Y146" s="49"/>
      <c r="Z146" s="49"/>
      <c r="AA146" s="49"/>
      <c r="AB146" s="48">
        <v>0</v>
      </c>
      <c r="AC146" s="49"/>
      <c r="AD146" s="48">
        <v>0</v>
      </c>
      <c r="AE146" s="49"/>
      <c r="AF146" s="49"/>
      <c r="AG146" s="49"/>
      <c r="AH146" s="48">
        <v>0</v>
      </c>
      <c r="AI146" s="39"/>
      <c r="AJ146" s="39"/>
      <c r="AK146" s="39"/>
    </row>
    <row r="147" spans="1:37" ht="20.100000000000001" customHeight="1" x14ac:dyDescent="0.2">
      <c r="D147" s="2" t="s">
        <v>113</v>
      </c>
      <c r="F147" s="39">
        <v>157</v>
      </c>
      <c r="G147" s="39"/>
      <c r="H147" s="39"/>
      <c r="I147" s="39"/>
      <c r="J147" s="39">
        <v>2118</v>
      </c>
      <c r="K147" s="39">
        <v>121</v>
      </c>
      <c r="L147" s="39"/>
      <c r="M147" s="39">
        <v>2239</v>
      </c>
      <c r="N147" s="39"/>
      <c r="O147" s="39"/>
      <c r="P147" s="39"/>
      <c r="Q147" s="39">
        <v>1256</v>
      </c>
      <c r="R147" s="39">
        <v>989</v>
      </c>
      <c r="S147" s="39"/>
      <c r="T147" s="39">
        <v>2245</v>
      </c>
      <c r="U147" s="39"/>
      <c r="V147" s="39"/>
      <c r="W147" s="39"/>
      <c r="X147" s="39">
        <v>148</v>
      </c>
      <c r="Y147" s="39"/>
      <c r="Z147" s="39"/>
      <c r="AA147" s="39"/>
      <c r="AB147" s="39">
        <v>0</v>
      </c>
      <c r="AC147" s="39"/>
      <c r="AD147" s="39">
        <v>3</v>
      </c>
      <c r="AE147" s="39"/>
      <c r="AF147" s="39"/>
      <c r="AG147" s="39"/>
      <c r="AH147" s="39">
        <v>0</v>
      </c>
      <c r="AI147" s="39"/>
      <c r="AJ147" s="39"/>
      <c r="AK147" s="39"/>
    </row>
    <row r="148" spans="1:37" ht="20.100000000000001" customHeight="1" x14ac:dyDescent="0.2">
      <c r="D148" s="47" t="s">
        <v>136</v>
      </c>
      <c r="F148" s="48">
        <v>360</v>
      </c>
      <c r="G148" s="49"/>
      <c r="H148" s="49"/>
      <c r="I148" s="49"/>
      <c r="J148" s="48">
        <v>2079</v>
      </c>
      <c r="K148" s="48">
        <v>63</v>
      </c>
      <c r="L148" s="49"/>
      <c r="M148" s="48">
        <v>2142</v>
      </c>
      <c r="N148" s="49"/>
      <c r="O148" s="49"/>
      <c r="P148" s="49"/>
      <c r="Q148" s="48">
        <v>654</v>
      </c>
      <c r="R148" s="48">
        <v>1425</v>
      </c>
      <c r="S148" s="49"/>
      <c r="T148" s="48">
        <v>2079</v>
      </c>
      <c r="U148" s="49"/>
      <c r="V148" s="49"/>
      <c r="W148" s="49"/>
      <c r="X148" s="48">
        <v>421</v>
      </c>
      <c r="Y148" s="49"/>
      <c r="Z148" s="49"/>
      <c r="AA148" s="49"/>
      <c r="AB148" s="48">
        <v>0</v>
      </c>
      <c r="AC148" s="49"/>
      <c r="AD148" s="48">
        <v>2</v>
      </c>
      <c r="AE148" s="49"/>
      <c r="AF148" s="49"/>
      <c r="AG148" s="49"/>
      <c r="AH148" s="48">
        <v>0</v>
      </c>
      <c r="AI148" s="39"/>
      <c r="AJ148" s="39"/>
      <c r="AK148" s="39"/>
    </row>
    <row r="149" spans="1:37" ht="20.100000000000001" customHeight="1" x14ac:dyDescent="0.2">
      <c r="D149" s="2" t="s">
        <v>114</v>
      </c>
      <c r="F149" s="39">
        <v>367</v>
      </c>
      <c r="G149" s="39"/>
      <c r="H149" s="39"/>
      <c r="I149" s="39"/>
      <c r="J149" s="39">
        <v>1887</v>
      </c>
      <c r="K149" s="39">
        <v>127</v>
      </c>
      <c r="L149" s="39"/>
      <c r="M149" s="39">
        <v>2014</v>
      </c>
      <c r="N149" s="39"/>
      <c r="O149" s="39"/>
      <c r="P149" s="39"/>
      <c r="Q149" s="39">
        <v>1090</v>
      </c>
      <c r="R149" s="39">
        <v>971</v>
      </c>
      <c r="S149" s="39"/>
      <c r="T149" s="39">
        <v>2061</v>
      </c>
      <c r="U149" s="39"/>
      <c r="V149" s="39"/>
      <c r="W149" s="39"/>
      <c r="X149" s="39">
        <v>320</v>
      </c>
      <c r="Y149" s="39"/>
      <c r="Z149" s="39"/>
      <c r="AA149" s="39"/>
      <c r="AB149" s="39">
        <v>0</v>
      </c>
      <c r="AC149" s="39"/>
      <c r="AD149" s="39">
        <v>0</v>
      </c>
      <c r="AE149" s="39"/>
      <c r="AF149" s="39"/>
      <c r="AG149" s="39"/>
      <c r="AH149" s="39">
        <v>156</v>
      </c>
      <c r="AI149" s="39"/>
      <c r="AJ149" s="39"/>
      <c r="AK149" s="39"/>
    </row>
    <row r="150" spans="1:37" ht="20.100000000000001" customHeight="1" x14ac:dyDescent="0.2">
      <c r="D150" s="47" t="s">
        <v>329</v>
      </c>
      <c r="F150" s="48">
        <v>252</v>
      </c>
      <c r="G150" s="49"/>
      <c r="H150" s="49"/>
      <c r="I150" s="49"/>
      <c r="J150" s="48">
        <v>1890</v>
      </c>
      <c r="K150" s="48">
        <v>156</v>
      </c>
      <c r="L150" s="49"/>
      <c r="M150" s="48">
        <v>2046</v>
      </c>
      <c r="N150" s="49"/>
      <c r="O150" s="49"/>
      <c r="P150" s="49"/>
      <c r="Q150" s="48">
        <v>950</v>
      </c>
      <c r="R150" s="48">
        <v>1134</v>
      </c>
      <c r="S150" s="49"/>
      <c r="T150" s="48">
        <v>2084</v>
      </c>
      <c r="U150" s="49"/>
      <c r="V150" s="49"/>
      <c r="W150" s="49"/>
      <c r="X150" s="48">
        <v>212</v>
      </c>
      <c r="Y150" s="49"/>
      <c r="Z150" s="49"/>
      <c r="AA150" s="49"/>
      <c r="AB150" s="48">
        <v>0</v>
      </c>
      <c r="AC150" s="49"/>
      <c r="AD150" s="48">
        <v>0</v>
      </c>
      <c r="AE150" s="49"/>
      <c r="AF150" s="49"/>
      <c r="AG150" s="49"/>
      <c r="AH150" s="48">
        <v>0</v>
      </c>
      <c r="AI150" s="39"/>
      <c r="AJ150" s="39"/>
      <c r="AK150" s="39"/>
    </row>
    <row r="151" spans="1:37" ht="20.100000000000001" customHeight="1" x14ac:dyDescent="0.2">
      <c r="D151" s="2" t="s">
        <v>102</v>
      </c>
      <c r="F151" s="39">
        <v>323</v>
      </c>
      <c r="G151" s="39"/>
      <c r="H151" s="39"/>
      <c r="I151" s="39"/>
      <c r="J151" s="39">
        <v>2062</v>
      </c>
      <c r="K151" s="39">
        <v>70</v>
      </c>
      <c r="L151" s="39"/>
      <c r="M151" s="39">
        <v>2132</v>
      </c>
      <c r="N151" s="39"/>
      <c r="O151" s="39"/>
      <c r="P151" s="39"/>
      <c r="Q151" s="39">
        <v>864</v>
      </c>
      <c r="R151" s="39">
        <v>1218</v>
      </c>
      <c r="S151" s="39"/>
      <c r="T151" s="39">
        <v>2082</v>
      </c>
      <c r="U151" s="39"/>
      <c r="V151" s="39"/>
      <c r="W151" s="39"/>
      <c r="X151" s="39">
        <v>373</v>
      </c>
      <c r="Y151" s="39"/>
      <c r="Z151" s="39"/>
      <c r="AA151" s="39"/>
      <c r="AB151" s="39">
        <v>0</v>
      </c>
      <c r="AC151" s="39"/>
      <c r="AD151" s="39">
        <v>0</v>
      </c>
      <c r="AE151" s="39"/>
      <c r="AF151" s="39"/>
      <c r="AG151" s="39"/>
      <c r="AH151" s="39">
        <v>0</v>
      </c>
      <c r="AI151" s="39"/>
      <c r="AJ151" s="39"/>
      <c r="AK151" s="39"/>
    </row>
    <row r="152" spans="1:37" ht="20.100000000000001" customHeight="1" x14ac:dyDescent="0.2">
      <c r="D152" s="47" t="s">
        <v>155</v>
      </c>
      <c r="F152" s="48">
        <v>478</v>
      </c>
      <c r="G152" s="49"/>
      <c r="H152" s="49"/>
      <c r="I152" s="49"/>
      <c r="J152" s="48">
        <v>2058</v>
      </c>
      <c r="K152" s="48">
        <v>78</v>
      </c>
      <c r="L152" s="49"/>
      <c r="M152" s="48">
        <v>2136</v>
      </c>
      <c r="N152" s="49"/>
      <c r="O152" s="49"/>
      <c r="P152" s="49"/>
      <c r="Q152" s="48">
        <v>583</v>
      </c>
      <c r="R152" s="48">
        <v>1603</v>
      </c>
      <c r="S152" s="49"/>
      <c r="T152" s="48">
        <v>2186</v>
      </c>
      <c r="U152" s="49"/>
      <c r="V152" s="49"/>
      <c r="W152" s="49"/>
      <c r="X152" s="48">
        <v>428</v>
      </c>
      <c r="Y152" s="49"/>
      <c r="Z152" s="49"/>
      <c r="AA152" s="49"/>
      <c r="AB152" s="48">
        <v>0</v>
      </c>
      <c r="AC152" s="49"/>
      <c r="AD152" s="48">
        <v>0</v>
      </c>
      <c r="AE152" s="49"/>
      <c r="AF152" s="49"/>
      <c r="AG152" s="49"/>
      <c r="AH152" s="48">
        <v>0</v>
      </c>
      <c r="AI152" s="39"/>
      <c r="AJ152" s="39"/>
      <c r="AK152" s="39"/>
    </row>
    <row r="153" spans="1:37" ht="20.100000000000001" customHeight="1" x14ac:dyDescent="0.2">
      <c r="D153" s="2" t="s">
        <v>104</v>
      </c>
      <c r="F153" s="39">
        <v>478</v>
      </c>
      <c r="G153" s="39"/>
      <c r="H153" s="39"/>
      <c r="I153" s="39"/>
      <c r="J153" s="39">
        <v>1895</v>
      </c>
      <c r="K153" s="39">
        <v>129</v>
      </c>
      <c r="L153" s="39"/>
      <c r="M153" s="39">
        <v>2024</v>
      </c>
      <c r="N153" s="39"/>
      <c r="O153" s="39"/>
      <c r="P153" s="39"/>
      <c r="Q153" s="39">
        <v>807</v>
      </c>
      <c r="R153" s="39">
        <v>1405</v>
      </c>
      <c r="S153" s="39"/>
      <c r="T153" s="39">
        <v>2212</v>
      </c>
      <c r="U153" s="39"/>
      <c r="V153" s="39"/>
      <c r="W153" s="39"/>
      <c r="X153" s="39">
        <v>290</v>
      </c>
      <c r="Y153" s="39"/>
      <c r="Z153" s="39"/>
      <c r="AA153" s="39"/>
      <c r="AB153" s="39">
        <v>0</v>
      </c>
      <c r="AC153" s="39"/>
      <c r="AD153" s="39">
        <v>0</v>
      </c>
      <c r="AE153" s="39"/>
      <c r="AF153" s="39"/>
      <c r="AG153" s="39"/>
      <c r="AH153" s="39">
        <v>0</v>
      </c>
      <c r="AI153" s="39"/>
      <c r="AJ153" s="39"/>
      <c r="AK153" s="39"/>
    </row>
    <row r="154" spans="1:37" ht="20.100000000000001" customHeight="1" x14ac:dyDescent="0.2">
      <c r="D154" s="47" t="s">
        <v>105</v>
      </c>
      <c r="F154" s="48">
        <v>435</v>
      </c>
      <c r="G154" s="49"/>
      <c r="H154" s="49"/>
      <c r="I154" s="49"/>
      <c r="J154" s="48">
        <v>2107</v>
      </c>
      <c r="K154" s="48">
        <v>72</v>
      </c>
      <c r="L154" s="49"/>
      <c r="M154" s="48">
        <v>2179</v>
      </c>
      <c r="N154" s="49"/>
      <c r="O154" s="49"/>
      <c r="P154" s="49"/>
      <c r="Q154" s="48">
        <v>442</v>
      </c>
      <c r="R154" s="48">
        <v>1583</v>
      </c>
      <c r="S154" s="49"/>
      <c r="T154" s="48">
        <v>2025</v>
      </c>
      <c r="U154" s="49"/>
      <c r="V154" s="49"/>
      <c r="W154" s="49"/>
      <c r="X154" s="48">
        <v>571</v>
      </c>
      <c r="Y154" s="49"/>
      <c r="Z154" s="49"/>
      <c r="AA154" s="49"/>
      <c r="AB154" s="48">
        <v>0</v>
      </c>
      <c r="AC154" s="49"/>
      <c r="AD154" s="48">
        <v>18</v>
      </c>
      <c r="AE154" s="49"/>
      <c r="AF154" s="49"/>
      <c r="AG154" s="49"/>
      <c r="AH154" s="48">
        <v>4</v>
      </c>
      <c r="AI154" s="39"/>
      <c r="AJ154" s="39"/>
      <c r="AK154" s="39"/>
    </row>
    <row r="155" spans="1:37" ht="20.100000000000001" customHeight="1" x14ac:dyDescent="0.2">
      <c r="D155" s="2" t="s">
        <v>156</v>
      </c>
      <c r="F155" s="39">
        <v>437</v>
      </c>
      <c r="G155" s="39"/>
      <c r="H155" s="39"/>
      <c r="I155" s="39"/>
      <c r="J155" s="39">
        <v>2069</v>
      </c>
      <c r="K155" s="39">
        <v>60</v>
      </c>
      <c r="L155" s="39"/>
      <c r="M155" s="39">
        <v>2129</v>
      </c>
      <c r="N155" s="39"/>
      <c r="O155" s="39"/>
      <c r="P155" s="39"/>
      <c r="Q155" s="39">
        <v>670</v>
      </c>
      <c r="R155" s="39">
        <v>1496</v>
      </c>
      <c r="S155" s="39"/>
      <c r="T155" s="39">
        <v>2166</v>
      </c>
      <c r="U155" s="39"/>
      <c r="V155" s="39"/>
      <c r="W155" s="39"/>
      <c r="X155" s="39">
        <v>400</v>
      </c>
      <c r="Y155" s="39"/>
      <c r="Z155" s="39"/>
      <c r="AA155" s="39"/>
      <c r="AB155" s="39">
        <v>0</v>
      </c>
      <c r="AC155" s="39"/>
      <c r="AD155" s="39">
        <v>0</v>
      </c>
      <c r="AE155" s="39"/>
      <c r="AF155" s="39"/>
      <c r="AG155" s="39"/>
      <c r="AH155" s="39">
        <v>25</v>
      </c>
      <c r="AI155" s="39"/>
      <c r="AJ155" s="39"/>
      <c r="AK155" s="39"/>
    </row>
    <row r="156" spans="1:37" ht="20.100000000000001" customHeight="1" x14ac:dyDescent="0.2">
      <c r="D156" s="47" t="s">
        <v>157</v>
      </c>
      <c r="F156" s="48">
        <v>394</v>
      </c>
      <c r="G156" s="49"/>
      <c r="H156" s="49"/>
      <c r="I156" s="49"/>
      <c r="J156" s="48">
        <v>1689</v>
      </c>
      <c r="K156" s="48">
        <v>106</v>
      </c>
      <c r="L156" s="49"/>
      <c r="M156" s="48">
        <v>1795</v>
      </c>
      <c r="N156" s="49"/>
      <c r="O156" s="49"/>
      <c r="P156" s="49"/>
      <c r="Q156" s="48">
        <v>920</v>
      </c>
      <c r="R156" s="48">
        <v>985</v>
      </c>
      <c r="S156" s="49"/>
      <c r="T156" s="48">
        <v>1905</v>
      </c>
      <c r="U156" s="49"/>
      <c r="V156" s="49"/>
      <c r="W156" s="49"/>
      <c r="X156" s="48">
        <v>284</v>
      </c>
      <c r="Y156" s="49"/>
      <c r="Z156" s="49"/>
      <c r="AA156" s="49"/>
      <c r="AB156" s="48">
        <v>0</v>
      </c>
      <c r="AC156" s="49"/>
      <c r="AD156" s="48">
        <v>0</v>
      </c>
      <c r="AE156" s="49"/>
      <c r="AF156" s="49"/>
      <c r="AG156" s="49"/>
      <c r="AH156" s="48">
        <v>0</v>
      </c>
      <c r="AI156" s="39"/>
      <c r="AJ156" s="39"/>
      <c r="AK156" s="39"/>
    </row>
    <row r="157" spans="1:37" ht="20.100000000000001" customHeight="1" x14ac:dyDescent="0.2">
      <c r="D157" s="2" t="s">
        <v>158</v>
      </c>
      <c r="F157" s="39">
        <v>398</v>
      </c>
      <c r="G157" s="39"/>
      <c r="H157" s="39"/>
      <c r="I157" s="39"/>
      <c r="J157" s="39">
        <v>2018</v>
      </c>
      <c r="K157" s="39">
        <v>58</v>
      </c>
      <c r="L157" s="39"/>
      <c r="M157" s="39">
        <v>2076</v>
      </c>
      <c r="N157" s="39"/>
      <c r="O157" s="39"/>
      <c r="P157" s="39"/>
      <c r="Q157" s="39">
        <v>602</v>
      </c>
      <c r="R157" s="39">
        <v>1418</v>
      </c>
      <c r="S157" s="39"/>
      <c r="T157" s="39">
        <v>2020</v>
      </c>
      <c r="U157" s="39"/>
      <c r="V157" s="39"/>
      <c r="W157" s="39"/>
      <c r="X157" s="39">
        <v>454</v>
      </c>
      <c r="Y157" s="39"/>
      <c r="Z157" s="39"/>
      <c r="AA157" s="39"/>
      <c r="AB157" s="39">
        <v>0</v>
      </c>
      <c r="AC157" s="39"/>
      <c r="AD157" s="39">
        <v>0</v>
      </c>
      <c r="AE157" s="39"/>
      <c r="AF157" s="39"/>
      <c r="AG157" s="39"/>
      <c r="AH157" s="39">
        <v>0</v>
      </c>
      <c r="AI157" s="39"/>
      <c r="AJ157" s="39"/>
      <c r="AK157" s="39"/>
    </row>
    <row r="158" spans="1:37" ht="20.100000000000001" customHeight="1" x14ac:dyDescent="0.2">
      <c r="D158" s="47" t="s">
        <v>128</v>
      </c>
      <c r="F158" s="48">
        <v>372</v>
      </c>
      <c r="G158" s="49"/>
      <c r="H158" s="49"/>
      <c r="I158" s="49"/>
      <c r="J158" s="48">
        <v>2048</v>
      </c>
      <c r="K158" s="48">
        <v>58</v>
      </c>
      <c r="L158" s="49"/>
      <c r="M158" s="48">
        <v>2106</v>
      </c>
      <c r="N158" s="49"/>
      <c r="O158" s="49"/>
      <c r="P158" s="49"/>
      <c r="Q158" s="48">
        <v>647</v>
      </c>
      <c r="R158" s="48">
        <v>1461</v>
      </c>
      <c r="S158" s="49"/>
      <c r="T158" s="48">
        <v>2108</v>
      </c>
      <c r="U158" s="49"/>
      <c r="V158" s="49"/>
      <c r="W158" s="49"/>
      <c r="X158" s="48">
        <v>363</v>
      </c>
      <c r="Y158" s="49"/>
      <c r="Z158" s="49"/>
      <c r="AA158" s="49"/>
      <c r="AB158" s="48">
        <v>0</v>
      </c>
      <c r="AC158" s="49"/>
      <c r="AD158" s="48">
        <v>7</v>
      </c>
      <c r="AE158" s="49"/>
      <c r="AF158" s="49"/>
      <c r="AG158" s="49"/>
      <c r="AH158" s="48">
        <v>1</v>
      </c>
      <c r="AI158" s="39"/>
      <c r="AJ158" s="39"/>
      <c r="AK158" s="39"/>
    </row>
    <row r="159" spans="1:37" ht="20.100000000000001" customHeight="1" x14ac:dyDescent="0.2"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</row>
    <row r="160" spans="1:37" s="1" customFormat="1" ht="20.100000000000001" customHeight="1" x14ac:dyDescent="0.25">
      <c r="A160" s="3"/>
      <c r="B160" s="6"/>
      <c r="C160" s="51" t="s">
        <v>159</v>
      </c>
      <c r="D160" s="52"/>
      <c r="E160" s="5"/>
      <c r="F160" s="53">
        <v>5487</v>
      </c>
      <c r="G160" s="54"/>
      <c r="H160" s="54"/>
      <c r="I160" s="54"/>
      <c r="J160" s="53">
        <v>28069</v>
      </c>
      <c r="K160" s="53">
        <v>1274</v>
      </c>
      <c r="L160" s="54"/>
      <c r="M160" s="53">
        <v>29343</v>
      </c>
      <c r="N160" s="54"/>
      <c r="O160" s="54"/>
      <c r="P160" s="54"/>
      <c r="Q160" s="53">
        <f xml:space="preserve"> 10565 + 21</f>
        <v>10586</v>
      </c>
      <c r="R160" s="53">
        <v>18980</v>
      </c>
      <c r="S160" s="54"/>
      <c r="T160" s="53">
        <v>29566</v>
      </c>
      <c r="U160" s="54"/>
      <c r="V160" s="54"/>
      <c r="W160" s="54"/>
      <c r="X160" s="53">
        <v>5232</v>
      </c>
      <c r="Y160" s="54"/>
      <c r="Z160" s="54"/>
      <c r="AA160" s="54"/>
      <c r="AB160" s="53">
        <v>0</v>
      </c>
      <c r="AC160" s="54"/>
      <c r="AD160" s="53">
        <v>30</v>
      </c>
      <c r="AE160" s="54"/>
      <c r="AF160" s="54"/>
      <c r="AG160" s="54"/>
      <c r="AH160" s="53">
        <v>271</v>
      </c>
      <c r="AI160" s="39"/>
      <c r="AJ160" s="39"/>
      <c r="AK160" s="39"/>
    </row>
    <row r="161" spans="1:37" ht="20.100000000000001" customHeight="1" x14ac:dyDescent="0.2"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</row>
    <row r="162" spans="1:37" s="1" customFormat="1" ht="20.100000000000001" customHeight="1" x14ac:dyDescent="0.25">
      <c r="A162" s="3"/>
      <c r="B162" s="57" t="s">
        <v>160</v>
      </c>
      <c r="C162" s="58"/>
      <c r="D162" s="58"/>
      <c r="E162" s="5"/>
      <c r="F162" s="59">
        <v>8238</v>
      </c>
      <c r="G162" s="54"/>
      <c r="H162" s="54"/>
      <c r="I162" s="54"/>
      <c r="J162" s="59">
        <v>39289</v>
      </c>
      <c r="K162" s="59">
        <v>1741</v>
      </c>
      <c r="L162" s="54"/>
      <c r="M162" s="59">
        <f xml:space="preserve"> 41033 - 3</f>
        <v>41030</v>
      </c>
      <c r="N162" s="54"/>
      <c r="O162" s="54"/>
      <c r="P162" s="54"/>
      <c r="Q162" s="59">
        <f xml:space="preserve"> 14858 + 21</f>
        <v>14879</v>
      </c>
      <c r="R162" s="59">
        <v>26854</v>
      </c>
      <c r="S162" s="54"/>
      <c r="T162" s="59">
        <v>41733</v>
      </c>
      <c r="U162" s="54"/>
      <c r="V162" s="54"/>
      <c r="W162" s="54"/>
      <c r="X162" s="59">
        <v>7474</v>
      </c>
      <c r="Y162" s="54"/>
      <c r="Z162" s="54"/>
      <c r="AA162" s="54"/>
      <c r="AB162" s="59">
        <v>3</v>
      </c>
      <c r="AC162" s="54"/>
      <c r="AD162" s="59">
        <v>62</v>
      </c>
      <c r="AE162" s="54"/>
      <c r="AF162" s="54"/>
      <c r="AG162" s="54"/>
      <c r="AH162" s="59">
        <v>627</v>
      </c>
      <c r="AI162" s="39"/>
      <c r="AJ162" s="39"/>
      <c r="AK162" s="39"/>
    </row>
    <row r="163" spans="1:37" ht="20.100000000000001" customHeight="1" x14ac:dyDescent="0.2"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</row>
    <row r="164" spans="1:37" ht="20.100000000000001" customHeight="1" x14ac:dyDescent="0.2">
      <c r="B164" s="6" t="s">
        <v>161</v>
      </c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</row>
    <row r="165" spans="1:37" ht="20.100000000000001" customHeight="1" x14ac:dyDescent="0.2">
      <c r="C165" s="3" t="s">
        <v>95</v>
      </c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</row>
    <row r="166" spans="1:37" ht="20.100000000000001" customHeight="1" x14ac:dyDescent="0.2">
      <c r="D166" s="2" t="s">
        <v>122</v>
      </c>
      <c r="F166" s="39">
        <v>339</v>
      </c>
      <c r="G166" s="39"/>
      <c r="H166" s="39"/>
      <c r="I166" s="39"/>
      <c r="J166" s="39">
        <v>2151</v>
      </c>
      <c r="K166" s="39">
        <v>50</v>
      </c>
      <c r="L166" s="39"/>
      <c r="M166" s="39">
        <v>2201</v>
      </c>
      <c r="N166" s="39"/>
      <c r="O166" s="39"/>
      <c r="P166" s="39"/>
      <c r="Q166" s="39">
        <v>671</v>
      </c>
      <c r="R166" s="39">
        <v>1515</v>
      </c>
      <c r="S166" s="39"/>
      <c r="T166" s="39">
        <v>2186</v>
      </c>
      <c r="U166" s="39"/>
      <c r="V166" s="39"/>
      <c r="W166" s="39"/>
      <c r="X166" s="39">
        <v>354</v>
      </c>
      <c r="Y166" s="39"/>
      <c r="Z166" s="39"/>
      <c r="AA166" s="39"/>
      <c r="AB166" s="39">
        <v>0</v>
      </c>
      <c r="AC166" s="39"/>
      <c r="AD166" s="39">
        <v>0</v>
      </c>
      <c r="AE166" s="39"/>
      <c r="AF166" s="39"/>
      <c r="AG166" s="39"/>
      <c r="AH166" s="39">
        <v>0</v>
      </c>
      <c r="AI166" s="39"/>
      <c r="AJ166" s="39"/>
      <c r="AK166" s="39"/>
    </row>
    <row r="167" spans="1:37" ht="20.100000000000001" customHeight="1" x14ac:dyDescent="0.2">
      <c r="D167" s="47" t="s">
        <v>135</v>
      </c>
      <c r="F167" s="48">
        <v>289</v>
      </c>
      <c r="G167" s="49"/>
      <c r="H167" s="49"/>
      <c r="I167" s="49"/>
      <c r="J167" s="48">
        <v>2142</v>
      </c>
      <c r="K167" s="48">
        <v>53</v>
      </c>
      <c r="L167" s="49"/>
      <c r="M167" s="48">
        <v>2195</v>
      </c>
      <c r="N167" s="49"/>
      <c r="O167" s="49"/>
      <c r="P167" s="49"/>
      <c r="Q167" s="48">
        <v>424</v>
      </c>
      <c r="R167" s="48">
        <v>1836</v>
      </c>
      <c r="S167" s="49"/>
      <c r="T167" s="48">
        <v>2260</v>
      </c>
      <c r="U167" s="49"/>
      <c r="V167" s="49"/>
      <c r="W167" s="49"/>
      <c r="X167" s="48">
        <v>224</v>
      </c>
      <c r="Y167" s="49"/>
      <c r="Z167" s="49"/>
      <c r="AA167" s="49"/>
      <c r="AB167" s="48">
        <v>0</v>
      </c>
      <c r="AC167" s="49"/>
      <c r="AD167" s="48">
        <v>0</v>
      </c>
      <c r="AE167" s="49"/>
      <c r="AF167" s="49"/>
      <c r="AG167" s="49"/>
      <c r="AH167" s="48">
        <v>0</v>
      </c>
      <c r="AI167" s="39"/>
      <c r="AJ167" s="39"/>
      <c r="AK167" s="39"/>
    </row>
    <row r="168" spans="1:37" ht="20.100000000000001" customHeight="1" x14ac:dyDescent="0.2">
      <c r="D168" s="2" t="s">
        <v>113</v>
      </c>
      <c r="F168" s="39">
        <v>277</v>
      </c>
      <c r="G168" s="39"/>
      <c r="H168" s="39"/>
      <c r="I168" s="39"/>
      <c r="J168" s="39">
        <v>2201</v>
      </c>
      <c r="K168" s="39">
        <v>61</v>
      </c>
      <c r="L168" s="39"/>
      <c r="M168" s="39">
        <v>2262</v>
      </c>
      <c r="N168" s="39"/>
      <c r="O168" s="39"/>
      <c r="P168" s="39"/>
      <c r="Q168" s="39">
        <v>578</v>
      </c>
      <c r="R168" s="39">
        <v>1698</v>
      </c>
      <c r="S168" s="39"/>
      <c r="T168" s="39">
        <v>2276</v>
      </c>
      <c r="U168" s="39"/>
      <c r="V168" s="39"/>
      <c r="W168" s="39"/>
      <c r="X168" s="39">
        <v>263</v>
      </c>
      <c r="Y168" s="39"/>
      <c r="Z168" s="39"/>
      <c r="AA168" s="39"/>
      <c r="AB168" s="39">
        <v>0</v>
      </c>
      <c r="AC168" s="39"/>
      <c r="AD168" s="39">
        <v>0</v>
      </c>
      <c r="AE168" s="39"/>
      <c r="AF168" s="39"/>
      <c r="AG168" s="39"/>
      <c r="AH168" s="39">
        <v>0</v>
      </c>
      <c r="AI168" s="39"/>
      <c r="AJ168" s="39"/>
      <c r="AK168" s="39"/>
    </row>
    <row r="169" spans="1:37" ht="20.100000000000001" customHeight="1" x14ac:dyDescent="0.2">
      <c r="D169" s="47" t="s">
        <v>99</v>
      </c>
      <c r="F169" s="48">
        <v>406</v>
      </c>
      <c r="G169" s="49"/>
      <c r="H169" s="49"/>
      <c r="I169" s="49"/>
      <c r="J169" s="48">
        <v>2162</v>
      </c>
      <c r="K169" s="48">
        <v>69</v>
      </c>
      <c r="L169" s="49"/>
      <c r="M169" s="48">
        <v>2231</v>
      </c>
      <c r="N169" s="49"/>
      <c r="O169" s="49"/>
      <c r="P169" s="49"/>
      <c r="Q169" s="48">
        <v>469</v>
      </c>
      <c r="R169" s="48">
        <v>1836</v>
      </c>
      <c r="S169" s="49"/>
      <c r="T169" s="48">
        <v>2305</v>
      </c>
      <c r="U169" s="49"/>
      <c r="V169" s="49"/>
      <c r="W169" s="49"/>
      <c r="X169" s="48">
        <v>332</v>
      </c>
      <c r="Y169" s="49"/>
      <c r="Z169" s="49"/>
      <c r="AA169" s="49"/>
      <c r="AB169" s="48">
        <v>0</v>
      </c>
      <c r="AC169" s="49"/>
      <c r="AD169" s="48">
        <v>0</v>
      </c>
      <c r="AE169" s="49"/>
      <c r="AF169" s="49"/>
      <c r="AG169" s="49"/>
      <c r="AH169" s="48">
        <v>0</v>
      </c>
      <c r="AI169" s="39"/>
      <c r="AJ169" s="39"/>
      <c r="AK169" s="39"/>
    </row>
    <row r="170" spans="1:37" ht="20.100000000000001" customHeight="1" x14ac:dyDescent="0.2">
      <c r="D170" s="2" t="s">
        <v>114</v>
      </c>
      <c r="F170" s="39">
        <v>340</v>
      </c>
      <c r="G170" s="39"/>
      <c r="H170" s="39"/>
      <c r="I170" s="39"/>
      <c r="J170" s="39">
        <v>2168</v>
      </c>
      <c r="K170" s="39">
        <v>43</v>
      </c>
      <c r="L170" s="39"/>
      <c r="M170" s="39">
        <v>2211</v>
      </c>
      <c r="N170" s="39"/>
      <c r="O170" s="39"/>
      <c r="P170" s="39"/>
      <c r="Q170" s="39">
        <f xml:space="preserve"> 415 + 1</f>
        <v>416</v>
      </c>
      <c r="R170" s="39">
        <v>1809</v>
      </c>
      <c r="S170" s="39"/>
      <c r="T170" s="39">
        <v>2225</v>
      </c>
      <c r="U170" s="39"/>
      <c r="V170" s="39"/>
      <c r="W170" s="39"/>
      <c r="X170" s="39">
        <v>326</v>
      </c>
      <c r="Y170" s="39"/>
      <c r="Z170" s="39"/>
      <c r="AA170" s="39"/>
      <c r="AB170" s="39">
        <v>0</v>
      </c>
      <c r="AC170" s="39"/>
      <c r="AD170" s="39">
        <v>0</v>
      </c>
      <c r="AE170" s="39"/>
      <c r="AF170" s="39"/>
      <c r="AG170" s="39"/>
      <c r="AH170" s="39">
        <v>0</v>
      </c>
      <c r="AI170" s="39"/>
      <c r="AJ170" s="39"/>
      <c r="AK170" s="39"/>
    </row>
    <row r="171" spans="1:37" ht="20.100000000000001" customHeight="1" x14ac:dyDescent="0.2">
      <c r="D171" s="47" t="s">
        <v>101</v>
      </c>
      <c r="F171" s="48">
        <v>193</v>
      </c>
      <c r="G171" s="49"/>
      <c r="H171" s="49"/>
      <c r="I171" s="49"/>
      <c r="J171" s="48">
        <v>2161</v>
      </c>
      <c r="K171" s="48">
        <v>61</v>
      </c>
      <c r="L171" s="49"/>
      <c r="M171" s="48">
        <v>2222</v>
      </c>
      <c r="N171" s="49"/>
      <c r="O171" s="49"/>
      <c r="P171" s="49"/>
      <c r="Q171" s="48">
        <v>807</v>
      </c>
      <c r="R171" s="48">
        <v>1432</v>
      </c>
      <c r="S171" s="49"/>
      <c r="T171" s="48">
        <v>2239</v>
      </c>
      <c r="U171" s="49"/>
      <c r="V171" s="49"/>
      <c r="W171" s="49"/>
      <c r="X171" s="48">
        <v>176</v>
      </c>
      <c r="Y171" s="49"/>
      <c r="Z171" s="49"/>
      <c r="AA171" s="49"/>
      <c r="AB171" s="48">
        <v>0</v>
      </c>
      <c r="AC171" s="49"/>
      <c r="AD171" s="48">
        <v>0</v>
      </c>
      <c r="AE171" s="49"/>
      <c r="AF171" s="49"/>
      <c r="AG171" s="49"/>
      <c r="AH171" s="48">
        <v>0</v>
      </c>
      <c r="AI171" s="39"/>
      <c r="AJ171" s="39"/>
      <c r="AK171" s="39"/>
    </row>
    <row r="172" spans="1:37" ht="20.100000000000001" customHeight="1" x14ac:dyDescent="0.2">
      <c r="D172" s="50" t="s">
        <v>102</v>
      </c>
      <c r="F172" s="49">
        <v>198</v>
      </c>
      <c r="G172" s="49"/>
      <c r="H172" s="49"/>
      <c r="I172" s="49"/>
      <c r="J172" s="49">
        <v>2161</v>
      </c>
      <c r="K172" s="49">
        <v>96</v>
      </c>
      <c r="L172" s="49"/>
      <c r="M172" s="49">
        <v>2257</v>
      </c>
      <c r="N172" s="49"/>
      <c r="O172" s="49"/>
      <c r="P172" s="49"/>
      <c r="Q172" s="49">
        <v>792</v>
      </c>
      <c r="R172" s="49">
        <v>1490</v>
      </c>
      <c r="S172" s="49"/>
      <c r="T172" s="49">
        <v>2282</v>
      </c>
      <c r="U172" s="49"/>
      <c r="V172" s="49"/>
      <c r="W172" s="49"/>
      <c r="X172" s="49">
        <v>173</v>
      </c>
      <c r="Y172" s="49"/>
      <c r="Z172" s="49"/>
      <c r="AA172" s="49"/>
      <c r="AB172" s="49">
        <v>0</v>
      </c>
      <c r="AC172" s="49"/>
      <c r="AD172" s="49">
        <v>0</v>
      </c>
      <c r="AE172" s="49"/>
      <c r="AF172" s="49"/>
      <c r="AG172" s="49"/>
      <c r="AH172" s="49">
        <v>0</v>
      </c>
      <c r="AI172" s="39"/>
      <c r="AJ172" s="39"/>
      <c r="AK172" s="39"/>
    </row>
    <row r="173" spans="1:37" ht="20.100000000000001" customHeight="1" x14ac:dyDescent="0.2">
      <c r="D173" s="50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39"/>
      <c r="AJ173" s="39"/>
      <c r="AK173" s="39"/>
    </row>
    <row r="174" spans="1:37" s="1" customFormat="1" ht="20.100000000000001" customHeight="1" x14ac:dyDescent="0.25">
      <c r="A174" s="3"/>
      <c r="B174" s="6"/>
      <c r="C174" s="51" t="s">
        <v>112</v>
      </c>
      <c r="D174" s="52"/>
      <c r="E174" s="5"/>
      <c r="F174" s="53">
        <v>2042</v>
      </c>
      <c r="G174" s="54"/>
      <c r="H174" s="54"/>
      <c r="I174" s="54"/>
      <c r="J174" s="53">
        <v>15146</v>
      </c>
      <c r="K174" s="53">
        <v>433</v>
      </c>
      <c r="L174" s="54"/>
      <c r="M174" s="53">
        <v>15579</v>
      </c>
      <c r="N174" s="54"/>
      <c r="O174" s="54"/>
      <c r="P174" s="54"/>
      <c r="Q174" s="53">
        <f xml:space="preserve"> 4156 + 1</f>
        <v>4157</v>
      </c>
      <c r="R174" s="53">
        <v>11616</v>
      </c>
      <c r="S174" s="54"/>
      <c r="T174" s="53">
        <v>15773</v>
      </c>
      <c r="U174" s="54"/>
      <c r="V174" s="54"/>
      <c r="W174" s="54"/>
      <c r="X174" s="53">
        <v>1848</v>
      </c>
      <c r="Y174" s="54"/>
      <c r="Z174" s="54"/>
      <c r="AA174" s="54"/>
      <c r="AB174" s="53">
        <v>0</v>
      </c>
      <c r="AC174" s="54"/>
      <c r="AD174" s="53">
        <v>0</v>
      </c>
      <c r="AE174" s="54"/>
      <c r="AF174" s="54"/>
      <c r="AG174" s="54"/>
      <c r="AH174" s="53">
        <v>0</v>
      </c>
      <c r="AI174" s="39"/>
      <c r="AJ174" s="39"/>
      <c r="AK174" s="39"/>
    </row>
    <row r="175" spans="1:37" ht="20.100000000000001" customHeight="1" x14ac:dyDescent="0.2">
      <c r="D175" s="50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39"/>
      <c r="AJ175" s="39"/>
      <c r="AK175" s="39"/>
    </row>
    <row r="176" spans="1:37" ht="20.100000000000001" customHeight="1" x14ac:dyDescent="0.2">
      <c r="C176" s="3" t="s">
        <v>0</v>
      </c>
      <c r="D176" s="50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39"/>
      <c r="AJ176" s="39"/>
      <c r="AK176" s="39"/>
    </row>
    <row r="177" spans="1:37" ht="20.100000000000001" customHeight="1" x14ac:dyDescent="0.2">
      <c r="D177" s="2" t="s">
        <v>122</v>
      </c>
      <c r="F177" s="39">
        <v>90</v>
      </c>
      <c r="G177" s="39"/>
      <c r="H177" s="39"/>
      <c r="I177" s="39"/>
      <c r="J177" s="39">
        <v>64</v>
      </c>
      <c r="K177" s="39">
        <v>16</v>
      </c>
      <c r="L177" s="39"/>
      <c r="M177" s="39">
        <v>80</v>
      </c>
      <c r="N177" s="39"/>
      <c r="O177" s="39"/>
      <c r="P177" s="39"/>
      <c r="Q177" s="39">
        <v>52</v>
      </c>
      <c r="R177" s="39">
        <v>67</v>
      </c>
      <c r="S177" s="39"/>
      <c r="T177" s="39">
        <v>119</v>
      </c>
      <c r="U177" s="39"/>
      <c r="V177" s="39"/>
      <c r="W177" s="39"/>
      <c r="X177" s="39">
        <v>51</v>
      </c>
      <c r="Y177" s="39"/>
      <c r="Z177" s="39"/>
      <c r="AA177" s="39"/>
      <c r="AB177" s="39">
        <v>0</v>
      </c>
      <c r="AC177" s="39"/>
      <c r="AD177" s="39">
        <v>0</v>
      </c>
      <c r="AE177" s="39"/>
      <c r="AF177" s="39"/>
      <c r="AG177" s="39"/>
      <c r="AH177" s="39">
        <v>0</v>
      </c>
      <c r="AI177" s="39"/>
      <c r="AJ177" s="39"/>
      <c r="AK177" s="39"/>
    </row>
    <row r="178" spans="1:37" ht="20.100000000000001" customHeight="1" x14ac:dyDescent="0.2">
      <c r="D178" s="47" t="s">
        <v>135</v>
      </c>
      <c r="F178" s="48">
        <v>49</v>
      </c>
      <c r="G178" s="49"/>
      <c r="H178" s="49"/>
      <c r="I178" s="49"/>
      <c r="J178" s="48">
        <v>61</v>
      </c>
      <c r="K178" s="48">
        <v>21</v>
      </c>
      <c r="L178" s="49"/>
      <c r="M178" s="48">
        <v>82</v>
      </c>
      <c r="N178" s="49"/>
      <c r="O178" s="49"/>
      <c r="P178" s="49"/>
      <c r="Q178" s="48">
        <v>51</v>
      </c>
      <c r="R178" s="48">
        <v>40</v>
      </c>
      <c r="S178" s="49"/>
      <c r="T178" s="48">
        <v>91</v>
      </c>
      <c r="U178" s="49"/>
      <c r="V178" s="49"/>
      <c r="W178" s="49"/>
      <c r="X178" s="48">
        <v>40</v>
      </c>
      <c r="Y178" s="49"/>
      <c r="Z178" s="49"/>
      <c r="AA178" s="49"/>
      <c r="AB178" s="48">
        <v>0</v>
      </c>
      <c r="AC178" s="49"/>
      <c r="AD178" s="48">
        <v>0</v>
      </c>
      <c r="AE178" s="49"/>
      <c r="AF178" s="49"/>
      <c r="AG178" s="49"/>
      <c r="AH178" s="48">
        <v>0</v>
      </c>
      <c r="AI178" s="39"/>
      <c r="AJ178" s="39"/>
      <c r="AK178" s="39"/>
    </row>
    <row r="179" spans="1:37" ht="20.100000000000001" customHeight="1" x14ac:dyDescent="0.2">
      <c r="D179" s="2" t="s">
        <v>113</v>
      </c>
      <c r="F179" s="39">
        <v>87</v>
      </c>
      <c r="G179" s="39"/>
      <c r="H179" s="39"/>
      <c r="I179" s="39"/>
      <c r="J179" s="39">
        <v>53</v>
      </c>
      <c r="K179" s="39">
        <v>16</v>
      </c>
      <c r="L179" s="39"/>
      <c r="M179" s="39">
        <v>69</v>
      </c>
      <c r="N179" s="39"/>
      <c r="O179" s="39"/>
      <c r="P179" s="39"/>
      <c r="Q179" s="39">
        <v>49</v>
      </c>
      <c r="R179" s="39">
        <v>39</v>
      </c>
      <c r="S179" s="39"/>
      <c r="T179" s="39">
        <v>88</v>
      </c>
      <c r="U179" s="39"/>
      <c r="V179" s="39"/>
      <c r="W179" s="39"/>
      <c r="X179" s="39">
        <v>68</v>
      </c>
      <c r="Y179" s="39"/>
      <c r="Z179" s="39"/>
      <c r="AA179" s="39"/>
      <c r="AB179" s="39">
        <v>0</v>
      </c>
      <c r="AC179" s="39"/>
      <c r="AD179" s="39">
        <v>0</v>
      </c>
      <c r="AE179" s="39"/>
      <c r="AF179" s="39"/>
      <c r="AG179" s="39"/>
      <c r="AH179" s="39">
        <v>0</v>
      </c>
      <c r="AI179" s="39"/>
      <c r="AJ179" s="39"/>
      <c r="AK179" s="39"/>
    </row>
    <row r="180" spans="1:37" ht="20.100000000000001" customHeight="1" x14ac:dyDescent="0.2">
      <c r="D180" s="47" t="s">
        <v>136</v>
      </c>
      <c r="F180" s="48">
        <v>87</v>
      </c>
      <c r="G180" s="49"/>
      <c r="H180" s="49"/>
      <c r="I180" s="49"/>
      <c r="J180" s="48">
        <v>54</v>
      </c>
      <c r="K180" s="48">
        <v>21</v>
      </c>
      <c r="L180" s="49"/>
      <c r="M180" s="48">
        <v>75</v>
      </c>
      <c r="N180" s="49"/>
      <c r="O180" s="49"/>
      <c r="P180" s="49"/>
      <c r="Q180" s="48">
        <v>45</v>
      </c>
      <c r="R180" s="48">
        <v>52</v>
      </c>
      <c r="S180" s="49"/>
      <c r="T180" s="48">
        <v>97</v>
      </c>
      <c r="U180" s="49"/>
      <c r="V180" s="49"/>
      <c r="W180" s="49"/>
      <c r="X180" s="48">
        <v>65</v>
      </c>
      <c r="Y180" s="49"/>
      <c r="Z180" s="49"/>
      <c r="AA180" s="49"/>
      <c r="AB180" s="48">
        <v>0</v>
      </c>
      <c r="AC180" s="49"/>
      <c r="AD180" s="48">
        <v>0</v>
      </c>
      <c r="AE180" s="49"/>
      <c r="AF180" s="49"/>
      <c r="AG180" s="49"/>
      <c r="AH180" s="48">
        <v>0</v>
      </c>
      <c r="AI180" s="39"/>
      <c r="AJ180" s="39"/>
      <c r="AK180" s="39"/>
    </row>
    <row r="181" spans="1:37" ht="20.100000000000001" customHeight="1" x14ac:dyDescent="0.2">
      <c r="D181" s="2" t="s">
        <v>114</v>
      </c>
      <c r="F181" s="39">
        <v>112</v>
      </c>
      <c r="G181" s="39"/>
      <c r="H181" s="39"/>
      <c r="I181" s="39"/>
      <c r="J181" s="39">
        <v>73</v>
      </c>
      <c r="K181" s="39">
        <v>19</v>
      </c>
      <c r="L181" s="39"/>
      <c r="M181" s="39">
        <v>92</v>
      </c>
      <c r="N181" s="39"/>
      <c r="O181" s="39"/>
      <c r="P181" s="39"/>
      <c r="Q181" s="39">
        <v>72</v>
      </c>
      <c r="R181" s="39">
        <v>68</v>
      </c>
      <c r="S181" s="39"/>
      <c r="T181" s="39">
        <v>140</v>
      </c>
      <c r="U181" s="39"/>
      <c r="V181" s="39"/>
      <c r="W181" s="39"/>
      <c r="X181" s="39">
        <v>64</v>
      </c>
      <c r="Y181" s="39"/>
      <c r="Z181" s="39"/>
      <c r="AA181" s="39"/>
      <c r="AB181" s="39">
        <v>0</v>
      </c>
      <c r="AC181" s="39"/>
      <c r="AD181" s="39">
        <v>0</v>
      </c>
      <c r="AE181" s="39"/>
      <c r="AF181" s="39"/>
      <c r="AG181" s="39"/>
      <c r="AH181" s="39">
        <v>0</v>
      </c>
      <c r="AI181" s="39"/>
      <c r="AJ181" s="39"/>
      <c r="AK181" s="39"/>
    </row>
    <row r="182" spans="1:37" ht="20.100000000000001" customHeight="1" x14ac:dyDescent="0.2">
      <c r="D182" s="47" t="s">
        <v>101</v>
      </c>
      <c r="F182" s="48">
        <v>92</v>
      </c>
      <c r="G182" s="49"/>
      <c r="H182" s="49"/>
      <c r="I182" s="49"/>
      <c r="J182" s="48">
        <v>67</v>
      </c>
      <c r="K182" s="48">
        <v>18</v>
      </c>
      <c r="L182" s="49"/>
      <c r="M182" s="48">
        <v>85</v>
      </c>
      <c r="N182" s="49"/>
      <c r="O182" s="49"/>
      <c r="P182" s="49"/>
      <c r="Q182" s="48">
        <v>47</v>
      </c>
      <c r="R182" s="48">
        <v>78</v>
      </c>
      <c r="S182" s="49"/>
      <c r="T182" s="48">
        <v>125</v>
      </c>
      <c r="U182" s="49"/>
      <c r="V182" s="49"/>
      <c r="W182" s="49"/>
      <c r="X182" s="48">
        <v>52</v>
      </c>
      <c r="Y182" s="49"/>
      <c r="Z182" s="49"/>
      <c r="AA182" s="49"/>
      <c r="AB182" s="48">
        <v>0</v>
      </c>
      <c r="AC182" s="49"/>
      <c r="AD182" s="48">
        <v>0</v>
      </c>
      <c r="AE182" s="49"/>
      <c r="AF182" s="49"/>
      <c r="AG182" s="49"/>
      <c r="AH182" s="48">
        <v>0</v>
      </c>
      <c r="AI182" s="39"/>
      <c r="AJ182" s="39"/>
      <c r="AK182" s="39"/>
    </row>
    <row r="183" spans="1:37" ht="19.5" customHeight="1" x14ac:dyDescent="0.2">
      <c r="D183" s="2" t="s">
        <v>116</v>
      </c>
      <c r="F183" s="39">
        <v>108</v>
      </c>
      <c r="G183" s="39"/>
      <c r="H183" s="39"/>
      <c r="I183" s="39"/>
      <c r="J183" s="39">
        <v>66</v>
      </c>
      <c r="K183" s="39">
        <v>28</v>
      </c>
      <c r="L183" s="39"/>
      <c r="M183" s="39">
        <v>94</v>
      </c>
      <c r="N183" s="39"/>
      <c r="O183" s="39"/>
      <c r="P183" s="39"/>
      <c r="Q183" s="39">
        <v>48</v>
      </c>
      <c r="R183" s="39">
        <v>75</v>
      </c>
      <c r="S183" s="39"/>
      <c r="T183" s="39">
        <v>123</v>
      </c>
      <c r="U183" s="39"/>
      <c r="V183" s="39"/>
      <c r="W183" s="39"/>
      <c r="X183" s="39">
        <v>79</v>
      </c>
      <c r="Y183" s="39"/>
      <c r="Z183" s="39"/>
      <c r="AA183" s="39"/>
      <c r="AB183" s="39">
        <v>0</v>
      </c>
      <c r="AC183" s="39"/>
      <c r="AD183" s="39">
        <v>0</v>
      </c>
      <c r="AE183" s="39"/>
      <c r="AF183" s="39"/>
      <c r="AG183" s="39"/>
      <c r="AH183" s="39">
        <v>0</v>
      </c>
      <c r="AI183" s="39"/>
      <c r="AJ183" s="39"/>
      <c r="AK183" s="39"/>
    </row>
    <row r="184" spans="1:37" ht="20.100000000000001" customHeight="1" x14ac:dyDescent="0.2">
      <c r="D184" s="47" t="s">
        <v>155</v>
      </c>
      <c r="F184" s="48">
        <v>20</v>
      </c>
      <c r="G184" s="49"/>
      <c r="H184" s="49"/>
      <c r="I184" s="49"/>
      <c r="J184" s="48">
        <v>79</v>
      </c>
      <c r="K184" s="48">
        <v>28</v>
      </c>
      <c r="L184" s="49"/>
      <c r="M184" s="48">
        <v>107</v>
      </c>
      <c r="N184" s="49"/>
      <c r="O184" s="49"/>
      <c r="P184" s="49"/>
      <c r="Q184" s="48">
        <v>80</v>
      </c>
      <c r="R184" s="48">
        <v>35</v>
      </c>
      <c r="S184" s="49"/>
      <c r="T184" s="48">
        <v>115</v>
      </c>
      <c r="U184" s="49"/>
      <c r="V184" s="49"/>
      <c r="W184" s="49"/>
      <c r="X184" s="48">
        <v>12</v>
      </c>
      <c r="Y184" s="49"/>
      <c r="Z184" s="49"/>
      <c r="AA184" s="49"/>
      <c r="AB184" s="48">
        <v>0</v>
      </c>
      <c r="AC184" s="49"/>
      <c r="AD184" s="48">
        <v>0</v>
      </c>
      <c r="AE184" s="49"/>
      <c r="AF184" s="49"/>
      <c r="AG184" s="49"/>
      <c r="AH184" s="48">
        <v>0</v>
      </c>
      <c r="AI184" s="39"/>
      <c r="AJ184" s="39"/>
      <c r="AK184" s="39"/>
    </row>
    <row r="185" spans="1:37" ht="20.100000000000001" customHeight="1" x14ac:dyDescent="0.2">
      <c r="D185" s="2" t="s">
        <v>137</v>
      </c>
      <c r="F185" s="39">
        <v>45</v>
      </c>
      <c r="G185" s="39"/>
      <c r="H185" s="39"/>
      <c r="I185" s="39"/>
      <c r="J185" s="39">
        <v>77</v>
      </c>
      <c r="K185" s="39">
        <v>6</v>
      </c>
      <c r="L185" s="39"/>
      <c r="M185" s="39">
        <v>83</v>
      </c>
      <c r="N185" s="39"/>
      <c r="O185" s="39"/>
      <c r="P185" s="39"/>
      <c r="Q185" s="39">
        <v>70</v>
      </c>
      <c r="R185" s="39">
        <v>29</v>
      </c>
      <c r="S185" s="39"/>
      <c r="T185" s="39">
        <v>99</v>
      </c>
      <c r="U185" s="39"/>
      <c r="V185" s="39"/>
      <c r="W185" s="39"/>
      <c r="X185" s="39">
        <v>29</v>
      </c>
      <c r="Y185" s="39"/>
      <c r="Z185" s="39"/>
      <c r="AA185" s="39"/>
      <c r="AB185" s="39">
        <v>0</v>
      </c>
      <c r="AC185" s="39"/>
      <c r="AD185" s="39">
        <v>0</v>
      </c>
      <c r="AE185" s="39"/>
      <c r="AF185" s="39"/>
      <c r="AG185" s="39"/>
      <c r="AH185" s="39">
        <v>0</v>
      </c>
      <c r="AI185" s="39"/>
      <c r="AJ185" s="39"/>
      <c r="AK185" s="39"/>
    </row>
    <row r="186" spans="1:37" ht="20.100000000000001" customHeight="1" x14ac:dyDescent="0.2"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</row>
    <row r="187" spans="1:37" s="1" customFormat="1" ht="20.100000000000001" customHeight="1" x14ac:dyDescent="0.25">
      <c r="A187" s="3"/>
      <c r="B187" s="6"/>
      <c r="C187" s="51" t="s">
        <v>120</v>
      </c>
      <c r="D187" s="52"/>
      <c r="E187" s="5"/>
      <c r="F187" s="53">
        <v>690</v>
      </c>
      <c r="G187" s="54"/>
      <c r="H187" s="54"/>
      <c r="I187" s="54"/>
      <c r="J187" s="53">
        <v>594</v>
      </c>
      <c r="K187" s="53">
        <v>173</v>
      </c>
      <c r="L187" s="54"/>
      <c r="M187" s="53">
        <v>767</v>
      </c>
      <c r="N187" s="54"/>
      <c r="O187" s="54"/>
      <c r="P187" s="54"/>
      <c r="Q187" s="53">
        <v>514</v>
      </c>
      <c r="R187" s="53">
        <v>483</v>
      </c>
      <c r="S187" s="54"/>
      <c r="T187" s="53">
        <v>997</v>
      </c>
      <c r="U187" s="54"/>
      <c r="V187" s="54"/>
      <c r="W187" s="54"/>
      <c r="X187" s="53">
        <v>460</v>
      </c>
      <c r="Y187" s="54"/>
      <c r="Z187" s="54"/>
      <c r="AA187" s="54"/>
      <c r="AB187" s="53">
        <v>0</v>
      </c>
      <c r="AC187" s="54"/>
      <c r="AD187" s="53">
        <v>0</v>
      </c>
      <c r="AE187" s="54"/>
      <c r="AF187" s="54"/>
      <c r="AG187" s="54"/>
      <c r="AH187" s="53">
        <v>0</v>
      </c>
      <c r="AI187" s="39"/>
      <c r="AJ187" s="39"/>
      <c r="AK187" s="39"/>
    </row>
    <row r="188" spans="1:37" ht="20.100000000000001" customHeight="1" x14ac:dyDescent="0.2"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</row>
    <row r="189" spans="1:37" ht="20.100000000000001" customHeight="1" x14ac:dyDescent="0.2">
      <c r="C189" s="3" t="s">
        <v>162</v>
      </c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</row>
    <row r="190" spans="1:37" ht="20.100000000000001" customHeight="1" x14ac:dyDescent="0.2">
      <c r="D190" s="2" t="s">
        <v>163</v>
      </c>
      <c r="F190" s="39">
        <v>640</v>
      </c>
      <c r="G190" s="39"/>
      <c r="H190" s="39"/>
      <c r="I190" s="39"/>
      <c r="J190" s="39">
        <v>3826</v>
      </c>
      <c r="K190" s="39">
        <v>147</v>
      </c>
      <c r="L190" s="39"/>
      <c r="M190" s="39">
        <v>3973</v>
      </c>
      <c r="N190" s="39"/>
      <c r="O190" s="39"/>
      <c r="P190" s="39"/>
      <c r="Q190" s="39">
        <v>819</v>
      </c>
      <c r="R190" s="39">
        <v>2956</v>
      </c>
      <c r="S190" s="39"/>
      <c r="T190" s="39">
        <v>3775</v>
      </c>
      <c r="U190" s="39"/>
      <c r="V190" s="39"/>
      <c r="W190" s="39"/>
      <c r="X190" s="39">
        <v>838</v>
      </c>
      <c r="Y190" s="39"/>
      <c r="Z190" s="39"/>
      <c r="AA190" s="39"/>
      <c r="AB190" s="39">
        <v>0</v>
      </c>
      <c r="AC190" s="39"/>
      <c r="AD190" s="39">
        <v>0</v>
      </c>
      <c r="AE190" s="39"/>
      <c r="AF190" s="39"/>
      <c r="AG190" s="39"/>
      <c r="AH190" s="39">
        <v>0</v>
      </c>
      <c r="AI190" s="39"/>
      <c r="AJ190" s="39"/>
      <c r="AK190" s="39"/>
    </row>
    <row r="191" spans="1:37" ht="19.5" customHeight="1" x14ac:dyDescent="0.2">
      <c r="D191" s="47" t="s">
        <v>164</v>
      </c>
      <c r="F191" s="48">
        <v>711</v>
      </c>
      <c r="G191" s="49"/>
      <c r="H191" s="49"/>
      <c r="I191" s="49"/>
      <c r="J191" s="48">
        <v>3855</v>
      </c>
      <c r="K191" s="48">
        <v>234</v>
      </c>
      <c r="L191" s="49"/>
      <c r="M191" s="48">
        <v>4089</v>
      </c>
      <c r="N191" s="49"/>
      <c r="O191" s="49"/>
      <c r="P191" s="49"/>
      <c r="Q191" s="48">
        <v>773</v>
      </c>
      <c r="R191" s="48">
        <v>3346</v>
      </c>
      <c r="S191" s="49"/>
      <c r="T191" s="48">
        <v>4119</v>
      </c>
      <c r="U191" s="49"/>
      <c r="V191" s="49"/>
      <c r="W191" s="49"/>
      <c r="X191" s="48">
        <v>631</v>
      </c>
      <c r="Y191" s="49"/>
      <c r="Z191" s="49"/>
      <c r="AA191" s="49"/>
      <c r="AB191" s="48">
        <v>0</v>
      </c>
      <c r="AC191" s="49"/>
      <c r="AD191" s="48">
        <v>50</v>
      </c>
      <c r="AE191" s="49"/>
      <c r="AF191" s="49"/>
      <c r="AG191" s="49"/>
      <c r="AH191" s="48">
        <v>153</v>
      </c>
      <c r="AI191" s="39"/>
      <c r="AJ191" s="39"/>
      <c r="AK191" s="39"/>
    </row>
    <row r="192" spans="1:37" ht="20.100000000000001" customHeight="1" x14ac:dyDescent="0.2">
      <c r="D192" s="2" t="s">
        <v>165</v>
      </c>
      <c r="F192" s="39">
        <v>673</v>
      </c>
      <c r="G192" s="39"/>
      <c r="H192" s="39"/>
      <c r="I192" s="39"/>
      <c r="J192" s="39">
        <v>3852</v>
      </c>
      <c r="K192" s="39">
        <v>121</v>
      </c>
      <c r="L192" s="39"/>
      <c r="M192" s="39">
        <v>3973</v>
      </c>
      <c r="N192" s="39"/>
      <c r="O192" s="39"/>
      <c r="P192" s="39"/>
      <c r="Q192" s="39">
        <v>484</v>
      </c>
      <c r="R192" s="39">
        <v>3538</v>
      </c>
      <c r="S192" s="39"/>
      <c r="T192" s="39">
        <v>4022</v>
      </c>
      <c r="U192" s="39"/>
      <c r="V192" s="39"/>
      <c r="W192" s="39"/>
      <c r="X192" s="39">
        <v>611</v>
      </c>
      <c r="Y192" s="39"/>
      <c r="Z192" s="39"/>
      <c r="AA192" s="39"/>
      <c r="AB192" s="39">
        <v>0</v>
      </c>
      <c r="AC192" s="39"/>
      <c r="AD192" s="39">
        <v>13</v>
      </c>
      <c r="AE192" s="39"/>
      <c r="AF192" s="39"/>
      <c r="AG192" s="39"/>
      <c r="AH192" s="39">
        <v>0</v>
      </c>
      <c r="AI192" s="39"/>
      <c r="AJ192" s="39"/>
      <c r="AK192" s="39"/>
    </row>
    <row r="193" spans="1:37" ht="19.5" customHeight="1" x14ac:dyDescent="0.2">
      <c r="D193" s="47" t="s">
        <v>166</v>
      </c>
      <c r="F193" s="48">
        <v>674</v>
      </c>
      <c r="G193" s="49"/>
      <c r="H193" s="49"/>
      <c r="I193" s="49"/>
      <c r="J193" s="48">
        <v>3821</v>
      </c>
      <c r="K193" s="48">
        <v>136</v>
      </c>
      <c r="L193" s="49"/>
      <c r="M193" s="48">
        <v>3957</v>
      </c>
      <c r="N193" s="49"/>
      <c r="O193" s="49"/>
      <c r="P193" s="49"/>
      <c r="Q193" s="48">
        <v>574</v>
      </c>
      <c r="R193" s="48">
        <v>3359</v>
      </c>
      <c r="S193" s="49"/>
      <c r="T193" s="48">
        <v>3933</v>
      </c>
      <c r="U193" s="49"/>
      <c r="V193" s="49"/>
      <c r="W193" s="49"/>
      <c r="X193" s="48">
        <v>698</v>
      </c>
      <c r="Y193" s="49"/>
      <c r="Z193" s="49"/>
      <c r="AA193" s="49"/>
      <c r="AB193" s="48">
        <v>0</v>
      </c>
      <c r="AC193" s="49"/>
      <c r="AD193" s="48">
        <v>0</v>
      </c>
      <c r="AE193" s="49"/>
      <c r="AF193" s="49"/>
      <c r="AG193" s="49"/>
      <c r="AH193" s="48">
        <v>0</v>
      </c>
      <c r="AI193" s="39"/>
      <c r="AJ193" s="39"/>
      <c r="AK193" s="39"/>
    </row>
    <row r="194" spans="1:37" ht="20.100000000000001" customHeight="1" x14ac:dyDescent="0.2">
      <c r="D194" s="2" t="s">
        <v>167</v>
      </c>
      <c r="F194" s="39">
        <v>714</v>
      </c>
      <c r="G194" s="39"/>
      <c r="H194" s="39"/>
      <c r="I194" s="39"/>
      <c r="J194" s="39">
        <v>3850</v>
      </c>
      <c r="K194" s="39">
        <v>359</v>
      </c>
      <c r="L194" s="39"/>
      <c r="M194" s="39">
        <v>4209</v>
      </c>
      <c r="N194" s="39"/>
      <c r="O194" s="39"/>
      <c r="P194" s="39"/>
      <c r="Q194" s="39">
        <v>1162</v>
      </c>
      <c r="R194" s="39">
        <v>3134</v>
      </c>
      <c r="S194" s="39"/>
      <c r="T194" s="39">
        <v>4296</v>
      </c>
      <c r="U194" s="39"/>
      <c r="V194" s="39"/>
      <c r="W194" s="39"/>
      <c r="X194" s="39">
        <v>627</v>
      </c>
      <c r="Y194" s="39"/>
      <c r="Z194" s="39"/>
      <c r="AA194" s="39"/>
      <c r="AB194" s="39">
        <v>0</v>
      </c>
      <c r="AC194" s="39"/>
      <c r="AD194" s="39">
        <v>0</v>
      </c>
      <c r="AE194" s="39"/>
      <c r="AF194" s="39"/>
      <c r="AG194" s="39"/>
      <c r="AH194" s="39">
        <v>576</v>
      </c>
      <c r="AI194" s="39"/>
      <c r="AJ194" s="39"/>
      <c r="AK194" s="39"/>
    </row>
    <row r="195" spans="1:37" ht="19.5" customHeight="1" x14ac:dyDescent="0.2">
      <c r="D195" s="47" t="s">
        <v>168</v>
      </c>
      <c r="F195" s="48">
        <v>557</v>
      </c>
      <c r="G195" s="49"/>
      <c r="H195" s="49"/>
      <c r="I195" s="49"/>
      <c r="J195" s="48">
        <v>3832</v>
      </c>
      <c r="K195" s="48">
        <v>160</v>
      </c>
      <c r="L195" s="49"/>
      <c r="M195" s="48">
        <v>3992</v>
      </c>
      <c r="N195" s="49"/>
      <c r="O195" s="49"/>
      <c r="P195" s="49"/>
      <c r="Q195" s="48">
        <v>684</v>
      </c>
      <c r="R195" s="48">
        <v>3209</v>
      </c>
      <c r="S195" s="49"/>
      <c r="T195" s="48">
        <v>3893</v>
      </c>
      <c r="U195" s="49"/>
      <c r="V195" s="49"/>
      <c r="W195" s="49"/>
      <c r="X195" s="48">
        <v>608</v>
      </c>
      <c r="Y195" s="49"/>
      <c r="Z195" s="49"/>
      <c r="AA195" s="49"/>
      <c r="AB195" s="48">
        <v>0</v>
      </c>
      <c r="AC195" s="49"/>
      <c r="AD195" s="48">
        <v>48</v>
      </c>
      <c r="AE195" s="49"/>
      <c r="AF195" s="49"/>
      <c r="AG195" s="49"/>
      <c r="AH195" s="48">
        <v>96</v>
      </c>
      <c r="AI195" s="39"/>
      <c r="AJ195" s="39"/>
      <c r="AK195" s="39"/>
    </row>
    <row r="196" spans="1:37" ht="20.100000000000001" customHeight="1" x14ac:dyDescent="0.2">
      <c r="D196" s="2" t="s">
        <v>169</v>
      </c>
      <c r="F196" s="39">
        <v>445</v>
      </c>
      <c r="G196" s="39"/>
      <c r="H196" s="39"/>
      <c r="I196" s="39"/>
      <c r="J196" s="39">
        <v>3822</v>
      </c>
      <c r="K196" s="39">
        <v>207</v>
      </c>
      <c r="L196" s="39"/>
      <c r="M196" s="39">
        <v>4029</v>
      </c>
      <c r="N196" s="39"/>
      <c r="O196" s="39"/>
      <c r="P196" s="39"/>
      <c r="Q196" s="39">
        <v>836</v>
      </c>
      <c r="R196" s="39">
        <v>3177</v>
      </c>
      <c r="S196" s="39"/>
      <c r="T196" s="39">
        <v>4013</v>
      </c>
      <c r="U196" s="39"/>
      <c r="V196" s="39"/>
      <c r="W196" s="39"/>
      <c r="X196" s="39">
        <v>438</v>
      </c>
      <c r="Y196" s="39"/>
      <c r="Z196" s="39"/>
      <c r="AA196" s="39"/>
      <c r="AB196" s="39">
        <v>0</v>
      </c>
      <c r="AC196" s="39"/>
      <c r="AD196" s="39">
        <v>23</v>
      </c>
      <c r="AE196" s="39"/>
      <c r="AF196" s="39"/>
      <c r="AG196" s="39"/>
      <c r="AH196" s="39">
        <v>0</v>
      </c>
      <c r="AI196" s="39"/>
      <c r="AJ196" s="39"/>
      <c r="AK196" s="39"/>
    </row>
    <row r="197" spans="1:37" ht="19.5" customHeight="1" x14ac:dyDescent="0.2">
      <c r="D197" s="47" t="s">
        <v>170</v>
      </c>
      <c r="F197" s="48">
        <v>551</v>
      </c>
      <c r="G197" s="49"/>
      <c r="H197" s="49"/>
      <c r="I197" s="49"/>
      <c r="J197" s="48">
        <v>3822</v>
      </c>
      <c r="K197" s="48">
        <v>525</v>
      </c>
      <c r="L197" s="49"/>
      <c r="M197" s="48">
        <v>4347</v>
      </c>
      <c r="N197" s="49"/>
      <c r="O197" s="49"/>
      <c r="P197" s="49"/>
      <c r="Q197" s="48">
        <v>1385</v>
      </c>
      <c r="R197" s="48">
        <v>3076</v>
      </c>
      <c r="S197" s="49"/>
      <c r="T197" s="48">
        <v>4461</v>
      </c>
      <c r="U197" s="49"/>
      <c r="V197" s="49"/>
      <c r="W197" s="49"/>
      <c r="X197" s="48">
        <v>413</v>
      </c>
      <c r="Y197" s="49"/>
      <c r="Z197" s="49"/>
      <c r="AA197" s="49"/>
      <c r="AB197" s="48">
        <v>0</v>
      </c>
      <c r="AC197" s="49"/>
      <c r="AD197" s="48">
        <v>24</v>
      </c>
      <c r="AE197" s="49"/>
      <c r="AF197" s="49"/>
      <c r="AG197" s="49"/>
      <c r="AH197" s="48">
        <v>0</v>
      </c>
      <c r="AI197" s="39"/>
      <c r="AJ197" s="39"/>
      <c r="AK197" s="39"/>
    </row>
    <row r="198" spans="1:37" ht="19.5" customHeight="1" x14ac:dyDescent="0.2">
      <c r="D198" s="50" t="s">
        <v>171</v>
      </c>
      <c r="F198" s="49">
        <v>0</v>
      </c>
      <c r="G198" s="49"/>
      <c r="H198" s="49"/>
      <c r="I198" s="49"/>
      <c r="J198" s="49">
        <v>635</v>
      </c>
      <c r="K198" s="49">
        <v>0</v>
      </c>
      <c r="L198" s="49"/>
      <c r="M198" s="49">
        <v>635</v>
      </c>
      <c r="N198" s="49"/>
      <c r="O198" s="49"/>
      <c r="P198" s="49"/>
      <c r="Q198" s="49">
        <v>41</v>
      </c>
      <c r="R198" s="49">
        <v>0</v>
      </c>
      <c r="S198" s="49"/>
      <c r="T198" s="49">
        <v>41</v>
      </c>
      <c r="U198" s="49"/>
      <c r="V198" s="49"/>
      <c r="W198" s="49"/>
      <c r="X198" s="49">
        <v>594</v>
      </c>
      <c r="Y198" s="49"/>
      <c r="Z198" s="49"/>
      <c r="AA198" s="49"/>
      <c r="AB198" s="49">
        <v>0</v>
      </c>
      <c r="AC198" s="49"/>
      <c r="AD198" s="49">
        <v>0</v>
      </c>
      <c r="AE198" s="49"/>
      <c r="AF198" s="49"/>
      <c r="AG198" s="49"/>
      <c r="AH198" s="49">
        <v>0</v>
      </c>
      <c r="AI198" s="39"/>
      <c r="AJ198" s="39"/>
      <c r="AK198" s="39"/>
    </row>
    <row r="199" spans="1:37" ht="20.100000000000001" customHeight="1" x14ac:dyDescent="0.2">
      <c r="D199" s="50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</row>
    <row r="200" spans="1:37" s="1" customFormat="1" ht="20.100000000000001" customHeight="1" x14ac:dyDescent="0.25">
      <c r="A200" s="3"/>
      <c r="B200" s="6"/>
      <c r="C200" s="51" t="s">
        <v>172</v>
      </c>
      <c r="D200" s="52"/>
      <c r="E200" s="5"/>
      <c r="F200" s="53">
        <v>4965</v>
      </c>
      <c r="G200" s="54"/>
      <c r="H200" s="54"/>
      <c r="I200" s="54"/>
      <c r="J200" s="53">
        <v>31315</v>
      </c>
      <c r="K200" s="53">
        <v>1889</v>
      </c>
      <c r="L200" s="54"/>
      <c r="M200" s="53">
        <v>33204</v>
      </c>
      <c r="N200" s="54"/>
      <c r="O200" s="54"/>
      <c r="P200" s="54"/>
      <c r="Q200" s="53">
        <v>6758</v>
      </c>
      <c r="R200" s="53">
        <v>25795</v>
      </c>
      <c r="S200" s="54"/>
      <c r="T200" s="53">
        <v>32553</v>
      </c>
      <c r="U200" s="54"/>
      <c r="V200" s="54"/>
      <c r="W200" s="54"/>
      <c r="X200" s="53">
        <v>5458</v>
      </c>
      <c r="Y200" s="54"/>
      <c r="Z200" s="54"/>
      <c r="AA200" s="54"/>
      <c r="AB200" s="53">
        <v>0</v>
      </c>
      <c r="AC200" s="54"/>
      <c r="AD200" s="53">
        <v>158</v>
      </c>
      <c r="AE200" s="54"/>
      <c r="AF200" s="54"/>
      <c r="AG200" s="54"/>
      <c r="AH200" s="53">
        <v>825</v>
      </c>
      <c r="AI200" s="39"/>
      <c r="AJ200" s="39"/>
      <c r="AK200" s="39"/>
    </row>
    <row r="201" spans="1:37" ht="20.100000000000001" customHeight="1" x14ac:dyDescent="0.2"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</row>
    <row r="202" spans="1:37" ht="20.100000000000001" customHeight="1" x14ac:dyDescent="0.2">
      <c r="C202" s="3" t="s">
        <v>127</v>
      </c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</row>
    <row r="203" spans="1:37" ht="20.100000000000001" customHeight="1" x14ac:dyDescent="0.2">
      <c r="D203" s="2" t="s">
        <v>122</v>
      </c>
      <c r="F203" s="39">
        <v>347</v>
      </c>
      <c r="G203" s="39"/>
      <c r="H203" s="39"/>
      <c r="I203" s="39"/>
      <c r="J203" s="39">
        <v>1650</v>
      </c>
      <c r="K203" s="39">
        <v>153</v>
      </c>
      <c r="L203" s="39"/>
      <c r="M203" s="39">
        <v>1803</v>
      </c>
      <c r="N203" s="39"/>
      <c r="O203" s="39"/>
      <c r="P203" s="39"/>
      <c r="Q203" s="39">
        <v>1080</v>
      </c>
      <c r="R203" s="39">
        <v>690</v>
      </c>
      <c r="S203" s="39"/>
      <c r="T203" s="39">
        <v>1770</v>
      </c>
      <c r="U203" s="39"/>
      <c r="V203" s="39"/>
      <c r="W203" s="39"/>
      <c r="X203" s="39">
        <v>380</v>
      </c>
      <c r="Y203" s="39"/>
      <c r="Z203" s="39"/>
      <c r="AA203" s="39"/>
      <c r="AB203" s="39">
        <v>0</v>
      </c>
      <c r="AC203" s="39"/>
      <c r="AD203" s="39">
        <v>0</v>
      </c>
      <c r="AE203" s="39"/>
      <c r="AF203" s="39"/>
      <c r="AG203" s="39"/>
      <c r="AH203" s="39">
        <v>0</v>
      </c>
      <c r="AI203" s="39"/>
      <c r="AJ203" s="39"/>
      <c r="AK203" s="39"/>
    </row>
    <row r="204" spans="1:37" ht="19.5" customHeight="1" x14ac:dyDescent="0.2">
      <c r="D204" s="47" t="s">
        <v>135</v>
      </c>
      <c r="F204" s="48">
        <v>502</v>
      </c>
      <c r="G204" s="49"/>
      <c r="H204" s="49"/>
      <c r="I204" s="49"/>
      <c r="J204" s="48">
        <v>1656</v>
      </c>
      <c r="K204" s="48">
        <v>95</v>
      </c>
      <c r="L204" s="49"/>
      <c r="M204" s="48">
        <v>1751</v>
      </c>
      <c r="N204" s="49"/>
      <c r="O204" s="49"/>
      <c r="P204" s="49"/>
      <c r="Q204" s="48">
        <v>787</v>
      </c>
      <c r="R204" s="48">
        <v>1062</v>
      </c>
      <c r="S204" s="49"/>
      <c r="T204" s="48">
        <v>1849</v>
      </c>
      <c r="U204" s="49"/>
      <c r="V204" s="49"/>
      <c r="W204" s="49"/>
      <c r="X204" s="48">
        <v>404</v>
      </c>
      <c r="Y204" s="49"/>
      <c r="Z204" s="49"/>
      <c r="AA204" s="49"/>
      <c r="AB204" s="48">
        <v>0</v>
      </c>
      <c r="AC204" s="49"/>
      <c r="AD204" s="48">
        <v>0</v>
      </c>
      <c r="AE204" s="49"/>
      <c r="AF204" s="49"/>
      <c r="AG204" s="49"/>
      <c r="AH204" s="48">
        <v>0</v>
      </c>
      <c r="AI204" s="39"/>
      <c r="AJ204" s="39"/>
      <c r="AK204" s="39"/>
    </row>
    <row r="205" spans="1:37" ht="20.100000000000001" customHeight="1" x14ac:dyDescent="0.2">
      <c r="D205" s="2" t="s">
        <v>98</v>
      </c>
      <c r="F205" s="39">
        <v>336</v>
      </c>
      <c r="G205" s="39"/>
      <c r="H205" s="39"/>
      <c r="I205" s="39"/>
      <c r="J205" s="39">
        <v>1654</v>
      </c>
      <c r="K205" s="39">
        <v>149</v>
      </c>
      <c r="L205" s="39"/>
      <c r="M205" s="39">
        <v>1803</v>
      </c>
      <c r="N205" s="39"/>
      <c r="O205" s="39"/>
      <c r="P205" s="39"/>
      <c r="Q205" s="39">
        <v>990</v>
      </c>
      <c r="R205" s="39">
        <v>826</v>
      </c>
      <c r="S205" s="39"/>
      <c r="T205" s="39">
        <v>1816</v>
      </c>
      <c r="U205" s="39"/>
      <c r="V205" s="39"/>
      <c r="W205" s="39"/>
      <c r="X205" s="39">
        <v>323</v>
      </c>
      <c r="Y205" s="39"/>
      <c r="Z205" s="39"/>
      <c r="AA205" s="39"/>
      <c r="AB205" s="39">
        <v>0</v>
      </c>
      <c r="AC205" s="39"/>
      <c r="AD205" s="39">
        <v>0</v>
      </c>
      <c r="AE205" s="39"/>
      <c r="AF205" s="39"/>
      <c r="AG205" s="39"/>
      <c r="AH205" s="39">
        <v>0</v>
      </c>
      <c r="AI205" s="39"/>
      <c r="AJ205" s="39"/>
      <c r="AK205" s="39"/>
    </row>
    <row r="206" spans="1:37" ht="19.5" customHeight="1" x14ac:dyDescent="0.2">
      <c r="D206" s="47" t="s">
        <v>136</v>
      </c>
      <c r="F206" s="48">
        <v>472</v>
      </c>
      <c r="G206" s="49"/>
      <c r="H206" s="49"/>
      <c r="I206" s="49"/>
      <c r="J206" s="48">
        <v>1631</v>
      </c>
      <c r="K206" s="48">
        <v>62</v>
      </c>
      <c r="L206" s="49"/>
      <c r="M206" s="48">
        <v>1693</v>
      </c>
      <c r="N206" s="49"/>
      <c r="O206" s="49"/>
      <c r="P206" s="49"/>
      <c r="Q206" s="48">
        <v>769</v>
      </c>
      <c r="R206" s="48">
        <v>972</v>
      </c>
      <c r="S206" s="49"/>
      <c r="T206" s="48">
        <v>1741</v>
      </c>
      <c r="U206" s="49"/>
      <c r="V206" s="49"/>
      <c r="W206" s="49"/>
      <c r="X206" s="48">
        <v>428</v>
      </c>
      <c r="Y206" s="49"/>
      <c r="Z206" s="49"/>
      <c r="AA206" s="49"/>
      <c r="AB206" s="48">
        <v>4</v>
      </c>
      <c r="AC206" s="49"/>
      <c r="AD206" s="48">
        <v>0</v>
      </c>
      <c r="AE206" s="49"/>
      <c r="AF206" s="49"/>
      <c r="AG206" s="49"/>
      <c r="AH206" s="48">
        <v>0</v>
      </c>
      <c r="AI206" s="39"/>
      <c r="AJ206" s="39"/>
      <c r="AK206" s="39"/>
    </row>
    <row r="207" spans="1:37" ht="20.100000000000001" customHeight="1" x14ac:dyDescent="0.2">
      <c r="D207" s="2" t="s">
        <v>114</v>
      </c>
      <c r="F207" s="39">
        <v>346</v>
      </c>
      <c r="G207" s="39"/>
      <c r="H207" s="39"/>
      <c r="I207" s="39"/>
      <c r="J207" s="39">
        <v>1668</v>
      </c>
      <c r="K207" s="39">
        <v>146</v>
      </c>
      <c r="L207" s="39"/>
      <c r="M207" s="39">
        <v>1814</v>
      </c>
      <c r="N207" s="39"/>
      <c r="O207" s="39"/>
      <c r="P207" s="39"/>
      <c r="Q207" s="39">
        <v>907</v>
      </c>
      <c r="R207" s="39">
        <v>942</v>
      </c>
      <c r="S207" s="39"/>
      <c r="T207" s="39">
        <v>1849</v>
      </c>
      <c r="U207" s="39"/>
      <c r="V207" s="39"/>
      <c r="W207" s="39"/>
      <c r="X207" s="39">
        <v>311</v>
      </c>
      <c r="Y207" s="39"/>
      <c r="Z207" s="39"/>
      <c r="AA207" s="39"/>
      <c r="AB207" s="39">
        <v>0</v>
      </c>
      <c r="AC207" s="39"/>
      <c r="AD207" s="39">
        <v>0</v>
      </c>
      <c r="AE207" s="39"/>
      <c r="AF207" s="39"/>
      <c r="AG207" s="39"/>
      <c r="AH207" s="39">
        <v>0</v>
      </c>
      <c r="AI207" s="39"/>
      <c r="AJ207" s="39"/>
      <c r="AK207" s="39"/>
    </row>
    <row r="208" spans="1:37" ht="19.5" customHeight="1" x14ac:dyDescent="0.2">
      <c r="D208" s="47" t="s">
        <v>115</v>
      </c>
      <c r="F208" s="48">
        <v>298</v>
      </c>
      <c r="G208" s="49"/>
      <c r="H208" s="49"/>
      <c r="I208" s="49"/>
      <c r="J208" s="48">
        <v>1652</v>
      </c>
      <c r="K208" s="48">
        <v>92</v>
      </c>
      <c r="L208" s="49"/>
      <c r="M208" s="48">
        <v>1744</v>
      </c>
      <c r="N208" s="49"/>
      <c r="O208" s="49"/>
      <c r="P208" s="49"/>
      <c r="Q208" s="48">
        <v>961</v>
      </c>
      <c r="R208" s="48">
        <v>875</v>
      </c>
      <c r="S208" s="49"/>
      <c r="T208" s="48">
        <v>1836</v>
      </c>
      <c r="U208" s="49"/>
      <c r="V208" s="49"/>
      <c r="W208" s="49"/>
      <c r="X208" s="48">
        <v>206</v>
      </c>
      <c r="Y208" s="49"/>
      <c r="Z208" s="49"/>
      <c r="AA208" s="49"/>
      <c r="AB208" s="48">
        <v>0</v>
      </c>
      <c r="AC208" s="49"/>
      <c r="AD208" s="48">
        <v>0</v>
      </c>
      <c r="AE208" s="49"/>
      <c r="AF208" s="49"/>
      <c r="AG208" s="49"/>
      <c r="AH208" s="48">
        <v>0</v>
      </c>
      <c r="AI208" s="39"/>
      <c r="AJ208" s="39"/>
      <c r="AK208" s="39"/>
    </row>
    <row r="209" spans="1:37" ht="20.100000000000001" customHeight="1" x14ac:dyDescent="0.2">
      <c r="D209" s="2" t="s">
        <v>102</v>
      </c>
      <c r="F209" s="39">
        <v>271</v>
      </c>
      <c r="G209" s="39"/>
      <c r="H209" s="39"/>
      <c r="I209" s="39"/>
      <c r="J209" s="39">
        <v>1663</v>
      </c>
      <c r="K209" s="39">
        <v>82</v>
      </c>
      <c r="L209" s="39"/>
      <c r="M209" s="39">
        <v>1745</v>
      </c>
      <c r="N209" s="39"/>
      <c r="O209" s="39"/>
      <c r="P209" s="39"/>
      <c r="Q209" s="39">
        <v>860</v>
      </c>
      <c r="R209" s="39">
        <v>869</v>
      </c>
      <c r="S209" s="39"/>
      <c r="T209" s="39">
        <v>1729</v>
      </c>
      <c r="U209" s="39"/>
      <c r="V209" s="39"/>
      <c r="W209" s="39"/>
      <c r="X209" s="39">
        <v>287</v>
      </c>
      <c r="Y209" s="39"/>
      <c r="Z209" s="39"/>
      <c r="AA209" s="39"/>
      <c r="AB209" s="39">
        <v>0</v>
      </c>
      <c r="AC209" s="39"/>
      <c r="AD209" s="39">
        <v>0</v>
      </c>
      <c r="AE209" s="39"/>
      <c r="AF209" s="39"/>
      <c r="AG209" s="39"/>
      <c r="AH209" s="39">
        <v>0</v>
      </c>
      <c r="AI209" s="39"/>
      <c r="AJ209" s="39"/>
      <c r="AK209" s="39"/>
    </row>
    <row r="210" spans="1:37" ht="20.100000000000001" customHeight="1" x14ac:dyDescent="0.2">
      <c r="D210" s="50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</row>
    <row r="211" spans="1:37" s="1" customFormat="1" ht="20.100000000000001" customHeight="1" x14ac:dyDescent="0.25">
      <c r="A211" s="3"/>
      <c r="B211" s="6"/>
      <c r="C211" s="51" t="s">
        <v>129</v>
      </c>
      <c r="D211" s="52"/>
      <c r="E211" s="5"/>
      <c r="F211" s="53">
        <v>2572</v>
      </c>
      <c r="G211" s="54"/>
      <c r="H211" s="54"/>
      <c r="I211" s="54"/>
      <c r="J211" s="53">
        <v>11574</v>
      </c>
      <c r="K211" s="53">
        <v>779</v>
      </c>
      <c r="L211" s="54"/>
      <c r="M211" s="53">
        <v>12353</v>
      </c>
      <c r="N211" s="54"/>
      <c r="O211" s="54"/>
      <c r="P211" s="54"/>
      <c r="Q211" s="53">
        <v>6354</v>
      </c>
      <c r="R211" s="53">
        <v>6236</v>
      </c>
      <c r="S211" s="54"/>
      <c r="T211" s="53">
        <v>12590</v>
      </c>
      <c r="U211" s="54"/>
      <c r="V211" s="54"/>
      <c r="W211" s="54"/>
      <c r="X211" s="53">
        <v>2339</v>
      </c>
      <c r="Y211" s="54"/>
      <c r="Z211" s="54"/>
      <c r="AA211" s="54"/>
      <c r="AB211" s="53">
        <v>4</v>
      </c>
      <c r="AC211" s="54"/>
      <c r="AD211" s="53">
        <v>0</v>
      </c>
      <c r="AE211" s="54"/>
      <c r="AF211" s="54"/>
      <c r="AG211" s="54"/>
      <c r="AH211" s="53">
        <v>0</v>
      </c>
      <c r="AI211" s="39"/>
      <c r="AJ211" s="39"/>
      <c r="AK211" s="39"/>
    </row>
    <row r="212" spans="1:37" s="1" customFormat="1" ht="20.100000000000001" customHeight="1" x14ac:dyDescent="0.2">
      <c r="A212" s="3"/>
      <c r="B212" s="6"/>
      <c r="C212" s="3"/>
      <c r="D212" s="3"/>
      <c r="E212" s="5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39"/>
      <c r="AJ212" s="39"/>
      <c r="AK212" s="39"/>
    </row>
    <row r="213" spans="1:37" ht="20.100000000000001" customHeight="1" x14ac:dyDescent="0.2">
      <c r="C213" s="3" t="s">
        <v>130</v>
      </c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</row>
    <row r="214" spans="1:37" ht="19.5" customHeight="1" x14ac:dyDescent="0.2">
      <c r="D214" s="2" t="s">
        <v>113</v>
      </c>
      <c r="F214" s="39">
        <v>328</v>
      </c>
      <c r="G214" s="39"/>
      <c r="H214" s="39"/>
      <c r="I214" s="39"/>
      <c r="J214" s="39">
        <v>477</v>
      </c>
      <c r="K214" s="39">
        <v>12</v>
      </c>
      <c r="L214" s="39"/>
      <c r="M214" s="39">
        <v>489</v>
      </c>
      <c r="N214" s="39"/>
      <c r="O214" s="39"/>
      <c r="P214" s="39"/>
      <c r="Q214" s="39">
        <v>250</v>
      </c>
      <c r="R214" s="39">
        <v>315</v>
      </c>
      <c r="S214" s="39"/>
      <c r="T214" s="39">
        <v>565</v>
      </c>
      <c r="U214" s="39"/>
      <c r="V214" s="39"/>
      <c r="W214" s="39"/>
      <c r="X214" s="39">
        <v>252</v>
      </c>
      <c r="Y214" s="39"/>
      <c r="Z214" s="39"/>
      <c r="AA214" s="39"/>
      <c r="AB214" s="39">
        <v>0</v>
      </c>
      <c r="AC214" s="39"/>
      <c r="AD214" s="39">
        <v>0</v>
      </c>
      <c r="AE214" s="39"/>
      <c r="AF214" s="39"/>
      <c r="AG214" s="39"/>
      <c r="AH214" s="39">
        <v>0</v>
      </c>
      <c r="AI214" s="39"/>
      <c r="AJ214" s="39"/>
      <c r="AK214" s="39"/>
    </row>
    <row r="215" spans="1:37" s="1" customFormat="1" ht="20.100000000000001" customHeight="1" x14ac:dyDescent="0.2">
      <c r="A215" s="3"/>
      <c r="B215" s="6"/>
      <c r="C215" s="3"/>
      <c r="D215" s="3"/>
      <c r="E215" s="5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39"/>
      <c r="AJ215" s="39"/>
      <c r="AK215" s="39"/>
    </row>
    <row r="216" spans="1:37" s="1" customFormat="1" ht="20.100000000000001" customHeight="1" x14ac:dyDescent="0.25">
      <c r="A216" s="3"/>
      <c r="B216" s="6"/>
      <c r="C216" s="51" t="s">
        <v>133</v>
      </c>
      <c r="D216" s="52"/>
      <c r="E216" s="5"/>
      <c r="F216" s="53">
        <v>328</v>
      </c>
      <c r="G216" s="54"/>
      <c r="H216" s="54"/>
      <c r="I216" s="54"/>
      <c r="J216" s="53">
        <v>477</v>
      </c>
      <c r="K216" s="53">
        <v>12</v>
      </c>
      <c r="L216" s="54"/>
      <c r="M216" s="53">
        <v>489</v>
      </c>
      <c r="N216" s="54"/>
      <c r="O216" s="54"/>
      <c r="P216" s="54"/>
      <c r="Q216" s="53">
        <v>250</v>
      </c>
      <c r="R216" s="53">
        <v>315</v>
      </c>
      <c r="S216" s="54"/>
      <c r="T216" s="53">
        <v>565</v>
      </c>
      <c r="U216" s="54"/>
      <c r="V216" s="54"/>
      <c r="W216" s="54"/>
      <c r="X216" s="53">
        <v>252</v>
      </c>
      <c r="Y216" s="54"/>
      <c r="Z216" s="54"/>
      <c r="AA216" s="54"/>
      <c r="AB216" s="53">
        <v>0</v>
      </c>
      <c r="AC216" s="54"/>
      <c r="AD216" s="53">
        <v>0</v>
      </c>
      <c r="AE216" s="54"/>
      <c r="AF216" s="54"/>
      <c r="AG216" s="54"/>
      <c r="AH216" s="53">
        <v>0</v>
      </c>
      <c r="AI216" s="39"/>
      <c r="AJ216" s="39"/>
      <c r="AK216" s="39"/>
    </row>
    <row r="217" spans="1:37" s="1" customFormat="1" ht="20.100000000000001" customHeight="1" x14ac:dyDescent="0.2">
      <c r="A217" s="3"/>
      <c r="B217" s="6"/>
      <c r="C217" s="3"/>
      <c r="D217" s="3"/>
      <c r="E217" s="5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39"/>
      <c r="AJ217" s="39"/>
      <c r="AK217" s="39"/>
    </row>
    <row r="218" spans="1:37" s="1" customFormat="1" ht="20.100000000000001" customHeight="1" x14ac:dyDescent="0.25">
      <c r="A218" s="3"/>
      <c r="B218" s="57" t="s">
        <v>173</v>
      </c>
      <c r="C218" s="58"/>
      <c r="D218" s="58"/>
      <c r="E218" s="5"/>
      <c r="F218" s="59">
        <v>10597</v>
      </c>
      <c r="G218" s="54"/>
      <c r="H218" s="54"/>
      <c r="I218" s="54"/>
      <c r="J218" s="59">
        <v>59106</v>
      </c>
      <c r="K218" s="59">
        <v>3286</v>
      </c>
      <c r="L218" s="54"/>
      <c r="M218" s="59">
        <v>62392</v>
      </c>
      <c r="N218" s="54"/>
      <c r="O218" s="54"/>
      <c r="P218" s="54"/>
      <c r="Q218" s="59">
        <f xml:space="preserve"> 18032 + 1</f>
        <v>18033</v>
      </c>
      <c r="R218" s="59">
        <v>44445</v>
      </c>
      <c r="S218" s="54"/>
      <c r="T218" s="59">
        <v>62478</v>
      </c>
      <c r="U218" s="54"/>
      <c r="V218" s="54"/>
      <c r="W218" s="54"/>
      <c r="X218" s="59">
        <v>10357</v>
      </c>
      <c r="Y218" s="54"/>
      <c r="Z218" s="54"/>
      <c r="AA218" s="54"/>
      <c r="AB218" s="59">
        <v>4</v>
      </c>
      <c r="AC218" s="54"/>
      <c r="AD218" s="59">
        <v>158</v>
      </c>
      <c r="AE218" s="54"/>
      <c r="AF218" s="54"/>
      <c r="AG218" s="54"/>
      <c r="AH218" s="59">
        <v>825</v>
      </c>
      <c r="AI218" s="39"/>
      <c r="AJ218" s="39"/>
      <c r="AK218" s="39"/>
    </row>
    <row r="219" spans="1:37" ht="20.100000000000001" customHeight="1" x14ac:dyDescent="0.2"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</row>
    <row r="220" spans="1:37" ht="20.100000000000001" customHeight="1" x14ac:dyDescent="0.2">
      <c r="B220" s="6" t="s">
        <v>174</v>
      </c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</row>
    <row r="221" spans="1:37" ht="20.100000000000001" customHeight="1" x14ac:dyDescent="0.2">
      <c r="C221" s="3" t="s">
        <v>175</v>
      </c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</row>
    <row r="222" spans="1:37" ht="20.100000000000001" customHeight="1" x14ac:dyDescent="0.2">
      <c r="D222" s="2" t="s">
        <v>176</v>
      </c>
      <c r="F222" s="39">
        <v>141</v>
      </c>
      <c r="G222" s="39"/>
      <c r="H222" s="39"/>
      <c r="I222" s="39"/>
      <c r="J222" s="39">
        <v>795</v>
      </c>
      <c r="K222" s="39">
        <v>48</v>
      </c>
      <c r="L222" s="39"/>
      <c r="M222" s="39">
        <v>843</v>
      </c>
      <c r="N222" s="39"/>
      <c r="O222" s="39"/>
      <c r="P222" s="39"/>
      <c r="Q222" s="39">
        <v>213</v>
      </c>
      <c r="R222" s="39">
        <v>585</v>
      </c>
      <c r="S222" s="39"/>
      <c r="T222" s="39">
        <v>798</v>
      </c>
      <c r="U222" s="39"/>
      <c r="V222" s="39"/>
      <c r="W222" s="39"/>
      <c r="X222" s="39">
        <v>186</v>
      </c>
      <c r="Y222" s="39"/>
      <c r="Z222" s="39"/>
      <c r="AA222" s="39"/>
      <c r="AB222" s="39">
        <v>0</v>
      </c>
      <c r="AC222" s="39"/>
      <c r="AD222" s="39">
        <v>0</v>
      </c>
      <c r="AE222" s="39"/>
      <c r="AF222" s="39"/>
      <c r="AG222" s="39"/>
      <c r="AH222" s="39">
        <v>0</v>
      </c>
      <c r="AI222" s="39"/>
      <c r="AJ222" s="39"/>
      <c r="AK222" s="39"/>
    </row>
    <row r="223" spans="1:37" ht="19.5" customHeight="1" x14ac:dyDescent="0.2">
      <c r="D223" s="47" t="s">
        <v>177</v>
      </c>
      <c r="F223" s="48">
        <v>148</v>
      </c>
      <c r="G223" s="49"/>
      <c r="H223" s="49"/>
      <c r="I223" s="49"/>
      <c r="J223" s="48">
        <v>801</v>
      </c>
      <c r="K223" s="48">
        <v>64</v>
      </c>
      <c r="L223" s="49"/>
      <c r="M223" s="48">
        <v>865</v>
      </c>
      <c r="N223" s="49"/>
      <c r="O223" s="49"/>
      <c r="P223" s="49"/>
      <c r="Q223" s="48">
        <v>247</v>
      </c>
      <c r="R223" s="48">
        <v>599</v>
      </c>
      <c r="S223" s="49"/>
      <c r="T223" s="48">
        <v>846</v>
      </c>
      <c r="U223" s="49"/>
      <c r="V223" s="49"/>
      <c r="W223" s="49"/>
      <c r="X223" s="48">
        <v>167</v>
      </c>
      <c r="Y223" s="49"/>
      <c r="Z223" s="49"/>
      <c r="AA223" s="49"/>
      <c r="AB223" s="48">
        <v>0</v>
      </c>
      <c r="AC223" s="49"/>
      <c r="AD223" s="48">
        <v>0</v>
      </c>
      <c r="AE223" s="49"/>
      <c r="AF223" s="49"/>
      <c r="AG223" s="49"/>
      <c r="AH223" s="48">
        <v>0</v>
      </c>
      <c r="AI223" s="39"/>
      <c r="AJ223" s="39"/>
      <c r="AK223" s="39"/>
    </row>
    <row r="224" spans="1:37" ht="20.100000000000001" customHeight="1" x14ac:dyDescent="0.2">
      <c r="D224" s="2" t="s">
        <v>178</v>
      </c>
      <c r="F224" s="39">
        <v>117</v>
      </c>
      <c r="G224" s="39"/>
      <c r="H224" s="39"/>
      <c r="I224" s="39"/>
      <c r="J224" s="39">
        <v>798</v>
      </c>
      <c r="K224" s="39">
        <v>61</v>
      </c>
      <c r="L224" s="39"/>
      <c r="M224" s="39">
        <v>859</v>
      </c>
      <c r="N224" s="39"/>
      <c r="O224" s="39"/>
      <c r="P224" s="39"/>
      <c r="Q224" s="39">
        <v>264</v>
      </c>
      <c r="R224" s="39">
        <v>603</v>
      </c>
      <c r="S224" s="39"/>
      <c r="T224" s="39">
        <v>867</v>
      </c>
      <c r="U224" s="39"/>
      <c r="V224" s="39"/>
      <c r="W224" s="39"/>
      <c r="X224" s="39">
        <v>109</v>
      </c>
      <c r="Y224" s="39"/>
      <c r="Z224" s="39"/>
      <c r="AA224" s="39"/>
      <c r="AB224" s="39">
        <v>0</v>
      </c>
      <c r="AC224" s="39"/>
      <c r="AD224" s="39">
        <v>0</v>
      </c>
      <c r="AE224" s="39"/>
      <c r="AF224" s="39"/>
      <c r="AG224" s="39"/>
      <c r="AH224" s="39">
        <v>0</v>
      </c>
      <c r="AI224" s="39"/>
      <c r="AJ224" s="39"/>
      <c r="AK224" s="39"/>
    </row>
    <row r="225" spans="1:37" ht="19.5" customHeight="1" x14ac:dyDescent="0.2">
      <c r="D225" s="47" t="s">
        <v>179</v>
      </c>
      <c r="F225" s="48">
        <v>157</v>
      </c>
      <c r="G225" s="49"/>
      <c r="H225" s="49"/>
      <c r="I225" s="49"/>
      <c r="J225" s="48">
        <v>807</v>
      </c>
      <c r="K225" s="48">
        <v>41</v>
      </c>
      <c r="L225" s="49"/>
      <c r="M225" s="48">
        <v>848</v>
      </c>
      <c r="N225" s="49"/>
      <c r="O225" s="49"/>
      <c r="P225" s="49"/>
      <c r="Q225" s="48">
        <v>228</v>
      </c>
      <c r="R225" s="48">
        <v>637</v>
      </c>
      <c r="S225" s="49"/>
      <c r="T225" s="48">
        <v>865</v>
      </c>
      <c r="U225" s="49"/>
      <c r="V225" s="49"/>
      <c r="W225" s="49"/>
      <c r="X225" s="48">
        <v>140</v>
      </c>
      <c r="Y225" s="49"/>
      <c r="Z225" s="49"/>
      <c r="AA225" s="49"/>
      <c r="AB225" s="48">
        <v>0</v>
      </c>
      <c r="AC225" s="49"/>
      <c r="AD225" s="48">
        <v>0</v>
      </c>
      <c r="AE225" s="49"/>
      <c r="AF225" s="49"/>
      <c r="AG225" s="49"/>
      <c r="AH225" s="48">
        <v>0</v>
      </c>
      <c r="AI225" s="39"/>
      <c r="AJ225" s="39"/>
      <c r="AK225" s="39"/>
    </row>
    <row r="226" spans="1:37" ht="20.100000000000001" customHeight="1" x14ac:dyDescent="0.2">
      <c r="D226" s="2" t="s">
        <v>114</v>
      </c>
      <c r="F226" s="39">
        <v>235</v>
      </c>
      <c r="G226" s="39"/>
      <c r="H226" s="39"/>
      <c r="I226" s="39"/>
      <c r="J226" s="39">
        <v>790</v>
      </c>
      <c r="K226" s="39">
        <v>64</v>
      </c>
      <c r="L226" s="39"/>
      <c r="M226" s="39">
        <v>854</v>
      </c>
      <c r="N226" s="39"/>
      <c r="O226" s="39"/>
      <c r="P226" s="39"/>
      <c r="Q226" s="39">
        <v>177</v>
      </c>
      <c r="R226" s="39">
        <v>680</v>
      </c>
      <c r="S226" s="39"/>
      <c r="T226" s="39">
        <v>857</v>
      </c>
      <c r="U226" s="39"/>
      <c r="V226" s="39"/>
      <c r="W226" s="39"/>
      <c r="X226" s="39">
        <v>232</v>
      </c>
      <c r="Y226" s="39"/>
      <c r="Z226" s="39"/>
      <c r="AA226" s="39"/>
      <c r="AB226" s="39">
        <v>0</v>
      </c>
      <c r="AC226" s="39"/>
      <c r="AD226" s="39">
        <v>0</v>
      </c>
      <c r="AE226" s="39"/>
      <c r="AF226" s="39"/>
      <c r="AG226" s="39"/>
      <c r="AH226" s="39">
        <v>0</v>
      </c>
      <c r="AI226" s="39"/>
      <c r="AJ226" s="39"/>
      <c r="AK226" s="39"/>
    </row>
    <row r="227" spans="1:37" ht="19.5" customHeight="1" x14ac:dyDescent="0.2">
      <c r="D227" s="47" t="s">
        <v>115</v>
      </c>
      <c r="F227" s="48">
        <v>245</v>
      </c>
      <c r="G227" s="49"/>
      <c r="H227" s="49"/>
      <c r="I227" s="49"/>
      <c r="J227" s="48">
        <v>807</v>
      </c>
      <c r="K227" s="48">
        <v>52</v>
      </c>
      <c r="L227" s="49"/>
      <c r="M227" s="48">
        <v>859</v>
      </c>
      <c r="N227" s="49"/>
      <c r="O227" s="49"/>
      <c r="P227" s="49"/>
      <c r="Q227" s="48">
        <v>202</v>
      </c>
      <c r="R227" s="48">
        <v>679</v>
      </c>
      <c r="S227" s="49"/>
      <c r="T227" s="48">
        <v>881</v>
      </c>
      <c r="U227" s="49"/>
      <c r="V227" s="49"/>
      <c r="W227" s="49"/>
      <c r="X227" s="48">
        <v>223</v>
      </c>
      <c r="Y227" s="49"/>
      <c r="Z227" s="49"/>
      <c r="AA227" s="49"/>
      <c r="AB227" s="48">
        <v>0</v>
      </c>
      <c r="AC227" s="49"/>
      <c r="AD227" s="48">
        <v>0</v>
      </c>
      <c r="AE227" s="49"/>
      <c r="AF227" s="49"/>
      <c r="AG227" s="49"/>
      <c r="AH227" s="48">
        <v>0</v>
      </c>
      <c r="AI227" s="39"/>
      <c r="AJ227" s="39"/>
      <c r="AK227" s="39"/>
    </row>
    <row r="228" spans="1:37" ht="20.100000000000001" customHeight="1" x14ac:dyDescent="0.2"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</row>
    <row r="229" spans="1:37" s="1" customFormat="1" ht="20.100000000000001" customHeight="1" x14ac:dyDescent="0.25">
      <c r="A229" s="3"/>
      <c r="B229" s="6"/>
      <c r="C229" s="51" t="s">
        <v>180</v>
      </c>
      <c r="D229" s="52"/>
      <c r="E229" s="5"/>
      <c r="F229" s="53">
        <v>1043</v>
      </c>
      <c r="G229" s="54"/>
      <c r="H229" s="54"/>
      <c r="I229" s="54"/>
      <c r="J229" s="53">
        <v>4798</v>
      </c>
      <c r="K229" s="53">
        <v>330</v>
      </c>
      <c r="L229" s="54"/>
      <c r="M229" s="53">
        <v>5128</v>
      </c>
      <c r="N229" s="54"/>
      <c r="O229" s="54"/>
      <c r="P229" s="54"/>
      <c r="Q229" s="53">
        <v>1331</v>
      </c>
      <c r="R229" s="53">
        <v>3783</v>
      </c>
      <c r="S229" s="54"/>
      <c r="T229" s="53">
        <v>5114</v>
      </c>
      <c r="U229" s="54"/>
      <c r="V229" s="54"/>
      <c r="W229" s="54"/>
      <c r="X229" s="53">
        <v>1057</v>
      </c>
      <c r="Y229" s="54"/>
      <c r="Z229" s="54"/>
      <c r="AA229" s="54"/>
      <c r="AB229" s="53">
        <v>0</v>
      </c>
      <c r="AC229" s="54"/>
      <c r="AD229" s="53">
        <v>0</v>
      </c>
      <c r="AE229" s="54"/>
      <c r="AF229" s="54"/>
      <c r="AG229" s="54"/>
      <c r="AH229" s="53">
        <v>0</v>
      </c>
      <c r="AI229" s="39"/>
      <c r="AJ229" s="39"/>
      <c r="AK229" s="39"/>
    </row>
    <row r="230" spans="1:37" ht="20.100000000000001" customHeight="1" x14ac:dyDescent="0.2"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</row>
    <row r="231" spans="1:37" ht="20.100000000000001" customHeight="1" x14ac:dyDescent="0.2">
      <c r="C231" s="3" t="s">
        <v>121</v>
      </c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</row>
    <row r="232" spans="1:37" ht="20.100000000000001" customHeight="1" x14ac:dyDescent="0.2">
      <c r="D232" s="2" t="s">
        <v>176</v>
      </c>
      <c r="F232" s="39">
        <v>1645</v>
      </c>
      <c r="G232" s="39"/>
      <c r="H232" s="39"/>
      <c r="I232" s="39"/>
      <c r="J232" s="39">
        <v>2417</v>
      </c>
      <c r="K232" s="39">
        <v>62</v>
      </c>
      <c r="L232" s="39"/>
      <c r="M232" s="39">
        <v>2479</v>
      </c>
      <c r="N232" s="39"/>
      <c r="O232" s="39"/>
      <c r="P232" s="39"/>
      <c r="Q232" s="39">
        <v>446</v>
      </c>
      <c r="R232" s="39">
        <v>2012</v>
      </c>
      <c r="S232" s="39"/>
      <c r="T232" s="39">
        <v>2458</v>
      </c>
      <c r="U232" s="39"/>
      <c r="V232" s="39"/>
      <c r="W232" s="39"/>
      <c r="X232" s="39">
        <v>1663</v>
      </c>
      <c r="Y232" s="39"/>
      <c r="Z232" s="39"/>
      <c r="AA232" s="39"/>
      <c r="AB232" s="39">
        <v>0</v>
      </c>
      <c r="AC232" s="39"/>
      <c r="AD232" s="39">
        <v>3</v>
      </c>
      <c r="AE232" s="39"/>
      <c r="AF232" s="39"/>
      <c r="AG232" s="39"/>
      <c r="AH232" s="39">
        <v>519</v>
      </c>
      <c r="AI232" s="39"/>
      <c r="AJ232" s="39"/>
      <c r="AK232" s="39"/>
    </row>
    <row r="233" spans="1:37" ht="19.5" customHeight="1" x14ac:dyDescent="0.2">
      <c r="D233" s="47" t="s">
        <v>97</v>
      </c>
      <c r="F233" s="48">
        <v>1453</v>
      </c>
      <c r="G233" s="49"/>
      <c r="H233" s="49"/>
      <c r="I233" s="49"/>
      <c r="J233" s="48">
        <v>2411</v>
      </c>
      <c r="K233" s="48">
        <v>55</v>
      </c>
      <c r="L233" s="49"/>
      <c r="M233" s="48">
        <v>2466</v>
      </c>
      <c r="N233" s="49"/>
      <c r="O233" s="49"/>
      <c r="P233" s="49"/>
      <c r="Q233" s="48">
        <v>410</v>
      </c>
      <c r="R233" s="48">
        <v>2054</v>
      </c>
      <c r="S233" s="49"/>
      <c r="T233" s="48">
        <v>2464</v>
      </c>
      <c r="U233" s="49"/>
      <c r="V233" s="49"/>
      <c r="W233" s="49"/>
      <c r="X233" s="48">
        <v>1455</v>
      </c>
      <c r="Y233" s="49"/>
      <c r="Z233" s="49"/>
      <c r="AA233" s="49"/>
      <c r="AB233" s="48">
        <v>0</v>
      </c>
      <c r="AC233" s="49"/>
      <c r="AD233" s="48">
        <v>0</v>
      </c>
      <c r="AE233" s="49"/>
      <c r="AF233" s="49"/>
      <c r="AG233" s="49"/>
      <c r="AH233" s="48">
        <v>37</v>
      </c>
      <c r="AI233" s="39"/>
      <c r="AJ233" s="39"/>
      <c r="AK233" s="39"/>
    </row>
    <row r="234" spans="1:37" ht="20.100000000000001" customHeight="1" x14ac:dyDescent="0.2"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</row>
    <row r="235" spans="1:37" s="1" customFormat="1" ht="20.100000000000001" customHeight="1" x14ac:dyDescent="0.25">
      <c r="A235" s="3"/>
      <c r="B235" s="6"/>
      <c r="C235" s="51" t="s">
        <v>124</v>
      </c>
      <c r="D235" s="52"/>
      <c r="E235" s="5"/>
      <c r="F235" s="53">
        <v>3098</v>
      </c>
      <c r="G235" s="54"/>
      <c r="H235" s="54"/>
      <c r="I235" s="54"/>
      <c r="J235" s="53">
        <v>4828</v>
      </c>
      <c r="K235" s="53">
        <v>117</v>
      </c>
      <c r="L235" s="54"/>
      <c r="M235" s="53">
        <v>4945</v>
      </c>
      <c r="N235" s="54"/>
      <c r="O235" s="54"/>
      <c r="P235" s="54"/>
      <c r="Q235" s="53">
        <v>856</v>
      </c>
      <c r="R235" s="53">
        <v>4066</v>
      </c>
      <c r="S235" s="54"/>
      <c r="T235" s="53">
        <v>4922</v>
      </c>
      <c r="U235" s="54"/>
      <c r="V235" s="54"/>
      <c r="W235" s="54"/>
      <c r="X235" s="53">
        <v>3118</v>
      </c>
      <c r="Y235" s="54"/>
      <c r="Z235" s="54"/>
      <c r="AA235" s="54"/>
      <c r="AB235" s="53">
        <v>0</v>
      </c>
      <c r="AC235" s="54"/>
      <c r="AD235" s="53">
        <v>3</v>
      </c>
      <c r="AE235" s="54"/>
      <c r="AF235" s="54"/>
      <c r="AG235" s="54"/>
      <c r="AH235" s="53">
        <v>556</v>
      </c>
      <c r="AI235" s="39"/>
      <c r="AJ235" s="39"/>
      <c r="AK235" s="39"/>
    </row>
    <row r="236" spans="1:37" ht="20.100000000000001" customHeight="1" x14ac:dyDescent="0.2"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</row>
    <row r="237" spans="1:37" ht="20.100000000000001" customHeight="1" x14ac:dyDescent="0.2">
      <c r="C237" s="3" t="s">
        <v>181</v>
      </c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</row>
    <row r="238" spans="1:37" ht="20.100000000000001" customHeight="1" x14ac:dyDescent="0.2">
      <c r="D238" s="2" t="s">
        <v>96</v>
      </c>
      <c r="F238" s="39">
        <v>282</v>
      </c>
      <c r="G238" s="39"/>
      <c r="H238" s="39"/>
      <c r="I238" s="39"/>
      <c r="J238" s="39">
        <v>1608</v>
      </c>
      <c r="K238" s="39">
        <v>10</v>
      </c>
      <c r="L238" s="39"/>
      <c r="M238" s="39">
        <v>1618</v>
      </c>
      <c r="N238" s="39"/>
      <c r="O238" s="39"/>
      <c r="P238" s="39"/>
      <c r="Q238" s="39">
        <v>485</v>
      </c>
      <c r="R238" s="39">
        <v>1010</v>
      </c>
      <c r="S238" s="39"/>
      <c r="T238" s="39">
        <v>1495</v>
      </c>
      <c r="U238" s="39"/>
      <c r="V238" s="39"/>
      <c r="W238" s="39"/>
      <c r="X238" s="39">
        <v>405</v>
      </c>
      <c r="Y238" s="39"/>
      <c r="Z238" s="39"/>
      <c r="AA238" s="39"/>
      <c r="AB238" s="39">
        <v>0</v>
      </c>
      <c r="AC238" s="39"/>
      <c r="AD238" s="39">
        <v>0</v>
      </c>
      <c r="AE238" s="39"/>
      <c r="AF238" s="39"/>
      <c r="AG238" s="39"/>
      <c r="AH238" s="39">
        <v>29</v>
      </c>
      <c r="AI238" s="39"/>
      <c r="AJ238" s="39"/>
      <c r="AK238" s="39"/>
    </row>
    <row r="239" spans="1:37" ht="19.5" customHeight="1" x14ac:dyDescent="0.2">
      <c r="D239" s="47" t="s">
        <v>97</v>
      </c>
      <c r="F239" s="48">
        <v>232</v>
      </c>
      <c r="G239" s="49"/>
      <c r="H239" s="49"/>
      <c r="I239" s="49"/>
      <c r="J239" s="48">
        <v>1619</v>
      </c>
      <c r="K239" s="48">
        <v>24</v>
      </c>
      <c r="L239" s="49"/>
      <c r="M239" s="48">
        <v>1643</v>
      </c>
      <c r="N239" s="49"/>
      <c r="O239" s="49"/>
      <c r="P239" s="49"/>
      <c r="Q239" s="48">
        <v>573</v>
      </c>
      <c r="R239" s="48">
        <v>1037</v>
      </c>
      <c r="S239" s="49"/>
      <c r="T239" s="48">
        <v>1610</v>
      </c>
      <c r="U239" s="49"/>
      <c r="V239" s="49"/>
      <c r="W239" s="49"/>
      <c r="X239" s="48">
        <v>265</v>
      </c>
      <c r="Y239" s="49"/>
      <c r="Z239" s="49"/>
      <c r="AA239" s="49"/>
      <c r="AB239" s="48">
        <v>0</v>
      </c>
      <c r="AC239" s="49"/>
      <c r="AD239" s="48">
        <v>0</v>
      </c>
      <c r="AE239" s="49"/>
      <c r="AF239" s="49"/>
      <c r="AG239" s="49"/>
      <c r="AH239" s="48">
        <v>0</v>
      </c>
      <c r="AI239" s="39"/>
      <c r="AJ239" s="39"/>
      <c r="AK239" s="39"/>
    </row>
    <row r="240" spans="1:37" ht="20.100000000000001" customHeight="1" x14ac:dyDescent="0.2">
      <c r="D240" s="2" t="s">
        <v>113</v>
      </c>
      <c r="F240" s="39">
        <v>374</v>
      </c>
      <c r="G240" s="39"/>
      <c r="H240" s="39"/>
      <c r="I240" s="39"/>
      <c r="J240" s="39">
        <v>1599</v>
      </c>
      <c r="K240" s="39">
        <v>15</v>
      </c>
      <c r="L240" s="39"/>
      <c r="M240" s="39">
        <v>1614</v>
      </c>
      <c r="N240" s="39"/>
      <c r="O240" s="39"/>
      <c r="P240" s="39"/>
      <c r="Q240" s="39">
        <v>441</v>
      </c>
      <c r="R240" s="39">
        <v>1129</v>
      </c>
      <c r="S240" s="39"/>
      <c r="T240" s="39">
        <v>1570</v>
      </c>
      <c r="U240" s="39"/>
      <c r="V240" s="39"/>
      <c r="W240" s="39"/>
      <c r="X240" s="39">
        <v>418</v>
      </c>
      <c r="Y240" s="39"/>
      <c r="Z240" s="39"/>
      <c r="AA240" s="39"/>
      <c r="AB240" s="39">
        <v>0</v>
      </c>
      <c r="AC240" s="39"/>
      <c r="AD240" s="39">
        <v>0</v>
      </c>
      <c r="AE240" s="39"/>
      <c r="AF240" s="39"/>
      <c r="AG240" s="39"/>
      <c r="AH240" s="39">
        <v>0</v>
      </c>
      <c r="AI240" s="39"/>
      <c r="AJ240" s="39"/>
      <c r="AK240" s="39"/>
    </row>
    <row r="241" spans="1:37" ht="19.5" customHeight="1" x14ac:dyDescent="0.2">
      <c r="D241" s="47" t="s">
        <v>99</v>
      </c>
      <c r="F241" s="48">
        <v>270</v>
      </c>
      <c r="G241" s="49"/>
      <c r="H241" s="49"/>
      <c r="I241" s="49"/>
      <c r="J241" s="48">
        <v>1601</v>
      </c>
      <c r="K241" s="48">
        <v>12</v>
      </c>
      <c r="L241" s="49"/>
      <c r="M241" s="48">
        <v>1613</v>
      </c>
      <c r="N241" s="49"/>
      <c r="O241" s="49"/>
      <c r="P241" s="49"/>
      <c r="Q241" s="48">
        <v>574</v>
      </c>
      <c r="R241" s="48">
        <v>953</v>
      </c>
      <c r="S241" s="49"/>
      <c r="T241" s="48">
        <v>1527</v>
      </c>
      <c r="U241" s="49"/>
      <c r="V241" s="49"/>
      <c r="W241" s="49"/>
      <c r="X241" s="48">
        <v>356</v>
      </c>
      <c r="Y241" s="49"/>
      <c r="Z241" s="49"/>
      <c r="AA241" s="49"/>
      <c r="AB241" s="48">
        <v>0</v>
      </c>
      <c r="AC241" s="49"/>
      <c r="AD241" s="48">
        <v>0</v>
      </c>
      <c r="AE241" s="49"/>
      <c r="AF241" s="49"/>
      <c r="AG241" s="49"/>
      <c r="AH241" s="48">
        <v>0</v>
      </c>
      <c r="AI241" s="39"/>
      <c r="AJ241" s="39"/>
      <c r="AK241" s="39"/>
    </row>
    <row r="242" spans="1:37" ht="20.100000000000001" customHeight="1" x14ac:dyDescent="0.2">
      <c r="D242" s="50" t="s">
        <v>114</v>
      </c>
      <c r="F242" s="49">
        <v>283</v>
      </c>
      <c r="G242" s="49"/>
      <c r="H242" s="49"/>
      <c r="I242" s="49"/>
      <c r="J242" s="49">
        <v>1617</v>
      </c>
      <c r="K242" s="49">
        <v>101</v>
      </c>
      <c r="L242" s="49"/>
      <c r="M242" s="49">
        <v>1718</v>
      </c>
      <c r="N242" s="49"/>
      <c r="O242" s="49"/>
      <c r="P242" s="49"/>
      <c r="Q242" s="49">
        <v>678</v>
      </c>
      <c r="R242" s="49">
        <v>878</v>
      </c>
      <c r="S242" s="49"/>
      <c r="T242" s="49">
        <v>1556</v>
      </c>
      <c r="U242" s="49"/>
      <c r="V242" s="49"/>
      <c r="W242" s="49"/>
      <c r="X242" s="49">
        <v>445</v>
      </c>
      <c r="Y242" s="49"/>
      <c r="Z242" s="49"/>
      <c r="AA242" s="49"/>
      <c r="AB242" s="49">
        <v>0</v>
      </c>
      <c r="AC242" s="49"/>
      <c r="AD242" s="49">
        <v>0</v>
      </c>
      <c r="AE242" s="49"/>
      <c r="AF242" s="49"/>
      <c r="AG242" s="49"/>
      <c r="AH242" s="49">
        <v>0</v>
      </c>
      <c r="AI242" s="39"/>
      <c r="AJ242" s="39"/>
      <c r="AK242" s="39"/>
    </row>
    <row r="243" spans="1:37" ht="20.100000000000001" customHeight="1" x14ac:dyDescent="0.2"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</row>
    <row r="244" spans="1:37" s="1" customFormat="1" ht="20.100000000000001" customHeight="1" x14ac:dyDescent="0.25">
      <c r="A244" s="3"/>
      <c r="B244" s="6"/>
      <c r="C244" s="51" t="s">
        <v>182</v>
      </c>
      <c r="D244" s="52"/>
      <c r="E244" s="5"/>
      <c r="F244" s="53">
        <v>1441</v>
      </c>
      <c r="G244" s="54"/>
      <c r="H244" s="54"/>
      <c r="I244" s="54"/>
      <c r="J244" s="53">
        <v>8044</v>
      </c>
      <c r="K244" s="53">
        <v>162</v>
      </c>
      <c r="L244" s="54"/>
      <c r="M244" s="53">
        <v>8206</v>
      </c>
      <c r="N244" s="54"/>
      <c r="O244" s="54"/>
      <c r="P244" s="54"/>
      <c r="Q244" s="53">
        <v>2751</v>
      </c>
      <c r="R244" s="53">
        <v>5007</v>
      </c>
      <c r="S244" s="54"/>
      <c r="T244" s="53">
        <v>7758</v>
      </c>
      <c r="U244" s="54"/>
      <c r="V244" s="54"/>
      <c r="W244" s="54"/>
      <c r="X244" s="53">
        <v>1889</v>
      </c>
      <c r="Y244" s="54"/>
      <c r="Z244" s="54"/>
      <c r="AA244" s="54"/>
      <c r="AB244" s="53">
        <v>0</v>
      </c>
      <c r="AC244" s="54"/>
      <c r="AD244" s="53">
        <v>0</v>
      </c>
      <c r="AE244" s="54"/>
      <c r="AF244" s="54"/>
      <c r="AG244" s="54"/>
      <c r="AH244" s="53">
        <v>29</v>
      </c>
      <c r="AI244" s="39"/>
      <c r="AJ244" s="39"/>
      <c r="AK244" s="39"/>
    </row>
    <row r="245" spans="1:37" ht="20.100000000000001" customHeight="1" x14ac:dyDescent="0.2"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</row>
    <row r="246" spans="1:37" s="1" customFormat="1" ht="20.100000000000001" customHeight="1" x14ac:dyDescent="0.25">
      <c r="A246" s="3"/>
      <c r="B246" s="57" t="s">
        <v>183</v>
      </c>
      <c r="C246" s="58"/>
      <c r="D246" s="58"/>
      <c r="E246" s="5"/>
      <c r="F246" s="59">
        <v>5582</v>
      </c>
      <c r="G246" s="54"/>
      <c r="H246" s="54"/>
      <c r="I246" s="54"/>
      <c r="J246" s="59">
        <v>17670</v>
      </c>
      <c r="K246" s="59">
        <v>609</v>
      </c>
      <c r="L246" s="54"/>
      <c r="M246" s="59">
        <v>18279</v>
      </c>
      <c r="N246" s="54"/>
      <c r="O246" s="54"/>
      <c r="P246" s="54"/>
      <c r="Q246" s="59">
        <v>4938</v>
      </c>
      <c r="R246" s="59">
        <v>12856</v>
      </c>
      <c r="S246" s="54"/>
      <c r="T246" s="59">
        <v>17794</v>
      </c>
      <c r="U246" s="54"/>
      <c r="V246" s="54"/>
      <c r="W246" s="54"/>
      <c r="X246" s="59">
        <v>6064</v>
      </c>
      <c r="Y246" s="54"/>
      <c r="Z246" s="54"/>
      <c r="AA246" s="54"/>
      <c r="AB246" s="59">
        <v>0</v>
      </c>
      <c r="AC246" s="54"/>
      <c r="AD246" s="59">
        <v>3</v>
      </c>
      <c r="AE246" s="54"/>
      <c r="AF246" s="54"/>
      <c r="AG246" s="54"/>
      <c r="AH246" s="59">
        <v>585</v>
      </c>
      <c r="AI246" s="39"/>
      <c r="AJ246" s="39"/>
      <c r="AK246" s="39"/>
    </row>
    <row r="247" spans="1:37" ht="20.100000000000001" customHeight="1" x14ac:dyDescent="0.2"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</row>
    <row r="248" spans="1:37" ht="20.100000000000001" customHeight="1" x14ac:dyDescent="0.2">
      <c r="B248" s="6" t="s">
        <v>184</v>
      </c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</row>
    <row r="249" spans="1:37" ht="20.100000000000001" customHeight="1" x14ac:dyDescent="0.2">
      <c r="C249" s="3" t="s">
        <v>154</v>
      </c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</row>
    <row r="250" spans="1:37" ht="20.100000000000001" customHeight="1" x14ac:dyDescent="0.2">
      <c r="D250" s="2" t="s">
        <v>96</v>
      </c>
      <c r="F250" s="39">
        <v>563</v>
      </c>
      <c r="G250" s="39"/>
      <c r="H250" s="39"/>
      <c r="I250" s="39"/>
      <c r="J250" s="39">
        <v>1662</v>
      </c>
      <c r="K250" s="39">
        <v>65</v>
      </c>
      <c r="L250" s="39"/>
      <c r="M250" s="39">
        <v>1727</v>
      </c>
      <c r="N250" s="39"/>
      <c r="O250" s="39"/>
      <c r="P250" s="39"/>
      <c r="Q250" s="39">
        <v>249</v>
      </c>
      <c r="R250" s="39">
        <v>1673</v>
      </c>
      <c r="S250" s="39"/>
      <c r="T250" s="39">
        <v>1922</v>
      </c>
      <c r="U250" s="39"/>
      <c r="V250" s="39"/>
      <c r="W250" s="39"/>
      <c r="X250" s="39">
        <v>362</v>
      </c>
      <c r="Y250" s="39"/>
      <c r="Z250" s="39"/>
      <c r="AA250" s="39"/>
      <c r="AB250" s="39">
        <v>0</v>
      </c>
      <c r="AC250" s="39"/>
      <c r="AD250" s="39">
        <v>6</v>
      </c>
      <c r="AE250" s="39"/>
      <c r="AF250" s="39"/>
      <c r="AG250" s="39"/>
      <c r="AH250" s="39">
        <v>147</v>
      </c>
      <c r="AI250" s="39"/>
      <c r="AJ250" s="39"/>
      <c r="AK250" s="39"/>
    </row>
    <row r="251" spans="1:37" ht="19.5" customHeight="1" x14ac:dyDescent="0.2">
      <c r="D251" s="47" t="s">
        <v>135</v>
      </c>
      <c r="F251" s="48">
        <v>435</v>
      </c>
      <c r="G251" s="49"/>
      <c r="H251" s="49"/>
      <c r="I251" s="49"/>
      <c r="J251" s="48">
        <v>1630</v>
      </c>
      <c r="K251" s="48">
        <v>82</v>
      </c>
      <c r="L251" s="49"/>
      <c r="M251" s="48">
        <v>1712</v>
      </c>
      <c r="N251" s="49"/>
      <c r="O251" s="49"/>
      <c r="P251" s="49"/>
      <c r="Q251" s="48">
        <v>548</v>
      </c>
      <c r="R251" s="48">
        <v>1291</v>
      </c>
      <c r="S251" s="49"/>
      <c r="T251" s="48">
        <v>1839</v>
      </c>
      <c r="U251" s="49"/>
      <c r="V251" s="49"/>
      <c r="W251" s="49"/>
      <c r="X251" s="48">
        <v>306</v>
      </c>
      <c r="Y251" s="49"/>
      <c r="Z251" s="49"/>
      <c r="AA251" s="49"/>
      <c r="AB251" s="48">
        <v>0</v>
      </c>
      <c r="AC251" s="49"/>
      <c r="AD251" s="48">
        <v>2</v>
      </c>
      <c r="AE251" s="49"/>
      <c r="AF251" s="49"/>
      <c r="AG251" s="49"/>
      <c r="AH251" s="48">
        <v>0</v>
      </c>
      <c r="AI251" s="39"/>
      <c r="AJ251" s="39"/>
      <c r="AK251" s="39"/>
    </row>
    <row r="252" spans="1:37" ht="20.100000000000001" customHeight="1" x14ac:dyDescent="0.2">
      <c r="D252" s="2" t="s">
        <v>98</v>
      </c>
      <c r="F252" s="39">
        <v>290</v>
      </c>
      <c r="G252" s="39"/>
      <c r="H252" s="39"/>
      <c r="I252" s="39"/>
      <c r="J252" s="39">
        <v>1680</v>
      </c>
      <c r="K252" s="39">
        <v>56</v>
      </c>
      <c r="L252" s="39"/>
      <c r="M252" s="39">
        <v>1736</v>
      </c>
      <c r="N252" s="39"/>
      <c r="O252" s="39"/>
      <c r="P252" s="39"/>
      <c r="Q252" s="39">
        <v>242</v>
      </c>
      <c r="R252" s="39">
        <v>1544</v>
      </c>
      <c r="S252" s="39"/>
      <c r="T252" s="39">
        <v>1786</v>
      </c>
      <c r="U252" s="39"/>
      <c r="V252" s="39"/>
      <c r="W252" s="39"/>
      <c r="X252" s="39">
        <v>240</v>
      </c>
      <c r="Y252" s="39"/>
      <c r="Z252" s="39"/>
      <c r="AA252" s="39"/>
      <c r="AB252" s="39">
        <v>0</v>
      </c>
      <c r="AC252" s="39"/>
      <c r="AD252" s="39">
        <v>0</v>
      </c>
      <c r="AE252" s="39"/>
      <c r="AF252" s="39"/>
      <c r="AG252" s="39"/>
      <c r="AH252" s="39">
        <v>0</v>
      </c>
      <c r="AI252" s="39"/>
      <c r="AJ252" s="39"/>
      <c r="AK252" s="39"/>
    </row>
    <row r="253" spans="1:37" ht="19.5" customHeight="1" x14ac:dyDescent="0.2">
      <c r="D253" s="47" t="s">
        <v>136</v>
      </c>
      <c r="F253" s="48">
        <v>129</v>
      </c>
      <c r="G253" s="49"/>
      <c r="H253" s="49"/>
      <c r="I253" s="49"/>
      <c r="J253" s="48">
        <v>357</v>
      </c>
      <c r="K253" s="48">
        <v>18</v>
      </c>
      <c r="L253" s="49"/>
      <c r="M253" s="48">
        <v>375</v>
      </c>
      <c r="N253" s="49"/>
      <c r="O253" s="49"/>
      <c r="P253" s="49"/>
      <c r="Q253" s="48">
        <v>127</v>
      </c>
      <c r="R253" s="48">
        <v>293</v>
      </c>
      <c r="S253" s="49"/>
      <c r="T253" s="48">
        <v>420</v>
      </c>
      <c r="U253" s="49"/>
      <c r="V253" s="49"/>
      <c r="W253" s="49"/>
      <c r="X253" s="48">
        <v>84</v>
      </c>
      <c r="Y253" s="49"/>
      <c r="Z253" s="49"/>
      <c r="AA253" s="49"/>
      <c r="AB253" s="48">
        <v>0</v>
      </c>
      <c r="AC253" s="49"/>
      <c r="AD253" s="48">
        <v>0</v>
      </c>
      <c r="AE253" s="49"/>
      <c r="AF253" s="49"/>
      <c r="AG253" s="49"/>
      <c r="AH253" s="48">
        <v>0</v>
      </c>
      <c r="AI253" s="39"/>
      <c r="AJ253" s="39"/>
      <c r="AK253" s="39"/>
    </row>
    <row r="254" spans="1:37" ht="20.100000000000001" customHeight="1" x14ac:dyDescent="0.2">
      <c r="D254" s="2" t="s">
        <v>100</v>
      </c>
      <c r="F254" s="39">
        <v>134</v>
      </c>
      <c r="G254" s="39"/>
      <c r="H254" s="39"/>
      <c r="I254" s="39"/>
      <c r="J254" s="39">
        <v>354</v>
      </c>
      <c r="K254" s="39">
        <v>24</v>
      </c>
      <c r="L254" s="39"/>
      <c r="M254" s="39">
        <v>378</v>
      </c>
      <c r="N254" s="39"/>
      <c r="O254" s="39"/>
      <c r="P254" s="39"/>
      <c r="Q254" s="39">
        <v>131</v>
      </c>
      <c r="R254" s="39">
        <v>326</v>
      </c>
      <c r="S254" s="39"/>
      <c r="T254" s="39">
        <v>457</v>
      </c>
      <c r="U254" s="39"/>
      <c r="V254" s="39"/>
      <c r="W254" s="39"/>
      <c r="X254" s="39">
        <v>55</v>
      </c>
      <c r="Y254" s="39"/>
      <c r="Z254" s="39"/>
      <c r="AA254" s="39"/>
      <c r="AB254" s="39">
        <v>0</v>
      </c>
      <c r="AC254" s="39"/>
      <c r="AD254" s="39">
        <v>0</v>
      </c>
      <c r="AE254" s="39"/>
      <c r="AF254" s="39"/>
      <c r="AG254" s="39"/>
      <c r="AH254" s="39">
        <v>0</v>
      </c>
      <c r="AI254" s="39"/>
      <c r="AJ254" s="39"/>
      <c r="AK254" s="39"/>
    </row>
    <row r="255" spans="1:37" ht="19.5" customHeight="1" x14ac:dyDescent="0.2">
      <c r="D255" s="47" t="s">
        <v>101</v>
      </c>
      <c r="F255" s="48">
        <v>108</v>
      </c>
      <c r="G255" s="49"/>
      <c r="H255" s="49"/>
      <c r="I255" s="49"/>
      <c r="J255" s="48">
        <v>343</v>
      </c>
      <c r="K255" s="48">
        <v>16</v>
      </c>
      <c r="L255" s="49"/>
      <c r="M255" s="48">
        <v>359</v>
      </c>
      <c r="N255" s="49"/>
      <c r="O255" s="49"/>
      <c r="P255" s="49"/>
      <c r="Q255" s="48">
        <v>97</v>
      </c>
      <c r="R255" s="48">
        <v>287</v>
      </c>
      <c r="S255" s="49"/>
      <c r="T255" s="48">
        <v>384</v>
      </c>
      <c r="U255" s="49"/>
      <c r="V255" s="49"/>
      <c r="W255" s="49"/>
      <c r="X255" s="48">
        <v>74</v>
      </c>
      <c r="Y255" s="49"/>
      <c r="Z255" s="49"/>
      <c r="AA255" s="49"/>
      <c r="AB255" s="48">
        <v>0</v>
      </c>
      <c r="AC255" s="49"/>
      <c r="AD255" s="48">
        <v>9</v>
      </c>
      <c r="AE255" s="49"/>
      <c r="AF255" s="49"/>
      <c r="AG255" s="49"/>
      <c r="AH255" s="48">
        <v>0</v>
      </c>
      <c r="AI255" s="39"/>
      <c r="AJ255" s="39"/>
      <c r="AK255" s="39"/>
    </row>
    <row r="256" spans="1:37" ht="20.100000000000001" customHeight="1" x14ac:dyDescent="0.2">
      <c r="D256" s="2" t="s">
        <v>116</v>
      </c>
      <c r="F256" s="39">
        <v>462</v>
      </c>
      <c r="G256" s="39"/>
      <c r="H256" s="39"/>
      <c r="I256" s="39"/>
      <c r="J256" s="39">
        <v>1175</v>
      </c>
      <c r="K256" s="39">
        <v>53</v>
      </c>
      <c r="L256" s="39"/>
      <c r="M256" s="39">
        <v>1228</v>
      </c>
      <c r="N256" s="39"/>
      <c r="O256" s="39"/>
      <c r="P256" s="39"/>
      <c r="Q256" s="39">
        <v>309</v>
      </c>
      <c r="R256" s="39">
        <v>1028</v>
      </c>
      <c r="S256" s="39"/>
      <c r="T256" s="39">
        <v>1337</v>
      </c>
      <c r="U256" s="39"/>
      <c r="V256" s="39"/>
      <c r="W256" s="39"/>
      <c r="X256" s="39">
        <v>344</v>
      </c>
      <c r="Y256" s="39"/>
      <c r="Z256" s="39"/>
      <c r="AA256" s="39"/>
      <c r="AB256" s="39">
        <v>0</v>
      </c>
      <c r="AC256" s="39"/>
      <c r="AD256" s="39">
        <v>9</v>
      </c>
      <c r="AE256" s="39"/>
      <c r="AF256" s="39"/>
      <c r="AG256" s="39"/>
      <c r="AH256" s="39">
        <v>0</v>
      </c>
      <c r="AI256" s="39"/>
      <c r="AJ256" s="39"/>
      <c r="AK256" s="39"/>
    </row>
    <row r="257" spans="1:37" ht="19.5" customHeight="1" x14ac:dyDescent="0.2">
      <c r="D257" s="47" t="s">
        <v>103</v>
      </c>
      <c r="F257" s="48">
        <v>394</v>
      </c>
      <c r="G257" s="49"/>
      <c r="H257" s="49"/>
      <c r="I257" s="49"/>
      <c r="J257" s="48">
        <v>1151</v>
      </c>
      <c r="K257" s="48">
        <v>67</v>
      </c>
      <c r="L257" s="49"/>
      <c r="M257" s="48">
        <v>1218</v>
      </c>
      <c r="N257" s="49"/>
      <c r="O257" s="49"/>
      <c r="P257" s="49"/>
      <c r="Q257" s="48">
        <v>159</v>
      </c>
      <c r="R257" s="48">
        <v>1063</v>
      </c>
      <c r="S257" s="49"/>
      <c r="T257" s="48">
        <v>1222</v>
      </c>
      <c r="U257" s="49"/>
      <c r="V257" s="49"/>
      <c r="W257" s="49"/>
      <c r="X257" s="48">
        <v>390</v>
      </c>
      <c r="Y257" s="49"/>
      <c r="Z257" s="49"/>
      <c r="AA257" s="49"/>
      <c r="AB257" s="48">
        <v>0</v>
      </c>
      <c r="AC257" s="49"/>
      <c r="AD257" s="48">
        <v>0</v>
      </c>
      <c r="AE257" s="49"/>
      <c r="AF257" s="49"/>
      <c r="AG257" s="49"/>
      <c r="AH257" s="48">
        <v>0</v>
      </c>
      <c r="AI257" s="39"/>
      <c r="AJ257" s="39"/>
      <c r="AK257" s="39"/>
    </row>
    <row r="258" spans="1:37" ht="20.100000000000001" customHeight="1" x14ac:dyDescent="0.2">
      <c r="D258" s="2" t="s">
        <v>104</v>
      </c>
      <c r="F258" s="39">
        <v>121</v>
      </c>
      <c r="G258" s="39"/>
      <c r="H258" s="39"/>
      <c r="I258" s="39"/>
      <c r="J258" s="39">
        <v>246</v>
      </c>
      <c r="K258" s="39">
        <v>19</v>
      </c>
      <c r="L258" s="39"/>
      <c r="M258" s="39">
        <v>265</v>
      </c>
      <c r="N258" s="39"/>
      <c r="O258" s="39"/>
      <c r="P258" s="39"/>
      <c r="Q258" s="39">
        <v>84</v>
      </c>
      <c r="R258" s="39">
        <v>222</v>
      </c>
      <c r="S258" s="39"/>
      <c r="T258" s="39">
        <v>306</v>
      </c>
      <c r="U258" s="39"/>
      <c r="V258" s="39"/>
      <c r="W258" s="39"/>
      <c r="X258" s="39">
        <v>77</v>
      </c>
      <c r="Y258" s="39"/>
      <c r="Z258" s="39"/>
      <c r="AA258" s="39"/>
      <c r="AB258" s="39">
        <v>0</v>
      </c>
      <c r="AC258" s="39"/>
      <c r="AD258" s="39">
        <v>3</v>
      </c>
      <c r="AE258" s="39"/>
      <c r="AF258" s="39"/>
      <c r="AG258" s="39"/>
      <c r="AH258" s="39">
        <v>0</v>
      </c>
      <c r="AI258" s="39"/>
      <c r="AJ258" s="39"/>
      <c r="AK258" s="39"/>
    </row>
    <row r="259" spans="1:37" ht="19.5" customHeight="1" x14ac:dyDescent="0.2">
      <c r="D259" s="47" t="s">
        <v>117</v>
      </c>
      <c r="F259" s="48">
        <v>241</v>
      </c>
      <c r="G259" s="49"/>
      <c r="H259" s="49"/>
      <c r="I259" s="49"/>
      <c r="J259" s="48">
        <v>1656</v>
      </c>
      <c r="K259" s="48">
        <v>89</v>
      </c>
      <c r="L259" s="49"/>
      <c r="M259" s="48">
        <v>1745</v>
      </c>
      <c r="N259" s="49"/>
      <c r="O259" s="49"/>
      <c r="P259" s="49"/>
      <c r="Q259" s="48">
        <v>459</v>
      </c>
      <c r="R259" s="48">
        <v>1280</v>
      </c>
      <c r="S259" s="49"/>
      <c r="T259" s="48">
        <v>1739</v>
      </c>
      <c r="U259" s="49"/>
      <c r="V259" s="49"/>
      <c r="W259" s="49"/>
      <c r="X259" s="48">
        <v>246</v>
      </c>
      <c r="Y259" s="49"/>
      <c r="Z259" s="49"/>
      <c r="AA259" s="49"/>
      <c r="AB259" s="48">
        <v>0</v>
      </c>
      <c r="AC259" s="49"/>
      <c r="AD259" s="48">
        <v>1</v>
      </c>
      <c r="AE259" s="49"/>
      <c r="AF259" s="49"/>
      <c r="AG259" s="49"/>
      <c r="AH259" s="48">
        <v>0</v>
      </c>
      <c r="AI259" s="39"/>
      <c r="AJ259" s="39"/>
      <c r="AK259" s="39"/>
    </row>
    <row r="260" spans="1:37" ht="20.100000000000001" customHeight="1" x14ac:dyDescent="0.2">
      <c r="D260" s="2" t="s">
        <v>156</v>
      </c>
      <c r="F260" s="39">
        <v>224</v>
      </c>
      <c r="G260" s="39"/>
      <c r="H260" s="39"/>
      <c r="I260" s="39"/>
      <c r="J260" s="39">
        <v>1646</v>
      </c>
      <c r="K260" s="39">
        <v>73</v>
      </c>
      <c r="L260" s="39"/>
      <c r="M260" s="39">
        <v>1719</v>
      </c>
      <c r="N260" s="39"/>
      <c r="O260" s="39"/>
      <c r="P260" s="39"/>
      <c r="Q260" s="39">
        <v>381</v>
      </c>
      <c r="R260" s="39">
        <v>1343</v>
      </c>
      <c r="S260" s="39"/>
      <c r="T260" s="39">
        <v>1724</v>
      </c>
      <c r="U260" s="39"/>
      <c r="V260" s="39"/>
      <c r="W260" s="39"/>
      <c r="X260" s="39">
        <v>217</v>
      </c>
      <c r="Y260" s="39"/>
      <c r="Z260" s="39"/>
      <c r="AA260" s="39"/>
      <c r="AB260" s="39">
        <v>0</v>
      </c>
      <c r="AC260" s="39"/>
      <c r="AD260" s="39">
        <v>2</v>
      </c>
      <c r="AE260" s="39"/>
      <c r="AF260" s="39"/>
      <c r="AG260" s="39"/>
      <c r="AH260" s="39">
        <v>0</v>
      </c>
      <c r="AI260" s="39"/>
      <c r="AJ260" s="39"/>
      <c r="AK260" s="39"/>
    </row>
    <row r="261" spans="1:37" ht="19.5" customHeight="1" x14ac:dyDescent="0.2">
      <c r="D261" s="47" t="s">
        <v>185</v>
      </c>
      <c r="F261" s="48">
        <v>197</v>
      </c>
      <c r="G261" s="49"/>
      <c r="H261" s="49"/>
      <c r="I261" s="49"/>
      <c r="J261" s="48">
        <v>1626</v>
      </c>
      <c r="K261" s="48">
        <v>47</v>
      </c>
      <c r="L261" s="49"/>
      <c r="M261" s="48">
        <v>1673</v>
      </c>
      <c r="N261" s="49"/>
      <c r="O261" s="49"/>
      <c r="P261" s="49"/>
      <c r="Q261" s="48">
        <v>308</v>
      </c>
      <c r="R261" s="48">
        <v>1305</v>
      </c>
      <c r="S261" s="49"/>
      <c r="T261" s="48">
        <v>1613</v>
      </c>
      <c r="U261" s="49"/>
      <c r="V261" s="49"/>
      <c r="W261" s="49"/>
      <c r="X261" s="48">
        <v>257</v>
      </c>
      <c r="Y261" s="49"/>
      <c r="Z261" s="49"/>
      <c r="AA261" s="49"/>
      <c r="AB261" s="48">
        <v>0</v>
      </c>
      <c r="AC261" s="49"/>
      <c r="AD261" s="48">
        <v>0</v>
      </c>
      <c r="AE261" s="49"/>
      <c r="AF261" s="49"/>
      <c r="AG261" s="49"/>
      <c r="AH261" s="48">
        <v>0</v>
      </c>
      <c r="AI261" s="39"/>
      <c r="AJ261" s="39"/>
      <c r="AK261" s="39"/>
    </row>
    <row r="262" spans="1:37" ht="20.100000000000001" customHeight="1" x14ac:dyDescent="0.2"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</row>
    <row r="263" spans="1:37" s="1" customFormat="1" ht="20.100000000000001" customHeight="1" x14ac:dyDescent="0.25">
      <c r="A263" s="3"/>
      <c r="B263" s="6"/>
      <c r="C263" s="51" t="s">
        <v>159</v>
      </c>
      <c r="D263" s="52"/>
      <c r="E263" s="5"/>
      <c r="F263" s="53">
        <v>3298</v>
      </c>
      <c r="G263" s="54"/>
      <c r="H263" s="54"/>
      <c r="I263" s="54"/>
      <c r="J263" s="53">
        <v>13526</v>
      </c>
      <c r="K263" s="53">
        <v>609</v>
      </c>
      <c r="L263" s="54"/>
      <c r="M263" s="53">
        <v>14135</v>
      </c>
      <c r="N263" s="54"/>
      <c r="O263" s="54"/>
      <c r="P263" s="54"/>
      <c r="Q263" s="53">
        <v>3094</v>
      </c>
      <c r="R263" s="53">
        <v>11655</v>
      </c>
      <c r="S263" s="54"/>
      <c r="T263" s="53">
        <v>14749</v>
      </c>
      <c r="U263" s="54"/>
      <c r="V263" s="54"/>
      <c r="W263" s="54"/>
      <c r="X263" s="53">
        <v>2652</v>
      </c>
      <c r="Y263" s="54"/>
      <c r="Z263" s="54"/>
      <c r="AA263" s="54"/>
      <c r="AB263" s="53">
        <v>0</v>
      </c>
      <c r="AC263" s="54"/>
      <c r="AD263" s="53">
        <v>32</v>
      </c>
      <c r="AE263" s="54"/>
      <c r="AF263" s="54"/>
      <c r="AG263" s="54"/>
      <c r="AH263" s="53">
        <v>147</v>
      </c>
      <c r="AI263" s="39"/>
      <c r="AJ263" s="39"/>
      <c r="AK263" s="39"/>
    </row>
    <row r="264" spans="1:37" s="1" customFormat="1" ht="20.100000000000001" customHeight="1" x14ac:dyDescent="0.2">
      <c r="A264" s="3"/>
      <c r="B264" s="6"/>
      <c r="C264" s="3"/>
      <c r="D264" s="3"/>
      <c r="E264" s="5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39"/>
      <c r="AJ264" s="39"/>
      <c r="AK264" s="39"/>
    </row>
    <row r="265" spans="1:37" s="1" customFormat="1" ht="20.100000000000001" customHeight="1" x14ac:dyDescent="0.25">
      <c r="A265" s="3"/>
      <c r="B265" s="57" t="s">
        <v>186</v>
      </c>
      <c r="C265" s="58"/>
      <c r="D265" s="58"/>
      <c r="E265" s="5"/>
      <c r="F265" s="59">
        <v>3298</v>
      </c>
      <c r="G265" s="54"/>
      <c r="H265" s="54"/>
      <c r="I265" s="54"/>
      <c r="J265" s="59">
        <v>13526</v>
      </c>
      <c r="K265" s="59">
        <v>609</v>
      </c>
      <c r="L265" s="54"/>
      <c r="M265" s="59">
        <v>14135</v>
      </c>
      <c r="N265" s="54"/>
      <c r="O265" s="54"/>
      <c r="P265" s="54"/>
      <c r="Q265" s="59">
        <v>3094</v>
      </c>
      <c r="R265" s="59">
        <v>11655</v>
      </c>
      <c r="S265" s="54"/>
      <c r="T265" s="59">
        <v>14749</v>
      </c>
      <c r="U265" s="54"/>
      <c r="V265" s="54"/>
      <c r="W265" s="54"/>
      <c r="X265" s="59">
        <v>2652</v>
      </c>
      <c r="Y265" s="54"/>
      <c r="Z265" s="54"/>
      <c r="AA265" s="54"/>
      <c r="AB265" s="59">
        <v>0</v>
      </c>
      <c r="AC265" s="54"/>
      <c r="AD265" s="59">
        <v>32</v>
      </c>
      <c r="AE265" s="54"/>
      <c r="AF265" s="54"/>
      <c r="AG265" s="54"/>
      <c r="AH265" s="59">
        <v>147</v>
      </c>
      <c r="AI265" s="39"/>
      <c r="AJ265" s="39"/>
      <c r="AK265" s="39"/>
    </row>
    <row r="266" spans="1:37" ht="20.100000000000001" customHeight="1" x14ac:dyDescent="0.2"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</row>
    <row r="267" spans="1:37" ht="20.100000000000001" customHeight="1" x14ac:dyDescent="0.2">
      <c r="B267" s="6" t="s">
        <v>187</v>
      </c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</row>
    <row r="268" spans="1:37" ht="20.100000000000001" customHeight="1" x14ac:dyDescent="0.2">
      <c r="C268" s="3" t="s">
        <v>95</v>
      </c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</row>
    <row r="269" spans="1:37" ht="20.100000000000001" customHeight="1" x14ac:dyDescent="0.2">
      <c r="D269" s="2" t="s">
        <v>96</v>
      </c>
      <c r="F269" s="39">
        <v>360</v>
      </c>
      <c r="G269" s="39"/>
      <c r="H269" s="39"/>
      <c r="I269" s="39"/>
      <c r="J269" s="39">
        <v>1471</v>
      </c>
      <c r="K269" s="39">
        <v>37</v>
      </c>
      <c r="L269" s="39"/>
      <c r="M269" s="39">
        <v>1508</v>
      </c>
      <c r="N269" s="39"/>
      <c r="O269" s="39"/>
      <c r="P269" s="39"/>
      <c r="Q269" s="39">
        <v>179</v>
      </c>
      <c r="R269" s="39">
        <v>1420</v>
      </c>
      <c r="S269" s="39"/>
      <c r="T269" s="39">
        <v>1599</v>
      </c>
      <c r="U269" s="39"/>
      <c r="V269" s="39"/>
      <c r="W269" s="39"/>
      <c r="X269" s="39">
        <v>269</v>
      </c>
      <c r="Y269" s="39"/>
      <c r="Z269" s="39"/>
      <c r="AA269" s="39"/>
      <c r="AB269" s="39">
        <v>0</v>
      </c>
      <c r="AC269" s="39"/>
      <c r="AD269" s="39">
        <v>0</v>
      </c>
      <c r="AE269" s="39"/>
      <c r="AF269" s="39"/>
      <c r="AG269" s="39"/>
      <c r="AH269" s="39">
        <v>0</v>
      </c>
      <c r="AI269" s="39"/>
      <c r="AJ269" s="39"/>
      <c r="AK269" s="39"/>
    </row>
    <row r="270" spans="1:37" ht="19.5" customHeight="1" x14ac:dyDescent="0.2">
      <c r="D270" s="47" t="s">
        <v>97</v>
      </c>
      <c r="F270" s="48">
        <v>217</v>
      </c>
      <c r="G270" s="49"/>
      <c r="H270" s="49"/>
      <c r="I270" s="49"/>
      <c r="J270" s="48">
        <v>1474</v>
      </c>
      <c r="K270" s="48">
        <v>40</v>
      </c>
      <c r="L270" s="49"/>
      <c r="M270" s="48">
        <v>1514</v>
      </c>
      <c r="N270" s="49"/>
      <c r="O270" s="49"/>
      <c r="P270" s="49"/>
      <c r="Q270" s="48">
        <v>285</v>
      </c>
      <c r="R270" s="48">
        <v>1257</v>
      </c>
      <c r="S270" s="49"/>
      <c r="T270" s="48">
        <v>1542</v>
      </c>
      <c r="U270" s="49"/>
      <c r="V270" s="49"/>
      <c r="W270" s="49"/>
      <c r="X270" s="48">
        <v>189</v>
      </c>
      <c r="Y270" s="49"/>
      <c r="Z270" s="49"/>
      <c r="AA270" s="49"/>
      <c r="AB270" s="48">
        <v>0</v>
      </c>
      <c r="AC270" s="49"/>
      <c r="AD270" s="48">
        <v>0</v>
      </c>
      <c r="AE270" s="49"/>
      <c r="AF270" s="49"/>
      <c r="AG270" s="49"/>
      <c r="AH270" s="48">
        <v>0</v>
      </c>
      <c r="AI270" s="39"/>
      <c r="AJ270" s="39"/>
      <c r="AK270" s="39"/>
    </row>
    <row r="271" spans="1:37" ht="20.100000000000001" customHeight="1" x14ac:dyDescent="0.2">
      <c r="D271" s="2" t="s">
        <v>113</v>
      </c>
      <c r="F271" s="39">
        <v>276</v>
      </c>
      <c r="G271" s="39"/>
      <c r="H271" s="39"/>
      <c r="I271" s="39"/>
      <c r="J271" s="39">
        <v>1484</v>
      </c>
      <c r="K271" s="39">
        <v>23</v>
      </c>
      <c r="L271" s="39"/>
      <c r="M271" s="39">
        <v>1507</v>
      </c>
      <c r="N271" s="39"/>
      <c r="O271" s="39"/>
      <c r="P271" s="39"/>
      <c r="Q271" s="39">
        <v>192</v>
      </c>
      <c r="R271" s="39">
        <v>1362</v>
      </c>
      <c r="S271" s="39"/>
      <c r="T271" s="39">
        <v>1554</v>
      </c>
      <c r="U271" s="39"/>
      <c r="V271" s="39"/>
      <c r="W271" s="39"/>
      <c r="X271" s="39">
        <v>229</v>
      </c>
      <c r="Y271" s="39"/>
      <c r="Z271" s="39"/>
      <c r="AA271" s="39"/>
      <c r="AB271" s="39">
        <v>0</v>
      </c>
      <c r="AC271" s="39"/>
      <c r="AD271" s="39">
        <v>0</v>
      </c>
      <c r="AE271" s="39"/>
      <c r="AF271" s="39"/>
      <c r="AG271" s="39"/>
      <c r="AH271" s="39">
        <v>27</v>
      </c>
      <c r="AI271" s="39"/>
      <c r="AJ271" s="39"/>
      <c r="AK271" s="39"/>
    </row>
    <row r="272" spans="1:37" ht="19.5" customHeight="1" x14ac:dyDescent="0.2">
      <c r="D272" s="47" t="s">
        <v>99</v>
      </c>
      <c r="F272" s="48">
        <v>271</v>
      </c>
      <c r="G272" s="49"/>
      <c r="H272" s="49"/>
      <c r="I272" s="49"/>
      <c r="J272" s="48">
        <v>1423</v>
      </c>
      <c r="K272" s="48">
        <v>26</v>
      </c>
      <c r="L272" s="49"/>
      <c r="M272" s="48">
        <v>1449</v>
      </c>
      <c r="N272" s="49"/>
      <c r="O272" s="49"/>
      <c r="P272" s="49"/>
      <c r="Q272" s="48">
        <v>309</v>
      </c>
      <c r="R272" s="48">
        <v>1179</v>
      </c>
      <c r="S272" s="49"/>
      <c r="T272" s="48">
        <v>1488</v>
      </c>
      <c r="U272" s="49"/>
      <c r="V272" s="49"/>
      <c r="W272" s="49"/>
      <c r="X272" s="48">
        <v>232</v>
      </c>
      <c r="Y272" s="49"/>
      <c r="Z272" s="49"/>
      <c r="AA272" s="49"/>
      <c r="AB272" s="48">
        <v>0</v>
      </c>
      <c r="AC272" s="49"/>
      <c r="AD272" s="48">
        <v>0</v>
      </c>
      <c r="AE272" s="49"/>
      <c r="AF272" s="49"/>
      <c r="AG272" s="49"/>
      <c r="AH272" s="48">
        <v>0</v>
      </c>
      <c r="AI272" s="39"/>
      <c r="AJ272" s="39"/>
      <c r="AK272" s="39"/>
    </row>
    <row r="273" spans="1:37" ht="20.100000000000001" customHeight="1" x14ac:dyDescent="0.2">
      <c r="D273" s="2" t="s">
        <v>100</v>
      </c>
      <c r="F273" s="39">
        <v>246</v>
      </c>
      <c r="G273" s="39"/>
      <c r="H273" s="39"/>
      <c r="I273" s="39"/>
      <c r="J273" s="39">
        <v>1459</v>
      </c>
      <c r="K273" s="39">
        <v>22</v>
      </c>
      <c r="L273" s="39"/>
      <c r="M273" s="39">
        <v>1481</v>
      </c>
      <c r="N273" s="39"/>
      <c r="O273" s="39"/>
      <c r="P273" s="39"/>
      <c r="Q273" s="39">
        <v>169</v>
      </c>
      <c r="R273" s="39">
        <v>1303</v>
      </c>
      <c r="S273" s="39"/>
      <c r="T273" s="39">
        <v>1472</v>
      </c>
      <c r="U273" s="39"/>
      <c r="V273" s="39"/>
      <c r="W273" s="39"/>
      <c r="X273" s="39">
        <v>255</v>
      </c>
      <c r="Y273" s="39"/>
      <c r="Z273" s="39"/>
      <c r="AA273" s="39"/>
      <c r="AB273" s="39">
        <v>0</v>
      </c>
      <c r="AC273" s="39"/>
      <c r="AD273" s="39">
        <v>0</v>
      </c>
      <c r="AE273" s="39"/>
      <c r="AF273" s="39"/>
      <c r="AG273" s="39"/>
      <c r="AH273" s="39">
        <v>0</v>
      </c>
      <c r="AI273" s="39"/>
      <c r="AJ273" s="39"/>
      <c r="AK273" s="39"/>
    </row>
    <row r="274" spans="1:37" ht="20.100000000000001" customHeight="1" x14ac:dyDescent="0.2"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</row>
    <row r="275" spans="1:37" s="1" customFormat="1" ht="20.100000000000001" customHeight="1" x14ac:dyDescent="0.25">
      <c r="A275" s="3"/>
      <c r="B275" s="6"/>
      <c r="C275" s="51" t="s">
        <v>112</v>
      </c>
      <c r="D275" s="52"/>
      <c r="E275" s="5"/>
      <c r="F275" s="53">
        <v>1370</v>
      </c>
      <c r="G275" s="54"/>
      <c r="H275" s="54"/>
      <c r="I275" s="54"/>
      <c r="J275" s="53">
        <v>7311</v>
      </c>
      <c r="K275" s="53">
        <v>148</v>
      </c>
      <c r="L275" s="54"/>
      <c r="M275" s="53">
        <v>7459</v>
      </c>
      <c r="N275" s="54"/>
      <c r="O275" s="54"/>
      <c r="P275" s="54"/>
      <c r="Q275" s="53">
        <v>1134</v>
      </c>
      <c r="R275" s="53">
        <v>6521</v>
      </c>
      <c r="S275" s="54"/>
      <c r="T275" s="53">
        <v>7655</v>
      </c>
      <c r="U275" s="54"/>
      <c r="V275" s="54"/>
      <c r="W275" s="54"/>
      <c r="X275" s="53">
        <v>1174</v>
      </c>
      <c r="Y275" s="54"/>
      <c r="Z275" s="54"/>
      <c r="AA275" s="54"/>
      <c r="AB275" s="53">
        <v>0</v>
      </c>
      <c r="AC275" s="54"/>
      <c r="AD275" s="53">
        <v>0</v>
      </c>
      <c r="AE275" s="54"/>
      <c r="AF275" s="54"/>
      <c r="AG275" s="54"/>
      <c r="AH275" s="53">
        <v>27</v>
      </c>
      <c r="AI275" s="39"/>
      <c r="AJ275" s="39"/>
      <c r="AK275" s="39"/>
    </row>
    <row r="276" spans="1:37" ht="20.100000000000001" customHeight="1" x14ac:dyDescent="0.2"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</row>
    <row r="277" spans="1:37" ht="20.100000000000001" customHeight="1" x14ac:dyDescent="0.2">
      <c r="C277" s="3" t="s">
        <v>188</v>
      </c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</row>
    <row r="278" spans="1:37" ht="20.100000000000001" customHeight="1" x14ac:dyDescent="0.2">
      <c r="D278" s="2" t="s">
        <v>122</v>
      </c>
      <c r="F278" s="39">
        <v>351</v>
      </c>
      <c r="G278" s="39"/>
      <c r="H278" s="39"/>
      <c r="I278" s="39"/>
      <c r="J278" s="39">
        <v>2947</v>
      </c>
      <c r="K278" s="39">
        <v>139</v>
      </c>
      <c r="L278" s="39"/>
      <c r="M278" s="39">
        <v>3086</v>
      </c>
      <c r="N278" s="39"/>
      <c r="O278" s="39"/>
      <c r="P278" s="39"/>
      <c r="Q278" s="39">
        <v>760</v>
      </c>
      <c r="R278" s="39">
        <v>2081</v>
      </c>
      <c r="S278" s="39"/>
      <c r="T278" s="39">
        <v>2841</v>
      </c>
      <c r="U278" s="39"/>
      <c r="V278" s="39"/>
      <c r="W278" s="39"/>
      <c r="X278" s="39">
        <v>596</v>
      </c>
      <c r="Y278" s="39"/>
      <c r="Z278" s="39"/>
      <c r="AA278" s="39"/>
      <c r="AB278" s="39">
        <v>0</v>
      </c>
      <c r="AC278" s="39"/>
      <c r="AD278" s="39">
        <v>0</v>
      </c>
      <c r="AE278" s="39"/>
      <c r="AF278" s="39"/>
      <c r="AG278" s="39"/>
      <c r="AH278" s="39">
        <v>240</v>
      </c>
      <c r="AI278" s="39"/>
      <c r="AJ278" s="39"/>
      <c r="AK278" s="39"/>
    </row>
    <row r="279" spans="1:37" ht="19.5" customHeight="1" x14ac:dyDescent="0.2">
      <c r="D279" s="47" t="s">
        <v>97</v>
      </c>
      <c r="F279" s="48">
        <v>818</v>
      </c>
      <c r="G279" s="49"/>
      <c r="H279" s="49"/>
      <c r="I279" s="49"/>
      <c r="J279" s="48">
        <v>2922</v>
      </c>
      <c r="K279" s="48">
        <v>81</v>
      </c>
      <c r="L279" s="49"/>
      <c r="M279" s="48">
        <v>3003</v>
      </c>
      <c r="N279" s="49"/>
      <c r="O279" s="49"/>
      <c r="P279" s="49"/>
      <c r="Q279" s="48">
        <v>699</v>
      </c>
      <c r="R279" s="48">
        <v>2330</v>
      </c>
      <c r="S279" s="49"/>
      <c r="T279" s="48">
        <v>3029</v>
      </c>
      <c r="U279" s="49"/>
      <c r="V279" s="49"/>
      <c r="W279" s="49"/>
      <c r="X279" s="48">
        <v>792</v>
      </c>
      <c r="Y279" s="49"/>
      <c r="Z279" s="49"/>
      <c r="AA279" s="49"/>
      <c r="AB279" s="48">
        <v>0</v>
      </c>
      <c r="AC279" s="49"/>
      <c r="AD279" s="48">
        <v>0</v>
      </c>
      <c r="AE279" s="49"/>
      <c r="AF279" s="49"/>
      <c r="AG279" s="49"/>
      <c r="AH279" s="48">
        <v>314</v>
      </c>
      <c r="AI279" s="39"/>
      <c r="AJ279" s="39"/>
      <c r="AK279" s="39"/>
    </row>
    <row r="280" spans="1:37" ht="20.100000000000001" customHeight="1" x14ac:dyDescent="0.2">
      <c r="D280" s="2" t="s">
        <v>113</v>
      </c>
      <c r="F280" s="39">
        <v>793</v>
      </c>
      <c r="G280" s="39"/>
      <c r="H280" s="39"/>
      <c r="I280" s="39"/>
      <c r="J280" s="39">
        <v>2919</v>
      </c>
      <c r="K280" s="39">
        <v>167</v>
      </c>
      <c r="L280" s="39"/>
      <c r="M280" s="39">
        <v>3086</v>
      </c>
      <c r="N280" s="39"/>
      <c r="O280" s="39"/>
      <c r="P280" s="39"/>
      <c r="Q280" s="39">
        <v>1054</v>
      </c>
      <c r="R280" s="39">
        <v>2099</v>
      </c>
      <c r="S280" s="39"/>
      <c r="T280" s="39">
        <v>3153</v>
      </c>
      <c r="U280" s="39"/>
      <c r="V280" s="39"/>
      <c r="W280" s="39"/>
      <c r="X280" s="39">
        <v>726</v>
      </c>
      <c r="Y280" s="39"/>
      <c r="Z280" s="39"/>
      <c r="AA280" s="39"/>
      <c r="AB280" s="39">
        <v>0</v>
      </c>
      <c r="AC280" s="39"/>
      <c r="AD280" s="39">
        <v>0</v>
      </c>
      <c r="AE280" s="39"/>
      <c r="AF280" s="39"/>
      <c r="AG280" s="39"/>
      <c r="AH280" s="39">
        <v>590</v>
      </c>
      <c r="AI280" s="39"/>
      <c r="AJ280" s="39"/>
      <c r="AK280" s="39"/>
    </row>
    <row r="281" spans="1:37" ht="19.5" customHeight="1" x14ac:dyDescent="0.2">
      <c r="D281" s="47" t="s">
        <v>99</v>
      </c>
      <c r="F281" s="48">
        <v>579</v>
      </c>
      <c r="G281" s="49"/>
      <c r="H281" s="49"/>
      <c r="I281" s="49"/>
      <c r="J281" s="48">
        <v>2924</v>
      </c>
      <c r="K281" s="48">
        <v>96</v>
      </c>
      <c r="L281" s="49"/>
      <c r="M281" s="48">
        <v>3020</v>
      </c>
      <c r="N281" s="49"/>
      <c r="O281" s="49"/>
      <c r="P281" s="49"/>
      <c r="Q281" s="48">
        <v>650</v>
      </c>
      <c r="R281" s="48">
        <v>2218</v>
      </c>
      <c r="S281" s="49"/>
      <c r="T281" s="48">
        <v>2868</v>
      </c>
      <c r="U281" s="49"/>
      <c r="V281" s="49"/>
      <c r="W281" s="49"/>
      <c r="X281" s="48">
        <v>708</v>
      </c>
      <c r="Y281" s="49"/>
      <c r="Z281" s="49"/>
      <c r="AA281" s="49"/>
      <c r="AB281" s="48">
        <v>0</v>
      </c>
      <c r="AC281" s="49"/>
      <c r="AD281" s="48">
        <v>23</v>
      </c>
      <c r="AE281" s="49"/>
      <c r="AF281" s="49"/>
      <c r="AG281" s="49"/>
      <c r="AH281" s="48">
        <v>148</v>
      </c>
      <c r="AI281" s="39"/>
      <c r="AJ281" s="39"/>
      <c r="AK281" s="39"/>
    </row>
    <row r="282" spans="1:37" ht="20.100000000000001" customHeight="1" x14ac:dyDescent="0.2">
      <c r="D282" s="2" t="s">
        <v>114</v>
      </c>
      <c r="F282" s="39">
        <v>382</v>
      </c>
      <c r="G282" s="39"/>
      <c r="H282" s="39"/>
      <c r="I282" s="39"/>
      <c r="J282" s="39">
        <v>2933</v>
      </c>
      <c r="K282" s="39">
        <v>130</v>
      </c>
      <c r="L282" s="39"/>
      <c r="M282" s="39">
        <v>3063</v>
      </c>
      <c r="N282" s="39"/>
      <c r="O282" s="39"/>
      <c r="P282" s="39"/>
      <c r="Q282" s="39">
        <v>954</v>
      </c>
      <c r="R282" s="39">
        <v>2063</v>
      </c>
      <c r="S282" s="39"/>
      <c r="T282" s="39">
        <v>3017</v>
      </c>
      <c r="U282" s="39"/>
      <c r="V282" s="39"/>
      <c r="W282" s="39"/>
      <c r="X282" s="39">
        <v>422</v>
      </c>
      <c r="Y282" s="39"/>
      <c r="Z282" s="39"/>
      <c r="AA282" s="39"/>
      <c r="AB282" s="39">
        <v>0</v>
      </c>
      <c r="AC282" s="39"/>
      <c r="AD282" s="39">
        <v>6</v>
      </c>
      <c r="AE282" s="39"/>
      <c r="AF282" s="39"/>
      <c r="AG282" s="39"/>
      <c r="AH282" s="39">
        <v>0</v>
      </c>
      <c r="AI282" s="39"/>
      <c r="AJ282" s="39"/>
      <c r="AK282" s="39"/>
    </row>
    <row r="283" spans="1:37" ht="19.5" customHeight="1" x14ac:dyDescent="0.2">
      <c r="D283" s="47" t="s">
        <v>101</v>
      </c>
      <c r="F283" s="48">
        <v>693</v>
      </c>
      <c r="G283" s="49"/>
      <c r="H283" s="49"/>
      <c r="I283" s="49"/>
      <c r="J283" s="48">
        <v>2926</v>
      </c>
      <c r="K283" s="48">
        <v>76</v>
      </c>
      <c r="L283" s="49"/>
      <c r="M283" s="48">
        <v>3002</v>
      </c>
      <c r="N283" s="49"/>
      <c r="O283" s="49"/>
      <c r="P283" s="49"/>
      <c r="Q283" s="48">
        <v>814</v>
      </c>
      <c r="R283" s="48">
        <v>2221</v>
      </c>
      <c r="S283" s="49"/>
      <c r="T283" s="48">
        <v>3035</v>
      </c>
      <c r="U283" s="49"/>
      <c r="V283" s="49"/>
      <c r="W283" s="49"/>
      <c r="X283" s="48">
        <v>659</v>
      </c>
      <c r="Y283" s="49"/>
      <c r="Z283" s="49"/>
      <c r="AA283" s="49"/>
      <c r="AB283" s="48">
        <v>0</v>
      </c>
      <c r="AC283" s="49"/>
      <c r="AD283" s="48">
        <v>1</v>
      </c>
      <c r="AE283" s="49"/>
      <c r="AF283" s="49"/>
      <c r="AG283" s="49"/>
      <c r="AH283" s="48">
        <v>127</v>
      </c>
      <c r="AI283" s="39"/>
      <c r="AJ283" s="39"/>
      <c r="AK283" s="39"/>
    </row>
    <row r="284" spans="1:37" ht="20.100000000000001" customHeight="1" x14ac:dyDescent="0.2"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</row>
    <row r="285" spans="1:37" s="1" customFormat="1" ht="20.100000000000001" customHeight="1" x14ac:dyDescent="0.25">
      <c r="A285" s="3"/>
      <c r="B285" s="6"/>
      <c r="C285" s="51" t="s">
        <v>189</v>
      </c>
      <c r="D285" s="52"/>
      <c r="E285" s="5"/>
      <c r="F285" s="53">
        <v>3616</v>
      </c>
      <c r="G285" s="54"/>
      <c r="H285" s="54"/>
      <c r="I285" s="54"/>
      <c r="J285" s="53">
        <v>17571</v>
      </c>
      <c r="K285" s="53">
        <v>689</v>
      </c>
      <c r="L285" s="54"/>
      <c r="M285" s="53">
        <v>18260</v>
      </c>
      <c r="N285" s="54"/>
      <c r="O285" s="54"/>
      <c r="P285" s="54"/>
      <c r="Q285" s="53">
        <v>4931</v>
      </c>
      <c r="R285" s="53">
        <v>13012</v>
      </c>
      <c r="S285" s="54"/>
      <c r="T285" s="53">
        <v>17943</v>
      </c>
      <c r="U285" s="54"/>
      <c r="V285" s="54"/>
      <c r="W285" s="54"/>
      <c r="X285" s="53">
        <v>3903</v>
      </c>
      <c r="Y285" s="54"/>
      <c r="Z285" s="54"/>
      <c r="AA285" s="54"/>
      <c r="AB285" s="53">
        <v>0</v>
      </c>
      <c r="AC285" s="54"/>
      <c r="AD285" s="53">
        <v>30</v>
      </c>
      <c r="AE285" s="54"/>
      <c r="AF285" s="54"/>
      <c r="AG285" s="54"/>
      <c r="AH285" s="53">
        <v>1419</v>
      </c>
      <c r="AI285" s="39"/>
      <c r="AJ285" s="39"/>
      <c r="AK285" s="39"/>
    </row>
    <row r="286" spans="1:37" ht="20.100000000000001" customHeight="1" x14ac:dyDescent="0.2"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</row>
    <row r="287" spans="1:37" ht="20.100000000000001" customHeight="1" x14ac:dyDescent="0.2">
      <c r="C287" s="3" t="s">
        <v>130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</row>
    <row r="288" spans="1:37" ht="20.100000000000001" customHeight="1" x14ac:dyDescent="0.2">
      <c r="D288" s="2" t="s">
        <v>122</v>
      </c>
      <c r="F288" s="39">
        <v>553</v>
      </c>
      <c r="G288" s="39"/>
      <c r="H288" s="39"/>
      <c r="I288" s="39"/>
      <c r="J288" s="39">
        <v>1493</v>
      </c>
      <c r="K288" s="39">
        <v>9</v>
      </c>
      <c r="L288" s="39"/>
      <c r="M288" s="39">
        <v>1502</v>
      </c>
      <c r="N288" s="39"/>
      <c r="O288" s="39"/>
      <c r="P288" s="39"/>
      <c r="Q288" s="39">
        <v>519</v>
      </c>
      <c r="R288" s="39">
        <v>816</v>
      </c>
      <c r="S288" s="39"/>
      <c r="T288" s="39">
        <v>1335</v>
      </c>
      <c r="U288" s="39"/>
      <c r="V288" s="39"/>
      <c r="W288" s="39"/>
      <c r="X288" s="39">
        <v>720</v>
      </c>
      <c r="Y288" s="39"/>
      <c r="Z288" s="39"/>
      <c r="AA288" s="39"/>
      <c r="AB288" s="39">
        <v>0</v>
      </c>
      <c r="AC288" s="39"/>
      <c r="AD288" s="39">
        <v>0</v>
      </c>
      <c r="AE288" s="39"/>
      <c r="AF288" s="39"/>
      <c r="AG288" s="39"/>
      <c r="AH288" s="39">
        <v>0</v>
      </c>
      <c r="AI288" s="39"/>
      <c r="AJ288" s="39"/>
      <c r="AK288" s="39"/>
    </row>
    <row r="289" spans="1:37" ht="20.100000000000001" customHeight="1" x14ac:dyDescent="0.2"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</row>
    <row r="290" spans="1:37" s="1" customFormat="1" ht="20.100000000000001" customHeight="1" x14ac:dyDescent="0.25">
      <c r="A290" s="3"/>
      <c r="B290" s="6"/>
      <c r="C290" s="51" t="s">
        <v>133</v>
      </c>
      <c r="D290" s="52"/>
      <c r="E290" s="5"/>
      <c r="F290" s="53">
        <v>553</v>
      </c>
      <c r="G290" s="54"/>
      <c r="H290" s="54"/>
      <c r="I290" s="54"/>
      <c r="J290" s="53">
        <v>1493</v>
      </c>
      <c r="K290" s="53">
        <v>9</v>
      </c>
      <c r="L290" s="54"/>
      <c r="M290" s="53">
        <v>1502</v>
      </c>
      <c r="N290" s="54"/>
      <c r="O290" s="54"/>
      <c r="P290" s="54"/>
      <c r="Q290" s="53">
        <v>519</v>
      </c>
      <c r="R290" s="53">
        <v>816</v>
      </c>
      <c r="S290" s="54"/>
      <c r="T290" s="53">
        <v>1335</v>
      </c>
      <c r="U290" s="54"/>
      <c r="V290" s="54"/>
      <c r="W290" s="54"/>
      <c r="X290" s="53">
        <v>720</v>
      </c>
      <c r="Y290" s="54"/>
      <c r="Z290" s="54"/>
      <c r="AA290" s="54"/>
      <c r="AB290" s="53">
        <v>0</v>
      </c>
      <c r="AC290" s="54"/>
      <c r="AD290" s="53">
        <v>0</v>
      </c>
      <c r="AE290" s="54"/>
      <c r="AF290" s="54"/>
      <c r="AG290" s="54"/>
      <c r="AH290" s="53">
        <v>0</v>
      </c>
      <c r="AI290" s="39"/>
      <c r="AJ290" s="39"/>
      <c r="AK290" s="39"/>
    </row>
    <row r="291" spans="1:37" ht="20.100000000000001" customHeight="1" x14ac:dyDescent="0.2"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</row>
    <row r="292" spans="1:37" ht="20.100000000000001" customHeight="1" x14ac:dyDescent="0.2">
      <c r="C292" s="3" t="s">
        <v>0</v>
      </c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</row>
    <row r="293" spans="1:37" ht="20.100000000000001" customHeight="1" x14ac:dyDescent="0.2">
      <c r="D293" s="2" t="s">
        <v>96</v>
      </c>
      <c r="F293" s="39">
        <v>106</v>
      </c>
      <c r="G293" s="39"/>
      <c r="H293" s="39"/>
      <c r="I293" s="39"/>
      <c r="J293" s="39">
        <v>60</v>
      </c>
      <c r="K293" s="39">
        <v>11</v>
      </c>
      <c r="L293" s="39"/>
      <c r="M293" s="39">
        <v>71</v>
      </c>
      <c r="N293" s="39"/>
      <c r="O293" s="39"/>
      <c r="P293" s="39"/>
      <c r="Q293" s="39">
        <v>47</v>
      </c>
      <c r="R293" s="39">
        <v>46</v>
      </c>
      <c r="S293" s="39"/>
      <c r="T293" s="39">
        <v>93</v>
      </c>
      <c r="U293" s="39"/>
      <c r="V293" s="39"/>
      <c r="W293" s="39"/>
      <c r="X293" s="39">
        <v>84</v>
      </c>
      <c r="Y293" s="39"/>
      <c r="Z293" s="39"/>
      <c r="AA293" s="39"/>
      <c r="AB293" s="39">
        <v>0</v>
      </c>
      <c r="AC293" s="39"/>
      <c r="AD293" s="39">
        <v>0</v>
      </c>
      <c r="AE293" s="39"/>
      <c r="AF293" s="39"/>
      <c r="AG293" s="39"/>
      <c r="AH293" s="39">
        <v>0</v>
      </c>
      <c r="AI293" s="39"/>
      <c r="AJ293" s="39"/>
      <c r="AK293" s="39"/>
    </row>
    <row r="294" spans="1:37" ht="19.5" customHeight="1" x14ac:dyDescent="0.2">
      <c r="D294" s="47" t="s">
        <v>97</v>
      </c>
      <c r="F294" s="48">
        <v>96</v>
      </c>
      <c r="G294" s="49"/>
      <c r="H294" s="49"/>
      <c r="I294" s="49"/>
      <c r="J294" s="48">
        <v>57</v>
      </c>
      <c r="K294" s="48">
        <v>16</v>
      </c>
      <c r="L294" s="49"/>
      <c r="M294" s="48">
        <v>73</v>
      </c>
      <c r="N294" s="49"/>
      <c r="O294" s="49"/>
      <c r="P294" s="49"/>
      <c r="Q294" s="48">
        <v>44</v>
      </c>
      <c r="R294" s="48">
        <v>69</v>
      </c>
      <c r="S294" s="49"/>
      <c r="T294" s="48">
        <v>113</v>
      </c>
      <c r="U294" s="49"/>
      <c r="V294" s="49"/>
      <c r="W294" s="49"/>
      <c r="X294" s="48">
        <v>56</v>
      </c>
      <c r="Y294" s="49"/>
      <c r="Z294" s="49"/>
      <c r="AA294" s="49"/>
      <c r="AB294" s="48">
        <v>0</v>
      </c>
      <c r="AC294" s="49"/>
      <c r="AD294" s="48">
        <v>0</v>
      </c>
      <c r="AE294" s="49"/>
      <c r="AF294" s="49"/>
      <c r="AG294" s="49"/>
      <c r="AH294" s="48">
        <v>0</v>
      </c>
      <c r="AI294" s="39"/>
      <c r="AJ294" s="39"/>
      <c r="AK294" s="39"/>
    </row>
    <row r="295" spans="1:37" ht="20.100000000000001" customHeight="1" x14ac:dyDescent="0.2"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</row>
    <row r="296" spans="1:37" s="1" customFormat="1" ht="20.100000000000001" customHeight="1" x14ac:dyDescent="0.25">
      <c r="A296" s="3"/>
      <c r="B296" s="6"/>
      <c r="C296" s="51" t="s">
        <v>120</v>
      </c>
      <c r="D296" s="52"/>
      <c r="E296" s="5"/>
      <c r="F296" s="53">
        <v>202</v>
      </c>
      <c r="G296" s="54"/>
      <c r="H296" s="54"/>
      <c r="I296" s="54"/>
      <c r="J296" s="53">
        <v>117</v>
      </c>
      <c r="K296" s="53">
        <v>27</v>
      </c>
      <c r="L296" s="54"/>
      <c r="M296" s="53">
        <v>144</v>
      </c>
      <c r="N296" s="54"/>
      <c r="O296" s="54"/>
      <c r="P296" s="54"/>
      <c r="Q296" s="53">
        <v>91</v>
      </c>
      <c r="R296" s="53">
        <v>115</v>
      </c>
      <c r="S296" s="54"/>
      <c r="T296" s="53">
        <v>206</v>
      </c>
      <c r="U296" s="54"/>
      <c r="V296" s="54"/>
      <c r="W296" s="54"/>
      <c r="X296" s="53">
        <v>140</v>
      </c>
      <c r="Y296" s="54"/>
      <c r="Z296" s="54"/>
      <c r="AA296" s="54"/>
      <c r="AB296" s="53">
        <v>0</v>
      </c>
      <c r="AC296" s="54"/>
      <c r="AD296" s="53">
        <v>0</v>
      </c>
      <c r="AE296" s="54"/>
      <c r="AF296" s="54"/>
      <c r="AG296" s="54"/>
      <c r="AH296" s="53">
        <v>0</v>
      </c>
      <c r="AI296" s="39"/>
      <c r="AJ296" s="39"/>
      <c r="AK296" s="39"/>
    </row>
    <row r="297" spans="1:37" ht="20.100000000000001" customHeight="1" x14ac:dyDescent="0.2"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</row>
    <row r="298" spans="1:37" s="1" customFormat="1" ht="20.100000000000001" customHeight="1" x14ac:dyDescent="0.2">
      <c r="A298" s="3"/>
      <c r="B298" s="6"/>
      <c r="C298" s="3" t="s">
        <v>139</v>
      </c>
      <c r="D298" s="3"/>
      <c r="E298" s="5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39"/>
      <c r="AJ298" s="39"/>
      <c r="AK298" s="39"/>
    </row>
    <row r="299" spans="1:37" ht="20.100000000000001" customHeight="1" x14ac:dyDescent="0.2">
      <c r="D299" s="2" t="s">
        <v>190</v>
      </c>
      <c r="F299" s="39">
        <v>0</v>
      </c>
      <c r="G299" s="39"/>
      <c r="H299" s="39"/>
      <c r="I299" s="39"/>
      <c r="J299" s="39">
        <v>0</v>
      </c>
      <c r="K299" s="39">
        <v>0</v>
      </c>
      <c r="L299" s="39"/>
      <c r="M299" s="39">
        <v>0</v>
      </c>
      <c r="N299" s="39"/>
      <c r="O299" s="39"/>
      <c r="P299" s="39"/>
      <c r="Q299" s="39">
        <v>0</v>
      </c>
      <c r="R299" s="39">
        <v>0</v>
      </c>
      <c r="S299" s="39"/>
      <c r="T299" s="39">
        <v>0</v>
      </c>
      <c r="U299" s="39"/>
      <c r="V299" s="39"/>
      <c r="W299" s="39"/>
      <c r="X299" s="39">
        <v>0</v>
      </c>
      <c r="Y299" s="39"/>
      <c r="Z299" s="39"/>
      <c r="AA299" s="39"/>
      <c r="AB299" s="39">
        <v>0</v>
      </c>
      <c r="AC299" s="39"/>
      <c r="AD299" s="39">
        <v>0</v>
      </c>
      <c r="AE299" s="39"/>
      <c r="AF299" s="39"/>
      <c r="AG299" s="39"/>
      <c r="AH299" s="39">
        <v>0</v>
      </c>
      <c r="AI299" s="39"/>
      <c r="AJ299" s="39"/>
      <c r="AK299" s="39"/>
    </row>
    <row r="300" spans="1:37" ht="19.5" customHeight="1" x14ac:dyDescent="0.2">
      <c r="D300" s="47" t="s">
        <v>191</v>
      </c>
      <c r="F300" s="48">
        <v>0</v>
      </c>
      <c r="G300" s="49"/>
      <c r="H300" s="49"/>
      <c r="I300" s="49"/>
      <c r="J300" s="48">
        <v>0</v>
      </c>
      <c r="K300" s="48">
        <v>0</v>
      </c>
      <c r="L300" s="49"/>
      <c r="M300" s="48">
        <v>0</v>
      </c>
      <c r="N300" s="49"/>
      <c r="O300" s="49"/>
      <c r="P300" s="49"/>
      <c r="Q300" s="48">
        <v>0</v>
      </c>
      <c r="R300" s="48">
        <v>0</v>
      </c>
      <c r="S300" s="49"/>
      <c r="T300" s="48">
        <v>0</v>
      </c>
      <c r="U300" s="49"/>
      <c r="V300" s="49"/>
      <c r="W300" s="49"/>
      <c r="X300" s="48">
        <v>0</v>
      </c>
      <c r="Y300" s="49"/>
      <c r="Z300" s="49"/>
      <c r="AA300" s="49"/>
      <c r="AB300" s="48">
        <v>0</v>
      </c>
      <c r="AC300" s="49"/>
      <c r="AD300" s="48">
        <v>0</v>
      </c>
      <c r="AE300" s="49"/>
      <c r="AF300" s="49"/>
      <c r="AG300" s="49"/>
      <c r="AH300" s="48">
        <v>0</v>
      </c>
      <c r="AI300" s="39"/>
      <c r="AJ300" s="39"/>
      <c r="AK300" s="39"/>
    </row>
    <row r="301" spans="1:37" ht="20.100000000000001" customHeight="1" x14ac:dyDescent="0.2">
      <c r="D301" s="2" t="s">
        <v>192</v>
      </c>
      <c r="F301" s="39">
        <v>0</v>
      </c>
      <c r="G301" s="39"/>
      <c r="H301" s="39"/>
      <c r="I301" s="39"/>
      <c r="J301" s="39">
        <v>0</v>
      </c>
      <c r="K301" s="39">
        <v>0</v>
      </c>
      <c r="L301" s="39"/>
      <c r="M301" s="39">
        <v>0</v>
      </c>
      <c r="N301" s="39"/>
      <c r="O301" s="39"/>
      <c r="P301" s="39"/>
      <c r="Q301" s="39">
        <v>0</v>
      </c>
      <c r="R301" s="39">
        <v>0</v>
      </c>
      <c r="S301" s="39"/>
      <c r="T301" s="39">
        <v>0</v>
      </c>
      <c r="U301" s="39"/>
      <c r="V301" s="39"/>
      <c r="W301" s="39"/>
      <c r="X301" s="39">
        <v>0</v>
      </c>
      <c r="Y301" s="39"/>
      <c r="Z301" s="39"/>
      <c r="AA301" s="39"/>
      <c r="AB301" s="39">
        <v>0</v>
      </c>
      <c r="AC301" s="39"/>
      <c r="AD301" s="39">
        <v>0</v>
      </c>
      <c r="AE301" s="39"/>
      <c r="AF301" s="39"/>
      <c r="AG301" s="39"/>
      <c r="AH301" s="39">
        <v>0</v>
      </c>
      <c r="AI301" s="39"/>
      <c r="AJ301" s="39"/>
      <c r="AK301" s="39"/>
    </row>
    <row r="302" spans="1:37" ht="19.5" customHeight="1" x14ac:dyDescent="0.2">
      <c r="D302" s="47" t="s">
        <v>193</v>
      </c>
      <c r="F302" s="48">
        <v>0</v>
      </c>
      <c r="G302" s="49"/>
      <c r="H302" s="49"/>
      <c r="I302" s="49"/>
      <c r="J302" s="48">
        <v>0</v>
      </c>
      <c r="K302" s="48">
        <v>0</v>
      </c>
      <c r="L302" s="49"/>
      <c r="M302" s="48">
        <v>0</v>
      </c>
      <c r="N302" s="49"/>
      <c r="O302" s="49"/>
      <c r="P302" s="49"/>
      <c r="Q302" s="48">
        <v>0</v>
      </c>
      <c r="R302" s="48">
        <v>0</v>
      </c>
      <c r="S302" s="49"/>
      <c r="T302" s="48">
        <v>0</v>
      </c>
      <c r="U302" s="49"/>
      <c r="V302" s="49"/>
      <c r="W302" s="49"/>
      <c r="X302" s="48">
        <v>0</v>
      </c>
      <c r="Y302" s="49"/>
      <c r="Z302" s="49"/>
      <c r="AA302" s="49"/>
      <c r="AB302" s="48">
        <v>0</v>
      </c>
      <c r="AC302" s="49"/>
      <c r="AD302" s="48">
        <v>0</v>
      </c>
      <c r="AE302" s="49"/>
      <c r="AF302" s="49"/>
      <c r="AG302" s="49"/>
      <c r="AH302" s="48">
        <v>0</v>
      </c>
      <c r="AI302" s="39"/>
      <c r="AJ302" s="39"/>
      <c r="AK302" s="39"/>
    </row>
    <row r="303" spans="1:37" s="1" customFormat="1" ht="20.100000000000001" customHeight="1" x14ac:dyDescent="0.2">
      <c r="A303" s="3"/>
      <c r="B303" s="6"/>
      <c r="C303" s="3"/>
      <c r="D303" s="3"/>
      <c r="E303" s="5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39"/>
      <c r="AJ303" s="39"/>
      <c r="AK303" s="39"/>
    </row>
    <row r="304" spans="1:37" s="1" customFormat="1" ht="20.100000000000001" customHeight="1" x14ac:dyDescent="0.25">
      <c r="A304" s="3"/>
      <c r="B304" s="6"/>
      <c r="C304" s="51" t="s">
        <v>194</v>
      </c>
      <c r="D304" s="52"/>
      <c r="E304" s="5"/>
      <c r="F304" s="53">
        <v>0</v>
      </c>
      <c r="G304" s="54"/>
      <c r="H304" s="54"/>
      <c r="I304" s="54"/>
      <c r="J304" s="53">
        <v>0</v>
      </c>
      <c r="K304" s="53">
        <v>0</v>
      </c>
      <c r="L304" s="54"/>
      <c r="M304" s="53">
        <v>0</v>
      </c>
      <c r="N304" s="54"/>
      <c r="O304" s="54"/>
      <c r="P304" s="54"/>
      <c r="Q304" s="53">
        <v>0</v>
      </c>
      <c r="R304" s="53">
        <v>0</v>
      </c>
      <c r="S304" s="54"/>
      <c r="T304" s="53">
        <v>0</v>
      </c>
      <c r="U304" s="54"/>
      <c r="V304" s="54"/>
      <c r="W304" s="54"/>
      <c r="X304" s="53">
        <v>0</v>
      </c>
      <c r="Y304" s="54"/>
      <c r="Z304" s="54"/>
      <c r="AA304" s="54"/>
      <c r="AB304" s="53">
        <v>0</v>
      </c>
      <c r="AC304" s="54"/>
      <c r="AD304" s="53">
        <v>0</v>
      </c>
      <c r="AE304" s="54"/>
      <c r="AF304" s="54"/>
      <c r="AG304" s="54"/>
      <c r="AH304" s="53">
        <v>0</v>
      </c>
      <c r="AI304" s="39"/>
      <c r="AJ304" s="39"/>
      <c r="AK304" s="39"/>
    </row>
    <row r="305" spans="1:37" s="1" customFormat="1" ht="20.100000000000001" customHeight="1" x14ac:dyDescent="0.2">
      <c r="A305" s="3"/>
      <c r="B305" s="6"/>
      <c r="C305" s="3"/>
      <c r="D305" s="3"/>
      <c r="E305" s="5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39"/>
      <c r="AJ305" s="39"/>
      <c r="AK305" s="39"/>
    </row>
    <row r="306" spans="1:37" s="1" customFormat="1" ht="20.100000000000001" customHeight="1" x14ac:dyDescent="0.25">
      <c r="A306" s="3"/>
      <c r="B306" s="57" t="s">
        <v>195</v>
      </c>
      <c r="C306" s="58"/>
      <c r="D306" s="58"/>
      <c r="E306" s="5"/>
      <c r="F306" s="59">
        <v>5741</v>
      </c>
      <c r="G306" s="54"/>
      <c r="H306" s="54"/>
      <c r="I306" s="54"/>
      <c r="J306" s="59">
        <v>26492</v>
      </c>
      <c r="K306" s="59">
        <v>873</v>
      </c>
      <c r="L306" s="54"/>
      <c r="M306" s="59">
        <v>27365</v>
      </c>
      <c r="N306" s="54"/>
      <c r="O306" s="54"/>
      <c r="P306" s="54"/>
      <c r="Q306" s="59">
        <v>6675</v>
      </c>
      <c r="R306" s="59">
        <v>20464</v>
      </c>
      <c r="S306" s="54"/>
      <c r="T306" s="59">
        <v>27139</v>
      </c>
      <c r="U306" s="54"/>
      <c r="V306" s="54"/>
      <c r="W306" s="54"/>
      <c r="X306" s="59">
        <v>5937</v>
      </c>
      <c r="Y306" s="54"/>
      <c r="Z306" s="54"/>
      <c r="AA306" s="54"/>
      <c r="AB306" s="59">
        <v>0</v>
      </c>
      <c r="AC306" s="54"/>
      <c r="AD306" s="59">
        <v>30</v>
      </c>
      <c r="AE306" s="54"/>
      <c r="AF306" s="54"/>
      <c r="AG306" s="54"/>
      <c r="AH306" s="59">
        <v>1446</v>
      </c>
      <c r="AI306" s="39"/>
      <c r="AJ306" s="39"/>
      <c r="AK306" s="39"/>
    </row>
    <row r="307" spans="1:37" ht="20.100000000000001" customHeight="1" x14ac:dyDescent="0.2"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</row>
    <row r="308" spans="1:37" ht="20.100000000000001" customHeight="1" x14ac:dyDescent="0.2">
      <c r="B308" s="6" t="s">
        <v>196</v>
      </c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</row>
    <row r="309" spans="1:37" ht="20.100000000000001" customHeight="1" x14ac:dyDescent="0.2">
      <c r="C309" s="3" t="s">
        <v>0</v>
      </c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</row>
    <row r="310" spans="1:37" ht="20.100000000000001" customHeight="1" x14ac:dyDescent="0.2">
      <c r="D310" s="2" t="s">
        <v>122</v>
      </c>
      <c r="F310" s="39">
        <v>19</v>
      </c>
      <c r="G310" s="39"/>
      <c r="H310" s="39"/>
      <c r="I310" s="39"/>
      <c r="J310" s="39">
        <v>0</v>
      </c>
      <c r="K310" s="39">
        <v>2</v>
      </c>
      <c r="L310" s="39"/>
      <c r="M310" s="39">
        <v>2</v>
      </c>
      <c r="N310" s="39"/>
      <c r="O310" s="39"/>
      <c r="P310" s="39"/>
      <c r="Q310" s="39">
        <v>1</v>
      </c>
      <c r="R310" s="39">
        <v>9</v>
      </c>
      <c r="S310" s="39"/>
      <c r="T310" s="39">
        <v>10</v>
      </c>
      <c r="U310" s="39"/>
      <c r="V310" s="39"/>
      <c r="W310" s="39"/>
      <c r="X310" s="39">
        <v>11</v>
      </c>
      <c r="Y310" s="39"/>
      <c r="Z310" s="39"/>
      <c r="AA310" s="39"/>
      <c r="AB310" s="39">
        <v>0</v>
      </c>
      <c r="AC310" s="39"/>
      <c r="AD310" s="39">
        <v>0</v>
      </c>
      <c r="AE310" s="39"/>
      <c r="AF310" s="39"/>
      <c r="AG310" s="39"/>
      <c r="AH310" s="39">
        <v>0</v>
      </c>
      <c r="AI310" s="39"/>
      <c r="AJ310" s="39"/>
      <c r="AK310" s="39"/>
    </row>
    <row r="311" spans="1:37" ht="19.5" customHeight="1" x14ac:dyDescent="0.2">
      <c r="D311" s="47" t="s">
        <v>135</v>
      </c>
      <c r="F311" s="48">
        <v>17</v>
      </c>
      <c r="G311" s="49"/>
      <c r="H311" s="49"/>
      <c r="I311" s="49"/>
      <c r="J311" s="48">
        <v>0</v>
      </c>
      <c r="K311" s="48">
        <v>2</v>
      </c>
      <c r="L311" s="49"/>
      <c r="M311" s="48">
        <v>2</v>
      </c>
      <c r="N311" s="49"/>
      <c r="O311" s="49"/>
      <c r="P311" s="49"/>
      <c r="Q311" s="48">
        <v>2</v>
      </c>
      <c r="R311" s="48">
        <v>5</v>
      </c>
      <c r="S311" s="49"/>
      <c r="T311" s="48">
        <v>7</v>
      </c>
      <c r="U311" s="49"/>
      <c r="V311" s="49"/>
      <c r="W311" s="49"/>
      <c r="X311" s="48">
        <v>12</v>
      </c>
      <c r="Y311" s="49"/>
      <c r="Z311" s="49"/>
      <c r="AA311" s="49"/>
      <c r="AB311" s="48">
        <v>0</v>
      </c>
      <c r="AC311" s="49"/>
      <c r="AD311" s="48">
        <v>0</v>
      </c>
      <c r="AE311" s="49"/>
      <c r="AF311" s="49"/>
      <c r="AG311" s="49"/>
      <c r="AH311" s="48">
        <v>0</v>
      </c>
      <c r="AI311" s="39"/>
      <c r="AJ311" s="39"/>
      <c r="AK311" s="39"/>
    </row>
    <row r="312" spans="1:37" ht="20.100000000000001" customHeight="1" x14ac:dyDescent="0.2">
      <c r="D312" s="50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</row>
    <row r="313" spans="1:37" s="1" customFormat="1" ht="20.100000000000001" customHeight="1" x14ac:dyDescent="0.25">
      <c r="A313" s="3"/>
      <c r="B313" s="6"/>
      <c r="C313" s="51" t="s">
        <v>120</v>
      </c>
      <c r="D313" s="52"/>
      <c r="E313" s="5"/>
      <c r="F313" s="53">
        <v>36</v>
      </c>
      <c r="G313" s="54"/>
      <c r="H313" s="54"/>
      <c r="I313" s="54"/>
      <c r="J313" s="53">
        <v>0</v>
      </c>
      <c r="K313" s="53">
        <v>4</v>
      </c>
      <c r="L313" s="54"/>
      <c r="M313" s="53">
        <v>4</v>
      </c>
      <c r="N313" s="54"/>
      <c r="O313" s="54"/>
      <c r="P313" s="54"/>
      <c r="Q313" s="53">
        <v>3</v>
      </c>
      <c r="R313" s="53">
        <v>14</v>
      </c>
      <c r="S313" s="54"/>
      <c r="T313" s="53">
        <v>17</v>
      </c>
      <c r="U313" s="54"/>
      <c r="V313" s="54"/>
      <c r="W313" s="54"/>
      <c r="X313" s="53">
        <v>23</v>
      </c>
      <c r="Y313" s="54"/>
      <c r="Z313" s="54"/>
      <c r="AA313" s="54"/>
      <c r="AB313" s="53">
        <v>0</v>
      </c>
      <c r="AC313" s="54"/>
      <c r="AD313" s="53">
        <v>0</v>
      </c>
      <c r="AE313" s="54"/>
      <c r="AF313" s="54"/>
      <c r="AG313" s="54"/>
      <c r="AH313" s="53">
        <v>0</v>
      </c>
      <c r="AI313" s="39"/>
      <c r="AJ313" s="39"/>
      <c r="AK313" s="39"/>
    </row>
    <row r="314" spans="1:37" ht="20.100000000000001" customHeight="1" x14ac:dyDescent="0.2"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</row>
    <row r="315" spans="1:37" ht="20.100000000000001" customHeight="1" x14ac:dyDescent="0.2">
      <c r="C315" s="3" t="s">
        <v>154</v>
      </c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</row>
    <row r="316" spans="1:37" ht="20.100000000000001" customHeight="1" x14ac:dyDescent="0.2">
      <c r="D316" s="2" t="s">
        <v>96</v>
      </c>
      <c r="F316" s="39">
        <v>458</v>
      </c>
      <c r="G316" s="39"/>
      <c r="H316" s="39"/>
      <c r="I316" s="39"/>
      <c r="J316" s="39">
        <v>1604</v>
      </c>
      <c r="K316" s="39">
        <v>50</v>
      </c>
      <c r="L316" s="39"/>
      <c r="M316" s="39">
        <v>1654</v>
      </c>
      <c r="N316" s="39"/>
      <c r="O316" s="39"/>
      <c r="P316" s="39"/>
      <c r="Q316" s="39">
        <v>457</v>
      </c>
      <c r="R316" s="39">
        <v>1329</v>
      </c>
      <c r="S316" s="39"/>
      <c r="T316" s="39">
        <v>1786</v>
      </c>
      <c r="U316" s="39"/>
      <c r="V316" s="39"/>
      <c r="W316" s="39"/>
      <c r="X316" s="39">
        <v>326</v>
      </c>
      <c r="Y316" s="39"/>
      <c r="Z316" s="39"/>
      <c r="AA316" s="39"/>
      <c r="AB316" s="39">
        <v>0</v>
      </c>
      <c r="AC316" s="39"/>
      <c r="AD316" s="39">
        <v>0</v>
      </c>
      <c r="AE316" s="39"/>
      <c r="AF316" s="39"/>
      <c r="AG316" s="39"/>
      <c r="AH316" s="39">
        <v>590</v>
      </c>
      <c r="AI316" s="39"/>
      <c r="AJ316" s="39"/>
      <c r="AK316" s="39"/>
    </row>
    <row r="317" spans="1:37" ht="19.5" customHeight="1" x14ac:dyDescent="0.2">
      <c r="D317" s="47" t="s">
        <v>135</v>
      </c>
      <c r="F317" s="48">
        <v>298</v>
      </c>
      <c r="G317" s="49"/>
      <c r="H317" s="49"/>
      <c r="I317" s="49"/>
      <c r="J317" s="48">
        <v>1639</v>
      </c>
      <c r="K317" s="48">
        <v>55</v>
      </c>
      <c r="L317" s="49"/>
      <c r="M317" s="48">
        <v>1694</v>
      </c>
      <c r="N317" s="49"/>
      <c r="O317" s="49"/>
      <c r="P317" s="49"/>
      <c r="Q317" s="48">
        <v>734</v>
      </c>
      <c r="R317" s="48">
        <v>803</v>
      </c>
      <c r="S317" s="49"/>
      <c r="T317" s="48">
        <v>1537</v>
      </c>
      <c r="U317" s="49"/>
      <c r="V317" s="49"/>
      <c r="W317" s="49"/>
      <c r="X317" s="48">
        <v>455</v>
      </c>
      <c r="Y317" s="49"/>
      <c r="Z317" s="49"/>
      <c r="AA317" s="49"/>
      <c r="AB317" s="48">
        <v>0</v>
      </c>
      <c r="AC317" s="49"/>
      <c r="AD317" s="48">
        <v>0</v>
      </c>
      <c r="AE317" s="49"/>
      <c r="AF317" s="49"/>
      <c r="AG317" s="49"/>
      <c r="AH317" s="48">
        <v>0</v>
      </c>
      <c r="AI317" s="39"/>
      <c r="AJ317" s="39"/>
      <c r="AK317" s="39"/>
    </row>
    <row r="318" spans="1:37" ht="20.100000000000001" customHeight="1" x14ac:dyDescent="0.2">
      <c r="D318" s="2" t="s">
        <v>113</v>
      </c>
      <c r="F318" s="39">
        <v>337</v>
      </c>
      <c r="G318" s="39"/>
      <c r="H318" s="39"/>
      <c r="I318" s="39"/>
      <c r="J318" s="39">
        <v>1404</v>
      </c>
      <c r="K318" s="39">
        <v>53</v>
      </c>
      <c r="L318" s="39"/>
      <c r="M318" s="39">
        <v>1457</v>
      </c>
      <c r="N318" s="39"/>
      <c r="O318" s="39"/>
      <c r="P318" s="39"/>
      <c r="Q318" s="39">
        <v>468</v>
      </c>
      <c r="R318" s="39">
        <v>910</v>
      </c>
      <c r="S318" s="39"/>
      <c r="T318" s="39">
        <v>1378</v>
      </c>
      <c r="U318" s="39"/>
      <c r="V318" s="39"/>
      <c r="W318" s="39"/>
      <c r="X318" s="39">
        <v>416</v>
      </c>
      <c r="Y318" s="39"/>
      <c r="Z318" s="39"/>
      <c r="AA318" s="39"/>
      <c r="AB318" s="39">
        <v>0</v>
      </c>
      <c r="AC318" s="39"/>
      <c r="AD318" s="39">
        <v>0</v>
      </c>
      <c r="AE318" s="39"/>
      <c r="AF318" s="39"/>
      <c r="AG318" s="39"/>
      <c r="AH318" s="39">
        <v>5</v>
      </c>
      <c r="AI318" s="39"/>
      <c r="AJ318" s="39"/>
      <c r="AK318" s="39"/>
    </row>
    <row r="319" spans="1:37" ht="19.5" customHeight="1" x14ac:dyDescent="0.2">
      <c r="D319" s="47" t="s">
        <v>99</v>
      </c>
      <c r="F319" s="48">
        <v>414</v>
      </c>
      <c r="G319" s="49"/>
      <c r="H319" s="49"/>
      <c r="I319" s="49"/>
      <c r="J319" s="48">
        <v>1359</v>
      </c>
      <c r="K319" s="48">
        <v>39</v>
      </c>
      <c r="L319" s="49"/>
      <c r="M319" s="48">
        <v>1398</v>
      </c>
      <c r="N319" s="49"/>
      <c r="O319" s="49"/>
      <c r="P319" s="49"/>
      <c r="Q319" s="48">
        <v>355</v>
      </c>
      <c r="R319" s="48">
        <v>1102</v>
      </c>
      <c r="S319" s="49"/>
      <c r="T319" s="48">
        <v>1457</v>
      </c>
      <c r="U319" s="49"/>
      <c r="V319" s="49"/>
      <c r="W319" s="49"/>
      <c r="X319" s="48">
        <v>351</v>
      </c>
      <c r="Y319" s="49"/>
      <c r="Z319" s="49"/>
      <c r="AA319" s="49"/>
      <c r="AB319" s="48">
        <v>0</v>
      </c>
      <c r="AC319" s="49"/>
      <c r="AD319" s="48">
        <v>4</v>
      </c>
      <c r="AE319" s="49"/>
      <c r="AF319" s="49"/>
      <c r="AG319" s="49"/>
      <c r="AH319" s="48">
        <v>0</v>
      </c>
      <c r="AI319" s="39"/>
      <c r="AJ319" s="39"/>
      <c r="AK319" s="39"/>
    </row>
    <row r="320" spans="1:37" ht="20.100000000000001" customHeight="1" x14ac:dyDescent="0.2">
      <c r="D320" s="2" t="s">
        <v>114</v>
      </c>
      <c r="F320" s="39">
        <v>168</v>
      </c>
      <c r="G320" s="39"/>
      <c r="H320" s="39"/>
      <c r="I320" s="39"/>
      <c r="J320" s="39">
        <v>1353</v>
      </c>
      <c r="K320" s="39">
        <v>67</v>
      </c>
      <c r="L320" s="39"/>
      <c r="M320" s="39">
        <v>1420</v>
      </c>
      <c r="N320" s="39"/>
      <c r="O320" s="39"/>
      <c r="P320" s="39"/>
      <c r="Q320" s="39">
        <v>662</v>
      </c>
      <c r="R320" s="39">
        <v>781</v>
      </c>
      <c r="S320" s="39"/>
      <c r="T320" s="39">
        <v>1443</v>
      </c>
      <c r="U320" s="39"/>
      <c r="V320" s="39"/>
      <c r="W320" s="39"/>
      <c r="X320" s="39">
        <v>145</v>
      </c>
      <c r="Y320" s="39"/>
      <c r="Z320" s="39"/>
      <c r="AA320" s="39"/>
      <c r="AB320" s="39">
        <v>0</v>
      </c>
      <c r="AC320" s="39"/>
      <c r="AD320" s="39">
        <v>0</v>
      </c>
      <c r="AE320" s="39"/>
      <c r="AF320" s="39"/>
      <c r="AG320" s="39"/>
      <c r="AH320" s="39">
        <v>0</v>
      </c>
      <c r="AI320" s="39"/>
      <c r="AJ320" s="39"/>
      <c r="AK320" s="39"/>
    </row>
    <row r="321" spans="1:37" ht="19.5" customHeight="1" x14ac:dyDescent="0.2">
      <c r="D321" s="47" t="s">
        <v>115</v>
      </c>
      <c r="F321" s="48">
        <v>311</v>
      </c>
      <c r="G321" s="49"/>
      <c r="H321" s="49"/>
      <c r="I321" s="49"/>
      <c r="J321" s="48">
        <v>1325</v>
      </c>
      <c r="K321" s="48">
        <v>97</v>
      </c>
      <c r="L321" s="49"/>
      <c r="M321" s="48">
        <v>1422</v>
      </c>
      <c r="N321" s="49"/>
      <c r="O321" s="49"/>
      <c r="P321" s="49"/>
      <c r="Q321" s="48">
        <v>495</v>
      </c>
      <c r="R321" s="48">
        <v>917</v>
      </c>
      <c r="S321" s="49"/>
      <c r="T321" s="48">
        <v>1412</v>
      </c>
      <c r="U321" s="49"/>
      <c r="V321" s="49"/>
      <c r="W321" s="49"/>
      <c r="X321" s="48">
        <v>320</v>
      </c>
      <c r="Y321" s="49"/>
      <c r="Z321" s="49"/>
      <c r="AA321" s="49"/>
      <c r="AB321" s="48">
        <v>0</v>
      </c>
      <c r="AC321" s="49"/>
      <c r="AD321" s="48">
        <v>1</v>
      </c>
      <c r="AE321" s="49"/>
      <c r="AF321" s="49"/>
      <c r="AG321" s="49"/>
      <c r="AH321" s="48">
        <v>0</v>
      </c>
      <c r="AI321" s="39"/>
      <c r="AJ321" s="39"/>
      <c r="AK321" s="39"/>
    </row>
    <row r="322" spans="1:37" ht="20.100000000000001" customHeight="1" x14ac:dyDescent="0.2">
      <c r="D322" s="2" t="s">
        <v>116</v>
      </c>
      <c r="F322" s="39">
        <v>227</v>
      </c>
      <c r="G322" s="39"/>
      <c r="H322" s="39"/>
      <c r="I322" s="39"/>
      <c r="J322" s="39">
        <v>753</v>
      </c>
      <c r="K322" s="39">
        <v>36</v>
      </c>
      <c r="L322" s="39"/>
      <c r="M322" s="39">
        <v>789</v>
      </c>
      <c r="N322" s="39"/>
      <c r="O322" s="39"/>
      <c r="P322" s="39"/>
      <c r="Q322" s="39">
        <v>305</v>
      </c>
      <c r="R322" s="39">
        <v>511</v>
      </c>
      <c r="S322" s="39"/>
      <c r="T322" s="39">
        <v>816</v>
      </c>
      <c r="U322" s="39"/>
      <c r="V322" s="39"/>
      <c r="W322" s="39"/>
      <c r="X322" s="39">
        <v>200</v>
      </c>
      <c r="Y322" s="39"/>
      <c r="Z322" s="39"/>
      <c r="AA322" s="39"/>
      <c r="AB322" s="39">
        <v>0</v>
      </c>
      <c r="AC322" s="39"/>
      <c r="AD322" s="39">
        <v>0</v>
      </c>
      <c r="AE322" s="39"/>
      <c r="AF322" s="39"/>
      <c r="AG322" s="39"/>
      <c r="AH322" s="39">
        <v>0</v>
      </c>
      <c r="AI322" s="39"/>
      <c r="AJ322" s="39"/>
      <c r="AK322" s="39"/>
    </row>
    <row r="323" spans="1:37" ht="19.5" customHeight="1" x14ac:dyDescent="0.2">
      <c r="D323" s="47" t="s">
        <v>103</v>
      </c>
      <c r="F323" s="48">
        <v>212</v>
      </c>
      <c r="G323" s="49"/>
      <c r="H323" s="49"/>
      <c r="I323" s="49"/>
      <c r="J323" s="48">
        <v>758</v>
      </c>
      <c r="K323" s="48">
        <v>47</v>
      </c>
      <c r="L323" s="49"/>
      <c r="M323" s="48">
        <v>805</v>
      </c>
      <c r="N323" s="49"/>
      <c r="O323" s="49"/>
      <c r="P323" s="49"/>
      <c r="Q323" s="48">
        <v>301</v>
      </c>
      <c r="R323" s="48">
        <v>546</v>
      </c>
      <c r="S323" s="49"/>
      <c r="T323" s="48">
        <v>847</v>
      </c>
      <c r="U323" s="49"/>
      <c r="V323" s="49"/>
      <c r="W323" s="49"/>
      <c r="X323" s="48">
        <v>170</v>
      </c>
      <c r="Y323" s="49"/>
      <c r="Z323" s="49"/>
      <c r="AA323" s="49"/>
      <c r="AB323" s="48">
        <v>0</v>
      </c>
      <c r="AC323" s="49"/>
      <c r="AD323" s="48">
        <v>0</v>
      </c>
      <c r="AE323" s="49"/>
      <c r="AF323" s="49"/>
      <c r="AG323" s="49"/>
      <c r="AH323" s="48">
        <v>0</v>
      </c>
      <c r="AI323" s="39"/>
      <c r="AJ323" s="39"/>
      <c r="AK323" s="39"/>
    </row>
    <row r="324" spans="1:37" ht="20.100000000000001" customHeight="1" x14ac:dyDescent="0.2">
      <c r="D324" s="2" t="s">
        <v>197</v>
      </c>
      <c r="F324" s="39">
        <v>311</v>
      </c>
      <c r="G324" s="39"/>
      <c r="H324" s="39"/>
      <c r="I324" s="39"/>
      <c r="J324" s="39">
        <v>999</v>
      </c>
      <c r="K324" s="39">
        <v>27</v>
      </c>
      <c r="L324" s="39"/>
      <c r="M324" s="39">
        <v>1026</v>
      </c>
      <c r="N324" s="39"/>
      <c r="O324" s="39"/>
      <c r="P324" s="39"/>
      <c r="Q324" s="39">
        <v>306</v>
      </c>
      <c r="R324" s="39">
        <v>705</v>
      </c>
      <c r="S324" s="39"/>
      <c r="T324" s="39">
        <v>1011</v>
      </c>
      <c r="U324" s="39"/>
      <c r="V324" s="39"/>
      <c r="W324" s="39"/>
      <c r="X324" s="39">
        <v>326</v>
      </c>
      <c r="Y324" s="39"/>
      <c r="Z324" s="39"/>
      <c r="AA324" s="39"/>
      <c r="AB324" s="39">
        <v>0</v>
      </c>
      <c r="AC324" s="39"/>
      <c r="AD324" s="39">
        <v>0</v>
      </c>
      <c r="AE324" s="39"/>
      <c r="AF324" s="39"/>
      <c r="AG324" s="39"/>
      <c r="AH324" s="39">
        <v>0</v>
      </c>
      <c r="AI324" s="39"/>
      <c r="AJ324" s="39"/>
      <c r="AK324" s="39"/>
    </row>
    <row r="325" spans="1:37" ht="19.5" customHeight="1" x14ac:dyDescent="0.2">
      <c r="D325" s="47" t="s">
        <v>198</v>
      </c>
      <c r="F325" s="48">
        <v>391</v>
      </c>
      <c r="G325" s="49"/>
      <c r="H325" s="49"/>
      <c r="I325" s="49"/>
      <c r="J325" s="48">
        <v>1353</v>
      </c>
      <c r="K325" s="48">
        <v>11</v>
      </c>
      <c r="L325" s="49"/>
      <c r="M325" s="48">
        <v>1364</v>
      </c>
      <c r="N325" s="49"/>
      <c r="O325" s="49"/>
      <c r="P325" s="49"/>
      <c r="Q325" s="48">
        <v>422</v>
      </c>
      <c r="R325" s="48">
        <v>959</v>
      </c>
      <c r="S325" s="49"/>
      <c r="T325" s="48">
        <v>1381</v>
      </c>
      <c r="U325" s="49"/>
      <c r="V325" s="49"/>
      <c r="W325" s="49"/>
      <c r="X325" s="48">
        <v>368</v>
      </c>
      <c r="Y325" s="49"/>
      <c r="Z325" s="49"/>
      <c r="AA325" s="49"/>
      <c r="AB325" s="48">
        <v>0</v>
      </c>
      <c r="AC325" s="49"/>
      <c r="AD325" s="48">
        <v>6</v>
      </c>
      <c r="AE325" s="49"/>
      <c r="AF325" s="49"/>
      <c r="AG325" s="49"/>
      <c r="AH325" s="48">
        <v>70</v>
      </c>
      <c r="AI325" s="39"/>
      <c r="AJ325" s="39"/>
      <c r="AK325" s="39"/>
    </row>
    <row r="326" spans="1:37" ht="20.100000000000001" customHeight="1" x14ac:dyDescent="0.2">
      <c r="D326" s="2" t="s">
        <v>199</v>
      </c>
      <c r="F326" s="39">
        <v>252</v>
      </c>
      <c r="G326" s="39"/>
      <c r="H326" s="39"/>
      <c r="I326" s="39"/>
      <c r="J326" s="39">
        <v>960</v>
      </c>
      <c r="K326" s="39">
        <v>66</v>
      </c>
      <c r="L326" s="39"/>
      <c r="M326" s="39">
        <v>1026</v>
      </c>
      <c r="N326" s="39"/>
      <c r="O326" s="39"/>
      <c r="P326" s="39"/>
      <c r="Q326" s="39">
        <v>409</v>
      </c>
      <c r="R326" s="39">
        <v>642</v>
      </c>
      <c r="S326" s="39"/>
      <c r="T326" s="39">
        <v>1051</v>
      </c>
      <c r="U326" s="39"/>
      <c r="V326" s="39"/>
      <c r="W326" s="39"/>
      <c r="X326" s="39">
        <v>227</v>
      </c>
      <c r="Y326" s="39"/>
      <c r="Z326" s="39"/>
      <c r="AA326" s="39"/>
      <c r="AB326" s="39">
        <v>0</v>
      </c>
      <c r="AC326" s="39"/>
      <c r="AD326" s="39">
        <v>0</v>
      </c>
      <c r="AE326" s="39"/>
      <c r="AF326" s="39"/>
      <c r="AG326" s="39"/>
      <c r="AH326" s="39">
        <v>0</v>
      </c>
      <c r="AI326" s="39"/>
      <c r="AJ326" s="39"/>
      <c r="AK326" s="39"/>
    </row>
    <row r="327" spans="1:37" ht="19.5" customHeight="1" x14ac:dyDescent="0.2">
      <c r="D327" s="47" t="s">
        <v>123</v>
      </c>
      <c r="F327" s="48">
        <v>344</v>
      </c>
      <c r="G327" s="49"/>
      <c r="H327" s="49"/>
      <c r="I327" s="49"/>
      <c r="J327" s="48">
        <v>1612</v>
      </c>
      <c r="K327" s="48">
        <v>78</v>
      </c>
      <c r="L327" s="49"/>
      <c r="M327" s="48">
        <v>1690</v>
      </c>
      <c r="N327" s="49"/>
      <c r="O327" s="49"/>
      <c r="P327" s="49"/>
      <c r="Q327" s="48">
        <v>751</v>
      </c>
      <c r="R327" s="48">
        <v>949</v>
      </c>
      <c r="S327" s="49"/>
      <c r="T327" s="48">
        <v>1700</v>
      </c>
      <c r="U327" s="49"/>
      <c r="V327" s="49"/>
      <c r="W327" s="49"/>
      <c r="X327" s="48">
        <v>334</v>
      </c>
      <c r="Y327" s="49"/>
      <c r="Z327" s="49"/>
      <c r="AA327" s="49"/>
      <c r="AB327" s="48">
        <v>0</v>
      </c>
      <c r="AC327" s="49"/>
      <c r="AD327" s="48">
        <v>0</v>
      </c>
      <c r="AE327" s="49"/>
      <c r="AF327" s="49"/>
      <c r="AG327" s="49"/>
      <c r="AH327" s="48">
        <v>5</v>
      </c>
      <c r="AI327" s="39"/>
      <c r="AJ327" s="39"/>
      <c r="AK327" s="39"/>
    </row>
    <row r="328" spans="1:37" ht="20.100000000000001" customHeight="1" x14ac:dyDescent="0.2">
      <c r="D328" s="2" t="s">
        <v>118</v>
      </c>
      <c r="F328" s="39">
        <v>328</v>
      </c>
      <c r="G328" s="39"/>
      <c r="H328" s="39"/>
      <c r="I328" s="39"/>
      <c r="J328" s="39">
        <v>1303</v>
      </c>
      <c r="K328" s="39">
        <v>45</v>
      </c>
      <c r="L328" s="39"/>
      <c r="M328" s="39">
        <v>1348</v>
      </c>
      <c r="N328" s="39"/>
      <c r="O328" s="39"/>
      <c r="P328" s="39"/>
      <c r="Q328" s="39">
        <v>502</v>
      </c>
      <c r="R328" s="39">
        <v>794</v>
      </c>
      <c r="S328" s="39"/>
      <c r="T328" s="39">
        <v>1296</v>
      </c>
      <c r="U328" s="39"/>
      <c r="V328" s="39"/>
      <c r="W328" s="39"/>
      <c r="X328" s="39">
        <v>378</v>
      </c>
      <c r="Y328" s="39"/>
      <c r="Z328" s="39"/>
      <c r="AA328" s="39"/>
      <c r="AB328" s="39">
        <v>0</v>
      </c>
      <c r="AC328" s="39"/>
      <c r="AD328" s="39">
        <v>2</v>
      </c>
      <c r="AE328" s="39"/>
      <c r="AF328" s="39"/>
      <c r="AG328" s="39"/>
      <c r="AH328" s="39">
        <v>13</v>
      </c>
      <c r="AI328" s="39"/>
      <c r="AJ328" s="39"/>
      <c r="AK328" s="39"/>
    </row>
    <row r="329" spans="1:37" ht="19.5" customHeight="1" x14ac:dyDescent="0.2">
      <c r="D329" s="47" t="s">
        <v>200</v>
      </c>
      <c r="F329" s="48">
        <v>374</v>
      </c>
      <c r="G329" s="49"/>
      <c r="H329" s="49"/>
      <c r="I329" s="49"/>
      <c r="J329" s="48">
        <v>1543</v>
      </c>
      <c r="K329" s="48">
        <v>34</v>
      </c>
      <c r="L329" s="49"/>
      <c r="M329" s="48">
        <v>1577</v>
      </c>
      <c r="N329" s="49"/>
      <c r="O329" s="49"/>
      <c r="P329" s="49"/>
      <c r="Q329" s="48">
        <v>583</v>
      </c>
      <c r="R329" s="48">
        <v>1004</v>
      </c>
      <c r="S329" s="49"/>
      <c r="T329" s="48">
        <v>1587</v>
      </c>
      <c r="U329" s="49"/>
      <c r="V329" s="49"/>
      <c r="W329" s="49"/>
      <c r="X329" s="48">
        <v>364</v>
      </c>
      <c r="Y329" s="49"/>
      <c r="Z329" s="49"/>
      <c r="AA329" s="49"/>
      <c r="AB329" s="48">
        <v>0</v>
      </c>
      <c r="AC329" s="49"/>
      <c r="AD329" s="48">
        <v>0</v>
      </c>
      <c r="AE329" s="49"/>
      <c r="AF329" s="49"/>
      <c r="AG329" s="49"/>
      <c r="AH329" s="48">
        <v>0</v>
      </c>
      <c r="AI329" s="39"/>
      <c r="AJ329" s="39"/>
      <c r="AK329" s="39"/>
    </row>
    <row r="330" spans="1:37" ht="19.5" customHeight="1" x14ac:dyDescent="0.2">
      <c r="D330" s="50" t="s">
        <v>119</v>
      </c>
      <c r="F330" s="49">
        <v>307</v>
      </c>
      <c r="G330" s="49"/>
      <c r="H330" s="49"/>
      <c r="I330" s="49"/>
      <c r="J330" s="49">
        <v>1582</v>
      </c>
      <c r="K330" s="49">
        <v>63</v>
      </c>
      <c r="L330" s="49"/>
      <c r="M330" s="49">
        <v>1645</v>
      </c>
      <c r="N330" s="49"/>
      <c r="O330" s="49"/>
      <c r="P330" s="49"/>
      <c r="Q330" s="49">
        <v>502</v>
      </c>
      <c r="R330" s="49">
        <v>1136</v>
      </c>
      <c r="S330" s="49"/>
      <c r="T330" s="49">
        <v>1638</v>
      </c>
      <c r="U330" s="49"/>
      <c r="V330" s="49"/>
      <c r="W330" s="49"/>
      <c r="X330" s="49">
        <v>314</v>
      </c>
      <c r="Y330" s="49"/>
      <c r="Z330" s="49"/>
      <c r="AA330" s="49"/>
      <c r="AB330" s="49">
        <v>0</v>
      </c>
      <c r="AC330" s="49"/>
      <c r="AD330" s="49">
        <v>0</v>
      </c>
      <c r="AE330" s="49"/>
      <c r="AF330" s="49"/>
      <c r="AG330" s="49"/>
      <c r="AH330" s="49">
        <v>0</v>
      </c>
      <c r="AI330" s="39"/>
      <c r="AJ330" s="39"/>
      <c r="AK330" s="39"/>
    </row>
    <row r="331" spans="1:37" ht="20.100000000000001" customHeight="1" x14ac:dyDescent="0.2"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</row>
    <row r="332" spans="1:37" s="1" customFormat="1" ht="20.100000000000001" customHeight="1" x14ac:dyDescent="0.25">
      <c r="A332" s="3"/>
      <c r="B332" s="6"/>
      <c r="C332" s="51" t="s">
        <v>159</v>
      </c>
      <c r="D332" s="52"/>
      <c r="E332" s="5"/>
      <c r="F332" s="53">
        <v>4732</v>
      </c>
      <c r="G332" s="54"/>
      <c r="H332" s="54"/>
      <c r="I332" s="54"/>
      <c r="J332" s="53">
        <v>19547</v>
      </c>
      <c r="K332" s="53">
        <v>768</v>
      </c>
      <c r="L332" s="54"/>
      <c r="M332" s="53">
        <v>20315</v>
      </c>
      <c r="N332" s="54"/>
      <c r="O332" s="54"/>
      <c r="P332" s="54"/>
      <c r="Q332" s="53">
        <v>7252</v>
      </c>
      <c r="R332" s="53">
        <v>13088</v>
      </c>
      <c r="S332" s="54"/>
      <c r="T332" s="53">
        <v>20340</v>
      </c>
      <c r="U332" s="54"/>
      <c r="V332" s="54"/>
      <c r="W332" s="54"/>
      <c r="X332" s="53">
        <v>4694</v>
      </c>
      <c r="Y332" s="54"/>
      <c r="Z332" s="54"/>
      <c r="AA332" s="54"/>
      <c r="AB332" s="53">
        <v>0</v>
      </c>
      <c r="AC332" s="54"/>
      <c r="AD332" s="53">
        <v>13</v>
      </c>
      <c r="AE332" s="54"/>
      <c r="AF332" s="54"/>
      <c r="AG332" s="54"/>
      <c r="AH332" s="53">
        <v>683</v>
      </c>
      <c r="AI332" s="39"/>
      <c r="AJ332" s="39"/>
      <c r="AK332" s="39"/>
    </row>
    <row r="333" spans="1:37" s="1" customFormat="1" ht="20.100000000000001" customHeight="1" x14ac:dyDescent="0.2">
      <c r="A333" s="3"/>
      <c r="B333" s="6"/>
      <c r="C333" s="3"/>
      <c r="D333" s="3"/>
      <c r="E333" s="5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39"/>
      <c r="AJ333" s="39"/>
      <c r="AK333" s="39"/>
    </row>
    <row r="334" spans="1:37" s="1" customFormat="1" ht="20.100000000000001" customHeight="1" x14ac:dyDescent="0.25">
      <c r="A334" s="3"/>
      <c r="B334" s="57" t="s">
        <v>201</v>
      </c>
      <c r="C334" s="58"/>
      <c r="D334" s="58"/>
      <c r="E334" s="5"/>
      <c r="F334" s="59">
        <v>4768</v>
      </c>
      <c r="G334" s="54"/>
      <c r="H334" s="54"/>
      <c r="I334" s="54"/>
      <c r="J334" s="59">
        <v>19547</v>
      </c>
      <c r="K334" s="59">
        <v>772</v>
      </c>
      <c r="L334" s="54"/>
      <c r="M334" s="59">
        <v>20319</v>
      </c>
      <c r="N334" s="54"/>
      <c r="O334" s="54"/>
      <c r="P334" s="54"/>
      <c r="Q334" s="59">
        <v>7255</v>
      </c>
      <c r="R334" s="59">
        <v>13102</v>
      </c>
      <c r="S334" s="54"/>
      <c r="T334" s="59">
        <v>20357</v>
      </c>
      <c r="U334" s="54"/>
      <c r="V334" s="54"/>
      <c r="W334" s="54"/>
      <c r="X334" s="59">
        <v>4717</v>
      </c>
      <c r="Y334" s="54"/>
      <c r="Z334" s="54"/>
      <c r="AA334" s="54"/>
      <c r="AB334" s="59">
        <v>0</v>
      </c>
      <c r="AC334" s="54"/>
      <c r="AD334" s="59">
        <v>13</v>
      </c>
      <c r="AE334" s="54"/>
      <c r="AF334" s="54"/>
      <c r="AG334" s="54"/>
      <c r="AH334" s="59">
        <v>683</v>
      </c>
      <c r="AI334" s="39"/>
      <c r="AJ334" s="39"/>
      <c r="AK334" s="39"/>
    </row>
    <row r="335" spans="1:37" ht="20.100000000000001" customHeight="1" x14ac:dyDescent="0.2"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</row>
    <row r="336" spans="1:37" ht="20.100000000000001" customHeight="1" x14ac:dyDescent="0.2">
      <c r="B336" s="6" t="s">
        <v>202</v>
      </c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</row>
    <row r="337" spans="1:37" ht="20.100000000000001" customHeight="1" x14ac:dyDescent="0.2">
      <c r="C337" s="3" t="s">
        <v>154</v>
      </c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</row>
    <row r="338" spans="1:37" ht="20.100000000000001" customHeight="1" x14ac:dyDescent="0.2">
      <c r="D338" s="2" t="s">
        <v>203</v>
      </c>
      <c r="F338" s="39">
        <v>574</v>
      </c>
      <c r="G338" s="39"/>
      <c r="H338" s="39"/>
      <c r="I338" s="39"/>
      <c r="J338" s="39">
        <v>1937</v>
      </c>
      <c r="K338" s="39">
        <v>47</v>
      </c>
      <c r="L338" s="39"/>
      <c r="M338" s="39">
        <v>1984</v>
      </c>
      <c r="N338" s="39"/>
      <c r="O338" s="39"/>
      <c r="P338" s="39"/>
      <c r="Q338" s="39">
        <v>499</v>
      </c>
      <c r="R338" s="39">
        <v>1501</v>
      </c>
      <c r="S338" s="39"/>
      <c r="T338" s="39">
        <v>2000</v>
      </c>
      <c r="U338" s="39"/>
      <c r="V338" s="39"/>
      <c r="W338" s="39"/>
      <c r="X338" s="39">
        <v>558</v>
      </c>
      <c r="Y338" s="39"/>
      <c r="Z338" s="39"/>
      <c r="AA338" s="39"/>
      <c r="AB338" s="39">
        <v>0</v>
      </c>
      <c r="AC338" s="39"/>
      <c r="AD338" s="39">
        <v>0</v>
      </c>
      <c r="AE338" s="39"/>
      <c r="AF338" s="39"/>
      <c r="AG338" s="39"/>
      <c r="AH338" s="39">
        <v>604</v>
      </c>
      <c r="AI338" s="39"/>
      <c r="AJ338" s="39"/>
      <c r="AK338" s="39"/>
    </row>
    <row r="339" spans="1:37" ht="19.5" customHeight="1" x14ac:dyDescent="0.2">
      <c r="D339" s="47" t="s">
        <v>204</v>
      </c>
      <c r="F339" s="48">
        <v>533</v>
      </c>
      <c r="G339" s="49"/>
      <c r="H339" s="49"/>
      <c r="I339" s="49"/>
      <c r="J339" s="48">
        <v>1913</v>
      </c>
      <c r="K339" s="48">
        <v>65</v>
      </c>
      <c r="L339" s="49"/>
      <c r="M339" s="48">
        <v>1978</v>
      </c>
      <c r="N339" s="49"/>
      <c r="O339" s="49"/>
      <c r="P339" s="49"/>
      <c r="Q339" s="48">
        <v>489</v>
      </c>
      <c r="R339" s="48">
        <v>1533</v>
      </c>
      <c r="S339" s="49"/>
      <c r="T339" s="48">
        <v>2022</v>
      </c>
      <c r="U339" s="49"/>
      <c r="V339" s="49"/>
      <c r="W339" s="49"/>
      <c r="X339" s="48">
        <v>485</v>
      </c>
      <c r="Y339" s="49"/>
      <c r="Z339" s="49"/>
      <c r="AA339" s="49"/>
      <c r="AB339" s="48">
        <v>0</v>
      </c>
      <c r="AC339" s="49"/>
      <c r="AD339" s="48">
        <v>4</v>
      </c>
      <c r="AE339" s="49"/>
      <c r="AF339" s="49"/>
      <c r="AG339" s="49"/>
      <c r="AH339" s="48">
        <v>0</v>
      </c>
      <c r="AI339" s="39"/>
      <c r="AJ339" s="39"/>
      <c r="AK339" s="39"/>
    </row>
    <row r="340" spans="1:37" ht="20.100000000000001" customHeight="1" x14ac:dyDescent="0.2">
      <c r="D340" s="2" t="s">
        <v>205</v>
      </c>
      <c r="F340" s="39">
        <v>533</v>
      </c>
      <c r="G340" s="39"/>
      <c r="H340" s="39"/>
      <c r="I340" s="39"/>
      <c r="J340" s="39">
        <v>1934</v>
      </c>
      <c r="K340" s="39">
        <v>35</v>
      </c>
      <c r="L340" s="39"/>
      <c r="M340" s="39">
        <v>1969</v>
      </c>
      <c r="N340" s="39"/>
      <c r="O340" s="39"/>
      <c r="P340" s="39"/>
      <c r="Q340" s="39">
        <v>357</v>
      </c>
      <c r="R340" s="39">
        <v>1683</v>
      </c>
      <c r="S340" s="39"/>
      <c r="T340" s="39">
        <v>2040</v>
      </c>
      <c r="U340" s="39"/>
      <c r="V340" s="39"/>
      <c r="W340" s="39"/>
      <c r="X340" s="39">
        <v>454</v>
      </c>
      <c r="Y340" s="39"/>
      <c r="Z340" s="39"/>
      <c r="AA340" s="39"/>
      <c r="AB340" s="39">
        <v>0</v>
      </c>
      <c r="AC340" s="39"/>
      <c r="AD340" s="39">
        <v>8</v>
      </c>
      <c r="AE340" s="39"/>
      <c r="AF340" s="39"/>
      <c r="AG340" s="39"/>
      <c r="AH340" s="39">
        <v>25</v>
      </c>
      <c r="AI340" s="39"/>
      <c r="AJ340" s="39"/>
      <c r="AK340" s="39"/>
    </row>
    <row r="341" spans="1:37" ht="19.5" customHeight="1" x14ac:dyDescent="0.2">
      <c r="D341" s="47" t="s">
        <v>206</v>
      </c>
      <c r="F341" s="48">
        <v>538</v>
      </c>
      <c r="G341" s="49"/>
      <c r="H341" s="49"/>
      <c r="I341" s="49"/>
      <c r="J341" s="48">
        <v>1963</v>
      </c>
      <c r="K341" s="48">
        <v>81</v>
      </c>
      <c r="L341" s="49"/>
      <c r="M341" s="48">
        <v>2044</v>
      </c>
      <c r="N341" s="49"/>
      <c r="O341" s="49"/>
      <c r="P341" s="49"/>
      <c r="Q341" s="48">
        <v>462</v>
      </c>
      <c r="R341" s="48">
        <v>1626</v>
      </c>
      <c r="S341" s="49"/>
      <c r="T341" s="48">
        <v>2088</v>
      </c>
      <c r="U341" s="49"/>
      <c r="V341" s="49"/>
      <c r="W341" s="49"/>
      <c r="X341" s="48">
        <v>494</v>
      </c>
      <c r="Y341" s="49"/>
      <c r="Z341" s="49"/>
      <c r="AA341" s="49"/>
      <c r="AB341" s="48">
        <v>0</v>
      </c>
      <c r="AC341" s="49"/>
      <c r="AD341" s="48">
        <v>0</v>
      </c>
      <c r="AE341" s="49"/>
      <c r="AF341" s="49"/>
      <c r="AG341" s="49"/>
      <c r="AH341" s="48">
        <v>35</v>
      </c>
      <c r="AI341" s="39"/>
      <c r="AJ341" s="39"/>
      <c r="AK341" s="39"/>
    </row>
    <row r="342" spans="1:37" ht="19.5" customHeight="1" x14ac:dyDescent="0.2">
      <c r="D342" s="50" t="s">
        <v>207</v>
      </c>
      <c r="F342" s="49">
        <v>302</v>
      </c>
      <c r="G342" s="49"/>
      <c r="H342" s="49"/>
      <c r="I342" s="49"/>
      <c r="J342" s="49">
        <v>1931</v>
      </c>
      <c r="K342" s="49">
        <v>46</v>
      </c>
      <c r="L342" s="49"/>
      <c r="M342" s="49">
        <v>1977</v>
      </c>
      <c r="N342" s="49"/>
      <c r="O342" s="49"/>
      <c r="P342" s="49"/>
      <c r="Q342" s="49">
        <v>511</v>
      </c>
      <c r="R342" s="49">
        <v>1330</v>
      </c>
      <c r="S342" s="49"/>
      <c r="T342" s="49">
        <v>1841</v>
      </c>
      <c r="U342" s="49"/>
      <c r="V342" s="49"/>
      <c r="W342" s="49"/>
      <c r="X342" s="49">
        <v>438</v>
      </c>
      <c r="Y342" s="49"/>
      <c r="Z342" s="49"/>
      <c r="AA342" s="49"/>
      <c r="AB342" s="49">
        <v>0</v>
      </c>
      <c r="AC342" s="49"/>
      <c r="AD342" s="49">
        <v>0</v>
      </c>
      <c r="AE342" s="49"/>
      <c r="AF342" s="49"/>
      <c r="AG342" s="49"/>
      <c r="AH342" s="49">
        <v>0</v>
      </c>
      <c r="AI342" s="39"/>
      <c r="AJ342" s="39"/>
      <c r="AK342" s="39"/>
    </row>
    <row r="343" spans="1:37" ht="19.5" customHeight="1" x14ac:dyDescent="0.2">
      <c r="D343" s="47" t="s">
        <v>208</v>
      </c>
      <c r="F343" s="48">
        <v>351</v>
      </c>
      <c r="G343" s="49"/>
      <c r="H343" s="49"/>
      <c r="I343" s="49"/>
      <c r="J343" s="48">
        <v>1881</v>
      </c>
      <c r="K343" s="48">
        <v>33</v>
      </c>
      <c r="L343" s="49"/>
      <c r="M343" s="48">
        <v>1914</v>
      </c>
      <c r="N343" s="49"/>
      <c r="O343" s="49"/>
      <c r="P343" s="49"/>
      <c r="Q343" s="48">
        <v>490</v>
      </c>
      <c r="R343" s="48">
        <v>1414</v>
      </c>
      <c r="S343" s="49"/>
      <c r="T343" s="48">
        <v>1904</v>
      </c>
      <c r="U343" s="49"/>
      <c r="V343" s="49"/>
      <c r="W343" s="49"/>
      <c r="X343" s="48">
        <v>358</v>
      </c>
      <c r="Y343" s="49"/>
      <c r="Z343" s="49"/>
      <c r="AA343" s="49"/>
      <c r="AB343" s="48">
        <v>0</v>
      </c>
      <c r="AC343" s="49"/>
      <c r="AD343" s="48">
        <v>3</v>
      </c>
      <c r="AE343" s="49"/>
      <c r="AF343" s="49"/>
      <c r="AG343" s="49"/>
      <c r="AH343" s="48">
        <v>0</v>
      </c>
      <c r="AI343" s="39"/>
      <c r="AJ343" s="39"/>
      <c r="AK343" s="39"/>
    </row>
    <row r="344" spans="1:37" ht="20.100000000000001" customHeight="1" x14ac:dyDescent="0.2">
      <c r="D344" s="2" t="s">
        <v>209</v>
      </c>
      <c r="F344" s="39">
        <v>631</v>
      </c>
      <c r="G344" s="39"/>
      <c r="H344" s="39"/>
      <c r="I344" s="39"/>
      <c r="J344" s="39">
        <v>1806</v>
      </c>
      <c r="K344" s="39">
        <v>70</v>
      </c>
      <c r="L344" s="39"/>
      <c r="M344" s="39">
        <v>1876</v>
      </c>
      <c r="N344" s="39"/>
      <c r="O344" s="39"/>
      <c r="P344" s="39"/>
      <c r="Q344" s="39">
        <v>511</v>
      </c>
      <c r="R344" s="39">
        <v>1497</v>
      </c>
      <c r="S344" s="39"/>
      <c r="T344" s="39">
        <v>2008</v>
      </c>
      <c r="U344" s="39"/>
      <c r="V344" s="39"/>
      <c r="W344" s="39"/>
      <c r="X344" s="39">
        <v>499</v>
      </c>
      <c r="Y344" s="39"/>
      <c r="Z344" s="39"/>
      <c r="AA344" s="39"/>
      <c r="AB344" s="39">
        <v>0</v>
      </c>
      <c r="AC344" s="39"/>
      <c r="AD344" s="39">
        <v>0</v>
      </c>
      <c r="AE344" s="39"/>
      <c r="AF344" s="39"/>
      <c r="AG344" s="39"/>
      <c r="AH344" s="39">
        <v>40</v>
      </c>
      <c r="AI344" s="39"/>
      <c r="AJ344" s="39"/>
      <c r="AK344" s="39"/>
    </row>
    <row r="345" spans="1:37" ht="19.5" customHeight="1" x14ac:dyDescent="0.2">
      <c r="D345" s="47" t="s">
        <v>210</v>
      </c>
      <c r="F345" s="48">
        <v>550</v>
      </c>
      <c r="G345" s="49"/>
      <c r="H345" s="49"/>
      <c r="I345" s="49"/>
      <c r="J345" s="48">
        <v>1807</v>
      </c>
      <c r="K345" s="48">
        <v>71</v>
      </c>
      <c r="L345" s="49"/>
      <c r="M345" s="48">
        <v>1878</v>
      </c>
      <c r="N345" s="49"/>
      <c r="O345" s="49"/>
      <c r="P345" s="49"/>
      <c r="Q345" s="48">
        <v>371</v>
      </c>
      <c r="R345" s="48">
        <v>1615</v>
      </c>
      <c r="S345" s="49"/>
      <c r="T345" s="48">
        <v>1986</v>
      </c>
      <c r="U345" s="49"/>
      <c r="V345" s="49"/>
      <c r="W345" s="49"/>
      <c r="X345" s="48">
        <v>441</v>
      </c>
      <c r="Y345" s="49"/>
      <c r="Z345" s="49"/>
      <c r="AA345" s="49"/>
      <c r="AB345" s="48">
        <v>0</v>
      </c>
      <c r="AC345" s="49"/>
      <c r="AD345" s="48">
        <v>1</v>
      </c>
      <c r="AE345" s="49"/>
      <c r="AF345" s="49"/>
      <c r="AG345" s="49"/>
      <c r="AH345" s="48">
        <v>38</v>
      </c>
      <c r="AI345" s="39"/>
      <c r="AJ345" s="39"/>
      <c r="AK345" s="39"/>
    </row>
    <row r="346" spans="1:37" ht="20.100000000000001" customHeight="1" x14ac:dyDescent="0.2">
      <c r="D346" s="2" t="s">
        <v>211</v>
      </c>
      <c r="F346" s="39">
        <v>402</v>
      </c>
      <c r="G346" s="39"/>
      <c r="H346" s="39"/>
      <c r="I346" s="39"/>
      <c r="J346" s="39">
        <v>1090</v>
      </c>
      <c r="K346" s="39">
        <v>38</v>
      </c>
      <c r="L346" s="39"/>
      <c r="M346" s="39">
        <v>1128</v>
      </c>
      <c r="N346" s="39"/>
      <c r="O346" s="39"/>
      <c r="P346" s="39"/>
      <c r="Q346" s="39">
        <v>324</v>
      </c>
      <c r="R346" s="39">
        <v>861</v>
      </c>
      <c r="S346" s="39"/>
      <c r="T346" s="39">
        <v>1185</v>
      </c>
      <c r="U346" s="39"/>
      <c r="V346" s="39"/>
      <c r="W346" s="39"/>
      <c r="X346" s="39">
        <v>341</v>
      </c>
      <c r="Y346" s="39"/>
      <c r="Z346" s="39"/>
      <c r="AA346" s="39"/>
      <c r="AB346" s="39">
        <v>0</v>
      </c>
      <c r="AC346" s="39"/>
      <c r="AD346" s="39">
        <v>4</v>
      </c>
      <c r="AE346" s="39"/>
      <c r="AF346" s="39"/>
      <c r="AG346" s="39"/>
      <c r="AH346" s="39">
        <v>0</v>
      </c>
      <c r="AI346" s="39"/>
      <c r="AJ346" s="39"/>
      <c r="AK346" s="39"/>
    </row>
    <row r="347" spans="1:37" ht="19.5" customHeight="1" x14ac:dyDescent="0.2">
      <c r="D347" s="47" t="s">
        <v>212</v>
      </c>
      <c r="F347" s="48">
        <v>132</v>
      </c>
      <c r="G347" s="49"/>
      <c r="H347" s="49"/>
      <c r="I347" s="49"/>
      <c r="J347" s="48">
        <v>560</v>
      </c>
      <c r="K347" s="48">
        <v>47</v>
      </c>
      <c r="L347" s="49"/>
      <c r="M347" s="48">
        <v>607</v>
      </c>
      <c r="N347" s="49"/>
      <c r="O347" s="49"/>
      <c r="P347" s="49"/>
      <c r="Q347" s="48">
        <v>148</v>
      </c>
      <c r="R347" s="48">
        <v>471</v>
      </c>
      <c r="S347" s="49"/>
      <c r="T347" s="48">
        <v>619</v>
      </c>
      <c r="U347" s="49"/>
      <c r="V347" s="49"/>
      <c r="W347" s="49"/>
      <c r="X347" s="48">
        <v>119</v>
      </c>
      <c r="Y347" s="49"/>
      <c r="Z347" s="49"/>
      <c r="AA347" s="49"/>
      <c r="AB347" s="48">
        <v>0</v>
      </c>
      <c r="AC347" s="49"/>
      <c r="AD347" s="48">
        <v>1</v>
      </c>
      <c r="AE347" s="49"/>
      <c r="AF347" s="49"/>
      <c r="AG347" s="49"/>
      <c r="AH347" s="48">
        <v>0</v>
      </c>
      <c r="AI347" s="39"/>
      <c r="AJ347" s="39"/>
      <c r="AK347" s="39"/>
    </row>
    <row r="348" spans="1:37" ht="20.100000000000001" customHeight="1" x14ac:dyDescent="0.2">
      <c r="D348" s="50" t="s">
        <v>213</v>
      </c>
      <c r="F348" s="39">
        <v>190</v>
      </c>
      <c r="G348" s="39"/>
      <c r="H348" s="39"/>
      <c r="I348" s="39"/>
      <c r="J348" s="39">
        <v>553</v>
      </c>
      <c r="K348" s="39">
        <v>17</v>
      </c>
      <c r="L348" s="39"/>
      <c r="M348" s="39">
        <v>570</v>
      </c>
      <c r="N348" s="39"/>
      <c r="O348" s="39"/>
      <c r="P348" s="39"/>
      <c r="Q348" s="39">
        <v>153</v>
      </c>
      <c r="R348" s="39">
        <v>464</v>
      </c>
      <c r="S348" s="39"/>
      <c r="T348" s="39">
        <v>617</v>
      </c>
      <c r="U348" s="39"/>
      <c r="V348" s="39"/>
      <c r="W348" s="39"/>
      <c r="X348" s="39">
        <v>141</v>
      </c>
      <c r="Y348" s="39"/>
      <c r="Z348" s="39"/>
      <c r="AA348" s="39"/>
      <c r="AB348" s="39">
        <v>0</v>
      </c>
      <c r="AC348" s="39"/>
      <c r="AD348" s="39">
        <v>2</v>
      </c>
      <c r="AE348" s="39"/>
      <c r="AF348" s="39"/>
      <c r="AG348" s="39"/>
      <c r="AH348" s="39">
        <v>0</v>
      </c>
      <c r="AI348" s="39"/>
      <c r="AJ348" s="39"/>
      <c r="AK348" s="39"/>
    </row>
    <row r="349" spans="1:37" ht="20.100000000000001" customHeight="1" x14ac:dyDescent="0.2"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</row>
    <row r="350" spans="1:37" s="1" customFormat="1" ht="20.100000000000001" customHeight="1" x14ac:dyDescent="0.25">
      <c r="A350" s="3"/>
      <c r="B350" s="6"/>
      <c r="C350" s="51" t="s">
        <v>159</v>
      </c>
      <c r="D350" s="52"/>
      <c r="E350" s="5"/>
      <c r="F350" s="53">
        <v>4736</v>
      </c>
      <c r="G350" s="54"/>
      <c r="H350" s="54"/>
      <c r="I350" s="54"/>
      <c r="J350" s="53">
        <v>17375</v>
      </c>
      <c r="K350" s="53">
        <v>550</v>
      </c>
      <c r="L350" s="54"/>
      <c r="M350" s="53">
        <v>17925</v>
      </c>
      <c r="N350" s="54"/>
      <c r="O350" s="54"/>
      <c r="P350" s="54"/>
      <c r="Q350" s="53">
        <v>4315</v>
      </c>
      <c r="R350" s="53">
        <v>13995</v>
      </c>
      <c r="S350" s="54"/>
      <c r="T350" s="53">
        <v>18310</v>
      </c>
      <c r="U350" s="54"/>
      <c r="V350" s="54"/>
      <c r="W350" s="54"/>
      <c r="X350" s="53">
        <v>4328</v>
      </c>
      <c r="Y350" s="54"/>
      <c r="Z350" s="54"/>
      <c r="AA350" s="54"/>
      <c r="AB350" s="53">
        <v>0</v>
      </c>
      <c r="AC350" s="54"/>
      <c r="AD350" s="53">
        <v>23</v>
      </c>
      <c r="AE350" s="54"/>
      <c r="AF350" s="54"/>
      <c r="AG350" s="54"/>
      <c r="AH350" s="53">
        <v>742</v>
      </c>
      <c r="AI350" s="39"/>
      <c r="AJ350" s="39"/>
      <c r="AK350" s="39"/>
    </row>
    <row r="351" spans="1:37" s="1" customFormat="1" ht="20.100000000000001" customHeight="1" x14ac:dyDescent="0.2">
      <c r="A351" s="3"/>
      <c r="B351" s="6"/>
      <c r="C351" s="3"/>
      <c r="D351" s="3"/>
      <c r="E351" s="5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39"/>
      <c r="AJ351" s="39"/>
      <c r="AK351" s="39"/>
    </row>
    <row r="352" spans="1:37" s="1" customFormat="1" ht="20.100000000000001" customHeight="1" x14ac:dyDescent="0.25">
      <c r="A352" s="3"/>
      <c r="B352" s="57" t="s">
        <v>214</v>
      </c>
      <c r="C352" s="58"/>
      <c r="D352" s="58"/>
      <c r="E352" s="5"/>
      <c r="F352" s="59">
        <v>4736</v>
      </c>
      <c r="G352" s="54"/>
      <c r="H352" s="54"/>
      <c r="I352" s="54"/>
      <c r="J352" s="59">
        <v>17375</v>
      </c>
      <c r="K352" s="59">
        <v>550</v>
      </c>
      <c r="L352" s="54"/>
      <c r="M352" s="59">
        <v>17925</v>
      </c>
      <c r="N352" s="54"/>
      <c r="O352" s="54"/>
      <c r="P352" s="54"/>
      <c r="Q352" s="59">
        <v>4315</v>
      </c>
      <c r="R352" s="59">
        <v>13995</v>
      </c>
      <c r="S352" s="54"/>
      <c r="T352" s="59">
        <v>18310</v>
      </c>
      <c r="U352" s="54"/>
      <c r="V352" s="54"/>
      <c r="W352" s="54"/>
      <c r="X352" s="59">
        <v>4328</v>
      </c>
      <c r="Y352" s="54"/>
      <c r="Z352" s="54"/>
      <c r="AA352" s="54"/>
      <c r="AB352" s="59">
        <v>0</v>
      </c>
      <c r="AC352" s="54"/>
      <c r="AD352" s="59">
        <v>23</v>
      </c>
      <c r="AE352" s="54"/>
      <c r="AF352" s="54"/>
      <c r="AG352" s="54"/>
      <c r="AH352" s="59">
        <v>742</v>
      </c>
      <c r="AI352" s="39"/>
      <c r="AJ352" s="39"/>
      <c r="AK352" s="39"/>
    </row>
    <row r="353" spans="1:37" ht="20.100000000000001" customHeight="1" x14ac:dyDescent="0.2"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</row>
    <row r="354" spans="1:37" ht="20.100000000000001" customHeight="1" x14ac:dyDescent="0.2">
      <c r="B354" s="6" t="s">
        <v>215</v>
      </c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</row>
    <row r="355" spans="1:37" ht="20.100000000000001" customHeight="1" x14ac:dyDescent="0.2">
      <c r="C355" s="3" t="s">
        <v>154</v>
      </c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</row>
    <row r="356" spans="1:37" ht="20.100000000000001" customHeight="1" x14ac:dyDescent="0.2">
      <c r="D356" s="2" t="s">
        <v>216</v>
      </c>
      <c r="F356" s="39">
        <v>377</v>
      </c>
      <c r="G356" s="39"/>
      <c r="H356" s="39"/>
      <c r="I356" s="39"/>
      <c r="J356" s="39">
        <v>1469</v>
      </c>
      <c r="K356" s="39">
        <v>39</v>
      </c>
      <c r="L356" s="39"/>
      <c r="M356" s="39">
        <v>1508</v>
      </c>
      <c r="N356" s="39"/>
      <c r="O356" s="39"/>
      <c r="P356" s="39"/>
      <c r="Q356" s="39">
        <v>384</v>
      </c>
      <c r="R356" s="39">
        <v>1257</v>
      </c>
      <c r="S356" s="39"/>
      <c r="T356" s="39">
        <v>1641</v>
      </c>
      <c r="U356" s="39"/>
      <c r="V356" s="39"/>
      <c r="W356" s="39"/>
      <c r="X356" s="39">
        <v>235</v>
      </c>
      <c r="Y356" s="39"/>
      <c r="Z356" s="39"/>
      <c r="AA356" s="39"/>
      <c r="AB356" s="39">
        <v>0</v>
      </c>
      <c r="AC356" s="39"/>
      <c r="AD356" s="39">
        <v>9</v>
      </c>
      <c r="AE356" s="39"/>
      <c r="AF356" s="39"/>
      <c r="AG356" s="39"/>
      <c r="AH356" s="39">
        <v>0</v>
      </c>
      <c r="AI356" s="39"/>
      <c r="AJ356" s="39"/>
      <c r="AK356" s="39"/>
    </row>
    <row r="357" spans="1:37" ht="19.5" customHeight="1" x14ac:dyDescent="0.2">
      <c r="D357" s="47" t="s">
        <v>217</v>
      </c>
      <c r="F357" s="48">
        <v>497</v>
      </c>
      <c r="G357" s="49"/>
      <c r="H357" s="49"/>
      <c r="I357" s="49"/>
      <c r="J357" s="48">
        <v>1514</v>
      </c>
      <c r="K357" s="48">
        <v>50</v>
      </c>
      <c r="L357" s="49"/>
      <c r="M357" s="48">
        <v>1564</v>
      </c>
      <c r="N357" s="49"/>
      <c r="O357" s="49"/>
      <c r="P357" s="49"/>
      <c r="Q357" s="48">
        <v>437</v>
      </c>
      <c r="R357" s="48">
        <v>1314</v>
      </c>
      <c r="S357" s="49"/>
      <c r="T357" s="48">
        <v>1751</v>
      </c>
      <c r="U357" s="49"/>
      <c r="V357" s="49"/>
      <c r="W357" s="49"/>
      <c r="X357" s="48">
        <v>310</v>
      </c>
      <c r="Y357" s="49"/>
      <c r="Z357" s="49"/>
      <c r="AA357" s="49"/>
      <c r="AB357" s="48">
        <v>0</v>
      </c>
      <c r="AC357" s="49"/>
      <c r="AD357" s="48">
        <v>0</v>
      </c>
      <c r="AE357" s="49"/>
      <c r="AF357" s="49"/>
      <c r="AG357" s="49"/>
      <c r="AH357" s="48">
        <v>304</v>
      </c>
      <c r="AI357" s="39"/>
      <c r="AJ357" s="39"/>
      <c r="AK357" s="39"/>
    </row>
    <row r="358" spans="1:37" ht="20.100000000000001" customHeight="1" x14ac:dyDescent="0.2">
      <c r="D358" s="2" t="s">
        <v>218</v>
      </c>
      <c r="F358" s="39">
        <v>346</v>
      </c>
      <c r="G358" s="39"/>
      <c r="H358" s="39"/>
      <c r="I358" s="39"/>
      <c r="J358" s="39">
        <v>1468</v>
      </c>
      <c r="K358" s="39">
        <v>52</v>
      </c>
      <c r="L358" s="39"/>
      <c r="M358" s="39">
        <v>1520</v>
      </c>
      <c r="N358" s="39"/>
      <c r="O358" s="39"/>
      <c r="P358" s="39"/>
      <c r="Q358" s="39">
        <v>416</v>
      </c>
      <c r="R358" s="39">
        <v>1225</v>
      </c>
      <c r="S358" s="39"/>
      <c r="T358" s="39">
        <v>1641</v>
      </c>
      <c r="U358" s="39"/>
      <c r="V358" s="39"/>
      <c r="W358" s="39"/>
      <c r="X358" s="39">
        <v>223</v>
      </c>
      <c r="Y358" s="39"/>
      <c r="Z358" s="39"/>
      <c r="AA358" s="39"/>
      <c r="AB358" s="39">
        <v>0</v>
      </c>
      <c r="AC358" s="39"/>
      <c r="AD358" s="39">
        <v>2</v>
      </c>
      <c r="AE358" s="39"/>
      <c r="AF358" s="39"/>
      <c r="AG358" s="39"/>
      <c r="AH358" s="39">
        <v>0</v>
      </c>
      <c r="AI358" s="39"/>
      <c r="AJ358" s="39"/>
      <c r="AK358" s="39"/>
    </row>
    <row r="359" spans="1:37" ht="19.5" customHeight="1" x14ac:dyDescent="0.2">
      <c r="D359" s="47" t="s">
        <v>219</v>
      </c>
      <c r="F359" s="48">
        <v>401</v>
      </c>
      <c r="G359" s="49"/>
      <c r="H359" s="49"/>
      <c r="I359" s="49"/>
      <c r="J359" s="48">
        <v>1495</v>
      </c>
      <c r="K359" s="48">
        <v>68</v>
      </c>
      <c r="L359" s="49"/>
      <c r="M359" s="48">
        <v>1563</v>
      </c>
      <c r="N359" s="49"/>
      <c r="O359" s="49"/>
      <c r="P359" s="49"/>
      <c r="Q359" s="48">
        <v>403</v>
      </c>
      <c r="R359" s="48">
        <v>1279</v>
      </c>
      <c r="S359" s="49"/>
      <c r="T359" s="48">
        <v>1682</v>
      </c>
      <c r="U359" s="49"/>
      <c r="V359" s="49"/>
      <c r="W359" s="49"/>
      <c r="X359" s="48">
        <v>272</v>
      </c>
      <c r="Y359" s="49"/>
      <c r="Z359" s="49"/>
      <c r="AA359" s="49"/>
      <c r="AB359" s="48">
        <v>0</v>
      </c>
      <c r="AC359" s="49"/>
      <c r="AD359" s="48">
        <v>10</v>
      </c>
      <c r="AE359" s="49"/>
      <c r="AF359" s="49"/>
      <c r="AG359" s="49"/>
      <c r="AH359" s="48">
        <v>0</v>
      </c>
      <c r="AI359" s="39"/>
      <c r="AJ359" s="39"/>
      <c r="AK359" s="39"/>
    </row>
    <row r="360" spans="1:37" ht="20.100000000000001" customHeight="1" x14ac:dyDescent="0.2">
      <c r="D360" s="2" t="s">
        <v>114</v>
      </c>
      <c r="F360" s="39">
        <v>173</v>
      </c>
      <c r="G360" s="39"/>
      <c r="H360" s="39"/>
      <c r="I360" s="39"/>
      <c r="J360" s="39">
        <v>549</v>
      </c>
      <c r="K360" s="39">
        <v>20</v>
      </c>
      <c r="L360" s="39"/>
      <c r="M360" s="39">
        <v>569</v>
      </c>
      <c r="N360" s="39"/>
      <c r="O360" s="39"/>
      <c r="P360" s="39"/>
      <c r="Q360" s="39">
        <v>169</v>
      </c>
      <c r="R360" s="39">
        <v>441</v>
      </c>
      <c r="S360" s="39"/>
      <c r="T360" s="39">
        <v>610</v>
      </c>
      <c r="U360" s="39"/>
      <c r="V360" s="39"/>
      <c r="W360" s="39"/>
      <c r="X360" s="39">
        <v>130</v>
      </c>
      <c r="Y360" s="39"/>
      <c r="Z360" s="39"/>
      <c r="AA360" s="39"/>
      <c r="AB360" s="39">
        <v>0</v>
      </c>
      <c r="AC360" s="39"/>
      <c r="AD360" s="39">
        <v>2</v>
      </c>
      <c r="AE360" s="39"/>
      <c r="AF360" s="39"/>
      <c r="AG360" s="39"/>
      <c r="AH360" s="39">
        <v>0</v>
      </c>
      <c r="AI360" s="39"/>
      <c r="AJ360" s="39"/>
      <c r="AK360" s="39"/>
    </row>
    <row r="361" spans="1:37" ht="19.5" customHeight="1" x14ac:dyDescent="0.2">
      <c r="D361" s="47" t="s">
        <v>220</v>
      </c>
      <c r="F361" s="48">
        <v>498</v>
      </c>
      <c r="G361" s="49"/>
      <c r="H361" s="49"/>
      <c r="I361" s="49"/>
      <c r="J361" s="48">
        <v>1514</v>
      </c>
      <c r="K361" s="48">
        <v>39</v>
      </c>
      <c r="L361" s="49"/>
      <c r="M361" s="48">
        <v>1553</v>
      </c>
      <c r="N361" s="49"/>
      <c r="O361" s="49"/>
      <c r="P361" s="49"/>
      <c r="Q361" s="48">
        <f xml:space="preserve"> 535 + 9</f>
        <v>544</v>
      </c>
      <c r="R361" s="48">
        <v>1266</v>
      </c>
      <c r="S361" s="49"/>
      <c r="T361" s="48">
        <v>1810</v>
      </c>
      <c r="U361" s="49"/>
      <c r="V361" s="49"/>
      <c r="W361" s="49"/>
      <c r="X361" s="48">
        <v>241</v>
      </c>
      <c r="Y361" s="49"/>
      <c r="Z361" s="49"/>
      <c r="AA361" s="49"/>
      <c r="AB361" s="48">
        <v>0</v>
      </c>
      <c r="AC361" s="49"/>
      <c r="AD361" s="48">
        <v>0</v>
      </c>
      <c r="AE361" s="49"/>
      <c r="AF361" s="49"/>
      <c r="AG361" s="49"/>
      <c r="AH361" s="48">
        <v>208</v>
      </c>
      <c r="AI361" s="39"/>
      <c r="AJ361" s="39"/>
      <c r="AK361" s="39"/>
    </row>
    <row r="362" spans="1:37" ht="20.100000000000001" customHeight="1" x14ac:dyDescent="0.2">
      <c r="D362" s="50" t="s">
        <v>116</v>
      </c>
      <c r="F362" s="49">
        <v>163</v>
      </c>
      <c r="G362" s="49"/>
      <c r="H362" s="49"/>
      <c r="I362" s="49"/>
      <c r="J362" s="49">
        <v>551</v>
      </c>
      <c r="K362" s="49">
        <v>45</v>
      </c>
      <c r="L362" s="49"/>
      <c r="M362" s="49">
        <v>596</v>
      </c>
      <c r="N362" s="49"/>
      <c r="O362" s="49"/>
      <c r="P362" s="49"/>
      <c r="Q362" s="49">
        <v>203</v>
      </c>
      <c r="R362" s="49">
        <v>435</v>
      </c>
      <c r="S362" s="49"/>
      <c r="T362" s="49">
        <v>638</v>
      </c>
      <c r="U362" s="49"/>
      <c r="V362" s="49"/>
      <c r="W362" s="49"/>
      <c r="X362" s="49">
        <v>121</v>
      </c>
      <c r="Y362" s="49"/>
      <c r="Z362" s="49"/>
      <c r="AA362" s="49"/>
      <c r="AB362" s="49">
        <v>0</v>
      </c>
      <c r="AC362" s="49"/>
      <c r="AD362" s="49">
        <v>0</v>
      </c>
      <c r="AE362" s="49"/>
      <c r="AF362" s="49"/>
      <c r="AG362" s="49"/>
      <c r="AH362" s="49">
        <v>0</v>
      </c>
      <c r="AI362" s="39"/>
      <c r="AJ362" s="39"/>
      <c r="AK362" s="39"/>
    </row>
    <row r="363" spans="1:37" ht="20.100000000000001" customHeight="1" x14ac:dyDescent="0.2">
      <c r="D363" s="47" t="s">
        <v>221</v>
      </c>
      <c r="F363" s="48">
        <v>0</v>
      </c>
      <c r="G363" s="49"/>
      <c r="H363" s="49"/>
      <c r="I363" s="49"/>
      <c r="J363" s="48">
        <v>1442</v>
      </c>
      <c r="K363" s="48">
        <v>25</v>
      </c>
      <c r="L363" s="49"/>
      <c r="M363" s="48">
        <v>1467</v>
      </c>
      <c r="N363" s="49"/>
      <c r="O363" s="49"/>
      <c r="P363" s="49"/>
      <c r="Q363" s="48">
        <v>409</v>
      </c>
      <c r="R363" s="48">
        <v>840</v>
      </c>
      <c r="S363" s="49"/>
      <c r="T363" s="48">
        <v>1249</v>
      </c>
      <c r="U363" s="49"/>
      <c r="V363" s="49"/>
      <c r="W363" s="49"/>
      <c r="X363" s="48">
        <v>218</v>
      </c>
      <c r="Y363" s="49"/>
      <c r="Z363" s="49"/>
      <c r="AA363" s="49"/>
      <c r="AB363" s="48">
        <v>0</v>
      </c>
      <c r="AC363" s="49"/>
      <c r="AD363" s="48">
        <v>0</v>
      </c>
      <c r="AE363" s="49"/>
      <c r="AF363" s="49"/>
      <c r="AG363" s="49"/>
      <c r="AH363" s="48">
        <v>0</v>
      </c>
      <c r="AI363" s="39"/>
      <c r="AJ363" s="39"/>
      <c r="AK363" s="39"/>
    </row>
    <row r="364" spans="1:37" ht="20.100000000000001" customHeight="1" x14ac:dyDescent="0.2"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</row>
    <row r="365" spans="1:37" s="1" customFormat="1" ht="20.100000000000001" customHeight="1" x14ac:dyDescent="0.25">
      <c r="A365" s="3"/>
      <c r="B365" s="6"/>
      <c r="C365" s="51" t="s">
        <v>159</v>
      </c>
      <c r="D365" s="52"/>
      <c r="E365" s="5"/>
      <c r="F365" s="53">
        <v>2455</v>
      </c>
      <c r="G365" s="54"/>
      <c r="H365" s="54"/>
      <c r="I365" s="54"/>
      <c r="J365" s="53">
        <v>10002</v>
      </c>
      <c r="K365" s="53">
        <v>338</v>
      </c>
      <c r="L365" s="54"/>
      <c r="M365" s="53">
        <v>10340</v>
      </c>
      <c r="N365" s="54"/>
      <c r="O365" s="54"/>
      <c r="P365" s="54"/>
      <c r="Q365" s="53">
        <f xml:space="preserve"> 2956 + 9</f>
        <v>2965</v>
      </c>
      <c r="R365" s="53">
        <v>8057</v>
      </c>
      <c r="S365" s="54"/>
      <c r="T365" s="53">
        <v>11022</v>
      </c>
      <c r="U365" s="54"/>
      <c r="V365" s="54"/>
      <c r="W365" s="54"/>
      <c r="X365" s="53">
        <v>1750</v>
      </c>
      <c r="Y365" s="54"/>
      <c r="Z365" s="54"/>
      <c r="AA365" s="54"/>
      <c r="AB365" s="53">
        <v>0</v>
      </c>
      <c r="AC365" s="54"/>
      <c r="AD365" s="53">
        <v>23</v>
      </c>
      <c r="AE365" s="54"/>
      <c r="AF365" s="54"/>
      <c r="AG365" s="54"/>
      <c r="AH365" s="53">
        <v>512</v>
      </c>
      <c r="AI365" s="39"/>
      <c r="AJ365" s="39"/>
      <c r="AK365" s="39"/>
    </row>
    <row r="366" spans="1:37" s="1" customFormat="1" ht="20.100000000000001" customHeight="1" x14ac:dyDescent="0.2">
      <c r="A366" s="3"/>
      <c r="B366" s="6"/>
      <c r="C366" s="3"/>
      <c r="D366" s="3"/>
      <c r="E366" s="5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39"/>
      <c r="AJ366" s="39"/>
      <c r="AK366" s="39"/>
    </row>
    <row r="367" spans="1:37" s="1" customFormat="1" ht="20.100000000000001" customHeight="1" x14ac:dyDescent="0.25">
      <c r="A367" s="3"/>
      <c r="B367" s="57" t="s">
        <v>222</v>
      </c>
      <c r="C367" s="58"/>
      <c r="D367" s="58"/>
      <c r="E367" s="5"/>
      <c r="F367" s="59">
        <v>2455</v>
      </c>
      <c r="G367" s="54"/>
      <c r="H367" s="54"/>
      <c r="I367" s="54"/>
      <c r="J367" s="59">
        <v>10002</v>
      </c>
      <c r="K367" s="59">
        <v>338</v>
      </c>
      <c r="L367" s="54"/>
      <c r="M367" s="59">
        <v>10340</v>
      </c>
      <c r="N367" s="54"/>
      <c r="O367" s="54"/>
      <c r="P367" s="54"/>
      <c r="Q367" s="59">
        <f xml:space="preserve"> 2956 + 9</f>
        <v>2965</v>
      </c>
      <c r="R367" s="59">
        <v>8057</v>
      </c>
      <c r="S367" s="54"/>
      <c r="T367" s="59">
        <v>11022</v>
      </c>
      <c r="U367" s="54"/>
      <c r="V367" s="54"/>
      <c r="W367" s="54"/>
      <c r="X367" s="59">
        <v>1750</v>
      </c>
      <c r="Y367" s="54"/>
      <c r="Z367" s="54"/>
      <c r="AA367" s="54"/>
      <c r="AB367" s="59">
        <v>0</v>
      </c>
      <c r="AC367" s="54"/>
      <c r="AD367" s="59">
        <v>23</v>
      </c>
      <c r="AE367" s="54"/>
      <c r="AF367" s="54"/>
      <c r="AG367" s="54"/>
      <c r="AH367" s="59">
        <v>512</v>
      </c>
      <c r="AI367" s="39"/>
      <c r="AJ367" s="39"/>
      <c r="AK367" s="39"/>
    </row>
    <row r="368" spans="1:37" ht="20.100000000000001" customHeight="1" x14ac:dyDescent="0.2"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</row>
    <row r="369" spans="1:37" ht="20.100000000000001" customHeight="1" x14ac:dyDescent="0.2">
      <c r="B369" s="6" t="s">
        <v>223</v>
      </c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</row>
    <row r="370" spans="1:37" ht="20.100000000000001" customHeight="1" x14ac:dyDescent="0.2">
      <c r="C370" s="3" t="s">
        <v>154</v>
      </c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</row>
    <row r="371" spans="1:37" ht="20.100000000000001" customHeight="1" x14ac:dyDescent="0.2">
      <c r="D371" s="2" t="s">
        <v>224</v>
      </c>
      <c r="F371" s="39">
        <v>395</v>
      </c>
      <c r="G371" s="39"/>
      <c r="H371" s="39"/>
      <c r="I371" s="39"/>
      <c r="J371" s="39">
        <v>2148</v>
      </c>
      <c r="K371" s="39">
        <v>95</v>
      </c>
      <c r="L371" s="39"/>
      <c r="M371" s="39">
        <v>2243</v>
      </c>
      <c r="N371" s="39"/>
      <c r="O371" s="39"/>
      <c r="P371" s="39"/>
      <c r="Q371" s="39">
        <v>542</v>
      </c>
      <c r="R371" s="39">
        <v>1743</v>
      </c>
      <c r="S371" s="39"/>
      <c r="T371" s="39">
        <v>2285</v>
      </c>
      <c r="U371" s="39"/>
      <c r="V371" s="39"/>
      <c r="W371" s="39"/>
      <c r="X371" s="39">
        <v>352</v>
      </c>
      <c r="Y371" s="39"/>
      <c r="Z371" s="39"/>
      <c r="AA371" s="39"/>
      <c r="AB371" s="39">
        <v>0</v>
      </c>
      <c r="AC371" s="39"/>
      <c r="AD371" s="39">
        <v>1</v>
      </c>
      <c r="AE371" s="39"/>
      <c r="AF371" s="39"/>
      <c r="AG371" s="39"/>
      <c r="AH371" s="39">
        <v>0</v>
      </c>
      <c r="AI371" s="39"/>
      <c r="AJ371" s="39"/>
      <c r="AK371" s="39"/>
    </row>
    <row r="372" spans="1:37" ht="19.5" customHeight="1" x14ac:dyDescent="0.2">
      <c r="D372" s="47" t="s">
        <v>225</v>
      </c>
      <c r="F372" s="48">
        <v>199</v>
      </c>
      <c r="G372" s="49"/>
      <c r="H372" s="49"/>
      <c r="I372" s="49"/>
      <c r="J372" s="48">
        <v>2160</v>
      </c>
      <c r="K372" s="48">
        <v>148</v>
      </c>
      <c r="L372" s="49"/>
      <c r="M372" s="48">
        <v>2308</v>
      </c>
      <c r="N372" s="49"/>
      <c r="O372" s="49"/>
      <c r="P372" s="49"/>
      <c r="Q372" s="48">
        <v>781</v>
      </c>
      <c r="R372" s="48">
        <v>1444</v>
      </c>
      <c r="S372" s="49"/>
      <c r="T372" s="48">
        <v>2225</v>
      </c>
      <c r="U372" s="49"/>
      <c r="V372" s="49"/>
      <c r="W372" s="49"/>
      <c r="X372" s="48">
        <v>282</v>
      </c>
      <c r="Y372" s="49"/>
      <c r="Z372" s="49"/>
      <c r="AA372" s="49"/>
      <c r="AB372" s="48">
        <v>0</v>
      </c>
      <c r="AC372" s="49"/>
      <c r="AD372" s="48">
        <v>0</v>
      </c>
      <c r="AE372" s="49"/>
      <c r="AF372" s="49"/>
      <c r="AG372" s="49"/>
      <c r="AH372" s="48">
        <v>1</v>
      </c>
      <c r="AI372" s="39"/>
      <c r="AJ372" s="39"/>
      <c r="AK372" s="39"/>
    </row>
    <row r="373" spans="1:37" ht="20.100000000000001" customHeight="1" x14ac:dyDescent="0.2">
      <c r="D373" s="2" t="s">
        <v>226</v>
      </c>
      <c r="F373" s="39">
        <v>384</v>
      </c>
      <c r="G373" s="39"/>
      <c r="H373" s="39"/>
      <c r="I373" s="39"/>
      <c r="J373" s="39">
        <v>2144</v>
      </c>
      <c r="K373" s="39">
        <v>90</v>
      </c>
      <c r="L373" s="39"/>
      <c r="M373" s="39">
        <v>2234</v>
      </c>
      <c r="N373" s="39"/>
      <c r="O373" s="39"/>
      <c r="P373" s="39"/>
      <c r="Q373" s="39">
        <v>355</v>
      </c>
      <c r="R373" s="39">
        <v>1739</v>
      </c>
      <c r="S373" s="39"/>
      <c r="T373" s="39">
        <v>2094</v>
      </c>
      <c r="U373" s="39"/>
      <c r="V373" s="39"/>
      <c r="W373" s="39"/>
      <c r="X373" s="39">
        <v>522</v>
      </c>
      <c r="Y373" s="39"/>
      <c r="Z373" s="39"/>
      <c r="AA373" s="39"/>
      <c r="AB373" s="39">
        <v>0</v>
      </c>
      <c r="AC373" s="39"/>
      <c r="AD373" s="39">
        <v>2</v>
      </c>
      <c r="AE373" s="39"/>
      <c r="AF373" s="39"/>
      <c r="AG373" s="39"/>
      <c r="AH373" s="39">
        <v>604</v>
      </c>
      <c r="AI373" s="39"/>
      <c r="AJ373" s="39"/>
      <c r="AK373" s="39"/>
    </row>
    <row r="374" spans="1:37" ht="19.5" customHeight="1" x14ac:dyDescent="0.2">
      <c r="D374" s="47" t="s">
        <v>227</v>
      </c>
      <c r="F374" s="48">
        <v>341</v>
      </c>
      <c r="G374" s="49"/>
      <c r="H374" s="49"/>
      <c r="I374" s="49"/>
      <c r="J374" s="48">
        <v>2150</v>
      </c>
      <c r="K374" s="48">
        <v>103</v>
      </c>
      <c r="L374" s="49"/>
      <c r="M374" s="48">
        <v>2253</v>
      </c>
      <c r="N374" s="49"/>
      <c r="O374" s="49"/>
      <c r="P374" s="49"/>
      <c r="Q374" s="48">
        <v>550</v>
      </c>
      <c r="R374" s="48">
        <v>1645</v>
      </c>
      <c r="S374" s="49"/>
      <c r="T374" s="48">
        <v>2195</v>
      </c>
      <c r="U374" s="49"/>
      <c r="V374" s="49"/>
      <c r="W374" s="49"/>
      <c r="X374" s="48">
        <v>399</v>
      </c>
      <c r="Y374" s="49"/>
      <c r="Z374" s="49"/>
      <c r="AA374" s="49"/>
      <c r="AB374" s="48">
        <v>0</v>
      </c>
      <c r="AC374" s="49"/>
      <c r="AD374" s="48">
        <v>0</v>
      </c>
      <c r="AE374" s="49"/>
      <c r="AF374" s="49"/>
      <c r="AG374" s="49"/>
      <c r="AH374" s="48">
        <v>0</v>
      </c>
      <c r="AI374" s="39"/>
      <c r="AJ374" s="39"/>
      <c r="AK374" s="39"/>
    </row>
    <row r="375" spans="1:37" ht="20.100000000000001" customHeight="1" x14ac:dyDescent="0.2">
      <c r="D375" s="50" t="s">
        <v>228</v>
      </c>
      <c r="F375" s="49">
        <v>333</v>
      </c>
      <c r="G375" s="49"/>
      <c r="H375" s="49"/>
      <c r="I375" s="49"/>
      <c r="J375" s="49">
        <v>2150</v>
      </c>
      <c r="K375" s="49">
        <v>70</v>
      </c>
      <c r="L375" s="49"/>
      <c r="M375" s="49">
        <v>2220</v>
      </c>
      <c r="N375" s="49"/>
      <c r="O375" s="49"/>
      <c r="P375" s="49"/>
      <c r="Q375" s="49">
        <v>589</v>
      </c>
      <c r="R375" s="49">
        <v>1577</v>
      </c>
      <c r="S375" s="49"/>
      <c r="T375" s="49">
        <v>2166</v>
      </c>
      <c r="U375" s="49"/>
      <c r="V375" s="49"/>
      <c r="W375" s="49"/>
      <c r="X375" s="49">
        <v>387</v>
      </c>
      <c r="Y375" s="49"/>
      <c r="Z375" s="49"/>
      <c r="AA375" s="49"/>
      <c r="AB375" s="49">
        <v>0</v>
      </c>
      <c r="AC375" s="49"/>
      <c r="AD375" s="49">
        <v>0</v>
      </c>
      <c r="AE375" s="49"/>
      <c r="AF375" s="49"/>
      <c r="AG375" s="49"/>
      <c r="AH375" s="49">
        <v>0</v>
      </c>
      <c r="AI375" s="39"/>
      <c r="AJ375" s="39"/>
      <c r="AK375" s="39"/>
    </row>
    <row r="376" spans="1:37" ht="19.5" customHeight="1" x14ac:dyDescent="0.2">
      <c r="D376" s="47" t="s">
        <v>229</v>
      </c>
      <c r="F376" s="48">
        <v>264</v>
      </c>
      <c r="G376" s="49"/>
      <c r="H376" s="49"/>
      <c r="I376" s="49"/>
      <c r="J376" s="48">
        <v>2163</v>
      </c>
      <c r="K376" s="48">
        <v>161</v>
      </c>
      <c r="L376" s="49"/>
      <c r="M376" s="48">
        <v>2324</v>
      </c>
      <c r="N376" s="49"/>
      <c r="O376" s="49"/>
      <c r="P376" s="49"/>
      <c r="Q376" s="48">
        <v>787</v>
      </c>
      <c r="R376" s="48">
        <v>1526</v>
      </c>
      <c r="S376" s="49"/>
      <c r="T376" s="48">
        <v>2313</v>
      </c>
      <c r="U376" s="49"/>
      <c r="V376" s="49"/>
      <c r="W376" s="49"/>
      <c r="X376" s="48">
        <v>269</v>
      </c>
      <c r="Y376" s="49"/>
      <c r="Z376" s="49"/>
      <c r="AA376" s="49"/>
      <c r="AB376" s="48">
        <v>0</v>
      </c>
      <c r="AC376" s="49"/>
      <c r="AD376" s="48">
        <v>6</v>
      </c>
      <c r="AE376" s="49"/>
      <c r="AF376" s="49"/>
      <c r="AG376" s="49"/>
      <c r="AH376" s="48">
        <v>0</v>
      </c>
      <c r="AI376" s="39"/>
      <c r="AJ376" s="39"/>
      <c r="AK376" s="39"/>
    </row>
    <row r="377" spans="1:37" ht="20.100000000000001" customHeight="1" x14ac:dyDescent="0.2">
      <c r="D377" s="2" t="s">
        <v>230</v>
      </c>
      <c r="F377" s="39">
        <v>544</v>
      </c>
      <c r="G377" s="39"/>
      <c r="H377" s="39"/>
      <c r="I377" s="39"/>
      <c r="J377" s="39">
        <v>2328</v>
      </c>
      <c r="K377" s="39">
        <v>53</v>
      </c>
      <c r="L377" s="39"/>
      <c r="M377" s="39">
        <v>2381</v>
      </c>
      <c r="N377" s="39"/>
      <c r="O377" s="39"/>
      <c r="P377" s="39"/>
      <c r="Q377" s="39">
        <v>657</v>
      </c>
      <c r="R377" s="39">
        <v>1792</v>
      </c>
      <c r="S377" s="39"/>
      <c r="T377" s="39">
        <v>2449</v>
      </c>
      <c r="U377" s="39"/>
      <c r="V377" s="39"/>
      <c r="W377" s="39"/>
      <c r="X377" s="39">
        <v>476</v>
      </c>
      <c r="Y377" s="39"/>
      <c r="Z377" s="39"/>
      <c r="AA377" s="39"/>
      <c r="AB377" s="39">
        <v>0</v>
      </c>
      <c r="AC377" s="39"/>
      <c r="AD377" s="39">
        <v>0</v>
      </c>
      <c r="AE377" s="39"/>
      <c r="AF377" s="39"/>
      <c r="AG377" s="39"/>
      <c r="AH377" s="39">
        <v>0</v>
      </c>
      <c r="AI377" s="39"/>
      <c r="AJ377" s="39"/>
      <c r="AK377" s="39"/>
    </row>
    <row r="378" spans="1:37" ht="19.5" customHeight="1" x14ac:dyDescent="0.2">
      <c r="D378" s="47" t="s">
        <v>231</v>
      </c>
      <c r="F378" s="48">
        <v>659</v>
      </c>
      <c r="G378" s="49"/>
      <c r="H378" s="49"/>
      <c r="I378" s="49"/>
      <c r="J378" s="48">
        <v>2276</v>
      </c>
      <c r="K378" s="48">
        <v>71</v>
      </c>
      <c r="L378" s="49"/>
      <c r="M378" s="48">
        <v>2347</v>
      </c>
      <c r="N378" s="49"/>
      <c r="O378" s="49"/>
      <c r="P378" s="49"/>
      <c r="Q378" s="48">
        <v>565</v>
      </c>
      <c r="R378" s="48">
        <v>1861</v>
      </c>
      <c r="S378" s="49"/>
      <c r="T378" s="48">
        <v>2426</v>
      </c>
      <c r="U378" s="49"/>
      <c r="V378" s="49"/>
      <c r="W378" s="49"/>
      <c r="X378" s="48">
        <v>605</v>
      </c>
      <c r="Y378" s="49"/>
      <c r="Z378" s="49"/>
      <c r="AA378" s="49"/>
      <c r="AB378" s="48">
        <v>25</v>
      </c>
      <c r="AC378" s="49"/>
      <c r="AD378" s="48">
        <v>0</v>
      </c>
      <c r="AE378" s="49"/>
      <c r="AF378" s="49"/>
      <c r="AG378" s="49"/>
      <c r="AH378" s="48">
        <v>0</v>
      </c>
      <c r="AI378" s="39"/>
      <c r="AJ378" s="39"/>
      <c r="AK378" s="39"/>
    </row>
    <row r="379" spans="1:37" ht="20.100000000000001" customHeight="1" x14ac:dyDescent="0.2">
      <c r="D379" s="2" t="s">
        <v>232</v>
      </c>
      <c r="F379" s="39">
        <v>678</v>
      </c>
      <c r="G379" s="39"/>
      <c r="H379" s="39"/>
      <c r="I379" s="39"/>
      <c r="J379" s="39">
        <v>2323</v>
      </c>
      <c r="K379" s="39">
        <v>52</v>
      </c>
      <c r="L379" s="39"/>
      <c r="M379" s="39">
        <v>2375</v>
      </c>
      <c r="N379" s="39"/>
      <c r="O379" s="39"/>
      <c r="P379" s="39"/>
      <c r="Q379" s="39">
        <v>551</v>
      </c>
      <c r="R379" s="39">
        <v>1887</v>
      </c>
      <c r="S379" s="39"/>
      <c r="T379" s="39">
        <v>2438</v>
      </c>
      <c r="U379" s="39"/>
      <c r="V379" s="39"/>
      <c r="W379" s="39"/>
      <c r="X379" s="39">
        <v>608</v>
      </c>
      <c r="Y379" s="39"/>
      <c r="Z379" s="39"/>
      <c r="AA379" s="39"/>
      <c r="AB379" s="39">
        <v>0</v>
      </c>
      <c r="AC379" s="39"/>
      <c r="AD379" s="39">
        <v>7</v>
      </c>
      <c r="AE379" s="39"/>
      <c r="AF379" s="39"/>
      <c r="AG379" s="39"/>
      <c r="AH379" s="39">
        <v>84</v>
      </c>
      <c r="AI379" s="39"/>
      <c r="AJ379" s="39"/>
      <c r="AK379" s="39"/>
    </row>
    <row r="380" spans="1:37" ht="20.100000000000001" customHeight="1" x14ac:dyDescent="0.2"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</row>
    <row r="381" spans="1:37" s="1" customFormat="1" ht="20.100000000000001" customHeight="1" x14ac:dyDescent="0.25">
      <c r="A381" s="3"/>
      <c r="B381" s="6"/>
      <c r="C381" s="51" t="s">
        <v>159</v>
      </c>
      <c r="D381" s="52"/>
      <c r="E381" s="5"/>
      <c r="F381" s="53">
        <v>3797</v>
      </c>
      <c r="G381" s="54"/>
      <c r="H381" s="54"/>
      <c r="I381" s="54"/>
      <c r="J381" s="53">
        <v>19842</v>
      </c>
      <c r="K381" s="53">
        <v>843</v>
      </c>
      <c r="L381" s="54"/>
      <c r="M381" s="53">
        <v>20685</v>
      </c>
      <c r="N381" s="54"/>
      <c r="O381" s="54"/>
      <c r="P381" s="54"/>
      <c r="Q381" s="53">
        <v>5377</v>
      </c>
      <c r="R381" s="53">
        <v>15214</v>
      </c>
      <c r="S381" s="54"/>
      <c r="T381" s="53">
        <v>20591</v>
      </c>
      <c r="U381" s="54"/>
      <c r="V381" s="54"/>
      <c r="W381" s="54"/>
      <c r="X381" s="53">
        <v>3900</v>
      </c>
      <c r="Y381" s="54"/>
      <c r="Z381" s="54"/>
      <c r="AA381" s="54"/>
      <c r="AB381" s="53">
        <v>25</v>
      </c>
      <c r="AC381" s="54"/>
      <c r="AD381" s="53">
        <v>16</v>
      </c>
      <c r="AE381" s="54"/>
      <c r="AF381" s="54"/>
      <c r="AG381" s="54"/>
      <c r="AH381" s="53">
        <v>689</v>
      </c>
      <c r="AI381" s="39"/>
      <c r="AJ381" s="39"/>
      <c r="AK381" s="39"/>
    </row>
    <row r="382" spans="1:37" s="1" customFormat="1" ht="20.100000000000001" customHeight="1" x14ac:dyDescent="0.2">
      <c r="A382" s="3"/>
      <c r="B382" s="6"/>
      <c r="C382" s="3"/>
      <c r="D382" s="3"/>
      <c r="E382" s="5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39"/>
      <c r="AJ382" s="39"/>
      <c r="AK382" s="39"/>
    </row>
    <row r="383" spans="1:37" s="1" customFormat="1" ht="20.100000000000001" customHeight="1" x14ac:dyDescent="0.25">
      <c r="A383" s="3"/>
      <c r="B383" s="57" t="s">
        <v>233</v>
      </c>
      <c r="C383" s="58"/>
      <c r="D383" s="58"/>
      <c r="E383" s="5"/>
      <c r="F383" s="59">
        <v>3797</v>
      </c>
      <c r="G383" s="54"/>
      <c r="H383" s="54"/>
      <c r="I383" s="54"/>
      <c r="J383" s="59">
        <v>19842</v>
      </c>
      <c r="K383" s="59">
        <v>843</v>
      </c>
      <c r="L383" s="54"/>
      <c r="M383" s="59">
        <v>20685</v>
      </c>
      <c r="N383" s="54"/>
      <c r="O383" s="54"/>
      <c r="P383" s="54"/>
      <c r="Q383" s="59">
        <v>5377</v>
      </c>
      <c r="R383" s="59">
        <v>15214</v>
      </c>
      <c r="S383" s="54"/>
      <c r="T383" s="59">
        <v>20591</v>
      </c>
      <c r="U383" s="54"/>
      <c r="V383" s="54"/>
      <c r="W383" s="54"/>
      <c r="X383" s="59">
        <v>3900</v>
      </c>
      <c r="Y383" s="54"/>
      <c r="Z383" s="54"/>
      <c r="AA383" s="54"/>
      <c r="AB383" s="59">
        <v>25</v>
      </c>
      <c r="AC383" s="54"/>
      <c r="AD383" s="59">
        <v>16</v>
      </c>
      <c r="AE383" s="54"/>
      <c r="AF383" s="54"/>
      <c r="AG383" s="54"/>
      <c r="AH383" s="59">
        <v>689</v>
      </c>
      <c r="AI383" s="39"/>
      <c r="AJ383" s="39"/>
      <c r="AK383" s="39"/>
    </row>
    <row r="384" spans="1:37" ht="20.100000000000001" customHeight="1" x14ac:dyDescent="0.2"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</row>
    <row r="385" spans="1:37" ht="20.100000000000001" customHeight="1" x14ac:dyDescent="0.2">
      <c r="B385" s="6" t="s">
        <v>234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</row>
    <row r="386" spans="1:37" ht="20.100000000000001" customHeight="1" x14ac:dyDescent="0.2">
      <c r="C386" s="3" t="s">
        <v>154</v>
      </c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</row>
    <row r="387" spans="1:37" ht="20.100000000000001" customHeight="1" x14ac:dyDescent="0.2">
      <c r="D387" s="2" t="s">
        <v>96</v>
      </c>
      <c r="F387" s="39">
        <v>553</v>
      </c>
      <c r="G387" s="39"/>
      <c r="H387" s="39"/>
      <c r="I387" s="39"/>
      <c r="J387" s="39">
        <v>1296</v>
      </c>
      <c r="K387" s="39">
        <v>45</v>
      </c>
      <c r="L387" s="39"/>
      <c r="M387" s="39">
        <v>1341</v>
      </c>
      <c r="N387" s="39"/>
      <c r="O387" s="39"/>
      <c r="P387" s="39"/>
      <c r="Q387" s="39">
        <f xml:space="preserve"> 341 + 4</f>
        <v>345</v>
      </c>
      <c r="R387" s="39">
        <v>983</v>
      </c>
      <c r="S387" s="39"/>
      <c r="T387" s="39">
        <v>1328</v>
      </c>
      <c r="U387" s="39"/>
      <c r="V387" s="39"/>
      <c r="W387" s="39"/>
      <c r="X387" s="39">
        <v>562</v>
      </c>
      <c r="Y387" s="39"/>
      <c r="Z387" s="39"/>
      <c r="AA387" s="39"/>
      <c r="AB387" s="39">
        <v>0</v>
      </c>
      <c r="AC387" s="39"/>
      <c r="AD387" s="39">
        <v>4</v>
      </c>
      <c r="AE387" s="39"/>
      <c r="AF387" s="39"/>
      <c r="AG387" s="39"/>
      <c r="AH387" s="39">
        <v>191</v>
      </c>
      <c r="AI387" s="39"/>
      <c r="AJ387" s="39"/>
      <c r="AK387" s="39"/>
    </row>
    <row r="388" spans="1:37" ht="19.5" customHeight="1" x14ac:dyDescent="0.2">
      <c r="D388" s="47" t="s">
        <v>97</v>
      </c>
      <c r="F388" s="48">
        <v>381</v>
      </c>
      <c r="G388" s="49"/>
      <c r="H388" s="49"/>
      <c r="I388" s="49"/>
      <c r="J388" s="48">
        <v>1334</v>
      </c>
      <c r="K388" s="48">
        <v>81</v>
      </c>
      <c r="L388" s="49"/>
      <c r="M388" s="48">
        <v>1415</v>
      </c>
      <c r="N388" s="49"/>
      <c r="O388" s="49"/>
      <c r="P388" s="49"/>
      <c r="Q388" s="48">
        <v>538</v>
      </c>
      <c r="R388" s="48">
        <v>895</v>
      </c>
      <c r="S388" s="49"/>
      <c r="T388" s="48">
        <v>1433</v>
      </c>
      <c r="U388" s="49"/>
      <c r="V388" s="49"/>
      <c r="W388" s="49"/>
      <c r="X388" s="48">
        <v>363</v>
      </c>
      <c r="Y388" s="49"/>
      <c r="Z388" s="49"/>
      <c r="AA388" s="49"/>
      <c r="AB388" s="48">
        <v>0</v>
      </c>
      <c r="AC388" s="49"/>
      <c r="AD388" s="48">
        <v>0</v>
      </c>
      <c r="AE388" s="49"/>
      <c r="AF388" s="49"/>
      <c r="AG388" s="49"/>
      <c r="AH388" s="48">
        <v>0</v>
      </c>
      <c r="AI388" s="39"/>
      <c r="AJ388" s="39"/>
      <c r="AK388" s="39"/>
    </row>
    <row r="389" spans="1:37" ht="20.100000000000001" customHeight="1" x14ac:dyDescent="0.2">
      <c r="D389" s="2" t="s">
        <v>113</v>
      </c>
      <c r="F389" s="39">
        <v>386</v>
      </c>
      <c r="G389" s="39"/>
      <c r="H389" s="39"/>
      <c r="I389" s="39"/>
      <c r="J389" s="39">
        <v>1337</v>
      </c>
      <c r="K389" s="39">
        <v>35</v>
      </c>
      <c r="L389" s="39"/>
      <c r="M389" s="39">
        <v>1372</v>
      </c>
      <c r="N389" s="39"/>
      <c r="O389" s="39"/>
      <c r="P389" s="39"/>
      <c r="Q389" s="39">
        <v>514</v>
      </c>
      <c r="R389" s="39">
        <v>857</v>
      </c>
      <c r="S389" s="39"/>
      <c r="T389" s="39">
        <v>1371</v>
      </c>
      <c r="U389" s="39"/>
      <c r="V389" s="39"/>
      <c r="W389" s="39"/>
      <c r="X389" s="39">
        <v>358</v>
      </c>
      <c r="Y389" s="39"/>
      <c r="Z389" s="39"/>
      <c r="AA389" s="39"/>
      <c r="AB389" s="39">
        <v>0</v>
      </c>
      <c r="AC389" s="39"/>
      <c r="AD389" s="39">
        <v>29</v>
      </c>
      <c r="AE389" s="39"/>
      <c r="AF389" s="39"/>
      <c r="AG389" s="39"/>
      <c r="AH389" s="39">
        <v>119</v>
      </c>
      <c r="AI389" s="39"/>
      <c r="AJ389" s="39"/>
      <c r="AK389" s="39"/>
    </row>
    <row r="390" spans="1:37" ht="19.5" customHeight="1" x14ac:dyDescent="0.2">
      <c r="D390" s="47" t="s">
        <v>99</v>
      </c>
      <c r="F390" s="48">
        <v>423</v>
      </c>
      <c r="G390" s="49"/>
      <c r="H390" s="49"/>
      <c r="I390" s="49"/>
      <c r="J390" s="48">
        <v>1375</v>
      </c>
      <c r="K390" s="48">
        <v>43</v>
      </c>
      <c r="L390" s="49"/>
      <c r="M390" s="48">
        <v>1418</v>
      </c>
      <c r="N390" s="49"/>
      <c r="O390" s="49"/>
      <c r="P390" s="49"/>
      <c r="Q390" s="48">
        <v>475</v>
      </c>
      <c r="R390" s="48">
        <v>882</v>
      </c>
      <c r="S390" s="49"/>
      <c r="T390" s="48">
        <v>1357</v>
      </c>
      <c r="U390" s="49"/>
      <c r="V390" s="49"/>
      <c r="W390" s="49"/>
      <c r="X390" s="48">
        <v>441</v>
      </c>
      <c r="Y390" s="49"/>
      <c r="Z390" s="49"/>
      <c r="AA390" s="49"/>
      <c r="AB390" s="48">
        <v>0</v>
      </c>
      <c r="AC390" s="49"/>
      <c r="AD390" s="48">
        <v>43</v>
      </c>
      <c r="AE390" s="49"/>
      <c r="AF390" s="49"/>
      <c r="AG390" s="49"/>
      <c r="AH390" s="48">
        <v>600</v>
      </c>
      <c r="AI390" s="39"/>
      <c r="AJ390" s="39"/>
      <c r="AK390" s="39"/>
    </row>
    <row r="391" spans="1:37" ht="20.100000000000001" customHeight="1" x14ac:dyDescent="0.2">
      <c r="D391" s="2" t="s">
        <v>114</v>
      </c>
      <c r="F391" s="39">
        <v>618</v>
      </c>
      <c r="G391" s="39"/>
      <c r="H391" s="39"/>
      <c r="I391" s="39"/>
      <c r="J391" s="39">
        <v>773</v>
      </c>
      <c r="K391" s="39">
        <v>102</v>
      </c>
      <c r="L391" s="39"/>
      <c r="M391" s="39">
        <v>875</v>
      </c>
      <c r="N391" s="39"/>
      <c r="O391" s="39"/>
      <c r="P391" s="39"/>
      <c r="Q391" s="39">
        <v>350</v>
      </c>
      <c r="R391" s="39">
        <v>840</v>
      </c>
      <c r="S391" s="39"/>
      <c r="T391" s="39">
        <v>1190</v>
      </c>
      <c r="U391" s="39"/>
      <c r="V391" s="39"/>
      <c r="W391" s="39"/>
      <c r="X391" s="39">
        <v>302</v>
      </c>
      <c r="Y391" s="39"/>
      <c r="Z391" s="39"/>
      <c r="AA391" s="39"/>
      <c r="AB391" s="39">
        <v>0</v>
      </c>
      <c r="AC391" s="39"/>
      <c r="AD391" s="39">
        <v>1</v>
      </c>
      <c r="AE391" s="39"/>
      <c r="AF391" s="39"/>
      <c r="AG391" s="39"/>
      <c r="AH391" s="39">
        <v>183</v>
      </c>
      <c r="AI391" s="39"/>
      <c r="AJ391" s="39"/>
      <c r="AK391" s="39"/>
    </row>
    <row r="392" spans="1:37" ht="19.5" customHeight="1" x14ac:dyDescent="0.2">
      <c r="D392" s="47" t="s">
        <v>115</v>
      </c>
      <c r="F392" s="48">
        <v>374</v>
      </c>
      <c r="G392" s="49"/>
      <c r="H392" s="49"/>
      <c r="I392" s="49"/>
      <c r="J392" s="48">
        <v>774</v>
      </c>
      <c r="K392" s="48">
        <v>55</v>
      </c>
      <c r="L392" s="49"/>
      <c r="M392" s="48">
        <v>829</v>
      </c>
      <c r="N392" s="49"/>
      <c r="O392" s="49"/>
      <c r="P392" s="49"/>
      <c r="Q392" s="48">
        <v>258</v>
      </c>
      <c r="R392" s="48">
        <v>641</v>
      </c>
      <c r="S392" s="49"/>
      <c r="T392" s="48">
        <v>899</v>
      </c>
      <c r="U392" s="49"/>
      <c r="V392" s="49"/>
      <c r="W392" s="49"/>
      <c r="X392" s="48">
        <v>303</v>
      </c>
      <c r="Y392" s="49"/>
      <c r="Z392" s="49"/>
      <c r="AA392" s="49"/>
      <c r="AB392" s="48">
        <v>0</v>
      </c>
      <c r="AC392" s="49"/>
      <c r="AD392" s="48">
        <v>1</v>
      </c>
      <c r="AE392" s="49"/>
      <c r="AF392" s="49"/>
      <c r="AG392" s="49"/>
      <c r="AH392" s="48">
        <v>20</v>
      </c>
      <c r="AI392" s="39"/>
      <c r="AJ392" s="39"/>
      <c r="AK392" s="39"/>
    </row>
    <row r="393" spans="1:37" ht="20.100000000000001" customHeight="1" x14ac:dyDescent="0.2">
      <c r="D393" s="2" t="s">
        <v>116</v>
      </c>
      <c r="F393" s="39">
        <v>358</v>
      </c>
      <c r="G393" s="39"/>
      <c r="H393" s="39"/>
      <c r="I393" s="39"/>
      <c r="J393" s="39">
        <v>1327</v>
      </c>
      <c r="K393" s="39">
        <v>49</v>
      </c>
      <c r="L393" s="39"/>
      <c r="M393" s="39">
        <v>1376</v>
      </c>
      <c r="N393" s="39"/>
      <c r="O393" s="39"/>
      <c r="P393" s="39"/>
      <c r="Q393" s="39">
        <f xml:space="preserve"> 465 + 8</f>
        <v>473</v>
      </c>
      <c r="R393" s="39">
        <v>936</v>
      </c>
      <c r="S393" s="39"/>
      <c r="T393" s="39">
        <v>1409</v>
      </c>
      <c r="U393" s="39"/>
      <c r="V393" s="39"/>
      <c r="W393" s="39"/>
      <c r="X393" s="39">
        <v>325</v>
      </c>
      <c r="Y393" s="39"/>
      <c r="Z393" s="39"/>
      <c r="AA393" s="39"/>
      <c r="AB393" s="39">
        <v>0</v>
      </c>
      <c r="AC393" s="39"/>
      <c r="AD393" s="39">
        <v>0</v>
      </c>
      <c r="AE393" s="39"/>
      <c r="AF393" s="39"/>
      <c r="AG393" s="39"/>
      <c r="AH393" s="39">
        <v>0</v>
      </c>
      <c r="AI393" s="39"/>
      <c r="AJ393" s="39"/>
      <c r="AK393" s="39"/>
    </row>
    <row r="394" spans="1:37" ht="19.5" customHeight="1" x14ac:dyDescent="0.2">
      <c r="D394" s="47" t="s">
        <v>103</v>
      </c>
      <c r="F394" s="48">
        <v>635</v>
      </c>
      <c r="G394" s="49"/>
      <c r="H394" s="49"/>
      <c r="I394" s="49"/>
      <c r="J394" s="48">
        <v>742</v>
      </c>
      <c r="K394" s="48">
        <v>31</v>
      </c>
      <c r="L394" s="49"/>
      <c r="M394" s="48">
        <v>773</v>
      </c>
      <c r="N394" s="49"/>
      <c r="O394" s="49"/>
      <c r="P394" s="49"/>
      <c r="Q394" s="48">
        <v>217</v>
      </c>
      <c r="R394" s="48">
        <v>747</v>
      </c>
      <c r="S394" s="49"/>
      <c r="T394" s="48">
        <v>964</v>
      </c>
      <c r="U394" s="49"/>
      <c r="V394" s="49"/>
      <c r="W394" s="49"/>
      <c r="X394" s="48">
        <v>444</v>
      </c>
      <c r="Y394" s="49"/>
      <c r="Z394" s="49"/>
      <c r="AA394" s="49"/>
      <c r="AB394" s="48">
        <v>0</v>
      </c>
      <c r="AC394" s="49"/>
      <c r="AD394" s="48">
        <v>0</v>
      </c>
      <c r="AE394" s="49"/>
      <c r="AF394" s="49"/>
      <c r="AG394" s="49"/>
      <c r="AH394" s="48">
        <v>249</v>
      </c>
      <c r="AI394" s="39"/>
      <c r="AJ394" s="39"/>
      <c r="AK394" s="39"/>
    </row>
    <row r="395" spans="1:37" ht="20.100000000000001" customHeight="1" x14ac:dyDescent="0.2">
      <c r="D395" s="2" t="s">
        <v>104</v>
      </c>
      <c r="F395" s="39">
        <v>469</v>
      </c>
      <c r="G395" s="39"/>
      <c r="H395" s="39"/>
      <c r="I395" s="39"/>
      <c r="J395" s="39">
        <v>1320</v>
      </c>
      <c r="K395" s="39">
        <v>25</v>
      </c>
      <c r="L395" s="39"/>
      <c r="M395" s="39">
        <v>1345</v>
      </c>
      <c r="N395" s="39"/>
      <c r="O395" s="39"/>
      <c r="P395" s="39"/>
      <c r="Q395" s="39">
        <v>401</v>
      </c>
      <c r="R395" s="39">
        <v>1011</v>
      </c>
      <c r="S395" s="39"/>
      <c r="T395" s="39">
        <v>1412</v>
      </c>
      <c r="U395" s="39"/>
      <c r="V395" s="39"/>
      <c r="W395" s="39"/>
      <c r="X395" s="39">
        <v>359</v>
      </c>
      <c r="Y395" s="39"/>
      <c r="Z395" s="39"/>
      <c r="AA395" s="39"/>
      <c r="AB395" s="39">
        <v>0</v>
      </c>
      <c r="AC395" s="39"/>
      <c r="AD395" s="39">
        <v>43</v>
      </c>
      <c r="AE395" s="39"/>
      <c r="AF395" s="39"/>
      <c r="AG395" s="39"/>
      <c r="AH395" s="39">
        <v>0</v>
      </c>
      <c r="AI395" s="39"/>
      <c r="AJ395" s="39"/>
      <c r="AK395" s="39"/>
    </row>
    <row r="396" spans="1:37" ht="20.100000000000001" customHeight="1" x14ac:dyDescent="0.2"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</row>
    <row r="397" spans="1:37" s="1" customFormat="1" ht="20.100000000000001" customHeight="1" x14ac:dyDescent="0.25">
      <c r="A397" s="3"/>
      <c r="B397" s="6"/>
      <c r="C397" s="51" t="s">
        <v>159</v>
      </c>
      <c r="D397" s="52"/>
      <c r="E397" s="5"/>
      <c r="F397" s="53">
        <v>4197</v>
      </c>
      <c r="G397" s="54"/>
      <c r="H397" s="54"/>
      <c r="I397" s="54"/>
      <c r="J397" s="53">
        <v>10278</v>
      </c>
      <c r="K397" s="53">
        <v>466</v>
      </c>
      <c r="L397" s="54"/>
      <c r="M397" s="53">
        <v>10744</v>
      </c>
      <c r="N397" s="54"/>
      <c r="O397" s="54"/>
      <c r="P397" s="54"/>
      <c r="Q397" s="53">
        <f xml:space="preserve"> 3559 + 4 + 8</f>
        <v>3571</v>
      </c>
      <c r="R397" s="53">
        <v>7792</v>
      </c>
      <c r="S397" s="54"/>
      <c r="T397" s="53">
        <v>11363</v>
      </c>
      <c r="U397" s="54"/>
      <c r="V397" s="54"/>
      <c r="W397" s="54"/>
      <c r="X397" s="53">
        <v>3457</v>
      </c>
      <c r="Y397" s="54"/>
      <c r="Z397" s="54"/>
      <c r="AA397" s="54"/>
      <c r="AB397" s="53">
        <v>0</v>
      </c>
      <c r="AC397" s="54"/>
      <c r="AD397" s="53">
        <v>121</v>
      </c>
      <c r="AE397" s="54"/>
      <c r="AF397" s="54"/>
      <c r="AG397" s="54"/>
      <c r="AH397" s="53">
        <v>1362</v>
      </c>
      <c r="AI397" s="39"/>
      <c r="AJ397" s="39"/>
      <c r="AK397" s="39"/>
    </row>
    <row r="398" spans="1:37" s="1" customFormat="1" ht="20.100000000000001" customHeight="1" x14ac:dyDescent="0.2">
      <c r="A398" s="3"/>
      <c r="B398" s="6"/>
      <c r="C398" s="3"/>
      <c r="D398" s="3"/>
      <c r="E398" s="5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39"/>
      <c r="AJ398" s="39"/>
      <c r="AK398" s="39"/>
    </row>
    <row r="399" spans="1:37" s="1" customFormat="1" ht="20.100000000000001" customHeight="1" x14ac:dyDescent="0.25">
      <c r="A399" s="3"/>
      <c r="B399" s="57" t="s">
        <v>235</v>
      </c>
      <c r="C399" s="58"/>
      <c r="D399" s="58"/>
      <c r="E399" s="5"/>
      <c r="F399" s="59">
        <v>4197</v>
      </c>
      <c r="G399" s="54"/>
      <c r="H399" s="54"/>
      <c r="I399" s="54"/>
      <c r="J399" s="59">
        <v>10278</v>
      </c>
      <c r="K399" s="59">
        <v>466</v>
      </c>
      <c r="L399" s="54"/>
      <c r="M399" s="59">
        <v>10744</v>
      </c>
      <c r="N399" s="54"/>
      <c r="O399" s="54"/>
      <c r="P399" s="54"/>
      <c r="Q399" s="59">
        <f xml:space="preserve"> 3559 + 4 + 8</f>
        <v>3571</v>
      </c>
      <c r="R399" s="59">
        <v>7792</v>
      </c>
      <c r="S399" s="54"/>
      <c r="T399" s="59">
        <v>11363</v>
      </c>
      <c r="U399" s="54"/>
      <c r="V399" s="54"/>
      <c r="W399" s="54"/>
      <c r="X399" s="59">
        <v>3457</v>
      </c>
      <c r="Y399" s="54"/>
      <c r="Z399" s="54"/>
      <c r="AA399" s="54"/>
      <c r="AB399" s="59">
        <v>0</v>
      </c>
      <c r="AC399" s="54"/>
      <c r="AD399" s="59">
        <v>121</v>
      </c>
      <c r="AE399" s="54"/>
      <c r="AF399" s="54"/>
      <c r="AG399" s="54"/>
      <c r="AH399" s="59">
        <v>1362</v>
      </c>
      <c r="AI399" s="39"/>
      <c r="AJ399" s="39"/>
      <c r="AK399" s="39"/>
    </row>
    <row r="400" spans="1:37" ht="20.100000000000001" customHeight="1" x14ac:dyDescent="0.2"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</row>
    <row r="401" spans="1:37" ht="20.100000000000001" customHeight="1" x14ac:dyDescent="0.2">
      <c r="B401" s="6" t="s">
        <v>236</v>
      </c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</row>
    <row r="402" spans="1:37" ht="20.100000000000001" customHeight="1" x14ac:dyDescent="0.2">
      <c r="C402" s="3" t="s">
        <v>154</v>
      </c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</row>
    <row r="403" spans="1:37" ht="20.100000000000001" customHeight="1" x14ac:dyDescent="0.2">
      <c r="D403" s="2" t="s">
        <v>96</v>
      </c>
      <c r="F403" s="39">
        <v>301</v>
      </c>
      <c r="G403" s="39"/>
      <c r="H403" s="39"/>
      <c r="I403" s="39"/>
      <c r="J403" s="39">
        <v>1088</v>
      </c>
      <c r="K403" s="39">
        <v>49</v>
      </c>
      <c r="L403" s="39"/>
      <c r="M403" s="39">
        <v>1137</v>
      </c>
      <c r="N403" s="39"/>
      <c r="O403" s="39"/>
      <c r="P403" s="39"/>
      <c r="Q403" s="39">
        <v>303</v>
      </c>
      <c r="R403" s="39">
        <v>842</v>
      </c>
      <c r="S403" s="39"/>
      <c r="T403" s="39">
        <v>1145</v>
      </c>
      <c r="U403" s="39"/>
      <c r="V403" s="39"/>
      <c r="W403" s="39"/>
      <c r="X403" s="39">
        <v>293</v>
      </c>
      <c r="Y403" s="39"/>
      <c r="Z403" s="39"/>
      <c r="AA403" s="39"/>
      <c r="AB403" s="39">
        <v>0</v>
      </c>
      <c r="AC403" s="39"/>
      <c r="AD403" s="39">
        <v>0</v>
      </c>
      <c r="AE403" s="39"/>
      <c r="AF403" s="39"/>
      <c r="AG403" s="39"/>
      <c r="AH403" s="39">
        <v>0</v>
      </c>
      <c r="AI403" s="39"/>
      <c r="AJ403" s="39"/>
      <c r="AK403" s="39"/>
    </row>
    <row r="404" spans="1:37" ht="19.5" customHeight="1" x14ac:dyDescent="0.2">
      <c r="D404" s="47" t="s">
        <v>97</v>
      </c>
      <c r="F404" s="48">
        <v>247</v>
      </c>
      <c r="G404" s="49"/>
      <c r="H404" s="49"/>
      <c r="I404" s="49"/>
      <c r="J404" s="48">
        <v>1096</v>
      </c>
      <c r="K404" s="48">
        <v>35</v>
      </c>
      <c r="L404" s="49"/>
      <c r="M404" s="48">
        <v>1131</v>
      </c>
      <c r="N404" s="49"/>
      <c r="O404" s="49"/>
      <c r="P404" s="49"/>
      <c r="Q404" s="48">
        <v>322</v>
      </c>
      <c r="R404" s="48">
        <v>818</v>
      </c>
      <c r="S404" s="49"/>
      <c r="T404" s="48">
        <v>1140</v>
      </c>
      <c r="U404" s="49"/>
      <c r="V404" s="49"/>
      <c r="W404" s="49"/>
      <c r="X404" s="48">
        <v>238</v>
      </c>
      <c r="Y404" s="49"/>
      <c r="Z404" s="49"/>
      <c r="AA404" s="49"/>
      <c r="AB404" s="48">
        <v>0</v>
      </c>
      <c r="AC404" s="49"/>
      <c r="AD404" s="48">
        <v>0</v>
      </c>
      <c r="AE404" s="49"/>
      <c r="AF404" s="49"/>
      <c r="AG404" s="49"/>
      <c r="AH404" s="48">
        <v>0</v>
      </c>
      <c r="AI404" s="39"/>
      <c r="AJ404" s="39"/>
      <c r="AK404" s="39"/>
    </row>
    <row r="405" spans="1:37" ht="20.100000000000001" customHeight="1" x14ac:dyDescent="0.2">
      <c r="D405" s="2" t="s">
        <v>113</v>
      </c>
      <c r="F405" s="39">
        <v>325</v>
      </c>
      <c r="G405" s="39"/>
      <c r="H405" s="39"/>
      <c r="I405" s="39"/>
      <c r="J405" s="39">
        <v>1077</v>
      </c>
      <c r="K405" s="39">
        <v>35</v>
      </c>
      <c r="L405" s="39"/>
      <c r="M405" s="39">
        <v>1112</v>
      </c>
      <c r="N405" s="39"/>
      <c r="O405" s="39"/>
      <c r="P405" s="39"/>
      <c r="Q405" s="39">
        <v>233</v>
      </c>
      <c r="R405" s="39">
        <v>885</v>
      </c>
      <c r="S405" s="39"/>
      <c r="T405" s="39">
        <v>1118</v>
      </c>
      <c r="U405" s="39"/>
      <c r="V405" s="39"/>
      <c r="W405" s="39"/>
      <c r="X405" s="39">
        <v>317</v>
      </c>
      <c r="Y405" s="39"/>
      <c r="Z405" s="39"/>
      <c r="AA405" s="39"/>
      <c r="AB405" s="39">
        <v>0</v>
      </c>
      <c r="AC405" s="39"/>
      <c r="AD405" s="39">
        <v>2</v>
      </c>
      <c r="AE405" s="39"/>
      <c r="AF405" s="39"/>
      <c r="AG405" s="39"/>
      <c r="AH405" s="39">
        <v>0</v>
      </c>
      <c r="AI405" s="39"/>
      <c r="AJ405" s="39"/>
      <c r="AK405" s="39"/>
    </row>
    <row r="406" spans="1:37" ht="19.5" customHeight="1" x14ac:dyDescent="0.2">
      <c r="D406" s="47" t="s">
        <v>99</v>
      </c>
      <c r="F406" s="48">
        <v>383</v>
      </c>
      <c r="G406" s="49"/>
      <c r="H406" s="49"/>
      <c r="I406" s="49"/>
      <c r="J406" s="48">
        <v>1087</v>
      </c>
      <c r="K406" s="48">
        <v>36</v>
      </c>
      <c r="L406" s="49"/>
      <c r="M406" s="48">
        <v>1123</v>
      </c>
      <c r="N406" s="49"/>
      <c r="O406" s="49"/>
      <c r="P406" s="49"/>
      <c r="Q406" s="48">
        <v>337</v>
      </c>
      <c r="R406" s="48">
        <v>847</v>
      </c>
      <c r="S406" s="49"/>
      <c r="T406" s="48">
        <v>1184</v>
      </c>
      <c r="U406" s="49"/>
      <c r="V406" s="49"/>
      <c r="W406" s="49"/>
      <c r="X406" s="48">
        <v>322</v>
      </c>
      <c r="Y406" s="49"/>
      <c r="Z406" s="49"/>
      <c r="AA406" s="49"/>
      <c r="AB406" s="48">
        <v>0</v>
      </c>
      <c r="AC406" s="49"/>
      <c r="AD406" s="48">
        <v>0</v>
      </c>
      <c r="AE406" s="49"/>
      <c r="AF406" s="49"/>
      <c r="AG406" s="49"/>
      <c r="AH406" s="48">
        <v>0</v>
      </c>
      <c r="AI406" s="39"/>
      <c r="AJ406" s="39"/>
      <c r="AK406" s="39"/>
    </row>
    <row r="407" spans="1:37" ht="20.100000000000001" customHeight="1" x14ac:dyDescent="0.2">
      <c r="D407" s="2" t="s">
        <v>114</v>
      </c>
      <c r="F407" s="39">
        <v>211</v>
      </c>
      <c r="G407" s="39"/>
      <c r="H407" s="39"/>
      <c r="I407" s="39"/>
      <c r="J407" s="39">
        <v>824</v>
      </c>
      <c r="K407" s="39">
        <v>55</v>
      </c>
      <c r="L407" s="39"/>
      <c r="M407" s="39">
        <v>879</v>
      </c>
      <c r="N407" s="39"/>
      <c r="O407" s="39"/>
      <c r="P407" s="39"/>
      <c r="Q407" s="39">
        <v>263</v>
      </c>
      <c r="R407" s="39">
        <v>661</v>
      </c>
      <c r="S407" s="39"/>
      <c r="T407" s="39">
        <v>924</v>
      </c>
      <c r="U407" s="39"/>
      <c r="V407" s="39"/>
      <c r="W407" s="39"/>
      <c r="X407" s="39">
        <v>166</v>
      </c>
      <c r="Y407" s="39"/>
      <c r="Z407" s="39"/>
      <c r="AA407" s="39"/>
      <c r="AB407" s="39">
        <v>0</v>
      </c>
      <c r="AC407" s="39"/>
      <c r="AD407" s="39">
        <v>0</v>
      </c>
      <c r="AE407" s="39"/>
      <c r="AF407" s="39"/>
      <c r="AG407" s="39"/>
      <c r="AH407" s="39">
        <v>0</v>
      </c>
      <c r="AI407" s="39"/>
      <c r="AJ407" s="39"/>
      <c r="AK407" s="39"/>
    </row>
    <row r="408" spans="1:37" ht="19.5" customHeight="1" x14ac:dyDescent="0.2">
      <c r="D408" s="47" t="s">
        <v>115</v>
      </c>
      <c r="F408" s="48">
        <v>244</v>
      </c>
      <c r="G408" s="49"/>
      <c r="H408" s="49"/>
      <c r="I408" s="49"/>
      <c r="J408" s="48">
        <v>828</v>
      </c>
      <c r="K408" s="48">
        <v>50</v>
      </c>
      <c r="L408" s="49"/>
      <c r="M408" s="48">
        <v>878</v>
      </c>
      <c r="N408" s="49"/>
      <c r="O408" s="49"/>
      <c r="P408" s="49"/>
      <c r="Q408" s="48">
        <v>210</v>
      </c>
      <c r="R408" s="48">
        <v>666</v>
      </c>
      <c r="S408" s="49"/>
      <c r="T408" s="48">
        <v>876</v>
      </c>
      <c r="U408" s="49"/>
      <c r="V408" s="49"/>
      <c r="W408" s="49"/>
      <c r="X408" s="48">
        <v>246</v>
      </c>
      <c r="Y408" s="49"/>
      <c r="Z408" s="49"/>
      <c r="AA408" s="49"/>
      <c r="AB408" s="48">
        <v>0</v>
      </c>
      <c r="AC408" s="49"/>
      <c r="AD408" s="48">
        <v>0</v>
      </c>
      <c r="AE408" s="49"/>
      <c r="AF408" s="49"/>
      <c r="AG408" s="49"/>
      <c r="AH408" s="48">
        <v>0</v>
      </c>
      <c r="AI408" s="39"/>
      <c r="AJ408" s="39"/>
      <c r="AK408" s="39"/>
    </row>
    <row r="409" spans="1:37" ht="20.100000000000001" customHeight="1" x14ac:dyDescent="0.2">
      <c r="D409" s="2" t="s">
        <v>116</v>
      </c>
      <c r="F409" s="39">
        <v>358</v>
      </c>
      <c r="G409" s="39"/>
      <c r="H409" s="39"/>
      <c r="I409" s="39"/>
      <c r="J409" s="39">
        <v>813</v>
      </c>
      <c r="K409" s="39">
        <v>66</v>
      </c>
      <c r="L409" s="39"/>
      <c r="M409" s="39">
        <v>879</v>
      </c>
      <c r="N409" s="39"/>
      <c r="O409" s="39"/>
      <c r="P409" s="39"/>
      <c r="Q409" s="39">
        <v>139</v>
      </c>
      <c r="R409" s="39">
        <v>772</v>
      </c>
      <c r="S409" s="39"/>
      <c r="T409" s="39">
        <v>911</v>
      </c>
      <c r="U409" s="39"/>
      <c r="V409" s="39"/>
      <c r="W409" s="39"/>
      <c r="X409" s="39">
        <v>326</v>
      </c>
      <c r="Y409" s="39"/>
      <c r="Z409" s="39"/>
      <c r="AA409" s="39"/>
      <c r="AB409" s="39">
        <v>0</v>
      </c>
      <c r="AC409" s="39"/>
      <c r="AD409" s="39">
        <v>0</v>
      </c>
      <c r="AE409" s="39"/>
      <c r="AF409" s="39"/>
      <c r="AG409" s="39"/>
      <c r="AH409" s="39">
        <v>0</v>
      </c>
      <c r="AI409" s="39"/>
      <c r="AJ409" s="39"/>
      <c r="AK409" s="39"/>
    </row>
    <row r="410" spans="1:37" ht="19.5" customHeight="1" x14ac:dyDescent="0.2">
      <c r="D410" s="47" t="s">
        <v>103</v>
      </c>
      <c r="F410" s="48">
        <v>432</v>
      </c>
      <c r="G410" s="49"/>
      <c r="H410" s="49"/>
      <c r="I410" s="49"/>
      <c r="J410" s="48">
        <v>1145</v>
      </c>
      <c r="K410" s="48">
        <v>40</v>
      </c>
      <c r="L410" s="49"/>
      <c r="M410" s="48">
        <v>1185</v>
      </c>
      <c r="N410" s="49"/>
      <c r="O410" s="49"/>
      <c r="P410" s="49"/>
      <c r="Q410" s="48">
        <v>388</v>
      </c>
      <c r="R410" s="48">
        <v>844</v>
      </c>
      <c r="S410" s="49"/>
      <c r="T410" s="48">
        <v>1232</v>
      </c>
      <c r="U410" s="49"/>
      <c r="V410" s="49"/>
      <c r="W410" s="49"/>
      <c r="X410" s="48">
        <v>385</v>
      </c>
      <c r="Y410" s="49"/>
      <c r="Z410" s="49"/>
      <c r="AA410" s="49"/>
      <c r="AB410" s="48">
        <v>0</v>
      </c>
      <c r="AC410" s="49"/>
      <c r="AD410" s="48">
        <v>0</v>
      </c>
      <c r="AE410" s="49"/>
      <c r="AF410" s="49"/>
      <c r="AG410" s="49"/>
      <c r="AH410" s="48">
        <v>0</v>
      </c>
      <c r="AI410" s="39"/>
      <c r="AJ410" s="39"/>
      <c r="AK410" s="39"/>
    </row>
    <row r="411" spans="1:37" ht="20.100000000000001" customHeight="1" x14ac:dyDescent="0.2">
      <c r="D411" s="2" t="s">
        <v>104</v>
      </c>
      <c r="F411" s="39">
        <v>620</v>
      </c>
      <c r="G411" s="39"/>
      <c r="H411" s="39"/>
      <c r="I411" s="39"/>
      <c r="J411" s="39">
        <v>1120</v>
      </c>
      <c r="K411" s="39">
        <v>50</v>
      </c>
      <c r="L411" s="39"/>
      <c r="M411" s="39">
        <v>1170</v>
      </c>
      <c r="N411" s="39"/>
      <c r="O411" s="39"/>
      <c r="P411" s="39"/>
      <c r="Q411" s="39">
        <v>402</v>
      </c>
      <c r="R411" s="39">
        <v>832</v>
      </c>
      <c r="S411" s="39"/>
      <c r="T411" s="39">
        <v>1234</v>
      </c>
      <c r="U411" s="39"/>
      <c r="V411" s="39"/>
      <c r="W411" s="39"/>
      <c r="X411" s="39">
        <v>552</v>
      </c>
      <c r="Y411" s="39"/>
      <c r="Z411" s="39"/>
      <c r="AA411" s="39"/>
      <c r="AB411" s="39">
        <v>0</v>
      </c>
      <c r="AC411" s="39"/>
      <c r="AD411" s="39">
        <v>4</v>
      </c>
      <c r="AE411" s="39"/>
      <c r="AF411" s="39"/>
      <c r="AG411" s="39"/>
      <c r="AH411" s="39">
        <v>0</v>
      </c>
      <c r="AI411" s="39"/>
      <c r="AJ411" s="39"/>
      <c r="AK411" s="39"/>
    </row>
    <row r="412" spans="1:37" ht="19.5" customHeight="1" x14ac:dyDescent="0.2">
      <c r="D412" s="47" t="s">
        <v>117</v>
      </c>
      <c r="F412" s="48">
        <v>390</v>
      </c>
      <c r="G412" s="49"/>
      <c r="H412" s="49"/>
      <c r="I412" s="49"/>
      <c r="J412" s="48">
        <v>1118</v>
      </c>
      <c r="K412" s="48">
        <v>61</v>
      </c>
      <c r="L412" s="49"/>
      <c r="M412" s="48">
        <v>1179</v>
      </c>
      <c r="N412" s="49"/>
      <c r="O412" s="49"/>
      <c r="P412" s="49"/>
      <c r="Q412" s="48">
        <v>508</v>
      </c>
      <c r="R412" s="48">
        <v>803</v>
      </c>
      <c r="S412" s="49"/>
      <c r="T412" s="48">
        <v>1311</v>
      </c>
      <c r="U412" s="49"/>
      <c r="V412" s="49"/>
      <c r="W412" s="49"/>
      <c r="X412" s="48">
        <v>258</v>
      </c>
      <c r="Y412" s="49"/>
      <c r="Z412" s="49"/>
      <c r="AA412" s="49"/>
      <c r="AB412" s="48">
        <v>0</v>
      </c>
      <c r="AC412" s="49"/>
      <c r="AD412" s="48">
        <v>0</v>
      </c>
      <c r="AE412" s="49"/>
      <c r="AF412" s="49"/>
      <c r="AG412" s="49"/>
      <c r="AH412" s="48">
        <v>18</v>
      </c>
      <c r="AI412" s="39"/>
      <c r="AJ412" s="39"/>
      <c r="AK412" s="39"/>
    </row>
    <row r="413" spans="1:37" ht="20.100000000000001" customHeight="1" x14ac:dyDescent="0.2"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</row>
    <row r="414" spans="1:37" s="1" customFormat="1" ht="20.100000000000001" customHeight="1" x14ac:dyDescent="0.25">
      <c r="A414" s="3"/>
      <c r="B414" s="6"/>
      <c r="C414" s="51" t="s">
        <v>159</v>
      </c>
      <c r="D414" s="52"/>
      <c r="E414" s="5"/>
      <c r="F414" s="53">
        <v>3511</v>
      </c>
      <c r="G414" s="54"/>
      <c r="H414" s="54"/>
      <c r="I414" s="54"/>
      <c r="J414" s="53">
        <v>10196</v>
      </c>
      <c r="K414" s="53">
        <v>477</v>
      </c>
      <c r="L414" s="54"/>
      <c r="M414" s="53">
        <v>10673</v>
      </c>
      <c r="N414" s="54"/>
      <c r="O414" s="54"/>
      <c r="P414" s="54"/>
      <c r="Q414" s="53">
        <v>3105</v>
      </c>
      <c r="R414" s="53">
        <v>7970</v>
      </c>
      <c r="S414" s="54"/>
      <c r="T414" s="53">
        <v>11075</v>
      </c>
      <c r="U414" s="54"/>
      <c r="V414" s="54"/>
      <c r="W414" s="54"/>
      <c r="X414" s="53">
        <v>3103</v>
      </c>
      <c r="Y414" s="54"/>
      <c r="Z414" s="54"/>
      <c r="AA414" s="54"/>
      <c r="AB414" s="53">
        <v>0</v>
      </c>
      <c r="AC414" s="54"/>
      <c r="AD414" s="53">
        <v>6</v>
      </c>
      <c r="AE414" s="54"/>
      <c r="AF414" s="54"/>
      <c r="AG414" s="54"/>
      <c r="AH414" s="53">
        <v>18</v>
      </c>
      <c r="AI414" s="39"/>
      <c r="AJ414" s="39"/>
      <c r="AK414" s="39"/>
    </row>
    <row r="415" spans="1:37" ht="20.100000000000001" customHeight="1" x14ac:dyDescent="0.2"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</row>
    <row r="416" spans="1:37" ht="20.100000000000001" customHeight="1" x14ac:dyDescent="0.2">
      <c r="C416" s="3" t="s">
        <v>237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</row>
    <row r="417" spans="1:37" ht="20.100000000000001" customHeight="1" x14ac:dyDescent="0.2">
      <c r="D417" s="2" t="s">
        <v>238</v>
      </c>
      <c r="F417" s="39">
        <v>135</v>
      </c>
      <c r="G417" s="39"/>
      <c r="H417" s="39"/>
      <c r="I417" s="39"/>
      <c r="J417" s="39">
        <v>278</v>
      </c>
      <c r="K417" s="39">
        <v>14</v>
      </c>
      <c r="L417" s="39"/>
      <c r="M417" s="39">
        <v>292</v>
      </c>
      <c r="N417" s="39"/>
      <c r="O417" s="39"/>
      <c r="P417" s="39"/>
      <c r="Q417" s="39">
        <v>10</v>
      </c>
      <c r="R417" s="39">
        <v>339</v>
      </c>
      <c r="S417" s="39"/>
      <c r="T417" s="39">
        <v>349</v>
      </c>
      <c r="U417" s="39"/>
      <c r="V417" s="39"/>
      <c r="W417" s="39"/>
      <c r="X417" s="39">
        <v>78</v>
      </c>
      <c r="Y417" s="39"/>
      <c r="Z417" s="39"/>
      <c r="AA417" s="39"/>
      <c r="AB417" s="39">
        <v>0</v>
      </c>
      <c r="AC417" s="39"/>
      <c r="AD417" s="39">
        <v>0</v>
      </c>
      <c r="AE417" s="39"/>
      <c r="AF417" s="39"/>
      <c r="AG417" s="39"/>
      <c r="AH417" s="39">
        <v>0</v>
      </c>
      <c r="AI417" s="39"/>
      <c r="AJ417" s="39"/>
      <c r="AK417" s="39"/>
    </row>
    <row r="418" spans="1:37" ht="20.100000000000001" customHeight="1" x14ac:dyDescent="0.2"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</row>
    <row r="419" spans="1:37" s="1" customFormat="1" ht="20.100000000000001" customHeight="1" x14ac:dyDescent="0.25">
      <c r="A419" s="3"/>
      <c r="B419" s="6"/>
      <c r="C419" s="51" t="s">
        <v>194</v>
      </c>
      <c r="D419" s="52"/>
      <c r="E419" s="5"/>
      <c r="F419" s="53">
        <v>135</v>
      </c>
      <c r="G419" s="54"/>
      <c r="H419" s="54"/>
      <c r="I419" s="54"/>
      <c r="J419" s="53">
        <v>278</v>
      </c>
      <c r="K419" s="53">
        <v>14</v>
      </c>
      <c r="L419" s="54"/>
      <c r="M419" s="53">
        <v>292</v>
      </c>
      <c r="N419" s="54"/>
      <c r="O419" s="54"/>
      <c r="P419" s="54"/>
      <c r="Q419" s="53">
        <v>10</v>
      </c>
      <c r="R419" s="53">
        <v>339</v>
      </c>
      <c r="S419" s="54"/>
      <c r="T419" s="53">
        <v>349</v>
      </c>
      <c r="U419" s="54"/>
      <c r="V419" s="54"/>
      <c r="W419" s="54"/>
      <c r="X419" s="53">
        <v>78</v>
      </c>
      <c r="Y419" s="54"/>
      <c r="Z419" s="54"/>
      <c r="AA419" s="54"/>
      <c r="AB419" s="53">
        <v>0</v>
      </c>
      <c r="AC419" s="54"/>
      <c r="AD419" s="53">
        <v>0</v>
      </c>
      <c r="AE419" s="54"/>
      <c r="AF419" s="54"/>
      <c r="AG419" s="54"/>
      <c r="AH419" s="53">
        <v>0</v>
      </c>
      <c r="AI419" s="39"/>
      <c r="AJ419" s="39"/>
      <c r="AK419" s="39"/>
    </row>
    <row r="420" spans="1:37" ht="20.100000000000001" customHeight="1" x14ac:dyDescent="0.2"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</row>
    <row r="421" spans="1:37" s="1" customFormat="1" ht="20.100000000000001" customHeight="1" x14ac:dyDescent="0.25">
      <c r="A421" s="3"/>
      <c r="B421" s="57" t="s">
        <v>239</v>
      </c>
      <c r="C421" s="58"/>
      <c r="D421" s="58"/>
      <c r="E421" s="5"/>
      <c r="F421" s="59">
        <v>3646</v>
      </c>
      <c r="G421" s="54"/>
      <c r="H421" s="54"/>
      <c r="I421" s="54"/>
      <c r="J421" s="59">
        <v>10474</v>
      </c>
      <c r="K421" s="59">
        <v>491</v>
      </c>
      <c r="L421" s="54"/>
      <c r="M421" s="59">
        <v>10965</v>
      </c>
      <c r="N421" s="54"/>
      <c r="O421" s="54"/>
      <c r="P421" s="54"/>
      <c r="Q421" s="59">
        <v>3115</v>
      </c>
      <c r="R421" s="59">
        <v>8309</v>
      </c>
      <c r="S421" s="54"/>
      <c r="T421" s="59">
        <v>11424</v>
      </c>
      <c r="U421" s="54"/>
      <c r="V421" s="54"/>
      <c r="W421" s="54"/>
      <c r="X421" s="59">
        <v>3181</v>
      </c>
      <c r="Y421" s="54"/>
      <c r="Z421" s="54"/>
      <c r="AA421" s="54"/>
      <c r="AB421" s="59">
        <v>0</v>
      </c>
      <c r="AC421" s="54"/>
      <c r="AD421" s="59">
        <v>6</v>
      </c>
      <c r="AE421" s="54"/>
      <c r="AF421" s="54"/>
      <c r="AG421" s="54"/>
      <c r="AH421" s="59">
        <v>18</v>
      </c>
      <c r="AI421" s="39"/>
      <c r="AJ421" s="39"/>
      <c r="AK421" s="39"/>
    </row>
    <row r="422" spans="1:37" ht="20.100000000000001" customHeight="1" x14ac:dyDescent="0.2"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</row>
    <row r="423" spans="1:37" ht="20.100000000000001" customHeight="1" x14ac:dyDescent="0.2">
      <c r="B423" s="6" t="s">
        <v>240</v>
      </c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</row>
    <row r="424" spans="1:37" ht="20.100000000000001" customHeight="1" x14ac:dyDescent="0.2">
      <c r="C424" s="3" t="s">
        <v>154</v>
      </c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</row>
    <row r="425" spans="1:37" ht="20.100000000000001" customHeight="1" x14ac:dyDescent="0.2">
      <c r="D425" s="2" t="s">
        <v>96</v>
      </c>
      <c r="F425" s="39">
        <v>289</v>
      </c>
      <c r="G425" s="39"/>
      <c r="H425" s="39"/>
      <c r="I425" s="39"/>
      <c r="J425" s="39">
        <v>1560</v>
      </c>
      <c r="K425" s="39">
        <v>45</v>
      </c>
      <c r="L425" s="39"/>
      <c r="M425" s="39">
        <v>1605</v>
      </c>
      <c r="N425" s="39"/>
      <c r="O425" s="39"/>
      <c r="P425" s="39"/>
      <c r="Q425" s="39">
        <v>486</v>
      </c>
      <c r="R425" s="39">
        <v>1212</v>
      </c>
      <c r="S425" s="39"/>
      <c r="T425" s="39">
        <v>1698</v>
      </c>
      <c r="U425" s="39"/>
      <c r="V425" s="39"/>
      <c r="W425" s="39"/>
      <c r="X425" s="39">
        <v>195</v>
      </c>
      <c r="Y425" s="39"/>
      <c r="Z425" s="39"/>
      <c r="AA425" s="39"/>
      <c r="AB425" s="39">
        <v>0</v>
      </c>
      <c r="AC425" s="39"/>
      <c r="AD425" s="39">
        <v>1</v>
      </c>
      <c r="AE425" s="39"/>
      <c r="AF425" s="39"/>
      <c r="AG425" s="39"/>
      <c r="AH425" s="39">
        <v>0</v>
      </c>
      <c r="AI425" s="39"/>
      <c r="AJ425" s="39"/>
      <c r="AK425" s="39"/>
    </row>
    <row r="426" spans="1:37" ht="19.5" customHeight="1" x14ac:dyDescent="0.2">
      <c r="D426" s="47" t="s">
        <v>241</v>
      </c>
      <c r="F426" s="48">
        <v>363</v>
      </c>
      <c r="G426" s="49"/>
      <c r="H426" s="49"/>
      <c r="I426" s="49"/>
      <c r="J426" s="48">
        <v>1534</v>
      </c>
      <c r="K426" s="48">
        <v>108</v>
      </c>
      <c r="L426" s="49"/>
      <c r="M426" s="48">
        <v>1642</v>
      </c>
      <c r="N426" s="49"/>
      <c r="O426" s="49"/>
      <c r="P426" s="49"/>
      <c r="Q426" s="48">
        <v>696</v>
      </c>
      <c r="R426" s="48">
        <v>977</v>
      </c>
      <c r="S426" s="49"/>
      <c r="T426" s="48">
        <v>1673</v>
      </c>
      <c r="U426" s="49"/>
      <c r="V426" s="49"/>
      <c r="W426" s="49"/>
      <c r="X426" s="48">
        <v>331</v>
      </c>
      <c r="Y426" s="49"/>
      <c r="Z426" s="49"/>
      <c r="AA426" s="49"/>
      <c r="AB426" s="48">
        <v>0</v>
      </c>
      <c r="AC426" s="49"/>
      <c r="AD426" s="48">
        <v>1</v>
      </c>
      <c r="AE426" s="49"/>
      <c r="AF426" s="49"/>
      <c r="AG426" s="49"/>
      <c r="AH426" s="48">
        <v>0</v>
      </c>
      <c r="AI426" s="39"/>
      <c r="AJ426" s="39"/>
      <c r="AK426" s="39"/>
    </row>
    <row r="427" spans="1:37" ht="20.100000000000001" customHeight="1" x14ac:dyDescent="0.2">
      <c r="D427" s="2" t="s">
        <v>242</v>
      </c>
      <c r="F427" s="39">
        <v>508</v>
      </c>
      <c r="G427" s="39"/>
      <c r="H427" s="39"/>
      <c r="I427" s="39"/>
      <c r="J427" s="39">
        <v>1490</v>
      </c>
      <c r="K427" s="39">
        <v>81</v>
      </c>
      <c r="L427" s="39"/>
      <c r="M427" s="39">
        <v>1571</v>
      </c>
      <c r="N427" s="39"/>
      <c r="O427" s="39"/>
      <c r="P427" s="39"/>
      <c r="Q427" s="39">
        <v>479</v>
      </c>
      <c r="R427" s="39">
        <v>1250</v>
      </c>
      <c r="S427" s="39"/>
      <c r="T427" s="39">
        <v>1729</v>
      </c>
      <c r="U427" s="39"/>
      <c r="V427" s="39"/>
      <c r="W427" s="39"/>
      <c r="X427" s="39">
        <v>350</v>
      </c>
      <c r="Y427" s="39"/>
      <c r="Z427" s="39"/>
      <c r="AA427" s="39"/>
      <c r="AB427" s="39">
        <v>0</v>
      </c>
      <c r="AC427" s="39"/>
      <c r="AD427" s="39">
        <v>0</v>
      </c>
      <c r="AE427" s="39"/>
      <c r="AF427" s="39"/>
      <c r="AG427" s="39"/>
      <c r="AH427" s="39">
        <v>0</v>
      </c>
      <c r="AI427" s="39"/>
      <c r="AJ427" s="39"/>
      <c r="AK427" s="39"/>
    </row>
    <row r="428" spans="1:37" ht="19.5" customHeight="1" x14ac:dyDescent="0.2">
      <c r="D428" s="47" t="s">
        <v>243</v>
      </c>
      <c r="F428" s="48">
        <v>636</v>
      </c>
      <c r="G428" s="49"/>
      <c r="H428" s="49"/>
      <c r="I428" s="49"/>
      <c r="J428" s="48">
        <v>1505</v>
      </c>
      <c r="K428" s="48">
        <v>98</v>
      </c>
      <c r="L428" s="49"/>
      <c r="M428" s="48">
        <v>1603</v>
      </c>
      <c r="N428" s="49"/>
      <c r="O428" s="49"/>
      <c r="P428" s="49"/>
      <c r="Q428" s="48">
        <v>591</v>
      </c>
      <c r="R428" s="48">
        <v>1231</v>
      </c>
      <c r="S428" s="49"/>
      <c r="T428" s="48">
        <v>1822</v>
      </c>
      <c r="U428" s="49"/>
      <c r="V428" s="49"/>
      <c r="W428" s="49"/>
      <c r="X428" s="48">
        <v>417</v>
      </c>
      <c r="Y428" s="49"/>
      <c r="Z428" s="49"/>
      <c r="AA428" s="49"/>
      <c r="AB428" s="48">
        <v>0</v>
      </c>
      <c r="AC428" s="49"/>
      <c r="AD428" s="48">
        <v>0</v>
      </c>
      <c r="AE428" s="49"/>
      <c r="AF428" s="49"/>
      <c r="AG428" s="49"/>
      <c r="AH428" s="48">
        <v>39</v>
      </c>
      <c r="AI428" s="39"/>
      <c r="AJ428" s="39"/>
      <c r="AK428" s="39"/>
    </row>
    <row r="429" spans="1:37" ht="20.100000000000001" customHeight="1" x14ac:dyDescent="0.2">
      <c r="D429" s="2" t="s">
        <v>244</v>
      </c>
      <c r="F429" s="39">
        <v>501</v>
      </c>
      <c r="G429" s="39"/>
      <c r="H429" s="39"/>
      <c r="I429" s="39"/>
      <c r="J429" s="39">
        <v>1506</v>
      </c>
      <c r="K429" s="39">
        <v>63</v>
      </c>
      <c r="L429" s="39"/>
      <c r="M429" s="39">
        <v>1569</v>
      </c>
      <c r="N429" s="39"/>
      <c r="O429" s="39"/>
      <c r="P429" s="39"/>
      <c r="Q429" s="39">
        <v>410</v>
      </c>
      <c r="R429" s="39">
        <v>1171</v>
      </c>
      <c r="S429" s="39"/>
      <c r="T429" s="39">
        <v>1581</v>
      </c>
      <c r="U429" s="39"/>
      <c r="V429" s="39"/>
      <c r="W429" s="39"/>
      <c r="X429" s="39">
        <v>480</v>
      </c>
      <c r="Y429" s="39"/>
      <c r="Z429" s="39"/>
      <c r="AA429" s="39"/>
      <c r="AB429" s="39">
        <v>0</v>
      </c>
      <c r="AC429" s="39"/>
      <c r="AD429" s="39">
        <v>9</v>
      </c>
      <c r="AE429" s="39"/>
      <c r="AF429" s="39"/>
      <c r="AG429" s="39"/>
      <c r="AH429" s="39">
        <v>81</v>
      </c>
      <c r="AI429" s="39"/>
      <c r="AJ429" s="39"/>
      <c r="AK429" s="39"/>
    </row>
    <row r="430" spans="1:37" ht="19.5" customHeight="1" x14ac:dyDescent="0.2">
      <c r="D430" s="47" t="s">
        <v>115</v>
      </c>
      <c r="F430" s="48">
        <v>309</v>
      </c>
      <c r="G430" s="49"/>
      <c r="H430" s="49"/>
      <c r="I430" s="49"/>
      <c r="J430" s="48">
        <v>580</v>
      </c>
      <c r="K430" s="48">
        <v>20</v>
      </c>
      <c r="L430" s="49"/>
      <c r="M430" s="48">
        <v>600</v>
      </c>
      <c r="N430" s="49"/>
      <c r="O430" s="49"/>
      <c r="P430" s="49"/>
      <c r="Q430" s="48">
        <v>298</v>
      </c>
      <c r="R430" s="48">
        <v>391</v>
      </c>
      <c r="S430" s="49"/>
      <c r="T430" s="48">
        <v>689</v>
      </c>
      <c r="U430" s="49"/>
      <c r="V430" s="49"/>
      <c r="W430" s="49"/>
      <c r="X430" s="48">
        <v>219</v>
      </c>
      <c r="Y430" s="49"/>
      <c r="Z430" s="49"/>
      <c r="AA430" s="49"/>
      <c r="AB430" s="48">
        <v>0</v>
      </c>
      <c r="AC430" s="49"/>
      <c r="AD430" s="48">
        <v>1</v>
      </c>
      <c r="AE430" s="49"/>
      <c r="AF430" s="49"/>
      <c r="AG430" s="49"/>
      <c r="AH430" s="48">
        <v>0</v>
      </c>
      <c r="AI430" s="39"/>
      <c r="AJ430" s="39"/>
      <c r="AK430" s="39"/>
    </row>
    <row r="431" spans="1:37" ht="20.100000000000001" customHeight="1" x14ac:dyDescent="0.2">
      <c r="D431" s="2" t="s">
        <v>116</v>
      </c>
      <c r="F431" s="39">
        <v>238</v>
      </c>
      <c r="G431" s="39"/>
      <c r="H431" s="39"/>
      <c r="I431" s="39"/>
      <c r="J431" s="39">
        <v>589</v>
      </c>
      <c r="K431" s="39">
        <v>29</v>
      </c>
      <c r="L431" s="39"/>
      <c r="M431" s="39">
        <v>618</v>
      </c>
      <c r="N431" s="39"/>
      <c r="O431" s="39"/>
      <c r="P431" s="39"/>
      <c r="Q431" s="39">
        <v>174</v>
      </c>
      <c r="R431" s="39">
        <v>469</v>
      </c>
      <c r="S431" s="39"/>
      <c r="T431" s="39">
        <v>643</v>
      </c>
      <c r="U431" s="39"/>
      <c r="V431" s="39"/>
      <c r="W431" s="39"/>
      <c r="X431" s="39">
        <v>213</v>
      </c>
      <c r="Y431" s="39"/>
      <c r="Z431" s="39"/>
      <c r="AA431" s="39"/>
      <c r="AB431" s="39">
        <v>0</v>
      </c>
      <c r="AC431" s="39"/>
      <c r="AD431" s="39">
        <v>0</v>
      </c>
      <c r="AE431" s="39"/>
      <c r="AF431" s="39"/>
      <c r="AG431" s="39"/>
      <c r="AH431" s="39">
        <v>0</v>
      </c>
      <c r="AI431" s="39"/>
      <c r="AJ431" s="39"/>
      <c r="AK431" s="39"/>
    </row>
    <row r="432" spans="1:37" ht="19.5" customHeight="1" x14ac:dyDescent="0.2">
      <c r="D432" s="47" t="s">
        <v>103</v>
      </c>
      <c r="F432" s="48">
        <v>360</v>
      </c>
      <c r="G432" s="49"/>
      <c r="H432" s="49"/>
      <c r="I432" s="49"/>
      <c r="J432" s="48">
        <v>1619</v>
      </c>
      <c r="K432" s="48">
        <v>87</v>
      </c>
      <c r="L432" s="49"/>
      <c r="M432" s="48">
        <v>1706</v>
      </c>
      <c r="N432" s="49"/>
      <c r="O432" s="49"/>
      <c r="P432" s="49"/>
      <c r="Q432" s="48">
        <v>602</v>
      </c>
      <c r="R432" s="48">
        <v>1186</v>
      </c>
      <c r="S432" s="49"/>
      <c r="T432" s="48">
        <v>1788</v>
      </c>
      <c r="U432" s="49"/>
      <c r="V432" s="49"/>
      <c r="W432" s="49"/>
      <c r="X432" s="48">
        <v>275</v>
      </c>
      <c r="Y432" s="49"/>
      <c r="Z432" s="49"/>
      <c r="AA432" s="49"/>
      <c r="AB432" s="48">
        <v>0</v>
      </c>
      <c r="AC432" s="49"/>
      <c r="AD432" s="48">
        <v>3</v>
      </c>
      <c r="AE432" s="49"/>
      <c r="AF432" s="49"/>
      <c r="AG432" s="49"/>
      <c r="AH432" s="48">
        <v>0</v>
      </c>
      <c r="AI432" s="39"/>
      <c r="AJ432" s="39"/>
      <c r="AK432" s="39"/>
    </row>
    <row r="433" spans="1:37" ht="19.5" customHeight="1" x14ac:dyDescent="0.2">
      <c r="D433" s="50" t="s">
        <v>104</v>
      </c>
      <c r="F433" s="49">
        <v>202</v>
      </c>
      <c r="G433" s="49"/>
      <c r="H433" s="49"/>
      <c r="I433" s="49"/>
      <c r="J433" s="49">
        <v>1497</v>
      </c>
      <c r="K433" s="49">
        <v>158</v>
      </c>
      <c r="L433" s="49"/>
      <c r="M433" s="49">
        <v>1655</v>
      </c>
      <c r="N433" s="49"/>
      <c r="O433" s="49"/>
      <c r="P433" s="49"/>
      <c r="Q433" s="49">
        <v>771</v>
      </c>
      <c r="R433" s="49">
        <v>910</v>
      </c>
      <c r="S433" s="49"/>
      <c r="T433" s="49">
        <v>1681</v>
      </c>
      <c r="U433" s="49"/>
      <c r="V433" s="49"/>
      <c r="W433" s="49"/>
      <c r="X433" s="49">
        <v>157</v>
      </c>
      <c r="Y433" s="49"/>
      <c r="Z433" s="49"/>
      <c r="AA433" s="49"/>
      <c r="AB433" s="49">
        <v>0</v>
      </c>
      <c r="AC433" s="49"/>
      <c r="AD433" s="49">
        <v>19</v>
      </c>
      <c r="AE433" s="49"/>
      <c r="AF433" s="49"/>
      <c r="AG433" s="49"/>
      <c r="AH433" s="49">
        <v>10</v>
      </c>
      <c r="AI433" s="39"/>
      <c r="AJ433" s="39"/>
      <c r="AK433" s="39"/>
    </row>
    <row r="434" spans="1:37" ht="19.5" customHeight="1" x14ac:dyDescent="0.2">
      <c r="D434" s="47" t="s">
        <v>105</v>
      </c>
      <c r="F434" s="48">
        <v>204</v>
      </c>
      <c r="G434" s="49"/>
      <c r="H434" s="49"/>
      <c r="I434" s="49"/>
      <c r="J434" s="48">
        <v>1490</v>
      </c>
      <c r="K434" s="48">
        <v>48</v>
      </c>
      <c r="L434" s="49"/>
      <c r="M434" s="48">
        <v>1538</v>
      </c>
      <c r="N434" s="49"/>
      <c r="O434" s="49"/>
      <c r="P434" s="49"/>
      <c r="Q434" s="48">
        <v>790</v>
      </c>
      <c r="R434" s="48">
        <v>757</v>
      </c>
      <c r="S434" s="49"/>
      <c r="T434" s="48">
        <v>1547</v>
      </c>
      <c r="U434" s="49"/>
      <c r="V434" s="49"/>
      <c r="W434" s="49"/>
      <c r="X434" s="48">
        <v>195</v>
      </c>
      <c r="Y434" s="49"/>
      <c r="Z434" s="49"/>
      <c r="AA434" s="49"/>
      <c r="AB434" s="48">
        <v>0</v>
      </c>
      <c r="AC434" s="49"/>
      <c r="AD434" s="48">
        <v>0</v>
      </c>
      <c r="AE434" s="49"/>
      <c r="AF434" s="49"/>
      <c r="AG434" s="49"/>
      <c r="AH434" s="48">
        <v>0</v>
      </c>
      <c r="AI434" s="39"/>
      <c r="AJ434" s="39"/>
      <c r="AK434" s="39"/>
    </row>
    <row r="435" spans="1:37" ht="19.5" customHeight="1" x14ac:dyDescent="0.2">
      <c r="D435" s="50" t="s">
        <v>106</v>
      </c>
      <c r="F435" s="49">
        <v>231</v>
      </c>
      <c r="G435" s="49"/>
      <c r="H435" s="49"/>
      <c r="I435" s="49"/>
      <c r="J435" s="49">
        <v>1507</v>
      </c>
      <c r="K435" s="49">
        <v>46</v>
      </c>
      <c r="L435" s="49"/>
      <c r="M435" s="49">
        <v>1553</v>
      </c>
      <c r="N435" s="49"/>
      <c r="O435" s="49"/>
      <c r="P435" s="49"/>
      <c r="Q435" s="49">
        <v>493</v>
      </c>
      <c r="R435" s="49">
        <v>1048</v>
      </c>
      <c r="S435" s="49"/>
      <c r="T435" s="49">
        <v>1541</v>
      </c>
      <c r="U435" s="49"/>
      <c r="V435" s="49"/>
      <c r="W435" s="49"/>
      <c r="X435" s="49">
        <v>243</v>
      </c>
      <c r="Y435" s="49"/>
      <c r="Z435" s="49"/>
      <c r="AA435" s="49"/>
      <c r="AB435" s="49">
        <v>0</v>
      </c>
      <c r="AC435" s="49"/>
      <c r="AD435" s="49">
        <v>0</v>
      </c>
      <c r="AE435" s="49"/>
      <c r="AF435" s="49"/>
      <c r="AG435" s="49"/>
      <c r="AH435" s="49">
        <v>0</v>
      </c>
      <c r="AI435" s="39"/>
      <c r="AJ435" s="39"/>
      <c r="AK435" s="39"/>
    </row>
    <row r="436" spans="1:37" ht="20.100000000000001" customHeight="1" x14ac:dyDescent="0.2"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</row>
    <row r="437" spans="1:37" s="1" customFormat="1" ht="20.100000000000001" customHeight="1" x14ac:dyDescent="0.25">
      <c r="A437" s="3"/>
      <c r="B437" s="6"/>
      <c r="C437" s="51" t="s">
        <v>159</v>
      </c>
      <c r="D437" s="52"/>
      <c r="E437" s="5"/>
      <c r="F437" s="53">
        <v>3841</v>
      </c>
      <c r="G437" s="54"/>
      <c r="H437" s="54"/>
      <c r="I437" s="54"/>
      <c r="J437" s="53">
        <v>14877</v>
      </c>
      <c r="K437" s="53">
        <v>783</v>
      </c>
      <c r="L437" s="54"/>
      <c r="M437" s="53">
        <v>15660</v>
      </c>
      <c r="N437" s="54"/>
      <c r="O437" s="54"/>
      <c r="P437" s="54"/>
      <c r="Q437" s="53">
        <v>5790</v>
      </c>
      <c r="R437" s="53">
        <v>10602</v>
      </c>
      <c r="S437" s="54"/>
      <c r="T437" s="53">
        <v>16392</v>
      </c>
      <c r="U437" s="54"/>
      <c r="V437" s="54"/>
      <c r="W437" s="54"/>
      <c r="X437" s="53">
        <v>3075</v>
      </c>
      <c r="Y437" s="54"/>
      <c r="Z437" s="54"/>
      <c r="AA437" s="54"/>
      <c r="AB437" s="53">
        <v>0</v>
      </c>
      <c r="AC437" s="54"/>
      <c r="AD437" s="53">
        <v>34</v>
      </c>
      <c r="AE437" s="54"/>
      <c r="AF437" s="54"/>
      <c r="AG437" s="54"/>
      <c r="AH437" s="53">
        <v>130</v>
      </c>
      <c r="AI437" s="39"/>
      <c r="AJ437" s="39"/>
      <c r="AK437" s="39"/>
    </row>
    <row r="438" spans="1:37" s="1" customFormat="1" ht="20.100000000000001" customHeight="1" x14ac:dyDescent="0.2">
      <c r="A438" s="3"/>
      <c r="B438" s="6"/>
      <c r="C438" s="3"/>
      <c r="D438" s="3"/>
      <c r="E438" s="5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39"/>
      <c r="AJ438" s="39"/>
      <c r="AK438" s="39"/>
    </row>
    <row r="439" spans="1:37" s="1" customFormat="1" ht="20.100000000000001" customHeight="1" x14ac:dyDescent="0.25">
      <c r="A439" s="3"/>
      <c r="B439" s="57" t="s">
        <v>245</v>
      </c>
      <c r="C439" s="58"/>
      <c r="D439" s="58"/>
      <c r="E439" s="5"/>
      <c r="F439" s="59">
        <v>3841</v>
      </c>
      <c r="G439" s="54"/>
      <c r="H439" s="54"/>
      <c r="I439" s="54"/>
      <c r="J439" s="59">
        <v>14877</v>
      </c>
      <c r="K439" s="59">
        <v>783</v>
      </c>
      <c r="L439" s="54"/>
      <c r="M439" s="59">
        <v>15660</v>
      </c>
      <c r="N439" s="54"/>
      <c r="O439" s="54"/>
      <c r="P439" s="54"/>
      <c r="Q439" s="59">
        <v>5790</v>
      </c>
      <c r="R439" s="59">
        <v>10602</v>
      </c>
      <c r="S439" s="54"/>
      <c r="T439" s="59">
        <v>16392</v>
      </c>
      <c r="U439" s="54"/>
      <c r="V439" s="54"/>
      <c r="W439" s="54"/>
      <c r="X439" s="59">
        <v>3075</v>
      </c>
      <c r="Y439" s="54"/>
      <c r="Z439" s="54"/>
      <c r="AA439" s="54"/>
      <c r="AB439" s="59">
        <v>0</v>
      </c>
      <c r="AC439" s="54"/>
      <c r="AD439" s="59">
        <v>34</v>
      </c>
      <c r="AE439" s="54"/>
      <c r="AF439" s="54"/>
      <c r="AG439" s="54"/>
      <c r="AH439" s="59">
        <v>130</v>
      </c>
      <c r="AI439" s="39"/>
      <c r="AJ439" s="39"/>
      <c r="AK439" s="39"/>
    </row>
    <row r="440" spans="1:37" ht="20.100000000000001" customHeight="1" x14ac:dyDescent="0.2"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</row>
    <row r="441" spans="1:37" ht="20.100000000000001" customHeight="1" x14ac:dyDescent="0.2">
      <c r="B441" s="6" t="s">
        <v>246</v>
      </c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</row>
    <row r="442" spans="1:37" ht="20.100000000000001" customHeight="1" x14ac:dyDescent="0.2">
      <c r="C442" s="3" t="s">
        <v>154</v>
      </c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</row>
    <row r="443" spans="1:37" ht="20.100000000000001" customHeight="1" x14ac:dyDescent="0.2">
      <c r="D443" s="2" t="s">
        <v>122</v>
      </c>
      <c r="F443" s="39">
        <v>425</v>
      </c>
      <c r="G443" s="39"/>
      <c r="H443" s="39"/>
      <c r="I443" s="39"/>
      <c r="J443" s="39">
        <v>1899</v>
      </c>
      <c r="K443" s="39">
        <v>43</v>
      </c>
      <c r="L443" s="39"/>
      <c r="M443" s="39">
        <v>1942</v>
      </c>
      <c r="N443" s="39"/>
      <c r="O443" s="39"/>
      <c r="P443" s="39"/>
      <c r="Q443" s="39">
        <v>417</v>
      </c>
      <c r="R443" s="39">
        <v>1536</v>
      </c>
      <c r="S443" s="39"/>
      <c r="T443" s="39">
        <v>1953</v>
      </c>
      <c r="U443" s="39"/>
      <c r="V443" s="39"/>
      <c r="W443" s="39"/>
      <c r="X443" s="39">
        <v>414</v>
      </c>
      <c r="Y443" s="39"/>
      <c r="Z443" s="39"/>
      <c r="AA443" s="39"/>
      <c r="AB443" s="39">
        <v>0</v>
      </c>
      <c r="AC443" s="39"/>
      <c r="AD443" s="39">
        <v>0</v>
      </c>
      <c r="AE443" s="39"/>
      <c r="AF443" s="39"/>
      <c r="AG443" s="39"/>
      <c r="AH443" s="39">
        <v>0</v>
      </c>
      <c r="AI443" s="39"/>
      <c r="AJ443" s="39"/>
      <c r="AK443" s="39"/>
    </row>
    <row r="444" spans="1:37" ht="19.5" customHeight="1" x14ac:dyDescent="0.2">
      <c r="D444" s="47" t="s">
        <v>97</v>
      </c>
      <c r="F444" s="48">
        <v>364</v>
      </c>
      <c r="G444" s="49"/>
      <c r="H444" s="49"/>
      <c r="I444" s="49"/>
      <c r="J444" s="48">
        <v>1894</v>
      </c>
      <c r="K444" s="48">
        <v>31</v>
      </c>
      <c r="L444" s="49"/>
      <c r="M444" s="48">
        <v>1925</v>
      </c>
      <c r="N444" s="49"/>
      <c r="O444" s="49"/>
      <c r="P444" s="49"/>
      <c r="Q444" s="48">
        <v>465</v>
      </c>
      <c r="R444" s="48">
        <v>1455</v>
      </c>
      <c r="S444" s="49"/>
      <c r="T444" s="48">
        <v>1920</v>
      </c>
      <c r="U444" s="49"/>
      <c r="V444" s="49"/>
      <c r="W444" s="49"/>
      <c r="X444" s="48">
        <v>368</v>
      </c>
      <c r="Y444" s="49"/>
      <c r="Z444" s="49"/>
      <c r="AA444" s="49"/>
      <c r="AB444" s="48">
        <v>0</v>
      </c>
      <c r="AC444" s="49"/>
      <c r="AD444" s="48">
        <v>1</v>
      </c>
      <c r="AE444" s="49"/>
      <c r="AF444" s="49"/>
      <c r="AG444" s="49"/>
      <c r="AH444" s="48">
        <v>0</v>
      </c>
      <c r="AI444" s="39"/>
      <c r="AJ444" s="39"/>
      <c r="AK444" s="39"/>
    </row>
    <row r="445" spans="1:37" ht="20.100000000000001" customHeight="1" x14ac:dyDescent="0.2">
      <c r="D445" s="2" t="s">
        <v>113</v>
      </c>
      <c r="F445" s="39">
        <v>432</v>
      </c>
      <c r="G445" s="39"/>
      <c r="H445" s="39"/>
      <c r="I445" s="39"/>
      <c r="J445" s="39">
        <v>1904</v>
      </c>
      <c r="K445" s="39">
        <v>48</v>
      </c>
      <c r="L445" s="39"/>
      <c r="M445" s="39">
        <v>1952</v>
      </c>
      <c r="N445" s="39"/>
      <c r="O445" s="39"/>
      <c r="P445" s="39"/>
      <c r="Q445" s="39">
        <v>450</v>
      </c>
      <c r="R445" s="39">
        <v>1563</v>
      </c>
      <c r="S445" s="39"/>
      <c r="T445" s="39">
        <v>2013</v>
      </c>
      <c r="U445" s="39"/>
      <c r="V445" s="39"/>
      <c r="W445" s="39"/>
      <c r="X445" s="39">
        <v>371</v>
      </c>
      <c r="Y445" s="39"/>
      <c r="Z445" s="39"/>
      <c r="AA445" s="39"/>
      <c r="AB445" s="39">
        <v>0</v>
      </c>
      <c r="AC445" s="39"/>
      <c r="AD445" s="39">
        <v>0</v>
      </c>
      <c r="AE445" s="39"/>
      <c r="AF445" s="39"/>
      <c r="AG445" s="39"/>
      <c r="AH445" s="39">
        <v>0</v>
      </c>
      <c r="AI445" s="39"/>
      <c r="AJ445" s="39"/>
      <c r="AK445" s="39"/>
    </row>
    <row r="446" spans="1:37" ht="19.5" customHeight="1" x14ac:dyDescent="0.2">
      <c r="D446" s="47" t="s">
        <v>136</v>
      </c>
      <c r="F446" s="48">
        <v>515</v>
      </c>
      <c r="G446" s="49"/>
      <c r="H446" s="49"/>
      <c r="I446" s="49"/>
      <c r="J446" s="48">
        <v>1901</v>
      </c>
      <c r="K446" s="48">
        <v>56</v>
      </c>
      <c r="L446" s="49"/>
      <c r="M446" s="48">
        <v>1957</v>
      </c>
      <c r="N446" s="49"/>
      <c r="O446" s="49"/>
      <c r="P446" s="49"/>
      <c r="Q446" s="48">
        <v>348</v>
      </c>
      <c r="R446" s="48">
        <v>1694</v>
      </c>
      <c r="S446" s="49"/>
      <c r="T446" s="48">
        <v>2042</v>
      </c>
      <c r="U446" s="49"/>
      <c r="V446" s="49"/>
      <c r="W446" s="49"/>
      <c r="X446" s="48">
        <v>427</v>
      </c>
      <c r="Y446" s="49"/>
      <c r="Z446" s="49"/>
      <c r="AA446" s="49"/>
      <c r="AB446" s="48">
        <v>0</v>
      </c>
      <c r="AC446" s="49"/>
      <c r="AD446" s="48">
        <v>3</v>
      </c>
      <c r="AE446" s="49"/>
      <c r="AF446" s="49"/>
      <c r="AG446" s="49"/>
      <c r="AH446" s="48">
        <v>0</v>
      </c>
      <c r="AI446" s="39"/>
      <c r="AJ446" s="39"/>
      <c r="AK446" s="39"/>
    </row>
    <row r="447" spans="1:37" ht="20.100000000000001" customHeight="1" x14ac:dyDescent="0.2">
      <c r="D447" s="2" t="s">
        <v>114</v>
      </c>
      <c r="F447" s="39">
        <v>406</v>
      </c>
      <c r="G447" s="39"/>
      <c r="H447" s="39"/>
      <c r="I447" s="39"/>
      <c r="J447" s="39">
        <v>1897</v>
      </c>
      <c r="K447" s="39">
        <v>27</v>
      </c>
      <c r="L447" s="39"/>
      <c r="M447" s="39">
        <v>1924</v>
      </c>
      <c r="N447" s="39"/>
      <c r="O447" s="39"/>
      <c r="P447" s="39"/>
      <c r="Q447" s="39">
        <v>377</v>
      </c>
      <c r="R447" s="39">
        <v>1477</v>
      </c>
      <c r="S447" s="39"/>
      <c r="T447" s="39">
        <v>1854</v>
      </c>
      <c r="U447" s="39"/>
      <c r="V447" s="39"/>
      <c r="W447" s="39"/>
      <c r="X447" s="39">
        <v>471</v>
      </c>
      <c r="Y447" s="39"/>
      <c r="Z447" s="39"/>
      <c r="AA447" s="39"/>
      <c r="AB447" s="39">
        <v>0</v>
      </c>
      <c r="AC447" s="39"/>
      <c r="AD447" s="39">
        <v>5</v>
      </c>
      <c r="AE447" s="39"/>
      <c r="AF447" s="39"/>
      <c r="AG447" s="39"/>
      <c r="AH447" s="39">
        <v>0</v>
      </c>
      <c r="AI447" s="39"/>
      <c r="AJ447" s="39"/>
      <c r="AK447" s="39"/>
    </row>
    <row r="448" spans="1:37" ht="20.100000000000001" customHeight="1" x14ac:dyDescent="0.2"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</row>
    <row r="449" spans="1:37" s="1" customFormat="1" ht="20.100000000000001" customHeight="1" x14ac:dyDescent="0.25">
      <c r="A449" s="3"/>
      <c r="B449" s="6"/>
      <c r="C449" s="51" t="s">
        <v>159</v>
      </c>
      <c r="D449" s="52"/>
      <c r="E449" s="5"/>
      <c r="F449" s="53">
        <v>2142</v>
      </c>
      <c r="G449" s="54"/>
      <c r="H449" s="54"/>
      <c r="I449" s="54"/>
      <c r="J449" s="53">
        <v>9495</v>
      </c>
      <c r="K449" s="53">
        <v>205</v>
      </c>
      <c r="L449" s="54"/>
      <c r="M449" s="53">
        <v>9700</v>
      </c>
      <c r="N449" s="54"/>
      <c r="O449" s="54"/>
      <c r="P449" s="54"/>
      <c r="Q449" s="53">
        <v>2057</v>
      </c>
      <c r="R449" s="53">
        <v>7725</v>
      </c>
      <c r="S449" s="54"/>
      <c r="T449" s="53">
        <v>9782</v>
      </c>
      <c r="U449" s="54"/>
      <c r="V449" s="54"/>
      <c r="W449" s="54"/>
      <c r="X449" s="53">
        <v>2051</v>
      </c>
      <c r="Y449" s="54"/>
      <c r="Z449" s="54"/>
      <c r="AA449" s="54"/>
      <c r="AB449" s="53">
        <v>0</v>
      </c>
      <c r="AC449" s="54"/>
      <c r="AD449" s="53">
        <v>9</v>
      </c>
      <c r="AE449" s="54"/>
      <c r="AF449" s="54"/>
      <c r="AG449" s="54"/>
      <c r="AH449" s="53">
        <v>0</v>
      </c>
      <c r="AI449" s="39"/>
      <c r="AJ449" s="39"/>
      <c r="AK449" s="39"/>
    </row>
    <row r="450" spans="1:37" s="1" customFormat="1" ht="20.100000000000001" customHeight="1" x14ac:dyDescent="0.2">
      <c r="A450" s="3"/>
      <c r="B450" s="6"/>
      <c r="C450" s="3"/>
      <c r="D450" s="3"/>
      <c r="E450" s="5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39"/>
      <c r="AJ450" s="39"/>
      <c r="AK450" s="39"/>
    </row>
    <row r="451" spans="1:37" s="1" customFormat="1" ht="20.100000000000001" customHeight="1" x14ac:dyDescent="0.25">
      <c r="A451" s="3"/>
      <c r="B451" s="57" t="s">
        <v>247</v>
      </c>
      <c r="C451" s="58"/>
      <c r="D451" s="58"/>
      <c r="E451" s="5"/>
      <c r="F451" s="59">
        <v>2142</v>
      </c>
      <c r="G451" s="54"/>
      <c r="H451" s="54"/>
      <c r="I451" s="54"/>
      <c r="J451" s="59">
        <v>9495</v>
      </c>
      <c r="K451" s="59">
        <v>205</v>
      </c>
      <c r="L451" s="54"/>
      <c r="M451" s="59">
        <v>9700</v>
      </c>
      <c r="N451" s="54"/>
      <c r="O451" s="54"/>
      <c r="P451" s="54"/>
      <c r="Q451" s="59">
        <v>2057</v>
      </c>
      <c r="R451" s="59">
        <v>7725</v>
      </c>
      <c r="S451" s="54"/>
      <c r="T451" s="59">
        <v>9782</v>
      </c>
      <c r="U451" s="54"/>
      <c r="V451" s="54"/>
      <c r="W451" s="54"/>
      <c r="X451" s="59">
        <v>2051</v>
      </c>
      <c r="Y451" s="54"/>
      <c r="Z451" s="54"/>
      <c r="AA451" s="54"/>
      <c r="AB451" s="59">
        <v>0</v>
      </c>
      <c r="AC451" s="54"/>
      <c r="AD451" s="59">
        <v>9</v>
      </c>
      <c r="AE451" s="54"/>
      <c r="AF451" s="54"/>
      <c r="AG451" s="54"/>
      <c r="AH451" s="59">
        <v>0</v>
      </c>
      <c r="AI451" s="39"/>
      <c r="AJ451" s="39"/>
      <c r="AK451" s="39"/>
    </row>
    <row r="452" spans="1:37" ht="20.100000000000001" customHeight="1" x14ac:dyDescent="0.2"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</row>
    <row r="453" spans="1:37" ht="20.100000000000001" customHeight="1" x14ac:dyDescent="0.2">
      <c r="B453" s="6" t="s">
        <v>248</v>
      </c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</row>
    <row r="454" spans="1:37" ht="20.100000000000001" customHeight="1" x14ac:dyDescent="0.2">
      <c r="C454" s="3" t="s">
        <v>0</v>
      </c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</row>
    <row r="455" spans="1:37" ht="20.100000000000001" customHeight="1" x14ac:dyDescent="0.2">
      <c r="D455" s="2" t="s">
        <v>122</v>
      </c>
      <c r="F455" s="39">
        <v>166</v>
      </c>
      <c r="G455" s="39"/>
      <c r="H455" s="39"/>
      <c r="I455" s="39"/>
      <c r="J455" s="39">
        <v>28</v>
      </c>
      <c r="K455" s="39">
        <v>28</v>
      </c>
      <c r="L455" s="39"/>
      <c r="M455" s="39">
        <v>56</v>
      </c>
      <c r="N455" s="39"/>
      <c r="O455" s="39"/>
      <c r="P455" s="39"/>
      <c r="Q455" s="39">
        <v>44</v>
      </c>
      <c r="R455" s="39">
        <v>98</v>
      </c>
      <c r="S455" s="39"/>
      <c r="T455" s="39">
        <v>142</v>
      </c>
      <c r="U455" s="39"/>
      <c r="V455" s="39"/>
      <c r="W455" s="39"/>
      <c r="X455" s="39">
        <v>80</v>
      </c>
      <c r="Y455" s="39"/>
      <c r="Z455" s="39"/>
      <c r="AA455" s="39"/>
      <c r="AB455" s="39">
        <v>0</v>
      </c>
      <c r="AC455" s="39"/>
      <c r="AD455" s="39">
        <v>0</v>
      </c>
      <c r="AE455" s="39"/>
      <c r="AF455" s="39"/>
      <c r="AG455" s="39"/>
      <c r="AH455" s="39">
        <v>0</v>
      </c>
      <c r="AI455" s="39"/>
      <c r="AJ455" s="39"/>
      <c r="AK455" s="39"/>
    </row>
    <row r="456" spans="1:37" ht="19.5" customHeight="1" x14ac:dyDescent="0.2">
      <c r="D456" s="47" t="s">
        <v>97</v>
      </c>
      <c r="F456" s="48">
        <v>75</v>
      </c>
      <c r="G456" s="49"/>
      <c r="H456" s="49"/>
      <c r="I456" s="49"/>
      <c r="J456" s="48">
        <v>27</v>
      </c>
      <c r="K456" s="48">
        <v>23</v>
      </c>
      <c r="L456" s="49"/>
      <c r="M456" s="48">
        <v>50</v>
      </c>
      <c r="N456" s="49"/>
      <c r="O456" s="49"/>
      <c r="P456" s="49"/>
      <c r="Q456" s="48">
        <v>24</v>
      </c>
      <c r="R456" s="48">
        <v>51</v>
      </c>
      <c r="S456" s="49"/>
      <c r="T456" s="48">
        <v>75</v>
      </c>
      <c r="U456" s="49"/>
      <c r="V456" s="49"/>
      <c r="W456" s="49"/>
      <c r="X456" s="48">
        <v>50</v>
      </c>
      <c r="Y456" s="49"/>
      <c r="Z456" s="49"/>
      <c r="AA456" s="49"/>
      <c r="AB456" s="48">
        <v>0</v>
      </c>
      <c r="AC456" s="49"/>
      <c r="AD456" s="48">
        <v>0</v>
      </c>
      <c r="AE456" s="49"/>
      <c r="AF456" s="49"/>
      <c r="AG456" s="49"/>
      <c r="AH456" s="48">
        <v>0</v>
      </c>
      <c r="AI456" s="39"/>
      <c r="AJ456" s="39"/>
      <c r="AK456" s="39"/>
    </row>
    <row r="457" spans="1:37" ht="20.100000000000001" customHeight="1" x14ac:dyDescent="0.2">
      <c r="B457" s="5"/>
      <c r="D457" s="2" t="s">
        <v>113</v>
      </c>
      <c r="F457" s="39">
        <v>214</v>
      </c>
      <c r="G457" s="39"/>
      <c r="H457" s="39"/>
      <c r="I457" s="39"/>
      <c r="J457" s="39">
        <v>27</v>
      </c>
      <c r="K457" s="39">
        <v>30</v>
      </c>
      <c r="L457" s="39"/>
      <c r="M457" s="39">
        <v>57</v>
      </c>
      <c r="N457" s="39"/>
      <c r="O457" s="39"/>
      <c r="P457" s="39"/>
      <c r="Q457" s="39">
        <v>33</v>
      </c>
      <c r="R457" s="39">
        <v>205</v>
      </c>
      <c r="S457" s="39"/>
      <c r="T457" s="39">
        <v>238</v>
      </c>
      <c r="U457" s="39"/>
      <c r="V457" s="39"/>
      <c r="W457" s="39"/>
      <c r="X457" s="39">
        <v>33</v>
      </c>
      <c r="Y457" s="39"/>
      <c r="Z457" s="39"/>
      <c r="AA457" s="39"/>
      <c r="AB457" s="39">
        <v>0</v>
      </c>
      <c r="AC457" s="39"/>
      <c r="AD457" s="39">
        <v>0</v>
      </c>
      <c r="AE457" s="39"/>
      <c r="AF457" s="39"/>
      <c r="AG457" s="39"/>
      <c r="AH457" s="39">
        <v>0</v>
      </c>
      <c r="AI457" s="39"/>
      <c r="AJ457" s="39"/>
      <c r="AK457" s="39"/>
    </row>
    <row r="458" spans="1:37" ht="19.5" customHeight="1" x14ac:dyDescent="0.2">
      <c r="D458" s="47" t="s">
        <v>136</v>
      </c>
      <c r="F458" s="48">
        <v>126</v>
      </c>
      <c r="G458" s="49"/>
      <c r="H458" s="49"/>
      <c r="I458" s="49"/>
      <c r="J458" s="48">
        <v>25</v>
      </c>
      <c r="K458" s="48">
        <v>18</v>
      </c>
      <c r="L458" s="49"/>
      <c r="M458" s="48">
        <v>43</v>
      </c>
      <c r="N458" s="49"/>
      <c r="O458" s="49"/>
      <c r="P458" s="49"/>
      <c r="Q458" s="48">
        <v>33</v>
      </c>
      <c r="R458" s="48">
        <v>76</v>
      </c>
      <c r="S458" s="49"/>
      <c r="T458" s="48">
        <v>109</v>
      </c>
      <c r="U458" s="49"/>
      <c r="V458" s="49"/>
      <c r="W458" s="49"/>
      <c r="X458" s="48">
        <v>60</v>
      </c>
      <c r="Y458" s="49"/>
      <c r="Z458" s="49"/>
      <c r="AA458" s="49"/>
      <c r="AB458" s="48">
        <v>0</v>
      </c>
      <c r="AC458" s="49"/>
      <c r="AD458" s="48">
        <v>0</v>
      </c>
      <c r="AE458" s="49"/>
      <c r="AF458" s="49"/>
      <c r="AG458" s="49"/>
      <c r="AH458" s="48">
        <v>0</v>
      </c>
      <c r="AI458" s="39"/>
      <c r="AJ458" s="39"/>
      <c r="AK458" s="39"/>
    </row>
    <row r="459" spans="1:37" ht="20.100000000000001" customHeight="1" x14ac:dyDescent="0.2">
      <c r="D459" s="2" t="s">
        <v>100</v>
      </c>
      <c r="F459" s="39">
        <v>92</v>
      </c>
      <c r="G459" s="39"/>
      <c r="H459" s="39"/>
      <c r="I459" s="39"/>
      <c r="J459" s="39">
        <v>24</v>
      </c>
      <c r="K459" s="39">
        <v>10</v>
      </c>
      <c r="L459" s="39"/>
      <c r="M459" s="39">
        <v>34</v>
      </c>
      <c r="N459" s="39"/>
      <c r="O459" s="39"/>
      <c r="P459" s="39"/>
      <c r="Q459" s="39">
        <v>20</v>
      </c>
      <c r="R459" s="39">
        <v>59</v>
      </c>
      <c r="S459" s="39"/>
      <c r="T459" s="39">
        <v>79</v>
      </c>
      <c r="U459" s="39"/>
      <c r="V459" s="39"/>
      <c r="W459" s="39"/>
      <c r="X459" s="39">
        <v>47</v>
      </c>
      <c r="Y459" s="39"/>
      <c r="Z459" s="39"/>
      <c r="AA459" s="39"/>
      <c r="AB459" s="39">
        <v>0</v>
      </c>
      <c r="AC459" s="39"/>
      <c r="AD459" s="39">
        <v>0</v>
      </c>
      <c r="AE459" s="39"/>
      <c r="AF459" s="39"/>
      <c r="AG459" s="39"/>
      <c r="AH459" s="39">
        <v>0</v>
      </c>
      <c r="AI459" s="39"/>
      <c r="AJ459" s="39"/>
      <c r="AK459" s="39"/>
    </row>
    <row r="460" spans="1:37" ht="19.5" customHeight="1" x14ac:dyDescent="0.2">
      <c r="D460" s="47" t="s">
        <v>115</v>
      </c>
      <c r="F460" s="48">
        <v>109</v>
      </c>
      <c r="G460" s="49"/>
      <c r="H460" s="49"/>
      <c r="I460" s="49"/>
      <c r="J460" s="48">
        <v>25</v>
      </c>
      <c r="K460" s="48">
        <v>13</v>
      </c>
      <c r="L460" s="49"/>
      <c r="M460" s="48">
        <v>38</v>
      </c>
      <c r="N460" s="49"/>
      <c r="O460" s="49"/>
      <c r="P460" s="49"/>
      <c r="Q460" s="48">
        <v>34</v>
      </c>
      <c r="R460" s="48">
        <v>64</v>
      </c>
      <c r="S460" s="49"/>
      <c r="T460" s="48">
        <v>98</v>
      </c>
      <c r="U460" s="49"/>
      <c r="V460" s="49"/>
      <c r="W460" s="49"/>
      <c r="X460" s="48">
        <v>49</v>
      </c>
      <c r="Y460" s="49"/>
      <c r="Z460" s="49"/>
      <c r="AA460" s="49"/>
      <c r="AB460" s="48">
        <v>0</v>
      </c>
      <c r="AC460" s="49"/>
      <c r="AD460" s="48">
        <v>0</v>
      </c>
      <c r="AE460" s="49"/>
      <c r="AF460" s="49"/>
      <c r="AG460" s="49"/>
      <c r="AH460" s="48">
        <v>0</v>
      </c>
      <c r="AI460" s="39"/>
      <c r="AJ460" s="39"/>
      <c r="AK460" s="39"/>
    </row>
    <row r="461" spans="1:37" ht="20.100000000000001" customHeight="1" x14ac:dyDescent="0.2">
      <c r="D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39"/>
      <c r="AJ461" s="39"/>
      <c r="AK461" s="39"/>
    </row>
    <row r="462" spans="1:37" s="1" customFormat="1" ht="20.100000000000001" customHeight="1" x14ac:dyDescent="0.25">
      <c r="A462" s="3"/>
      <c r="B462" s="6"/>
      <c r="C462" s="51" t="s">
        <v>120</v>
      </c>
      <c r="D462" s="52"/>
      <c r="E462" s="5"/>
      <c r="F462" s="53">
        <v>782</v>
      </c>
      <c r="G462" s="54"/>
      <c r="H462" s="54"/>
      <c r="I462" s="54"/>
      <c r="J462" s="53">
        <v>156</v>
      </c>
      <c r="K462" s="53">
        <v>122</v>
      </c>
      <c r="L462" s="54"/>
      <c r="M462" s="53">
        <v>278</v>
      </c>
      <c r="N462" s="54"/>
      <c r="O462" s="54"/>
      <c r="P462" s="54"/>
      <c r="Q462" s="53">
        <v>188</v>
      </c>
      <c r="R462" s="53">
        <v>553</v>
      </c>
      <c r="S462" s="54"/>
      <c r="T462" s="53">
        <v>741</v>
      </c>
      <c r="U462" s="54"/>
      <c r="V462" s="54"/>
      <c r="W462" s="54"/>
      <c r="X462" s="53">
        <v>319</v>
      </c>
      <c r="Y462" s="54"/>
      <c r="Z462" s="54"/>
      <c r="AA462" s="54"/>
      <c r="AB462" s="53">
        <v>0</v>
      </c>
      <c r="AC462" s="54"/>
      <c r="AD462" s="53">
        <v>0</v>
      </c>
      <c r="AE462" s="54"/>
      <c r="AF462" s="54"/>
      <c r="AG462" s="54"/>
      <c r="AH462" s="53">
        <v>0</v>
      </c>
      <c r="AI462" s="39"/>
      <c r="AJ462" s="39"/>
      <c r="AK462" s="39"/>
    </row>
    <row r="463" spans="1:37" ht="20.100000000000001" customHeight="1" x14ac:dyDescent="0.2">
      <c r="D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39"/>
      <c r="AJ463" s="39"/>
      <c r="AK463" s="39"/>
    </row>
    <row r="464" spans="1:37" ht="20.100000000000001" customHeight="1" x14ac:dyDescent="0.2">
      <c r="C464" s="3" t="s">
        <v>249</v>
      </c>
      <c r="D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39"/>
      <c r="AJ464" s="39"/>
      <c r="AK464" s="39"/>
    </row>
    <row r="465" spans="1:37" ht="20.100000000000001" customHeight="1" x14ac:dyDescent="0.2">
      <c r="D465" s="2" t="s">
        <v>122</v>
      </c>
      <c r="F465" s="39">
        <v>673</v>
      </c>
      <c r="G465" s="39"/>
      <c r="H465" s="39"/>
      <c r="I465" s="39"/>
      <c r="J465" s="39">
        <v>1851</v>
      </c>
      <c r="K465" s="39">
        <v>50</v>
      </c>
      <c r="L465" s="39"/>
      <c r="M465" s="39">
        <v>1901</v>
      </c>
      <c r="N465" s="39"/>
      <c r="O465" s="39"/>
      <c r="P465" s="39"/>
      <c r="Q465" s="39">
        <v>398</v>
      </c>
      <c r="R465" s="39">
        <v>1568</v>
      </c>
      <c r="S465" s="39"/>
      <c r="T465" s="39">
        <v>1966</v>
      </c>
      <c r="U465" s="39"/>
      <c r="V465" s="39"/>
      <c r="W465" s="39"/>
      <c r="X465" s="39">
        <v>608</v>
      </c>
      <c r="Y465" s="39"/>
      <c r="Z465" s="39"/>
      <c r="AA465" s="39"/>
      <c r="AB465" s="39">
        <v>0</v>
      </c>
      <c r="AC465" s="39"/>
      <c r="AD465" s="39">
        <v>0</v>
      </c>
      <c r="AE465" s="39"/>
      <c r="AF465" s="39"/>
      <c r="AG465" s="39"/>
      <c r="AH465" s="39">
        <v>0</v>
      </c>
      <c r="AI465" s="39"/>
      <c r="AJ465" s="39"/>
      <c r="AK465" s="39"/>
    </row>
    <row r="466" spans="1:37" ht="19.5" customHeight="1" x14ac:dyDescent="0.2">
      <c r="D466" s="47" t="s">
        <v>135</v>
      </c>
      <c r="F466" s="48">
        <v>481</v>
      </c>
      <c r="G466" s="49"/>
      <c r="H466" s="49"/>
      <c r="I466" s="49"/>
      <c r="J466" s="48">
        <v>1885</v>
      </c>
      <c r="K466" s="48">
        <v>48</v>
      </c>
      <c r="L466" s="49"/>
      <c r="M466" s="48">
        <v>1933</v>
      </c>
      <c r="N466" s="49"/>
      <c r="O466" s="49"/>
      <c r="P466" s="49"/>
      <c r="Q466" s="48">
        <v>418</v>
      </c>
      <c r="R466" s="48">
        <v>1496</v>
      </c>
      <c r="S466" s="49"/>
      <c r="T466" s="48">
        <v>1914</v>
      </c>
      <c r="U466" s="49"/>
      <c r="V466" s="49"/>
      <c r="W466" s="49"/>
      <c r="X466" s="48">
        <v>498</v>
      </c>
      <c r="Y466" s="49"/>
      <c r="Z466" s="49"/>
      <c r="AA466" s="49"/>
      <c r="AB466" s="48">
        <v>0</v>
      </c>
      <c r="AC466" s="49"/>
      <c r="AD466" s="48">
        <v>2</v>
      </c>
      <c r="AE466" s="49"/>
      <c r="AF466" s="49"/>
      <c r="AG466" s="49"/>
      <c r="AH466" s="48">
        <v>54</v>
      </c>
      <c r="AI466" s="39"/>
      <c r="AJ466" s="39"/>
      <c r="AK466" s="39"/>
    </row>
    <row r="467" spans="1:37" ht="20.100000000000001" customHeight="1" x14ac:dyDescent="0.2">
      <c r="B467" s="5"/>
      <c r="D467" s="2" t="s">
        <v>113</v>
      </c>
      <c r="F467" s="39">
        <v>489</v>
      </c>
      <c r="G467" s="39"/>
      <c r="H467" s="39"/>
      <c r="I467" s="39"/>
      <c r="J467" s="39">
        <v>1867</v>
      </c>
      <c r="K467" s="39">
        <v>70</v>
      </c>
      <c r="L467" s="39"/>
      <c r="M467" s="39">
        <v>1937</v>
      </c>
      <c r="N467" s="39"/>
      <c r="O467" s="39"/>
      <c r="P467" s="39"/>
      <c r="Q467" s="39">
        <v>322</v>
      </c>
      <c r="R467" s="39">
        <v>1548</v>
      </c>
      <c r="S467" s="39"/>
      <c r="T467" s="39">
        <v>1870</v>
      </c>
      <c r="U467" s="39"/>
      <c r="V467" s="39"/>
      <c r="W467" s="39"/>
      <c r="X467" s="39">
        <v>556</v>
      </c>
      <c r="Y467" s="39"/>
      <c r="Z467" s="39"/>
      <c r="AA467" s="39"/>
      <c r="AB467" s="39">
        <v>0</v>
      </c>
      <c r="AC467" s="39"/>
      <c r="AD467" s="39">
        <v>0</v>
      </c>
      <c r="AE467" s="39"/>
      <c r="AF467" s="39"/>
      <c r="AG467" s="39"/>
      <c r="AH467" s="39">
        <v>0</v>
      </c>
      <c r="AI467" s="39"/>
      <c r="AJ467" s="39"/>
      <c r="AK467" s="39"/>
    </row>
    <row r="468" spans="1:37" ht="19.5" customHeight="1" x14ac:dyDescent="0.2">
      <c r="D468" s="47" t="s">
        <v>136</v>
      </c>
      <c r="F468" s="48">
        <v>699</v>
      </c>
      <c r="G468" s="49"/>
      <c r="H468" s="49"/>
      <c r="I468" s="49"/>
      <c r="J468" s="48">
        <v>1850</v>
      </c>
      <c r="K468" s="48">
        <v>32</v>
      </c>
      <c r="L468" s="49"/>
      <c r="M468" s="48">
        <v>1882</v>
      </c>
      <c r="N468" s="49"/>
      <c r="O468" s="49"/>
      <c r="P468" s="49"/>
      <c r="Q468" s="48">
        <v>306</v>
      </c>
      <c r="R468" s="48">
        <v>1561</v>
      </c>
      <c r="S468" s="49"/>
      <c r="T468" s="48">
        <v>1867</v>
      </c>
      <c r="U468" s="49"/>
      <c r="V468" s="49"/>
      <c r="W468" s="49"/>
      <c r="X468" s="48">
        <v>714</v>
      </c>
      <c r="Y468" s="49"/>
      <c r="Z468" s="49"/>
      <c r="AA468" s="49"/>
      <c r="AB468" s="48">
        <v>0</v>
      </c>
      <c r="AC468" s="49"/>
      <c r="AD468" s="48">
        <v>0</v>
      </c>
      <c r="AE468" s="49"/>
      <c r="AF468" s="49"/>
      <c r="AG468" s="49"/>
      <c r="AH468" s="48">
        <v>116</v>
      </c>
      <c r="AI468" s="39"/>
      <c r="AJ468" s="39"/>
      <c r="AK468" s="39"/>
    </row>
    <row r="469" spans="1:37" ht="20.100000000000001" customHeight="1" x14ac:dyDescent="0.2">
      <c r="B469" s="5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</row>
    <row r="470" spans="1:37" s="1" customFormat="1" ht="20.100000000000001" customHeight="1" x14ac:dyDescent="0.25">
      <c r="A470" s="3"/>
      <c r="B470" s="6"/>
      <c r="C470" s="51" t="s">
        <v>250</v>
      </c>
      <c r="D470" s="52"/>
      <c r="E470" s="5"/>
      <c r="F470" s="53">
        <v>2342</v>
      </c>
      <c r="G470" s="54"/>
      <c r="H470" s="54"/>
      <c r="I470" s="54"/>
      <c r="J470" s="53">
        <v>7453</v>
      </c>
      <c r="K470" s="53">
        <v>200</v>
      </c>
      <c r="L470" s="54"/>
      <c r="M470" s="53">
        <v>7653</v>
      </c>
      <c r="N470" s="54"/>
      <c r="O470" s="54"/>
      <c r="P470" s="54"/>
      <c r="Q470" s="53">
        <v>1444</v>
      </c>
      <c r="R470" s="53">
        <v>6173</v>
      </c>
      <c r="S470" s="54"/>
      <c r="T470" s="53">
        <v>7617</v>
      </c>
      <c r="U470" s="54"/>
      <c r="V470" s="54"/>
      <c r="W470" s="54"/>
      <c r="X470" s="53">
        <v>2376</v>
      </c>
      <c r="Y470" s="54"/>
      <c r="Z470" s="54"/>
      <c r="AA470" s="54"/>
      <c r="AB470" s="53">
        <v>0</v>
      </c>
      <c r="AC470" s="54"/>
      <c r="AD470" s="53">
        <v>2</v>
      </c>
      <c r="AE470" s="54"/>
      <c r="AF470" s="54"/>
      <c r="AG470" s="54"/>
      <c r="AH470" s="53">
        <v>170</v>
      </c>
      <c r="AI470" s="39"/>
      <c r="AJ470" s="39"/>
      <c r="AK470" s="39"/>
    </row>
    <row r="471" spans="1:37" ht="20.100000000000001" customHeight="1" x14ac:dyDescent="0.2">
      <c r="B471" s="5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</row>
    <row r="472" spans="1:37" ht="20.100000000000001" customHeight="1" x14ac:dyDescent="0.2">
      <c r="B472" s="5"/>
      <c r="C472" s="3" t="s">
        <v>154</v>
      </c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</row>
    <row r="473" spans="1:37" ht="20.100000000000001" customHeight="1" x14ac:dyDescent="0.2">
      <c r="B473" s="5"/>
      <c r="D473" s="60" t="s">
        <v>251</v>
      </c>
      <c r="F473" s="39">
        <v>240</v>
      </c>
      <c r="G473" s="39"/>
      <c r="H473" s="39"/>
      <c r="I473" s="39"/>
      <c r="J473" s="39">
        <v>860</v>
      </c>
      <c r="K473" s="39">
        <v>36</v>
      </c>
      <c r="L473" s="39"/>
      <c r="M473" s="39">
        <v>896</v>
      </c>
      <c r="N473" s="39"/>
      <c r="O473" s="39"/>
      <c r="P473" s="39"/>
      <c r="Q473" s="39">
        <v>201</v>
      </c>
      <c r="R473" s="39">
        <v>724</v>
      </c>
      <c r="S473" s="39"/>
      <c r="T473" s="39">
        <v>925</v>
      </c>
      <c r="U473" s="39"/>
      <c r="V473" s="39"/>
      <c r="W473" s="39"/>
      <c r="X473" s="39">
        <v>211</v>
      </c>
      <c r="Y473" s="39"/>
      <c r="Z473" s="39"/>
      <c r="AA473" s="39"/>
      <c r="AB473" s="39">
        <v>0</v>
      </c>
      <c r="AC473" s="39"/>
      <c r="AD473" s="39">
        <v>0</v>
      </c>
      <c r="AE473" s="39"/>
      <c r="AF473" s="39"/>
      <c r="AG473" s="39"/>
      <c r="AH473" s="39">
        <v>0</v>
      </c>
      <c r="AI473" s="39"/>
      <c r="AJ473" s="39"/>
      <c r="AK473" s="39"/>
    </row>
    <row r="474" spans="1:37" ht="19.5" customHeight="1" x14ac:dyDescent="0.2">
      <c r="D474" s="47" t="s">
        <v>252</v>
      </c>
      <c r="F474" s="48">
        <v>213</v>
      </c>
      <c r="G474" s="49"/>
      <c r="H474" s="49"/>
      <c r="I474" s="49"/>
      <c r="J474" s="48">
        <v>860</v>
      </c>
      <c r="K474" s="48">
        <v>43</v>
      </c>
      <c r="L474" s="49"/>
      <c r="M474" s="48">
        <v>903</v>
      </c>
      <c r="N474" s="49"/>
      <c r="O474" s="49"/>
      <c r="P474" s="49"/>
      <c r="Q474" s="48">
        <v>325</v>
      </c>
      <c r="R474" s="48">
        <v>591</v>
      </c>
      <c r="S474" s="49"/>
      <c r="T474" s="48">
        <v>916</v>
      </c>
      <c r="U474" s="49"/>
      <c r="V474" s="49"/>
      <c r="W474" s="49"/>
      <c r="X474" s="48">
        <v>200</v>
      </c>
      <c r="Y474" s="49"/>
      <c r="Z474" s="49"/>
      <c r="AA474" s="49"/>
      <c r="AB474" s="48">
        <v>0</v>
      </c>
      <c r="AC474" s="49"/>
      <c r="AD474" s="48">
        <v>0</v>
      </c>
      <c r="AE474" s="49"/>
      <c r="AF474" s="49"/>
      <c r="AG474" s="49"/>
      <c r="AH474" s="48">
        <v>0</v>
      </c>
      <c r="AI474" s="39"/>
      <c r="AJ474" s="39"/>
      <c r="AK474" s="39"/>
    </row>
    <row r="475" spans="1:37" ht="20.100000000000001" customHeight="1" x14ac:dyDescent="0.2">
      <c r="B475" s="5"/>
      <c r="D475" s="60" t="s">
        <v>253</v>
      </c>
      <c r="F475" s="39">
        <v>206</v>
      </c>
      <c r="G475" s="39"/>
      <c r="H475" s="39"/>
      <c r="I475" s="39"/>
      <c r="J475" s="39">
        <v>854</v>
      </c>
      <c r="K475" s="39">
        <v>42</v>
      </c>
      <c r="L475" s="39"/>
      <c r="M475" s="39">
        <v>896</v>
      </c>
      <c r="N475" s="39"/>
      <c r="O475" s="39"/>
      <c r="P475" s="39"/>
      <c r="Q475" s="39">
        <v>231</v>
      </c>
      <c r="R475" s="39">
        <v>665</v>
      </c>
      <c r="S475" s="39"/>
      <c r="T475" s="39">
        <v>896</v>
      </c>
      <c r="U475" s="39"/>
      <c r="V475" s="39"/>
      <c r="W475" s="39"/>
      <c r="X475" s="39">
        <v>198</v>
      </c>
      <c r="Y475" s="39"/>
      <c r="Z475" s="39"/>
      <c r="AA475" s="39"/>
      <c r="AB475" s="39">
        <v>0</v>
      </c>
      <c r="AC475" s="39"/>
      <c r="AD475" s="39">
        <v>8</v>
      </c>
      <c r="AE475" s="39"/>
      <c r="AF475" s="39"/>
      <c r="AG475" s="39"/>
      <c r="AH475" s="39">
        <v>1</v>
      </c>
      <c r="AI475" s="39"/>
      <c r="AJ475" s="39"/>
      <c r="AK475" s="39"/>
    </row>
    <row r="476" spans="1:37" ht="19.5" customHeight="1" x14ac:dyDescent="0.2">
      <c r="D476" s="47" t="s">
        <v>254</v>
      </c>
      <c r="F476" s="48">
        <v>228</v>
      </c>
      <c r="G476" s="49"/>
      <c r="H476" s="49"/>
      <c r="I476" s="49"/>
      <c r="J476" s="48">
        <v>865</v>
      </c>
      <c r="K476" s="48">
        <v>46</v>
      </c>
      <c r="L476" s="49"/>
      <c r="M476" s="48">
        <v>911</v>
      </c>
      <c r="N476" s="49"/>
      <c r="O476" s="49"/>
      <c r="P476" s="49"/>
      <c r="Q476" s="48">
        <v>234</v>
      </c>
      <c r="R476" s="48">
        <v>666</v>
      </c>
      <c r="S476" s="49"/>
      <c r="T476" s="48">
        <v>900</v>
      </c>
      <c r="U476" s="49"/>
      <c r="V476" s="49"/>
      <c r="W476" s="49"/>
      <c r="X476" s="48">
        <v>239</v>
      </c>
      <c r="Y476" s="49"/>
      <c r="Z476" s="49"/>
      <c r="AA476" s="49"/>
      <c r="AB476" s="48">
        <v>0</v>
      </c>
      <c r="AC476" s="49"/>
      <c r="AD476" s="48">
        <v>0</v>
      </c>
      <c r="AE476" s="49"/>
      <c r="AF476" s="49"/>
      <c r="AG476" s="49"/>
      <c r="AH476" s="48">
        <v>0</v>
      </c>
      <c r="AI476" s="39"/>
      <c r="AJ476" s="39"/>
      <c r="AK476" s="39"/>
    </row>
    <row r="477" spans="1:37" ht="20.100000000000001" customHeight="1" x14ac:dyDescent="0.2">
      <c r="D477" s="60" t="s">
        <v>255</v>
      </c>
      <c r="F477" s="39">
        <v>190</v>
      </c>
      <c r="G477" s="39"/>
      <c r="H477" s="39"/>
      <c r="I477" s="39"/>
      <c r="J477" s="39">
        <v>844</v>
      </c>
      <c r="K477" s="39">
        <v>27</v>
      </c>
      <c r="L477" s="39"/>
      <c r="M477" s="39">
        <v>871</v>
      </c>
      <c r="N477" s="39"/>
      <c r="O477" s="39"/>
      <c r="P477" s="39"/>
      <c r="Q477" s="39">
        <v>174</v>
      </c>
      <c r="R477" s="39">
        <v>692</v>
      </c>
      <c r="S477" s="39"/>
      <c r="T477" s="39">
        <v>866</v>
      </c>
      <c r="U477" s="39"/>
      <c r="V477" s="39"/>
      <c r="W477" s="39"/>
      <c r="X477" s="39">
        <v>195</v>
      </c>
      <c r="Y477" s="39"/>
      <c r="Z477" s="39"/>
      <c r="AA477" s="39"/>
      <c r="AB477" s="39">
        <v>0</v>
      </c>
      <c r="AC477" s="39"/>
      <c r="AD477" s="39">
        <v>0</v>
      </c>
      <c r="AE477" s="39"/>
      <c r="AF477" s="39"/>
      <c r="AG477" s="39"/>
      <c r="AH477" s="39">
        <v>0</v>
      </c>
      <c r="AI477" s="39"/>
      <c r="AJ477" s="39"/>
      <c r="AK477" s="39"/>
    </row>
    <row r="478" spans="1:37" ht="19.5" customHeight="1" x14ac:dyDescent="0.2">
      <c r="D478" s="47" t="s">
        <v>256</v>
      </c>
      <c r="F478" s="48">
        <v>234</v>
      </c>
      <c r="G478" s="49"/>
      <c r="H478" s="49"/>
      <c r="I478" s="49"/>
      <c r="J478" s="48">
        <v>851</v>
      </c>
      <c r="K478" s="48">
        <v>21</v>
      </c>
      <c r="L478" s="49"/>
      <c r="M478" s="48">
        <v>872</v>
      </c>
      <c r="N478" s="49"/>
      <c r="O478" s="49"/>
      <c r="P478" s="49"/>
      <c r="Q478" s="48">
        <v>150</v>
      </c>
      <c r="R478" s="48">
        <v>709</v>
      </c>
      <c r="S478" s="49"/>
      <c r="T478" s="48">
        <v>859</v>
      </c>
      <c r="U478" s="49"/>
      <c r="V478" s="49"/>
      <c r="W478" s="49"/>
      <c r="X478" s="48">
        <v>240</v>
      </c>
      <c r="Y478" s="49"/>
      <c r="Z478" s="49"/>
      <c r="AA478" s="49"/>
      <c r="AB478" s="48">
        <v>0</v>
      </c>
      <c r="AC478" s="49"/>
      <c r="AD478" s="48">
        <v>7</v>
      </c>
      <c r="AE478" s="49"/>
      <c r="AF478" s="49"/>
      <c r="AG478" s="49"/>
      <c r="AH478" s="48">
        <v>0</v>
      </c>
      <c r="AI478" s="39"/>
      <c r="AJ478" s="39"/>
      <c r="AK478" s="39"/>
    </row>
    <row r="479" spans="1:37" ht="20.100000000000001" customHeight="1" x14ac:dyDescent="0.2">
      <c r="D479" s="60" t="s">
        <v>257</v>
      </c>
      <c r="F479" s="39">
        <v>217</v>
      </c>
      <c r="G479" s="39"/>
      <c r="H479" s="39"/>
      <c r="I479" s="39"/>
      <c r="J479" s="39">
        <v>641</v>
      </c>
      <c r="K479" s="39">
        <v>40</v>
      </c>
      <c r="L479" s="39"/>
      <c r="M479" s="39">
        <v>681</v>
      </c>
      <c r="N479" s="39"/>
      <c r="O479" s="39"/>
      <c r="P479" s="39"/>
      <c r="Q479" s="39">
        <v>187</v>
      </c>
      <c r="R479" s="39">
        <v>512</v>
      </c>
      <c r="S479" s="39"/>
      <c r="T479" s="39">
        <v>699</v>
      </c>
      <c r="U479" s="39"/>
      <c r="V479" s="39"/>
      <c r="W479" s="39"/>
      <c r="X479" s="39">
        <v>199</v>
      </c>
      <c r="Y479" s="39"/>
      <c r="Z479" s="39"/>
      <c r="AA479" s="39"/>
      <c r="AB479" s="39">
        <v>0</v>
      </c>
      <c r="AC479" s="39"/>
      <c r="AD479" s="39">
        <v>0</v>
      </c>
      <c r="AE479" s="39"/>
      <c r="AF479" s="39"/>
      <c r="AG479" s="39"/>
      <c r="AH479" s="39">
        <v>0</v>
      </c>
      <c r="AI479" s="39"/>
      <c r="AJ479" s="39"/>
      <c r="AK479" s="39"/>
    </row>
    <row r="480" spans="1:37" ht="19.5" customHeight="1" x14ac:dyDescent="0.2">
      <c r="D480" s="47" t="s">
        <v>258</v>
      </c>
      <c r="F480" s="48">
        <v>215</v>
      </c>
      <c r="G480" s="49"/>
      <c r="H480" s="49"/>
      <c r="I480" s="49"/>
      <c r="J480" s="48">
        <v>638</v>
      </c>
      <c r="K480" s="48">
        <v>50</v>
      </c>
      <c r="L480" s="49"/>
      <c r="M480" s="48">
        <v>688</v>
      </c>
      <c r="N480" s="49"/>
      <c r="O480" s="49"/>
      <c r="P480" s="49"/>
      <c r="Q480" s="48">
        <v>167</v>
      </c>
      <c r="R480" s="48">
        <v>553</v>
      </c>
      <c r="S480" s="49"/>
      <c r="T480" s="48">
        <v>720</v>
      </c>
      <c r="U480" s="49"/>
      <c r="V480" s="49"/>
      <c r="W480" s="49"/>
      <c r="X480" s="48">
        <v>182</v>
      </c>
      <c r="Y480" s="49"/>
      <c r="Z480" s="49"/>
      <c r="AA480" s="49"/>
      <c r="AB480" s="48">
        <v>0</v>
      </c>
      <c r="AC480" s="49"/>
      <c r="AD480" s="48">
        <v>1</v>
      </c>
      <c r="AE480" s="49"/>
      <c r="AF480" s="49"/>
      <c r="AG480" s="49"/>
      <c r="AH480" s="48">
        <v>0</v>
      </c>
      <c r="AI480" s="39"/>
      <c r="AJ480" s="39"/>
      <c r="AK480" s="39"/>
    </row>
    <row r="481" spans="1:37" ht="20.100000000000001" customHeight="1" x14ac:dyDescent="0.2">
      <c r="D481" s="60" t="s">
        <v>259</v>
      </c>
      <c r="F481" s="39">
        <v>205</v>
      </c>
      <c r="G481" s="39"/>
      <c r="H481" s="39"/>
      <c r="I481" s="39"/>
      <c r="J481" s="39">
        <v>639</v>
      </c>
      <c r="K481" s="39">
        <v>26</v>
      </c>
      <c r="L481" s="39"/>
      <c r="M481" s="39">
        <v>665</v>
      </c>
      <c r="N481" s="39"/>
      <c r="O481" s="39"/>
      <c r="P481" s="39"/>
      <c r="Q481" s="39">
        <v>173</v>
      </c>
      <c r="R481" s="39">
        <v>527</v>
      </c>
      <c r="S481" s="39"/>
      <c r="T481" s="39">
        <v>700</v>
      </c>
      <c r="U481" s="39"/>
      <c r="V481" s="39"/>
      <c r="W481" s="39"/>
      <c r="X481" s="39">
        <v>170</v>
      </c>
      <c r="Y481" s="39"/>
      <c r="Z481" s="39"/>
      <c r="AA481" s="39"/>
      <c r="AB481" s="39">
        <v>0</v>
      </c>
      <c r="AC481" s="39"/>
      <c r="AD481" s="39">
        <v>0</v>
      </c>
      <c r="AE481" s="39"/>
      <c r="AF481" s="39"/>
      <c r="AG481" s="39"/>
      <c r="AH481" s="39">
        <v>0</v>
      </c>
      <c r="AI481" s="39"/>
      <c r="AJ481" s="39"/>
      <c r="AK481" s="39"/>
    </row>
    <row r="482" spans="1:37" ht="20.100000000000001" customHeight="1" x14ac:dyDescent="0.2"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</row>
    <row r="483" spans="1:37" s="1" customFormat="1" ht="20.100000000000001" customHeight="1" x14ac:dyDescent="0.25">
      <c r="A483" s="3"/>
      <c r="B483" s="6"/>
      <c r="C483" s="51" t="s">
        <v>159</v>
      </c>
      <c r="D483" s="52"/>
      <c r="E483" s="5"/>
      <c r="F483" s="53">
        <v>1948</v>
      </c>
      <c r="G483" s="54"/>
      <c r="H483" s="54"/>
      <c r="I483" s="54"/>
      <c r="J483" s="53">
        <v>7052</v>
      </c>
      <c r="K483" s="53">
        <v>331</v>
      </c>
      <c r="L483" s="54"/>
      <c r="M483" s="53">
        <v>7383</v>
      </c>
      <c r="N483" s="54"/>
      <c r="O483" s="54"/>
      <c r="P483" s="54"/>
      <c r="Q483" s="53">
        <v>1842</v>
      </c>
      <c r="R483" s="53">
        <v>5639</v>
      </c>
      <c r="S483" s="54"/>
      <c r="T483" s="53">
        <v>7481</v>
      </c>
      <c r="U483" s="54"/>
      <c r="V483" s="54"/>
      <c r="W483" s="54"/>
      <c r="X483" s="53">
        <v>1834</v>
      </c>
      <c r="Y483" s="54"/>
      <c r="Z483" s="54"/>
      <c r="AA483" s="54"/>
      <c r="AB483" s="53">
        <v>0</v>
      </c>
      <c r="AC483" s="54"/>
      <c r="AD483" s="53">
        <v>16</v>
      </c>
      <c r="AE483" s="54"/>
      <c r="AF483" s="54"/>
      <c r="AG483" s="54"/>
      <c r="AH483" s="53">
        <v>1</v>
      </c>
      <c r="AI483" s="39"/>
      <c r="AJ483" s="39"/>
      <c r="AK483" s="39"/>
    </row>
    <row r="484" spans="1:37" s="1" customFormat="1" ht="20.100000000000001" customHeight="1" x14ac:dyDescent="0.2">
      <c r="A484" s="3"/>
      <c r="B484" s="6"/>
      <c r="C484" s="3"/>
      <c r="D484" s="3"/>
      <c r="E484" s="5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39"/>
      <c r="AJ484" s="39"/>
      <c r="AK484" s="39"/>
    </row>
    <row r="485" spans="1:37" s="1" customFormat="1" ht="20.100000000000001" customHeight="1" x14ac:dyDescent="0.25">
      <c r="A485" s="3"/>
      <c r="B485" s="57" t="s">
        <v>260</v>
      </c>
      <c r="C485" s="58"/>
      <c r="D485" s="58"/>
      <c r="E485" s="5"/>
      <c r="F485" s="59">
        <v>5072</v>
      </c>
      <c r="G485" s="54"/>
      <c r="H485" s="54"/>
      <c r="I485" s="54"/>
      <c r="J485" s="59">
        <v>14661</v>
      </c>
      <c r="K485" s="59">
        <v>653</v>
      </c>
      <c r="L485" s="54"/>
      <c r="M485" s="59">
        <v>15314</v>
      </c>
      <c r="N485" s="54"/>
      <c r="O485" s="54"/>
      <c r="P485" s="54"/>
      <c r="Q485" s="59">
        <v>3474</v>
      </c>
      <c r="R485" s="59">
        <v>12365</v>
      </c>
      <c r="S485" s="54"/>
      <c r="T485" s="59">
        <v>15839</v>
      </c>
      <c r="U485" s="54"/>
      <c r="V485" s="54"/>
      <c r="W485" s="54"/>
      <c r="X485" s="59">
        <v>4529</v>
      </c>
      <c r="Y485" s="54"/>
      <c r="Z485" s="54"/>
      <c r="AA485" s="54"/>
      <c r="AB485" s="59">
        <v>0</v>
      </c>
      <c r="AC485" s="54"/>
      <c r="AD485" s="59">
        <v>18</v>
      </c>
      <c r="AE485" s="54"/>
      <c r="AF485" s="54"/>
      <c r="AG485" s="54"/>
      <c r="AH485" s="59">
        <v>171</v>
      </c>
      <c r="AI485" s="39"/>
      <c r="AJ485" s="39"/>
      <c r="AK485" s="39"/>
    </row>
    <row r="486" spans="1:37" ht="20.100000000000001" customHeight="1" x14ac:dyDescent="0.2"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</row>
    <row r="487" spans="1:37" ht="20.100000000000001" customHeight="1" x14ac:dyDescent="0.2">
      <c r="B487" s="6" t="s">
        <v>261</v>
      </c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</row>
    <row r="488" spans="1:37" ht="20.100000000000001" customHeight="1" x14ac:dyDescent="0.2">
      <c r="C488" s="3" t="s">
        <v>154</v>
      </c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</row>
    <row r="489" spans="1:37" ht="20.100000000000001" customHeight="1" x14ac:dyDescent="0.2">
      <c r="D489" s="2" t="s">
        <v>96</v>
      </c>
      <c r="F489" s="39">
        <v>218</v>
      </c>
      <c r="G489" s="39"/>
      <c r="H489" s="39"/>
      <c r="I489" s="39"/>
      <c r="J489" s="39">
        <v>1070</v>
      </c>
      <c r="K489" s="39">
        <v>44</v>
      </c>
      <c r="L489" s="39"/>
      <c r="M489" s="39">
        <v>1114</v>
      </c>
      <c r="N489" s="39"/>
      <c r="O489" s="39"/>
      <c r="P489" s="39"/>
      <c r="Q489" s="39">
        <v>462</v>
      </c>
      <c r="R489" s="39">
        <v>686</v>
      </c>
      <c r="S489" s="39"/>
      <c r="T489" s="39">
        <v>1148</v>
      </c>
      <c r="U489" s="39"/>
      <c r="V489" s="39"/>
      <c r="W489" s="39"/>
      <c r="X489" s="39">
        <v>182</v>
      </c>
      <c r="Y489" s="39"/>
      <c r="Z489" s="39"/>
      <c r="AA489" s="39"/>
      <c r="AB489" s="39">
        <v>0</v>
      </c>
      <c r="AC489" s="39"/>
      <c r="AD489" s="39">
        <v>2</v>
      </c>
      <c r="AE489" s="39"/>
      <c r="AF489" s="39"/>
      <c r="AG489" s="39"/>
      <c r="AH489" s="39">
        <v>0</v>
      </c>
      <c r="AI489" s="39"/>
      <c r="AJ489" s="39"/>
      <c r="AK489" s="39"/>
    </row>
    <row r="490" spans="1:37" ht="19.5" customHeight="1" x14ac:dyDescent="0.2">
      <c r="D490" s="47" t="s">
        <v>97</v>
      </c>
      <c r="F490" s="48">
        <v>170</v>
      </c>
      <c r="G490" s="49"/>
      <c r="H490" s="49"/>
      <c r="I490" s="49"/>
      <c r="J490" s="48">
        <v>1139</v>
      </c>
      <c r="K490" s="48">
        <v>47</v>
      </c>
      <c r="L490" s="49"/>
      <c r="M490" s="48">
        <v>1186</v>
      </c>
      <c r="N490" s="49"/>
      <c r="O490" s="49"/>
      <c r="P490" s="49"/>
      <c r="Q490" s="48">
        <v>462</v>
      </c>
      <c r="R490" s="48">
        <v>715</v>
      </c>
      <c r="S490" s="49"/>
      <c r="T490" s="48">
        <v>1177</v>
      </c>
      <c r="U490" s="49"/>
      <c r="V490" s="49"/>
      <c r="W490" s="49"/>
      <c r="X490" s="48">
        <v>176</v>
      </c>
      <c r="Y490" s="49"/>
      <c r="Z490" s="49"/>
      <c r="AA490" s="49"/>
      <c r="AB490" s="48">
        <v>0</v>
      </c>
      <c r="AC490" s="49"/>
      <c r="AD490" s="48">
        <v>3</v>
      </c>
      <c r="AE490" s="49"/>
      <c r="AF490" s="49"/>
      <c r="AG490" s="49"/>
      <c r="AH490" s="48">
        <v>0</v>
      </c>
      <c r="AI490" s="39"/>
      <c r="AJ490" s="39"/>
      <c r="AK490" s="39"/>
    </row>
    <row r="491" spans="1:37" ht="20.100000000000001" customHeight="1" x14ac:dyDescent="0.2">
      <c r="B491" s="5"/>
      <c r="D491" s="2" t="s">
        <v>113</v>
      </c>
      <c r="F491" s="39">
        <v>511</v>
      </c>
      <c r="G491" s="39"/>
      <c r="H491" s="39"/>
      <c r="I491" s="39"/>
      <c r="J491" s="39">
        <v>1694</v>
      </c>
      <c r="K491" s="39">
        <v>78</v>
      </c>
      <c r="L491" s="39"/>
      <c r="M491" s="39">
        <v>1772</v>
      </c>
      <c r="N491" s="39"/>
      <c r="O491" s="39"/>
      <c r="P491" s="39"/>
      <c r="Q491" s="39">
        <v>719</v>
      </c>
      <c r="R491" s="39">
        <v>1263</v>
      </c>
      <c r="S491" s="39"/>
      <c r="T491" s="39">
        <v>1982</v>
      </c>
      <c r="U491" s="39"/>
      <c r="V491" s="39"/>
      <c r="W491" s="39"/>
      <c r="X491" s="39">
        <v>293</v>
      </c>
      <c r="Y491" s="39"/>
      <c r="Z491" s="39"/>
      <c r="AA491" s="39"/>
      <c r="AB491" s="39">
        <v>0</v>
      </c>
      <c r="AC491" s="39"/>
      <c r="AD491" s="39">
        <v>8</v>
      </c>
      <c r="AE491" s="39"/>
      <c r="AF491" s="39"/>
      <c r="AG491" s="39"/>
      <c r="AH491" s="39">
        <v>191</v>
      </c>
      <c r="AI491" s="39"/>
      <c r="AJ491" s="39"/>
      <c r="AK491" s="39"/>
    </row>
    <row r="492" spans="1:37" ht="19.5" customHeight="1" x14ac:dyDescent="0.2">
      <c r="D492" s="47" t="s">
        <v>136</v>
      </c>
      <c r="F492" s="48">
        <v>625</v>
      </c>
      <c r="G492" s="49"/>
      <c r="H492" s="49"/>
      <c r="I492" s="49"/>
      <c r="J492" s="48">
        <v>1700</v>
      </c>
      <c r="K492" s="48">
        <v>95</v>
      </c>
      <c r="L492" s="49"/>
      <c r="M492" s="48">
        <v>1795</v>
      </c>
      <c r="N492" s="49"/>
      <c r="O492" s="49"/>
      <c r="P492" s="49"/>
      <c r="Q492" s="48">
        <v>441</v>
      </c>
      <c r="R492" s="48">
        <v>1590</v>
      </c>
      <c r="S492" s="49"/>
      <c r="T492" s="48">
        <v>2031</v>
      </c>
      <c r="U492" s="49"/>
      <c r="V492" s="49"/>
      <c r="W492" s="49"/>
      <c r="X492" s="48">
        <v>384</v>
      </c>
      <c r="Y492" s="49"/>
      <c r="Z492" s="49"/>
      <c r="AA492" s="49"/>
      <c r="AB492" s="48">
        <v>0</v>
      </c>
      <c r="AC492" s="49"/>
      <c r="AD492" s="48">
        <v>5</v>
      </c>
      <c r="AE492" s="49"/>
      <c r="AF492" s="49"/>
      <c r="AG492" s="49"/>
      <c r="AH492" s="48">
        <v>600</v>
      </c>
      <c r="AI492" s="39"/>
      <c r="AJ492" s="39"/>
      <c r="AK492" s="39"/>
    </row>
    <row r="493" spans="1:37" ht="20.100000000000001" customHeight="1" x14ac:dyDescent="0.2">
      <c r="D493" s="2" t="s">
        <v>114</v>
      </c>
      <c r="F493" s="39">
        <v>143</v>
      </c>
      <c r="G493" s="39"/>
      <c r="H493" s="39"/>
      <c r="I493" s="39"/>
      <c r="J493" s="39">
        <v>1220</v>
      </c>
      <c r="K493" s="39">
        <v>44</v>
      </c>
      <c r="L493" s="39"/>
      <c r="M493" s="39">
        <v>1264</v>
      </c>
      <c r="N493" s="39"/>
      <c r="O493" s="39"/>
      <c r="P493" s="39"/>
      <c r="Q493" s="39">
        <v>477</v>
      </c>
      <c r="R493" s="39">
        <v>816</v>
      </c>
      <c r="S493" s="39"/>
      <c r="T493" s="39">
        <v>1293</v>
      </c>
      <c r="U493" s="39"/>
      <c r="V493" s="39"/>
      <c r="W493" s="39"/>
      <c r="X493" s="39">
        <v>114</v>
      </c>
      <c r="Y493" s="39"/>
      <c r="Z493" s="39"/>
      <c r="AA493" s="39"/>
      <c r="AB493" s="39">
        <v>0</v>
      </c>
      <c r="AC493" s="39"/>
      <c r="AD493" s="39">
        <v>0</v>
      </c>
      <c r="AE493" s="39"/>
      <c r="AF493" s="39"/>
      <c r="AG493" s="39"/>
      <c r="AH493" s="39">
        <v>0</v>
      </c>
      <c r="AI493" s="39"/>
      <c r="AJ493" s="39"/>
      <c r="AK493" s="39"/>
    </row>
    <row r="494" spans="1:37" ht="19.5" customHeight="1" x14ac:dyDescent="0.2">
      <c r="D494" s="47" t="s">
        <v>115</v>
      </c>
      <c r="F494" s="48">
        <v>192</v>
      </c>
      <c r="G494" s="49"/>
      <c r="H494" s="49"/>
      <c r="I494" s="49"/>
      <c r="J494" s="48">
        <v>1224</v>
      </c>
      <c r="K494" s="48">
        <v>30</v>
      </c>
      <c r="L494" s="49"/>
      <c r="M494" s="48">
        <v>1254</v>
      </c>
      <c r="N494" s="49"/>
      <c r="O494" s="49"/>
      <c r="P494" s="49"/>
      <c r="Q494" s="48">
        <v>538</v>
      </c>
      <c r="R494" s="48">
        <v>747</v>
      </c>
      <c r="S494" s="49"/>
      <c r="T494" s="48">
        <v>1285</v>
      </c>
      <c r="U494" s="49"/>
      <c r="V494" s="49"/>
      <c r="W494" s="49"/>
      <c r="X494" s="48">
        <v>160</v>
      </c>
      <c r="Y494" s="49"/>
      <c r="Z494" s="49"/>
      <c r="AA494" s="49"/>
      <c r="AB494" s="48">
        <v>0</v>
      </c>
      <c r="AC494" s="49"/>
      <c r="AD494" s="48">
        <v>1</v>
      </c>
      <c r="AE494" s="49"/>
      <c r="AF494" s="49"/>
      <c r="AG494" s="49"/>
      <c r="AH494" s="48">
        <v>0</v>
      </c>
      <c r="AI494" s="39"/>
      <c r="AJ494" s="39"/>
      <c r="AK494" s="39"/>
    </row>
    <row r="495" spans="1:37" ht="20.100000000000001" customHeight="1" x14ac:dyDescent="0.2">
      <c r="D495" s="2" t="s">
        <v>102</v>
      </c>
      <c r="F495" s="39">
        <v>484</v>
      </c>
      <c r="G495" s="39"/>
      <c r="H495" s="39"/>
      <c r="I495" s="39"/>
      <c r="J495" s="39">
        <v>1688</v>
      </c>
      <c r="K495" s="39">
        <v>42</v>
      </c>
      <c r="L495" s="39"/>
      <c r="M495" s="39">
        <v>1730</v>
      </c>
      <c r="N495" s="39"/>
      <c r="O495" s="39"/>
      <c r="P495" s="39"/>
      <c r="Q495" s="39">
        <v>583</v>
      </c>
      <c r="R495" s="39">
        <v>1312</v>
      </c>
      <c r="S495" s="39"/>
      <c r="T495" s="39">
        <v>1895</v>
      </c>
      <c r="U495" s="39"/>
      <c r="V495" s="39"/>
      <c r="W495" s="39"/>
      <c r="X495" s="39">
        <v>313</v>
      </c>
      <c r="Y495" s="39"/>
      <c r="Z495" s="39"/>
      <c r="AA495" s="39"/>
      <c r="AB495" s="39">
        <v>0</v>
      </c>
      <c r="AC495" s="39"/>
      <c r="AD495" s="39">
        <v>6</v>
      </c>
      <c r="AE495" s="39"/>
      <c r="AF495" s="39"/>
      <c r="AG495" s="39"/>
      <c r="AH495" s="39">
        <v>0</v>
      </c>
      <c r="AI495" s="39"/>
      <c r="AJ495" s="39"/>
      <c r="AK495" s="39"/>
    </row>
    <row r="496" spans="1:37" ht="19.5" customHeight="1" x14ac:dyDescent="0.2">
      <c r="D496" s="47" t="s">
        <v>103</v>
      </c>
      <c r="F496" s="48">
        <v>164</v>
      </c>
      <c r="G496" s="49"/>
      <c r="H496" s="49"/>
      <c r="I496" s="49"/>
      <c r="J496" s="48">
        <v>1237</v>
      </c>
      <c r="K496" s="48">
        <v>29</v>
      </c>
      <c r="L496" s="49"/>
      <c r="M496" s="48">
        <v>1266</v>
      </c>
      <c r="N496" s="49"/>
      <c r="O496" s="49"/>
      <c r="P496" s="49"/>
      <c r="Q496" s="48">
        <v>512</v>
      </c>
      <c r="R496" s="48">
        <v>821</v>
      </c>
      <c r="S496" s="49"/>
      <c r="T496" s="48">
        <v>1333</v>
      </c>
      <c r="U496" s="49"/>
      <c r="V496" s="49"/>
      <c r="W496" s="49"/>
      <c r="X496" s="48">
        <v>97</v>
      </c>
      <c r="Y496" s="49"/>
      <c r="Z496" s="49"/>
      <c r="AA496" s="49"/>
      <c r="AB496" s="48">
        <v>0</v>
      </c>
      <c r="AC496" s="49"/>
      <c r="AD496" s="48">
        <v>0</v>
      </c>
      <c r="AE496" s="49"/>
      <c r="AF496" s="49"/>
      <c r="AG496" s="49"/>
      <c r="AH496" s="48">
        <v>0</v>
      </c>
      <c r="AI496" s="39"/>
      <c r="AJ496" s="39"/>
      <c r="AK496" s="39"/>
    </row>
    <row r="497" spans="1:37" ht="20.100000000000001" customHeight="1" x14ac:dyDescent="0.2">
      <c r="B497" s="5"/>
      <c r="D497" s="2" t="s">
        <v>104</v>
      </c>
      <c r="F497" s="39">
        <v>341</v>
      </c>
      <c r="G497" s="39"/>
      <c r="H497" s="39"/>
      <c r="I497" s="39"/>
      <c r="J497" s="39">
        <v>1109</v>
      </c>
      <c r="K497" s="39">
        <v>43</v>
      </c>
      <c r="L497" s="39"/>
      <c r="M497" s="39">
        <v>1152</v>
      </c>
      <c r="N497" s="39"/>
      <c r="O497" s="39"/>
      <c r="P497" s="39"/>
      <c r="Q497" s="39">
        <v>356</v>
      </c>
      <c r="R497" s="39">
        <v>800</v>
      </c>
      <c r="S497" s="39"/>
      <c r="T497" s="39">
        <v>1156</v>
      </c>
      <c r="U497" s="39"/>
      <c r="V497" s="39"/>
      <c r="W497" s="39"/>
      <c r="X497" s="39">
        <v>334</v>
      </c>
      <c r="Y497" s="39"/>
      <c r="Z497" s="39"/>
      <c r="AA497" s="39"/>
      <c r="AB497" s="39">
        <v>0</v>
      </c>
      <c r="AC497" s="39"/>
      <c r="AD497" s="39">
        <v>3</v>
      </c>
      <c r="AE497" s="39"/>
      <c r="AF497" s="39"/>
      <c r="AG497" s="39"/>
      <c r="AH497" s="39">
        <v>0</v>
      </c>
      <c r="AI497" s="39"/>
      <c r="AJ497" s="39"/>
      <c r="AK497" s="39"/>
    </row>
    <row r="498" spans="1:37" ht="19.5" customHeight="1" x14ac:dyDescent="0.2">
      <c r="D498" s="47" t="s">
        <v>117</v>
      </c>
      <c r="F498" s="48">
        <v>255</v>
      </c>
      <c r="G498" s="49"/>
      <c r="H498" s="49"/>
      <c r="I498" s="49"/>
      <c r="J498" s="48">
        <v>1127</v>
      </c>
      <c r="K498" s="48">
        <v>69</v>
      </c>
      <c r="L498" s="49"/>
      <c r="M498" s="48">
        <v>1196</v>
      </c>
      <c r="N498" s="49"/>
      <c r="O498" s="49"/>
      <c r="P498" s="49"/>
      <c r="Q498" s="48">
        <v>515</v>
      </c>
      <c r="R498" s="48">
        <v>645</v>
      </c>
      <c r="S498" s="49"/>
      <c r="T498" s="48">
        <v>1160</v>
      </c>
      <c r="U498" s="49"/>
      <c r="V498" s="49"/>
      <c r="W498" s="49"/>
      <c r="X498" s="48">
        <v>291</v>
      </c>
      <c r="Y498" s="49"/>
      <c r="Z498" s="49"/>
      <c r="AA498" s="49"/>
      <c r="AB498" s="48">
        <v>0</v>
      </c>
      <c r="AC498" s="49"/>
      <c r="AD498" s="48">
        <v>0</v>
      </c>
      <c r="AE498" s="49"/>
      <c r="AF498" s="49"/>
      <c r="AG498" s="49"/>
      <c r="AH498" s="48">
        <v>218</v>
      </c>
      <c r="AI498" s="39"/>
      <c r="AJ498" s="39"/>
      <c r="AK498" s="39"/>
    </row>
    <row r="499" spans="1:37" ht="20.100000000000001" customHeight="1" x14ac:dyDescent="0.2">
      <c r="B499" s="5"/>
      <c r="D499" s="2" t="s">
        <v>156</v>
      </c>
      <c r="F499" s="39">
        <v>457</v>
      </c>
      <c r="G499" s="39"/>
      <c r="H499" s="39"/>
      <c r="I499" s="39"/>
      <c r="J499" s="39">
        <v>1708</v>
      </c>
      <c r="K499" s="39">
        <v>66</v>
      </c>
      <c r="L499" s="39"/>
      <c r="M499" s="39">
        <v>1774</v>
      </c>
      <c r="N499" s="39"/>
      <c r="O499" s="39"/>
      <c r="P499" s="39"/>
      <c r="Q499" s="39">
        <v>447</v>
      </c>
      <c r="R499" s="39">
        <v>1399</v>
      </c>
      <c r="S499" s="39"/>
      <c r="T499" s="39">
        <v>1846</v>
      </c>
      <c r="U499" s="39"/>
      <c r="V499" s="39"/>
      <c r="W499" s="39"/>
      <c r="X499" s="39">
        <v>385</v>
      </c>
      <c r="Y499" s="39"/>
      <c r="Z499" s="39"/>
      <c r="AA499" s="39"/>
      <c r="AB499" s="39">
        <v>0</v>
      </c>
      <c r="AC499" s="39"/>
      <c r="AD499" s="39">
        <v>0</v>
      </c>
      <c r="AE499" s="39"/>
      <c r="AF499" s="39"/>
      <c r="AG499" s="39"/>
      <c r="AH499" s="39">
        <v>302</v>
      </c>
      <c r="AI499" s="39"/>
      <c r="AJ499" s="39"/>
      <c r="AK499" s="39"/>
    </row>
    <row r="500" spans="1:37" ht="20.100000000000001" customHeight="1" x14ac:dyDescent="0.2">
      <c r="B500" s="5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</row>
    <row r="501" spans="1:37" s="1" customFormat="1" ht="20.100000000000001" customHeight="1" x14ac:dyDescent="0.25">
      <c r="A501" s="3"/>
      <c r="B501" s="6"/>
      <c r="C501" s="51" t="s">
        <v>159</v>
      </c>
      <c r="D501" s="52"/>
      <c r="E501" s="5"/>
      <c r="F501" s="53">
        <v>3560</v>
      </c>
      <c r="G501" s="54"/>
      <c r="H501" s="54"/>
      <c r="I501" s="54"/>
      <c r="J501" s="53">
        <v>14916</v>
      </c>
      <c r="K501" s="53">
        <v>587</v>
      </c>
      <c r="L501" s="54"/>
      <c r="M501" s="53">
        <v>15503</v>
      </c>
      <c r="N501" s="54"/>
      <c r="O501" s="54"/>
      <c r="P501" s="54"/>
      <c r="Q501" s="53">
        <v>5512</v>
      </c>
      <c r="R501" s="53">
        <v>10794</v>
      </c>
      <c r="S501" s="54"/>
      <c r="T501" s="53">
        <v>16306</v>
      </c>
      <c r="U501" s="54"/>
      <c r="V501" s="54"/>
      <c r="W501" s="54"/>
      <c r="X501" s="53">
        <v>2729</v>
      </c>
      <c r="Y501" s="54"/>
      <c r="Z501" s="54"/>
      <c r="AA501" s="54"/>
      <c r="AB501" s="53">
        <v>0</v>
      </c>
      <c r="AC501" s="54"/>
      <c r="AD501" s="53">
        <v>28</v>
      </c>
      <c r="AE501" s="54"/>
      <c r="AF501" s="54"/>
      <c r="AG501" s="54"/>
      <c r="AH501" s="53">
        <v>1311</v>
      </c>
      <c r="AI501" s="39"/>
      <c r="AJ501" s="39"/>
      <c r="AK501" s="39"/>
    </row>
    <row r="502" spans="1:37" s="1" customFormat="1" ht="20.100000000000001" customHeight="1" x14ac:dyDescent="0.2">
      <c r="A502" s="3"/>
      <c r="B502" s="6"/>
      <c r="C502" s="3"/>
      <c r="D502" s="3"/>
      <c r="E502" s="5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39"/>
      <c r="AJ502" s="39"/>
      <c r="AK502" s="39"/>
    </row>
    <row r="503" spans="1:37" s="1" customFormat="1" ht="20.100000000000001" customHeight="1" x14ac:dyDescent="0.25">
      <c r="A503" s="3"/>
      <c r="B503" s="57" t="s">
        <v>262</v>
      </c>
      <c r="C503" s="58"/>
      <c r="D503" s="58"/>
      <c r="E503" s="5"/>
      <c r="F503" s="59">
        <v>3560</v>
      </c>
      <c r="G503" s="54"/>
      <c r="H503" s="54"/>
      <c r="I503" s="54"/>
      <c r="J503" s="59">
        <v>14916</v>
      </c>
      <c r="K503" s="59">
        <v>587</v>
      </c>
      <c r="L503" s="54"/>
      <c r="M503" s="59">
        <v>15503</v>
      </c>
      <c r="N503" s="54"/>
      <c r="O503" s="54"/>
      <c r="P503" s="54"/>
      <c r="Q503" s="59">
        <v>5512</v>
      </c>
      <c r="R503" s="59">
        <v>10794</v>
      </c>
      <c r="S503" s="54"/>
      <c r="T503" s="59">
        <v>16306</v>
      </c>
      <c r="U503" s="54"/>
      <c r="V503" s="54"/>
      <c r="W503" s="54"/>
      <c r="X503" s="59">
        <v>2729</v>
      </c>
      <c r="Y503" s="54"/>
      <c r="Z503" s="54"/>
      <c r="AA503" s="54"/>
      <c r="AB503" s="59">
        <v>0</v>
      </c>
      <c r="AC503" s="54"/>
      <c r="AD503" s="59">
        <v>28</v>
      </c>
      <c r="AE503" s="54"/>
      <c r="AF503" s="54"/>
      <c r="AG503" s="54"/>
      <c r="AH503" s="59">
        <v>1311</v>
      </c>
      <c r="AI503" s="39"/>
      <c r="AJ503" s="39"/>
      <c r="AK503" s="39"/>
    </row>
    <row r="504" spans="1:37" ht="20.100000000000001" customHeight="1" x14ac:dyDescent="0.2"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</row>
    <row r="505" spans="1:37" ht="20.100000000000001" customHeight="1" x14ac:dyDescent="0.2">
      <c r="B505" s="6" t="s">
        <v>263</v>
      </c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</row>
    <row r="506" spans="1:37" ht="20.100000000000001" customHeight="1" x14ac:dyDescent="0.2">
      <c r="C506" s="3" t="s">
        <v>154</v>
      </c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</row>
    <row r="507" spans="1:37" ht="20.100000000000001" customHeight="1" x14ac:dyDescent="0.2">
      <c r="D507" s="2" t="s">
        <v>122</v>
      </c>
      <c r="F507" s="39">
        <v>414</v>
      </c>
      <c r="G507" s="39"/>
      <c r="H507" s="39"/>
      <c r="I507" s="39"/>
      <c r="J507" s="39">
        <v>1992</v>
      </c>
      <c r="K507" s="39">
        <v>69</v>
      </c>
      <c r="L507" s="39"/>
      <c r="M507" s="39">
        <v>2061</v>
      </c>
      <c r="N507" s="39"/>
      <c r="O507" s="39"/>
      <c r="P507" s="39"/>
      <c r="Q507" s="39">
        <v>403</v>
      </c>
      <c r="R507" s="39">
        <v>1651</v>
      </c>
      <c r="S507" s="39"/>
      <c r="T507" s="39">
        <v>2054</v>
      </c>
      <c r="U507" s="39"/>
      <c r="V507" s="39"/>
      <c r="W507" s="39"/>
      <c r="X507" s="39">
        <v>421</v>
      </c>
      <c r="Y507" s="39"/>
      <c r="Z507" s="39"/>
      <c r="AA507" s="39"/>
      <c r="AB507" s="39">
        <v>0</v>
      </c>
      <c r="AC507" s="39"/>
      <c r="AD507" s="39">
        <v>0</v>
      </c>
      <c r="AE507" s="39"/>
      <c r="AF507" s="39"/>
      <c r="AG507" s="39"/>
      <c r="AH507" s="39">
        <v>0</v>
      </c>
      <c r="AI507" s="39"/>
      <c r="AJ507" s="39"/>
      <c r="AK507" s="39"/>
    </row>
    <row r="508" spans="1:37" ht="19.5" customHeight="1" x14ac:dyDescent="0.2">
      <c r="D508" s="47" t="s">
        <v>97</v>
      </c>
      <c r="F508" s="48">
        <v>391</v>
      </c>
      <c r="G508" s="49"/>
      <c r="H508" s="49"/>
      <c r="I508" s="49"/>
      <c r="J508" s="48">
        <v>2039</v>
      </c>
      <c r="K508" s="48">
        <v>85</v>
      </c>
      <c r="L508" s="49"/>
      <c r="M508" s="48">
        <v>2124</v>
      </c>
      <c r="N508" s="49"/>
      <c r="O508" s="49"/>
      <c r="P508" s="49"/>
      <c r="Q508" s="48">
        <f xml:space="preserve"> 506 + 1</f>
        <v>507</v>
      </c>
      <c r="R508" s="48">
        <v>1618</v>
      </c>
      <c r="S508" s="49"/>
      <c r="T508" s="48">
        <v>2125</v>
      </c>
      <c r="U508" s="49"/>
      <c r="V508" s="49"/>
      <c r="W508" s="49"/>
      <c r="X508" s="48">
        <v>390</v>
      </c>
      <c r="Y508" s="49"/>
      <c r="Z508" s="49"/>
      <c r="AA508" s="49"/>
      <c r="AB508" s="48">
        <v>0</v>
      </c>
      <c r="AC508" s="49"/>
      <c r="AD508" s="48">
        <v>0</v>
      </c>
      <c r="AE508" s="49"/>
      <c r="AF508" s="49"/>
      <c r="AG508" s="49"/>
      <c r="AH508" s="48">
        <v>0</v>
      </c>
      <c r="AI508" s="39"/>
      <c r="AJ508" s="39"/>
      <c r="AK508" s="39"/>
    </row>
    <row r="509" spans="1:37" ht="20.100000000000001" customHeight="1" x14ac:dyDescent="0.2">
      <c r="D509" s="2" t="s">
        <v>98</v>
      </c>
      <c r="F509" s="39">
        <v>435</v>
      </c>
      <c r="G509" s="39"/>
      <c r="H509" s="39"/>
      <c r="I509" s="39"/>
      <c r="J509" s="39">
        <v>2015</v>
      </c>
      <c r="K509" s="39">
        <v>40</v>
      </c>
      <c r="L509" s="39"/>
      <c r="M509" s="39">
        <v>2055</v>
      </c>
      <c r="N509" s="39"/>
      <c r="O509" s="39"/>
      <c r="P509" s="39"/>
      <c r="Q509" s="39">
        <v>410</v>
      </c>
      <c r="R509" s="39">
        <v>1638</v>
      </c>
      <c r="S509" s="39"/>
      <c r="T509" s="39">
        <v>2048</v>
      </c>
      <c r="U509" s="39"/>
      <c r="V509" s="39"/>
      <c r="W509" s="39"/>
      <c r="X509" s="39">
        <v>442</v>
      </c>
      <c r="Y509" s="39"/>
      <c r="Z509" s="39"/>
      <c r="AA509" s="39"/>
      <c r="AB509" s="39">
        <v>0</v>
      </c>
      <c r="AC509" s="39"/>
      <c r="AD509" s="39">
        <v>0</v>
      </c>
      <c r="AE509" s="39"/>
      <c r="AF509" s="39"/>
      <c r="AG509" s="39"/>
      <c r="AH509" s="39">
        <v>0</v>
      </c>
      <c r="AI509" s="39"/>
      <c r="AJ509" s="39"/>
      <c r="AK509" s="39"/>
    </row>
    <row r="510" spans="1:37" ht="19.5" customHeight="1" x14ac:dyDescent="0.2">
      <c r="D510" s="47" t="s">
        <v>99</v>
      </c>
      <c r="F510" s="48">
        <v>221</v>
      </c>
      <c r="G510" s="49"/>
      <c r="H510" s="49"/>
      <c r="I510" s="49"/>
      <c r="J510" s="48">
        <v>1118</v>
      </c>
      <c r="K510" s="48">
        <v>32</v>
      </c>
      <c r="L510" s="49"/>
      <c r="M510" s="48">
        <v>1150</v>
      </c>
      <c r="N510" s="49"/>
      <c r="O510" s="49"/>
      <c r="P510" s="49"/>
      <c r="Q510" s="48">
        <v>330</v>
      </c>
      <c r="R510" s="48">
        <v>817</v>
      </c>
      <c r="S510" s="49"/>
      <c r="T510" s="48">
        <v>1147</v>
      </c>
      <c r="U510" s="49"/>
      <c r="V510" s="49"/>
      <c r="W510" s="49"/>
      <c r="X510" s="48">
        <v>224</v>
      </c>
      <c r="Y510" s="49"/>
      <c r="Z510" s="49"/>
      <c r="AA510" s="49"/>
      <c r="AB510" s="48">
        <v>0</v>
      </c>
      <c r="AC510" s="49"/>
      <c r="AD510" s="48">
        <v>0</v>
      </c>
      <c r="AE510" s="49"/>
      <c r="AF510" s="49"/>
      <c r="AG510" s="49"/>
      <c r="AH510" s="48">
        <v>0</v>
      </c>
      <c r="AI510" s="39"/>
      <c r="AJ510" s="39"/>
      <c r="AK510" s="39"/>
    </row>
    <row r="511" spans="1:37" ht="20.100000000000001" customHeight="1" x14ac:dyDescent="0.2">
      <c r="D511" s="2" t="s">
        <v>114</v>
      </c>
      <c r="F511" s="39">
        <v>159</v>
      </c>
      <c r="G511" s="39"/>
      <c r="H511" s="39"/>
      <c r="I511" s="39"/>
      <c r="J511" s="39">
        <v>1139</v>
      </c>
      <c r="K511" s="39">
        <v>38</v>
      </c>
      <c r="L511" s="39"/>
      <c r="M511" s="39">
        <v>1177</v>
      </c>
      <c r="N511" s="39"/>
      <c r="O511" s="39"/>
      <c r="P511" s="39"/>
      <c r="Q511" s="39">
        <v>382</v>
      </c>
      <c r="R511" s="39">
        <v>822</v>
      </c>
      <c r="S511" s="39"/>
      <c r="T511" s="39">
        <v>1204</v>
      </c>
      <c r="U511" s="39"/>
      <c r="V511" s="39"/>
      <c r="W511" s="39"/>
      <c r="X511" s="39">
        <v>132</v>
      </c>
      <c r="Y511" s="39"/>
      <c r="Z511" s="39"/>
      <c r="AA511" s="39"/>
      <c r="AB511" s="39">
        <v>0</v>
      </c>
      <c r="AC511" s="39"/>
      <c r="AD511" s="39">
        <v>0</v>
      </c>
      <c r="AE511" s="39"/>
      <c r="AF511" s="39"/>
      <c r="AG511" s="39"/>
      <c r="AH511" s="39">
        <v>0</v>
      </c>
      <c r="AI511" s="39"/>
      <c r="AJ511" s="39"/>
      <c r="AK511" s="39"/>
    </row>
    <row r="512" spans="1:37" ht="19.5" customHeight="1" x14ac:dyDescent="0.2">
      <c r="D512" s="47" t="s">
        <v>115</v>
      </c>
      <c r="F512" s="48">
        <v>349</v>
      </c>
      <c r="G512" s="49"/>
      <c r="H512" s="49"/>
      <c r="I512" s="49"/>
      <c r="J512" s="48">
        <v>1144</v>
      </c>
      <c r="K512" s="48">
        <v>40</v>
      </c>
      <c r="L512" s="49"/>
      <c r="M512" s="48">
        <v>1184</v>
      </c>
      <c r="N512" s="49"/>
      <c r="O512" s="49"/>
      <c r="P512" s="49"/>
      <c r="Q512" s="48">
        <v>298</v>
      </c>
      <c r="R512" s="48">
        <v>973</v>
      </c>
      <c r="S512" s="49"/>
      <c r="T512" s="48">
        <v>1271</v>
      </c>
      <c r="U512" s="49"/>
      <c r="V512" s="49"/>
      <c r="W512" s="49"/>
      <c r="X512" s="48">
        <v>261</v>
      </c>
      <c r="Y512" s="49"/>
      <c r="Z512" s="49"/>
      <c r="AA512" s="49"/>
      <c r="AB512" s="48">
        <v>0</v>
      </c>
      <c r="AC512" s="49"/>
      <c r="AD512" s="48">
        <v>1</v>
      </c>
      <c r="AE512" s="49"/>
      <c r="AF512" s="49"/>
      <c r="AG512" s="49"/>
      <c r="AH512" s="48">
        <v>0</v>
      </c>
      <c r="AI512" s="39"/>
      <c r="AJ512" s="39"/>
      <c r="AK512" s="39"/>
    </row>
    <row r="513" spans="1:37" ht="20.100000000000001" customHeight="1" x14ac:dyDescent="0.2">
      <c r="D513" s="2" t="s">
        <v>116</v>
      </c>
      <c r="F513" s="39">
        <v>203</v>
      </c>
      <c r="G513" s="39"/>
      <c r="H513" s="39"/>
      <c r="I513" s="39"/>
      <c r="J513" s="39">
        <v>1133</v>
      </c>
      <c r="K513" s="39">
        <v>25</v>
      </c>
      <c r="L513" s="39"/>
      <c r="M513" s="39">
        <v>1158</v>
      </c>
      <c r="N513" s="39"/>
      <c r="O513" s="39"/>
      <c r="P513" s="39"/>
      <c r="Q513" s="39">
        <v>288</v>
      </c>
      <c r="R513" s="39">
        <v>887</v>
      </c>
      <c r="S513" s="39"/>
      <c r="T513" s="39">
        <v>1175</v>
      </c>
      <c r="U513" s="39"/>
      <c r="V513" s="39"/>
      <c r="W513" s="39"/>
      <c r="X513" s="39">
        <v>186</v>
      </c>
      <c r="Y513" s="39"/>
      <c r="Z513" s="39"/>
      <c r="AA513" s="39"/>
      <c r="AB513" s="39">
        <v>0</v>
      </c>
      <c r="AC513" s="39"/>
      <c r="AD513" s="39">
        <v>0</v>
      </c>
      <c r="AE513" s="39"/>
      <c r="AF513" s="39"/>
      <c r="AG513" s="39"/>
      <c r="AH513" s="39">
        <v>0</v>
      </c>
      <c r="AI513" s="39"/>
      <c r="AJ513" s="39"/>
      <c r="AK513" s="39"/>
    </row>
    <row r="514" spans="1:37" ht="19.5" customHeight="1" x14ac:dyDescent="0.2">
      <c r="D514" s="47" t="s">
        <v>103</v>
      </c>
      <c r="F514" s="48">
        <v>405</v>
      </c>
      <c r="G514" s="49"/>
      <c r="H514" s="49"/>
      <c r="I514" s="49"/>
      <c r="J514" s="48">
        <v>1999</v>
      </c>
      <c r="K514" s="48">
        <v>55</v>
      </c>
      <c r="L514" s="49"/>
      <c r="M514" s="48">
        <v>2054</v>
      </c>
      <c r="N514" s="49"/>
      <c r="O514" s="49"/>
      <c r="P514" s="49"/>
      <c r="Q514" s="48">
        <v>521</v>
      </c>
      <c r="R514" s="48">
        <v>1484</v>
      </c>
      <c r="S514" s="49"/>
      <c r="T514" s="48">
        <v>2005</v>
      </c>
      <c r="U514" s="49"/>
      <c r="V514" s="49"/>
      <c r="W514" s="49"/>
      <c r="X514" s="48">
        <v>454</v>
      </c>
      <c r="Y514" s="49"/>
      <c r="Z514" s="49"/>
      <c r="AA514" s="49"/>
      <c r="AB514" s="48">
        <v>0</v>
      </c>
      <c r="AC514" s="49"/>
      <c r="AD514" s="48">
        <v>0</v>
      </c>
      <c r="AE514" s="49"/>
      <c r="AF514" s="49"/>
      <c r="AG514" s="49"/>
      <c r="AH514" s="48">
        <v>55</v>
      </c>
      <c r="AI514" s="39"/>
      <c r="AJ514" s="39"/>
      <c r="AK514" s="39"/>
    </row>
    <row r="515" spans="1:37" ht="20.100000000000001" customHeight="1" x14ac:dyDescent="0.2">
      <c r="D515" s="2" t="s">
        <v>104</v>
      </c>
      <c r="F515" s="39">
        <v>140</v>
      </c>
      <c r="G515" s="39"/>
      <c r="H515" s="39"/>
      <c r="I515" s="39"/>
      <c r="J515" s="39">
        <v>1130</v>
      </c>
      <c r="K515" s="39">
        <v>23</v>
      </c>
      <c r="L515" s="39"/>
      <c r="M515" s="39">
        <v>1153</v>
      </c>
      <c r="N515" s="39"/>
      <c r="O515" s="39"/>
      <c r="P515" s="39"/>
      <c r="Q515" s="39">
        <v>177</v>
      </c>
      <c r="R515" s="39">
        <v>1015</v>
      </c>
      <c r="S515" s="39"/>
      <c r="T515" s="39">
        <v>1192</v>
      </c>
      <c r="U515" s="39"/>
      <c r="V515" s="39"/>
      <c r="W515" s="39"/>
      <c r="X515" s="39">
        <v>94</v>
      </c>
      <c r="Y515" s="39"/>
      <c r="Z515" s="39"/>
      <c r="AA515" s="39"/>
      <c r="AB515" s="39">
        <v>0</v>
      </c>
      <c r="AC515" s="39"/>
      <c r="AD515" s="39">
        <v>7</v>
      </c>
      <c r="AE515" s="39"/>
      <c r="AF515" s="39"/>
      <c r="AG515" s="39"/>
      <c r="AH515" s="39">
        <v>0</v>
      </c>
      <c r="AI515" s="39"/>
      <c r="AJ515" s="39"/>
      <c r="AK515" s="39"/>
    </row>
    <row r="516" spans="1:37" ht="19.5" customHeight="1" x14ac:dyDescent="0.2">
      <c r="D516" s="47" t="s">
        <v>117</v>
      </c>
      <c r="F516" s="48">
        <v>367</v>
      </c>
      <c r="G516" s="49"/>
      <c r="H516" s="49"/>
      <c r="I516" s="49"/>
      <c r="J516" s="48">
        <v>2047</v>
      </c>
      <c r="K516" s="48">
        <v>46</v>
      </c>
      <c r="L516" s="49"/>
      <c r="M516" s="48">
        <v>2093</v>
      </c>
      <c r="N516" s="49"/>
      <c r="O516" s="49"/>
      <c r="P516" s="49"/>
      <c r="Q516" s="48">
        <v>467</v>
      </c>
      <c r="R516" s="48">
        <v>1558</v>
      </c>
      <c r="S516" s="49"/>
      <c r="T516" s="48">
        <v>2025</v>
      </c>
      <c r="U516" s="49"/>
      <c r="V516" s="49"/>
      <c r="W516" s="49"/>
      <c r="X516" s="48">
        <v>435</v>
      </c>
      <c r="Y516" s="49"/>
      <c r="Z516" s="49"/>
      <c r="AA516" s="49"/>
      <c r="AB516" s="48">
        <v>0</v>
      </c>
      <c r="AC516" s="49"/>
      <c r="AD516" s="48">
        <v>0</v>
      </c>
      <c r="AE516" s="49"/>
      <c r="AF516" s="49"/>
      <c r="AG516" s="49"/>
      <c r="AH516" s="48">
        <v>0</v>
      </c>
      <c r="AI516" s="39"/>
      <c r="AJ516" s="39"/>
      <c r="AK516" s="39"/>
    </row>
    <row r="517" spans="1:37" ht="20.100000000000001" customHeight="1" x14ac:dyDescent="0.2"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</row>
    <row r="518" spans="1:37" s="1" customFormat="1" ht="20.100000000000001" customHeight="1" x14ac:dyDescent="0.25">
      <c r="A518" s="3"/>
      <c r="B518" s="6"/>
      <c r="C518" s="51" t="s">
        <v>159</v>
      </c>
      <c r="D518" s="52"/>
      <c r="E518" s="5"/>
      <c r="F518" s="53">
        <v>3084</v>
      </c>
      <c r="G518" s="54"/>
      <c r="H518" s="54"/>
      <c r="I518" s="54"/>
      <c r="J518" s="53">
        <v>15756</v>
      </c>
      <c r="K518" s="53">
        <v>453</v>
      </c>
      <c r="L518" s="54"/>
      <c r="M518" s="53">
        <v>16209</v>
      </c>
      <c r="N518" s="54"/>
      <c r="O518" s="54"/>
      <c r="P518" s="54"/>
      <c r="Q518" s="53">
        <f xml:space="preserve"> 3782 + 1</f>
        <v>3783</v>
      </c>
      <c r="R518" s="53">
        <v>12463</v>
      </c>
      <c r="S518" s="54"/>
      <c r="T518" s="53">
        <v>16246</v>
      </c>
      <c r="U518" s="54"/>
      <c r="V518" s="54"/>
      <c r="W518" s="54"/>
      <c r="X518" s="53">
        <v>3039</v>
      </c>
      <c r="Y518" s="54"/>
      <c r="Z518" s="54"/>
      <c r="AA518" s="54"/>
      <c r="AB518" s="53">
        <v>0</v>
      </c>
      <c r="AC518" s="54"/>
      <c r="AD518" s="53">
        <v>8</v>
      </c>
      <c r="AE518" s="54"/>
      <c r="AF518" s="54"/>
      <c r="AG518" s="54"/>
      <c r="AH518" s="53">
        <v>55</v>
      </c>
      <c r="AI518" s="39"/>
      <c r="AJ518" s="39"/>
      <c r="AK518" s="39"/>
    </row>
    <row r="519" spans="1:37" s="1" customFormat="1" ht="20.100000000000001" customHeight="1" x14ac:dyDescent="0.2">
      <c r="A519" s="3"/>
      <c r="B519" s="6"/>
      <c r="C519" s="3"/>
      <c r="D519" s="3"/>
      <c r="E519" s="5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39"/>
      <c r="AJ519" s="39"/>
      <c r="AK519" s="39"/>
    </row>
    <row r="520" spans="1:37" s="1" customFormat="1" ht="20.100000000000001" customHeight="1" x14ac:dyDescent="0.25">
      <c r="A520" s="3"/>
      <c r="B520" s="57" t="s">
        <v>264</v>
      </c>
      <c r="C520" s="58"/>
      <c r="D520" s="58"/>
      <c r="E520" s="5"/>
      <c r="F520" s="59">
        <v>3084</v>
      </c>
      <c r="G520" s="54"/>
      <c r="H520" s="54"/>
      <c r="I520" s="54"/>
      <c r="J520" s="59">
        <v>15756</v>
      </c>
      <c r="K520" s="59">
        <v>453</v>
      </c>
      <c r="L520" s="54"/>
      <c r="M520" s="59">
        <v>16209</v>
      </c>
      <c r="N520" s="54"/>
      <c r="O520" s="54"/>
      <c r="P520" s="54"/>
      <c r="Q520" s="59">
        <f xml:space="preserve"> 3782 + 1</f>
        <v>3783</v>
      </c>
      <c r="R520" s="59">
        <v>12463</v>
      </c>
      <c r="S520" s="54"/>
      <c r="T520" s="59">
        <v>16246</v>
      </c>
      <c r="U520" s="54"/>
      <c r="V520" s="54"/>
      <c r="W520" s="54"/>
      <c r="X520" s="59">
        <v>3039</v>
      </c>
      <c r="Y520" s="54"/>
      <c r="Z520" s="54"/>
      <c r="AA520" s="54"/>
      <c r="AB520" s="59">
        <v>0</v>
      </c>
      <c r="AC520" s="54"/>
      <c r="AD520" s="59">
        <v>8</v>
      </c>
      <c r="AE520" s="54"/>
      <c r="AF520" s="54"/>
      <c r="AG520" s="54"/>
      <c r="AH520" s="59">
        <v>55</v>
      </c>
      <c r="AI520" s="39"/>
      <c r="AJ520" s="39"/>
      <c r="AK520" s="39"/>
    </row>
    <row r="521" spans="1:37" ht="20.100000000000001" customHeight="1" x14ac:dyDescent="0.2"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</row>
    <row r="522" spans="1:37" ht="20.100000000000001" customHeight="1" x14ac:dyDescent="0.2">
      <c r="B522" s="6" t="s">
        <v>265</v>
      </c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</row>
    <row r="523" spans="1:37" ht="20.100000000000001" customHeight="1" x14ac:dyDescent="0.2">
      <c r="C523" s="3" t="s">
        <v>154</v>
      </c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</row>
    <row r="524" spans="1:37" ht="20.100000000000001" customHeight="1" x14ac:dyDescent="0.2">
      <c r="D524" s="2" t="s">
        <v>96</v>
      </c>
      <c r="F524" s="39">
        <v>671</v>
      </c>
      <c r="G524" s="39"/>
      <c r="H524" s="39"/>
      <c r="I524" s="39"/>
      <c r="J524" s="39">
        <v>2186</v>
      </c>
      <c r="K524" s="39">
        <v>64</v>
      </c>
      <c r="L524" s="39"/>
      <c r="M524" s="39">
        <v>2250</v>
      </c>
      <c r="N524" s="39"/>
      <c r="O524" s="39"/>
      <c r="P524" s="39"/>
      <c r="Q524" s="39">
        <v>589</v>
      </c>
      <c r="R524" s="39">
        <v>1771</v>
      </c>
      <c r="S524" s="39"/>
      <c r="T524" s="39">
        <v>2360</v>
      </c>
      <c r="U524" s="39"/>
      <c r="V524" s="39"/>
      <c r="W524" s="39"/>
      <c r="X524" s="39">
        <v>561</v>
      </c>
      <c r="Y524" s="39"/>
      <c r="Z524" s="39"/>
      <c r="AA524" s="39"/>
      <c r="AB524" s="39">
        <v>0</v>
      </c>
      <c r="AC524" s="39"/>
      <c r="AD524" s="39">
        <v>0</v>
      </c>
      <c r="AE524" s="39"/>
      <c r="AF524" s="39"/>
      <c r="AG524" s="39"/>
      <c r="AH524" s="39">
        <v>502</v>
      </c>
      <c r="AI524" s="39"/>
      <c r="AJ524" s="39"/>
      <c r="AK524" s="39"/>
    </row>
    <row r="525" spans="1:37" ht="19.5" customHeight="1" x14ac:dyDescent="0.2">
      <c r="D525" s="47" t="s">
        <v>97</v>
      </c>
      <c r="F525" s="48">
        <v>600</v>
      </c>
      <c r="G525" s="49"/>
      <c r="H525" s="49"/>
      <c r="I525" s="49"/>
      <c r="J525" s="48">
        <v>2121</v>
      </c>
      <c r="K525" s="48">
        <v>46</v>
      </c>
      <c r="L525" s="49"/>
      <c r="M525" s="48">
        <v>2167</v>
      </c>
      <c r="N525" s="49"/>
      <c r="O525" s="49"/>
      <c r="P525" s="49"/>
      <c r="Q525" s="48">
        <v>559</v>
      </c>
      <c r="R525" s="48">
        <v>1757</v>
      </c>
      <c r="S525" s="49"/>
      <c r="T525" s="48">
        <v>2316</v>
      </c>
      <c r="U525" s="49"/>
      <c r="V525" s="49"/>
      <c r="W525" s="49"/>
      <c r="X525" s="48">
        <v>451</v>
      </c>
      <c r="Y525" s="49"/>
      <c r="Z525" s="49"/>
      <c r="AA525" s="49"/>
      <c r="AB525" s="48">
        <v>0</v>
      </c>
      <c r="AC525" s="49"/>
      <c r="AD525" s="48">
        <v>0</v>
      </c>
      <c r="AE525" s="49"/>
      <c r="AF525" s="49"/>
      <c r="AG525" s="49"/>
      <c r="AH525" s="48">
        <v>0</v>
      </c>
      <c r="AI525" s="39"/>
      <c r="AJ525" s="39"/>
      <c r="AK525" s="39"/>
    </row>
    <row r="526" spans="1:37" ht="20.100000000000001" customHeight="1" x14ac:dyDescent="0.2">
      <c r="D526" s="2" t="s">
        <v>113</v>
      </c>
      <c r="F526" s="39">
        <v>563</v>
      </c>
      <c r="G526" s="39"/>
      <c r="H526" s="39"/>
      <c r="I526" s="39"/>
      <c r="J526" s="39">
        <v>2138</v>
      </c>
      <c r="K526" s="39">
        <v>79</v>
      </c>
      <c r="L526" s="39"/>
      <c r="M526" s="39">
        <v>2217</v>
      </c>
      <c r="N526" s="39"/>
      <c r="O526" s="39"/>
      <c r="P526" s="39"/>
      <c r="Q526" s="39">
        <v>571</v>
      </c>
      <c r="R526" s="39">
        <v>1755</v>
      </c>
      <c r="S526" s="39"/>
      <c r="T526" s="39">
        <v>2326</v>
      </c>
      <c r="U526" s="39"/>
      <c r="V526" s="39"/>
      <c r="W526" s="39"/>
      <c r="X526" s="39">
        <v>454</v>
      </c>
      <c r="Y526" s="39"/>
      <c r="Z526" s="39"/>
      <c r="AA526" s="39"/>
      <c r="AB526" s="39">
        <v>0</v>
      </c>
      <c r="AC526" s="39"/>
      <c r="AD526" s="39">
        <v>0</v>
      </c>
      <c r="AE526" s="39"/>
      <c r="AF526" s="39"/>
      <c r="AG526" s="39"/>
      <c r="AH526" s="39">
        <v>573</v>
      </c>
      <c r="AI526" s="39"/>
      <c r="AJ526" s="39"/>
      <c r="AK526" s="39"/>
    </row>
    <row r="527" spans="1:37" ht="19.5" customHeight="1" x14ac:dyDescent="0.2">
      <c r="D527" s="47" t="s">
        <v>99</v>
      </c>
      <c r="F527" s="48">
        <v>508</v>
      </c>
      <c r="G527" s="49"/>
      <c r="H527" s="49"/>
      <c r="I527" s="49"/>
      <c r="J527" s="48">
        <v>2146</v>
      </c>
      <c r="K527" s="48">
        <v>132</v>
      </c>
      <c r="L527" s="49"/>
      <c r="M527" s="48">
        <v>2278</v>
      </c>
      <c r="N527" s="49"/>
      <c r="O527" s="49"/>
      <c r="P527" s="49"/>
      <c r="Q527" s="48">
        <v>503</v>
      </c>
      <c r="R527" s="48">
        <v>1798</v>
      </c>
      <c r="S527" s="49"/>
      <c r="T527" s="48">
        <v>2301</v>
      </c>
      <c r="U527" s="49"/>
      <c r="V527" s="49"/>
      <c r="W527" s="49"/>
      <c r="X527" s="48">
        <v>471</v>
      </c>
      <c r="Y527" s="49"/>
      <c r="Z527" s="49"/>
      <c r="AA527" s="49"/>
      <c r="AB527" s="48">
        <v>0</v>
      </c>
      <c r="AC527" s="49"/>
      <c r="AD527" s="48">
        <v>14</v>
      </c>
      <c r="AE527" s="49"/>
      <c r="AF527" s="49"/>
      <c r="AG527" s="49"/>
      <c r="AH527" s="48">
        <v>626</v>
      </c>
      <c r="AI527" s="39"/>
      <c r="AJ527" s="39"/>
      <c r="AK527" s="39"/>
    </row>
    <row r="528" spans="1:37" ht="20.100000000000001" customHeight="1" x14ac:dyDescent="0.2">
      <c r="D528" s="2" t="s">
        <v>114</v>
      </c>
      <c r="F528" s="39">
        <v>495</v>
      </c>
      <c r="G528" s="39"/>
      <c r="H528" s="39"/>
      <c r="I528" s="39"/>
      <c r="J528" s="39">
        <v>2178</v>
      </c>
      <c r="K528" s="39">
        <v>84</v>
      </c>
      <c r="L528" s="39"/>
      <c r="M528" s="39">
        <v>2262</v>
      </c>
      <c r="N528" s="39"/>
      <c r="O528" s="39"/>
      <c r="P528" s="39"/>
      <c r="Q528" s="39">
        <f xml:space="preserve"> 532 + 13</f>
        <v>545</v>
      </c>
      <c r="R528" s="39">
        <v>1706</v>
      </c>
      <c r="S528" s="39"/>
      <c r="T528" s="39">
        <v>2251</v>
      </c>
      <c r="U528" s="39"/>
      <c r="V528" s="39"/>
      <c r="W528" s="39"/>
      <c r="X528" s="39">
        <v>506</v>
      </c>
      <c r="Y528" s="39"/>
      <c r="Z528" s="39"/>
      <c r="AA528" s="39"/>
      <c r="AB528" s="39">
        <v>0</v>
      </c>
      <c r="AC528" s="39"/>
      <c r="AD528" s="39">
        <v>0</v>
      </c>
      <c r="AE528" s="39"/>
      <c r="AF528" s="39"/>
      <c r="AG528" s="39"/>
      <c r="AH528" s="39">
        <v>436</v>
      </c>
      <c r="AI528" s="39"/>
      <c r="AJ528" s="39"/>
      <c r="AK528" s="39"/>
    </row>
    <row r="529" spans="1:37" ht="19.5" customHeight="1" x14ac:dyDescent="0.2">
      <c r="D529" s="47" t="s">
        <v>115</v>
      </c>
      <c r="F529" s="48">
        <v>389</v>
      </c>
      <c r="G529" s="49"/>
      <c r="H529" s="49"/>
      <c r="I529" s="49"/>
      <c r="J529" s="48">
        <v>2136</v>
      </c>
      <c r="K529" s="48">
        <v>98</v>
      </c>
      <c r="L529" s="49"/>
      <c r="M529" s="48">
        <v>2234</v>
      </c>
      <c r="N529" s="49"/>
      <c r="O529" s="49"/>
      <c r="P529" s="49"/>
      <c r="Q529" s="48">
        <v>798</v>
      </c>
      <c r="R529" s="48">
        <v>1360</v>
      </c>
      <c r="S529" s="49"/>
      <c r="T529" s="48">
        <v>2158</v>
      </c>
      <c r="U529" s="49"/>
      <c r="V529" s="49"/>
      <c r="W529" s="49"/>
      <c r="X529" s="48">
        <v>465</v>
      </c>
      <c r="Y529" s="49"/>
      <c r="Z529" s="49"/>
      <c r="AA529" s="49"/>
      <c r="AB529" s="48">
        <v>0</v>
      </c>
      <c r="AC529" s="49"/>
      <c r="AD529" s="48">
        <v>0</v>
      </c>
      <c r="AE529" s="49"/>
      <c r="AF529" s="49"/>
      <c r="AG529" s="49"/>
      <c r="AH529" s="48">
        <v>0</v>
      </c>
      <c r="AI529" s="39"/>
      <c r="AJ529" s="39"/>
      <c r="AK529" s="39"/>
    </row>
    <row r="530" spans="1:37" ht="20.100000000000001" customHeight="1" x14ac:dyDescent="0.2">
      <c r="D530" s="2" t="s">
        <v>116</v>
      </c>
      <c r="F530" s="39">
        <v>437</v>
      </c>
      <c r="G530" s="39"/>
      <c r="H530" s="39"/>
      <c r="I530" s="39"/>
      <c r="J530" s="39">
        <v>2179</v>
      </c>
      <c r="K530" s="39">
        <v>61</v>
      </c>
      <c r="L530" s="39"/>
      <c r="M530" s="39">
        <v>2240</v>
      </c>
      <c r="N530" s="39"/>
      <c r="O530" s="39"/>
      <c r="P530" s="39"/>
      <c r="Q530" s="39">
        <v>674</v>
      </c>
      <c r="R530" s="39">
        <v>1602</v>
      </c>
      <c r="S530" s="39"/>
      <c r="T530" s="39">
        <v>2276</v>
      </c>
      <c r="U530" s="39"/>
      <c r="V530" s="39"/>
      <c r="W530" s="39"/>
      <c r="X530" s="39">
        <v>401</v>
      </c>
      <c r="Y530" s="39"/>
      <c r="Z530" s="39"/>
      <c r="AA530" s="39"/>
      <c r="AB530" s="39">
        <v>0</v>
      </c>
      <c r="AC530" s="39"/>
      <c r="AD530" s="39">
        <v>0</v>
      </c>
      <c r="AE530" s="39"/>
      <c r="AF530" s="39"/>
      <c r="AG530" s="39"/>
      <c r="AH530" s="39">
        <v>0</v>
      </c>
      <c r="AI530" s="39"/>
      <c r="AJ530" s="39"/>
      <c r="AK530" s="39"/>
    </row>
    <row r="531" spans="1:37" ht="19.5" customHeight="1" x14ac:dyDescent="0.2">
      <c r="D531" s="47" t="s">
        <v>103</v>
      </c>
      <c r="F531" s="48">
        <v>527</v>
      </c>
      <c r="G531" s="49"/>
      <c r="H531" s="49"/>
      <c r="I531" s="49"/>
      <c r="J531" s="48">
        <v>2180</v>
      </c>
      <c r="K531" s="48">
        <v>93</v>
      </c>
      <c r="L531" s="49"/>
      <c r="M531" s="48">
        <v>2273</v>
      </c>
      <c r="N531" s="49"/>
      <c r="O531" s="49"/>
      <c r="P531" s="49"/>
      <c r="Q531" s="48">
        <v>932</v>
      </c>
      <c r="R531" s="48">
        <v>1457</v>
      </c>
      <c r="S531" s="49"/>
      <c r="T531" s="48">
        <v>2389</v>
      </c>
      <c r="U531" s="49"/>
      <c r="V531" s="49"/>
      <c r="W531" s="49"/>
      <c r="X531" s="48">
        <v>410</v>
      </c>
      <c r="Y531" s="49"/>
      <c r="Z531" s="49"/>
      <c r="AA531" s="49"/>
      <c r="AB531" s="48">
        <v>0</v>
      </c>
      <c r="AC531" s="49"/>
      <c r="AD531" s="48">
        <v>1</v>
      </c>
      <c r="AE531" s="49"/>
      <c r="AF531" s="49"/>
      <c r="AG531" s="49"/>
      <c r="AH531" s="48">
        <v>0</v>
      </c>
      <c r="AI531" s="39"/>
      <c r="AJ531" s="39"/>
      <c r="AK531" s="39"/>
    </row>
    <row r="532" spans="1:37" ht="20.100000000000001" customHeight="1" x14ac:dyDescent="0.2"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</row>
    <row r="533" spans="1:37" s="1" customFormat="1" ht="20.100000000000001" customHeight="1" x14ac:dyDescent="0.25">
      <c r="A533" s="3"/>
      <c r="B533" s="6"/>
      <c r="C533" s="51" t="s">
        <v>159</v>
      </c>
      <c r="D533" s="52"/>
      <c r="E533" s="5"/>
      <c r="F533" s="53">
        <v>4190</v>
      </c>
      <c r="G533" s="54"/>
      <c r="H533" s="54"/>
      <c r="I533" s="54"/>
      <c r="J533" s="53">
        <v>17264</v>
      </c>
      <c r="K533" s="53">
        <v>657</v>
      </c>
      <c r="L533" s="54"/>
      <c r="M533" s="53">
        <v>17921</v>
      </c>
      <c r="N533" s="54"/>
      <c r="O533" s="54"/>
      <c r="P533" s="54"/>
      <c r="Q533" s="53">
        <f xml:space="preserve"> 5158 + 13</f>
        <v>5171</v>
      </c>
      <c r="R533" s="53">
        <v>13206</v>
      </c>
      <c r="S533" s="54"/>
      <c r="T533" s="53">
        <v>18377</v>
      </c>
      <c r="U533" s="54"/>
      <c r="V533" s="54"/>
      <c r="W533" s="54"/>
      <c r="X533" s="53">
        <v>3719</v>
      </c>
      <c r="Y533" s="54"/>
      <c r="Z533" s="54"/>
      <c r="AA533" s="54"/>
      <c r="AB533" s="53">
        <v>0</v>
      </c>
      <c r="AC533" s="54"/>
      <c r="AD533" s="53">
        <v>15</v>
      </c>
      <c r="AE533" s="54"/>
      <c r="AF533" s="54"/>
      <c r="AG533" s="54"/>
      <c r="AH533" s="53">
        <v>2137</v>
      </c>
      <c r="AI533" s="39"/>
      <c r="AJ533" s="39"/>
      <c r="AK533" s="39"/>
    </row>
    <row r="534" spans="1:37" s="1" customFormat="1" ht="20.100000000000001" customHeight="1" x14ac:dyDescent="0.2">
      <c r="A534" s="3"/>
      <c r="B534" s="6"/>
      <c r="C534" s="3"/>
      <c r="D534" s="3"/>
      <c r="E534" s="5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39"/>
      <c r="AJ534" s="39"/>
      <c r="AK534" s="39"/>
    </row>
    <row r="535" spans="1:37" s="1" customFormat="1" ht="20.100000000000001" customHeight="1" x14ac:dyDescent="0.25">
      <c r="A535" s="3"/>
      <c r="B535" s="57" t="s">
        <v>266</v>
      </c>
      <c r="C535" s="58"/>
      <c r="D535" s="58"/>
      <c r="E535" s="5"/>
      <c r="F535" s="59">
        <v>4190</v>
      </c>
      <c r="G535" s="54"/>
      <c r="H535" s="54"/>
      <c r="I535" s="54"/>
      <c r="J535" s="59">
        <v>17264</v>
      </c>
      <c r="K535" s="59">
        <v>657</v>
      </c>
      <c r="L535" s="54"/>
      <c r="M535" s="59">
        <v>17921</v>
      </c>
      <c r="N535" s="54"/>
      <c r="O535" s="54"/>
      <c r="P535" s="54"/>
      <c r="Q535" s="59">
        <f xml:space="preserve"> 5158 + 13</f>
        <v>5171</v>
      </c>
      <c r="R535" s="59">
        <v>13206</v>
      </c>
      <c r="S535" s="54"/>
      <c r="T535" s="59">
        <v>18377</v>
      </c>
      <c r="U535" s="54"/>
      <c r="V535" s="54"/>
      <c r="W535" s="54"/>
      <c r="X535" s="59">
        <v>3719</v>
      </c>
      <c r="Y535" s="54"/>
      <c r="Z535" s="54"/>
      <c r="AA535" s="54"/>
      <c r="AB535" s="59">
        <v>0</v>
      </c>
      <c r="AC535" s="54"/>
      <c r="AD535" s="59">
        <v>15</v>
      </c>
      <c r="AE535" s="54"/>
      <c r="AF535" s="54"/>
      <c r="AG535" s="54"/>
      <c r="AH535" s="59">
        <v>2137</v>
      </c>
      <c r="AI535" s="39"/>
      <c r="AJ535" s="39"/>
      <c r="AK535" s="39"/>
    </row>
    <row r="536" spans="1:37" ht="20.100000000000001" customHeight="1" x14ac:dyDescent="0.2"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</row>
    <row r="537" spans="1:37" ht="20.100000000000001" customHeight="1" x14ac:dyDescent="0.2">
      <c r="B537" s="6" t="s">
        <v>267</v>
      </c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</row>
    <row r="538" spans="1:37" ht="20.100000000000001" customHeight="1" x14ac:dyDescent="0.2">
      <c r="C538" s="3" t="s">
        <v>154</v>
      </c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</row>
    <row r="539" spans="1:37" ht="20.100000000000001" customHeight="1" x14ac:dyDescent="0.2">
      <c r="D539" s="2" t="s">
        <v>96</v>
      </c>
      <c r="F539" s="39">
        <v>567</v>
      </c>
      <c r="G539" s="39"/>
      <c r="H539" s="39"/>
      <c r="I539" s="39"/>
      <c r="J539" s="39">
        <v>2561</v>
      </c>
      <c r="K539" s="39">
        <v>28</v>
      </c>
      <c r="L539" s="39"/>
      <c r="M539" s="39">
        <v>2589</v>
      </c>
      <c r="N539" s="39"/>
      <c r="O539" s="39"/>
      <c r="P539" s="39"/>
      <c r="Q539" s="39">
        <v>241</v>
      </c>
      <c r="R539" s="39">
        <v>2352</v>
      </c>
      <c r="S539" s="39"/>
      <c r="T539" s="39">
        <v>2593</v>
      </c>
      <c r="U539" s="39"/>
      <c r="V539" s="39"/>
      <c r="W539" s="39"/>
      <c r="X539" s="39">
        <v>561</v>
      </c>
      <c r="Y539" s="39"/>
      <c r="Z539" s="39"/>
      <c r="AA539" s="39"/>
      <c r="AB539" s="39">
        <v>0</v>
      </c>
      <c r="AC539" s="39"/>
      <c r="AD539" s="39">
        <v>2</v>
      </c>
      <c r="AE539" s="39"/>
      <c r="AF539" s="39"/>
      <c r="AG539" s="39"/>
      <c r="AH539" s="39">
        <v>136</v>
      </c>
      <c r="AI539" s="39"/>
      <c r="AJ539" s="39"/>
      <c r="AK539" s="39"/>
    </row>
    <row r="540" spans="1:37" ht="19.5" customHeight="1" x14ac:dyDescent="0.2">
      <c r="D540" s="47" t="s">
        <v>97</v>
      </c>
      <c r="F540" s="48">
        <v>411</v>
      </c>
      <c r="G540" s="49"/>
      <c r="H540" s="49"/>
      <c r="I540" s="49"/>
      <c r="J540" s="48">
        <v>2529</v>
      </c>
      <c r="K540" s="48">
        <v>70</v>
      </c>
      <c r="L540" s="49"/>
      <c r="M540" s="48">
        <v>2599</v>
      </c>
      <c r="N540" s="49"/>
      <c r="O540" s="49"/>
      <c r="P540" s="49"/>
      <c r="Q540" s="48">
        <v>308</v>
      </c>
      <c r="R540" s="48">
        <v>2169</v>
      </c>
      <c r="S540" s="49"/>
      <c r="T540" s="48">
        <v>2477</v>
      </c>
      <c r="U540" s="49"/>
      <c r="V540" s="49"/>
      <c r="W540" s="49"/>
      <c r="X540" s="48">
        <v>531</v>
      </c>
      <c r="Y540" s="49"/>
      <c r="Z540" s="49"/>
      <c r="AA540" s="49"/>
      <c r="AB540" s="48">
        <v>0</v>
      </c>
      <c r="AC540" s="49"/>
      <c r="AD540" s="48">
        <v>2</v>
      </c>
      <c r="AE540" s="49"/>
      <c r="AF540" s="49"/>
      <c r="AG540" s="49"/>
      <c r="AH540" s="48">
        <v>0</v>
      </c>
      <c r="AI540" s="39"/>
      <c r="AJ540" s="39"/>
      <c r="AK540" s="39"/>
    </row>
    <row r="541" spans="1:37" ht="20.100000000000001" customHeight="1" x14ac:dyDescent="0.2">
      <c r="D541" s="2" t="s">
        <v>113</v>
      </c>
      <c r="F541" s="39">
        <v>247</v>
      </c>
      <c r="G541" s="39"/>
      <c r="H541" s="39"/>
      <c r="I541" s="39"/>
      <c r="J541" s="39">
        <v>480</v>
      </c>
      <c r="K541" s="39">
        <v>12</v>
      </c>
      <c r="L541" s="39"/>
      <c r="M541" s="39">
        <v>492</v>
      </c>
      <c r="N541" s="39"/>
      <c r="O541" s="39"/>
      <c r="P541" s="39"/>
      <c r="Q541" s="39">
        <v>102</v>
      </c>
      <c r="R541" s="39">
        <v>457</v>
      </c>
      <c r="S541" s="39"/>
      <c r="T541" s="39">
        <v>559</v>
      </c>
      <c r="U541" s="39"/>
      <c r="V541" s="39"/>
      <c r="W541" s="39"/>
      <c r="X541" s="39">
        <v>180</v>
      </c>
      <c r="Y541" s="39"/>
      <c r="Z541" s="39"/>
      <c r="AA541" s="39"/>
      <c r="AB541" s="39">
        <v>0</v>
      </c>
      <c r="AC541" s="39"/>
      <c r="AD541" s="39">
        <v>0</v>
      </c>
      <c r="AE541" s="39"/>
      <c r="AF541" s="39"/>
      <c r="AG541" s="39"/>
      <c r="AH541" s="39">
        <v>0</v>
      </c>
      <c r="AI541" s="39"/>
      <c r="AJ541" s="39"/>
      <c r="AK541" s="39"/>
    </row>
    <row r="542" spans="1:37" ht="19.5" customHeight="1" x14ac:dyDescent="0.2">
      <c r="D542" s="47" t="s">
        <v>99</v>
      </c>
      <c r="F542" s="48">
        <v>161</v>
      </c>
      <c r="G542" s="49"/>
      <c r="H542" s="49"/>
      <c r="I542" s="49"/>
      <c r="J542" s="48">
        <v>487</v>
      </c>
      <c r="K542" s="48">
        <v>16</v>
      </c>
      <c r="L542" s="49"/>
      <c r="M542" s="48">
        <v>503</v>
      </c>
      <c r="N542" s="49"/>
      <c r="O542" s="49"/>
      <c r="P542" s="49"/>
      <c r="Q542" s="48">
        <v>75</v>
      </c>
      <c r="R542" s="48">
        <v>396</v>
      </c>
      <c r="S542" s="49"/>
      <c r="T542" s="48">
        <v>471</v>
      </c>
      <c r="U542" s="49"/>
      <c r="V542" s="49"/>
      <c r="W542" s="49"/>
      <c r="X542" s="48">
        <v>193</v>
      </c>
      <c r="Y542" s="49"/>
      <c r="Z542" s="49"/>
      <c r="AA542" s="49"/>
      <c r="AB542" s="48">
        <v>0</v>
      </c>
      <c r="AC542" s="49"/>
      <c r="AD542" s="48">
        <v>0</v>
      </c>
      <c r="AE542" s="49"/>
      <c r="AF542" s="49"/>
      <c r="AG542" s="49"/>
      <c r="AH542" s="48">
        <v>0</v>
      </c>
      <c r="AI542" s="39"/>
      <c r="AJ542" s="39"/>
      <c r="AK542" s="39"/>
    </row>
    <row r="543" spans="1:37" ht="20.100000000000001" customHeight="1" x14ac:dyDescent="0.2">
      <c r="D543" s="2" t="s">
        <v>116</v>
      </c>
      <c r="F543" s="39">
        <v>465</v>
      </c>
      <c r="G543" s="39"/>
      <c r="H543" s="39"/>
      <c r="I543" s="39"/>
      <c r="J543" s="39">
        <v>1287</v>
      </c>
      <c r="K543" s="39">
        <v>29</v>
      </c>
      <c r="L543" s="39"/>
      <c r="M543" s="39">
        <v>1316</v>
      </c>
      <c r="N543" s="39"/>
      <c r="O543" s="39"/>
      <c r="P543" s="39"/>
      <c r="Q543" s="39">
        <v>278</v>
      </c>
      <c r="R543" s="39">
        <v>1088</v>
      </c>
      <c r="S543" s="39"/>
      <c r="T543" s="39">
        <v>1366</v>
      </c>
      <c r="U543" s="39"/>
      <c r="V543" s="39"/>
      <c r="W543" s="39"/>
      <c r="X543" s="39">
        <v>409</v>
      </c>
      <c r="Y543" s="39"/>
      <c r="Z543" s="39"/>
      <c r="AA543" s="39"/>
      <c r="AB543" s="39">
        <v>0</v>
      </c>
      <c r="AC543" s="39"/>
      <c r="AD543" s="39">
        <v>6</v>
      </c>
      <c r="AE543" s="39"/>
      <c r="AF543" s="39"/>
      <c r="AG543" s="39"/>
      <c r="AH543" s="39">
        <v>0</v>
      </c>
      <c r="AI543" s="39"/>
      <c r="AJ543" s="39"/>
      <c r="AK543" s="39"/>
    </row>
    <row r="544" spans="1:37" ht="19.5" customHeight="1" x14ac:dyDescent="0.2">
      <c r="D544" s="47" t="s">
        <v>103</v>
      </c>
      <c r="F544" s="48">
        <v>456</v>
      </c>
      <c r="G544" s="49"/>
      <c r="H544" s="49"/>
      <c r="I544" s="49"/>
      <c r="J544" s="48">
        <v>1286</v>
      </c>
      <c r="K544" s="48">
        <v>53</v>
      </c>
      <c r="L544" s="49"/>
      <c r="M544" s="48">
        <v>1339</v>
      </c>
      <c r="N544" s="49"/>
      <c r="O544" s="49"/>
      <c r="P544" s="49"/>
      <c r="Q544" s="48">
        <v>250</v>
      </c>
      <c r="R544" s="48">
        <v>1126</v>
      </c>
      <c r="S544" s="49"/>
      <c r="T544" s="48">
        <v>1376</v>
      </c>
      <c r="U544" s="49"/>
      <c r="V544" s="49"/>
      <c r="W544" s="49"/>
      <c r="X544" s="48">
        <v>419</v>
      </c>
      <c r="Y544" s="49"/>
      <c r="Z544" s="49"/>
      <c r="AA544" s="49"/>
      <c r="AB544" s="48">
        <v>0</v>
      </c>
      <c r="AC544" s="49"/>
      <c r="AD544" s="48">
        <v>0</v>
      </c>
      <c r="AE544" s="49"/>
      <c r="AF544" s="49"/>
      <c r="AG544" s="49"/>
      <c r="AH544" s="48">
        <v>0</v>
      </c>
      <c r="AI544" s="39"/>
      <c r="AJ544" s="39"/>
      <c r="AK544" s="39"/>
    </row>
    <row r="545" spans="1:37" ht="20.100000000000001" customHeight="1" x14ac:dyDescent="0.2">
      <c r="D545" s="2" t="s">
        <v>104</v>
      </c>
      <c r="F545" s="39">
        <v>519</v>
      </c>
      <c r="G545" s="39"/>
      <c r="H545" s="39"/>
      <c r="I545" s="39"/>
      <c r="J545" s="39">
        <v>1394</v>
      </c>
      <c r="K545" s="39">
        <v>54</v>
      </c>
      <c r="L545" s="39"/>
      <c r="M545" s="39">
        <v>1448</v>
      </c>
      <c r="N545" s="39"/>
      <c r="O545" s="39"/>
      <c r="P545" s="39"/>
      <c r="Q545" s="39">
        <v>339</v>
      </c>
      <c r="R545" s="39">
        <v>1236</v>
      </c>
      <c r="S545" s="39"/>
      <c r="T545" s="39">
        <v>1575</v>
      </c>
      <c r="U545" s="39"/>
      <c r="V545" s="39"/>
      <c r="W545" s="39"/>
      <c r="X545" s="39">
        <v>392</v>
      </c>
      <c r="Y545" s="39"/>
      <c r="Z545" s="39"/>
      <c r="AA545" s="39"/>
      <c r="AB545" s="39">
        <v>0</v>
      </c>
      <c r="AC545" s="39"/>
      <c r="AD545" s="39">
        <v>0</v>
      </c>
      <c r="AE545" s="39"/>
      <c r="AF545" s="39"/>
      <c r="AG545" s="39"/>
      <c r="AH545" s="39">
        <v>0</v>
      </c>
      <c r="AI545" s="39"/>
      <c r="AJ545" s="39"/>
      <c r="AK545" s="39"/>
    </row>
    <row r="546" spans="1:37" ht="19.5" customHeight="1" x14ac:dyDescent="0.2">
      <c r="D546" s="47" t="s">
        <v>117</v>
      </c>
      <c r="F546" s="48">
        <v>528</v>
      </c>
      <c r="G546" s="49"/>
      <c r="H546" s="49"/>
      <c r="I546" s="49"/>
      <c r="J546" s="48">
        <v>1404</v>
      </c>
      <c r="K546" s="48">
        <v>69</v>
      </c>
      <c r="L546" s="49"/>
      <c r="M546" s="48">
        <v>1473</v>
      </c>
      <c r="N546" s="49"/>
      <c r="O546" s="49"/>
      <c r="P546" s="49"/>
      <c r="Q546" s="48">
        <v>311</v>
      </c>
      <c r="R546" s="48">
        <v>1209</v>
      </c>
      <c r="S546" s="49"/>
      <c r="T546" s="48">
        <v>1520</v>
      </c>
      <c r="U546" s="49"/>
      <c r="V546" s="49"/>
      <c r="W546" s="49"/>
      <c r="X546" s="48">
        <v>481</v>
      </c>
      <c r="Y546" s="49"/>
      <c r="Z546" s="49"/>
      <c r="AA546" s="49"/>
      <c r="AB546" s="48">
        <v>0</v>
      </c>
      <c r="AC546" s="49"/>
      <c r="AD546" s="48">
        <v>0</v>
      </c>
      <c r="AE546" s="49"/>
      <c r="AF546" s="49"/>
      <c r="AG546" s="49"/>
      <c r="AH546" s="48">
        <v>439</v>
      </c>
      <c r="AI546" s="39"/>
      <c r="AJ546" s="39"/>
      <c r="AK546" s="39"/>
    </row>
    <row r="547" spans="1:37" ht="20.100000000000001" customHeight="1" x14ac:dyDescent="0.2">
      <c r="D547" s="2" t="s">
        <v>106</v>
      </c>
      <c r="F547" s="39">
        <v>502</v>
      </c>
      <c r="G547" s="39"/>
      <c r="H547" s="39"/>
      <c r="I547" s="39"/>
      <c r="J547" s="39">
        <v>2532</v>
      </c>
      <c r="K547" s="39">
        <v>102</v>
      </c>
      <c r="L547" s="39"/>
      <c r="M547" s="39">
        <v>2634</v>
      </c>
      <c r="N547" s="39"/>
      <c r="O547" s="39"/>
      <c r="P547" s="39"/>
      <c r="Q547" s="39">
        <v>540</v>
      </c>
      <c r="R547" s="39">
        <v>2128</v>
      </c>
      <c r="S547" s="39"/>
      <c r="T547" s="39">
        <v>2668</v>
      </c>
      <c r="U547" s="39"/>
      <c r="V547" s="39"/>
      <c r="W547" s="39"/>
      <c r="X547" s="39">
        <v>465</v>
      </c>
      <c r="Y547" s="39"/>
      <c r="Z547" s="39"/>
      <c r="AA547" s="39"/>
      <c r="AB547" s="39">
        <v>0</v>
      </c>
      <c r="AC547" s="39"/>
      <c r="AD547" s="39">
        <v>3</v>
      </c>
      <c r="AE547" s="39"/>
      <c r="AF547" s="39"/>
      <c r="AG547" s="39"/>
      <c r="AH547" s="39">
        <v>171</v>
      </c>
      <c r="AI547" s="39"/>
      <c r="AJ547" s="39"/>
      <c r="AK547" s="39"/>
    </row>
    <row r="548" spans="1:37" ht="19.5" customHeight="1" x14ac:dyDescent="0.2">
      <c r="D548" s="47" t="s">
        <v>185</v>
      </c>
      <c r="F548" s="48">
        <v>292</v>
      </c>
      <c r="G548" s="49"/>
      <c r="H548" s="49"/>
      <c r="I548" s="49"/>
      <c r="J548" s="48">
        <v>2555</v>
      </c>
      <c r="K548" s="48">
        <v>21</v>
      </c>
      <c r="L548" s="49"/>
      <c r="M548" s="48">
        <v>2576</v>
      </c>
      <c r="N548" s="49"/>
      <c r="O548" s="49"/>
      <c r="P548" s="49"/>
      <c r="Q548" s="48">
        <v>193</v>
      </c>
      <c r="R548" s="48">
        <v>2239</v>
      </c>
      <c r="S548" s="49"/>
      <c r="T548" s="48">
        <v>2432</v>
      </c>
      <c r="U548" s="49"/>
      <c r="V548" s="49"/>
      <c r="W548" s="49"/>
      <c r="X548" s="48">
        <v>432</v>
      </c>
      <c r="Y548" s="49"/>
      <c r="Z548" s="49"/>
      <c r="AA548" s="49"/>
      <c r="AB548" s="48">
        <v>0</v>
      </c>
      <c r="AC548" s="49"/>
      <c r="AD548" s="48">
        <v>4</v>
      </c>
      <c r="AE548" s="49"/>
      <c r="AF548" s="49"/>
      <c r="AG548" s="49"/>
      <c r="AH548" s="48">
        <v>0</v>
      </c>
      <c r="AI548" s="39"/>
      <c r="AJ548" s="39"/>
      <c r="AK548" s="39"/>
    </row>
    <row r="549" spans="1:37" ht="20.100000000000001" customHeight="1" x14ac:dyDescent="0.2">
      <c r="D549" s="2" t="s">
        <v>108</v>
      </c>
      <c r="F549" s="39">
        <v>243</v>
      </c>
      <c r="G549" s="39"/>
      <c r="H549" s="39"/>
      <c r="I549" s="39"/>
      <c r="J549" s="39">
        <v>1406</v>
      </c>
      <c r="K549" s="39">
        <v>44</v>
      </c>
      <c r="L549" s="39"/>
      <c r="M549" s="39">
        <v>1450</v>
      </c>
      <c r="N549" s="39"/>
      <c r="O549" s="39"/>
      <c r="P549" s="39"/>
      <c r="Q549" s="39">
        <v>374</v>
      </c>
      <c r="R549" s="39">
        <v>1086</v>
      </c>
      <c r="S549" s="39"/>
      <c r="T549" s="39">
        <v>1460</v>
      </c>
      <c r="U549" s="39"/>
      <c r="V549" s="39"/>
      <c r="W549" s="39"/>
      <c r="X549" s="39">
        <v>233</v>
      </c>
      <c r="Y549" s="39"/>
      <c r="Z549" s="39"/>
      <c r="AA549" s="39"/>
      <c r="AB549" s="39">
        <v>0</v>
      </c>
      <c r="AC549" s="39"/>
      <c r="AD549" s="39">
        <v>0</v>
      </c>
      <c r="AE549" s="39"/>
      <c r="AF549" s="39"/>
      <c r="AG549" s="39"/>
      <c r="AH549" s="39">
        <v>0</v>
      </c>
      <c r="AI549" s="39"/>
      <c r="AJ549" s="39"/>
      <c r="AK549" s="39"/>
    </row>
    <row r="550" spans="1:37" ht="20.100000000000001" customHeight="1" x14ac:dyDescent="0.2"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</row>
    <row r="551" spans="1:37" s="1" customFormat="1" ht="20.100000000000001" customHeight="1" x14ac:dyDescent="0.25">
      <c r="A551" s="3"/>
      <c r="B551" s="6"/>
      <c r="C551" s="51" t="s">
        <v>159</v>
      </c>
      <c r="D551" s="52"/>
      <c r="E551" s="5"/>
      <c r="F551" s="53">
        <v>4391</v>
      </c>
      <c r="G551" s="54"/>
      <c r="H551" s="54"/>
      <c r="I551" s="54"/>
      <c r="J551" s="53">
        <v>17921</v>
      </c>
      <c r="K551" s="53">
        <v>498</v>
      </c>
      <c r="L551" s="54"/>
      <c r="M551" s="53">
        <v>18419</v>
      </c>
      <c r="N551" s="54"/>
      <c r="O551" s="54"/>
      <c r="P551" s="54"/>
      <c r="Q551" s="53">
        <v>3011</v>
      </c>
      <c r="R551" s="53">
        <v>15486</v>
      </c>
      <c r="S551" s="54"/>
      <c r="T551" s="53">
        <v>18497</v>
      </c>
      <c r="U551" s="54"/>
      <c r="V551" s="54"/>
      <c r="W551" s="54"/>
      <c r="X551" s="53">
        <v>4296</v>
      </c>
      <c r="Y551" s="54"/>
      <c r="Z551" s="54"/>
      <c r="AA551" s="54"/>
      <c r="AB551" s="53">
        <v>0</v>
      </c>
      <c r="AC551" s="54"/>
      <c r="AD551" s="53">
        <v>17</v>
      </c>
      <c r="AE551" s="54"/>
      <c r="AF551" s="54"/>
      <c r="AG551" s="54"/>
      <c r="AH551" s="53">
        <v>746</v>
      </c>
      <c r="AI551" s="39"/>
      <c r="AJ551" s="39"/>
      <c r="AK551" s="39"/>
    </row>
    <row r="552" spans="1:37" s="1" customFormat="1" ht="20.100000000000001" customHeight="1" x14ac:dyDescent="0.2">
      <c r="A552" s="3"/>
      <c r="B552" s="6"/>
      <c r="C552" s="3"/>
      <c r="D552" s="3"/>
      <c r="E552" s="5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39"/>
      <c r="AJ552" s="39"/>
      <c r="AK552" s="39"/>
    </row>
    <row r="553" spans="1:37" s="1" customFormat="1" ht="20.100000000000001" customHeight="1" x14ac:dyDescent="0.2">
      <c r="A553" s="3"/>
      <c r="B553" s="6"/>
      <c r="C553" s="3" t="s">
        <v>146</v>
      </c>
      <c r="D553" s="3"/>
      <c r="E553" s="5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39"/>
      <c r="AJ553" s="39"/>
      <c r="AK553" s="39"/>
    </row>
    <row r="554" spans="1:37" s="1" customFormat="1" ht="20.100000000000001" customHeight="1" x14ac:dyDescent="0.2">
      <c r="A554" s="3"/>
      <c r="B554" s="6"/>
      <c r="C554" s="3"/>
      <c r="D554" s="50" t="s">
        <v>96</v>
      </c>
      <c r="E554" s="5"/>
      <c r="F554" s="39">
        <v>273</v>
      </c>
      <c r="G554" s="39"/>
      <c r="H554" s="39"/>
      <c r="I554" s="39"/>
      <c r="J554" s="39">
        <v>1067</v>
      </c>
      <c r="K554" s="39">
        <v>47</v>
      </c>
      <c r="L554" s="39"/>
      <c r="M554" s="39">
        <v>1114</v>
      </c>
      <c r="N554" s="39"/>
      <c r="O554" s="39"/>
      <c r="P554" s="39"/>
      <c r="Q554" s="39">
        <v>315</v>
      </c>
      <c r="R554" s="39">
        <v>819</v>
      </c>
      <c r="S554" s="39"/>
      <c r="T554" s="39">
        <v>1134</v>
      </c>
      <c r="U554" s="39"/>
      <c r="V554" s="39"/>
      <c r="W554" s="39"/>
      <c r="X554" s="39">
        <v>253</v>
      </c>
      <c r="Y554" s="39"/>
      <c r="Z554" s="39"/>
      <c r="AA554" s="39"/>
      <c r="AB554" s="39">
        <v>0</v>
      </c>
      <c r="AC554" s="39"/>
      <c r="AD554" s="39">
        <v>0</v>
      </c>
      <c r="AE554" s="39"/>
      <c r="AF554" s="39"/>
      <c r="AG554" s="39"/>
      <c r="AH554" s="39">
        <v>0</v>
      </c>
      <c r="AI554" s="39"/>
      <c r="AJ554" s="39"/>
      <c r="AK554" s="39"/>
    </row>
    <row r="555" spans="1:37" s="1" customFormat="1" ht="20.100000000000001" customHeight="1" x14ac:dyDescent="0.2">
      <c r="A555" s="3"/>
      <c r="B555" s="6"/>
      <c r="C555" s="3"/>
      <c r="D555" s="3"/>
      <c r="E555" s="5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39"/>
      <c r="AJ555" s="39"/>
      <c r="AK555" s="39"/>
    </row>
    <row r="556" spans="1:37" s="1" customFormat="1" ht="20.100000000000001" customHeight="1" x14ac:dyDescent="0.25">
      <c r="A556" s="3"/>
      <c r="B556" s="6"/>
      <c r="C556" s="51" t="s">
        <v>153</v>
      </c>
      <c r="D556" s="52"/>
      <c r="E556" s="5"/>
      <c r="F556" s="53">
        <v>273</v>
      </c>
      <c r="G556" s="54"/>
      <c r="H556" s="54"/>
      <c r="I556" s="54"/>
      <c r="J556" s="53">
        <v>1067</v>
      </c>
      <c r="K556" s="53">
        <v>47</v>
      </c>
      <c r="L556" s="54"/>
      <c r="M556" s="53">
        <v>1114</v>
      </c>
      <c r="N556" s="54"/>
      <c r="O556" s="54"/>
      <c r="P556" s="54"/>
      <c r="Q556" s="53">
        <v>315</v>
      </c>
      <c r="R556" s="53">
        <v>819</v>
      </c>
      <c r="S556" s="54"/>
      <c r="T556" s="53">
        <v>1134</v>
      </c>
      <c r="U556" s="54"/>
      <c r="V556" s="54"/>
      <c r="W556" s="54"/>
      <c r="X556" s="53">
        <v>253</v>
      </c>
      <c r="Y556" s="54"/>
      <c r="Z556" s="54"/>
      <c r="AA556" s="54"/>
      <c r="AB556" s="53">
        <v>0</v>
      </c>
      <c r="AC556" s="54"/>
      <c r="AD556" s="53">
        <v>0</v>
      </c>
      <c r="AE556" s="54"/>
      <c r="AF556" s="54"/>
      <c r="AG556" s="54"/>
      <c r="AH556" s="53">
        <v>0</v>
      </c>
      <c r="AI556" s="39"/>
      <c r="AJ556" s="39"/>
      <c r="AK556" s="39"/>
    </row>
    <row r="557" spans="1:37" s="1" customFormat="1" ht="20.100000000000001" customHeight="1" x14ac:dyDescent="0.2">
      <c r="A557" s="3"/>
      <c r="B557" s="6"/>
      <c r="C557" s="3"/>
      <c r="D557" s="3"/>
      <c r="E557" s="5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39"/>
      <c r="AJ557" s="39"/>
      <c r="AK557" s="39"/>
    </row>
    <row r="558" spans="1:37" s="1" customFormat="1" ht="20.100000000000001" customHeight="1" x14ac:dyDescent="0.2">
      <c r="A558" s="3"/>
      <c r="B558" s="6"/>
      <c r="C558" s="3" t="s">
        <v>0</v>
      </c>
      <c r="D558" s="3"/>
      <c r="E558" s="5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39"/>
      <c r="AJ558" s="39"/>
      <c r="AK558" s="39"/>
    </row>
    <row r="559" spans="1:37" s="1" customFormat="1" ht="20.100000000000001" customHeight="1" x14ac:dyDescent="0.2">
      <c r="A559" s="3"/>
      <c r="B559" s="6"/>
      <c r="C559" s="3"/>
      <c r="D559" s="2" t="s">
        <v>96</v>
      </c>
      <c r="E559" s="5"/>
      <c r="F559" s="39">
        <v>207</v>
      </c>
      <c r="G559" s="39"/>
      <c r="H559" s="39"/>
      <c r="I559" s="39"/>
      <c r="J559" s="39">
        <v>23</v>
      </c>
      <c r="K559" s="39">
        <v>29</v>
      </c>
      <c r="L559" s="39"/>
      <c r="M559" s="39">
        <v>52</v>
      </c>
      <c r="N559" s="39"/>
      <c r="O559" s="39"/>
      <c r="P559" s="39"/>
      <c r="Q559" s="39">
        <v>41</v>
      </c>
      <c r="R559" s="39">
        <v>58</v>
      </c>
      <c r="S559" s="39"/>
      <c r="T559" s="39">
        <v>99</v>
      </c>
      <c r="U559" s="39"/>
      <c r="V559" s="39"/>
      <c r="W559" s="39"/>
      <c r="X559" s="39">
        <v>160</v>
      </c>
      <c r="Y559" s="39"/>
      <c r="Z559" s="39"/>
      <c r="AA559" s="39"/>
      <c r="AB559" s="39">
        <v>0</v>
      </c>
      <c r="AC559" s="39"/>
      <c r="AD559" s="39">
        <v>0</v>
      </c>
      <c r="AE559" s="39"/>
      <c r="AF559" s="39"/>
      <c r="AG559" s="39"/>
      <c r="AH559" s="39">
        <v>0</v>
      </c>
      <c r="AI559" s="39"/>
      <c r="AJ559" s="39"/>
      <c r="AK559" s="39"/>
    </row>
    <row r="560" spans="1:37" ht="19.5" customHeight="1" x14ac:dyDescent="0.2">
      <c r="D560" s="47" t="s">
        <v>97</v>
      </c>
      <c r="F560" s="48">
        <v>246</v>
      </c>
      <c r="G560" s="49"/>
      <c r="H560" s="49"/>
      <c r="I560" s="49"/>
      <c r="J560" s="48">
        <v>16</v>
      </c>
      <c r="K560" s="48">
        <v>15</v>
      </c>
      <c r="L560" s="49"/>
      <c r="M560" s="48">
        <v>31</v>
      </c>
      <c r="N560" s="49"/>
      <c r="O560" s="49"/>
      <c r="P560" s="49"/>
      <c r="Q560" s="48">
        <v>29</v>
      </c>
      <c r="R560" s="48">
        <v>16</v>
      </c>
      <c r="S560" s="49"/>
      <c r="T560" s="48">
        <v>45</v>
      </c>
      <c r="U560" s="49"/>
      <c r="V560" s="49"/>
      <c r="W560" s="49"/>
      <c r="X560" s="48">
        <v>232</v>
      </c>
      <c r="Y560" s="49"/>
      <c r="Z560" s="49"/>
      <c r="AA560" s="49"/>
      <c r="AB560" s="48">
        <v>0</v>
      </c>
      <c r="AC560" s="49"/>
      <c r="AD560" s="48">
        <v>0</v>
      </c>
      <c r="AE560" s="49"/>
      <c r="AF560" s="49"/>
      <c r="AG560" s="49"/>
      <c r="AH560" s="48">
        <v>0</v>
      </c>
      <c r="AI560" s="39"/>
      <c r="AJ560" s="39"/>
      <c r="AK560" s="39"/>
    </row>
    <row r="561" spans="1:37" s="1" customFormat="1" ht="20.100000000000001" customHeight="1" x14ac:dyDescent="0.2">
      <c r="A561" s="3"/>
      <c r="B561" s="6"/>
      <c r="C561" s="3"/>
      <c r="D561" s="2" t="s">
        <v>98</v>
      </c>
      <c r="E561" s="5"/>
      <c r="F561" s="39">
        <v>49</v>
      </c>
      <c r="G561" s="39"/>
      <c r="H561" s="39"/>
      <c r="I561" s="39"/>
      <c r="J561" s="39">
        <v>14</v>
      </c>
      <c r="K561" s="39">
        <v>2</v>
      </c>
      <c r="L561" s="39"/>
      <c r="M561" s="39">
        <v>16</v>
      </c>
      <c r="N561" s="39"/>
      <c r="O561" s="39"/>
      <c r="P561" s="39"/>
      <c r="Q561" s="39">
        <v>28</v>
      </c>
      <c r="R561" s="39">
        <v>9</v>
      </c>
      <c r="S561" s="39"/>
      <c r="T561" s="39">
        <v>37</v>
      </c>
      <c r="U561" s="39"/>
      <c r="V561" s="39"/>
      <c r="W561" s="39"/>
      <c r="X561" s="39">
        <v>28</v>
      </c>
      <c r="Y561" s="39"/>
      <c r="Z561" s="39"/>
      <c r="AA561" s="39"/>
      <c r="AB561" s="39">
        <v>0</v>
      </c>
      <c r="AC561" s="39"/>
      <c r="AD561" s="39">
        <v>0</v>
      </c>
      <c r="AE561" s="39"/>
      <c r="AF561" s="39"/>
      <c r="AG561" s="39"/>
      <c r="AH561" s="39">
        <v>0</v>
      </c>
      <c r="AI561" s="39"/>
      <c r="AJ561" s="39"/>
      <c r="AK561" s="39"/>
    </row>
    <row r="562" spans="1:37" s="1" customFormat="1" ht="20.100000000000001" customHeight="1" x14ac:dyDescent="0.2">
      <c r="A562" s="3"/>
      <c r="B562" s="6"/>
      <c r="C562" s="3"/>
      <c r="D562" s="3"/>
      <c r="E562" s="5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39"/>
      <c r="AJ562" s="39"/>
      <c r="AK562" s="39"/>
    </row>
    <row r="563" spans="1:37" s="1" customFormat="1" ht="20.100000000000001" customHeight="1" x14ac:dyDescent="0.25">
      <c r="A563" s="3"/>
      <c r="B563" s="6"/>
      <c r="C563" s="51" t="s">
        <v>120</v>
      </c>
      <c r="D563" s="52"/>
      <c r="E563" s="5"/>
      <c r="F563" s="53">
        <v>502</v>
      </c>
      <c r="G563" s="54"/>
      <c r="H563" s="54"/>
      <c r="I563" s="54"/>
      <c r="J563" s="53">
        <v>53</v>
      </c>
      <c r="K563" s="53">
        <v>46</v>
      </c>
      <c r="L563" s="54"/>
      <c r="M563" s="53">
        <v>99</v>
      </c>
      <c r="N563" s="54"/>
      <c r="O563" s="54"/>
      <c r="P563" s="54"/>
      <c r="Q563" s="53">
        <v>98</v>
      </c>
      <c r="R563" s="53">
        <v>83</v>
      </c>
      <c r="S563" s="54"/>
      <c r="T563" s="53">
        <v>181</v>
      </c>
      <c r="U563" s="54"/>
      <c r="V563" s="54"/>
      <c r="W563" s="54"/>
      <c r="X563" s="53">
        <v>420</v>
      </c>
      <c r="Y563" s="54"/>
      <c r="Z563" s="54"/>
      <c r="AA563" s="54"/>
      <c r="AB563" s="53">
        <v>0</v>
      </c>
      <c r="AC563" s="54"/>
      <c r="AD563" s="53">
        <v>0</v>
      </c>
      <c r="AE563" s="54"/>
      <c r="AF563" s="54"/>
      <c r="AG563" s="54"/>
      <c r="AH563" s="53">
        <v>0</v>
      </c>
      <c r="AI563" s="39"/>
      <c r="AJ563" s="39"/>
      <c r="AK563" s="39"/>
    </row>
    <row r="564" spans="1:37" s="1" customFormat="1" ht="20.100000000000001" customHeight="1" x14ac:dyDescent="0.2">
      <c r="A564" s="3"/>
      <c r="B564" s="6"/>
      <c r="C564" s="3"/>
      <c r="D564" s="3"/>
      <c r="E564" s="5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39"/>
      <c r="AJ564" s="39"/>
      <c r="AK564" s="39"/>
    </row>
    <row r="565" spans="1:37" s="1" customFormat="1" ht="20.100000000000001" customHeight="1" x14ac:dyDescent="0.25">
      <c r="A565" s="3"/>
      <c r="B565" s="57" t="s">
        <v>268</v>
      </c>
      <c r="C565" s="58"/>
      <c r="D565" s="58"/>
      <c r="E565" s="5"/>
      <c r="F565" s="59">
        <v>5166</v>
      </c>
      <c r="G565" s="54"/>
      <c r="H565" s="54"/>
      <c r="I565" s="54"/>
      <c r="J565" s="59">
        <v>19041</v>
      </c>
      <c r="K565" s="59">
        <v>591</v>
      </c>
      <c r="L565" s="54"/>
      <c r="M565" s="59">
        <v>19632</v>
      </c>
      <c r="N565" s="54"/>
      <c r="O565" s="54"/>
      <c r="P565" s="54"/>
      <c r="Q565" s="59">
        <v>3424</v>
      </c>
      <c r="R565" s="59">
        <v>16388</v>
      </c>
      <c r="S565" s="54"/>
      <c r="T565" s="59">
        <v>19812</v>
      </c>
      <c r="U565" s="54"/>
      <c r="V565" s="54"/>
      <c r="W565" s="54"/>
      <c r="X565" s="59">
        <v>4969</v>
      </c>
      <c r="Y565" s="54"/>
      <c r="Z565" s="54"/>
      <c r="AA565" s="54"/>
      <c r="AB565" s="59">
        <v>0</v>
      </c>
      <c r="AC565" s="54"/>
      <c r="AD565" s="59">
        <v>17</v>
      </c>
      <c r="AE565" s="54"/>
      <c r="AF565" s="54"/>
      <c r="AG565" s="54"/>
      <c r="AH565" s="59">
        <v>746</v>
      </c>
      <c r="AI565" s="39"/>
      <c r="AJ565" s="39"/>
      <c r="AK565" s="39"/>
    </row>
    <row r="566" spans="1:37" ht="20.100000000000001" customHeight="1" x14ac:dyDescent="0.2"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</row>
    <row r="567" spans="1:37" ht="20.100000000000001" customHeight="1" x14ac:dyDescent="0.2">
      <c r="B567" s="6" t="s">
        <v>269</v>
      </c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</row>
    <row r="568" spans="1:37" ht="20.100000000000001" customHeight="1" x14ac:dyDescent="0.2">
      <c r="C568" s="3" t="s">
        <v>0</v>
      </c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</row>
    <row r="569" spans="1:37" ht="20.100000000000001" customHeight="1" x14ac:dyDescent="0.2">
      <c r="D569" s="2" t="s">
        <v>96</v>
      </c>
      <c r="F569" s="39">
        <v>18</v>
      </c>
      <c r="G569" s="39"/>
      <c r="H569" s="39"/>
      <c r="I569" s="39"/>
      <c r="J569" s="39">
        <v>67</v>
      </c>
      <c r="K569" s="39">
        <v>3</v>
      </c>
      <c r="L569" s="39"/>
      <c r="M569" s="39">
        <v>70</v>
      </c>
      <c r="N569" s="39"/>
      <c r="O569" s="39"/>
      <c r="P569" s="39"/>
      <c r="Q569" s="39">
        <v>64</v>
      </c>
      <c r="R569" s="39">
        <v>16</v>
      </c>
      <c r="S569" s="39"/>
      <c r="T569" s="39">
        <v>80</v>
      </c>
      <c r="U569" s="39"/>
      <c r="V569" s="39"/>
      <c r="W569" s="39"/>
      <c r="X569" s="39">
        <v>8</v>
      </c>
      <c r="Y569" s="39"/>
      <c r="Z569" s="39"/>
      <c r="AA569" s="39"/>
      <c r="AB569" s="39">
        <v>0</v>
      </c>
      <c r="AC569" s="39"/>
      <c r="AD569" s="39">
        <v>0</v>
      </c>
      <c r="AE569" s="39"/>
      <c r="AF569" s="39"/>
      <c r="AG569" s="39"/>
      <c r="AH569" s="39">
        <v>0</v>
      </c>
      <c r="AI569" s="39"/>
      <c r="AJ569" s="39"/>
      <c r="AK569" s="39"/>
    </row>
    <row r="570" spans="1:37" ht="19.5" customHeight="1" x14ac:dyDescent="0.2">
      <c r="D570" s="47" t="s">
        <v>97</v>
      </c>
      <c r="F570" s="48">
        <v>59</v>
      </c>
      <c r="G570" s="49"/>
      <c r="H570" s="49"/>
      <c r="I570" s="49"/>
      <c r="J570" s="48">
        <v>68</v>
      </c>
      <c r="K570" s="48">
        <v>11</v>
      </c>
      <c r="L570" s="49"/>
      <c r="M570" s="48">
        <v>79</v>
      </c>
      <c r="N570" s="49"/>
      <c r="O570" s="49"/>
      <c r="P570" s="49"/>
      <c r="Q570" s="48">
        <v>54</v>
      </c>
      <c r="R570" s="48">
        <v>52</v>
      </c>
      <c r="S570" s="49"/>
      <c r="T570" s="48">
        <v>106</v>
      </c>
      <c r="U570" s="49"/>
      <c r="V570" s="49"/>
      <c r="W570" s="49"/>
      <c r="X570" s="48">
        <v>32</v>
      </c>
      <c r="Y570" s="49"/>
      <c r="Z570" s="49"/>
      <c r="AA570" s="49"/>
      <c r="AB570" s="48">
        <v>0</v>
      </c>
      <c r="AC570" s="49"/>
      <c r="AD570" s="48">
        <v>0</v>
      </c>
      <c r="AE570" s="49"/>
      <c r="AF570" s="49"/>
      <c r="AG570" s="49"/>
      <c r="AH570" s="48">
        <v>0</v>
      </c>
      <c r="AI570" s="39"/>
      <c r="AJ570" s="39"/>
      <c r="AK570" s="39"/>
    </row>
    <row r="571" spans="1:37" ht="20.100000000000001" customHeight="1" x14ac:dyDescent="0.2"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</row>
    <row r="572" spans="1:37" s="1" customFormat="1" ht="20.100000000000001" customHeight="1" x14ac:dyDescent="0.25">
      <c r="A572" s="3"/>
      <c r="B572" s="6"/>
      <c r="C572" s="51" t="s">
        <v>120</v>
      </c>
      <c r="D572" s="52"/>
      <c r="E572" s="5"/>
      <c r="F572" s="53">
        <v>77</v>
      </c>
      <c r="G572" s="54"/>
      <c r="H572" s="54"/>
      <c r="I572" s="54"/>
      <c r="J572" s="53">
        <v>135</v>
      </c>
      <c r="K572" s="53">
        <v>14</v>
      </c>
      <c r="L572" s="54"/>
      <c r="M572" s="53">
        <v>149</v>
      </c>
      <c r="N572" s="54"/>
      <c r="O572" s="54"/>
      <c r="P572" s="54"/>
      <c r="Q572" s="53">
        <v>118</v>
      </c>
      <c r="R572" s="53">
        <v>68</v>
      </c>
      <c r="S572" s="54"/>
      <c r="T572" s="53">
        <v>186</v>
      </c>
      <c r="U572" s="54"/>
      <c r="V572" s="54"/>
      <c r="W572" s="54"/>
      <c r="X572" s="53">
        <v>40</v>
      </c>
      <c r="Y572" s="54"/>
      <c r="Z572" s="54"/>
      <c r="AA572" s="54"/>
      <c r="AB572" s="53">
        <v>0</v>
      </c>
      <c r="AC572" s="54"/>
      <c r="AD572" s="53">
        <v>0</v>
      </c>
      <c r="AE572" s="54"/>
      <c r="AF572" s="54"/>
      <c r="AG572" s="54"/>
      <c r="AH572" s="53">
        <v>0</v>
      </c>
      <c r="AI572" s="39"/>
      <c r="AJ572" s="39"/>
      <c r="AK572" s="39"/>
    </row>
    <row r="573" spans="1:37" ht="20.100000000000001" customHeight="1" x14ac:dyDescent="0.2"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</row>
    <row r="574" spans="1:37" ht="20.100000000000001" customHeight="1" x14ac:dyDescent="0.2">
      <c r="C574" s="3" t="s">
        <v>249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</row>
    <row r="575" spans="1:37" ht="20.100000000000001" customHeight="1" x14ac:dyDescent="0.2">
      <c r="D575" s="2" t="s">
        <v>270</v>
      </c>
      <c r="F575" s="39">
        <v>362</v>
      </c>
      <c r="G575" s="39"/>
      <c r="H575" s="39"/>
      <c r="I575" s="39"/>
      <c r="J575" s="39">
        <v>1553</v>
      </c>
      <c r="K575" s="39">
        <v>86</v>
      </c>
      <c r="L575" s="39"/>
      <c r="M575" s="39">
        <v>1639</v>
      </c>
      <c r="N575" s="39"/>
      <c r="O575" s="39"/>
      <c r="P575" s="39"/>
      <c r="Q575" s="39">
        <v>517</v>
      </c>
      <c r="R575" s="39">
        <v>1242</v>
      </c>
      <c r="S575" s="39"/>
      <c r="T575" s="39">
        <v>1759</v>
      </c>
      <c r="U575" s="39"/>
      <c r="V575" s="39"/>
      <c r="W575" s="39"/>
      <c r="X575" s="39">
        <v>237</v>
      </c>
      <c r="Y575" s="39"/>
      <c r="Z575" s="39"/>
      <c r="AA575" s="39"/>
      <c r="AB575" s="39">
        <v>0</v>
      </c>
      <c r="AC575" s="39"/>
      <c r="AD575" s="39">
        <v>5</v>
      </c>
      <c r="AE575" s="39"/>
      <c r="AF575" s="39"/>
      <c r="AG575" s="39"/>
      <c r="AH575" s="39">
        <v>0</v>
      </c>
      <c r="AI575" s="39"/>
      <c r="AJ575" s="39"/>
      <c r="AK575" s="39"/>
    </row>
    <row r="576" spans="1:37" ht="20.100000000000001" customHeight="1" x14ac:dyDescent="0.2">
      <c r="D576" s="47" t="s">
        <v>271</v>
      </c>
      <c r="F576" s="48">
        <v>378</v>
      </c>
      <c r="G576" s="49"/>
      <c r="H576" s="49"/>
      <c r="I576" s="49"/>
      <c r="J576" s="48">
        <v>1575</v>
      </c>
      <c r="K576" s="48">
        <v>75</v>
      </c>
      <c r="L576" s="49"/>
      <c r="M576" s="48">
        <v>1650</v>
      </c>
      <c r="N576" s="49"/>
      <c r="O576" s="49"/>
      <c r="P576" s="49"/>
      <c r="Q576" s="48">
        <v>588</v>
      </c>
      <c r="R576" s="48">
        <v>1203</v>
      </c>
      <c r="S576" s="49"/>
      <c r="T576" s="48">
        <v>1791</v>
      </c>
      <c r="U576" s="49"/>
      <c r="V576" s="49"/>
      <c r="W576" s="49"/>
      <c r="X576" s="48">
        <v>237</v>
      </c>
      <c r="Y576" s="49"/>
      <c r="Z576" s="49"/>
      <c r="AA576" s="49"/>
      <c r="AB576" s="48">
        <v>0</v>
      </c>
      <c r="AC576" s="49"/>
      <c r="AD576" s="48">
        <v>0</v>
      </c>
      <c r="AE576" s="49"/>
      <c r="AF576" s="49"/>
      <c r="AG576" s="49"/>
      <c r="AH576" s="48">
        <v>0</v>
      </c>
      <c r="AI576" s="39"/>
      <c r="AJ576" s="39"/>
      <c r="AK576" s="39"/>
    </row>
    <row r="577" spans="1:37" ht="20.100000000000001" customHeight="1" x14ac:dyDescent="0.2">
      <c r="D577" s="2" t="s">
        <v>272</v>
      </c>
      <c r="F577" s="39">
        <v>366</v>
      </c>
      <c r="G577" s="39"/>
      <c r="H577" s="39"/>
      <c r="I577" s="39"/>
      <c r="J577" s="39">
        <v>1555</v>
      </c>
      <c r="K577" s="39">
        <v>81</v>
      </c>
      <c r="L577" s="39"/>
      <c r="M577" s="39">
        <v>1636</v>
      </c>
      <c r="N577" s="39"/>
      <c r="O577" s="39"/>
      <c r="P577" s="39"/>
      <c r="Q577" s="39">
        <v>626</v>
      </c>
      <c r="R577" s="39">
        <v>1147</v>
      </c>
      <c r="S577" s="39"/>
      <c r="T577" s="39">
        <v>1773</v>
      </c>
      <c r="U577" s="39"/>
      <c r="V577" s="39"/>
      <c r="W577" s="39"/>
      <c r="X577" s="39">
        <v>227</v>
      </c>
      <c r="Y577" s="39"/>
      <c r="Z577" s="39"/>
      <c r="AA577" s="39"/>
      <c r="AB577" s="39">
        <v>0</v>
      </c>
      <c r="AC577" s="39"/>
      <c r="AD577" s="39">
        <v>2</v>
      </c>
      <c r="AE577" s="39"/>
      <c r="AF577" s="39"/>
      <c r="AG577" s="39"/>
      <c r="AH577" s="39">
        <v>0</v>
      </c>
      <c r="AI577" s="39"/>
      <c r="AJ577" s="39"/>
      <c r="AK577" s="39"/>
    </row>
    <row r="578" spans="1:37" ht="20.100000000000001" customHeight="1" x14ac:dyDescent="0.2">
      <c r="D578" s="47" t="s">
        <v>273</v>
      </c>
      <c r="F578" s="48">
        <v>629</v>
      </c>
      <c r="G578" s="49"/>
      <c r="H578" s="49"/>
      <c r="I578" s="49"/>
      <c r="J578" s="48">
        <v>1551</v>
      </c>
      <c r="K578" s="48">
        <v>60</v>
      </c>
      <c r="L578" s="49"/>
      <c r="M578" s="48">
        <v>1611</v>
      </c>
      <c r="N578" s="49"/>
      <c r="O578" s="49"/>
      <c r="P578" s="49"/>
      <c r="Q578" s="48">
        <v>404</v>
      </c>
      <c r="R578" s="48">
        <v>1552</v>
      </c>
      <c r="S578" s="49"/>
      <c r="T578" s="48">
        <v>1956</v>
      </c>
      <c r="U578" s="49"/>
      <c r="V578" s="49"/>
      <c r="W578" s="49"/>
      <c r="X578" s="48">
        <v>284</v>
      </c>
      <c r="Y578" s="49"/>
      <c r="Z578" s="49"/>
      <c r="AA578" s="49"/>
      <c r="AB578" s="48">
        <v>0</v>
      </c>
      <c r="AC578" s="49"/>
      <c r="AD578" s="48">
        <v>0</v>
      </c>
      <c r="AE578" s="49"/>
      <c r="AF578" s="49"/>
      <c r="AG578" s="49"/>
      <c r="AH578" s="48">
        <v>139</v>
      </c>
      <c r="AI578" s="39"/>
      <c r="AJ578" s="39"/>
      <c r="AK578" s="39"/>
    </row>
    <row r="579" spans="1:37" ht="20.100000000000001" customHeight="1" x14ac:dyDescent="0.2">
      <c r="D579" s="2" t="s">
        <v>274</v>
      </c>
      <c r="F579" s="39">
        <v>356</v>
      </c>
      <c r="G579" s="39"/>
      <c r="H579" s="39"/>
      <c r="I579" s="39"/>
      <c r="J579" s="39">
        <v>1562</v>
      </c>
      <c r="K579" s="39">
        <v>59</v>
      </c>
      <c r="L579" s="39"/>
      <c r="M579" s="39">
        <v>1621</v>
      </c>
      <c r="N579" s="39"/>
      <c r="O579" s="39"/>
      <c r="P579" s="39"/>
      <c r="Q579" s="39">
        <v>528</v>
      </c>
      <c r="R579" s="39">
        <v>1211</v>
      </c>
      <c r="S579" s="39"/>
      <c r="T579" s="39">
        <v>1739</v>
      </c>
      <c r="U579" s="39"/>
      <c r="V579" s="39"/>
      <c r="W579" s="39"/>
      <c r="X579" s="39">
        <v>238</v>
      </c>
      <c r="Y579" s="39"/>
      <c r="Z579" s="39"/>
      <c r="AA579" s="39"/>
      <c r="AB579" s="39">
        <v>0</v>
      </c>
      <c r="AC579" s="39"/>
      <c r="AD579" s="39">
        <v>0</v>
      </c>
      <c r="AE579" s="39"/>
      <c r="AF579" s="39"/>
      <c r="AG579" s="39"/>
      <c r="AH579" s="39">
        <v>0</v>
      </c>
      <c r="AI579" s="39"/>
      <c r="AJ579" s="39"/>
      <c r="AK579" s="39"/>
    </row>
    <row r="580" spans="1:37" ht="20.100000000000001" customHeight="1" x14ac:dyDescent="0.2">
      <c r="D580" s="47" t="s">
        <v>275</v>
      </c>
      <c r="F580" s="48">
        <v>0</v>
      </c>
      <c r="G580" s="49"/>
      <c r="H580" s="49"/>
      <c r="I580" s="49"/>
      <c r="J580" s="48">
        <v>1725</v>
      </c>
      <c r="K580" s="48">
        <v>22</v>
      </c>
      <c r="L580" s="49"/>
      <c r="M580" s="48">
        <v>1747</v>
      </c>
      <c r="N580" s="49"/>
      <c r="O580" s="49"/>
      <c r="P580" s="49"/>
      <c r="Q580" s="48">
        <v>611</v>
      </c>
      <c r="R580" s="48">
        <v>875</v>
      </c>
      <c r="S580" s="49"/>
      <c r="T580" s="48">
        <v>1486</v>
      </c>
      <c r="U580" s="49"/>
      <c r="V580" s="49"/>
      <c r="W580" s="49"/>
      <c r="X580" s="48">
        <v>259</v>
      </c>
      <c r="Y580" s="49"/>
      <c r="Z580" s="49"/>
      <c r="AA580" s="49"/>
      <c r="AB580" s="48">
        <v>0</v>
      </c>
      <c r="AC580" s="49"/>
      <c r="AD580" s="48">
        <v>2</v>
      </c>
      <c r="AE580" s="49"/>
      <c r="AF580" s="49"/>
      <c r="AG580" s="49"/>
      <c r="AH580" s="48">
        <v>0</v>
      </c>
      <c r="AI580" s="39"/>
      <c r="AJ580" s="39"/>
      <c r="AK580" s="39"/>
    </row>
    <row r="581" spans="1:37" ht="20.100000000000001" customHeight="1" x14ac:dyDescent="0.2">
      <c r="D581" s="2" t="s">
        <v>276</v>
      </c>
      <c r="F581" s="39">
        <v>0</v>
      </c>
      <c r="G581" s="39"/>
      <c r="H581" s="39"/>
      <c r="I581" s="39"/>
      <c r="J581" s="39">
        <v>1721</v>
      </c>
      <c r="K581" s="39">
        <v>18</v>
      </c>
      <c r="L581" s="39"/>
      <c r="M581" s="39">
        <v>1739</v>
      </c>
      <c r="N581" s="39"/>
      <c r="O581" s="39"/>
      <c r="P581" s="39"/>
      <c r="Q581" s="39">
        <v>560</v>
      </c>
      <c r="R581" s="39">
        <v>981</v>
      </c>
      <c r="S581" s="39"/>
      <c r="T581" s="39">
        <v>1541</v>
      </c>
      <c r="U581" s="39"/>
      <c r="V581" s="39"/>
      <c r="W581" s="39"/>
      <c r="X581" s="39">
        <v>188</v>
      </c>
      <c r="Y581" s="39"/>
      <c r="Z581" s="39"/>
      <c r="AA581" s="39"/>
      <c r="AB581" s="39">
        <v>0</v>
      </c>
      <c r="AC581" s="39"/>
      <c r="AD581" s="39">
        <v>10</v>
      </c>
      <c r="AE581" s="39"/>
      <c r="AF581" s="39"/>
      <c r="AG581" s="39"/>
      <c r="AH581" s="39">
        <v>0</v>
      </c>
      <c r="AI581" s="39"/>
      <c r="AJ581" s="39"/>
      <c r="AK581" s="39"/>
    </row>
    <row r="582" spans="1:37" ht="20.100000000000001" customHeight="1" x14ac:dyDescent="0.2"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</row>
    <row r="583" spans="1:37" s="1" customFormat="1" ht="20.100000000000001" customHeight="1" x14ac:dyDescent="0.25">
      <c r="A583" s="3"/>
      <c r="B583" s="6"/>
      <c r="C583" s="51" t="s">
        <v>250</v>
      </c>
      <c r="D583" s="52"/>
      <c r="E583" s="5"/>
      <c r="F583" s="53">
        <v>2091</v>
      </c>
      <c r="G583" s="54"/>
      <c r="H583" s="54"/>
      <c r="I583" s="54"/>
      <c r="J583" s="53">
        <v>11242</v>
      </c>
      <c r="K583" s="53">
        <v>401</v>
      </c>
      <c r="L583" s="54"/>
      <c r="M583" s="53">
        <v>11643</v>
      </c>
      <c r="N583" s="54"/>
      <c r="O583" s="54"/>
      <c r="P583" s="54"/>
      <c r="Q583" s="53">
        <v>3834</v>
      </c>
      <c r="R583" s="53">
        <v>8211</v>
      </c>
      <c r="S583" s="54"/>
      <c r="T583" s="53">
        <v>12045</v>
      </c>
      <c r="U583" s="54"/>
      <c r="V583" s="54"/>
      <c r="W583" s="54"/>
      <c r="X583" s="53">
        <v>1670</v>
      </c>
      <c r="Y583" s="54"/>
      <c r="Z583" s="54"/>
      <c r="AA583" s="54"/>
      <c r="AB583" s="53">
        <v>0</v>
      </c>
      <c r="AC583" s="54"/>
      <c r="AD583" s="53">
        <v>19</v>
      </c>
      <c r="AE583" s="54"/>
      <c r="AF583" s="54"/>
      <c r="AG583" s="54"/>
      <c r="AH583" s="53">
        <v>139</v>
      </c>
      <c r="AI583" s="39"/>
      <c r="AJ583" s="39"/>
      <c r="AK583" s="39"/>
    </row>
    <row r="584" spans="1:37" ht="20.100000000000001" customHeight="1" x14ac:dyDescent="0.2"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</row>
    <row r="585" spans="1:37" ht="20.100000000000001" customHeight="1" x14ac:dyDescent="0.2">
      <c r="C585" s="3" t="s">
        <v>154</v>
      </c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</row>
    <row r="586" spans="1:37" ht="19.5" customHeight="1" x14ac:dyDescent="0.2">
      <c r="D586" s="50" t="s">
        <v>96</v>
      </c>
      <c r="F586" s="49">
        <v>427</v>
      </c>
      <c r="G586" s="49"/>
      <c r="H586" s="49"/>
      <c r="I586" s="49"/>
      <c r="J586" s="49">
        <v>2402</v>
      </c>
      <c r="K586" s="49">
        <v>55</v>
      </c>
      <c r="L586" s="49"/>
      <c r="M586" s="49">
        <v>2457</v>
      </c>
      <c r="N586" s="49"/>
      <c r="O586" s="49"/>
      <c r="P586" s="49"/>
      <c r="Q586" s="49">
        <v>945</v>
      </c>
      <c r="R586" s="49">
        <v>1463</v>
      </c>
      <c r="S586" s="49"/>
      <c r="T586" s="49">
        <v>2408</v>
      </c>
      <c r="U586" s="49"/>
      <c r="V586" s="49"/>
      <c r="W586" s="49"/>
      <c r="X586" s="49">
        <v>476</v>
      </c>
      <c r="Y586" s="49"/>
      <c r="Z586" s="49"/>
      <c r="AA586" s="49"/>
      <c r="AB586" s="49">
        <v>0</v>
      </c>
      <c r="AC586" s="49"/>
      <c r="AD586" s="49">
        <v>0</v>
      </c>
      <c r="AE586" s="49"/>
      <c r="AF586" s="49"/>
      <c r="AG586" s="49"/>
      <c r="AH586" s="49">
        <v>170</v>
      </c>
      <c r="AI586" s="39"/>
      <c r="AJ586" s="39"/>
      <c r="AK586" s="39"/>
    </row>
    <row r="587" spans="1:37" ht="19.5" customHeight="1" x14ac:dyDescent="0.2">
      <c r="D587" s="47" t="s">
        <v>97</v>
      </c>
      <c r="F587" s="48">
        <v>674</v>
      </c>
      <c r="G587" s="49"/>
      <c r="H587" s="49"/>
      <c r="I587" s="49"/>
      <c r="J587" s="48">
        <v>2349</v>
      </c>
      <c r="K587" s="48">
        <v>70</v>
      </c>
      <c r="L587" s="49"/>
      <c r="M587" s="48">
        <v>2419</v>
      </c>
      <c r="N587" s="49"/>
      <c r="O587" s="49"/>
      <c r="P587" s="49"/>
      <c r="Q587" s="48">
        <v>712</v>
      </c>
      <c r="R587" s="48">
        <v>1765</v>
      </c>
      <c r="S587" s="49"/>
      <c r="T587" s="48">
        <v>2477</v>
      </c>
      <c r="U587" s="49"/>
      <c r="V587" s="49"/>
      <c r="W587" s="49"/>
      <c r="X587" s="48">
        <v>616</v>
      </c>
      <c r="Y587" s="49"/>
      <c r="Z587" s="49"/>
      <c r="AA587" s="49"/>
      <c r="AB587" s="48">
        <v>0</v>
      </c>
      <c r="AC587" s="49"/>
      <c r="AD587" s="48">
        <v>0</v>
      </c>
      <c r="AE587" s="49"/>
      <c r="AF587" s="49"/>
      <c r="AG587" s="49"/>
      <c r="AH587" s="48">
        <v>0</v>
      </c>
      <c r="AI587" s="39"/>
      <c r="AJ587" s="39"/>
      <c r="AK587" s="39"/>
    </row>
    <row r="588" spans="1:37" ht="20.100000000000001" customHeight="1" x14ac:dyDescent="0.2"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</row>
    <row r="589" spans="1:37" s="1" customFormat="1" ht="20.100000000000001" customHeight="1" x14ac:dyDescent="0.25">
      <c r="A589" s="3"/>
      <c r="B589" s="6"/>
      <c r="C589" s="51" t="s">
        <v>159</v>
      </c>
      <c r="D589" s="52"/>
      <c r="E589" s="5"/>
      <c r="F589" s="53">
        <v>1101</v>
      </c>
      <c r="G589" s="54"/>
      <c r="H589" s="54"/>
      <c r="I589" s="54"/>
      <c r="J589" s="53">
        <v>4751</v>
      </c>
      <c r="K589" s="53">
        <v>125</v>
      </c>
      <c r="L589" s="54"/>
      <c r="M589" s="53">
        <v>4876</v>
      </c>
      <c r="N589" s="54"/>
      <c r="O589" s="54"/>
      <c r="P589" s="54"/>
      <c r="Q589" s="53">
        <v>1657</v>
      </c>
      <c r="R589" s="53">
        <v>3228</v>
      </c>
      <c r="S589" s="54"/>
      <c r="T589" s="53">
        <v>4885</v>
      </c>
      <c r="U589" s="54"/>
      <c r="V589" s="54"/>
      <c r="W589" s="54"/>
      <c r="X589" s="53">
        <v>1092</v>
      </c>
      <c r="Y589" s="54"/>
      <c r="Z589" s="54"/>
      <c r="AA589" s="54"/>
      <c r="AB589" s="53">
        <v>0</v>
      </c>
      <c r="AC589" s="54"/>
      <c r="AD589" s="53">
        <v>0</v>
      </c>
      <c r="AE589" s="54"/>
      <c r="AF589" s="54"/>
      <c r="AG589" s="54"/>
      <c r="AH589" s="53">
        <v>170</v>
      </c>
      <c r="AI589" s="39"/>
      <c r="AJ589" s="39"/>
      <c r="AK589" s="39"/>
    </row>
    <row r="590" spans="1:37" s="1" customFormat="1" ht="20.100000000000001" customHeight="1" x14ac:dyDescent="0.2">
      <c r="A590" s="3"/>
      <c r="B590" s="6"/>
      <c r="C590" s="3"/>
      <c r="D590" s="3"/>
      <c r="E590" s="5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39"/>
      <c r="AJ590" s="39"/>
      <c r="AK590" s="39"/>
    </row>
    <row r="591" spans="1:37" s="1" customFormat="1" ht="20.100000000000001" customHeight="1" x14ac:dyDescent="0.25">
      <c r="A591" s="3"/>
      <c r="B591" s="57" t="s">
        <v>277</v>
      </c>
      <c r="C591" s="58"/>
      <c r="D591" s="58"/>
      <c r="E591" s="5"/>
      <c r="F591" s="59">
        <v>3269</v>
      </c>
      <c r="G591" s="54"/>
      <c r="H591" s="54"/>
      <c r="I591" s="54"/>
      <c r="J591" s="59">
        <v>16128</v>
      </c>
      <c r="K591" s="59">
        <v>540</v>
      </c>
      <c r="L591" s="54"/>
      <c r="M591" s="59">
        <v>16668</v>
      </c>
      <c r="N591" s="54"/>
      <c r="O591" s="54"/>
      <c r="P591" s="54"/>
      <c r="Q591" s="59">
        <v>5609</v>
      </c>
      <c r="R591" s="59">
        <v>11507</v>
      </c>
      <c r="S591" s="54"/>
      <c r="T591" s="59">
        <v>17116</v>
      </c>
      <c r="U591" s="54"/>
      <c r="V591" s="54"/>
      <c r="W591" s="54"/>
      <c r="X591" s="59">
        <v>2802</v>
      </c>
      <c r="Y591" s="54"/>
      <c r="Z591" s="54"/>
      <c r="AA591" s="54"/>
      <c r="AB591" s="59">
        <v>0</v>
      </c>
      <c r="AC591" s="54"/>
      <c r="AD591" s="59">
        <v>19</v>
      </c>
      <c r="AE591" s="54"/>
      <c r="AF591" s="54"/>
      <c r="AG591" s="54"/>
      <c r="AH591" s="59">
        <v>309</v>
      </c>
      <c r="AI591" s="39"/>
      <c r="AJ591" s="39"/>
      <c r="AK591" s="39"/>
    </row>
    <row r="592" spans="1:37" ht="20.100000000000001" customHeight="1" x14ac:dyDescent="0.2"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</row>
    <row r="593" spans="1:37" ht="20.100000000000001" customHeight="1" x14ac:dyDescent="0.2">
      <c r="B593" s="6" t="s">
        <v>278</v>
      </c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</row>
    <row r="594" spans="1:37" ht="20.100000000000001" customHeight="1" x14ac:dyDescent="0.2">
      <c r="C594" s="3" t="s">
        <v>154</v>
      </c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</row>
    <row r="595" spans="1:37" ht="20.100000000000001" customHeight="1" x14ac:dyDescent="0.2">
      <c r="D595" s="2" t="s">
        <v>122</v>
      </c>
      <c r="F595" s="39">
        <v>264</v>
      </c>
      <c r="G595" s="39"/>
      <c r="H595" s="39"/>
      <c r="I595" s="39"/>
      <c r="J595" s="39">
        <v>1383</v>
      </c>
      <c r="K595" s="39">
        <v>50</v>
      </c>
      <c r="L595" s="39"/>
      <c r="M595" s="39">
        <v>1433</v>
      </c>
      <c r="N595" s="39"/>
      <c r="O595" s="39"/>
      <c r="P595" s="39"/>
      <c r="Q595" s="39">
        <v>328</v>
      </c>
      <c r="R595" s="39">
        <v>1073</v>
      </c>
      <c r="S595" s="39"/>
      <c r="T595" s="39">
        <v>1401</v>
      </c>
      <c r="U595" s="39"/>
      <c r="V595" s="39"/>
      <c r="W595" s="39"/>
      <c r="X595" s="39">
        <v>295</v>
      </c>
      <c r="Y595" s="39"/>
      <c r="Z595" s="39"/>
      <c r="AA595" s="39"/>
      <c r="AB595" s="39">
        <v>0</v>
      </c>
      <c r="AC595" s="39"/>
      <c r="AD595" s="39">
        <v>1</v>
      </c>
      <c r="AE595" s="39"/>
      <c r="AF595" s="39"/>
      <c r="AG595" s="39"/>
      <c r="AH595" s="39">
        <v>0</v>
      </c>
      <c r="AI595" s="39"/>
      <c r="AJ595" s="39"/>
      <c r="AK595" s="39"/>
    </row>
    <row r="596" spans="1:37" ht="19.5" customHeight="1" x14ac:dyDescent="0.2">
      <c r="D596" s="47" t="s">
        <v>135</v>
      </c>
      <c r="F596" s="48">
        <v>314</v>
      </c>
      <c r="G596" s="49"/>
      <c r="H596" s="49"/>
      <c r="I596" s="49"/>
      <c r="J596" s="48">
        <v>1243</v>
      </c>
      <c r="K596" s="48">
        <v>48</v>
      </c>
      <c r="L596" s="49"/>
      <c r="M596" s="48">
        <v>1291</v>
      </c>
      <c r="N596" s="49"/>
      <c r="O596" s="49"/>
      <c r="P596" s="49"/>
      <c r="Q596" s="48">
        <v>360</v>
      </c>
      <c r="R596" s="48">
        <v>999</v>
      </c>
      <c r="S596" s="49"/>
      <c r="T596" s="48">
        <v>1359</v>
      </c>
      <c r="U596" s="49"/>
      <c r="V596" s="49"/>
      <c r="W596" s="49"/>
      <c r="X596" s="48">
        <v>246</v>
      </c>
      <c r="Y596" s="49"/>
      <c r="Z596" s="49"/>
      <c r="AA596" s="49"/>
      <c r="AB596" s="48">
        <v>0</v>
      </c>
      <c r="AC596" s="49"/>
      <c r="AD596" s="48">
        <v>0</v>
      </c>
      <c r="AE596" s="49"/>
      <c r="AF596" s="49"/>
      <c r="AG596" s="49"/>
      <c r="AH596" s="48">
        <v>0</v>
      </c>
      <c r="AI596" s="39"/>
      <c r="AJ596" s="39"/>
      <c r="AK596" s="39"/>
    </row>
    <row r="597" spans="1:37" ht="20.100000000000001" customHeight="1" x14ac:dyDescent="0.2">
      <c r="D597" s="2" t="s">
        <v>98</v>
      </c>
      <c r="F597" s="39">
        <v>435</v>
      </c>
      <c r="G597" s="39"/>
      <c r="H597" s="39"/>
      <c r="I597" s="39"/>
      <c r="J597" s="39">
        <v>1248</v>
      </c>
      <c r="K597" s="39">
        <v>46</v>
      </c>
      <c r="L597" s="39"/>
      <c r="M597" s="39">
        <v>1294</v>
      </c>
      <c r="N597" s="39"/>
      <c r="O597" s="39"/>
      <c r="P597" s="39"/>
      <c r="Q597" s="39">
        <v>230</v>
      </c>
      <c r="R597" s="39">
        <v>1115</v>
      </c>
      <c r="S597" s="39"/>
      <c r="T597" s="39">
        <v>1345</v>
      </c>
      <c r="U597" s="39"/>
      <c r="V597" s="39"/>
      <c r="W597" s="39"/>
      <c r="X597" s="39">
        <v>378</v>
      </c>
      <c r="Y597" s="39"/>
      <c r="Z597" s="39"/>
      <c r="AA597" s="39"/>
      <c r="AB597" s="39">
        <v>0</v>
      </c>
      <c r="AC597" s="39"/>
      <c r="AD597" s="39">
        <v>6</v>
      </c>
      <c r="AE597" s="39"/>
      <c r="AF597" s="39"/>
      <c r="AG597" s="39"/>
      <c r="AH597" s="39">
        <v>194</v>
      </c>
      <c r="AI597" s="39"/>
      <c r="AJ597" s="39"/>
      <c r="AK597" s="39"/>
    </row>
    <row r="598" spans="1:37" ht="19.5" customHeight="1" x14ac:dyDescent="0.2">
      <c r="D598" s="47" t="s">
        <v>136</v>
      </c>
      <c r="F598" s="48">
        <v>302</v>
      </c>
      <c r="G598" s="49"/>
      <c r="H598" s="49"/>
      <c r="I598" s="49"/>
      <c r="J598" s="48">
        <v>1246</v>
      </c>
      <c r="K598" s="48">
        <v>49</v>
      </c>
      <c r="L598" s="49"/>
      <c r="M598" s="48">
        <v>1295</v>
      </c>
      <c r="N598" s="49"/>
      <c r="O598" s="49"/>
      <c r="P598" s="49"/>
      <c r="Q598" s="48">
        <v>405</v>
      </c>
      <c r="R598" s="48">
        <v>904</v>
      </c>
      <c r="S598" s="49"/>
      <c r="T598" s="48">
        <v>1309</v>
      </c>
      <c r="U598" s="49"/>
      <c r="V598" s="49"/>
      <c r="W598" s="49"/>
      <c r="X598" s="48">
        <v>284</v>
      </c>
      <c r="Y598" s="49"/>
      <c r="Z598" s="49"/>
      <c r="AA598" s="49"/>
      <c r="AB598" s="48">
        <v>0</v>
      </c>
      <c r="AC598" s="49"/>
      <c r="AD598" s="48">
        <v>4</v>
      </c>
      <c r="AE598" s="49"/>
      <c r="AF598" s="49"/>
      <c r="AG598" s="49"/>
      <c r="AH598" s="48">
        <v>0</v>
      </c>
      <c r="AI598" s="39"/>
      <c r="AJ598" s="39"/>
      <c r="AK598" s="39"/>
    </row>
    <row r="599" spans="1:37" ht="20.100000000000001" customHeight="1" x14ac:dyDescent="0.2">
      <c r="D599" s="2" t="s">
        <v>100</v>
      </c>
      <c r="F599" s="39">
        <v>212</v>
      </c>
      <c r="G599" s="39"/>
      <c r="H599" s="39"/>
      <c r="I599" s="39"/>
      <c r="J599" s="39">
        <v>463</v>
      </c>
      <c r="K599" s="39">
        <v>30</v>
      </c>
      <c r="L599" s="39"/>
      <c r="M599" s="39">
        <v>493</v>
      </c>
      <c r="N599" s="39"/>
      <c r="O599" s="39"/>
      <c r="P599" s="39"/>
      <c r="Q599" s="39">
        <v>198</v>
      </c>
      <c r="R599" s="39">
        <v>340</v>
      </c>
      <c r="S599" s="39"/>
      <c r="T599" s="39">
        <v>538</v>
      </c>
      <c r="U599" s="39"/>
      <c r="V599" s="39"/>
      <c r="W599" s="39"/>
      <c r="X599" s="39">
        <v>167</v>
      </c>
      <c r="Y599" s="39"/>
      <c r="Z599" s="39"/>
      <c r="AA599" s="39"/>
      <c r="AB599" s="39">
        <v>0</v>
      </c>
      <c r="AC599" s="39"/>
      <c r="AD599" s="39">
        <v>0</v>
      </c>
      <c r="AE599" s="39"/>
      <c r="AF599" s="39"/>
      <c r="AG599" s="39"/>
      <c r="AH599" s="39">
        <v>0</v>
      </c>
      <c r="AI599" s="39"/>
      <c r="AJ599" s="39"/>
      <c r="AK599" s="39"/>
    </row>
    <row r="600" spans="1:37" ht="19.5" customHeight="1" x14ac:dyDescent="0.2">
      <c r="D600" s="47" t="s">
        <v>101</v>
      </c>
      <c r="F600" s="48">
        <v>266</v>
      </c>
      <c r="G600" s="49"/>
      <c r="H600" s="49"/>
      <c r="I600" s="49"/>
      <c r="J600" s="48">
        <v>1246</v>
      </c>
      <c r="K600" s="48">
        <v>42</v>
      </c>
      <c r="L600" s="49"/>
      <c r="M600" s="48">
        <v>1288</v>
      </c>
      <c r="N600" s="49"/>
      <c r="O600" s="49"/>
      <c r="P600" s="49"/>
      <c r="Q600" s="48">
        <v>353</v>
      </c>
      <c r="R600" s="48">
        <v>974</v>
      </c>
      <c r="S600" s="49"/>
      <c r="T600" s="48">
        <v>1327</v>
      </c>
      <c r="U600" s="49"/>
      <c r="V600" s="49"/>
      <c r="W600" s="49"/>
      <c r="X600" s="48">
        <v>225</v>
      </c>
      <c r="Y600" s="49"/>
      <c r="Z600" s="49"/>
      <c r="AA600" s="49"/>
      <c r="AB600" s="48">
        <v>0</v>
      </c>
      <c r="AC600" s="49"/>
      <c r="AD600" s="48">
        <v>2</v>
      </c>
      <c r="AE600" s="49"/>
      <c r="AF600" s="49"/>
      <c r="AG600" s="49"/>
      <c r="AH600" s="48">
        <v>0</v>
      </c>
      <c r="AI600" s="39"/>
      <c r="AJ600" s="39"/>
      <c r="AK600" s="39"/>
    </row>
    <row r="601" spans="1:37" ht="20.100000000000001" customHeight="1" x14ac:dyDescent="0.2">
      <c r="B601" s="5"/>
      <c r="D601" s="2" t="s">
        <v>102</v>
      </c>
      <c r="F601" s="39">
        <v>371</v>
      </c>
      <c r="G601" s="39"/>
      <c r="H601" s="39"/>
      <c r="I601" s="39"/>
      <c r="J601" s="39">
        <v>1400</v>
      </c>
      <c r="K601" s="39">
        <v>61</v>
      </c>
      <c r="L601" s="39"/>
      <c r="M601" s="39">
        <v>1461</v>
      </c>
      <c r="N601" s="39"/>
      <c r="O601" s="39"/>
      <c r="P601" s="39"/>
      <c r="Q601" s="39">
        <v>233</v>
      </c>
      <c r="R601" s="39">
        <v>1213</v>
      </c>
      <c r="S601" s="39"/>
      <c r="T601" s="39">
        <v>1446</v>
      </c>
      <c r="U601" s="39"/>
      <c r="V601" s="39"/>
      <c r="W601" s="39"/>
      <c r="X601" s="39">
        <v>386</v>
      </c>
      <c r="Y601" s="39"/>
      <c r="Z601" s="39"/>
      <c r="AA601" s="39"/>
      <c r="AB601" s="39">
        <v>0</v>
      </c>
      <c r="AC601" s="39"/>
      <c r="AD601" s="39">
        <v>0</v>
      </c>
      <c r="AE601" s="39"/>
      <c r="AF601" s="39"/>
      <c r="AG601" s="39"/>
      <c r="AH601" s="39">
        <v>240</v>
      </c>
      <c r="AI601" s="39"/>
      <c r="AJ601" s="39"/>
      <c r="AK601" s="39"/>
    </row>
    <row r="602" spans="1:37" ht="19.5" customHeight="1" x14ac:dyDescent="0.2">
      <c r="D602" s="47" t="s">
        <v>103</v>
      </c>
      <c r="F602" s="48">
        <v>333</v>
      </c>
      <c r="G602" s="49"/>
      <c r="H602" s="49"/>
      <c r="I602" s="49"/>
      <c r="J602" s="48">
        <v>1250</v>
      </c>
      <c r="K602" s="48">
        <v>40</v>
      </c>
      <c r="L602" s="49"/>
      <c r="M602" s="48">
        <v>1290</v>
      </c>
      <c r="N602" s="49"/>
      <c r="O602" s="49"/>
      <c r="P602" s="49"/>
      <c r="Q602" s="48">
        <v>347</v>
      </c>
      <c r="R602" s="48">
        <v>939</v>
      </c>
      <c r="S602" s="49"/>
      <c r="T602" s="48">
        <v>1286</v>
      </c>
      <c r="U602" s="49"/>
      <c r="V602" s="49"/>
      <c r="W602" s="49"/>
      <c r="X602" s="48">
        <v>330</v>
      </c>
      <c r="Y602" s="49"/>
      <c r="Z602" s="49"/>
      <c r="AA602" s="49"/>
      <c r="AB602" s="48">
        <v>0</v>
      </c>
      <c r="AC602" s="49"/>
      <c r="AD602" s="48">
        <v>7</v>
      </c>
      <c r="AE602" s="49"/>
      <c r="AF602" s="49"/>
      <c r="AG602" s="49"/>
      <c r="AH602" s="48">
        <v>0</v>
      </c>
      <c r="AI602" s="39"/>
      <c r="AJ602" s="39"/>
      <c r="AK602" s="39"/>
    </row>
    <row r="603" spans="1:37" ht="20.100000000000001" customHeight="1" x14ac:dyDescent="0.2">
      <c r="B603" s="5"/>
      <c r="D603" s="50" t="s">
        <v>137</v>
      </c>
      <c r="F603" s="49">
        <v>306</v>
      </c>
      <c r="G603" s="49"/>
      <c r="H603" s="49"/>
      <c r="I603" s="49"/>
      <c r="J603" s="49">
        <v>473</v>
      </c>
      <c r="K603" s="49">
        <v>20</v>
      </c>
      <c r="L603" s="49"/>
      <c r="M603" s="49">
        <v>493</v>
      </c>
      <c r="N603" s="49"/>
      <c r="O603" s="49"/>
      <c r="P603" s="49"/>
      <c r="Q603" s="49">
        <v>179</v>
      </c>
      <c r="R603" s="49">
        <v>333</v>
      </c>
      <c r="S603" s="49"/>
      <c r="T603" s="49">
        <v>512</v>
      </c>
      <c r="U603" s="49"/>
      <c r="V603" s="49"/>
      <c r="W603" s="49"/>
      <c r="X603" s="49">
        <v>287</v>
      </c>
      <c r="Y603" s="49"/>
      <c r="Z603" s="49"/>
      <c r="AA603" s="49"/>
      <c r="AB603" s="49">
        <v>0</v>
      </c>
      <c r="AC603" s="49"/>
      <c r="AD603" s="49">
        <v>0</v>
      </c>
      <c r="AE603" s="49"/>
      <c r="AF603" s="49"/>
      <c r="AG603" s="49"/>
      <c r="AH603" s="49">
        <v>0</v>
      </c>
      <c r="AI603" s="39"/>
      <c r="AJ603" s="39"/>
      <c r="AK603" s="39"/>
    </row>
    <row r="604" spans="1:37" ht="19.5" customHeight="1" x14ac:dyDescent="0.2">
      <c r="D604" s="47" t="s">
        <v>105</v>
      </c>
      <c r="F604" s="48">
        <v>276</v>
      </c>
      <c r="G604" s="49"/>
      <c r="H604" s="49"/>
      <c r="I604" s="49"/>
      <c r="J604" s="48">
        <v>1382</v>
      </c>
      <c r="K604" s="48">
        <v>70</v>
      </c>
      <c r="L604" s="49"/>
      <c r="M604" s="48">
        <v>1452</v>
      </c>
      <c r="N604" s="49"/>
      <c r="O604" s="49"/>
      <c r="P604" s="49"/>
      <c r="Q604" s="48">
        <v>356</v>
      </c>
      <c r="R604" s="48">
        <v>1100</v>
      </c>
      <c r="S604" s="49"/>
      <c r="T604" s="48">
        <v>1456</v>
      </c>
      <c r="U604" s="49"/>
      <c r="V604" s="49"/>
      <c r="W604" s="49"/>
      <c r="X604" s="48">
        <v>272</v>
      </c>
      <c r="Y604" s="49"/>
      <c r="Z604" s="49"/>
      <c r="AA604" s="49"/>
      <c r="AB604" s="48">
        <v>0</v>
      </c>
      <c r="AC604" s="49"/>
      <c r="AD604" s="48">
        <v>0</v>
      </c>
      <c r="AE604" s="49"/>
      <c r="AF604" s="49"/>
      <c r="AG604" s="49"/>
      <c r="AH604" s="48">
        <v>0</v>
      </c>
      <c r="AI604" s="39"/>
      <c r="AJ604" s="39"/>
      <c r="AK604" s="39"/>
    </row>
    <row r="605" spans="1:37" ht="20.100000000000001" customHeight="1" x14ac:dyDescent="0.2">
      <c r="B605" s="5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</row>
    <row r="606" spans="1:37" s="1" customFormat="1" ht="20.100000000000001" customHeight="1" x14ac:dyDescent="0.25">
      <c r="A606" s="3"/>
      <c r="B606" s="6"/>
      <c r="C606" s="51" t="s">
        <v>159</v>
      </c>
      <c r="D606" s="52"/>
      <c r="E606" s="5"/>
      <c r="F606" s="53">
        <v>3079</v>
      </c>
      <c r="G606" s="54"/>
      <c r="H606" s="54"/>
      <c r="I606" s="54"/>
      <c r="J606" s="53">
        <v>11334</v>
      </c>
      <c r="K606" s="53">
        <v>456</v>
      </c>
      <c r="L606" s="54"/>
      <c r="M606" s="53">
        <v>11790</v>
      </c>
      <c r="N606" s="54"/>
      <c r="O606" s="54"/>
      <c r="P606" s="54"/>
      <c r="Q606" s="53">
        <v>2989</v>
      </c>
      <c r="R606" s="53">
        <v>8990</v>
      </c>
      <c r="S606" s="54"/>
      <c r="T606" s="53">
        <v>11979</v>
      </c>
      <c r="U606" s="54"/>
      <c r="V606" s="54"/>
      <c r="W606" s="54"/>
      <c r="X606" s="53">
        <v>2870</v>
      </c>
      <c r="Y606" s="54"/>
      <c r="Z606" s="54"/>
      <c r="AA606" s="54"/>
      <c r="AB606" s="53">
        <v>0</v>
      </c>
      <c r="AC606" s="54"/>
      <c r="AD606" s="53">
        <v>20</v>
      </c>
      <c r="AE606" s="54"/>
      <c r="AF606" s="54"/>
      <c r="AG606" s="54"/>
      <c r="AH606" s="53">
        <v>434</v>
      </c>
      <c r="AI606" s="39"/>
      <c r="AJ606" s="39"/>
      <c r="AK606" s="39"/>
    </row>
    <row r="607" spans="1:37" s="1" customFormat="1" ht="20.100000000000001" customHeight="1" x14ac:dyDescent="0.2">
      <c r="A607" s="3"/>
      <c r="B607" s="6"/>
      <c r="C607" s="3"/>
      <c r="D607" s="3"/>
      <c r="E607" s="5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39"/>
      <c r="AJ607" s="39"/>
      <c r="AK607" s="39"/>
    </row>
    <row r="608" spans="1:37" s="1" customFormat="1" ht="20.100000000000001" customHeight="1" x14ac:dyDescent="0.25">
      <c r="A608" s="3"/>
      <c r="B608" s="57" t="s">
        <v>279</v>
      </c>
      <c r="C608" s="58"/>
      <c r="D608" s="58"/>
      <c r="E608" s="5"/>
      <c r="F608" s="59">
        <v>3079</v>
      </c>
      <c r="G608" s="54"/>
      <c r="H608" s="54"/>
      <c r="I608" s="54"/>
      <c r="J608" s="59">
        <v>11334</v>
      </c>
      <c r="K608" s="59">
        <v>456</v>
      </c>
      <c r="L608" s="54"/>
      <c r="M608" s="59">
        <v>11790</v>
      </c>
      <c r="N608" s="54"/>
      <c r="O608" s="54"/>
      <c r="P608" s="54"/>
      <c r="Q608" s="59">
        <v>2989</v>
      </c>
      <c r="R608" s="59">
        <v>8990</v>
      </c>
      <c r="S608" s="54"/>
      <c r="T608" s="59">
        <v>11979</v>
      </c>
      <c r="U608" s="54"/>
      <c r="V608" s="54"/>
      <c r="W608" s="54"/>
      <c r="X608" s="59">
        <v>2870</v>
      </c>
      <c r="Y608" s="54"/>
      <c r="Z608" s="54"/>
      <c r="AA608" s="54"/>
      <c r="AB608" s="59">
        <v>0</v>
      </c>
      <c r="AC608" s="54"/>
      <c r="AD608" s="59">
        <v>20</v>
      </c>
      <c r="AE608" s="54"/>
      <c r="AF608" s="54"/>
      <c r="AG608" s="54"/>
      <c r="AH608" s="59">
        <v>434</v>
      </c>
      <c r="AI608" s="39"/>
      <c r="AJ608" s="39"/>
      <c r="AK608" s="39"/>
    </row>
    <row r="609" spans="1:37" ht="20.100000000000001" customHeight="1" x14ac:dyDescent="0.2"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</row>
    <row r="610" spans="1:37" ht="20.100000000000001" customHeight="1" x14ac:dyDescent="0.2">
      <c r="B610" s="6" t="s">
        <v>280</v>
      </c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</row>
    <row r="611" spans="1:37" ht="20.100000000000001" customHeight="1" x14ac:dyDescent="0.2">
      <c r="C611" s="3" t="s">
        <v>0</v>
      </c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</row>
    <row r="612" spans="1:37" ht="20.100000000000001" customHeight="1" x14ac:dyDescent="0.2">
      <c r="D612" s="2" t="s">
        <v>122</v>
      </c>
      <c r="F612" s="39">
        <v>19</v>
      </c>
      <c r="G612" s="39"/>
      <c r="H612" s="39"/>
      <c r="I612" s="39"/>
      <c r="J612" s="39">
        <v>25</v>
      </c>
      <c r="K612" s="39">
        <v>8</v>
      </c>
      <c r="L612" s="39"/>
      <c r="M612" s="39">
        <v>33</v>
      </c>
      <c r="N612" s="39"/>
      <c r="O612" s="39"/>
      <c r="P612" s="39"/>
      <c r="Q612" s="39">
        <v>26</v>
      </c>
      <c r="R612" s="39">
        <v>19</v>
      </c>
      <c r="S612" s="39"/>
      <c r="T612" s="39">
        <v>45</v>
      </c>
      <c r="U612" s="39"/>
      <c r="V612" s="39"/>
      <c r="W612" s="39"/>
      <c r="X612" s="39">
        <v>7</v>
      </c>
      <c r="Y612" s="39"/>
      <c r="Z612" s="39"/>
      <c r="AA612" s="39"/>
      <c r="AB612" s="39">
        <v>0</v>
      </c>
      <c r="AC612" s="39"/>
      <c r="AD612" s="39">
        <v>0</v>
      </c>
      <c r="AE612" s="39"/>
      <c r="AF612" s="39"/>
      <c r="AG612" s="39"/>
      <c r="AH612" s="39">
        <v>0</v>
      </c>
      <c r="AI612" s="39"/>
      <c r="AJ612" s="39"/>
      <c r="AK612" s="39"/>
    </row>
    <row r="613" spans="1:37" ht="19.5" customHeight="1" x14ac:dyDescent="0.2">
      <c r="D613" s="47" t="s">
        <v>135</v>
      </c>
      <c r="F613" s="48">
        <v>38</v>
      </c>
      <c r="G613" s="49"/>
      <c r="H613" s="49"/>
      <c r="I613" s="49"/>
      <c r="J613" s="48">
        <v>19</v>
      </c>
      <c r="K613" s="48">
        <v>10</v>
      </c>
      <c r="L613" s="49"/>
      <c r="M613" s="48">
        <v>29</v>
      </c>
      <c r="N613" s="49"/>
      <c r="O613" s="49"/>
      <c r="P613" s="49"/>
      <c r="Q613" s="48">
        <v>22</v>
      </c>
      <c r="R613" s="48">
        <v>27</v>
      </c>
      <c r="S613" s="49"/>
      <c r="T613" s="48">
        <v>49</v>
      </c>
      <c r="U613" s="49"/>
      <c r="V613" s="49"/>
      <c r="W613" s="49"/>
      <c r="X613" s="48">
        <v>18</v>
      </c>
      <c r="Y613" s="49"/>
      <c r="Z613" s="49"/>
      <c r="AA613" s="49"/>
      <c r="AB613" s="48">
        <v>0</v>
      </c>
      <c r="AC613" s="49"/>
      <c r="AD613" s="48">
        <v>0</v>
      </c>
      <c r="AE613" s="49"/>
      <c r="AF613" s="49"/>
      <c r="AG613" s="49"/>
      <c r="AH613" s="48">
        <v>0</v>
      </c>
      <c r="AI613" s="39"/>
      <c r="AJ613" s="39"/>
      <c r="AK613" s="39"/>
    </row>
    <row r="614" spans="1:37" ht="20.100000000000001" customHeight="1" x14ac:dyDescent="0.2">
      <c r="D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39"/>
      <c r="AJ614" s="39"/>
      <c r="AK614" s="39"/>
    </row>
    <row r="615" spans="1:37" s="1" customFormat="1" ht="20.100000000000001" customHeight="1" x14ac:dyDescent="0.25">
      <c r="A615" s="3"/>
      <c r="B615" s="6"/>
      <c r="C615" s="51" t="s">
        <v>120</v>
      </c>
      <c r="D615" s="52"/>
      <c r="E615" s="5"/>
      <c r="F615" s="53">
        <v>57</v>
      </c>
      <c r="G615" s="54"/>
      <c r="H615" s="54"/>
      <c r="I615" s="54"/>
      <c r="J615" s="53">
        <v>44</v>
      </c>
      <c r="K615" s="53">
        <v>18</v>
      </c>
      <c r="L615" s="54"/>
      <c r="M615" s="53">
        <v>62</v>
      </c>
      <c r="N615" s="54"/>
      <c r="O615" s="54"/>
      <c r="P615" s="54"/>
      <c r="Q615" s="53">
        <v>48</v>
      </c>
      <c r="R615" s="53">
        <v>46</v>
      </c>
      <c r="S615" s="54"/>
      <c r="T615" s="53">
        <v>94</v>
      </c>
      <c r="U615" s="54"/>
      <c r="V615" s="54"/>
      <c r="W615" s="54"/>
      <c r="X615" s="53">
        <v>25</v>
      </c>
      <c r="Y615" s="54"/>
      <c r="Z615" s="54"/>
      <c r="AA615" s="54"/>
      <c r="AB615" s="53">
        <v>0</v>
      </c>
      <c r="AC615" s="54"/>
      <c r="AD615" s="53">
        <v>0</v>
      </c>
      <c r="AE615" s="54"/>
      <c r="AF615" s="54"/>
      <c r="AG615" s="54"/>
      <c r="AH615" s="53">
        <v>0</v>
      </c>
      <c r="AI615" s="39"/>
      <c r="AJ615" s="39"/>
      <c r="AK615" s="39"/>
    </row>
    <row r="616" spans="1:37" ht="20.100000000000001" customHeight="1" x14ac:dyDescent="0.2">
      <c r="D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39"/>
      <c r="AJ616" s="39"/>
      <c r="AK616" s="39"/>
    </row>
    <row r="617" spans="1:37" ht="20.100000000000001" customHeight="1" x14ac:dyDescent="0.2">
      <c r="C617" s="3" t="s">
        <v>249</v>
      </c>
      <c r="D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39"/>
      <c r="AJ617" s="39"/>
      <c r="AK617" s="39"/>
    </row>
    <row r="618" spans="1:37" ht="20.100000000000001" customHeight="1" x14ac:dyDescent="0.2">
      <c r="D618" s="2" t="s">
        <v>96</v>
      </c>
      <c r="F618" s="39">
        <v>239</v>
      </c>
      <c r="G618" s="39"/>
      <c r="H618" s="39"/>
      <c r="I618" s="39"/>
      <c r="J618" s="39">
        <v>1824</v>
      </c>
      <c r="K618" s="39">
        <v>39</v>
      </c>
      <c r="L618" s="39"/>
      <c r="M618" s="39">
        <v>1863</v>
      </c>
      <c r="N618" s="39"/>
      <c r="O618" s="39"/>
      <c r="P618" s="39"/>
      <c r="Q618" s="39">
        <v>463</v>
      </c>
      <c r="R618" s="39">
        <v>1371</v>
      </c>
      <c r="S618" s="39"/>
      <c r="T618" s="39">
        <v>1834</v>
      </c>
      <c r="U618" s="39"/>
      <c r="V618" s="39"/>
      <c r="W618" s="39"/>
      <c r="X618" s="39">
        <v>268</v>
      </c>
      <c r="Y618" s="39"/>
      <c r="Z618" s="39"/>
      <c r="AA618" s="39"/>
      <c r="AB618" s="39">
        <v>0</v>
      </c>
      <c r="AC618" s="39"/>
      <c r="AD618" s="39">
        <v>0</v>
      </c>
      <c r="AE618" s="39"/>
      <c r="AF618" s="39"/>
      <c r="AG618" s="39"/>
      <c r="AH618" s="39">
        <v>0</v>
      </c>
      <c r="AI618" s="39"/>
      <c r="AJ618" s="39"/>
      <c r="AK618" s="39"/>
    </row>
    <row r="619" spans="1:37" ht="19.5" customHeight="1" x14ac:dyDescent="0.2">
      <c r="D619" s="47" t="s">
        <v>97</v>
      </c>
      <c r="F619" s="48">
        <v>229</v>
      </c>
      <c r="G619" s="49"/>
      <c r="H619" s="49"/>
      <c r="I619" s="49"/>
      <c r="J619" s="48">
        <v>1809</v>
      </c>
      <c r="K619" s="48">
        <v>33</v>
      </c>
      <c r="L619" s="49"/>
      <c r="M619" s="48">
        <v>1842</v>
      </c>
      <c r="N619" s="49"/>
      <c r="O619" s="49"/>
      <c r="P619" s="49"/>
      <c r="Q619" s="48">
        <v>402</v>
      </c>
      <c r="R619" s="48">
        <v>1408</v>
      </c>
      <c r="S619" s="49"/>
      <c r="T619" s="48">
        <v>1810</v>
      </c>
      <c r="U619" s="49"/>
      <c r="V619" s="49"/>
      <c r="W619" s="49"/>
      <c r="X619" s="48">
        <v>245</v>
      </c>
      <c r="Y619" s="49"/>
      <c r="Z619" s="49"/>
      <c r="AA619" s="49"/>
      <c r="AB619" s="48">
        <v>0</v>
      </c>
      <c r="AC619" s="49"/>
      <c r="AD619" s="48">
        <v>16</v>
      </c>
      <c r="AE619" s="49"/>
      <c r="AF619" s="49"/>
      <c r="AG619" s="49"/>
      <c r="AH619" s="48">
        <v>0</v>
      </c>
      <c r="AI619" s="39"/>
      <c r="AJ619" s="39"/>
      <c r="AK619" s="39"/>
    </row>
    <row r="620" spans="1:37" ht="20.100000000000001" customHeight="1" x14ac:dyDescent="0.2">
      <c r="D620" s="50" t="s">
        <v>113</v>
      </c>
      <c r="F620" s="49">
        <v>238</v>
      </c>
      <c r="G620" s="49"/>
      <c r="H620" s="49"/>
      <c r="I620" s="49"/>
      <c r="J620" s="49">
        <v>1805</v>
      </c>
      <c r="K620" s="49">
        <v>15</v>
      </c>
      <c r="L620" s="49"/>
      <c r="M620" s="49">
        <v>1820</v>
      </c>
      <c r="N620" s="49"/>
      <c r="O620" s="49"/>
      <c r="P620" s="49"/>
      <c r="Q620" s="49">
        <v>331</v>
      </c>
      <c r="R620" s="49">
        <v>1441</v>
      </c>
      <c r="S620" s="49"/>
      <c r="T620" s="49">
        <v>1772</v>
      </c>
      <c r="U620" s="49"/>
      <c r="V620" s="49"/>
      <c r="W620" s="49"/>
      <c r="X620" s="49">
        <v>286</v>
      </c>
      <c r="Y620" s="49"/>
      <c r="Z620" s="49"/>
      <c r="AA620" s="49"/>
      <c r="AB620" s="49">
        <v>0</v>
      </c>
      <c r="AC620" s="49"/>
      <c r="AD620" s="49">
        <v>0</v>
      </c>
      <c r="AE620" s="49"/>
      <c r="AF620" s="49"/>
      <c r="AG620" s="49"/>
      <c r="AH620" s="49">
        <v>0</v>
      </c>
      <c r="AI620" s="39"/>
      <c r="AJ620" s="39"/>
      <c r="AK620" s="39"/>
    </row>
    <row r="621" spans="1:37" ht="19.5" customHeight="1" x14ac:dyDescent="0.2">
      <c r="D621" s="47" t="s">
        <v>99</v>
      </c>
      <c r="F621" s="48">
        <v>175</v>
      </c>
      <c r="G621" s="49"/>
      <c r="H621" s="49"/>
      <c r="I621" s="49"/>
      <c r="J621" s="48">
        <v>1817</v>
      </c>
      <c r="K621" s="48">
        <v>24</v>
      </c>
      <c r="L621" s="49"/>
      <c r="M621" s="48">
        <v>1841</v>
      </c>
      <c r="N621" s="49"/>
      <c r="O621" s="49"/>
      <c r="P621" s="49"/>
      <c r="Q621" s="48">
        <v>322</v>
      </c>
      <c r="R621" s="48">
        <v>1426</v>
      </c>
      <c r="S621" s="49"/>
      <c r="T621" s="48">
        <v>1748</v>
      </c>
      <c r="U621" s="49"/>
      <c r="V621" s="49"/>
      <c r="W621" s="49"/>
      <c r="X621" s="48">
        <v>268</v>
      </c>
      <c r="Y621" s="49"/>
      <c r="Z621" s="49"/>
      <c r="AA621" s="49"/>
      <c r="AB621" s="48">
        <v>0</v>
      </c>
      <c r="AC621" s="49"/>
      <c r="AD621" s="48">
        <v>0</v>
      </c>
      <c r="AE621" s="49"/>
      <c r="AF621" s="49"/>
      <c r="AG621" s="49"/>
      <c r="AH621" s="48">
        <v>0</v>
      </c>
      <c r="AI621" s="39"/>
      <c r="AJ621" s="39"/>
      <c r="AK621" s="39"/>
    </row>
    <row r="622" spans="1:37" ht="20.100000000000001" customHeight="1" x14ac:dyDescent="0.2">
      <c r="D622" s="50" t="s">
        <v>100</v>
      </c>
      <c r="F622" s="49">
        <v>138</v>
      </c>
      <c r="G622" s="49"/>
      <c r="H622" s="49"/>
      <c r="I622" s="49"/>
      <c r="J622" s="49">
        <v>1805</v>
      </c>
      <c r="K622" s="49">
        <v>38</v>
      </c>
      <c r="L622" s="49"/>
      <c r="M622" s="49">
        <v>1843</v>
      </c>
      <c r="N622" s="49"/>
      <c r="O622" s="49"/>
      <c r="P622" s="49"/>
      <c r="Q622" s="49">
        <v>502</v>
      </c>
      <c r="R622" s="49">
        <v>1275</v>
      </c>
      <c r="S622" s="49"/>
      <c r="T622" s="49">
        <v>1777</v>
      </c>
      <c r="U622" s="49"/>
      <c r="V622" s="49"/>
      <c r="W622" s="49"/>
      <c r="X622" s="49">
        <v>200</v>
      </c>
      <c r="Y622" s="49"/>
      <c r="Z622" s="49"/>
      <c r="AA622" s="49"/>
      <c r="AB622" s="49">
        <v>0</v>
      </c>
      <c r="AC622" s="49"/>
      <c r="AD622" s="49">
        <v>4</v>
      </c>
      <c r="AE622" s="49"/>
      <c r="AF622" s="49"/>
      <c r="AG622" s="49"/>
      <c r="AH622" s="49">
        <v>0</v>
      </c>
      <c r="AI622" s="39"/>
      <c r="AJ622" s="39"/>
      <c r="AK622" s="39"/>
    </row>
    <row r="623" spans="1:37" ht="20.100000000000001" customHeight="1" x14ac:dyDescent="0.2">
      <c r="D623" s="47" t="s">
        <v>115</v>
      </c>
      <c r="F623" s="48">
        <v>113</v>
      </c>
      <c r="G623" s="49"/>
      <c r="H623" s="49"/>
      <c r="I623" s="49"/>
      <c r="J623" s="48">
        <v>1817</v>
      </c>
      <c r="K623" s="48">
        <v>17</v>
      </c>
      <c r="L623" s="49"/>
      <c r="M623" s="48">
        <v>1834</v>
      </c>
      <c r="N623" s="49"/>
      <c r="O623" s="49"/>
      <c r="P623" s="49"/>
      <c r="Q623" s="48">
        <v>395</v>
      </c>
      <c r="R623" s="48">
        <v>1422</v>
      </c>
      <c r="S623" s="49"/>
      <c r="T623" s="48">
        <v>1817</v>
      </c>
      <c r="U623" s="49"/>
      <c r="V623" s="49"/>
      <c r="W623" s="49"/>
      <c r="X623" s="48">
        <v>128</v>
      </c>
      <c r="Y623" s="49"/>
      <c r="Z623" s="49"/>
      <c r="AA623" s="49"/>
      <c r="AB623" s="48">
        <v>0</v>
      </c>
      <c r="AC623" s="49"/>
      <c r="AD623" s="48">
        <v>2</v>
      </c>
      <c r="AE623" s="49"/>
      <c r="AF623" s="49"/>
      <c r="AG623" s="49"/>
      <c r="AH623" s="48">
        <v>0</v>
      </c>
      <c r="AI623" s="39"/>
      <c r="AJ623" s="39"/>
      <c r="AK623" s="39"/>
    </row>
    <row r="624" spans="1:37" ht="20.100000000000001" customHeight="1" x14ac:dyDescent="0.2">
      <c r="D624" s="50" t="s">
        <v>116</v>
      </c>
      <c r="F624" s="49">
        <v>207</v>
      </c>
      <c r="G624" s="49"/>
      <c r="H624" s="49"/>
      <c r="I624" s="49"/>
      <c r="J624" s="49">
        <v>1822</v>
      </c>
      <c r="K624" s="49">
        <v>27</v>
      </c>
      <c r="L624" s="49"/>
      <c r="M624" s="49">
        <v>1849</v>
      </c>
      <c r="N624" s="49"/>
      <c r="O624" s="49"/>
      <c r="P624" s="49"/>
      <c r="Q624" s="49">
        <v>345</v>
      </c>
      <c r="R624" s="49">
        <v>1409</v>
      </c>
      <c r="S624" s="49"/>
      <c r="T624" s="49">
        <v>1754</v>
      </c>
      <c r="U624" s="49"/>
      <c r="V624" s="49"/>
      <c r="W624" s="49"/>
      <c r="X624" s="49">
        <v>295</v>
      </c>
      <c r="Y624" s="49"/>
      <c r="Z624" s="49"/>
      <c r="AA624" s="49"/>
      <c r="AB624" s="49">
        <v>0</v>
      </c>
      <c r="AC624" s="49"/>
      <c r="AD624" s="49">
        <v>7</v>
      </c>
      <c r="AE624" s="49"/>
      <c r="AF624" s="49"/>
      <c r="AG624" s="49"/>
      <c r="AH624" s="49">
        <v>0</v>
      </c>
      <c r="AI624" s="39"/>
      <c r="AJ624" s="39"/>
      <c r="AK624" s="39"/>
    </row>
    <row r="625" spans="1:37" ht="20.100000000000001" customHeight="1" x14ac:dyDescent="0.2"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</row>
    <row r="626" spans="1:37" s="1" customFormat="1" ht="20.100000000000001" customHeight="1" x14ac:dyDescent="0.25">
      <c r="A626" s="3"/>
      <c r="B626" s="6"/>
      <c r="C626" s="51" t="s">
        <v>250</v>
      </c>
      <c r="D626" s="52"/>
      <c r="E626" s="5"/>
      <c r="F626" s="53">
        <v>1339</v>
      </c>
      <c r="G626" s="54"/>
      <c r="H626" s="54"/>
      <c r="I626" s="54"/>
      <c r="J626" s="53">
        <v>12699</v>
      </c>
      <c r="K626" s="53">
        <v>193</v>
      </c>
      <c r="L626" s="54"/>
      <c r="M626" s="53">
        <v>12892</v>
      </c>
      <c r="N626" s="54"/>
      <c r="O626" s="54"/>
      <c r="P626" s="54"/>
      <c r="Q626" s="53">
        <v>2760</v>
      </c>
      <c r="R626" s="53">
        <v>9752</v>
      </c>
      <c r="S626" s="54"/>
      <c r="T626" s="53">
        <v>12512</v>
      </c>
      <c r="U626" s="54"/>
      <c r="V626" s="54"/>
      <c r="W626" s="54"/>
      <c r="X626" s="53">
        <v>1690</v>
      </c>
      <c r="Y626" s="54"/>
      <c r="Z626" s="54"/>
      <c r="AA626" s="54"/>
      <c r="AB626" s="53">
        <v>0</v>
      </c>
      <c r="AC626" s="54"/>
      <c r="AD626" s="53">
        <v>29</v>
      </c>
      <c r="AE626" s="54"/>
      <c r="AF626" s="54"/>
      <c r="AG626" s="54"/>
      <c r="AH626" s="53">
        <v>0</v>
      </c>
      <c r="AI626" s="39"/>
      <c r="AJ626" s="39"/>
      <c r="AK626" s="39"/>
    </row>
    <row r="627" spans="1:37" ht="20.100000000000001" customHeight="1" x14ac:dyDescent="0.2">
      <c r="C627" s="61"/>
      <c r="D627" s="61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39"/>
      <c r="AJ627" s="39"/>
      <c r="AK627" s="39"/>
    </row>
    <row r="628" spans="1:37" s="1" customFormat="1" ht="20.100000000000001" customHeight="1" x14ac:dyDescent="0.25">
      <c r="A628" s="3"/>
      <c r="B628" s="57" t="s">
        <v>281</v>
      </c>
      <c r="C628" s="58"/>
      <c r="D628" s="58"/>
      <c r="E628" s="5"/>
      <c r="F628" s="59">
        <v>1396</v>
      </c>
      <c r="G628" s="54"/>
      <c r="H628" s="54"/>
      <c r="I628" s="54"/>
      <c r="J628" s="59">
        <v>12743</v>
      </c>
      <c r="K628" s="59">
        <v>211</v>
      </c>
      <c r="L628" s="54"/>
      <c r="M628" s="59">
        <v>12954</v>
      </c>
      <c r="N628" s="54"/>
      <c r="O628" s="54"/>
      <c r="P628" s="54"/>
      <c r="Q628" s="59">
        <v>2808</v>
      </c>
      <c r="R628" s="59">
        <v>9798</v>
      </c>
      <c r="S628" s="54"/>
      <c r="T628" s="59">
        <v>12606</v>
      </c>
      <c r="U628" s="54"/>
      <c r="V628" s="54"/>
      <c r="W628" s="54"/>
      <c r="X628" s="59">
        <v>1715</v>
      </c>
      <c r="Y628" s="54"/>
      <c r="Z628" s="54"/>
      <c r="AA628" s="54"/>
      <c r="AB628" s="59">
        <v>0</v>
      </c>
      <c r="AC628" s="54"/>
      <c r="AD628" s="59">
        <v>29</v>
      </c>
      <c r="AE628" s="54"/>
      <c r="AF628" s="54"/>
      <c r="AG628" s="54"/>
      <c r="AH628" s="59">
        <v>0</v>
      </c>
      <c r="AI628" s="39"/>
      <c r="AJ628" s="39"/>
      <c r="AK628" s="39"/>
    </row>
    <row r="629" spans="1:37" ht="20.100000000000001" customHeight="1" x14ac:dyDescent="0.2"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</row>
    <row r="630" spans="1:37" ht="20.100000000000001" customHeight="1" x14ac:dyDescent="0.2">
      <c r="B630" s="6" t="s">
        <v>282</v>
      </c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</row>
    <row r="631" spans="1:37" ht="20.100000000000001" customHeight="1" x14ac:dyDescent="0.2">
      <c r="C631" s="3" t="s">
        <v>154</v>
      </c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</row>
    <row r="632" spans="1:37" ht="20.100000000000001" customHeight="1" x14ac:dyDescent="0.2">
      <c r="D632" s="2" t="s">
        <v>96</v>
      </c>
      <c r="F632" s="39">
        <v>284</v>
      </c>
      <c r="G632" s="39"/>
      <c r="H632" s="39"/>
      <c r="I632" s="39"/>
      <c r="J632" s="39">
        <v>1235</v>
      </c>
      <c r="K632" s="39">
        <v>41</v>
      </c>
      <c r="L632" s="39"/>
      <c r="M632" s="39">
        <v>1276</v>
      </c>
      <c r="N632" s="39"/>
      <c r="O632" s="39"/>
      <c r="P632" s="39"/>
      <c r="Q632" s="39">
        <v>332</v>
      </c>
      <c r="R632" s="39">
        <v>901</v>
      </c>
      <c r="S632" s="39"/>
      <c r="T632" s="39">
        <v>1233</v>
      </c>
      <c r="U632" s="39"/>
      <c r="V632" s="39"/>
      <c r="W632" s="39"/>
      <c r="X632" s="39">
        <v>327</v>
      </c>
      <c r="Y632" s="39"/>
      <c r="Z632" s="39"/>
      <c r="AA632" s="39"/>
      <c r="AB632" s="39">
        <v>0</v>
      </c>
      <c r="AC632" s="39"/>
      <c r="AD632" s="39">
        <v>0</v>
      </c>
      <c r="AE632" s="39"/>
      <c r="AF632" s="39"/>
      <c r="AG632" s="39"/>
      <c r="AH632" s="39">
        <v>24</v>
      </c>
      <c r="AI632" s="39"/>
      <c r="AJ632" s="39"/>
      <c r="AK632" s="39"/>
    </row>
    <row r="633" spans="1:37" ht="19.5" customHeight="1" x14ac:dyDescent="0.2">
      <c r="D633" s="47" t="s">
        <v>97</v>
      </c>
      <c r="F633" s="48">
        <v>380</v>
      </c>
      <c r="G633" s="49"/>
      <c r="H633" s="49"/>
      <c r="I633" s="49"/>
      <c r="J633" s="48">
        <v>1254</v>
      </c>
      <c r="K633" s="48">
        <v>38</v>
      </c>
      <c r="L633" s="49"/>
      <c r="M633" s="48">
        <v>1292</v>
      </c>
      <c r="N633" s="49"/>
      <c r="O633" s="49"/>
      <c r="P633" s="49"/>
      <c r="Q633" s="48">
        <v>293</v>
      </c>
      <c r="R633" s="48">
        <v>1030</v>
      </c>
      <c r="S633" s="49"/>
      <c r="T633" s="48">
        <v>1323</v>
      </c>
      <c r="U633" s="49"/>
      <c r="V633" s="49"/>
      <c r="W633" s="49"/>
      <c r="X633" s="48">
        <v>326</v>
      </c>
      <c r="Y633" s="49"/>
      <c r="Z633" s="49"/>
      <c r="AA633" s="49"/>
      <c r="AB633" s="48">
        <v>0</v>
      </c>
      <c r="AC633" s="49"/>
      <c r="AD633" s="48">
        <v>23</v>
      </c>
      <c r="AE633" s="49"/>
      <c r="AF633" s="49"/>
      <c r="AG633" s="49"/>
      <c r="AH633" s="48">
        <v>0</v>
      </c>
      <c r="AI633" s="39"/>
      <c r="AJ633" s="39"/>
      <c r="AK633" s="39"/>
    </row>
    <row r="634" spans="1:37" ht="20.100000000000001" customHeight="1" x14ac:dyDescent="0.2"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</row>
    <row r="635" spans="1:37" s="1" customFormat="1" ht="20.100000000000001" customHeight="1" x14ac:dyDescent="0.25">
      <c r="A635" s="3"/>
      <c r="B635" s="6"/>
      <c r="C635" s="51" t="s">
        <v>159</v>
      </c>
      <c r="D635" s="52"/>
      <c r="E635" s="5"/>
      <c r="F635" s="53">
        <v>664</v>
      </c>
      <c r="G635" s="54"/>
      <c r="H635" s="54"/>
      <c r="I635" s="54"/>
      <c r="J635" s="53">
        <v>2489</v>
      </c>
      <c r="K635" s="53">
        <v>79</v>
      </c>
      <c r="L635" s="54"/>
      <c r="M635" s="53">
        <v>2568</v>
      </c>
      <c r="N635" s="54"/>
      <c r="O635" s="54"/>
      <c r="P635" s="54"/>
      <c r="Q635" s="53">
        <v>625</v>
      </c>
      <c r="R635" s="53">
        <v>1931</v>
      </c>
      <c r="S635" s="54"/>
      <c r="T635" s="53">
        <v>2556</v>
      </c>
      <c r="U635" s="54"/>
      <c r="V635" s="54"/>
      <c r="W635" s="54"/>
      <c r="X635" s="53">
        <v>653</v>
      </c>
      <c r="Y635" s="54"/>
      <c r="Z635" s="54"/>
      <c r="AA635" s="54"/>
      <c r="AB635" s="53">
        <v>0</v>
      </c>
      <c r="AC635" s="54"/>
      <c r="AD635" s="53">
        <v>23</v>
      </c>
      <c r="AE635" s="54"/>
      <c r="AF635" s="54"/>
      <c r="AG635" s="54"/>
      <c r="AH635" s="53">
        <v>24</v>
      </c>
      <c r="AI635" s="39"/>
      <c r="AJ635" s="39"/>
      <c r="AK635" s="39"/>
    </row>
    <row r="636" spans="1:37" s="1" customFormat="1" ht="20.100000000000001" customHeight="1" x14ac:dyDescent="0.2">
      <c r="A636" s="3"/>
      <c r="B636" s="6"/>
      <c r="C636" s="3"/>
      <c r="D636" s="3"/>
      <c r="E636" s="5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39"/>
      <c r="AJ636" s="39"/>
      <c r="AK636" s="39"/>
    </row>
    <row r="637" spans="1:37" s="1" customFormat="1" ht="20.100000000000001" customHeight="1" x14ac:dyDescent="0.25">
      <c r="A637" s="3"/>
      <c r="B637" s="57" t="s">
        <v>283</v>
      </c>
      <c r="C637" s="58"/>
      <c r="D637" s="58"/>
      <c r="E637" s="5"/>
      <c r="F637" s="59">
        <v>664</v>
      </c>
      <c r="G637" s="54"/>
      <c r="H637" s="54"/>
      <c r="I637" s="54"/>
      <c r="J637" s="59">
        <v>2489</v>
      </c>
      <c r="K637" s="59">
        <v>79</v>
      </c>
      <c r="L637" s="54"/>
      <c r="M637" s="59">
        <v>2568</v>
      </c>
      <c r="N637" s="54"/>
      <c r="O637" s="54"/>
      <c r="P637" s="54"/>
      <c r="Q637" s="59">
        <v>625</v>
      </c>
      <c r="R637" s="59">
        <v>1931</v>
      </c>
      <c r="S637" s="54"/>
      <c r="T637" s="59">
        <v>2556</v>
      </c>
      <c r="U637" s="54"/>
      <c r="V637" s="54"/>
      <c r="W637" s="54"/>
      <c r="X637" s="59">
        <v>653</v>
      </c>
      <c r="Y637" s="54"/>
      <c r="Z637" s="54"/>
      <c r="AA637" s="54"/>
      <c r="AB637" s="59">
        <v>0</v>
      </c>
      <c r="AC637" s="54"/>
      <c r="AD637" s="59">
        <v>23</v>
      </c>
      <c r="AE637" s="54"/>
      <c r="AF637" s="54"/>
      <c r="AG637" s="54"/>
      <c r="AH637" s="59">
        <v>24</v>
      </c>
      <c r="AI637" s="39"/>
      <c r="AJ637" s="39"/>
      <c r="AK637" s="39"/>
    </row>
    <row r="638" spans="1:37" ht="20.100000000000001" customHeight="1" x14ac:dyDescent="0.2"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</row>
    <row r="639" spans="1:37" ht="20.100000000000001" customHeight="1" x14ac:dyDescent="0.2">
      <c r="B639" s="6" t="s">
        <v>284</v>
      </c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</row>
    <row r="640" spans="1:37" ht="20.100000000000001" customHeight="1" x14ac:dyDescent="0.2">
      <c r="C640" s="3" t="s">
        <v>0</v>
      </c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</row>
    <row r="641" spans="1:37" ht="20.100000000000001" customHeight="1" x14ac:dyDescent="0.2">
      <c r="D641" s="2" t="s">
        <v>122</v>
      </c>
      <c r="F641" s="39">
        <v>81</v>
      </c>
      <c r="G641" s="39"/>
      <c r="H641" s="39"/>
      <c r="I641" s="39"/>
      <c r="J641" s="39">
        <v>16</v>
      </c>
      <c r="K641" s="39">
        <v>14</v>
      </c>
      <c r="L641" s="39"/>
      <c r="M641" s="39">
        <v>30</v>
      </c>
      <c r="N641" s="39"/>
      <c r="O641" s="39"/>
      <c r="P641" s="39"/>
      <c r="Q641" s="39">
        <v>25</v>
      </c>
      <c r="R641" s="39">
        <v>37</v>
      </c>
      <c r="S641" s="39"/>
      <c r="T641" s="39">
        <v>62</v>
      </c>
      <c r="U641" s="39"/>
      <c r="V641" s="39"/>
      <c r="W641" s="39"/>
      <c r="X641" s="39">
        <v>49</v>
      </c>
      <c r="Y641" s="39"/>
      <c r="Z641" s="39"/>
      <c r="AA641" s="39"/>
      <c r="AB641" s="39">
        <v>0</v>
      </c>
      <c r="AC641" s="39"/>
      <c r="AD641" s="39">
        <v>0</v>
      </c>
      <c r="AE641" s="39"/>
      <c r="AF641" s="39"/>
      <c r="AG641" s="39"/>
      <c r="AH641" s="39">
        <v>0</v>
      </c>
      <c r="AI641" s="39"/>
      <c r="AJ641" s="39"/>
      <c r="AK641" s="39"/>
    </row>
    <row r="642" spans="1:37" ht="19.5" customHeight="1" x14ac:dyDescent="0.2">
      <c r="D642" s="47" t="s">
        <v>97</v>
      </c>
      <c r="F642" s="48">
        <v>119</v>
      </c>
      <c r="G642" s="49"/>
      <c r="H642" s="49"/>
      <c r="I642" s="49"/>
      <c r="J642" s="48">
        <v>10</v>
      </c>
      <c r="K642" s="48">
        <v>30</v>
      </c>
      <c r="L642" s="49"/>
      <c r="M642" s="48">
        <v>40</v>
      </c>
      <c r="N642" s="49"/>
      <c r="O642" s="49"/>
      <c r="P642" s="49"/>
      <c r="Q642" s="48">
        <v>31</v>
      </c>
      <c r="R642" s="48">
        <v>35</v>
      </c>
      <c r="S642" s="49"/>
      <c r="T642" s="48">
        <v>66</v>
      </c>
      <c r="U642" s="49"/>
      <c r="V642" s="49"/>
      <c r="W642" s="49"/>
      <c r="X642" s="48">
        <v>93</v>
      </c>
      <c r="Y642" s="49"/>
      <c r="Z642" s="49"/>
      <c r="AA642" s="49"/>
      <c r="AB642" s="48">
        <v>0</v>
      </c>
      <c r="AC642" s="49"/>
      <c r="AD642" s="48">
        <v>0</v>
      </c>
      <c r="AE642" s="49"/>
      <c r="AF642" s="49"/>
      <c r="AG642" s="49"/>
      <c r="AH642" s="48">
        <v>0</v>
      </c>
      <c r="AI642" s="39"/>
      <c r="AJ642" s="39"/>
      <c r="AK642" s="39"/>
    </row>
    <row r="643" spans="1:37" ht="20.100000000000001" customHeight="1" x14ac:dyDescent="0.2"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</row>
    <row r="644" spans="1:37" s="1" customFormat="1" ht="20.100000000000001" customHeight="1" x14ac:dyDescent="0.25">
      <c r="A644" s="3"/>
      <c r="B644" s="6"/>
      <c r="C644" s="51" t="s">
        <v>120</v>
      </c>
      <c r="D644" s="52"/>
      <c r="E644" s="5"/>
      <c r="F644" s="53">
        <v>200</v>
      </c>
      <c r="G644" s="54"/>
      <c r="H644" s="54"/>
      <c r="I644" s="54"/>
      <c r="J644" s="53">
        <v>26</v>
      </c>
      <c r="K644" s="53">
        <v>44</v>
      </c>
      <c r="L644" s="54"/>
      <c r="M644" s="53">
        <v>70</v>
      </c>
      <c r="N644" s="54"/>
      <c r="O644" s="54"/>
      <c r="P644" s="54"/>
      <c r="Q644" s="53">
        <v>56</v>
      </c>
      <c r="R644" s="53">
        <v>72</v>
      </c>
      <c r="S644" s="54"/>
      <c r="T644" s="53">
        <v>128</v>
      </c>
      <c r="U644" s="54"/>
      <c r="V644" s="54"/>
      <c r="W644" s="54"/>
      <c r="X644" s="53">
        <v>142</v>
      </c>
      <c r="Y644" s="54"/>
      <c r="Z644" s="54"/>
      <c r="AA644" s="54"/>
      <c r="AB644" s="53">
        <v>0</v>
      </c>
      <c r="AC644" s="54"/>
      <c r="AD644" s="53">
        <v>0</v>
      </c>
      <c r="AE644" s="54"/>
      <c r="AF644" s="54"/>
      <c r="AG644" s="54"/>
      <c r="AH644" s="53">
        <v>0</v>
      </c>
      <c r="AI644" s="39"/>
      <c r="AJ644" s="39"/>
      <c r="AK644" s="39"/>
    </row>
    <row r="645" spans="1:37" ht="20.100000000000001" customHeight="1" x14ac:dyDescent="0.2"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</row>
    <row r="646" spans="1:37" ht="20.100000000000001" customHeight="1" x14ac:dyDescent="0.2">
      <c r="C646" s="3" t="s">
        <v>95</v>
      </c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</row>
    <row r="647" spans="1:37" ht="20.100000000000001" customHeight="1" x14ac:dyDescent="0.2">
      <c r="D647" s="2" t="s">
        <v>96</v>
      </c>
      <c r="F647" s="39">
        <v>485</v>
      </c>
      <c r="G647" s="39"/>
      <c r="H647" s="39"/>
      <c r="I647" s="39"/>
      <c r="J647" s="39">
        <v>2850</v>
      </c>
      <c r="K647" s="39">
        <v>56</v>
      </c>
      <c r="L647" s="39"/>
      <c r="M647" s="39">
        <v>2906</v>
      </c>
      <c r="N647" s="39"/>
      <c r="O647" s="39"/>
      <c r="P647" s="39"/>
      <c r="Q647" s="39">
        <v>262</v>
      </c>
      <c r="R647" s="39">
        <v>2901</v>
      </c>
      <c r="S647" s="39"/>
      <c r="T647" s="39">
        <v>3163</v>
      </c>
      <c r="U647" s="39"/>
      <c r="V647" s="39"/>
      <c r="W647" s="39"/>
      <c r="X647" s="39">
        <v>228</v>
      </c>
      <c r="Y647" s="39"/>
      <c r="Z647" s="39"/>
      <c r="AA647" s="39"/>
      <c r="AB647" s="39">
        <v>0</v>
      </c>
      <c r="AC647" s="39"/>
      <c r="AD647" s="39">
        <v>0</v>
      </c>
      <c r="AE647" s="39"/>
      <c r="AF647" s="39"/>
      <c r="AG647" s="39"/>
      <c r="AH647" s="39">
        <v>0</v>
      </c>
      <c r="AI647" s="39"/>
      <c r="AJ647" s="39"/>
      <c r="AK647" s="39"/>
    </row>
    <row r="648" spans="1:37" ht="19.5" customHeight="1" x14ac:dyDescent="0.2">
      <c r="D648" s="47" t="s">
        <v>97</v>
      </c>
      <c r="F648" s="48">
        <v>447</v>
      </c>
      <c r="G648" s="49"/>
      <c r="H648" s="49"/>
      <c r="I648" s="49"/>
      <c r="J648" s="48">
        <v>2879</v>
      </c>
      <c r="K648" s="48">
        <v>52</v>
      </c>
      <c r="L648" s="49"/>
      <c r="M648" s="48">
        <v>2931</v>
      </c>
      <c r="N648" s="49"/>
      <c r="O648" s="49"/>
      <c r="P648" s="49"/>
      <c r="Q648" s="48">
        <v>470</v>
      </c>
      <c r="R648" s="48">
        <v>2678</v>
      </c>
      <c r="S648" s="49"/>
      <c r="T648" s="48">
        <v>3148</v>
      </c>
      <c r="U648" s="49"/>
      <c r="V648" s="49"/>
      <c r="W648" s="49"/>
      <c r="X648" s="48">
        <v>230</v>
      </c>
      <c r="Y648" s="49"/>
      <c r="Z648" s="49"/>
      <c r="AA648" s="49"/>
      <c r="AB648" s="48">
        <v>0</v>
      </c>
      <c r="AC648" s="49"/>
      <c r="AD648" s="48">
        <v>0</v>
      </c>
      <c r="AE648" s="49"/>
      <c r="AF648" s="49"/>
      <c r="AG648" s="49"/>
      <c r="AH648" s="48">
        <v>0</v>
      </c>
      <c r="AI648" s="39"/>
      <c r="AJ648" s="39"/>
      <c r="AK648" s="39"/>
    </row>
    <row r="649" spans="1:37" ht="20.100000000000001" customHeight="1" x14ac:dyDescent="0.2">
      <c r="D649" s="2" t="s">
        <v>113</v>
      </c>
      <c r="F649" s="39">
        <v>400</v>
      </c>
      <c r="G649" s="39"/>
      <c r="H649" s="39"/>
      <c r="I649" s="39"/>
      <c r="J649" s="39">
        <v>2904</v>
      </c>
      <c r="K649" s="39">
        <v>80</v>
      </c>
      <c r="L649" s="39"/>
      <c r="M649" s="39">
        <v>2984</v>
      </c>
      <c r="N649" s="39"/>
      <c r="O649" s="39"/>
      <c r="P649" s="39"/>
      <c r="Q649" s="39">
        <v>507</v>
      </c>
      <c r="R649" s="39">
        <v>2674</v>
      </c>
      <c r="S649" s="39"/>
      <c r="T649" s="39">
        <v>3181</v>
      </c>
      <c r="U649" s="39"/>
      <c r="V649" s="39"/>
      <c r="W649" s="39"/>
      <c r="X649" s="39">
        <v>203</v>
      </c>
      <c r="Y649" s="39"/>
      <c r="Z649" s="39"/>
      <c r="AA649" s="39"/>
      <c r="AB649" s="39">
        <v>0</v>
      </c>
      <c r="AC649" s="39"/>
      <c r="AD649" s="39">
        <v>0</v>
      </c>
      <c r="AE649" s="39"/>
      <c r="AF649" s="39"/>
      <c r="AG649" s="39"/>
      <c r="AH649" s="39">
        <v>0</v>
      </c>
      <c r="AI649" s="39"/>
      <c r="AJ649" s="39"/>
      <c r="AK649" s="39"/>
    </row>
    <row r="650" spans="1:37" ht="20.100000000000001" customHeight="1" x14ac:dyDescent="0.2"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</row>
    <row r="651" spans="1:37" s="1" customFormat="1" ht="20.100000000000001" customHeight="1" x14ac:dyDescent="0.25">
      <c r="A651" s="3"/>
      <c r="B651" s="6"/>
      <c r="C651" s="51" t="s">
        <v>112</v>
      </c>
      <c r="D651" s="52"/>
      <c r="E651" s="5"/>
      <c r="F651" s="53">
        <v>1332</v>
      </c>
      <c r="G651" s="54"/>
      <c r="H651" s="54"/>
      <c r="I651" s="54"/>
      <c r="J651" s="53">
        <v>8633</v>
      </c>
      <c r="K651" s="53">
        <v>188</v>
      </c>
      <c r="L651" s="54"/>
      <c r="M651" s="53">
        <v>8821</v>
      </c>
      <c r="N651" s="54"/>
      <c r="O651" s="54"/>
      <c r="P651" s="54"/>
      <c r="Q651" s="53">
        <v>1239</v>
      </c>
      <c r="R651" s="53">
        <v>8253</v>
      </c>
      <c r="S651" s="54"/>
      <c r="T651" s="53">
        <v>9492</v>
      </c>
      <c r="U651" s="54"/>
      <c r="V651" s="54"/>
      <c r="W651" s="54"/>
      <c r="X651" s="53">
        <v>661</v>
      </c>
      <c r="Y651" s="54"/>
      <c r="Z651" s="54"/>
      <c r="AA651" s="54"/>
      <c r="AB651" s="53">
        <v>0</v>
      </c>
      <c r="AC651" s="54"/>
      <c r="AD651" s="53">
        <v>0</v>
      </c>
      <c r="AE651" s="54"/>
      <c r="AF651" s="54"/>
      <c r="AG651" s="54"/>
      <c r="AH651" s="53">
        <v>0</v>
      </c>
      <c r="AI651" s="39"/>
      <c r="AJ651" s="39"/>
      <c r="AK651" s="39"/>
    </row>
    <row r="652" spans="1:37" ht="20.100000000000001" customHeight="1" x14ac:dyDescent="0.2"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</row>
    <row r="653" spans="1:37" ht="20.100000000000001" customHeight="1" x14ac:dyDescent="0.2">
      <c r="C653" s="3" t="s">
        <v>285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</row>
    <row r="654" spans="1:37" ht="20.100000000000001" customHeight="1" x14ac:dyDescent="0.2">
      <c r="D654" s="2" t="s">
        <v>96</v>
      </c>
      <c r="F654" s="39">
        <v>526</v>
      </c>
      <c r="G654" s="39"/>
      <c r="H654" s="39"/>
      <c r="I654" s="39"/>
      <c r="J654" s="39">
        <v>2750</v>
      </c>
      <c r="K654" s="39">
        <v>48</v>
      </c>
      <c r="L654" s="39"/>
      <c r="M654" s="39">
        <v>2798</v>
      </c>
      <c r="N654" s="39"/>
      <c r="O654" s="39"/>
      <c r="P654" s="39"/>
      <c r="Q654" s="39">
        <v>613</v>
      </c>
      <c r="R654" s="39">
        <v>1870</v>
      </c>
      <c r="S654" s="39"/>
      <c r="T654" s="39">
        <v>2483</v>
      </c>
      <c r="U654" s="39"/>
      <c r="V654" s="39"/>
      <c r="W654" s="39"/>
      <c r="X654" s="39">
        <v>836</v>
      </c>
      <c r="Y654" s="39"/>
      <c r="Z654" s="39"/>
      <c r="AA654" s="39"/>
      <c r="AB654" s="39">
        <v>0</v>
      </c>
      <c r="AC654" s="39"/>
      <c r="AD654" s="39">
        <v>5</v>
      </c>
      <c r="AE654" s="39"/>
      <c r="AF654" s="39"/>
      <c r="AG654" s="39"/>
      <c r="AH654" s="39">
        <v>0</v>
      </c>
      <c r="AI654" s="39"/>
      <c r="AJ654" s="39"/>
      <c r="AK654" s="39"/>
    </row>
    <row r="655" spans="1:37" ht="19.5" customHeight="1" x14ac:dyDescent="0.2">
      <c r="D655" s="47" t="s">
        <v>97</v>
      </c>
      <c r="F655" s="48">
        <v>637</v>
      </c>
      <c r="G655" s="49"/>
      <c r="H655" s="49"/>
      <c r="I655" s="49"/>
      <c r="J655" s="48">
        <v>2751</v>
      </c>
      <c r="K655" s="48">
        <v>67</v>
      </c>
      <c r="L655" s="49"/>
      <c r="M655" s="48">
        <v>2818</v>
      </c>
      <c r="N655" s="49"/>
      <c r="O655" s="49"/>
      <c r="P655" s="49"/>
      <c r="Q655" s="48">
        <v>488</v>
      </c>
      <c r="R655" s="48">
        <v>2247</v>
      </c>
      <c r="S655" s="49"/>
      <c r="T655" s="48">
        <v>2735</v>
      </c>
      <c r="U655" s="49"/>
      <c r="V655" s="49"/>
      <c r="W655" s="49"/>
      <c r="X655" s="48">
        <v>706</v>
      </c>
      <c r="Y655" s="49"/>
      <c r="Z655" s="49"/>
      <c r="AA655" s="49"/>
      <c r="AB655" s="48">
        <v>0</v>
      </c>
      <c r="AC655" s="49"/>
      <c r="AD655" s="48">
        <v>14</v>
      </c>
      <c r="AE655" s="49"/>
      <c r="AF655" s="49"/>
      <c r="AG655" s="49"/>
      <c r="AH655" s="48">
        <v>72</v>
      </c>
      <c r="AI655" s="39"/>
      <c r="AJ655" s="39"/>
      <c r="AK655" s="39"/>
    </row>
    <row r="656" spans="1:37" ht="20.100000000000001" customHeight="1" x14ac:dyDescent="0.2"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</row>
    <row r="657" spans="1:37" s="1" customFormat="1" ht="20.100000000000001" customHeight="1" x14ac:dyDescent="0.25">
      <c r="A657" s="3"/>
      <c r="B657" s="6"/>
      <c r="C657" s="51" t="s">
        <v>286</v>
      </c>
      <c r="D657" s="52"/>
      <c r="E657" s="5"/>
      <c r="F657" s="53">
        <v>1163</v>
      </c>
      <c r="G657" s="54"/>
      <c r="H657" s="54"/>
      <c r="I657" s="54"/>
      <c r="J657" s="53">
        <v>5501</v>
      </c>
      <c r="K657" s="53">
        <v>115</v>
      </c>
      <c r="L657" s="54"/>
      <c r="M657" s="53">
        <v>5616</v>
      </c>
      <c r="N657" s="54"/>
      <c r="O657" s="54"/>
      <c r="P657" s="54"/>
      <c r="Q657" s="53">
        <v>1101</v>
      </c>
      <c r="R657" s="53">
        <v>4117</v>
      </c>
      <c r="S657" s="54"/>
      <c r="T657" s="53">
        <v>5218</v>
      </c>
      <c r="U657" s="54"/>
      <c r="V657" s="54"/>
      <c r="W657" s="54"/>
      <c r="X657" s="53">
        <v>1542</v>
      </c>
      <c r="Y657" s="54"/>
      <c r="Z657" s="54"/>
      <c r="AA657" s="54"/>
      <c r="AB657" s="53">
        <v>0</v>
      </c>
      <c r="AC657" s="54"/>
      <c r="AD657" s="53">
        <v>19</v>
      </c>
      <c r="AE657" s="54"/>
      <c r="AF657" s="54"/>
      <c r="AG657" s="54"/>
      <c r="AH657" s="53">
        <v>72</v>
      </c>
      <c r="AI657" s="39"/>
      <c r="AJ657" s="39"/>
      <c r="AK657" s="39"/>
    </row>
    <row r="658" spans="1:37" ht="20.100000000000001" customHeight="1" x14ac:dyDescent="0.2"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39"/>
      <c r="AJ658" s="39"/>
      <c r="AK658" s="39"/>
    </row>
    <row r="659" spans="1:37" s="1" customFormat="1" ht="20.100000000000001" customHeight="1" x14ac:dyDescent="0.25">
      <c r="A659" s="3"/>
      <c r="B659" s="57" t="s">
        <v>287</v>
      </c>
      <c r="C659" s="58"/>
      <c r="D659" s="58"/>
      <c r="E659" s="5"/>
      <c r="F659" s="59">
        <v>2695</v>
      </c>
      <c r="G659" s="54"/>
      <c r="H659" s="54"/>
      <c r="I659" s="54"/>
      <c r="J659" s="59">
        <v>14160</v>
      </c>
      <c r="K659" s="59">
        <v>347</v>
      </c>
      <c r="L659" s="54"/>
      <c r="M659" s="59">
        <v>14507</v>
      </c>
      <c r="N659" s="54"/>
      <c r="O659" s="54"/>
      <c r="P659" s="54"/>
      <c r="Q659" s="59">
        <v>2396</v>
      </c>
      <c r="R659" s="59">
        <v>12442</v>
      </c>
      <c r="S659" s="54"/>
      <c r="T659" s="59">
        <v>14838</v>
      </c>
      <c r="U659" s="54"/>
      <c r="V659" s="54"/>
      <c r="W659" s="54"/>
      <c r="X659" s="59">
        <v>2345</v>
      </c>
      <c r="Y659" s="54"/>
      <c r="Z659" s="54"/>
      <c r="AA659" s="54"/>
      <c r="AB659" s="59">
        <v>0</v>
      </c>
      <c r="AC659" s="54"/>
      <c r="AD659" s="59">
        <v>19</v>
      </c>
      <c r="AE659" s="54"/>
      <c r="AF659" s="54"/>
      <c r="AG659" s="54"/>
      <c r="AH659" s="59">
        <v>72</v>
      </c>
      <c r="AI659" s="39"/>
      <c r="AJ659" s="39"/>
      <c r="AK659" s="39"/>
    </row>
    <row r="660" spans="1:37" ht="20.100000000000001" customHeight="1" x14ac:dyDescent="0.2"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</row>
    <row r="661" spans="1:37" ht="20.100000000000001" customHeight="1" x14ac:dyDescent="0.2">
      <c r="B661" s="6" t="s">
        <v>288</v>
      </c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</row>
    <row r="662" spans="1:37" ht="20.100000000000001" customHeight="1" x14ac:dyDescent="0.2">
      <c r="C662" s="3" t="s">
        <v>154</v>
      </c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</row>
    <row r="663" spans="1:37" ht="20.100000000000001" customHeight="1" x14ac:dyDescent="0.2">
      <c r="B663" s="5"/>
      <c r="D663" s="2" t="s">
        <v>96</v>
      </c>
      <c r="F663" s="39">
        <v>302</v>
      </c>
      <c r="G663" s="39"/>
      <c r="H663" s="39"/>
      <c r="I663" s="39"/>
      <c r="J663" s="39">
        <v>1739</v>
      </c>
      <c r="K663" s="39">
        <v>45</v>
      </c>
      <c r="L663" s="39"/>
      <c r="M663" s="39">
        <v>1784</v>
      </c>
      <c r="N663" s="39"/>
      <c r="O663" s="39"/>
      <c r="P663" s="39"/>
      <c r="Q663" s="39">
        <v>549</v>
      </c>
      <c r="R663" s="39">
        <v>1194</v>
      </c>
      <c r="S663" s="39"/>
      <c r="T663" s="39">
        <v>1743</v>
      </c>
      <c r="U663" s="39"/>
      <c r="V663" s="39"/>
      <c r="W663" s="39"/>
      <c r="X663" s="39">
        <v>343</v>
      </c>
      <c r="Y663" s="39"/>
      <c r="Z663" s="39"/>
      <c r="AA663" s="39"/>
      <c r="AB663" s="39">
        <v>0</v>
      </c>
      <c r="AC663" s="39"/>
      <c r="AD663" s="39">
        <v>0</v>
      </c>
      <c r="AE663" s="39"/>
      <c r="AF663" s="39"/>
      <c r="AG663" s="39"/>
      <c r="AH663" s="39">
        <v>0</v>
      </c>
      <c r="AI663" s="39"/>
      <c r="AJ663" s="39"/>
      <c r="AK663" s="39"/>
    </row>
    <row r="664" spans="1:37" ht="19.5" customHeight="1" x14ac:dyDescent="0.2">
      <c r="D664" s="47" t="s">
        <v>97</v>
      </c>
      <c r="F664" s="48">
        <v>271</v>
      </c>
      <c r="G664" s="49"/>
      <c r="H664" s="49"/>
      <c r="I664" s="49"/>
      <c r="J664" s="48">
        <v>1681</v>
      </c>
      <c r="K664" s="48">
        <v>29</v>
      </c>
      <c r="L664" s="49"/>
      <c r="M664" s="48">
        <v>1710</v>
      </c>
      <c r="N664" s="49"/>
      <c r="O664" s="49"/>
      <c r="P664" s="49"/>
      <c r="Q664" s="48">
        <v>383</v>
      </c>
      <c r="R664" s="48">
        <v>1334</v>
      </c>
      <c r="S664" s="49"/>
      <c r="T664" s="48">
        <v>1717</v>
      </c>
      <c r="U664" s="49"/>
      <c r="V664" s="49"/>
      <c r="W664" s="49"/>
      <c r="X664" s="48">
        <v>263</v>
      </c>
      <c r="Y664" s="49"/>
      <c r="Z664" s="49"/>
      <c r="AA664" s="49"/>
      <c r="AB664" s="48">
        <v>0</v>
      </c>
      <c r="AC664" s="49"/>
      <c r="AD664" s="48">
        <v>1</v>
      </c>
      <c r="AE664" s="49"/>
      <c r="AF664" s="49"/>
      <c r="AG664" s="49"/>
      <c r="AH664" s="48">
        <v>0</v>
      </c>
      <c r="AI664" s="39"/>
      <c r="AJ664" s="39"/>
      <c r="AK664" s="39"/>
    </row>
    <row r="665" spans="1:37" ht="20.100000000000001" customHeight="1" x14ac:dyDescent="0.2">
      <c r="D665" s="2" t="s">
        <v>113</v>
      </c>
      <c r="F665" s="39">
        <v>370</v>
      </c>
      <c r="G665" s="39"/>
      <c r="H665" s="39"/>
      <c r="I665" s="39"/>
      <c r="J665" s="39">
        <v>1700</v>
      </c>
      <c r="K665" s="39">
        <v>45</v>
      </c>
      <c r="L665" s="39"/>
      <c r="M665" s="39">
        <v>1745</v>
      </c>
      <c r="N665" s="39"/>
      <c r="O665" s="39"/>
      <c r="P665" s="39"/>
      <c r="Q665" s="39">
        <v>296</v>
      </c>
      <c r="R665" s="39">
        <v>1424</v>
      </c>
      <c r="S665" s="39"/>
      <c r="T665" s="39">
        <v>1720</v>
      </c>
      <c r="U665" s="39"/>
      <c r="V665" s="39"/>
      <c r="W665" s="39"/>
      <c r="X665" s="39">
        <v>391</v>
      </c>
      <c r="Y665" s="39"/>
      <c r="Z665" s="39"/>
      <c r="AA665" s="39"/>
      <c r="AB665" s="39">
        <v>0</v>
      </c>
      <c r="AC665" s="39"/>
      <c r="AD665" s="39">
        <v>4</v>
      </c>
      <c r="AE665" s="39"/>
      <c r="AF665" s="39"/>
      <c r="AG665" s="39"/>
      <c r="AH665" s="39">
        <v>0</v>
      </c>
      <c r="AI665" s="39"/>
      <c r="AJ665" s="39"/>
      <c r="AK665" s="39"/>
    </row>
    <row r="666" spans="1:37" ht="20.100000000000001" customHeight="1" x14ac:dyDescent="0.2"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</row>
    <row r="667" spans="1:37" s="1" customFormat="1" ht="20.100000000000001" customHeight="1" x14ac:dyDescent="0.25">
      <c r="A667" s="3"/>
      <c r="B667" s="6"/>
      <c r="C667" s="51" t="s">
        <v>159</v>
      </c>
      <c r="D667" s="52"/>
      <c r="E667" s="5"/>
      <c r="F667" s="53">
        <v>943</v>
      </c>
      <c r="G667" s="54"/>
      <c r="H667" s="54"/>
      <c r="I667" s="54"/>
      <c r="J667" s="53">
        <v>5120</v>
      </c>
      <c r="K667" s="53">
        <v>119</v>
      </c>
      <c r="L667" s="54"/>
      <c r="M667" s="53">
        <v>5239</v>
      </c>
      <c r="N667" s="54"/>
      <c r="O667" s="54"/>
      <c r="P667" s="54"/>
      <c r="Q667" s="53">
        <v>1228</v>
      </c>
      <c r="R667" s="53">
        <v>3952</v>
      </c>
      <c r="S667" s="54"/>
      <c r="T667" s="53">
        <v>5180</v>
      </c>
      <c r="U667" s="54"/>
      <c r="V667" s="54"/>
      <c r="W667" s="54"/>
      <c r="X667" s="53">
        <v>997</v>
      </c>
      <c r="Y667" s="54"/>
      <c r="Z667" s="54"/>
      <c r="AA667" s="54"/>
      <c r="AB667" s="53">
        <v>0</v>
      </c>
      <c r="AC667" s="54"/>
      <c r="AD667" s="53">
        <v>5</v>
      </c>
      <c r="AE667" s="54"/>
      <c r="AF667" s="54"/>
      <c r="AG667" s="54"/>
      <c r="AH667" s="53">
        <v>0</v>
      </c>
      <c r="AI667" s="39"/>
      <c r="AJ667" s="39"/>
      <c r="AK667" s="39"/>
    </row>
    <row r="668" spans="1:37" s="1" customFormat="1" ht="20.100000000000001" customHeight="1" x14ac:dyDescent="0.2">
      <c r="A668" s="3"/>
      <c r="B668" s="6"/>
      <c r="C668" s="3"/>
      <c r="D668" s="3"/>
      <c r="E668" s="5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39"/>
      <c r="AJ668" s="39"/>
      <c r="AK668" s="39"/>
    </row>
    <row r="669" spans="1:37" s="1" customFormat="1" ht="20.100000000000001" customHeight="1" x14ac:dyDescent="0.25">
      <c r="A669" s="3"/>
      <c r="B669" s="57" t="s">
        <v>289</v>
      </c>
      <c r="C669" s="58"/>
      <c r="D669" s="58"/>
      <c r="E669" s="5"/>
      <c r="F669" s="59">
        <v>943</v>
      </c>
      <c r="G669" s="54"/>
      <c r="H669" s="54"/>
      <c r="I669" s="54"/>
      <c r="J669" s="59">
        <v>5120</v>
      </c>
      <c r="K669" s="59">
        <v>119</v>
      </c>
      <c r="L669" s="54"/>
      <c r="M669" s="59">
        <v>5239</v>
      </c>
      <c r="N669" s="54"/>
      <c r="O669" s="54"/>
      <c r="P669" s="54"/>
      <c r="Q669" s="59">
        <v>1228</v>
      </c>
      <c r="R669" s="59">
        <v>3952</v>
      </c>
      <c r="S669" s="54"/>
      <c r="T669" s="59">
        <v>5180</v>
      </c>
      <c r="U669" s="54"/>
      <c r="V669" s="54"/>
      <c r="W669" s="54"/>
      <c r="X669" s="59">
        <v>997</v>
      </c>
      <c r="Y669" s="54"/>
      <c r="Z669" s="54"/>
      <c r="AA669" s="54"/>
      <c r="AB669" s="59">
        <v>0</v>
      </c>
      <c r="AC669" s="54"/>
      <c r="AD669" s="59">
        <v>5</v>
      </c>
      <c r="AE669" s="54"/>
      <c r="AF669" s="54"/>
      <c r="AG669" s="54"/>
      <c r="AH669" s="59">
        <v>0</v>
      </c>
      <c r="AI669" s="39"/>
      <c r="AJ669" s="39"/>
      <c r="AK669" s="39"/>
    </row>
    <row r="670" spans="1:37" ht="20.100000000000001" customHeight="1" x14ac:dyDescent="0.2"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</row>
    <row r="671" spans="1:37" ht="20.100000000000001" customHeight="1" x14ac:dyDescent="0.2">
      <c r="B671" s="6" t="s">
        <v>290</v>
      </c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</row>
    <row r="672" spans="1:37" ht="20.100000000000001" customHeight="1" x14ac:dyDescent="0.2">
      <c r="C672" s="3" t="s">
        <v>154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</row>
    <row r="673" spans="1:37" ht="20.100000000000001" customHeight="1" x14ac:dyDescent="0.2">
      <c r="B673" s="5"/>
      <c r="D673" s="2" t="s">
        <v>96</v>
      </c>
      <c r="F673" s="39">
        <v>320</v>
      </c>
      <c r="G673" s="39"/>
      <c r="H673" s="39"/>
      <c r="I673" s="39"/>
      <c r="J673" s="39">
        <v>1661</v>
      </c>
      <c r="K673" s="39">
        <v>65</v>
      </c>
      <c r="L673" s="39"/>
      <c r="M673" s="39">
        <v>1726</v>
      </c>
      <c r="N673" s="39"/>
      <c r="O673" s="39"/>
      <c r="P673" s="39"/>
      <c r="Q673" s="39">
        <v>347</v>
      </c>
      <c r="R673" s="39">
        <v>1253</v>
      </c>
      <c r="S673" s="39"/>
      <c r="T673" s="39">
        <v>1600</v>
      </c>
      <c r="U673" s="39"/>
      <c r="V673" s="39"/>
      <c r="W673" s="39"/>
      <c r="X673" s="39">
        <v>381</v>
      </c>
      <c r="Y673" s="39"/>
      <c r="Z673" s="39"/>
      <c r="AA673" s="39"/>
      <c r="AB673" s="39">
        <v>0</v>
      </c>
      <c r="AC673" s="39"/>
      <c r="AD673" s="39">
        <v>65</v>
      </c>
      <c r="AE673" s="39"/>
      <c r="AF673" s="39"/>
      <c r="AG673" s="39"/>
      <c r="AH673" s="39">
        <v>0</v>
      </c>
      <c r="AI673" s="39"/>
      <c r="AJ673" s="39"/>
      <c r="AK673" s="39"/>
    </row>
    <row r="674" spans="1:37" ht="19.5" customHeight="1" x14ac:dyDescent="0.2">
      <c r="D674" s="47" t="s">
        <v>97</v>
      </c>
      <c r="F674" s="48">
        <v>441</v>
      </c>
      <c r="G674" s="49"/>
      <c r="H674" s="49"/>
      <c r="I674" s="49"/>
      <c r="J674" s="48">
        <v>1645</v>
      </c>
      <c r="K674" s="48">
        <v>37</v>
      </c>
      <c r="L674" s="49"/>
      <c r="M674" s="48">
        <v>1682</v>
      </c>
      <c r="N674" s="49"/>
      <c r="O674" s="49"/>
      <c r="P674" s="49"/>
      <c r="Q674" s="48">
        <v>470</v>
      </c>
      <c r="R674" s="48">
        <v>1193</v>
      </c>
      <c r="S674" s="49"/>
      <c r="T674" s="48">
        <v>1663</v>
      </c>
      <c r="U674" s="49"/>
      <c r="V674" s="49"/>
      <c r="W674" s="49"/>
      <c r="X674" s="48">
        <v>411</v>
      </c>
      <c r="Y674" s="49"/>
      <c r="Z674" s="49"/>
      <c r="AA674" s="49"/>
      <c r="AB674" s="48">
        <v>0</v>
      </c>
      <c r="AC674" s="49"/>
      <c r="AD674" s="48">
        <v>49</v>
      </c>
      <c r="AE674" s="49"/>
      <c r="AF674" s="49"/>
      <c r="AG674" s="49"/>
      <c r="AH674" s="48">
        <v>0</v>
      </c>
      <c r="AI674" s="39"/>
      <c r="AJ674" s="39"/>
      <c r="AK674" s="39"/>
    </row>
    <row r="675" spans="1:37" ht="20.100000000000001" customHeight="1" x14ac:dyDescent="0.2">
      <c r="D675" s="2" t="s">
        <v>98</v>
      </c>
      <c r="F675" s="39">
        <v>315</v>
      </c>
      <c r="G675" s="39"/>
      <c r="H675" s="39"/>
      <c r="I675" s="39"/>
      <c r="J675" s="39">
        <v>1626</v>
      </c>
      <c r="K675" s="39">
        <v>71</v>
      </c>
      <c r="L675" s="39"/>
      <c r="M675" s="39">
        <v>1697</v>
      </c>
      <c r="N675" s="39"/>
      <c r="O675" s="39"/>
      <c r="P675" s="39"/>
      <c r="Q675" s="39">
        <v>504</v>
      </c>
      <c r="R675" s="39">
        <v>1057</v>
      </c>
      <c r="S675" s="39"/>
      <c r="T675" s="39">
        <v>1561</v>
      </c>
      <c r="U675" s="39"/>
      <c r="V675" s="39"/>
      <c r="W675" s="39"/>
      <c r="X675" s="39">
        <v>384</v>
      </c>
      <c r="Y675" s="39"/>
      <c r="Z675" s="39"/>
      <c r="AA675" s="39"/>
      <c r="AB675" s="39">
        <v>0</v>
      </c>
      <c r="AC675" s="39"/>
      <c r="AD675" s="39">
        <v>67</v>
      </c>
      <c r="AE675" s="39"/>
      <c r="AF675" s="39"/>
      <c r="AG675" s="39"/>
      <c r="AH675" s="39">
        <v>0</v>
      </c>
      <c r="AI675" s="39"/>
      <c r="AJ675" s="39"/>
      <c r="AK675" s="39"/>
    </row>
    <row r="676" spans="1:37" ht="20.100000000000001" customHeight="1" x14ac:dyDescent="0.2"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</row>
    <row r="677" spans="1:37" s="1" customFormat="1" ht="20.100000000000001" customHeight="1" x14ac:dyDescent="0.25">
      <c r="A677" s="3"/>
      <c r="B677" s="6"/>
      <c r="C677" s="51" t="s">
        <v>159</v>
      </c>
      <c r="D677" s="52"/>
      <c r="E677" s="5"/>
      <c r="F677" s="53">
        <v>1076</v>
      </c>
      <c r="G677" s="54"/>
      <c r="H677" s="54"/>
      <c r="I677" s="54"/>
      <c r="J677" s="53">
        <v>4932</v>
      </c>
      <c r="K677" s="53">
        <v>173</v>
      </c>
      <c r="L677" s="54"/>
      <c r="M677" s="53">
        <v>5105</v>
      </c>
      <c r="N677" s="54"/>
      <c r="O677" s="54"/>
      <c r="P677" s="54"/>
      <c r="Q677" s="53">
        <v>1321</v>
      </c>
      <c r="R677" s="53">
        <v>3503</v>
      </c>
      <c r="S677" s="54"/>
      <c r="T677" s="53">
        <v>4824</v>
      </c>
      <c r="U677" s="54"/>
      <c r="V677" s="54"/>
      <c r="W677" s="54"/>
      <c r="X677" s="53">
        <v>1176</v>
      </c>
      <c r="Y677" s="54"/>
      <c r="Z677" s="54"/>
      <c r="AA677" s="54"/>
      <c r="AB677" s="53">
        <v>0</v>
      </c>
      <c r="AC677" s="54"/>
      <c r="AD677" s="53">
        <v>181</v>
      </c>
      <c r="AE677" s="54"/>
      <c r="AF677" s="54"/>
      <c r="AG677" s="54"/>
      <c r="AH677" s="53">
        <v>0</v>
      </c>
      <c r="AI677" s="39"/>
      <c r="AJ677" s="39"/>
      <c r="AK677" s="39"/>
    </row>
    <row r="678" spans="1:37" s="1" customFormat="1" ht="20.100000000000001" customHeight="1" x14ac:dyDescent="0.2">
      <c r="A678" s="3"/>
      <c r="B678" s="6"/>
      <c r="C678" s="3"/>
      <c r="D678" s="3"/>
      <c r="E678" s="5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39"/>
      <c r="AJ678" s="39"/>
      <c r="AK678" s="39"/>
    </row>
    <row r="679" spans="1:37" s="1" customFormat="1" ht="20.100000000000001" customHeight="1" x14ac:dyDescent="0.25">
      <c r="A679" s="3"/>
      <c r="B679" s="57" t="s">
        <v>291</v>
      </c>
      <c r="C679" s="58"/>
      <c r="D679" s="58"/>
      <c r="E679" s="5"/>
      <c r="F679" s="59">
        <v>1076</v>
      </c>
      <c r="G679" s="54"/>
      <c r="H679" s="54"/>
      <c r="I679" s="54"/>
      <c r="J679" s="59">
        <v>4932</v>
      </c>
      <c r="K679" s="59">
        <v>173</v>
      </c>
      <c r="L679" s="54"/>
      <c r="M679" s="59">
        <v>5105</v>
      </c>
      <c r="N679" s="54"/>
      <c r="O679" s="54"/>
      <c r="P679" s="54"/>
      <c r="Q679" s="59">
        <v>1321</v>
      </c>
      <c r="R679" s="59">
        <v>3503</v>
      </c>
      <c r="S679" s="54"/>
      <c r="T679" s="59">
        <v>4824</v>
      </c>
      <c r="U679" s="54"/>
      <c r="V679" s="54"/>
      <c r="W679" s="54"/>
      <c r="X679" s="59">
        <v>1176</v>
      </c>
      <c r="Y679" s="54"/>
      <c r="Z679" s="54"/>
      <c r="AA679" s="54"/>
      <c r="AB679" s="59">
        <v>0</v>
      </c>
      <c r="AC679" s="54"/>
      <c r="AD679" s="59">
        <v>181</v>
      </c>
      <c r="AE679" s="54"/>
      <c r="AF679" s="54"/>
      <c r="AG679" s="54"/>
      <c r="AH679" s="59">
        <v>0</v>
      </c>
      <c r="AI679" s="39"/>
      <c r="AJ679" s="39"/>
      <c r="AK679" s="39"/>
    </row>
    <row r="680" spans="1:37" ht="20.100000000000001" customHeight="1" x14ac:dyDescent="0.2"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</row>
    <row r="681" spans="1:37" ht="20.100000000000001" customHeight="1" x14ac:dyDescent="0.2">
      <c r="B681" s="6" t="s">
        <v>292</v>
      </c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</row>
    <row r="682" spans="1:37" ht="20.100000000000001" customHeight="1" x14ac:dyDescent="0.2">
      <c r="C682" s="3" t="s">
        <v>130</v>
      </c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</row>
    <row r="683" spans="1:37" ht="20.100000000000001" customHeight="1" x14ac:dyDescent="0.2">
      <c r="D683" s="2" t="s">
        <v>135</v>
      </c>
      <c r="F683" s="39">
        <v>429</v>
      </c>
      <c r="G683" s="39"/>
      <c r="H683" s="39"/>
      <c r="I683" s="39"/>
      <c r="J683" s="39">
        <v>1079</v>
      </c>
      <c r="K683" s="39">
        <v>25</v>
      </c>
      <c r="L683" s="39"/>
      <c r="M683" s="39">
        <v>1104</v>
      </c>
      <c r="N683" s="39"/>
      <c r="O683" s="39"/>
      <c r="P683" s="39"/>
      <c r="Q683" s="39">
        <v>174</v>
      </c>
      <c r="R683" s="39">
        <v>894</v>
      </c>
      <c r="S683" s="39"/>
      <c r="T683" s="39">
        <v>1068</v>
      </c>
      <c r="U683" s="39"/>
      <c r="V683" s="39"/>
      <c r="W683" s="39"/>
      <c r="X683" s="39">
        <v>465</v>
      </c>
      <c r="Y683" s="39"/>
      <c r="Z683" s="39"/>
      <c r="AA683" s="39"/>
      <c r="AB683" s="39">
        <v>0</v>
      </c>
      <c r="AC683" s="39"/>
      <c r="AD683" s="39">
        <v>0</v>
      </c>
      <c r="AE683" s="39"/>
      <c r="AF683" s="39"/>
      <c r="AG683" s="39"/>
      <c r="AH683" s="39">
        <v>0</v>
      </c>
      <c r="AI683" s="39"/>
      <c r="AJ683" s="39"/>
      <c r="AK683" s="39"/>
    </row>
    <row r="684" spans="1:37" ht="20.100000000000001" customHeight="1" x14ac:dyDescent="0.2"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</row>
    <row r="685" spans="1:37" s="1" customFormat="1" ht="20.100000000000001" customHeight="1" x14ac:dyDescent="0.25">
      <c r="A685" s="3"/>
      <c r="B685" s="6"/>
      <c r="C685" s="51" t="s">
        <v>133</v>
      </c>
      <c r="D685" s="52"/>
      <c r="E685" s="5"/>
      <c r="F685" s="53">
        <v>429</v>
      </c>
      <c r="G685" s="54"/>
      <c r="H685" s="54"/>
      <c r="I685" s="54"/>
      <c r="J685" s="53">
        <v>1079</v>
      </c>
      <c r="K685" s="53">
        <v>25</v>
      </c>
      <c r="L685" s="54"/>
      <c r="M685" s="53">
        <v>1104</v>
      </c>
      <c r="N685" s="54"/>
      <c r="O685" s="54"/>
      <c r="P685" s="54"/>
      <c r="Q685" s="53">
        <v>174</v>
      </c>
      <c r="R685" s="53">
        <v>894</v>
      </c>
      <c r="S685" s="54"/>
      <c r="T685" s="53">
        <v>1068</v>
      </c>
      <c r="U685" s="54"/>
      <c r="V685" s="54"/>
      <c r="W685" s="54"/>
      <c r="X685" s="53">
        <v>465</v>
      </c>
      <c r="Y685" s="54"/>
      <c r="Z685" s="54"/>
      <c r="AA685" s="54"/>
      <c r="AB685" s="53">
        <v>0</v>
      </c>
      <c r="AC685" s="54"/>
      <c r="AD685" s="53">
        <v>0</v>
      </c>
      <c r="AE685" s="54"/>
      <c r="AF685" s="54"/>
      <c r="AG685" s="54"/>
      <c r="AH685" s="53">
        <v>0</v>
      </c>
      <c r="AI685" s="39"/>
      <c r="AJ685" s="39"/>
      <c r="AK685" s="39"/>
    </row>
    <row r="686" spans="1:37" ht="20.100000000000001" customHeight="1" x14ac:dyDescent="0.2"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</row>
    <row r="687" spans="1:37" ht="20.100000000000001" customHeight="1" x14ac:dyDescent="0.2">
      <c r="C687" s="3" t="s">
        <v>154</v>
      </c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</row>
    <row r="688" spans="1:37" ht="20.100000000000001" customHeight="1" x14ac:dyDescent="0.2">
      <c r="D688" s="2" t="s">
        <v>122</v>
      </c>
      <c r="F688" s="39">
        <v>342</v>
      </c>
      <c r="G688" s="39"/>
      <c r="H688" s="39"/>
      <c r="I688" s="39"/>
      <c r="J688" s="39">
        <v>1025</v>
      </c>
      <c r="K688" s="39">
        <v>30</v>
      </c>
      <c r="L688" s="39"/>
      <c r="M688" s="39">
        <v>1055</v>
      </c>
      <c r="N688" s="39"/>
      <c r="O688" s="39"/>
      <c r="P688" s="39"/>
      <c r="Q688" s="39">
        <v>248</v>
      </c>
      <c r="R688" s="39">
        <v>835</v>
      </c>
      <c r="S688" s="39"/>
      <c r="T688" s="39">
        <v>1083</v>
      </c>
      <c r="U688" s="39"/>
      <c r="V688" s="39"/>
      <c r="W688" s="39"/>
      <c r="X688" s="39">
        <v>314</v>
      </c>
      <c r="Y688" s="39"/>
      <c r="Z688" s="39"/>
      <c r="AA688" s="39"/>
      <c r="AB688" s="39">
        <v>0</v>
      </c>
      <c r="AC688" s="39"/>
      <c r="AD688" s="39">
        <v>0</v>
      </c>
      <c r="AE688" s="39"/>
      <c r="AF688" s="39"/>
      <c r="AG688" s="39"/>
      <c r="AH688" s="39">
        <v>0</v>
      </c>
      <c r="AI688" s="39"/>
      <c r="AJ688" s="39"/>
      <c r="AK688" s="39"/>
    </row>
    <row r="689" spans="1:37" ht="19.5" customHeight="1" x14ac:dyDescent="0.2">
      <c r="D689" s="47" t="s">
        <v>135</v>
      </c>
      <c r="F689" s="48">
        <v>401</v>
      </c>
      <c r="G689" s="49"/>
      <c r="H689" s="49"/>
      <c r="I689" s="49"/>
      <c r="J689" s="48">
        <v>2276</v>
      </c>
      <c r="K689" s="48">
        <v>58</v>
      </c>
      <c r="L689" s="49"/>
      <c r="M689" s="48">
        <v>2334</v>
      </c>
      <c r="N689" s="49"/>
      <c r="O689" s="49"/>
      <c r="P689" s="49"/>
      <c r="Q689" s="48">
        <v>954</v>
      </c>
      <c r="R689" s="48">
        <v>1326</v>
      </c>
      <c r="S689" s="49"/>
      <c r="T689" s="48">
        <v>2280</v>
      </c>
      <c r="U689" s="49"/>
      <c r="V689" s="49"/>
      <c r="W689" s="49"/>
      <c r="X689" s="48">
        <v>449</v>
      </c>
      <c r="Y689" s="49"/>
      <c r="Z689" s="49"/>
      <c r="AA689" s="49"/>
      <c r="AB689" s="48">
        <v>0</v>
      </c>
      <c r="AC689" s="49"/>
      <c r="AD689" s="48">
        <v>6</v>
      </c>
      <c r="AE689" s="49"/>
      <c r="AF689" s="49"/>
      <c r="AG689" s="49"/>
      <c r="AH689" s="48">
        <v>0</v>
      </c>
      <c r="AI689" s="39"/>
      <c r="AJ689" s="39"/>
      <c r="AK689" s="39"/>
    </row>
    <row r="690" spans="1:37" ht="20.100000000000001" customHeight="1" x14ac:dyDescent="0.2">
      <c r="B690" s="5"/>
      <c r="D690" s="2" t="s">
        <v>98</v>
      </c>
      <c r="F690" s="39">
        <v>243</v>
      </c>
      <c r="G690" s="39"/>
      <c r="H690" s="39"/>
      <c r="I690" s="39"/>
      <c r="J690" s="39">
        <v>2298</v>
      </c>
      <c r="K690" s="39">
        <v>79</v>
      </c>
      <c r="L690" s="39"/>
      <c r="M690" s="39">
        <v>2377</v>
      </c>
      <c r="N690" s="39"/>
      <c r="O690" s="39"/>
      <c r="P690" s="39"/>
      <c r="Q690" s="39">
        <v>1165</v>
      </c>
      <c r="R690" s="39">
        <v>1205</v>
      </c>
      <c r="S690" s="39"/>
      <c r="T690" s="39">
        <v>2370</v>
      </c>
      <c r="U690" s="39"/>
      <c r="V690" s="39"/>
      <c r="W690" s="39"/>
      <c r="X690" s="39">
        <v>250</v>
      </c>
      <c r="Y690" s="39"/>
      <c r="Z690" s="39"/>
      <c r="AA690" s="39"/>
      <c r="AB690" s="39">
        <v>0</v>
      </c>
      <c r="AC690" s="39"/>
      <c r="AD690" s="39">
        <v>0</v>
      </c>
      <c r="AE690" s="39"/>
      <c r="AF690" s="39"/>
      <c r="AG690" s="39"/>
      <c r="AH690" s="39">
        <v>0</v>
      </c>
      <c r="AI690" s="39"/>
      <c r="AJ690" s="39"/>
      <c r="AK690" s="39"/>
    </row>
    <row r="691" spans="1:37" ht="19.5" customHeight="1" x14ac:dyDescent="0.2">
      <c r="D691" s="47" t="s">
        <v>99</v>
      </c>
      <c r="F691" s="48">
        <v>394</v>
      </c>
      <c r="G691" s="49"/>
      <c r="H691" s="49"/>
      <c r="I691" s="49"/>
      <c r="J691" s="48">
        <v>2203</v>
      </c>
      <c r="K691" s="48">
        <v>99</v>
      </c>
      <c r="L691" s="49"/>
      <c r="M691" s="48">
        <v>2302</v>
      </c>
      <c r="N691" s="49"/>
      <c r="O691" s="49"/>
      <c r="P691" s="49"/>
      <c r="Q691" s="48">
        <v>927</v>
      </c>
      <c r="R691" s="48">
        <v>1345</v>
      </c>
      <c r="S691" s="49"/>
      <c r="T691" s="48">
        <v>2272</v>
      </c>
      <c r="U691" s="49"/>
      <c r="V691" s="49"/>
      <c r="W691" s="49"/>
      <c r="X691" s="48">
        <v>424</v>
      </c>
      <c r="Y691" s="49"/>
      <c r="Z691" s="49"/>
      <c r="AA691" s="49"/>
      <c r="AB691" s="48">
        <v>0</v>
      </c>
      <c r="AC691" s="49"/>
      <c r="AD691" s="48">
        <v>0</v>
      </c>
      <c r="AE691" s="49"/>
      <c r="AF691" s="49"/>
      <c r="AG691" s="49"/>
      <c r="AH691" s="48">
        <v>0</v>
      </c>
      <c r="AI691" s="39"/>
      <c r="AJ691" s="39"/>
      <c r="AK691" s="39"/>
    </row>
    <row r="692" spans="1:37" ht="20.100000000000001" customHeight="1" x14ac:dyDescent="0.2">
      <c r="D692" s="2" t="s">
        <v>114</v>
      </c>
      <c r="F692" s="39">
        <v>365</v>
      </c>
      <c r="G692" s="39"/>
      <c r="H692" s="39"/>
      <c r="I692" s="39"/>
      <c r="J692" s="39">
        <v>2258</v>
      </c>
      <c r="K692" s="39">
        <v>86</v>
      </c>
      <c r="L692" s="39"/>
      <c r="M692" s="39">
        <v>2344</v>
      </c>
      <c r="N692" s="39"/>
      <c r="O692" s="39"/>
      <c r="P692" s="39"/>
      <c r="Q692" s="39">
        <v>1057</v>
      </c>
      <c r="R692" s="39">
        <v>1307</v>
      </c>
      <c r="S692" s="39"/>
      <c r="T692" s="39">
        <v>2364</v>
      </c>
      <c r="U692" s="39"/>
      <c r="V692" s="39"/>
      <c r="W692" s="39"/>
      <c r="X692" s="39">
        <v>345</v>
      </c>
      <c r="Y692" s="39"/>
      <c r="Z692" s="39"/>
      <c r="AA692" s="39"/>
      <c r="AB692" s="39">
        <v>0</v>
      </c>
      <c r="AC692" s="39"/>
      <c r="AD692" s="39">
        <v>0</v>
      </c>
      <c r="AE692" s="39"/>
      <c r="AF692" s="39"/>
      <c r="AG692" s="39"/>
      <c r="AH692" s="39">
        <v>0</v>
      </c>
      <c r="AI692" s="39"/>
      <c r="AJ692" s="39"/>
      <c r="AK692" s="39"/>
    </row>
    <row r="693" spans="1:37" ht="19.5" customHeight="1" x14ac:dyDescent="0.2">
      <c r="D693" s="47" t="s">
        <v>101</v>
      </c>
      <c r="F693" s="48">
        <v>238</v>
      </c>
      <c r="G693" s="49"/>
      <c r="H693" s="49"/>
      <c r="I693" s="49"/>
      <c r="J693" s="48">
        <v>1016</v>
      </c>
      <c r="K693" s="48">
        <v>24</v>
      </c>
      <c r="L693" s="49"/>
      <c r="M693" s="48">
        <v>1040</v>
      </c>
      <c r="N693" s="49"/>
      <c r="O693" s="49"/>
      <c r="P693" s="49"/>
      <c r="Q693" s="48">
        <v>250</v>
      </c>
      <c r="R693" s="48">
        <v>803</v>
      </c>
      <c r="S693" s="49"/>
      <c r="T693" s="48">
        <v>1053</v>
      </c>
      <c r="U693" s="49"/>
      <c r="V693" s="49"/>
      <c r="W693" s="49"/>
      <c r="X693" s="48">
        <v>225</v>
      </c>
      <c r="Y693" s="49"/>
      <c r="Z693" s="49"/>
      <c r="AA693" s="49"/>
      <c r="AB693" s="48">
        <v>0</v>
      </c>
      <c r="AC693" s="49"/>
      <c r="AD693" s="48">
        <v>0</v>
      </c>
      <c r="AE693" s="49"/>
      <c r="AF693" s="49"/>
      <c r="AG693" s="49"/>
      <c r="AH693" s="48">
        <v>0</v>
      </c>
      <c r="AI693" s="39"/>
      <c r="AJ693" s="39"/>
      <c r="AK693" s="39"/>
    </row>
    <row r="694" spans="1:37" ht="20.100000000000001" customHeight="1" x14ac:dyDescent="0.2">
      <c r="D694" s="2" t="s">
        <v>102</v>
      </c>
      <c r="F694" s="39">
        <v>326</v>
      </c>
      <c r="G694" s="39"/>
      <c r="H694" s="39"/>
      <c r="I694" s="39"/>
      <c r="J694" s="39">
        <v>2582</v>
      </c>
      <c r="K694" s="39">
        <v>46</v>
      </c>
      <c r="L694" s="39"/>
      <c r="M694" s="39">
        <v>2628</v>
      </c>
      <c r="N694" s="39"/>
      <c r="O694" s="39"/>
      <c r="P694" s="39"/>
      <c r="Q694" s="39">
        <v>970</v>
      </c>
      <c r="R694" s="39">
        <v>1285</v>
      </c>
      <c r="S694" s="39"/>
      <c r="T694" s="39">
        <v>2255</v>
      </c>
      <c r="U694" s="39"/>
      <c r="V694" s="39"/>
      <c r="W694" s="39"/>
      <c r="X694" s="39">
        <v>699</v>
      </c>
      <c r="Y694" s="39"/>
      <c r="Z694" s="39"/>
      <c r="AA694" s="39"/>
      <c r="AB694" s="39">
        <v>0</v>
      </c>
      <c r="AC694" s="39"/>
      <c r="AD694" s="39">
        <v>0</v>
      </c>
      <c r="AE694" s="39"/>
      <c r="AF694" s="39"/>
      <c r="AG694" s="39"/>
      <c r="AH694" s="39">
        <v>82</v>
      </c>
      <c r="AI694" s="39"/>
      <c r="AJ694" s="39"/>
      <c r="AK694" s="39"/>
    </row>
    <row r="695" spans="1:37" ht="20.100000000000001" customHeight="1" x14ac:dyDescent="0.2"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</row>
    <row r="696" spans="1:37" s="1" customFormat="1" ht="20.100000000000001" customHeight="1" x14ac:dyDescent="0.25">
      <c r="A696" s="3"/>
      <c r="B696" s="6"/>
      <c r="C696" s="51" t="s">
        <v>159</v>
      </c>
      <c r="D696" s="52"/>
      <c r="E696" s="5"/>
      <c r="F696" s="53">
        <v>2309</v>
      </c>
      <c r="G696" s="54"/>
      <c r="H696" s="54"/>
      <c r="I696" s="54"/>
      <c r="J696" s="53">
        <v>13658</v>
      </c>
      <c r="K696" s="53">
        <v>422</v>
      </c>
      <c r="L696" s="54"/>
      <c r="M696" s="53">
        <v>14080</v>
      </c>
      <c r="N696" s="54"/>
      <c r="O696" s="54"/>
      <c r="P696" s="54"/>
      <c r="Q696" s="53">
        <v>5571</v>
      </c>
      <c r="R696" s="53">
        <v>8106</v>
      </c>
      <c r="S696" s="54"/>
      <c r="T696" s="53">
        <v>13677</v>
      </c>
      <c r="U696" s="54"/>
      <c r="V696" s="54"/>
      <c r="W696" s="54"/>
      <c r="X696" s="53">
        <v>2706</v>
      </c>
      <c r="Y696" s="54"/>
      <c r="Z696" s="54"/>
      <c r="AA696" s="54"/>
      <c r="AB696" s="53">
        <v>0</v>
      </c>
      <c r="AC696" s="54"/>
      <c r="AD696" s="53">
        <v>6</v>
      </c>
      <c r="AE696" s="54"/>
      <c r="AF696" s="54"/>
      <c r="AG696" s="54"/>
      <c r="AH696" s="53">
        <v>82</v>
      </c>
      <c r="AI696" s="39"/>
      <c r="AJ696" s="39"/>
      <c r="AK696" s="39"/>
    </row>
    <row r="697" spans="1:37" s="1" customFormat="1" ht="20.100000000000001" customHeight="1" x14ac:dyDescent="0.2">
      <c r="A697" s="3"/>
      <c r="B697" s="6"/>
      <c r="C697" s="3"/>
      <c r="D697" s="3"/>
      <c r="E697" s="5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39"/>
      <c r="AJ697" s="39"/>
      <c r="AK697" s="39"/>
    </row>
    <row r="698" spans="1:37" s="1" customFormat="1" ht="20.100000000000001" customHeight="1" x14ac:dyDescent="0.25">
      <c r="A698" s="3"/>
      <c r="B698" s="57" t="s">
        <v>293</v>
      </c>
      <c r="C698" s="58"/>
      <c r="D698" s="58"/>
      <c r="E698" s="5"/>
      <c r="F698" s="59">
        <v>2738</v>
      </c>
      <c r="G698" s="54"/>
      <c r="H698" s="54"/>
      <c r="I698" s="54"/>
      <c r="J698" s="59">
        <v>14737</v>
      </c>
      <c r="K698" s="59">
        <v>447</v>
      </c>
      <c r="L698" s="54"/>
      <c r="M698" s="59">
        <v>15184</v>
      </c>
      <c r="N698" s="54"/>
      <c r="O698" s="54"/>
      <c r="P698" s="54"/>
      <c r="Q698" s="59">
        <v>5745</v>
      </c>
      <c r="R698" s="59">
        <v>9000</v>
      </c>
      <c r="S698" s="54"/>
      <c r="T698" s="59">
        <v>14745</v>
      </c>
      <c r="U698" s="54"/>
      <c r="V698" s="54"/>
      <c r="W698" s="54"/>
      <c r="X698" s="59">
        <v>3171</v>
      </c>
      <c r="Y698" s="54"/>
      <c r="Z698" s="54"/>
      <c r="AA698" s="54"/>
      <c r="AB698" s="59">
        <v>0</v>
      </c>
      <c r="AC698" s="54"/>
      <c r="AD698" s="59">
        <v>6</v>
      </c>
      <c r="AE698" s="54"/>
      <c r="AF698" s="54"/>
      <c r="AG698" s="54"/>
      <c r="AH698" s="59">
        <v>82</v>
      </c>
      <c r="AI698" s="39"/>
      <c r="AJ698" s="39"/>
      <c r="AK698" s="39"/>
    </row>
    <row r="699" spans="1:37" ht="20.100000000000001" customHeight="1" x14ac:dyDescent="0.2"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</row>
    <row r="700" spans="1:37" ht="20.100000000000001" customHeight="1" x14ac:dyDescent="0.2">
      <c r="B700" s="6" t="s">
        <v>294</v>
      </c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</row>
    <row r="701" spans="1:37" ht="20.100000000000001" customHeight="1" x14ac:dyDescent="0.2">
      <c r="C701" s="3" t="s">
        <v>154</v>
      </c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</row>
    <row r="702" spans="1:37" ht="20.100000000000001" customHeight="1" x14ac:dyDescent="0.2">
      <c r="D702" s="2" t="s">
        <v>96</v>
      </c>
      <c r="F702" s="39">
        <v>725</v>
      </c>
      <c r="G702" s="39"/>
      <c r="H702" s="39"/>
      <c r="I702" s="39"/>
      <c r="J702" s="39">
        <v>1425</v>
      </c>
      <c r="K702" s="39">
        <v>39</v>
      </c>
      <c r="L702" s="39"/>
      <c r="M702" s="39">
        <v>1464</v>
      </c>
      <c r="N702" s="39"/>
      <c r="O702" s="39"/>
      <c r="P702" s="39"/>
      <c r="Q702" s="39">
        <v>232</v>
      </c>
      <c r="R702" s="39">
        <v>1283</v>
      </c>
      <c r="S702" s="39"/>
      <c r="T702" s="39">
        <v>1515</v>
      </c>
      <c r="U702" s="39"/>
      <c r="V702" s="39"/>
      <c r="W702" s="39"/>
      <c r="X702" s="39">
        <v>658</v>
      </c>
      <c r="Y702" s="39"/>
      <c r="Z702" s="39"/>
      <c r="AA702" s="39"/>
      <c r="AB702" s="39">
        <v>0</v>
      </c>
      <c r="AC702" s="39"/>
      <c r="AD702" s="39">
        <v>16</v>
      </c>
      <c r="AE702" s="39"/>
      <c r="AF702" s="39"/>
      <c r="AG702" s="39"/>
      <c r="AH702" s="39">
        <v>64</v>
      </c>
      <c r="AI702" s="39"/>
      <c r="AJ702" s="39"/>
      <c r="AK702" s="39"/>
    </row>
    <row r="703" spans="1:37" ht="19.5" customHeight="1" x14ac:dyDescent="0.2">
      <c r="D703" s="47" t="s">
        <v>97</v>
      </c>
      <c r="F703" s="48">
        <v>449</v>
      </c>
      <c r="G703" s="49"/>
      <c r="H703" s="49"/>
      <c r="I703" s="49"/>
      <c r="J703" s="48">
        <v>1440</v>
      </c>
      <c r="K703" s="48">
        <v>32</v>
      </c>
      <c r="L703" s="49"/>
      <c r="M703" s="48">
        <v>1472</v>
      </c>
      <c r="N703" s="49"/>
      <c r="O703" s="49"/>
      <c r="P703" s="49"/>
      <c r="Q703" s="48">
        <v>505</v>
      </c>
      <c r="R703" s="48">
        <v>1031</v>
      </c>
      <c r="S703" s="49"/>
      <c r="T703" s="48">
        <v>1536</v>
      </c>
      <c r="U703" s="49"/>
      <c r="V703" s="49"/>
      <c r="W703" s="49"/>
      <c r="X703" s="48">
        <v>385</v>
      </c>
      <c r="Y703" s="49"/>
      <c r="Z703" s="49"/>
      <c r="AA703" s="49"/>
      <c r="AB703" s="48">
        <v>0</v>
      </c>
      <c r="AC703" s="49"/>
      <c r="AD703" s="48">
        <v>0</v>
      </c>
      <c r="AE703" s="49"/>
      <c r="AF703" s="49"/>
      <c r="AG703" s="49"/>
      <c r="AH703" s="48">
        <v>0</v>
      </c>
      <c r="AI703" s="39"/>
      <c r="AJ703" s="39"/>
      <c r="AK703" s="39"/>
    </row>
    <row r="704" spans="1:37" ht="20.100000000000001" customHeight="1" x14ac:dyDescent="0.2">
      <c r="D704" s="2" t="s">
        <v>98</v>
      </c>
      <c r="F704" s="49">
        <v>401</v>
      </c>
      <c r="G704" s="49"/>
      <c r="H704" s="49"/>
      <c r="I704" s="49"/>
      <c r="J704" s="49">
        <v>1424</v>
      </c>
      <c r="K704" s="49">
        <v>53</v>
      </c>
      <c r="L704" s="49"/>
      <c r="M704" s="49">
        <v>1477</v>
      </c>
      <c r="N704" s="49"/>
      <c r="O704" s="49"/>
      <c r="P704" s="49"/>
      <c r="Q704" s="49">
        <v>647</v>
      </c>
      <c r="R704" s="49">
        <v>891</v>
      </c>
      <c r="S704" s="49"/>
      <c r="T704" s="49">
        <v>1538</v>
      </c>
      <c r="U704" s="49"/>
      <c r="V704" s="49"/>
      <c r="W704" s="49"/>
      <c r="X704" s="49">
        <v>340</v>
      </c>
      <c r="Y704" s="49"/>
      <c r="Z704" s="49"/>
      <c r="AA704" s="49"/>
      <c r="AB704" s="49">
        <v>0</v>
      </c>
      <c r="AC704" s="49"/>
      <c r="AD704" s="49">
        <v>0</v>
      </c>
      <c r="AE704" s="49"/>
      <c r="AF704" s="49"/>
      <c r="AG704" s="49"/>
      <c r="AH704" s="49">
        <v>0</v>
      </c>
      <c r="AI704" s="39"/>
      <c r="AJ704" s="39"/>
      <c r="AK704" s="39"/>
    </row>
    <row r="705" spans="1:37" ht="20.100000000000001" customHeight="1" x14ac:dyDescent="0.2"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</row>
    <row r="706" spans="1:37" s="1" customFormat="1" ht="20.100000000000001" customHeight="1" x14ac:dyDescent="0.25">
      <c r="A706" s="3"/>
      <c r="B706" s="6"/>
      <c r="C706" s="51" t="s">
        <v>159</v>
      </c>
      <c r="D706" s="52"/>
      <c r="E706" s="5"/>
      <c r="F706" s="53">
        <v>1575</v>
      </c>
      <c r="G706" s="54"/>
      <c r="H706" s="54"/>
      <c r="I706" s="54"/>
      <c r="J706" s="53">
        <v>4289</v>
      </c>
      <c r="K706" s="53">
        <v>124</v>
      </c>
      <c r="L706" s="54"/>
      <c r="M706" s="53">
        <v>4413</v>
      </c>
      <c r="N706" s="54"/>
      <c r="O706" s="54"/>
      <c r="P706" s="54"/>
      <c r="Q706" s="53">
        <v>1384</v>
      </c>
      <c r="R706" s="53">
        <v>3205</v>
      </c>
      <c r="S706" s="54"/>
      <c r="T706" s="53">
        <v>4589</v>
      </c>
      <c r="U706" s="54"/>
      <c r="V706" s="54"/>
      <c r="W706" s="54"/>
      <c r="X706" s="53">
        <v>1383</v>
      </c>
      <c r="Y706" s="54"/>
      <c r="Z706" s="54"/>
      <c r="AA706" s="54"/>
      <c r="AB706" s="53">
        <v>0</v>
      </c>
      <c r="AC706" s="54"/>
      <c r="AD706" s="53">
        <v>16</v>
      </c>
      <c r="AE706" s="54"/>
      <c r="AF706" s="54"/>
      <c r="AG706" s="54"/>
      <c r="AH706" s="53">
        <v>64</v>
      </c>
      <c r="AI706" s="39"/>
      <c r="AJ706" s="39"/>
      <c r="AK706" s="39"/>
    </row>
    <row r="707" spans="1:37" s="1" customFormat="1" ht="20.100000000000001" customHeight="1" x14ac:dyDescent="0.2">
      <c r="A707" s="3"/>
      <c r="B707" s="6"/>
      <c r="C707" s="3"/>
      <c r="D707" s="3"/>
      <c r="E707" s="5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39"/>
      <c r="AJ707" s="39"/>
      <c r="AK707" s="39"/>
    </row>
    <row r="708" spans="1:37" s="1" customFormat="1" ht="20.100000000000001" customHeight="1" x14ac:dyDescent="0.25">
      <c r="A708" s="3"/>
      <c r="B708" s="57" t="s">
        <v>295</v>
      </c>
      <c r="C708" s="58"/>
      <c r="D708" s="58"/>
      <c r="E708" s="5"/>
      <c r="F708" s="59">
        <v>1575</v>
      </c>
      <c r="G708" s="54"/>
      <c r="H708" s="54"/>
      <c r="I708" s="54"/>
      <c r="J708" s="59">
        <v>4289</v>
      </c>
      <c r="K708" s="59">
        <v>124</v>
      </c>
      <c r="L708" s="54"/>
      <c r="M708" s="59">
        <v>4413</v>
      </c>
      <c r="N708" s="54"/>
      <c r="O708" s="54"/>
      <c r="P708" s="54"/>
      <c r="Q708" s="59">
        <v>1384</v>
      </c>
      <c r="R708" s="59">
        <v>3205</v>
      </c>
      <c r="S708" s="54"/>
      <c r="T708" s="59">
        <v>4589</v>
      </c>
      <c r="U708" s="54"/>
      <c r="V708" s="54"/>
      <c r="W708" s="54"/>
      <c r="X708" s="59">
        <v>1383</v>
      </c>
      <c r="Y708" s="54"/>
      <c r="Z708" s="54"/>
      <c r="AA708" s="54"/>
      <c r="AB708" s="59">
        <v>0</v>
      </c>
      <c r="AC708" s="54"/>
      <c r="AD708" s="59">
        <v>16</v>
      </c>
      <c r="AE708" s="54"/>
      <c r="AF708" s="54"/>
      <c r="AG708" s="54"/>
      <c r="AH708" s="59">
        <v>64</v>
      </c>
      <c r="AI708" s="39"/>
      <c r="AJ708" s="39"/>
      <c r="AK708" s="39"/>
    </row>
    <row r="709" spans="1:37" ht="20.100000000000001" customHeight="1" x14ac:dyDescent="0.2"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</row>
    <row r="710" spans="1:37" ht="20.100000000000001" customHeight="1" x14ac:dyDescent="0.2">
      <c r="B710" s="6" t="s">
        <v>296</v>
      </c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</row>
    <row r="711" spans="1:37" ht="20.100000000000001" customHeight="1" x14ac:dyDescent="0.2">
      <c r="B711" s="5"/>
      <c r="C711" s="3" t="s">
        <v>154</v>
      </c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</row>
    <row r="712" spans="1:37" ht="20.100000000000001" customHeight="1" x14ac:dyDescent="0.2">
      <c r="B712" s="5"/>
      <c r="D712" s="2" t="s">
        <v>96</v>
      </c>
      <c r="F712" s="39">
        <v>466</v>
      </c>
      <c r="G712" s="39"/>
      <c r="H712" s="39"/>
      <c r="I712" s="39"/>
      <c r="J712" s="39">
        <v>1791</v>
      </c>
      <c r="K712" s="39">
        <v>48</v>
      </c>
      <c r="L712" s="39"/>
      <c r="M712" s="39">
        <v>1839</v>
      </c>
      <c r="N712" s="39"/>
      <c r="O712" s="39"/>
      <c r="P712" s="39"/>
      <c r="Q712" s="39">
        <v>650</v>
      </c>
      <c r="R712" s="39">
        <v>1294</v>
      </c>
      <c r="S712" s="39"/>
      <c r="T712" s="39">
        <v>1944</v>
      </c>
      <c r="U712" s="39"/>
      <c r="V712" s="39"/>
      <c r="W712" s="39"/>
      <c r="X712" s="39">
        <v>359</v>
      </c>
      <c r="Y712" s="39"/>
      <c r="Z712" s="39"/>
      <c r="AA712" s="39"/>
      <c r="AB712" s="39">
        <v>0</v>
      </c>
      <c r="AC712" s="39"/>
      <c r="AD712" s="39">
        <v>2</v>
      </c>
      <c r="AE712" s="39"/>
      <c r="AF712" s="39"/>
      <c r="AG712" s="39"/>
      <c r="AH712" s="39">
        <v>0</v>
      </c>
      <c r="AI712" s="39"/>
      <c r="AJ712" s="39"/>
      <c r="AK712" s="39"/>
    </row>
    <row r="713" spans="1:37" ht="19.5" customHeight="1" x14ac:dyDescent="0.2">
      <c r="D713" s="47" t="s">
        <v>97</v>
      </c>
      <c r="F713" s="48">
        <v>442</v>
      </c>
      <c r="G713" s="49"/>
      <c r="H713" s="49"/>
      <c r="I713" s="49"/>
      <c r="J713" s="48">
        <v>1826</v>
      </c>
      <c r="K713" s="48">
        <v>76</v>
      </c>
      <c r="L713" s="49"/>
      <c r="M713" s="48">
        <v>1902</v>
      </c>
      <c r="N713" s="49"/>
      <c r="O713" s="49"/>
      <c r="P713" s="49"/>
      <c r="Q713" s="48">
        <v>823</v>
      </c>
      <c r="R713" s="48">
        <v>1278</v>
      </c>
      <c r="S713" s="49"/>
      <c r="T713" s="48">
        <v>2101</v>
      </c>
      <c r="U713" s="49"/>
      <c r="V713" s="49"/>
      <c r="W713" s="49"/>
      <c r="X713" s="48">
        <v>240</v>
      </c>
      <c r="Y713" s="49"/>
      <c r="Z713" s="49"/>
      <c r="AA713" s="49"/>
      <c r="AB713" s="48">
        <v>0</v>
      </c>
      <c r="AC713" s="49"/>
      <c r="AD713" s="48">
        <v>3</v>
      </c>
      <c r="AE713" s="49"/>
      <c r="AF713" s="49"/>
      <c r="AG713" s="49"/>
      <c r="AH713" s="48">
        <v>0</v>
      </c>
      <c r="AI713" s="39"/>
      <c r="AJ713" s="39"/>
      <c r="AK713" s="39"/>
    </row>
    <row r="714" spans="1:37" ht="20.100000000000001" customHeight="1" x14ac:dyDescent="0.2">
      <c r="D714" s="2" t="s">
        <v>113</v>
      </c>
      <c r="F714" s="39">
        <v>558</v>
      </c>
      <c r="G714" s="39"/>
      <c r="H714" s="39"/>
      <c r="I714" s="39"/>
      <c r="J714" s="39">
        <v>1829</v>
      </c>
      <c r="K714" s="39">
        <v>77</v>
      </c>
      <c r="L714" s="39"/>
      <c r="M714" s="39">
        <v>1906</v>
      </c>
      <c r="N714" s="39"/>
      <c r="O714" s="39"/>
      <c r="P714" s="39"/>
      <c r="Q714" s="39">
        <v>567</v>
      </c>
      <c r="R714" s="39">
        <v>1392</v>
      </c>
      <c r="S714" s="39"/>
      <c r="T714" s="39">
        <v>1959</v>
      </c>
      <c r="U714" s="39"/>
      <c r="V714" s="39"/>
      <c r="W714" s="39"/>
      <c r="X714" s="39">
        <v>495</v>
      </c>
      <c r="Y714" s="39"/>
      <c r="Z714" s="39"/>
      <c r="AA714" s="39"/>
      <c r="AB714" s="39">
        <v>0</v>
      </c>
      <c r="AC714" s="39"/>
      <c r="AD714" s="39">
        <v>10</v>
      </c>
      <c r="AE714" s="39"/>
      <c r="AF714" s="39"/>
      <c r="AG714" s="39"/>
      <c r="AH714" s="39">
        <v>14</v>
      </c>
      <c r="AI714" s="39"/>
      <c r="AJ714" s="39"/>
      <c r="AK714" s="39"/>
    </row>
    <row r="715" spans="1:37" ht="19.5" customHeight="1" x14ac:dyDescent="0.2">
      <c r="D715" s="47" t="s">
        <v>136</v>
      </c>
      <c r="F715" s="48">
        <v>512</v>
      </c>
      <c r="G715" s="49"/>
      <c r="H715" s="49"/>
      <c r="I715" s="49"/>
      <c r="J715" s="48">
        <v>1831</v>
      </c>
      <c r="K715" s="48">
        <v>36</v>
      </c>
      <c r="L715" s="49"/>
      <c r="M715" s="48">
        <v>1867</v>
      </c>
      <c r="N715" s="49"/>
      <c r="O715" s="49"/>
      <c r="P715" s="49"/>
      <c r="Q715" s="48">
        <v>549</v>
      </c>
      <c r="R715" s="48">
        <v>1440</v>
      </c>
      <c r="S715" s="49"/>
      <c r="T715" s="48">
        <v>1989</v>
      </c>
      <c r="U715" s="49"/>
      <c r="V715" s="49"/>
      <c r="W715" s="49"/>
      <c r="X715" s="48">
        <v>390</v>
      </c>
      <c r="Y715" s="49"/>
      <c r="Z715" s="49"/>
      <c r="AA715" s="49"/>
      <c r="AB715" s="48">
        <v>0</v>
      </c>
      <c r="AC715" s="49"/>
      <c r="AD715" s="48">
        <v>0</v>
      </c>
      <c r="AE715" s="49"/>
      <c r="AF715" s="49"/>
      <c r="AG715" s="49"/>
      <c r="AH715" s="48">
        <v>207</v>
      </c>
      <c r="AI715" s="39"/>
      <c r="AJ715" s="39"/>
      <c r="AK715" s="39"/>
    </row>
    <row r="716" spans="1:37" ht="20.100000000000001" customHeight="1" x14ac:dyDescent="0.2"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</row>
    <row r="717" spans="1:37" s="1" customFormat="1" ht="20.100000000000001" customHeight="1" x14ac:dyDescent="0.25">
      <c r="A717" s="3"/>
      <c r="B717" s="6"/>
      <c r="C717" s="51" t="s">
        <v>159</v>
      </c>
      <c r="D717" s="52"/>
      <c r="E717" s="5"/>
      <c r="F717" s="53">
        <v>1978</v>
      </c>
      <c r="G717" s="54"/>
      <c r="H717" s="54"/>
      <c r="I717" s="54"/>
      <c r="J717" s="53">
        <v>7277</v>
      </c>
      <c r="K717" s="53">
        <v>237</v>
      </c>
      <c r="L717" s="54"/>
      <c r="M717" s="53">
        <v>7514</v>
      </c>
      <c r="N717" s="54"/>
      <c r="O717" s="54"/>
      <c r="P717" s="54"/>
      <c r="Q717" s="53">
        <v>2589</v>
      </c>
      <c r="R717" s="53">
        <v>5404</v>
      </c>
      <c r="S717" s="54"/>
      <c r="T717" s="53">
        <v>7993</v>
      </c>
      <c r="U717" s="54"/>
      <c r="V717" s="54"/>
      <c r="W717" s="54"/>
      <c r="X717" s="53">
        <v>1484</v>
      </c>
      <c r="Y717" s="54"/>
      <c r="Z717" s="54"/>
      <c r="AA717" s="54"/>
      <c r="AB717" s="53">
        <v>0</v>
      </c>
      <c r="AC717" s="54"/>
      <c r="AD717" s="53">
        <v>15</v>
      </c>
      <c r="AE717" s="54"/>
      <c r="AF717" s="54"/>
      <c r="AG717" s="54"/>
      <c r="AH717" s="53">
        <v>221</v>
      </c>
      <c r="AI717" s="39"/>
      <c r="AJ717" s="39"/>
      <c r="AK717" s="39"/>
    </row>
    <row r="718" spans="1:37" s="1" customFormat="1" ht="20.100000000000001" customHeight="1" x14ac:dyDescent="0.2">
      <c r="A718" s="3"/>
      <c r="B718" s="6"/>
      <c r="C718" s="3"/>
      <c r="D718" s="3"/>
      <c r="E718" s="5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39"/>
      <c r="AJ718" s="39"/>
      <c r="AK718" s="39"/>
    </row>
    <row r="719" spans="1:37" s="1" customFormat="1" ht="20.100000000000001" customHeight="1" x14ac:dyDescent="0.25">
      <c r="A719" s="3"/>
      <c r="B719" s="57" t="s">
        <v>297</v>
      </c>
      <c r="C719" s="58"/>
      <c r="D719" s="58"/>
      <c r="E719" s="5"/>
      <c r="F719" s="59">
        <v>1978</v>
      </c>
      <c r="G719" s="54"/>
      <c r="H719" s="54"/>
      <c r="I719" s="54"/>
      <c r="J719" s="59">
        <v>7277</v>
      </c>
      <c r="K719" s="59">
        <v>237</v>
      </c>
      <c r="L719" s="54"/>
      <c r="M719" s="59">
        <v>7514</v>
      </c>
      <c r="N719" s="54"/>
      <c r="O719" s="54"/>
      <c r="P719" s="54"/>
      <c r="Q719" s="59">
        <v>2589</v>
      </c>
      <c r="R719" s="59">
        <v>5404</v>
      </c>
      <c r="S719" s="54"/>
      <c r="T719" s="59">
        <v>7993</v>
      </c>
      <c r="U719" s="54"/>
      <c r="V719" s="54"/>
      <c r="W719" s="54"/>
      <c r="X719" s="59">
        <v>1484</v>
      </c>
      <c r="Y719" s="54"/>
      <c r="Z719" s="54"/>
      <c r="AA719" s="54"/>
      <c r="AB719" s="59">
        <v>0</v>
      </c>
      <c r="AC719" s="54"/>
      <c r="AD719" s="59">
        <v>15</v>
      </c>
      <c r="AE719" s="54"/>
      <c r="AF719" s="54"/>
      <c r="AG719" s="54"/>
      <c r="AH719" s="59">
        <v>221</v>
      </c>
      <c r="AI719" s="39"/>
      <c r="AJ719" s="39"/>
      <c r="AK719" s="39"/>
    </row>
    <row r="720" spans="1:37" s="1" customFormat="1" ht="20.100000000000001" customHeight="1" x14ac:dyDescent="0.2">
      <c r="A720" s="3"/>
      <c r="B720" s="63"/>
      <c r="C720" s="63"/>
      <c r="D720" s="63"/>
      <c r="E720" s="5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39"/>
      <c r="AJ720" s="39"/>
      <c r="AK720" s="39"/>
    </row>
    <row r="721" spans="1:37" s="1" customFormat="1" ht="20.100000000000001" customHeight="1" x14ac:dyDescent="0.2">
      <c r="A721" s="3"/>
      <c r="B721" s="6" t="s">
        <v>298</v>
      </c>
      <c r="C721" s="63"/>
      <c r="D721" s="63"/>
      <c r="E721" s="5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39"/>
      <c r="AJ721" s="39"/>
      <c r="AK721" s="39"/>
    </row>
    <row r="722" spans="1:37" s="1" customFormat="1" ht="20.100000000000001" customHeight="1" x14ac:dyDescent="0.2">
      <c r="A722" s="3"/>
      <c r="B722" s="63"/>
      <c r="C722" s="3" t="s">
        <v>154</v>
      </c>
      <c r="D722" s="2"/>
      <c r="E722" s="5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39"/>
      <c r="AJ722" s="39"/>
      <c r="AK722" s="39"/>
    </row>
    <row r="723" spans="1:37" s="1" customFormat="1" ht="20.100000000000001" customHeight="1" x14ac:dyDescent="0.2">
      <c r="A723" s="3"/>
      <c r="B723" s="63"/>
      <c r="C723" s="3"/>
      <c r="D723" s="2" t="s">
        <v>299</v>
      </c>
      <c r="E723" s="5"/>
      <c r="F723" s="39">
        <v>343</v>
      </c>
      <c r="G723" s="39"/>
      <c r="H723" s="39"/>
      <c r="I723" s="39"/>
      <c r="J723" s="39">
        <v>1801</v>
      </c>
      <c r="K723" s="39">
        <v>30</v>
      </c>
      <c r="L723" s="39"/>
      <c r="M723" s="39">
        <v>1831</v>
      </c>
      <c r="N723" s="39"/>
      <c r="O723" s="39"/>
      <c r="P723" s="39"/>
      <c r="Q723" s="39">
        <v>398</v>
      </c>
      <c r="R723" s="39">
        <v>1593</v>
      </c>
      <c r="S723" s="39"/>
      <c r="T723" s="39">
        <v>1991</v>
      </c>
      <c r="U723" s="39"/>
      <c r="V723" s="39"/>
      <c r="W723" s="39"/>
      <c r="X723" s="39">
        <v>183</v>
      </c>
      <c r="Y723" s="39"/>
      <c r="Z723" s="39"/>
      <c r="AA723" s="39"/>
      <c r="AB723" s="39">
        <v>0</v>
      </c>
      <c r="AC723" s="39"/>
      <c r="AD723" s="39">
        <v>0</v>
      </c>
      <c r="AE723" s="39"/>
      <c r="AF723" s="39"/>
      <c r="AG723" s="39"/>
      <c r="AH723" s="39">
        <v>0</v>
      </c>
      <c r="AI723" s="39"/>
      <c r="AJ723" s="39"/>
      <c r="AK723" s="39"/>
    </row>
    <row r="724" spans="1:37" ht="19.5" customHeight="1" x14ac:dyDescent="0.2">
      <c r="D724" s="47" t="s">
        <v>300</v>
      </c>
      <c r="F724" s="48">
        <v>304</v>
      </c>
      <c r="G724" s="49"/>
      <c r="H724" s="49"/>
      <c r="I724" s="49"/>
      <c r="J724" s="48">
        <v>1801</v>
      </c>
      <c r="K724" s="48">
        <v>38</v>
      </c>
      <c r="L724" s="49"/>
      <c r="M724" s="48">
        <v>1839</v>
      </c>
      <c r="N724" s="49"/>
      <c r="O724" s="49"/>
      <c r="P724" s="49"/>
      <c r="Q724" s="48">
        <v>395</v>
      </c>
      <c r="R724" s="48">
        <v>1536</v>
      </c>
      <c r="S724" s="49"/>
      <c r="T724" s="48">
        <v>1931</v>
      </c>
      <c r="U724" s="49"/>
      <c r="V724" s="49"/>
      <c r="W724" s="49"/>
      <c r="X724" s="48">
        <v>208</v>
      </c>
      <c r="Y724" s="49"/>
      <c r="Z724" s="49"/>
      <c r="AA724" s="49"/>
      <c r="AB724" s="48">
        <v>0</v>
      </c>
      <c r="AC724" s="49"/>
      <c r="AD724" s="48">
        <v>4</v>
      </c>
      <c r="AE724" s="49"/>
      <c r="AF724" s="49"/>
      <c r="AG724" s="49"/>
      <c r="AH724" s="48">
        <v>0</v>
      </c>
      <c r="AI724" s="39"/>
      <c r="AJ724" s="39"/>
      <c r="AK724" s="39"/>
    </row>
    <row r="725" spans="1:37" s="1" customFormat="1" ht="19.5" customHeight="1" x14ac:dyDescent="0.2">
      <c r="A725" s="3"/>
      <c r="B725" s="63"/>
      <c r="C725" s="3"/>
      <c r="D725" s="2" t="s">
        <v>301</v>
      </c>
      <c r="E725" s="5"/>
      <c r="F725" s="39">
        <v>319</v>
      </c>
      <c r="G725" s="39"/>
      <c r="H725" s="39"/>
      <c r="I725" s="39"/>
      <c r="J725" s="39">
        <v>1843</v>
      </c>
      <c r="K725" s="39">
        <v>30</v>
      </c>
      <c r="L725" s="39"/>
      <c r="M725" s="39">
        <v>1873</v>
      </c>
      <c r="N725" s="39"/>
      <c r="O725" s="39"/>
      <c r="P725" s="39"/>
      <c r="Q725" s="39">
        <v>359</v>
      </c>
      <c r="R725" s="39">
        <v>1573</v>
      </c>
      <c r="S725" s="39"/>
      <c r="T725" s="39">
        <v>1932</v>
      </c>
      <c r="U725" s="39"/>
      <c r="V725" s="39"/>
      <c r="W725" s="39"/>
      <c r="X725" s="39">
        <v>260</v>
      </c>
      <c r="Y725" s="39"/>
      <c r="Z725" s="39"/>
      <c r="AA725" s="39"/>
      <c r="AB725" s="39">
        <v>0</v>
      </c>
      <c r="AC725" s="39"/>
      <c r="AD725" s="39">
        <v>0</v>
      </c>
      <c r="AE725" s="39"/>
      <c r="AF725" s="39"/>
      <c r="AG725" s="39"/>
      <c r="AH725" s="39">
        <v>0</v>
      </c>
      <c r="AI725" s="39"/>
      <c r="AJ725" s="39"/>
      <c r="AK725" s="39"/>
    </row>
    <row r="726" spans="1:37" s="1" customFormat="1" ht="19.5" customHeight="1" x14ac:dyDescent="0.2">
      <c r="A726" s="3"/>
      <c r="B726" s="63"/>
      <c r="C726" s="3"/>
      <c r="D726" s="47" t="s">
        <v>302</v>
      </c>
      <c r="E726" s="5"/>
      <c r="F726" s="48">
        <v>178</v>
      </c>
      <c r="G726" s="49"/>
      <c r="H726" s="49"/>
      <c r="I726" s="49"/>
      <c r="J726" s="48">
        <v>1785</v>
      </c>
      <c r="K726" s="48">
        <v>43</v>
      </c>
      <c r="L726" s="49"/>
      <c r="M726" s="48">
        <v>1828</v>
      </c>
      <c r="N726" s="49"/>
      <c r="O726" s="49"/>
      <c r="P726" s="49"/>
      <c r="Q726" s="48">
        <v>400</v>
      </c>
      <c r="R726" s="48">
        <v>1499</v>
      </c>
      <c r="S726" s="49"/>
      <c r="T726" s="48">
        <v>1899</v>
      </c>
      <c r="U726" s="49"/>
      <c r="V726" s="49"/>
      <c r="W726" s="49"/>
      <c r="X726" s="48">
        <v>107</v>
      </c>
      <c r="Y726" s="49"/>
      <c r="Z726" s="49"/>
      <c r="AA726" s="49"/>
      <c r="AB726" s="48">
        <v>0</v>
      </c>
      <c r="AC726" s="49"/>
      <c r="AD726" s="48">
        <v>0</v>
      </c>
      <c r="AE726" s="49"/>
      <c r="AF726" s="49"/>
      <c r="AG726" s="49"/>
      <c r="AH726" s="48">
        <v>0</v>
      </c>
      <c r="AI726" s="39"/>
      <c r="AJ726" s="39"/>
      <c r="AK726" s="39"/>
    </row>
    <row r="727" spans="1:37" s="1" customFormat="1" ht="19.5" customHeight="1" x14ac:dyDescent="0.2">
      <c r="A727" s="3"/>
      <c r="B727" s="63"/>
      <c r="C727" s="3"/>
      <c r="D727" s="2" t="s">
        <v>303</v>
      </c>
      <c r="E727" s="5"/>
      <c r="F727" s="39">
        <v>287</v>
      </c>
      <c r="G727" s="39"/>
      <c r="H727" s="39"/>
      <c r="I727" s="39"/>
      <c r="J727" s="39">
        <v>1811</v>
      </c>
      <c r="K727" s="39">
        <v>10</v>
      </c>
      <c r="L727" s="39"/>
      <c r="M727" s="39">
        <v>1821</v>
      </c>
      <c r="N727" s="39"/>
      <c r="O727" s="39"/>
      <c r="P727" s="39"/>
      <c r="Q727" s="39">
        <v>295</v>
      </c>
      <c r="R727" s="39">
        <v>1617</v>
      </c>
      <c r="S727" s="39"/>
      <c r="T727" s="39">
        <v>1912</v>
      </c>
      <c r="U727" s="39"/>
      <c r="V727" s="39"/>
      <c r="W727" s="39"/>
      <c r="X727" s="39">
        <v>191</v>
      </c>
      <c r="Y727" s="39"/>
      <c r="Z727" s="39"/>
      <c r="AA727" s="39"/>
      <c r="AB727" s="39">
        <v>0</v>
      </c>
      <c r="AC727" s="39"/>
      <c r="AD727" s="39">
        <v>5</v>
      </c>
      <c r="AE727" s="39"/>
      <c r="AF727" s="39"/>
      <c r="AG727" s="39"/>
      <c r="AH727" s="39">
        <v>0</v>
      </c>
      <c r="AI727" s="39"/>
      <c r="AJ727" s="39"/>
      <c r="AK727" s="39"/>
    </row>
    <row r="728" spans="1:37" s="1" customFormat="1" ht="19.5" customHeight="1" x14ac:dyDescent="0.2">
      <c r="A728" s="3"/>
      <c r="B728" s="63"/>
      <c r="C728" s="3"/>
      <c r="D728" s="47" t="s">
        <v>304</v>
      </c>
      <c r="E728" s="5"/>
      <c r="F728" s="48">
        <v>0</v>
      </c>
      <c r="G728" s="49"/>
      <c r="H728" s="49"/>
      <c r="I728" s="49"/>
      <c r="J728" s="48">
        <v>517</v>
      </c>
      <c r="K728" s="48">
        <v>0</v>
      </c>
      <c r="L728" s="49"/>
      <c r="M728" s="48">
        <v>517</v>
      </c>
      <c r="N728" s="49"/>
      <c r="O728" s="49"/>
      <c r="P728" s="49"/>
      <c r="Q728" s="48">
        <v>98</v>
      </c>
      <c r="R728" s="48">
        <v>132</v>
      </c>
      <c r="S728" s="49"/>
      <c r="T728" s="48">
        <v>230</v>
      </c>
      <c r="U728" s="49"/>
      <c r="V728" s="49"/>
      <c r="W728" s="49"/>
      <c r="X728" s="48">
        <v>287</v>
      </c>
      <c r="Y728" s="49"/>
      <c r="Z728" s="49"/>
      <c r="AA728" s="49"/>
      <c r="AB728" s="48">
        <v>0</v>
      </c>
      <c r="AC728" s="49"/>
      <c r="AD728" s="48">
        <v>0</v>
      </c>
      <c r="AE728" s="49"/>
      <c r="AF728" s="49"/>
      <c r="AG728" s="49"/>
      <c r="AH728" s="48">
        <v>0</v>
      </c>
      <c r="AI728" s="39"/>
      <c r="AJ728" s="39"/>
      <c r="AK728" s="39"/>
    </row>
    <row r="729" spans="1:37" s="1" customFormat="1" ht="20.100000000000001" customHeight="1" x14ac:dyDescent="0.2">
      <c r="A729" s="3"/>
      <c r="B729" s="63"/>
      <c r="C729" s="3"/>
      <c r="D729" s="2"/>
      <c r="E729" s="5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39"/>
      <c r="AJ729" s="39"/>
      <c r="AK729" s="39"/>
    </row>
    <row r="730" spans="1:37" s="1" customFormat="1" ht="20.100000000000001" customHeight="1" x14ac:dyDescent="0.25">
      <c r="A730" s="3"/>
      <c r="B730" s="6"/>
      <c r="C730" s="51" t="s">
        <v>159</v>
      </c>
      <c r="D730" s="52"/>
      <c r="E730" s="5"/>
      <c r="F730" s="53">
        <v>1431</v>
      </c>
      <c r="G730" s="54"/>
      <c r="H730" s="54"/>
      <c r="I730" s="54"/>
      <c r="J730" s="53">
        <v>9558</v>
      </c>
      <c r="K730" s="53">
        <v>151</v>
      </c>
      <c r="L730" s="54"/>
      <c r="M730" s="53">
        <v>9709</v>
      </c>
      <c r="N730" s="54"/>
      <c r="O730" s="54"/>
      <c r="P730" s="54"/>
      <c r="Q730" s="53">
        <v>1945</v>
      </c>
      <c r="R730" s="53">
        <v>7950</v>
      </c>
      <c r="S730" s="54"/>
      <c r="T730" s="53">
        <v>9895</v>
      </c>
      <c r="U730" s="54"/>
      <c r="V730" s="54"/>
      <c r="W730" s="54"/>
      <c r="X730" s="53">
        <v>1236</v>
      </c>
      <c r="Y730" s="54"/>
      <c r="Z730" s="54"/>
      <c r="AA730" s="54"/>
      <c r="AB730" s="53">
        <v>0</v>
      </c>
      <c r="AC730" s="54"/>
      <c r="AD730" s="53">
        <v>9</v>
      </c>
      <c r="AE730" s="54"/>
      <c r="AF730" s="54"/>
      <c r="AG730" s="54"/>
      <c r="AH730" s="53">
        <v>0</v>
      </c>
      <c r="AI730" s="39"/>
      <c r="AJ730" s="39"/>
      <c r="AK730" s="39"/>
    </row>
    <row r="731" spans="1:37" s="1" customFormat="1" ht="20.100000000000001" customHeight="1" x14ac:dyDescent="0.2">
      <c r="A731" s="3"/>
      <c r="B731" s="63"/>
      <c r="C731" s="63"/>
      <c r="D731" s="63"/>
      <c r="E731" s="5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39"/>
      <c r="AJ731" s="39"/>
      <c r="AK731" s="39"/>
    </row>
    <row r="732" spans="1:37" s="1" customFormat="1" ht="20.100000000000001" customHeight="1" x14ac:dyDescent="0.25">
      <c r="A732" s="3"/>
      <c r="B732" s="57" t="s">
        <v>305</v>
      </c>
      <c r="C732" s="58"/>
      <c r="D732" s="58"/>
      <c r="E732" s="5"/>
      <c r="F732" s="59">
        <v>1431</v>
      </c>
      <c r="G732" s="54"/>
      <c r="H732" s="54"/>
      <c r="I732" s="54"/>
      <c r="J732" s="59">
        <v>9558</v>
      </c>
      <c r="K732" s="59">
        <v>151</v>
      </c>
      <c r="L732" s="54"/>
      <c r="M732" s="59">
        <v>9709</v>
      </c>
      <c r="N732" s="54"/>
      <c r="O732" s="54"/>
      <c r="P732" s="54"/>
      <c r="Q732" s="59">
        <v>1945</v>
      </c>
      <c r="R732" s="59">
        <v>7950</v>
      </c>
      <c r="S732" s="54"/>
      <c r="T732" s="59">
        <v>9895</v>
      </c>
      <c r="U732" s="54"/>
      <c r="V732" s="54"/>
      <c r="W732" s="54"/>
      <c r="X732" s="59">
        <v>1236</v>
      </c>
      <c r="Y732" s="54"/>
      <c r="Z732" s="54"/>
      <c r="AA732" s="54"/>
      <c r="AB732" s="59">
        <v>0</v>
      </c>
      <c r="AC732" s="54"/>
      <c r="AD732" s="59">
        <v>9</v>
      </c>
      <c r="AE732" s="54"/>
      <c r="AF732" s="54"/>
      <c r="AG732" s="54"/>
      <c r="AH732" s="59">
        <v>0</v>
      </c>
      <c r="AI732" s="39"/>
      <c r="AJ732" s="39"/>
      <c r="AK732" s="39"/>
    </row>
    <row r="733" spans="1:37" s="1" customFormat="1" ht="20.100000000000001" customHeight="1" x14ac:dyDescent="0.2">
      <c r="A733" s="3"/>
      <c r="B733" s="63"/>
      <c r="C733" s="63"/>
      <c r="D733" s="63"/>
      <c r="E733" s="5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39"/>
      <c r="AJ733" s="39"/>
      <c r="AK733" s="39"/>
    </row>
    <row r="734" spans="1:37" s="1" customFormat="1" ht="20.100000000000001" customHeight="1" x14ac:dyDescent="0.2">
      <c r="A734" s="3"/>
      <c r="B734" s="6" t="s">
        <v>306</v>
      </c>
      <c r="C734" s="63"/>
      <c r="D734" s="63"/>
      <c r="E734" s="5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39"/>
      <c r="AJ734" s="39"/>
      <c r="AK734" s="39"/>
    </row>
    <row r="735" spans="1:37" s="1" customFormat="1" ht="20.100000000000001" customHeight="1" x14ac:dyDescent="0.2">
      <c r="A735" s="3"/>
      <c r="B735" s="63"/>
      <c r="C735" s="3" t="s">
        <v>154</v>
      </c>
      <c r="D735" s="2"/>
      <c r="E735" s="5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39"/>
      <c r="AJ735" s="39"/>
      <c r="AK735" s="39"/>
    </row>
    <row r="736" spans="1:37" s="1" customFormat="1" ht="20.100000000000001" customHeight="1" x14ac:dyDescent="0.2">
      <c r="A736" s="3"/>
      <c r="B736" s="63"/>
      <c r="C736" s="3"/>
      <c r="D736" s="2" t="s">
        <v>96</v>
      </c>
      <c r="E736" s="5"/>
      <c r="F736" s="39">
        <v>632</v>
      </c>
      <c r="G736" s="39"/>
      <c r="H736" s="39"/>
      <c r="I736" s="39"/>
      <c r="J736" s="39">
        <v>1996</v>
      </c>
      <c r="K736" s="39">
        <v>49</v>
      </c>
      <c r="L736" s="39"/>
      <c r="M736" s="39">
        <v>2045</v>
      </c>
      <c r="N736" s="39"/>
      <c r="O736" s="39"/>
      <c r="P736" s="39"/>
      <c r="Q736" s="39">
        <v>560</v>
      </c>
      <c r="R736" s="39">
        <v>1594</v>
      </c>
      <c r="S736" s="39"/>
      <c r="T736" s="39">
        <v>2154</v>
      </c>
      <c r="U736" s="39"/>
      <c r="V736" s="39"/>
      <c r="W736" s="39"/>
      <c r="X736" s="39">
        <v>518</v>
      </c>
      <c r="Y736" s="39"/>
      <c r="Z736" s="39"/>
      <c r="AA736" s="39"/>
      <c r="AB736" s="39">
        <v>0</v>
      </c>
      <c r="AC736" s="39"/>
      <c r="AD736" s="39">
        <v>5</v>
      </c>
      <c r="AE736" s="39"/>
      <c r="AF736" s="39"/>
      <c r="AG736" s="39"/>
      <c r="AH736" s="39">
        <v>144</v>
      </c>
      <c r="AI736" s="39"/>
      <c r="AJ736" s="39"/>
      <c r="AK736" s="39"/>
    </row>
    <row r="737" spans="1:37" ht="19.5" customHeight="1" x14ac:dyDescent="0.2">
      <c r="D737" s="47" t="s">
        <v>97</v>
      </c>
      <c r="F737" s="48">
        <v>692</v>
      </c>
      <c r="G737" s="49"/>
      <c r="H737" s="49"/>
      <c r="I737" s="49"/>
      <c r="J737" s="48">
        <v>1970</v>
      </c>
      <c r="K737" s="48">
        <v>41</v>
      </c>
      <c r="L737" s="49"/>
      <c r="M737" s="48">
        <v>2011</v>
      </c>
      <c r="N737" s="49"/>
      <c r="O737" s="49"/>
      <c r="P737" s="49"/>
      <c r="Q737" s="48">
        <v>528</v>
      </c>
      <c r="R737" s="48">
        <v>1615</v>
      </c>
      <c r="S737" s="49"/>
      <c r="T737" s="48">
        <v>2143</v>
      </c>
      <c r="U737" s="49"/>
      <c r="V737" s="49"/>
      <c r="W737" s="49"/>
      <c r="X737" s="48">
        <v>552</v>
      </c>
      <c r="Y737" s="49"/>
      <c r="Z737" s="49"/>
      <c r="AA737" s="49"/>
      <c r="AB737" s="48">
        <v>0</v>
      </c>
      <c r="AC737" s="49"/>
      <c r="AD737" s="48">
        <v>8</v>
      </c>
      <c r="AE737" s="49"/>
      <c r="AF737" s="49"/>
      <c r="AG737" s="49"/>
      <c r="AH737" s="48">
        <v>551</v>
      </c>
      <c r="AI737" s="39"/>
      <c r="AJ737" s="39"/>
      <c r="AK737" s="39"/>
    </row>
    <row r="738" spans="1:37" s="1" customFormat="1" ht="20.100000000000001" customHeight="1" x14ac:dyDescent="0.2">
      <c r="A738" s="3"/>
      <c r="B738" s="63"/>
      <c r="C738" s="3"/>
      <c r="D738" s="2"/>
      <c r="E738" s="5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39"/>
      <c r="AJ738" s="39"/>
      <c r="AK738" s="39"/>
    </row>
    <row r="739" spans="1:37" s="1" customFormat="1" ht="20.100000000000001" customHeight="1" x14ac:dyDescent="0.25">
      <c r="A739" s="3"/>
      <c r="B739" s="6"/>
      <c r="C739" s="51" t="s">
        <v>159</v>
      </c>
      <c r="D739" s="52"/>
      <c r="E739" s="5"/>
      <c r="F739" s="53">
        <v>1324</v>
      </c>
      <c r="G739" s="54"/>
      <c r="H739" s="54"/>
      <c r="I739" s="54"/>
      <c r="J739" s="53">
        <v>3966</v>
      </c>
      <c r="K739" s="53">
        <v>90</v>
      </c>
      <c r="L739" s="54"/>
      <c r="M739" s="53">
        <v>4056</v>
      </c>
      <c r="N739" s="54"/>
      <c r="O739" s="54"/>
      <c r="P739" s="54"/>
      <c r="Q739" s="53">
        <v>1088</v>
      </c>
      <c r="R739" s="53">
        <v>3209</v>
      </c>
      <c r="S739" s="54"/>
      <c r="T739" s="53">
        <v>4297</v>
      </c>
      <c r="U739" s="54"/>
      <c r="V739" s="54"/>
      <c r="W739" s="54"/>
      <c r="X739" s="53">
        <v>1070</v>
      </c>
      <c r="Y739" s="54"/>
      <c r="Z739" s="54"/>
      <c r="AA739" s="54"/>
      <c r="AB739" s="53">
        <v>0</v>
      </c>
      <c r="AC739" s="54"/>
      <c r="AD739" s="53">
        <v>13</v>
      </c>
      <c r="AE739" s="54"/>
      <c r="AF739" s="54"/>
      <c r="AG739" s="54"/>
      <c r="AH739" s="53">
        <v>695</v>
      </c>
      <c r="AI739" s="39"/>
      <c r="AJ739" s="39"/>
      <c r="AK739" s="39"/>
    </row>
    <row r="740" spans="1:37" s="1" customFormat="1" ht="20.100000000000001" customHeight="1" x14ac:dyDescent="0.2">
      <c r="A740" s="3"/>
      <c r="B740" s="63"/>
      <c r="C740" s="63"/>
      <c r="D740" s="63"/>
      <c r="E740" s="5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39"/>
      <c r="AJ740" s="39"/>
      <c r="AK740" s="39"/>
    </row>
    <row r="741" spans="1:37" s="1" customFormat="1" ht="20.100000000000001" customHeight="1" x14ac:dyDescent="0.25">
      <c r="A741" s="3"/>
      <c r="B741" s="57" t="s">
        <v>307</v>
      </c>
      <c r="C741" s="58"/>
      <c r="D741" s="58"/>
      <c r="E741" s="5"/>
      <c r="F741" s="59">
        <v>1324</v>
      </c>
      <c r="G741" s="54"/>
      <c r="H741" s="54"/>
      <c r="I741" s="54"/>
      <c r="J741" s="59">
        <v>3966</v>
      </c>
      <c r="K741" s="59">
        <v>90</v>
      </c>
      <c r="L741" s="54"/>
      <c r="M741" s="59">
        <v>4056</v>
      </c>
      <c r="N741" s="54"/>
      <c r="O741" s="54"/>
      <c r="P741" s="54"/>
      <c r="Q741" s="59">
        <v>1088</v>
      </c>
      <c r="R741" s="59">
        <v>3209</v>
      </c>
      <c r="S741" s="54"/>
      <c r="T741" s="59">
        <v>4297</v>
      </c>
      <c r="U741" s="54"/>
      <c r="V741" s="54"/>
      <c r="W741" s="54"/>
      <c r="X741" s="59">
        <v>1070</v>
      </c>
      <c r="Y741" s="54"/>
      <c r="Z741" s="54"/>
      <c r="AA741" s="54"/>
      <c r="AB741" s="59">
        <v>0</v>
      </c>
      <c r="AC741" s="54"/>
      <c r="AD741" s="59">
        <v>13</v>
      </c>
      <c r="AE741" s="54"/>
      <c r="AF741" s="54"/>
      <c r="AG741" s="54"/>
      <c r="AH741" s="59">
        <v>695</v>
      </c>
      <c r="AI741" s="39"/>
      <c r="AJ741" s="39"/>
      <c r="AK741" s="39"/>
    </row>
    <row r="742" spans="1:37" s="1" customFormat="1" ht="20.100000000000001" customHeight="1" x14ac:dyDescent="0.2">
      <c r="A742" s="3"/>
      <c r="B742" s="63"/>
      <c r="C742" s="63"/>
      <c r="D742" s="63"/>
      <c r="E742" s="5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39"/>
      <c r="AJ742" s="39"/>
      <c r="AK742" s="39"/>
    </row>
    <row r="743" spans="1:37" s="1" customFormat="1" ht="20.100000000000001" customHeight="1" x14ac:dyDescent="0.2">
      <c r="A743" s="3"/>
      <c r="B743" s="6" t="s">
        <v>308</v>
      </c>
      <c r="C743" s="63"/>
      <c r="D743" s="63"/>
      <c r="E743" s="5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39"/>
      <c r="AJ743" s="39"/>
      <c r="AK743" s="39"/>
    </row>
    <row r="744" spans="1:37" s="1" customFormat="1" ht="20.100000000000001" customHeight="1" x14ac:dyDescent="0.2">
      <c r="A744" s="3"/>
      <c r="B744" s="63"/>
      <c r="C744" s="3" t="s">
        <v>154</v>
      </c>
      <c r="D744" s="2"/>
      <c r="E744" s="5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39"/>
      <c r="AJ744" s="39"/>
      <c r="AK744" s="39"/>
    </row>
    <row r="745" spans="1:37" s="1" customFormat="1" ht="20.100000000000001" customHeight="1" x14ac:dyDescent="0.2">
      <c r="A745" s="3"/>
      <c r="B745" s="63"/>
      <c r="C745" s="3"/>
      <c r="D745" s="2" t="s">
        <v>122</v>
      </c>
      <c r="E745" s="5"/>
      <c r="F745" s="39">
        <v>528</v>
      </c>
      <c r="G745" s="39"/>
      <c r="H745" s="39"/>
      <c r="I745" s="39"/>
      <c r="J745" s="39">
        <v>1926</v>
      </c>
      <c r="K745" s="39">
        <v>69</v>
      </c>
      <c r="L745" s="39"/>
      <c r="M745" s="39">
        <v>1995</v>
      </c>
      <c r="N745" s="39"/>
      <c r="O745" s="39"/>
      <c r="P745" s="39"/>
      <c r="Q745" s="39">
        <v>472</v>
      </c>
      <c r="R745" s="39">
        <v>1568</v>
      </c>
      <c r="S745" s="39"/>
      <c r="T745" s="39">
        <v>2040</v>
      </c>
      <c r="U745" s="39"/>
      <c r="V745" s="39"/>
      <c r="W745" s="39"/>
      <c r="X745" s="39">
        <v>444</v>
      </c>
      <c r="Y745" s="39"/>
      <c r="Z745" s="39"/>
      <c r="AA745" s="39"/>
      <c r="AB745" s="39">
        <v>0</v>
      </c>
      <c r="AC745" s="39"/>
      <c r="AD745" s="39">
        <v>39</v>
      </c>
      <c r="AE745" s="39"/>
      <c r="AF745" s="39"/>
      <c r="AG745" s="39"/>
      <c r="AH745" s="39">
        <v>59</v>
      </c>
      <c r="AI745" s="39"/>
      <c r="AJ745" s="39"/>
      <c r="AK745" s="39"/>
    </row>
    <row r="746" spans="1:37" ht="19.5" customHeight="1" x14ac:dyDescent="0.2">
      <c r="D746" s="47" t="s">
        <v>97</v>
      </c>
      <c r="F746" s="48">
        <v>468</v>
      </c>
      <c r="G746" s="49"/>
      <c r="H746" s="49"/>
      <c r="I746" s="49"/>
      <c r="J746" s="48">
        <v>1906</v>
      </c>
      <c r="K746" s="48">
        <v>59</v>
      </c>
      <c r="L746" s="49"/>
      <c r="M746" s="48">
        <v>1965</v>
      </c>
      <c r="N746" s="49"/>
      <c r="O746" s="49"/>
      <c r="P746" s="49"/>
      <c r="Q746" s="48">
        <v>669</v>
      </c>
      <c r="R746" s="48">
        <v>1440</v>
      </c>
      <c r="S746" s="49"/>
      <c r="T746" s="48">
        <v>2109</v>
      </c>
      <c r="U746" s="49"/>
      <c r="V746" s="49"/>
      <c r="W746" s="49"/>
      <c r="X746" s="48">
        <v>316</v>
      </c>
      <c r="Y746" s="49"/>
      <c r="Z746" s="49"/>
      <c r="AA746" s="49"/>
      <c r="AB746" s="48">
        <v>0</v>
      </c>
      <c r="AC746" s="49"/>
      <c r="AD746" s="48">
        <v>8</v>
      </c>
      <c r="AE746" s="49"/>
      <c r="AF746" s="49"/>
      <c r="AG746" s="49"/>
      <c r="AH746" s="48">
        <v>0</v>
      </c>
      <c r="AI746" s="39"/>
      <c r="AJ746" s="39"/>
      <c r="AK746" s="39"/>
    </row>
    <row r="747" spans="1:37" s="1" customFormat="1" ht="20.100000000000001" customHeight="1" x14ac:dyDescent="0.2">
      <c r="A747" s="3"/>
      <c r="B747" s="63"/>
      <c r="C747" s="3"/>
      <c r="D747" s="2"/>
      <c r="E747" s="5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39"/>
      <c r="AJ747" s="39"/>
      <c r="AK747" s="39"/>
    </row>
    <row r="748" spans="1:37" s="1" customFormat="1" ht="20.100000000000001" customHeight="1" x14ac:dyDescent="0.25">
      <c r="A748" s="3"/>
      <c r="B748" s="6"/>
      <c r="C748" s="51" t="s">
        <v>159</v>
      </c>
      <c r="D748" s="52"/>
      <c r="E748" s="5"/>
      <c r="F748" s="53">
        <v>996</v>
      </c>
      <c r="G748" s="54"/>
      <c r="H748" s="54"/>
      <c r="I748" s="54"/>
      <c r="J748" s="53">
        <v>3832</v>
      </c>
      <c r="K748" s="53">
        <v>128</v>
      </c>
      <c r="L748" s="54"/>
      <c r="M748" s="53">
        <v>3960</v>
      </c>
      <c r="N748" s="54"/>
      <c r="O748" s="54"/>
      <c r="P748" s="54"/>
      <c r="Q748" s="53">
        <v>1141</v>
      </c>
      <c r="R748" s="53">
        <v>3008</v>
      </c>
      <c r="S748" s="54"/>
      <c r="T748" s="53">
        <v>4149</v>
      </c>
      <c r="U748" s="54"/>
      <c r="V748" s="54"/>
      <c r="W748" s="54"/>
      <c r="X748" s="53">
        <v>760</v>
      </c>
      <c r="Y748" s="54"/>
      <c r="Z748" s="54"/>
      <c r="AA748" s="54"/>
      <c r="AB748" s="53">
        <v>0</v>
      </c>
      <c r="AC748" s="54"/>
      <c r="AD748" s="53">
        <v>47</v>
      </c>
      <c r="AE748" s="54"/>
      <c r="AF748" s="54"/>
      <c r="AG748" s="54"/>
      <c r="AH748" s="53">
        <v>59</v>
      </c>
      <c r="AI748" s="39"/>
      <c r="AJ748" s="39"/>
      <c r="AK748" s="39"/>
    </row>
    <row r="749" spans="1:37" s="1" customFormat="1" ht="20.100000000000001" customHeight="1" x14ac:dyDescent="0.2">
      <c r="A749" s="3"/>
      <c r="B749" s="63"/>
      <c r="C749" s="63"/>
      <c r="D749" s="63"/>
      <c r="E749" s="5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39"/>
      <c r="AJ749" s="39"/>
      <c r="AK749" s="39"/>
    </row>
    <row r="750" spans="1:37" s="1" customFormat="1" ht="20.100000000000001" customHeight="1" x14ac:dyDescent="0.25">
      <c r="A750" s="3"/>
      <c r="B750" s="57" t="s">
        <v>309</v>
      </c>
      <c r="C750" s="58"/>
      <c r="D750" s="58"/>
      <c r="E750" s="5"/>
      <c r="F750" s="59">
        <v>996</v>
      </c>
      <c r="G750" s="54"/>
      <c r="H750" s="54"/>
      <c r="I750" s="54"/>
      <c r="J750" s="59">
        <v>3832</v>
      </c>
      <c r="K750" s="59">
        <v>128</v>
      </c>
      <c r="L750" s="54"/>
      <c r="M750" s="59">
        <v>3960</v>
      </c>
      <c r="N750" s="54"/>
      <c r="O750" s="54"/>
      <c r="P750" s="54"/>
      <c r="Q750" s="59">
        <v>1141</v>
      </c>
      <c r="R750" s="59">
        <v>3008</v>
      </c>
      <c r="S750" s="54"/>
      <c r="T750" s="59">
        <v>4149</v>
      </c>
      <c r="U750" s="54"/>
      <c r="V750" s="54"/>
      <c r="W750" s="54"/>
      <c r="X750" s="59">
        <v>760</v>
      </c>
      <c r="Y750" s="54"/>
      <c r="Z750" s="54"/>
      <c r="AA750" s="54"/>
      <c r="AB750" s="59">
        <v>0</v>
      </c>
      <c r="AC750" s="54"/>
      <c r="AD750" s="59">
        <v>47</v>
      </c>
      <c r="AE750" s="54"/>
      <c r="AF750" s="54"/>
      <c r="AG750" s="54"/>
      <c r="AH750" s="59">
        <v>59</v>
      </c>
      <c r="AI750" s="39"/>
      <c r="AJ750" s="39"/>
      <c r="AK750" s="39"/>
    </row>
    <row r="751" spans="1:37" ht="20.100000000000001" customHeight="1" x14ac:dyDescent="0.2"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</row>
    <row r="752" spans="1:37" s="69" customFormat="1" ht="30" customHeight="1" x14ac:dyDescent="0.2">
      <c r="A752" s="65"/>
      <c r="B752" s="66" t="s">
        <v>310</v>
      </c>
      <c r="C752" s="67"/>
      <c r="D752" s="67"/>
      <c r="E752" s="5"/>
      <c r="F752" s="68">
        <v>146999</v>
      </c>
      <c r="G752" s="54"/>
      <c r="H752" s="54"/>
      <c r="I752" s="54"/>
      <c r="J752" s="68">
        <v>561063</v>
      </c>
      <c r="K752" s="68">
        <v>22532</v>
      </c>
      <c r="L752" s="54"/>
      <c r="M752" s="68">
        <f xml:space="preserve"> 584069 - 377 - 94 - 3</f>
        <v>583595</v>
      </c>
      <c r="N752" s="54"/>
      <c r="O752" s="54"/>
      <c r="P752" s="54"/>
      <c r="Q752" s="68">
        <f xml:space="preserve"> 181286 + 21 + 1 + 9 + 4 + 8 + 1 + 13</f>
        <v>181343</v>
      </c>
      <c r="R752" s="68">
        <v>432593</v>
      </c>
      <c r="S752" s="54"/>
      <c r="T752" s="68">
        <v>613936</v>
      </c>
      <c r="U752" s="54"/>
      <c r="V752" s="54"/>
      <c r="W752" s="54"/>
      <c r="X752" s="68">
        <v>119448</v>
      </c>
      <c r="Y752" s="54"/>
      <c r="Z752" s="54"/>
      <c r="AA752" s="54"/>
      <c r="AB752" s="68">
        <v>4935</v>
      </c>
      <c r="AC752" s="54"/>
      <c r="AD752" s="68">
        <v>2143</v>
      </c>
      <c r="AE752" s="54"/>
      <c r="AF752" s="54"/>
      <c r="AG752" s="54"/>
      <c r="AH752" s="68">
        <v>15821</v>
      </c>
      <c r="AI752" s="39"/>
      <c r="AJ752" s="39"/>
      <c r="AK752" s="39"/>
    </row>
  </sheetData>
  <mergeCells count="4">
    <mergeCell ref="A2:AH3"/>
    <mergeCell ref="A4:AH5"/>
    <mergeCell ref="F7:AH7"/>
    <mergeCell ref="A8:D8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AF22"/>
  <sheetViews>
    <sheetView view="pageBreakPreview" zoomScale="80" zoomScaleNormal="70" zoomScaleSheetLayoutView="80" workbookViewId="0">
      <pane ySplit="9" topLeftCell="A10" activePane="bottomLeft" state="frozen"/>
      <selection activeCell="A10" sqref="A10"/>
      <selection pane="bottomLeft" activeCell="AE9" sqref="AE9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18" width="12.7109375" style="4" customWidth="1"/>
    <col min="19" max="19" width="1.7109375" style="4" customWidth="1"/>
    <col min="20" max="20" width="12.7109375" style="4" customWidth="1"/>
    <col min="21" max="23" width="1.7109375" style="4" customWidth="1"/>
    <col min="24" max="24" width="12.7109375" style="4" customWidth="1"/>
    <col min="25" max="27" width="1.7109375" style="4" customWidth="1"/>
    <col min="28" max="28" width="12.7109375" style="4" customWidth="1"/>
    <col min="29" max="29" width="1.7109375" style="4" customWidth="1"/>
    <col min="30" max="30" width="12.7109375" style="4" customWidth="1"/>
    <col min="31" max="16384" width="11.42578125" style="7"/>
  </cols>
  <sheetData>
    <row r="1" spans="1:32" ht="16.5" thickBot="1" x14ac:dyDescent="0.25"/>
    <row r="2" spans="1:32" ht="12.75" x14ac:dyDescent="0.2">
      <c r="A2" s="92" t="s">
        <v>85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</row>
    <row r="3" spans="1:32" ht="12.75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</row>
    <row r="4" spans="1:32" ht="12.75" x14ac:dyDescent="0.2">
      <c r="A4" s="82" t="s">
        <v>93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</row>
    <row r="5" spans="1:32" ht="13.5" thickBot="1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</row>
    <row r="6" spans="1:32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2" ht="30" customHeight="1" thickBot="1" x14ac:dyDescent="0.3">
      <c r="A7" s="13"/>
      <c r="B7" s="13"/>
      <c r="C7" s="13"/>
      <c r="D7" s="14"/>
      <c r="E7" s="14"/>
      <c r="F7" s="93" t="s">
        <v>84</v>
      </c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</row>
    <row r="8" spans="1:32" ht="50.1" customHeight="1" thickBot="1" x14ac:dyDescent="0.25">
      <c r="A8" s="87" t="s">
        <v>3</v>
      </c>
      <c r="B8" s="87"/>
      <c r="C8" s="87"/>
      <c r="D8" s="87"/>
      <c r="E8" s="20"/>
      <c r="F8" s="10" t="s">
        <v>4</v>
      </c>
      <c r="G8" s="16"/>
      <c r="H8" s="16"/>
      <c r="I8" s="16"/>
      <c r="J8" s="10" t="s">
        <v>5</v>
      </c>
      <c r="K8" s="10" t="s">
        <v>68</v>
      </c>
      <c r="L8" s="16"/>
      <c r="M8" s="10" t="s">
        <v>7</v>
      </c>
      <c r="N8" s="16"/>
      <c r="O8" s="16"/>
      <c r="P8" s="16"/>
      <c r="Q8" s="10" t="s">
        <v>69</v>
      </c>
      <c r="R8" s="10" t="s">
        <v>70</v>
      </c>
      <c r="S8" s="16"/>
      <c r="T8" s="10" t="s">
        <v>15</v>
      </c>
      <c r="U8" s="16"/>
      <c r="V8" s="16"/>
      <c r="W8" s="16"/>
      <c r="X8" s="10" t="s">
        <v>16</v>
      </c>
      <c r="Y8" s="16"/>
      <c r="Z8" s="16"/>
      <c r="AA8" s="16"/>
      <c r="AB8" s="10" t="s">
        <v>17</v>
      </c>
      <c r="AC8" s="16"/>
      <c r="AD8" s="10" t="s">
        <v>18</v>
      </c>
    </row>
    <row r="9" spans="1:32" ht="20.100000000000001" customHeight="1" x14ac:dyDescent="0.2">
      <c r="AE9" s="4"/>
      <c r="AF9" s="27"/>
    </row>
    <row r="10" spans="1:32" x14ac:dyDescent="0.2">
      <c r="A10" s="77"/>
      <c r="B10" s="6" t="s">
        <v>94</v>
      </c>
      <c r="C10" s="77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</row>
    <row r="11" spans="1:32" x14ac:dyDescent="0.2">
      <c r="A11" s="77"/>
      <c r="B11" s="78"/>
      <c r="C11" s="77" t="s">
        <v>327</v>
      </c>
      <c r="D11" s="50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</row>
    <row r="12" spans="1:32" x14ac:dyDescent="0.2">
      <c r="D12" s="2" t="s">
        <v>99</v>
      </c>
      <c r="F12" s="4">
        <v>0</v>
      </c>
      <c r="J12" s="4">
        <v>1968</v>
      </c>
      <c r="K12" s="4">
        <v>107</v>
      </c>
      <c r="M12" s="4">
        <v>2075</v>
      </c>
      <c r="Q12" s="4">
        <v>1209</v>
      </c>
      <c r="R12" s="4">
        <v>268</v>
      </c>
      <c r="T12" s="4">
        <v>1477</v>
      </c>
      <c r="X12" s="4">
        <v>598</v>
      </c>
      <c r="AB12" s="4">
        <v>0</v>
      </c>
      <c r="AD12" s="4">
        <v>0</v>
      </c>
    </row>
    <row r="13" spans="1:32" x14ac:dyDescent="0.2">
      <c r="D13" s="47" t="s">
        <v>114</v>
      </c>
      <c r="F13" s="48">
        <v>0</v>
      </c>
      <c r="G13" s="49"/>
      <c r="H13" s="49"/>
      <c r="I13" s="49"/>
      <c r="J13" s="48">
        <v>1943</v>
      </c>
      <c r="K13" s="48">
        <v>77</v>
      </c>
      <c r="L13" s="49"/>
      <c r="M13" s="48">
        <v>2020</v>
      </c>
      <c r="N13" s="49"/>
      <c r="O13" s="49"/>
      <c r="P13" s="49"/>
      <c r="Q13" s="48">
        <v>1073</v>
      </c>
      <c r="R13" s="48">
        <v>458</v>
      </c>
      <c r="S13" s="49"/>
      <c r="T13" s="48">
        <v>1531</v>
      </c>
      <c r="U13" s="49"/>
      <c r="V13" s="49"/>
      <c r="W13" s="49"/>
      <c r="X13" s="48">
        <v>489</v>
      </c>
      <c r="Y13" s="49"/>
      <c r="Z13" s="49"/>
      <c r="AA13" s="49"/>
      <c r="AB13" s="48">
        <v>0</v>
      </c>
      <c r="AC13" s="49"/>
      <c r="AD13" s="48">
        <v>0</v>
      </c>
    </row>
    <row r="14" spans="1:32" x14ac:dyDescent="0.2">
      <c r="D14" s="50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</row>
    <row r="15" spans="1:32" ht="20.100000000000001" customHeight="1" x14ac:dyDescent="0.2">
      <c r="B15" s="57" t="s">
        <v>144</v>
      </c>
      <c r="C15" s="57"/>
      <c r="D15" s="57"/>
      <c r="F15" s="59">
        <f>SUM(F12:F13)</f>
        <v>0</v>
      </c>
      <c r="G15" s="54"/>
      <c r="H15" s="54"/>
      <c r="I15" s="54"/>
      <c r="J15" s="59">
        <f t="shared" ref="J15:M15" si="0">SUM(J12:J13)</f>
        <v>3911</v>
      </c>
      <c r="K15" s="59">
        <f t="shared" si="0"/>
        <v>184</v>
      </c>
      <c r="L15" s="54"/>
      <c r="M15" s="59">
        <f t="shared" si="0"/>
        <v>4095</v>
      </c>
      <c r="N15" s="54"/>
      <c r="O15" s="54"/>
      <c r="P15" s="54"/>
      <c r="Q15" s="59">
        <f t="shared" ref="Q15:R15" si="1">SUM(Q12:Q13)</f>
        <v>2282</v>
      </c>
      <c r="R15" s="59">
        <f t="shared" si="1"/>
        <v>726</v>
      </c>
      <c r="S15" s="54"/>
      <c r="T15" s="59">
        <f t="shared" ref="T15" si="2">SUM(T12:T13)</f>
        <v>3008</v>
      </c>
      <c r="U15" s="54"/>
      <c r="V15" s="54"/>
      <c r="W15" s="54"/>
      <c r="X15" s="59">
        <f t="shared" ref="X15" si="3">SUM(X12:X13)</f>
        <v>1087</v>
      </c>
      <c r="Y15" s="54"/>
      <c r="Z15" s="54"/>
      <c r="AA15" s="54"/>
      <c r="AB15" s="59">
        <f t="shared" ref="AB15" si="4">SUM(AB12:AB13)</f>
        <v>0</v>
      </c>
      <c r="AC15" s="54"/>
      <c r="AD15" s="59">
        <f t="shared" ref="AD15" si="5">SUM(AD12:AD13)</f>
        <v>0</v>
      </c>
    </row>
    <row r="16" spans="1:32" x14ac:dyDescent="0.2">
      <c r="D16" s="50"/>
      <c r="F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</row>
    <row r="17" spans="1:30" x14ac:dyDescent="0.2">
      <c r="C17" s="77" t="s">
        <v>327</v>
      </c>
      <c r="D17" s="50"/>
      <c r="F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D18" s="2" t="s">
        <v>113</v>
      </c>
      <c r="F18" s="4">
        <v>325</v>
      </c>
      <c r="J18" s="4">
        <v>477</v>
      </c>
      <c r="K18" s="4">
        <v>12</v>
      </c>
      <c r="M18" s="4">
        <v>489</v>
      </c>
      <c r="Q18" s="4">
        <v>250</v>
      </c>
      <c r="R18" s="4">
        <v>314</v>
      </c>
      <c r="T18" s="4">
        <v>564</v>
      </c>
      <c r="X18" s="4">
        <v>250</v>
      </c>
      <c r="AB18" s="4">
        <v>0</v>
      </c>
      <c r="AD18" s="4">
        <v>0</v>
      </c>
    </row>
    <row r="19" spans="1:30" x14ac:dyDescent="0.2">
      <c r="D19" s="47" t="s">
        <v>96</v>
      </c>
      <c r="F19" s="48">
        <v>319</v>
      </c>
      <c r="G19" s="49"/>
      <c r="H19" s="49"/>
      <c r="I19" s="49"/>
      <c r="J19" s="48">
        <v>937</v>
      </c>
      <c r="K19" s="48">
        <v>9</v>
      </c>
      <c r="L19" s="49"/>
      <c r="M19" s="48">
        <v>946</v>
      </c>
      <c r="N19" s="49"/>
      <c r="O19" s="49"/>
      <c r="P19" s="49"/>
      <c r="Q19" s="48">
        <v>318</v>
      </c>
      <c r="R19" s="48">
        <v>561</v>
      </c>
      <c r="S19" s="49"/>
      <c r="T19" s="48">
        <v>879</v>
      </c>
      <c r="U19" s="49"/>
      <c r="V19" s="49"/>
      <c r="W19" s="49"/>
      <c r="X19" s="48">
        <v>386</v>
      </c>
      <c r="Y19" s="49"/>
      <c r="Z19" s="49"/>
      <c r="AA19" s="49"/>
      <c r="AB19" s="48">
        <v>0</v>
      </c>
      <c r="AC19" s="49"/>
      <c r="AD19" s="48">
        <v>0</v>
      </c>
    </row>
    <row r="20" spans="1:30" x14ac:dyDescent="0.2">
      <c r="D20" s="2" t="s">
        <v>135</v>
      </c>
      <c r="F20" s="4">
        <v>426</v>
      </c>
      <c r="J20" s="4">
        <v>1079</v>
      </c>
      <c r="K20" s="4">
        <v>25</v>
      </c>
      <c r="M20" s="4">
        <v>1104</v>
      </c>
      <c r="Q20" s="4">
        <v>174</v>
      </c>
      <c r="R20" s="4">
        <v>892</v>
      </c>
      <c r="T20" s="4">
        <v>1066</v>
      </c>
      <c r="X20" s="4">
        <v>464</v>
      </c>
      <c r="AB20" s="4">
        <v>0</v>
      </c>
      <c r="AD20" s="4">
        <v>0</v>
      </c>
    </row>
    <row r="22" spans="1:30" ht="30" customHeight="1" x14ac:dyDescent="0.2">
      <c r="A22" s="66" t="s">
        <v>310</v>
      </c>
      <c r="B22" s="67"/>
      <c r="C22" s="67"/>
      <c r="D22" s="67"/>
      <c r="E22" s="79"/>
      <c r="F22" s="68">
        <f>F15+ SUM(F18:F20)</f>
        <v>1070</v>
      </c>
      <c r="G22" s="54"/>
      <c r="H22" s="54"/>
      <c r="I22" s="54"/>
      <c r="J22" s="68">
        <f t="shared" ref="J22:K22" si="6">J15+ SUM(J18:J20)</f>
        <v>6404</v>
      </c>
      <c r="K22" s="68">
        <f t="shared" si="6"/>
        <v>230</v>
      </c>
      <c r="L22" s="54"/>
      <c r="M22" s="68">
        <f>M15+ SUM(M18:M20)</f>
        <v>6634</v>
      </c>
      <c r="N22" s="54"/>
      <c r="O22" s="54"/>
      <c r="P22" s="54"/>
      <c r="Q22" s="68">
        <f>Q15+ SUM(Q18:Q20)</f>
        <v>3024</v>
      </c>
      <c r="R22" s="68">
        <f>R15+ SUM(R18:R20)</f>
        <v>2493</v>
      </c>
      <c r="S22" s="54"/>
      <c r="T22" s="68">
        <f>T15+ SUM(T18:T20)</f>
        <v>5517</v>
      </c>
      <c r="U22" s="54"/>
      <c r="V22" s="54"/>
      <c r="W22" s="54"/>
      <c r="X22" s="68">
        <f>X15+ SUM(X18:X20)</f>
        <v>2187</v>
      </c>
      <c r="Y22" s="54"/>
      <c r="Z22" s="54"/>
      <c r="AA22" s="54"/>
      <c r="AB22" s="68">
        <f>AB15+ SUM(AB18:AB20)</f>
        <v>0</v>
      </c>
      <c r="AC22" s="54"/>
      <c r="AD22" s="68">
        <f>AD15+ SUM(AD18:AD20)</f>
        <v>0</v>
      </c>
    </row>
  </sheetData>
  <mergeCells count="4">
    <mergeCell ref="A2:AD3"/>
    <mergeCell ref="A4:AD5"/>
    <mergeCell ref="F7:AD7"/>
    <mergeCell ref="A8:D8"/>
  </mergeCells>
  <pageMargins left="0.43307086614173229" right="0" top="0" bottom="0" header="0" footer="0"/>
  <pageSetup paperSize="5" scale="4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C9"/>
  <sheetViews>
    <sheetView view="pageBreakPreview" zoomScale="50" zoomScaleNormal="75" zoomScaleSheetLayoutView="50" workbookViewId="0"/>
  </sheetViews>
  <sheetFormatPr baseColWidth="10" defaultRowHeight="12.75" x14ac:dyDescent="0.2"/>
  <cols>
    <col min="1" max="1" width="30.7109375" customWidth="1"/>
    <col min="2" max="2" width="5.7109375" style="21" customWidth="1"/>
    <col min="3" max="3" width="90.7109375" customWidth="1"/>
  </cols>
  <sheetData>
    <row r="1" spans="1:3" ht="20.100000000000001" customHeight="1" x14ac:dyDescent="0.2"/>
    <row r="2" spans="1:3" ht="20.100000000000001" customHeight="1" x14ac:dyDescent="0.3">
      <c r="A2" s="22" t="s">
        <v>75</v>
      </c>
    </row>
    <row r="3" spans="1:3" ht="20.100000000000001" customHeight="1" x14ac:dyDescent="0.2"/>
    <row r="4" spans="1:3" ht="20.100000000000001" customHeight="1" x14ac:dyDescent="0.2"/>
    <row r="5" spans="1:3" ht="20.100000000000001" customHeight="1" thickBot="1" x14ac:dyDescent="0.3">
      <c r="A5" s="23" t="s">
        <v>76</v>
      </c>
      <c r="B5" s="24"/>
      <c r="C5" s="23" t="s">
        <v>77</v>
      </c>
    </row>
    <row r="6" spans="1:3" ht="20.100000000000001" customHeight="1" x14ac:dyDescent="0.2">
      <c r="A6" s="25"/>
      <c r="B6" s="26"/>
      <c r="C6" s="25"/>
    </row>
    <row r="7" spans="1:3" ht="20.100000000000001" customHeight="1" x14ac:dyDescent="0.2">
      <c r="A7" s="25" t="s">
        <v>78</v>
      </c>
      <c r="B7" s="26"/>
      <c r="C7" s="25" t="s">
        <v>26</v>
      </c>
    </row>
    <row r="8" spans="1:3" ht="20.100000000000001" customHeight="1" x14ac:dyDescent="0.2">
      <c r="A8" s="25" t="s">
        <v>79</v>
      </c>
      <c r="B8" s="26"/>
      <c r="C8" s="25" t="s">
        <v>80</v>
      </c>
    </row>
    <row r="9" spans="1:3" ht="20.100000000000001" customHeight="1" x14ac:dyDescent="0.2">
      <c r="A9" s="25" t="s">
        <v>10</v>
      </c>
      <c r="B9" s="26"/>
      <c r="C9" s="25" t="s">
        <v>81</v>
      </c>
    </row>
  </sheetData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C34"/>
  <sheetViews>
    <sheetView view="pageBreakPreview" zoomScale="60" zoomScaleNormal="50" workbookViewId="0"/>
  </sheetViews>
  <sheetFormatPr baseColWidth="10" defaultRowHeight="15" x14ac:dyDescent="0.2"/>
  <cols>
    <col min="1" max="1" width="9.28515625" style="28" customWidth="1"/>
    <col min="2" max="2" width="1.7109375" style="28" customWidth="1"/>
    <col min="3" max="3" width="250.7109375" style="29" customWidth="1"/>
    <col min="4" max="16384" width="11.42578125" style="29"/>
  </cols>
  <sheetData>
    <row r="1" spans="1:3" ht="20.100000000000001" customHeight="1" x14ac:dyDescent="0.2"/>
    <row r="2" spans="1:3" ht="18" x14ac:dyDescent="0.2">
      <c r="A2" s="76">
        <v>1</v>
      </c>
      <c r="B2" s="41"/>
      <c r="C2" s="74" t="s">
        <v>311</v>
      </c>
    </row>
    <row r="3" spans="1:3" ht="18" x14ac:dyDescent="0.2">
      <c r="A3" s="76">
        <v>2</v>
      </c>
      <c r="B3" s="42"/>
      <c r="C3" s="74" t="s">
        <v>312</v>
      </c>
    </row>
    <row r="4" spans="1:3" ht="18" x14ac:dyDescent="0.2">
      <c r="A4" s="76">
        <v>3</v>
      </c>
      <c r="B4" s="42"/>
      <c r="C4" s="74" t="s">
        <v>313</v>
      </c>
    </row>
    <row r="5" spans="1:3" ht="18" x14ac:dyDescent="0.2">
      <c r="A5" s="76">
        <v>4</v>
      </c>
      <c r="B5" s="42"/>
      <c r="C5" s="74" t="s">
        <v>314</v>
      </c>
    </row>
    <row r="6" spans="1:3" ht="18" x14ac:dyDescent="0.2">
      <c r="A6" s="76">
        <v>5</v>
      </c>
      <c r="B6" s="42"/>
      <c r="C6" s="74" t="s">
        <v>315</v>
      </c>
    </row>
    <row r="7" spans="1:3" ht="18" x14ac:dyDescent="0.2">
      <c r="A7" s="76">
        <v>6</v>
      </c>
      <c r="B7" s="42"/>
      <c r="C7" s="74" t="s">
        <v>316</v>
      </c>
    </row>
    <row r="8" spans="1:3" ht="18" x14ac:dyDescent="0.2">
      <c r="A8" s="76">
        <v>7</v>
      </c>
      <c r="B8" s="42"/>
      <c r="C8" s="74" t="s">
        <v>317</v>
      </c>
    </row>
    <row r="9" spans="1:3" ht="18" x14ac:dyDescent="0.2">
      <c r="A9" s="76">
        <v>8</v>
      </c>
      <c r="B9" s="42"/>
      <c r="C9" s="74" t="s">
        <v>318</v>
      </c>
    </row>
    <row r="10" spans="1:3" ht="18" x14ac:dyDescent="0.2">
      <c r="A10" s="76">
        <v>9</v>
      </c>
      <c r="B10" s="43"/>
      <c r="C10" s="74" t="s">
        <v>319</v>
      </c>
    </row>
    <row r="11" spans="1:3" ht="18" x14ac:dyDescent="0.2">
      <c r="A11" s="76">
        <v>10</v>
      </c>
      <c r="B11" s="43"/>
      <c r="C11" s="74" t="s">
        <v>320</v>
      </c>
    </row>
    <row r="12" spans="1:3" ht="18" x14ac:dyDescent="0.2">
      <c r="A12" s="76">
        <v>11</v>
      </c>
      <c r="B12" s="43"/>
      <c r="C12" s="74" t="s">
        <v>321</v>
      </c>
    </row>
    <row r="13" spans="1:3" ht="18" x14ac:dyDescent="0.2">
      <c r="A13" s="76">
        <v>12</v>
      </c>
      <c r="B13" s="43"/>
      <c r="C13" s="74" t="s">
        <v>322</v>
      </c>
    </row>
    <row r="14" spans="1:3" ht="18" x14ac:dyDescent="0.2">
      <c r="A14" s="76">
        <v>13</v>
      </c>
      <c r="B14" s="43"/>
      <c r="C14" s="74" t="s">
        <v>323</v>
      </c>
    </row>
    <row r="15" spans="1:3" ht="18" x14ac:dyDescent="0.2">
      <c r="A15" s="76">
        <v>14</v>
      </c>
      <c r="B15" s="43"/>
      <c r="C15" s="74" t="s">
        <v>324</v>
      </c>
    </row>
    <row r="16" spans="1:3" ht="36" x14ac:dyDescent="0.2">
      <c r="A16" s="76">
        <v>15</v>
      </c>
      <c r="B16" s="43"/>
      <c r="C16" s="74" t="s">
        <v>87</v>
      </c>
    </row>
    <row r="17" spans="1:3" ht="54" x14ac:dyDescent="0.2">
      <c r="A17" s="76">
        <v>16</v>
      </c>
      <c r="B17" s="43"/>
      <c r="C17" s="74" t="s">
        <v>325</v>
      </c>
    </row>
    <row r="18" spans="1:3" ht="18" x14ac:dyDescent="0.2">
      <c r="A18" s="76">
        <v>17</v>
      </c>
      <c r="B18" s="43"/>
      <c r="C18" s="74" t="s">
        <v>88</v>
      </c>
    </row>
    <row r="19" spans="1:3" ht="36" x14ac:dyDescent="0.2">
      <c r="A19" s="76">
        <v>18</v>
      </c>
      <c r="B19" s="43"/>
      <c r="C19" s="74" t="s">
        <v>89</v>
      </c>
    </row>
    <row r="20" spans="1:3" ht="36" x14ac:dyDescent="0.2">
      <c r="A20" s="76">
        <v>19</v>
      </c>
      <c r="B20" s="43"/>
      <c r="C20" s="74" t="s">
        <v>90</v>
      </c>
    </row>
    <row r="21" spans="1:3" ht="54" x14ac:dyDescent="0.2">
      <c r="A21" s="76">
        <v>20</v>
      </c>
      <c r="B21" s="43"/>
      <c r="C21" s="74" t="s">
        <v>91</v>
      </c>
    </row>
    <row r="22" spans="1:3" ht="36" x14ac:dyDescent="0.2">
      <c r="A22" s="76">
        <v>21</v>
      </c>
      <c r="B22" s="43"/>
      <c r="C22" s="74" t="s">
        <v>92</v>
      </c>
    </row>
    <row r="23" spans="1:3" ht="54" x14ac:dyDescent="0.2">
      <c r="A23" s="76">
        <v>22</v>
      </c>
      <c r="B23" s="43"/>
      <c r="C23" s="74" t="s">
        <v>326</v>
      </c>
    </row>
    <row r="24" spans="1:3" ht="36" x14ac:dyDescent="0.2">
      <c r="A24" s="76">
        <v>23</v>
      </c>
      <c r="B24" s="43"/>
      <c r="C24" s="74" t="s">
        <v>328</v>
      </c>
    </row>
    <row r="25" spans="1:3" ht="18" x14ac:dyDescent="0.2">
      <c r="A25" s="76"/>
      <c r="B25" s="43"/>
      <c r="C25" s="75"/>
    </row>
    <row r="26" spans="1:3" ht="18" x14ac:dyDescent="0.2">
      <c r="A26" s="76"/>
      <c r="B26" s="43"/>
      <c r="C26" s="75"/>
    </row>
    <row r="27" spans="1:3" ht="18" x14ac:dyDescent="0.2">
      <c r="A27" s="76"/>
      <c r="B27" s="43"/>
      <c r="C27" s="75"/>
    </row>
    <row r="28" spans="1:3" ht="18" x14ac:dyDescent="0.2">
      <c r="A28" s="76"/>
      <c r="B28" s="43"/>
      <c r="C28" s="75"/>
    </row>
    <row r="29" spans="1:3" ht="18" x14ac:dyDescent="0.2">
      <c r="A29" s="76"/>
      <c r="B29" s="43"/>
      <c r="C29" s="75"/>
    </row>
    <row r="30" spans="1:3" ht="18" x14ac:dyDescent="0.2">
      <c r="A30" s="76"/>
      <c r="B30" s="43"/>
      <c r="C30" s="75"/>
    </row>
    <row r="31" spans="1:3" ht="18" x14ac:dyDescent="0.2">
      <c r="A31" s="76"/>
      <c r="B31" s="43"/>
      <c r="C31" s="75"/>
    </row>
    <row r="32" spans="1:3" ht="18" x14ac:dyDescent="0.2">
      <c r="A32" s="76"/>
      <c r="B32" s="43"/>
      <c r="C32" s="75"/>
    </row>
    <row r="33" spans="1:3" ht="18" x14ac:dyDescent="0.2">
      <c r="A33" s="76"/>
      <c r="B33" s="43"/>
      <c r="C33" s="75"/>
    </row>
    <row r="34" spans="1:3" ht="18" x14ac:dyDescent="0.2">
      <c r="A34" s="76"/>
      <c r="B34" s="43"/>
      <c r="C34" s="75"/>
    </row>
  </sheetData>
  <pageMargins left="0.43307086614173229" right="0" top="0" bottom="0" header="0" footer="0"/>
  <pageSetup paperSize="5" scale="5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2:AW752"/>
  <sheetViews>
    <sheetView view="pageBreakPreview" zoomScale="80" zoomScaleNormal="60" zoomScaleSheetLayoutView="8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1" width="12.7109375" style="4" customWidth="1"/>
    <col min="22" max="22" width="1.7109375" style="4" customWidth="1"/>
    <col min="23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45" width="1.7109375" style="4" customWidth="1"/>
    <col min="46" max="46" width="12.7109375" style="4" customWidth="1"/>
    <col min="47" max="16384" width="11.42578125" style="7"/>
  </cols>
  <sheetData>
    <row r="2" spans="1:49" ht="12.75" x14ac:dyDescent="0.2">
      <c r="A2" s="82" t="s">
        <v>20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</row>
    <row r="3" spans="1:49" ht="12.75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</row>
    <row r="4" spans="1:49" ht="12.75" x14ac:dyDescent="0.2">
      <c r="A4" s="82" t="s">
        <v>93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</row>
    <row r="5" spans="1:49" ht="13.5" thickBot="1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</row>
    <row r="6" spans="1:49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  <c r="AQ6" s="9"/>
      <c r="AR6" s="9"/>
      <c r="AS6" s="9"/>
      <c r="AT6" s="9"/>
    </row>
    <row r="7" spans="1:49" ht="30" customHeight="1" thickBot="1" x14ac:dyDescent="0.3">
      <c r="A7" s="13"/>
      <c r="B7" s="13"/>
      <c r="C7" s="13"/>
      <c r="D7" s="14"/>
      <c r="E7" s="14"/>
      <c r="F7" s="84" t="s">
        <v>36</v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</row>
    <row r="8" spans="1:49" ht="50.1" customHeight="1" thickBot="1" x14ac:dyDescent="0.25">
      <c r="A8" s="85" t="s">
        <v>3</v>
      </c>
      <c r="B8" s="85"/>
      <c r="C8" s="85"/>
      <c r="D8" s="85"/>
      <c r="E8" s="11"/>
      <c r="F8" s="10" t="s">
        <v>4</v>
      </c>
      <c r="G8" s="16"/>
      <c r="H8" s="16"/>
      <c r="I8" s="16"/>
      <c r="J8" s="10" t="s">
        <v>5</v>
      </c>
      <c r="K8" s="10" t="s">
        <v>22</v>
      </c>
      <c r="L8" s="10" t="s">
        <v>23</v>
      </c>
      <c r="M8" s="16"/>
      <c r="N8" s="10" t="s">
        <v>7</v>
      </c>
      <c r="O8" s="16"/>
      <c r="P8" s="16"/>
      <c r="Q8" s="16"/>
      <c r="R8" s="10" t="s">
        <v>10</v>
      </c>
      <c r="S8" s="10" t="s">
        <v>9</v>
      </c>
      <c r="T8" s="10" t="s">
        <v>24</v>
      </c>
      <c r="U8" s="10" t="s">
        <v>86</v>
      </c>
      <c r="V8" s="16"/>
      <c r="W8" s="18" t="s">
        <v>26</v>
      </c>
      <c r="X8" s="18" t="s">
        <v>27</v>
      </c>
      <c r="Y8" s="18" t="s">
        <v>28</v>
      </c>
      <c r="Z8" s="18" t="s">
        <v>29</v>
      </c>
      <c r="AA8" s="18" t="s">
        <v>30</v>
      </c>
      <c r="AB8" s="18" t="s">
        <v>31</v>
      </c>
      <c r="AC8" s="18" t="s">
        <v>32</v>
      </c>
      <c r="AD8" s="10" t="s">
        <v>11</v>
      </c>
      <c r="AE8" s="16"/>
      <c r="AF8" s="10" t="s">
        <v>15</v>
      </c>
      <c r="AG8" s="16"/>
      <c r="AH8" s="16"/>
      <c r="AI8" s="16"/>
      <c r="AJ8" s="10" t="s">
        <v>16</v>
      </c>
      <c r="AK8" s="17"/>
      <c r="AL8" s="17"/>
      <c r="AM8" s="17"/>
      <c r="AN8" s="10" t="s">
        <v>17</v>
      </c>
      <c r="AO8" s="17"/>
      <c r="AP8" s="10" t="s">
        <v>18</v>
      </c>
      <c r="AQ8" s="17"/>
      <c r="AR8" s="17"/>
      <c r="AS8" s="17"/>
      <c r="AT8" s="18" t="s">
        <v>33</v>
      </c>
    </row>
    <row r="9" spans="1:49" ht="20.100000000000001" customHeight="1" x14ac:dyDescent="0.2">
      <c r="AU9" s="39"/>
      <c r="AV9" s="39"/>
      <c r="AW9" s="39"/>
    </row>
    <row r="10" spans="1:49" ht="20.100000000000001" customHeight="1" x14ac:dyDescent="0.2">
      <c r="A10" s="2"/>
      <c r="B10" s="6" t="s">
        <v>94</v>
      </c>
    </row>
    <row r="11" spans="1:49" ht="20.100000000000001" customHeight="1" x14ac:dyDescent="0.2">
      <c r="A11" s="45"/>
      <c r="B11" s="46"/>
      <c r="C11" s="3" t="s">
        <v>95</v>
      </c>
    </row>
    <row r="12" spans="1:49" ht="20.100000000000001" customHeight="1" x14ac:dyDescent="0.2">
      <c r="D12" s="2" t="s">
        <v>96</v>
      </c>
      <c r="F12" s="39">
        <v>0</v>
      </c>
      <c r="G12" s="39"/>
      <c r="H12" s="39"/>
      <c r="I12" s="39"/>
      <c r="J12" s="39">
        <v>0</v>
      </c>
      <c r="K12" s="39">
        <v>0</v>
      </c>
      <c r="L12" s="39">
        <v>0</v>
      </c>
      <c r="M12" s="39"/>
      <c r="N12" s="39">
        <v>0</v>
      </c>
      <c r="O12" s="39"/>
      <c r="P12" s="39"/>
      <c r="Q12" s="39"/>
      <c r="R12" s="39">
        <v>0</v>
      </c>
      <c r="S12" s="39">
        <v>0</v>
      </c>
      <c r="T12" s="39">
        <v>0</v>
      </c>
      <c r="U12" s="39">
        <v>0</v>
      </c>
      <c r="V12" s="39"/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/>
      <c r="AF12" s="39">
        <v>0</v>
      </c>
      <c r="AG12" s="39"/>
      <c r="AH12" s="39"/>
      <c r="AI12" s="39"/>
      <c r="AJ12" s="39">
        <v>0</v>
      </c>
      <c r="AK12" s="39"/>
      <c r="AL12" s="39"/>
      <c r="AM12" s="39"/>
      <c r="AN12" s="39">
        <v>0</v>
      </c>
      <c r="AO12" s="39"/>
      <c r="AP12" s="39">
        <v>0</v>
      </c>
      <c r="AQ12" s="39"/>
      <c r="AR12" s="39"/>
      <c r="AS12" s="39"/>
      <c r="AT12" s="39">
        <v>0</v>
      </c>
      <c r="AU12" s="39"/>
      <c r="AV12" s="39"/>
      <c r="AW12" s="39"/>
    </row>
    <row r="13" spans="1:49" ht="20.100000000000001" customHeight="1" x14ac:dyDescent="0.2">
      <c r="D13" s="47" t="s">
        <v>97</v>
      </c>
      <c r="F13" s="48">
        <v>0</v>
      </c>
      <c r="G13" s="49"/>
      <c r="H13" s="49"/>
      <c r="I13" s="49"/>
      <c r="J13" s="48">
        <v>0</v>
      </c>
      <c r="K13" s="48">
        <v>0</v>
      </c>
      <c r="L13" s="48">
        <v>0</v>
      </c>
      <c r="M13" s="49"/>
      <c r="N13" s="48">
        <v>0</v>
      </c>
      <c r="O13" s="49"/>
      <c r="P13" s="49"/>
      <c r="Q13" s="49"/>
      <c r="R13" s="48">
        <v>0</v>
      </c>
      <c r="S13" s="48">
        <v>0</v>
      </c>
      <c r="T13" s="48">
        <v>0</v>
      </c>
      <c r="U13" s="48">
        <v>0</v>
      </c>
      <c r="V13" s="49"/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9"/>
      <c r="AF13" s="48">
        <v>0</v>
      </c>
      <c r="AG13" s="49"/>
      <c r="AH13" s="49"/>
      <c r="AI13" s="49"/>
      <c r="AJ13" s="48">
        <v>0</v>
      </c>
      <c r="AK13" s="49"/>
      <c r="AL13" s="49"/>
      <c r="AM13" s="49"/>
      <c r="AN13" s="48">
        <v>0</v>
      </c>
      <c r="AO13" s="49"/>
      <c r="AP13" s="48">
        <v>0</v>
      </c>
      <c r="AQ13" s="49"/>
      <c r="AR13" s="49"/>
      <c r="AS13" s="49"/>
      <c r="AT13" s="48">
        <v>0</v>
      </c>
      <c r="AU13" s="39"/>
      <c r="AV13" s="39"/>
      <c r="AW13" s="39"/>
    </row>
    <row r="14" spans="1:49" ht="20.100000000000001" customHeight="1" x14ac:dyDescent="0.2">
      <c r="D14" s="2" t="s">
        <v>98</v>
      </c>
      <c r="F14" s="39">
        <v>0</v>
      </c>
      <c r="G14" s="39"/>
      <c r="H14" s="39"/>
      <c r="I14" s="39"/>
      <c r="J14" s="39">
        <v>0</v>
      </c>
      <c r="K14" s="39">
        <v>0</v>
      </c>
      <c r="L14" s="39">
        <v>0</v>
      </c>
      <c r="M14" s="39"/>
      <c r="N14" s="39">
        <v>0</v>
      </c>
      <c r="O14" s="39"/>
      <c r="P14" s="39"/>
      <c r="Q14" s="39"/>
      <c r="R14" s="39">
        <v>0</v>
      </c>
      <c r="S14" s="39">
        <v>0</v>
      </c>
      <c r="T14" s="39">
        <v>0</v>
      </c>
      <c r="U14" s="39">
        <v>0</v>
      </c>
      <c r="V14" s="39"/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/>
      <c r="AF14" s="39">
        <v>0</v>
      </c>
      <c r="AG14" s="39"/>
      <c r="AH14" s="39"/>
      <c r="AI14" s="39"/>
      <c r="AJ14" s="39">
        <v>0</v>
      </c>
      <c r="AK14" s="39"/>
      <c r="AL14" s="39"/>
      <c r="AM14" s="39"/>
      <c r="AN14" s="39">
        <v>0</v>
      </c>
      <c r="AO14" s="39"/>
      <c r="AP14" s="39">
        <v>0</v>
      </c>
      <c r="AQ14" s="39"/>
      <c r="AR14" s="39"/>
      <c r="AS14" s="39"/>
      <c r="AT14" s="39">
        <v>0</v>
      </c>
      <c r="AU14" s="39"/>
      <c r="AV14" s="39"/>
      <c r="AW14" s="39"/>
    </row>
    <row r="15" spans="1:49" ht="20.100000000000001" customHeight="1" x14ac:dyDescent="0.2">
      <c r="D15" s="47" t="s">
        <v>99</v>
      </c>
      <c r="F15" s="48">
        <v>0</v>
      </c>
      <c r="G15" s="49"/>
      <c r="H15" s="49"/>
      <c r="I15" s="49"/>
      <c r="J15" s="48">
        <v>12</v>
      </c>
      <c r="K15" s="48">
        <v>0</v>
      </c>
      <c r="L15" s="48">
        <v>0</v>
      </c>
      <c r="M15" s="49"/>
      <c r="N15" s="48">
        <v>12</v>
      </c>
      <c r="O15" s="49"/>
      <c r="P15" s="49"/>
      <c r="Q15" s="49"/>
      <c r="R15" s="48">
        <v>0</v>
      </c>
      <c r="S15" s="48">
        <v>11</v>
      </c>
      <c r="T15" s="48">
        <v>0</v>
      </c>
      <c r="U15" s="48">
        <v>0</v>
      </c>
      <c r="V15" s="49"/>
      <c r="W15" s="48">
        <v>0</v>
      </c>
      <c r="X15" s="48">
        <v>0</v>
      </c>
      <c r="Y15" s="48">
        <v>0</v>
      </c>
      <c r="Z15" s="48">
        <v>0</v>
      </c>
      <c r="AA15" s="48">
        <v>1</v>
      </c>
      <c r="AB15" s="48">
        <v>0</v>
      </c>
      <c r="AC15" s="48">
        <v>0</v>
      </c>
      <c r="AD15" s="48">
        <v>0</v>
      </c>
      <c r="AE15" s="49"/>
      <c r="AF15" s="48">
        <v>12</v>
      </c>
      <c r="AG15" s="49"/>
      <c r="AH15" s="49"/>
      <c r="AI15" s="49"/>
      <c r="AJ15" s="48">
        <v>0</v>
      </c>
      <c r="AK15" s="49"/>
      <c r="AL15" s="49"/>
      <c r="AM15" s="49"/>
      <c r="AN15" s="48">
        <v>0</v>
      </c>
      <c r="AO15" s="49"/>
      <c r="AP15" s="48">
        <v>0</v>
      </c>
      <c r="AQ15" s="49"/>
      <c r="AR15" s="49"/>
      <c r="AS15" s="49"/>
      <c r="AT15" s="48">
        <v>0</v>
      </c>
      <c r="AU15" s="39"/>
      <c r="AV15" s="39"/>
      <c r="AW15" s="39"/>
    </row>
    <row r="16" spans="1:49" ht="20.100000000000001" customHeight="1" x14ac:dyDescent="0.2">
      <c r="D16" s="2" t="s">
        <v>100</v>
      </c>
      <c r="F16" s="39">
        <v>0</v>
      </c>
      <c r="G16" s="39"/>
      <c r="H16" s="39"/>
      <c r="I16" s="39"/>
      <c r="J16" s="39">
        <v>0</v>
      </c>
      <c r="K16" s="39">
        <v>0</v>
      </c>
      <c r="L16" s="39">
        <v>0</v>
      </c>
      <c r="M16" s="39"/>
      <c r="N16" s="39">
        <v>0</v>
      </c>
      <c r="O16" s="39"/>
      <c r="P16" s="39"/>
      <c r="Q16" s="39"/>
      <c r="R16" s="39">
        <v>0</v>
      </c>
      <c r="S16" s="39">
        <v>0</v>
      </c>
      <c r="T16" s="39">
        <v>0</v>
      </c>
      <c r="U16" s="39">
        <v>0</v>
      </c>
      <c r="V16" s="39"/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/>
      <c r="AF16" s="39">
        <v>0</v>
      </c>
      <c r="AG16" s="39"/>
      <c r="AH16" s="39"/>
      <c r="AI16" s="39"/>
      <c r="AJ16" s="39">
        <v>0</v>
      </c>
      <c r="AK16" s="39"/>
      <c r="AL16" s="39"/>
      <c r="AM16" s="39"/>
      <c r="AN16" s="39">
        <v>0</v>
      </c>
      <c r="AO16" s="39"/>
      <c r="AP16" s="39">
        <v>0</v>
      </c>
      <c r="AQ16" s="39"/>
      <c r="AR16" s="39"/>
      <c r="AS16" s="39"/>
      <c r="AT16" s="39">
        <v>0</v>
      </c>
      <c r="AU16" s="39"/>
      <c r="AV16" s="39"/>
      <c r="AW16" s="39"/>
    </row>
    <row r="17" spans="1:49" ht="20.100000000000001" customHeight="1" x14ac:dyDescent="0.2">
      <c r="D17" s="47" t="s">
        <v>101</v>
      </c>
      <c r="F17" s="48">
        <v>0</v>
      </c>
      <c r="G17" s="49"/>
      <c r="H17" s="49"/>
      <c r="I17" s="49"/>
      <c r="J17" s="48">
        <v>0</v>
      </c>
      <c r="K17" s="48">
        <v>0</v>
      </c>
      <c r="L17" s="48">
        <v>0</v>
      </c>
      <c r="M17" s="49"/>
      <c r="N17" s="48">
        <v>0</v>
      </c>
      <c r="O17" s="49"/>
      <c r="P17" s="49"/>
      <c r="Q17" s="49"/>
      <c r="R17" s="48">
        <v>0</v>
      </c>
      <c r="S17" s="48">
        <v>0</v>
      </c>
      <c r="T17" s="48">
        <v>0</v>
      </c>
      <c r="U17" s="48">
        <v>0</v>
      </c>
      <c r="V17" s="49"/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9"/>
      <c r="AF17" s="48">
        <v>0</v>
      </c>
      <c r="AG17" s="49"/>
      <c r="AH17" s="49"/>
      <c r="AI17" s="49"/>
      <c r="AJ17" s="48">
        <v>0</v>
      </c>
      <c r="AK17" s="49"/>
      <c r="AL17" s="49"/>
      <c r="AM17" s="49"/>
      <c r="AN17" s="48">
        <v>0</v>
      </c>
      <c r="AO17" s="49"/>
      <c r="AP17" s="48">
        <v>0</v>
      </c>
      <c r="AQ17" s="49"/>
      <c r="AR17" s="49"/>
      <c r="AS17" s="49"/>
      <c r="AT17" s="48">
        <v>0</v>
      </c>
      <c r="AU17" s="39"/>
      <c r="AV17" s="39"/>
      <c r="AW17" s="39"/>
    </row>
    <row r="18" spans="1:49" ht="20.100000000000001" customHeight="1" x14ac:dyDescent="0.2">
      <c r="D18" s="2" t="s">
        <v>102</v>
      </c>
      <c r="F18" s="39">
        <v>0</v>
      </c>
      <c r="G18" s="39"/>
      <c r="H18" s="39"/>
      <c r="I18" s="39"/>
      <c r="J18" s="39">
        <v>0</v>
      </c>
      <c r="K18" s="39">
        <v>0</v>
      </c>
      <c r="L18" s="39">
        <v>0</v>
      </c>
      <c r="M18" s="39"/>
      <c r="N18" s="39">
        <v>0</v>
      </c>
      <c r="O18" s="39"/>
      <c r="P18" s="39"/>
      <c r="Q18" s="39"/>
      <c r="R18" s="39">
        <v>0</v>
      </c>
      <c r="S18" s="39">
        <v>0</v>
      </c>
      <c r="T18" s="39">
        <v>0</v>
      </c>
      <c r="U18" s="39">
        <v>0</v>
      </c>
      <c r="V18" s="39"/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/>
      <c r="AF18" s="39">
        <v>0</v>
      </c>
      <c r="AG18" s="39"/>
      <c r="AH18" s="39"/>
      <c r="AI18" s="39"/>
      <c r="AJ18" s="39">
        <v>0</v>
      </c>
      <c r="AK18" s="39"/>
      <c r="AL18" s="39"/>
      <c r="AM18" s="39"/>
      <c r="AN18" s="39">
        <v>0</v>
      </c>
      <c r="AO18" s="39"/>
      <c r="AP18" s="39">
        <v>0</v>
      </c>
      <c r="AQ18" s="39"/>
      <c r="AR18" s="39"/>
      <c r="AS18" s="39"/>
      <c r="AT18" s="39">
        <v>0</v>
      </c>
      <c r="AU18" s="39"/>
      <c r="AV18" s="39"/>
      <c r="AW18" s="39"/>
    </row>
    <row r="19" spans="1:49" ht="20.100000000000001" customHeight="1" x14ac:dyDescent="0.2">
      <c r="D19" s="47" t="s">
        <v>103</v>
      </c>
      <c r="F19" s="48">
        <v>0</v>
      </c>
      <c r="G19" s="49"/>
      <c r="H19" s="49"/>
      <c r="I19" s="49"/>
      <c r="J19" s="48">
        <v>3</v>
      </c>
      <c r="K19" s="48">
        <v>0</v>
      </c>
      <c r="L19" s="48">
        <v>0</v>
      </c>
      <c r="M19" s="49"/>
      <c r="N19" s="48">
        <v>3</v>
      </c>
      <c r="O19" s="49"/>
      <c r="P19" s="49"/>
      <c r="Q19" s="49"/>
      <c r="R19" s="48">
        <v>0</v>
      </c>
      <c r="S19" s="48">
        <v>3</v>
      </c>
      <c r="T19" s="48">
        <v>0</v>
      </c>
      <c r="U19" s="48">
        <v>0</v>
      </c>
      <c r="V19" s="49"/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9"/>
      <c r="AF19" s="48">
        <v>3</v>
      </c>
      <c r="AG19" s="49"/>
      <c r="AH19" s="49"/>
      <c r="AI19" s="49"/>
      <c r="AJ19" s="48">
        <v>0</v>
      </c>
      <c r="AK19" s="49"/>
      <c r="AL19" s="49"/>
      <c r="AM19" s="49"/>
      <c r="AN19" s="48">
        <v>0</v>
      </c>
      <c r="AO19" s="49"/>
      <c r="AP19" s="48">
        <v>0</v>
      </c>
      <c r="AQ19" s="49"/>
      <c r="AR19" s="49"/>
      <c r="AS19" s="49"/>
      <c r="AT19" s="48">
        <v>0</v>
      </c>
      <c r="AU19" s="39"/>
      <c r="AV19" s="39"/>
      <c r="AW19" s="39"/>
    </row>
    <row r="20" spans="1:49" ht="20.100000000000001" customHeight="1" x14ac:dyDescent="0.2">
      <c r="D20" s="2" t="s">
        <v>104</v>
      </c>
      <c r="F20" s="39">
        <v>0</v>
      </c>
      <c r="G20" s="39"/>
      <c r="H20" s="39"/>
      <c r="I20" s="39"/>
      <c r="J20" s="39">
        <v>0</v>
      </c>
      <c r="K20" s="39">
        <v>0</v>
      </c>
      <c r="L20" s="39">
        <v>0</v>
      </c>
      <c r="M20" s="39"/>
      <c r="N20" s="39">
        <v>0</v>
      </c>
      <c r="O20" s="39"/>
      <c r="P20" s="39"/>
      <c r="Q20" s="39"/>
      <c r="R20" s="39">
        <v>0</v>
      </c>
      <c r="S20" s="39">
        <v>0</v>
      </c>
      <c r="T20" s="39">
        <v>0</v>
      </c>
      <c r="U20" s="39">
        <v>0</v>
      </c>
      <c r="V20" s="39"/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/>
      <c r="AF20" s="39">
        <v>0</v>
      </c>
      <c r="AG20" s="39"/>
      <c r="AH20" s="39"/>
      <c r="AI20" s="39"/>
      <c r="AJ20" s="39">
        <v>0</v>
      </c>
      <c r="AK20" s="39"/>
      <c r="AL20" s="39"/>
      <c r="AM20" s="39"/>
      <c r="AN20" s="39">
        <v>0</v>
      </c>
      <c r="AO20" s="39"/>
      <c r="AP20" s="39">
        <v>0</v>
      </c>
      <c r="AQ20" s="39"/>
      <c r="AR20" s="39"/>
      <c r="AS20" s="39"/>
      <c r="AT20" s="39">
        <v>0</v>
      </c>
      <c r="AU20" s="39"/>
      <c r="AV20" s="39"/>
      <c r="AW20" s="39"/>
    </row>
    <row r="21" spans="1:49" ht="20.100000000000001" customHeight="1" x14ac:dyDescent="0.2">
      <c r="D21" s="47" t="s">
        <v>105</v>
      </c>
      <c r="F21" s="48">
        <v>0</v>
      </c>
      <c r="G21" s="49"/>
      <c r="H21" s="49"/>
      <c r="I21" s="49"/>
      <c r="J21" s="48">
        <v>3</v>
      </c>
      <c r="K21" s="48">
        <v>0</v>
      </c>
      <c r="L21" s="48">
        <v>0</v>
      </c>
      <c r="M21" s="49"/>
      <c r="N21" s="48">
        <v>3</v>
      </c>
      <c r="O21" s="49"/>
      <c r="P21" s="49"/>
      <c r="Q21" s="49"/>
      <c r="R21" s="48">
        <v>0</v>
      </c>
      <c r="S21" s="48">
        <v>3</v>
      </c>
      <c r="T21" s="48">
        <v>0</v>
      </c>
      <c r="U21" s="48">
        <v>0</v>
      </c>
      <c r="V21" s="49"/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9"/>
      <c r="AF21" s="48">
        <v>3</v>
      </c>
      <c r="AG21" s="49"/>
      <c r="AH21" s="49"/>
      <c r="AI21" s="49"/>
      <c r="AJ21" s="48">
        <v>0</v>
      </c>
      <c r="AK21" s="49"/>
      <c r="AL21" s="49"/>
      <c r="AM21" s="49"/>
      <c r="AN21" s="48">
        <v>0</v>
      </c>
      <c r="AO21" s="49"/>
      <c r="AP21" s="48">
        <v>0</v>
      </c>
      <c r="AQ21" s="49"/>
      <c r="AR21" s="49"/>
      <c r="AS21" s="49"/>
      <c r="AT21" s="48">
        <v>0</v>
      </c>
      <c r="AU21" s="39"/>
      <c r="AV21" s="39"/>
      <c r="AW21" s="39"/>
    </row>
    <row r="22" spans="1:49" ht="20.100000000000001" customHeight="1" x14ac:dyDescent="0.2">
      <c r="D22" s="2" t="s">
        <v>106</v>
      </c>
      <c r="F22" s="39">
        <v>0</v>
      </c>
      <c r="G22" s="39"/>
      <c r="H22" s="39"/>
      <c r="I22" s="39"/>
      <c r="J22" s="39">
        <v>0</v>
      </c>
      <c r="K22" s="39">
        <v>0</v>
      </c>
      <c r="L22" s="39">
        <v>0</v>
      </c>
      <c r="M22" s="39"/>
      <c r="N22" s="39">
        <v>0</v>
      </c>
      <c r="O22" s="39"/>
      <c r="P22" s="39"/>
      <c r="Q22" s="39"/>
      <c r="R22" s="39">
        <v>0</v>
      </c>
      <c r="S22" s="39">
        <v>0</v>
      </c>
      <c r="T22" s="39">
        <v>0</v>
      </c>
      <c r="U22" s="39">
        <v>0</v>
      </c>
      <c r="V22" s="39"/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/>
      <c r="AF22" s="39">
        <v>0</v>
      </c>
      <c r="AG22" s="39"/>
      <c r="AH22" s="39"/>
      <c r="AI22" s="39"/>
      <c r="AJ22" s="39">
        <v>0</v>
      </c>
      <c r="AK22" s="39"/>
      <c r="AL22" s="39"/>
      <c r="AM22" s="39"/>
      <c r="AN22" s="39">
        <v>0</v>
      </c>
      <c r="AO22" s="39"/>
      <c r="AP22" s="39">
        <v>0</v>
      </c>
      <c r="AQ22" s="39"/>
      <c r="AR22" s="39"/>
      <c r="AS22" s="39"/>
      <c r="AT22" s="39">
        <v>0</v>
      </c>
      <c r="AU22" s="39"/>
      <c r="AV22" s="39"/>
      <c r="AW22" s="39"/>
    </row>
    <row r="23" spans="1:49" ht="20.100000000000001" customHeight="1" x14ac:dyDescent="0.2">
      <c r="D23" s="47" t="s">
        <v>107</v>
      </c>
      <c r="F23" s="48">
        <v>0</v>
      </c>
      <c r="G23" s="49"/>
      <c r="H23" s="49"/>
      <c r="I23" s="49"/>
      <c r="J23" s="48">
        <v>0</v>
      </c>
      <c r="K23" s="48">
        <v>0</v>
      </c>
      <c r="L23" s="48">
        <v>0</v>
      </c>
      <c r="M23" s="49"/>
      <c r="N23" s="48">
        <v>0</v>
      </c>
      <c r="O23" s="49"/>
      <c r="P23" s="49"/>
      <c r="Q23" s="49"/>
      <c r="R23" s="48">
        <v>0</v>
      </c>
      <c r="S23" s="48">
        <v>0</v>
      </c>
      <c r="T23" s="48">
        <v>0</v>
      </c>
      <c r="U23" s="48">
        <v>0</v>
      </c>
      <c r="V23" s="49"/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9"/>
      <c r="AF23" s="48">
        <v>0</v>
      </c>
      <c r="AG23" s="49"/>
      <c r="AH23" s="49"/>
      <c r="AI23" s="49"/>
      <c r="AJ23" s="48">
        <v>0</v>
      </c>
      <c r="AK23" s="49"/>
      <c r="AL23" s="49"/>
      <c r="AM23" s="49"/>
      <c r="AN23" s="48">
        <v>0</v>
      </c>
      <c r="AO23" s="49"/>
      <c r="AP23" s="48">
        <v>0</v>
      </c>
      <c r="AQ23" s="49"/>
      <c r="AR23" s="49"/>
      <c r="AS23" s="49"/>
      <c r="AT23" s="48">
        <v>0</v>
      </c>
      <c r="AU23" s="39"/>
      <c r="AV23" s="39"/>
      <c r="AW23" s="39"/>
    </row>
    <row r="24" spans="1:49" ht="20.100000000000001" customHeight="1" x14ac:dyDescent="0.2">
      <c r="D24" s="2" t="s">
        <v>108</v>
      </c>
      <c r="F24" s="39">
        <v>0</v>
      </c>
      <c r="G24" s="39"/>
      <c r="H24" s="39"/>
      <c r="I24" s="39"/>
      <c r="J24" s="39">
        <v>0</v>
      </c>
      <c r="K24" s="39">
        <v>0</v>
      </c>
      <c r="L24" s="39">
        <v>0</v>
      </c>
      <c r="M24" s="39"/>
      <c r="N24" s="39">
        <v>0</v>
      </c>
      <c r="O24" s="39"/>
      <c r="P24" s="39"/>
      <c r="Q24" s="39"/>
      <c r="R24" s="39">
        <v>0</v>
      </c>
      <c r="S24" s="39">
        <v>0</v>
      </c>
      <c r="T24" s="39">
        <v>0</v>
      </c>
      <c r="U24" s="39">
        <v>0</v>
      </c>
      <c r="V24" s="39"/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/>
      <c r="AF24" s="39">
        <v>0</v>
      </c>
      <c r="AG24" s="39"/>
      <c r="AH24" s="39"/>
      <c r="AI24" s="39"/>
      <c r="AJ24" s="39">
        <v>0</v>
      </c>
      <c r="AK24" s="39"/>
      <c r="AL24" s="39"/>
      <c r="AM24" s="39"/>
      <c r="AN24" s="39">
        <v>0</v>
      </c>
      <c r="AO24" s="39"/>
      <c r="AP24" s="39">
        <v>0</v>
      </c>
      <c r="AQ24" s="39"/>
      <c r="AR24" s="39"/>
      <c r="AS24" s="39"/>
      <c r="AT24" s="39">
        <v>0</v>
      </c>
      <c r="AU24" s="39"/>
      <c r="AV24" s="39"/>
      <c r="AW24" s="39"/>
    </row>
    <row r="25" spans="1:49" ht="20.100000000000001" customHeight="1" x14ac:dyDescent="0.2">
      <c r="D25" s="47" t="s">
        <v>109</v>
      </c>
      <c r="F25" s="48">
        <v>0</v>
      </c>
      <c r="G25" s="49"/>
      <c r="H25" s="49"/>
      <c r="I25" s="49"/>
      <c r="J25" s="48">
        <v>0</v>
      </c>
      <c r="K25" s="48">
        <v>0</v>
      </c>
      <c r="L25" s="48">
        <v>0</v>
      </c>
      <c r="M25" s="49"/>
      <c r="N25" s="48">
        <v>0</v>
      </c>
      <c r="O25" s="49"/>
      <c r="P25" s="49"/>
      <c r="Q25" s="49"/>
      <c r="R25" s="48">
        <v>0</v>
      </c>
      <c r="S25" s="48">
        <v>0</v>
      </c>
      <c r="T25" s="48">
        <v>0</v>
      </c>
      <c r="U25" s="48">
        <v>0</v>
      </c>
      <c r="V25" s="49"/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9"/>
      <c r="AF25" s="48">
        <v>0</v>
      </c>
      <c r="AG25" s="49"/>
      <c r="AH25" s="49"/>
      <c r="AI25" s="49"/>
      <c r="AJ25" s="48">
        <v>0</v>
      </c>
      <c r="AK25" s="49"/>
      <c r="AL25" s="49"/>
      <c r="AM25" s="49"/>
      <c r="AN25" s="48">
        <v>0</v>
      </c>
      <c r="AO25" s="49"/>
      <c r="AP25" s="48">
        <v>0</v>
      </c>
      <c r="AQ25" s="49"/>
      <c r="AR25" s="49"/>
      <c r="AS25" s="49"/>
      <c r="AT25" s="48">
        <v>0</v>
      </c>
      <c r="AU25" s="39"/>
      <c r="AV25" s="39"/>
      <c r="AW25" s="39"/>
    </row>
    <row r="26" spans="1:49" ht="20.100000000000001" customHeight="1" x14ac:dyDescent="0.2">
      <c r="D26" s="50" t="s">
        <v>110</v>
      </c>
      <c r="F26" s="49">
        <v>0</v>
      </c>
      <c r="G26" s="49"/>
      <c r="H26" s="49"/>
      <c r="I26" s="49"/>
      <c r="J26" s="49">
        <v>0</v>
      </c>
      <c r="K26" s="49">
        <v>0</v>
      </c>
      <c r="L26" s="49">
        <v>0</v>
      </c>
      <c r="M26" s="49"/>
      <c r="N26" s="49">
        <v>0</v>
      </c>
      <c r="O26" s="49"/>
      <c r="P26" s="49"/>
      <c r="Q26" s="49"/>
      <c r="R26" s="49">
        <v>0</v>
      </c>
      <c r="S26" s="49">
        <v>0</v>
      </c>
      <c r="T26" s="49">
        <v>0</v>
      </c>
      <c r="U26" s="49">
        <v>0</v>
      </c>
      <c r="V26" s="49"/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/>
      <c r="AF26" s="49">
        <v>0</v>
      </c>
      <c r="AG26" s="49"/>
      <c r="AH26" s="49"/>
      <c r="AI26" s="49"/>
      <c r="AJ26" s="49">
        <v>0</v>
      </c>
      <c r="AK26" s="49"/>
      <c r="AL26" s="49"/>
      <c r="AM26" s="49"/>
      <c r="AN26" s="49">
        <v>0</v>
      </c>
      <c r="AO26" s="49"/>
      <c r="AP26" s="49">
        <v>0</v>
      </c>
      <c r="AQ26" s="49"/>
      <c r="AR26" s="49"/>
      <c r="AS26" s="49"/>
      <c r="AT26" s="49">
        <v>0</v>
      </c>
      <c r="AU26" s="39"/>
      <c r="AV26" s="39"/>
      <c r="AW26" s="39"/>
    </row>
    <row r="27" spans="1:49" ht="20.100000000000001" customHeight="1" x14ac:dyDescent="0.2">
      <c r="D27" s="47" t="s">
        <v>111</v>
      </c>
      <c r="F27" s="48">
        <v>0</v>
      </c>
      <c r="G27" s="49"/>
      <c r="H27" s="49"/>
      <c r="I27" s="49"/>
      <c r="J27" s="48">
        <v>0</v>
      </c>
      <c r="K27" s="48">
        <v>0</v>
      </c>
      <c r="L27" s="48">
        <v>0</v>
      </c>
      <c r="M27" s="49"/>
      <c r="N27" s="48">
        <v>0</v>
      </c>
      <c r="O27" s="49"/>
      <c r="P27" s="49"/>
      <c r="Q27" s="49"/>
      <c r="R27" s="48">
        <v>0</v>
      </c>
      <c r="S27" s="48">
        <v>0</v>
      </c>
      <c r="T27" s="48">
        <v>0</v>
      </c>
      <c r="U27" s="48">
        <v>0</v>
      </c>
      <c r="V27" s="49"/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9"/>
      <c r="AF27" s="48">
        <v>0</v>
      </c>
      <c r="AG27" s="49"/>
      <c r="AH27" s="49"/>
      <c r="AI27" s="49"/>
      <c r="AJ27" s="48">
        <v>0</v>
      </c>
      <c r="AK27" s="49"/>
      <c r="AL27" s="49"/>
      <c r="AM27" s="49"/>
      <c r="AN27" s="48">
        <v>0</v>
      </c>
      <c r="AO27" s="49"/>
      <c r="AP27" s="48">
        <v>0</v>
      </c>
      <c r="AQ27" s="49"/>
      <c r="AR27" s="49"/>
      <c r="AS27" s="49"/>
      <c r="AT27" s="48">
        <v>0</v>
      </c>
      <c r="AU27" s="39"/>
      <c r="AV27" s="39"/>
      <c r="AW27" s="39"/>
    </row>
    <row r="28" spans="1:49" ht="20.100000000000001" customHeight="1" x14ac:dyDescent="0.2"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</row>
    <row r="29" spans="1:49" s="1" customFormat="1" ht="20.100000000000001" customHeight="1" x14ac:dyDescent="0.25">
      <c r="A29" s="3"/>
      <c r="B29" s="6"/>
      <c r="C29" s="51" t="s">
        <v>112</v>
      </c>
      <c r="D29" s="52"/>
      <c r="E29" s="5"/>
      <c r="F29" s="53">
        <v>0</v>
      </c>
      <c r="G29" s="54"/>
      <c r="H29" s="54"/>
      <c r="I29" s="54"/>
      <c r="J29" s="53">
        <v>18</v>
      </c>
      <c r="K29" s="53">
        <v>0</v>
      </c>
      <c r="L29" s="53">
        <v>0</v>
      </c>
      <c r="M29" s="54"/>
      <c r="N29" s="53">
        <v>18</v>
      </c>
      <c r="O29" s="54"/>
      <c r="P29" s="54"/>
      <c r="Q29" s="54"/>
      <c r="R29" s="53">
        <v>0</v>
      </c>
      <c r="S29" s="53">
        <v>17</v>
      </c>
      <c r="T29" s="53">
        <v>0</v>
      </c>
      <c r="U29" s="53">
        <v>0</v>
      </c>
      <c r="V29" s="54"/>
      <c r="W29" s="53">
        <v>0</v>
      </c>
      <c r="X29" s="53">
        <v>0</v>
      </c>
      <c r="Y29" s="53">
        <v>0</v>
      </c>
      <c r="Z29" s="53">
        <v>0</v>
      </c>
      <c r="AA29" s="53">
        <v>1</v>
      </c>
      <c r="AB29" s="53">
        <v>0</v>
      </c>
      <c r="AC29" s="53">
        <v>0</v>
      </c>
      <c r="AD29" s="53">
        <v>0</v>
      </c>
      <c r="AE29" s="54"/>
      <c r="AF29" s="53">
        <v>18</v>
      </c>
      <c r="AG29" s="54"/>
      <c r="AH29" s="54"/>
      <c r="AI29" s="54"/>
      <c r="AJ29" s="53">
        <v>0</v>
      </c>
      <c r="AK29" s="54"/>
      <c r="AL29" s="54"/>
      <c r="AM29" s="54"/>
      <c r="AN29" s="53">
        <v>0</v>
      </c>
      <c r="AO29" s="54"/>
      <c r="AP29" s="53">
        <v>0</v>
      </c>
      <c r="AQ29" s="54"/>
      <c r="AR29" s="54"/>
      <c r="AS29" s="54"/>
      <c r="AT29" s="53">
        <v>0</v>
      </c>
      <c r="AU29" s="39"/>
      <c r="AV29" s="39"/>
      <c r="AW29" s="39"/>
    </row>
    <row r="30" spans="1:49" ht="20.100000000000001" customHeight="1" x14ac:dyDescent="0.2"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</row>
    <row r="31" spans="1:49" ht="20.100000000000001" customHeight="1" x14ac:dyDescent="0.2">
      <c r="C31" s="3" t="s">
        <v>0</v>
      </c>
      <c r="F31" s="55"/>
      <c r="G31" s="55"/>
      <c r="H31" s="55"/>
      <c r="I31" s="55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</row>
    <row r="32" spans="1:49" ht="20.100000000000001" customHeight="1" x14ac:dyDescent="0.2">
      <c r="D32" s="2" t="s">
        <v>96</v>
      </c>
      <c r="F32" s="39">
        <v>0</v>
      </c>
      <c r="G32" s="39"/>
      <c r="H32" s="39"/>
      <c r="I32" s="39"/>
      <c r="J32" s="39">
        <v>0</v>
      </c>
      <c r="K32" s="39">
        <v>0</v>
      </c>
      <c r="L32" s="39">
        <v>0</v>
      </c>
      <c r="M32" s="39"/>
      <c r="N32" s="39">
        <v>0</v>
      </c>
      <c r="O32" s="39"/>
      <c r="P32" s="39"/>
      <c r="Q32" s="39"/>
      <c r="R32" s="39">
        <v>0</v>
      </c>
      <c r="S32" s="39">
        <v>0</v>
      </c>
      <c r="T32" s="39">
        <v>0</v>
      </c>
      <c r="U32" s="39">
        <v>0</v>
      </c>
      <c r="V32" s="39"/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/>
      <c r="AF32" s="39">
        <v>0</v>
      </c>
      <c r="AG32" s="39"/>
      <c r="AH32" s="39"/>
      <c r="AI32" s="39"/>
      <c r="AJ32" s="39">
        <v>0</v>
      </c>
      <c r="AK32" s="39"/>
      <c r="AL32" s="39"/>
      <c r="AM32" s="39"/>
      <c r="AN32" s="39">
        <v>0</v>
      </c>
      <c r="AO32" s="39"/>
      <c r="AP32" s="39">
        <v>0</v>
      </c>
      <c r="AQ32" s="39"/>
      <c r="AR32" s="39"/>
      <c r="AS32" s="39"/>
      <c r="AT32" s="39">
        <v>0</v>
      </c>
      <c r="AU32" s="39"/>
      <c r="AV32" s="39"/>
      <c r="AW32" s="39"/>
    </row>
    <row r="33" spans="1:49" ht="20.100000000000001" customHeight="1" x14ac:dyDescent="0.2">
      <c r="D33" s="47" t="s">
        <v>97</v>
      </c>
      <c r="F33" s="48">
        <v>0</v>
      </c>
      <c r="G33" s="49"/>
      <c r="H33" s="49"/>
      <c r="I33" s="49"/>
      <c r="J33" s="48">
        <v>0</v>
      </c>
      <c r="K33" s="48">
        <v>0</v>
      </c>
      <c r="L33" s="48">
        <v>0</v>
      </c>
      <c r="M33" s="49"/>
      <c r="N33" s="48">
        <v>0</v>
      </c>
      <c r="O33" s="49"/>
      <c r="P33" s="49"/>
      <c r="Q33" s="49"/>
      <c r="R33" s="48">
        <v>0</v>
      </c>
      <c r="S33" s="48">
        <v>0</v>
      </c>
      <c r="T33" s="48">
        <v>0</v>
      </c>
      <c r="U33" s="48">
        <v>0</v>
      </c>
      <c r="V33" s="49"/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9"/>
      <c r="AF33" s="48">
        <v>0</v>
      </c>
      <c r="AG33" s="49"/>
      <c r="AH33" s="49"/>
      <c r="AI33" s="49"/>
      <c r="AJ33" s="48">
        <v>0</v>
      </c>
      <c r="AK33" s="49"/>
      <c r="AL33" s="49"/>
      <c r="AM33" s="49"/>
      <c r="AN33" s="48">
        <v>0</v>
      </c>
      <c r="AO33" s="49"/>
      <c r="AP33" s="48">
        <v>0</v>
      </c>
      <c r="AQ33" s="49"/>
      <c r="AR33" s="49"/>
      <c r="AS33" s="49"/>
      <c r="AT33" s="48">
        <v>0</v>
      </c>
      <c r="AU33" s="39"/>
      <c r="AV33" s="39"/>
      <c r="AW33" s="39"/>
    </row>
    <row r="34" spans="1:49" ht="20.100000000000001" customHeight="1" x14ac:dyDescent="0.2">
      <c r="D34" s="2" t="s">
        <v>113</v>
      </c>
      <c r="F34" s="39">
        <v>0</v>
      </c>
      <c r="G34" s="39"/>
      <c r="H34" s="39"/>
      <c r="I34" s="39"/>
      <c r="J34" s="39">
        <v>0</v>
      </c>
      <c r="K34" s="39">
        <v>0</v>
      </c>
      <c r="L34" s="39">
        <v>0</v>
      </c>
      <c r="M34" s="39"/>
      <c r="N34" s="39">
        <v>0</v>
      </c>
      <c r="O34" s="39"/>
      <c r="P34" s="39"/>
      <c r="Q34" s="39"/>
      <c r="R34" s="39">
        <v>0</v>
      </c>
      <c r="S34" s="39">
        <v>0</v>
      </c>
      <c r="T34" s="39">
        <v>0</v>
      </c>
      <c r="U34" s="39">
        <v>0</v>
      </c>
      <c r="V34" s="39"/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/>
      <c r="AF34" s="39">
        <v>0</v>
      </c>
      <c r="AG34" s="39"/>
      <c r="AH34" s="39"/>
      <c r="AI34" s="39"/>
      <c r="AJ34" s="39">
        <v>0</v>
      </c>
      <c r="AK34" s="39"/>
      <c r="AL34" s="39"/>
      <c r="AM34" s="39"/>
      <c r="AN34" s="39">
        <v>0</v>
      </c>
      <c r="AO34" s="39"/>
      <c r="AP34" s="39">
        <v>0</v>
      </c>
      <c r="AQ34" s="39"/>
      <c r="AR34" s="39"/>
      <c r="AS34" s="39"/>
      <c r="AT34" s="39">
        <v>0</v>
      </c>
      <c r="AU34" s="39"/>
      <c r="AV34" s="39"/>
      <c r="AW34" s="39"/>
    </row>
    <row r="35" spans="1:49" ht="20.100000000000001" customHeight="1" x14ac:dyDescent="0.2">
      <c r="D35" s="47" t="s">
        <v>114</v>
      </c>
      <c r="F35" s="48">
        <v>0</v>
      </c>
      <c r="G35" s="49"/>
      <c r="H35" s="49"/>
      <c r="I35" s="49"/>
      <c r="J35" s="48">
        <v>0</v>
      </c>
      <c r="K35" s="48">
        <v>0</v>
      </c>
      <c r="L35" s="48">
        <v>0</v>
      </c>
      <c r="M35" s="49"/>
      <c r="N35" s="48">
        <v>0</v>
      </c>
      <c r="O35" s="49"/>
      <c r="P35" s="49"/>
      <c r="Q35" s="49"/>
      <c r="R35" s="48">
        <v>0</v>
      </c>
      <c r="S35" s="48">
        <v>0</v>
      </c>
      <c r="T35" s="48">
        <v>0</v>
      </c>
      <c r="U35" s="48">
        <v>0</v>
      </c>
      <c r="V35" s="49"/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9"/>
      <c r="AF35" s="48">
        <v>0</v>
      </c>
      <c r="AG35" s="49"/>
      <c r="AH35" s="49"/>
      <c r="AI35" s="49"/>
      <c r="AJ35" s="48">
        <v>0</v>
      </c>
      <c r="AK35" s="49"/>
      <c r="AL35" s="49"/>
      <c r="AM35" s="49"/>
      <c r="AN35" s="48">
        <v>0</v>
      </c>
      <c r="AO35" s="49"/>
      <c r="AP35" s="48">
        <v>0</v>
      </c>
      <c r="AQ35" s="49"/>
      <c r="AR35" s="49"/>
      <c r="AS35" s="49"/>
      <c r="AT35" s="48">
        <v>0</v>
      </c>
      <c r="AU35" s="39"/>
      <c r="AV35" s="39"/>
      <c r="AW35" s="39"/>
    </row>
    <row r="36" spans="1:49" ht="20.100000000000001" customHeight="1" x14ac:dyDescent="0.2">
      <c r="D36" s="2" t="s">
        <v>115</v>
      </c>
      <c r="F36" s="39">
        <v>0</v>
      </c>
      <c r="G36" s="39"/>
      <c r="H36" s="39"/>
      <c r="I36" s="39"/>
      <c r="J36" s="39">
        <v>0</v>
      </c>
      <c r="K36" s="39">
        <v>0</v>
      </c>
      <c r="L36" s="39">
        <v>0</v>
      </c>
      <c r="M36" s="39"/>
      <c r="N36" s="39">
        <v>0</v>
      </c>
      <c r="O36" s="39"/>
      <c r="P36" s="39"/>
      <c r="Q36" s="39"/>
      <c r="R36" s="39">
        <v>0</v>
      </c>
      <c r="S36" s="39">
        <v>0</v>
      </c>
      <c r="T36" s="39">
        <v>0</v>
      </c>
      <c r="U36" s="39">
        <v>0</v>
      </c>
      <c r="V36" s="39"/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/>
      <c r="AF36" s="39">
        <v>0</v>
      </c>
      <c r="AG36" s="39"/>
      <c r="AH36" s="39"/>
      <c r="AI36" s="39"/>
      <c r="AJ36" s="39">
        <v>0</v>
      </c>
      <c r="AK36" s="39"/>
      <c r="AL36" s="39"/>
      <c r="AM36" s="39"/>
      <c r="AN36" s="39">
        <v>0</v>
      </c>
      <c r="AO36" s="39"/>
      <c r="AP36" s="39">
        <v>0</v>
      </c>
      <c r="AQ36" s="39"/>
      <c r="AR36" s="39"/>
      <c r="AS36" s="39"/>
      <c r="AT36" s="39">
        <v>0</v>
      </c>
      <c r="AU36" s="39"/>
      <c r="AV36" s="39"/>
      <c r="AW36" s="39"/>
    </row>
    <row r="37" spans="1:49" ht="20.100000000000001" customHeight="1" x14ac:dyDescent="0.2">
      <c r="D37" s="47" t="s">
        <v>116</v>
      </c>
      <c r="F37" s="48">
        <v>0</v>
      </c>
      <c r="G37" s="49"/>
      <c r="H37" s="49"/>
      <c r="I37" s="49"/>
      <c r="J37" s="48">
        <v>0</v>
      </c>
      <c r="K37" s="48">
        <v>0</v>
      </c>
      <c r="L37" s="48">
        <v>0</v>
      </c>
      <c r="M37" s="49"/>
      <c r="N37" s="48">
        <v>0</v>
      </c>
      <c r="O37" s="49"/>
      <c r="P37" s="49"/>
      <c r="Q37" s="49"/>
      <c r="R37" s="48">
        <v>0</v>
      </c>
      <c r="S37" s="48">
        <v>0</v>
      </c>
      <c r="T37" s="48">
        <v>0</v>
      </c>
      <c r="U37" s="48">
        <v>0</v>
      </c>
      <c r="V37" s="49"/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9"/>
      <c r="AF37" s="48">
        <v>0</v>
      </c>
      <c r="AG37" s="49"/>
      <c r="AH37" s="49"/>
      <c r="AI37" s="49"/>
      <c r="AJ37" s="48">
        <v>0</v>
      </c>
      <c r="AK37" s="49"/>
      <c r="AL37" s="49"/>
      <c r="AM37" s="49"/>
      <c r="AN37" s="48">
        <v>0</v>
      </c>
      <c r="AO37" s="49"/>
      <c r="AP37" s="48">
        <v>0</v>
      </c>
      <c r="AQ37" s="49"/>
      <c r="AR37" s="49"/>
      <c r="AS37" s="49"/>
      <c r="AT37" s="48">
        <v>0</v>
      </c>
      <c r="AU37" s="39"/>
      <c r="AV37" s="39"/>
      <c r="AW37" s="39"/>
    </row>
    <row r="38" spans="1:49" ht="20.100000000000001" customHeight="1" x14ac:dyDescent="0.2">
      <c r="D38" s="2" t="s">
        <v>103</v>
      </c>
      <c r="F38" s="39">
        <v>0</v>
      </c>
      <c r="G38" s="39"/>
      <c r="H38" s="39"/>
      <c r="I38" s="39"/>
      <c r="J38" s="39">
        <v>0</v>
      </c>
      <c r="K38" s="39">
        <v>0</v>
      </c>
      <c r="L38" s="39">
        <v>0</v>
      </c>
      <c r="M38" s="39"/>
      <c r="N38" s="39">
        <v>0</v>
      </c>
      <c r="O38" s="39"/>
      <c r="P38" s="39"/>
      <c r="Q38" s="39"/>
      <c r="R38" s="39">
        <v>0</v>
      </c>
      <c r="S38" s="39">
        <v>0</v>
      </c>
      <c r="T38" s="39">
        <v>0</v>
      </c>
      <c r="U38" s="39">
        <v>0</v>
      </c>
      <c r="V38" s="39"/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/>
      <c r="AF38" s="39">
        <v>0</v>
      </c>
      <c r="AG38" s="39"/>
      <c r="AH38" s="39"/>
      <c r="AI38" s="39"/>
      <c r="AJ38" s="39">
        <v>0</v>
      </c>
      <c r="AK38" s="39"/>
      <c r="AL38" s="39"/>
      <c r="AM38" s="39"/>
      <c r="AN38" s="39">
        <v>0</v>
      </c>
      <c r="AO38" s="39"/>
      <c r="AP38" s="39">
        <v>0</v>
      </c>
      <c r="AQ38" s="39"/>
      <c r="AR38" s="39"/>
      <c r="AS38" s="39"/>
      <c r="AT38" s="39">
        <v>0</v>
      </c>
      <c r="AU38" s="39"/>
      <c r="AV38" s="39"/>
      <c r="AW38" s="39"/>
    </row>
    <row r="39" spans="1:49" ht="20.100000000000001" customHeight="1" x14ac:dyDescent="0.2">
      <c r="D39" s="47" t="s">
        <v>104</v>
      </c>
      <c r="F39" s="48">
        <v>0</v>
      </c>
      <c r="G39" s="49"/>
      <c r="H39" s="49"/>
      <c r="I39" s="49"/>
      <c r="J39" s="48">
        <v>0</v>
      </c>
      <c r="K39" s="48">
        <v>0</v>
      </c>
      <c r="L39" s="48">
        <v>0</v>
      </c>
      <c r="M39" s="49"/>
      <c r="N39" s="48">
        <v>0</v>
      </c>
      <c r="O39" s="49"/>
      <c r="P39" s="49"/>
      <c r="Q39" s="49"/>
      <c r="R39" s="48">
        <v>0</v>
      </c>
      <c r="S39" s="48">
        <v>0</v>
      </c>
      <c r="T39" s="48">
        <v>0</v>
      </c>
      <c r="U39" s="48">
        <v>0</v>
      </c>
      <c r="V39" s="49"/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9"/>
      <c r="AF39" s="48">
        <v>0</v>
      </c>
      <c r="AG39" s="49"/>
      <c r="AH39" s="49"/>
      <c r="AI39" s="49"/>
      <c r="AJ39" s="48">
        <v>0</v>
      </c>
      <c r="AK39" s="49"/>
      <c r="AL39" s="49"/>
      <c r="AM39" s="49"/>
      <c r="AN39" s="48">
        <v>0</v>
      </c>
      <c r="AO39" s="49"/>
      <c r="AP39" s="48">
        <v>0</v>
      </c>
      <c r="AQ39" s="49"/>
      <c r="AR39" s="49"/>
      <c r="AS39" s="49"/>
      <c r="AT39" s="48">
        <v>0</v>
      </c>
      <c r="AU39" s="39"/>
      <c r="AV39" s="39"/>
      <c r="AW39" s="39"/>
    </row>
    <row r="40" spans="1:49" ht="20.100000000000001" customHeight="1" x14ac:dyDescent="0.2">
      <c r="D40" s="2" t="s">
        <v>117</v>
      </c>
      <c r="F40" s="39">
        <v>0</v>
      </c>
      <c r="G40" s="39"/>
      <c r="H40" s="39"/>
      <c r="I40" s="39"/>
      <c r="J40" s="39">
        <v>0</v>
      </c>
      <c r="K40" s="39">
        <v>0</v>
      </c>
      <c r="L40" s="39">
        <v>0</v>
      </c>
      <c r="M40" s="39"/>
      <c r="N40" s="39">
        <v>0</v>
      </c>
      <c r="O40" s="39"/>
      <c r="P40" s="39"/>
      <c r="Q40" s="39"/>
      <c r="R40" s="39">
        <v>0</v>
      </c>
      <c r="S40" s="39">
        <v>0</v>
      </c>
      <c r="T40" s="39">
        <v>0</v>
      </c>
      <c r="U40" s="39">
        <v>0</v>
      </c>
      <c r="V40" s="39"/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/>
      <c r="AF40" s="39">
        <v>0</v>
      </c>
      <c r="AG40" s="39"/>
      <c r="AH40" s="39"/>
      <c r="AI40" s="39"/>
      <c r="AJ40" s="39">
        <v>0</v>
      </c>
      <c r="AK40" s="39"/>
      <c r="AL40" s="39"/>
      <c r="AM40" s="39"/>
      <c r="AN40" s="39">
        <v>0</v>
      </c>
      <c r="AO40" s="39"/>
      <c r="AP40" s="39">
        <v>0</v>
      </c>
      <c r="AQ40" s="39"/>
      <c r="AR40" s="39"/>
      <c r="AS40" s="39"/>
      <c r="AT40" s="39">
        <v>0</v>
      </c>
      <c r="AU40" s="39"/>
      <c r="AV40" s="39"/>
      <c r="AW40" s="39"/>
    </row>
    <row r="41" spans="1:49" ht="20.100000000000001" customHeight="1" x14ac:dyDescent="0.2">
      <c r="D41" s="47" t="s">
        <v>106</v>
      </c>
      <c r="F41" s="48">
        <v>0</v>
      </c>
      <c r="G41" s="49"/>
      <c r="H41" s="49"/>
      <c r="I41" s="49"/>
      <c r="J41" s="48">
        <v>0</v>
      </c>
      <c r="K41" s="48">
        <v>0</v>
      </c>
      <c r="L41" s="48">
        <v>0</v>
      </c>
      <c r="M41" s="49"/>
      <c r="N41" s="48">
        <v>0</v>
      </c>
      <c r="O41" s="49"/>
      <c r="P41" s="49"/>
      <c r="Q41" s="49"/>
      <c r="R41" s="48">
        <v>0</v>
      </c>
      <c r="S41" s="48">
        <v>0</v>
      </c>
      <c r="T41" s="48">
        <v>0</v>
      </c>
      <c r="U41" s="48">
        <v>0</v>
      </c>
      <c r="V41" s="49"/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9"/>
      <c r="AF41" s="48">
        <v>0</v>
      </c>
      <c r="AG41" s="49"/>
      <c r="AH41" s="49"/>
      <c r="AI41" s="49"/>
      <c r="AJ41" s="48">
        <v>0</v>
      </c>
      <c r="AK41" s="49"/>
      <c r="AL41" s="49"/>
      <c r="AM41" s="49"/>
      <c r="AN41" s="48">
        <v>0</v>
      </c>
      <c r="AO41" s="49"/>
      <c r="AP41" s="48">
        <v>0</v>
      </c>
      <c r="AQ41" s="49"/>
      <c r="AR41" s="49"/>
      <c r="AS41" s="49"/>
      <c r="AT41" s="48">
        <v>0</v>
      </c>
      <c r="AU41" s="39"/>
      <c r="AV41" s="39"/>
      <c r="AW41" s="39"/>
    </row>
    <row r="42" spans="1:49" ht="20.100000000000001" customHeight="1" x14ac:dyDescent="0.2">
      <c r="D42" s="2" t="s">
        <v>107</v>
      </c>
      <c r="F42" s="39">
        <v>0</v>
      </c>
      <c r="G42" s="39"/>
      <c r="H42" s="39"/>
      <c r="I42" s="39"/>
      <c r="J42" s="39">
        <v>0</v>
      </c>
      <c r="K42" s="39">
        <v>0</v>
      </c>
      <c r="L42" s="39">
        <v>0</v>
      </c>
      <c r="M42" s="39"/>
      <c r="N42" s="39">
        <v>0</v>
      </c>
      <c r="O42" s="39"/>
      <c r="P42" s="39"/>
      <c r="Q42" s="39"/>
      <c r="R42" s="39">
        <v>0</v>
      </c>
      <c r="S42" s="39">
        <v>0</v>
      </c>
      <c r="T42" s="39">
        <v>0</v>
      </c>
      <c r="U42" s="39">
        <v>0</v>
      </c>
      <c r="V42" s="39"/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/>
      <c r="AF42" s="39">
        <v>0</v>
      </c>
      <c r="AG42" s="39"/>
      <c r="AH42" s="39"/>
      <c r="AI42" s="39"/>
      <c r="AJ42" s="39">
        <v>0</v>
      </c>
      <c r="AK42" s="39"/>
      <c r="AL42" s="39"/>
      <c r="AM42" s="39"/>
      <c r="AN42" s="39">
        <v>0</v>
      </c>
      <c r="AO42" s="39"/>
      <c r="AP42" s="39">
        <v>0</v>
      </c>
      <c r="AQ42" s="39"/>
      <c r="AR42" s="39"/>
      <c r="AS42" s="39"/>
      <c r="AT42" s="39">
        <v>0</v>
      </c>
      <c r="AU42" s="39"/>
      <c r="AV42" s="39"/>
      <c r="AW42" s="39"/>
    </row>
    <row r="43" spans="1:49" ht="20.100000000000001" customHeight="1" x14ac:dyDescent="0.2">
      <c r="D43" s="47" t="s">
        <v>108</v>
      </c>
      <c r="F43" s="48">
        <v>0</v>
      </c>
      <c r="G43" s="49"/>
      <c r="H43" s="49"/>
      <c r="I43" s="49"/>
      <c r="J43" s="48">
        <v>0</v>
      </c>
      <c r="K43" s="48">
        <v>0</v>
      </c>
      <c r="L43" s="48">
        <v>0</v>
      </c>
      <c r="M43" s="49"/>
      <c r="N43" s="48">
        <v>0</v>
      </c>
      <c r="O43" s="49"/>
      <c r="P43" s="49"/>
      <c r="Q43" s="49"/>
      <c r="R43" s="48">
        <v>0</v>
      </c>
      <c r="S43" s="48">
        <v>0</v>
      </c>
      <c r="T43" s="48">
        <v>0</v>
      </c>
      <c r="U43" s="48">
        <v>0</v>
      </c>
      <c r="V43" s="49"/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9"/>
      <c r="AF43" s="48">
        <v>0</v>
      </c>
      <c r="AG43" s="49"/>
      <c r="AH43" s="49"/>
      <c r="AI43" s="49"/>
      <c r="AJ43" s="48">
        <v>0</v>
      </c>
      <c r="AK43" s="49"/>
      <c r="AL43" s="49"/>
      <c r="AM43" s="49"/>
      <c r="AN43" s="48">
        <v>0</v>
      </c>
      <c r="AO43" s="49"/>
      <c r="AP43" s="48">
        <v>0</v>
      </c>
      <c r="AQ43" s="49"/>
      <c r="AR43" s="49"/>
      <c r="AS43" s="49"/>
      <c r="AT43" s="48">
        <v>0</v>
      </c>
      <c r="AU43" s="39"/>
      <c r="AV43" s="39"/>
      <c r="AW43" s="39"/>
    </row>
    <row r="44" spans="1:49" ht="20.100000000000001" customHeight="1" x14ac:dyDescent="0.2">
      <c r="D44" s="2" t="s">
        <v>109</v>
      </c>
      <c r="F44" s="39">
        <v>0</v>
      </c>
      <c r="G44" s="39"/>
      <c r="H44" s="39"/>
      <c r="I44" s="39"/>
      <c r="J44" s="39">
        <v>0</v>
      </c>
      <c r="K44" s="39">
        <v>0</v>
      </c>
      <c r="L44" s="39">
        <v>0</v>
      </c>
      <c r="M44" s="39"/>
      <c r="N44" s="39">
        <v>0</v>
      </c>
      <c r="O44" s="39"/>
      <c r="P44" s="39"/>
      <c r="Q44" s="39"/>
      <c r="R44" s="39">
        <v>0</v>
      </c>
      <c r="S44" s="39">
        <v>0</v>
      </c>
      <c r="T44" s="39">
        <v>0</v>
      </c>
      <c r="U44" s="39">
        <v>0</v>
      </c>
      <c r="V44" s="39"/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/>
      <c r="AF44" s="39">
        <v>0</v>
      </c>
      <c r="AG44" s="39"/>
      <c r="AH44" s="39"/>
      <c r="AI44" s="39"/>
      <c r="AJ44" s="39">
        <v>0</v>
      </c>
      <c r="AK44" s="39"/>
      <c r="AL44" s="39"/>
      <c r="AM44" s="39"/>
      <c r="AN44" s="39">
        <v>0</v>
      </c>
      <c r="AO44" s="39"/>
      <c r="AP44" s="39">
        <v>0</v>
      </c>
      <c r="AQ44" s="39"/>
      <c r="AR44" s="39"/>
      <c r="AS44" s="39"/>
      <c r="AT44" s="39">
        <v>0</v>
      </c>
      <c r="AU44" s="39"/>
      <c r="AV44" s="39"/>
      <c r="AW44" s="39"/>
    </row>
    <row r="45" spans="1:49" ht="20.100000000000001" customHeight="1" x14ac:dyDescent="0.2">
      <c r="D45" s="47" t="s">
        <v>118</v>
      </c>
      <c r="F45" s="48">
        <v>0</v>
      </c>
      <c r="G45" s="49"/>
      <c r="H45" s="49"/>
      <c r="I45" s="49"/>
      <c r="J45" s="48">
        <v>0</v>
      </c>
      <c r="K45" s="48">
        <v>0</v>
      </c>
      <c r="L45" s="48">
        <v>0</v>
      </c>
      <c r="M45" s="49"/>
      <c r="N45" s="48">
        <v>0</v>
      </c>
      <c r="O45" s="49"/>
      <c r="P45" s="49"/>
      <c r="Q45" s="49"/>
      <c r="R45" s="48">
        <v>0</v>
      </c>
      <c r="S45" s="48">
        <v>0</v>
      </c>
      <c r="T45" s="48">
        <v>0</v>
      </c>
      <c r="U45" s="48">
        <v>0</v>
      </c>
      <c r="V45" s="49"/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9"/>
      <c r="AF45" s="48">
        <v>0</v>
      </c>
      <c r="AG45" s="49"/>
      <c r="AH45" s="49"/>
      <c r="AI45" s="49"/>
      <c r="AJ45" s="48">
        <v>0</v>
      </c>
      <c r="AK45" s="49"/>
      <c r="AL45" s="49"/>
      <c r="AM45" s="49"/>
      <c r="AN45" s="48">
        <v>0</v>
      </c>
      <c r="AO45" s="49"/>
      <c r="AP45" s="48">
        <v>0</v>
      </c>
      <c r="AQ45" s="49"/>
      <c r="AR45" s="49"/>
      <c r="AS45" s="49"/>
      <c r="AT45" s="48">
        <v>0</v>
      </c>
      <c r="AU45" s="39"/>
      <c r="AV45" s="39"/>
      <c r="AW45" s="39"/>
    </row>
    <row r="46" spans="1:49" ht="20.100000000000001" customHeight="1" x14ac:dyDescent="0.2">
      <c r="D46" s="2" t="s">
        <v>119</v>
      </c>
      <c r="F46" s="39">
        <v>0</v>
      </c>
      <c r="G46" s="39"/>
      <c r="H46" s="39"/>
      <c r="I46" s="39"/>
      <c r="J46" s="39">
        <v>0</v>
      </c>
      <c r="K46" s="39">
        <v>0</v>
      </c>
      <c r="L46" s="39">
        <v>0</v>
      </c>
      <c r="M46" s="39"/>
      <c r="N46" s="39">
        <v>0</v>
      </c>
      <c r="O46" s="39"/>
      <c r="P46" s="39"/>
      <c r="Q46" s="39"/>
      <c r="R46" s="39">
        <v>0</v>
      </c>
      <c r="S46" s="39">
        <v>0</v>
      </c>
      <c r="T46" s="39">
        <v>0</v>
      </c>
      <c r="U46" s="39">
        <v>0</v>
      </c>
      <c r="V46" s="39"/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/>
      <c r="AF46" s="39">
        <v>0</v>
      </c>
      <c r="AG46" s="39"/>
      <c r="AH46" s="39"/>
      <c r="AI46" s="39"/>
      <c r="AJ46" s="39">
        <v>0</v>
      </c>
      <c r="AK46" s="39"/>
      <c r="AL46" s="39"/>
      <c r="AM46" s="39"/>
      <c r="AN46" s="39">
        <v>0</v>
      </c>
      <c r="AO46" s="39"/>
      <c r="AP46" s="39">
        <v>0</v>
      </c>
      <c r="AQ46" s="39"/>
      <c r="AR46" s="39"/>
      <c r="AS46" s="39"/>
      <c r="AT46" s="39">
        <v>0</v>
      </c>
      <c r="AU46" s="39"/>
      <c r="AV46" s="39"/>
      <c r="AW46" s="39"/>
    </row>
    <row r="47" spans="1:49" ht="20.100000000000001" customHeight="1" x14ac:dyDescent="0.2"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</row>
    <row r="48" spans="1:49" s="1" customFormat="1" ht="20.100000000000001" customHeight="1" x14ac:dyDescent="0.25">
      <c r="A48" s="3"/>
      <c r="B48" s="6"/>
      <c r="C48" s="51" t="s">
        <v>120</v>
      </c>
      <c r="D48" s="52"/>
      <c r="E48" s="5"/>
      <c r="F48" s="53">
        <v>0</v>
      </c>
      <c r="G48" s="54"/>
      <c r="H48" s="54"/>
      <c r="I48" s="54"/>
      <c r="J48" s="53">
        <v>0</v>
      </c>
      <c r="K48" s="53">
        <v>0</v>
      </c>
      <c r="L48" s="53">
        <v>0</v>
      </c>
      <c r="M48" s="54"/>
      <c r="N48" s="53">
        <v>0</v>
      </c>
      <c r="O48" s="54"/>
      <c r="P48" s="54"/>
      <c r="Q48" s="54"/>
      <c r="R48" s="53">
        <v>0</v>
      </c>
      <c r="S48" s="53">
        <v>0</v>
      </c>
      <c r="T48" s="53">
        <v>0</v>
      </c>
      <c r="U48" s="53">
        <v>0</v>
      </c>
      <c r="V48" s="54"/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4"/>
      <c r="AF48" s="53">
        <v>0</v>
      </c>
      <c r="AG48" s="54"/>
      <c r="AH48" s="54"/>
      <c r="AI48" s="54"/>
      <c r="AJ48" s="53">
        <v>0</v>
      </c>
      <c r="AK48" s="54"/>
      <c r="AL48" s="54"/>
      <c r="AM48" s="54"/>
      <c r="AN48" s="53">
        <v>0</v>
      </c>
      <c r="AO48" s="54"/>
      <c r="AP48" s="53">
        <v>0</v>
      </c>
      <c r="AQ48" s="54"/>
      <c r="AR48" s="54"/>
      <c r="AS48" s="54"/>
      <c r="AT48" s="53">
        <v>0</v>
      </c>
      <c r="AU48" s="39"/>
      <c r="AV48" s="39"/>
      <c r="AW48" s="39"/>
    </row>
    <row r="49" spans="3:49" ht="20.100000000000001" customHeight="1" x14ac:dyDescent="0.2"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</row>
    <row r="50" spans="3:49" ht="20.100000000000001" customHeight="1" x14ac:dyDescent="0.2">
      <c r="C50" s="3" t="s">
        <v>121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</row>
    <row r="51" spans="3:49" ht="20.100000000000001" customHeight="1" x14ac:dyDescent="0.2">
      <c r="D51" s="2" t="s">
        <v>122</v>
      </c>
      <c r="F51" s="39">
        <v>214</v>
      </c>
      <c r="G51" s="39"/>
      <c r="H51" s="39"/>
      <c r="I51" s="39"/>
      <c r="J51" s="39">
        <v>1862</v>
      </c>
      <c r="K51" s="39">
        <v>32</v>
      </c>
      <c r="L51" s="39">
        <v>15</v>
      </c>
      <c r="M51" s="39"/>
      <c r="N51" s="39">
        <v>1909</v>
      </c>
      <c r="O51" s="39"/>
      <c r="P51" s="39"/>
      <c r="Q51" s="39"/>
      <c r="R51" s="39">
        <v>0</v>
      </c>
      <c r="S51" s="39">
        <v>135</v>
      </c>
      <c r="T51" s="39">
        <v>198</v>
      </c>
      <c r="U51" s="39">
        <v>577</v>
      </c>
      <c r="V51" s="39"/>
      <c r="W51" s="39">
        <v>197</v>
      </c>
      <c r="X51" s="39">
        <v>5</v>
      </c>
      <c r="Y51" s="39">
        <v>40</v>
      </c>
      <c r="Z51" s="39">
        <v>181</v>
      </c>
      <c r="AA51" s="39">
        <v>118</v>
      </c>
      <c r="AB51" s="39">
        <v>139</v>
      </c>
      <c r="AC51" s="39">
        <v>322</v>
      </c>
      <c r="AD51" s="39">
        <v>1</v>
      </c>
      <c r="AE51" s="39"/>
      <c r="AF51" s="39">
        <v>1913</v>
      </c>
      <c r="AG51" s="39"/>
      <c r="AH51" s="39"/>
      <c r="AI51" s="39"/>
      <c r="AJ51" s="39">
        <v>198</v>
      </c>
      <c r="AK51" s="39"/>
      <c r="AL51" s="39"/>
      <c r="AM51" s="39"/>
      <c r="AN51" s="39">
        <v>0</v>
      </c>
      <c r="AO51" s="39"/>
      <c r="AP51" s="39">
        <v>12</v>
      </c>
      <c r="AQ51" s="39"/>
      <c r="AR51" s="39"/>
      <c r="AS51" s="39"/>
      <c r="AT51" s="39">
        <v>0</v>
      </c>
      <c r="AU51" s="39"/>
      <c r="AV51" s="39"/>
      <c r="AW51" s="39"/>
    </row>
    <row r="52" spans="3:49" ht="20.100000000000001" customHeight="1" x14ac:dyDescent="0.2">
      <c r="D52" s="47" t="s">
        <v>97</v>
      </c>
      <c r="F52" s="48">
        <v>231</v>
      </c>
      <c r="G52" s="49"/>
      <c r="H52" s="49"/>
      <c r="I52" s="49"/>
      <c r="J52" s="48">
        <v>1843</v>
      </c>
      <c r="K52" s="48">
        <v>48</v>
      </c>
      <c r="L52" s="48">
        <v>20</v>
      </c>
      <c r="M52" s="49"/>
      <c r="N52" s="48">
        <v>1911</v>
      </c>
      <c r="O52" s="49"/>
      <c r="P52" s="49"/>
      <c r="Q52" s="49"/>
      <c r="R52" s="48">
        <v>1</v>
      </c>
      <c r="S52" s="48">
        <v>163</v>
      </c>
      <c r="T52" s="48">
        <v>196</v>
      </c>
      <c r="U52" s="48">
        <v>499</v>
      </c>
      <c r="V52" s="49"/>
      <c r="W52" s="48">
        <v>178</v>
      </c>
      <c r="X52" s="48">
        <v>5</v>
      </c>
      <c r="Y52" s="48">
        <v>35</v>
      </c>
      <c r="Z52" s="48">
        <v>152</v>
      </c>
      <c r="AA52" s="48">
        <v>111</v>
      </c>
      <c r="AB52" s="48">
        <v>151</v>
      </c>
      <c r="AC52" s="48">
        <v>331</v>
      </c>
      <c r="AD52" s="48">
        <v>0</v>
      </c>
      <c r="AE52" s="49"/>
      <c r="AF52" s="48">
        <v>1822</v>
      </c>
      <c r="AG52" s="49"/>
      <c r="AH52" s="49"/>
      <c r="AI52" s="49"/>
      <c r="AJ52" s="48">
        <v>318</v>
      </c>
      <c r="AK52" s="49"/>
      <c r="AL52" s="49"/>
      <c r="AM52" s="49"/>
      <c r="AN52" s="48">
        <v>0</v>
      </c>
      <c r="AO52" s="49"/>
      <c r="AP52" s="48">
        <v>2</v>
      </c>
      <c r="AQ52" s="49"/>
      <c r="AR52" s="49"/>
      <c r="AS52" s="49"/>
      <c r="AT52" s="48">
        <v>0</v>
      </c>
      <c r="AU52" s="39"/>
      <c r="AV52" s="39"/>
      <c r="AW52" s="39"/>
    </row>
    <row r="53" spans="3:49" ht="20.100000000000001" customHeight="1" x14ac:dyDescent="0.2">
      <c r="D53" s="2" t="s">
        <v>113</v>
      </c>
      <c r="F53" s="39">
        <v>418</v>
      </c>
      <c r="G53" s="39"/>
      <c r="H53" s="39"/>
      <c r="I53" s="39"/>
      <c r="J53" s="39">
        <v>1876</v>
      </c>
      <c r="K53" s="39">
        <v>48</v>
      </c>
      <c r="L53" s="39">
        <v>20</v>
      </c>
      <c r="M53" s="39"/>
      <c r="N53" s="39">
        <v>1944</v>
      </c>
      <c r="O53" s="39"/>
      <c r="P53" s="39"/>
      <c r="Q53" s="39"/>
      <c r="R53" s="39">
        <v>1</v>
      </c>
      <c r="S53" s="39">
        <v>150</v>
      </c>
      <c r="T53" s="39">
        <v>100</v>
      </c>
      <c r="U53" s="39">
        <v>638</v>
      </c>
      <c r="V53" s="39"/>
      <c r="W53" s="39">
        <v>206</v>
      </c>
      <c r="X53" s="39">
        <v>4</v>
      </c>
      <c r="Y53" s="39">
        <v>21</v>
      </c>
      <c r="Z53" s="39">
        <v>182</v>
      </c>
      <c r="AA53" s="39">
        <v>125</v>
      </c>
      <c r="AB53" s="39">
        <v>114</v>
      </c>
      <c r="AC53" s="39">
        <v>404</v>
      </c>
      <c r="AD53" s="39">
        <v>1</v>
      </c>
      <c r="AE53" s="39"/>
      <c r="AF53" s="39">
        <v>1946</v>
      </c>
      <c r="AG53" s="39"/>
      <c r="AH53" s="39"/>
      <c r="AI53" s="39"/>
      <c r="AJ53" s="39">
        <v>402</v>
      </c>
      <c r="AK53" s="39"/>
      <c r="AL53" s="39"/>
      <c r="AM53" s="39"/>
      <c r="AN53" s="39">
        <v>0</v>
      </c>
      <c r="AO53" s="39"/>
      <c r="AP53" s="39">
        <v>14</v>
      </c>
      <c r="AQ53" s="39"/>
      <c r="AR53" s="39"/>
      <c r="AS53" s="39"/>
      <c r="AT53" s="39">
        <v>0</v>
      </c>
      <c r="AU53" s="39"/>
      <c r="AV53" s="39"/>
      <c r="AW53" s="39"/>
    </row>
    <row r="54" spans="3:49" ht="20.100000000000001" customHeight="1" x14ac:dyDescent="0.2">
      <c r="D54" s="47" t="s">
        <v>99</v>
      </c>
      <c r="F54" s="48">
        <v>430</v>
      </c>
      <c r="G54" s="49"/>
      <c r="H54" s="49"/>
      <c r="I54" s="49"/>
      <c r="J54" s="48">
        <v>1803</v>
      </c>
      <c r="K54" s="48">
        <v>113</v>
      </c>
      <c r="L54" s="48">
        <v>20</v>
      </c>
      <c r="M54" s="49"/>
      <c r="N54" s="48">
        <v>1936</v>
      </c>
      <c r="O54" s="49"/>
      <c r="P54" s="49"/>
      <c r="Q54" s="49"/>
      <c r="R54" s="48">
        <v>0</v>
      </c>
      <c r="S54" s="48">
        <v>221</v>
      </c>
      <c r="T54" s="48">
        <v>391</v>
      </c>
      <c r="U54" s="48">
        <v>558</v>
      </c>
      <c r="V54" s="49"/>
      <c r="W54" s="48">
        <v>195</v>
      </c>
      <c r="X54" s="48">
        <v>16</v>
      </c>
      <c r="Y54" s="48">
        <v>28</v>
      </c>
      <c r="Z54" s="48">
        <v>114</v>
      </c>
      <c r="AA54" s="48">
        <v>122</v>
      </c>
      <c r="AB54" s="48">
        <v>127</v>
      </c>
      <c r="AC54" s="48">
        <v>365</v>
      </c>
      <c r="AD54" s="48">
        <v>1</v>
      </c>
      <c r="AE54" s="49"/>
      <c r="AF54" s="48">
        <v>2138</v>
      </c>
      <c r="AG54" s="49"/>
      <c r="AH54" s="49"/>
      <c r="AI54" s="49"/>
      <c r="AJ54" s="48">
        <v>193</v>
      </c>
      <c r="AK54" s="49"/>
      <c r="AL54" s="49"/>
      <c r="AM54" s="49"/>
      <c r="AN54" s="48">
        <v>0</v>
      </c>
      <c r="AO54" s="49"/>
      <c r="AP54" s="48">
        <v>35</v>
      </c>
      <c r="AQ54" s="49"/>
      <c r="AR54" s="49"/>
      <c r="AS54" s="49"/>
      <c r="AT54" s="48">
        <v>37</v>
      </c>
      <c r="AU54" s="39"/>
      <c r="AV54" s="39"/>
      <c r="AW54" s="39"/>
    </row>
    <row r="55" spans="3:49" ht="20.100000000000001" customHeight="1" x14ac:dyDescent="0.2">
      <c r="D55" s="2" t="s">
        <v>114</v>
      </c>
      <c r="F55" s="39">
        <v>192</v>
      </c>
      <c r="G55" s="39"/>
      <c r="H55" s="39"/>
      <c r="I55" s="39"/>
      <c r="J55" s="39">
        <v>1714</v>
      </c>
      <c r="K55" s="39">
        <v>113</v>
      </c>
      <c r="L55" s="39">
        <v>14</v>
      </c>
      <c r="M55" s="39"/>
      <c r="N55" s="39">
        <v>1841</v>
      </c>
      <c r="O55" s="39"/>
      <c r="P55" s="39"/>
      <c r="Q55" s="39"/>
      <c r="R55" s="39">
        <v>1</v>
      </c>
      <c r="S55" s="39">
        <v>164</v>
      </c>
      <c r="T55" s="39">
        <v>428</v>
      </c>
      <c r="U55" s="39">
        <v>451</v>
      </c>
      <c r="V55" s="39"/>
      <c r="W55" s="39">
        <v>168</v>
      </c>
      <c r="X55" s="39">
        <v>5</v>
      </c>
      <c r="Y55" s="39">
        <v>23</v>
      </c>
      <c r="Z55" s="39">
        <v>139</v>
      </c>
      <c r="AA55" s="39">
        <v>76</v>
      </c>
      <c r="AB55" s="39">
        <v>88</v>
      </c>
      <c r="AC55" s="39">
        <v>271</v>
      </c>
      <c r="AD55" s="39">
        <v>0</v>
      </c>
      <c r="AE55" s="39"/>
      <c r="AF55" s="39">
        <v>1814</v>
      </c>
      <c r="AG55" s="39"/>
      <c r="AH55" s="39"/>
      <c r="AI55" s="39"/>
      <c r="AJ55" s="39">
        <v>218</v>
      </c>
      <c r="AK55" s="39"/>
      <c r="AL55" s="39"/>
      <c r="AM55" s="39"/>
      <c r="AN55" s="39">
        <v>0</v>
      </c>
      <c r="AO55" s="39"/>
      <c r="AP55" s="39">
        <v>1</v>
      </c>
      <c r="AQ55" s="39"/>
      <c r="AR55" s="39"/>
      <c r="AS55" s="39"/>
      <c r="AT55" s="39">
        <v>0</v>
      </c>
      <c r="AU55" s="39"/>
      <c r="AV55" s="39"/>
      <c r="AW55" s="39"/>
    </row>
    <row r="56" spans="3:49" ht="20.100000000000001" customHeight="1" x14ac:dyDescent="0.2">
      <c r="D56" s="47" t="s">
        <v>115</v>
      </c>
      <c r="F56" s="48">
        <v>426</v>
      </c>
      <c r="G56" s="49"/>
      <c r="H56" s="49"/>
      <c r="I56" s="49"/>
      <c r="J56" s="48">
        <v>1655</v>
      </c>
      <c r="K56" s="48">
        <v>64</v>
      </c>
      <c r="L56" s="48">
        <v>23</v>
      </c>
      <c r="M56" s="49"/>
      <c r="N56" s="48">
        <v>1742</v>
      </c>
      <c r="O56" s="49"/>
      <c r="P56" s="49"/>
      <c r="Q56" s="49"/>
      <c r="R56" s="48">
        <v>0</v>
      </c>
      <c r="S56" s="48">
        <v>107</v>
      </c>
      <c r="T56" s="48">
        <v>201</v>
      </c>
      <c r="U56" s="48">
        <v>504</v>
      </c>
      <c r="V56" s="49"/>
      <c r="W56" s="48">
        <v>168</v>
      </c>
      <c r="X56" s="48">
        <v>6</v>
      </c>
      <c r="Y56" s="48">
        <v>13</v>
      </c>
      <c r="Z56" s="48">
        <v>148</v>
      </c>
      <c r="AA56" s="48">
        <v>91</v>
      </c>
      <c r="AB56" s="48">
        <v>108</v>
      </c>
      <c r="AC56" s="48">
        <v>440</v>
      </c>
      <c r="AD56" s="48">
        <v>2</v>
      </c>
      <c r="AE56" s="49"/>
      <c r="AF56" s="48">
        <v>1788</v>
      </c>
      <c r="AG56" s="49"/>
      <c r="AH56" s="49"/>
      <c r="AI56" s="49"/>
      <c r="AJ56" s="48">
        <v>377</v>
      </c>
      <c r="AK56" s="49"/>
      <c r="AL56" s="49"/>
      <c r="AM56" s="49"/>
      <c r="AN56" s="48">
        <v>0</v>
      </c>
      <c r="AO56" s="49"/>
      <c r="AP56" s="48">
        <v>3</v>
      </c>
      <c r="AQ56" s="49"/>
      <c r="AR56" s="49"/>
      <c r="AS56" s="49"/>
      <c r="AT56" s="48">
        <v>0</v>
      </c>
      <c r="AU56" s="39"/>
      <c r="AV56" s="39"/>
      <c r="AW56" s="39"/>
    </row>
    <row r="57" spans="3:49" ht="20.100000000000001" customHeight="1" x14ac:dyDescent="0.2">
      <c r="D57" s="2" t="s">
        <v>102</v>
      </c>
      <c r="F57" s="39">
        <v>263</v>
      </c>
      <c r="G57" s="39"/>
      <c r="H57" s="39"/>
      <c r="I57" s="39"/>
      <c r="J57" s="39">
        <v>1709</v>
      </c>
      <c r="K57" s="39">
        <v>80</v>
      </c>
      <c r="L57" s="39">
        <v>11</v>
      </c>
      <c r="M57" s="39"/>
      <c r="N57" s="39">
        <v>1800</v>
      </c>
      <c r="O57" s="39"/>
      <c r="P57" s="39"/>
      <c r="Q57" s="39"/>
      <c r="R57" s="39">
        <v>0</v>
      </c>
      <c r="S57" s="39">
        <v>134</v>
      </c>
      <c r="T57" s="39">
        <v>200</v>
      </c>
      <c r="U57" s="39">
        <v>478</v>
      </c>
      <c r="V57" s="39"/>
      <c r="W57" s="39">
        <v>147</v>
      </c>
      <c r="X57" s="39">
        <v>4</v>
      </c>
      <c r="Y57" s="39">
        <v>27</v>
      </c>
      <c r="Z57" s="39">
        <v>192</v>
      </c>
      <c r="AA57" s="39">
        <v>95</v>
      </c>
      <c r="AB57" s="39">
        <v>110</v>
      </c>
      <c r="AC57" s="39">
        <v>395</v>
      </c>
      <c r="AD57" s="39">
        <v>0</v>
      </c>
      <c r="AE57" s="39"/>
      <c r="AF57" s="39">
        <v>1782</v>
      </c>
      <c r="AG57" s="39"/>
      <c r="AH57" s="39"/>
      <c r="AI57" s="39"/>
      <c r="AJ57" s="39">
        <v>277</v>
      </c>
      <c r="AK57" s="39"/>
      <c r="AL57" s="39"/>
      <c r="AM57" s="39"/>
      <c r="AN57" s="39">
        <v>0</v>
      </c>
      <c r="AO57" s="39"/>
      <c r="AP57" s="39">
        <v>4</v>
      </c>
      <c r="AQ57" s="39"/>
      <c r="AR57" s="39"/>
      <c r="AS57" s="39"/>
      <c r="AT57" s="39">
        <v>0</v>
      </c>
      <c r="AU57" s="39"/>
      <c r="AV57" s="39"/>
      <c r="AW57" s="39"/>
    </row>
    <row r="58" spans="3:49" ht="20.100000000000001" customHeight="1" x14ac:dyDescent="0.2">
      <c r="D58" s="47" t="s">
        <v>103</v>
      </c>
      <c r="F58" s="48">
        <v>360</v>
      </c>
      <c r="G58" s="49"/>
      <c r="H58" s="49"/>
      <c r="I58" s="49"/>
      <c r="J58" s="48">
        <v>1732</v>
      </c>
      <c r="K58" s="48">
        <v>130</v>
      </c>
      <c r="L58" s="48">
        <v>8</v>
      </c>
      <c r="M58" s="49"/>
      <c r="N58" s="48">
        <v>1870</v>
      </c>
      <c r="O58" s="49"/>
      <c r="P58" s="49"/>
      <c r="Q58" s="49"/>
      <c r="R58" s="48">
        <v>38</v>
      </c>
      <c r="S58" s="48">
        <v>180</v>
      </c>
      <c r="T58" s="48">
        <v>242</v>
      </c>
      <c r="U58" s="48">
        <v>454</v>
      </c>
      <c r="V58" s="49"/>
      <c r="W58" s="48">
        <v>221</v>
      </c>
      <c r="X58" s="48">
        <v>14</v>
      </c>
      <c r="Y58" s="48">
        <v>43</v>
      </c>
      <c r="Z58" s="48">
        <v>176</v>
      </c>
      <c r="AA58" s="48">
        <v>120</v>
      </c>
      <c r="AB58" s="48">
        <v>81</v>
      </c>
      <c r="AC58" s="48">
        <v>359</v>
      </c>
      <c r="AD58" s="48">
        <v>0</v>
      </c>
      <c r="AE58" s="49"/>
      <c r="AF58" s="48">
        <v>1928</v>
      </c>
      <c r="AG58" s="49"/>
      <c r="AH58" s="49"/>
      <c r="AI58" s="49"/>
      <c r="AJ58" s="48">
        <v>300</v>
      </c>
      <c r="AK58" s="49"/>
      <c r="AL58" s="49"/>
      <c r="AM58" s="49"/>
      <c r="AN58" s="48">
        <v>0</v>
      </c>
      <c r="AO58" s="49"/>
      <c r="AP58" s="48">
        <v>2</v>
      </c>
      <c r="AQ58" s="49"/>
      <c r="AR58" s="49"/>
      <c r="AS58" s="49"/>
      <c r="AT58" s="48">
        <v>154</v>
      </c>
      <c r="AU58" s="39"/>
      <c r="AV58" s="39"/>
      <c r="AW58" s="39"/>
    </row>
    <row r="59" spans="3:49" ht="20.100000000000001" customHeight="1" x14ac:dyDescent="0.2">
      <c r="D59" s="2" t="s">
        <v>104</v>
      </c>
      <c r="F59" s="39">
        <v>429</v>
      </c>
      <c r="G59" s="39"/>
      <c r="H59" s="39"/>
      <c r="I59" s="39"/>
      <c r="J59" s="39">
        <v>1726</v>
      </c>
      <c r="K59" s="39">
        <v>109</v>
      </c>
      <c r="L59" s="39">
        <v>16</v>
      </c>
      <c r="M59" s="39"/>
      <c r="N59" s="39">
        <v>1851</v>
      </c>
      <c r="O59" s="39"/>
      <c r="P59" s="39"/>
      <c r="Q59" s="39"/>
      <c r="R59" s="39">
        <v>0</v>
      </c>
      <c r="S59" s="39">
        <v>179</v>
      </c>
      <c r="T59" s="39">
        <v>315</v>
      </c>
      <c r="U59" s="39">
        <v>441</v>
      </c>
      <c r="V59" s="39"/>
      <c r="W59" s="39">
        <v>173</v>
      </c>
      <c r="X59" s="39">
        <v>12</v>
      </c>
      <c r="Y59" s="39">
        <v>27</v>
      </c>
      <c r="Z59" s="39">
        <v>161</v>
      </c>
      <c r="AA59" s="39">
        <v>120</v>
      </c>
      <c r="AB59" s="39">
        <v>139</v>
      </c>
      <c r="AC59" s="39">
        <v>327</v>
      </c>
      <c r="AD59" s="39">
        <v>1</v>
      </c>
      <c r="AE59" s="39"/>
      <c r="AF59" s="39">
        <v>1895</v>
      </c>
      <c r="AG59" s="39"/>
      <c r="AH59" s="39"/>
      <c r="AI59" s="39"/>
      <c r="AJ59" s="39">
        <v>382</v>
      </c>
      <c r="AK59" s="39"/>
      <c r="AL59" s="39"/>
      <c r="AM59" s="39"/>
      <c r="AN59" s="39">
        <v>0</v>
      </c>
      <c r="AO59" s="39"/>
      <c r="AP59" s="39">
        <v>3</v>
      </c>
      <c r="AQ59" s="39"/>
      <c r="AR59" s="39"/>
      <c r="AS59" s="39"/>
      <c r="AT59" s="39">
        <v>0</v>
      </c>
      <c r="AU59" s="39"/>
      <c r="AV59" s="39"/>
      <c r="AW59" s="39"/>
    </row>
    <row r="60" spans="3:49" ht="20.100000000000001" customHeight="1" x14ac:dyDescent="0.2">
      <c r="D60" s="47" t="s">
        <v>117</v>
      </c>
      <c r="F60" s="48">
        <v>324</v>
      </c>
      <c r="G60" s="49"/>
      <c r="H60" s="49"/>
      <c r="I60" s="49"/>
      <c r="J60" s="48">
        <v>1675</v>
      </c>
      <c r="K60" s="48">
        <v>124</v>
      </c>
      <c r="L60" s="48">
        <v>4</v>
      </c>
      <c r="M60" s="49"/>
      <c r="N60" s="48">
        <v>1803</v>
      </c>
      <c r="O60" s="49"/>
      <c r="P60" s="49"/>
      <c r="Q60" s="49"/>
      <c r="R60" s="48">
        <v>3</v>
      </c>
      <c r="S60" s="48">
        <v>128</v>
      </c>
      <c r="T60" s="48">
        <v>334</v>
      </c>
      <c r="U60" s="48">
        <v>579</v>
      </c>
      <c r="V60" s="49"/>
      <c r="W60" s="48">
        <v>146</v>
      </c>
      <c r="X60" s="48">
        <v>2</v>
      </c>
      <c r="Y60" s="48">
        <v>25</v>
      </c>
      <c r="Z60" s="48">
        <v>120</v>
      </c>
      <c r="AA60" s="48">
        <v>91</v>
      </c>
      <c r="AB60" s="48">
        <v>94</v>
      </c>
      <c r="AC60" s="48">
        <v>332</v>
      </c>
      <c r="AD60" s="48">
        <v>0</v>
      </c>
      <c r="AE60" s="49"/>
      <c r="AF60" s="48">
        <v>1854</v>
      </c>
      <c r="AG60" s="49"/>
      <c r="AH60" s="49"/>
      <c r="AI60" s="49"/>
      <c r="AJ60" s="48">
        <v>271</v>
      </c>
      <c r="AK60" s="49"/>
      <c r="AL60" s="49"/>
      <c r="AM60" s="49"/>
      <c r="AN60" s="48">
        <v>0</v>
      </c>
      <c r="AO60" s="49"/>
      <c r="AP60" s="48">
        <v>2</v>
      </c>
      <c r="AQ60" s="49"/>
      <c r="AR60" s="49"/>
      <c r="AS60" s="49"/>
      <c r="AT60" s="48">
        <v>0</v>
      </c>
      <c r="AU60" s="39"/>
      <c r="AV60" s="39"/>
      <c r="AW60" s="39"/>
    </row>
    <row r="61" spans="3:49" ht="20.100000000000001" customHeight="1" x14ac:dyDescent="0.2">
      <c r="D61" s="2" t="s">
        <v>106</v>
      </c>
      <c r="F61" s="39">
        <v>420</v>
      </c>
      <c r="G61" s="39"/>
      <c r="H61" s="39"/>
      <c r="I61" s="39"/>
      <c r="J61" s="39">
        <v>1606</v>
      </c>
      <c r="K61" s="39">
        <v>49</v>
      </c>
      <c r="L61" s="39">
        <v>9</v>
      </c>
      <c r="M61" s="39"/>
      <c r="N61" s="39">
        <v>1664</v>
      </c>
      <c r="O61" s="39"/>
      <c r="P61" s="39"/>
      <c r="Q61" s="39"/>
      <c r="R61" s="39">
        <v>3</v>
      </c>
      <c r="S61" s="39">
        <v>161</v>
      </c>
      <c r="T61" s="39">
        <v>185</v>
      </c>
      <c r="U61" s="39">
        <v>317</v>
      </c>
      <c r="V61" s="39"/>
      <c r="W61" s="39">
        <v>193</v>
      </c>
      <c r="X61" s="39">
        <v>9</v>
      </c>
      <c r="Y61" s="39">
        <v>40</v>
      </c>
      <c r="Z61" s="39">
        <v>190</v>
      </c>
      <c r="AA61" s="39">
        <v>145</v>
      </c>
      <c r="AB61" s="39">
        <v>112</v>
      </c>
      <c r="AC61" s="39">
        <v>342</v>
      </c>
      <c r="AD61" s="39">
        <v>0</v>
      </c>
      <c r="AE61" s="39"/>
      <c r="AF61" s="39">
        <v>1697</v>
      </c>
      <c r="AG61" s="39"/>
      <c r="AH61" s="39"/>
      <c r="AI61" s="39"/>
      <c r="AJ61" s="39">
        <v>383</v>
      </c>
      <c r="AK61" s="39"/>
      <c r="AL61" s="39"/>
      <c r="AM61" s="39"/>
      <c r="AN61" s="39">
        <v>0</v>
      </c>
      <c r="AO61" s="39"/>
      <c r="AP61" s="39">
        <v>4</v>
      </c>
      <c r="AQ61" s="39"/>
      <c r="AR61" s="39"/>
      <c r="AS61" s="39"/>
      <c r="AT61" s="39">
        <v>0</v>
      </c>
      <c r="AU61" s="39"/>
      <c r="AV61" s="39"/>
      <c r="AW61" s="39"/>
    </row>
    <row r="62" spans="3:49" ht="20.100000000000001" customHeight="1" x14ac:dyDescent="0.2">
      <c r="D62" s="47" t="s">
        <v>107</v>
      </c>
      <c r="F62" s="48">
        <v>443</v>
      </c>
      <c r="G62" s="49"/>
      <c r="H62" s="49"/>
      <c r="I62" s="49"/>
      <c r="J62" s="48">
        <v>1641</v>
      </c>
      <c r="K62" s="48">
        <v>95</v>
      </c>
      <c r="L62" s="48">
        <v>32</v>
      </c>
      <c r="M62" s="49"/>
      <c r="N62" s="48">
        <v>1768</v>
      </c>
      <c r="O62" s="49"/>
      <c r="P62" s="49"/>
      <c r="Q62" s="49"/>
      <c r="R62" s="48">
        <v>1</v>
      </c>
      <c r="S62" s="48">
        <v>162</v>
      </c>
      <c r="T62" s="48">
        <v>262</v>
      </c>
      <c r="U62" s="48">
        <v>498</v>
      </c>
      <c r="V62" s="49"/>
      <c r="W62" s="48">
        <v>168</v>
      </c>
      <c r="X62" s="48">
        <v>2</v>
      </c>
      <c r="Y62" s="48">
        <v>14</v>
      </c>
      <c r="Z62" s="48">
        <v>131</v>
      </c>
      <c r="AA62" s="48">
        <v>129</v>
      </c>
      <c r="AB62" s="48">
        <v>140</v>
      </c>
      <c r="AC62" s="48">
        <v>425</v>
      </c>
      <c r="AD62" s="48">
        <v>2</v>
      </c>
      <c r="AE62" s="49"/>
      <c r="AF62" s="48">
        <v>1934</v>
      </c>
      <c r="AG62" s="49"/>
      <c r="AH62" s="49"/>
      <c r="AI62" s="49"/>
      <c r="AJ62" s="48">
        <v>271</v>
      </c>
      <c r="AK62" s="49"/>
      <c r="AL62" s="49"/>
      <c r="AM62" s="49"/>
      <c r="AN62" s="48">
        <v>0</v>
      </c>
      <c r="AO62" s="49"/>
      <c r="AP62" s="48">
        <v>6</v>
      </c>
      <c r="AQ62" s="49"/>
      <c r="AR62" s="49"/>
      <c r="AS62" s="49"/>
      <c r="AT62" s="48">
        <v>0</v>
      </c>
      <c r="AU62" s="39"/>
      <c r="AV62" s="39"/>
      <c r="AW62" s="39"/>
    </row>
    <row r="63" spans="3:49" ht="20.100000000000001" customHeight="1" x14ac:dyDescent="0.2">
      <c r="D63" s="2" t="s">
        <v>108</v>
      </c>
      <c r="F63" s="39">
        <v>479</v>
      </c>
      <c r="G63" s="39"/>
      <c r="H63" s="39"/>
      <c r="I63" s="39"/>
      <c r="J63" s="39">
        <v>1684</v>
      </c>
      <c r="K63" s="39">
        <v>68</v>
      </c>
      <c r="L63" s="39">
        <v>27</v>
      </c>
      <c r="M63" s="39"/>
      <c r="N63" s="39">
        <v>1779</v>
      </c>
      <c r="O63" s="39"/>
      <c r="P63" s="39"/>
      <c r="Q63" s="39"/>
      <c r="R63" s="39">
        <v>0</v>
      </c>
      <c r="S63" s="39">
        <v>165</v>
      </c>
      <c r="T63" s="39">
        <v>207</v>
      </c>
      <c r="U63" s="39">
        <v>420</v>
      </c>
      <c r="V63" s="39"/>
      <c r="W63" s="39">
        <v>222</v>
      </c>
      <c r="X63" s="39">
        <v>3</v>
      </c>
      <c r="Y63" s="39">
        <v>32</v>
      </c>
      <c r="Z63" s="39">
        <v>194</v>
      </c>
      <c r="AA63" s="39">
        <v>91</v>
      </c>
      <c r="AB63" s="39">
        <v>95</v>
      </c>
      <c r="AC63" s="39">
        <v>454</v>
      </c>
      <c r="AD63" s="39">
        <v>1</v>
      </c>
      <c r="AE63" s="39"/>
      <c r="AF63" s="39">
        <v>1884</v>
      </c>
      <c r="AG63" s="39"/>
      <c r="AH63" s="39"/>
      <c r="AI63" s="39"/>
      <c r="AJ63" s="39">
        <v>354</v>
      </c>
      <c r="AK63" s="39"/>
      <c r="AL63" s="39"/>
      <c r="AM63" s="39"/>
      <c r="AN63" s="39">
        <v>0</v>
      </c>
      <c r="AO63" s="39"/>
      <c r="AP63" s="39">
        <v>20</v>
      </c>
      <c r="AQ63" s="39"/>
      <c r="AR63" s="39"/>
      <c r="AS63" s="39"/>
      <c r="AT63" s="39">
        <v>0</v>
      </c>
      <c r="AU63" s="39"/>
      <c r="AV63" s="39"/>
      <c r="AW63" s="39"/>
    </row>
    <row r="64" spans="3:49" ht="20.100000000000001" customHeight="1" x14ac:dyDescent="0.2">
      <c r="D64" s="47" t="s">
        <v>109</v>
      </c>
      <c r="F64" s="48">
        <v>407</v>
      </c>
      <c r="G64" s="49"/>
      <c r="H64" s="49"/>
      <c r="I64" s="49"/>
      <c r="J64" s="48">
        <v>1708</v>
      </c>
      <c r="K64" s="48">
        <v>53</v>
      </c>
      <c r="L64" s="48">
        <v>17</v>
      </c>
      <c r="M64" s="49"/>
      <c r="N64" s="48">
        <v>1778</v>
      </c>
      <c r="O64" s="49"/>
      <c r="P64" s="49"/>
      <c r="Q64" s="49"/>
      <c r="R64" s="48">
        <v>1</v>
      </c>
      <c r="S64" s="48">
        <v>171</v>
      </c>
      <c r="T64" s="48">
        <v>259</v>
      </c>
      <c r="U64" s="48">
        <v>453</v>
      </c>
      <c r="V64" s="49"/>
      <c r="W64" s="48">
        <v>189</v>
      </c>
      <c r="X64" s="48">
        <v>2</v>
      </c>
      <c r="Y64" s="48">
        <v>15</v>
      </c>
      <c r="Z64" s="48">
        <v>136</v>
      </c>
      <c r="AA64" s="48">
        <v>118</v>
      </c>
      <c r="AB64" s="48">
        <v>83</v>
      </c>
      <c r="AC64" s="48">
        <v>384</v>
      </c>
      <c r="AD64" s="48">
        <v>36</v>
      </c>
      <c r="AE64" s="49"/>
      <c r="AF64" s="48">
        <v>1847</v>
      </c>
      <c r="AG64" s="49"/>
      <c r="AH64" s="49"/>
      <c r="AI64" s="49"/>
      <c r="AJ64" s="48">
        <v>338</v>
      </c>
      <c r="AK64" s="49"/>
      <c r="AL64" s="49"/>
      <c r="AM64" s="49"/>
      <c r="AN64" s="48">
        <v>0</v>
      </c>
      <c r="AO64" s="49"/>
      <c r="AP64" s="48">
        <v>0</v>
      </c>
      <c r="AQ64" s="49"/>
      <c r="AR64" s="49"/>
      <c r="AS64" s="49"/>
      <c r="AT64" s="48">
        <v>0</v>
      </c>
      <c r="AU64" s="39"/>
      <c r="AV64" s="39"/>
      <c r="AW64" s="39"/>
    </row>
    <row r="65" spans="1:49" ht="20.100000000000001" customHeight="1" x14ac:dyDescent="0.2">
      <c r="D65" s="2" t="s">
        <v>123</v>
      </c>
      <c r="F65" s="39">
        <v>271</v>
      </c>
      <c r="G65" s="39"/>
      <c r="H65" s="39"/>
      <c r="I65" s="39"/>
      <c r="J65" s="39">
        <v>1868</v>
      </c>
      <c r="K65" s="39">
        <v>85</v>
      </c>
      <c r="L65" s="39">
        <v>9</v>
      </c>
      <c r="M65" s="39"/>
      <c r="N65" s="39">
        <v>1962</v>
      </c>
      <c r="O65" s="39"/>
      <c r="P65" s="39"/>
      <c r="Q65" s="39"/>
      <c r="R65" s="39">
        <v>2</v>
      </c>
      <c r="S65" s="39">
        <v>204</v>
      </c>
      <c r="T65" s="39">
        <v>278</v>
      </c>
      <c r="U65" s="39">
        <v>579</v>
      </c>
      <c r="V65" s="39"/>
      <c r="W65" s="39">
        <v>185</v>
      </c>
      <c r="X65" s="39">
        <v>7</v>
      </c>
      <c r="Y65" s="39">
        <v>15</v>
      </c>
      <c r="Z65" s="39">
        <v>143</v>
      </c>
      <c r="AA65" s="39">
        <v>85</v>
      </c>
      <c r="AB65" s="39">
        <v>55</v>
      </c>
      <c r="AC65" s="39">
        <v>358</v>
      </c>
      <c r="AD65" s="39">
        <v>1</v>
      </c>
      <c r="AE65" s="39"/>
      <c r="AF65" s="39">
        <v>1912</v>
      </c>
      <c r="AG65" s="39"/>
      <c r="AH65" s="39"/>
      <c r="AI65" s="39"/>
      <c r="AJ65" s="39">
        <v>319</v>
      </c>
      <c r="AK65" s="39"/>
      <c r="AL65" s="39"/>
      <c r="AM65" s="39"/>
      <c r="AN65" s="39">
        <v>0</v>
      </c>
      <c r="AO65" s="39"/>
      <c r="AP65" s="39">
        <v>2</v>
      </c>
      <c r="AQ65" s="39"/>
      <c r="AR65" s="39"/>
      <c r="AS65" s="39"/>
      <c r="AT65" s="39">
        <v>0</v>
      </c>
      <c r="AU65" s="39"/>
      <c r="AV65" s="39"/>
      <c r="AW65" s="39"/>
    </row>
    <row r="66" spans="1:49" ht="20.100000000000001" customHeight="1" x14ac:dyDescent="0.2">
      <c r="D66" s="47" t="s">
        <v>118</v>
      </c>
      <c r="F66" s="48">
        <v>217</v>
      </c>
      <c r="G66" s="49"/>
      <c r="H66" s="49"/>
      <c r="I66" s="49"/>
      <c r="J66" s="48">
        <v>1936</v>
      </c>
      <c r="K66" s="48">
        <v>117</v>
      </c>
      <c r="L66" s="48">
        <v>24</v>
      </c>
      <c r="M66" s="49"/>
      <c r="N66" s="48">
        <v>2077</v>
      </c>
      <c r="O66" s="49"/>
      <c r="P66" s="49"/>
      <c r="Q66" s="49"/>
      <c r="R66" s="48">
        <v>0</v>
      </c>
      <c r="S66" s="48">
        <v>161</v>
      </c>
      <c r="T66" s="48">
        <v>320</v>
      </c>
      <c r="U66" s="48">
        <v>606</v>
      </c>
      <c r="V66" s="49"/>
      <c r="W66" s="48">
        <v>163</v>
      </c>
      <c r="X66" s="48">
        <v>8</v>
      </c>
      <c r="Y66" s="48">
        <v>32</v>
      </c>
      <c r="Z66" s="48">
        <v>189</v>
      </c>
      <c r="AA66" s="48">
        <v>104</v>
      </c>
      <c r="AB66" s="48">
        <v>104</v>
      </c>
      <c r="AC66" s="48">
        <v>381</v>
      </c>
      <c r="AD66" s="48">
        <v>2</v>
      </c>
      <c r="AE66" s="49"/>
      <c r="AF66" s="48">
        <v>2070</v>
      </c>
      <c r="AG66" s="49"/>
      <c r="AH66" s="49"/>
      <c r="AI66" s="49"/>
      <c r="AJ66" s="48">
        <v>217</v>
      </c>
      <c r="AK66" s="49"/>
      <c r="AL66" s="49"/>
      <c r="AM66" s="49"/>
      <c r="AN66" s="48">
        <v>0</v>
      </c>
      <c r="AO66" s="49"/>
      <c r="AP66" s="48">
        <v>7</v>
      </c>
      <c r="AQ66" s="49"/>
      <c r="AR66" s="49"/>
      <c r="AS66" s="49"/>
      <c r="AT66" s="48">
        <v>0</v>
      </c>
      <c r="AU66" s="39"/>
      <c r="AV66" s="39"/>
      <c r="AW66" s="39"/>
    </row>
    <row r="67" spans="1:49" ht="20.100000000000001" customHeight="1" x14ac:dyDescent="0.2"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</row>
    <row r="68" spans="1:49" s="1" customFormat="1" ht="20.100000000000001" customHeight="1" x14ac:dyDescent="0.25">
      <c r="A68" s="3"/>
      <c r="B68" s="6"/>
      <c r="C68" s="51" t="s">
        <v>124</v>
      </c>
      <c r="D68" s="52"/>
      <c r="E68" s="5"/>
      <c r="F68" s="53">
        <v>5524</v>
      </c>
      <c r="G68" s="54"/>
      <c r="H68" s="54"/>
      <c r="I68" s="54"/>
      <c r="J68" s="53">
        <v>28038</v>
      </c>
      <c r="K68" s="53">
        <v>1328</v>
      </c>
      <c r="L68" s="53">
        <v>269</v>
      </c>
      <c r="M68" s="54"/>
      <c r="N68" s="53">
        <v>29635</v>
      </c>
      <c r="O68" s="54"/>
      <c r="P68" s="54"/>
      <c r="Q68" s="54"/>
      <c r="R68" s="53">
        <v>51</v>
      </c>
      <c r="S68" s="53">
        <v>2585</v>
      </c>
      <c r="T68" s="53">
        <v>4116</v>
      </c>
      <c r="U68" s="53">
        <v>8052</v>
      </c>
      <c r="V68" s="54"/>
      <c r="W68" s="53">
        <v>2919</v>
      </c>
      <c r="X68" s="53">
        <v>104</v>
      </c>
      <c r="Y68" s="53">
        <v>430</v>
      </c>
      <c r="Z68" s="53">
        <v>2548</v>
      </c>
      <c r="AA68" s="53">
        <v>1741</v>
      </c>
      <c r="AB68" s="53">
        <v>1740</v>
      </c>
      <c r="AC68" s="53">
        <v>5890</v>
      </c>
      <c r="AD68" s="53">
        <v>48</v>
      </c>
      <c r="AE68" s="54"/>
      <c r="AF68" s="53">
        <v>30224</v>
      </c>
      <c r="AG68" s="54"/>
      <c r="AH68" s="54"/>
      <c r="AI68" s="54"/>
      <c r="AJ68" s="53">
        <v>4818</v>
      </c>
      <c r="AK68" s="54"/>
      <c r="AL68" s="54"/>
      <c r="AM68" s="54"/>
      <c r="AN68" s="53">
        <v>0</v>
      </c>
      <c r="AO68" s="54"/>
      <c r="AP68" s="53">
        <v>117</v>
      </c>
      <c r="AQ68" s="54"/>
      <c r="AR68" s="54"/>
      <c r="AS68" s="54"/>
      <c r="AT68" s="53">
        <v>191</v>
      </c>
      <c r="AU68" s="39"/>
      <c r="AV68" s="39"/>
      <c r="AW68" s="39"/>
    </row>
    <row r="69" spans="1:49" ht="20.100000000000001" customHeight="1" x14ac:dyDescent="0.2"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</row>
    <row r="70" spans="1:49" ht="20.100000000000001" customHeight="1" x14ac:dyDescent="0.2">
      <c r="C70" s="1" t="s">
        <v>125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</row>
    <row r="71" spans="1:49" ht="20.100000000000001" customHeight="1" x14ac:dyDescent="0.2">
      <c r="D71" s="2" t="s">
        <v>122</v>
      </c>
      <c r="F71" s="39">
        <v>82</v>
      </c>
      <c r="G71" s="39"/>
      <c r="H71" s="39"/>
      <c r="I71" s="39"/>
      <c r="J71" s="39">
        <v>1112</v>
      </c>
      <c r="K71" s="39">
        <v>83</v>
      </c>
      <c r="L71" s="39">
        <v>2</v>
      </c>
      <c r="M71" s="39"/>
      <c r="N71" s="39">
        <f>1574 - 377</f>
        <v>1197</v>
      </c>
      <c r="O71" s="39"/>
      <c r="P71" s="39"/>
      <c r="Q71" s="39"/>
      <c r="R71" s="39">
        <v>0</v>
      </c>
      <c r="S71" s="39">
        <v>945</v>
      </c>
      <c r="T71" s="39">
        <v>12</v>
      </c>
      <c r="U71" s="39">
        <v>35</v>
      </c>
      <c r="V71" s="39"/>
      <c r="W71" s="39">
        <v>4</v>
      </c>
      <c r="X71" s="39">
        <v>1</v>
      </c>
      <c r="Y71" s="39">
        <v>10</v>
      </c>
      <c r="Z71" s="39">
        <v>18</v>
      </c>
      <c r="AA71" s="39">
        <v>40</v>
      </c>
      <c r="AB71" s="39">
        <v>60</v>
      </c>
      <c r="AC71" s="39">
        <v>53</v>
      </c>
      <c r="AD71" s="39">
        <v>3</v>
      </c>
      <c r="AE71" s="39"/>
      <c r="AF71" s="39">
        <v>1181</v>
      </c>
      <c r="AG71" s="39"/>
      <c r="AH71" s="39"/>
      <c r="AI71" s="39"/>
      <c r="AJ71" s="39">
        <v>126</v>
      </c>
      <c r="AK71" s="39"/>
      <c r="AL71" s="39"/>
      <c r="AM71" s="39"/>
      <c r="AN71" s="39">
        <v>377</v>
      </c>
      <c r="AO71" s="39"/>
      <c r="AP71" s="39">
        <v>349</v>
      </c>
      <c r="AQ71" s="39"/>
      <c r="AR71" s="39"/>
      <c r="AS71" s="39"/>
      <c r="AT71" s="39">
        <v>0</v>
      </c>
      <c r="AU71" s="39"/>
      <c r="AV71" s="39"/>
      <c r="AW71" s="39"/>
    </row>
    <row r="72" spans="1:49" ht="20.100000000000001" customHeight="1" x14ac:dyDescent="0.2">
      <c r="D72" s="47" t="s">
        <v>97</v>
      </c>
      <c r="F72" s="48">
        <v>54</v>
      </c>
      <c r="G72" s="49"/>
      <c r="H72" s="49"/>
      <c r="I72" s="49"/>
      <c r="J72" s="48">
        <v>1439</v>
      </c>
      <c r="K72" s="48">
        <v>30</v>
      </c>
      <c r="L72" s="48">
        <v>1</v>
      </c>
      <c r="M72" s="49"/>
      <c r="N72" s="48">
        <v>1470</v>
      </c>
      <c r="O72" s="49"/>
      <c r="P72" s="49"/>
      <c r="Q72" s="49"/>
      <c r="R72" s="48">
        <v>0</v>
      </c>
      <c r="S72" s="48">
        <v>104</v>
      </c>
      <c r="T72" s="48">
        <v>350</v>
      </c>
      <c r="U72" s="48">
        <v>95</v>
      </c>
      <c r="V72" s="49"/>
      <c r="W72" s="48">
        <v>12</v>
      </c>
      <c r="X72" s="48">
        <v>2</v>
      </c>
      <c r="Y72" s="48">
        <v>4</v>
      </c>
      <c r="Z72" s="48">
        <v>26</v>
      </c>
      <c r="AA72" s="48">
        <v>56</v>
      </c>
      <c r="AB72" s="48">
        <v>61</v>
      </c>
      <c r="AC72" s="48">
        <v>50</v>
      </c>
      <c r="AD72" s="48">
        <v>0</v>
      </c>
      <c r="AE72" s="49"/>
      <c r="AF72" s="48">
        <v>760</v>
      </c>
      <c r="AG72" s="49"/>
      <c r="AH72" s="49"/>
      <c r="AI72" s="49"/>
      <c r="AJ72" s="48">
        <v>105</v>
      </c>
      <c r="AK72" s="49"/>
      <c r="AL72" s="49"/>
      <c r="AM72" s="49"/>
      <c r="AN72" s="48">
        <v>0</v>
      </c>
      <c r="AO72" s="49"/>
      <c r="AP72" s="48">
        <v>659</v>
      </c>
      <c r="AQ72" s="49"/>
      <c r="AR72" s="49"/>
      <c r="AS72" s="49"/>
      <c r="AT72" s="48">
        <v>0</v>
      </c>
      <c r="AU72" s="39"/>
      <c r="AV72" s="39"/>
      <c r="AW72" s="39"/>
    </row>
    <row r="73" spans="1:49" ht="20.100000000000001" customHeight="1" x14ac:dyDescent="0.2">
      <c r="D73" s="50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39"/>
      <c r="AV73" s="39"/>
      <c r="AW73" s="39"/>
    </row>
    <row r="74" spans="1:49" s="1" customFormat="1" ht="20.100000000000001" customHeight="1" x14ac:dyDescent="0.25">
      <c r="A74" s="3"/>
      <c r="B74" s="6"/>
      <c r="C74" s="51" t="s">
        <v>126</v>
      </c>
      <c r="D74" s="52"/>
      <c r="E74" s="5"/>
      <c r="F74" s="53">
        <v>136</v>
      </c>
      <c r="G74" s="54"/>
      <c r="H74" s="54"/>
      <c r="I74" s="54"/>
      <c r="J74" s="53">
        <v>2551</v>
      </c>
      <c r="K74" s="53">
        <v>113</v>
      </c>
      <c r="L74" s="53">
        <v>3</v>
      </c>
      <c r="M74" s="54"/>
      <c r="N74" s="53">
        <f>3044 - 377</f>
        <v>2667</v>
      </c>
      <c r="O74" s="54"/>
      <c r="P74" s="54"/>
      <c r="Q74" s="54"/>
      <c r="R74" s="53">
        <v>0</v>
      </c>
      <c r="S74" s="53">
        <v>1049</v>
      </c>
      <c r="T74" s="53">
        <v>362</v>
      </c>
      <c r="U74" s="53">
        <v>130</v>
      </c>
      <c r="V74" s="54"/>
      <c r="W74" s="53">
        <v>16</v>
      </c>
      <c r="X74" s="53">
        <v>3</v>
      </c>
      <c r="Y74" s="53">
        <v>14</v>
      </c>
      <c r="Z74" s="53">
        <v>44</v>
      </c>
      <c r="AA74" s="53">
        <v>96</v>
      </c>
      <c r="AB74" s="53">
        <v>121</v>
      </c>
      <c r="AC74" s="53">
        <v>103</v>
      </c>
      <c r="AD74" s="53">
        <v>3</v>
      </c>
      <c r="AE74" s="54"/>
      <c r="AF74" s="53">
        <v>1941</v>
      </c>
      <c r="AG74" s="54"/>
      <c r="AH74" s="54"/>
      <c r="AI74" s="54"/>
      <c r="AJ74" s="53">
        <v>231</v>
      </c>
      <c r="AK74" s="54"/>
      <c r="AL74" s="54"/>
      <c r="AM74" s="54"/>
      <c r="AN74" s="53">
        <v>377</v>
      </c>
      <c r="AO74" s="54"/>
      <c r="AP74" s="53">
        <v>1008</v>
      </c>
      <c r="AQ74" s="54"/>
      <c r="AR74" s="54"/>
      <c r="AS74" s="54"/>
      <c r="AT74" s="53">
        <v>0</v>
      </c>
      <c r="AU74" s="39"/>
      <c r="AV74" s="39"/>
      <c r="AW74" s="39"/>
    </row>
    <row r="75" spans="1:49" ht="20.100000000000001" customHeight="1" x14ac:dyDescent="0.2"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</row>
    <row r="76" spans="1:49" ht="20.100000000000001" customHeight="1" x14ac:dyDescent="0.2">
      <c r="C76" s="3" t="s">
        <v>127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</row>
    <row r="77" spans="1:49" ht="20.100000000000001" customHeight="1" x14ac:dyDescent="0.2">
      <c r="D77" s="2" t="s">
        <v>96</v>
      </c>
      <c r="F77" s="39">
        <v>0</v>
      </c>
      <c r="G77" s="39"/>
      <c r="H77" s="39"/>
      <c r="I77" s="39"/>
      <c r="J77" s="39">
        <v>8</v>
      </c>
      <c r="K77" s="39">
        <v>1</v>
      </c>
      <c r="L77" s="39">
        <v>0</v>
      </c>
      <c r="M77" s="39"/>
      <c r="N77" s="39">
        <v>9</v>
      </c>
      <c r="O77" s="39"/>
      <c r="P77" s="39"/>
      <c r="Q77" s="39"/>
      <c r="R77" s="39">
        <v>0</v>
      </c>
      <c r="S77" s="39">
        <v>6</v>
      </c>
      <c r="T77" s="39">
        <v>2</v>
      </c>
      <c r="U77" s="39">
        <v>0</v>
      </c>
      <c r="V77" s="39"/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1</v>
      </c>
      <c r="AD77" s="39">
        <v>0</v>
      </c>
      <c r="AE77" s="39"/>
      <c r="AF77" s="39">
        <v>9</v>
      </c>
      <c r="AG77" s="39"/>
      <c r="AH77" s="39"/>
      <c r="AI77" s="39"/>
      <c r="AJ77" s="39">
        <v>0</v>
      </c>
      <c r="AK77" s="39"/>
      <c r="AL77" s="39"/>
      <c r="AM77" s="39"/>
      <c r="AN77" s="39">
        <v>0</v>
      </c>
      <c r="AO77" s="39"/>
      <c r="AP77" s="39">
        <v>0</v>
      </c>
      <c r="AQ77" s="39"/>
      <c r="AR77" s="39"/>
      <c r="AS77" s="39"/>
      <c r="AT77" s="39">
        <v>1</v>
      </c>
      <c r="AU77" s="39"/>
      <c r="AV77" s="39"/>
      <c r="AW77" s="39"/>
    </row>
    <row r="78" spans="1:49" ht="20.100000000000001" customHeight="1" x14ac:dyDescent="0.2">
      <c r="D78" s="47" t="s">
        <v>97</v>
      </c>
      <c r="F78" s="48">
        <v>0</v>
      </c>
      <c r="G78" s="49"/>
      <c r="H78" s="49"/>
      <c r="I78" s="49"/>
      <c r="J78" s="48">
        <v>7</v>
      </c>
      <c r="K78" s="48">
        <v>1</v>
      </c>
      <c r="L78" s="48">
        <v>0</v>
      </c>
      <c r="M78" s="49"/>
      <c r="N78" s="48">
        <v>8</v>
      </c>
      <c r="O78" s="49"/>
      <c r="P78" s="49"/>
      <c r="Q78" s="49"/>
      <c r="R78" s="48">
        <v>0</v>
      </c>
      <c r="S78" s="48">
        <v>7</v>
      </c>
      <c r="T78" s="48">
        <v>0</v>
      </c>
      <c r="U78" s="48">
        <v>0</v>
      </c>
      <c r="V78" s="49"/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9"/>
      <c r="AF78" s="48">
        <v>7</v>
      </c>
      <c r="AG78" s="49"/>
      <c r="AH78" s="49"/>
      <c r="AI78" s="49"/>
      <c r="AJ78" s="48">
        <v>1</v>
      </c>
      <c r="AK78" s="49"/>
      <c r="AL78" s="49"/>
      <c r="AM78" s="49"/>
      <c r="AN78" s="48">
        <v>0</v>
      </c>
      <c r="AO78" s="49"/>
      <c r="AP78" s="48">
        <v>0</v>
      </c>
      <c r="AQ78" s="49"/>
      <c r="AR78" s="49"/>
      <c r="AS78" s="49"/>
      <c r="AT78" s="48">
        <v>0</v>
      </c>
      <c r="AU78" s="39"/>
      <c r="AV78" s="39"/>
      <c r="AW78" s="39"/>
    </row>
    <row r="79" spans="1:49" ht="20.100000000000001" customHeight="1" x14ac:dyDescent="0.2">
      <c r="D79" s="2" t="s">
        <v>113</v>
      </c>
      <c r="F79" s="39">
        <v>0</v>
      </c>
      <c r="G79" s="39"/>
      <c r="H79" s="39"/>
      <c r="I79" s="39"/>
      <c r="J79" s="39">
        <v>0</v>
      </c>
      <c r="K79" s="39">
        <v>0</v>
      </c>
      <c r="L79" s="39">
        <v>0</v>
      </c>
      <c r="M79" s="39"/>
      <c r="N79" s="39">
        <v>0</v>
      </c>
      <c r="O79" s="39"/>
      <c r="P79" s="39"/>
      <c r="Q79" s="39"/>
      <c r="R79" s="39">
        <v>0</v>
      </c>
      <c r="S79" s="39">
        <v>0</v>
      </c>
      <c r="T79" s="39">
        <v>0</v>
      </c>
      <c r="U79" s="39">
        <v>0</v>
      </c>
      <c r="V79" s="39"/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/>
      <c r="AF79" s="39">
        <v>0</v>
      </c>
      <c r="AG79" s="39"/>
      <c r="AH79" s="39"/>
      <c r="AI79" s="39"/>
      <c r="AJ79" s="39">
        <v>0</v>
      </c>
      <c r="AK79" s="39"/>
      <c r="AL79" s="39"/>
      <c r="AM79" s="39"/>
      <c r="AN79" s="39">
        <v>0</v>
      </c>
      <c r="AO79" s="39"/>
      <c r="AP79" s="39">
        <v>0</v>
      </c>
      <c r="AQ79" s="39"/>
      <c r="AR79" s="39"/>
      <c r="AS79" s="39"/>
      <c r="AT79" s="39">
        <v>0</v>
      </c>
      <c r="AU79" s="39"/>
      <c r="AV79" s="39"/>
      <c r="AW79" s="39"/>
    </row>
    <row r="80" spans="1:49" ht="20.100000000000001" customHeight="1" x14ac:dyDescent="0.2">
      <c r="D80" s="47" t="s">
        <v>99</v>
      </c>
      <c r="F80" s="48">
        <v>0</v>
      </c>
      <c r="G80" s="49"/>
      <c r="H80" s="49"/>
      <c r="I80" s="49"/>
      <c r="J80" s="48">
        <v>0</v>
      </c>
      <c r="K80" s="48">
        <v>0</v>
      </c>
      <c r="L80" s="48">
        <v>0</v>
      </c>
      <c r="M80" s="49"/>
      <c r="N80" s="48">
        <v>0</v>
      </c>
      <c r="O80" s="49"/>
      <c r="P80" s="49"/>
      <c r="Q80" s="49"/>
      <c r="R80" s="48">
        <v>0</v>
      </c>
      <c r="S80" s="48">
        <v>0</v>
      </c>
      <c r="T80" s="48">
        <v>0</v>
      </c>
      <c r="U80" s="48">
        <v>0</v>
      </c>
      <c r="V80" s="49"/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9"/>
      <c r="AF80" s="48">
        <v>0</v>
      </c>
      <c r="AG80" s="49"/>
      <c r="AH80" s="49"/>
      <c r="AI80" s="49"/>
      <c r="AJ80" s="48">
        <v>0</v>
      </c>
      <c r="AK80" s="49"/>
      <c r="AL80" s="49"/>
      <c r="AM80" s="49"/>
      <c r="AN80" s="48">
        <v>0</v>
      </c>
      <c r="AO80" s="49"/>
      <c r="AP80" s="48">
        <v>0</v>
      </c>
      <c r="AQ80" s="49"/>
      <c r="AR80" s="49"/>
      <c r="AS80" s="49"/>
      <c r="AT80" s="48">
        <v>0</v>
      </c>
      <c r="AU80" s="39"/>
      <c r="AV80" s="39"/>
      <c r="AW80" s="39"/>
    </row>
    <row r="81" spans="1:49" ht="20.100000000000001" customHeight="1" x14ac:dyDescent="0.2">
      <c r="D81" s="2" t="s">
        <v>114</v>
      </c>
      <c r="F81" s="39">
        <v>0</v>
      </c>
      <c r="G81" s="39"/>
      <c r="H81" s="39"/>
      <c r="I81" s="39"/>
      <c r="J81" s="39">
        <v>0</v>
      </c>
      <c r="K81" s="39">
        <v>0</v>
      </c>
      <c r="L81" s="39">
        <v>0</v>
      </c>
      <c r="M81" s="39"/>
      <c r="N81" s="39">
        <v>0</v>
      </c>
      <c r="O81" s="39"/>
      <c r="P81" s="39"/>
      <c r="Q81" s="39"/>
      <c r="R81" s="39">
        <v>0</v>
      </c>
      <c r="S81" s="39">
        <v>0</v>
      </c>
      <c r="T81" s="39">
        <v>0</v>
      </c>
      <c r="U81" s="39">
        <v>0</v>
      </c>
      <c r="V81" s="39"/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/>
      <c r="AF81" s="39">
        <v>0</v>
      </c>
      <c r="AG81" s="39"/>
      <c r="AH81" s="39"/>
      <c r="AI81" s="39"/>
      <c r="AJ81" s="39">
        <v>0</v>
      </c>
      <c r="AK81" s="39"/>
      <c r="AL81" s="39"/>
      <c r="AM81" s="39"/>
      <c r="AN81" s="39">
        <v>0</v>
      </c>
      <c r="AO81" s="39"/>
      <c r="AP81" s="39">
        <v>0</v>
      </c>
      <c r="AQ81" s="39"/>
      <c r="AR81" s="39"/>
      <c r="AS81" s="39"/>
      <c r="AT81" s="39">
        <v>0</v>
      </c>
      <c r="AU81" s="39"/>
      <c r="AV81" s="39"/>
      <c r="AW81" s="39"/>
    </row>
    <row r="82" spans="1:49" ht="20.100000000000001" customHeight="1" x14ac:dyDescent="0.2">
      <c r="D82" s="47" t="s">
        <v>115</v>
      </c>
      <c r="F82" s="48">
        <v>0</v>
      </c>
      <c r="G82" s="49"/>
      <c r="H82" s="49"/>
      <c r="I82" s="49"/>
      <c r="J82" s="48">
        <v>1</v>
      </c>
      <c r="K82" s="48">
        <v>1</v>
      </c>
      <c r="L82" s="48">
        <v>0</v>
      </c>
      <c r="M82" s="49"/>
      <c r="N82" s="48">
        <v>2</v>
      </c>
      <c r="O82" s="49"/>
      <c r="P82" s="49"/>
      <c r="Q82" s="49"/>
      <c r="R82" s="48">
        <v>0</v>
      </c>
      <c r="S82" s="48">
        <v>2</v>
      </c>
      <c r="T82" s="48">
        <v>0</v>
      </c>
      <c r="U82" s="48">
        <v>0</v>
      </c>
      <c r="V82" s="49"/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9"/>
      <c r="AF82" s="48">
        <v>2</v>
      </c>
      <c r="AG82" s="49"/>
      <c r="AH82" s="49"/>
      <c r="AI82" s="49"/>
      <c r="AJ82" s="48">
        <v>0</v>
      </c>
      <c r="AK82" s="49"/>
      <c r="AL82" s="49"/>
      <c r="AM82" s="49"/>
      <c r="AN82" s="48">
        <v>0</v>
      </c>
      <c r="AO82" s="49"/>
      <c r="AP82" s="48">
        <v>0</v>
      </c>
      <c r="AQ82" s="49"/>
      <c r="AR82" s="49"/>
      <c r="AS82" s="49"/>
      <c r="AT82" s="48">
        <v>0</v>
      </c>
      <c r="AU82" s="39"/>
      <c r="AV82" s="39"/>
      <c r="AW82" s="39"/>
    </row>
    <row r="83" spans="1:49" ht="20.100000000000001" customHeight="1" x14ac:dyDescent="0.2">
      <c r="D83" s="2" t="s">
        <v>116</v>
      </c>
      <c r="F83" s="39">
        <v>0</v>
      </c>
      <c r="G83" s="39"/>
      <c r="H83" s="39"/>
      <c r="I83" s="39"/>
      <c r="J83" s="39">
        <v>0</v>
      </c>
      <c r="K83" s="39">
        <v>0</v>
      </c>
      <c r="L83" s="39">
        <v>0</v>
      </c>
      <c r="M83" s="39"/>
      <c r="N83" s="39">
        <v>0</v>
      </c>
      <c r="O83" s="39"/>
      <c r="P83" s="39"/>
      <c r="Q83" s="39"/>
      <c r="R83" s="39">
        <v>0</v>
      </c>
      <c r="S83" s="39">
        <v>0</v>
      </c>
      <c r="T83" s="39">
        <v>0</v>
      </c>
      <c r="U83" s="39">
        <v>0</v>
      </c>
      <c r="V83" s="39"/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/>
      <c r="AF83" s="39">
        <v>0</v>
      </c>
      <c r="AG83" s="39"/>
      <c r="AH83" s="39"/>
      <c r="AI83" s="39"/>
      <c r="AJ83" s="39">
        <v>0</v>
      </c>
      <c r="AK83" s="39"/>
      <c r="AL83" s="39"/>
      <c r="AM83" s="39"/>
      <c r="AN83" s="39">
        <v>0</v>
      </c>
      <c r="AO83" s="39"/>
      <c r="AP83" s="39">
        <v>0</v>
      </c>
      <c r="AQ83" s="39"/>
      <c r="AR83" s="39"/>
      <c r="AS83" s="39"/>
      <c r="AT83" s="39">
        <v>0</v>
      </c>
      <c r="AU83" s="39"/>
      <c r="AV83" s="39"/>
      <c r="AW83" s="39"/>
    </row>
    <row r="84" spans="1:49" ht="20.100000000000001" customHeight="1" x14ac:dyDescent="0.2">
      <c r="D84" s="47" t="s">
        <v>103</v>
      </c>
      <c r="F84" s="48">
        <v>0</v>
      </c>
      <c r="G84" s="49"/>
      <c r="H84" s="49"/>
      <c r="I84" s="49"/>
      <c r="J84" s="48">
        <v>0</v>
      </c>
      <c r="K84" s="48">
        <v>0</v>
      </c>
      <c r="L84" s="48">
        <v>0</v>
      </c>
      <c r="M84" s="49"/>
      <c r="N84" s="48">
        <v>0</v>
      </c>
      <c r="O84" s="49"/>
      <c r="P84" s="49"/>
      <c r="Q84" s="49"/>
      <c r="R84" s="48">
        <v>0</v>
      </c>
      <c r="S84" s="48">
        <v>0</v>
      </c>
      <c r="T84" s="48">
        <v>0</v>
      </c>
      <c r="U84" s="48">
        <v>0</v>
      </c>
      <c r="V84" s="49"/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9"/>
      <c r="AF84" s="48">
        <v>0</v>
      </c>
      <c r="AG84" s="49"/>
      <c r="AH84" s="49"/>
      <c r="AI84" s="49"/>
      <c r="AJ84" s="48">
        <v>0</v>
      </c>
      <c r="AK84" s="49"/>
      <c r="AL84" s="49"/>
      <c r="AM84" s="49"/>
      <c r="AN84" s="48">
        <v>0</v>
      </c>
      <c r="AO84" s="49"/>
      <c r="AP84" s="48">
        <v>0</v>
      </c>
      <c r="AQ84" s="49"/>
      <c r="AR84" s="49"/>
      <c r="AS84" s="49"/>
      <c r="AT84" s="48">
        <v>0</v>
      </c>
      <c r="AU84" s="39"/>
      <c r="AV84" s="39"/>
      <c r="AW84" s="39"/>
    </row>
    <row r="85" spans="1:49" ht="20.100000000000001" customHeight="1" x14ac:dyDescent="0.2">
      <c r="D85" s="2" t="s">
        <v>104</v>
      </c>
      <c r="F85" s="39">
        <v>0</v>
      </c>
      <c r="G85" s="39"/>
      <c r="H85" s="39"/>
      <c r="I85" s="39"/>
      <c r="J85" s="39">
        <v>0</v>
      </c>
      <c r="K85" s="39">
        <v>0</v>
      </c>
      <c r="L85" s="39">
        <v>0</v>
      </c>
      <c r="M85" s="39"/>
      <c r="N85" s="39">
        <v>0</v>
      </c>
      <c r="O85" s="39"/>
      <c r="P85" s="39"/>
      <c r="Q85" s="39"/>
      <c r="R85" s="39">
        <v>0</v>
      </c>
      <c r="S85" s="39">
        <v>0</v>
      </c>
      <c r="T85" s="39">
        <v>0</v>
      </c>
      <c r="U85" s="39">
        <v>0</v>
      </c>
      <c r="V85" s="39"/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/>
      <c r="AF85" s="39">
        <v>0</v>
      </c>
      <c r="AG85" s="39"/>
      <c r="AH85" s="39"/>
      <c r="AI85" s="39"/>
      <c r="AJ85" s="39">
        <v>0</v>
      </c>
      <c r="AK85" s="39"/>
      <c r="AL85" s="39"/>
      <c r="AM85" s="39"/>
      <c r="AN85" s="39">
        <v>0</v>
      </c>
      <c r="AO85" s="39"/>
      <c r="AP85" s="39">
        <v>0</v>
      </c>
      <c r="AQ85" s="39"/>
      <c r="AR85" s="39"/>
      <c r="AS85" s="39"/>
      <c r="AT85" s="39">
        <v>0</v>
      </c>
      <c r="AU85" s="39"/>
      <c r="AV85" s="39"/>
      <c r="AW85" s="39"/>
    </row>
    <row r="86" spans="1:49" ht="20.100000000000001" customHeight="1" x14ac:dyDescent="0.2">
      <c r="D86" s="47" t="s">
        <v>117</v>
      </c>
      <c r="F86" s="48">
        <v>0</v>
      </c>
      <c r="G86" s="49"/>
      <c r="H86" s="49"/>
      <c r="I86" s="49"/>
      <c r="J86" s="48">
        <v>0</v>
      </c>
      <c r="K86" s="48">
        <v>0</v>
      </c>
      <c r="L86" s="48">
        <v>0</v>
      </c>
      <c r="M86" s="49"/>
      <c r="N86" s="48">
        <v>0</v>
      </c>
      <c r="O86" s="49"/>
      <c r="P86" s="49"/>
      <c r="Q86" s="49"/>
      <c r="R86" s="48">
        <v>0</v>
      </c>
      <c r="S86" s="48">
        <v>0</v>
      </c>
      <c r="T86" s="48">
        <v>0</v>
      </c>
      <c r="U86" s="48">
        <v>0</v>
      </c>
      <c r="V86" s="49"/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9"/>
      <c r="AF86" s="48">
        <v>0</v>
      </c>
      <c r="AG86" s="49"/>
      <c r="AH86" s="49"/>
      <c r="AI86" s="49"/>
      <c r="AJ86" s="48">
        <v>0</v>
      </c>
      <c r="AK86" s="49"/>
      <c r="AL86" s="49"/>
      <c r="AM86" s="49"/>
      <c r="AN86" s="48">
        <v>0</v>
      </c>
      <c r="AO86" s="49"/>
      <c r="AP86" s="48">
        <v>0</v>
      </c>
      <c r="AQ86" s="49"/>
      <c r="AR86" s="49"/>
      <c r="AS86" s="49"/>
      <c r="AT86" s="48">
        <v>0</v>
      </c>
      <c r="AU86" s="39"/>
      <c r="AV86" s="39"/>
      <c r="AW86" s="39"/>
    </row>
    <row r="87" spans="1:49" ht="20.100000000000001" customHeight="1" x14ac:dyDescent="0.2">
      <c r="D87" s="2" t="s">
        <v>106</v>
      </c>
      <c r="F87" s="39">
        <v>0</v>
      </c>
      <c r="G87" s="39"/>
      <c r="H87" s="39"/>
      <c r="I87" s="39"/>
      <c r="J87" s="39">
        <v>0</v>
      </c>
      <c r="K87" s="39">
        <v>0</v>
      </c>
      <c r="L87" s="39">
        <v>0</v>
      </c>
      <c r="M87" s="39"/>
      <c r="N87" s="39">
        <v>0</v>
      </c>
      <c r="O87" s="39"/>
      <c r="P87" s="39"/>
      <c r="Q87" s="39"/>
      <c r="R87" s="39">
        <v>0</v>
      </c>
      <c r="S87" s="39">
        <v>0</v>
      </c>
      <c r="T87" s="39">
        <v>0</v>
      </c>
      <c r="U87" s="39">
        <v>0</v>
      </c>
      <c r="V87" s="39"/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/>
      <c r="AF87" s="39">
        <v>0</v>
      </c>
      <c r="AG87" s="39"/>
      <c r="AH87" s="39"/>
      <c r="AI87" s="39"/>
      <c r="AJ87" s="39">
        <v>0</v>
      </c>
      <c r="AK87" s="39"/>
      <c r="AL87" s="39"/>
      <c r="AM87" s="39"/>
      <c r="AN87" s="39">
        <v>0</v>
      </c>
      <c r="AO87" s="39"/>
      <c r="AP87" s="39">
        <v>0</v>
      </c>
      <c r="AQ87" s="39"/>
      <c r="AR87" s="39"/>
      <c r="AS87" s="39"/>
      <c r="AT87" s="39">
        <v>0</v>
      </c>
      <c r="AU87" s="39"/>
      <c r="AV87" s="39"/>
      <c r="AW87" s="39"/>
    </row>
    <row r="88" spans="1:49" ht="20.100000000000001" customHeight="1" x14ac:dyDescent="0.2">
      <c r="D88" s="47" t="s">
        <v>107</v>
      </c>
      <c r="F88" s="48">
        <v>0</v>
      </c>
      <c r="G88" s="49"/>
      <c r="H88" s="49"/>
      <c r="I88" s="49"/>
      <c r="J88" s="48">
        <v>0</v>
      </c>
      <c r="K88" s="48">
        <v>0</v>
      </c>
      <c r="L88" s="48">
        <v>0</v>
      </c>
      <c r="M88" s="49"/>
      <c r="N88" s="48">
        <v>0</v>
      </c>
      <c r="O88" s="49"/>
      <c r="P88" s="49"/>
      <c r="Q88" s="49"/>
      <c r="R88" s="48">
        <v>0</v>
      </c>
      <c r="S88" s="48">
        <v>0</v>
      </c>
      <c r="T88" s="48">
        <v>0</v>
      </c>
      <c r="U88" s="48">
        <v>0</v>
      </c>
      <c r="V88" s="49"/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9"/>
      <c r="AF88" s="48">
        <v>0</v>
      </c>
      <c r="AG88" s="49"/>
      <c r="AH88" s="49"/>
      <c r="AI88" s="49"/>
      <c r="AJ88" s="48">
        <v>0</v>
      </c>
      <c r="AK88" s="49"/>
      <c r="AL88" s="49"/>
      <c r="AM88" s="49"/>
      <c r="AN88" s="48">
        <v>0</v>
      </c>
      <c r="AO88" s="49"/>
      <c r="AP88" s="48">
        <v>0</v>
      </c>
      <c r="AQ88" s="49"/>
      <c r="AR88" s="49"/>
      <c r="AS88" s="49"/>
      <c r="AT88" s="48">
        <v>0</v>
      </c>
      <c r="AU88" s="39"/>
      <c r="AV88" s="39"/>
      <c r="AW88" s="39"/>
    </row>
    <row r="89" spans="1:49" ht="20.100000000000001" customHeight="1" x14ac:dyDescent="0.2">
      <c r="D89" s="2" t="s">
        <v>108</v>
      </c>
      <c r="F89" s="39">
        <v>0</v>
      </c>
      <c r="G89" s="39"/>
      <c r="H89" s="39"/>
      <c r="I89" s="39"/>
      <c r="J89" s="39">
        <v>0</v>
      </c>
      <c r="K89" s="39">
        <v>0</v>
      </c>
      <c r="L89" s="39">
        <v>0</v>
      </c>
      <c r="M89" s="39"/>
      <c r="N89" s="39">
        <v>0</v>
      </c>
      <c r="O89" s="39"/>
      <c r="P89" s="39"/>
      <c r="Q89" s="39"/>
      <c r="R89" s="39">
        <v>0</v>
      </c>
      <c r="S89" s="39">
        <v>0</v>
      </c>
      <c r="T89" s="39">
        <v>0</v>
      </c>
      <c r="U89" s="39">
        <v>0</v>
      </c>
      <c r="V89" s="39"/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/>
      <c r="AF89" s="39">
        <v>0</v>
      </c>
      <c r="AG89" s="39"/>
      <c r="AH89" s="39"/>
      <c r="AI89" s="39"/>
      <c r="AJ89" s="39">
        <v>0</v>
      </c>
      <c r="AK89" s="39"/>
      <c r="AL89" s="39"/>
      <c r="AM89" s="39"/>
      <c r="AN89" s="39">
        <v>0</v>
      </c>
      <c r="AO89" s="39"/>
      <c r="AP89" s="39">
        <v>0</v>
      </c>
      <c r="AQ89" s="39"/>
      <c r="AR89" s="39"/>
      <c r="AS89" s="39"/>
      <c r="AT89" s="39">
        <v>0</v>
      </c>
      <c r="AU89" s="39"/>
      <c r="AV89" s="39"/>
      <c r="AW89" s="39"/>
    </row>
    <row r="90" spans="1:49" ht="20.100000000000001" customHeight="1" x14ac:dyDescent="0.2">
      <c r="D90" s="47" t="s">
        <v>128</v>
      </c>
      <c r="F90" s="48">
        <v>0</v>
      </c>
      <c r="G90" s="49"/>
      <c r="H90" s="49"/>
      <c r="I90" s="49"/>
      <c r="J90" s="48">
        <v>1</v>
      </c>
      <c r="K90" s="48">
        <v>1</v>
      </c>
      <c r="L90" s="48">
        <v>0</v>
      </c>
      <c r="M90" s="49"/>
      <c r="N90" s="48">
        <v>2</v>
      </c>
      <c r="O90" s="49"/>
      <c r="P90" s="49"/>
      <c r="Q90" s="49"/>
      <c r="R90" s="48">
        <v>0</v>
      </c>
      <c r="S90" s="48">
        <v>2</v>
      </c>
      <c r="T90" s="48">
        <v>0</v>
      </c>
      <c r="U90" s="48">
        <v>0</v>
      </c>
      <c r="V90" s="49"/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9"/>
      <c r="AF90" s="48">
        <v>2</v>
      </c>
      <c r="AG90" s="49"/>
      <c r="AH90" s="49"/>
      <c r="AI90" s="49"/>
      <c r="AJ90" s="48">
        <v>0</v>
      </c>
      <c r="AK90" s="49"/>
      <c r="AL90" s="49"/>
      <c r="AM90" s="49"/>
      <c r="AN90" s="48">
        <v>0</v>
      </c>
      <c r="AO90" s="49"/>
      <c r="AP90" s="48">
        <v>0</v>
      </c>
      <c r="AQ90" s="49"/>
      <c r="AR90" s="49"/>
      <c r="AS90" s="49"/>
      <c r="AT90" s="48">
        <v>0</v>
      </c>
      <c r="AU90" s="39"/>
      <c r="AV90" s="39"/>
      <c r="AW90" s="39"/>
    </row>
    <row r="91" spans="1:49" ht="20.100000000000001" customHeight="1" x14ac:dyDescent="0.2"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</row>
    <row r="92" spans="1:49" s="1" customFormat="1" ht="20.100000000000001" customHeight="1" x14ac:dyDescent="0.25">
      <c r="A92" s="3"/>
      <c r="B92" s="6"/>
      <c r="C92" s="51" t="s">
        <v>129</v>
      </c>
      <c r="D92" s="52"/>
      <c r="E92" s="5"/>
      <c r="F92" s="53">
        <v>0</v>
      </c>
      <c r="G92" s="54"/>
      <c r="H92" s="54"/>
      <c r="I92" s="54"/>
      <c r="J92" s="53">
        <v>17</v>
      </c>
      <c r="K92" s="53">
        <v>4</v>
      </c>
      <c r="L92" s="53">
        <v>0</v>
      </c>
      <c r="M92" s="54"/>
      <c r="N92" s="53">
        <v>21</v>
      </c>
      <c r="O92" s="54"/>
      <c r="P92" s="54"/>
      <c r="Q92" s="54"/>
      <c r="R92" s="53">
        <v>0</v>
      </c>
      <c r="S92" s="53">
        <v>17</v>
      </c>
      <c r="T92" s="53">
        <v>2</v>
      </c>
      <c r="U92" s="53">
        <v>0</v>
      </c>
      <c r="V92" s="54"/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1</v>
      </c>
      <c r="AD92" s="53">
        <v>0</v>
      </c>
      <c r="AE92" s="54"/>
      <c r="AF92" s="53">
        <v>20</v>
      </c>
      <c r="AG92" s="54"/>
      <c r="AH92" s="54"/>
      <c r="AI92" s="54"/>
      <c r="AJ92" s="53">
        <v>1</v>
      </c>
      <c r="AK92" s="54"/>
      <c r="AL92" s="54"/>
      <c r="AM92" s="54"/>
      <c r="AN92" s="53">
        <v>0</v>
      </c>
      <c r="AO92" s="54"/>
      <c r="AP92" s="53">
        <v>0</v>
      </c>
      <c r="AQ92" s="54"/>
      <c r="AR92" s="54"/>
      <c r="AS92" s="54"/>
      <c r="AT92" s="53">
        <v>1</v>
      </c>
      <c r="AU92" s="39"/>
      <c r="AV92" s="39"/>
      <c r="AW92" s="39"/>
    </row>
    <row r="93" spans="1:49" ht="20.100000000000001" customHeight="1" x14ac:dyDescent="0.2"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</row>
    <row r="94" spans="1:49" ht="20.100000000000001" customHeight="1" x14ac:dyDescent="0.2">
      <c r="C94" s="3" t="s">
        <v>130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</row>
    <row r="95" spans="1:49" ht="20.100000000000001" customHeight="1" x14ac:dyDescent="0.2">
      <c r="D95" s="2" t="s">
        <v>131</v>
      </c>
      <c r="F95" s="39">
        <v>0</v>
      </c>
      <c r="G95" s="39"/>
      <c r="H95" s="39"/>
      <c r="I95" s="39"/>
      <c r="J95" s="39">
        <v>0</v>
      </c>
      <c r="K95" s="39">
        <v>0</v>
      </c>
      <c r="L95" s="39">
        <v>0</v>
      </c>
      <c r="M95" s="39"/>
      <c r="N95" s="39">
        <v>0</v>
      </c>
      <c r="O95" s="39"/>
      <c r="P95" s="39"/>
      <c r="Q95" s="39"/>
      <c r="R95" s="39">
        <v>0</v>
      </c>
      <c r="S95" s="39">
        <v>0</v>
      </c>
      <c r="T95" s="39">
        <v>0</v>
      </c>
      <c r="U95" s="39">
        <v>0</v>
      </c>
      <c r="V95" s="39"/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/>
      <c r="AF95" s="39">
        <v>0</v>
      </c>
      <c r="AG95" s="39"/>
      <c r="AH95" s="39"/>
      <c r="AI95" s="39"/>
      <c r="AJ95" s="39">
        <v>0</v>
      </c>
      <c r="AK95" s="39"/>
      <c r="AL95" s="39"/>
      <c r="AM95" s="39"/>
      <c r="AN95" s="39">
        <v>0</v>
      </c>
      <c r="AO95" s="39"/>
      <c r="AP95" s="39">
        <v>0</v>
      </c>
      <c r="AQ95" s="39"/>
      <c r="AR95" s="39"/>
      <c r="AS95" s="39"/>
      <c r="AT95" s="39">
        <v>0</v>
      </c>
      <c r="AU95" s="39"/>
      <c r="AV95" s="39"/>
      <c r="AW95" s="39"/>
    </row>
    <row r="96" spans="1:49" ht="20.100000000000001" customHeight="1" x14ac:dyDescent="0.2">
      <c r="D96" s="47" t="s">
        <v>132</v>
      </c>
      <c r="F96" s="48">
        <v>0</v>
      </c>
      <c r="G96" s="49"/>
      <c r="H96" s="49"/>
      <c r="I96" s="49"/>
      <c r="J96" s="48">
        <v>0</v>
      </c>
      <c r="K96" s="48">
        <v>0</v>
      </c>
      <c r="L96" s="48">
        <v>0</v>
      </c>
      <c r="M96" s="49"/>
      <c r="N96" s="48">
        <v>0</v>
      </c>
      <c r="O96" s="49"/>
      <c r="P96" s="49"/>
      <c r="Q96" s="49"/>
      <c r="R96" s="48">
        <v>0</v>
      </c>
      <c r="S96" s="48">
        <v>0</v>
      </c>
      <c r="T96" s="48">
        <v>0</v>
      </c>
      <c r="U96" s="48">
        <v>0</v>
      </c>
      <c r="V96" s="49"/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9"/>
      <c r="AF96" s="48">
        <v>0</v>
      </c>
      <c r="AG96" s="49"/>
      <c r="AH96" s="49"/>
      <c r="AI96" s="49"/>
      <c r="AJ96" s="48">
        <v>0</v>
      </c>
      <c r="AK96" s="49"/>
      <c r="AL96" s="49"/>
      <c r="AM96" s="49"/>
      <c r="AN96" s="48">
        <v>0</v>
      </c>
      <c r="AO96" s="49"/>
      <c r="AP96" s="48">
        <v>0</v>
      </c>
      <c r="AQ96" s="49"/>
      <c r="AR96" s="49"/>
      <c r="AS96" s="49"/>
      <c r="AT96" s="48">
        <v>0</v>
      </c>
      <c r="AU96" s="39"/>
      <c r="AV96" s="39"/>
      <c r="AW96" s="39"/>
    </row>
    <row r="97" spans="1:49" ht="20.100000000000001" customHeight="1" x14ac:dyDescent="0.2"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</row>
    <row r="98" spans="1:49" ht="20.100000000000001" customHeight="1" x14ac:dyDescent="0.25">
      <c r="C98" s="51" t="s">
        <v>133</v>
      </c>
      <c r="D98" s="52"/>
      <c r="F98" s="53">
        <v>0</v>
      </c>
      <c r="G98" s="54"/>
      <c r="H98" s="54"/>
      <c r="I98" s="54"/>
      <c r="J98" s="53">
        <v>0</v>
      </c>
      <c r="K98" s="53">
        <v>0</v>
      </c>
      <c r="L98" s="53">
        <v>0</v>
      </c>
      <c r="M98" s="54"/>
      <c r="N98" s="53">
        <v>0</v>
      </c>
      <c r="O98" s="54"/>
      <c r="P98" s="54"/>
      <c r="Q98" s="54"/>
      <c r="R98" s="53">
        <v>0</v>
      </c>
      <c r="S98" s="53">
        <v>0</v>
      </c>
      <c r="T98" s="53">
        <v>0</v>
      </c>
      <c r="U98" s="53">
        <v>0</v>
      </c>
      <c r="V98" s="54"/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4"/>
      <c r="AF98" s="53">
        <v>0</v>
      </c>
      <c r="AG98" s="54"/>
      <c r="AH98" s="54"/>
      <c r="AI98" s="54"/>
      <c r="AJ98" s="53">
        <v>0</v>
      </c>
      <c r="AK98" s="54"/>
      <c r="AL98" s="54"/>
      <c r="AM98" s="54"/>
      <c r="AN98" s="53">
        <v>0</v>
      </c>
      <c r="AO98" s="54"/>
      <c r="AP98" s="53">
        <v>0</v>
      </c>
      <c r="AQ98" s="54"/>
      <c r="AR98" s="54"/>
      <c r="AS98" s="54"/>
      <c r="AT98" s="53">
        <v>0</v>
      </c>
      <c r="AU98" s="39"/>
      <c r="AV98" s="39"/>
      <c r="AW98" s="39"/>
    </row>
    <row r="99" spans="1:49" ht="20.100000000000001" customHeight="1" x14ac:dyDescent="0.2"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</row>
    <row r="100" spans="1:49" ht="20.100000000000001" customHeight="1" x14ac:dyDescent="0.2">
      <c r="C100" s="3" t="s">
        <v>134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</row>
    <row r="101" spans="1:49" ht="20.100000000000001" customHeight="1" x14ac:dyDescent="0.2">
      <c r="D101" s="2" t="s">
        <v>122</v>
      </c>
      <c r="F101" s="39">
        <v>0</v>
      </c>
      <c r="G101" s="39"/>
      <c r="H101" s="39"/>
      <c r="I101" s="39"/>
      <c r="J101" s="39">
        <v>0</v>
      </c>
      <c r="K101" s="39">
        <v>0</v>
      </c>
      <c r="L101" s="39">
        <v>0</v>
      </c>
      <c r="M101" s="39"/>
      <c r="N101" s="39">
        <v>0</v>
      </c>
      <c r="O101" s="39"/>
      <c r="P101" s="39"/>
      <c r="Q101" s="39"/>
      <c r="R101" s="39">
        <v>0</v>
      </c>
      <c r="S101" s="39">
        <v>0</v>
      </c>
      <c r="T101" s="39">
        <v>0</v>
      </c>
      <c r="U101" s="39">
        <v>0</v>
      </c>
      <c r="V101" s="39"/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0</v>
      </c>
      <c r="AC101" s="39">
        <v>0</v>
      </c>
      <c r="AD101" s="39">
        <v>0</v>
      </c>
      <c r="AE101" s="39"/>
      <c r="AF101" s="39">
        <v>0</v>
      </c>
      <c r="AG101" s="39"/>
      <c r="AH101" s="39"/>
      <c r="AI101" s="39"/>
      <c r="AJ101" s="39">
        <v>0</v>
      </c>
      <c r="AK101" s="39"/>
      <c r="AL101" s="39"/>
      <c r="AM101" s="39"/>
      <c r="AN101" s="39">
        <v>0</v>
      </c>
      <c r="AO101" s="39"/>
      <c r="AP101" s="39">
        <v>0</v>
      </c>
      <c r="AQ101" s="39"/>
      <c r="AR101" s="39"/>
      <c r="AS101" s="39"/>
      <c r="AT101" s="39">
        <v>0</v>
      </c>
      <c r="AU101" s="39"/>
      <c r="AV101" s="39"/>
      <c r="AW101" s="39"/>
    </row>
    <row r="102" spans="1:49" ht="20.100000000000001" customHeight="1" x14ac:dyDescent="0.2">
      <c r="D102" s="47" t="s">
        <v>135</v>
      </c>
      <c r="F102" s="48">
        <v>0</v>
      </c>
      <c r="G102" s="49"/>
      <c r="H102" s="49"/>
      <c r="I102" s="49"/>
      <c r="J102" s="48">
        <v>0</v>
      </c>
      <c r="K102" s="48">
        <v>0</v>
      </c>
      <c r="L102" s="48">
        <v>0</v>
      </c>
      <c r="M102" s="49"/>
      <c r="N102" s="48">
        <v>0</v>
      </c>
      <c r="O102" s="49"/>
      <c r="P102" s="49"/>
      <c r="Q102" s="49"/>
      <c r="R102" s="48">
        <v>0</v>
      </c>
      <c r="S102" s="48">
        <v>0</v>
      </c>
      <c r="T102" s="48">
        <v>0</v>
      </c>
      <c r="U102" s="48">
        <v>0</v>
      </c>
      <c r="V102" s="49"/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48">
        <v>0</v>
      </c>
      <c r="AE102" s="49"/>
      <c r="AF102" s="48">
        <v>0</v>
      </c>
      <c r="AG102" s="49"/>
      <c r="AH102" s="49"/>
      <c r="AI102" s="49"/>
      <c r="AJ102" s="48">
        <v>0</v>
      </c>
      <c r="AK102" s="49"/>
      <c r="AL102" s="49"/>
      <c r="AM102" s="49"/>
      <c r="AN102" s="48">
        <v>0</v>
      </c>
      <c r="AO102" s="49"/>
      <c r="AP102" s="48">
        <v>0</v>
      </c>
      <c r="AQ102" s="49"/>
      <c r="AR102" s="49"/>
      <c r="AS102" s="49"/>
      <c r="AT102" s="48">
        <v>0</v>
      </c>
      <c r="AU102" s="39"/>
      <c r="AV102" s="39"/>
      <c r="AW102" s="39"/>
    </row>
    <row r="103" spans="1:49" ht="20.100000000000001" customHeight="1" x14ac:dyDescent="0.2">
      <c r="D103" s="2" t="s">
        <v>98</v>
      </c>
      <c r="F103" s="39">
        <v>0</v>
      </c>
      <c r="G103" s="39"/>
      <c r="H103" s="39"/>
      <c r="I103" s="39"/>
      <c r="J103" s="39">
        <v>0</v>
      </c>
      <c r="K103" s="39">
        <v>0</v>
      </c>
      <c r="L103" s="39">
        <v>0</v>
      </c>
      <c r="M103" s="39"/>
      <c r="N103" s="39">
        <v>0</v>
      </c>
      <c r="O103" s="39"/>
      <c r="P103" s="39"/>
      <c r="Q103" s="39"/>
      <c r="R103" s="39">
        <v>0</v>
      </c>
      <c r="S103" s="39">
        <v>0</v>
      </c>
      <c r="T103" s="39">
        <v>0</v>
      </c>
      <c r="U103" s="39">
        <v>0</v>
      </c>
      <c r="V103" s="39"/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0</v>
      </c>
      <c r="AC103" s="39">
        <v>0</v>
      </c>
      <c r="AD103" s="39">
        <v>0</v>
      </c>
      <c r="AE103" s="39"/>
      <c r="AF103" s="39">
        <v>0</v>
      </c>
      <c r="AG103" s="39"/>
      <c r="AH103" s="39"/>
      <c r="AI103" s="39"/>
      <c r="AJ103" s="39">
        <v>0</v>
      </c>
      <c r="AK103" s="39"/>
      <c r="AL103" s="39"/>
      <c r="AM103" s="39"/>
      <c r="AN103" s="39">
        <v>0</v>
      </c>
      <c r="AO103" s="39"/>
      <c r="AP103" s="39">
        <v>0</v>
      </c>
      <c r="AQ103" s="39"/>
      <c r="AR103" s="39"/>
      <c r="AS103" s="39"/>
      <c r="AT103" s="39">
        <v>0</v>
      </c>
      <c r="AU103" s="39"/>
      <c r="AV103" s="39"/>
      <c r="AW103" s="39"/>
    </row>
    <row r="104" spans="1:49" ht="20.100000000000001" customHeight="1" x14ac:dyDescent="0.2">
      <c r="D104" s="47" t="s">
        <v>136</v>
      </c>
      <c r="F104" s="48">
        <v>0</v>
      </c>
      <c r="G104" s="49"/>
      <c r="H104" s="49"/>
      <c r="I104" s="49"/>
      <c r="J104" s="48">
        <v>0</v>
      </c>
      <c r="K104" s="48">
        <v>0</v>
      </c>
      <c r="L104" s="48">
        <v>0</v>
      </c>
      <c r="M104" s="49"/>
      <c r="N104" s="48">
        <v>0</v>
      </c>
      <c r="O104" s="49"/>
      <c r="P104" s="49"/>
      <c r="Q104" s="49"/>
      <c r="R104" s="48">
        <v>0</v>
      </c>
      <c r="S104" s="48">
        <v>0</v>
      </c>
      <c r="T104" s="48">
        <v>0</v>
      </c>
      <c r="U104" s="48">
        <v>0</v>
      </c>
      <c r="V104" s="49"/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0</v>
      </c>
      <c r="AC104" s="48">
        <v>0</v>
      </c>
      <c r="AD104" s="48">
        <v>0</v>
      </c>
      <c r="AE104" s="49"/>
      <c r="AF104" s="48">
        <v>0</v>
      </c>
      <c r="AG104" s="49"/>
      <c r="AH104" s="49"/>
      <c r="AI104" s="49"/>
      <c r="AJ104" s="48">
        <v>0</v>
      </c>
      <c r="AK104" s="49"/>
      <c r="AL104" s="49"/>
      <c r="AM104" s="49"/>
      <c r="AN104" s="48">
        <v>0</v>
      </c>
      <c r="AO104" s="49"/>
      <c r="AP104" s="48">
        <v>0</v>
      </c>
      <c r="AQ104" s="49"/>
      <c r="AR104" s="49"/>
      <c r="AS104" s="49"/>
      <c r="AT104" s="48">
        <v>0</v>
      </c>
      <c r="AU104" s="39"/>
      <c r="AV104" s="39"/>
      <c r="AW104" s="39"/>
    </row>
    <row r="105" spans="1:49" ht="20.100000000000001" customHeight="1" x14ac:dyDescent="0.2">
      <c r="D105" s="2" t="s">
        <v>114</v>
      </c>
      <c r="F105" s="39">
        <v>0</v>
      </c>
      <c r="G105" s="39"/>
      <c r="H105" s="39"/>
      <c r="I105" s="39"/>
      <c r="J105" s="39">
        <v>0</v>
      </c>
      <c r="K105" s="39">
        <v>0</v>
      </c>
      <c r="L105" s="39">
        <v>0</v>
      </c>
      <c r="M105" s="39"/>
      <c r="N105" s="39">
        <v>0</v>
      </c>
      <c r="O105" s="39"/>
      <c r="P105" s="39"/>
      <c r="Q105" s="39"/>
      <c r="R105" s="39">
        <v>0</v>
      </c>
      <c r="S105" s="39">
        <v>0</v>
      </c>
      <c r="T105" s="39">
        <v>0</v>
      </c>
      <c r="U105" s="39">
        <v>0</v>
      </c>
      <c r="V105" s="39"/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0</v>
      </c>
      <c r="AD105" s="39">
        <v>0</v>
      </c>
      <c r="AE105" s="39"/>
      <c r="AF105" s="39">
        <v>0</v>
      </c>
      <c r="AG105" s="39"/>
      <c r="AH105" s="39"/>
      <c r="AI105" s="39"/>
      <c r="AJ105" s="39">
        <v>0</v>
      </c>
      <c r="AK105" s="39"/>
      <c r="AL105" s="39"/>
      <c r="AM105" s="39"/>
      <c r="AN105" s="39">
        <v>0</v>
      </c>
      <c r="AO105" s="39"/>
      <c r="AP105" s="39">
        <v>0</v>
      </c>
      <c r="AQ105" s="39"/>
      <c r="AR105" s="39"/>
      <c r="AS105" s="39"/>
      <c r="AT105" s="39">
        <v>0</v>
      </c>
      <c r="AU105" s="39"/>
      <c r="AV105" s="39"/>
      <c r="AW105" s="39"/>
    </row>
    <row r="106" spans="1:49" ht="20.100000000000001" customHeight="1" x14ac:dyDescent="0.2">
      <c r="D106" s="47" t="s">
        <v>101</v>
      </c>
      <c r="F106" s="48">
        <v>0</v>
      </c>
      <c r="G106" s="49"/>
      <c r="H106" s="49"/>
      <c r="I106" s="49"/>
      <c r="J106" s="48">
        <v>0</v>
      </c>
      <c r="K106" s="48">
        <v>0</v>
      </c>
      <c r="L106" s="48">
        <v>0</v>
      </c>
      <c r="M106" s="49"/>
      <c r="N106" s="48">
        <v>0</v>
      </c>
      <c r="O106" s="49"/>
      <c r="P106" s="49"/>
      <c r="Q106" s="49"/>
      <c r="R106" s="48">
        <v>0</v>
      </c>
      <c r="S106" s="48">
        <v>0</v>
      </c>
      <c r="T106" s="48">
        <v>0</v>
      </c>
      <c r="U106" s="48">
        <v>0</v>
      </c>
      <c r="V106" s="49"/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8">
        <v>0</v>
      </c>
      <c r="AE106" s="49"/>
      <c r="AF106" s="48">
        <v>0</v>
      </c>
      <c r="AG106" s="49"/>
      <c r="AH106" s="49"/>
      <c r="AI106" s="49"/>
      <c r="AJ106" s="48">
        <v>0</v>
      </c>
      <c r="AK106" s="49"/>
      <c r="AL106" s="49"/>
      <c r="AM106" s="49"/>
      <c r="AN106" s="48">
        <v>0</v>
      </c>
      <c r="AO106" s="49"/>
      <c r="AP106" s="48">
        <v>0</v>
      </c>
      <c r="AQ106" s="49"/>
      <c r="AR106" s="49"/>
      <c r="AS106" s="49"/>
      <c r="AT106" s="48">
        <v>0</v>
      </c>
      <c r="AU106" s="39"/>
      <c r="AV106" s="39"/>
      <c r="AW106" s="39"/>
    </row>
    <row r="107" spans="1:49" ht="20.100000000000001" customHeight="1" x14ac:dyDescent="0.2">
      <c r="D107" s="50" t="s">
        <v>116</v>
      </c>
      <c r="F107" s="49">
        <v>0</v>
      </c>
      <c r="G107" s="49"/>
      <c r="H107" s="49"/>
      <c r="I107" s="49"/>
      <c r="J107" s="49">
        <v>0</v>
      </c>
      <c r="K107" s="49">
        <v>0</v>
      </c>
      <c r="L107" s="49">
        <v>0</v>
      </c>
      <c r="M107" s="49"/>
      <c r="N107" s="49">
        <v>0</v>
      </c>
      <c r="O107" s="49"/>
      <c r="P107" s="49"/>
      <c r="Q107" s="49"/>
      <c r="R107" s="49">
        <v>0</v>
      </c>
      <c r="S107" s="49">
        <v>0</v>
      </c>
      <c r="T107" s="49">
        <v>0</v>
      </c>
      <c r="U107" s="49">
        <v>0</v>
      </c>
      <c r="V107" s="49"/>
      <c r="W107" s="49">
        <v>0</v>
      </c>
      <c r="X107" s="49">
        <v>0</v>
      </c>
      <c r="Y107" s="49">
        <v>0</v>
      </c>
      <c r="Z107" s="49">
        <v>0</v>
      </c>
      <c r="AA107" s="49">
        <v>0</v>
      </c>
      <c r="AB107" s="49">
        <v>0</v>
      </c>
      <c r="AC107" s="49">
        <v>0</v>
      </c>
      <c r="AD107" s="49">
        <v>0</v>
      </c>
      <c r="AE107" s="49"/>
      <c r="AF107" s="49">
        <v>0</v>
      </c>
      <c r="AG107" s="49"/>
      <c r="AH107" s="49"/>
      <c r="AI107" s="49"/>
      <c r="AJ107" s="49">
        <v>0</v>
      </c>
      <c r="AK107" s="49"/>
      <c r="AL107" s="49"/>
      <c r="AM107" s="49"/>
      <c r="AN107" s="49">
        <v>0</v>
      </c>
      <c r="AO107" s="49"/>
      <c r="AP107" s="49">
        <v>0</v>
      </c>
      <c r="AQ107" s="49"/>
      <c r="AR107" s="49"/>
      <c r="AS107" s="49"/>
      <c r="AT107" s="49">
        <v>0</v>
      </c>
      <c r="AU107" s="39"/>
      <c r="AV107" s="39"/>
      <c r="AW107" s="39"/>
    </row>
    <row r="108" spans="1:49" ht="20.100000000000001" customHeight="1" x14ac:dyDescent="0.2">
      <c r="D108" s="47" t="s">
        <v>103</v>
      </c>
      <c r="F108" s="48">
        <v>0</v>
      </c>
      <c r="G108" s="49"/>
      <c r="H108" s="49"/>
      <c r="I108" s="49"/>
      <c r="J108" s="48">
        <v>0</v>
      </c>
      <c r="K108" s="48">
        <v>0</v>
      </c>
      <c r="L108" s="48">
        <v>0</v>
      </c>
      <c r="M108" s="49"/>
      <c r="N108" s="48">
        <v>0</v>
      </c>
      <c r="O108" s="49"/>
      <c r="P108" s="49"/>
      <c r="Q108" s="49"/>
      <c r="R108" s="48">
        <v>0</v>
      </c>
      <c r="S108" s="48">
        <v>0</v>
      </c>
      <c r="T108" s="48">
        <v>0</v>
      </c>
      <c r="U108" s="48">
        <v>0</v>
      </c>
      <c r="V108" s="49"/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0</v>
      </c>
      <c r="AC108" s="48">
        <v>0</v>
      </c>
      <c r="AD108" s="48">
        <v>0</v>
      </c>
      <c r="AE108" s="49"/>
      <c r="AF108" s="48">
        <v>0</v>
      </c>
      <c r="AG108" s="49"/>
      <c r="AH108" s="49"/>
      <c r="AI108" s="49"/>
      <c r="AJ108" s="48">
        <v>0</v>
      </c>
      <c r="AK108" s="49"/>
      <c r="AL108" s="49"/>
      <c r="AM108" s="49"/>
      <c r="AN108" s="48">
        <v>0</v>
      </c>
      <c r="AO108" s="49"/>
      <c r="AP108" s="48">
        <v>0</v>
      </c>
      <c r="AQ108" s="49"/>
      <c r="AR108" s="49"/>
      <c r="AS108" s="49"/>
      <c r="AT108" s="48">
        <v>0</v>
      </c>
      <c r="AU108" s="39"/>
      <c r="AV108" s="39"/>
      <c r="AW108" s="39"/>
    </row>
    <row r="109" spans="1:49" ht="20.100000000000001" customHeight="1" x14ac:dyDescent="0.2">
      <c r="D109" s="50" t="s">
        <v>137</v>
      </c>
      <c r="F109" s="49">
        <v>0</v>
      </c>
      <c r="G109" s="49"/>
      <c r="H109" s="49"/>
      <c r="I109" s="49"/>
      <c r="J109" s="49">
        <v>0</v>
      </c>
      <c r="K109" s="49">
        <v>0</v>
      </c>
      <c r="L109" s="49">
        <v>0</v>
      </c>
      <c r="M109" s="49"/>
      <c r="N109" s="49">
        <v>0</v>
      </c>
      <c r="O109" s="49"/>
      <c r="P109" s="49"/>
      <c r="Q109" s="49"/>
      <c r="R109" s="49">
        <v>0</v>
      </c>
      <c r="S109" s="49">
        <v>0</v>
      </c>
      <c r="T109" s="49">
        <v>0</v>
      </c>
      <c r="U109" s="49">
        <v>0</v>
      </c>
      <c r="V109" s="49"/>
      <c r="W109" s="49">
        <v>0</v>
      </c>
      <c r="X109" s="49">
        <v>0</v>
      </c>
      <c r="Y109" s="49">
        <v>0</v>
      </c>
      <c r="Z109" s="49">
        <v>0</v>
      </c>
      <c r="AA109" s="49">
        <v>0</v>
      </c>
      <c r="AB109" s="49">
        <v>0</v>
      </c>
      <c r="AC109" s="49">
        <v>0</v>
      </c>
      <c r="AD109" s="49">
        <v>0</v>
      </c>
      <c r="AE109" s="49"/>
      <c r="AF109" s="49">
        <v>0</v>
      </c>
      <c r="AG109" s="49"/>
      <c r="AH109" s="49"/>
      <c r="AI109" s="49"/>
      <c r="AJ109" s="49">
        <v>0</v>
      </c>
      <c r="AK109" s="49"/>
      <c r="AL109" s="49"/>
      <c r="AM109" s="49"/>
      <c r="AN109" s="49">
        <v>0</v>
      </c>
      <c r="AO109" s="49"/>
      <c r="AP109" s="49">
        <v>0</v>
      </c>
      <c r="AQ109" s="49"/>
      <c r="AR109" s="49"/>
      <c r="AS109" s="49"/>
      <c r="AT109" s="49">
        <v>0</v>
      </c>
      <c r="AU109" s="39"/>
      <c r="AV109" s="39"/>
      <c r="AW109" s="39"/>
    </row>
    <row r="110" spans="1:49" ht="20.100000000000001" customHeight="1" x14ac:dyDescent="0.2"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</row>
    <row r="111" spans="1:49" s="1" customFormat="1" ht="20.100000000000001" customHeight="1" x14ac:dyDescent="0.25">
      <c r="A111" s="3"/>
      <c r="B111" s="6"/>
      <c r="C111" s="51" t="s">
        <v>138</v>
      </c>
      <c r="D111" s="52"/>
      <c r="E111" s="5"/>
      <c r="F111" s="53">
        <v>0</v>
      </c>
      <c r="G111" s="54"/>
      <c r="H111" s="54"/>
      <c r="I111" s="54"/>
      <c r="J111" s="53">
        <v>0</v>
      </c>
      <c r="K111" s="53">
        <v>0</v>
      </c>
      <c r="L111" s="53">
        <v>0</v>
      </c>
      <c r="M111" s="54"/>
      <c r="N111" s="53">
        <v>0</v>
      </c>
      <c r="O111" s="54"/>
      <c r="P111" s="54"/>
      <c r="Q111" s="54"/>
      <c r="R111" s="53">
        <v>0</v>
      </c>
      <c r="S111" s="53">
        <v>0</v>
      </c>
      <c r="T111" s="53">
        <v>0</v>
      </c>
      <c r="U111" s="53">
        <v>0</v>
      </c>
      <c r="V111" s="54"/>
      <c r="W111" s="53">
        <v>0</v>
      </c>
      <c r="X111" s="53">
        <v>0</v>
      </c>
      <c r="Y111" s="53">
        <v>0</v>
      </c>
      <c r="Z111" s="53">
        <v>0</v>
      </c>
      <c r="AA111" s="53">
        <v>0</v>
      </c>
      <c r="AB111" s="53">
        <v>0</v>
      </c>
      <c r="AC111" s="53">
        <v>0</v>
      </c>
      <c r="AD111" s="53">
        <v>0</v>
      </c>
      <c r="AE111" s="54"/>
      <c r="AF111" s="53">
        <v>0</v>
      </c>
      <c r="AG111" s="54"/>
      <c r="AH111" s="54"/>
      <c r="AI111" s="54"/>
      <c r="AJ111" s="53">
        <v>0</v>
      </c>
      <c r="AK111" s="54"/>
      <c r="AL111" s="54"/>
      <c r="AM111" s="54"/>
      <c r="AN111" s="53">
        <v>0</v>
      </c>
      <c r="AO111" s="54"/>
      <c r="AP111" s="53">
        <v>0</v>
      </c>
      <c r="AQ111" s="54"/>
      <c r="AR111" s="54"/>
      <c r="AS111" s="54"/>
      <c r="AT111" s="53">
        <v>0</v>
      </c>
      <c r="AU111" s="39"/>
      <c r="AV111" s="39"/>
      <c r="AW111" s="39"/>
    </row>
    <row r="112" spans="1:49" s="1" customFormat="1" ht="20.100000000000001" customHeight="1" x14ac:dyDescent="0.2">
      <c r="A112" s="3"/>
      <c r="B112" s="6"/>
      <c r="C112" s="3"/>
      <c r="D112" s="3"/>
      <c r="E112" s="5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39"/>
      <c r="AV112" s="39"/>
      <c r="AW112" s="39"/>
    </row>
    <row r="113" spans="1:49" s="1" customFormat="1" ht="20.100000000000001" customHeight="1" x14ac:dyDescent="0.2">
      <c r="A113" s="3"/>
      <c r="B113" s="6"/>
      <c r="C113" s="3" t="s">
        <v>139</v>
      </c>
      <c r="D113" s="3"/>
      <c r="E113" s="5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39"/>
      <c r="AV113" s="39"/>
      <c r="AW113" s="39"/>
    </row>
    <row r="114" spans="1:49" s="1" customFormat="1" ht="20.100000000000001" customHeight="1" x14ac:dyDescent="0.2">
      <c r="A114" s="3"/>
      <c r="B114" s="6"/>
      <c r="C114" s="3"/>
      <c r="D114" s="2" t="s">
        <v>140</v>
      </c>
      <c r="E114" s="5"/>
      <c r="F114" s="39">
        <v>12099</v>
      </c>
      <c r="G114" s="39"/>
      <c r="H114" s="39"/>
      <c r="I114" s="39"/>
      <c r="J114" s="39">
        <v>2</v>
      </c>
      <c r="K114" s="39">
        <v>22</v>
      </c>
      <c r="L114" s="39">
        <v>58</v>
      </c>
      <c r="M114" s="39"/>
      <c r="N114" s="39">
        <f>176 - 94</f>
        <v>82</v>
      </c>
      <c r="O114" s="39"/>
      <c r="P114" s="39"/>
      <c r="Q114" s="39"/>
      <c r="R114" s="39">
        <v>17</v>
      </c>
      <c r="S114" s="39">
        <v>192</v>
      </c>
      <c r="T114" s="39">
        <v>18</v>
      </c>
      <c r="U114" s="39">
        <v>141</v>
      </c>
      <c r="V114" s="39"/>
      <c r="W114" s="39">
        <v>0</v>
      </c>
      <c r="X114" s="39">
        <v>3</v>
      </c>
      <c r="Y114" s="39">
        <v>9721</v>
      </c>
      <c r="Z114" s="39">
        <v>2</v>
      </c>
      <c r="AA114" s="39">
        <v>2</v>
      </c>
      <c r="AB114" s="39">
        <v>1435</v>
      </c>
      <c r="AC114" s="39">
        <v>1805</v>
      </c>
      <c r="AD114" s="39">
        <v>0</v>
      </c>
      <c r="AE114" s="39"/>
      <c r="AF114" s="39">
        <v>13336</v>
      </c>
      <c r="AG114" s="39"/>
      <c r="AH114" s="39"/>
      <c r="AI114" s="39"/>
      <c r="AJ114" s="39">
        <v>1181</v>
      </c>
      <c r="AK114" s="39"/>
      <c r="AL114" s="39"/>
      <c r="AM114" s="39"/>
      <c r="AN114" s="39">
        <v>2336</v>
      </c>
      <c r="AO114" s="39"/>
      <c r="AP114" s="39">
        <v>0</v>
      </c>
      <c r="AQ114" s="39"/>
      <c r="AR114" s="39"/>
      <c r="AS114" s="39"/>
      <c r="AT114" s="39">
        <v>0</v>
      </c>
      <c r="AU114" s="39"/>
      <c r="AV114" s="39"/>
      <c r="AW114" s="39"/>
    </row>
    <row r="115" spans="1:49" ht="20.100000000000001" customHeight="1" x14ac:dyDescent="0.2">
      <c r="D115" s="47" t="s">
        <v>141</v>
      </c>
      <c r="F115" s="48">
        <v>8995</v>
      </c>
      <c r="G115" s="49"/>
      <c r="H115" s="49"/>
      <c r="I115" s="49"/>
      <c r="J115" s="48">
        <v>127</v>
      </c>
      <c r="K115" s="48">
        <v>25</v>
      </c>
      <c r="L115" s="48">
        <v>96</v>
      </c>
      <c r="M115" s="49"/>
      <c r="N115" s="48">
        <v>248</v>
      </c>
      <c r="O115" s="49"/>
      <c r="P115" s="49"/>
      <c r="Q115" s="49"/>
      <c r="R115" s="48">
        <v>0</v>
      </c>
      <c r="S115" s="48">
        <v>189</v>
      </c>
      <c r="T115" s="48">
        <v>5</v>
      </c>
      <c r="U115" s="48">
        <v>247</v>
      </c>
      <c r="V115" s="49"/>
      <c r="W115" s="48">
        <v>0</v>
      </c>
      <c r="X115" s="48">
        <v>0</v>
      </c>
      <c r="Y115" s="48">
        <v>8772</v>
      </c>
      <c r="Z115" s="48">
        <v>0</v>
      </c>
      <c r="AA115" s="48">
        <v>0</v>
      </c>
      <c r="AB115" s="48">
        <v>30</v>
      </c>
      <c r="AC115" s="48">
        <v>1308</v>
      </c>
      <c r="AD115" s="48">
        <v>0</v>
      </c>
      <c r="AE115" s="49"/>
      <c r="AF115" s="48">
        <v>10551</v>
      </c>
      <c r="AG115" s="49"/>
      <c r="AH115" s="49"/>
      <c r="AI115" s="49"/>
      <c r="AJ115" s="48">
        <v>882</v>
      </c>
      <c r="AK115" s="49"/>
      <c r="AL115" s="49"/>
      <c r="AM115" s="49"/>
      <c r="AN115" s="48">
        <v>2190</v>
      </c>
      <c r="AO115" s="49"/>
      <c r="AP115" s="48">
        <v>0</v>
      </c>
      <c r="AQ115" s="49"/>
      <c r="AR115" s="49"/>
      <c r="AS115" s="49"/>
      <c r="AT115" s="48">
        <v>0</v>
      </c>
      <c r="AU115" s="39"/>
      <c r="AV115" s="39"/>
      <c r="AW115" s="39"/>
    </row>
    <row r="116" spans="1:49" s="1" customFormat="1" ht="20.100000000000001" customHeight="1" x14ac:dyDescent="0.2">
      <c r="A116" s="3"/>
      <c r="B116" s="6"/>
      <c r="C116" s="3"/>
      <c r="D116" s="2" t="s">
        <v>142</v>
      </c>
      <c r="E116" s="5"/>
      <c r="F116" s="39">
        <v>5</v>
      </c>
      <c r="G116" s="39"/>
      <c r="H116" s="39"/>
      <c r="I116" s="39"/>
      <c r="J116" s="39">
        <v>0</v>
      </c>
      <c r="K116" s="39">
        <v>0</v>
      </c>
      <c r="L116" s="39">
        <v>0</v>
      </c>
      <c r="M116" s="39"/>
      <c r="N116" s="39">
        <v>0</v>
      </c>
      <c r="O116" s="39"/>
      <c r="P116" s="39"/>
      <c r="Q116" s="39"/>
      <c r="R116" s="39">
        <v>0</v>
      </c>
      <c r="S116" s="39">
        <v>2</v>
      </c>
      <c r="T116" s="39">
        <v>0</v>
      </c>
      <c r="U116" s="39">
        <v>0</v>
      </c>
      <c r="V116" s="39"/>
      <c r="W116" s="39">
        <v>0</v>
      </c>
      <c r="X116" s="39">
        <v>0</v>
      </c>
      <c r="Y116" s="39">
        <v>0</v>
      </c>
      <c r="Z116" s="39">
        <v>1</v>
      </c>
      <c r="AA116" s="39">
        <v>0</v>
      </c>
      <c r="AB116" s="39">
        <v>0</v>
      </c>
      <c r="AC116" s="39">
        <v>2</v>
      </c>
      <c r="AD116" s="39">
        <v>0</v>
      </c>
      <c r="AE116" s="39"/>
      <c r="AF116" s="39">
        <v>5</v>
      </c>
      <c r="AG116" s="39"/>
      <c r="AH116" s="39"/>
      <c r="AI116" s="39"/>
      <c r="AJ116" s="39">
        <v>0</v>
      </c>
      <c r="AK116" s="39"/>
      <c r="AL116" s="39"/>
      <c r="AM116" s="39"/>
      <c r="AN116" s="39">
        <v>0</v>
      </c>
      <c r="AO116" s="39"/>
      <c r="AP116" s="39">
        <v>0</v>
      </c>
      <c r="AQ116" s="39"/>
      <c r="AR116" s="39"/>
      <c r="AS116" s="39"/>
      <c r="AT116" s="39">
        <v>0</v>
      </c>
      <c r="AU116" s="39"/>
      <c r="AV116" s="39"/>
      <c r="AW116" s="39"/>
    </row>
    <row r="117" spans="1:49" s="1" customFormat="1" ht="20.100000000000001" customHeight="1" x14ac:dyDescent="0.2">
      <c r="A117" s="3"/>
      <c r="B117" s="6"/>
      <c r="C117" s="3"/>
      <c r="D117" s="2"/>
      <c r="E117" s="5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39"/>
      <c r="AV117" s="39"/>
      <c r="AW117" s="39"/>
    </row>
    <row r="118" spans="1:49" s="1" customFormat="1" ht="20.100000000000001" customHeight="1" x14ac:dyDescent="0.25">
      <c r="A118" s="3"/>
      <c r="B118" s="6"/>
      <c r="C118" s="51" t="s">
        <v>143</v>
      </c>
      <c r="D118" s="52"/>
      <c r="E118" s="5"/>
      <c r="F118" s="53">
        <v>21099</v>
      </c>
      <c r="G118" s="54"/>
      <c r="H118" s="54"/>
      <c r="I118" s="54"/>
      <c r="J118" s="53">
        <v>129</v>
      </c>
      <c r="K118" s="53">
        <v>47</v>
      </c>
      <c r="L118" s="53">
        <v>154</v>
      </c>
      <c r="M118" s="54"/>
      <c r="N118" s="53">
        <f xml:space="preserve"> 424 - 94</f>
        <v>330</v>
      </c>
      <c r="O118" s="54"/>
      <c r="P118" s="54"/>
      <c r="Q118" s="54"/>
      <c r="R118" s="53">
        <v>17</v>
      </c>
      <c r="S118" s="53">
        <v>383</v>
      </c>
      <c r="T118" s="53">
        <v>23</v>
      </c>
      <c r="U118" s="53">
        <v>388</v>
      </c>
      <c r="V118" s="54"/>
      <c r="W118" s="53">
        <v>0</v>
      </c>
      <c r="X118" s="53">
        <v>3</v>
      </c>
      <c r="Y118" s="53">
        <v>18493</v>
      </c>
      <c r="Z118" s="53">
        <v>3</v>
      </c>
      <c r="AA118" s="53">
        <v>2</v>
      </c>
      <c r="AB118" s="53">
        <v>1465</v>
      </c>
      <c r="AC118" s="53">
        <v>3115</v>
      </c>
      <c r="AD118" s="53">
        <v>0</v>
      </c>
      <c r="AE118" s="54"/>
      <c r="AF118" s="53">
        <v>23892</v>
      </c>
      <c r="AG118" s="54"/>
      <c r="AH118" s="54"/>
      <c r="AI118" s="54"/>
      <c r="AJ118" s="53">
        <v>2063</v>
      </c>
      <c r="AK118" s="54"/>
      <c r="AL118" s="54"/>
      <c r="AM118" s="54"/>
      <c r="AN118" s="53">
        <v>4526</v>
      </c>
      <c r="AO118" s="54"/>
      <c r="AP118" s="53">
        <v>0</v>
      </c>
      <c r="AQ118" s="54"/>
      <c r="AR118" s="54"/>
      <c r="AS118" s="54"/>
      <c r="AT118" s="53">
        <v>0</v>
      </c>
      <c r="AU118" s="39"/>
      <c r="AV118" s="39"/>
      <c r="AW118" s="39"/>
    </row>
    <row r="119" spans="1:49" s="1" customFormat="1" ht="20.100000000000001" customHeight="1" x14ac:dyDescent="0.2">
      <c r="A119" s="3"/>
      <c r="B119" s="6"/>
      <c r="C119" s="3"/>
      <c r="D119" s="3"/>
      <c r="E119" s="5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39"/>
      <c r="AV119" s="39"/>
      <c r="AW119" s="39"/>
    </row>
    <row r="120" spans="1:49" s="1" customFormat="1" ht="20.100000000000001" customHeight="1" x14ac:dyDescent="0.25">
      <c r="A120" s="3"/>
      <c r="B120" s="57" t="s">
        <v>144</v>
      </c>
      <c r="C120" s="58"/>
      <c r="D120" s="58"/>
      <c r="E120" s="5"/>
      <c r="F120" s="59">
        <v>26759</v>
      </c>
      <c r="G120" s="54"/>
      <c r="H120" s="54"/>
      <c r="I120" s="54"/>
      <c r="J120" s="59">
        <v>30753</v>
      </c>
      <c r="K120" s="59">
        <v>1492</v>
      </c>
      <c r="L120" s="59">
        <v>426</v>
      </c>
      <c r="M120" s="54"/>
      <c r="N120" s="59">
        <f xml:space="preserve"> 33142 - 377 - 94</f>
        <v>32671</v>
      </c>
      <c r="O120" s="54"/>
      <c r="P120" s="54"/>
      <c r="Q120" s="54"/>
      <c r="R120" s="59">
        <v>68</v>
      </c>
      <c r="S120" s="59">
        <v>4051</v>
      </c>
      <c r="T120" s="59">
        <v>4503</v>
      </c>
      <c r="U120" s="59">
        <v>8570</v>
      </c>
      <c r="V120" s="54"/>
      <c r="W120" s="59">
        <v>2935</v>
      </c>
      <c r="X120" s="59">
        <v>110</v>
      </c>
      <c r="Y120" s="59">
        <v>18937</v>
      </c>
      <c r="Z120" s="59">
        <v>2595</v>
      </c>
      <c r="AA120" s="59">
        <v>1840</v>
      </c>
      <c r="AB120" s="59">
        <v>3326</v>
      </c>
      <c r="AC120" s="59">
        <v>9109</v>
      </c>
      <c r="AD120" s="59">
        <v>51</v>
      </c>
      <c r="AE120" s="54"/>
      <c r="AF120" s="59">
        <v>56095</v>
      </c>
      <c r="AG120" s="54"/>
      <c r="AH120" s="54"/>
      <c r="AI120" s="54"/>
      <c r="AJ120" s="59">
        <v>7113</v>
      </c>
      <c r="AK120" s="54"/>
      <c r="AL120" s="54"/>
      <c r="AM120" s="54"/>
      <c r="AN120" s="59">
        <v>4903</v>
      </c>
      <c r="AO120" s="54"/>
      <c r="AP120" s="59">
        <v>1125</v>
      </c>
      <c r="AQ120" s="54"/>
      <c r="AR120" s="54"/>
      <c r="AS120" s="54"/>
      <c r="AT120" s="59">
        <v>192</v>
      </c>
      <c r="AU120" s="39"/>
      <c r="AV120" s="39"/>
      <c r="AW120" s="39"/>
    </row>
    <row r="121" spans="1:49" ht="20.100000000000001" customHeight="1" x14ac:dyDescent="0.2"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</row>
    <row r="122" spans="1:49" ht="20.100000000000001" customHeight="1" x14ac:dyDescent="0.2">
      <c r="B122" s="6" t="s">
        <v>145</v>
      </c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</row>
    <row r="123" spans="1:49" ht="20.100000000000001" customHeight="1" x14ac:dyDescent="0.2">
      <c r="C123" s="3" t="s">
        <v>0</v>
      </c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</row>
    <row r="124" spans="1:49" ht="20.100000000000001" customHeight="1" x14ac:dyDescent="0.2">
      <c r="D124" s="2" t="s">
        <v>96</v>
      </c>
      <c r="F124" s="39">
        <v>0</v>
      </c>
      <c r="G124" s="39"/>
      <c r="H124" s="39"/>
      <c r="I124" s="39"/>
      <c r="J124" s="39">
        <v>0</v>
      </c>
      <c r="K124" s="39">
        <v>0</v>
      </c>
      <c r="L124" s="39">
        <v>0</v>
      </c>
      <c r="M124" s="39"/>
      <c r="N124" s="39">
        <v>0</v>
      </c>
      <c r="O124" s="39"/>
      <c r="P124" s="39"/>
      <c r="Q124" s="39"/>
      <c r="R124" s="39">
        <v>0</v>
      </c>
      <c r="S124" s="39">
        <v>0</v>
      </c>
      <c r="T124" s="39">
        <v>0</v>
      </c>
      <c r="U124" s="39">
        <v>0</v>
      </c>
      <c r="V124" s="39"/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/>
      <c r="AF124" s="39">
        <v>0</v>
      </c>
      <c r="AG124" s="39"/>
      <c r="AH124" s="39"/>
      <c r="AI124" s="39"/>
      <c r="AJ124" s="39">
        <v>0</v>
      </c>
      <c r="AK124" s="39"/>
      <c r="AL124" s="39"/>
      <c r="AM124" s="39"/>
      <c r="AN124" s="39">
        <v>0</v>
      </c>
      <c r="AO124" s="39"/>
      <c r="AP124" s="39">
        <v>0</v>
      </c>
      <c r="AQ124" s="39"/>
      <c r="AR124" s="39"/>
      <c r="AS124" s="39"/>
      <c r="AT124" s="39">
        <v>0</v>
      </c>
      <c r="AU124" s="39"/>
      <c r="AV124" s="39"/>
      <c r="AW124" s="39"/>
    </row>
    <row r="125" spans="1:49" ht="20.100000000000001" customHeight="1" x14ac:dyDescent="0.2">
      <c r="D125" s="47" t="s">
        <v>97</v>
      </c>
      <c r="F125" s="48">
        <v>0</v>
      </c>
      <c r="G125" s="49"/>
      <c r="H125" s="49"/>
      <c r="I125" s="49"/>
      <c r="J125" s="48">
        <v>0</v>
      </c>
      <c r="K125" s="48">
        <v>0</v>
      </c>
      <c r="L125" s="48">
        <v>0</v>
      </c>
      <c r="M125" s="49"/>
      <c r="N125" s="48">
        <v>0</v>
      </c>
      <c r="O125" s="49"/>
      <c r="P125" s="49"/>
      <c r="Q125" s="49"/>
      <c r="R125" s="48">
        <v>0</v>
      </c>
      <c r="S125" s="48">
        <v>0</v>
      </c>
      <c r="T125" s="48">
        <v>0</v>
      </c>
      <c r="U125" s="48">
        <v>0</v>
      </c>
      <c r="V125" s="49"/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8">
        <v>0</v>
      </c>
      <c r="AE125" s="49"/>
      <c r="AF125" s="48">
        <v>0</v>
      </c>
      <c r="AG125" s="49"/>
      <c r="AH125" s="49"/>
      <c r="AI125" s="49"/>
      <c r="AJ125" s="48">
        <v>0</v>
      </c>
      <c r="AK125" s="49"/>
      <c r="AL125" s="49"/>
      <c r="AM125" s="49"/>
      <c r="AN125" s="48">
        <v>0</v>
      </c>
      <c r="AO125" s="49"/>
      <c r="AP125" s="48">
        <v>0</v>
      </c>
      <c r="AQ125" s="49"/>
      <c r="AR125" s="49"/>
      <c r="AS125" s="49"/>
      <c r="AT125" s="48">
        <v>0</v>
      </c>
      <c r="AU125" s="39"/>
      <c r="AV125" s="39"/>
      <c r="AW125" s="39"/>
    </row>
    <row r="126" spans="1:49" ht="20.100000000000001" customHeight="1" x14ac:dyDescent="0.2">
      <c r="D126" s="2" t="s">
        <v>98</v>
      </c>
      <c r="F126" s="39">
        <v>0</v>
      </c>
      <c r="G126" s="39"/>
      <c r="H126" s="39"/>
      <c r="I126" s="39"/>
      <c r="J126" s="39">
        <v>0</v>
      </c>
      <c r="K126" s="39">
        <v>0</v>
      </c>
      <c r="L126" s="39">
        <v>0</v>
      </c>
      <c r="M126" s="39"/>
      <c r="N126" s="39">
        <v>0</v>
      </c>
      <c r="O126" s="39"/>
      <c r="P126" s="39"/>
      <c r="Q126" s="39"/>
      <c r="R126" s="39">
        <v>0</v>
      </c>
      <c r="S126" s="39">
        <v>0</v>
      </c>
      <c r="T126" s="39">
        <v>0</v>
      </c>
      <c r="U126" s="39">
        <v>0</v>
      </c>
      <c r="V126" s="39"/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/>
      <c r="AF126" s="39">
        <v>0</v>
      </c>
      <c r="AG126" s="39"/>
      <c r="AH126" s="39"/>
      <c r="AI126" s="39"/>
      <c r="AJ126" s="39">
        <v>0</v>
      </c>
      <c r="AK126" s="39"/>
      <c r="AL126" s="39"/>
      <c r="AM126" s="39"/>
      <c r="AN126" s="39">
        <v>0</v>
      </c>
      <c r="AO126" s="39"/>
      <c r="AP126" s="39">
        <v>0</v>
      </c>
      <c r="AQ126" s="39"/>
      <c r="AR126" s="39"/>
      <c r="AS126" s="39"/>
      <c r="AT126" s="39">
        <v>0</v>
      </c>
      <c r="AU126" s="39"/>
      <c r="AV126" s="39"/>
      <c r="AW126" s="39"/>
    </row>
    <row r="127" spans="1:49" ht="20.100000000000001" customHeight="1" x14ac:dyDescent="0.2">
      <c r="D127" s="47" t="s">
        <v>136</v>
      </c>
      <c r="F127" s="48">
        <v>0</v>
      </c>
      <c r="G127" s="49"/>
      <c r="H127" s="49"/>
      <c r="I127" s="49"/>
      <c r="J127" s="48">
        <v>0</v>
      </c>
      <c r="K127" s="48">
        <v>0</v>
      </c>
      <c r="L127" s="48">
        <v>0</v>
      </c>
      <c r="M127" s="49"/>
      <c r="N127" s="48">
        <v>0</v>
      </c>
      <c r="O127" s="49"/>
      <c r="P127" s="49"/>
      <c r="Q127" s="49"/>
      <c r="R127" s="48">
        <v>0</v>
      </c>
      <c r="S127" s="48">
        <v>0</v>
      </c>
      <c r="T127" s="48">
        <v>0</v>
      </c>
      <c r="U127" s="48">
        <v>0</v>
      </c>
      <c r="V127" s="49"/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8">
        <v>0</v>
      </c>
      <c r="AE127" s="49"/>
      <c r="AF127" s="48">
        <v>0</v>
      </c>
      <c r="AG127" s="49"/>
      <c r="AH127" s="49"/>
      <c r="AI127" s="49"/>
      <c r="AJ127" s="48">
        <v>0</v>
      </c>
      <c r="AK127" s="49"/>
      <c r="AL127" s="49"/>
      <c r="AM127" s="49"/>
      <c r="AN127" s="48">
        <v>0</v>
      </c>
      <c r="AO127" s="49"/>
      <c r="AP127" s="48">
        <v>0</v>
      </c>
      <c r="AQ127" s="49"/>
      <c r="AR127" s="49"/>
      <c r="AS127" s="49"/>
      <c r="AT127" s="48">
        <v>0</v>
      </c>
      <c r="AU127" s="39"/>
      <c r="AV127" s="39"/>
      <c r="AW127" s="39"/>
    </row>
    <row r="128" spans="1:49" ht="20.100000000000001" customHeight="1" x14ac:dyDescent="0.2">
      <c r="D128" s="2" t="s">
        <v>114</v>
      </c>
      <c r="F128" s="39">
        <v>0</v>
      </c>
      <c r="G128" s="39"/>
      <c r="H128" s="39"/>
      <c r="I128" s="39"/>
      <c r="J128" s="39">
        <v>0</v>
      </c>
      <c r="K128" s="39">
        <v>0</v>
      </c>
      <c r="L128" s="39">
        <v>0</v>
      </c>
      <c r="M128" s="39"/>
      <c r="N128" s="39">
        <v>0</v>
      </c>
      <c r="O128" s="39"/>
      <c r="P128" s="39"/>
      <c r="Q128" s="39"/>
      <c r="R128" s="39">
        <v>0</v>
      </c>
      <c r="S128" s="39">
        <v>0</v>
      </c>
      <c r="T128" s="39">
        <v>0</v>
      </c>
      <c r="U128" s="39">
        <v>0</v>
      </c>
      <c r="V128" s="39"/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39"/>
      <c r="AF128" s="39">
        <v>0</v>
      </c>
      <c r="AG128" s="39"/>
      <c r="AH128" s="39"/>
      <c r="AI128" s="39"/>
      <c r="AJ128" s="39">
        <v>0</v>
      </c>
      <c r="AK128" s="39"/>
      <c r="AL128" s="39"/>
      <c r="AM128" s="39"/>
      <c r="AN128" s="39">
        <v>0</v>
      </c>
      <c r="AO128" s="39"/>
      <c r="AP128" s="39">
        <v>0</v>
      </c>
      <c r="AQ128" s="39"/>
      <c r="AR128" s="39"/>
      <c r="AS128" s="39"/>
      <c r="AT128" s="39">
        <v>0</v>
      </c>
      <c r="AU128" s="39"/>
      <c r="AV128" s="39"/>
      <c r="AW128" s="39"/>
    </row>
    <row r="129" spans="1:49" ht="20.100000000000001" customHeight="1" x14ac:dyDescent="0.2">
      <c r="D129" s="47" t="s">
        <v>115</v>
      </c>
      <c r="F129" s="48">
        <v>0</v>
      </c>
      <c r="G129" s="49"/>
      <c r="H129" s="49"/>
      <c r="I129" s="49"/>
      <c r="J129" s="48">
        <v>0</v>
      </c>
      <c r="K129" s="48">
        <v>0</v>
      </c>
      <c r="L129" s="48">
        <v>0</v>
      </c>
      <c r="M129" s="49"/>
      <c r="N129" s="48">
        <v>0</v>
      </c>
      <c r="O129" s="49"/>
      <c r="P129" s="49"/>
      <c r="Q129" s="49"/>
      <c r="R129" s="48">
        <v>0</v>
      </c>
      <c r="S129" s="48">
        <v>0</v>
      </c>
      <c r="T129" s="48">
        <v>0</v>
      </c>
      <c r="U129" s="48">
        <v>0</v>
      </c>
      <c r="V129" s="49"/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0</v>
      </c>
      <c r="AC129" s="48">
        <v>0</v>
      </c>
      <c r="AD129" s="48">
        <v>0</v>
      </c>
      <c r="AE129" s="49"/>
      <c r="AF129" s="48">
        <v>0</v>
      </c>
      <c r="AG129" s="49"/>
      <c r="AH129" s="49"/>
      <c r="AI129" s="49"/>
      <c r="AJ129" s="48">
        <v>0</v>
      </c>
      <c r="AK129" s="49"/>
      <c r="AL129" s="49"/>
      <c r="AM129" s="49"/>
      <c r="AN129" s="48">
        <v>0</v>
      </c>
      <c r="AO129" s="49"/>
      <c r="AP129" s="48">
        <v>0</v>
      </c>
      <c r="AQ129" s="49"/>
      <c r="AR129" s="49"/>
      <c r="AS129" s="49"/>
      <c r="AT129" s="48">
        <v>0</v>
      </c>
      <c r="AU129" s="39"/>
      <c r="AV129" s="39"/>
      <c r="AW129" s="39"/>
    </row>
    <row r="130" spans="1:49" ht="20.100000000000001" customHeight="1" x14ac:dyDescent="0.2">
      <c r="D130" s="50" t="s">
        <v>116</v>
      </c>
      <c r="F130" s="49">
        <v>0</v>
      </c>
      <c r="G130" s="49"/>
      <c r="H130" s="49"/>
      <c r="I130" s="49"/>
      <c r="J130" s="49">
        <v>0</v>
      </c>
      <c r="K130" s="49">
        <v>0</v>
      </c>
      <c r="L130" s="49">
        <v>0</v>
      </c>
      <c r="M130" s="49"/>
      <c r="N130" s="49">
        <v>0</v>
      </c>
      <c r="O130" s="49"/>
      <c r="P130" s="49"/>
      <c r="Q130" s="49"/>
      <c r="R130" s="49">
        <v>0</v>
      </c>
      <c r="S130" s="49">
        <v>0</v>
      </c>
      <c r="T130" s="49">
        <v>0</v>
      </c>
      <c r="U130" s="49">
        <v>0</v>
      </c>
      <c r="V130" s="49"/>
      <c r="W130" s="49">
        <v>0</v>
      </c>
      <c r="X130" s="49">
        <v>0</v>
      </c>
      <c r="Y130" s="49">
        <v>0</v>
      </c>
      <c r="Z130" s="49">
        <v>0</v>
      </c>
      <c r="AA130" s="49">
        <v>0</v>
      </c>
      <c r="AB130" s="49">
        <v>0</v>
      </c>
      <c r="AC130" s="49">
        <v>0</v>
      </c>
      <c r="AD130" s="49">
        <v>0</v>
      </c>
      <c r="AE130" s="49"/>
      <c r="AF130" s="49">
        <v>0</v>
      </c>
      <c r="AG130" s="49"/>
      <c r="AH130" s="49"/>
      <c r="AI130" s="49"/>
      <c r="AJ130" s="49">
        <v>0</v>
      </c>
      <c r="AK130" s="49"/>
      <c r="AL130" s="49"/>
      <c r="AM130" s="49"/>
      <c r="AN130" s="49">
        <v>0</v>
      </c>
      <c r="AO130" s="49"/>
      <c r="AP130" s="49">
        <v>0</v>
      </c>
      <c r="AQ130" s="49"/>
      <c r="AR130" s="49"/>
      <c r="AS130" s="49"/>
      <c r="AT130" s="49">
        <v>0</v>
      </c>
      <c r="AU130" s="39"/>
      <c r="AV130" s="39"/>
      <c r="AW130" s="39"/>
    </row>
    <row r="131" spans="1:49" ht="20.100000000000001" customHeight="1" x14ac:dyDescent="0.2"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</row>
    <row r="132" spans="1:49" s="1" customFormat="1" ht="20.100000000000001" customHeight="1" x14ac:dyDescent="0.25">
      <c r="A132" s="3"/>
      <c r="B132" s="6"/>
      <c r="C132" s="51" t="s">
        <v>120</v>
      </c>
      <c r="D132" s="52"/>
      <c r="E132" s="5"/>
      <c r="F132" s="53">
        <v>0</v>
      </c>
      <c r="G132" s="54"/>
      <c r="H132" s="54"/>
      <c r="I132" s="54"/>
      <c r="J132" s="53">
        <v>0</v>
      </c>
      <c r="K132" s="53">
        <v>0</v>
      </c>
      <c r="L132" s="53">
        <v>0</v>
      </c>
      <c r="M132" s="54"/>
      <c r="N132" s="53">
        <v>0</v>
      </c>
      <c r="O132" s="54"/>
      <c r="P132" s="54"/>
      <c r="Q132" s="54"/>
      <c r="R132" s="53">
        <v>0</v>
      </c>
      <c r="S132" s="53">
        <v>0</v>
      </c>
      <c r="T132" s="53">
        <v>0</v>
      </c>
      <c r="U132" s="53">
        <v>0</v>
      </c>
      <c r="V132" s="54"/>
      <c r="W132" s="53">
        <v>0</v>
      </c>
      <c r="X132" s="53">
        <v>0</v>
      </c>
      <c r="Y132" s="53">
        <v>0</v>
      </c>
      <c r="Z132" s="53">
        <v>0</v>
      </c>
      <c r="AA132" s="53">
        <v>0</v>
      </c>
      <c r="AB132" s="53">
        <v>0</v>
      </c>
      <c r="AC132" s="53">
        <v>0</v>
      </c>
      <c r="AD132" s="53">
        <v>0</v>
      </c>
      <c r="AE132" s="54"/>
      <c r="AF132" s="53">
        <v>0</v>
      </c>
      <c r="AG132" s="54"/>
      <c r="AH132" s="54"/>
      <c r="AI132" s="54"/>
      <c r="AJ132" s="53">
        <v>0</v>
      </c>
      <c r="AK132" s="54"/>
      <c r="AL132" s="54"/>
      <c r="AM132" s="54"/>
      <c r="AN132" s="53">
        <v>0</v>
      </c>
      <c r="AO132" s="54"/>
      <c r="AP132" s="53">
        <v>0</v>
      </c>
      <c r="AQ132" s="54"/>
      <c r="AR132" s="54"/>
      <c r="AS132" s="54"/>
      <c r="AT132" s="53">
        <v>0</v>
      </c>
      <c r="AU132" s="39"/>
      <c r="AV132" s="39"/>
      <c r="AW132" s="39"/>
    </row>
    <row r="133" spans="1:49" ht="20.100000000000001" customHeight="1" x14ac:dyDescent="0.2"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</row>
    <row r="134" spans="1:49" ht="20.100000000000001" customHeight="1" x14ac:dyDescent="0.2">
      <c r="B134" s="5"/>
      <c r="C134" s="3" t="s">
        <v>146</v>
      </c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</row>
    <row r="135" spans="1:49" ht="20.100000000000001" customHeight="1" x14ac:dyDescent="0.2">
      <c r="D135" s="2" t="s">
        <v>147</v>
      </c>
      <c r="F135" s="39">
        <v>139</v>
      </c>
      <c r="G135" s="39"/>
      <c r="H135" s="39"/>
      <c r="I135" s="39"/>
      <c r="J135" s="39">
        <v>571</v>
      </c>
      <c r="K135" s="39">
        <v>23</v>
      </c>
      <c r="L135" s="39">
        <v>4</v>
      </c>
      <c r="M135" s="39"/>
      <c r="N135" s="39">
        <v>598</v>
      </c>
      <c r="O135" s="39"/>
      <c r="P135" s="39"/>
      <c r="Q135" s="39"/>
      <c r="R135" s="39">
        <v>0</v>
      </c>
      <c r="S135" s="39">
        <v>25</v>
      </c>
      <c r="T135" s="39">
        <v>93</v>
      </c>
      <c r="U135" s="39">
        <v>31</v>
      </c>
      <c r="V135" s="39"/>
      <c r="W135" s="39">
        <v>91</v>
      </c>
      <c r="X135" s="39">
        <v>4</v>
      </c>
      <c r="Y135" s="39">
        <v>2</v>
      </c>
      <c r="Z135" s="39">
        <v>35</v>
      </c>
      <c r="AA135" s="39">
        <v>31</v>
      </c>
      <c r="AB135" s="39">
        <v>21</v>
      </c>
      <c r="AC135" s="39">
        <v>291</v>
      </c>
      <c r="AD135" s="39">
        <v>0</v>
      </c>
      <c r="AE135" s="39"/>
      <c r="AF135" s="39">
        <v>624</v>
      </c>
      <c r="AG135" s="39"/>
      <c r="AH135" s="39"/>
      <c r="AI135" s="39"/>
      <c r="AJ135" s="39">
        <v>102</v>
      </c>
      <c r="AK135" s="39"/>
      <c r="AL135" s="39"/>
      <c r="AM135" s="39"/>
      <c r="AN135" s="39">
        <v>0</v>
      </c>
      <c r="AO135" s="39"/>
      <c r="AP135" s="39">
        <v>11</v>
      </c>
      <c r="AQ135" s="39"/>
      <c r="AR135" s="39"/>
      <c r="AS135" s="39"/>
      <c r="AT135" s="39">
        <v>65</v>
      </c>
      <c r="AU135" s="39"/>
      <c r="AV135" s="39"/>
      <c r="AW135" s="39"/>
    </row>
    <row r="136" spans="1:49" ht="20.100000000000001" customHeight="1" x14ac:dyDescent="0.2">
      <c r="D136" s="47" t="s">
        <v>148</v>
      </c>
      <c r="F136" s="48">
        <v>92</v>
      </c>
      <c r="G136" s="49"/>
      <c r="H136" s="49"/>
      <c r="I136" s="49"/>
      <c r="J136" s="48">
        <v>348</v>
      </c>
      <c r="K136" s="48">
        <v>22</v>
      </c>
      <c r="L136" s="48">
        <v>8</v>
      </c>
      <c r="M136" s="49"/>
      <c r="N136" s="48">
        <v>378</v>
      </c>
      <c r="O136" s="49"/>
      <c r="P136" s="49"/>
      <c r="Q136" s="49"/>
      <c r="R136" s="48">
        <v>1</v>
      </c>
      <c r="S136" s="48">
        <v>33</v>
      </c>
      <c r="T136" s="48">
        <v>99</v>
      </c>
      <c r="U136" s="48">
        <v>29</v>
      </c>
      <c r="V136" s="49"/>
      <c r="W136" s="48">
        <v>46</v>
      </c>
      <c r="X136" s="48">
        <v>0</v>
      </c>
      <c r="Y136" s="48">
        <v>3</v>
      </c>
      <c r="Z136" s="48">
        <v>18</v>
      </c>
      <c r="AA136" s="48">
        <v>16</v>
      </c>
      <c r="AB136" s="48">
        <v>12</v>
      </c>
      <c r="AC136" s="48">
        <v>131</v>
      </c>
      <c r="AD136" s="48">
        <v>0</v>
      </c>
      <c r="AE136" s="49"/>
      <c r="AF136" s="48">
        <v>388</v>
      </c>
      <c r="AG136" s="49"/>
      <c r="AH136" s="49"/>
      <c r="AI136" s="49"/>
      <c r="AJ136" s="48">
        <v>81</v>
      </c>
      <c r="AK136" s="49"/>
      <c r="AL136" s="49"/>
      <c r="AM136" s="49"/>
      <c r="AN136" s="48">
        <v>0</v>
      </c>
      <c r="AO136" s="49"/>
      <c r="AP136" s="48">
        <v>1</v>
      </c>
      <c r="AQ136" s="49"/>
      <c r="AR136" s="49"/>
      <c r="AS136" s="49"/>
      <c r="AT136" s="48">
        <v>0</v>
      </c>
      <c r="AU136" s="39"/>
      <c r="AV136" s="39"/>
      <c r="AW136" s="39"/>
    </row>
    <row r="137" spans="1:49" ht="20.100000000000001" customHeight="1" x14ac:dyDescent="0.2">
      <c r="D137" s="2" t="s">
        <v>149</v>
      </c>
      <c r="F137" s="39">
        <v>86</v>
      </c>
      <c r="G137" s="39"/>
      <c r="H137" s="39"/>
      <c r="I137" s="39"/>
      <c r="J137" s="39">
        <v>399</v>
      </c>
      <c r="K137" s="39">
        <v>21</v>
      </c>
      <c r="L137" s="39">
        <v>5</v>
      </c>
      <c r="M137" s="39"/>
      <c r="N137" s="39">
        <v>425</v>
      </c>
      <c r="O137" s="39"/>
      <c r="P137" s="39"/>
      <c r="Q137" s="39"/>
      <c r="R137" s="39">
        <v>0</v>
      </c>
      <c r="S137" s="39">
        <v>49</v>
      </c>
      <c r="T137" s="39">
        <v>108</v>
      </c>
      <c r="U137" s="39">
        <v>35</v>
      </c>
      <c r="V137" s="39"/>
      <c r="W137" s="39">
        <v>58</v>
      </c>
      <c r="X137" s="39">
        <v>1</v>
      </c>
      <c r="Y137" s="39">
        <v>2</v>
      </c>
      <c r="Z137" s="39">
        <v>41</v>
      </c>
      <c r="AA137" s="39">
        <v>25</v>
      </c>
      <c r="AB137" s="39">
        <v>22</v>
      </c>
      <c r="AC137" s="39">
        <v>121</v>
      </c>
      <c r="AD137" s="39">
        <v>0</v>
      </c>
      <c r="AE137" s="39"/>
      <c r="AF137" s="39">
        <v>462</v>
      </c>
      <c r="AG137" s="39"/>
      <c r="AH137" s="39"/>
      <c r="AI137" s="39"/>
      <c r="AJ137" s="39">
        <v>49</v>
      </c>
      <c r="AK137" s="39"/>
      <c r="AL137" s="39"/>
      <c r="AM137" s="39"/>
      <c r="AN137" s="39">
        <v>0</v>
      </c>
      <c r="AO137" s="39"/>
      <c r="AP137" s="39">
        <v>0</v>
      </c>
      <c r="AQ137" s="39"/>
      <c r="AR137" s="39"/>
      <c r="AS137" s="39"/>
      <c r="AT137" s="39">
        <v>0</v>
      </c>
      <c r="AU137" s="39"/>
      <c r="AV137" s="39"/>
      <c r="AW137" s="39"/>
    </row>
    <row r="138" spans="1:49" ht="20.100000000000001" customHeight="1" x14ac:dyDescent="0.2">
      <c r="D138" s="47" t="s">
        <v>150</v>
      </c>
      <c r="F138" s="48">
        <v>88</v>
      </c>
      <c r="G138" s="49"/>
      <c r="H138" s="49"/>
      <c r="I138" s="49"/>
      <c r="J138" s="48">
        <v>452</v>
      </c>
      <c r="K138" s="48">
        <v>20</v>
      </c>
      <c r="L138" s="48">
        <v>14</v>
      </c>
      <c r="M138" s="49"/>
      <c r="N138" s="48">
        <f xml:space="preserve"> 487 - 1</f>
        <v>486</v>
      </c>
      <c r="O138" s="49"/>
      <c r="P138" s="49"/>
      <c r="Q138" s="49"/>
      <c r="R138" s="48">
        <v>0</v>
      </c>
      <c r="S138" s="48">
        <v>31</v>
      </c>
      <c r="T138" s="48">
        <v>104</v>
      </c>
      <c r="U138" s="48">
        <v>30</v>
      </c>
      <c r="V138" s="49"/>
      <c r="W138" s="48">
        <v>53</v>
      </c>
      <c r="X138" s="48">
        <v>1</v>
      </c>
      <c r="Y138" s="48">
        <v>10</v>
      </c>
      <c r="Z138" s="48">
        <v>30</v>
      </c>
      <c r="AA138" s="48">
        <v>21</v>
      </c>
      <c r="AB138" s="48">
        <v>12</v>
      </c>
      <c r="AC138" s="48">
        <v>179</v>
      </c>
      <c r="AD138" s="48">
        <v>0</v>
      </c>
      <c r="AE138" s="49"/>
      <c r="AF138" s="48">
        <v>471</v>
      </c>
      <c r="AG138" s="49"/>
      <c r="AH138" s="49"/>
      <c r="AI138" s="49"/>
      <c r="AJ138" s="48">
        <v>96</v>
      </c>
      <c r="AK138" s="49"/>
      <c r="AL138" s="49"/>
      <c r="AM138" s="49"/>
      <c r="AN138" s="48">
        <v>1</v>
      </c>
      <c r="AO138" s="49"/>
      <c r="AP138" s="48">
        <v>8</v>
      </c>
      <c r="AQ138" s="49"/>
      <c r="AR138" s="49"/>
      <c r="AS138" s="49"/>
      <c r="AT138" s="48">
        <v>0</v>
      </c>
      <c r="AU138" s="39"/>
      <c r="AV138" s="39"/>
      <c r="AW138" s="39"/>
    </row>
    <row r="139" spans="1:49" ht="20.100000000000001" customHeight="1" x14ac:dyDescent="0.2">
      <c r="D139" s="2" t="s">
        <v>151</v>
      </c>
      <c r="F139" s="39">
        <v>129</v>
      </c>
      <c r="G139" s="39"/>
      <c r="H139" s="39"/>
      <c r="I139" s="39"/>
      <c r="J139" s="39">
        <v>514</v>
      </c>
      <c r="K139" s="39">
        <v>19</v>
      </c>
      <c r="L139" s="39">
        <v>5</v>
      </c>
      <c r="M139" s="39"/>
      <c r="N139" s="39">
        <v>538</v>
      </c>
      <c r="O139" s="39"/>
      <c r="P139" s="39"/>
      <c r="Q139" s="39"/>
      <c r="R139" s="39">
        <v>0</v>
      </c>
      <c r="S139" s="39">
        <v>32</v>
      </c>
      <c r="T139" s="39">
        <v>108</v>
      </c>
      <c r="U139" s="39">
        <v>54</v>
      </c>
      <c r="V139" s="39"/>
      <c r="W139" s="39">
        <v>80</v>
      </c>
      <c r="X139" s="39">
        <v>4</v>
      </c>
      <c r="Y139" s="39">
        <v>4</v>
      </c>
      <c r="Z139" s="39">
        <v>42</v>
      </c>
      <c r="AA139" s="39">
        <v>32</v>
      </c>
      <c r="AB139" s="39">
        <v>23</v>
      </c>
      <c r="AC139" s="39">
        <v>228</v>
      </c>
      <c r="AD139" s="39">
        <v>0</v>
      </c>
      <c r="AE139" s="39"/>
      <c r="AF139" s="39">
        <v>607</v>
      </c>
      <c r="AG139" s="39"/>
      <c r="AH139" s="39"/>
      <c r="AI139" s="39"/>
      <c r="AJ139" s="39">
        <v>60</v>
      </c>
      <c r="AK139" s="39"/>
      <c r="AL139" s="39"/>
      <c r="AM139" s="39"/>
      <c r="AN139" s="39">
        <v>0</v>
      </c>
      <c r="AO139" s="39"/>
      <c r="AP139" s="39">
        <v>0</v>
      </c>
      <c r="AQ139" s="39"/>
      <c r="AR139" s="39"/>
      <c r="AS139" s="39"/>
      <c r="AT139" s="39">
        <v>59</v>
      </c>
      <c r="AU139" s="39"/>
      <c r="AV139" s="39"/>
      <c r="AW139" s="39"/>
    </row>
    <row r="140" spans="1:49" ht="20.100000000000001" customHeight="1" x14ac:dyDescent="0.2">
      <c r="D140" s="47" t="s">
        <v>152</v>
      </c>
      <c r="F140" s="48">
        <v>0</v>
      </c>
      <c r="G140" s="49"/>
      <c r="H140" s="49"/>
      <c r="I140" s="49"/>
      <c r="J140" s="48">
        <v>100</v>
      </c>
      <c r="K140" s="48">
        <v>0</v>
      </c>
      <c r="L140" s="48">
        <v>0</v>
      </c>
      <c r="M140" s="49"/>
      <c r="N140" s="48">
        <v>100</v>
      </c>
      <c r="O140" s="49"/>
      <c r="P140" s="49"/>
      <c r="Q140" s="49"/>
      <c r="R140" s="48">
        <v>1</v>
      </c>
      <c r="S140" s="48">
        <v>2</v>
      </c>
      <c r="T140" s="48">
        <v>24</v>
      </c>
      <c r="U140" s="48">
        <v>19</v>
      </c>
      <c r="V140" s="49"/>
      <c r="W140" s="48">
        <v>0</v>
      </c>
      <c r="X140" s="48">
        <v>0</v>
      </c>
      <c r="Y140" s="48">
        <v>0</v>
      </c>
      <c r="Z140" s="48">
        <v>0</v>
      </c>
      <c r="AA140" s="48">
        <v>1</v>
      </c>
      <c r="AB140" s="48">
        <v>0</v>
      </c>
      <c r="AC140" s="48">
        <v>6</v>
      </c>
      <c r="AD140" s="48">
        <v>0</v>
      </c>
      <c r="AE140" s="49"/>
      <c r="AF140" s="48">
        <v>53</v>
      </c>
      <c r="AG140" s="49"/>
      <c r="AH140" s="49"/>
      <c r="AI140" s="49"/>
      <c r="AJ140" s="48">
        <v>47</v>
      </c>
      <c r="AK140" s="49"/>
      <c r="AL140" s="49"/>
      <c r="AM140" s="49"/>
      <c r="AN140" s="48">
        <v>0</v>
      </c>
      <c r="AO140" s="49"/>
      <c r="AP140" s="48">
        <v>0</v>
      </c>
      <c r="AQ140" s="49"/>
      <c r="AR140" s="49"/>
      <c r="AS140" s="49"/>
      <c r="AT140" s="48">
        <v>0</v>
      </c>
      <c r="AU140" s="39"/>
      <c r="AV140" s="39"/>
      <c r="AW140" s="39"/>
    </row>
    <row r="141" spans="1:49" ht="20.100000000000001" customHeight="1" x14ac:dyDescent="0.2"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</row>
    <row r="142" spans="1:49" s="1" customFormat="1" ht="20.100000000000001" customHeight="1" x14ac:dyDescent="0.25">
      <c r="A142" s="3"/>
      <c r="B142" s="6"/>
      <c r="C142" s="51" t="s">
        <v>153</v>
      </c>
      <c r="D142" s="52"/>
      <c r="E142" s="5"/>
      <c r="F142" s="53">
        <v>534</v>
      </c>
      <c r="G142" s="54"/>
      <c r="H142" s="54"/>
      <c r="I142" s="54"/>
      <c r="J142" s="53">
        <v>2384</v>
      </c>
      <c r="K142" s="53">
        <v>105</v>
      </c>
      <c r="L142" s="53">
        <v>36</v>
      </c>
      <c r="M142" s="54"/>
      <c r="N142" s="53">
        <f xml:space="preserve"> 2526 - 1</f>
        <v>2525</v>
      </c>
      <c r="O142" s="54"/>
      <c r="P142" s="54"/>
      <c r="Q142" s="54"/>
      <c r="R142" s="53">
        <v>2</v>
      </c>
      <c r="S142" s="53">
        <v>172</v>
      </c>
      <c r="T142" s="53">
        <v>536</v>
      </c>
      <c r="U142" s="53">
        <v>198</v>
      </c>
      <c r="V142" s="54"/>
      <c r="W142" s="53">
        <v>328</v>
      </c>
      <c r="X142" s="53">
        <v>10</v>
      </c>
      <c r="Y142" s="53">
        <v>21</v>
      </c>
      <c r="Z142" s="53">
        <v>166</v>
      </c>
      <c r="AA142" s="53">
        <v>126</v>
      </c>
      <c r="AB142" s="53">
        <v>90</v>
      </c>
      <c r="AC142" s="53">
        <v>956</v>
      </c>
      <c r="AD142" s="53">
        <v>0</v>
      </c>
      <c r="AE142" s="54"/>
      <c r="AF142" s="53">
        <v>2605</v>
      </c>
      <c r="AG142" s="54"/>
      <c r="AH142" s="54"/>
      <c r="AI142" s="54"/>
      <c r="AJ142" s="53">
        <v>435</v>
      </c>
      <c r="AK142" s="54"/>
      <c r="AL142" s="54"/>
      <c r="AM142" s="54"/>
      <c r="AN142" s="53">
        <v>1</v>
      </c>
      <c r="AO142" s="54"/>
      <c r="AP142" s="53">
        <v>20</v>
      </c>
      <c r="AQ142" s="54"/>
      <c r="AR142" s="54"/>
      <c r="AS142" s="54"/>
      <c r="AT142" s="53">
        <v>124</v>
      </c>
      <c r="AU142" s="39"/>
      <c r="AV142" s="39"/>
      <c r="AW142" s="39"/>
    </row>
    <row r="143" spans="1:49" ht="20.100000000000001" customHeight="1" x14ac:dyDescent="0.2"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</row>
    <row r="144" spans="1:49" ht="20.100000000000001" customHeight="1" x14ac:dyDescent="0.2">
      <c r="C144" s="3" t="s">
        <v>154</v>
      </c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</row>
    <row r="145" spans="1:49" ht="20.100000000000001" customHeight="1" x14ac:dyDescent="0.2">
      <c r="D145" s="2" t="s">
        <v>122</v>
      </c>
      <c r="F145" s="39">
        <v>92</v>
      </c>
      <c r="G145" s="39"/>
      <c r="H145" s="39"/>
      <c r="I145" s="39"/>
      <c r="J145" s="39">
        <v>319</v>
      </c>
      <c r="K145" s="39">
        <v>27</v>
      </c>
      <c r="L145" s="39">
        <v>4</v>
      </c>
      <c r="M145" s="39"/>
      <c r="N145" s="39">
        <v>350</v>
      </c>
      <c r="O145" s="39"/>
      <c r="P145" s="39"/>
      <c r="Q145" s="39"/>
      <c r="R145" s="39">
        <f xml:space="preserve"> 0 + 8</f>
        <v>8</v>
      </c>
      <c r="S145" s="39">
        <v>31</v>
      </c>
      <c r="T145" s="39">
        <v>105</v>
      </c>
      <c r="U145" s="39">
        <v>17</v>
      </c>
      <c r="V145" s="39"/>
      <c r="W145" s="39">
        <v>25</v>
      </c>
      <c r="X145" s="39">
        <v>3</v>
      </c>
      <c r="Y145" s="39">
        <v>5</v>
      </c>
      <c r="Z145" s="39">
        <v>21</v>
      </c>
      <c r="AA145" s="39">
        <v>34</v>
      </c>
      <c r="AB145" s="39">
        <v>23</v>
      </c>
      <c r="AC145" s="39">
        <v>85</v>
      </c>
      <c r="AD145" s="39">
        <v>1</v>
      </c>
      <c r="AE145" s="39"/>
      <c r="AF145" s="39">
        <v>358</v>
      </c>
      <c r="AG145" s="39"/>
      <c r="AH145" s="39"/>
      <c r="AI145" s="39"/>
      <c r="AJ145" s="39">
        <v>84</v>
      </c>
      <c r="AK145" s="39"/>
      <c r="AL145" s="39"/>
      <c r="AM145" s="39"/>
      <c r="AN145" s="39">
        <v>0</v>
      </c>
      <c r="AO145" s="39"/>
      <c r="AP145" s="39">
        <v>0</v>
      </c>
      <c r="AQ145" s="39"/>
      <c r="AR145" s="39"/>
      <c r="AS145" s="39"/>
      <c r="AT145" s="39">
        <v>25</v>
      </c>
      <c r="AU145" s="39"/>
      <c r="AV145" s="39"/>
      <c r="AW145" s="39"/>
    </row>
    <row r="146" spans="1:49" ht="20.100000000000001" customHeight="1" x14ac:dyDescent="0.2">
      <c r="D146" s="47" t="s">
        <v>135</v>
      </c>
      <c r="F146" s="48">
        <v>171</v>
      </c>
      <c r="G146" s="49"/>
      <c r="H146" s="49"/>
      <c r="I146" s="49"/>
      <c r="J146" s="48">
        <v>698</v>
      </c>
      <c r="K146" s="48">
        <v>35</v>
      </c>
      <c r="L146" s="48">
        <v>12</v>
      </c>
      <c r="M146" s="49"/>
      <c r="N146" s="48">
        <v>745</v>
      </c>
      <c r="O146" s="49"/>
      <c r="P146" s="49"/>
      <c r="Q146" s="49"/>
      <c r="R146" s="48">
        <v>0</v>
      </c>
      <c r="S146" s="48">
        <v>59</v>
      </c>
      <c r="T146" s="48">
        <v>83</v>
      </c>
      <c r="U146" s="48">
        <v>26</v>
      </c>
      <c r="V146" s="49"/>
      <c r="W146" s="48">
        <v>42</v>
      </c>
      <c r="X146" s="48">
        <v>0</v>
      </c>
      <c r="Y146" s="48">
        <v>3</v>
      </c>
      <c r="Z146" s="48">
        <v>26</v>
      </c>
      <c r="AA146" s="48">
        <v>35</v>
      </c>
      <c r="AB146" s="48">
        <v>31</v>
      </c>
      <c r="AC146" s="48">
        <v>479</v>
      </c>
      <c r="AD146" s="48">
        <v>2</v>
      </c>
      <c r="AE146" s="49"/>
      <c r="AF146" s="48">
        <v>786</v>
      </c>
      <c r="AG146" s="49"/>
      <c r="AH146" s="49"/>
      <c r="AI146" s="49"/>
      <c r="AJ146" s="48">
        <v>130</v>
      </c>
      <c r="AK146" s="49"/>
      <c r="AL146" s="49"/>
      <c r="AM146" s="49"/>
      <c r="AN146" s="48">
        <v>0</v>
      </c>
      <c r="AO146" s="49"/>
      <c r="AP146" s="48">
        <v>0</v>
      </c>
      <c r="AQ146" s="49"/>
      <c r="AR146" s="49"/>
      <c r="AS146" s="49"/>
      <c r="AT146" s="48">
        <v>0</v>
      </c>
      <c r="AU146" s="39"/>
      <c r="AV146" s="39"/>
      <c r="AW146" s="39"/>
    </row>
    <row r="147" spans="1:49" ht="20.100000000000001" customHeight="1" x14ac:dyDescent="0.2">
      <c r="D147" s="2" t="s">
        <v>113</v>
      </c>
      <c r="F147" s="39">
        <v>75</v>
      </c>
      <c r="G147" s="39"/>
      <c r="H147" s="39"/>
      <c r="I147" s="39"/>
      <c r="J147" s="39">
        <v>502</v>
      </c>
      <c r="K147" s="39">
        <v>31</v>
      </c>
      <c r="L147" s="39">
        <v>22</v>
      </c>
      <c r="M147" s="39"/>
      <c r="N147" s="39">
        <v>555</v>
      </c>
      <c r="O147" s="39"/>
      <c r="P147" s="39"/>
      <c r="Q147" s="39"/>
      <c r="R147" s="39">
        <v>1</v>
      </c>
      <c r="S147" s="39">
        <v>33</v>
      </c>
      <c r="T147" s="39">
        <v>199</v>
      </c>
      <c r="U147" s="39">
        <v>18</v>
      </c>
      <c r="V147" s="39"/>
      <c r="W147" s="39">
        <v>25</v>
      </c>
      <c r="X147" s="39">
        <v>0</v>
      </c>
      <c r="Y147" s="39">
        <v>2</v>
      </c>
      <c r="Z147" s="39">
        <v>21</v>
      </c>
      <c r="AA147" s="39">
        <v>26</v>
      </c>
      <c r="AB147" s="39">
        <v>11</v>
      </c>
      <c r="AC147" s="39">
        <v>228</v>
      </c>
      <c r="AD147" s="39">
        <v>0</v>
      </c>
      <c r="AE147" s="39"/>
      <c r="AF147" s="39">
        <v>564</v>
      </c>
      <c r="AG147" s="39"/>
      <c r="AH147" s="39"/>
      <c r="AI147" s="39"/>
      <c r="AJ147" s="39">
        <v>63</v>
      </c>
      <c r="AK147" s="39"/>
      <c r="AL147" s="39"/>
      <c r="AM147" s="39"/>
      <c r="AN147" s="39">
        <v>0</v>
      </c>
      <c r="AO147" s="39"/>
      <c r="AP147" s="39">
        <v>3</v>
      </c>
      <c r="AQ147" s="39"/>
      <c r="AR147" s="39"/>
      <c r="AS147" s="39"/>
      <c r="AT147" s="39">
        <v>0</v>
      </c>
      <c r="AU147" s="39"/>
      <c r="AV147" s="39"/>
      <c r="AW147" s="39"/>
    </row>
    <row r="148" spans="1:49" ht="20.100000000000001" customHeight="1" x14ac:dyDescent="0.2">
      <c r="D148" s="47" t="s">
        <v>136</v>
      </c>
      <c r="F148" s="48">
        <v>90</v>
      </c>
      <c r="G148" s="49"/>
      <c r="H148" s="49"/>
      <c r="I148" s="49"/>
      <c r="J148" s="48">
        <v>314</v>
      </c>
      <c r="K148" s="48">
        <v>10</v>
      </c>
      <c r="L148" s="48">
        <v>3</v>
      </c>
      <c r="M148" s="49"/>
      <c r="N148" s="48">
        <v>327</v>
      </c>
      <c r="O148" s="49"/>
      <c r="P148" s="49"/>
      <c r="Q148" s="49"/>
      <c r="R148" s="48">
        <v>0</v>
      </c>
      <c r="S148" s="48">
        <v>35</v>
      </c>
      <c r="T148" s="48">
        <v>65</v>
      </c>
      <c r="U148" s="48">
        <v>42</v>
      </c>
      <c r="V148" s="49"/>
      <c r="W148" s="48">
        <v>19</v>
      </c>
      <c r="X148" s="48">
        <v>1</v>
      </c>
      <c r="Y148" s="48">
        <v>5</v>
      </c>
      <c r="Z148" s="48">
        <v>26</v>
      </c>
      <c r="AA148" s="48">
        <v>31</v>
      </c>
      <c r="AB148" s="48">
        <v>28</v>
      </c>
      <c r="AC148" s="48">
        <v>88</v>
      </c>
      <c r="AD148" s="48">
        <v>2</v>
      </c>
      <c r="AE148" s="49"/>
      <c r="AF148" s="48">
        <v>342</v>
      </c>
      <c r="AG148" s="49"/>
      <c r="AH148" s="49"/>
      <c r="AI148" s="49"/>
      <c r="AJ148" s="48">
        <v>73</v>
      </c>
      <c r="AK148" s="49"/>
      <c r="AL148" s="49"/>
      <c r="AM148" s="49"/>
      <c r="AN148" s="48">
        <v>0</v>
      </c>
      <c r="AO148" s="49"/>
      <c r="AP148" s="48">
        <v>2</v>
      </c>
      <c r="AQ148" s="49"/>
      <c r="AR148" s="49"/>
      <c r="AS148" s="49"/>
      <c r="AT148" s="48">
        <v>0</v>
      </c>
      <c r="AU148" s="39"/>
      <c r="AV148" s="39"/>
      <c r="AW148" s="39"/>
    </row>
    <row r="149" spans="1:49" ht="20.100000000000001" customHeight="1" x14ac:dyDescent="0.2">
      <c r="D149" s="2" t="s">
        <v>114</v>
      </c>
      <c r="F149" s="39">
        <v>100</v>
      </c>
      <c r="G149" s="39"/>
      <c r="H149" s="39"/>
      <c r="I149" s="39"/>
      <c r="J149" s="39">
        <v>524</v>
      </c>
      <c r="K149" s="39">
        <v>29</v>
      </c>
      <c r="L149" s="39">
        <v>17</v>
      </c>
      <c r="M149" s="39"/>
      <c r="N149" s="39">
        <v>570</v>
      </c>
      <c r="O149" s="39"/>
      <c r="P149" s="39"/>
      <c r="Q149" s="39"/>
      <c r="R149" s="39">
        <v>1</v>
      </c>
      <c r="S149" s="39">
        <v>42</v>
      </c>
      <c r="T149" s="39">
        <v>106</v>
      </c>
      <c r="U149" s="39">
        <v>155</v>
      </c>
      <c r="V149" s="39"/>
      <c r="W149" s="39">
        <v>54</v>
      </c>
      <c r="X149" s="39">
        <v>1</v>
      </c>
      <c r="Y149" s="39">
        <v>1</v>
      </c>
      <c r="Z149" s="39">
        <v>20</v>
      </c>
      <c r="AA149" s="39">
        <v>19</v>
      </c>
      <c r="AB149" s="39">
        <v>7</v>
      </c>
      <c r="AC149" s="39">
        <v>184</v>
      </c>
      <c r="AD149" s="39">
        <v>0</v>
      </c>
      <c r="AE149" s="39"/>
      <c r="AF149" s="39">
        <v>590</v>
      </c>
      <c r="AG149" s="39"/>
      <c r="AH149" s="39"/>
      <c r="AI149" s="39"/>
      <c r="AJ149" s="39">
        <v>80</v>
      </c>
      <c r="AK149" s="39"/>
      <c r="AL149" s="39"/>
      <c r="AM149" s="39"/>
      <c r="AN149" s="39">
        <v>0</v>
      </c>
      <c r="AO149" s="39"/>
      <c r="AP149" s="39">
        <v>0</v>
      </c>
      <c r="AQ149" s="39"/>
      <c r="AR149" s="39"/>
      <c r="AS149" s="39"/>
      <c r="AT149" s="39">
        <v>47</v>
      </c>
      <c r="AU149" s="39"/>
      <c r="AV149" s="39"/>
      <c r="AW149" s="39"/>
    </row>
    <row r="150" spans="1:49" ht="20.100000000000001" customHeight="1" x14ac:dyDescent="0.2">
      <c r="D150" s="47" t="s">
        <v>115</v>
      </c>
      <c r="F150" s="48">
        <v>31</v>
      </c>
      <c r="G150" s="49"/>
      <c r="H150" s="49"/>
      <c r="I150" s="49"/>
      <c r="J150" s="48">
        <v>351</v>
      </c>
      <c r="K150" s="48">
        <v>40</v>
      </c>
      <c r="L150" s="48">
        <v>12</v>
      </c>
      <c r="M150" s="49"/>
      <c r="N150" s="48">
        <v>403</v>
      </c>
      <c r="O150" s="49"/>
      <c r="P150" s="49"/>
      <c r="Q150" s="49"/>
      <c r="R150" s="48">
        <v>0</v>
      </c>
      <c r="S150" s="48">
        <v>24</v>
      </c>
      <c r="T150" s="48">
        <v>140</v>
      </c>
      <c r="U150" s="48">
        <v>68</v>
      </c>
      <c r="V150" s="49"/>
      <c r="W150" s="48">
        <v>30</v>
      </c>
      <c r="X150" s="48">
        <v>0</v>
      </c>
      <c r="Y150" s="48">
        <v>0</v>
      </c>
      <c r="Z150" s="48">
        <v>18</v>
      </c>
      <c r="AA150" s="48">
        <v>14</v>
      </c>
      <c r="AB150" s="48">
        <v>9</v>
      </c>
      <c r="AC150" s="48">
        <v>105</v>
      </c>
      <c r="AD150" s="48">
        <v>2</v>
      </c>
      <c r="AE150" s="49"/>
      <c r="AF150" s="48">
        <v>410</v>
      </c>
      <c r="AG150" s="49"/>
      <c r="AH150" s="49"/>
      <c r="AI150" s="49"/>
      <c r="AJ150" s="48">
        <v>24</v>
      </c>
      <c r="AK150" s="49"/>
      <c r="AL150" s="49"/>
      <c r="AM150" s="49"/>
      <c r="AN150" s="48">
        <v>0</v>
      </c>
      <c r="AO150" s="49"/>
      <c r="AP150" s="48">
        <v>0</v>
      </c>
      <c r="AQ150" s="49"/>
      <c r="AR150" s="49"/>
      <c r="AS150" s="49"/>
      <c r="AT150" s="48">
        <v>0</v>
      </c>
      <c r="AU150" s="39"/>
      <c r="AV150" s="39"/>
      <c r="AW150" s="39"/>
    </row>
    <row r="151" spans="1:49" ht="20.100000000000001" customHeight="1" x14ac:dyDescent="0.2">
      <c r="D151" s="2" t="s">
        <v>102</v>
      </c>
      <c r="F151" s="39">
        <v>137</v>
      </c>
      <c r="G151" s="39"/>
      <c r="H151" s="39"/>
      <c r="I151" s="39"/>
      <c r="J151" s="39">
        <v>985</v>
      </c>
      <c r="K151" s="39">
        <v>20</v>
      </c>
      <c r="L151" s="39">
        <v>9</v>
      </c>
      <c r="M151" s="39"/>
      <c r="N151" s="39">
        <v>1014</v>
      </c>
      <c r="O151" s="39"/>
      <c r="P151" s="39"/>
      <c r="Q151" s="39"/>
      <c r="R151" s="39">
        <v>0</v>
      </c>
      <c r="S151" s="39">
        <v>36</v>
      </c>
      <c r="T151" s="39">
        <v>119</v>
      </c>
      <c r="U151" s="39">
        <v>180</v>
      </c>
      <c r="V151" s="39"/>
      <c r="W151" s="39">
        <v>39</v>
      </c>
      <c r="X151" s="39">
        <v>0</v>
      </c>
      <c r="Y151" s="39">
        <v>2</v>
      </c>
      <c r="Z151" s="39">
        <v>14</v>
      </c>
      <c r="AA151" s="39">
        <v>38</v>
      </c>
      <c r="AB151" s="39">
        <v>26</v>
      </c>
      <c r="AC151" s="39">
        <v>549</v>
      </c>
      <c r="AD151" s="39">
        <v>1</v>
      </c>
      <c r="AE151" s="39"/>
      <c r="AF151" s="39">
        <v>1004</v>
      </c>
      <c r="AG151" s="39"/>
      <c r="AH151" s="39"/>
      <c r="AI151" s="39"/>
      <c r="AJ151" s="39">
        <v>147</v>
      </c>
      <c r="AK151" s="39"/>
      <c r="AL151" s="39"/>
      <c r="AM151" s="39"/>
      <c r="AN151" s="39">
        <v>0</v>
      </c>
      <c r="AO151" s="39"/>
      <c r="AP151" s="39">
        <v>0</v>
      </c>
      <c r="AQ151" s="39"/>
      <c r="AR151" s="39"/>
      <c r="AS151" s="39"/>
      <c r="AT151" s="39">
        <v>0</v>
      </c>
      <c r="AU151" s="39"/>
      <c r="AV151" s="39"/>
      <c r="AW151" s="39"/>
    </row>
    <row r="152" spans="1:49" ht="20.100000000000001" customHeight="1" x14ac:dyDescent="0.2">
      <c r="D152" s="47" t="s">
        <v>155</v>
      </c>
      <c r="F152" s="48">
        <v>125</v>
      </c>
      <c r="G152" s="49"/>
      <c r="H152" s="49"/>
      <c r="I152" s="49"/>
      <c r="J152" s="48">
        <v>434</v>
      </c>
      <c r="K152" s="48">
        <v>13</v>
      </c>
      <c r="L152" s="48">
        <v>6</v>
      </c>
      <c r="M152" s="49"/>
      <c r="N152" s="48">
        <v>453</v>
      </c>
      <c r="O152" s="49"/>
      <c r="P152" s="49"/>
      <c r="Q152" s="49"/>
      <c r="R152" s="48">
        <v>0</v>
      </c>
      <c r="S152" s="48">
        <v>33</v>
      </c>
      <c r="T152" s="48">
        <v>64</v>
      </c>
      <c r="U152" s="48">
        <v>31</v>
      </c>
      <c r="V152" s="49"/>
      <c r="W152" s="48">
        <v>30</v>
      </c>
      <c r="X152" s="48">
        <v>0</v>
      </c>
      <c r="Y152" s="48">
        <v>5</v>
      </c>
      <c r="Z152" s="48">
        <v>27</v>
      </c>
      <c r="AA152" s="48">
        <v>35</v>
      </c>
      <c r="AB152" s="48">
        <v>27</v>
      </c>
      <c r="AC152" s="48">
        <v>240</v>
      </c>
      <c r="AD152" s="48">
        <v>3</v>
      </c>
      <c r="AE152" s="49"/>
      <c r="AF152" s="48">
        <v>495</v>
      </c>
      <c r="AG152" s="49"/>
      <c r="AH152" s="49"/>
      <c r="AI152" s="49"/>
      <c r="AJ152" s="48">
        <v>83</v>
      </c>
      <c r="AK152" s="49"/>
      <c r="AL152" s="49"/>
      <c r="AM152" s="49"/>
      <c r="AN152" s="48">
        <v>0</v>
      </c>
      <c r="AO152" s="49"/>
      <c r="AP152" s="48">
        <v>0</v>
      </c>
      <c r="AQ152" s="49"/>
      <c r="AR152" s="49"/>
      <c r="AS152" s="49"/>
      <c r="AT152" s="48">
        <v>0</v>
      </c>
      <c r="AU152" s="39"/>
      <c r="AV152" s="39"/>
      <c r="AW152" s="39"/>
    </row>
    <row r="153" spans="1:49" ht="20.100000000000001" customHeight="1" x14ac:dyDescent="0.2">
      <c r="D153" s="2" t="s">
        <v>104</v>
      </c>
      <c r="F153" s="39">
        <v>88</v>
      </c>
      <c r="G153" s="39"/>
      <c r="H153" s="39"/>
      <c r="I153" s="39"/>
      <c r="J153" s="39">
        <v>487</v>
      </c>
      <c r="K153" s="39">
        <v>35</v>
      </c>
      <c r="L153" s="39">
        <v>16</v>
      </c>
      <c r="M153" s="39"/>
      <c r="N153" s="39">
        <v>538</v>
      </c>
      <c r="O153" s="39"/>
      <c r="P153" s="39"/>
      <c r="Q153" s="39"/>
      <c r="R153" s="39">
        <v>0</v>
      </c>
      <c r="S153" s="39">
        <v>57</v>
      </c>
      <c r="T153" s="39">
        <v>66</v>
      </c>
      <c r="U153" s="39">
        <v>61</v>
      </c>
      <c r="V153" s="39"/>
      <c r="W153" s="39">
        <v>54</v>
      </c>
      <c r="X153" s="39">
        <v>0</v>
      </c>
      <c r="Y153" s="39">
        <v>1</v>
      </c>
      <c r="Z153" s="39">
        <v>13</v>
      </c>
      <c r="AA153" s="39">
        <v>12</v>
      </c>
      <c r="AB153" s="39">
        <v>13</v>
      </c>
      <c r="AC153" s="39">
        <v>281</v>
      </c>
      <c r="AD153" s="39">
        <v>0</v>
      </c>
      <c r="AE153" s="39"/>
      <c r="AF153" s="39">
        <v>558</v>
      </c>
      <c r="AG153" s="39"/>
      <c r="AH153" s="39"/>
      <c r="AI153" s="39"/>
      <c r="AJ153" s="39">
        <v>68</v>
      </c>
      <c r="AK153" s="39"/>
      <c r="AL153" s="39"/>
      <c r="AM153" s="39"/>
      <c r="AN153" s="39">
        <v>0</v>
      </c>
      <c r="AO153" s="39"/>
      <c r="AP153" s="39">
        <v>0</v>
      </c>
      <c r="AQ153" s="39"/>
      <c r="AR153" s="39"/>
      <c r="AS153" s="39"/>
      <c r="AT153" s="39">
        <v>0</v>
      </c>
      <c r="AU153" s="39"/>
      <c r="AV153" s="39"/>
      <c r="AW153" s="39"/>
    </row>
    <row r="154" spans="1:49" ht="20.100000000000001" customHeight="1" x14ac:dyDescent="0.2">
      <c r="D154" s="47" t="s">
        <v>105</v>
      </c>
      <c r="F154" s="48">
        <v>81</v>
      </c>
      <c r="G154" s="49"/>
      <c r="H154" s="49"/>
      <c r="I154" s="49"/>
      <c r="J154" s="48">
        <v>347</v>
      </c>
      <c r="K154" s="48">
        <v>29</v>
      </c>
      <c r="L154" s="48">
        <v>5</v>
      </c>
      <c r="M154" s="49"/>
      <c r="N154" s="48">
        <v>381</v>
      </c>
      <c r="O154" s="49"/>
      <c r="P154" s="49"/>
      <c r="Q154" s="49"/>
      <c r="R154" s="48">
        <v>0</v>
      </c>
      <c r="S154" s="48">
        <v>32</v>
      </c>
      <c r="T154" s="48">
        <v>51</v>
      </c>
      <c r="U154" s="48">
        <v>18</v>
      </c>
      <c r="V154" s="49"/>
      <c r="W154" s="48">
        <v>29</v>
      </c>
      <c r="X154" s="48">
        <v>2</v>
      </c>
      <c r="Y154" s="48">
        <v>11</v>
      </c>
      <c r="Z154" s="48">
        <v>35</v>
      </c>
      <c r="AA154" s="48">
        <v>25</v>
      </c>
      <c r="AB154" s="48">
        <v>24</v>
      </c>
      <c r="AC154" s="48">
        <v>145</v>
      </c>
      <c r="AD154" s="48">
        <v>0</v>
      </c>
      <c r="AE154" s="49"/>
      <c r="AF154" s="48">
        <v>372</v>
      </c>
      <c r="AG154" s="49"/>
      <c r="AH154" s="49"/>
      <c r="AI154" s="49"/>
      <c r="AJ154" s="48">
        <v>72</v>
      </c>
      <c r="AK154" s="49"/>
      <c r="AL154" s="49"/>
      <c r="AM154" s="49"/>
      <c r="AN154" s="48">
        <v>0</v>
      </c>
      <c r="AO154" s="49"/>
      <c r="AP154" s="48">
        <v>18</v>
      </c>
      <c r="AQ154" s="49"/>
      <c r="AR154" s="49"/>
      <c r="AS154" s="49"/>
      <c r="AT154" s="48">
        <v>4</v>
      </c>
      <c r="AU154" s="39"/>
      <c r="AV154" s="39"/>
      <c r="AW154" s="39"/>
    </row>
    <row r="155" spans="1:49" ht="20.100000000000001" customHeight="1" x14ac:dyDescent="0.2">
      <c r="D155" s="2" t="s">
        <v>156</v>
      </c>
      <c r="F155" s="39">
        <v>90</v>
      </c>
      <c r="G155" s="39"/>
      <c r="H155" s="39"/>
      <c r="I155" s="39"/>
      <c r="J155" s="39">
        <v>493</v>
      </c>
      <c r="K155" s="39">
        <v>24</v>
      </c>
      <c r="L155" s="39">
        <v>6</v>
      </c>
      <c r="M155" s="39"/>
      <c r="N155" s="39">
        <v>523</v>
      </c>
      <c r="O155" s="39"/>
      <c r="P155" s="39"/>
      <c r="Q155" s="39"/>
      <c r="R155" s="39">
        <v>0</v>
      </c>
      <c r="S155" s="39">
        <v>29</v>
      </c>
      <c r="T155" s="39">
        <v>143</v>
      </c>
      <c r="U155" s="39">
        <v>73</v>
      </c>
      <c r="V155" s="39"/>
      <c r="W155" s="39">
        <v>24</v>
      </c>
      <c r="X155" s="39">
        <v>0</v>
      </c>
      <c r="Y155" s="39">
        <v>4</v>
      </c>
      <c r="Z155" s="39">
        <v>26</v>
      </c>
      <c r="AA155" s="39">
        <v>38</v>
      </c>
      <c r="AB155" s="39">
        <v>29</v>
      </c>
      <c r="AC155" s="39">
        <v>178</v>
      </c>
      <c r="AD155" s="39">
        <v>0</v>
      </c>
      <c r="AE155" s="39"/>
      <c r="AF155" s="39">
        <v>544</v>
      </c>
      <c r="AG155" s="39"/>
      <c r="AH155" s="39"/>
      <c r="AI155" s="39"/>
      <c r="AJ155" s="39">
        <v>69</v>
      </c>
      <c r="AK155" s="39"/>
      <c r="AL155" s="39"/>
      <c r="AM155" s="39"/>
      <c r="AN155" s="39">
        <v>0</v>
      </c>
      <c r="AO155" s="39"/>
      <c r="AP155" s="39">
        <v>0</v>
      </c>
      <c r="AQ155" s="39"/>
      <c r="AR155" s="39"/>
      <c r="AS155" s="39"/>
      <c r="AT155" s="39">
        <v>7</v>
      </c>
      <c r="AU155" s="39"/>
      <c r="AV155" s="39"/>
      <c r="AW155" s="39"/>
    </row>
    <row r="156" spans="1:49" ht="20.100000000000001" customHeight="1" x14ac:dyDescent="0.2">
      <c r="D156" s="47" t="s">
        <v>157</v>
      </c>
      <c r="F156" s="48">
        <v>64</v>
      </c>
      <c r="G156" s="49"/>
      <c r="H156" s="49"/>
      <c r="I156" s="49"/>
      <c r="J156" s="48">
        <v>333</v>
      </c>
      <c r="K156" s="48">
        <v>15</v>
      </c>
      <c r="L156" s="48">
        <v>8</v>
      </c>
      <c r="M156" s="49"/>
      <c r="N156" s="48">
        <v>356</v>
      </c>
      <c r="O156" s="49"/>
      <c r="P156" s="49"/>
      <c r="Q156" s="49"/>
      <c r="R156" s="48">
        <v>0</v>
      </c>
      <c r="S156" s="48">
        <v>31</v>
      </c>
      <c r="T156" s="48">
        <v>65</v>
      </c>
      <c r="U156" s="48">
        <v>77</v>
      </c>
      <c r="V156" s="49"/>
      <c r="W156" s="48">
        <v>36</v>
      </c>
      <c r="X156" s="48">
        <v>2</v>
      </c>
      <c r="Y156" s="48">
        <v>3</v>
      </c>
      <c r="Z156" s="48">
        <v>19</v>
      </c>
      <c r="AA156" s="48">
        <v>10</v>
      </c>
      <c r="AB156" s="48">
        <v>6</v>
      </c>
      <c r="AC156" s="48">
        <v>131</v>
      </c>
      <c r="AD156" s="48">
        <v>0</v>
      </c>
      <c r="AE156" s="49"/>
      <c r="AF156" s="48">
        <v>380</v>
      </c>
      <c r="AG156" s="49"/>
      <c r="AH156" s="49"/>
      <c r="AI156" s="49"/>
      <c r="AJ156" s="48">
        <v>40</v>
      </c>
      <c r="AK156" s="49"/>
      <c r="AL156" s="49"/>
      <c r="AM156" s="49"/>
      <c r="AN156" s="48">
        <v>0</v>
      </c>
      <c r="AO156" s="49"/>
      <c r="AP156" s="48">
        <v>0</v>
      </c>
      <c r="AQ156" s="49"/>
      <c r="AR156" s="49"/>
      <c r="AS156" s="49"/>
      <c r="AT156" s="48">
        <v>0</v>
      </c>
      <c r="AU156" s="39"/>
      <c r="AV156" s="39"/>
      <c r="AW156" s="39"/>
    </row>
    <row r="157" spans="1:49" ht="20.100000000000001" customHeight="1" x14ac:dyDescent="0.2">
      <c r="D157" s="2" t="s">
        <v>158</v>
      </c>
      <c r="F157" s="39">
        <v>154</v>
      </c>
      <c r="G157" s="39"/>
      <c r="H157" s="39"/>
      <c r="I157" s="39"/>
      <c r="J157" s="39">
        <v>903</v>
      </c>
      <c r="K157" s="39">
        <v>20</v>
      </c>
      <c r="L157" s="39">
        <v>9</v>
      </c>
      <c r="M157" s="39"/>
      <c r="N157" s="39">
        <v>932</v>
      </c>
      <c r="O157" s="39"/>
      <c r="P157" s="39"/>
      <c r="Q157" s="39"/>
      <c r="R157" s="39">
        <v>0</v>
      </c>
      <c r="S157" s="39">
        <v>40</v>
      </c>
      <c r="T157" s="39">
        <v>93</v>
      </c>
      <c r="U157" s="39">
        <v>52</v>
      </c>
      <c r="V157" s="39"/>
      <c r="W157" s="39">
        <v>44</v>
      </c>
      <c r="X157" s="39">
        <v>1</v>
      </c>
      <c r="Y157" s="39">
        <v>5</v>
      </c>
      <c r="Z157" s="39">
        <v>36</v>
      </c>
      <c r="AA157" s="39">
        <v>29</v>
      </c>
      <c r="AB157" s="39">
        <v>20</v>
      </c>
      <c r="AC157" s="39">
        <v>528</v>
      </c>
      <c r="AD157" s="39">
        <v>56</v>
      </c>
      <c r="AE157" s="39"/>
      <c r="AF157" s="39">
        <v>904</v>
      </c>
      <c r="AG157" s="39"/>
      <c r="AH157" s="39"/>
      <c r="AI157" s="39"/>
      <c r="AJ157" s="39">
        <v>182</v>
      </c>
      <c r="AK157" s="39"/>
      <c r="AL157" s="39"/>
      <c r="AM157" s="39"/>
      <c r="AN157" s="39">
        <v>0</v>
      </c>
      <c r="AO157" s="39"/>
      <c r="AP157" s="39">
        <v>0</v>
      </c>
      <c r="AQ157" s="39"/>
      <c r="AR157" s="39"/>
      <c r="AS157" s="39"/>
      <c r="AT157" s="39">
        <v>0</v>
      </c>
      <c r="AU157" s="39"/>
      <c r="AV157" s="39"/>
      <c r="AW157" s="39"/>
    </row>
    <row r="158" spans="1:49" ht="20.100000000000001" customHeight="1" x14ac:dyDescent="0.2">
      <c r="D158" s="47" t="s">
        <v>128</v>
      </c>
      <c r="F158" s="48">
        <v>66</v>
      </c>
      <c r="G158" s="49"/>
      <c r="H158" s="49"/>
      <c r="I158" s="49"/>
      <c r="J158" s="48">
        <v>340</v>
      </c>
      <c r="K158" s="48">
        <v>16</v>
      </c>
      <c r="L158" s="48">
        <v>6</v>
      </c>
      <c r="M158" s="49"/>
      <c r="N158" s="48">
        <v>362</v>
      </c>
      <c r="O158" s="49"/>
      <c r="P158" s="49"/>
      <c r="Q158" s="49"/>
      <c r="R158" s="48">
        <v>0</v>
      </c>
      <c r="S158" s="48">
        <v>39</v>
      </c>
      <c r="T158" s="48">
        <v>54</v>
      </c>
      <c r="U158" s="48">
        <v>47</v>
      </c>
      <c r="V158" s="49"/>
      <c r="W158" s="48">
        <v>32</v>
      </c>
      <c r="X158" s="48">
        <v>1</v>
      </c>
      <c r="Y158" s="48">
        <v>3</v>
      </c>
      <c r="Z158" s="48">
        <v>18</v>
      </c>
      <c r="AA158" s="48">
        <v>26</v>
      </c>
      <c r="AB158" s="48">
        <v>20</v>
      </c>
      <c r="AC158" s="48">
        <v>155</v>
      </c>
      <c r="AD158" s="48">
        <v>0</v>
      </c>
      <c r="AE158" s="49"/>
      <c r="AF158" s="48">
        <v>395</v>
      </c>
      <c r="AG158" s="49"/>
      <c r="AH158" s="49"/>
      <c r="AI158" s="49"/>
      <c r="AJ158" s="48">
        <v>26</v>
      </c>
      <c r="AK158" s="49"/>
      <c r="AL158" s="49"/>
      <c r="AM158" s="49"/>
      <c r="AN158" s="48">
        <v>0</v>
      </c>
      <c r="AO158" s="49"/>
      <c r="AP158" s="48">
        <v>7</v>
      </c>
      <c r="AQ158" s="49"/>
      <c r="AR158" s="49"/>
      <c r="AS158" s="49"/>
      <c r="AT158" s="48">
        <v>1</v>
      </c>
      <c r="AU158" s="39"/>
      <c r="AV158" s="39"/>
      <c r="AW158" s="39"/>
    </row>
    <row r="159" spans="1:49" ht="20.100000000000001" customHeight="1" x14ac:dyDescent="0.2"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</row>
    <row r="160" spans="1:49" s="1" customFormat="1" ht="20.100000000000001" customHeight="1" x14ac:dyDescent="0.25">
      <c r="A160" s="3"/>
      <c r="B160" s="6"/>
      <c r="C160" s="51" t="s">
        <v>159</v>
      </c>
      <c r="D160" s="52"/>
      <c r="E160" s="5"/>
      <c r="F160" s="53">
        <v>1364</v>
      </c>
      <c r="G160" s="54"/>
      <c r="H160" s="54"/>
      <c r="I160" s="54"/>
      <c r="J160" s="53">
        <v>7030</v>
      </c>
      <c r="K160" s="53">
        <v>344</v>
      </c>
      <c r="L160" s="53">
        <v>135</v>
      </c>
      <c r="M160" s="54"/>
      <c r="N160" s="53">
        <v>7509</v>
      </c>
      <c r="O160" s="54"/>
      <c r="P160" s="54"/>
      <c r="Q160" s="54"/>
      <c r="R160" s="53">
        <f xml:space="preserve"> 2 + 8</f>
        <v>10</v>
      </c>
      <c r="S160" s="53">
        <v>521</v>
      </c>
      <c r="T160" s="53">
        <v>1353</v>
      </c>
      <c r="U160" s="53">
        <v>865</v>
      </c>
      <c r="V160" s="54"/>
      <c r="W160" s="53">
        <v>483</v>
      </c>
      <c r="X160" s="53">
        <v>11</v>
      </c>
      <c r="Y160" s="53">
        <v>50</v>
      </c>
      <c r="Z160" s="53">
        <v>320</v>
      </c>
      <c r="AA160" s="53">
        <v>372</v>
      </c>
      <c r="AB160" s="53">
        <v>274</v>
      </c>
      <c r="AC160" s="53">
        <v>3376</v>
      </c>
      <c r="AD160" s="53">
        <v>67</v>
      </c>
      <c r="AE160" s="54"/>
      <c r="AF160" s="53">
        <v>7702</v>
      </c>
      <c r="AG160" s="54"/>
      <c r="AH160" s="54"/>
      <c r="AI160" s="54"/>
      <c r="AJ160" s="53">
        <v>1141</v>
      </c>
      <c r="AK160" s="54"/>
      <c r="AL160" s="54"/>
      <c r="AM160" s="54"/>
      <c r="AN160" s="53">
        <v>0</v>
      </c>
      <c r="AO160" s="54"/>
      <c r="AP160" s="53">
        <v>30</v>
      </c>
      <c r="AQ160" s="54"/>
      <c r="AR160" s="54"/>
      <c r="AS160" s="54"/>
      <c r="AT160" s="53">
        <v>84</v>
      </c>
      <c r="AU160" s="39"/>
      <c r="AV160" s="39"/>
      <c r="AW160" s="39"/>
    </row>
    <row r="161" spans="1:49" ht="20.100000000000001" customHeight="1" x14ac:dyDescent="0.2"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</row>
    <row r="162" spans="1:49" s="1" customFormat="1" ht="20.100000000000001" customHeight="1" x14ac:dyDescent="0.25">
      <c r="A162" s="3"/>
      <c r="B162" s="57" t="s">
        <v>160</v>
      </c>
      <c r="C162" s="58"/>
      <c r="D162" s="58"/>
      <c r="E162" s="5"/>
      <c r="F162" s="59">
        <v>1898</v>
      </c>
      <c r="G162" s="54"/>
      <c r="H162" s="54"/>
      <c r="I162" s="54"/>
      <c r="J162" s="59">
        <v>9414</v>
      </c>
      <c r="K162" s="59">
        <v>449</v>
      </c>
      <c r="L162" s="59">
        <v>171</v>
      </c>
      <c r="M162" s="54"/>
      <c r="N162" s="59">
        <f xml:space="preserve"> 10035 - 1</f>
        <v>10034</v>
      </c>
      <c r="O162" s="54"/>
      <c r="P162" s="54"/>
      <c r="Q162" s="54"/>
      <c r="R162" s="59">
        <f xml:space="preserve"> 4 + 8</f>
        <v>12</v>
      </c>
      <c r="S162" s="59">
        <v>693</v>
      </c>
      <c r="T162" s="59">
        <v>1889</v>
      </c>
      <c r="U162" s="59">
        <v>1063</v>
      </c>
      <c r="V162" s="54"/>
      <c r="W162" s="59">
        <v>811</v>
      </c>
      <c r="X162" s="59">
        <v>21</v>
      </c>
      <c r="Y162" s="59">
        <v>71</v>
      </c>
      <c r="Z162" s="59">
        <v>486</v>
      </c>
      <c r="AA162" s="59">
        <v>498</v>
      </c>
      <c r="AB162" s="59">
        <v>364</v>
      </c>
      <c r="AC162" s="59">
        <v>4332</v>
      </c>
      <c r="AD162" s="59">
        <v>67</v>
      </c>
      <c r="AE162" s="54"/>
      <c r="AF162" s="59">
        <v>10307</v>
      </c>
      <c r="AG162" s="54"/>
      <c r="AH162" s="54"/>
      <c r="AI162" s="54"/>
      <c r="AJ162" s="59">
        <v>1576</v>
      </c>
      <c r="AK162" s="54"/>
      <c r="AL162" s="54"/>
      <c r="AM162" s="54"/>
      <c r="AN162" s="59">
        <v>1</v>
      </c>
      <c r="AO162" s="54"/>
      <c r="AP162" s="59">
        <v>50</v>
      </c>
      <c r="AQ162" s="54"/>
      <c r="AR162" s="54"/>
      <c r="AS162" s="54"/>
      <c r="AT162" s="59">
        <v>208</v>
      </c>
      <c r="AU162" s="39"/>
      <c r="AV162" s="39"/>
      <c r="AW162" s="39"/>
    </row>
    <row r="163" spans="1:49" ht="20.100000000000001" customHeight="1" x14ac:dyDescent="0.2"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</row>
    <row r="164" spans="1:49" ht="20.100000000000001" customHeight="1" x14ac:dyDescent="0.2">
      <c r="B164" s="6" t="s">
        <v>161</v>
      </c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</row>
    <row r="165" spans="1:49" ht="20.100000000000001" customHeight="1" x14ac:dyDescent="0.2">
      <c r="C165" s="3" t="s">
        <v>95</v>
      </c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</row>
    <row r="166" spans="1:49" ht="20.100000000000001" customHeight="1" x14ac:dyDescent="0.2">
      <c r="D166" s="2" t="s">
        <v>122</v>
      </c>
      <c r="F166" s="39">
        <v>0</v>
      </c>
      <c r="G166" s="39"/>
      <c r="H166" s="39"/>
      <c r="I166" s="39"/>
      <c r="J166" s="39">
        <v>0</v>
      </c>
      <c r="K166" s="39">
        <v>0</v>
      </c>
      <c r="L166" s="39">
        <v>0</v>
      </c>
      <c r="M166" s="39"/>
      <c r="N166" s="39">
        <v>0</v>
      </c>
      <c r="O166" s="39"/>
      <c r="P166" s="39"/>
      <c r="Q166" s="39"/>
      <c r="R166" s="39">
        <v>0</v>
      </c>
      <c r="S166" s="39">
        <v>0</v>
      </c>
      <c r="T166" s="39">
        <v>0</v>
      </c>
      <c r="U166" s="39">
        <v>0</v>
      </c>
      <c r="V166" s="39"/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/>
      <c r="AF166" s="39">
        <v>0</v>
      </c>
      <c r="AG166" s="39"/>
      <c r="AH166" s="39"/>
      <c r="AI166" s="39"/>
      <c r="AJ166" s="39">
        <v>0</v>
      </c>
      <c r="AK166" s="39"/>
      <c r="AL166" s="39"/>
      <c r="AM166" s="39"/>
      <c r="AN166" s="39">
        <v>0</v>
      </c>
      <c r="AO166" s="39"/>
      <c r="AP166" s="39">
        <v>0</v>
      </c>
      <c r="AQ166" s="39"/>
      <c r="AR166" s="39"/>
      <c r="AS166" s="39"/>
      <c r="AT166" s="39">
        <v>0</v>
      </c>
      <c r="AU166" s="39"/>
      <c r="AV166" s="39"/>
      <c r="AW166" s="39"/>
    </row>
    <row r="167" spans="1:49" ht="20.100000000000001" customHeight="1" x14ac:dyDescent="0.2">
      <c r="D167" s="47" t="s">
        <v>135</v>
      </c>
      <c r="F167" s="48">
        <v>0</v>
      </c>
      <c r="G167" s="49"/>
      <c r="H167" s="49"/>
      <c r="I167" s="49"/>
      <c r="J167" s="48">
        <v>0</v>
      </c>
      <c r="K167" s="48">
        <v>0</v>
      </c>
      <c r="L167" s="48">
        <v>0</v>
      </c>
      <c r="M167" s="49"/>
      <c r="N167" s="48">
        <v>0</v>
      </c>
      <c r="O167" s="49"/>
      <c r="P167" s="49"/>
      <c r="Q167" s="49"/>
      <c r="R167" s="48">
        <v>0</v>
      </c>
      <c r="S167" s="48">
        <v>0</v>
      </c>
      <c r="T167" s="48">
        <v>0</v>
      </c>
      <c r="U167" s="48">
        <v>0</v>
      </c>
      <c r="V167" s="49"/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9"/>
      <c r="AF167" s="48">
        <v>0</v>
      </c>
      <c r="AG167" s="49"/>
      <c r="AH167" s="49"/>
      <c r="AI167" s="49"/>
      <c r="AJ167" s="48">
        <v>0</v>
      </c>
      <c r="AK167" s="49"/>
      <c r="AL167" s="49"/>
      <c r="AM167" s="49"/>
      <c r="AN167" s="48">
        <v>0</v>
      </c>
      <c r="AO167" s="49"/>
      <c r="AP167" s="48">
        <v>0</v>
      </c>
      <c r="AQ167" s="49"/>
      <c r="AR167" s="49"/>
      <c r="AS167" s="49"/>
      <c r="AT167" s="48">
        <v>0</v>
      </c>
      <c r="AU167" s="39"/>
      <c r="AV167" s="39"/>
      <c r="AW167" s="39"/>
    </row>
    <row r="168" spans="1:49" ht="20.100000000000001" customHeight="1" x14ac:dyDescent="0.2">
      <c r="D168" s="2" t="s">
        <v>113</v>
      </c>
      <c r="F168" s="39">
        <v>0</v>
      </c>
      <c r="G168" s="39"/>
      <c r="H168" s="39"/>
      <c r="I168" s="39"/>
      <c r="J168" s="39">
        <v>0</v>
      </c>
      <c r="K168" s="39">
        <v>0</v>
      </c>
      <c r="L168" s="39">
        <v>0</v>
      </c>
      <c r="M168" s="39"/>
      <c r="N168" s="39">
        <v>0</v>
      </c>
      <c r="O168" s="39"/>
      <c r="P168" s="39"/>
      <c r="Q168" s="39"/>
      <c r="R168" s="39">
        <v>0</v>
      </c>
      <c r="S168" s="39">
        <v>0</v>
      </c>
      <c r="T168" s="39">
        <v>0</v>
      </c>
      <c r="U168" s="39">
        <v>0</v>
      </c>
      <c r="V168" s="39"/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/>
      <c r="AF168" s="39">
        <v>0</v>
      </c>
      <c r="AG168" s="39"/>
      <c r="AH168" s="39"/>
      <c r="AI168" s="39"/>
      <c r="AJ168" s="39">
        <v>0</v>
      </c>
      <c r="AK168" s="39"/>
      <c r="AL168" s="39"/>
      <c r="AM168" s="39"/>
      <c r="AN168" s="39">
        <v>0</v>
      </c>
      <c r="AO168" s="39"/>
      <c r="AP168" s="39">
        <v>0</v>
      </c>
      <c r="AQ168" s="39"/>
      <c r="AR168" s="39"/>
      <c r="AS168" s="39"/>
      <c r="AT168" s="39">
        <v>0</v>
      </c>
      <c r="AU168" s="39"/>
      <c r="AV168" s="39"/>
      <c r="AW168" s="39"/>
    </row>
    <row r="169" spans="1:49" ht="20.100000000000001" customHeight="1" x14ac:dyDescent="0.2">
      <c r="D169" s="47" t="s">
        <v>99</v>
      </c>
      <c r="F169" s="48">
        <v>0</v>
      </c>
      <c r="G169" s="49"/>
      <c r="H169" s="49"/>
      <c r="I169" s="49"/>
      <c r="J169" s="48">
        <v>0</v>
      </c>
      <c r="K169" s="48">
        <v>0</v>
      </c>
      <c r="L169" s="48">
        <v>0</v>
      </c>
      <c r="M169" s="49"/>
      <c r="N169" s="48">
        <v>0</v>
      </c>
      <c r="O169" s="49"/>
      <c r="P169" s="49"/>
      <c r="Q169" s="49"/>
      <c r="R169" s="48">
        <v>0</v>
      </c>
      <c r="S169" s="48">
        <v>0</v>
      </c>
      <c r="T169" s="48">
        <v>0</v>
      </c>
      <c r="U169" s="48">
        <v>0</v>
      </c>
      <c r="V169" s="49"/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9"/>
      <c r="AF169" s="48">
        <v>0</v>
      </c>
      <c r="AG169" s="49"/>
      <c r="AH169" s="49"/>
      <c r="AI169" s="49"/>
      <c r="AJ169" s="48">
        <v>0</v>
      </c>
      <c r="AK169" s="49"/>
      <c r="AL169" s="49"/>
      <c r="AM169" s="49"/>
      <c r="AN169" s="48">
        <v>0</v>
      </c>
      <c r="AO169" s="49"/>
      <c r="AP169" s="48">
        <v>0</v>
      </c>
      <c r="AQ169" s="49"/>
      <c r="AR169" s="49"/>
      <c r="AS169" s="49"/>
      <c r="AT169" s="48">
        <v>0</v>
      </c>
      <c r="AU169" s="39"/>
      <c r="AV169" s="39"/>
      <c r="AW169" s="39"/>
    </row>
    <row r="170" spans="1:49" ht="20.100000000000001" customHeight="1" x14ac:dyDescent="0.2">
      <c r="D170" s="2" t="s">
        <v>114</v>
      </c>
      <c r="F170" s="39">
        <v>0</v>
      </c>
      <c r="G170" s="39"/>
      <c r="H170" s="39"/>
      <c r="I170" s="39"/>
      <c r="J170" s="39">
        <v>0</v>
      </c>
      <c r="K170" s="39">
        <v>0</v>
      </c>
      <c r="L170" s="39">
        <v>0</v>
      </c>
      <c r="M170" s="39"/>
      <c r="N170" s="39">
        <v>0</v>
      </c>
      <c r="O170" s="39"/>
      <c r="P170" s="39"/>
      <c r="Q170" s="39"/>
      <c r="R170" s="39">
        <v>0</v>
      </c>
      <c r="S170" s="39">
        <v>0</v>
      </c>
      <c r="T170" s="39">
        <v>0</v>
      </c>
      <c r="U170" s="39">
        <v>0</v>
      </c>
      <c r="V170" s="39"/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/>
      <c r="AF170" s="39">
        <v>0</v>
      </c>
      <c r="AG170" s="39"/>
      <c r="AH170" s="39"/>
      <c r="AI170" s="39"/>
      <c r="AJ170" s="39">
        <v>0</v>
      </c>
      <c r="AK170" s="39"/>
      <c r="AL170" s="39"/>
      <c r="AM170" s="39"/>
      <c r="AN170" s="39">
        <v>0</v>
      </c>
      <c r="AO170" s="39"/>
      <c r="AP170" s="39">
        <v>0</v>
      </c>
      <c r="AQ170" s="39"/>
      <c r="AR170" s="39"/>
      <c r="AS170" s="39"/>
      <c r="AT170" s="39">
        <v>0</v>
      </c>
      <c r="AU170" s="39"/>
      <c r="AV170" s="39"/>
      <c r="AW170" s="39"/>
    </row>
    <row r="171" spans="1:49" ht="20.100000000000001" customHeight="1" x14ac:dyDescent="0.2">
      <c r="D171" s="47" t="s">
        <v>101</v>
      </c>
      <c r="F171" s="48">
        <v>0</v>
      </c>
      <c r="G171" s="49"/>
      <c r="H171" s="49"/>
      <c r="I171" s="49"/>
      <c r="J171" s="48">
        <v>0</v>
      </c>
      <c r="K171" s="48">
        <v>0</v>
      </c>
      <c r="L171" s="48">
        <v>0</v>
      </c>
      <c r="M171" s="49"/>
      <c r="N171" s="48">
        <v>0</v>
      </c>
      <c r="O171" s="49"/>
      <c r="P171" s="49"/>
      <c r="Q171" s="49"/>
      <c r="R171" s="48">
        <v>0</v>
      </c>
      <c r="S171" s="48">
        <v>0</v>
      </c>
      <c r="T171" s="48">
        <v>0</v>
      </c>
      <c r="U171" s="48">
        <v>0</v>
      </c>
      <c r="V171" s="49"/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9"/>
      <c r="AF171" s="48">
        <v>0</v>
      </c>
      <c r="AG171" s="49"/>
      <c r="AH171" s="49"/>
      <c r="AI171" s="49"/>
      <c r="AJ171" s="48">
        <v>0</v>
      </c>
      <c r="AK171" s="49"/>
      <c r="AL171" s="49"/>
      <c r="AM171" s="49"/>
      <c r="AN171" s="48">
        <v>0</v>
      </c>
      <c r="AO171" s="49"/>
      <c r="AP171" s="48">
        <v>0</v>
      </c>
      <c r="AQ171" s="49"/>
      <c r="AR171" s="49"/>
      <c r="AS171" s="49"/>
      <c r="AT171" s="48">
        <v>0</v>
      </c>
      <c r="AU171" s="39"/>
      <c r="AV171" s="39"/>
      <c r="AW171" s="39"/>
    </row>
    <row r="172" spans="1:49" ht="20.100000000000001" customHeight="1" x14ac:dyDescent="0.2">
      <c r="D172" s="50" t="s">
        <v>102</v>
      </c>
      <c r="F172" s="49">
        <v>0</v>
      </c>
      <c r="G172" s="49"/>
      <c r="H172" s="49"/>
      <c r="I172" s="49"/>
      <c r="J172" s="49">
        <v>0</v>
      </c>
      <c r="K172" s="49">
        <v>0</v>
      </c>
      <c r="L172" s="49">
        <v>0</v>
      </c>
      <c r="M172" s="49"/>
      <c r="N172" s="49">
        <v>0</v>
      </c>
      <c r="O172" s="49"/>
      <c r="P172" s="49"/>
      <c r="Q172" s="49"/>
      <c r="R172" s="49">
        <v>0</v>
      </c>
      <c r="S172" s="49">
        <v>0</v>
      </c>
      <c r="T172" s="49">
        <v>0</v>
      </c>
      <c r="U172" s="49">
        <v>0</v>
      </c>
      <c r="V172" s="49"/>
      <c r="W172" s="49">
        <v>0</v>
      </c>
      <c r="X172" s="49">
        <v>0</v>
      </c>
      <c r="Y172" s="49">
        <v>0</v>
      </c>
      <c r="Z172" s="49">
        <v>0</v>
      </c>
      <c r="AA172" s="49">
        <v>0</v>
      </c>
      <c r="AB172" s="49">
        <v>0</v>
      </c>
      <c r="AC172" s="49">
        <v>0</v>
      </c>
      <c r="AD172" s="49">
        <v>0</v>
      </c>
      <c r="AE172" s="49"/>
      <c r="AF172" s="49">
        <v>0</v>
      </c>
      <c r="AG172" s="49"/>
      <c r="AH172" s="49"/>
      <c r="AI172" s="49"/>
      <c r="AJ172" s="49">
        <v>0</v>
      </c>
      <c r="AK172" s="49"/>
      <c r="AL172" s="49"/>
      <c r="AM172" s="49"/>
      <c r="AN172" s="49">
        <v>0</v>
      </c>
      <c r="AO172" s="49"/>
      <c r="AP172" s="49">
        <v>0</v>
      </c>
      <c r="AQ172" s="49"/>
      <c r="AR172" s="49"/>
      <c r="AS172" s="49"/>
      <c r="AT172" s="49">
        <v>0</v>
      </c>
      <c r="AU172" s="39"/>
      <c r="AV172" s="39"/>
      <c r="AW172" s="39"/>
    </row>
    <row r="173" spans="1:49" ht="20.100000000000001" customHeight="1" x14ac:dyDescent="0.2">
      <c r="D173" s="50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39"/>
      <c r="AV173" s="39"/>
      <c r="AW173" s="39"/>
    </row>
    <row r="174" spans="1:49" s="1" customFormat="1" ht="20.100000000000001" customHeight="1" x14ac:dyDescent="0.25">
      <c r="A174" s="3"/>
      <c r="B174" s="6"/>
      <c r="C174" s="51" t="s">
        <v>112</v>
      </c>
      <c r="D174" s="52"/>
      <c r="E174" s="5"/>
      <c r="F174" s="53">
        <v>0</v>
      </c>
      <c r="G174" s="54"/>
      <c r="H174" s="54"/>
      <c r="I174" s="54"/>
      <c r="J174" s="53">
        <v>0</v>
      </c>
      <c r="K174" s="53">
        <v>0</v>
      </c>
      <c r="L174" s="53">
        <v>0</v>
      </c>
      <c r="M174" s="54"/>
      <c r="N174" s="53">
        <v>0</v>
      </c>
      <c r="O174" s="54"/>
      <c r="P174" s="54"/>
      <c r="Q174" s="54"/>
      <c r="R174" s="53">
        <v>0</v>
      </c>
      <c r="S174" s="53">
        <v>0</v>
      </c>
      <c r="T174" s="53">
        <v>0</v>
      </c>
      <c r="U174" s="53">
        <v>0</v>
      </c>
      <c r="V174" s="54"/>
      <c r="W174" s="53">
        <v>0</v>
      </c>
      <c r="X174" s="53">
        <v>0</v>
      </c>
      <c r="Y174" s="53">
        <v>0</v>
      </c>
      <c r="Z174" s="53">
        <v>0</v>
      </c>
      <c r="AA174" s="53">
        <v>0</v>
      </c>
      <c r="AB174" s="53">
        <v>0</v>
      </c>
      <c r="AC174" s="53">
        <v>0</v>
      </c>
      <c r="AD174" s="53">
        <v>0</v>
      </c>
      <c r="AE174" s="54"/>
      <c r="AF174" s="53">
        <v>0</v>
      </c>
      <c r="AG174" s="54"/>
      <c r="AH174" s="54"/>
      <c r="AI174" s="54"/>
      <c r="AJ174" s="53">
        <v>0</v>
      </c>
      <c r="AK174" s="54"/>
      <c r="AL174" s="54"/>
      <c r="AM174" s="54"/>
      <c r="AN174" s="53">
        <v>0</v>
      </c>
      <c r="AO174" s="54"/>
      <c r="AP174" s="53">
        <v>0</v>
      </c>
      <c r="AQ174" s="54"/>
      <c r="AR174" s="54"/>
      <c r="AS174" s="54"/>
      <c r="AT174" s="53">
        <v>0</v>
      </c>
      <c r="AU174" s="39"/>
      <c r="AV174" s="39"/>
      <c r="AW174" s="39"/>
    </row>
    <row r="175" spans="1:49" ht="20.100000000000001" customHeight="1" x14ac:dyDescent="0.2">
      <c r="D175" s="50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39"/>
      <c r="AV175" s="39"/>
      <c r="AW175" s="39"/>
    </row>
    <row r="176" spans="1:49" ht="20.100000000000001" customHeight="1" x14ac:dyDescent="0.2">
      <c r="C176" s="3" t="s">
        <v>0</v>
      </c>
      <c r="D176" s="50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39"/>
      <c r="AV176" s="39"/>
      <c r="AW176" s="39"/>
    </row>
    <row r="177" spans="1:49" ht="20.100000000000001" customHeight="1" x14ac:dyDescent="0.2">
      <c r="D177" s="2" t="s">
        <v>122</v>
      </c>
      <c r="F177" s="39">
        <v>0</v>
      </c>
      <c r="G177" s="39"/>
      <c r="H177" s="39"/>
      <c r="I177" s="39"/>
      <c r="J177" s="39">
        <v>0</v>
      </c>
      <c r="K177" s="39">
        <v>0</v>
      </c>
      <c r="L177" s="39">
        <v>0</v>
      </c>
      <c r="M177" s="39"/>
      <c r="N177" s="39">
        <v>0</v>
      </c>
      <c r="O177" s="39"/>
      <c r="P177" s="39"/>
      <c r="Q177" s="39"/>
      <c r="R177" s="39">
        <v>0</v>
      </c>
      <c r="S177" s="39">
        <v>0</v>
      </c>
      <c r="T177" s="39">
        <v>0</v>
      </c>
      <c r="U177" s="39">
        <v>0</v>
      </c>
      <c r="V177" s="39"/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/>
      <c r="AF177" s="39">
        <v>0</v>
      </c>
      <c r="AG177" s="39"/>
      <c r="AH177" s="39"/>
      <c r="AI177" s="39"/>
      <c r="AJ177" s="39">
        <v>0</v>
      </c>
      <c r="AK177" s="39"/>
      <c r="AL177" s="39"/>
      <c r="AM177" s="39"/>
      <c r="AN177" s="39">
        <v>0</v>
      </c>
      <c r="AO177" s="39"/>
      <c r="AP177" s="39">
        <v>0</v>
      </c>
      <c r="AQ177" s="39"/>
      <c r="AR177" s="39"/>
      <c r="AS177" s="39"/>
      <c r="AT177" s="39">
        <v>0</v>
      </c>
      <c r="AU177" s="39"/>
      <c r="AV177" s="39"/>
      <c r="AW177" s="39"/>
    </row>
    <row r="178" spans="1:49" ht="20.100000000000001" customHeight="1" x14ac:dyDescent="0.2">
      <c r="D178" s="47" t="s">
        <v>135</v>
      </c>
      <c r="F178" s="48">
        <v>0</v>
      </c>
      <c r="G178" s="49"/>
      <c r="H178" s="49"/>
      <c r="I178" s="49"/>
      <c r="J178" s="48">
        <v>0</v>
      </c>
      <c r="K178" s="48">
        <v>0</v>
      </c>
      <c r="L178" s="48">
        <v>0</v>
      </c>
      <c r="M178" s="49"/>
      <c r="N178" s="48">
        <v>0</v>
      </c>
      <c r="O178" s="49"/>
      <c r="P178" s="49"/>
      <c r="Q178" s="49"/>
      <c r="R178" s="48">
        <v>0</v>
      </c>
      <c r="S178" s="48">
        <v>0</v>
      </c>
      <c r="T178" s="48">
        <v>0</v>
      </c>
      <c r="U178" s="48">
        <v>0</v>
      </c>
      <c r="V178" s="49"/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9"/>
      <c r="AF178" s="48">
        <v>0</v>
      </c>
      <c r="AG178" s="49"/>
      <c r="AH178" s="49"/>
      <c r="AI178" s="49"/>
      <c r="AJ178" s="48">
        <v>0</v>
      </c>
      <c r="AK178" s="49"/>
      <c r="AL178" s="49"/>
      <c r="AM178" s="49"/>
      <c r="AN178" s="48">
        <v>0</v>
      </c>
      <c r="AO178" s="49"/>
      <c r="AP178" s="48">
        <v>0</v>
      </c>
      <c r="AQ178" s="49"/>
      <c r="AR178" s="49"/>
      <c r="AS178" s="49"/>
      <c r="AT178" s="48">
        <v>0</v>
      </c>
      <c r="AU178" s="39"/>
      <c r="AV178" s="39"/>
      <c r="AW178" s="39"/>
    </row>
    <row r="179" spans="1:49" ht="20.100000000000001" customHeight="1" x14ac:dyDescent="0.2">
      <c r="D179" s="2" t="s">
        <v>113</v>
      </c>
      <c r="F179" s="39">
        <v>0</v>
      </c>
      <c r="G179" s="39"/>
      <c r="H179" s="39"/>
      <c r="I179" s="39"/>
      <c r="J179" s="39">
        <v>0</v>
      </c>
      <c r="K179" s="39">
        <v>0</v>
      </c>
      <c r="L179" s="39">
        <v>0</v>
      </c>
      <c r="M179" s="39"/>
      <c r="N179" s="39">
        <v>0</v>
      </c>
      <c r="O179" s="39"/>
      <c r="P179" s="39"/>
      <c r="Q179" s="39"/>
      <c r="R179" s="39">
        <v>0</v>
      </c>
      <c r="S179" s="39">
        <v>0</v>
      </c>
      <c r="T179" s="39">
        <v>0</v>
      </c>
      <c r="U179" s="39">
        <v>0</v>
      </c>
      <c r="V179" s="39"/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/>
      <c r="AF179" s="39">
        <v>0</v>
      </c>
      <c r="AG179" s="39"/>
      <c r="AH179" s="39"/>
      <c r="AI179" s="39"/>
      <c r="AJ179" s="39">
        <v>0</v>
      </c>
      <c r="AK179" s="39"/>
      <c r="AL179" s="39"/>
      <c r="AM179" s="39"/>
      <c r="AN179" s="39">
        <v>0</v>
      </c>
      <c r="AO179" s="39"/>
      <c r="AP179" s="39">
        <v>0</v>
      </c>
      <c r="AQ179" s="39"/>
      <c r="AR179" s="39"/>
      <c r="AS179" s="39"/>
      <c r="AT179" s="39">
        <v>0</v>
      </c>
      <c r="AU179" s="39"/>
      <c r="AV179" s="39"/>
      <c r="AW179" s="39"/>
    </row>
    <row r="180" spans="1:49" ht="20.100000000000001" customHeight="1" x14ac:dyDescent="0.2">
      <c r="D180" s="47" t="s">
        <v>136</v>
      </c>
      <c r="F180" s="48">
        <v>0</v>
      </c>
      <c r="G180" s="49"/>
      <c r="H180" s="49"/>
      <c r="I180" s="49"/>
      <c r="J180" s="48">
        <v>0</v>
      </c>
      <c r="K180" s="48">
        <v>0</v>
      </c>
      <c r="L180" s="48">
        <v>0</v>
      </c>
      <c r="M180" s="49"/>
      <c r="N180" s="48">
        <v>0</v>
      </c>
      <c r="O180" s="49"/>
      <c r="P180" s="49"/>
      <c r="Q180" s="49"/>
      <c r="R180" s="48">
        <v>0</v>
      </c>
      <c r="S180" s="48">
        <v>0</v>
      </c>
      <c r="T180" s="48">
        <v>0</v>
      </c>
      <c r="U180" s="48">
        <v>0</v>
      </c>
      <c r="V180" s="49"/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9"/>
      <c r="AF180" s="48">
        <v>0</v>
      </c>
      <c r="AG180" s="49"/>
      <c r="AH180" s="49"/>
      <c r="AI180" s="49"/>
      <c r="AJ180" s="48">
        <v>0</v>
      </c>
      <c r="AK180" s="49"/>
      <c r="AL180" s="49"/>
      <c r="AM180" s="49"/>
      <c r="AN180" s="48">
        <v>0</v>
      </c>
      <c r="AO180" s="49"/>
      <c r="AP180" s="48">
        <v>0</v>
      </c>
      <c r="AQ180" s="49"/>
      <c r="AR180" s="49"/>
      <c r="AS180" s="49"/>
      <c r="AT180" s="48">
        <v>0</v>
      </c>
      <c r="AU180" s="39"/>
      <c r="AV180" s="39"/>
      <c r="AW180" s="39"/>
    </row>
    <row r="181" spans="1:49" ht="20.100000000000001" customHeight="1" x14ac:dyDescent="0.2">
      <c r="D181" s="2" t="s">
        <v>114</v>
      </c>
      <c r="F181" s="39">
        <v>0</v>
      </c>
      <c r="G181" s="39"/>
      <c r="H181" s="39"/>
      <c r="I181" s="39"/>
      <c r="J181" s="39">
        <v>0</v>
      </c>
      <c r="K181" s="39">
        <v>0</v>
      </c>
      <c r="L181" s="39">
        <v>0</v>
      </c>
      <c r="M181" s="39"/>
      <c r="N181" s="39">
        <v>0</v>
      </c>
      <c r="O181" s="39"/>
      <c r="P181" s="39"/>
      <c r="Q181" s="39"/>
      <c r="R181" s="39">
        <v>0</v>
      </c>
      <c r="S181" s="39">
        <v>0</v>
      </c>
      <c r="T181" s="39">
        <v>0</v>
      </c>
      <c r="U181" s="39">
        <v>0</v>
      </c>
      <c r="V181" s="39"/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/>
      <c r="AF181" s="39">
        <v>0</v>
      </c>
      <c r="AG181" s="39"/>
      <c r="AH181" s="39"/>
      <c r="AI181" s="39"/>
      <c r="AJ181" s="39">
        <v>0</v>
      </c>
      <c r="AK181" s="39"/>
      <c r="AL181" s="39"/>
      <c r="AM181" s="39"/>
      <c r="AN181" s="39">
        <v>0</v>
      </c>
      <c r="AO181" s="39"/>
      <c r="AP181" s="39">
        <v>0</v>
      </c>
      <c r="AQ181" s="39"/>
      <c r="AR181" s="39"/>
      <c r="AS181" s="39"/>
      <c r="AT181" s="39">
        <v>0</v>
      </c>
      <c r="AU181" s="39"/>
      <c r="AV181" s="39"/>
      <c r="AW181" s="39"/>
    </row>
    <row r="182" spans="1:49" ht="20.100000000000001" customHeight="1" x14ac:dyDescent="0.2">
      <c r="D182" s="47" t="s">
        <v>101</v>
      </c>
      <c r="F182" s="48">
        <v>0</v>
      </c>
      <c r="G182" s="49"/>
      <c r="H182" s="49"/>
      <c r="I182" s="49"/>
      <c r="J182" s="48">
        <v>0</v>
      </c>
      <c r="K182" s="48">
        <v>0</v>
      </c>
      <c r="L182" s="48">
        <v>0</v>
      </c>
      <c r="M182" s="49"/>
      <c r="N182" s="48">
        <v>0</v>
      </c>
      <c r="O182" s="49"/>
      <c r="P182" s="49"/>
      <c r="Q182" s="49"/>
      <c r="R182" s="48">
        <v>0</v>
      </c>
      <c r="S182" s="48">
        <v>0</v>
      </c>
      <c r="T182" s="48">
        <v>0</v>
      </c>
      <c r="U182" s="48">
        <v>0</v>
      </c>
      <c r="V182" s="49"/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9"/>
      <c r="AF182" s="48">
        <v>0</v>
      </c>
      <c r="AG182" s="49"/>
      <c r="AH182" s="49"/>
      <c r="AI182" s="49"/>
      <c r="AJ182" s="48">
        <v>0</v>
      </c>
      <c r="AK182" s="49"/>
      <c r="AL182" s="49"/>
      <c r="AM182" s="49"/>
      <c r="AN182" s="48">
        <v>0</v>
      </c>
      <c r="AO182" s="49"/>
      <c r="AP182" s="48">
        <v>0</v>
      </c>
      <c r="AQ182" s="49"/>
      <c r="AR182" s="49"/>
      <c r="AS182" s="49"/>
      <c r="AT182" s="48">
        <v>0</v>
      </c>
      <c r="AU182" s="39"/>
      <c r="AV182" s="39"/>
      <c r="AW182" s="39"/>
    </row>
    <row r="183" spans="1:49" ht="19.5" customHeight="1" x14ac:dyDescent="0.2">
      <c r="D183" s="2" t="s">
        <v>116</v>
      </c>
      <c r="F183" s="39">
        <v>0</v>
      </c>
      <c r="G183" s="39"/>
      <c r="H183" s="39"/>
      <c r="I183" s="39"/>
      <c r="J183" s="39">
        <v>0</v>
      </c>
      <c r="K183" s="39">
        <v>0</v>
      </c>
      <c r="L183" s="39">
        <v>0</v>
      </c>
      <c r="M183" s="39"/>
      <c r="N183" s="39">
        <v>0</v>
      </c>
      <c r="O183" s="39"/>
      <c r="P183" s="39"/>
      <c r="Q183" s="39"/>
      <c r="R183" s="39">
        <v>0</v>
      </c>
      <c r="S183" s="39">
        <v>0</v>
      </c>
      <c r="T183" s="39">
        <v>0</v>
      </c>
      <c r="U183" s="39">
        <v>0</v>
      </c>
      <c r="V183" s="39"/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/>
      <c r="AF183" s="39">
        <v>0</v>
      </c>
      <c r="AG183" s="39"/>
      <c r="AH183" s="39"/>
      <c r="AI183" s="39"/>
      <c r="AJ183" s="39">
        <v>0</v>
      </c>
      <c r="AK183" s="39"/>
      <c r="AL183" s="39"/>
      <c r="AM183" s="39"/>
      <c r="AN183" s="39">
        <v>0</v>
      </c>
      <c r="AO183" s="39"/>
      <c r="AP183" s="39">
        <v>0</v>
      </c>
      <c r="AQ183" s="39"/>
      <c r="AR183" s="39"/>
      <c r="AS183" s="39"/>
      <c r="AT183" s="39">
        <v>0</v>
      </c>
      <c r="AU183" s="39"/>
      <c r="AV183" s="39"/>
      <c r="AW183" s="39"/>
    </row>
    <row r="184" spans="1:49" ht="20.100000000000001" customHeight="1" x14ac:dyDescent="0.2">
      <c r="D184" s="47" t="s">
        <v>155</v>
      </c>
      <c r="F184" s="48">
        <v>0</v>
      </c>
      <c r="G184" s="49"/>
      <c r="H184" s="49"/>
      <c r="I184" s="49"/>
      <c r="J184" s="48">
        <v>0</v>
      </c>
      <c r="K184" s="48">
        <v>0</v>
      </c>
      <c r="L184" s="48">
        <v>0</v>
      </c>
      <c r="M184" s="49"/>
      <c r="N184" s="48">
        <v>0</v>
      </c>
      <c r="O184" s="49"/>
      <c r="P184" s="49"/>
      <c r="Q184" s="49"/>
      <c r="R184" s="48">
        <v>0</v>
      </c>
      <c r="S184" s="48">
        <v>0</v>
      </c>
      <c r="T184" s="48">
        <v>0</v>
      </c>
      <c r="U184" s="48">
        <v>0</v>
      </c>
      <c r="V184" s="49"/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9"/>
      <c r="AF184" s="48">
        <v>0</v>
      </c>
      <c r="AG184" s="49"/>
      <c r="AH184" s="49"/>
      <c r="AI184" s="49"/>
      <c r="AJ184" s="48">
        <v>0</v>
      </c>
      <c r="AK184" s="49"/>
      <c r="AL184" s="49"/>
      <c r="AM184" s="49"/>
      <c r="AN184" s="48">
        <v>0</v>
      </c>
      <c r="AO184" s="49"/>
      <c r="AP184" s="48">
        <v>0</v>
      </c>
      <c r="AQ184" s="49"/>
      <c r="AR184" s="49"/>
      <c r="AS184" s="49"/>
      <c r="AT184" s="48">
        <v>0</v>
      </c>
      <c r="AU184" s="39"/>
      <c r="AV184" s="39"/>
      <c r="AW184" s="39"/>
    </row>
    <row r="185" spans="1:49" ht="20.100000000000001" customHeight="1" x14ac:dyDescent="0.2">
      <c r="D185" s="2" t="s">
        <v>137</v>
      </c>
      <c r="F185" s="39">
        <v>0</v>
      </c>
      <c r="G185" s="39"/>
      <c r="H185" s="39"/>
      <c r="I185" s="39"/>
      <c r="J185" s="39">
        <v>0</v>
      </c>
      <c r="K185" s="39">
        <v>0</v>
      </c>
      <c r="L185" s="39">
        <v>0</v>
      </c>
      <c r="M185" s="39"/>
      <c r="N185" s="39">
        <v>0</v>
      </c>
      <c r="O185" s="39"/>
      <c r="P185" s="39"/>
      <c r="Q185" s="39"/>
      <c r="R185" s="39">
        <v>0</v>
      </c>
      <c r="S185" s="39">
        <v>0</v>
      </c>
      <c r="T185" s="39">
        <v>0</v>
      </c>
      <c r="U185" s="39">
        <v>0</v>
      </c>
      <c r="V185" s="39"/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/>
      <c r="AF185" s="39">
        <v>0</v>
      </c>
      <c r="AG185" s="39"/>
      <c r="AH185" s="39"/>
      <c r="AI185" s="39"/>
      <c r="AJ185" s="39">
        <v>0</v>
      </c>
      <c r="AK185" s="39"/>
      <c r="AL185" s="39"/>
      <c r="AM185" s="39"/>
      <c r="AN185" s="39">
        <v>0</v>
      </c>
      <c r="AO185" s="39"/>
      <c r="AP185" s="39">
        <v>0</v>
      </c>
      <c r="AQ185" s="39"/>
      <c r="AR185" s="39"/>
      <c r="AS185" s="39"/>
      <c r="AT185" s="39">
        <v>0</v>
      </c>
      <c r="AU185" s="39"/>
      <c r="AV185" s="39"/>
      <c r="AW185" s="39"/>
    </row>
    <row r="186" spans="1:49" ht="20.100000000000001" customHeight="1" x14ac:dyDescent="0.2"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</row>
    <row r="187" spans="1:49" s="1" customFormat="1" ht="20.100000000000001" customHeight="1" x14ac:dyDescent="0.25">
      <c r="A187" s="3"/>
      <c r="B187" s="6"/>
      <c r="C187" s="51" t="s">
        <v>120</v>
      </c>
      <c r="D187" s="52"/>
      <c r="E187" s="5"/>
      <c r="F187" s="53">
        <v>0</v>
      </c>
      <c r="G187" s="54"/>
      <c r="H187" s="54"/>
      <c r="I187" s="54"/>
      <c r="J187" s="53">
        <v>0</v>
      </c>
      <c r="K187" s="53">
        <v>0</v>
      </c>
      <c r="L187" s="53">
        <v>0</v>
      </c>
      <c r="M187" s="54"/>
      <c r="N187" s="53">
        <v>0</v>
      </c>
      <c r="O187" s="54"/>
      <c r="P187" s="54"/>
      <c r="Q187" s="54"/>
      <c r="R187" s="53">
        <v>0</v>
      </c>
      <c r="S187" s="53">
        <v>0</v>
      </c>
      <c r="T187" s="53">
        <v>0</v>
      </c>
      <c r="U187" s="53">
        <v>0</v>
      </c>
      <c r="V187" s="54"/>
      <c r="W187" s="53">
        <v>0</v>
      </c>
      <c r="X187" s="53">
        <v>0</v>
      </c>
      <c r="Y187" s="53">
        <v>0</v>
      </c>
      <c r="Z187" s="53">
        <v>0</v>
      </c>
      <c r="AA187" s="53">
        <v>0</v>
      </c>
      <c r="AB187" s="53">
        <v>0</v>
      </c>
      <c r="AC187" s="53">
        <v>0</v>
      </c>
      <c r="AD187" s="53">
        <v>0</v>
      </c>
      <c r="AE187" s="54"/>
      <c r="AF187" s="53">
        <v>0</v>
      </c>
      <c r="AG187" s="54"/>
      <c r="AH187" s="54"/>
      <c r="AI187" s="54"/>
      <c r="AJ187" s="53">
        <v>0</v>
      </c>
      <c r="AK187" s="54"/>
      <c r="AL187" s="54"/>
      <c r="AM187" s="54"/>
      <c r="AN187" s="53">
        <v>0</v>
      </c>
      <c r="AO187" s="54"/>
      <c r="AP187" s="53">
        <v>0</v>
      </c>
      <c r="AQ187" s="54"/>
      <c r="AR187" s="54"/>
      <c r="AS187" s="54"/>
      <c r="AT187" s="53">
        <v>0</v>
      </c>
      <c r="AU187" s="39"/>
      <c r="AV187" s="39"/>
      <c r="AW187" s="39"/>
    </row>
    <row r="188" spans="1:49" ht="20.100000000000001" customHeight="1" x14ac:dyDescent="0.2"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</row>
    <row r="189" spans="1:49" ht="20.100000000000001" customHeight="1" x14ac:dyDescent="0.2">
      <c r="C189" s="3" t="s">
        <v>162</v>
      </c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</row>
    <row r="190" spans="1:49" ht="20.100000000000001" customHeight="1" x14ac:dyDescent="0.2">
      <c r="D190" s="2" t="s">
        <v>163</v>
      </c>
      <c r="F190" s="39">
        <v>330</v>
      </c>
      <c r="G190" s="39"/>
      <c r="H190" s="39"/>
      <c r="I190" s="39"/>
      <c r="J190" s="39">
        <v>1485</v>
      </c>
      <c r="K190" s="39">
        <v>72</v>
      </c>
      <c r="L190" s="39">
        <v>29</v>
      </c>
      <c r="M190" s="39"/>
      <c r="N190" s="39">
        <v>1586</v>
      </c>
      <c r="O190" s="39"/>
      <c r="P190" s="39"/>
      <c r="Q190" s="39"/>
      <c r="R190" s="39">
        <v>25</v>
      </c>
      <c r="S190" s="39">
        <v>79</v>
      </c>
      <c r="T190" s="39">
        <v>233</v>
      </c>
      <c r="U190" s="39">
        <v>195</v>
      </c>
      <c r="V190" s="39"/>
      <c r="W190" s="39">
        <v>184</v>
      </c>
      <c r="X190" s="39">
        <v>13</v>
      </c>
      <c r="Y190" s="39">
        <v>23</v>
      </c>
      <c r="Z190" s="39">
        <v>112</v>
      </c>
      <c r="AA190" s="39">
        <v>76</v>
      </c>
      <c r="AB190" s="39">
        <v>98</v>
      </c>
      <c r="AC190" s="39">
        <v>574</v>
      </c>
      <c r="AD190" s="39">
        <v>5</v>
      </c>
      <c r="AE190" s="39"/>
      <c r="AF190" s="39">
        <v>1617</v>
      </c>
      <c r="AG190" s="39"/>
      <c r="AH190" s="39"/>
      <c r="AI190" s="39"/>
      <c r="AJ190" s="39">
        <v>299</v>
      </c>
      <c r="AK190" s="39"/>
      <c r="AL190" s="39"/>
      <c r="AM190" s="39"/>
      <c r="AN190" s="39">
        <v>0</v>
      </c>
      <c r="AO190" s="39"/>
      <c r="AP190" s="39">
        <v>0</v>
      </c>
      <c r="AQ190" s="39"/>
      <c r="AR190" s="39"/>
      <c r="AS190" s="39"/>
      <c r="AT190" s="39">
        <v>0</v>
      </c>
      <c r="AU190" s="39"/>
      <c r="AV190" s="39"/>
      <c r="AW190" s="39"/>
    </row>
    <row r="191" spans="1:49" ht="19.5" customHeight="1" x14ac:dyDescent="0.2">
      <c r="D191" s="47" t="s">
        <v>164</v>
      </c>
      <c r="F191" s="48">
        <v>336</v>
      </c>
      <c r="G191" s="49"/>
      <c r="H191" s="49"/>
      <c r="I191" s="49"/>
      <c r="J191" s="48">
        <v>1457</v>
      </c>
      <c r="K191" s="48">
        <v>87</v>
      </c>
      <c r="L191" s="48">
        <v>5</v>
      </c>
      <c r="M191" s="49"/>
      <c r="N191" s="48">
        <v>1549</v>
      </c>
      <c r="O191" s="49"/>
      <c r="P191" s="49"/>
      <c r="Q191" s="49"/>
      <c r="R191" s="48">
        <v>2</v>
      </c>
      <c r="S191" s="48">
        <v>17</v>
      </c>
      <c r="T191" s="48">
        <v>148</v>
      </c>
      <c r="U191" s="48">
        <v>186</v>
      </c>
      <c r="V191" s="49"/>
      <c r="W191" s="48">
        <v>184</v>
      </c>
      <c r="X191" s="48">
        <v>20</v>
      </c>
      <c r="Y191" s="48">
        <v>41</v>
      </c>
      <c r="Z191" s="48">
        <v>185</v>
      </c>
      <c r="AA191" s="48">
        <v>71</v>
      </c>
      <c r="AB191" s="48">
        <v>246</v>
      </c>
      <c r="AC191" s="48">
        <v>528</v>
      </c>
      <c r="AD191" s="48">
        <v>6</v>
      </c>
      <c r="AE191" s="49"/>
      <c r="AF191" s="48">
        <v>1634</v>
      </c>
      <c r="AG191" s="49"/>
      <c r="AH191" s="49"/>
      <c r="AI191" s="49"/>
      <c r="AJ191" s="48">
        <v>201</v>
      </c>
      <c r="AK191" s="49"/>
      <c r="AL191" s="49"/>
      <c r="AM191" s="49"/>
      <c r="AN191" s="48">
        <v>0</v>
      </c>
      <c r="AO191" s="49"/>
      <c r="AP191" s="48">
        <v>50</v>
      </c>
      <c r="AQ191" s="49"/>
      <c r="AR191" s="49"/>
      <c r="AS191" s="49"/>
      <c r="AT191" s="48">
        <v>122</v>
      </c>
      <c r="AU191" s="39"/>
      <c r="AV191" s="39"/>
      <c r="AW191" s="39"/>
    </row>
    <row r="192" spans="1:49" ht="20.100000000000001" customHeight="1" x14ac:dyDescent="0.2">
      <c r="D192" s="2" t="s">
        <v>165</v>
      </c>
      <c r="F192" s="39">
        <v>481</v>
      </c>
      <c r="G192" s="39"/>
      <c r="H192" s="39"/>
      <c r="I192" s="39"/>
      <c r="J192" s="39">
        <v>1567</v>
      </c>
      <c r="K192" s="39">
        <v>31</v>
      </c>
      <c r="L192" s="39">
        <v>63</v>
      </c>
      <c r="M192" s="39"/>
      <c r="N192" s="39">
        <v>1661</v>
      </c>
      <c r="O192" s="39"/>
      <c r="P192" s="39"/>
      <c r="Q192" s="39"/>
      <c r="R192" s="39">
        <v>0</v>
      </c>
      <c r="S192" s="39">
        <v>101</v>
      </c>
      <c r="T192" s="39">
        <v>121</v>
      </c>
      <c r="U192" s="39">
        <v>71</v>
      </c>
      <c r="V192" s="39"/>
      <c r="W192" s="39">
        <v>250</v>
      </c>
      <c r="X192" s="39">
        <v>21</v>
      </c>
      <c r="Y192" s="39">
        <v>26</v>
      </c>
      <c r="Z192" s="39">
        <v>234</v>
      </c>
      <c r="AA192" s="39">
        <v>109</v>
      </c>
      <c r="AB192" s="39">
        <v>187</v>
      </c>
      <c r="AC192" s="39">
        <v>662</v>
      </c>
      <c r="AD192" s="39">
        <v>10</v>
      </c>
      <c r="AE192" s="39"/>
      <c r="AF192" s="39">
        <v>1792</v>
      </c>
      <c r="AG192" s="39"/>
      <c r="AH192" s="39"/>
      <c r="AI192" s="39"/>
      <c r="AJ192" s="39">
        <v>337</v>
      </c>
      <c r="AK192" s="39"/>
      <c r="AL192" s="39"/>
      <c r="AM192" s="39"/>
      <c r="AN192" s="39">
        <v>0</v>
      </c>
      <c r="AO192" s="39"/>
      <c r="AP192" s="39">
        <v>13</v>
      </c>
      <c r="AQ192" s="39"/>
      <c r="AR192" s="39"/>
      <c r="AS192" s="39"/>
      <c r="AT192" s="39">
        <v>0</v>
      </c>
      <c r="AU192" s="39"/>
      <c r="AV192" s="39"/>
      <c r="AW192" s="39"/>
    </row>
    <row r="193" spans="1:49" ht="19.5" customHeight="1" x14ac:dyDescent="0.2">
      <c r="D193" s="47" t="s">
        <v>166</v>
      </c>
      <c r="F193" s="48">
        <v>451</v>
      </c>
      <c r="G193" s="49"/>
      <c r="H193" s="49"/>
      <c r="I193" s="49"/>
      <c r="J193" s="48">
        <v>1507</v>
      </c>
      <c r="K193" s="48">
        <v>84</v>
      </c>
      <c r="L193" s="48">
        <v>5</v>
      </c>
      <c r="M193" s="49"/>
      <c r="N193" s="48">
        <v>1596</v>
      </c>
      <c r="O193" s="49"/>
      <c r="P193" s="49"/>
      <c r="Q193" s="49"/>
      <c r="R193" s="48">
        <v>2</v>
      </c>
      <c r="S193" s="48">
        <v>117</v>
      </c>
      <c r="T193" s="48">
        <v>178</v>
      </c>
      <c r="U193" s="48">
        <v>119</v>
      </c>
      <c r="V193" s="49"/>
      <c r="W193" s="48">
        <v>203</v>
      </c>
      <c r="X193" s="48">
        <v>12</v>
      </c>
      <c r="Y193" s="48">
        <v>24</v>
      </c>
      <c r="Z193" s="48">
        <v>156</v>
      </c>
      <c r="AA193" s="48">
        <v>79</v>
      </c>
      <c r="AB193" s="48">
        <v>123</v>
      </c>
      <c r="AC193" s="48">
        <v>656</v>
      </c>
      <c r="AD193" s="48">
        <v>1</v>
      </c>
      <c r="AE193" s="49"/>
      <c r="AF193" s="48">
        <v>1670</v>
      </c>
      <c r="AG193" s="49"/>
      <c r="AH193" s="49"/>
      <c r="AI193" s="49"/>
      <c r="AJ193" s="48">
        <v>377</v>
      </c>
      <c r="AK193" s="49"/>
      <c r="AL193" s="49"/>
      <c r="AM193" s="49"/>
      <c r="AN193" s="48">
        <v>0</v>
      </c>
      <c r="AO193" s="49"/>
      <c r="AP193" s="48">
        <v>0</v>
      </c>
      <c r="AQ193" s="49"/>
      <c r="AR193" s="49"/>
      <c r="AS193" s="49"/>
      <c r="AT193" s="48">
        <v>0</v>
      </c>
      <c r="AU193" s="39"/>
      <c r="AV193" s="39"/>
      <c r="AW193" s="39"/>
    </row>
    <row r="194" spans="1:49" ht="20.100000000000001" customHeight="1" x14ac:dyDescent="0.2">
      <c r="D194" s="2" t="s">
        <v>167</v>
      </c>
      <c r="F194" s="39">
        <v>534</v>
      </c>
      <c r="G194" s="39"/>
      <c r="H194" s="39"/>
      <c r="I194" s="39"/>
      <c r="J194" s="39">
        <v>1452</v>
      </c>
      <c r="K194" s="39">
        <v>34</v>
      </c>
      <c r="L194" s="39">
        <v>38</v>
      </c>
      <c r="M194" s="39"/>
      <c r="N194" s="39">
        <v>1524</v>
      </c>
      <c r="O194" s="39"/>
      <c r="P194" s="39"/>
      <c r="Q194" s="39"/>
      <c r="R194" s="39">
        <v>8</v>
      </c>
      <c r="S194" s="39">
        <v>120</v>
      </c>
      <c r="T194" s="39">
        <v>114</v>
      </c>
      <c r="U194" s="39">
        <v>100</v>
      </c>
      <c r="V194" s="39"/>
      <c r="W194" s="39">
        <v>159</v>
      </c>
      <c r="X194" s="39">
        <v>15</v>
      </c>
      <c r="Y194" s="39">
        <v>37</v>
      </c>
      <c r="Z194" s="39">
        <v>191</v>
      </c>
      <c r="AA194" s="39">
        <v>62</v>
      </c>
      <c r="AB194" s="39">
        <v>154</v>
      </c>
      <c r="AC194" s="39">
        <v>723</v>
      </c>
      <c r="AD194" s="39">
        <v>17</v>
      </c>
      <c r="AE194" s="39"/>
      <c r="AF194" s="39">
        <v>1700</v>
      </c>
      <c r="AG194" s="39"/>
      <c r="AH194" s="39"/>
      <c r="AI194" s="39"/>
      <c r="AJ194" s="39">
        <v>358</v>
      </c>
      <c r="AK194" s="39"/>
      <c r="AL194" s="39"/>
      <c r="AM194" s="39"/>
      <c r="AN194" s="39">
        <v>0</v>
      </c>
      <c r="AO194" s="39"/>
      <c r="AP194" s="39">
        <v>0</v>
      </c>
      <c r="AQ194" s="39"/>
      <c r="AR194" s="39"/>
      <c r="AS194" s="39"/>
      <c r="AT194" s="39">
        <v>450</v>
      </c>
      <c r="AU194" s="39"/>
      <c r="AV194" s="39"/>
      <c r="AW194" s="39"/>
    </row>
    <row r="195" spans="1:49" ht="19.5" customHeight="1" x14ac:dyDescent="0.2">
      <c r="D195" s="47" t="s">
        <v>168</v>
      </c>
      <c r="F195" s="48">
        <v>358</v>
      </c>
      <c r="G195" s="49"/>
      <c r="H195" s="49"/>
      <c r="I195" s="49"/>
      <c r="J195" s="48">
        <v>1456</v>
      </c>
      <c r="K195" s="48">
        <v>31</v>
      </c>
      <c r="L195" s="48">
        <v>33</v>
      </c>
      <c r="M195" s="49"/>
      <c r="N195" s="48">
        <v>1520</v>
      </c>
      <c r="O195" s="49"/>
      <c r="P195" s="49"/>
      <c r="Q195" s="49"/>
      <c r="R195" s="48">
        <v>3</v>
      </c>
      <c r="S195" s="48">
        <v>41</v>
      </c>
      <c r="T195" s="48">
        <v>104</v>
      </c>
      <c r="U195" s="48">
        <v>137</v>
      </c>
      <c r="V195" s="49"/>
      <c r="W195" s="48">
        <v>228</v>
      </c>
      <c r="X195" s="48">
        <v>17</v>
      </c>
      <c r="Y195" s="48">
        <v>34</v>
      </c>
      <c r="Z195" s="48">
        <v>219</v>
      </c>
      <c r="AA195" s="48">
        <v>113</v>
      </c>
      <c r="AB195" s="48">
        <v>117</v>
      </c>
      <c r="AC195" s="48">
        <v>525</v>
      </c>
      <c r="AD195" s="48">
        <v>0</v>
      </c>
      <c r="AE195" s="49"/>
      <c r="AF195" s="48">
        <v>1538</v>
      </c>
      <c r="AG195" s="49"/>
      <c r="AH195" s="49"/>
      <c r="AI195" s="49"/>
      <c r="AJ195" s="48">
        <v>292</v>
      </c>
      <c r="AK195" s="49"/>
      <c r="AL195" s="49"/>
      <c r="AM195" s="49"/>
      <c r="AN195" s="48">
        <v>0</v>
      </c>
      <c r="AO195" s="49"/>
      <c r="AP195" s="48">
        <v>48</v>
      </c>
      <c r="AQ195" s="49"/>
      <c r="AR195" s="49"/>
      <c r="AS195" s="49"/>
      <c r="AT195" s="48">
        <v>80</v>
      </c>
      <c r="AU195" s="39"/>
      <c r="AV195" s="39"/>
      <c r="AW195" s="39"/>
    </row>
    <row r="196" spans="1:49" ht="20.100000000000001" customHeight="1" x14ac:dyDescent="0.2">
      <c r="D196" s="2" t="s">
        <v>169</v>
      </c>
      <c r="F196" s="39">
        <v>282</v>
      </c>
      <c r="G196" s="39"/>
      <c r="H196" s="39"/>
      <c r="I196" s="39"/>
      <c r="J196" s="39">
        <v>1474</v>
      </c>
      <c r="K196" s="39">
        <v>88</v>
      </c>
      <c r="L196" s="39">
        <v>32</v>
      </c>
      <c r="M196" s="39"/>
      <c r="N196" s="39">
        <v>1594</v>
      </c>
      <c r="O196" s="39"/>
      <c r="P196" s="39"/>
      <c r="Q196" s="39"/>
      <c r="R196" s="39">
        <v>0</v>
      </c>
      <c r="S196" s="39">
        <v>108</v>
      </c>
      <c r="T196" s="39">
        <v>163</v>
      </c>
      <c r="U196" s="39">
        <v>193</v>
      </c>
      <c r="V196" s="39"/>
      <c r="W196" s="39">
        <v>154</v>
      </c>
      <c r="X196" s="39">
        <v>18</v>
      </c>
      <c r="Y196" s="39">
        <v>31</v>
      </c>
      <c r="Z196" s="39">
        <v>172</v>
      </c>
      <c r="AA196" s="39">
        <v>62</v>
      </c>
      <c r="AB196" s="39">
        <v>153</v>
      </c>
      <c r="AC196" s="39">
        <v>551</v>
      </c>
      <c r="AD196" s="39">
        <v>9</v>
      </c>
      <c r="AE196" s="39"/>
      <c r="AF196" s="39">
        <v>1614</v>
      </c>
      <c r="AG196" s="39"/>
      <c r="AH196" s="39"/>
      <c r="AI196" s="39"/>
      <c r="AJ196" s="39">
        <v>239</v>
      </c>
      <c r="AK196" s="39"/>
      <c r="AL196" s="39"/>
      <c r="AM196" s="39"/>
      <c r="AN196" s="39">
        <v>0</v>
      </c>
      <c r="AO196" s="39"/>
      <c r="AP196" s="39">
        <v>23</v>
      </c>
      <c r="AQ196" s="39"/>
      <c r="AR196" s="39"/>
      <c r="AS196" s="39"/>
      <c r="AT196" s="39">
        <v>0</v>
      </c>
      <c r="AU196" s="39"/>
      <c r="AV196" s="39"/>
      <c r="AW196" s="39"/>
    </row>
    <row r="197" spans="1:49" ht="19.5" customHeight="1" x14ac:dyDescent="0.2">
      <c r="D197" s="47" t="s">
        <v>170</v>
      </c>
      <c r="F197" s="48">
        <v>435</v>
      </c>
      <c r="G197" s="49"/>
      <c r="H197" s="49"/>
      <c r="I197" s="49"/>
      <c r="J197" s="48">
        <v>1484</v>
      </c>
      <c r="K197" s="48">
        <v>117</v>
      </c>
      <c r="L197" s="48">
        <v>38</v>
      </c>
      <c r="M197" s="49"/>
      <c r="N197" s="48">
        <v>1639</v>
      </c>
      <c r="O197" s="49"/>
      <c r="P197" s="49"/>
      <c r="Q197" s="49"/>
      <c r="R197" s="48">
        <v>0</v>
      </c>
      <c r="S197" s="48">
        <v>102</v>
      </c>
      <c r="T197" s="48">
        <v>199</v>
      </c>
      <c r="U197" s="48">
        <v>288</v>
      </c>
      <c r="V197" s="49"/>
      <c r="W197" s="48">
        <v>198</v>
      </c>
      <c r="X197" s="48">
        <v>22</v>
      </c>
      <c r="Y197" s="48">
        <v>25</v>
      </c>
      <c r="Z197" s="48">
        <v>194</v>
      </c>
      <c r="AA197" s="48">
        <v>90</v>
      </c>
      <c r="AB197" s="48">
        <v>128</v>
      </c>
      <c r="AC197" s="48">
        <v>563</v>
      </c>
      <c r="AD197" s="48">
        <v>0</v>
      </c>
      <c r="AE197" s="49"/>
      <c r="AF197" s="48">
        <v>1809</v>
      </c>
      <c r="AG197" s="49"/>
      <c r="AH197" s="49"/>
      <c r="AI197" s="49"/>
      <c r="AJ197" s="48">
        <v>241</v>
      </c>
      <c r="AK197" s="49"/>
      <c r="AL197" s="49"/>
      <c r="AM197" s="49"/>
      <c r="AN197" s="48">
        <v>0</v>
      </c>
      <c r="AO197" s="49"/>
      <c r="AP197" s="48">
        <v>24</v>
      </c>
      <c r="AQ197" s="49"/>
      <c r="AR197" s="49"/>
      <c r="AS197" s="49"/>
      <c r="AT197" s="48">
        <v>0</v>
      </c>
      <c r="AU197" s="39"/>
      <c r="AV197" s="39"/>
      <c r="AW197" s="39"/>
    </row>
    <row r="198" spans="1:49" ht="19.5" customHeight="1" x14ac:dyDescent="0.2">
      <c r="D198" s="50" t="s">
        <v>171</v>
      </c>
      <c r="F198" s="49">
        <v>0</v>
      </c>
      <c r="G198" s="49"/>
      <c r="H198" s="49"/>
      <c r="I198" s="49"/>
      <c r="J198" s="49">
        <v>295</v>
      </c>
      <c r="K198" s="49">
        <v>0</v>
      </c>
      <c r="L198" s="49">
        <v>0</v>
      </c>
      <c r="M198" s="49"/>
      <c r="N198" s="49">
        <v>295</v>
      </c>
      <c r="O198" s="49"/>
      <c r="P198" s="49"/>
      <c r="Q198" s="49"/>
      <c r="R198" s="49">
        <v>4</v>
      </c>
      <c r="S198" s="49">
        <v>19</v>
      </c>
      <c r="T198" s="49">
        <v>14</v>
      </c>
      <c r="U198" s="49">
        <v>0</v>
      </c>
      <c r="V198" s="49"/>
      <c r="W198" s="49">
        <v>0</v>
      </c>
      <c r="X198" s="49">
        <v>0</v>
      </c>
      <c r="Y198" s="49">
        <v>0</v>
      </c>
      <c r="Z198" s="49">
        <v>0</v>
      </c>
      <c r="AA198" s="49">
        <v>0</v>
      </c>
      <c r="AB198" s="49">
        <v>0</v>
      </c>
      <c r="AC198" s="49">
        <v>0</v>
      </c>
      <c r="AD198" s="49">
        <v>0</v>
      </c>
      <c r="AE198" s="49"/>
      <c r="AF198" s="49">
        <v>37</v>
      </c>
      <c r="AG198" s="49"/>
      <c r="AH198" s="49"/>
      <c r="AI198" s="49"/>
      <c r="AJ198" s="49">
        <v>258</v>
      </c>
      <c r="AK198" s="49"/>
      <c r="AL198" s="49"/>
      <c r="AM198" s="49"/>
      <c r="AN198" s="49">
        <v>0</v>
      </c>
      <c r="AO198" s="49"/>
      <c r="AP198" s="49">
        <v>0</v>
      </c>
      <c r="AQ198" s="49"/>
      <c r="AR198" s="49"/>
      <c r="AS198" s="49"/>
      <c r="AT198" s="49">
        <v>0</v>
      </c>
      <c r="AU198" s="39"/>
      <c r="AV198" s="39"/>
      <c r="AW198" s="39"/>
    </row>
    <row r="199" spans="1:49" ht="20.100000000000001" customHeight="1" x14ac:dyDescent="0.2">
      <c r="D199" s="50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</row>
    <row r="200" spans="1:49" s="1" customFormat="1" ht="20.100000000000001" customHeight="1" x14ac:dyDescent="0.25">
      <c r="A200" s="3"/>
      <c r="B200" s="6"/>
      <c r="C200" s="51" t="s">
        <v>172</v>
      </c>
      <c r="D200" s="52"/>
      <c r="E200" s="5"/>
      <c r="F200" s="53">
        <v>3207</v>
      </c>
      <c r="G200" s="54"/>
      <c r="H200" s="54"/>
      <c r="I200" s="54"/>
      <c r="J200" s="53">
        <v>12177</v>
      </c>
      <c r="K200" s="53">
        <v>544</v>
      </c>
      <c r="L200" s="53">
        <v>243</v>
      </c>
      <c r="M200" s="54"/>
      <c r="N200" s="53">
        <v>12964</v>
      </c>
      <c r="O200" s="54"/>
      <c r="P200" s="54"/>
      <c r="Q200" s="54"/>
      <c r="R200" s="53">
        <v>44</v>
      </c>
      <c r="S200" s="53">
        <v>704</v>
      </c>
      <c r="T200" s="53">
        <v>1274</v>
      </c>
      <c r="U200" s="53">
        <v>1289</v>
      </c>
      <c r="V200" s="54"/>
      <c r="W200" s="53">
        <v>1560</v>
      </c>
      <c r="X200" s="53">
        <v>138</v>
      </c>
      <c r="Y200" s="53">
        <v>241</v>
      </c>
      <c r="Z200" s="53">
        <v>1463</v>
      </c>
      <c r="AA200" s="53">
        <v>662</v>
      </c>
      <c r="AB200" s="53">
        <v>1206</v>
      </c>
      <c r="AC200" s="53">
        <v>4782</v>
      </c>
      <c r="AD200" s="53">
        <v>48</v>
      </c>
      <c r="AE200" s="54"/>
      <c r="AF200" s="53">
        <v>13411</v>
      </c>
      <c r="AG200" s="54"/>
      <c r="AH200" s="54"/>
      <c r="AI200" s="54"/>
      <c r="AJ200" s="53">
        <v>2602</v>
      </c>
      <c r="AK200" s="54"/>
      <c r="AL200" s="54"/>
      <c r="AM200" s="54"/>
      <c r="AN200" s="53">
        <v>0</v>
      </c>
      <c r="AO200" s="54"/>
      <c r="AP200" s="53">
        <v>158</v>
      </c>
      <c r="AQ200" s="54"/>
      <c r="AR200" s="54"/>
      <c r="AS200" s="54"/>
      <c r="AT200" s="53">
        <v>652</v>
      </c>
      <c r="AU200" s="39"/>
      <c r="AV200" s="39"/>
      <c r="AW200" s="39"/>
    </row>
    <row r="201" spans="1:49" ht="20.100000000000001" customHeight="1" x14ac:dyDescent="0.2"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</row>
    <row r="202" spans="1:49" ht="20.100000000000001" customHeight="1" x14ac:dyDescent="0.2">
      <c r="C202" s="3" t="s">
        <v>127</v>
      </c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</row>
    <row r="203" spans="1:49" ht="20.100000000000001" customHeight="1" x14ac:dyDescent="0.2">
      <c r="D203" s="2" t="s">
        <v>122</v>
      </c>
      <c r="F203" s="39">
        <v>0</v>
      </c>
      <c r="G203" s="39"/>
      <c r="H203" s="39"/>
      <c r="I203" s="39"/>
      <c r="J203" s="39">
        <v>0</v>
      </c>
      <c r="K203" s="39">
        <v>0</v>
      </c>
      <c r="L203" s="39">
        <v>0</v>
      </c>
      <c r="M203" s="39"/>
      <c r="N203" s="39">
        <v>0</v>
      </c>
      <c r="O203" s="39"/>
      <c r="P203" s="39"/>
      <c r="Q203" s="39"/>
      <c r="R203" s="39">
        <v>0</v>
      </c>
      <c r="S203" s="39">
        <v>0</v>
      </c>
      <c r="T203" s="39">
        <v>0</v>
      </c>
      <c r="U203" s="39">
        <v>0</v>
      </c>
      <c r="V203" s="39"/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/>
      <c r="AF203" s="39">
        <v>0</v>
      </c>
      <c r="AG203" s="39"/>
      <c r="AH203" s="39"/>
      <c r="AI203" s="39"/>
      <c r="AJ203" s="39">
        <v>0</v>
      </c>
      <c r="AK203" s="39"/>
      <c r="AL203" s="39"/>
      <c r="AM203" s="39"/>
      <c r="AN203" s="39">
        <v>0</v>
      </c>
      <c r="AO203" s="39"/>
      <c r="AP203" s="39">
        <v>0</v>
      </c>
      <c r="AQ203" s="39"/>
      <c r="AR203" s="39"/>
      <c r="AS203" s="39"/>
      <c r="AT203" s="39">
        <v>0</v>
      </c>
      <c r="AU203" s="39"/>
      <c r="AV203" s="39"/>
      <c r="AW203" s="39"/>
    </row>
    <row r="204" spans="1:49" ht="19.5" customHeight="1" x14ac:dyDescent="0.2">
      <c r="D204" s="47" t="s">
        <v>135</v>
      </c>
      <c r="F204" s="48">
        <v>0</v>
      </c>
      <c r="G204" s="49"/>
      <c r="H204" s="49"/>
      <c r="I204" s="49"/>
      <c r="J204" s="48">
        <v>0</v>
      </c>
      <c r="K204" s="48">
        <v>0</v>
      </c>
      <c r="L204" s="48">
        <v>0</v>
      </c>
      <c r="M204" s="49"/>
      <c r="N204" s="48">
        <v>0</v>
      </c>
      <c r="O204" s="49"/>
      <c r="P204" s="49"/>
      <c r="Q204" s="49"/>
      <c r="R204" s="48">
        <v>0</v>
      </c>
      <c r="S204" s="48">
        <v>0</v>
      </c>
      <c r="T204" s="48">
        <v>0</v>
      </c>
      <c r="U204" s="48">
        <v>0</v>
      </c>
      <c r="V204" s="49"/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9"/>
      <c r="AF204" s="48">
        <v>0</v>
      </c>
      <c r="AG204" s="49"/>
      <c r="AH204" s="49"/>
      <c r="AI204" s="49"/>
      <c r="AJ204" s="48">
        <v>0</v>
      </c>
      <c r="AK204" s="49"/>
      <c r="AL204" s="49"/>
      <c r="AM204" s="49"/>
      <c r="AN204" s="48">
        <v>0</v>
      </c>
      <c r="AO204" s="49"/>
      <c r="AP204" s="48">
        <v>0</v>
      </c>
      <c r="AQ204" s="49"/>
      <c r="AR204" s="49"/>
      <c r="AS204" s="49"/>
      <c r="AT204" s="48">
        <v>0</v>
      </c>
      <c r="AU204" s="39"/>
      <c r="AV204" s="39"/>
      <c r="AW204" s="39"/>
    </row>
    <row r="205" spans="1:49" ht="20.100000000000001" customHeight="1" x14ac:dyDescent="0.2">
      <c r="D205" s="2" t="s">
        <v>98</v>
      </c>
      <c r="F205" s="39">
        <v>0</v>
      </c>
      <c r="G205" s="39"/>
      <c r="H205" s="39"/>
      <c r="I205" s="39"/>
      <c r="J205" s="39">
        <v>0</v>
      </c>
      <c r="K205" s="39">
        <v>0</v>
      </c>
      <c r="L205" s="39">
        <v>0</v>
      </c>
      <c r="M205" s="39"/>
      <c r="N205" s="39">
        <v>0</v>
      </c>
      <c r="O205" s="39"/>
      <c r="P205" s="39"/>
      <c r="Q205" s="39"/>
      <c r="R205" s="39">
        <v>0</v>
      </c>
      <c r="S205" s="39">
        <v>0</v>
      </c>
      <c r="T205" s="39">
        <v>0</v>
      </c>
      <c r="U205" s="39">
        <v>0</v>
      </c>
      <c r="V205" s="39"/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/>
      <c r="AF205" s="39">
        <v>0</v>
      </c>
      <c r="AG205" s="39"/>
      <c r="AH205" s="39"/>
      <c r="AI205" s="39"/>
      <c r="AJ205" s="39">
        <v>0</v>
      </c>
      <c r="AK205" s="39"/>
      <c r="AL205" s="39"/>
      <c r="AM205" s="39"/>
      <c r="AN205" s="39">
        <v>0</v>
      </c>
      <c r="AO205" s="39"/>
      <c r="AP205" s="39">
        <v>0</v>
      </c>
      <c r="AQ205" s="39"/>
      <c r="AR205" s="39"/>
      <c r="AS205" s="39"/>
      <c r="AT205" s="39">
        <v>0</v>
      </c>
      <c r="AU205" s="39"/>
      <c r="AV205" s="39"/>
      <c r="AW205" s="39"/>
    </row>
    <row r="206" spans="1:49" ht="19.5" customHeight="1" x14ac:dyDescent="0.2">
      <c r="D206" s="47" t="s">
        <v>136</v>
      </c>
      <c r="F206" s="48">
        <v>0</v>
      </c>
      <c r="G206" s="49"/>
      <c r="H206" s="49"/>
      <c r="I206" s="49"/>
      <c r="J206" s="48">
        <v>0</v>
      </c>
      <c r="K206" s="48">
        <v>0</v>
      </c>
      <c r="L206" s="48">
        <v>0</v>
      </c>
      <c r="M206" s="49"/>
      <c r="N206" s="48">
        <v>0</v>
      </c>
      <c r="O206" s="49"/>
      <c r="P206" s="49"/>
      <c r="Q206" s="49"/>
      <c r="R206" s="48">
        <v>0</v>
      </c>
      <c r="S206" s="48">
        <v>0</v>
      </c>
      <c r="T206" s="48">
        <v>0</v>
      </c>
      <c r="U206" s="48">
        <v>0</v>
      </c>
      <c r="V206" s="49"/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9"/>
      <c r="AF206" s="48">
        <v>0</v>
      </c>
      <c r="AG206" s="49"/>
      <c r="AH206" s="49"/>
      <c r="AI206" s="49"/>
      <c r="AJ206" s="48">
        <v>0</v>
      </c>
      <c r="AK206" s="49"/>
      <c r="AL206" s="49"/>
      <c r="AM206" s="49"/>
      <c r="AN206" s="48">
        <v>0</v>
      </c>
      <c r="AO206" s="49"/>
      <c r="AP206" s="48">
        <v>0</v>
      </c>
      <c r="AQ206" s="49"/>
      <c r="AR206" s="49"/>
      <c r="AS206" s="49"/>
      <c r="AT206" s="48">
        <v>0</v>
      </c>
      <c r="AU206" s="39"/>
      <c r="AV206" s="39"/>
      <c r="AW206" s="39"/>
    </row>
    <row r="207" spans="1:49" ht="20.100000000000001" customHeight="1" x14ac:dyDescent="0.2">
      <c r="D207" s="2" t="s">
        <v>114</v>
      </c>
      <c r="F207" s="39">
        <v>0</v>
      </c>
      <c r="G207" s="39"/>
      <c r="H207" s="39"/>
      <c r="I207" s="39"/>
      <c r="J207" s="39">
        <v>0</v>
      </c>
      <c r="K207" s="39">
        <v>0</v>
      </c>
      <c r="L207" s="39">
        <v>0</v>
      </c>
      <c r="M207" s="39"/>
      <c r="N207" s="39">
        <v>0</v>
      </c>
      <c r="O207" s="39"/>
      <c r="P207" s="39"/>
      <c r="Q207" s="39"/>
      <c r="R207" s="39">
        <v>0</v>
      </c>
      <c r="S207" s="39">
        <v>0</v>
      </c>
      <c r="T207" s="39">
        <v>0</v>
      </c>
      <c r="U207" s="39">
        <v>0</v>
      </c>
      <c r="V207" s="39"/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/>
      <c r="AF207" s="39">
        <v>0</v>
      </c>
      <c r="AG207" s="39"/>
      <c r="AH207" s="39"/>
      <c r="AI207" s="39"/>
      <c r="AJ207" s="39">
        <v>0</v>
      </c>
      <c r="AK207" s="39"/>
      <c r="AL207" s="39"/>
      <c r="AM207" s="39"/>
      <c r="AN207" s="39">
        <v>0</v>
      </c>
      <c r="AO207" s="39"/>
      <c r="AP207" s="39">
        <v>0</v>
      </c>
      <c r="AQ207" s="39"/>
      <c r="AR207" s="39"/>
      <c r="AS207" s="39"/>
      <c r="AT207" s="39">
        <v>0</v>
      </c>
      <c r="AU207" s="39"/>
      <c r="AV207" s="39"/>
      <c r="AW207" s="39"/>
    </row>
    <row r="208" spans="1:49" ht="19.5" customHeight="1" x14ac:dyDescent="0.2">
      <c r="D208" s="47" t="s">
        <v>115</v>
      </c>
      <c r="F208" s="48">
        <v>0</v>
      </c>
      <c r="G208" s="49"/>
      <c r="H208" s="49"/>
      <c r="I208" s="49"/>
      <c r="J208" s="48">
        <v>0</v>
      </c>
      <c r="K208" s="48">
        <v>0</v>
      </c>
      <c r="L208" s="48">
        <v>0</v>
      </c>
      <c r="M208" s="49"/>
      <c r="N208" s="48">
        <v>0</v>
      </c>
      <c r="O208" s="49"/>
      <c r="P208" s="49"/>
      <c r="Q208" s="49"/>
      <c r="R208" s="48">
        <v>0</v>
      </c>
      <c r="S208" s="48">
        <v>0</v>
      </c>
      <c r="T208" s="48">
        <v>0</v>
      </c>
      <c r="U208" s="48">
        <v>0</v>
      </c>
      <c r="V208" s="49"/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9"/>
      <c r="AF208" s="48">
        <v>0</v>
      </c>
      <c r="AG208" s="49"/>
      <c r="AH208" s="49"/>
      <c r="AI208" s="49"/>
      <c r="AJ208" s="48">
        <v>0</v>
      </c>
      <c r="AK208" s="49"/>
      <c r="AL208" s="49"/>
      <c r="AM208" s="49"/>
      <c r="AN208" s="48">
        <v>0</v>
      </c>
      <c r="AO208" s="49"/>
      <c r="AP208" s="48">
        <v>0</v>
      </c>
      <c r="AQ208" s="49"/>
      <c r="AR208" s="49"/>
      <c r="AS208" s="49"/>
      <c r="AT208" s="48">
        <v>0</v>
      </c>
      <c r="AU208" s="39"/>
      <c r="AV208" s="39"/>
      <c r="AW208" s="39"/>
    </row>
    <row r="209" spans="1:49" ht="20.100000000000001" customHeight="1" x14ac:dyDescent="0.2">
      <c r="D209" s="2" t="s">
        <v>102</v>
      </c>
      <c r="F209" s="39">
        <v>0</v>
      </c>
      <c r="G209" s="39"/>
      <c r="H209" s="39"/>
      <c r="I209" s="39"/>
      <c r="J209" s="39">
        <v>0</v>
      </c>
      <c r="K209" s="39">
        <v>0</v>
      </c>
      <c r="L209" s="39">
        <v>0</v>
      </c>
      <c r="M209" s="39"/>
      <c r="N209" s="39">
        <v>0</v>
      </c>
      <c r="O209" s="39"/>
      <c r="P209" s="39"/>
      <c r="Q209" s="39"/>
      <c r="R209" s="39">
        <v>0</v>
      </c>
      <c r="S209" s="39">
        <v>0</v>
      </c>
      <c r="T209" s="39">
        <v>0</v>
      </c>
      <c r="U209" s="39">
        <v>0</v>
      </c>
      <c r="V209" s="39"/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/>
      <c r="AF209" s="39">
        <v>0</v>
      </c>
      <c r="AG209" s="39"/>
      <c r="AH209" s="39"/>
      <c r="AI209" s="39"/>
      <c r="AJ209" s="39">
        <v>0</v>
      </c>
      <c r="AK209" s="39"/>
      <c r="AL209" s="39"/>
      <c r="AM209" s="39"/>
      <c r="AN209" s="39">
        <v>0</v>
      </c>
      <c r="AO209" s="39"/>
      <c r="AP209" s="39">
        <v>0</v>
      </c>
      <c r="AQ209" s="39"/>
      <c r="AR209" s="39"/>
      <c r="AS209" s="39"/>
      <c r="AT209" s="39">
        <v>0</v>
      </c>
      <c r="AU209" s="39"/>
      <c r="AV209" s="39"/>
      <c r="AW209" s="39"/>
    </row>
    <row r="210" spans="1:49" ht="20.100000000000001" customHeight="1" x14ac:dyDescent="0.2">
      <c r="D210" s="50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</row>
    <row r="211" spans="1:49" s="1" customFormat="1" ht="20.100000000000001" customHeight="1" x14ac:dyDescent="0.25">
      <c r="A211" s="3"/>
      <c r="B211" s="6"/>
      <c r="C211" s="51" t="s">
        <v>129</v>
      </c>
      <c r="D211" s="52"/>
      <c r="E211" s="5"/>
      <c r="F211" s="53">
        <v>0</v>
      </c>
      <c r="G211" s="54"/>
      <c r="H211" s="54"/>
      <c r="I211" s="54"/>
      <c r="J211" s="53">
        <v>0</v>
      </c>
      <c r="K211" s="53">
        <v>0</v>
      </c>
      <c r="L211" s="53">
        <v>0</v>
      </c>
      <c r="M211" s="54"/>
      <c r="N211" s="53">
        <v>0</v>
      </c>
      <c r="O211" s="54"/>
      <c r="P211" s="54"/>
      <c r="Q211" s="54"/>
      <c r="R211" s="53">
        <v>0</v>
      </c>
      <c r="S211" s="53">
        <v>0</v>
      </c>
      <c r="T211" s="53">
        <v>0</v>
      </c>
      <c r="U211" s="53">
        <v>0</v>
      </c>
      <c r="V211" s="54"/>
      <c r="W211" s="53">
        <v>0</v>
      </c>
      <c r="X211" s="53">
        <v>0</v>
      </c>
      <c r="Y211" s="53">
        <v>0</v>
      </c>
      <c r="Z211" s="53">
        <v>0</v>
      </c>
      <c r="AA211" s="53">
        <v>0</v>
      </c>
      <c r="AB211" s="53">
        <v>0</v>
      </c>
      <c r="AC211" s="53">
        <v>0</v>
      </c>
      <c r="AD211" s="53">
        <v>0</v>
      </c>
      <c r="AE211" s="54"/>
      <c r="AF211" s="53">
        <v>0</v>
      </c>
      <c r="AG211" s="54"/>
      <c r="AH211" s="54"/>
      <c r="AI211" s="54"/>
      <c r="AJ211" s="53">
        <v>0</v>
      </c>
      <c r="AK211" s="54"/>
      <c r="AL211" s="54"/>
      <c r="AM211" s="54"/>
      <c r="AN211" s="53">
        <v>0</v>
      </c>
      <c r="AO211" s="54"/>
      <c r="AP211" s="53">
        <v>0</v>
      </c>
      <c r="AQ211" s="54"/>
      <c r="AR211" s="54"/>
      <c r="AS211" s="54"/>
      <c r="AT211" s="53">
        <v>0</v>
      </c>
      <c r="AU211" s="39"/>
      <c r="AV211" s="39"/>
      <c r="AW211" s="39"/>
    </row>
    <row r="212" spans="1:49" s="1" customFormat="1" ht="20.100000000000001" customHeight="1" x14ac:dyDescent="0.2">
      <c r="A212" s="3"/>
      <c r="B212" s="6"/>
      <c r="C212" s="3"/>
      <c r="D212" s="3"/>
      <c r="E212" s="5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39"/>
      <c r="AV212" s="39"/>
      <c r="AW212" s="39"/>
    </row>
    <row r="213" spans="1:49" ht="20.100000000000001" customHeight="1" x14ac:dyDescent="0.2">
      <c r="C213" s="3" t="s">
        <v>130</v>
      </c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</row>
    <row r="214" spans="1:49" ht="19.5" customHeight="1" x14ac:dyDescent="0.2">
      <c r="D214" s="2" t="s">
        <v>113</v>
      </c>
      <c r="F214" s="39">
        <v>0</v>
      </c>
      <c r="G214" s="39"/>
      <c r="H214" s="39"/>
      <c r="I214" s="39"/>
      <c r="J214" s="39">
        <v>0</v>
      </c>
      <c r="K214" s="39">
        <v>0</v>
      </c>
      <c r="L214" s="39">
        <v>0</v>
      </c>
      <c r="M214" s="39"/>
      <c r="N214" s="39">
        <v>0</v>
      </c>
      <c r="O214" s="39"/>
      <c r="P214" s="39"/>
      <c r="Q214" s="39"/>
      <c r="R214" s="39">
        <v>0</v>
      </c>
      <c r="S214" s="39">
        <v>0</v>
      </c>
      <c r="T214" s="39">
        <v>0</v>
      </c>
      <c r="U214" s="39">
        <v>0</v>
      </c>
      <c r="V214" s="39"/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/>
      <c r="AF214" s="39">
        <v>0</v>
      </c>
      <c r="AG214" s="39"/>
      <c r="AH214" s="39"/>
      <c r="AI214" s="39"/>
      <c r="AJ214" s="39">
        <v>0</v>
      </c>
      <c r="AK214" s="39"/>
      <c r="AL214" s="39"/>
      <c r="AM214" s="39"/>
      <c r="AN214" s="39">
        <v>0</v>
      </c>
      <c r="AO214" s="39"/>
      <c r="AP214" s="39">
        <v>0</v>
      </c>
      <c r="AQ214" s="39"/>
      <c r="AR214" s="39"/>
      <c r="AS214" s="39"/>
      <c r="AT214" s="39">
        <v>0</v>
      </c>
      <c r="AU214" s="39"/>
      <c r="AV214" s="39"/>
      <c r="AW214" s="39"/>
    </row>
    <row r="215" spans="1:49" s="1" customFormat="1" ht="20.100000000000001" customHeight="1" x14ac:dyDescent="0.2">
      <c r="A215" s="3"/>
      <c r="B215" s="6"/>
      <c r="C215" s="3"/>
      <c r="D215" s="3"/>
      <c r="E215" s="5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39"/>
      <c r="AV215" s="39"/>
      <c r="AW215" s="39"/>
    </row>
    <row r="216" spans="1:49" s="1" customFormat="1" ht="20.100000000000001" customHeight="1" x14ac:dyDescent="0.25">
      <c r="A216" s="3"/>
      <c r="B216" s="6"/>
      <c r="C216" s="51" t="s">
        <v>133</v>
      </c>
      <c r="D216" s="52"/>
      <c r="E216" s="5"/>
      <c r="F216" s="53">
        <v>0</v>
      </c>
      <c r="G216" s="54"/>
      <c r="H216" s="54"/>
      <c r="I216" s="54"/>
      <c r="J216" s="53">
        <v>0</v>
      </c>
      <c r="K216" s="53">
        <v>0</v>
      </c>
      <c r="L216" s="53">
        <v>0</v>
      </c>
      <c r="M216" s="54"/>
      <c r="N216" s="53">
        <v>0</v>
      </c>
      <c r="O216" s="54"/>
      <c r="P216" s="54"/>
      <c r="Q216" s="54"/>
      <c r="R216" s="53">
        <v>0</v>
      </c>
      <c r="S216" s="53">
        <v>0</v>
      </c>
      <c r="T216" s="53">
        <v>0</v>
      </c>
      <c r="U216" s="53">
        <v>0</v>
      </c>
      <c r="V216" s="54"/>
      <c r="W216" s="53">
        <v>0</v>
      </c>
      <c r="X216" s="53">
        <v>0</v>
      </c>
      <c r="Y216" s="53">
        <v>0</v>
      </c>
      <c r="Z216" s="53">
        <v>0</v>
      </c>
      <c r="AA216" s="53">
        <v>0</v>
      </c>
      <c r="AB216" s="53">
        <v>0</v>
      </c>
      <c r="AC216" s="53">
        <v>0</v>
      </c>
      <c r="AD216" s="53">
        <v>0</v>
      </c>
      <c r="AE216" s="54"/>
      <c r="AF216" s="53">
        <v>0</v>
      </c>
      <c r="AG216" s="54"/>
      <c r="AH216" s="54"/>
      <c r="AI216" s="54"/>
      <c r="AJ216" s="53">
        <v>0</v>
      </c>
      <c r="AK216" s="54"/>
      <c r="AL216" s="54"/>
      <c r="AM216" s="54"/>
      <c r="AN216" s="53">
        <v>0</v>
      </c>
      <c r="AO216" s="54"/>
      <c r="AP216" s="53">
        <v>0</v>
      </c>
      <c r="AQ216" s="54"/>
      <c r="AR216" s="54"/>
      <c r="AS216" s="54"/>
      <c r="AT216" s="53">
        <v>0</v>
      </c>
      <c r="AU216" s="39"/>
      <c r="AV216" s="39"/>
      <c r="AW216" s="39"/>
    </row>
    <row r="217" spans="1:49" s="1" customFormat="1" ht="20.100000000000001" customHeight="1" x14ac:dyDescent="0.2">
      <c r="A217" s="3"/>
      <c r="B217" s="6"/>
      <c r="C217" s="3"/>
      <c r="D217" s="3"/>
      <c r="E217" s="5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39"/>
      <c r="AV217" s="39"/>
      <c r="AW217" s="39"/>
    </row>
    <row r="218" spans="1:49" s="1" customFormat="1" ht="20.100000000000001" customHeight="1" x14ac:dyDescent="0.25">
      <c r="A218" s="3"/>
      <c r="B218" s="57" t="s">
        <v>173</v>
      </c>
      <c r="C218" s="58"/>
      <c r="D218" s="58"/>
      <c r="E218" s="5"/>
      <c r="F218" s="59">
        <v>3207</v>
      </c>
      <c r="G218" s="54"/>
      <c r="H218" s="54"/>
      <c r="I218" s="54"/>
      <c r="J218" s="59">
        <v>12177</v>
      </c>
      <c r="K218" s="59">
        <v>544</v>
      </c>
      <c r="L218" s="59">
        <v>243</v>
      </c>
      <c r="M218" s="54"/>
      <c r="N218" s="59">
        <v>12964</v>
      </c>
      <c r="O218" s="54"/>
      <c r="P218" s="54"/>
      <c r="Q218" s="54"/>
      <c r="R218" s="59">
        <v>44</v>
      </c>
      <c r="S218" s="59">
        <v>704</v>
      </c>
      <c r="T218" s="59">
        <v>1274</v>
      </c>
      <c r="U218" s="59">
        <v>1289</v>
      </c>
      <c r="V218" s="54"/>
      <c r="W218" s="59">
        <v>1560</v>
      </c>
      <c r="X218" s="59">
        <v>138</v>
      </c>
      <c r="Y218" s="59">
        <v>241</v>
      </c>
      <c r="Z218" s="59">
        <v>1463</v>
      </c>
      <c r="AA218" s="59">
        <v>662</v>
      </c>
      <c r="AB218" s="59">
        <v>1206</v>
      </c>
      <c r="AC218" s="59">
        <v>4782</v>
      </c>
      <c r="AD218" s="59">
        <v>48</v>
      </c>
      <c r="AE218" s="54"/>
      <c r="AF218" s="59">
        <v>13411</v>
      </c>
      <c r="AG218" s="54"/>
      <c r="AH218" s="54"/>
      <c r="AI218" s="54"/>
      <c r="AJ218" s="59">
        <v>2602</v>
      </c>
      <c r="AK218" s="54"/>
      <c r="AL218" s="54"/>
      <c r="AM218" s="54"/>
      <c r="AN218" s="59">
        <v>0</v>
      </c>
      <c r="AO218" s="54"/>
      <c r="AP218" s="59">
        <v>158</v>
      </c>
      <c r="AQ218" s="54"/>
      <c r="AR218" s="54"/>
      <c r="AS218" s="54"/>
      <c r="AT218" s="59">
        <v>652</v>
      </c>
      <c r="AU218" s="39"/>
      <c r="AV218" s="39"/>
      <c r="AW218" s="39"/>
    </row>
    <row r="219" spans="1:49" ht="20.100000000000001" customHeight="1" x14ac:dyDescent="0.2"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</row>
    <row r="220" spans="1:49" ht="20.100000000000001" customHeight="1" x14ac:dyDescent="0.2">
      <c r="B220" s="6" t="s">
        <v>174</v>
      </c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</row>
    <row r="221" spans="1:49" ht="20.100000000000001" customHeight="1" x14ac:dyDescent="0.2">
      <c r="C221" s="3" t="s">
        <v>175</v>
      </c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</row>
    <row r="222" spans="1:49" ht="20.100000000000001" customHeight="1" x14ac:dyDescent="0.2">
      <c r="D222" s="2" t="s">
        <v>176</v>
      </c>
      <c r="F222" s="39">
        <v>0</v>
      </c>
      <c r="G222" s="39"/>
      <c r="H222" s="39"/>
      <c r="I222" s="39"/>
      <c r="J222" s="39">
        <v>0</v>
      </c>
      <c r="K222" s="39">
        <v>0</v>
      </c>
      <c r="L222" s="39">
        <v>0</v>
      </c>
      <c r="M222" s="39"/>
      <c r="N222" s="39">
        <v>0</v>
      </c>
      <c r="O222" s="39"/>
      <c r="P222" s="39"/>
      <c r="Q222" s="39"/>
      <c r="R222" s="39">
        <v>0</v>
      </c>
      <c r="S222" s="39">
        <v>0</v>
      </c>
      <c r="T222" s="39">
        <v>0</v>
      </c>
      <c r="U222" s="39">
        <v>0</v>
      </c>
      <c r="V222" s="39"/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/>
      <c r="AF222" s="39">
        <v>0</v>
      </c>
      <c r="AG222" s="39"/>
      <c r="AH222" s="39"/>
      <c r="AI222" s="39"/>
      <c r="AJ222" s="39">
        <v>0</v>
      </c>
      <c r="AK222" s="39"/>
      <c r="AL222" s="39"/>
      <c r="AM222" s="39"/>
      <c r="AN222" s="39">
        <v>0</v>
      </c>
      <c r="AO222" s="39"/>
      <c r="AP222" s="39">
        <v>0</v>
      </c>
      <c r="AQ222" s="39"/>
      <c r="AR222" s="39"/>
      <c r="AS222" s="39"/>
      <c r="AT222" s="39">
        <v>0</v>
      </c>
      <c r="AU222" s="39"/>
      <c r="AV222" s="39"/>
      <c r="AW222" s="39"/>
    </row>
    <row r="223" spans="1:49" ht="19.5" customHeight="1" x14ac:dyDescent="0.2">
      <c r="D223" s="47" t="s">
        <v>177</v>
      </c>
      <c r="F223" s="48">
        <v>0</v>
      </c>
      <c r="G223" s="49"/>
      <c r="H223" s="49"/>
      <c r="I223" s="49"/>
      <c r="J223" s="48">
        <v>0</v>
      </c>
      <c r="K223" s="48">
        <v>0</v>
      </c>
      <c r="L223" s="48">
        <v>0</v>
      </c>
      <c r="M223" s="49"/>
      <c r="N223" s="48">
        <v>0</v>
      </c>
      <c r="O223" s="49"/>
      <c r="P223" s="49"/>
      <c r="Q223" s="49"/>
      <c r="R223" s="48">
        <v>0</v>
      </c>
      <c r="S223" s="48">
        <v>0</v>
      </c>
      <c r="T223" s="48">
        <v>0</v>
      </c>
      <c r="U223" s="48">
        <v>0</v>
      </c>
      <c r="V223" s="49"/>
      <c r="W223" s="48">
        <v>0</v>
      </c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0</v>
      </c>
      <c r="AE223" s="49"/>
      <c r="AF223" s="48">
        <v>0</v>
      </c>
      <c r="AG223" s="49"/>
      <c r="AH223" s="49"/>
      <c r="AI223" s="49"/>
      <c r="AJ223" s="48">
        <v>0</v>
      </c>
      <c r="AK223" s="49"/>
      <c r="AL223" s="49"/>
      <c r="AM223" s="49"/>
      <c r="AN223" s="48">
        <v>0</v>
      </c>
      <c r="AO223" s="49"/>
      <c r="AP223" s="48">
        <v>0</v>
      </c>
      <c r="AQ223" s="49"/>
      <c r="AR223" s="49"/>
      <c r="AS223" s="49"/>
      <c r="AT223" s="48">
        <v>0</v>
      </c>
      <c r="AU223" s="39"/>
      <c r="AV223" s="39"/>
      <c r="AW223" s="39"/>
    </row>
    <row r="224" spans="1:49" ht="20.100000000000001" customHeight="1" x14ac:dyDescent="0.2">
      <c r="D224" s="2" t="s">
        <v>178</v>
      </c>
      <c r="F224" s="39">
        <v>0</v>
      </c>
      <c r="G224" s="39"/>
      <c r="H224" s="39"/>
      <c r="I224" s="39"/>
      <c r="J224" s="39">
        <v>0</v>
      </c>
      <c r="K224" s="39">
        <v>0</v>
      </c>
      <c r="L224" s="39">
        <v>0</v>
      </c>
      <c r="M224" s="39"/>
      <c r="N224" s="39">
        <v>0</v>
      </c>
      <c r="O224" s="39"/>
      <c r="P224" s="39"/>
      <c r="Q224" s="39"/>
      <c r="R224" s="39">
        <v>0</v>
      </c>
      <c r="S224" s="39">
        <v>0</v>
      </c>
      <c r="T224" s="39">
        <v>0</v>
      </c>
      <c r="U224" s="39">
        <v>0</v>
      </c>
      <c r="V224" s="39"/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/>
      <c r="AF224" s="39">
        <v>0</v>
      </c>
      <c r="AG224" s="39"/>
      <c r="AH224" s="39"/>
      <c r="AI224" s="39"/>
      <c r="AJ224" s="39">
        <v>0</v>
      </c>
      <c r="AK224" s="39"/>
      <c r="AL224" s="39"/>
      <c r="AM224" s="39"/>
      <c r="AN224" s="39">
        <v>0</v>
      </c>
      <c r="AO224" s="39"/>
      <c r="AP224" s="39">
        <v>0</v>
      </c>
      <c r="AQ224" s="39"/>
      <c r="AR224" s="39"/>
      <c r="AS224" s="39"/>
      <c r="AT224" s="39">
        <v>0</v>
      </c>
      <c r="AU224" s="39"/>
      <c r="AV224" s="39"/>
      <c r="AW224" s="39"/>
    </row>
    <row r="225" spans="1:49" ht="19.5" customHeight="1" x14ac:dyDescent="0.2">
      <c r="D225" s="47" t="s">
        <v>179</v>
      </c>
      <c r="F225" s="48">
        <v>0</v>
      </c>
      <c r="G225" s="49"/>
      <c r="H225" s="49"/>
      <c r="I225" s="49"/>
      <c r="J225" s="48">
        <v>0</v>
      </c>
      <c r="K225" s="48">
        <v>0</v>
      </c>
      <c r="L225" s="48">
        <v>0</v>
      </c>
      <c r="M225" s="49"/>
      <c r="N225" s="48">
        <v>0</v>
      </c>
      <c r="O225" s="49"/>
      <c r="P225" s="49"/>
      <c r="Q225" s="49"/>
      <c r="R225" s="48">
        <v>0</v>
      </c>
      <c r="S225" s="48">
        <v>0</v>
      </c>
      <c r="T225" s="48">
        <v>0</v>
      </c>
      <c r="U225" s="48">
        <v>0</v>
      </c>
      <c r="V225" s="49"/>
      <c r="W225" s="48">
        <v>0</v>
      </c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9"/>
      <c r="AF225" s="48">
        <v>0</v>
      </c>
      <c r="AG225" s="49"/>
      <c r="AH225" s="49"/>
      <c r="AI225" s="49"/>
      <c r="AJ225" s="48">
        <v>0</v>
      </c>
      <c r="AK225" s="49"/>
      <c r="AL225" s="49"/>
      <c r="AM225" s="49"/>
      <c r="AN225" s="48">
        <v>0</v>
      </c>
      <c r="AO225" s="49"/>
      <c r="AP225" s="48">
        <v>0</v>
      </c>
      <c r="AQ225" s="49"/>
      <c r="AR225" s="49"/>
      <c r="AS225" s="49"/>
      <c r="AT225" s="48">
        <v>0</v>
      </c>
      <c r="AU225" s="39"/>
      <c r="AV225" s="39"/>
      <c r="AW225" s="39"/>
    </row>
    <row r="226" spans="1:49" ht="20.100000000000001" customHeight="1" x14ac:dyDescent="0.2">
      <c r="D226" s="2" t="s">
        <v>114</v>
      </c>
      <c r="F226" s="39">
        <v>0</v>
      </c>
      <c r="G226" s="39"/>
      <c r="H226" s="39"/>
      <c r="I226" s="39"/>
      <c r="J226" s="39">
        <v>0</v>
      </c>
      <c r="K226" s="39">
        <v>0</v>
      </c>
      <c r="L226" s="39">
        <v>0</v>
      </c>
      <c r="M226" s="39"/>
      <c r="N226" s="39">
        <v>0</v>
      </c>
      <c r="O226" s="39"/>
      <c r="P226" s="39"/>
      <c r="Q226" s="39"/>
      <c r="R226" s="39">
        <v>0</v>
      </c>
      <c r="S226" s="39">
        <v>0</v>
      </c>
      <c r="T226" s="39">
        <v>0</v>
      </c>
      <c r="U226" s="39">
        <v>0</v>
      </c>
      <c r="V226" s="39"/>
      <c r="W226" s="39">
        <v>0</v>
      </c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/>
      <c r="AF226" s="39">
        <v>0</v>
      </c>
      <c r="AG226" s="39"/>
      <c r="AH226" s="39"/>
      <c r="AI226" s="39"/>
      <c r="AJ226" s="39">
        <v>0</v>
      </c>
      <c r="AK226" s="39"/>
      <c r="AL226" s="39"/>
      <c r="AM226" s="39"/>
      <c r="AN226" s="39">
        <v>0</v>
      </c>
      <c r="AO226" s="39"/>
      <c r="AP226" s="39">
        <v>0</v>
      </c>
      <c r="AQ226" s="39"/>
      <c r="AR226" s="39"/>
      <c r="AS226" s="39"/>
      <c r="AT226" s="39">
        <v>0</v>
      </c>
      <c r="AU226" s="39"/>
      <c r="AV226" s="39"/>
      <c r="AW226" s="39"/>
    </row>
    <row r="227" spans="1:49" ht="19.5" customHeight="1" x14ac:dyDescent="0.2">
      <c r="D227" s="47" t="s">
        <v>115</v>
      </c>
      <c r="F227" s="48">
        <v>0</v>
      </c>
      <c r="G227" s="49"/>
      <c r="H227" s="49"/>
      <c r="I227" s="49"/>
      <c r="J227" s="48">
        <v>0</v>
      </c>
      <c r="K227" s="48">
        <v>0</v>
      </c>
      <c r="L227" s="48">
        <v>0</v>
      </c>
      <c r="M227" s="49"/>
      <c r="N227" s="48">
        <v>0</v>
      </c>
      <c r="O227" s="49"/>
      <c r="P227" s="49"/>
      <c r="Q227" s="49"/>
      <c r="R227" s="48">
        <v>0</v>
      </c>
      <c r="S227" s="48">
        <v>0</v>
      </c>
      <c r="T227" s="48">
        <v>0</v>
      </c>
      <c r="U227" s="48">
        <v>0</v>
      </c>
      <c r="V227" s="49"/>
      <c r="W227" s="48">
        <v>0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9"/>
      <c r="AF227" s="48">
        <v>0</v>
      </c>
      <c r="AG227" s="49"/>
      <c r="AH227" s="49"/>
      <c r="AI227" s="49"/>
      <c r="AJ227" s="48">
        <v>0</v>
      </c>
      <c r="AK227" s="49"/>
      <c r="AL227" s="49"/>
      <c r="AM227" s="49"/>
      <c r="AN227" s="48">
        <v>0</v>
      </c>
      <c r="AO227" s="49"/>
      <c r="AP227" s="48">
        <v>0</v>
      </c>
      <c r="AQ227" s="49"/>
      <c r="AR227" s="49"/>
      <c r="AS227" s="49"/>
      <c r="AT227" s="48">
        <v>0</v>
      </c>
      <c r="AU227" s="39"/>
      <c r="AV227" s="39"/>
      <c r="AW227" s="39"/>
    </row>
    <row r="228" spans="1:49" ht="20.100000000000001" customHeight="1" x14ac:dyDescent="0.2"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</row>
    <row r="229" spans="1:49" s="1" customFormat="1" ht="20.100000000000001" customHeight="1" x14ac:dyDescent="0.25">
      <c r="A229" s="3"/>
      <c r="B229" s="6"/>
      <c r="C229" s="51" t="s">
        <v>180</v>
      </c>
      <c r="D229" s="52"/>
      <c r="E229" s="5"/>
      <c r="F229" s="53">
        <v>0</v>
      </c>
      <c r="G229" s="54"/>
      <c r="H229" s="54"/>
      <c r="I229" s="54"/>
      <c r="J229" s="53">
        <v>0</v>
      </c>
      <c r="K229" s="53">
        <v>0</v>
      </c>
      <c r="L229" s="53">
        <v>0</v>
      </c>
      <c r="M229" s="54"/>
      <c r="N229" s="53">
        <v>0</v>
      </c>
      <c r="O229" s="54"/>
      <c r="P229" s="54"/>
      <c r="Q229" s="54"/>
      <c r="R229" s="53">
        <v>0</v>
      </c>
      <c r="S229" s="53">
        <v>0</v>
      </c>
      <c r="T229" s="53">
        <v>0</v>
      </c>
      <c r="U229" s="53">
        <v>0</v>
      </c>
      <c r="V229" s="54"/>
      <c r="W229" s="53">
        <v>0</v>
      </c>
      <c r="X229" s="53">
        <v>0</v>
      </c>
      <c r="Y229" s="53">
        <v>0</v>
      </c>
      <c r="Z229" s="53">
        <v>0</v>
      </c>
      <c r="AA229" s="53">
        <v>0</v>
      </c>
      <c r="AB229" s="53">
        <v>0</v>
      </c>
      <c r="AC229" s="53">
        <v>0</v>
      </c>
      <c r="AD229" s="53">
        <v>0</v>
      </c>
      <c r="AE229" s="54"/>
      <c r="AF229" s="53">
        <v>0</v>
      </c>
      <c r="AG229" s="54"/>
      <c r="AH229" s="54"/>
      <c r="AI229" s="54"/>
      <c r="AJ229" s="53">
        <v>0</v>
      </c>
      <c r="AK229" s="54"/>
      <c r="AL229" s="54"/>
      <c r="AM229" s="54"/>
      <c r="AN229" s="53">
        <v>0</v>
      </c>
      <c r="AO229" s="54"/>
      <c r="AP229" s="53">
        <v>0</v>
      </c>
      <c r="AQ229" s="54"/>
      <c r="AR229" s="54"/>
      <c r="AS229" s="54"/>
      <c r="AT229" s="53">
        <v>0</v>
      </c>
      <c r="AU229" s="39"/>
      <c r="AV229" s="39"/>
      <c r="AW229" s="39"/>
    </row>
    <row r="230" spans="1:49" ht="20.100000000000001" customHeight="1" x14ac:dyDescent="0.2"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</row>
    <row r="231" spans="1:49" ht="20.100000000000001" customHeight="1" x14ac:dyDescent="0.2">
      <c r="C231" s="3" t="s">
        <v>121</v>
      </c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</row>
    <row r="232" spans="1:49" ht="20.100000000000001" customHeight="1" x14ac:dyDescent="0.2">
      <c r="D232" s="2" t="s">
        <v>176</v>
      </c>
      <c r="F232" s="39">
        <v>1645</v>
      </c>
      <c r="G232" s="39"/>
      <c r="H232" s="39"/>
      <c r="I232" s="39"/>
      <c r="J232" s="39">
        <v>2417</v>
      </c>
      <c r="K232" s="39">
        <v>49</v>
      </c>
      <c r="L232" s="39">
        <v>13</v>
      </c>
      <c r="M232" s="39"/>
      <c r="N232" s="39">
        <v>2479</v>
      </c>
      <c r="O232" s="39"/>
      <c r="P232" s="39"/>
      <c r="Q232" s="39"/>
      <c r="R232" s="39">
        <v>1</v>
      </c>
      <c r="S232" s="39">
        <v>178</v>
      </c>
      <c r="T232" s="39">
        <v>182</v>
      </c>
      <c r="U232" s="39">
        <v>85</v>
      </c>
      <c r="V232" s="39"/>
      <c r="W232" s="39">
        <v>125</v>
      </c>
      <c r="X232" s="39">
        <v>8</v>
      </c>
      <c r="Y232" s="39">
        <v>217</v>
      </c>
      <c r="Z232" s="39">
        <v>117</v>
      </c>
      <c r="AA232" s="39">
        <v>96</v>
      </c>
      <c r="AB232" s="39">
        <v>266</v>
      </c>
      <c r="AC232" s="39">
        <v>1183</v>
      </c>
      <c r="AD232" s="39">
        <v>0</v>
      </c>
      <c r="AE232" s="39"/>
      <c r="AF232" s="39">
        <v>2458</v>
      </c>
      <c r="AG232" s="39"/>
      <c r="AH232" s="39"/>
      <c r="AI232" s="39"/>
      <c r="AJ232" s="39">
        <v>1663</v>
      </c>
      <c r="AK232" s="39"/>
      <c r="AL232" s="39"/>
      <c r="AM232" s="39"/>
      <c r="AN232" s="39">
        <v>0</v>
      </c>
      <c r="AO232" s="39"/>
      <c r="AP232" s="39">
        <v>3</v>
      </c>
      <c r="AQ232" s="39"/>
      <c r="AR232" s="39"/>
      <c r="AS232" s="39"/>
      <c r="AT232" s="39">
        <v>519</v>
      </c>
      <c r="AU232" s="39"/>
      <c r="AV232" s="39"/>
      <c r="AW232" s="39"/>
    </row>
    <row r="233" spans="1:49" ht="19.5" customHeight="1" x14ac:dyDescent="0.2">
      <c r="D233" s="47" t="s">
        <v>97</v>
      </c>
      <c r="F233" s="48">
        <v>1452</v>
      </c>
      <c r="G233" s="49"/>
      <c r="H233" s="49"/>
      <c r="I233" s="49"/>
      <c r="J233" s="48">
        <v>2410</v>
      </c>
      <c r="K233" s="48">
        <v>36</v>
      </c>
      <c r="L233" s="48">
        <v>18</v>
      </c>
      <c r="M233" s="49"/>
      <c r="N233" s="48">
        <v>2464</v>
      </c>
      <c r="O233" s="49"/>
      <c r="P233" s="49"/>
      <c r="Q233" s="49"/>
      <c r="R233" s="48">
        <v>0</v>
      </c>
      <c r="S233" s="48">
        <v>155</v>
      </c>
      <c r="T233" s="48">
        <v>158</v>
      </c>
      <c r="U233" s="48">
        <v>96</v>
      </c>
      <c r="V233" s="49"/>
      <c r="W233" s="48">
        <v>80</v>
      </c>
      <c r="X233" s="48">
        <v>15</v>
      </c>
      <c r="Y233" s="48">
        <v>122</v>
      </c>
      <c r="Z233" s="48">
        <v>91</v>
      </c>
      <c r="AA233" s="48">
        <v>117</v>
      </c>
      <c r="AB233" s="48">
        <v>418</v>
      </c>
      <c r="AC233" s="48">
        <v>1211</v>
      </c>
      <c r="AD233" s="48">
        <v>0</v>
      </c>
      <c r="AE233" s="49"/>
      <c r="AF233" s="48">
        <v>2463</v>
      </c>
      <c r="AG233" s="49"/>
      <c r="AH233" s="49"/>
      <c r="AI233" s="49"/>
      <c r="AJ233" s="48">
        <v>1453</v>
      </c>
      <c r="AK233" s="49"/>
      <c r="AL233" s="49"/>
      <c r="AM233" s="49"/>
      <c r="AN233" s="48">
        <v>0</v>
      </c>
      <c r="AO233" s="49"/>
      <c r="AP233" s="48">
        <v>0</v>
      </c>
      <c r="AQ233" s="49"/>
      <c r="AR233" s="49"/>
      <c r="AS233" s="49"/>
      <c r="AT233" s="48">
        <v>37</v>
      </c>
      <c r="AU233" s="39"/>
      <c r="AV233" s="39"/>
      <c r="AW233" s="39"/>
    </row>
    <row r="234" spans="1:49" ht="20.100000000000001" customHeight="1" x14ac:dyDescent="0.2"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</row>
    <row r="235" spans="1:49" s="1" customFormat="1" ht="20.100000000000001" customHeight="1" x14ac:dyDescent="0.25">
      <c r="A235" s="3"/>
      <c r="B235" s="6"/>
      <c r="C235" s="51" t="s">
        <v>124</v>
      </c>
      <c r="D235" s="52"/>
      <c r="E235" s="5"/>
      <c r="F235" s="53">
        <v>3097</v>
      </c>
      <c r="G235" s="54"/>
      <c r="H235" s="54"/>
      <c r="I235" s="54"/>
      <c r="J235" s="53">
        <v>4827</v>
      </c>
      <c r="K235" s="53">
        <v>85</v>
      </c>
      <c r="L235" s="53">
        <v>31</v>
      </c>
      <c r="M235" s="54"/>
      <c r="N235" s="53">
        <v>4943</v>
      </c>
      <c r="O235" s="54"/>
      <c r="P235" s="54"/>
      <c r="Q235" s="54"/>
      <c r="R235" s="53">
        <v>1</v>
      </c>
      <c r="S235" s="53">
        <v>333</v>
      </c>
      <c r="T235" s="53">
        <v>340</v>
      </c>
      <c r="U235" s="53">
        <v>181</v>
      </c>
      <c r="V235" s="54"/>
      <c r="W235" s="53">
        <v>205</v>
      </c>
      <c r="X235" s="53">
        <v>23</v>
      </c>
      <c r="Y235" s="53">
        <v>339</v>
      </c>
      <c r="Z235" s="53">
        <v>208</v>
      </c>
      <c r="AA235" s="53">
        <v>213</v>
      </c>
      <c r="AB235" s="53">
        <v>684</v>
      </c>
      <c r="AC235" s="53">
        <v>2394</v>
      </c>
      <c r="AD235" s="53">
        <v>0</v>
      </c>
      <c r="AE235" s="54"/>
      <c r="AF235" s="53">
        <v>4921</v>
      </c>
      <c r="AG235" s="54"/>
      <c r="AH235" s="54"/>
      <c r="AI235" s="54"/>
      <c r="AJ235" s="53">
        <v>3116</v>
      </c>
      <c r="AK235" s="54"/>
      <c r="AL235" s="54"/>
      <c r="AM235" s="54"/>
      <c r="AN235" s="53">
        <v>0</v>
      </c>
      <c r="AO235" s="54"/>
      <c r="AP235" s="53">
        <v>3</v>
      </c>
      <c r="AQ235" s="54"/>
      <c r="AR235" s="54"/>
      <c r="AS235" s="54"/>
      <c r="AT235" s="53">
        <v>556</v>
      </c>
      <c r="AU235" s="39"/>
      <c r="AV235" s="39"/>
      <c r="AW235" s="39"/>
    </row>
    <row r="236" spans="1:49" ht="20.100000000000001" customHeight="1" x14ac:dyDescent="0.2"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</row>
    <row r="237" spans="1:49" ht="20.100000000000001" customHeight="1" x14ac:dyDescent="0.2">
      <c r="C237" s="3" t="s">
        <v>181</v>
      </c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</row>
    <row r="238" spans="1:49" ht="20.100000000000001" customHeight="1" x14ac:dyDescent="0.2">
      <c r="D238" s="2" t="s">
        <v>96</v>
      </c>
      <c r="F238" s="39">
        <v>0</v>
      </c>
      <c r="G238" s="39"/>
      <c r="H238" s="39"/>
      <c r="I238" s="39"/>
      <c r="J238" s="39">
        <v>0</v>
      </c>
      <c r="K238" s="39">
        <v>0</v>
      </c>
      <c r="L238" s="39">
        <v>0</v>
      </c>
      <c r="M238" s="39"/>
      <c r="N238" s="39">
        <v>0</v>
      </c>
      <c r="O238" s="39"/>
      <c r="P238" s="39"/>
      <c r="Q238" s="39"/>
      <c r="R238" s="39">
        <v>0</v>
      </c>
      <c r="S238" s="39">
        <v>0</v>
      </c>
      <c r="T238" s="39">
        <v>0</v>
      </c>
      <c r="U238" s="39">
        <v>0</v>
      </c>
      <c r="V238" s="39"/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/>
      <c r="AF238" s="39">
        <v>0</v>
      </c>
      <c r="AG238" s="39"/>
      <c r="AH238" s="39"/>
      <c r="AI238" s="39"/>
      <c r="AJ238" s="39">
        <v>0</v>
      </c>
      <c r="AK238" s="39"/>
      <c r="AL238" s="39"/>
      <c r="AM238" s="39"/>
      <c r="AN238" s="39">
        <v>0</v>
      </c>
      <c r="AO238" s="39"/>
      <c r="AP238" s="39">
        <v>0</v>
      </c>
      <c r="AQ238" s="39"/>
      <c r="AR238" s="39"/>
      <c r="AS238" s="39"/>
      <c r="AT238" s="39">
        <v>0</v>
      </c>
      <c r="AU238" s="39"/>
      <c r="AV238" s="39"/>
      <c r="AW238" s="39"/>
    </row>
    <row r="239" spans="1:49" ht="19.5" customHeight="1" x14ac:dyDescent="0.2">
      <c r="D239" s="47" t="s">
        <v>97</v>
      </c>
      <c r="F239" s="48">
        <v>0</v>
      </c>
      <c r="G239" s="49"/>
      <c r="H239" s="49"/>
      <c r="I239" s="49"/>
      <c r="J239" s="48">
        <v>0</v>
      </c>
      <c r="K239" s="48">
        <v>0</v>
      </c>
      <c r="L239" s="48">
        <v>0</v>
      </c>
      <c r="M239" s="49"/>
      <c r="N239" s="48">
        <v>0</v>
      </c>
      <c r="O239" s="49"/>
      <c r="P239" s="49"/>
      <c r="Q239" s="49"/>
      <c r="R239" s="48">
        <v>0</v>
      </c>
      <c r="S239" s="48">
        <v>0</v>
      </c>
      <c r="T239" s="48">
        <v>0</v>
      </c>
      <c r="U239" s="48">
        <v>0</v>
      </c>
      <c r="V239" s="49"/>
      <c r="W239" s="48">
        <v>0</v>
      </c>
      <c r="X239" s="48">
        <v>0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9"/>
      <c r="AF239" s="48">
        <v>0</v>
      </c>
      <c r="AG239" s="49"/>
      <c r="AH239" s="49"/>
      <c r="AI239" s="49"/>
      <c r="AJ239" s="48">
        <v>0</v>
      </c>
      <c r="AK239" s="49"/>
      <c r="AL239" s="49"/>
      <c r="AM239" s="49"/>
      <c r="AN239" s="48">
        <v>0</v>
      </c>
      <c r="AO239" s="49"/>
      <c r="AP239" s="48">
        <v>0</v>
      </c>
      <c r="AQ239" s="49"/>
      <c r="AR239" s="49"/>
      <c r="AS239" s="49"/>
      <c r="AT239" s="48">
        <v>0</v>
      </c>
      <c r="AU239" s="39"/>
      <c r="AV239" s="39"/>
      <c r="AW239" s="39"/>
    </row>
    <row r="240" spans="1:49" ht="20.100000000000001" customHeight="1" x14ac:dyDescent="0.2">
      <c r="D240" s="2" t="s">
        <v>113</v>
      </c>
      <c r="F240" s="39">
        <v>0</v>
      </c>
      <c r="G240" s="39"/>
      <c r="H240" s="39"/>
      <c r="I240" s="39"/>
      <c r="J240" s="39">
        <v>0</v>
      </c>
      <c r="K240" s="39">
        <v>0</v>
      </c>
      <c r="L240" s="39">
        <v>0</v>
      </c>
      <c r="M240" s="39"/>
      <c r="N240" s="39">
        <v>0</v>
      </c>
      <c r="O240" s="39"/>
      <c r="P240" s="39"/>
      <c r="Q240" s="39"/>
      <c r="R240" s="39">
        <v>0</v>
      </c>
      <c r="S240" s="39">
        <v>0</v>
      </c>
      <c r="T240" s="39">
        <v>0</v>
      </c>
      <c r="U240" s="39">
        <v>0</v>
      </c>
      <c r="V240" s="39"/>
      <c r="W240" s="39">
        <v>0</v>
      </c>
      <c r="X240" s="39">
        <v>0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/>
      <c r="AF240" s="39">
        <v>0</v>
      </c>
      <c r="AG240" s="39"/>
      <c r="AH240" s="39"/>
      <c r="AI240" s="39"/>
      <c r="AJ240" s="39">
        <v>0</v>
      </c>
      <c r="AK240" s="39"/>
      <c r="AL240" s="39"/>
      <c r="AM240" s="39"/>
      <c r="AN240" s="39">
        <v>0</v>
      </c>
      <c r="AO240" s="39"/>
      <c r="AP240" s="39">
        <v>0</v>
      </c>
      <c r="AQ240" s="39"/>
      <c r="AR240" s="39"/>
      <c r="AS240" s="39"/>
      <c r="AT240" s="39">
        <v>0</v>
      </c>
      <c r="AU240" s="39"/>
      <c r="AV240" s="39"/>
      <c r="AW240" s="39"/>
    </row>
    <row r="241" spans="1:49" ht="19.5" customHeight="1" x14ac:dyDescent="0.2">
      <c r="D241" s="47" t="s">
        <v>99</v>
      </c>
      <c r="F241" s="48">
        <v>0</v>
      </c>
      <c r="G241" s="49"/>
      <c r="H241" s="49"/>
      <c r="I241" s="49"/>
      <c r="J241" s="48">
        <v>0</v>
      </c>
      <c r="K241" s="48">
        <v>0</v>
      </c>
      <c r="L241" s="48">
        <v>0</v>
      </c>
      <c r="M241" s="49"/>
      <c r="N241" s="48">
        <v>0</v>
      </c>
      <c r="O241" s="49"/>
      <c r="P241" s="49"/>
      <c r="Q241" s="49"/>
      <c r="R241" s="48">
        <v>0</v>
      </c>
      <c r="S241" s="48">
        <v>0</v>
      </c>
      <c r="T241" s="48">
        <v>0</v>
      </c>
      <c r="U241" s="48">
        <v>0</v>
      </c>
      <c r="V241" s="49"/>
      <c r="W241" s="48">
        <v>0</v>
      </c>
      <c r="X241" s="48">
        <v>0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9"/>
      <c r="AF241" s="48">
        <v>0</v>
      </c>
      <c r="AG241" s="49"/>
      <c r="AH241" s="49"/>
      <c r="AI241" s="49"/>
      <c r="AJ241" s="48">
        <v>0</v>
      </c>
      <c r="AK241" s="49"/>
      <c r="AL241" s="49"/>
      <c r="AM241" s="49"/>
      <c r="AN241" s="48">
        <v>0</v>
      </c>
      <c r="AO241" s="49"/>
      <c r="AP241" s="48">
        <v>0</v>
      </c>
      <c r="AQ241" s="49"/>
      <c r="AR241" s="49"/>
      <c r="AS241" s="49"/>
      <c r="AT241" s="48">
        <v>0</v>
      </c>
      <c r="AU241" s="39"/>
      <c r="AV241" s="39"/>
      <c r="AW241" s="39"/>
    </row>
    <row r="242" spans="1:49" ht="20.100000000000001" customHeight="1" x14ac:dyDescent="0.2">
      <c r="D242" s="50" t="s">
        <v>114</v>
      </c>
      <c r="F242" s="49">
        <v>0</v>
      </c>
      <c r="G242" s="49"/>
      <c r="H242" s="49"/>
      <c r="I242" s="49"/>
      <c r="J242" s="49">
        <v>0</v>
      </c>
      <c r="K242" s="49">
        <v>0</v>
      </c>
      <c r="L242" s="49">
        <v>0</v>
      </c>
      <c r="M242" s="49"/>
      <c r="N242" s="49">
        <v>0</v>
      </c>
      <c r="O242" s="49"/>
      <c r="P242" s="49"/>
      <c r="Q242" s="49"/>
      <c r="R242" s="49">
        <v>0</v>
      </c>
      <c r="S242" s="49">
        <v>0</v>
      </c>
      <c r="T242" s="49">
        <v>0</v>
      </c>
      <c r="U242" s="49">
        <v>0</v>
      </c>
      <c r="V242" s="49"/>
      <c r="W242" s="49">
        <v>0</v>
      </c>
      <c r="X242" s="49">
        <v>0</v>
      </c>
      <c r="Y242" s="49">
        <v>0</v>
      </c>
      <c r="Z242" s="49">
        <v>0</v>
      </c>
      <c r="AA242" s="49">
        <v>0</v>
      </c>
      <c r="AB242" s="49">
        <v>0</v>
      </c>
      <c r="AC242" s="49">
        <v>0</v>
      </c>
      <c r="AD242" s="49">
        <v>0</v>
      </c>
      <c r="AE242" s="49"/>
      <c r="AF242" s="49">
        <v>0</v>
      </c>
      <c r="AG242" s="49"/>
      <c r="AH242" s="49"/>
      <c r="AI242" s="49"/>
      <c r="AJ242" s="49">
        <v>0</v>
      </c>
      <c r="AK242" s="49"/>
      <c r="AL242" s="49"/>
      <c r="AM242" s="49"/>
      <c r="AN242" s="49">
        <v>0</v>
      </c>
      <c r="AO242" s="49"/>
      <c r="AP242" s="49">
        <v>0</v>
      </c>
      <c r="AQ242" s="49"/>
      <c r="AR242" s="49"/>
      <c r="AS242" s="49"/>
      <c r="AT242" s="49">
        <v>0</v>
      </c>
      <c r="AU242" s="39"/>
      <c r="AV242" s="39"/>
      <c r="AW242" s="39"/>
    </row>
    <row r="243" spans="1:49" ht="20.100000000000001" customHeight="1" x14ac:dyDescent="0.2"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</row>
    <row r="244" spans="1:49" s="1" customFormat="1" ht="20.100000000000001" customHeight="1" x14ac:dyDescent="0.25">
      <c r="A244" s="3"/>
      <c r="B244" s="6"/>
      <c r="C244" s="51" t="s">
        <v>182</v>
      </c>
      <c r="D244" s="52"/>
      <c r="E244" s="5"/>
      <c r="F244" s="53">
        <v>0</v>
      </c>
      <c r="G244" s="54"/>
      <c r="H244" s="54"/>
      <c r="I244" s="54"/>
      <c r="J244" s="53">
        <v>0</v>
      </c>
      <c r="K244" s="53">
        <v>0</v>
      </c>
      <c r="L244" s="53">
        <v>0</v>
      </c>
      <c r="M244" s="54"/>
      <c r="N244" s="53">
        <v>0</v>
      </c>
      <c r="O244" s="54"/>
      <c r="P244" s="54"/>
      <c r="Q244" s="54"/>
      <c r="R244" s="53">
        <v>0</v>
      </c>
      <c r="S244" s="53">
        <v>0</v>
      </c>
      <c r="T244" s="53">
        <v>0</v>
      </c>
      <c r="U244" s="53">
        <v>0</v>
      </c>
      <c r="V244" s="54"/>
      <c r="W244" s="53">
        <v>0</v>
      </c>
      <c r="X244" s="53">
        <v>0</v>
      </c>
      <c r="Y244" s="53">
        <v>0</v>
      </c>
      <c r="Z244" s="53">
        <v>0</v>
      </c>
      <c r="AA244" s="53">
        <v>0</v>
      </c>
      <c r="AB244" s="53">
        <v>0</v>
      </c>
      <c r="AC244" s="53">
        <v>0</v>
      </c>
      <c r="AD244" s="53">
        <v>0</v>
      </c>
      <c r="AE244" s="54"/>
      <c r="AF244" s="53">
        <v>0</v>
      </c>
      <c r="AG244" s="54"/>
      <c r="AH244" s="54"/>
      <c r="AI244" s="54"/>
      <c r="AJ244" s="53">
        <v>0</v>
      </c>
      <c r="AK244" s="54"/>
      <c r="AL244" s="54"/>
      <c r="AM244" s="54"/>
      <c r="AN244" s="53">
        <v>0</v>
      </c>
      <c r="AO244" s="54"/>
      <c r="AP244" s="53">
        <v>0</v>
      </c>
      <c r="AQ244" s="54"/>
      <c r="AR244" s="54"/>
      <c r="AS244" s="54"/>
      <c r="AT244" s="53">
        <v>0</v>
      </c>
      <c r="AU244" s="39"/>
      <c r="AV244" s="39"/>
      <c r="AW244" s="39"/>
    </row>
    <row r="245" spans="1:49" ht="20.100000000000001" customHeight="1" x14ac:dyDescent="0.2"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</row>
    <row r="246" spans="1:49" s="1" customFormat="1" ht="20.100000000000001" customHeight="1" x14ac:dyDescent="0.25">
      <c r="A246" s="3"/>
      <c r="B246" s="57" t="s">
        <v>183</v>
      </c>
      <c r="C246" s="58"/>
      <c r="D246" s="58"/>
      <c r="E246" s="5"/>
      <c r="F246" s="59">
        <v>3097</v>
      </c>
      <c r="G246" s="54"/>
      <c r="H246" s="54"/>
      <c r="I246" s="54"/>
      <c r="J246" s="59">
        <v>4827</v>
      </c>
      <c r="K246" s="59">
        <v>85</v>
      </c>
      <c r="L246" s="59">
        <v>31</v>
      </c>
      <c r="M246" s="54"/>
      <c r="N246" s="59">
        <v>4943</v>
      </c>
      <c r="O246" s="54"/>
      <c r="P246" s="54"/>
      <c r="Q246" s="54"/>
      <c r="R246" s="59">
        <v>1</v>
      </c>
      <c r="S246" s="59">
        <v>333</v>
      </c>
      <c r="T246" s="59">
        <v>340</v>
      </c>
      <c r="U246" s="59">
        <v>181</v>
      </c>
      <c r="V246" s="54"/>
      <c r="W246" s="59">
        <v>205</v>
      </c>
      <c r="X246" s="59">
        <v>23</v>
      </c>
      <c r="Y246" s="59">
        <v>339</v>
      </c>
      <c r="Z246" s="59">
        <v>208</v>
      </c>
      <c r="AA246" s="59">
        <v>213</v>
      </c>
      <c r="AB246" s="59">
        <v>684</v>
      </c>
      <c r="AC246" s="59">
        <v>2394</v>
      </c>
      <c r="AD246" s="59">
        <v>0</v>
      </c>
      <c r="AE246" s="54"/>
      <c r="AF246" s="59">
        <v>4921</v>
      </c>
      <c r="AG246" s="54"/>
      <c r="AH246" s="54"/>
      <c r="AI246" s="54"/>
      <c r="AJ246" s="59">
        <v>3116</v>
      </c>
      <c r="AK246" s="54"/>
      <c r="AL246" s="54"/>
      <c r="AM246" s="54"/>
      <c r="AN246" s="59">
        <v>0</v>
      </c>
      <c r="AO246" s="54"/>
      <c r="AP246" s="59">
        <v>3</v>
      </c>
      <c r="AQ246" s="54"/>
      <c r="AR246" s="54"/>
      <c r="AS246" s="54"/>
      <c r="AT246" s="59">
        <v>556</v>
      </c>
      <c r="AU246" s="39"/>
      <c r="AV246" s="39"/>
      <c r="AW246" s="39"/>
    </row>
    <row r="247" spans="1:49" ht="20.100000000000001" customHeight="1" x14ac:dyDescent="0.2"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</row>
    <row r="248" spans="1:49" ht="20.100000000000001" customHeight="1" x14ac:dyDescent="0.2">
      <c r="B248" s="6" t="s">
        <v>184</v>
      </c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</row>
    <row r="249" spans="1:49" ht="20.100000000000001" customHeight="1" x14ac:dyDescent="0.2">
      <c r="C249" s="3" t="s">
        <v>154</v>
      </c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</row>
    <row r="250" spans="1:49" ht="20.100000000000001" customHeight="1" x14ac:dyDescent="0.2">
      <c r="D250" s="2" t="s">
        <v>96</v>
      </c>
      <c r="F250" s="39">
        <v>191</v>
      </c>
      <c r="G250" s="39"/>
      <c r="H250" s="39"/>
      <c r="I250" s="39"/>
      <c r="J250" s="39">
        <v>417</v>
      </c>
      <c r="K250" s="39">
        <v>8</v>
      </c>
      <c r="L250" s="39">
        <v>23</v>
      </c>
      <c r="M250" s="39"/>
      <c r="N250" s="39">
        <v>448</v>
      </c>
      <c r="O250" s="39"/>
      <c r="P250" s="39"/>
      <c r="Q250" s="39"/>
      <c r="R250" s="39">
        <v>0</v>
      </c>
      <c r="S250" s="39">
        <v>38</v>
      </c>
      <c r="T250" s="39">
        <v>24</v>
      </c>
      <c r="U250" s="39">
        <v>16</v>
      </c>
      <c r="V250" s="39"/>
      <c r="W250" s="39">
        <v>139</v>
      </c>
      <c r="X250" s="39">
        <v>6</v>
      </c>
      <c r="Y250" s="39">
        <v>5</v>
      </c>
      <c r="Z250" s="39">
        <v>74</v>
      </c>
      <c r="AA250" s="39">
        <v>16</v>
      </c>
      <c r="AB250" s="39">
        <v>30</v>
      </c>
      <c r="AC250" s="39">
        <v>172</v>
      </c>
      <c r="AD250" s="39">
        <v>0</v>
      </c>
      <c r="AE250" s="39"/>
      <c r="AF250" s="39">
        <v>520</v>
      </c>
      <c r="AG250" s="39"/>
      <c r="AH250" s="39"/>
      <c r="AI250" s="39"/>
      <c r="AJ250" s="39">
        <v>113</v>
      </c>
      <c r="AK250" s="39"/>
      <c r="AL250" s="39"/>
      <c r="AM250" s="39"/>
      <c r="AN250" s="39">
        <v>0</v>
      </c>
      <c r="AO250" s="39"/>
      <c r="AP250" s="39">
        <v>6</v>
      </c>
      <c r="AQ250" s="39"/>
      <c r="AR250" s="39"/>
      <c r="AS250" s="39"/>
      <c r="AT250" s="39">
        <v>47</v>
      </c>
      <c r="AU250" s="39"/>
      <c r="AV250" s="39"/>
      <c r="AW250" s="39"/>
    </row>
    <row r="251" spans="1:49" ht="19.5" customHeight="1" x14ac:dyDescent="0.2">
      <c r="D251" s="47" t="s">
        <v>135</v>
      </c>
      <c r="F251" s="48">
        <v>136</v>
      </c>
      <c r="G251" s="49"/>
      <c r="H251" s="49"/>
      <c r="I251" s="49"/>
      <c r="J251" s="48">
        <v>595</v>
      </c>
      <c r="K251" s="48">
        <v>25</v>
      </c>
      <c r="L251" s="48">
        <v>4</v>
      </c>
      <c r="M251" s="49"/>
      <c r="N251" s="48">
        <v>624</v>
      </c>
      <c r="O251" s="49"/>
      <c r="P251" s="49"/>
      <c r="Q251" s="49"/>
      <c r="R251" s="48">
        <v>0</v>
      </c>
      <c r="S251" s="48">
        <v>55</v>
      </c>
      <c r="T251" s="48">
        <v>39</v>
      </c>
      <c r="U251" s="48">
        <v>53</v>
      </c>
      <c r="V251" s="49"/>
      <c r="W251" s="48">
        <v>114</v>
      </c>
      <c r="X251" s="48">
        <v>0</v>
      </c>
      <c r="Y251" s="48">
        <v>1</v>
      </c>
      <c r="Z251" s="48">
        <v>57</v>
      </c>
      <c r="AA251" s="48">
        <v>13</v>
      </c>
      <c r="AB251" s="48">
        <v>36</v>
      </c>
      <c r="AC251" s="48">
        <v>287</v>
      </c>
      <c r="AD251" s="48">
        <v>0</v>
      </c>
      <c r="AE251" s="49"/>
      <c r="AF251" s="48">
        <v>655</v>
      </c>
      <c r="AG251" s="49"/>
      <c r="AH251" s="49"/>
      <c r="AI251" s="49"/>
      <c r="AJ251" s="48">
        <v>103</v>
      </c>
      <c r="AK251" s="49"/>
      <c r="AL251" s="49"/>
      <c r="AM251" s="49"/>
      <c r="AN251" s="48">
        <v>0</v>
      </c>
      <c r="AO251" s="49"/>
      <c r="AP251" s="48">
        <v>2</v>
      </c>
      <c r="AQ251" s="49"/>
      <c r="AR251" s="49"/>
      <c r="AS251" s="49"/>
      <c r="AT251" s="48">
        <v>0</v>
      </c>
      <c r="AU251" s="39"/>
      <c r="AV251" s="39"/>
      <c r="AW251" s="39"/>
    </row>
    <row r="252" spans="1:49" ht="20.100000000000001" customHeight="1" x14ac:dyDescent="0.2">
      <c r="D252" s="2" t="s">
        <v>98</v>
      </c>
      <c r="F252" s="39">
        <v>89</v>
      </c>
      <c r="G252" s="39"/>
      <c r="H252" s="39"/>
      <c r="I252" s="39"/>
      <c r="J252" s="39">
        <v>607</v>
      </c>
      <c r="K252" s="39">
        <v>8</v>
      </c>
      <c r="L252" s="39">
        <v>8</v>
      </c>
      <c r="M252" s="39"/>
      <c r="N252" s="39">
        <v>623</v>
      </c>
      <c r="O252" s="39"/>
      <c r="P252" s="39"/>
      <c r="Q252" s="39"/>
      <c r="R252" s="39">
        <v>0</v>
      </c>
      <c r="S252" s="39">
        <v>31</v>
      </c>
      <c r="T252" s="39">
        <v>24</v>
      </c>
      <c r="U252" s="39">
        <v>6</v>
      </c>
      <c r="V252" s="39"/>
      <c r="W252" s="39">
        <v>182</v>
      </c>
      <c r="X252" s="39">
        <v>4</v>
      </c>
      <c r="Y252" s="39">
        <v>2</v>
      </c>
      <c r="Z252" s="39">
        <v>24</v>
      </c>
      <c r="AA252" s="39">
        <v>27</v>
      </c>
      <c r="AB252" s="39">
        <v>19</v>
      </c>
      <c r="AC252" s="39">
        <v>306</v>
      </c>
      <c r="AD252" s="39">
        <v>0</v>
      </c>
      <c r="AE252" s="39"/>
      <c r="AF252" s="39">
        <v>625</v>
      </c>
      <c r="AG252" s="39"/>
      <c r="AH252" s="39"/>
      <c r="AI252" s="39"/>
      <c r="AJ252" s="39">
        <v>87</v>
      </c>
      <c r="AK252" s="39"/>
      <c r="AL252" s="39"/>
      <c r="AM252" s="39"/>
      <c r="AN252" s="39">
        <v>0</v>
      </c>
      <c r="AO252" s="39"/>
      <c r="AP252" s="39">
        <v>0</v>
      </c>
      <c r="AQ252" s="39"/>
      <c r="AR252" s="39"/>
      <c r="AS252" s="39"/>
      <c r="AT252" s="39">
        <v>0</v>
      </c>
      <c r="AU252" s="39"/>
      <c r="AV252" s="39"/>
      <c r="AW252" s="39"/>
    </row>
    <row r="253" spans="1:49" ht="19.5" customHeight="1" x14ac:dyDescent="0.2">
      <c r="D253" s="47" t="s">
        <v>136</v>
      </c>
      <c r="F253" s="48">
        <v>41</v>
      </c>
      <c r="G253" s="49"/>
      <c r="H253" s="49"/>
      <c r="I253" s="49"/>
      <c r="J253" s="48">
        <v>143</v>
      </c>
      <c r="K253" s="48">
        <v>2</v>
      </c>
      <c r="L253" s="48">
        <v>2</v>
      </c>
      <c r="M253" s="49"/>
      <c r="N253" s="48">
        <v>147</v>
      </c>
      <c r="O253" s="49"/>
      <c r="P253" s="49"/>
      <c r="Q253" s="49"/>
      <c r="R253" s="48">
        <v>2</v>
      </c>
      <c r="S253" s="48">
        <v>10</v>
      </c>
      <c r="T253" s="48">
        <v>22</v>
      </c>
      <c r="U253" s="48">
        <v>13</v>
      </c>
      <c r="V253" s="49"/>
      <c r="W253" s="48">
        <v>16</v>
      </c>
      <c r="X253" s="48">
        <v>1</v>
      </c>
      <c r="Y253" s="48">
        <v>0</v>
      </c>
      <c r="Z253" s="48">
        <v>13</v>
      </c>
      <c r="AA253" s="48">
        <v>5</v>
      </c>
      <c r="AB253" s="48">
        <v>9</v>
      </c>
      <c r="AC253" s="48">
        <v>72</v>
      </c>
      <c r="AD253" s="48">
        <v>0</v>
      </c>
      <c r="AE253" s="49"/>
      <c r="AF253" s="48">
        <v>163</v>
      </c>
      <c r="AG253" s="49"/>
      <c r="AH253" s="49"/>
      <c r="AI253" s="49"/>
      <c r="AJ253" s="48">
        <v>25</v>
      </c>
      <c r="AK253" s="49"/>
      <c r="AL253" s="49"/>
      <c r="AM253" s="49"/>
      <c r="AN253" s="48">
        <v>0</v>
      </c>
      <c r="AO253" s="49"/>
      <c r="AP253" s="48">
        <v>0</v>
      </c>
      <c r="AQ253" s="49"/>
      <c r="AR253" s="49"/>
      <c r="AS253" s="49"/>
      <c r="AT253" s="48">
        <v>0</v>
      </c>
      <c r="AU253" s="39"/>
      <c r="AV253" s="39"/>
      <c r="AW253" s="39"/>
    </row>
    <row r="254" spans="1:49" ht="20.100000000000001" customHeight="1" x14ac:dyDescent="0.2">
      <c r="D254" s="2" t="s">
        <v>100</v>
      </c>
      <c r="F254" s="39">
        <v>26</v>
      </c>
      <c r="G254" s="39"/>
      <c r="H254" s="39"/>
      <c r="I254" s="39"/>
      <c r="J254" s="39">
        <v>156</v>
      </c>
      <c r="K254" s="39">
        <v>5</v>
      </c>
      <c r="L254" s="39">
        <v>2</v>
      </c>
      <c r="M254" s="39"/>
      <c r="N254" s="39">
        <v>163</v>
      </c>
      <c r="O254" s="39"/>
      <c r="P254" s="39"/>
      <c r="Q254" s="39"/>
      <c r="R254" s="39">
        <v>2</v>
      </c>
      <c r="S254" s="39">
        <v>11</v>
      </c>
      <c r="T254" s="39">
        <v>35</v>
      </c>
      <c r="U254" s="39">
        <v>8</v>
      </c>
      <c r="V254" s="39"/>
      <c r="W254" s="39">
        <v>22</v>
      </c>
      <c r="X254" s="39">
        <v>0</v>
      </c>
      <c r="Y254" s="39">
        <v>1</v>
      </c>
      <c r="Z254" s="39">
        <v>14</v>
      </c>
      <c r="AA254" s="39">
        <v>4</v>
      </c>
      <c r="AB254" s="39">
        <v>7</v>
      </c>
      <c r="AC254" s="39">
        <v>71</v>
      </c>
      <c r="AD254" s="39">
        <v>1</v>
      </c>
      <c r="AE254" s="39"/>
      <c r="AF254" s="39">
        <v>176</v>
      </c>
      <c r="AG254" s="39"/>
      <c r="AH254" s="39"/>
      <c r="AI254" s="39"/>
      <c r="AJ254" s="39">
        <v>13</v>
      </c>
      <c r="AK254" s="39"/>
      <c r="AL254" s="39"/>
      <c r="AM254" s="39"/>
      <c r="AN254" s="39">
        <v>0</v>
      </c>
      <c r="AO254" s="39"/>
      <c r="AP254" s="39">
        <v>0</v>
      </c>
      <c r="AQ254" s="39"/>
      <c r="AR254" s="39"/>
      <c r="AS254" s="39"/>
      <c r="AT254" s="39">
        <v>0</v>
      </c>
      <c r="AU254" s="39"/>
      <c r="AV254" s="39"/>
      <c r="AW254" s="39"/>
    </row>
    <row r="255" spans="1:49" ht="19.5" customHeight="1" x14ac:dyDescent="0.2">
      <c r="D255" s="47" t="s">
        <v>101</v>
      </c>
      <c r="F255" s="48">
        <v>22</v>
      </c>
      <c r="G255" s="49"/>
      <c r="H255" s="49"/>
      <c r="I255" s="49"/>
      <c r="J255" s="48">
        <v>153</v>
      </c>
      <c r="K255" s="48">
        <v>1</v>
      </c>
      <c r="L255" s="48">
        <v>6</v>
      </c>
      <c r="M255" s="49"/>
      <c r="N255" s="48">
        <v>160</v>
      </c>
      <c r="O255" s="49"/>
      <c r="P255" s="49"/>
      <c r="Q255" s="49"/>
      <c r="R255" s="48">
        <v>0</v>
      </c>
      <c r="S255" s="48">
        <v>7</v>
      </c>
      <c r="T255" s="48">
        <v>26</v>
      </c>
      <c r="U255" s="48">
        <v>9</v>
      </c>
      <c r="V255" s="49"/>
      <c r="W255" s="48">
        <v>19</v>
      </c>
      <c r="X255" s="48">
        <v>2</v>
      </c>
      <c r="Y255" s="48">
        <v>0</v>
      </c>
      <c r="Z255" s="48">
        <v>6</v>
      </c>
      <c r="AA255" s="48">
        <v>4</v>
      </c>
      <c r="AB255" s="48">
        <v>3</v>
      </c>
      <c r="AC255" s="48">
        <v>68</v>
      </c>
      <c r="AD255" s="48">
        <v>0</v>
      </c>
      <c r="AE255" s="49"/>
      <c r="AF255" s="48">
        <v>144</v>
      </c>
      <c r="AG255" s="49"/>
      <c r="AH255" s="49"/>
      <c r="AI255" s="49"/>
      <c r="AJ255" s="48">
        <v>29</v>
      </c>
      <c r="AK255" s="49"/>
      <c r="AL255" s="49"/>
      <c r="AM255" s="49"/>
      <c r="AN255" s="48">
        <v>0</v>
      </c>
      <c r="AO255" s="49"/>
      <c r="AP255" s="48">
        <v>9</v>
      </c>
      <c r="AQ255" s="49"/>
      <c r="AR255" s="49"/>
      <c r="AS255" s="49"/>
      <c r="AT255" s="48">
        <v>0</v>
      </c>
      <c r="AU255" s="39"/>
      <c r="AV255" s="39"/>
      <c r="AW255" s="39"/>
    </row>
    <row r="256" spans="1:49" ht="20.100000000000001" customHeight="1" x14ac:dyDescent="0.2">
      <c r="D256" s="2" t="s">
        <v>116</v>
      </c>
      <c r="F256" s="39">
        <v>98</v>
      </c>
      <c r="G256" s="39"/>
      <c r="H256" s="39"/>
      <c r="I256" s="39"/>
      <c r="J256" s="39">
        <v>398</v>
      </c>
      <c r="K256" s="39">
        <v>10</v>
      </c>
      <c r="L256" s="39">
        <v>10</v>
      </c>
      <c r="M256" s="39"/>
      <c r="N256" s="39">
        <v>418</v>
      </c>
      <c r="O256" s="39"/>
      <c r="P256" s="39"/>
      <c r="Q256" s="39"/>
      <c r="R256" s="39">
        <v>0</v>
      </c>
      <c r="S256" s="39">
        <v>34</v>
      </c>
      <c r="T256" s="39">
        <v>37</v>
      </c>
      <c r="U256" s="39">
        <v>16</v>
      </c>
      <c r="V256" s="39"/>
      <c r="W256" s="39">
        <v>54</v>
      </c>
      <c r="X256" s="39">
        <v>0</v>
      </c>
      <c r="Y256" s="39">
        <v>1</v>
      </c>
      <c r="Z256" s="39">
        <v>106</v>
      </c>
      <c r="AA256" s="39">
        <v>24</v>
      </c>
      <c r="AB256" s="39">
        <v>12</v>
      </c>
      <c r="AC256" s="39">
        <v>129</v>
      </c>
      <c r="AD256" s="39">
        <v>7</v>
      </c>
      <c r="AE256" s="39"/>
      <c r="AF256" s="39">
        <v>420</v>
      </c>
      <c r="AG256" s="39"/>
      <c r="AH256" s="39"/>
      <c r="AI256" s="39"/>
      <c r="AJ256" s="39">
        <v>87</v>
      </c>
      <c r="AK256" s="39"/>
      <c r="AL256" s="39"/>
      <c r="AM256" s="39"/>
      <c r="AN256" s="39">
        <v>0</v>
      </c>
      <c r="AO256" s="39"/>
      <c r="AP256" s="39">
        <v>9</v>
      </c>
      <c r="AQ256" s="39"/>
      <c r="AR256" s="39"/>
      <c r="AS256" s="39"/>
      <c r="AT256" s="39">
        <v>0</v>
      </c>
      <c r="AU256" s="39"/>
      <c r="AV256" s="39"/>
      <c r="AW256" s="39"/>
    </row>
    <row r="257" spans="1:49" ht="19.5" customHeight="1" x14ac:dyDescent="0.2">
      <c r="D257" s="47" t="s">
        <v>103</v>
      </c>
      <c r="F257" s="48">
        <v>116</v>
      </c>
      <c r="G257" s="49"/>
      <c r="H257" s="49"/>
      <c r="I257" s="49"/>
      <c r="J257" s="48">
        <v>358</v>
      </c>
      <c r="K257" s="48">
        <v>21</v>
      </c>
      <c r="L257" s="48">
        <v>6</v>
      </c>
      <c r="M257" s="49"/>
      <c r="N257" s="48">
        <v>385</v>
      </c>
      <c r="O257" s="49"/>
      <c r="P257" s="49"/>
      <c r="Q257" s="49"/>
      <c r="R257" s="48">
        <v>3</v>
      </c>
      <c r="S257" s="48">
        <v>37</v>
      </c>
      <c r="T257" s="48">
        <v>1</v>
      </c>
      <c r="U257" s="48">
        <v>12</v>
      </c>
      <c r="V257" s="49"/>
      <c r="W257" s="48">
        <v>75</v>
      </c>
      <c r="X257" s="48">
        <v>3</v>
      </c>
      <c r="Y257" s="48">
        <v>7</v>
      </c>
      <c r="Z257" s="48">
        <v>20</v>
      </c>
      <c r="AA257" s="48">
        <v>8</v>
      </c>
      <c r="AB257" s="48">
        <v>8</v>
      </c>
      <c r="AC257" s="48">
        <v>125</v>
      </c>
      <c r="AD257" s="48">
        <v>1</v>
      </c>
      <c r="AE257" s="49"/>
      <c r="AF257" s="48">
        <v>300</v>
      </c>
      <c r="AG257" s="49"/>
      <c r="AH257" s="49"/>
      <c r="AI257" s="49"/>
      <c r="AJ257" s="48">
        <v>201</v>
      </c>
      <c r="AK257" s="49"/>
      <c r="AL257" s="49"/>
      <c r="AM257" s="49"/>
      <c r="AN257" s="48">
        <v>0</v>
      </c>
      <c r="AO257" s="49"/>
      <c r="AP257" s="48">
        <v>0</v>
      </c>
      <c r="AQ257" s="49"/>
      <c r="AR257" s="49"/>
      <c r="AS257" s="49"/>
      <c r="AT257" s="48">
        <v>0</v>
      </c>
      <c r="AU257" s="39"/>
      <c r="AV257" s="39"/>
      <c r="AW257" s="39"/>
    </row>
    <row r="258" spans="1:49" ht="20.100000000000001" customHeight="1" x14ac:dyDescent="0.2">
      <c r="D258" s="2" t="s">
        <v>104</v>
      </c>
      <c r="F258" s="39">
        <v>19</v>
      </c>
      <c r="G258" s="39"/>
      <c r="H258" s="39"/>
      <c r="I258" s="39"/>
      <c r="J258" s="39">
        <v>86</v>
      </c>
      <c r="K258" s="39">
        <v>2</v>
      </c>
      <c r="L258" s="39">
        <v>0</v>
      </c>
      <c r="M258" s="39"/>
      <c r="N258" s="39">
        <v>88</v>
      </c>
      <c r="O258" s="39"/>
      <c r="P258" s="39"/>
      <c r="Q258" s="39"/>
      <c r="R258" s="39">
        <v>0</v>
      </c>
      <c r="S258" s="39">
        <v>8</v>
      </c>
      <c r="T258" s="39">
        <v>9</v>
      </c>
      <c r="U258" s="39">
        <v>6</v>
      </c>
      <c r="V258" s="39"/>
      <c r="W258" s="39">
        <v>6</v>
      </c>
      <c r="X258" s="39">
        <v>0</v>
      </c>
      <c r="Y258" s="39">
        <v>0</v>
      </c>
      <c r="Z258" s="39">
        <v>17</v>
      </c>
      <c r="AA258" s="39">
        <v>5</v>
      </c>
      <c r="AB258" s="39">
        <v>4</v>
      </c>
      <c r="AC258" s="39">
        <v>29</v>
      </c>
      <c r="AD258" s="39">
        <v>0</v>
      </c>
      <c r="AE258" s="39"/>
      <c r="AF258" s="39">
        <v>84</v>
      </c>
      <c r="AG258" s="39"/>
      <c r="AH258" s="39"/>
      <c r="AI258" s="39"/>
      <c r="AJ258" s="39">
        <v>20</v>
      </c>
      <c r="AK258" s="39"/>
      <c r="AL258" s="39"/>
      <c r="AM258" s="39"/>
      <c r="AN258" s="39">
        <v>0</v>
      </c>
      <c r="AO258" s="39"/>
      <c r="AP258" s="39">
        <v>3</v>
      </c>
      <c r="AQ258" s="39"/>
      <c r="AR258" s="39"/>
      <c r="AS258" s="39"/>
      <c r="AT258" s="39">
        <v>0</v>
      </c>
      <c r="AU258" s="39"/>
      <c r="AV258" s="39"/>
      <c r="AW258" s="39"/>
    </row>
    <row r="259" spans="1:49" ht="19.5" customHeight="1" x14ac:dyDescent="0.2">
      <c r="D259" s="47" t="s">
        <v>117</v>
      </c>
      <c r="F259" s="48">
        <v>37</v>
      </c>
      <c r="G259" s="49"/>
      <c r="H259" s="49"/>
      <c r="I259" s="49"/>
      <c r="J259" s="48">
        <v>331</v>
      </c>
      <c r="K259" s="48">
        <v>25</v>
      </c>
      <c r="L259" s="48">
        <v>5</v>
      </c>
      <c r="M259" s="49"/>
      <c r="N259" s="48">
        <v>361</v>
      </c>
      <c r="O259" s="49"/>
      <c r="P259" s="49"/>
      <c r="Q259" s="49"/>
      <c r="R259" s="48">
        <v>1</v>
      </c>
      <c r="S259" s="48">
        <v>45</v>
      </c>
      <c r="T259" s="48">
        <v>20</v>
      </c>
      <c r="U259" s="48">
        <v>18</v>
      </c>
      <c r="V259" s="49"/>
      <c r="W259" s="48">
        <v>46</v>
      </c>
      <c r="X259" s="48">
        <v>0</v>
      </c>
      <c r="Y259" s="48">
        <v>2</v>
      </c>
      <c r="Z259" s="48">
        <v>39</v>
      </c>
      <c r="AA259" s="48">
        <v>11</v>
      </c>
      <c r="AB259" s="48">
        <v>27</v>
      </c>
      <c r="AC259" s="48">
        <v>127</v>
      </c>
      <c r="AD259" s="48">
        <v>0</v>
      </c>
      <c r="AE259" s="49"/>
      <c r="AF259" s="48">
        <v>336</v>
      </c>
      <c r="AG259" s="49"/>
      <c r="AH259" s="49"/>
      <c r="AI259" s="49"/>
      <c r="AJ259" s="48">
        <v>61</v>
      </c>
      <c r="AK259" s="49"/>
      <c r="AL259" s="49"/>
      <c r="AM259" s="49"/>
      <c r="AN259" s="48">
        <v>0</v>
      </c>
      <c r="AO259" s="49"/>
      <c r="AP259" s="48">
        <v>1</v>
      </c>
      <c r="AQ259" s="49"/>
      <c r="AR259" s="49"/>
      <c r="AS259" s="49"/>
      <c r="AT259" s="48">
        <v>0</v>
      </c>
      <c r="AU259" s="39"/>
      <c r="AV259" s="39"/>
      <c r="AW259" s="39"/>
    </row>
    <row r="260" spans="1:49" ht="20.100000000000001" customHeight="1" x14ac:dyDescent="0.2">
      <c r="D260" s="2" t="s">
        <v>156</v>
      </c>
      <c r="F260" s="39">
        <v>109</v>
      </c>
      <c r="G260" s="39"/>
      <c r="H260" s="39"/>
      <c r="I260" s="39"/>
      <c r="J260" s="39">
        <v>738</v>
      </c>
      <c r="K260" s="39">
        <v>34</v>
      </c>
      <c r="L260" s="39">
        <v>7</v>
      </c>
      <c r="M260" s="39"/>
      <c r="N260" s="39">
        <v>779</v>
      </c>
      <c r="O260" s="39"/>
      <c r="P260" s="39"/>
      <c r="Q260" s="39"/>
      <c r="R260" s="39">
        <v>1</v>
      </c>
      <c r="S260" s="39">
        <v>40</v>
      </c>
      <c r="T260" s="39">
        <v>89</v>
      </c>
      <c r="U260" s="39">
        <v>41</v>
      </c>
      <c r="V260" s="39"/>
      <c r="W260" s="39">
        <v>197</v>
      </c>
      <c r="X260" s="39">
        <v>1</v>
      </c>
      <c r="Y260" s="39">
        <v>5</v>
      </c>
      <c r="Z260" s="39">
        <v>83</v>
      </c>
      <c r="AA260" s="39">
        <v>23</v>
      </c>
      <c r="AB260" s="39">
        <v>28</v>
      </c>
      <c r="AC260" s="39">
        <v>293</v>
      </c>
      <c r="AD260" s="39">
        <v>4</v>
      </c>
      <c r="AE260" s="39"/>
      <c r="AF260" s="39">
        <v>805</v>
      </c>
      <c r="AG260" s="39"/>
      <c r="AH260" s="39"/>
      <c r="AI260" s="39"/>
      <c r="AJ260" s="39">
        <v>81</v>
      </c>
      <c r="AK260" s="39"/>
      <c r="AL260" s="39"/>
      <c r="AM260" s="39"/>
      <c r="AN260" s="39">
        <v>0</v>
      </c>
      <c r="AO260" s="39"/>
      <c r="AP260" s="39">
        <v>2</v>
      </c>
      <c r="AQ260" s="39"/>
      <c r="AR260" s="39"/>
      <c r="AS260" s="39"/>
      <c r="AT260" s="39">
        <v>0</v>
      </c>
      <c r="AU260" s="39"/>
      <c r="AV260" s="39"/>
      <c r="AW260" s="39"/>
    </row>
    <row r="261" spans="1:49" ht="19.5" customHeight="1" x14ac:dyDescent="0.2">
      <c r="D261" s="47" t="s">
        <v>185</v>
      </c>
      <c r="F261" s="48">
        <v>40</v>
      </c>
      <c r="G261" s="49"/>
      <c r="H261" s="49"/>
      <c r="I261" s="49"/>
      <c r="J261" s="48">
        <v>424</v>
      </c>
      <c r="K261" s="48">
        <v>10</v>
      </c>
      <c r="L261" s="48">
        <v>11</v>
      </c>
      <c r="M261" s="49"/>
      <c r="N261" s="48">
        <v>445</v>
      </c>
      <c r="O261" s="49"/>
      <c r="P261" s="49"/>
      <c r="Q261" s="49"/>
      <c r="R261" s="48">
        <v>0</v>
      </c>
      <c r="S261" s="48">
        <v>49</v>
      </c>
      <c r="T261" s="48">
        <v>21</v>
      </c>
      <c r="U261" s="48">
        <v>14</v>
      </c>
      <c r="V261" s="49"/>
      <c r="W261" s="48">
        <v>95</v>
      </c>
      <c r="X261" s="48">
        <v>1</v>
      </c>
      <c r="Y261" s="48">
        <v>1</v>
      </c>
      <c r="Z261" s="48">
        <v>31</v>
      </c>
      <c r="AA261" s="48">
        <v>16</v>
      </c>
      <c r="AB261" s="48">
        <v>16</v>
      </c>
      <c r="AC261" s="48">
        <v>157</v>
      </c>
      <c r="AD261" s="48">
        <v>0</v>
      </c>
      <c r="AE261" s="49"/>
      <c r="AF261" s="48">
        <v>401</v>
      </c>
      <c r="AG261" s="49"/>
      <c r="AH261" s="49"/>
      <c r="AI261" s="49"/>
      <c r="AJ261" s="48">
        <v>84</v>
      </c>
      <c r="AK261" s="49"/>
      <c r="AL261" s="49"/>
      <c r="AM261" s="49"/>
      <c r="AN261" s="48">
        <v>0</v>
      </c>
      <c r="AO261" s="49"/>
      <c r="AP261" s="48">
        <v>0</v>
      </c>
      <c r="AQ261" s="49"/>
      <c r="AR261" s="49"/>
      <c r="AS261" s="49"/>
      <c r="AT261" s="48">
        <v>0</v>
      </c>
      <c r="AU261" s="39"/>
      <c r="AV261" s="39"/>
      <c r="AW261" s="39"/>
    </row>
    <row r="262" spans="1:49" ht="20.100000000000001" customHeight="1" x14ac:dyDescent="0.2"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</row>
    <row r="263" spans="1:49" s="1" customFormat="1" ht="20.100000000000001" customHeight="1" x14ac:dyDescent="0.25">
      <c r="A263" s="3"/>
      <c r="B263" s="6"/>
      <c r="C263" s="51" t="s">
        <v>159</v>
      </c>
      <c r="D263" s="52"/>
      <c r="E263" s="5"/>
      <c r="F263" s="53">
        <v>924</v>
      </c>
      <c r="G263" s="54"/>
      <c r="H263" s="54"/>
      <c r="I263" s="54"/>
      <c r="J263" s="53">
        <v>4406</v>
      </c>
      <c r="K263" s="53">
        <v>151</v>
      </c>
      <c r="L263" s="53">
        <v>84</v>
      </c>
      <c r="M263" s="54"/>
      <c r="N263" s="53">
        <v>4641</v>
      </c>
      <c r="O263" s="54"/>
      <c r="P263" s="54"/>
      <c r="Q263" s="54"/>
      <c r="R263" s="53">
        <v>9</v>
      </c>
      <c r="S263" s="53">
        <v>365</v>
      </c>
      <c r="T263" s="53">
        <v>347</v>
      </c>
      <c r="U263" s="53">
        <v>212</v>
      </c>
      <c r="V263" s="54"/>
      <c r="W263" s="53">
        <v>965</v>
      </c>
      <c r="X263" s="53">
        <v>18</v>
      </c>
      <c r="Y263" s="53">
        <v>25</v>
      </c>
      <c r="Z263" s="53">
        <v>484</v>
      </c>
      <c r="AA263" s="53">
        <v>156</v>
      </c>
      <c r="AB263" s="53">
        <v>199</v>
      </c>
      <c r="AC263" s="53">
        <v>1836</v>
      </c>
      <c r="AD263" s="53">
        <v>13</v>
      </c>
      <c r="AE263" s="54"/>
      <c r="AF263" s="53">
        <v>4629</v>
      </c>
      <c r="AG263" s="54"/>
      <c r="AH263" s="54"/>
      <c r="AI263" s="54"/>
      <c r="AJ263" s="53">
        <v>904</v>
      </c>
      <c r="AK263" s="54"/>
      <c r="AL263" s="54"/>
      <c r="AM263" s="54"/>
      <c r="AN263" s="53">
        <v>0</v>
      </c>
      <c r="AO263" s="54"/>
      <c r="AP263" s="53">
        <v>32</v>
      </c>
      <c r="AQ263" s="54"/>
      <c r="AR263" s="54"/>
      <c r="AS263" s="54"/>
      <c r="AT263" s="53">
        <v>47</v>
      </c>
      <c r="AU263" s="39"/>
      <c r="AV263" s="39"/>
      <c r="AW263" s="39"/>
    </row>
    <row r="264" spans="1:49" s="1" customFormat="1" ht="20.100000000000001" customHeight="1" x14ac:dyDescent="0.2">
      <c r="A264" s="3"/>
      <c r="B264" s="6"/>
      <c r="C264" s="3"/>
      <c r="D264" s="3"/>
      <c r="E264" s="5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39"/>
      <c r="AV264" s="39"/>
      <c r="AW264" s="39"/>
    </row>
    <row r="265" spans="1:49" s="1" customFormat="1" ht="20.100000000000001" customHeight="1" x14ac:dyDescent="0.25">
      <c r="A265" s="3"/>
      <c r="B265" s="57" t="s">
        <v>186</v>
      </c>
      <c r="C265" s="58"/>
      <c r="D265" s="58"/>
      <c r="E265" s="5"/>
      <c r="F265" s="59">
        <v>924</v>
      </c>
      <c r="G265" s="54"/>
      <c r="H265" s="54"/>
      <c r="I265" s="54"/>
      <c r="J265" s="59">
        <v>4406</v>
      </c>
      <c r="K265" s="59">
        <v>151</v>
      </c>
      <c r="L265" s="59">
        <v>84</v>
      </c>
      <c r="M265" s="54"/>
      <c r="N265" s="59">
        <v>4641</v>
      </c>
      <c r="O265" s="54"/>
      <c r="P265" s="54"/>
      <c r="Q265" s="54"/>
      <c r="R265" s="59">
        <v>9</v>
      </c>
      <c r="S265" s="59">
        <v>365</v>
      </c>
      <c r="T265" s="59">
        <v>347</v>
      </c>
      <c r="U265" s="59">
        <v>212</v>
      </c>
      <c r="V265" s="54"/>
      <c r="W265" s="59">
        <v>965</v>
      </c>
      <c r="X265" s="59">
        <v>18</v>
      </c>
      <c r="Y265" s="59">
        <v>25</v>
      </c>
      <c r="Z265" s="59">
        <v>484</v>
      </c>
      <c r="AA265" s="59">
        <v>156</v>
      </c>
      <c r="AB265" s="59">
        <v>199</v>
      </c>
      <c r="AC265" s="59">
        <v>1836</v>
      </c>
      <c r="AD265" s="59">
        <v>13</v>
      </c>
      <c r="AE265" s="54"/>
      <c r="AF265" s="59">
        <v>4629</v>
      </c>
      <c r="AG265" s="54"/>
      <c r="AH265" s="54"/>
      <c r="AI265" s="54"/>
      <c r="AJ265" s="59">
        <v>904</v>
      </c>
      <c r="AK265" s="54"/>
      <c r="AL265" s="54"/>
      <c r="AM265" s="54"/>
      <c r="AN265" s="59">
        <v>0</v>
      </c>
      <c r="AO265" s="54"/>
      <c r="AP265" s="59">
        <v>32</v>
      </c>
      <c r="AQ265" s="54"/>
      <c r="AR265" s="54"/>
      <c r="AS265" s="54"/>
      <c r="AT265" s="59">
        <v>47</v>
      </c>
      <c r="AU265" s="39"/>
      <c r="AV265" s="39"/>
      <c r="AW265" s="39"/>
    </row>
    <row r="266" spans="1:49" ht="20.100000000000001" customHeight="1" x14ac:dyDescent="0.2"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</row>
    <row r="267" spans="1:49" ht="20.100000000000001" customHeight="1" x14ac:dyDescent="0.2">
      <c r="B267" s="6" t="s">
        <v>187</v>
      </c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</row>
    <row r="268" spans="1:49" ht="20.100000000000001" customHeight="1" x14ac:dyDescent="0.2">
      <c r="C268" s="3" t="s">
        <v>95</v>
      </c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</row>
    <row r="269" spans="1:49" ht="20.100000000000001" customHeight="1" x14ac:dyDescent="0.2">
      <c r="D269" s="2" t="s">
        <v>96</v>
      </c>
      <c r="F269" s="39">
        <v>6</v>
      </c>
      <c r="G269" s="39"/>
      <c r="H269" s="39"/>
      <c r="I269" s="39"/>
      <c r="J269" s="39">
        <v>0</v>
      </c>
      <c r="K269" s="39">
        <v>0</v>
      </c>
      <c r="L269" s="39">
        <v>1</v>
      </c>
      <c r="M269" s="39"/>
      <c r="N269" s="39">
        <v>1</v>
      </c>
      <c r="O269" s="39"/>
      <c r="P269" s="39"/>
      <c r="Q269" s="39"/>
      <c r="R269" s="39">
        <v>0</v>
      </c>
      <c r="S269" s="39">
        <v>0</v>
      </c>
      <c r="T269" s="39">
        <v>0</v>
      </c>
      <c r="U269" s="39">
        <v>0</v>
      </c>
      <c r="V269" s="39"/>
      <c r="W269" s="39">
        <v>1</v>
      </c>
      <c r="X269" s="39">
        <v>0</v>
      </c>
      <c r="Y269" s="39">
        <v>1</v>
      </c>
      <c r="Z269" s="39">
        <v>0</v>
      </c>
      <c r="AA269" s="39">
        <v>0</v>
      </c>
      <c r="AB269" s="39">
        <v>2</v>
      </c>
      <c r="AC269" s="39">
        <v>3</v>
      </c>
      <c r="AD269" s="39">
        <v>0</v>
      </c>
      <c r="AE269" s="39"/>
      <c r="AF269" s="39">
        <v>7</v>
      </c>
      <c r="AG269" s="39"/>
      <c r="AH269" s="39"/>
      <c r="AI269" s="39"/>
      <c r="AJ269" s="39">
        <v>0</v>
      </c>
      <c r="AK269" s="39"/>
      <c r="AL269" s="39"/>
      <c r="AM269" s="39"/>
      <c r="AN269" s="39">
        <v>0</v>
      </c>
      <c r="AO269" s="39"/>
      <c r="AP269" s="39">
        <v>0</v>
      </c>
      <c r="AQ269" s="39"/>
      <c r="AR269" s="39"/>
      <c r="AS269" s="39"/>
      <c r="AT269" s="39">
        <v>0</v>
      </c>
      <c r="AU269" s="39"/>
      <c r="AV269" s="39"/>
      <c r="AW269" s="39"/>
    </row>
    <row r="270" spans="1:49" ht="19.5" customHeight="1" x14ac:dyDescent="0.2">
      <c r="D270" s="47" t="s">
        <v>97</v>
      </c>
      <c r="F270" s="48">
        <v>4</v>
      </c>
      <c r="G270" s="49"/>
      <c r="H270" s="49"/>
      <c r="I270" s="49"/>
      <c r="J270" s="48">
        <v>3</v>
      </c>
      <c r="K270" s="48">
        <v>0</v>
      </c>
      <c r="L270" s="48">
        <v>0</v>
      </c>
      <c r="M270" s="49"/>
      <c r="N270" s="48">
        <v>3</v>
      </c>
      <c r="O270" s="49"/>
      <c r="P270" s="49"/>
      <c r="Q270" s="49"/>
      <c r="R270" s="48">
        <v>0</v>
      </c>
      <c r="S270" s="48">
        <v>3</v>
      </c>
      <c r="T270" s="48">
        <v>0</v>
      </c>
      <c r="U270" s="48">
        <v>0</v>
      </c>
      <c r="V270" s="49"/>
      <c r="W270" s="48">
        <v>0</v>
      </c>
      <c r="X270" s="48">
        <v>0</v>
      </c>
      <c r="Y270" s="48">
        <v>1</v>
      </c>
      <c r="Z270" s="48">
        <v>0</v>
      </c>
      <c r="AA270" s="48">
        <v>0</v>
      </c>
      <c r="AB270" s="48">
        <v>0</v>
      </c>
      <c r="AC270" s="48">
        <v>3</v>
      </c>
      <c r="AD270" s="48">
        <v>0</v>
      </c>
      <c r="AE270" s="49"/>
      <c r="AF270" s="48">
        <v>7</v>
      </c>
      <c r="AG270" s="49"/>
      <c r="AH270" s="49"/>
      <c r="AI270" s="49"/>
      <c r="AJ270" s="48">
        <v>0</v>
      </c>
      <c r="AK270" s="49"/>
      <c r="AL270" s="49"/>
      <c r="AM270" s="49"/>
      <c r="AN270" s="48">
        <v>0</v>
      </c>
      <c r="AO270" s="49"/>
      <c r="AP270" s="48">
        <v>0</v>
      </c>
      <c r="AQ270" s="49"/>
      <c r="AR270" s="49"/>
      <c r="AS270" s="49"/>
      <c r="AT270" s="48">
        <v>0</v>
      </c>
      <c r="AU270" s="39"/>
      <c r="AV270" s="39"/>
      <c r="AW270" s="39"/>
    </row>
    <row r="271" spans="1:49" ht="20.100000000000001" customHeight="1" x14ac:dyDescent="0.2">
      <c r="D271" s="2" t="s">
        <v>113</v>
      </c>
      <c r="F271" s="39">
        <v>8</v>
      </c>
      <c r="G271" s="39"/>
      <c r="H271" s="39"/>
      <c r="I271" s="39"/>
      <c r="J271" s="39">
        <v>0</v>
      </c>
      <c r="K271" s="39">
        <v>0</v>
      </c>
      <c r="L271" s="39">
        <v>2</v>
      </c>
      <c r="M271" s="39"/>
      <c r="N271" s="39">
        <v>2</v>
      </c>
      <c r="O271" s="39"/>
      <c r="P271" s="39"/>
      <c r="Q271" s="39"/>
      <c r="R271" s="39">
        <v>0</v>
      </c>
      <c r="S271" s="39">
        <v>0</v>
      </c>
      <c r="T271" s="39">
        <v>0</v>
      </c>
      <c r="U271" s="39">
        <v>0</v>
      </c>
      <c r="V271" s="39"/>
      <c r="W271" s="39">
        <v>0</v>
      </c>
      <c r="X271" s="39">
        <v>0</v>
      </c>
      <c r="Y271" s="39">
        <v>1</v>
      </c>
      <c r="Z271" s="39">
        <v>1</v>
      </c>
      <c r="AA271" s="39">
        <v>0</v>
      </c>
      <c r="AB271" s="39">
        <v>0</v>
      </c>
      <c r="AC271" s="39">
        <v>7</v>
      </c>
      <c r="AD271" s="39">
        <v>0</v>
      </c>
      <c r="AE271" s="39"/>
      <c r="AF271" s="39">
        <v>9</v>
      </c>
      <c r="AG271" s="39"/>
      <c r="AH271" s="39"/>
      <c r="AI271" s="39"/>
      <c r="AJ271" s="39">
        <v>1</v>
      </c>
      <c r="AK271" s="39"/>
      <c r="AL271" s="39"/>
      <c r="AM271" s="39"/>
      <c r="AN271" s="39">
        <v>0</v>
      </c>
      <c r="AO271" s="39"/>
      <c r="AP271" s="39">
        <v>0</v>
      </c>
      <c r="AQ271" s="39"/>
      <c r="AR271" s="39"/>
      <c r="AS271" s="39"/>
      <c r="AT271" s="39">
        <v>0</v>
      </c>
      <c r="AU271" s="39"/>
      <c r="AV271" s="39"/>
      <c r="AW271" s="39"/>
    </row>
    <row r="272" spans="1:49" ht="19.5" customHeight="1" x14ac:dyDescent="0.2">
      <c r="D272" s="47" t="s">
        <v>99</v>
      </c>
      <c r="F272" s="48">
        <v>0</v>
      </c>
      <c r="G272" s="49"/>
      <c r="H272" s="49"/>
      <c r="I272" s="49"/>
      <c r="J272" s="48">
        <v>0</v>
      </c>
      <c r="K272" s="48">
        <v>0</v>
      </c>
      <c r="L272" s="48">
        <v>0</v>
      </c>
      <c r="M272" s="49"/>
      <c r="N272" s="48">
        <v>0</v>
      </c>
      <c r="O272" s="49"/>
      <c r="P272" s="49"/>
      <c r="Q272" s="49"/>
      <c r="R272" s="48">
        <v>0</v>
      </c>
      <c r="S272" s="48">
        <v>0</v>
      </c>
      <c r="T272" s="48">
        <v>0</v>
      </c>
      <c r="U272" s="48">
        <v>0</v>
      </c>
      <c r="V272" s="49"/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9"/>
      <c r="AF272" s="48">
        <v>0</v>
      </c>
      <c r="AG272" s="49"/>
      <c r="AH272" s="49"/>
      <c r="AI272" s="49"/>
      <c r="AJ272" s="48">
        <v>0</v>
      </c>
      <c r="AK272" s="49"/>
      <c r="AL272" s="49"/>
      <c r="AM272" s="49"/>
      <c r="AN272" s="48">
        <v>0</v>
      </c>
      <c r="AO272" s="49"/>
      <c r="AP272" s="48">
        <v>0</v>
      </c>
      <c r="AQ272" s="49"/>
      <c r="AR272" s="49"/>
      <c r="AS272" s="49"/>
      <c r="AT272" s="48">
        <v>0</v>
      </c>
      <c r="AU272" s="39"/>
      <c r="AV272" s="39"/>
      <c r="AW272" s="39"/>
    </row>
    <row r="273" spans="1:49" ht="20.100000000000001" customHeight="1" x14ac:dyDescent="0.2">
      <c r="D273" s="2" t="s">
        <v>100</v>
      </c>
      <c r="F273" s="39">
        <v>0</v>
      </c>
      <c r="G273" s="39"/>
      <c r="H273" s="39"/>
      <c r="I273" s="39"/>
      <c r="J273" s="39">
        <v>0</v>
      </c>
      <c r="K273" s="39">
        <v>0</v>
      </c>
      <c r="L273" s="39">
        <v>0</v>
      </c>
      <c r="M273" s="39"/>
      <c r="N273" s="39">
        <v>0</v>
      </c>
      <c r="O273" s="39"/>
      <c r="P273" s="39"/>
      <c r="Q273" s="39"/>
      <c r="R273" s="39">
        <v>0</v>
      </c>
      <c r="S273" s="39">
        <v>0</v>
      </c>
      <c r="T273" s="39">
        <v>0</v>
      </c>
      <c r="U273" s="39">
        <v>0</v>
      </c>
      <c r="V273" s="39"/>
      <c r="W273" s="39">
        <v>0</v>
      </c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/>
      <c r="AF273" s="39">
        <v>0</v>
      </c>
      <c r="AG273" s="39"/>
      <c r="AH273" s="39"/>
      <c r="AI273" s="39"/>
      <c r="AJ273" s="39">
        <v>0</v>
      </c>
      <c r="AK273" s="39"/>
      <c r="AL273" s="39"/>
      <c r="AM273" s="39"/>
      <c r="AN273" s="39">
        <v>0</v>
      </c>
      <c r="AO273" s="39"/>
      <c r="AP273" s="39">
        <v>0</v>
      </c>
      <c r="AQ273" s="39"/>
      <c r="AR273" s="39"/>
      <c r="AS273" s="39"/>
      <c r="AT273" s="39">
        <v>0</v>
      </c>
      <c r="AU273" s="39"/>
      <c r="AV273" s="39"/>
      <c r="AW273" s="39"/>
    </row>
    <row r="274" spans="1:49" ht="20.100000000000001" customHeight="1" x14ac:dyDescent="0.2"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</row>
    <row r="275" spans="1:49" s="1" customFormat="1" ht="20.100000000000001" customHeight="1" x14ac:dyDescent="0.25">
      <c r="A275" s="3"/>
      <c r="B275" s="6"/>
      <c r="C275" s="51" t="s">
        <v>112</v>
      </c>
      <c r="D275" s="52"/>
      <c r="E275" s="5"/>
      <c r="F275" s="53">
        <v>18</v>
      </c>
      <c r="G275" s="54"/>
      <c r="H275" s="54"/>
      <c r="I275" s="54"/>
      <c r="J275" s="53">
        <v>3</v>
      </c>
      <c r="K275" s="53">
        <v>0</v>
      </c>
      <c r="L275" s="53">
        <v>3</v>
      </c>
      <c r="M275" s="54"/>
      <c r="N275" s="53">
        <v>6</v>
      </c>
      <c r="O275" s="54"/>
      <c r="P275" s="54"/>
      <c r="Q275" s="54"/>
      <c r="R275" s="53">
        <v>0</v>
      </c>
      <c r="S275" s="53">
        <v>3</v>
      </c>
      <c r="T275" s="53">
        <v>0</v>
      </c>
      <c r="U275" s="53">
        <v>0</v>
      </c>
      <c r="V275" s="54"/>
      <c r="W275" s="53">
        <v>1</v>
      </c>
      <c r="X275" s="53">
        <v>0</v>
      </c>
      <c r="Y275" s="53">
        <v>3</v>
      </c>
      <c r="Z275" s="53">
        <v>1</v>
      </c>
      <c r="AA275" s="53">
        <v>0</v>
      </c>
      <c r="AB275" s="53">
        <v>2</v>
      </c>
      <c r="AC275" s="53">
        <v>13</v>
      </c>
      <c r="AD275" s="53">
        <v>0</v>
      </c>
      <c r="AE275" s="54"/>
      <c r="AF275" s="53">
        <v>23</v>
      </c>
      <c r="AG275" s="54"/>
      <c r="AH275" s="54"/>
      <c r="AI275" s="54"/>
      <c r="AJ275" s="53">
        <v>1</v>
      </c>
      <c r="AK275" s="54"/>
      <c r="AL275" s="54"/>
      <c r="AM275" s="54"/>
      <c r="AN275" s="53">
        <v>0</v>
      </c>
      <c r="AO275" s="54"/>
      <c r="AP275" s="53">
        <v>0</v>
      </c>
      <c r="AQ275" s="54"/>
      <c r="AR275" s="54"/>
      <c r="AS275" s="54"/>
      <c r="AT275" s="53">
        <v>0</v>
      </c>
      <c r="AU275" s="39"/>
      <c r="AV275" s="39"/>
      <c r="AW275" s="39"/>
    </row>
    <row r="276" spans="1:49" ht="20.100000000000001" customHeight="1" x14ac:dyDescent="0.2"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</row>
    <row r="277" spans="1:49" ht="20.100000000000001" customHeight="1" x14ac:dyDescent="0.2">
      <c r="C277" s="3" t="s">
        <v>188</v>
      </c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</row>
    <row r="278" spans="1:49" ht="20.100000000000001" customHeight="1" x14ac:dyDescent="0.2">
      <c r="D278" s="2" t="s">
        <v>122</v>
      </c>
      <c r="F278" s="39">
        <v>117</v>
      </c>
      <c r="G278" s="39"/>
      <c r="H278" s="39"/>
      <c r="I278" s="39"/>
      <c r="J278" s="39">
        <v>814</v>
      </c>
      <c r="K278" s="39">
        <v>36</v>
      </c>
      <c r="L278" s="39">
        <v>20</v>
      </c>
      <c r="M278" s="39"/>
      <c r="N278" s="39">
        <v>870</v>
      </c>
      <c r="O278" s="39"/>
      <c r="P278" s="39"/>
      <c r="Q278" s="39"/>
      <c r="R278" s="39">
        <v>1</v>
      </c>
      <c r="S278" s="39">
        <v>64</v>
      </c>
      <c r="T278" s="39">
        <v>104</v>
      </c>
      <c r="U278" s="39">
        <v>25</v>
      </c>
      <c r="V278" s="39"/>
      <c r="W278" s="39">
        <v>115</v>
      </c>
      <c r="X278" s="39">
        <v>6</v>
      </c>
      <c r="Y278" s="39">
        <v>8</v>
      </c>
      <c r="Z278" s="39">
        <v>102</v>
      </c>
      <c r="AA278" s="39">
        <v>44</v>
      </c>
      <c r="AB278" s="39">
        <v>53</v>
      </c>
      <c r="AC278" s="39">
        <v>294</v>
      </c>
      <c r="AD278" s="39">
        <v>4</v>
      </c>
      <c r="AE278" s="39"/>
      <c r="AF278" s="39">
        <v>820</v>
      </c>
      <c r="AG278" s="39"/>
      <c r="AH278" s="39"/>
      <c r="AI278" s="39"/>
      <c r="AJ278" s="39">
        <v>167</v>
      </c>
      <c r="AK278" s="39"/>
      <c r="AL278" s="39"/>
      <c r="AM278" s="39"/>
      <c r="AN278" s="39">
        <v>0</v>
      </c>
      <c r="AO278" s="39"/>
      <c r="AP278" s="39">
        <v>0</v>
      </c>
      <c r="AQ278" s="39"/>
      <c r="AR278" s="39"/>
      <c r="AS278" s="39"/>
      <c r="AT278" s="39">
        <v>113</v>
      </c>
      <c r="AU278" s="39"/>
      <c r="AV278" s="39"/>
      <c r="AW278" s="39"/>
    </row>
    <row r="279" spans="1:49" ht="19.5" customHeight="1" x14ac:dyDescent="0.2">
      <c r="D279" s="47" t="s">
        <v>97</v>
      </c>
      <c r="F279" s="48">
        <v>273</v>
      </c>
      <c r="G279" s="49"/>
      <c r="H279" s="49"/>
      <c r="I279" s="49"/>
      <c r="J279" s="48">
        <v>813</v>
      </c>
      <c r="K279" s="48">
        <v>17</v>
      </c>
      <c r="L279" s="48">
        <v>11</v>
      </c>
      <c r="M279" s="49"/>
      <c r="N279" s="48">
        <v>841</v>
      </c>
      <c r="O279" s="49"/>
      <c r="P279" s="49"/>
      <c r="Q279" s="49"/>
      <c r="R279" s="48">
        <v>0</v>
      </c>
      <c r="S279" s="48">
        <v>38</v>
      </c>
      <c r="T279" s="48">
        <v>58</v>
      </c>
      <c r="U279" s="48">
        <v>28</v>
      </c>
      <c r="V279" s="49"/>
      <c r="W279" s="48">
        <v>142</v>
      </c>
      <c r="X279" s="48">
        <v>2</v>
      </c>
      <c r="Y279" s="48">
        <v>22</v>
      </c>
      <c r="Z279" s="48">
        <v>104</v>
      </c>
      <c r="AA279" s="48">
        <v>66</v>
      </c>
      <c r="AB279" s="48">
        <v>67</v>
      </c>
      <c r="AC279" s="48">
        <v>314</v>
      </c>
      <c r="AD279" s="48">
        <v>4</v>
      </c>
      <c r="AE279" s="49"/>
      <c r="AF279" s="48">
        <v>845</v>
      </c>
      <c r="AG279" s="49"/>
      <c r="AH279" s="49"/>
      <c r="AI279" s="49"/>
      <c r="AJ279" s="48">
        <v>269</v>
      </c>
      <c r="AK279" s="49"/>
      <c r="AL279" s="49"/>
      <c r="AM279" s="49"/>
      <c r="AN279" s="48">
        <v>0</v>
      </c>
      <c r="AO279" s="49"/>
      <c r="AP279" s="48">
        <v>0</v>
      </c>
      <c r="AQ279" s="49"/>
      <c r="AR279" s="49"/>
      <c r="AS279" s="49"/>
      <c r="AT279" s="48">
        <v>151</v>
      </c>
      <c r="AU279" s="39"/>
      <c r="AV279" s="39"/>
      <c r="AW279" s="39"/>
    </row>
    <row r="280" spans="1:49" ht="20.100000000000001" customHeight="1" x14ac:dyDescent="0.2">
      <c r="D280" s="2" t="s">
        <v>113</v>
      </c>
      <c r="F280" s="39">
        <v>263</v>
      </c>
      <c r="G280" s="39"/>
      <c r="H280" s="39"/>
      <c r="I280" s="39"/>
      <c r="J280" s="39">
        <v>807</v>
      </c>
      <c r="K280" s="39">
        <v>41</v>
      </c>
      <c r="L280" s="39">
        <v>12</v>
      </c>
      <c r="M280" s="39"/>
      <c r="N280" s="39">
        <v>860</v>
      </c>
      <c r="O280" s="39"/>
      <c r="P280" s="39"/>
      <c r="Q280" s="39"/>
      <c r="R280" s="39">
        <v>0</v>
      </c>
      <c r="S280" s="39">
        <v>24</v>
      </c>
      <c r="T280" s="39">
        <v>164</v>
      </c>
      <c r="U280" s="39">
        <v>36</v>
      </c>
      <c r="V280" s="39"/>
      <c r="W280" s="39">
        <v>88</v>
      </c>
      <c r="X280" s="39">
        <v>5</v>
      </c>
      <c r="Y280" s="39">
        <v>32</v>
      </c>
      <c r="Z280" s="39">
        <v>88</v>
      </c>
      <c r="AA280" s="39">
        <v>43</v>
      </c>
      <c r="AB280" s="39">
        <v>63</v>
      </c>
      <c r="AC280" s="39">
        <v>367</v>
      </c>
      <c r="AD280" s="39">
        <v>3</v>
      </c>
      <c r="AE280" s="39"/>
      <c r="AF280" s="39">
        <v>913</v>
      </c>
      <c r="AG280" s="39"/>
      <c r="AH280" s="39"/>
      <c r="AI280" s="39"/>
      <c r="AJ280" s="39">
        <v>210</v>
      </c>
      <c r="AK280" s="39"/>
      <c r="AL280" s="39"/>
      <c r="AM280" s="39"/>
      <c r="AN280" s="39">
        <v>0</v>
      </c>
      <c r="AO280" s="39"/>
      <c r="AP280" s="39">
        <v>0</v>
      </c>
      <c r="AQ280" s="39"/>
      <c r="AR280" s="39"/>
      <c r="AS280" s="39"/>
      <c r="AT280" s="39">
        <v>259</v>
      </c>
      <c r="AU280" s="39"/>
      <c r="AV280" s="39"/>
      <c r="AW280" s="39"/>
    </row>
    <row r="281" spans="1:49" ht="19.5" customHeight="1" x14ac:dyDescent="0.2">
      <c r="D281" s="47" t="s">
        <v>99</v>
      </c>
      <c r="F281" s="48">
        <v>159</v>
      </c>
      <c r="G281" s="49"/>
      <c r="H281" s="49"/>
      <c r="I281" s="49"/>
      <c r="J281" s="48">
        <v>816</v>
      </c>
      <c r="K281" s="48">
        <v>16</v>
      </c>
      <c r="L281" s="48">
        <v>28</v>
      </c>
      <c r="M281" s="49"/>
      <c r="N281" s="48">
        <v>860</v>
      </c>
      <c r="O281" s="49"/>
      <c r="P281" s="49"/>
      <c r="Q281" s="49"/>
      <c r="R281" s="48">
        <v>0</v>
      </c>
      <c r="S281" s="48">
        <v>19</v>
      </c>
      <c r="T281" s="48">
        <v>76</v>
      </c>
      <c r="U281" s="48">
        <v>48</v>
      </c>
      <c r="V281" s="49"/>
      <c r="W281" s="48">
        <v>98</v>
      </c>
      <c r="X281" s="48">
        <v>1</v>
      </c>
      <c r="Y281" s="48">
        <v>8</v>
      </c>
      <c r="Z281" s="48">
        <v>126</v>
      </c>
      <c r="AA281" s="48">
        <v>50</v>
      </c>
      <c r="AB281" s="48">
        <v>66</v>
      </c>
      <c r="AC281" s="48">
        <v>294</v>
      </c>
      <c r="AD281" s="48">
        <v>4</v>
      </c>
      <c r="AE281" s="49"/>
      <c r="AF281" s="48">
        <v>790</v>
      </c>
      <c r="AG281" s="49"/>
      <c r="AH281" s="49"/>
      <c r="AI281" s="49"/>
      <c r="AJ281" s="48">
        <v>206</v>
      </c>
      <c r="AK281" s="49"/>
      <c r="AL281" s="49"/>
      <c r="AM281" s="49"/>
      <c r="AN281" s="48">
        <v>0</v>
      </c>
      <c r="AO281" s="49"/>
      <c r="AP281" s="48">
        <v>23</v>
      </c>
      <c r="AQ281" s="49"/>
      <c r="AR281" s="49"/>
      <c r="AS281" s="49"/>
      <c r="AT281" s="48">
        <v>75</v>
      </c>
      <c r="AU281" s="39"/>
      <c r="AV281" s="39"/>
      <c r="AW281" s="39"/>
    </row>
    <row r="282" spans="1:49" ht="20.100000000000001" customHeight="1" x14ac:dyDescent="0.2">
      <c r="D282" s="2" t="s">
        <v>114</v>
      </c>
      <c r="F282" s="39">
        <v>124</v>
      </c>
      <c r="G282" s="39"/>
      <c r="H282" s="39"/>
      <c r="I282" s="39"/>
      <c r="J282" s="39">
        <v>820</v>
      </c>
      <c r="K282" s="39">
        <v>21</v>
      </c>
      <c r="L282" s="39">
        <v>21</v>
      </c>
      <c r="M282" s="39"/>
      <c r="N282" s="39">
        <v>862</v>
      </c>
      <c r="O282" s="39"/>
      <c r="P282" s="39"/>
      <c r="Q282" s="39"/>
      <c r="R282" s="39">
        <v>2</v>
      </c>
      <c r="S282" s="39">
        <v>34</v>
      </c>
      <c r="T282" s="39">
        <v>85</v>
      </c>
      <c r="U282" s="39">
        <v>24</v>
      </c>
      <c r="V282" s="39"/>
      <c r="W282" s="39">
        <v>122</v>
      </c>
      <c r="X282" s="39">
        <v>2</v>
      </c>
      <c r="Y282" s="39">
        <v>15</v>
      </c>
      <c r="Z282" s="39">
        <v>118</v>
      </c>
      <c r="AA282" s="39">
        <v>40</v>
      </c>
      <c r="AB282" s="39">
        <v>87</v>
      </c>
      <c r="AC282" s="39">
        <v>305</v>
      </c>
      <c r="AD282" s="39">
        <v>1</v>
      </c>
      <c r="AE282" s="39"/>
      <c r="AF282" s="39">
        <v>835</v>
      </c>
      <c r="AG282" s="39"/>
      <c r="AH282" s="39"/>
      <c r="AI282" s="39"/>
      <c r="AJ282" s="39">
        <v>145</v>
      </c>
      <c r="AK282" s="39"/>
      <c r="AL282" s="39"/>
      <c r="AM282" s="39"/>
      <c r="AN282" s="39">
        <v>0</v>
      </c>
      <c r="AO282" s="39"/>
      <c r="AP282" s="39">
        <v>6</v>
      </c>
      <c r="AQ282" s="39"/>
      <c r="AR282" s="39"/>
      <c r="AS282" s="39"/>
      <c r="AT282" s="39">
        <v>0</v>
      </c>
      <c r="AU282" s="39"/>
      <c r="AV282" s="39"/>
      <c r="AW282" s="39"/>
    </row>
    <row r="283" spans="1:49" ht="19.5" customHeight="1" x14ac:dyDescent="0.2">
      <c r="D283" s="47" t="s">
        <v>101</v>
      </c>
      <c r="F283" s="48">
        <v>211</v>
      </c>
      <c r="G283" s="49"/>
      <c r="H283" s="49"/>
      <c r="I283" s="49"/>
      <c r="J283" s="48">
        <v>808</v>
      </c>
      <c r="K283" s="48">
        <v>19</v>
      </c>
      <c r="L283" s="48">
        <v>4</v>
      </c>
      <c r="M283" s="49"/>
      <c r="N283" s="48">
        <v>831</v>
      </c>
      <c r="O283" s="49"/>
      <c r="P283" s="49"/>
      <c r="Q283" s="49"/>
      <c r="R283" s="48">
        <v>1</v>
      </c>
      <c r="S283" s="48">
        <v>42</v>
      </c>
      <c r="T283" s="48">
        <v>144</v>
      </c>
      <c r="U283" s="48">
        <v>36</v>
      </c>
      <c r="V283" s="49"/>
      <c r="W283" s="48">
        <v>65</v>
      </c>
      <c r="X283" s="48">
        <v>5</v>
      </c>
      <c r="Y283" s="48">
        <v>17</v>
      </c>
      <c r="Z283" s="48">
        <v>110</v>
      </c>
      <c r="AA283" s="48">
        <v>73</v>
      </c>
      <c r="AB283" s="48">
        <v>63</v>
      </c>
      <c r="AC283" s="48">
        <v>317</v>
      </c>
      <c r="AD283" s="48">
        <v>0</v>
      </c>
      <c r="AE283" s="49"/>
      <c r="AF283" s="48">
        <v>873</v>
      </c>
      <c r="AG283" s="49"/>
      <c r="AH283" s="49"/>
      <c r="AI283" s="49"/>
      <c r="AJ283" s="48">
        <v>168</v>
      </c>
      <c r="AK283" s="49"/>
      <c r="AL283" s="49"/>
      <c r="AM283" s="49"/>
      <c r="AN283" s="48">
        <v>0</v>
      </c>
      <c r="AO283" s="49"/>
      <c r="AP283" s="48">
        <v>1</v>
      </c>
      <c r="AQ283" s="49"/>
      <c r="AR283" s="49"/>
      <c r="AS283" s="49"/>
      <c r="AT283" s="48">
        <v>51</v>
      </c>
      <c r="AU283" s="39"/>
      <c r="AV283" s="39"/>
      <c r="AW283" s="39"/>
    </row>
    <row r="284" spans="1:49" ht="20.100000000000001" customHeight="1" x14ac:dyDescent="0.2"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</row>
    <row r="285" spans="1:49" s="1" customFormat="1" ht="20.100000000000001" customHeight="1" x14ac:dyDescent="0.25">
      <c r="A285" s="3"/>
      <c r="B285" s="6"/>
      <c r="C285" s="51" t="s">
        <v>189</v>
      </c>
      <c r="D285" s="52"/>
      <c r="E285" s="5"/>
      <c r="F285" s="53">
        <v>1147</v>
      </c>
      <c r="G285" s="54"/>
      <c r="H285" s="54"/>
      <c r="I285" s="54"/>
      <c r="J285" s="53">
        <v>4878</v>
      </c>
      <c r="K285" s="53">
        <v>150</v>
      </c>
      <c r="L285" s="53">
        <v>96</v>
      </c>
      <c r="M285" s="54"/>
      <c r="N285" s="53">
        <v>5124</v>
      </c>
      <c r="O285" s="54"/>
      <c r="P285" s="54"/>
      <c r="Q285" s="54"/>
      <c r="R285" s="53">
        <v>4</v>
      </c>
      <c r="S285" s="53">
        <v>221</v>
      </c>
      <c r="T285" s="53">
        <v>631</v>
      </c>
      <c r="U285" s="53">
        <v>197</v>
      </c>
      <c r="V285" s="54"/>
      <c r="W285" s="53">
        <v>630</v>
      </c>
      <c r="X285" s="53">
        <v>21</v>
      </c>
      <c r="Y285" s="53">
        <v>102</v>
      </c>
      <c r="Z285" s="53">
        <v>648</v>
      </c>
      <c r="AA285" s="53">
        <v>316</v>
      </c>
      <c r="AB285" s="53">
        <v>399</v>
      </c>
      <c r="AC285" s="53">
        <v>1891</v>
      </c>
      <c r="AD285" s="53">
        <v>16</v>
      </c>
      <c r="AE285" s="54"/>
      <c r="AF285" s="53">
        <v>5076</v>
      </c>
      <c r="AG285" s="54"/>
      <c r="AH285" s="54"/>
      <c r="AI285" s="54"/>
      <c r="AJ285" s="53">
        <v>1165</v>
      </c>
      <c r="AK285" s="54"/>
      <c r="AL285" s="54"/>
      <c r="AM285" s="54"/>
      <c r="AN285" s="53">
        <v>0</v>
      </c>
      <c r="AO285" s="54"/>
      <c r="AP285" s="53">
        <v>30</v>
      </c>
      <c r="AQ285" s="54"/>
      <c r="AR285" s="54"/>
      <c r="AS285" s="54"/>
      <c r="AT285" s="53">
        <v>649</v>
      </c>
      <c r="AU285" s="39"/>
      <c r="AV285" s="39"/>
      <c r="AW285" s="39"/>
    </row>
    <row r="286" spans="1:49" ht="20.100000000000001" customHeight="1" x14ac:dyDescent="0.2"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</row>
    <row r="287" spans="1:49" ht="20.100000000000001" customHeight="1" x14ac:dyDescent="0.2">
      <c r="C287" s="3" t="s">
        <v>130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</row>
    <row r="288" spans="1:49" ht="20.100000000000001" customHeight="1" x14ac:dyDescent="0.2">
      <c r="D288" s="2" t="s">
        <v>122</v>
      </c>
      <c r="F288" s="39">
        <v>0</v>
      </c>
      <c r="G288" s="39"/>
      <c r="H288" s="39"/>
      <c r="I288" s="39"/>
      <c r="J288" s="39">
        <v>0</v>
      </c>
      <c r="K288" s="39">
        <v>0</v>
      </c>
      <c r="L288" s="39">
        <v>0</v>
      </c>
      <c r="M288" s="39"/>
      <c r="N288" s="39">
        <v>0</v>
      </c>
      <c r="O288" s="39"/>
      <c r="P288" s="39"/>
      <c r="Q288" s="39"/>
      <c r="R288" s="39">
        <v>0</v>
      </c>
      <c r="S288" s="39">
        <v>0</v>
      </c>
      <c r="T288" s="39">
        <v>0</v>
      </c>
      <c r="U288" s="39">
        <v>0</v>
      </c>
      <c r="V288" s="39"/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/>
      <c r="AF288" s="39">
        <v>0</v>
      </c>
      <c r="AG288" s="39"/>
      <c r="AH288" s="39"/>
      <c r="AI288" s="39"/>
      <c r="AJ288" s="39">
        <v>0</v>
      </c>
      <c r="AK288" s="39"/>
      <c r="AL288" s="39"/>
      <c r="AM288" s="39"/>
      <c r="AN288" s="39">
        <v>0</v>
      </c>
      <c r="AO288" s="39"/>
      <c r="AP288" s="39">
        <v>0</v>
      </c>
      <c r="AQ288" s="39"/>
      <c r="AR288" s="39"/>
      <c r="AS288" s="39"/>
      <c r="AT288" s="39">
        <v>0</v>
      </c>
      <c r="AU288" s="39"/>
      <c r="AV288" s="39"/>
      <c r="AW288" s="39"/>
    </row>
    <row r="289" spans="1:49" ht="20.100000000000001" customHeight="1" x14ac:dyDescent="0.2"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</row>
    <row r="290" spans="1:49" s="1" customFormat="1" ht="20.100000000000001" customHeight="1" x14ac:dyDescent="0.25">
      <c r="A290" s="3"/>
      <c r="B290" s="6"/>
      <c r="C290" s="51" t="s">
        <v>133</v>
      </c>
      <c r="D290" s="52"/>
      <c r="E290" s="5"/>
      <c r="F290" s="53">
        <v>0</v>
      </c>
      <c r="G290" s="54"/>
      <c r="H290" s="54"/>
      <c r="I290" s="54"/>
      <c r="J290" s="53">
        <v>0</v>
      </c>
      <c r="K290" s="53">
        <v>0</v>
      </c>
      <c r="L290" s="53">
        <v>0</v>
      </c>
      <c r="M290" s="54"/>
      <c r="N290" s="53">
        <v>0</v>
      </c>
      <c r="O290" s="54"/>
      <c r="P290" s="54"/>
      <c r="Q290" s="54"/>
      <c r="R290" s="53">
        <v>0</v>
      </c>
      <c r="S290" s="53">
        <v>0</v>
      </c>
      <c r="T290" s="53">
        <v>0</v>
      </c>
      <c r="U290" s="53">
        <v>0</v>
      </c>
      <c r="V290" s="54"/>
      <c r="W290" s="53">
        <v>0</v>
      </c>
      <c r="X290" s="53">
        <v>0</v>
      </c>
      <c r="Y290" s="53">
        <v>0</v>
      </c>
      <c r="Z290" s="53">
        <v>0</v>
      </c>
      <c r="AA290" s="53">
        <v>0</v>
      </c>
      <c r="AB290" s="53">
        <v>0</v>
      </c>
      <c r="AC290" s="53">
        <v>0</v>
      </c>
      <c r="AD290" s="53">
        <v>0</v>
      </c>
      <c r="AE290" s="54"/>
      <c r="AF290" s="53">
        <v>0</v>
      </c>
      <c r="AG290" s="54"/>
      <c r="AH290" s="54"/>
      <c r="AI290" s="54"/>
      <c r="AJ290" s="53">
        <v>0</v>
      </c>
      <c r="AK290" s="54"/>
      <c r="AL290" s="54"/>
      <c r="AM290" s="54"/>
      <c r="AN290" s="53">
        <v>0</v>
      </c>
      <c r="AO290" s="54"/>
      <c r="AP290" s="53">
        <v>0</v>
      </c>
      <c r="AQ290" s="54"/>
      <c r="AR290" s="54"/>
      <c r="AS290" s="54"/>
      <c r="AT290" s="53">
        <v>0</v>
      </c>
      <c r="AU290" s="39"/>
      <c r="AV290" s="39"/>
      <c r="AW290" s="39"/>
    </row>
    <row r="291" spans="1:49" ht="20.100000000000001" customHeight="1" x14ac:dyDescent="0.2"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</row>
    <row r="292" spans="1:49" ht="20.100000000000001" customHeight="1" x14ac:dyDescent="0.2">
      <c r="C292" s="3" t="s">
        <v>0</v>
      </c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</row>
    <row r="293" spans="1:49" ht="20.100000000000001" customHeight="1" x14ac:dyDescent="0.2">
      <c r="D293" s="2" t="s">
        <v>96</v>
      </c>
      <c r="F293" s="39">
        <v>4</v>
      </c>
      <c r="G293" s="39"/>
      <c r="H293" s="39"/>
      <c r="I293" s="39"/>
      <c r="J293" s="39">
        <v>0</v>
      </c>
      <c r="K293" s="39">
        <v>0</v>
      </c>
      <c r="L293" s="39">
        <v>0</v>
      </c>
      <c r="M293" s="39"/>
      <c r="N293" s="39">
        <v>0</v>
      </c>
      <c r="O293" s="39"/>
      <c r="P293" s="39"/>
      <c r="Q293" s="39"/>
      <c r="R293" s="39">
        <v>0</v>
      </c>
      <c r="S293" s="39">
        <v>0</v>
      </c>
      <c r="T293" s="39">
        <v>0</v>
      </c>
      <c r="U293" s="39">
        <v>0</v>
      </c>
      <c r="V293" s="39"/>
      <c r="W293" s="39">
        <v>0</v>
      </c>
      <c r="X293" s="39">
        <v>0</v>
      </c>
      <c r="Y293" s="39">
        <v>2</v>
      </c>
      <c r="Z293" s="39">
        <v>0</v>
      </c>
      <c r="AA293" s="39">
        <v>0</v>
      </c>
      <c r="AB293" s="39">
        <v>0</v>
      </c>
      <c r="AC293" s="39">
        <v>2</v>
      </c>
      <c r="AD293" s="39">
        <v>0</v>
      </c>
      <c r="AE293" s="39"/>
      <c r="AF293" s="39">
        <v>4</v>
      </c>
      <c r="AG293" s="39"/>
      <c r="AH293" s="39"/>
      <c r="AI293" s="39"/>
      <c r="AJ293" s="39">
        <v>0</v>
      </c>
      <c r="AK293" s="39"/>
      <c r="AL293" s="39"/>
      <c r="AM293" s="39"/>
      <c r="AN293" s="39">
        <v>0</v>
      </c>
      <c r="AO293" s="39"/>
      <c r="AP293" s="39">
        <v>0</v>
      </c>
      <c r="AQ293" s="39"/>
      <c r="AR293" s="39"/>
      <c r="AS293" s="39"/>
      <c r="AT293" s="39">
        <v>0</v>
      </c>
      <c r="AU293" s="39"/>
      <c r="AV293" s="39"/>
      <c r="AW293" s="39"/>
    </row>
    <row r="294" spans="1:49" ht="19.5" customHeight="1" x14ac:dyDescent="0.2">
      <c r="D294" s="47" t="s">
        <v>97</v>
      </c>
      <c r="F294" s="48">
        <v>9</v>
      </c>
      <c r="G294" s="49"/>
      <c r="H294" s="49"/>
      <c r="I294" s="49"/>
      <c r="J294" s="48">
        <v>0</v>
      </c>
      <c r="K294" s="48">
        <v>0</v>
      </c>
      <c r="L294" s="48">
        <v>1</v>
      </c>
      <c r="M294" s="49"/>
      <c r="N294" s="48">
        <v>1</v>
      </c>
      <c r="O294" s="49"/>
      <c r="P294" s="49"/>
      <c r="Q294" s="49"/>
      <c r="R294" s="48">
        <v>0</v>
      </c>
      <c r="S294" s="48">
        <v>0</v>
      </c>
      <c r="T294" s="48">
        <v>0</v>
      </c>
      <c r="U294" s="48">
        <v>0</v>
      </c>
      <c r="V294" s="49"/>
      <c r="W294" s="48">
        <v>0</v>
      </c>
      <c r="X294" s="48">
        <v>0</v>
      </c>
      <c r="Y294" s="48">
        <v>3</v>
      </c>
      <c r="Z294" s="48">
        <v>0</v>
      </c>
      <c r="AA294" s="48">
        <v>0</v>
      </c>
      <c r="AB294" s="48">
        <v>0</v>
      </c>
      <c r="AC294" s="48">
        <v>7</v>
      </c>
      <c r="AD294" s="48">
        <v>0</v>
      </c>
      <c r="AE294" s="49"/>
      <c r="AF294" s="48">
        <v>10</v>
      </c>
      <c r="AG294" s="49"/>
      <c r="AH294" s="49"/>
      <c r="AI294" s="49"/>
      <c r="AJ294" s="48">
        <v>0</v>
      </c>
      <c r="AK294" s="49"/>
      <c r="AL294" s="49"/>
      <c r="AM294" s="49"/>
      <c r="AN294" s="48">
        <v>0</v>
      </c>
      <c r="AO294" s="49"/>
      <c r="AP294" s="48">
        <v>0</v>
      </c>
      <c r="AQ294" s="49"/>
      <c r="AR294" s="49"/>
      <c r="AS294" s="49"/>
      <c r="AT294" s="48">
        <v>0</v>
      </c>
      <c r="AU294" s="39"/>
      <c r="AV294" s="39"/>
      <c r="AW294" s="39"/>
    </row>
    <row r="295" spans="1:49" ht="20.100000000000001" customHeight="1" x14ac:dyDescent="0.2"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</row>
    <row r="296" spans="1:49" s="1" customFormat="1" ht="20.100000000000001" customHeight="1" x14ac:dyDescent="0.25">
      <c r="A296" s="3"/>
      <c r="B296" s="6"/>
      <c r="C296" s="51" t="s">
        <v>120</v>
      </c>
      <c r="D296" s="52"/>
      <c r="E296" s="5"/>
      <c r="F296" s="53">
        <v>13</v>
      </c>
      <c r="G296" s="54"/>
      <c r="H296" s="54"/>
      <c r="I296" s="54"/>
      <c r="J296" s="53">
        <v>0</v>
      </c>
      <c r="K296" s="53">
        <v>0</v>
      </c>
      <c r="L296" s="53">
        <v>1</v>
      </c>
      <c r="M296" s="54"/>
      <c r="N296" s="53">
        <v>1</v>
      </c>
      <c r="O296" s="54"/>
      <c r="P296" s="54"/>
      <c r="Q296" s="54"/>
      <c r="R296" s="53">
        <v>0</v>
      </c>
      <c r="S296" s="53">
        <v>0</v>
      </c>
      <c r="T296" s="53">
        <v>0</v>
      </c>
      <c r="U296" s="53">
        <v>0</v>
      </c>
      <c r="V296" s="54"/>
      <c r="W296" s="53">
        <v>0</v>
      </c>
      <c r="X296" s="53">
        <v>0</v>
      </c>
      <c r="Y296" s="53">
        <v>5</v>
      </c>
      <c r="Z296" s="53">
        <v>0</v>
      </c>
      <c r="AA296" s="53">
        <v>0</v>
      </c>
      <c r="AB296" s="53">
        <v>0</v>
      </c>
      <c r="AC296" s="53">
        <v>9</v>
      </c>
      <c r="AD296" s="53">
        <v>0</v>
      </c>
      <c r="AE296" s="54"/>
      <c r="AF296" s="53">
        <v>14</v>
      </c>
      <c r="AG296" s="54"/>
      <c r="AH296" s="54"/>
      <c r="AI296" s="54"/>
      <c r="AJ296" s="53">
        <v>0</v>
      </c>
      <c r="AK296" s="54"/>
      <c r="AL296" s="54"/>
      <c r="AM296" s="54"/>
      <c r="AN296" s="53">
        <v>0</v>
      </c>
      <c r="AO296" s="54"/>
      <c r="AP296" s="53">
        <v>0</v>
      </c>
      <c r="AQ296" s="54"/>
      <c r="AR296" s="54"/>
      <c r="AS296" s="54"/>
      <c r="AT296" s="53">
        <v>0</v>
      </c>
      <c r="AU296" s="39"/>
      <c r="AV296" s="39"/>
      <c r="AW296" s="39"/>
    </row>
    <row r="297" spans="1:49" ht="20.100000000000001" customHeight="1" x14ac:dyDescent="0.2"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</row>
    <row r="298" spans="1:49" s="1" customFormat="1" ht="20.100000000000001" customHeight="1" x14ac:dyDescent="0.2">
      <c r="A298" s="3"/>
      <c r="B298" s="6"/>
      <c r="C298" s="3" t="s">
        <v>139</v>
      </c>
      <c r="D298" s="3"/>
      <c r="E298" s="5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39"/>
      <c r="AV298" s="39"/>
      <c r="AW298" s="39"/>
    </row>
    <row r="299" spans="1:49" ht="20.100000000000001" customHeight="1" x14ac:dyDescent="0.2">
      <c r="D299" s="2" t="s">
        <v>190</v>
      </c>
      <c r="F299" s="39">
        <v>0</v>
      </c>
      <c r="G299" s="39"/>
      <c r="H299" s="39"/>
      <c r="I299" s="39"/>
      <c r="J299" s="39">
        <v>0</v>
      </c>
      <c r="K299" s="39">
        <v>0</v>
      </c>
      <c r="L299" s="39">
        <v>0</v>
      </c>
      <c r="M299" s="39"/>
      <c r="N299" s="39">
        <v>0</v>
      </c>
      <c r="O299" s="39"/>
      <c r="P299" s="39"/>
      <c r="Q299" s="39"/>
      <c r="R299" s="39">
        <v>0</v>
      </c>
      <c r="S299" s="39">
        <v>0</v>
      </c>
      <c r="T299" s="39">
        <v>0</v>
      </c>
      <c r="U299" s="39">
        <v>0</v>
      </c>
      <c r="V299" s="39"/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/>
      <c r="AF299" s="39">
        <v>0</v>
      </c>
      <c r="AG299" s="39"/>
      <c r="AH299" s="39"/>
      <c r="AI299" s="39"/>
      <c r="AJ299" s="39">
        <v>0</v>
      </c>
      <c r="AK299" s="39"/>
      <c r="AL299" s="39"/>
      <c r="AM299" s="39"/>
      <c r="AN299" s="39">
        <v>0</v>
      </c>
      <c r="AO299" s="39"/>
      <c r="AP299" s="39">
        <v>0</v>
      </c>
      <c r="AQ299" s="39"/>
      <c r="AR299" s="39"/>
      <c r="AS299" s="39"/>
      <c r="AT299" s="39">
        <v>0</v>
      </c>
      <c r="AU299" s="39"/>
      <c r="AV299" s="39"/>
      <c r="AW299" s="39"/>
    </row>
    <row r="300" spans="1:49" ht="19.5" customHeight="1" x14ac:dyDescent="0.2">
      <c r="D300" s="47" t="s">
        <v>191</v>
      </c>
      <c r="F300" s="48">
        <v>0</v>
      </c>
      <c r="G300" s="49"/>
      <c r="H300" s="49"/>
      <c r="I300" s="49"/>
      <c r="J300" s="48">
        <v>0</v>
      </c>
      <c r="K300" s="48">
        <v>0</v>
      </c>
      <c r="L300" s="48">
        <v>0</v>
      </c>
      <c r="M300" s="49"/>
      <c r="N300" s="48">
        <v>0</v>
      </c>
      <c r="O300" s="49"/>
      <c r="P300" s="49"/>
      <c r="Q300" s="49"/>
      <c r="R300" s="48">
        <v>0</v>
      </c>
      <c r="S300" s="48">
        <v>0</v>
      </c>
      <c r="T300" s="48">
        <v>0</v>
      </c>
      <c r="U300" s="48">
        <v>0</v>
      </c>
      <c r="V300" s="49"/>
      <c r="W300" s="48">
        <v>0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9"/>
      <c r="AF300" s="48">
        <v>0</v>
      </c>
      <c r="AG300" s="49"/>
      <c r="AH300" s="49"/>
      <c r="AI300" s="49"/>
      <c r="AJ300" s="48">
        <v>0</v>
      </c>
      <c r="AK300" s="49"/>
      <c r="AL300" s="49"/>
      <c r="AM300" s="49"/>
      <c r="AN300" s="48">
        <v>0</v>
      </c>
      <c r="AO300" s="49"/>
      <c r="AP300" s="48">
        <v>0</v>
      </c>
      <c r="AQ300" s="49"/>
      <c r="AR300" s="49"/>
      <c r="AS300" s="49"/>
      <c r="AT300" s="48">
        <v>0</v>
      </c>
      <c r="AU300" s="39"/>
      <c r="AV300" s="39"/>
      <c r="AW300" s="39"/>
    </row>
    <row r="301" spans="1:49" ht="20.100000000000001" customHeight="1" x14ac:dyDescent="0.2">
      <c r="D301" s="2" t="s">
        <v>192</v>
      </c>
      <c r="F301" s="39">
        <v>0</v>
      </c>
      <c r="G301" s="39"/>
      <c r="H301" s="39"/>
      <c r="I301" s="39"/>
      <c r="J301" s="39">
        <v>0</v>
      </c>
      <c r="K301" s="39">
        <v>0</v>
      </c>
      <c r="L301" s="39">
        <v>0</v>
      </c>
      <c r="M301" s="39"/>
      <c r="N301" s="39">
        <v>0</v>
      </c>
      <c r="O301" s="39"/>
      <c r="P301" s="39"/>
      <c r="Q301" s="39"/>
      <c r="R301" s="39">
        <v>0</v>
      </c>
      <c r="S301" s="39">
        <v>0</v>
      </c>
      <c r="T301" s="39">
        <v>0</v>
      </c>
      <c r="U301" s="39">
        <v>0</v>
      </c>
      <c r="V301" s="39"/>
      <c r="W301" s="39">
        <v>0</v>
      </c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/>
      <c r="AF301" s="39">
        <v>0</v>
      </c>
      <c r="AG301" s="39"/>
      <c r="AH301" s="39"/>
      <c r="AI301" s="39"/>
      <c r="AJ301" s="39">
        <v>0</v>
      </c>
      <c r="AK301" s="39"/>
      <c r="AL301" s="39"/>
      <c r="AM301" s="39"/>
      <c r="AN301" s="39">
        <v>0</v>
      </c>
      <c r="AO301" s="39"/>
      <c r="AP301" s="39">
        <v>0</v>
      </c>
      <c r="AQ301" s="39"/>
      <c r="AR301" s="39"/>
      <c r="AS301" s="39"/>
      <c r="AT301" s="39">
        <v>0</v>
      </c>
      <c r="AU301" s="39"/>
      <c r="AV301" s="39"/>
      <c r="AW301" s="39"/>
    </row>
    <row r="302" spans="1:49" ht="19.5" customHeight="1" x14ac:dyDescent="0.2">
      <c r="D302" s="47" t="s">
        <v>193</v>
      </c>
      <c r="F302" s="48">
        <v>0</v>
      </c>
      <c r="G302" s="49"/>
      <c r="H302" s="49"/>
      <c r="I302" s="49"/>
      <c r="J302" s="48">
        <v>0</v>
      </c>
      <c r="K302" s="48">
        <v>0</v>
      </c>
      <c r="L302" s="48">
        <v>0</v>
      </c>
      <c r="M302" s="49"/>
      <c r="N302" s="48">
        <v>0</v>
      </c>
      <c r="O302" s="49"/>
      <c r="P302" s="49"/>
      <c r="Q302" s="49"/>
      <c r="R302" s="48">
        <v>0</v>
      </c>
      <c r="S302" s="48">
        <v>0</v>
      </c>
      <c r="T302" s="48">
        <v>0</v>
      </c>
      <c r="U302" s="48">
        <v>0</v>
      </c>
      <c r="V302" s="49"/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9"/>
      <c r="AF302" s="48">
        <v>0</v>
      </c>
      <c r="AG302" s="49"/>
      <c r="AH302" s="49"/>
      <c r="AI302" s="49"/>
      <c r="AJ302" s="48">
        <v>0</v>
      </c>
      <c r="AK302" s="49"/>
      <c r="AL302" s="49"/>
      <c r="AM302" s="49"/>
      <c r="AN302" s="48">
        <v>0</v>
      </c>
      <c r="AO302" s="49"/>
      <c r="AP302" s="48">
        <v>0</v>
      </c>
      <c r="AQ302" s="49"/>
      <c r="AR302" s="49"/>
      <c r="AS302" s="49"/>
      <c r="AT302" s="48">
        <v>0</v>
      </c>
      <c r="AU302" s="39"/>
      <c r="AV302" s="39"/>
      <c r="AW302" s="39"/>
    </row>
    <row r="303" spans="1:49" s="1" customFormat="1" ht="20.100000000000001" customHeight="1" x14ac:dyDescent="0.2">
      <c r="A303" s="3"/>
      <c r="B303" s="6"/>
      <c r="C303" s="3"/>
      <c r="D303" s="3"/>
      <c r="E303" s="5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39"/>
      <c r="AV303" s="39"/>
      <c r="AW303" s="39"/>
    </row>
    <row r="304" spans="1:49" s="1" customFormat="1" ht="20.100000000000001" customHeight="1" x14ac:dyDescent="0.25">
      <c r="A304" s="3"/>
      <c r="B304" s="6"/>
      <c r="C304" s="51" t="s">
        <v>194</v>
      </c>
      <c r="D304" s="52"/>
      <c r="E304" s="5"/>
      <c r="F304" s="53">
        <v>0</v>
      </c>
      <c r="G304" s="54"/>
      <c r="H304" s="54"/>
      <c r="I304" s="54"/>
      <c r="J304" s="53">
        <v>0</v>
      </c>
      <c r="K304" s="53">
        <v>0</v>
      </c>
      <c r="L304" s="53">
        <v>0</v>
      </c>
      <c r="M304" s="54"/>
      <c r="N304" s="53">
        <v>0</v>
      </c>
      <c r="O304" s="54"/>
      <c r="P304" s="54"/>
      <c r="Q304" s="54"/>
      <c r="R304" s="53">
        <v>0</v>
      </c>
      <c r="S304" s="53">
        <v>0</v>
      </c>
      <c r="T304" s="53">
        <v>0</v>
      </c>
      <c r="U304" s="53">
        <v>0</v>
      </c>
      <c r="V304" s="54"/>
      <c r="W304" s="53">
        <v>0</v>
      </c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0</v>
      </c>
      <c r="AD304" s="53">
        <v>0</v>
      </c>
      <c r="AE304" s="54"/>
      <c r="AF304" s="53">
        <v>0</v>
      </c>
      <c r="AG304" s="54"/>
      <c r="AH304" s="54"/>
      <c r="AI304" s="54"/>
      <c r="AJ304" s="53">
        <v>0</v>
      </c>
      <c r="AK304" s="54"/>
      <c r="AL304" s="54"/>
      <c r="AM304" s="54"/>
      <c r="AN304" s="53">
        <v>0</v>
      </c>
      <c r="AO304" s="54"/>
      <c r="AP304" s="53">
        <v>0</v>
      </c>
      <c r="AQ304" s="54"/>
      <c r="AR304" s="54"/>
      <c r="AS304" s="54"/>
      <c r="AT304" s="53">
        <v>0</v>
      </c>
      <c r="AU304" s="39"/>
      <c r="AV304" s="39"/>
      <c r="AW304" s="39"/>
    </row>
    <row r="305" spans="1:49" s="1" customFormat="1" ht="20.100000000000001" customHeight="1" x14ac:dyDescent="0.2">
      <c r="A305" s="3"/>
      <c r="B305" s="6"/>
      <c r="C305" s="3"/>
      <c r="D305" s="3"/>
      <c r="E305" s="5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39"/>
      <c r="AV305" s="39"/>
      <c r="AW305" s="39"/>
    </row>
    <row r="306" spans="1:49" s="1" customFormat="1" ht="20.100000000000001" customHeight="1" x14ac:dyDescent="0.25">
      <c r="A306" s="3"/>
      <c r="B306" s="57" t="s">
        <v>195</v>
      </c>
      <c r="C306" s="58"/>
      <c r="D306" s="58"/>
      <c r="E306" s="5"/>
      <c r="F306" s="59">
        <v>1178</v>
      </c>
      <c r="G306" s="54"/>
      <c r="H306" s="54"/>
      <c r="I306" s="54"/>
      <c r="J306" s="59">
        <v>4881</v>
      </c>
      <c r="K306" s="59">
        <v>150</v>
      </c>
      <c r="L306" s="59">
        <v>100</v>
      </c>
      <c r="M306" s="54"/>
      <c r="N306" s="59">
        <v>5131</v>
      </c>
      <c r="O306" s="54"/>
      <c r="P306" s="54"/>
      <c r="Q306" s="54"/>
      <c r="R306" s="59">
        <v>4</v>
      </c>
      <c r="S306" s="59">
        <v>224</v>
      </c>
      <c r="T306" s="59">
        <v>631</v>
      </c>
      <c r="U306" s="59">
        <v>197</v>
      </c>
      <c r="V306" s="54"/>
      <c r="W306" s="59">
        <v>631</v>
      </c>
      <c r="X306" s="59">
        <v>21</v>
      </c>
      <c r="Y306" s="59">
        <v>110</v>
      </c>
      <c r="Z306" s="59">
        <v>649</v>
      </c>
      <c r="AA306" s="59">
        <v>316</v>
      </c>
      <c r="AB306" s="59">
        <v>401</v>
      </c>
      <c r="AC306" s="59">
        <v>1913</v>
      </c>
      <c r="AD306" s="59">
        <v>16</v>
      </c>
      <c r="AE306" s="54"/>
      <c r="AF306" s="59">
        <v>5113</v>
      </c>
      <c r="AG306" s="54"/>
      <c r="AH306" s="54"/>
      <c r="AI306" s="54"/>
      <c r="AJ306" s="59">
        <v>1166</v>
      </c>
      <c r="AK306" s="54"/>
      <c r="AL306" s="54"/>
      <c r="AM306" s="54"/>
      <c r="AN306" s="59">
        <v>0</v>
      </c>
      <c r="AO306" s="54"/>
      <c r="AP306" s="59">
        <v>30</v>
      </c>
      <c r="AQ306" s="54"/>
      <c r="AR306" s="54"/>
      <c r="AS306" s="54"/>
      <c r="AT306" s="59">
        <v>649</v>
      </c>
      <c r="AU306" s="39"/>
      <c r="AV306" s="39"/>
      <c r="AW306" s="39"/>
    </row>
    <row r="307" spans="1:49" ht="20.100000000000001" customHeight="1" x14ac:dyDescent="0.2"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</row>
    <row r="308" spans="1:49" ht="20.100000000000001" customHeight="1" x14ac:dyDescent="0.2">
      <c r="B308" s="6" t="s">
        <v>196</v>
      </c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</row>
    <row r="309" spans="1:49" ht="20.100000000000001" customHeight="1" x14ac:dyDescent="0.2">
      <c r="C309" s="3" t="s">
        <v>0</v>
      </c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</row>
    <row r="310" spans="1:49" ht="20.100000000000001" customHeight="1" x14ac:dyDescent="0.2">
      <c r="D310" s="2" t="s">
        <v>122</v>
      </c>
      <c r="F310" s="39">
        <v>0</v>
      </c>
      <c r="G310" s="39"/>
      <c r="H310" s="39"/>
      <c r="I310" s="39"/>
      <c r="J310" s="39">
        <v>0</v>
      </c>
      <c r="K310" s="39">
        <v>0</v>
      </c>
      <c r="L310" s="39">
        <v>0</v>
      </c>
      <c r="M310" s="39"/>
      <c r="N310" s="39">
        <v>0</v>
      </c>
      <c r="O310" s="39"/>
      <c r="P310" s="39"/>
      <c r="Q310" s="39"/>
      <c r="R310" s="39">
        <v>0</v>
      </c>
      <c r="S310" s="39">
        <v>0</v>
      </c>
      <c r="T310" s="39">
        <v>0</v>
      </c>
      <c r="U310" s="39">
        <v>0</v>
      </c>
      <c r="V310" s="39"/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/>
      <c r="AF310" s="39">
        <v>0</v>
      </c>
      <c r="AG310" s="39"/>
      <c r="AH310" s="39"/>
      <c r="AI310" s="39"/>
      <c r="AJ310" s="39">
        <v>0</v>
      </c>
      <c r="AK310" s="39"/>
      <c r="AL310" s="39"/>
      <c r="AM310" s="39"/>
      <c r="AN310" s="39">
        <v>0</v>
      </c>
      <c r="AO310" s="39"/>
      <c r="AP310" s="39">
        <v>0</v>
      </c>
      <c r="AQ310" s="39"/>
      <c r="AR310" s="39"/>
      <c r="AS310" s="39"/>
      <c r="AT310" s="39">
        <v>0</v>
      </c>
      <c r="AU310" s="39"/>
      <c r="AV310" s="39"/>
      <c r="AW310" s="39"/>
    </row>
    <row r="311" spans="1:49" ht="19.5" customHeight="1" x14ac:dyDescent="0.2">
      <c r="D311" s="47" t="s">
        <v>135</v>
      </c>
      <c r="F311" s="48">
        <v>0</v>
      </c>
      <c r="G311" s="49"/>
      <c r="H311" s="49"/>
      <c r="I311" s="49"/>
      <c r="J311" s="48">
        <v>0</v>
      </c>
      <c r="K311" s="48">
        <v>0</v>
      </c>
      <c r="L311" s="48">
        <v>0</v>
      </c>
      <c r="M311" s="49"/>
      <c r="N311" s="48">
        <v>0</v>
      </c>
      <c r="O311" s="49"/>
      <c r="P311" s="49"/>
      <c r="Q311" s="49"/>
      <c r="R311" s="48">
        <v>0</v>
      </c>
      <c r="S311" s="48">
        <v>0</v>
      </c>
      <c r="T311" s="48">
        <v>0</v>
      </c>
      <c r="U311" s="48">
        <v>0</v>
      </c>
      <c r="V311" s="49"/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9"/>
      <c r="AF311" s="48">
        <v>0</v>
      </c>
      <c r="AG311" s="49"/>
      <c r="AH311" s="49"/>
      <c r="AI311" s="49"/>
      <c r="AJ311" s="48">
        <v>0</v>
      </c>
      <c r="AK311" s="49"/>
      <c r="AL311" s="49"/>
      <c r="AM311" s="49"/>
      <c r="AN311" s="48">
        <v>0</v>
      </c>
      <c r="AO311" s="49"/>
      <c r="AP311" s="48">
        <v>0</v>
      </c>
      <c r="AQ311" s="49"/>
      <c r="AR311" s="49"/>
      <c r="AS311" s="49"/>
      <c r="AT311" s="48">
        <v>0</v>
      </c>
      <c r="AU311" s="39"/>
      <c r="AV311" s="39"/>
      <c r="AW311" s="39"/>
    </row>
    <row r="312" spans="1:49" ht="20.100000000000001" customHeight="1" x14ac:dyDescent="0.2">
      <c r="D312" s="50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</row>
    <row r="313" spans="1:49" s="1" customFormat="1" ht="20.100000000000001" customHeight="1" x14ac:dyDescent="0.25">
      <c r="A313" s="3"/>
      <c r="B313" s="6"/>
      <c r="C313" s="51" t="s">
        <v>120</v>
      </c>
      <c r="D313" s="52"/>
      <c r="E313" s="5"/>
      <c r="F313" s="53">
        <v>0</v>
      </c>
      <c r="G313" s="54"/>
      <c r="H313" s="54"/>
      <c r="I313" s="54"/>
      <c r="J313" s="53">
        <v>0</v>
      </c>
      <c r="K313" s="53">
        <v>0</v>
      </c>
      <c r="L313" s="53">
        <v>0</v>
      </c>
      <c r="M313" s="54"/>
      <c r="N313" s="53">
        <v>0</v>
      </c>
      <c r="O313" s="54"/>
      <c r="P313" s="54"/>
      <c r="Q313" s="54"/>
      <c r="R313" s="53">
        <v>0</v>
      </c>
      <c r="S313" s="53">
        <v>0</v>
      </c>
      <c r="T313" s="53">
        <v>0</v>
      </c>
      <c r="U313" s="53">
        <v>0</v>
      </c>
      <c r="V313" s="54"/>
      <c r="W313" s="53">
        <v>0</v>
      </c>
      <c r="X313" s="53">
        <v>0</v>
      </c>
      <c r="Y313" s="53">
        <v>0</v>
      </c>
      <c r="Z313" s="53">
        <v>0</v>
      </c>
      <c r="AA313" s="53">
        <v>0</v>
      </c>
      <c r="AB313" s="53">
        <v>0</v>
      </c>
      <c r="AC313" s="53">
        <v>0</v>
      </c>
      <c r="AD313" s="53">
        <v>0</v>
      </c>
      <c r="AE313" s="54"/>
      <c r="AF313" s="53">
        <v>0</v>
      </c>
      <c r="AG313" s="54"/>
      <c r="AH313" s="54"/>
      <c r="AI313" s="54"/>
      <c r="AJ313" s="53">
        <v>0</v>
      </c>
      <c r="AK313" s="54"/>
      <c r="AL313" s="54"/>
      <c r="AM313" s="54"/>
      <c r="AN313" s="53">
        <v>0</v>
      </c>
      <c r="AO313" s="54"/>
      <c r="AP313" s="53">
        <v>0</v>
      </c>
      <c r="AQ313" s="54"/>
      <c r="AR313" s="54"/>
      <c r="AS313" s="54"/>
      <c r="AT313" s="53">
        <v>0</v>
      </c>
      <c r="AU313" s="39"/>
      <c r="AV313" s="39"/>
      <c r="AW313" s="39"/>
    </row>
    <row r="314" spans="1:49" ht="20.100000000000001" customHeight="1" x14ac:dyDescent="0.2"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</row>
    <row r="315" spans="1:49" ht="20.100000000000001" customHeight="1" x14ac:dyDescent="0.2">
      <c r="C315" s="3" t="s">
        <v>154</v>
      </c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</row>
    <row r="316" spans="1:49" ht="20.100000000000001" customHeight="1" x14ac:dyDescent="0.2">
      <c r="D316" s="2" t="s">
        <v>96</v>
      </c>
      <c r="F316" s="39">
        <v>50</v>
      </c>
      <c r="G316" s="39"/>
      <c r="H316" s="39"/>
      <c r="I316" s="39"/>
      <c r="J316" s="39">
        <v>236</v>
      </c>
      <c r="K316" s="39">
        <v>12</v>
      </c>
      <c r="L316" s="39">
        <v>3</v>
      </c>
      <c r="M316" s="39"/>
      <c r="N316" s="39">
        <v>251</v>
      </c>
      <c r="O316" s="39"/>
      <c r="P316" s="39"/>
      <c r="Q316" s="39"/>
      <c r="R316" s="39">
        <v>0</v>
      </c>
      <c r="S316" s="39">
        <v>20</v>
      </c>
      <c r="T316" s="39">
        <v>77</v>
      </c>
      <c r="U316" s="39">
        <v>7</v>
      </c>
      <c r="V316" s="39"/>
      <c r="W316" s="39">
        <v>26</v>
      </c>
      <c r="X316" s="39">
        <v>0</v>
      </c>
      <c r="Y316" s="39">
        <v>2</v>
      </c>
      <c r="Z316" s="39">
        <v>31</v>
      </c>
      <c r="AA316" s="39">
        <v>8</v>
      </c>
      <c r="AB316" s="39">
        <v>5</v>
      </c>
      <c r="AC316" s="39">
        <v>83</v>
      </c>
      <c r="AD316" s="39">
        <v>0</v>
      </c>
      <c r="AE316" s="39"/>
      <c r="AF316" s="39">
        <v>259</v>
      </c>
      <c r="AG316" s="39"/>
      <c r="AH316" s="39"/>
      <c r="AI316" s="39"/>
      <c r="AJ316" s="39">
        <v>42</v>
      </c>
      <c r="AK316" s="39"/>
      <c r="AL316" s="39"/>
      <c r="AM316" s="39"/>
      <c r="AN316" s="39">
        <v>0</v>
      </c>
      <c r="AO316" s="39"/>
      <c r="AP316" s="39">
        <v>0</v>
      </c>
      <c r="AQ316" s="39"/>
      <c r="AR316" s="39"/>
      <c r="AS316" s="39"/>
      <c r="AT316" s="39">
        <v>94</v>
      </c>
      <c r="AU316" s="39"/>
      <c r="AV316" s="39"/>
      <c r="AW316" s="39"/>
    </row>
    <row r="317" spans="1:49" ht="19.5" customHeight="1" x14ac:dyDescent="0.2">
      <c r="D317" s="47" t="s">
        <v>135</v>
      </c>
      <c r="F317" s="48">
        <v>51</v>
      </c>
      <c r="G317" s="49"/>
      <c r="H317" s="49"/>
      <c r="I317" s="49"/>
      <c r="J317" s="48">
        <v>248</v>
      </c>
      <c r="K317" s="48">
        <v>15</v>
      </c>
      <c r="L317" s="48">
        <v>2</v>
      </c>
      <c r="M317" s="49"/>
      <c r="N317" s="48">
        <v>265</v>
      </c>
      <c r="O317" s="49"/>
      <c r="P317" s="49"/>
      <c r="Q317" s="49"/>
      <c r="R317" s="48">
        <v>3</v>
      </c>
      <c r="S317" s="48">
        <v>19</v>
      </c>
      <c r="T317" s="48">
        <v>62</v>
      </c>
      <c r="U317" s="48">
        <v>17</v>
      </c>
      <c r="V317" s="49"/>
      <c r="W317" s="48">
        <v>11</v>
      </c>
      <c r="X317" s="48">
        <v>0</v>
      </c>
      <c r="Y317" s="48">
        <v>1</v>
      </c>
      <c r="Z317" s="48">
        <v>11</v>
      </c>
      <c r="AA317" s="48">
        <v>9</v>
      </c>
      <c r="AB317" s="48">
        <v>4</v>
      </c>
      <c r="AC317" s="48">
        <v>87</v>
      </c>
      <c r="AD317" s="48">
        <v>0</v>
      </c>
      <c r="AE317" s="49"/>
      <c r="AF317" s="48">
        <v>224</v>
      </c>
      <c r="AG317" s="49"/>
      <c r="AH317" s="49"/>
      <c r="AI317" s="49"/>
      <c r="AJ317" s="48">
        <v>92</v>
      </c>
      <c r="AK317" s="49"/>
      <c r="AL317" s="49"/>
      <c r="AM317" s="49"/>
      <c r="AN317" s="48">
        <v>0</v>
      </c>
      <c r="AO317" s="49"/>
      <c r="AP317" s="48">
        <v>0</v>
      </c>
      <c r="AQ317" s="49"/>
      <c r="AR317" s="49"/>
      <c r="AS317" s="49"/>
      <c r="AT317" s="48">
        <v>0</v>
      </c>
      <c r="AU317" s="39"/>
      <c r="AV317" s="39"/>
      <c r="AW317" s="39"/>
    </row>
    <row r="318" spans="1:49" ht="20.100000000000001" customHeight="1" x14ac:dyDescent="0.2">
      <c r="D318" s="2" t="s">
        <v>113</v>
      </c>
      <c r="F318" s="39">
        <v>68</v>
      </c>
      <c r="G318" s="39"/>
      <c r="H318" s="39"/>
      <c r="I318" s="39"/>
      <c r="J318" s="39">
        <v>264</v>
      </c>
      <c r="K318" s="39">
        <v>17</v>
      </c>
      <c r="L318" s="39">
        <v>5</v>
      </c>
      <c r="M318" s="39"/>
      <c r="N318" s="39">
        <v>286</v>
      </c>
      <c r="O318" s="39"/>
      <c r="P318" s="39"/>
      <c r="Q318" s="39"/>
      <c r="R318" s="39">
        <v>33</v>
      </c>
      <c r="S318" s="39">
        <v>33</v>
      </c>
      <c r="T318" s="39">
        <v>40</v>
      </c>
      <c r="U318" s="39">
        <v>5</v>
      </c>
      <c r="V318" s="39"/>
      <c r="W318" s="39">
        <v>28</v>
      </c>
      <c r="X318" s="39">
        <v>1</v>
      </c>
      <c r="Y318" s="39">
        <v>2</v>
      </c>
      <c r="Z318" s="39">
        <v>17</v>
      </c>
      <c r="AA318" s="39">
        <v>7</v>
      </c>
      <c r="AB318" s="39">
        <v>12</v>
      </c>
      <c r="AC318" s="39">
        <v>85</v>
      </c>
      <c r="AD318" s="39">
        <v>0</v>
      </c>
      <c r="AE318" s="39"/>
      <c r="AF318" s="39">
        <v>263</v>
      </c>
      <c r="AG318" s="39"/>
      <c r="AH318" s="39"/>
      <c r="AI318" s="39"/>
      <c r="AJ318" s="39">
        <v>91</v>
      </c>
      <c r="AK318" s="39"/>
      <c r="AL318" s="39"/>
      <c r="AM318" s="39"/>
      <c r="AN318" s="39">
        <v>0</v>
      </c>
      <c r="AO318" s="39"/>
      <c r="AP318" s="39">
        <v>0</v>
      </c>
      <c r="AQ318" s="39"/>
      <c r="AR318" s="39"/>
      <c r="AS318" s="39"/>
      <c r="AT318" s="39">
        <v>5</v>
      </c>
      <c r="AU318" s="39"/>
      <c r="AV318" s="39"/>
      <c r="AW318" s="39"/>
    </row>
    <row r="319" spans="1:49" ht="19.5" customHeight="1" x14ac:dyDescent="0.2">
      <c r="D319" s="47" t="s">
        <v>99</v>
      </c>
      <c r="F319" s="48">
        <v>94</v>
      </c>
      <c r="G319" s="49"/>
      <c r="H319" s="49"/>
      <c r="I319" s="49"/>
      <c r="J319" s="48">
        <v>213</v>
      </c>
      <c r="K319" s="48">
        <v>8</v>
      </c>
      <c r="L319" s="48">
        <v>3</v>
      </c>
      <c r="M319" s="49"/>
      <c r="N319" s="48">
        <v>224</v>
      </c>
      <c r="O319" s="49"/>
      <c r="P319" s="49"/>
      <c r="Q319" s="49"/>
      <c r="R319" s="48">
        <v>0</v>
      </c>
      <c r="S319" s="48">
        <v>21</v>
      </c>
      <c r="T319" s="48">
        <v>36</v>
      </c>
      <c r="U319" s="48">
        <v>3</v>
      </c>
      <c r="V319" s="49"/>
      <c r="W319" s="48">
        <v>32</v>
      </c>
      <c r="X319" s="48">
        <v>1</v>
      </c>
      <c r="Y319" s="48">
        <v>4</v>
      </c>
      <c r="Z319" s="48">
        <v>53</v>
      </c>
      <c r="AA319" s="48">
        <v>8</v>
      </c>
      <c r="AB319" s="48">
        <v>9</v>
      </c>
      <c r="AC319" s="48">
        <v>90</v>
      </c>
      <c r="AD319" s="48">
        <v>0</v>
      </c>
      <c r="AE319" s="49"/>
      <c r="AF319" s="48">
        <v>257</v>
      </c>
      <c r="AG319" s="49"/>
      <c r="AH319" s="49"/>
      <c r="AI319" s="49"/>
      <c r="AJ319" s="48">
        <v>57</v>
      </c>
      <c r="AK319" s="49"/>
      <c r="AL319" s="49"/>
      <c r="AM319" s="49"/>
      <c r="AN319" s="48">
        <v>0</v>
      </c>
      <c r="AO319" s="49"/>
      <c r="AP319" s="48">
        <v>4</v>
      </c>
      <c r="AQ319" s="49"/>
      <c r="AR319" s="49"/>
      <c r="AS319" s="49"/>
      <c r="AT319" s="48">
        <v>0</v>
      </c>
      <c r="AU319" s="39"/>
      <c r="AV319" s="39"/>
      <c r="AW319" s="39"/>
    </row>
    <row r="320" spans="1:49" ht="20.100000000000001" customHeight="1" x14ac:dyDescent="0.2">
      <c r="D320" s="2" t="s">
        <v>114</v>
      </c>
      <c r="F320" s="39">
        <v>19</v>
      </c>
      <c r="G320" s="39"/>
      <c r="H320" s="39"/>
      <c r="I320" s="39"/>
      <c r="J320" s="39">
        <v>236</v>
      </c>
      <c r="K320" s="39">
        <v>24</v>
      </c>
      <c r="L320" s="39">
        <v>2</v>
      </c>
      <c r="M320" s="39"/>
      <c r="N320" s="39">
        <v>262</v>
      </c>
      <c r="O320" s="39"/>
      <c r="P320" s="39"/>
      <c r="Q320" s="39"/>
      <c r="R320" s="39">
        <v>1</v>
      </c>
      <c r="S320" s="39">
        <v>25</v>
      </c>
      <c r="T320" s="39">
        <v>103</v>
      </c>
      <c r="U320" s="39">
        <v>23</v>
      </c>
      <c r="V320" s="39"/>
      <c r="W320" s="39">
        <v>9</v>
      </c>
      <c r="X320" s="39">
        <v>0</v>
      </c>
      <c r="Y320" s="39">
        <v>2</v>
      </c>
      <c r="Z320" s="39">
        <v>12</v>
      </c>
      <c r="AA320" s="39">
        <v>5</v>
      </c>
      <c r="AB320" s="39">
        <v>12</v>
      </c>
      <c r="AC320" s="39">
        <v>80</v>
      </c>
      <c r="AD320" s="39">
        <v>0</v>
      </c>
      <c r="AE320" s="39"/>
      <c r="AF320" s="39">
        <v>272</v>
      </c>
      <c r="AG320" s="39"/>
      <c r="AH320" s="39"/>
      <c r="AI320" s="39"/>
      <c r="AJ320" s="39">
        <v>9</v>
      </c>
      <c r="AK320" s="39"/>
      <c r="AL320" s="39"/>
      <c r="AM320" s="39"/>
      <c r="AN320" s="39">
        <v>0</v>
      </c>
      <c r="AO320" s="39"/>
      <c r="AP320" s="39">
        <v>0</v>
      </c>
      <c r="AQ320" s="39"/>
      <c r="AR320" s="39"/>
      <c r="AS320" s="39"/>
      <c r="AT320" s="39">
        <v>0</v>
      </c>
      <c r="AU320" s="39"/>
      <c r="AV320" s="39"/>
      <c r="AW320" s="39"/>
    </row>
    <row r="321" spans="1:49" ht="19.5" customHeight="1" x14ac:dyDescent="0.2">
      <c r="D321" s="47" t="s">
        <v>115</v>
      </c>
      <c r="F321" s="48">
        <v>75</v>
      </c>
      <c r="G321" s="49"/>
      <c r="H321" s="49"/>
      <c r="I321" s="49"/>
      <c r="J321" s="48">
        <v>241</v>
      </c>
      <c r="K321" s="48">
        <v>13</v>
      </c>
      <c r="L321" s="48">
        <v>1</v>
      </c>
      <c r="M321" s="49"/>
      <c r="N321" s="48">
        <v>255</v>
      </c>
      <c r="O321" s="49"/>
      <c r="P321" s="49"/>
      <c r="Q321" s="49"/>
      <c r="R321" s="48">
        <v>1</v>
      </c>
      <c r="S321" s="48">
        <v>13</v>
      </c>
      <c r="T321" s="48">
        <v>69</v>
      </c>
      <c r="U321" s="48">
        <v>23</v>
      </c>
      <c r="V321" s="49"/>
      <c r="W321" s="48">
        <v>18</v>
      </c>
      <c r="X321" s="48">
        <v>2</v>
      </c>
      <c r="Y321" s="48">
        <v>2</v>
      </c>
      <c r="Z321" s="48">
        <v>16</v>
      </c>
      <c r="AA321" s="48">
        <v>10</v>
      </c>
      <c r="AB321" s="48">
        <v>15</v>
      </c>
      <c r="AC321" s="48">
        <v>80</v>
      </c>
      <c r="AD321" s="48">
        <v>0</v>
      </c>
      <c r="AE321" s="49"/>
      <c r="AF321" s="48">
        <v>249</v>
      </c>
      <c r="AG321" s="49"/>
      <c r="AH321" s="49"/>
      <c r="AI321" s="49"/>
      <c r="AJ321" s="48">
        <v>80</v>
      </c>
      <c r="AK321" s="49"/>
      <c r="AL321" s="49"/>
      <c r="AM321" s="49"/>
      <c r="AN321" s="48">
        <v>0</v>
      </c>
      <c r="AO321" s="49"/>
      <c r="AP321" s="48">
        <v>1</v>
      </c>
      <c r="AQ321" s="49"/>
      <c r="AR321" s="49"/>
      <c r="AS321" s="49"/>
      <c r="AT321" s="48">
        <v>0</v>
      </c>
      <c r="AU321" s="39"/>
      <c r="AV321" s="39"/>
      <c r="AW321" s="39"/>
    </row>
    <row r="322" spans="1:49" ht="20.100000000000001" customHeight="1" x14ac:dyDescent="0.2">
      <c r="D322" s="2" t="s">
        <v>116</v>
      </c>
      <c r="F322" s="39">
        <v>29</v>
      </c>
      <c r="G322" s="39"/>
      <c r="H322" s="39"/>
      <c r="I322" s="39"/>
      <c r="J322" s="39">
        <v>212</v>
      </c>
      <c r="K322" s="39">
        <v>4</v>
      </c>
      <c r="L322" s="39">
        <v>3</v>
      </c>
      <c r="M322" s="39"/>
      <c r="N322" s="39">
        <v>219</v>
      </c>
      <c r="O322" s="39"/>
      <c r="P322" s="39"/>
      <c r="Q322" s="39"/>
      <c r="R322" s="39">
        <v>2</v>
      </c>
      <c r="S322" s="39">
        <v>66</v>
      </c>
      <c r="T322" s="39">
        <v>23</v>
      </c>
      <c r="U322" s="39">
        <v>12</v>
      </c>
      <c r="V322" s="39"/>
      <c r="W322" s="39">
        <v>13</v>
      </c>
      <c r="X322" s="39">
        <v>0</v>
      </c>
      <c r="Y322" s="39">
        <v>2</v>
      </c>
      <c r="Z322" s="39">
        <v>9</v>
      </c>
      <c r="AA322" s="39">
        <v>2</v>
      </c>
      <c r="AB322" s="39">
        <v>4</v>
      </c>
      <c r="AC322" s="39">
        <v>71</v>
      </c>
      <c r="AD322" s="39">
        <v>0</v>
      </c>
      <c r="AE322" s="39"/>
      <c r="AF322" s="39">
        <v>204</v>
      </c>
      <c r="AG322" s="39"/>
      <c r="AH322" s="39"/>
      <c r="AI322" s="39"/>
      <c r="AJ322" s="39">
        <v>44</v>
      </c>
      <c r="AK322" s="39"/>
      <c r="AL322" s="39"/>
      <c r="AM322" s="39"/>
      <c r="AN322" s="39">
        <v>0</v>
      </c>
      <c r="AO322" s="39"/>
      <c r="AP322" s="39">
        <v>0</v>
      </c>
      <c r="AQ322" s="39"/>
      <c r="AR322" s="39"/>
      <c r="AS322" s="39"/>
      <c r="AT322" s="39">
        <v>0</v>
      </c>
      <c r="AU322" s="39"/>
      <c r="AV322" s="39"/>
      <c r="AW322" s="39"/>
    </row>
    <row r="323" spans="1:49" ht="19.5" customHeight="1" x14ac:dyDescent="0.2">
      <c r="D323" s="47" t="s">
        <v>103</v>
      </c>
      <c r="F323" s="48">
        <v>37</v>
      </c>
      <c r="G323" s="49"/>
      <c r="H323" s="49"/>
      <c r="I323" s="49"/>
      <c r="J323" s="48">
        <v>228</v>
      </c>
      <c r="K323" s="48">
        <v>6</v>
      </c>
      <c r="L323" s="48">
        <v>5</v>
      </c>
      <c r="M323" s="49"/>
      <c r="N323" s="48">
        <v>239</v>
      </c>
      <c r="O323" s="49"/>
      <c r="P323" s="49"/>
      <c r="Q323" s="49"/>
      <c r="R323" s="48">
        <v>0</v>
      </c>
      <c r="S323" s="48">
        <v>61</v>
      </c>
      <c r="T323" s="48">
        <v>33</v>
      </c>
      <c r="U323" s="48">
        <v>25</v>
      </c>
      <c r="V323" s="49"/>
      <c r="W323" s="48">
        <v>13</v>
      </c>
      <c r="X323" s="48">
        <v>0</v>
      </c>
      <c r="Y323" s="48">
        <v>0</v>
      </c>
      <c r="Z323" s="48">
        <v>11</v>
      </c>
      <c r="AA323" s="48">
        <v>7</v>
      </c>
      <c r="AB323" s="48">
        <v>3</v>
      </c>
      <c r="AC323" s="48">
        <v>89</v>
      </c>
      <c r="AD323" s="48">
        <v>0</v>
      </c>
      <c r="AE323" s="49"/>
      <c r="AF323" s="48">
        <v>242</v>
      </c>
      <c r="AG323" s="49"/>
      <c r="AH323" s="49"/>
      <c r="AI323" s="49"/>
      <c r="AJ323" s="48">
        <v>34</v>
      </c>
      <c r="AK323" s="49"/>
      <c r="AL323" s="49"/>
      <c r="AM323" s="49"/>
      <c r="AN323" s="48">
        <v>0</v>
      </c>
      <c r="AO323" s="49"/>
      <c r="AP323" s="48">
        <v>0</v>
      </c>
      <c r="AQ323" s="49"/>
      <c r="AR323" s="49"/>
      <c r="AS323" s="49"/>
      <c r="AT323" s="48">
        <v>0</v>
      </c>
      <c r="AU323" s="39"/>
      <c r="AV323" s="39"/>
      <c r="AW323" s="39"/>
    </row>
    <row r="324" spans="1:49" ht="20.100000000000001" customHeight="1" x14ac:dyDescent="0.2">
      <c r="D324" s="2" t="s">
        <v>197</v>
      </c>
      <c r="F324" s="39">
        <v>22</v>
      </c>
      <c r="G324" s="39"/>
      <c r="H324" s="39"/>
      <c r="I324" s="39"/>
      <c r="J324" s="39">
        <v>113</v>
      </c>
      <c r="K324" s="39">
        <v>10</v>
      </c>
      <c r="L324" s="39">
        <v>0</v>
      </c>
      <c r="M324" s="39"/>
      <c r="N324" s="39">
        <v>123</v>
      </c>
      <c r="O324" s="39"/>
      <c r="P324" s="39"/>
      <c r="Q324" s="39"/>
      <c r="R324" s="39">
        <v>1</v>
      </c>
      <c r="S324" s="39">
        <v>40</v>
      </c>
      <c r="T324" s="39">
        <v>11</v>
      </c>
      <c r="U324" s="39">
        <v>9</v>
      </c>
      <c r="V324" s="39"/>
      <c r="W324" s="39">
        <v>4</v>
      </c>
      <c r="X324" s="39">
        <v>0</v>
      </c>
      <c r="Y324" s="39">
        <v>2</v>
      </c>
      <c r="Z324" s="39">
        <v>0</v>
      </c>
      <c r="AA324" s="39">
        <v>4</v>
      </c>
      <c r="AB324" s="39">
        <v>3</v>
      </c>
      <c r="AC324" s="39">
        <v>45</v>
      </c>
      <c r="AD324" s="39">
        <v>0</v>
      </c>
      <c r="AE324" s="39"/>
      <c r="AF324" s="39">
        <v>119</v>
      </c>
      <c r="AG324" s="39"/>
      <c r="AH324" s="39"/>
      <c r="AI324" s="39"/>
      <c r="AJ324" s="39">
        <v>26</v>
      </c>
      <c r="AK324" s="39"/>
      <c r="AL324" s="39"/>
      <c r="AM324" s="39"/>
      <c r="AN324" s="39">
        <v>0</v>
      </c>
      <c r="AO324" s="39"/>
      <c r="AP324" s="39">
        <v>0</v>
      </c>
      <c r="AQ324" s="39"/>
      <c r="AR324" s="39"/>
      <c r="AS324" s="39"/>
      <c r="AT324" s="39">
        <v>0</v>
      </c>
      <c r="AU324" s="39"/>
      <c r="AV324" s="39"/>
      <c r="AW324" s="39"/>
    </row>
    <row r="325" spans="1:49" ht="19.5" customHeight="1" x14ac:dyDescent="0.2">
      <c r="D325" s="47" t="s">
        <v>198</v>
      </c>
      <c r="F325" s="48">
        <v>56</v>
      </c>
      <c r="G325" s="49"/>
      <c r="H325" s="49"/>
      <c r="I325" s="49"/>
      <c r="J325" s="48">
        <v>224</v>
      </c>
      <c r="K325" s="48">
        <v>2</v>
      </c>
      <c r="L325" s="48">
        <v>2</v>
      </c>
      <c r="M325" s="49"/>
      <c r="N325" s="48">
        <v>228</v>
      </c>
      <c r="O325" s="49"/>
      <c r="P325" s="49"/>
      <c r="Q325" s="49"/>
      <c r="R325" s="48">
        <v>0</v>
      </c>
      <c r="S325" s="48">
        <v>49</v>
      </c>
      <c r="T325" s="48">
        <v>10</v>
      </c>
      <c r="U325" s="48">
        <v>5</v>
      </c>
      <c r="V325" s="49"/>
      <c r="W325" s="48">
        <v>12</v>
      </c>
      <c r="X325" s="48">
        <v>0</v>
      </c>
      <c r="Y325" s="48">
        <v>1</v>
      </c>
      <c r="Z325" s="48">
        <v>12</v>
      </c>
      <c r="AA325" s="48">
        <v>3</v>
      </c>
      <c r="AB325" s="48">
        <v>10</v>
      </c>
      <c r="AC325" s="48">
        <v>99</v>
      </c>
      <c r="AD325" s="48">
        <v>0</v>
      </c>
      <c r="AE325" s="49"/>
      <c r="AF325" s="48">
        <v>201</v>
      </c>
      <c r="AG325" s="49"/>
      <c r="AH325" s="49"/>
      <c r="AI325" s="49"/>
      <c r="AJ325" s="48">
        <v>77</v>
      </c>
      <c r="AK325" s="49"/>
      <c r="AL325" s="49"/>
      <c r="AM325" s="49"/>
      <c r="AN325" s="48">
        <v>0</v>
      </c>
      <c r="AO325" s="49"/>
      <c r="AP325" s="48">
        <v>6</v>
      </c>
      <c r="AQ325" s="49"/>
      <c r="AR325" s="49"/>
      <c r="AS325" s="49"/>
      <c r="AT325" s="48">
        <v>13</v>
      </c>
      <c r="AU325" s="39"/>
      <c r="AV325" s="39"/>
      <c r="AW325" s="39"/>
    </row>
    <row r="326" spans="1:49" ht="20.100000000000001" customHeight="1" x14ac:dyDescent="0.2">
      <c r="D326" s="2" t="s">
        <v>199</v>
      </c>
      <c r="F326" s="39">
        <v>19</v>
      </c>
      <c r="G326" s="39"/>
      <c r="H326" s="39"/>
      <c r="I326" s="39"/>
      <c r="J326" s="39">
        <v>132</v>
      </c>
      <c r="K326" s="39">
        <v>18</v>
      </c>
      <c r="L326" s="39">
        <v>1</v>
      </c>
      <c r="M326" s="39"/>
      <c r="N326" s="39">
        <v>151</v>
      </c>
      <c r="O326" s="39"/>
      <c r="P326" s="39"/>
      <c r="Q326" s="39"/>
      <c r="R326" s="39">
        <v>1</v>
      </c>
      <c r="S326" s="39">
        <v>49</v>
      </c>
      <c r="T326" s="39">
        <v>18</v>
      </c>
      <c r="U326" s="39">
        <v>25</v>
      </c>
      <c r="V326" s="39"/>
      <c r="W326" s="39">
        <v>2</v>
      </c>
      <c r="X326" s="39">
        <v>0</v>
      </c>
      <c r="Y326" s="39">
        <v>1</v>
      </c>
      <c r="Z326" s="39">
        <v>2</v>
      </c>
      <c r="AA326" s="39">
        <v>3</v>
      </c>
      <c r="AB326" s="39">
        <v>1</v>
      </c>
      <c r="AC326" s="39">
        <v>49</v>
      </c>
      <c r="AD326" s="39">
        <v>0</v>
      </c>
      <c r="AE326" s="39"/>
      <c r="AF326" s="39">
        <v>151</v>
      </c>
      <c r="AG326" s="39"/>
      <c r="AH326" s="39"/>
      <c r="AI326" s="39"/>
      <c r="AJ326" s="39">
        <v>19</v>
      </c>
      <c r="AK326" s="39"/>
      <c r="AL326" s="39"/>
      <c r="AM326" s="39"/>
      <c r="AN326" s="39">
        <v>0</v>
      </c>
      <c r="AO326" s="39"/>
      <c r="AP326" s="39">
        <v>0</v>
      </c>
      <c r="AQ326" s="39"/>
      <c r="AR326" s="39"/>
      <c r="AS326" s="39"/>
      <c r="AT326" s="39">
        <v>0</v>
      </c>
      <c r="AU326" s="39"/>
      <c r="AV326" s="39"/>
      <c r="AW326" s="39"/>
    </row>
    <row r="327" spans="1:49" ht="19.5" customHeight="1" x14ac:dyDescent="0.2">
      <c r="D327" s="47" t="s">
        <v>123</v>
      </c>
      <c r="F327" s="48">
        <v>25</v>
      </c>
      <c r="G327" s="49"/>
      <c r="H327" s="49"/>
      <c r="I327" s="49"/>
      <c r="J327" s="48">
        <v>206</v>
      </c>
      <c r="K327" s="48">
        <v>14</v>
      </c>
      <c r="L327" s="48">
        <v>7</v>
      </c>
      <c r="M327" s="49"/>
      <c r="N327" s="48">
        <v>227</v>
      </c>
      <c r="O327" s="49"/>
      <c r="P327" s="49"/>
      <c r="Q327" s="49"/>
      <c r="R327" s="48">
        <v>0</v>
      </c>
      <c r="S327" s="48">
        <v>23</v>
      </c>
      <c r="T327" s="48">
        <v>74</v>
      </c>
      <c r="U327" s="48">
        <v>14</v>
      </c>
      <c r="V327" s="49"/>
      <c r="W327" s="48">
        <v>10</v>
      </c>
      <c r="X327" s="48">
        <v>0</v>
      </c>
      <c r="Y327" s="48">
        <v>1</v>
      </c>
      <c r="Z327" s="48">
        <v>17</v>
      </c>
      <c r="AA327" s="48">
        <v>7</v>
      </c>
      <c r="AB327" s="48">
        <v>4</v>
      </c>
      <c r="AC327" s="48">
        <v>51</v>
      </c>
      <c r="AD327" s="48">
        <v>0</v>
      </c>
      <c r="AE327" s="49"/>
      <c r="AF327" s="48">
        <v>201</v>
      </c>
      <c r="AG327" s="49"/>
      <c r="AH327" s="49"/>
      <c r="AI327" s="49"/>
      <c r="AJ327" s="48">
        <v>51</v>
      </c>
      <c r="AK327" s="49"/>
      <c r="AL327" s="49"/>
      <c r="AM327" s="49"/>
      <c r="AN327" s="48">
        <v>0</v>
      </c>
      <c r="AO327" s="49"/>
      <c r="AP327" s="48">
        <v>0</v>
      </c>
      <c r="AQ327" s="49"/>
      <c r="AR327" s="49"/>
      <c r="AS327" s="49"/>
      <c r="AT327" s="48">
        <v>3</v>
      </c>
      <c r="AU327" s="39"/>
      <c r="AV327" s="39"/>
      <c r="AW327" s="39"/>
    </row>
    <row r="328" spans="1:49" ht="20.100000000000001" customHeight="1" x14ac:dyDescent="0.2">
      <c r="D328" s="2" t="s">
        <v>118</v>
      </c>
      <c r="F328" s="39">
        <v>41</v>
      </c>
      <c r="G328" s="39"/>
      <c r="H328" s="39"/>
      <c r="I328" s="39"/>
      <c r="J328" s="39">
        <v>219</v>
      </c>
      <c r="K328" s="39">
        <v>5</v>
      </c>
      <c r="L328" s="39">
        <v>4</v>
      </c>
      <c r="M328" s="39"/>
      <c r="N328" s="39">
        <v>228</v>
      </c>
      <c r="O328" s="39"/>
      <c r="P328" s="39"/>
      <c r="Q328" s="39"/>
      <c r="R328" s="39">
        <v>0</v>
      </c>
      <c r="S328" s="39">
        <v>55</v>
      </c>
      <c r="T328" s="39">
        <v>22</v>
      </c>
      <c r="U328" s="39">
        <v>23</v>
      </c>
      <c r="V328" s="39"/>
      <c r="W328" s="39">
        <v>10</v>
      </c>
      <c r="X328" s="39">
        <v>0</v>
      </c>
      <c r="Y328" s="39">
        <v>2</v>
      </c>
      <c r="Z328" s="39">
        <v>7</v>
      </c>
      <c r="AA328" s="39">
        <v>9</v>
      </c>
      <c r="AB328" s="39">
        <v>16</v>
      </c>
      <c r="AC328" s="39">
        <v>43</v>
      </c>
      <c r="AD328" s="39">
        <v>0</v>
      </c>
      <c r="AE328" s="39"/>
      <c r="AF328" s="39">
        <v>187</v>
      </c>
      <c r="AG328" s="39"/>
      <c r="AH328" s="39"/>
      <c r="AI328" s="39"/>
      <c r="AJ328" s="39">
        <v>80</v>
      </c>
      <c r="AK328" s="39"/>
      <c r="AL328" s="39"/>
      <c r="AM328" s="39"/>
      <c r="AN328" s="39">
        <v>0</v>
      </c>
      <c r="AO328" s="39"/>
      <c r="AP328" s="39">
        <v>2</v>
      </c>
      <c r="AQ328" s="39"/>
      <c r="AR328" s="39"/>
      <c r="AS328" s="39"/>
      <c r="AT328" s="39">
        <v>3</v>
      </c>
      <c r="AU328" s="39"/>
      <c r="AV328" s="39"/>
      <c r="AW328" s="39"/>
    </row>
    <row r="329" spans="1:49" ht="19.5" customHeight="1" x14ac:dyDescent="0.2">
      <c r="D329" s="47" t="s">
        <v>200</v>
      </c>
      <c r="F329" s="48">
        <v>61</v>
      </c>
      <c r="G329" s="49"/>
      <c r="H329" s="49"/>
      <c r="I329" s="49"/>
      <c r="J329" s="48">
        <v>385</v>
      </c>
      <c r="K329" s="48">
        <v>2</v>
      </c>
      <c r="L329" s="48">
        <v>4</v>
      </c>
      <c r="M329" s="49"/>
      <c r="N329" s="48">
        <v>391</v>
      </c>
      <c r="O329" s="49"/>
      <c r="P329" s="49"/>
      <c r="Q329" s="49"/>
      <c r="R329" s="48">
        <v>6</v>
      </c>
      <c r="S329" s="48">
        <v>15</v>
      </c>
      <c r="T329" s="48">
        <v>77</v>
      </c>
      <c r="U329" s="48">
        <v>56</v>
      </c>
      <c r="V329" s="49"/>
      <c r="W329" s="48">
        <v>20</v>
      </c>
      <c r="X329" s="48">
        <v>5</v>
      </c>
      <c r="Y329" s="48">
        <v>3</v>
      </c>
      <c r="Z329" s="48">
        <v>32</v>
      </c>
      <c r="AA329" s="48">
        <v>14</v>
      </c>
      <c r="AB329" s="48">
        <v>15</v>
      </c>
      <c r="AC329" s="48">
        <v>130</v>
      </c>
      <c r="AD329" s="48">
        <v>0</v>
      </c>
      <c r="AE329" s="49"/>
      <c r="AF329" s="48">
        <v>373</v>
      </c>
      <c r="AG329" s="49"/>
      <c r="AH329" s="49"/>
      <c r="AI329" s="49"/>
      <c r="AJ329" s="48">
        <v>79</v>
      </c>
      <c r="AK329" s="49"/>
      <c r="AL329" s="49"/>
      <c r="AM329" s="49"/>
      <c r="AN329" s="48">
        <v>0</v>
      </c>
      <c r="AO329" s="49"/>
      <c r="AP329" s="48">
        <v>0</v>
      </c>
      <c r="AQ329" s="49"/>
      <c r="AR329" s="49"/>
      <c r="AS329" s="49"/>
      <c r="AT329" s="48">
        <v>0</v>
      </c>
      <c r="AU329" s="39"/>
      <c r="AV329" s="39"/>
      <c r="AW329" s="39"/>
    </row>
    <row r="330" spans="1:49" ht="19.5" customHeight="1" x14ac:dyDescent="0.2">
      <c r="D330" s="50" t="s">
        <v>119</v>
      </c>
      <c r="F330" s="49">
        <v>42</v>
      </c>
      <c r="G330" s="49"/>
      <c r="H330" s="49"/>
      <c r="I330" s="49"/>
      <c r="J330" s="49">
        <v>262</v>
      </c>
      <c r="K330" s="49">
        <v>17</v>
      </c>
      <c r="L330" s="49">
        <v>1</v>
      </c>
      <c r="M330" s="49"/>
      <c r="N330" s="49">
        <v>280</v>
      </c>
      <c r="O330" s="49"/>
      <c r="P330" s="49"/>
      <c r="Q330" s="49"/>
      <c r="R330" s="49">
        <v>5</v>
      </c>
      <c r="S330" s="49">
        <v>24</v>
      </c>
      <c r="T330" s="49">
        <v>54</v>
      </c>
      <c r="U330" s="49">
        <v>6</v>
      </c>
      <c r="V330" s="49"/>
      <c r="W330" s="49">
        <v>19</v>
      </c>
      <c r="X330" s="49">
        <v>0</v>
      </c>
      <c r="Y330" s="49">
        <v>0</v>
      </c>
      <c r="Z330" s="49">
        <v>18</v>
      </c>
      <c r="AA330" s="49">
        <v>9</v>
      </c>
      <c r="AB330" s="49">
        <v>10</v>
      </c>
      <c r="AC330" s="49">
        <v>100</v>
      </c>
      <c r="AD330" s="49">
        <v>2</v>
      </c>
      <c r="AE330" s="49"/>
      <c r="AF330" s="49">
        <v>247</v>
      </c>
      <c r="AG330" s="49"/>
      <c r="AH330" s="49"/>
      <c r="AI330" s="49"/>
      <c r="AJ330" s="49">
        <v>75</v>
      </c>
      <c r="AK330" s="49"/>
      <c r="AL330" s="49"/>
      <c r="AM330" s="49"/>
      <c r="AN330" s="49">
        <v>0</v>
      </c>
      <c r="AO330" s="49"/>
      <c r="AP330" s="49">
        <v>0</v>
      </c>
      <c r="AQ330" s="49"/>
      <c r="AR330" s="49"/>
      <c r="AS330" s="49"/>
      <c r="AT330" s="49">
        <v>0</v>
      </c>
      <c r="AU330" s="39"/>
      <c r="AV330" s="39"/>
      <c r="AW330" s="39"/>
    </row>
    <row r="331" spans="1:49" ht="20.100000000000001" customHeight="1" x14ac:dyDescent="0.2"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</row>
    <row r="332" spans="1:49" s="1" customFormat="1" ht="20.100000000000001" customHeight="1" x14ac:dyDescent="0.25">
      <c r="A332" s="3"/>
      <c r="B332" s="6"/>
      <c r="C332" s="51" t="s">
        <v>159</v>
      </c>
      <c r="D332" s="52"/>
      <c r="E332" s="5"/>
      <c r="F332" s="53">
        <v>689</v>
      </c>
      <c r="G332" s="54"/>
      <c r="H332" s="54"/>
      <c r="I332" s="54"/>
      <c r="J332" s="53">
        <v>3419</v>
      </c>
      <c r="K332" s="53">
        <v>167</v>
      </c>
      <c r="L332" s="53">
        <v>43</v>
      </c>
      <c r="M332" s="54"/>
      <c r="N332" s="53">
        <v>3629</v>
      </c>
      <c r="O332" s="54"/>
      <c r="P332" s="54"/>
      <c r="Q332" s="54"/>
      <c r="R332" s="53">
        <v>53</v>
      </c>
      <c r="S332" s="53">
        <v>513</v>
      </c>
      <c r="T332" s="53">
        <v>709</v>
      </c>
      <c r="U332" s="53">
        <v>253</v>
      </c>
      <c r="V332" s="54"/>
      <c r="W332" s="53">
        <v>227</v>
      </c>
      <c r="X332" s="53">
        <v>9</v>
      </c>
      <c r="Y332" s="53">
        <v>25</v>
      </c>
      <c r="Z332" s="53">
        <v>248</v>
      </c>
      <c r="AA332" s="53">
        <v>105</v>
      </c>
      <c r="AB332" s="53">
        <v>123</v>
      </c>
      <c r="AC332" s="53">
        <v>1182</v>
      </c>
      <c r="AD332" s="53">
        <v>2</v>
      </c>
      <c r="AE332" s="54"/>
      <c r="AF332" s="53">
        <v>3449</v>
      </c>
      <c r="AG332" s="54"/>
      <c r="AH332" s="54"/>
      <c r="AI332" s="54"/>
      <c r="AJ332" s="53">
        <v>856</v>
      </c>
      <c r="AK332" s="54"/>
      <c r="AL332" s="54"/>
      <c r="AM332" s="54"/>
      <c r="AN332" s="53">
        <v>0</v>
      </c>
      <c r="AO332" s="54"/>
      <c r="AP332" s="53">
        <v>13</v>
      </c>
      <c r="AQ332" s="54"/>
      <c r="AR332" s="54"/>
      <c r="AS332" s="54"/>
      <c r="AT332" s="53">
        <v>118</v>
      </c>
      <c r="AU332" s="39"/>
      <c r="AV332" s="39"/>
      <c r="AW332" s="39"/>
    </row>
    <row r="333" spans="1:49" s="1" customFormat="1" ht="20.100000000000001" customHeight="1" x14ac:dyDescent="0.2">
      <c r="A333" s="3"/>
      <c r="B333" s="6"/>
      <c r="C333" s="3"/>
      <c r="D333" s="3"/>
      <c r="E333" s="5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39"/>
      <c r="AV333" s="39"/>
      <c r="AW333" s="39"/>
    </row>
    <row r="334" spans="1:49" s="1" customFormat="1" ht="20.100000000000001" customHeight="1" x14ac:dyDescent="0.25">
      <c r="A334" s="3"/>
      <c r="B334" s="57" t="s">
        <v>201</v>
      </c>
      <c r="C334" s="58"/>
      <c r="D334" s="58"/>
      <c r="E334" s="5"/>
      <c r="F334" s="59">
        <v>689</v>
      </c>
      <c r="G334" s="54"/>
      <c r="H334" s="54"/>
      <c r="I334" s="54"/>
      <c r="J334" s="59">
        <v>3419</v>
      </c>
      <c r="K334" s="59">
        <v>167</v>
      </c>
      <c r="L334" s="59">
        <v>43</v>
      </c>
      <c r="M334" s="54"/>
      <c r="N334" s="59">
        <v>3629</v>
      </c>
      <c r="O334" s="54"/>
      <c r="P334" s="54"/>
      <c r="Q334" s="54"/>
      <c r="R334" s="59">
        <v>53</v>
      </c>
      <c r="S334" s="59">
        <v>513</v>
      </c>
      <c r="T334" s="59">
        <v>709</v>
      </c>
      <c r="U334" s="59">
        <v>253</v>
      </c>
      <c r="V334" s="54"/>
      <c r="W334" s="59">
        <v>227</v>
      </c>
      <c r="X334" s="59">
        <v>9</v>
      </c>
      <c r="Y334" s="59">
        <v>25</v>
      </c>
      <c r="Z334" s="59">
        <v>248</v>
      </c>
      <c r="AA334" s="59">
        <v>105</v>
      </c>
      <c r="AB334" s="59">
        <v>123</v>
      </c>
      <c r="AC334" s="59">
        <v>1182</v>
      </c>
      <c r="AD334" s="59">
        <v>2</v>
      </c>
      <c r="AE334" s="54"/>
      <c r="AF334" s="59">
        <v>3449</v>
      </c>
      <c r="AG334" s="54"/>
      <c r="AH334" s="54"/>
      <c r="AI334" s="54"/>
      <c r="AJ334" s="59">
        <v>856</v>
      </c>
      <c r="AK334" s="54"/>
      <c r="AL334" s="54"/>
      <c r="AM334" s="54"/>
      <c r="AN334" s="59">
        <v>0</v>
      </c>
      <c r="AO334" s="54"/>
      <c r="AP334" s="59">
        <v>13</v>
      </c>
      <c r="AQ334" s="54"/>
      <c r="AR334" s="54"/>
      <c r="AS334" s="54"/>
      <c r="AT334" s="59">
        <v>118</v>
      </c>
      <c r="AU334" s="39"/>
      <c r="AV334" s="39"/>
      <c r="AW334" s="39"/>
    </row>
    <row r="335" spans="1:49" ht="20.100000000000001" customHeight="1" x14ac:dyDescent="0.2"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</row>
    <row r="336" spans="1:49" ht="20.100000000000001" customHeight="1" x14ac:dyDescent="0.2">
      <c r="B336" s="6" t="s">
        <v>202</v>
      </c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</row>
    <row r="337" spans="1:49" ht="20.100000000000001" customHeight="1" x14ac:dyDescent="0.2">
      <c r="C337" s="3" t="s">
        <v>154</v>
      </c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</row>
    <row r="338" spans="1:49" ht="20.100000000000001" customHeight="1" x14ac:dyDescent="0.2">
      <c r="D338" s="2" t="s">
        <v>203</v>
      </c>
      <c r="F338" s="39">
        <v>133</v>
      </c>
      <c r="G338" s="39"/>
      <c r="H338" s="39"/>
      <c r="I338" s="39"/>
      <c r="J338" s="39">
        <v>1144</v>
      </c>
      <c r="K338" s="39">
        <v>20</v>
      </c>
      <c r="L338" s="39">
        <v>5</v>
      </c>
      <c r="M338" s="39"/>
      <c r="N338" s="39">
        <v>1169</v>
      </c>
      <c r="O338" s="39"/>
      <c r="P338" s="39"/>
      <c r="Q338" s="39"/>
      <c r="R338" s="39">
        <v>4</v>
      </c>
      <c r="S338" s="39">
        <v>59</v>
      </c>
      <c r="T338" s="39">
        <v>42</v>
      </c>
      <c r="U338" s="39">
        <v>91</v>
      </c>
      <c r="V338" s="39"/>
      <c r="W338" s="39">
        <v>105</v>
      </c>
      <c r="X338" s="39">
        <v>7</v>
      </c>
      <c r="Y338" s="39">
        <v>37</v>
      </c>
      <c r="Z338" s="39">
        <v>375</v>
      </c>
      <c r="AA338" s="39">
        <v>21</v>
      </c>
      <c r="AB338" s="39">
        <v>57</v>
      </c>
      <c r="AC338" s="39">
        <v>331</v>
      </c>
      <c r="AD338" s="39">
        <v>0</v>
      </c>
      <c r="AE338" s="39"/>
      <c r="AF338" s="39">
        <v>1129</v>
      </c>
      <c r="AG338" s="39"/>
      <c r="AH338" s="39"/>
      <c r="AI338" s="39"/>
      <c r="AJ338" s="39">
        <v>173</v>
      </c>
      <c r="AK338" s="39"/>
      <c r="AL338" s="39"/>
      <c r="AM338" s="39"/>
      <c r="AN338" s="39">
        <v>0</v>
      </c>
      <c r="AO338" s="39"/>
      <c r="AP338" s="39">
        <v>0</v>
      </c>
      <c r="AQ338" s="39"/>
      <c r="AR338" s="39"/>
      <c r="AS338" s="39"/>
      <c r="AT338" s="39">
        <v>421</v>
      </c>
      <c r="AU338" s="39"/>
      <c r="AV338" s="39"/>
      <c r="AW338" s="39"/>
    </row>
    <row r="339" spans="1:49" ht="19.5" customHeight="1" x14ac:dyDescent="0.2">
      <c r="D339" s="47" t="s">
        <v>204</v>
      </c>
      <c r="F339" s="48">
        <v>255</v>
      </c>
      <c r="G339" s="49"/>
      <c r="H339" s="49"/>
      <c r="I339" s="49"/>
      <c r="J339" s="48">
        <v>1139</v>
      </c>
      <c r="K339" s="48">
        <v>19</v>
      </c>
      <c r="L339" s="48">
        <v>7</v>
      </c>
      <c r="M339" s="49"/>
      <c r="N339" s="48">
        <v>1165</v>
      </c>
      <c r="O339" s="49"/>
      <c r="P339" s="49"/>
      <c r="Q339" s="49"/>
      <c r="R339" s="48">
        <v>0</v>
      </c>
      <c r="S339" s="48">
        <v>44</v>
      </c>
      <c r="T339" s="48">
        <v>64</v>
      </c>
      <c r="U339" s="48">
        <v>50</v>
      </c>
      <c r="V339" s="49"/>
      <c r="W339" s="48">
        <v>274</v>
      </c>
      <c r="X339" s="48">
        <v>3</v>
      </c>
      <c r="Y339" s="48">
        <v>24</v>
      </c>
      <c r="Z339" s="48">
        <v>335</v>
      </c>
      <c r="AA339" s="48">
        <v>33</v>
      </c>
      <c r="AB339" s="48">
        <v>39</v>
      </c>
      <c r="AC339" s="48">
        <v>288</v>
      </c>
      <c r="AD339" s="48">
        <v>2</v>
      </c>
      <c r="AE339" s="49"/>
      <c r="AF339" s="48">
        <v>1156</v>
      </c>
      <c r="AG339" s="49"/>
      <c r="AH339" s="49"/>
      <c r="AI339" s="49"/>
      <c r="AJ339" s="48">
        <v>260</v>
      </c>
      <c r="AK339" s="49"/>
      <c r="AL339" s="49"/>
      <c r="AM339" s="49"/>
      <c r="AN339" s="48">
        <v>0</v>
      </c>
      <c r="AO339" s="49"/>
      <c r="AP339" s="48">
        <v>4</v>
      </c>
      <c r="AQ339" s="49"/>
      <c r="AR339" s="49"/>
      <c r="AS339" s="49"/>
      <c r="AT339" s="48">
        <v>0</v>
      </c>
      <c r="AU339" s="39"/>
      <c r="AV339" s="39"/>
      <c r="AW339" s="39"/>
    </row>
    <row r="340" spans="1:49" ht="20.100000000000001" customHeight="1" x14ac:dyDescent="0.2">
      <c r="D340" s="2" t="s">
        <v>205</v>
      </c>
      <c r="F340" s="39">
        <v>204</v>
      </c>
      <c r="G340" s="39"/>
      <c r="H340" s="39"/>
      <c r="I340" s="39"/>
      <c r="J340" s="39">
        <v>991</v>
      </c>
      <c r="K340" s="39">
        <v>10</v>
      </c>
      <c r="L340" s="39">
        <v>2</v>
      </c>
      <c r="M340" s="39"/>
      <c r="N340" s="39">
        <v>1003</v>
      </c>
      <c r="O340" s="39"/>
      <c r="P340" s="39"/>
      <c r="Q340" s="39"/>
      <c r="R340" s="39">
        <v>3</v>
      </c>
      <c r="S340" s="39">
        <v>28</v>
      </c>
      <c r="T340" s="39">
        <v>13</v>
      </c>
      <c r="U340" s="39">
        <v>28</v>
      </c>
      <c r="V340" s="39"/>
      <c r="W340" s="39">
        <v>381</v>
      </c>
      <c r="X340" s="39">
        <v>6</v>
      </c>
      <c r="Y340" s="39">
        <v>28</v>
      </c>
      <c r="Z340" s="39">
        <v>258</v>
      </c>
      <c r="AA340" s="39">
        <v>37</v>
      </c>
      <c r="AB340" s="39">
        <v>42</v>
      </c>
      <c r="AC340" s="39">
        <v>188</v>
      </c>
      <c r="AD340" s="39">
        <v>0</v>
      </c>
      <c r="AE340" s="39"/>
      <c r="AF340" s="39">
        <v>1012</v>
      </c>
      <c r="AG340" s="39"/>
      <c r="AH340" s="39"/>
      <c r="AI340" s="39"/>
      <c r="AJ340" s="39">
        <v>187</v>
      </c>
      <c r="AK340" s="39"/>
      <c r="AL340" s="39"/>
      <c r="AM340" s="39"/>
      <c r="AN340" s="39">
        <v>0</v>
      </c>
      <c r="AO340" s="39"/>
      <c r="AP340" s="39">
        <v>8</v>
      </c>
      <c r="AQ340" s="39"/>
      <c r="AR340" s="39"/>
      <c r="AS340" s="39"/>
      <c r="AT340" s="39">
        <v>11</v>
      </c>
      <c r="AU340" s="39"/>
      <c r="AV340" s="39"/>
      <c r="AW340" s="39"/>
    </row>
    <row r="341" spans="1:49" ht="19.5" customHeight="1" x14ac:dyDescent="0.2">
      <c r="D341" s="47" t="s">
        <v>206</v>
      </c>
      <c r="F341" s="48">
        <v>268</v>
      </c>
      <c r="G341" s="49"/>
      <c r="H341" s="49"/>
      <c r="I341" s="49"/>
      <c r="J341" s="48">
        <v>1198</v>
      </c>
      <c r="K341" s="48">
        <v>34</v>
      </c>
      <c r="L341" s="48">
        <v>8</v>
      </c>
      <c r="M341" s="49"/>
      <c r="N341" s="48">
        <v>1240</v>
      </c>
      <c r="O341" s="49"/>
      <c r="P341" s="49"/>
      <c r="Q341" s="49"/>
      <c r="R341" s="48">
        <v>4</v>
      </c>
      <c r="S341" s="48">
        <v>74</v>
      </c>
      <c r="T341" s="48">
        <v>78</v>
      </c>
      <c r="U341" s="48">
        <v>56</v>
      </c>
      <c r="V341" s="49"/>
      <c r="W341" s="48">
        <v>219</v>
      </c>
      <c r="X341" s="48">
        <v>10</v>
      </c>
      <c r="Y341" s="48">
        <v>25</v>
      </c>
      <c r="Z341" s="48">
        <v>383</v>
      </c>
      <c r="AA341" s="48">
        <v>23</v>
      </c>
      <c r="AB341" s="48">
        <v>31</v>
      </c>
      <c r="AC341" s="48">
        <v>346</v>
      </c>
      <c r="AD341" s="48">
        <v>6</v>
      </c>
      <c r="AE341" s="49"/>
      <c r="AF341" s="48">
        <v>1255</v>
      </c>
      <c r="AG341" s="49"/>
      <c r="AH341" s="49"/>
      <c r="AI341" s="49"/>
      <c r="AJ341" s="48">
        <v>253</v>
      </c>
      <c r="AK341" s="49"/>
      <c r="AL341" s="49"/>
      <c r="AM341" s="49"/>
      <c r="AN341" s="48">
        <v>0</v>
      </c>
      <c r="AO341" s="49"/>
      <c r="AP341" s="48">
        <v>0</v>
      </c>
      <c r="AQ341" s="49"/>
      <c r="AR341" s="49"/>
      <c r="AS341" s="49"/>
      <c r="AT341" s="48">
        <v>18</v>
      </c>
      <c r="AU341" s="39"/>
      <c r="AV341" s="39"/>
      <c r="AW341" s="39"/>
    </row>
    <row r="342" spans="1:49" ht="19.5" customHeight="1" x14ac:dyDescent="0.2">
      <c r="D342" s="50" t="s">
        <v>207</v>
      </c>
      <c r="F342" s="49">
        <v>184</v>
      </c>
      <c r="G342" s="49"/>
      <c r="H342" s="49"/>
      <c r="I342" s="49"/>
      <c r="J342" s="49">
        <v>1162</v>
      </c>
      <c r="K342" s="49">
        <v>17</v>
      </c>
      <c r="L342" s="49">
        <v>9</v>
      </c>
      <c r="M342" s="49"/>
      <c r="N342" s="49">
        <v>1188</v>
      </c>
      <c r="O342" s="49"/>
      <c r="P342" s="49"/>
      <c r="Q342" s="49"/>
      <c r="R342" s="49">
        <v>0</v>
      </c>
      <c r="S342" s="49">
        <v>61</v>
      </c>
      <c r="T342" s="49">
        <v>70</v>
      </c>
      <c r="U342" s="49">
        <v>66</v>
      </c>
      <c r="V342" s="49"/>
      <c r="W342" s="49">
        <v>237</v>
      </c>
      <c r="X342" s="49">
        <v>2</v>
      </c>
      <c r="Y342" s="49">
        <v>25</v>
      </c>
      <c r="Z342" s="49">
        <v>316</v>
      </c>
      <c r="AA342" s="49">
        <v>21</v>
      </c>
      <c r="AB342" s="49">
        <v>18</v>
      </c>
      <c r="AC342" s="49">
        <v>327</v>
      </c>
      <c r="AD342" s="49">
        <v>2</v>
      </c>
      <c r="AE342" s="49"/>
      <c r="AF342" s="49">
        <v>1145</v>
      </c>
      <c r="AG342" s="49"/>
      <c r="AH342" s="49"/>
      <c r="AI342" s="49"/>
      <c r="AJ342" s="49">
        <v>227</v>
      </c>
      <c r="AK342" s="49"/>
      <c r="AL342" s="49"/>
      <c r="AM342" s="49"/>
      <c r="AN342" s="49">
        <v>0</v>
      </c>
      <c r="AO342" s="49"/>
      <c r="AP342" s="49">
        <v>0</v>
      </c>
      <c r="AQ342" s="49"/>
      <c r="AR342" s="49"/>
      <c r="AS342" s="49"/>
      <c r="AT342" s="49">
        <v>0</v>
      </c>
      <c r="AU342" s="39"/>
      <c r="AV342" s="39"/>
      <c r="AW342" s="39"/>
    </row>
    <row r="343" spans="1:49" ht="19.5" customHeight="1" x14ac:dyDescent="0.2">
      <c r="D343" s="47" t="s">
        <v>208</v>
      </c>
      <c r="F343" s="48">
        <v>171</v>
      </c>
      <c r="G343" s="49"/>
      <c r="H343" s="49"/>
      <c r="I343" s="49"/>
      <c r="J343" s="48">
        <v>968</v>
      </c>
      <c r="K343" s="48">
        <v>13</v>
      </c>
      <c r="L343" s="48">
        <v>2</v>
      </c>
      <c r="M343" s="49"/>
      <c r="N343" s="48">
        <v>983</v>
      </c>
      <c r="O343" s="49"/>
      <c r="P343" s="49"/>
      <c r="Q343" s="49"/>
      <c r="R343" s="48">
        <v>1</v>
      </c>
      <c r="S343" s="48">
        <v>21</v>
      </c>
      <c r="T343" s="48">
        <v>94</v>
      </c>
      <c r="U343" s="48">
        <v>30</v>
      </c>
      <c r="V343" s="49"/>
      <c r="W343" s="48">
        <v>238</v>
      </c>
      <c r="X343" s="48">
        <v>3</v>
      </c>
      <c r="Y343" s="48">
        <v>38</v>
      </c>
      <c r="Z343" s="48">
        <v>255</v>
      </c>
      <c r="AA343" s="48">
        <v>24</v>
      </c>
      <c r="AB343" s="48">
        <v>23</v>
      </c>
      <c r="AC343" s="48">
        <v>231</v>
      </c>
      <c r="AD343" s="48">
        <v>2</v>
      </c>
      <c r="AE343" s="49"/>
      <c r="AF343" s="48">
        <v>960</v>
      </c>
      <c r="AG343" s="49"/>
      <c r="AH343" s="49"/>
      <c r="AI343" s="49"/>
      <c r="AJ343" s="48">
        <v>191</v>
      </c>
      <c r="AK343" s="49"/>
      <c r="AL343" s="49"/>
      <c r="AM343" s="49"/>
      <c r="AN343" s="48">
        <v>0</v>
      </c>
      <c r="AO343" s="49"/>
      <c r="AP343" s="48">
        <v>3</v>
      </c>
      <c r="AQ343" s="49"/>
      <c r="AR343" s="49"/>
      <c r="AS343" s="49"/>
      <c r="AT343" s="48">
        <v>0</v>
      </c>
      <c r="AU343" s="39"/>
      <c r="AV343" s="39"/>
      <c r="AW343" s="39"/>
    </row>
    <row r="344" spans="1:49" ht="20.100000000000001" customHeight="1" x14ac:dyDescent="0.2">
      <c r="D344" s="2" t="s">
        <v>209</v>
      </c>
      <c r="F344" s="39">
        <v>313</v>
      </c>
      <c r="G344" s="39"/>
      <c r="H344" s="39"/>
      <c r="I344" s="39"/>
      <c r="J344" s="39">
        <v>860</v>
      </c>
      <c r="K344" s="39">
        <v>12</v>
      </c>
      <c r="L344" s="39">
        <v>13</v>
      </c>
      <c r="M344" s="39"/>
      <c r="N344" s="39">
        <v>885</v>
      </c>
      <c r="O344" s="39"/>
      <c r="P344" s="39"/>
      <c r="Q344" s="39"/>
      <c r="R344" s="39">
        <v>0</v>
      </c>
      <c r="S344" s="39">
        <v>35</v>
      </c>
      <c r="T344" s="39">
        <v>52</v>
      </c>
      <c r="U344" s="39">
        <v>75</v>
      </c>
      <c r="V344" s="39"/>
      <c r="W344" s="39">
        <v>113</v>
      </c>
      <c r="X344" s="39">
        <v>4</v>
      </c>
      <c r="Y344" s="39">
        <v>57</v>
      </c>
      <c r="Z344" s="39">
        <v>313</v>
      </c>
      <c r="AA344" s="39">
        <v>17</v>
      </c>
      <c r="AB344" s="39">
        <v>67</v>
      </c>
      <c r="AC344" s="39">
        <v>254</v>
      </c>
      <c r="AD344" s="39">
        <v>11</v>
      </c>
      <c r="AE344" s="39"/>
      <c r="AF344" s="39">
        <v>998</v>
      </c>
      <c r="AG344" s="39"/>
      <c r="AH344" s="39"/>
      <c r="AI344" s="39"/>
      <c r="AJ344" s="39">
        <v>200</v>
      </c>
      <c r="AK344" s="39"/>
      <c r="AL344" s="39"/>
      <c r="AM344" s="39"/>
      <c r="AN344" s="39">
        <v>0</v>
      </c>
      <c r="AO344" s="39"/>
      <c r="AP344" s="39">
        <v>0</v>
      </c>
      <c r="AQ344" s="39"/>
      <c r="AR344" s="39"/>
      <c r="AS344" s="39"/>
      <c r="AT344" s="39">
        <v>8</v>
      </c>
      <c r="AU344" s="39"/>
      <c r="AV344" s="39"/>
      <c r="AW344" s="39"/>
    </row>
    <row r="345" spans="1:49" ht="19.5" customHeight="1" x14ac:dyDescent="0.2">
      <c r="D345" s="47" t="s">
        <v>210</v>
      </c>
      <c r="F345" s="48">
        <v>241</v>
      </c>
      <c r="G345" s="49"/>
      <c r="H345" s="49"/>
      <c r="I345" s="49"/>
      <c r="J345" s="48">
        <v>942</v>
      </c>
      <c r="K345" s="48">
        <v>16</v>
      </c>
      <c r="L345" s="48">
        <v>20</v>
      </c>
      <c r="M345" s="49"/>
      <c r="N345" s="48">
        <v>978</v>
      </c>
      <c r="O345" s="49"/>
      <c r="P345" s="49"/>
      <c r="Q345" s="49"/>
      <c r="R345" s="48">
        <v>0</v>
      </c>
      <c r="S345" s="48">
        <v>75</v>
      </c>
      <c r="T345" s="48">
        <v>44</v>
      </c>
      <c r="U345" s="48">
        <v>28</v>
      </c>
      <c r="V345" s="49"/>
      <c r="W345" s="48">
        <v>172</v>
      </c>
      <c r="X345" s="48">
        <v>0</v>
      </c>
      <c r="Y345" s="48">
        <v>18</v>
      </c>
      <c r="Z345" s="48">
        <v>351</v>
      </c>
      <c r="AA345" s="48">
        <v>19</v>
      </c>
      <c r="AB345" s="48">
        <v>51</v>
      </c>
      <c r="AC345" s="48">
        <v>277</v>
      </c>
      <c r="AD345" s="48">
        <v>0</v>
      </c>
      <c r="AE345" s="49"/>
      <c r="AF345" s="48">
        <v>1035</v>
      </c>
      <c r="AG345" s="49"/>
      <c r="AH345" s="49"/>
      <c r="AI345" s="49"/>
      <c r="AJ345" s="48">
        <v>183</v>
      </c>
      <c r="AK345" s="49"/>
      <c r="AL345" s="49"/>
      <c r="AM345" s="49"/>
      <c r="AN345" s="48">
        <v>0</v>
      </c>
      <c r="AO345" s="49"/>
      <c r="AP345" s="48">
        <v>1</v>
      </c>
      <c r="AQ345" s="49"/>
      <c r="AR345" s="49"/>
      <c r="AS345" s="49"/>
      <c r="AT345" s="48">
        <v>23</v>
      </c>
      <c r="AU345" s="39"/>
      <c r="AV345" s="39"/>
      <c r="AW345" s="39"/>
    </row>
    <row r="346" spans="1:49" ht="20.100000000000001" customHeight="1" x14ac:dyDescent="0.2">
      <c r="D346" s="2" t="s">
        <v>211</v>
      </c>
      <c r="F346" s="39">
        <v>69</v>
      </c>
      <c r="G346" s="39"/>
      <c r="H346" s="39"/>
      <c r="I346" s="39"/>
      <c r="J346" s="39">
        <v>301</v>
      </c>
      <c r="K346" s="39">
        <v>10</v>
      </c>
      <c r="L346" s="39">
        <v>4</v>
      </c>
      <c r="M346" s="39"/>
      <c r="N346" s="39">
        <v>315</v>
      </c>
      <c r="O346" s="39"/>
      <c r="P346" s="39"/>
      <c r="Q346" s="39"/>
      <c r="R346" s="39">
        <v>1</v>
      </c>
      <c r="S346" s="39">
        <v>19</v>
      </c>
      <c r="T346" s="39">
        <v>46</v>
      </c>
      <c r="U346" s="39">
        <v>25</v>
      </c>
      <c r="V346" s="39"/>
      <c r="W346" s="39">
        <v>11</v>
      </c>
      <c r="X346" s="39">
        <v>0</v>
      </c>
      <c r="Y346" s="39">
        <v>1</v>
      </c>
      <c r="Z346" s="39">
        <v>10</v>
      </c>
      <c r="AA346" s="39">
        <v>21</v>
      </c>
      <c r="AB346" s="39">
        <v>8</v>
      </c>
      <c r="AC346" s="39">
        <v>147</v>
      </c>
      <c r="AD346" s="39">
        <v>0</v>
      </c>
      <c r="AE346" s="39"/>
      <c r="AF346" s="39">
        <v>289</v>
      </c>
      <c r="AG346" s="39"/>
      <c r="AH346" s="39"/>
      <c r="AI346" s="39"/>
      <c r="AJ346" s="39">
        <v>91</v>
      </c>
      <c r="AK346" s="39"/>
      <c r="AL346" s="39"/>
      <c r="AM346" s="39"/>
      <c r="AN346" s="39">
        <v>0</v>
      </c>
      <c r="AO346" s="39"/>
      <c r="AP346" s="39">
        <v>4</v>
      </c>
      <c r="AQ346" s="39"/>
      <c r="AR346" s="39"/>
      <c r="AS346" s="39"/>
      <c r="AT346" s="39">
        <v>0</v>
      </c>
      <c r="AU346" s="39"/>
      <c r="AV346" s="39"/>
      <c r="AW346" s="39"/>
    </row>
    <row r="347" spans="1:49" ht="19.5" customHeight="1" x14ac:dyDescent="0.2">
      <c r="D347" s="47" t="s">
        <v>212</v>
      </c>
      <c r="F347" s="48">
        <v>36</v>
      </c>
      <c r="G347" s="49"/>
      <c r="H347" s="49"/>
      <c r="I347" s="49"/>
      <c r="J347" s="48">
        <v>124</v>
      </c>
      <c r="K347" s="48">
        <v>18</v>
      </c>
      <c r="L347" s="48">
        <v>6</v>
      </c>
      <c r="M347" s="49"/>
      <c r="N347" s="48">
        <v>148</v>
      </c>
      <c r="O347" s="49"/>
      <c r="P347" s="49"/>
      <c r="Q347" s="49"/>
      <c r="R347" s="48">
        <v>0</v>
      </c>
      <c r="S347" s="48">
        <v>13</v>
      </c>
      <c r="T347" s="48">
        <v>20</v>
      </c>
      <c r="U347" s="48">
        <v>7</v>
      </c>
      <c r="V347" s="49"/>
      <c r="W347" s="48">
        <v>19</v>
      </c>
      <c r="X347" s="48">
        <v>0</v>
      </c>
      <c r="Y347" s="48">
        <v>1</v>
      </c>
      <c r="Z347" s="48">
        <v>9</v>
      </c>
      <c r="AA347" s="48">
        <v>5</v>
      </c>
      <c r="AB347" s="48">
        <v>14</v>
      </c>
      <c r="AC347" s="48">
        <v>60</v>
      </c>
      <c r="AD347" s="48">
        <v>0</v>
      </c>
      <c r="AE347" s="49"/>
      <c r="AF347" s="48">
        <v>148</v>
      </c>
      <c r="AG347" s="49"/>
      <c r="AH347" s="49"/>
      <c r="AI347" s="49"/>
      <c r="AJ347" s="48">
        <v>35</v>
      </c>
      <c r="AK347" s="49"/>
      <c r="AL347" s="49"/>
      <c r="AM347" s="49"/>
      <c r="AN347" s="48">
        <v>0</v>
      </c>
      <c r="AO347" s="49"/>
      <c r="AP347" s="48">
        <v>1</v>
      </c>
      <c r="AQ347" s="49"/>
      <c r="AR347" s="49"/>
      <c r="AS347" s="49"/>
      <c r="AT347" s="48">
        <v>0</v>
      </c>
      <c r="AU347" s="39"/>
      <c r="AV347" s="39"/>
      <c r="AW347" s="39"/>
    </row>
    <row r="348" spans="1:49" ht="20.100000000000001" customHeight="1" x14ac:dyDescent="0.2">
      <c r="D348" s="50" t="s">
        <v>213</v>
      </c>
      <c r="F348" s="39">
        <v>90</v>
      </c>
      <c r="G348" s="39"/>
      <c r="H348" s="39"/>
      <c r="I348" s="39"/>
      <c r="J348" s="39">
        <v>260</v>
      </c>
      <c r="K348" s="39">
        <v>3</v>
      </c>
      <c r="L348" s="39">
        <v>3</v>
      </c>
      <c r="M348" s="39"/>
      <c r="N348" s="39">
        <v>266</v>
      </c>
      <c r="O348" s="39"/>
      <c r="P348" s="39"/>
      <c r="Q348" s="39"/>
      <c r="R348" s="39">
        <v>0</v>
      </c>
      <c r="S348" s="39">
        <v>10</v>
      </c>
      <c r="T348" s="39">
        <v>21</v>
      </c>
      <c r="U348" s="39">
        <v>45</v>
      </c>
      <c r="V348" s="39"/>
      <c r="W348" s="39">
        <v>25</v>
      </c>
      <c r="X348" s="39">
        <v>1</v>
      </c>
      <c r="Y348" s="39">
        <v>2</v>
      </c>
      <c r="Z348" s="39">
        <v>25</v>
      </c>
      <c r="AA348" s="39">
        <v>15</v>
      </c>
      <c r="AB348" s="39">
        <v>16</v>
      </c>
      <c r="AC348" s="39">
        <v>128</v>
      </c>
      <c r="AD348" s="39">
        <v>1</v>
      </c>
      <c r="AE348" s="39"/>
      <c r="AF348" s="39">
        <v>289</v>
      </c>
      <c r="AG348" s="39"/>
      <c r="AH348" s="39"/>
      <c r="AI348" s="39"/>
      <c r="AJ348" s="39">
        <v>67</v>
      </c>
      <c r="AK348" s="39"/>
      <c r="AL348" s="39"/>
      <c r="AM348" s="39"/>
      <c r="AN348" s="39">
        <v>0</v>
      </c>
      <c r="AO348" s="39"/>
      <c r="AP348" s="39">
        <v>0</v>
      </c>
      <c r="AQ348" s="39"/>
      <c r="AR348" s="39"/>
      <c r="AS348" s="39"/>
      <c r="AT348" s="39">
        <v>0</v>
      </c>
      <c r="AU348" s="39"/>
      <c r="AV348" s="39"/>
      <c r="AW348" s="39"/>
    </row>
    <row r="349" spans="1:49" ht="20.100000000000001" customHeight="1" x14ac:dyDescent="0.2"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</row>
    <row r="350" spans="1:49" s="1" customFormat="1" ht="20.100000000000001" customHeight="1" x14ac:dyDescent="0.25">
      <c r="A350" s="3"/>
      <c r="B350" s="6"/>
      <c r="C350" s="51" t="s">
        <v>159</v>
      </c>
      <c r="D350" s="52"/>
      <c r="E350" s="5"/>
      <c r="F350" s="53">
        <v>1964</v>
      </c>
      <c r="G350" s="54"/>
      <c r="H350" s="54"/>
      <c r="I350" s="54"/>
      <c r="J350" s="53">
        <v>9089</v>
      </c>
      <c r="K350" s="53">
        <v>172</v>
      </c>
      <c r="L350" s="53">
        <v>79</v>
      </c>
      <c r="M350" s="54"/>
      <c r="N350" s="53">
        <v>9340</v>
      </c>
      <c r="O350" s="54"/>
      <c r="P350" s="54"/>
      <c r="Q350" s="54"/>
      <c r="R350" s="53">
        <v>13</v>
      </c>
      <c r="S350" s="53">
        <v>439</v>
      </c>
      <c r="T350" s="53">
        <v>544</v>
      </c>
      <c r="U350" s="53">
        <v>501</v>
      </c>
      <c r="V350" s="54"/>
      <c r="W350" s="53">
        <v>1794</v>
      </c>
      <c r="X350" s="53">
        <v>36</v>
      </c>
      <c r="Y350" s="53">
        <v>256</v>
      </c>
      <c r="Z350" s="53">
        <v>2630</v>
      </c>
      <c r="AA350" s="53">
        <v>236</v>
      </c>
      <c r="AB350" s="53">
        <v>366</v>
      </c>
      <c r="AC350" s="53">
        <v>2577</v>
      </c>
      <c r="AD350" s="53">
        <v>24</v>
      </c>
      <c r="AE350" s="54"/>
      <c r="AF350" s="53">
        <v>9416</v>
      </c>
      <c r="AG350" s="54"/>
      <c r="AH350" s="54"/>
      <c r="AI350" s="54"/>
      <c r="AJ350" s="53">
        <v>1867</v>
      </c>
      <c r="AK350" s="54"/>
      <c r="AL350" s="54"/>
      <c r="AM350" s="54"/>
      <c r="AN350" s="53">
        <v>0</v>
      </c>
      <c r="AO350" s="54"/>
      <c r="AP350" s="53">
        <v>21</v>
      </c>
      <c r="AQ350" s="54"/>
      <c r="AR350" s="54"/>
      <c r="AS350" s="54"/>
      <c r="AT350" s="53">
        <v>481</v>
      </c>
      <c r="AU350" s="39"/>
      <c r="AV350" s="39"/>
      <c r="AW350" s="39"/>
    </row>
    <row r="351" spans="1:49" s="1" customFormat="1" ht="20.100000000000001" customHeight="1" x14ac:dyDescent="0.2">
      <c r="A351" s="3"/>
      <c r="B351" s="6"/>
      <c r="C351" s="3"/>
      <c r="D351" s="3"/>
      <c r="E351" s="5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39"/>
      <c r="AV351" s="39"/>
      <c r="AW351" s="39"/>
    </row>
    <row r="352" spans="1:49" s="1" customFormat="1" ht="20.100000000000001" customHeight="1" x14ac:dyDescent="0.25">
      <c r="A352" s="3"/>
      <c r="B352" s="57" t="s">
        <v>214</v>
      </c>
      <c r="C352" s="58"/>
      <c r="D352" s="58"/>
      <c r="E352" s="5"/>
      <c r="F352" s="59">
        <v>1964</v>
      </c>
      <c r="G352" s="54"/>
      <c r="H352" s="54"/>
      <c r="I352" s="54"/>
      <c r="J352" s="59">
        <v>9089</v>
      </c>
      <c r="K352" s="59">
        <v>172</v>
      </c>
      <c r="L352" s="59">
        <v>79</v>
      </c>
      <c r="M352" s="54"/>
      <c r="N352" s="59">
        <v>9340</v>
      </c>
      <c r="O352" s="54"/>
      <c r="P352" s="54"/>
      <c r="Q352" s="54"/>
      <c r="R352" s="59">
        <v>13</v>
      </c>
      <c r="S352" s="59">
        <v>439</v>
      </c>
      <c r="T352" s="59">
        <v>544</v>
      </c>
      <c r="U352" s="59">
        <v>501</v>
      </c>
      <c r="V352" s="54"/>
      <c r="W352" s="59">
        <v>1794</v>
      </c>
      <c r="X352" s="59">
        <v>36</v>
      </c>
      <c r="Y352" s="59">
        <v>256</v>
      </c>
      <c r="Z352" s="59">
        <v>2630</v>
      </c>
      <c r="AA352" s="59">
        <v>236</v>
      </c>
      <c r="AB352" s="59">
        <v>366</v>
      </c>
      <c r="AC352" s="59">
        <v>2577</v>
      </c>
      <c r="AD352" s="59">
        <v>24</v>
      </c>
      <c r="AE352" s="54"/>
      <c r="AF352" s="59">
        <v>9416</v>
      </c>
      <c r="AG352" s="54"/>
      <c r="AH352" s="54"/>
      <c r="AI352" s="54"/>
      <c r="AJ352" s="59">
        <v>1867</v>
      </c>
      <c r="AK352" s="54"/>
      <c r="AL352" s="54"/>
      <c r="AM352" s="54"/>
      <c r="AN352" s="59">
        <v>0</v>
      </c>
      <c r="AO352" s="54"/>
      <c r="AP352" s="59">
        <v>21</v>
      </c>
      <c r="AQ352" s="54"/>
      <c r="AR352" s="54"/>
      <c r="AS352" s="54"/>
      <c r="AT352" s="59">
        <v>481</v>
      </c>
      <c r="AU352" s="39"/>
      <c r="AV352" s="39"/>
      <c r="AW352" s="39"/>
    </row>
    <row r="353" spans="1:49" ht="20.100000000000001" customHeight="1" x14ac:dyDescent="0.2"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</row>
    <row r="354" spans="1:49" ht="20.100000000000001" customHeight="1" x14ac:dyDescent="0.2">
      <c r="B354" s="6" t="s">
        <v>215</v>
      </c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</row>
    <row r="355" spans="1:49" ht="20.100000000000001" customHeight="1" x14ac:dyDescent="0.2">
      <c r="C355" s="3" t="s">
        <v>154</v>
      </c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</row>
    <row r="356" spans="1:49" ht="20.100000000000001" customHeight="1" x14ac:dyDescent="0.2">
      <c r="D356" s="2" t="s">
        <v>216</v>
      </c>
      <c r="F356" s="39">
        <v>100</v>
      </c>
      <c r="G356" s="39"/>
      <c r="H356" s="39"/>
      <c r="I356" s="39"/>
      <c r="J356" s="39">
        <v>396</v>
      </c>
      <c r="K356" s="39">
        <v>14</v>
      </c>
      <c r="L356" s="39">
        <v>2</v>
      </c>
      <c r="M356" s="39"/>
      <c r="N356" s="39">
        <v>412</v>
      </c>
      <c r="O356" s="39"/>
      <c r="P356" s="39"/>
      <c r="Q356" s="39"/>
      <c r="R356" s="39">
        <v>1</v>
      </c>
      <c r="S356" s="39">
        <v>20</v>
      </c>
      <c r="T356" s="39">
        <v>57</v>
      </c>
      <c r="U356" s="39">
        <v>19</v>
      </c>
      <c r="V356" s="39"/>
      <c r="W356" s="39">
        <v>67</v>
      </c>
      <c r="X356" s="39">
        <v>2</v>
      </c>
      <c r="Y356" s="39">
        <v>3</v>
      </c>
      <c r="Z356" s="39">
        <v>34</v>
      </c>
      <c r="AA356" s="39">
        <v>16</v>
      </c>
      <c r="AB356" s="39">
        <v>15</v>
      </c>
      <c r="AC356" s="39">
        <v>197</v>
      </c>
      <c r="AD356" s="39">
        <v>1</v>
      </c>
      <c r="AE356" s="39"/>
      <c r="AF356" s="39">
        <v>432</v>
      </c>
      <c r="AG356" s="39"/>
      <c r="AH356" s="39"/>
      <c r="AI356" s="39"/>
      <c r="AJ356" s="39">
        <v>71</v>
      </c>
      <c r="AK356" s="39"/>
      <c r="AL356" s="39"/>
      <c r="AM356" s="39"/>
      <c r="AN356" s="39">
        <v>0</v>
      </c>
      <c r="AO356" s="39"/>
      <c r="AP356" s="39">
        <v>9</v>
      </c>
      <c r="AQ356" s="39"/>
      <c r="AR356" s="39"/>
      <c r="AS356" s="39"/>
      <c r="AT356" s="39">
        <v>0</v>
      </c>
      <c r="AU356" s="39"/>
      <c r="AV356" s="39"/>
      <c r="AW356" s="39"/>
    </row>
    <row r="357" spans="1:49" ht="19.5" customHeight="1" x14ac:dyDescent="0.2">
      <c r="D357" s="47" t="s">
        <v>217</v>
      </c>
      <c r="F357" s="48">
        <v>128</v>
      </c>
      <c r="G357" s="49"/>
      <c r="H357" s="49"/>
      <c r="I357" s="49"/>
      <c r="J357" s="48">
        <v>408</v>
      </c>
      <c r="K357" s="48">
        <v>13</v>
      </c>
      <c r="L357" s="48">
        <v>7</v>
      </c>
      <c r="M357" s="49"/>
      <c r="N357" s="48">
        <v>428</v>
      </c>
      <c r="O357" s="49"/>
      <c r="P357" s="49"/>
      <c r="Q357" s="49"/>
      <c r="R357" s="48">
        <v>0</v>
      </c>
      <c r="S357" s="48">
        <v>20</v>
      </c>
      <c r="T357" s="48">
        <v>78</v>
      </c>
      <c r="U357" s="48">
        <v>24</v>
      </c>
      <c r="V357" s="49"/>
      <c r="W357" s="48">
        <v>54</v>
      </c>
      <c r="X357" s="48">
        <v>3</v>
      </c>
      <c r="Y357" s="48">
        <v>5</v>
      </c>
      <c r="Z357" s="48">
        <v>47</v>
      </c>
      <c r="AA357" s="48">
        <v>18</v>
      </c>
      <c r="AB357" s="48">
        <v>22</v>
      </c>
      <c r="AC357" s="48">
        <v>207</v>
      </c>
      <c r="AD357" s="48">
        <v>0</v>
      </c>
      <c r="AE357" s="49"/>
      <c r="AF357" s="48">
        <v>478</v>
      </c>
      <c r="AG357" s="49"/>
      <c r="AH357" s="49"/>
      <c r="AI357" s="49"/>
      <c r="AJ357" s="48">
        <v>78</v>
      </c>
      <c r="AK357" s="49"/>
      <c r="AL357" s="49"/>
      <c r="AM357" s="49"/>
      <c r="AN357" s="48">
        <v>0</v>
      </c>
      <c r="AO357" s="49"/>
      <c r="AP357" s="48">
        <v>0</v>
      </c>
      <c r="AQ357" s="49"/>
      <c r="AR357" s="49"/>
      <c r="AS357" s="49"/>
      <c r="AT357" s="48">
        <v>124</v>
      </c>
      <c r="AU357" s="39"/>
      <c r="AV357" s="39"/>
      <c r="AW357" s="39"/>
    </row>
    <row r="358" spans="1:49" ht="20.100000000000001" customHeight="1" x14ac:dyDescent="0.2">
      <c r="D358" s="2" t="s">
        <v>218</v>
      </c>
      <c r="F358" s="39">
        <v>84</v>
      </c>
      <c r="G358" s="39"/>
      <c r="H358" s="39"/>
      <c r="I358" s="39"/>
      <c r="J358" s="39">
        <v>309</v>
      </c>
      <c r="K358" s="39">
        <v>9</v>
      </c>
      <c r="L358" s="39">
        <v>12</v>
      </c>
      <c r="M358" s="39"/>
      <c r="N358" s="39">
        <v>330</v>
      </c>
      <c r="O358" s="39"/>
      <c r="P358" s="39"/>
      <c r="Q358" s="39"/>
      <c r="R358" s="39">
        <v>0</v>
      </c>
      <c r="S358" s="39">
        <v>18</v>
      </c>
      <c r="T358" s="39">
        <v>62</v>
      </c>
      <c r="U358" s="39">
        <v>16</v>
      </c>
      <c r="V358" s="39"/>
      <c r="W358" s="39">
        <v>27</v>
      </c>
      <c r="X358" s="39">
        <v>1</v>
      </c>
      <c r="Y358" s="39">
        <v>3</v>
      </c>
      <c r="Z358" s="39">
        <v>29</v>
      </c>
      <c r="AA358" s="39">
        <v>22</v>
      </c>
      <c r="AB358" s="39">
        <v>22</v>
      </c>
      <c r="AC358" s="39">
        <v>157</v>
      </c>
      <c r="AD358" s="39">
        <v>1</v>
      </c>
      <c r="AE358" s="39"/>
      <c r="AF358" s="39">
        <v>358</v>
      </c>
      <c r="AG358" s="39"/>
      <c r="AH358" s="39"/>
      <c r="AI358" s="39"/>
      <c r="AJ358" s="39">
        <v>54</v>
      </c>
      <c r="AK358" s="39"/>
      <c r="AL358" s="39"/>
      <c r="AM358" s="39"/>
      <c r="AN358" s="39">
        <v>0</v>
      </c>
      <c r="AO358" s="39"/>
      <c r="AP358" s="39">
        <v>2</v>
      </c>
      <c r="AQ358" s="39"/>
      <c r="AR358" s="39"/>
      <c r="AS358" s="39"/>
      <c r="AT358" s="39">
        <v>0</v>
      </c>
      <c r="AU358" s="39"/>
      <c r="AV358" s="39"/>
      <c r="AW358" s="39"/>
    </row>
    <row r="359" spans="1:49" ht="19.5" customHeight="1" x14ac:dyDescent="0.2">
      <c r="D359" s="47" t="s">
        <v>219</v>
      </c>
      <c r="F359" s="48">
        <v>74</v>
      </c>
      <c r="G359" s="49"/>
      <c r="H359" s="49"/>
      <c r="I359" s="49"/>
      <c r="J359" s="48">
        <v>364</v>
      </c>
      <c r="K359" s="48">
        <v>14</v>
      </c>
      <c r="L359" s="48">
        <v>9</v>
      </c>
      <c r="M359" s="49"/>
      <c r="N359" s="48">
        <v>387</v>
      </c>
      <c r="O359" s="49"/>
      <c r="P359" s="49"/>
      <c r="Q359" s="49"/>
      <c r="R359" s="48">
        <v>0</v>
      </c>
      <c r="S359" s="48">
        <v>15</v>
      </c>
      <c r="T359" s="48">
        <v>69</v>
      </c>
      <c r="U359" s="48">
        <v>17</v>
      </c>
      <c r="V359" s="49"/>
      <c r="W359" s="48">
        <v>58</v>
      </c>
      <c r="X359" s="48">
        <v>0</v>
      </c>
      <c r="Y359" s="48">
        <v>3</v>
      </c>
      <c r="Z359" s="48">
        <v>46</v>
      </c>
      <c r="AA359" s="48">
        <v>16</v>
      </c>
      <c r="AB359" s="48">
        <v>10</v>
      </c>
      <c r="AC359" s="48">
        <v>161</v>
      </c>
      <c r="AD359" s="48">
        <v>3</v>
      </c>
      <c r="AE359" s="49"/>
      <c r="AF359" s="48">
        <v>398</v>
      </c>
      <c r="AG359" s="49"/>
      <c r="AH359" s="49"/>
      <c r="AI359" s="49"/>
      <c r="AJ359" s="48">
        <v>53</v>
      </c>
      <c r="AK359" s="49"/>
      <c r="AL359" s="49"/>
      <c r="AM359" s="49"/>
      <c r="AN359" s="48">
        <v>0</v>
      </c>
      <c r="AO359" s="49"/>
      <c r="AP359" s="48">
        <v>10</v>
      </c>
      <c r="AQ359" s="49"/>
      <c r="AR359" s="49"/>
      <c r="AS359" s="49"/>
      <c r="AT359" s="48">
        <v>0</v>
      </c>
      <c r="AU359" s="39"/>
      <c r="AV359" s="39"/>
      <c r="AW359" s="39"/>
    </row>
    <row r="360" spans="1:49" ht="20.100000000000001" customHeight="1" x14ac:dyDescent="0.2">
      <c r="D360" s="2" t="s">
        <v>114</v>
      </c>
      <c r="F360" s="39">
        <v>41</v>
      </c>
      <c r="G360" s="39"/>
      <c r="H360" s="39"/>
      <c r="I360" s="39"/>
      <c r="J360" s="39">
        <v>121</v>
      </c>
      <c r="K360" s="39">
        <v>5</v>
      </c>
      <c r="L360" s="39">
        <v>6</v>
      </c>
      <c r="M360" s="39"/>
      <c r="N360" s="39">
        <v>132</v>
      </c>
      <c r="O360" s="39"/>
      <c r="P360" s="39"/>
      <c r="Q360" s="39"/>
      <c r="R360" s="39">
        <v>0</v>
      </c>
      <c r="S360" s="39">
        <v>6</v>
      </c>
      <c r="T360" s="39">
        <v>15</v>
      </c>
      <c r="U360" s="39">
        <v>5</v>
      </c>
      <c r="V360" s="39"/>
      <c r="W360" s="39">
        <v>13</v>
      </c>
      <c r="X360" s="39">
        <v>0</v>
      </c>
      <c r="Y360" s="39">
        <v>1</v>
      </c>
      <c r="Z360" s="39">
        <v>7</v>
      </c>
      <c r="AA360" s="39">
        <v>4</v>
      </c>
      <c r="AB360" s="39">
        <v>5</v>
      </c>
      <c r="AC360" s="39">
        <v>60</v>
      </c>
      <c r="AD360" s="39">
        <v>0</v>
      </c>
      <c r="AE360" s="39"/>
      <c r="AF360" s="39">
        <v>116</v>
      </c>
      <c r="AG360" s="39"/>
      <c r="AH360" s="39"/>
      <c r="AI360" s="39"/>
      <c r="AJ360" s="39">
        <v>55</v>
      </c>
      <c r="AK360" s="39"/>
      <c r="AL360" s="39"/>
      <c r="AM360" s="39"/>
      <c r="AN360" s="39">
        <v>0</v>
      </c>
      <c r="AO360" s="39"/>
      <c r="AP360" s="39">
        <v>2</v>
      </c>
      <c r="AQ360" s="39"/>
      <c r="AR360" s="39"/>
      <c r="AS360" s="39"/>
      <c r="AT360" s="39">
        <v>0</v>
      </c>
      <c r="AU360" s="39"/>
      <c r="AV360" s="39"/>
      <c r="AW360" s="39"/>
    </row>
    <row r="361" spans="1:49" ht="19.5" customHeight="1" x14ac:dyDescent="0.2">
      <c r="D361" s="47" t="s">
        <v>220</v>
      </c>
      <c r="F361" s="48">
        <v>123</v>
      </c>
      <c r="G361" s="49"/>
      <c r="H361" s="49"/>
      <c r="I361" s="49"/>
      <c r="J361" s="48">
        <v>340</v>
      </c>
      <c r="K361" s="48">
        <v>11</v>
      </c>
      <c r="L361" s="48">
        <v>5</v>
      </c>
      <c r="M361" s="49"/>
      <c r="N361" s="48">
        <v>356</v>
      </c>
      <c r="O361" s="49"/>
      <c r="P361" s="49"/>
      <c r="Q361" s="49"/>
      <c r="R361" s="48">
        <f xml:space="preserve"> 1 + 5</f>
        <v>6</v>
      </c>
      <c r="S361" s="48">
        <v>17</v>
      </c>
      <c r="T361" s="48">
        <v>81</v>
      </c>
      <c r="U361" s="48">
        <v>23</v>
      </c>
      <c r="V361" s="49"/>
      <c r="W361" s="48">
        <v>46</v>
      </c>
      <c r="X361" s="48">
        <v>1</v>
      </c>
      <c r="Y361" s="48">
        <v>2</v>
      </c>
      <c r="Z361" s="48">
        <v>46</v>
      </c>
      <c r="AA361" s="48">
        <v>21</v>
      </c>
      <c r="AB361" s="48">
        <v>9</v>
      </c>
      <c r="AC361" s="48">
        <v>176</v>
      </c>
      <c r="AD361" s="48">
        <v>4</v>
      </c>
      <c r="AE361" s="49"/>
      <c r="AF361" s="48">
        <v>432</v>
      </c>
      <c r="AG361" s="49"/>
      <c r="AH361" s="49"/>
      <c r="AI361" s="49"/>
      <c r="AJ361" s="48">
        <v>47</v>
      </c>
      <c r="AK361" s="49"/>
      <c r="AL361" s="49"/>
      <c r="AM361" s="49"/>
      <c r="AN361" s="48">
        <v>0</v>
      </c>
      <c r="AO361" s="49"/>
      <c r="AP361" s="48">
        <v>0</v>
      </c>
      <c r="AQ361" s="49"/>
      <c r="AR361" s="49"/>
      <c r="AS361" s="49"/>
      <c r="AT361" s="48">
        <v>75</v>
      </c>
      <c r="AU361" s="39"/>
      <c r="AV361" s="39"/>
      <c r="AW361" s="39"/>
    </row>
    <row r="362" spans="1:49" ht="20.100000000000001" customHeight="1" x14ac:dyDescent="0.2">
      <c r="D362" s="50" t="s">
        <v>116</v>
      </c>
      <c r="F362" s="49">
        <v>30</v>
      </c>
      <c r="G362" s="49"/>
      <c r="H362" s="49"/>
      <c r="I362" s="49"/>
      <c r="J362" s="49">
        <v>127</v>
      </c>
      <c r="K362" s="49">
        <v>14</v>
      </c>
      <c r="L362" s="49">
        <v>4</v>
      </c>
      <c r="M362" s="49"/>
      <c r="N362" s="49">
        <v>145</v>
      </c>
      <c r="O362" s="49"/>
      <c r="P362" s="49"/>
      <c r="Q362" s="49"/>
      <c r="R362" s="49">
        <v>0</v>
      </c>
      <c r="S362" s="49">
        <v>15</v>
      </c>
      <c r="T362" s="49">
        <v>14</v>
      </c>
      <c r="U362" s="49">
        <v>13</v>
      </c>
      <c r="V362" s="49"/>
      <c r="W362" s="49">
        <v>15</v>
      </c>
      <c r="X362" s="49">
        <v>0</v>
      </c>
      <c r="Y362" s="49">
        <v>1</v>
      </c>
      <c r="Z362" s="49">
        <v>9</v>
      </c>
      <c r="AA362" s="49">
        <v>13</v>
      </c>
      <c r="AB362" s="49">
        <v>3</v>
      </c>
      <c r="AC362" s="49">
        <v>67</v>
      </c>
      <c r="AD362" s="49">
        <v>0</v>
      </c>
      <c r="AE362" s="49"/>
      <c r="AF362" s="49">
        <v>150</v>
      </c>
      <c r="AG362" s="49"/>
      <c r="AH362" s="49"/>
      <c r="AI362" s="49"/>
      <c r="AJ362" s="49">
        <v>25</v>
      </c>
      <c r="AK362" s="49"/>
      <c r="AL362" s="49"/>
      <c r="AM362" s="49"/>
      <c r="AN362" s="49">
        <v>0</v>
      </c>
      <c r="AO362" s="49"/>
      <c r="AP362" s="49">
        <v>0</v>
      </c>
      <c r="AQ362" s="49"/>
      <c r="AR362" s="49"/>
      <c r="AS362" s="49"/>
      <c r="AT362" s="49">
        <v>0</v>
      </c>
      <c r="AU362" s="39"/>
      <c r="AV362" s="39"/>
      <c r="AW362" s="39"/>
    </row>
    <row r="363" spans="1:49" ht="20.100000000000001" customHeight="1" x14ac:dyDescent="0.2">
      <c r="D363" s="47" t="s">
        <v>221</v>
      </c>
      <c r="F363" s="48">
        <v>0</v>
      </c>
      <c r="G363" s="49"/>
      <c r="H363" s="49"/>
      <c r="I363" s="49"/>
      <c r="J363" s="48">
        <v>418</v>
      </c>
      <c r="K363" s="48">
        <v>9</v>
      </c>
      <c r="L363" s="48">
        <v>0</v>
      </c>
      <c r="M363" s="49"/>
      <c r="N363" s="48">
        <v>427</v>
      </c>
      <c r="O363" s="49"/>
      <c r="P363" s="49"/>
      <c r="Q363" s="49"/>
      <c r="R363" s="48">
        <v>3</v>
      </c>
      <c r="S363" s="48">
        <v>7</v>
      </c>
      <c r="T363" s="48">
        <v>76</v>
      </c>
      <c r="U363" s="48">
        <v>21</v>
      </c>
      <c r="V363" s="49"/>
      <c r="W363" s="48">
        <v>59</v>
      </c>
      <c r="X363" s="48">
        <v>1</v>
      </c>
      <c r="Y363" s="48">
        <v>0</v>
      </c>
      <c r="Z363" s="48">
        <v>42</v>
      </c>
      <c r="AA363" s="48">
        <v>4</v>
      </c>
      <c r="AB363" s="48">
        <v>7</v>
      </c>
      <c r="AC363" s="48">
        <v>134</v>
      </c>
      <c r="AD363" s="48">
        <v>0</v>
      </c>
      <c r="AE363" s="49"/>
      <c r="AF363" s="48">
        <v>354</v>
      </c>
      <c r="AG363" s="49"/>
      <c r="AH363" s="49"/>
      <c r="AI363" s="49"/>
      <c r="AJ363" s="48">
        <v>73</v>
      </c>
      <c r="AK363" s="49"/>
      <c r="AL363" s="49"/>
      <c r="AM363" s="49"/>
      <c r="AN363" s="48">
        <v>0</v>
      </c>
      <c r="AO363" s="49"/>
      <c r="AP363" s="48">
        <v>0</v>
      </c>
      <c r="AQ363" s="49"/>
      <c r="AR363" s="49"/>
      <c r="AS363" s="49"/>
      <c r="AT363" s="48">
        <v>0</v>
      </c>
      <c r="AU363" s="39"/>
      <c r="AV363" s="39"/>
      <c r="AW363" s="39"/>
    </row>
    <row r="364" spans="1:49" ht="20.100000000000001" customHeight="1" x14ac:dyDescent="0.2"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</row>
    <row r="365" spans="1:49" s="1" customFormat="1" ht="20.100000000000001" customHeight="1" x14ac:dyDescent="0.25">
      <c r="A365" s="3"/>
      <c r="B365" s="6"/>
      <c r="C365" s="51" t="s">
        <v>159</v>
      </c>
      <c r="D365" s="52"/>
      <c r="E365" s="5"/>
      <c r="F365" s="53">
        <v>580</v>
      </c>
      <c r="G365" s="54"/>
      <c r="H365" s="54"/>
      <c r="I365" s="54"/>
      <c r="J365" s="53">
        <v>2483</v>
      </c>
      <c r="K365" s="53">
        <v>89</v>
      </c>
      <c r="L365" s="53">
        <v>45</v>
      </c>
      <c r="M365" s="54"/>
      <c r="N365" s="53">
        <v>2617</v>
      </c>
      <c r="O365" s="54"/>
      <c r="P365" s="54"/>
      <c r="Q365" s="54"/>
      <c r="R365" s="53">
        <f xml:space="preserve"> 5 + 5</f>
        <v>10</v>
      </c>
      <c r="S365" s="53">
        <v>118</v>
      </c>
      <c r="T365" s="53">
        <v>452</v>
      </c>
      <c r="U365" s="53">
        <v>138</v>
      </c>
      <c r="V365" s="54"/>
      <c r="W365" s="53">
        <v>339</v>
      </c>
      <c r="X365" s="53">
        <v>8</v>
      </c>
      <c r="Y365" s="53">
        <v>18</v>
      </c>
      <c r="Z365" s="53">
        <v>260</v>
      </c>
      <c r="AA365" s="53">
        <v>114</v>
      </c>
      <c r="AB365" s="53">
        <v>93</v>
      </c>
      <c r="AC365" s="53">
        <v>1159</v>
      </c>
      <c r="AD365" s="53">
        <v>9</v>
      </c>
      <c r="AE365" s="54"/>
      <c r="AF365" s="53">
        <v>2718</v>
      </c>
      <c r="AG365" s="54"/>
      <c r="AH365" s="54"/>
      <c r="AI365" s="54"/>
      <c r="AJ365" s="53">
        <v>456</v>
      </c>
      <c r="AK365" s="54"/>
      <c r="AL365" s="54"/>
      <c r="AM365" s="54"/>
      <c r="AN365" s="53">
        <v>0</v>
      </c>
      <c r="AO365" s="54"/>
      <c r="AP365" s="53">
        <v>23</v>
      </c>
      <c r="AQ365" s="54"/>
      <c r="AR365" s="54"/>
      <c r="AS365" s="54"/>
      <c r="AT365" s="53">
        <v>199</v>
      </c>
      <c r="AU365" s="39"/>
      <c r="AV365" s="39"/>
      <c r="AW365" s="39"/>
    </row>
    <row r="366" spans="1:49" s="1" customFormat="1" ht="20.100000000000001" customHeight="1" x14ac:dyDescent="0.2">
      <c r="A366" s="3"/>
      <c r="B366" s="6"/>
      <c r="C366" s="3"/>
      <c r="D366" s="3"/>
      <c r="E366" s="5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39"/>
      <c r="AV366" s="39"/>
      <c r="AW366" s="39"/>
    </row>
    <row r="367" spans="1:49" s="1" customFormat="1" ht="20.100000000000001" customHeight="1" x14ac:dyDescent="0.25">
      <c r="A367" s="3"/>
      <c r="B367" s="57" t="s">
        <v>222</v>
      </c>
      <c r="C367" s="58"/>
      <c r="D367" s="58"/>
      <c r="E367" s="5"/>
      <c r="F367" s="59">
        <v>580</v>
      </c>
      <c r="G367" s="54"/>
      <c r="H367" s="54"/>
      <c r="I367" s="54"/>
      <c r="J367" s="59">
        <v>2483</v>
      </c>
      <c r="K367" s="59">
        <v>89</v>
      </c>
      <c r="L367" s="59">
        <v>45</v>
      </c>
      <c r="M367" s="54"/>
      <c r="N367" s="59">
        <v>2617</v>
      </c>
      <c r="O367" s="54"/>
      <c r="P367" s="54"/>
      <c r="Q367" s="54"/>
      <c r="R367" s="59">
        <f xml:space="preserve"> 5 + 5</f>
        <v>10</v>
      </c>
      <c r="S367" s="59">
        <v>118</v>
      </c>
      <c r="T367" s="59">
        <v>452</v>
      </c>
      <c r="U367" s="59">
        <v>138</v>
      </c>
      <c r="V367" s="54"/>
      <c r="W367" s="59">
        <v>339</v>
      </c>
      <c r="X367" s="59">
        <v>8</v>
      </c>
      <c r="Y367" s="59">
        <v>18</v>
      </c>
      <c r="Z367" s="59">
        <v>260</v>
      </c>
      <c r="AA367" s="59">
        <v>114</v>
      </c>
      <c r="AB367" s="59">
        <v>93</v>
      </c>
      <c r="AC367" s="59">
        <v>1159</v>
      </c>
      <c r="AD367" s="59">
        <v>9</v>
      </c>
      <c r="AE367" s="54"/>
      <c r="AF367" s="59">
        <v>2718</v>
      </c>
      <c r="AG367" s="54"/>
      <c r="AH367" s="54"/>
      <c r="AI367" s="54"/>
      <c r="AJ367" s="59">
        <v>456</v>
      </c>
      <c r="AK367" s="54"/>
      <c r="AL367" s="54"/>
      <c r="AM367" s="54"/>
      <c r="AN367" s="59">
        <v>0</v>
      </c>
      <c r="AO367" s="54"/>
      <c r="AP367" s="59">
        <v>23</v>
      </c>
      <c r="AQ367" s="54"/>
      <c r="AR367" s="54"/>
      <c r="AS367" s="54"/>
      <c r="AT367" s="59">
        <v>199</v>
      </c>
      <c r="AU367" s="39"/>
      <c r="AV367" s="39"/>
      <c r="AW367" s="39"/>
    </row>
    <row r="368" spans="1:49" ht="20.100000000000001" customHeight="1" x14ac:dyDescent="0.2"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</row>
    <row r="369" spans="1:49" ht="20.100000000000001" customHeight="1" x14ac:dyDescent="0.2">
      <c r="B369" s="6" t="s">
        <v>223</v>
      </c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</row>
    <row r="370" spans="1:49" ht="20.100000000000001" customHeight="1" x14ac:dyDescent="0.2">
      <c r="C370" s="3" t="s">
        <v>154</v>
      </c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</row>
    <row r="371" spans="1:49" ht="20.100000000000001" customHeight="1" x14ac:dyDescent="0.2">
      <c r="D371" s="2" t="s">
        <v>224</v>
      </c>
      <c r="F371" s="39">
        <v>56</v>
      </c>
      <c r="G371" s="39"/>
      <c r="H371" s="39"/>
      <c r="I371" s="39"/>
      <c r="J371" s="39">
        <v>311</v>
      </c>
      <c r="K371" s="39">
        <v>20</v>
      </c>
      <c r="L371" s="39">
        <v>3</v>
      </c>
      <c r="M371" s="39"/>
      <c r="N371" s="39">
        <v>334</v>
      </c>
      <c r="O371" s="39"/>
      <c r="P371" s="39"/>
      <c r="Q371" s="39"/>
      <c r="R371" s="39">
        <v>0</v>
      </c>
      <c r="S371" s="39">
        <v>27</v>
      </c>
      <c r="T371" s="39">
        <v>85</v>
      </c>
      <c r="U371" s="39">
        <v>9</v>
      </c>
      <c r="V371" s="39"/>
      <c r="W371" s="39">
        <v>34</v>
      </c>
      <c r="X371" s="39">
        <v>0</v>
      </c>
      <c r="Y371" s="39">
        <v>0</v>
      </c>
      <c r="Z371" s="39">
        <v>15</v>
      </c>
      <c r="AA371" s="39">
        <v>16</v>
      </c>
      <c r="AB371" s="39">
        <v>11</v>
      </c>
      <c r="AC371" s="39">
        <v>134</v>
      </c>
      <c r="AD371" s="39">
        <v>0</v>
      </c>
      <c r="AE371" s="39"/>
      <c r="AF371" s="39">
        <v>331</v>
      </c>
      <c r="AG371" s="39"/>
      <c r="AH371" s="39"/>
      <c r="AI371" s="39"/>
      <c r="AJ371" s="39">
        <v>58</v>
      </c>
      <c r="AK371" s="39"/>
      <c r="AL371" s="39"/>
      <c r="AM371" s="39"/>
      <c r="AN371" s="39">
        <v>0</v>
      </c>
      <c r="AO371" s="39"/>
      <c r="AP371" s="39">
        <v>1</v>
      </c>
      <c r="AQ371" s="39"/>
      <c r="AR371" s="39"/>
      <c r="AS371" s="39"/>
      <c r="AT371" s="39">
        <v>0</v>
      </c>
      <c r="AU371" s="39"/>
      <c r="AV371" s="39"/>
      <c r="AW371" s="39"/>
    </row>
    <row r="372" spans="1:49" ht="19.5" customHeight="1" x14ac:dyDescent="0.2">
      <c r="D372" s="47" t="s">
        <v>225</v>
      </c>
      <c r="F372" s="48">
        <v>26</v>
      </c>
      <c r="G372" s="49"/>
      <c r="H372" s="49"/>
      <c r="I372" s="49"/>
      <c r="J372" s="48">
        <v>312</v>
      </c>
      <c r="K372" s="48">
        <v>24</v>
      </c>
      <c r="L372" s="48">
        <v>3</v>
      </c>
      <c r="M372" s="49"/>
      <c r="N372" s="48">
        <v>339</v>
      </c>
      <c r="O372" s="49"/>
      <c r="P372" s="49"/>
      <c r="Q372" s="49"/>
      <c r="R372" s="48">
        <v>0</v>
      </c>
      <c r="S372" s="48">
        <v>26</v>
      </c>
      <c r="T372" s="48">
        <v>138</v>
      </c>
      <c r="U372" s="48">
        <v>7</v>
      </c>
      <c r="V372" s="49"/>
      <c r="W372" s="48">
        <v>26</v>
      </c>
      <c r="X372" s="48">
        <v>2</v>
      </c>
      <c r="Y372" s="48">
        <v>0</v>
      </c>
      <c r="Z372" s="48">
        <v>16</v>
      </c>
      <c r="AA372" s="48">
        <v>10</v>
      </c>
      <c r="AB372" s="48">
        <v>13</v>
      </c>
      <c r="AC372" s="48">
        <v>100</v>
      </c>
      <c r="AD372" s="48">
        <v>0</v>
      </c>
      <c r="AE372" s="49"/>
      <c r="AF372" s="48">
        <v>338</v>
      </c>
      <c r="AG372" s="49"/>
      <c r="AH372" s="49"/>
      <c r="AI372" s="49"/>
      <c r="AJ372" s="48">
        <v>27</v>
      </c>
      <c r="AK372" s="49"/>
      <c r="AL372" s="49"/>
      <c r="AM372" s="49"/>
      <c r="AN372" s="48">
        <v>0</v>
      </c>
      <c r="AO372" s="49"/>
      <c r="AP372" s="48">
        <v>0</v>
      </c>
      <c r="AQ372" s="49"/>
      <c r="AR372" s="49"/>
      <c r="AS372" s="49"/>
      <c r="AT372" s="48">
        <v>0</v>
      </c>
      <c r="AU372" s="39"/>
      <c r="AV372" s="39"/>
      <c r="AW372" s="39"/>
    </row>
    <row r="373" spans="1:49" ht="20.100000000000001" customHeight="1" x14ac:dyDescent="0.2">
      <c r="D373" s="2" t="s">
        <v>226</v>
      </c>
      <c r="F373" s="39">
        <v>47</v>
      </c>
      <c r="G373" s="39"/>
      <c r="H373" s="39"/>
      <c r="I373" s="39"/>
      <c r="J373" s="39">
        <v>256</v>
      </c>
      <c r="K373" s="39">
        <v>11</v>
      </c>
      <c r="L373" s="39">
        <v>2</v>
      </c>
      <c r="M373" s="39"/>
      <c r="N373" s="39">
        <v>269</v>
      </c>
      <c r="O373" s="39"/>
      <c r="P373" s="39"/>
      <c r="Q373" s="39"/>
      <c r="R373" s="39">
        <v>0</v>
      </c>
      <c r="S373" s="39">
        <v>19</v>
      </c>
      <c r="T373" s="39">
        <v>52</v>
      </c>
      <c r="U373" s="39">
        <v>5</v>
      </c>
      <c r="V373" s="39"/>
      <c r="W373" s="39">
        <v>26</v>
      </c>
      <c r="X373" s="39">
        <v>0</v>
      </c>
      <c r="Y373" s="39">
        <v>0</v>
      </c>
      <c r="Z373" s="39">
        <v>17</v>
      </c>
      <c r="AA373" s="39">
        <v>10</v>
      </c>
      <c r="AB373" s="39">
        <v>16</v>
      </c>
      <c r="AC373" s="39">
        <v>106</v>
      </c>
      <c r="AD373" s="39">
        <v>0</v>
      </c>
      <c r="AE373" s="39"/>
      <c r="AF373" s="39">
        <v>251</v>
      </c>
      <c r="AG373" s="39"/>
      <c r="AH373" s="39"/>
      <c r="AI373" s="39"/>
      <c r="AJ373" s="39">
        <v>63</v>
      </c>
      <c r="AK373" s="39"/>
      <c r="AL373" s="39"/>
      <c r="AM373" s="39"/>
      <c r="AN373" s="39">
        <v>0</v>
      </c>
      <c r="AO373" s="39"/>
      <c r="AP373" s="39">
        <v>2</v>
      </c>
      <c r="AQ373" s="39"/>
      <c r="AR373" s="39"/>
      <c r="AS373" s="39"/>
      <c r="AT373" s="39">
        <v>97</v>
      </c>
      <c r="AU373" s="39"/>
      <c r="AV373" s="39"/>
      <c r="AW373" s="39"/>
    </row>
    <row r="374" spans="1:49" ht="19.5" customHeight="1" x14ac:dyDescent="0.2">
      <c r="D374" s="47" t="s">
        <v>227</v>
      </c>
      <c r="F374" s="48">
        <v>38</v>
      </c>
      <c r="G374" s="49"/>
      <c r="H374" s="49"/>
      <c r="I374" s="49"/>
      <c r="J374" s="48">
        <v>262</v>
      </c>
      <c r="K374" s="48">
        <v>6</v>
      </c>
      <c r="L374" s="48">
        <v>4</v>
      </c>
      <c r="M374" s="49"/>
      <c r="N374" s="48">
        <v>272</v>
      </c>
      <c r="O374" s="49"/>
      <c r="P374" s="49"/>
      <c r="Q374" s="49"/>
      <c r="R374" s="48">
        <v>0</v>
      </c>
      <c r="S374" s="48">
        <v>34</v>
      </c>
      <c r="T374" s="48">
        <v>45</v>
      </c>
      <c r="U374" s="48">
        <v>14</v>
      </c>
      <c r="V374" s="49"/>
      <c r="W374" s="48">
        <v>13</v>
      </c>
      <c r="X374" s="48">
        <v>1</v>
      </c>
      <c r="Y374" s="48">
        <v>1</v>
      </c>
      <c r="Z374" s="48">
        <v>20</v>
      </c>
      <c r="AA374" s="48">
        <v>12</v>
      </c>
      <c r="AB374" s="48">
        <v>7</v>
      </c>
      <c r="AC374" s="48">
        <v>125</v>
      </c>
      <c r="AD374" s="48">
        <v>0</v>
      </c>
      <c r="AE374" s="49"/>
      <c r="AF374" s="48">
        <v>272</v>
      </c>
      <c r="AG374" s="49"/>
      <c r="AH374" s="49"/>
      <c r="AI374" s="49"/>
      <c r="AJ374" s="48">
        <v>38</v>
      </c>
      <c r="AK374" s="49"/>
      <c r="AL374" s="49"/>
      <c r="AM374" s="49"/>
      <c r="AN374" s="48">
        <v>0</v>
      </c>
      <c r="AO374" s="49"/>
      <c r="AP374" s="48">
        <v>0</v>
      </c>
      <c r="AQ374" s="49"/>
      <c r="AR374" s="49"/>
      <c r="AS374" s="49"/>
      <c r="AT374" s="48">
        <v>0</v>
      </c>
      <c r="AU374" s="39"/>
      <c r="AV374" s="39"/>
      <c r="AW374" s="39"/>
    </row>
    <row r="375" spans="1:49" ht="20.100000000000001" customHeight="1" x14ac:dyDescent="0.2">
      <c r="D375" s="50" t="s">
        <v>228</v>
      </c>
      <c r="F375" s="49">
        <v>75</v>
      </c>
      <c r="G375" s="49"/>
      <c r="H375" s="49"/>
      <c r="I375" s="49"/>
      <c r="J375" s="49">
        <v>290</v>
      </c>
      <c r="K375" s="49">
        <v>8</v>
      </c>
      <c r="L375" s="49">
        <v>3</v>
      </c>
      <c r="M375" s="49"/>
      <c r="N375" s="49">
        <v>301</v>
      </c>
      <c r="O375" s="49"/>
      <c r="P375" s="49"/>
      <c r="Q375" s="49"/>
      <c r="R375" s="49">
        <v>1</v>
      </c>
      <c r="S375" s="49">
        <v>20</v>
      </c>
      <c r="T375" s="49">
        <v>63</v>
      </c>
      <c r="U375" s="49">
        <v>17</v>
      </c>
      <c r="V375" s="49"/>
      <c r="W375" s="49">
        <v>51</v>
      </c>
      <c r="X375" s="49">
        <v>2</v>
      </c>
      <c r="Y375" s="49">
        <v>3</v>
      </c>
      <c r="Z375" s="49">
        <v>13</v>
      </c>
      <c r="AA375" s="49">
        <v>17</v>
      </c>
      <c r="AB375" s="49">
        <v>17</v>
      </c>
      <c r="AC375" s="49">
        <v>119</v>
      </c>
      <c r="AD375" s="49">
        <v>0</v>
      </c>
      <c r="AE375" s="49"/>
      <c r="AF375" s="49">
        <v>323</v>
      </c>
      <c r="AG375" s="49"/>
      <c r="AH375" s="49"/>
      <c r="AI375" s="49"/>
      <c r="AJ375" s="49">
        <v>53</v>
      </c>
      <c r="AK375" s="49"/>
      <c r="AL375" s="49"/>
      <c r="AM375" s="49"/>
      <c r="AN375" s="49">
        <v>0</v>
      </c>
      <c r="AO375" s="49"/>
      <c r="AP375" s="49">
        <v>0</v>
      </c>
      <c r="AQ375" s="49"/>
      <c r="AR375" s="49"/>
      <c r="AS375" s="49"/>
      <c r="AT375" s="49">
        <v>0</v>
      </c>
      <c r="AU375" s="39"/>
      <c r="AV375" s="39"/>
      <c r="AW375" s="39"/>
    </row>
    <row r="376" spans="1:49" ht="19.5" customHeight="1" x14ac:dyDescent="0.2">
      <c r="D376" s="47" t="s">
        <v>229</v>
      </c>
      <c r="F376" s="48">
        <v>52</v>
      </c>
      <c r="G376" s="49"/>
      <c r="H376" s="49"/>
      <c r="I376" s="49"/>
      <c r="J376" s="48">
        <v>275</v>
      </c>
      <c r="K376" s="48">
        <v>30</v>
      </c>
      <c r="L376" s="48">
        <v>2</v>
      </c>
      <c r="M376" s="49"/>
      <c r="N376" s="48">
        <v>307</v>
      </c>
      <c r="O376" s="49"/>
      <c r="P376" s="49"/>
      <c r="Q376" s="49"/>
      <c r="R376" s="48">
        <v>10</v>
      </c>
      <c r="S376" s="48">
        <v>13</v>
      </c>
      <c r="T376" s="48">
        <v>112</v>
      </c>
      <c r="U376" s="48">
        <v>12</v>
      </c>
      <c r="V376" s="49"/>
      <c r="W376" s="48">
        <v>37</v>
      </c>
      <c r="X376" s="48">
        <v>0</v>
      </c>
      <c r="Y376" s="48">
        <v>1</v>
      </c>
      <c r="Z376" s="48">
        <v>16</v>
      </c>
      <c r="AA376" s="48">
        <v>14</v>
      </c>
      <c r="AB376" s="48">
        <v>11</v>
      </c>
      <c r="AC376" s="48">
        <v>93</v>
      </c>
      <c r="AD376" s="48">
        <v>0</v>
      </c>
      <c r="AE376" s="49"/>
      <c r="AF376" s="48">
        <v>319</v>
      </c>
      <c r="AG376" s="49"/>
      <c r="AH376" s="49"/>
      <c r="AI376" s="49"/>
      <c r="AJ376" s="48">
        <v>34</v>
      </c>
      <c r="AK376" s="49"/>
      <c r="AL376" s="49"/>
      <c r="AM376" s="49"/>
      <c r="AN376" s="48">
        <v>0</v>
      </c>
      <c r="AO376" s="49"/>
      <c r="AP376" s="48">
        <v>6</v>
      </c>
      <c r="AQ376" s="49"/>
      <c r="AR376" s="49"/>
      <c r="AS376" s="49"/>
      <c r="AT376" s="48">
        <v>0</v>
      </c>
      <c r="AU376" s="39"/>
      <c r="AV376" s="39"/>
      <c r="AW376" s="39"/>
    </row>
    <row r="377" spans="1:49" ht="20.100000000000001" customHeight="1" x14ac:dyDescent="0.2">
      <c r="D377" s="2" t="s">
        <v>230</v>
      </c>
      <c r="F377" s="39">
        <v>34</v>
      </c>
      <c r="G377" s="39"/>
      <c r="H377" s="39"/>
      <c r="I377" s="39"/>
      <c r="J377" s="39">
        <v>200</v>
      </c>
      <c r="K377" s="39">
        <v>5</v>
      </c>
      <c r="L377" s="39">
        <v>2</v>
      </c>
      <c r="M377" s="39"/>
      <c r="N377" s="39">
        <v>207</v>
      </c>
      <c r="O377" s="39"/>
      <c r="P377" s="39"/>
      <c r="Q377" s="39"/>
      <c r="R377" s="39">
        <v>0</v>
      </c>
      <c r="S377" s="39">
        <v>54</v>
      </c>
      <c r="T377" s="39">
        <v>37</v>
      </c>
      <c r="U377" s="39">
        <v>10</v>
      </c>
      <c r="V377" s="39"/>
      <c r="W377" s="39">
        <v>8</v>
      </c>
      <c r="X377" s="39">
        <v>0</v>
      </c>
      <c r="Y377" s="39">
        <v>5</v>
      </c>
      <c r="Z377" s="39">
        <v>10</v>
      </c>
      <c r="AA377" s="39">
        <v>5</v>
      </c>
      <c r="AB377" s="39">
        <v>6</v>
      </c>
      <c r="AC377" s="39">
        <v>84</v>
      </c>
      <c r="AD377" s="39">
        <v>0</v>
      </c>
      <c r="AE377" s="39"/>
      <c r="AF377" s="39">
        <v>219</v>
      </c>
      <c r="AG377" s="39"/>
      <c r="AH377" s="39"/>
      <c r="AI377" s="39"/>
      <c r="AJ377" s="39">
        <v>22</v>
      </c>
      <c r="AK377" s="39"/>
      <c r="AL377" s="39"/>
      <c r="AM377" s="39"/>
      <c r="AN377" s="39">
        <v>0</v>
      </c>
      <c r="AO377" s="39"/>
      <c r="AP377" s="39">
        <v>0</v>
      </c>
      <c r="AQ377" s="39"/>
      <c r="AR377" s="39"/>
      <c r="AS377" s="39"/>
      <c r="AT377" s="39">
        <v>0</v>
      </c>
      <c r="AU377" s="39"/>
      <c r="AV377" s="39"/>
      <c r="AW377" s="39"/>
    </row>
    <row r="378" spans="1:49" ht="19.5" customHeight="1" x14ac:dyDescent="0.2">
      <c r="D378" s="47" t="s">
        <v>231</v>
      </c>
      <c r="F378" s="48">
        <v>56</v>
      </c>
      <c r="G378" s="49"/>
      <c r="H378" s="49"/>
      <c r="I378" s="49"/>
      <c r="J378" s="48">
        <v>208</v>
      </c>
      <c r="K378" s="48">
        <v>5</v>
      </c>
      <c r="L378" s="48">
        <v>4</v>
      </c>
      <c r="M378" s="49"/>
      <c r="N378" s="48">
        <v>217</v>
      </c>
      <c r="O378" s="49"/>
      <c r="P378" s="49"/>
      <c r="Q378" s="49"/>
      <c r="R378" s="48">
        <v>0</v>
      </c>
      <c r="S378" s="48">
        <v>46</v>
      </c>
      <c r="T378" s="48">
        <v>30</v>
      </c>
      <c r="U378" s="48">
        <v>11</v>
      </c>
      <c r="V378" s="49"/>
      <c r="W378" s="48">
        <v>16</v>
      </c>
      <c r="X378" s="48">
        <v>0</v>
      </c>
      <c r="Y378" s="48">
        <v>2</v>
      </c>
      <c r="Z378" s="48">
        <v>18</v>
      </c>
      <c r="AA378" s="48">
        <v>4</v>
      </c>
      <c r="AB378" s="48">
        <v>10</v>
      </c>
      <c r="AC378" s="48">
        <v>79</v>
      </c>
      <c r="AD378" s="48">
        <v>2</v>
      </c>
      <c r="AE378" s="49"/>
      <c r="AF378" s="48">
        <v>218</v>
      </c>
      <c r="AG378" s="49"/>
      <c r="AH378" s="49"/>
      <c r="AI378" s="49"/>
      <c r="AJ378" s="48">
        <v>55</v>
      </c>
      <c r="AK378" s="49"/>
      <c r="AL378" s="49"/>
      <c r="AM378" s="49"/>
      <c r="AN378" s="48">
        <v>0</v>
      </c>
      <c r="AO378" s="49"/>
      <c r="AP378" s="48">
        <v>0</v>
      </c>
      <c r="AQ378" s="49"/>
      <c r="AR378" s="49"/>
      <c r="AS378" s="49"/>
      <c r="AT378" s="48">
        <v>0</v>
      </c>
      <c r="AU378" s="39"/>
      <c r="AV378" s="39"/>
      <c r="AW378" s="39"/>
    </row>
    <row r="379" spans="1:49" ht="20.100000000000001" customHeight="1" x14ac:dyDescent="0.2">
      <c r="D379" s="2" t="s">
        <v>232</v>
      </c>
      <c r="F379" s="39">
        <v>70</v>
      </c>
      <c r="G379" s="39"/>
      <c r="H379" s="39"/>
      <c r="I379" s="39"/>
      <c r="J379" s="39">
        <v>204</v>
      </c>
      <c r="K379" s="39">
        <v>6</v>
      </c>
      <c r="L379" s="39">
        <v>4</v>
      </c>
      <c r="M379" s="39"/>
      <c r="N379" s="39">
        <v>214</v>
      </c>
      <c r="O379" s="39"/>
      <c r="P379" s="39"/>
      <c r="Q379" s="39"/>
      <c r="R379" s="39">
        <v>0</v>
      </c>
      <c r="S379" s="39">
        <v>39</v>
      </c>
      <c r="T379" s="39">
        <v>36</v>
      </c>
      <c r="U379" s="39">
        <v>10</v>
      </c>
      <c r="V379" s="39"/>
      <c r="W379" s="39">
        <v>18</v>
      </c>
      <c r="X379" s="39">
        <v>2</v>
      </c>
      <c r="Y379" s="39">
        <v>1</v>
      </c>
      <c r="Z379" s="39">
        <v>14</v>
      </c>
      <c r="AA379" s="39">
        <v>6</v>
      </c>
      <c r="AB379" s="39">
        <v>15</v>
      </c>
      <c r="AC379" s="39">
        <v>94</v>
      </c>
      <c r="AD379" s="39">
        <v>0</v>
      </c>
      <c r="AE379" s="39"/>
      <c r="AF379" s="39">
        <v>235</v>
      </c>
      <c r="AG379" s="39"/>
      <c r="AH379" s="39"/>
      <c r="AI379" s="39"/>
      <c r="AJ379" s="39">
        <v>42</v>
      </c>
      <c r="AK379" s="39"/>
      <c r="AL379" s="39"/>
      <c r="AM379" s="39"/>
      <c r="AN379" s="39">
        <v>0</v>
      </c>
      <c r="AO379" s="39"/>
      <c r="AP379" s="39">
        <v>7</v>
      </c>
      <c r="AQ379" s="39"/>
      <c r="AR379" s="39"/>
      <c r="AS379" s="39"/>
      <c r="AT379" s="39">
        <v>22</v>
      </c>
      <c r="AU379" s="39"/>
      <c r="AV379" s="39"/>
      <c r="AW379" s="39"/>
    </row>
    <row r="380" spans="1:49" ht="20.100000000000001" customHeight="1" x14ac:dyDescent="0.2"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</row>
    <row r="381" spans="1:49" s="1" customFormat="1" ht="20.100000000000001" customHeight="1" x14ac:dyDescent="0.25">
      <c r="A381" s="3"/>
      <c r="B381" s="6"/>
      <c r="C381" s="51" t="s">
        <v>159</v>
      </c>
      <c r="D381" s="52"/>
      <c r="E381" s="5"/>
      <c r="F381" s="53">
        <v>454</v>
      </c>
      <c r="G381" s="54"/>
      <c r="H381" s="54"/>
      <c r="I381" s="54"/>
      <c r="J381" s="53">
        <v>2318</v>
      </c>
      <c r="K381" s="53">
        <v>115</v>
      </c>
      <c r="L381" s="53">
        <v>27</v>
      </c>
      <c r="M381" s="54"/>
      <c r="N381" s="53">
        <v>2460</v>
      </c>
      <c r="O381" s="54"/>
      <c r="P381" s="54"/>
      <c r="Q381" s="54"/>
      <c r="R381" s="53">
        <v>11</v>
      </c>
      <c r="S381" s="53">
        <v>278</v>
      </c>
      <c r="T381" s="53">
        <v>598</v>
      </c>
      <c r="U381" s="53">
        <v>95</v>
      </c>
      <c r="V381" s="54"/>
      <c r="W381" s="53">
        <v>229</v>
      </c>
      <c r="X381" s="53">
        <v>7</v>
      </c>
      <c r="Y381" s="53">
        <v>13</v>
      </c>
      <c r="Z381" s="53">
        <v>139</v>
      </c>
      <c r="AA381" s="53">
        <v>94</v>
      </c>
      <c r="AB381" s="53">
        <v>106</v>
      </c>
      <c r="AC381" s="53">
        <v>934</v>
      </c>
      <c r="AD381" s="53">
        <v>2</v>
      </c>
      <c r="AE381" s="54"/>
      <c r="AF381" s="53">
        <v>2506</v>
      </c>
      <c r="AG381" s="54"/>
      <c r="AH381" s="54"/>
      <c r="AI381" s="54"/>
      <c r="AJ381" s="53">
        <v>392</v>
      </c>
      <c r="AK381" s="54"/>
      <c r="AL381" s="54"/>
      <c r="AM381" s="54"/>
      <c r="AN381" s="53">
        <v>0</v>
      </c>
      <c r="AO381" s="54"/>
      <c r="AP381" s="53">
        <v>16</v>
      </c>
      <c r="AQ381" s="54"/>
      <c r="AR381" s="54"/>
      <c r="AS381" s="54"/>
      <c r="AT381" s="53">
        <v>119</v>
      </c>
      <c r="AU381" s="39"/>
      <c r="AV381" s="39"/>
      <c r="AW381" s="39"/>
    </row>
    <row r="382" spans="1:49" s="1" customFormat="1" ht="20.100000000000001" customHeight="1" x14ac:dyDescent="0.2">
      <c r="A382" s="3"/>
      <c r="B382" s="6"/>
      <c r="C382" s="3"/>
      <c r="D382" s="3"/>
      <c r="E382" s="5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39"/>
      <c r="AV382" s="39"/>
      <c r="AW382" s="39"/>
    </row>
    <row r="383" spans="1:49" s="1" customFormat="1" ht="20.100000000000001" customHeight="1" x14ac:dyDescent="0.25">
      <c r="A383" s="3"/>
      <c r="B383" s="57" t="s">
        <v>233</v>
      </c>
      <c r="C383" s="58"/>
      <c r="D383" s="58"/>
      <c r="E383" s="5"/>
      <c r="F383" s="59">
        <v>454</v>
      </c>
      <c r="G383" s="54"/>
      <c r="H383" s="54"/>
      <c r="I383" s="54"/>
      <c r="J383" s="59">
        <v>2318</v>
      </c>
      <c r="K383" s="59">
        <v>115</v>
      </c>
      <c r="L383" s="59">
        <v>27</v>
      </c>
      <c r="M383" s="54"/>
      <c r="N383" s="59">
        <v>2460</v>
      </c>
      <c r="O383" s="54"/>
      <c r="P383" s="54"/>
      <c r="Q383" s="54"/>
      <c r="R383" s="59">
        <v>11</v>
      </c>
      <c r="S383" s="59">
        <v>278</v>
      </c>
      <c r="T383" s="59">
        <v>598</v>
      </c>
      <c r="U383" s="59">
        <v>95</v>
      </c>
      <c r="V383" s="54"/>
      <c r="W383" s="59">
        <v>229</v>
      </c>
      <c r="X383" s="59">
        <v>7</v>
      </c>
      <c r="Y383" s="59">
        <v>13</v>
      </c>
      <c r="Z383" s="59">
        <v>139</v>
      </c>
      <c r="AA383" s="59">
        <v>94</v>
      </c>
      <c r="AB383" s="59">
        <v>106</v>
      </c>
      <c r="AC383" s="59">
        <v>934</v>
      </c>
      <c r="AD383" s="59">
        <v>2</v>
      </c>
      <c r="AE383" s="54"/>
      <c r="AF383" s="59">
        <v>2506</v>
      </c>
      <c r="AG383" s="54"/>
      <c r="AH383" s="54"/>
      <c r="AI383" s="54"/>
      <c r="AJ383" s="59">
        <v>392</v>
      </c>
      <c r="AK383" s="54"/>
      <c r="AL383" s="54"/>
      <c r="AM383" s="54"/>
      <c r="AN383" s="59">
        <v>0</v>
      </c>
      <c r="AO383" s="54"/>
      <c r="AP383" s="59">
        <v>16</v>
      </c>
      <c r="AQ383" s="54"/>
      <c r="AR383" s="54"/>
      <c r="AS383" s="54"/>
      <c r="AT383" s="59">
        <v>119</v>
      </c>
      <c r="AU383" s="39"/>
      <c r="AV383" s="39"/>
      <c r="AW383" s="39"/>
    </row>
    <row r="384" spans="1:49" ht="20.100000000000001" customHeight="1" x14ac:dyDescent="0.2"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</row>
    <row r="385" spans="1:49" ht="20.100000000000001" customHeight="1" x14ac:dyDescent="0.2">
      <c r="B385" s="6" t="s">
        <v>234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</row>
    <row r="386" spans="1:49" ht="20.100000000000001" customHeight="1" x14ac:dyDescent="0.2">
      <c r="C386" s="3" t="s">
        <v>154</v>
      </c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</row>
    <row r="387" spans="1:49" ht="20.100000000000001" customHeight="1" x14ac:dyDescent="0.2">
      <c r="D387" s="2" t="s">
        <v>96</v>
      </c>
      <c r="F387" s="39">
        <v>98</v>
      </c>
      <c r="G387" s="39"/>
      <c r="H387" s="39"/>
      <c r="I387" s="39"/>
      <c r="J387" s="39">
        <v>324</v>
      </c>
      <c r="K387" s="39">
        <v>20</v>
      </c>
      <c r="L387" s="39">
        <v>6</v>
      </c>
      <c r="M387" s="39"/>
      <c r="N387" s="39">
        <v>350</v>
      </c>
      <c r="O387" s="39"/>
      <c r="P387" s="39"/>
      <c r="Q387" s="39"/>
      <c r="R387" s="39">
        <v>2</v>
      </c>
      <c r="S387" s="39">
        <v>40</v>
      </c>
      <c r="T387" s="39">
        <v>42</v>
      </c>
      <c r="U387" s="39">
        <v>9</v>
      </c>
      <c r="V387" s="39"/>
      <c r="W387" s="39">
        <v>21</v>
      </c>
      <c r="X387" s="39">
        <v>0</v>
      </c>
      <c r="Y387" s="39">
        <v>0</v>
      </c>
      <c r="Z387" s="39">
        <v>31</v>
      </c>
      <c r="AA387" s="39">
        <v>9</v>
      </c>
      <c r="AB387" s="39">
        <v>17</v>
      </c>
      <c r="AC387" s="39">
        <v>151</v>
      </c>
      <c r="AD387" s="39">
        <v>0</v>
      </c>
      <c r="AE387" s="39"/>
      <c r="AF387" s="39">
        <v>322</v>
      </c>
      <c r="AG387" s="39"/>
      <c r="AH387" s="39"/>
      <c r="AI387" s="39"/>
      <c r="AJ387" s="39">
        <v>122</v>
      </c>
      <c r="AK387" s="39"/>
      <c r="AL387" s="39"/>
      <c r="AM387" s="39"/>
      <c r="AN387" s="39">
        <v>0</v>
      </c>
      <c r="AO387" s="39"/>
      <c r="AP387" s="39">
        <v>4</v>
      </c>
      <c r="AQ387" s="39"/>
      <c r="AR387" s="39"/>
      <c r="AS387" s="39"/>
      <c r="AT387" s="39">
        <v>50</v>
      </c>
      <c r="AU387" s="39"/>
      <c r="AV387" s="39"/>
      <c r="AW387" s="39"/>
    </row>
    <row r="388" spans="1:49" ht="19.5" customHeight="1" x14ac:dyDescent="0.2">
      <c r="D388" s="47" t="s">
        <v>97</v>
      </c>
      <c r="F388" s="48">
        <v>57</v>
      </c>
      <c r="G388" s="49"/>
      <c r="H388" s="49"/>
      <c r="I388" s="49"/>
      <c r="J388" s="48">
        <v>334</v>
      </c>
      <c r="K388" s="48">
        <v>2</v>
      </c>
      <c r="L388" s="48">
        <v>21</v>
      </c>
      <c r="M388" s="49"/>
      <c r="N388" s="48">
        <v>357</v>
      </c>
      <c r="O388" s="49"/>
      <c r="P388" s="49"/>
      <c r="Q388" s="49"/>
      <c r="R388" s="48">
        <v>1</v>
      </c>
      <c r="S388" s="48">
        <v>50</v>
      </c>
      <c r="T388" s="48">
        <v>65</v>
      </c>
      <c r="U388" s="48">
        <v>15</v>
      </c>
      <c r="V388" s="49"/>
      <c r="W388" s="48">
        <v>40</v>
      </c>
      <c r="X388" s="48">
        <v>4</v>
      </c>
      <c r="Y388" s="48">
        <v>2</v>
      </c>
      <c r="Z388" s="48">
        <v>39</v>
      </c>
      <c r="AA388" s="48">
        <v>11</v>
      </c>
      <c r="AB388" s="48">
        <v>16</v>
      </c>
      <c r="AC388" s="48">
        <v>126</v>
      </c>
      <c r="AD388" s="48">
        <v>0</v>
      </c>
      <c r="AE388" s="49"/>
      <c r="AF388" s="48">
        <v>369</v>
      </c>
      <c r="AG388" s="49"/>
      <c r="AH388" s="49"/>
      <c r="AI388" s="49"/>
      <c r="AJ388" s="48">
        <v>45</v>
      </c>
      <c r="AK388" s="49"/>
      <c r="AL388" s="49"/>
      <c r="AM388" s="49"/>
      <c r="AN388" s="48">
        <v>0</v>
      </c>
      <c r="AO388" s="49"/>
      <c r="AP388" s="48">
        <v>0</v>
      </c>
      <c r="AQ388" s="49"/>
      <c r="AR388" s="49"/>
      <c r="AS388" s="49"/>
      <c r="AT388" s="48">
        <v>0</v>
      </c>
      <c r="AU388" s="39"/>
      <c r="AV388" s="39"/>
      <c r="AW388" s="39"/>
    </row>
    <row r="389" spans="1:49" ht="20.100000000000001" customHeight="1" x14ac:dyDescent="0.2">
      <c r="D389" s="2" t="s">
        <v>113</v>
      </c>
      <c r="F389" s="39">
        <v>90</v>
      </c>
      <c r="G389" s="39"/>
      <c r="H389" s="39"/>
      <c r="I389" s="39"/>
      <c r="J389" s="39">
        <v>354</v>
      </c>
      <c r="K389" s="39">
        <v>6</v>
      </c>
      <c r="L389" s="39">
        <v>5</v>
      </c>
      <c r="M389" s="39"/>
      <c r="N389" s="39">
        <v>365</v>
      </c>
      <c r="O389" s="39"/>
      <c r="P389" s="39"/>
      <c r="Q389" s="39"/>
      <c r="R389" s="39">
        <v>1</v>
      </c>
      <c r="S389" s="39">
        <v>31</v>
      </c>
      <c r="T389" s="39">
        <v>52</v>
      </c>
      <c r="U389" s="39">
        <v>34</v>
      </c>
      <c r="V389" s="39"/>
      <c r="W389" s="39">
        <v>33</v>
      </c>
      <c r="X389" s="39">
        <v>1</v>
      </c>
      <c r="Y389" s="39">
        <v>3</v>
      </c>
      <c r="Z389" s="39">
        <v>33</v>
      </c>
      <c r="AA389" s="39">
        <v>22</v>
      </c>
      <c r="AB389" s="39">
        <v>19</v>
      </c>
      <c r="AC389" s="39">
        <v>133</v>
      </c>
      <c r="AD389" s="39">
        <v>0</v>
      </c>
      <c r="AE389" s="39"/>
      <c r="AF389" s="39">
        <v>362</v>
      </c>
      <c r="AG389" s="39"/>
      <c r="AH389" s="39"/>
      <c r="AI389" s="39"/>
      <c r="AJ389" s="39">
        <v>84</v>
      </c>
      <c r="AK389" s="39"/>
      <c r="AL389" s="39"/>
      <c r="AM389" s="39"/>
      <c r="AN389" s="39">
        <v>0</v>
      </c>
      <c r="AO389" s="39"/>
      <c r="AP389" s="39">
        <v>9</v>
      </c>
      <c r="AQ389" s="39"/>
      <c r="AR389" s="39"/>
      <c r="AS389" s="39"/>
      <c r="AT389" s="39">
        <v>35</v>
      </c>
      <c r="AU389" s="39"/>
      <c r="AV389" s="39"/>
      <c r="AW389" s="39"/>
    </row>
    <row r="390" spans="1:49" ht="19.5" customHeight="1" x14ac:dyDescent="0.2">
      <c r="D390" s="47" t="s">
        <v>99</v>
      </c>
      <c r="F390" s="48">
        <v>45</v>
      </c>
      <c r="G390" s="49"/>
      <c r="H390" s="49"/>
      <c r="I390" s="49"/>
      <c r="J390" s="48">
        <v>342</v>
      </c>
      <c r="K390" s="48">
        <v>12</v>
      </c>
      <c r="L390" s="48">
        <v>6</v>
      </c>
      <c r="M390" s="49"/>
      <c r="N390" s="48">
        <v>360</v>
      </c>
      <c r="O390" s="49"/>
      <c r="P390" s="49"/>
      <c r="Q390" s="49"/>
      <c r="R390" s="48">
        <v>42</v>
      </c>
      <c r="S390" s="48">
        <v>17</v>
      </c>
      <c r="T390" s="48">
        <v>69</v>
      </c>
      <c r="U390" s="48">
        <v>21</v>
      </c>
      <c r="V390" s="49"/>
      <c r="W390" s="48">
        <v>17</v>
      </c>
      <c r="X390" s="48">
        <v>1</v>
      </c>
      <c r="Y390" s="48">
        <v>3</v>
      </c>
      <c r="Z390" s="48">
        <v>33</v>
      </c>
      <c r="AA390" s="48">
        <v>13</v>
      </c>
      <c r="AB390" s="48">
        <v>6</v>
      </c>
      <c r="AC390" s="48">
        <v>89</v>
      </c>
      <c r="AD390" s="48">
        <v>1</v>
      </c>
      <c r="AE390" s="49"/>
      <c r="AF390" s="48">
        <v>312</v>
      </c>
      <c r="AG390" s="49"/>
      <c r="AH390" s="49"/>
      <c r="AI390" s="49"/>
      <c r="AJ390" s="48">
        <v>70</v>
      </c>
      <c r="AK390" s="49"/>
      <c r="AL390" s="49"/>
      <c r="AM390" s="49"/>
      <c r="AN390" s="48">
        <v>0</v>
      </c>
      <c r="AO390" s="49"/>
      <c r="AP390" s="48">
        <v>23</v>
      </c>
      <c r="AQ390" s="49"/>
      <c r="AR390" s="49"/>
      <c r="AS390" s="49"/>
      <c r="AT390" s="48">
        <v>137</v>
      </c>
      <c r="AU390" s="39"/>
      <c r="AV390" s="39"/>
      <c r="AW390" s="39"/>
    </row>
    <row r="391" spans="1:49" ht="20.100000000000001" customHeight="1" x14ac:dyDescent="0.2">
      <c r="D391" s="2" t="s">
        <v>114</v>
      </c>
      <c r="F391" s="39">
        <v>127</v>
      </c>
      <c r="G391" s="39"/>
      <c r="H391" s="39"/>
      <c r="I391" s="39"/>
      <c r="J391" s="39">
        <v>225</v>
      </c>
      <c r="K391" s="39">
        <v>9</v>
      </c>
      <c r="L391" s="39">
        <v>1</v>
      </c>
      <c r="M391" s="39"/>
      <c r="N391" s="39">
        <v>235</v>
      </c>
      <c r="O391" s="39"/>
      <c r="P391" s="39"/>
      <c r="Q391" s="39"/>
      <c r="R391" s="39">
        <v>0</v>
      </c>
      <c r="S391" s="39">
        <v>14</v>
      </c>
      <c r="T391" s="39">
        <v>35</v>
      </c>
      <c r="U391" s="39">
        <v>12</v>
      </c>
      <c r="V391" s="39"/>
      <c r="W391" s="39">
        <v>18</v>
      </c>
      <c r="X391" s="39">
        <v>2</v>
      </c>
      <c r="Y391" s="39">
        <v>9</v>
      </c>
      <c r="Z391" s="39">
        <v>29</v>
      </c>
      <c r="AA391" s="39">
        <v>5</v>
      </c>
      <c r="AB391" s="39">
        <v>19</v>
      </c>
      <c r="AC391" s="39">
        <v>139</v>
      </c>
      <c r="AD391" s="39">
        <v>1</v>
      </c>
      <c r="AE391" s="39"/>
      <c r="AF391" s="39">
        <v>283</v>
      </c>
      <c r="AG391" s="39"/>
      <c r="AH391" s="39"/>
      <c r="AI391" s="39"/>
      <c r="AJ391" s="39">
        <v>78</v>
      </c>
      <c r="AK391" s="39"/>
      <c r="AL391" s="39"/>
      <c r="AM391" s="39"/>
      <c r="AN391" s="39">
        <v>0</v>
      </c>
      <c r="AO391" s="39"/>
      <c r="AP391" s="39">
        <v>1</v>
      </c>
      <c r="AQ391" s="39"/>
      <c r="AR391" s="39"/>
      <c r="AS391" s="39"/>
      <c r="AT391" s="39">
        <v>67</v>
      </c>
      <c r="AU391" s="39"/>
      <c r="AV391" s="39"/>
      <c r="AW391" s="39"/>
    </row>
    <row r="392" spans="1:49" ht="19.5" customHeight="1" x14ac:dyDescent="0.2">
      <c r="D392" s="47" t="s">
        <v>115</v>
      </c>
      <c r="F392" s="48">
        <v>58</v>
      </c>
      <c r="G392" s="49"/>
      <c r="H392" s="49"/>
      <c r="I392" s="49"/>
      <c r="J392" s="48">
        <v>178</v>
      </c>
      <c r="K392" s="48">
        <v>9</v>
      </c>
      <c r="L392" s="48">
        <v>6</v>
      </c>
      <c r="M392" s="49"/>
      <c r="N392" s="48">
        <v>193</v>
      </c>
      <c r="O392" s="49"/>
      <c r="P392" s="49"/>
      <c r="Q392" s="49"/>
      <c r="R392" s="48">
        <v>0</v>
      </c>
      <c r="S392" s="48">
        <v>32</v>
      </c>
      <c r="T392" s="48">
        <v>18</v>
      </c>
      <c r="U392" s="48">
        <v>10</v>
      </c>
      <c r="V392" s="49"/>
      <c r="W392" s="48">
        <v>21</v>
      </c>
      <c r="X392" s="48">
        <v>0</v>
      </c>
      <c r="Y392" s="48">
        <v>6</v>
      </c>
      <c r="Z392" s="48">
        <v>28</v>
      </c>
      <c r="AA392" s="48">
        <v>6</v>
      </c>
      <c r="AB392" s="48">
        <v>7</v>
      </c>
      <c r="AC392" s="48">
        <v>59</v>
      </c>
      <c r="AD392" s="48">
        <v>0</v>
      </c>
      <c r="AE392" s="49"/>
      <c r="AF392" s="48">
        <v>187</v>
      </c>
      <c r="AG392" s="49"/>
      <c r="AH392" s="49"/>
      <c r="AI392" s="49"/>
      <c r="AJ392" s="48">
        <v>63</v>
      </c>
      <c r="AK392" s="49"/>
      <c r="AL392" s="49"/>
      <c r="AM392" s="49"/>
      <c r="AN392" s="48">
        <v>0</v>
      </c>
      <c r="AO392" s="49"/>
      <c r="AP392" s="48">
        <v>1</v>
      </c>
      <c r="AQ392" s="49"/>
      <c r="AR392" s="49"/>
      <c r="AS392" s="49"/>
      <c r="AT392" s="48">
        <v>4</v>
      </c>
      <c r="AU392" s="39"/>
      <c r="AV392" s="39"/>
      <c r="AW392" s="39"/>
    </row>
    <row r="393" spans="1:49" ht="20.100000000000001" customHeight="1" x14ac:dyDescent="0.2">
      <c r="D393" s="2" t="s">
        <v>116</v>
      </c>
      <c r="F393" s="39">
        <v>64</v>
      </c>
      <c r="G393" s="39"/>
      <c r="H393" s="39"/>
      <c r="I393" s="39"/>
      <c r="J393" s="39">
        <v>377</v>
      </c>
      <c r="K393" s="39">
        <v>11</v>
      </c>
      <c r="L393" s="39">
        <v>2</v>
      </c>
      <c r="M393" s="39"/>
      <c r="N393" s="39">
        <v>390</v>
      </c>
      <c r="O393" s="39"/>
      <c r="P393" s="39"/>
      <c r="Q393" s="39"/>
      <c r="R393" s="39">
        <f xml:space="preserve"> 1 + 2</f>
        <v>3</v>
      </c>
      <c r="S393" s="39">
        <v>46</v>
      </c>
      <c r="T393" s="39">
        <v>48</v>
      </c>
      <c r="U393" s="39">
        <v>18</v>
      </c>
      <c r="V393" s="39"/>
      <c r="W393" s="39">
        <v>22</v>
      </c>
      <c r="X393" s="39">
        <v>0</v>
      </c>
      <c r="Y393" s="39">
        <v>4</v>
      </c>
      <c r="Z393" s="39">
        <v>40</v>
      </c>
      <c r="AA393" s="39">
        <v>19</v>
      </c>
      <c r="AB393" s="39">
        <v>13</v>
      </c>
      <c r="AC393" s="39">
        <v>158</v>
      </c>
      <c r="AD393" s="39">
        <v>0</v>
      </c>
      <c r="AE393" s="39"/>
      <c r="AF393" s="39">
        <v>371</v>
      </c>
      <c r="AG393" s="39"/>
      <c r="AH393" s="39"/>
      <c r="AI393" s="39"/>
      <c r="AJ393" s="39">
        <v>83</v>
      </c>
      <c r="AK393" s="39"/>
      <c r="AL393" s="39"/>
      <c r="AM393" s="39"/>
      <c r="AN393" s="39">
        <v>0</v>
      </c>
      <c r="AO393" s="39"/>
      <c r="AP393" s="39">
        <v>0</v>
      </c>
      <c r="AQ393" s="39"/>
      <c r="AR393" s="39"/>
      <c r="AS393" s="39"/>
      <c r="AT393" s="39">
        <v>0</v>
      </c>
      <c r="AU393" s="39"/>
      <c r="AV393" s="39"/>
      <c r="AW393" s="39"/>
    </row>
    <row r="394" spans="1:49" ht="19.5" customHeight="1" x14ac:dyDescent="0.2">
      <c r="D394" s="47" t="s">
        <v>103</v>
      </c>
      <c r="F394" s="48">
        <v>124</v>
      </c>
      <c r="G394" s="49"/>
      <c r="H394" s="49"/>
      <c r="I394" s="49"/>
      <c r="J394" s="48">
        <v>187</v>
      </c>
      <c r="K394" s="48">
        <v>7</v>
      </c>
      <c r="L394" s="48">
        <v>1</v>
      </c>
      <c r="M394" s="49"/>
      <c r="N394" s="48">
        <v>195</v>
      </c>
      <c r="O394" s="49"/>
      <c r="P394" s="49"/>
      <c r="Q394" s="49"/>
      <c r="R394" s="48">
        <v>0</v>
      </c>
      <c r="S394" s="48">
        <v>9</v>
      </c>
      <c r="T394" s="48">
        <v>29</v>
      </c>
      <c r="U394" s="48">
        <v>8</v>
      </c>
      <c r="V394" s="49"/>
      <c r="W394" s="48">
        <v>14</v>
      </c>
      <c r="X394" s="48">
        <v>1</v>
      </c>
      <c r="Y394" s="48">
        <v>4</v>
      </c>
      <c r="Z394" s="48">
        <v>42</v>
      </c>
      <c r="AA394" s="48">
        <v>9</v>
      </c>
      <c r="AB394" s="48">
        <v>27</v>
      </c>
      <c r="AC394" s="48">
        <v>87</v>
      </c>
      <c r="AD394" s="48">
        <v>0</v>
      </c>
      <c r="AE394" s="49"/>
      <c r="AF394" s="48">
        <v>230</v>
      </c>
      <c r="AG394" s="49"/>
      <c r="AH394" s="49"/>
      <c r="AI394" s="49"/>
      <c r="AJ394" s="48">
        <v>89</v>
      </c>
      <c r="AK394" s="49"/>
      <c r="AL394" s="49"/>
      <c r="AM394" s="49"/>
      <c r="AN394" s="48">
        <v>0</v>
      </c>
      <c r="AO394" s="49"/>
      <c r="AP394" s="48">
        <v>0</v>
      </c>
      <c r="AQ394" s="49"/>
      <c r="AR394" s="49"/>
      <c r="AS394" s="49"/>
      <c r="AT394" s="48">
        <v>95</v>
      </c>
      <c r="AU394" s="39"/>
      <c r="AV394" s="39"/>
      <c r="AW394" s="39"/>
    </row>
    <row r="395" spans="1:49" ht="20.100000000000001" customHeight="1" x14ac:dyDescent="0.2">
      <c r="D395" s="2" t="s">
        <v>104</v>
      </c>
      <c r="F395" s="39">
        <v>88</v>
      </c>
      <c r="G395" s="39"/>
      <c r="H395" s="39"/>
      <c r="I395" s="39"/>
      <c r="J395" s="39">
        <v>359</v>
      </c>
      <c r="K395" s="39">
        <v>8</v>
      </c>
      <c r="L395" s="39">
        <v>1</v>
      </c>
      <c r="M395" s="39"/>
      <c r="N395" s="39">
        <v>368</v>
      </c>
      <c r="O395" s="39"/>
      <c r="P395" s="39"/>
      <c r="Q395" s="39"/>
      <c r="R395" s="39">
        <v>4</v>
      </c>
      <c r="S395" s="39">
        <v>29</v>
      </c>
      <c r="T395" s="39">
        <v>36</v>
      </c>
      <c r="U395" s="39">
        <v>23</v>
      </c>
      <c r="V395" s="39"/>
      <c r="W395" s="39">
        <v>36</v>
      </c>
      <c r="X395" s="39">
        <v>0</v>
      </c>
      <c r="Y395" s="39">
        <v>3</v>
      </c>
      <c r="Z395" s="39">
        <v>39</v>
      </c>
      <c r="AA395" s="39">
        <v>12</v>
      </c>
      <c r="AB395" s="39">
        <v>12</v>
      </c>
      <c r="AC395" s="39">
        <v>163</v>
      </c>
      <c r="AD395" s="39">
        <v>5</v>
      </c>
      <c r="AE395" s="39"/>
      <c r="AF395" s="39">
        <v>362</v>
      </c>
      <c r="AG395" s="39"/>
      <c r="AH395" s="39"/>
      <c r="AI395" s="39"/>
      <c r="AJ395" s="39">
        <v>78</v>
      </c>
      <c r="AK395" s="39"/>
      <c r="AL395" s="39"/>
      <c r="AM395" s="39"/>
      <c r="AN395" s="39">
        <v>0</v>
      </c>
      <c r="AO395" s="39"/>
      <c r="AP395" s="39">
        <v>16</v>
      </c>
      <c r="AQ395" s="39"/>
      <c r="AR395" s="39"/>
      <c r="AS395" s="39"/>
      <c r="AT395" s="39">
        <v>0</v>
      </c>
      <c r="AU395" s="39"/>
      <c r="AV395" s="39"/>
      <c r="AW395" s="39"/>
    </row>
    <row r="396" spans="1:49" ht="20.100000000000001" customHeight="1" x14ac:dyDescent="0.2"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</row>
    <row r="397" spans="1:49" s="1" customFormat="1" ht="20.100000000000001" customHeight="1" x14ac:dyDescent="0.25">
      <c r="A397" s="3"/>
      <c r="B397" s="6"/>
      <c r="C397" s="51" t="s">
        <v>159</v>
      </c>
      <c r="D397" s="52"/>
      <c r="E397" s="5"/>
      <c r="F397" s="53">
        <v>751</v>
      </c>
      <c r="G397" s="54"/>
      <c r="H397" s="54"/>
      <c r="I397" s="54"/>
      <c r="J397" s="53">
        <v>2680</v>
      </c>
      <c r="K397" s="53">
        <v>84</v>
      </c>
      <c r="L397" s="53">
        <v>49</v>
      </c>
      <c r="M397" s="54"/>
      <c r="N397" s="53">
        <v>2813</v>
      </c>
      <c r="O397" s="54"/>
      <c r="P397" s="54"/>
      <c r="Q397" s="54"/>
      <c r="R397" s="53">
        <f xml:space="preserve"> 51 + 2</f>
        <v>53</v>
      </c>
      <c r="S397" s="53">
        <v>268</v>
      </c>
      <c r="T397" s="53">
        <v>394</v>
      </c>
      <c r="U397" s="53">
        <v>150</v>
      </c>
      <c r="V397" s="54"/>
      <c r="W397" s="53">
        <v>222</v>
      </c>
      <c r="X397" s="53">
        <v>9</v>
      </c>
      <c r="Y397" s="53">
        <v>34</v>
      </c>
      <c r="Z397" s="53">
        <v>314</v>
      </c>
      <c r="AA397" s="53">
        <v>106</v>
      </c>
      <c r="AB397" s="53">
        <v>136</v>
      </c>
      <c r="AC397" s="53">
        <v>1105</v>
      </c>
      <c r="AD397" s="53">
        <v>7</v>
      </c>
      <c r="AE397" s="54"/>
      <c r="AF397" s="53">
        <v>2798</v>
      </c>
      <c r="AG397" s="54"/>
      <c r="AH397" s="54"/>
      <c r="AI397" s="54"/>
      <c r="AJ397" s="53">
        <v>712</v>
      </c>
      <c r="AK397" s="54"/>
      <c r="AL397" s="54"/>
      <c r="AM397" s="54"/>
      <c r="AN397" s="53">
        <v>0</v>
      </c>
      <c r="AO397" s="54"/>
      <c r="AP397" s="53">
        <v>54</v>
      </c>
      <c r="AQ397" s="54"/>
      <c r="AR397" s="54"/>
      <c r="AS397" s="54"/>
      <c r="AT397" s="53">
        <v>388</v>
      </c>
      <c r="AU397" s="39"/>
      <c r="AV397" s="39"/>
      <c r="AW397" s="39"/>
    </row>
    <row r="398" spans="1:49" s="1" customFormat="1" ht="20.100000000000001" customHeight="1" x14ac:dyDescent="0.2">
      <c r="A398" s="3"/>
      <c r="B398" s="6"/>
      <c r="C398" s="3"/>
      <c r="D398" s="3"/>
      <c r="E398" s="5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39"/>
      <c r="AV398" s="39"/>
      <c r="AW398" s="39"/>
    </row>
    <row r="399" spans="1:49" s="1" customFormat="1" ht="20.100000000000001" customHeight="1" x14ac:dyDescent="0.25">
      <c r="A399" s="3"/>
      <c r="B399" s="57" t="s">
        <v>235</v>
      </c>
      <c r="C399" s="58"/>
      <c r="D399" s="58"/>
      <c r="E399" s="5"/>
      <c r="F399" s="59">
        <v>751</v>
      </c>
      <c r="G399" s="54"/>
      <c r="H399" s="54"/>
      <c r="I399" s="54"/>
      <c r="J399" s="59">
        <v>2680</v>
      </c>
      <c r="K399" s="59">
        <v>84</v>
      </c>
      <c r="L399" s="59">
        <v>49</v>
      </c>
      <c r="M399" s="54"/>
      <c r="N399" s="59">
        <v>2813</v>
      </c>
      <c r="O399" s="54"/>
      <c r="P399" s="54"/>
      <c r="Q399" s="54"/>
      <c r="R399" s="59">
        <f xml:space="preserve"> 51 + 2</f>
        <v>53</v>
      </c>
      <c r="S399" s="59">
        <v>268</v>
      </c>
      <c r="T399" s="59">
        <v>394</v>
      </c>
      <c r="U399" s="59">
        <v>150</v>
      </c>
      <c r="V399" s="54"/>
      <c r="W399" s="59">
        <v>222</v>
      </c>
      <c r="X399" s="59">
        <v>9</v>
      </c>
      <c r="Y399" s="59">
        <v>34</v>
      </c>
      <c r="Z399" s="59">
        <v>314</v>
      </c>
      <c r="AA399" s="59">
        <v>106</v>
      </c>
      <c r="AB399" s="59">
        <v>136</v>
      </c>
      <c r="AC399" s="59">
        <v>1105</v>
      </c>
      <c r="AD399" s="59">
        <v>7</v>
      </c>
      <c r="AE399" s="54"/>
      <c r="AF399" s="59">
        <v>2798</v>
      </c>
      <c r="AG399" s="54"/>
      <c r="AH399" s="54"/>
      <c r="AI399" s="54"/>
      <c r="AJ399" s="59">
        <v>712</v>
      </c>
      <c r="AK399" s="54"/>
      <c r="AL399" s="54"/>
      <c r="AM399" s="54"/>
      <c r="AN399" s="59">
        <v>0</v>
      </c>
      <c r="AO399" s="54"/>
      <c r="AP399" s="59">
        <v>54</v>
      </c>
      <c r="AQ399" s="54"/>
      <c r="AR399" s="54"/>
      <c r="AS399" s="54"/>
      <c r="AT399" s="59">
        <v>388</v>
      </c>
      <c r="AU399" s="39"/>
      <c r="AV399" s="39"/>
      <c r="AW399" s="39"/>
    </row>
    <row r="400" spans="1:49" ht="20.100000000000001" customHeight="1" x14ac:dyDescent="0.2"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</row>
    <row r="401" spans="1:49" ht="20.100000000000001" customHeight="1" x14ac:dyDescent="0.2">
      <c r="B401" s="6" t="s">
        <v>236</v>
      </c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</row>
    <row r="402" spans="1:49" ht="20.100000000000001" customHeight="1" x14ac:dyDescent="0.2">
      <c r="C402" s="3" t="s">
        <v>154</v>
      </c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</row>
    <row r="403" spans="1:49" ht="20.100000000000001" customHeight="1" x14ac:dyDescent="0.2">
      <c r="D403" s="2" t="s">
        <v>96</v>
      </c>
      <c r="F403" s="39">
        <v>103</v>
      </c>
      <c r="G403" s="39"/>
      <c r="H403" s="39"/>
      <c r="I403" s="39"/>
      <c r="J403" s="39">
        <v>436</v>
      </c>
      <c r="K403" s="39">
        <v>20</v>
      </c>
      <c r="L403" s="39">
        <v>2</v>
      </c>
      <c r="M403" s="39"/>
      <c r="N403" s="39">
        <v>458</v>
      </c>
      <c r="O403" s="39"/>
      <c r="P403" s="39"/>
      <c r="Q403" s="39"/>
      <c r="R403" s="39">
        <v>2</v>
      </c>
      <c r="S403" s="39">
        <v>51</v>
      </c>
      <c r="T403" s="39">
        <v>46</v>
      </c>
      <c r="U403" s="39">
        <v>21</v>
      </c>
      <c r="V403" s="39"/>
      <c r="W403" s="39">
        <v>50</v>
      </c>
      <c r="X403" s="39">
        <v>0</v>
      </c>
      <c r="Y403" s="39">
        <v>3</v>
      </c>
      <c r="Z403" s="39">
        <v>50</v>
      </c>
      <c r="AA403" s="39">
        <v>12</v>
      </c>
      <c r="AB403" s="39">
        <v>39</v>
      </c>
      <c r="AC403" s="39">
        <v>153</v>
      </c>
      <c r="AD403" s="39">
        <v>2</v>
      </c>
      <c r="AE403" s="39"/>
      <c r="AF403" s="39">
        <v>429</v>
      </c>
      <c r="AG403" s="39"/>
      <c r="AH403" s="39"/>
      <c r="AI403" s="39"/>
      <c r="AJ403" s="39">
        <v>132</v>
      </c>
      <c r="AK403" s="39"/>
      <c r="AL403" s="39"/>
      <c r="AM403" s="39"/>
      <c r="AN403" s="39">
        <v>0</v>
      </c>
      <c r="AO403" s="39"/>
      <c r="AP403" s="39">
        <v>0</v>
      </c>
      <c r="AQ403" s="39"/>
      <c r="AR403" s="39"/>
      <c r="AS403" s="39"/>
      <c r="AT403" s="39">
        <v>0</v>
      </c>
      <c r="AU403" s="39"/>
      <c r="AV403" s="39"/>
      <c r="AW403" s="39"/>
    </row>
    <row r="404" spans="1:49" ht="19.5" customHeight="1" x14ac:dyDescent="0.2">
      <c r="D404" s="47" t="s">
        <v>97</v>
      </c>
      <c r="F404" s="48">
        <v>82</v>
      </c>
      <c r="G404" s="49"/>
      <c r="H404" s="49"/>
      <c r="I404" s="49"/>
      <c r="J404" s="48">
        <v>384</v>
      </c>
      <c r="K404" s="48">
        <v>11</v>
      </c>
      <c r="L404" s="48">
        <v>0</v>
      </c>
      <c r="M404" s="49"/>
      <c r="N404" s="48">
        <v>395</v>
      </c>
      <c r="O404" s="49"/>
      <c r="P404" s="49"/>
      <c r="Q404" s="49"/>
      <c r="R404" s="48">
        <v>18</v>
      </c>
      <c r="S404" s="48">
        <v>44</v>
      </c>
      <c r="T404" s="48">
        <v>54</v>
      </c>
      <c r="U404" s="48">
        <v>8</v>
      </c>
      <c r="V404" s="49"/>
      <c r="W404" s="48">
        <v>41</v>
      </c>
      <c r="X404" s="48">
        <v>2</v>
      </c>
      <c r="Y404" s="48">
        <v>16</v>
      </c>
      <c r="Z404" s="48">
        <v>41</v>
      </c>
      <c r="AA404" s="48">
        <v>19</v>
      </c>
      <c r="AB404" s="48">
        <v>30</v>
      </c>
      <c r="AC404" s="48">
        <v>112</v>
      </c>
      <c r="AD404" s="48">
        <v>0</v>
      </c>
      <c r="AE404" s="49"/>
      <c r="AF404" s="48">
        <v>385</v>
      </c>
      <c r="AG404" s="49"/>
      <c r="AH404" s="49"/>
      <c r="AI404" s="49"/>
      <c r="AJ404" s="48">
        <v>92</v>
      </c>
      <c r="AK404" s="49"/>
      <c r="AL404" s="49"/>
      <c r="AM404" s="49"/>
      <c r="AN404" s="48">
        <v>0</v>
      </c>
      <c r="AO404" s="49"/>
      <c r="AP404" s="48">
        <v>0</v>
      </c>
      <c r="AQ404" s="49"/>
      <c r="AR404" s="49"/>
      <c r="AS404" s="49"/>
      <c r="AT404" s="48">
        <v>0</v>
      </c>
      <c r="AU404" s="39"/>
      <c r="AV404" s="39"/>
      <c r="AW404" s="39"/>
    </row>
    <row r="405" spans="1:49" ht="20.100000000000001" customHeight="1" x14ac:dyDescent="0.2">
      <c r="D405" s="2" t="s">
        <v>113</v>
      </c>
      <c r="F405" s="39">
        <v>124</v>
      </c>
      <c r="G405" s="39"/>
      <c r="H405" s="39"/>
      <c r="I405" s="39"/>
      <c r="J405" s="39">
        <v>428</v>
      </c>
      <c r="K405" s="39">
        <v>9</v>
      </c>
      <c r="L405" s="39">
        <v>5</v>
      </c>
      <c r="M405" s="39"/>
      <c r="N405" s="39">
        <v>442</v>
      </c>
      <c r="O405" s="39"/>
      <c r="P405" s="39"/>
      <c r="Q405" s="39"/>
      <c r="R405" s="39">
        <v>1</v>
      </c>
      <c r="S405" s="39">
        <v>53</v>
      </c>
      <c r="T405" s="39">
        <v>24</v>
      </c>
      <c r="U405" s="39">
        <v>18</v>
      </c>
      <c r="V405" s="39"/>
      <c r="W405" s="39">
        <v>39</v>
      </c>
      <c r="X405" s="39">
        <v>2</v>
      </c>
      <c r="Y405" s="39">
        <v>4</v>
      </c>
      <c r="Z405" s="39">
        <v>60</v>
      </c>
      <c r="AA405" s="39">
        <v>11</v>
      </c>
      <c r="AB405" s="39">
        <v>35</v>
      </c>
      <c r="AC405" s="39">
        <v>179</v>
      </c>
      <c r="AD405" s="39">
        <v>0</v>
      </c>
      <c r="AE405" s="39"/>
      <c r="AF405" s="39">
        <v>426</v>
      </c>
      <c r="AG405" s="39"/>
      <c r="AH405" s="39"/>
      <c r="AI405" s="39"/>
      <c r="AJ405" s="39">
        <v>138</v>
      </c>
      <c r="AK405" s="39"/>
      <c r="AL405" s="39"/>
      <c r="AM405" s="39"/>
      <c r="AN405" s="39">
        <v>0</v>
      </c>
      <c r="AO405" s="39"/>
      <c r="AP405" s="39">
        <v>2</v>
      </c>
      <c r="AQ405" s="39"/>
      <c r="AR405" s="39"/>
      <c r="AS405" s="39"/>
      <c r="AT405" s="39">
        <v>0</v>
      </c>
      <c r="AU405" s="39"/>
      <c r="AV405" s="39"/>
      <c r="AW405" s="39"/>
    </row>
    <row r="406" spans="1:49" ht="19.5" customHeight="1" x14ac:dyDescent="0.2">
      <c r="D406" s="47" t="s">
        <v>99</v>
      </c>
      <c r="F406" s="48">
        <v>91</v>
      </c>
      <c r="G406" s="49"/>
      <c r="H406" s="49"/>
      <c r="I406" s="49"/>
      <c r="J406" s="48">
        <v>378</v>
      </c>
      <c r="K406" s="48">
        <v>9</v>
      </c>
      <c r="L406" s="48">
        <v>4</v>
      </c>
      <c r="M406" s="49"/>
      <c r="N406" s="48">
        <v>391</v>
      </c>
      <c r="O406" s="49"/>
      <c r="P406" s="49"/>
      <c r="Q406" s="49"/>
      <c r="R406" s="48">
        <v>1</v>
      </c>
      <c r="S406" s="48">
        <v>61</v>
      </c>
      <c r="T406" s="48">
        <v>33</v>
      </c>
      <c r="U406" s="48">
        <v>28</v>
      </c>
      <c r="V406" s="49"/>
      <c r="W406" s="48">
        <v>37</v>
      </c>
      <c r="X406" s="48">
        <v>0</v>
      </c>
      <c r="Y406" s="48">
        <v>2</v>
      </c>
      <c r="Z406" s="48">
        <v>36</v>
      </c>
      <c r="AA406" s="48">
        <v>3</v>
      </c>
      <c r="AB406" s="48">
        <v>34</v>
      </c>
      <c r="AC406" s="48">
        <v>138</v>
      </c>
      <c r="AD406" s="48">
        <v>0</v>
      </c>
      <c r="AE406" s="49"/>
      <c r="AF406" s="48">
        <v>373</v>
      </c>
      <c r="AG406" s="49"/>
      <c r="AH406" s="49"/>
      <c r="AI406" s="49"/>
      <c r="AJ406" s="48">
        <v>109</v>
      </c>
      <c r="AK406" s="49"/>
      <c r="AL406" s="49"/>
      <c r="AM406" s="49"/>
      <c r="AN406" s="48">
        <v>0</v>
      </c>
      <c r="AO406" s="49"/>
      <c r="AP406" s="48">
        <v>0</v>
      </c>
      <c r="AQ406" s="49"/>
      <c r="AR406" s="49"/>
      <c r="AS406" s="49"/>
      <c r="AT406" s="48">
        <v>0</v>
      </c>
      <c r="AU406" s="39"/>
      <c r="AV406" s="39"/>
      <c r="AW406" s="39"/>
    </row>
    <row r="407" spans="1:49" ht="20.100000000000001" customHeight="1" x14ac:dyDescent="0.2">
      <c r="D407" s="2" t="s">
        <v>114</v>
      </c>
      <c r="F407" s="39">
        <v>60</v>
      </c>
      <c r="G407" s="39"/>
      <c r="H407" s="39"/>
      <c r="I407" s="39"/>
      <c r="J407" s="39">
        <v>353</v>
      </c>
      <c r="K407" s="39">
        <v>16</v>
      </c>
      <c r="L407" s="39">
        <v>12</v>
      </c>
      <c r="M407" s="39"/>
      <c r="N407" s="39">
        <v>381</v>
      </c>
      <c r="O407" s="39"/>
      <c r="P407" s="39"/>
      <c r="Q407" s="39"/>
      <c r="R407" s="39">
        <v>1</v>
      </c>
      <c r="S407" s="39">
        <v>25</v>
      </c>
      <c r="T407" s="39">
        <v>39</v>
      </c>
      <c r="U407" s="39">
        <v>45</v>
      </c>
      <c r="V407" s="39"/>
      <c r="W407" s="39">
        <v>62</v>
      </c>
      <c r="X407" s="39">
        <v>2</v>
      </c>
      <c r="Y407" s="39">
        <v>6</v>
      </c>
      <c r="Z407" s="39">
        <v>41</v>
      </c>
      <c r="AA407" s="39">
        <v>8</v>
      </c>
      <c r="AB407" s="39">
        <v>19</v>
      </c>
      <c r="AC407" s="39">
        <v>131</v>
      </c>
      <c r="AD407" s="39">
        <v>0</v>
      </c>
      <c r="AE407" s="39"/>
      <c r="AF407" s="39">
        <v>379</v>
      </c>
      <c r="AG407" s="39"/>
      <c r="AH407" s="39"/>
      <c r="AI407" s="39"/>
      <c r="AJ407" s="39">
        <v>62</v>
      </c>
      <c r="AK407" s="39"/>
      <c r="AL407" s="39"/>
      <c r="AM407" s="39"/>
      <c r="AN407" s="39">
        <v>0</v>
      </c>
      <c r="AO407" s="39"/>
      <c r="AP407" s="39">
        <v>0</v>
      </c>
      <c r="AQ407" s="39"/>
      <c r="AR407" s="39"/>
      <c r="AS407" s="39"/>
      <c r="AT407" s="39">
        <v>0</v>
      </c>
      <c r="AU407" s="39"/>
      <c r="AV407" s="39"/>
      <c r="AW407" s="39"/>
    </row>
    <row r="408" spans="1:49" ht="19.5" customHeight="1" x14ac:dyDescent="0.2">
      <c r="D408" s="47" t="s">
        <v>115</v>
      </c>
      <c r="F408" s="48">
        <v>38</v>
      </c>
      <c r="G408" s="49"/>
      <c r="H408" s="49"/>
      <c r="I408" s="49"/>
      <c r="J408" s="48">
        <v>259</v>
      </c>
      <c r="K408" s="48">
        <v>7</v>
      </c>
      <c r="L408" s="48">
        <v>4</v>
      </c>
      <c r="M408" s="49"/>
      <c r="N408" s="48">
        <v>270</v>
      </c>
      <c r="O408" s="49"/>
      <c r="P408" s="49"/>
      <c r="Q408" s="49"/>
      <c r="R408" s="48">
        <v>1</v>
      </c>
      <c r="S408" s="48">
        <v>20</v>
      </c>
      <c r="T408" s="48">
        <v>28</v>
      </c>
      <c r="U408" s="48">
        <v>14</v>
      </c>
      <c r="V408" s="49"/>
      <c r="W408" s="48">
        <v>27</v>
      </c>
      <c r="X408" s="48">
        <v>0</v>
      </c>
      <c r="Y408" s="48">
        <v>2</v>
      </c>
      <c r="Z408" s="48">
        <v>15</v>
      </c>
      <c r="AA408" s="48">
        <v>1</v>
      </c>
      <c r="AB408" s="48">
        <v>15</v>
      </c>
      <c r="AC408" s="48">
        <v>125</v>
      </c>
      <c r="AD408" s="48">
        <v>0</v>
      </c>
      <c r="AE408" s="49"/>
      <c r="AF408" s="48">
        <v>248</v>
      </c>
      <c r="AG408" s="49"/>
      <c r="AH408" s="49"/>
      <c r="AI408" s="49"/>
      <c r="AJ408" s="48">
        <v>60</v>
      </c>
      <c r="AK408" s="49"/>
      <c r="AL408" s="49"/>
      <c r="AM408" s="49"/>
      <c r="AN408" s="48">
        <v>0</v>
      </c>
      <c r="AO408" s="49"/>
      <c r="AP408" s="48">
        <v>0</v>
      </c>
      <c r="AQ408" s="49"/>
      <c r="AR408" s="49"/>
      <c r="AS408" s="49"/>
      <c r="AT408" s="48">
        <v>0</v>
      </c>
      <c r="AU408" s="39"/>
      <c r="AV408" s="39"/>
      <c r="AW408" s="39"/>
    </row>
    <row r="409" spans="1:49" ht="20.100000000000001" customHeight="1" x14ac:dyDescent="0.2">
      <c r="D409" s="2" t="s">
        <v>116</v>
      </c>
      <c r="F409" s="39">
        <v>173</v>
      </c>
      <c r="G409" s="39"/>
      <c r="H409" s="39"/>
      <c r="I409" s="39"/>
      <c r="J409" s="39">
        <v>385</v>
      </c>
      <c r="K409" s="39">
        <v>10</v>
      </c>
      <c r="L409" s="39">
        <v>18</v>
      </c>
      <c r="M409" s="39"/>
      <c r="N409" s="39">
        <v>413</v>
      </c>
      <c r="O409" s="39"/>
      <c r="P409" s="39"/>
      <c r="Q409" s="39"/>
      <c r="R409" s="39">
        <v>1</v>
      </c>
      <c r="S409" s="39">
        <v>15</v>
      </c>
      <c r="T409" s="39">
        <v>31</v>
      </c>
      <c r="U409" s="39">
        <v>7</v>
      </c>
      <c r="V409" s="39"/>
      <c r="W409" s="39">
        <v>49</v>
      </c>
      <c r="X409" s="39">
        <v>3</v>
      </c>
      <c r="Y409" s="39">
        <v>5</v>
      </c>
      <c r="Z409" s="39">
        <v>31</v>
      </c>
      <c r="AA409" s="39">
        <v>24</v>
      </c>
      <c r="AB409" s="39">
        <v>50</v>
      </c>
      <c r="AC409" s="39">
        <v>226</v>
      </c>
      <c r="AD409" s="39">
        <v>0</v>
      </c>
      <c r="AE409" s="39"/>
      <c r="AF409" s="39">
        <v>442</v>
      </c>
      <c r="AG409" s="39"/>
      <c r="AH409" s="39"/>
      <c r="AI409" s="39"/>
      <c r="AJ409" s="39">
        <v>144</v>
      </c>
      <c r="AK409" s="39"/>
      <c r="AL409" s="39"/>
      <c r="AM409" s="39"/>
      <c r="AN409" s="39">
        <v>0</v>
      </c>
      <c r="AO409" s="39"/>
      <c r="AP409" s="39">
        <v>0</v>
      </c>
      <c r="AQ409" s="39"/>
      <c r="AR409" s="39"/>
      <c r="AS409" s="39"/>
      <c r="AT409" s="39">
        <v>0</v>
      </c>
      <c r="AU409" s="39"/>
      <c r="AV409" s="39"/>
      <c r="AW409" s="39"/>
    </row>
    <row r="410" spans="1:49" ht="19.5" customHeight="1" x14ac:dyDescent="0.2">
      <c r="D410" s="47" t="s">
        <v>103</v>
      </c>
      <c r="F410" s="48">
        <v>159</v>
      </c>
      <c r="G410" s="49"/>
      <c r="H410" s="49"/>
      <c r="I410" s="49"/>
      <c r="J410" s="48">
        <v>440</v>
      </c>
      <c r="K410" s="48">
        <v>10</v>
      </c>
      <c r="L410" s="48">
        <v>2</v>
      </c>
      <c r="M410" s="49"/>
      <c r="N410" s="48">
        <v>452</v>
      </c>
      <c r="O410" s="49"/>
      <c r="P410" s="49"/>
      <c r="Q410" s="49"/>
      <c r="R410" s="48">
        <v>1</v>
      </c>
      <c r="S410" s="48">
        <v>66</v>
      </c>
      <c r="T410" s="48">
        <v>101</v>
      </c>
      <c r="U410" s="48">
        <v>14</v>
      </c>
      <c r="V410" s="49"/>
      <c r="W410" s="48">
        <v>38</v>
      </c>
      <c r="X410" s="48">
        <v>2</v>
      </c>
      <c r="Y410" s="48">
        <v>1</v>
      </c>
      <c r="Z410" s="48">
        <v>22</v>
      </c>
      <c r="AA410" s="48">
        <v>16</v>
      </c>
      <c r="AB410" s="48">
        <v>42</v>
      </c>
      <c r="AC410" s="48">
        <v>166</v>
      </c>
      <c r="AD410" s="48">
        <v>2</v>
      </c>
      <c r="AE410" s="49"/>
      <c r="AF410" s="48">
        <v>471</v>
      </c>
      <c r="AG410" s="49"/>
      <c r="AH410" s="49"/>
      <c r="AI410" s="49"/>
      <c r="AJ410" s="48">
        <v>140</v>
      </c>
      <c r="AK410" s="49"/>
      <c r="AL410" s="49"/>
      <c r="AM410" s="49"/>
      <c r="AN410" s="48">
        <v>0</v>
      </c>
      <c r="AO410" s="49"/>
      <c r="AP410" s="48">
        <v>0</v>
      </c>
      <c r="AQ410" s="49"/>
      <c r="AR410" s="49"/>
      <c r="AS410" s="49"/>
      <c r="AT410" s="48">
        <v>0</v>
      </c>
      <c r="AU410" s="39"/>
      <c r="AV410" s="39"/>
      <c r="AW410" s="39"/>
    </row>
    <row r="411" spans="1:49" ht="20.100000000000001" customHeight="1" x14ac:dyDescent="0.2">
      <c r="D411" s="2" t="s">
        <v>104</v>
      </c>
      <c r="F411" s="39">
        <v>254</v>
      </c>
      <c r="G411" s="39"/>
      <c r="H411" s="39"/>
      <c r="I411" s="39"/>
      <c r="J411" s="39">
        <v>509</v>
      </c>
      <c r="K411" s="39">
        <v>7</v>
      </c>
      <c r="L411" s="39">
        <v>8</v>
      </c>
      <c r="M411" s="39"/>
      <c r="N411" s="39">
        <v>524</v>
      </c>
      <c r="O411" s="39"/>
      <c r="P411" s="39"/>
      <c r="Q411" s="39"/>
      <c r="R411" s="39">
        <v>1</v>
      </c>
      <c r="S411" s="39">
        <v>44</v>
      </c>
      <c r="T411" s="39">
        <v>102</v>
      </c>
      <c r="U411" s="39">
        <v>76</v>
      </c>
      <c r="V411" s="39"/>
      <c r="W411" s="39">
        <v>41</v>
      </c>
      <c r="X411" s="39">
        <v>0</v>
      </c>
      <c r="Y411" s="39">
        <v>4</v>
      </c>
      <c r="Z411" s="39">
        <v>29</v>
      </c>
      <c r="AA411" s="39">
        <v>8</v>
      </c>
      <c r="AB411" s="39">
        <v>30</v>
      </c>
      <c r="AC411" s="39">
        <v>214</v>
      </c>
      <c r="AD411" s="39">
        <v>0</v>
      </c>
      <c r="AE411" s="39"/>
      <c r="AF411" s="39">
        <v>549</v>
      </c>
      <c r="AG411" s="39"/>
      <c r="AH411" s="39"/>
      <c r="AI411" s="39"/>
      <c r="AJ411" s="39">
        <v>225</v>
      </c>
      <c r="AK411" s="39"/>
      <c r="AL411" s="39"/>
      <c r="AM411" s="39"/>
      <c r="AN411" s="39">
        <v>0</v>
      </c>
      <c r="AO411" s="39"/>
      <c r="AP411" s="39">
        <v>4</v>
      </c>
      <c r="AQ411" s="39"/>
      <c r="AR411" s="39"/>
      <c r="AS411" s="39"/>
      <c r="AT411" s="39">
        <v>0</v>
      </c>
      <c r="AU411" s="39"/>
      <c r="AV411" s="39"/>
      <c r="AW411" s="39"/>
    </row>
    <row r="412" spans="1:49" ht="19.5" customHeight="1" x14ac:dyDescent="0.2">
      <c r="D412" s="47" t="s">
        <v>117</v>
      </c>
      <c r="F412" s="48">
        <v>140</v>
      </c>
      <c r="G412" s="49"/>
      <c r="H412" s="49"/>
      <c r="I412" s="49"/>
      <c r="J412" s="48">
        <v>588</v>
      </c>
      <c r="K412" s="48">
        <v>33</v>
      </c>
      <c r="L412" s="48">
        <v>5</v>
      </c>
      <c r="M412" s="49"/>
      <c r="N412" s="48">
        <v>626</v>
      </c>
      <c r="O412" s="49"/>
      <c r="P412" s="49"/>
      <c r="Q412" s="49"/>
      <c r="R412" s="48">
        <v>0</v>
      </c>
      <c r="S412" s="48">
        <v>58</v>
      </c>
      <c r="T412" s="48">
        <v>126</v>
      </c>
      <c r="U412" s="48">
        <v>75</v>
      </c>
      <c r="V412" s="49"/>
      <c r="W412" s="48">
        <v>35</v>
      </c>
      <c r="X412" s="48">
        <v>0</v>
      </c>
      <c r="Y412" s="48">
        <v>12</v>
      </c>
      <c r="Z412" s="48">
        <v>22</v>
      </c>
      <c r="AA412" s="48">
        <v>12</v>
      </c>
      <c r="AB412" s="48">
        <v>50</v>
      </c>
      <c r="AC412" s="48">
        <v>277</v>
      </c>
      <c r="AD412" s="48">
        <v>0</v>
      </c>
      <c r="AE412" s="49"/>
      <c r="AF412" s="48">
        <v>667</v>
      </c>
      <c r="AG412" s="49"/>
      <c r="AH412" s="49"/>
      <c r="AI412" s="49"/>
      <c r="AJ412" s="48">
        <v>99</v>
      </c>
      <c r="AK412" s="49"/>
      <c r="AL412" s="49"/>
      <c r="AM412" s="49"/>
      <c r="AN412" s="48">
        <v>0</v>
      </c>
      <c r="AO412" s="49"/>
      <c r="AP412" s="48">
        <v>0</v>
      </c>
      <c r="AQ412" s="49"/>
      <c r="AR412" s="49"/>
      <c r="AS412" s="49"/>
      <c r="AT412" s="48">
        <v>7</v>
      </c>
      <c r="AU412" s="39"/>
      <c r="AV412" s="39"/>
      <c r="AW412" s="39"/>
    </row>
    <row r="413" spans="1:49" ht="20.100000000000001" customHeight="1" x14ac:dyDescent="0.2"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</row>
    <row r="414" spans="1:49" s="1" customFormat="1" ht="20.100000000000001" customHeight="1" x14ac:dyDescent="0.25">
      <c r="A414" s="3"/>
      <c r="B414" s="6"/>
      <c r="C414" s="51" t="s">
        <v>159</v>
      </c>
      <c r="D414" s="52"/>
      <c r="E414" s="5"/>
      <c r="F414" s="53">
        <v>1224</v>
      </c>
      <c r="G414" s="54"/>
      <c r="H414" s="54"/>
      <c r="I414" s="54"/>
      <c r="J414" s="53">
        <v>4160</v>
      </c>
      <c r="K414" s="53">
        <v>132</v>
      </c>
      <c r="L414" s="53">
        <v>60</v>
      </c>
      <c r="M414" s="54"/>
      <c r="N414" s="53">
        <v>4352</v>
      </c>
      <c r="O414" s="54"/>
      <c r="P414" s="54"/>
      <c r="Q414" s="54"/>
      <c r="R414" s="53">
        <v>27</v>
      </c>
      <c r="S414" s="53">
        <v>437</v>
      </c>
      <c r="T414" s="53">
        <v>584</v>
      </c>
      <c r="U414" s="53">
        <v>306</v>
      </c>
      <c r="V414" s="54"/>
      <c r="W414" s="53">
        <v>419</v>
      </c>
      <c r="X414" s="53">
        <v>11</v>
      </c>
      <c r="Y414" s="53">
        <v>55</v>
      </c>
      <c r="Z414" s="53">
        <v>347</v>
      </c>
      <c r="AA414" s="53">
        <v>114</v>
      </c>
      <c r="AB414" s="53">
        <v>344</v>
      </c>
      <c r="AC414" s="53">
        <v>1721</v>
      </c>
      <c r="AD414" s="53">
        <v>4</v>
      </c>
      <c r="AE414" s="54"/>
      <c r="AF414" s="53">
        <v>4369</v>
      </c>
      <c r="AG414" s="54"/>
      <c r="AH414" s="54"/>
      <c r="AI414" s="54"/>
      <c r="AJ414" s="53">
        <v>1201</v>
      </c>
      <c r="AK414" s="54"/>
      <c r="AL414" s="54"/>
      <c r="AM414" s="54"/>
      <c r="AN414" s="53">
        <v>0</v>
      </c>
      <c r="AO414" s="54"/>
      <c r="AP414" s="53">
        <v>6</v>
      </c>
      <c r="AQ414" s="54"/>
      <c r="AR414" s="54"/>
      <c r="AS414" s="54"/>
      <c r="AT414" s="53">
        <v>7</v>
      </c>
      <c r="AU414" s="39"/>
      <c r="AV414" s="39"/>
      <c r="AW414" s="39"/>
    </row>
    <row r="415" spans="1:49" ht="20.100000000000001" customHeight="1" x14ac:dyDescent="0.2"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</row>
    <row r="416" spans="1:49" ht="20.100000000000001" customHeight="1" x14ac:dyDescent="0.2">
      <c r="C416" s="3" t="s">
        <v>237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</row>
    <row r="417" spans="1:49" ht="20.100000000000001" customHeight="1" x14ac:dyDescent="0.2">
      <c r="D417" s="2" t="s">
        <v>238</v>
      </c>
      <c r="F417" s="39">
        <v>6</v>
      </c>
      <c r="G417" s="39"/>
      <c r="H417" s="39"/>
      <c r="I417" s="39"/>
      <c r="J417" s="39">
        <v>19</v>
      </c>
      <c r="K417" s="39">
        <v>0</v>
      </c>
      <c r="L417" s="39">
        <v>0</v>
      </c>
      <c r="M417" s="39"/>
      <c r="N417" s="39">
        <v>19</v>
      </c>
      <c r="O417" s="39"/>
      <c r="P417" s="39"/>
      <c r="Q417" s="39"/>
      <c r="R417" s="39">
        <v>0</v>
      </c>
      <c r="S417" s="39">
        <v>0</v>
      </c>
      <c r="T417" s="39">
        <v>3</v>
      </c>
      <c r="U417" s="39">
        <v>0</v>
      </c>
      <c r="V417" s="39"/>
      <c r="W417" s="39">
        <v>2</v>
      </c>
      <c r="X417" s="39">
        <v>0</v>
      </c>
      <c r="Y417" s="39">
        <v>0</v>
      </c>
      <c r="Z417" s="39">
        <v>0</v>
      </c>
      <c r="AA417" s="39">
        <v>0</v>
      </c>
      <c r="AB417" s="39">
        <v>2</v>
      </c>
      <c r="AC417" s="39">
        <v>10</v>
      </c>
      <c r="AD417" s="39">
        <v>0</v>
      </c>
      <c r="AE417" s="39"/>
      <c r="AF417" s="39">
        <v>17</v>
      </c>
      <c r="AG417" s="39"/>
      <c r="AH417" s="39"/>
      <c r="AI417" s="39"/>
      <c r="AJ417" s="39">
        <v>8</v>
      </c>
      <c r="AK417" s="39"/>
      <c r="AL417" s="39"/>
      <c r="AM417" s="39"/>
      <c r="AN417" s="39">
        <v>0</v>
      </c>
      <c r="AO417" s="39"/>
      <c r="AP417" s="39">
        <v>0</v>
      </c>
      <c r="AQ417" s="39"/>
      <c r="AR417" s="39"/>
      <c r="AS417" s="39"/>
      <c r="AT417" s="39">
        <v>0</v>
      </c>
      <c r="AU417" s="39"/>
      <c r="AV417" s="39"/>
      <c r="AW417" s="39"/>
    </row>
    <row r="418" spans="1:49" ht="20.100000000000001" customHeight="1" x14ac:dyDescent="0.2"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</row>
    <row r="419" spans="1:49" s="1" customFormat="1" ht="20.100000000000001" customHeight="1" x14ac:dyDescent="0.25">
      <c r="A419" s="3"/>
      <c r="B419" s="6"/>
      <c r="C419" s="51" t="s">
        <v>194</v>
      </c>
      <c r="D419" s="52"/>
      <c r="E419" s="5"/>
      <c r="F419" s="53">
        <v>6</v>
      </c>
      <c r="G419" s="54"/>
      <c r="H419" s="54"/>
      <c r="I419" s="54"/>
      <c r="J419" s="53">
        <v>19</v>
      </c>
      <c r="K419" s="53">
        <v>0</v>
      </c>
      <c r="L419" s="53">
        <v>0</v>
      </c>
      <c r="M419" s="54"/>
      <c r="N419" s="53">
        <v>19</v>
      </c>
      <c r="O419" s="54"/>
      <c r="P419" s="54"/>
      <c r="Q419" s="54"/>
      <c r="R419" s="53">
        <v>0</v>
      </c>
      <c r="S419" s="53">
        <v>0</v>
      </c>
      <c r="T419" s="53">
        <v>3</v>
      </c>
      <c r="U419" s="53">
        <v>0</v>
      </c>
      <c r="V419" s="54"/>
      <c r="W419" s="53">
        <v>2</v>
      </c>
      <c r="X419" s="53">
        <v>0</v>
      </c>
      <c r="Y419" s="53">
        <v>0</v>
      </c>
      <c r="Z419" s="53">
        <v>0</v>
      </c>
      <c r="AA419" s="53">
        <v>0</v>
      </c>
      <c r="AB419" s="53">
        <v>2</v>
      </c>
      <c r="AC419" s="53">
        <v>10</v>
      </c>
      <c r="AD419" s="53">
        <v>0</v>
      </c>
      <c r="AE419" s="54"/>
      <c r="AF419" s="53">
        <v>17</v>
      </c>
      <c r="AG419" s="54"/>
      <c r="AH419" s="54"/>
      <c r="AI419" s="54"/>
      <c r="AJ419" s="53">
        <v>8</v>
      </c>
      <c r="AK419" s="54"/>
      <c r="AL419" s="54"/>
      <c r="AM419" s="54"/>
      <c r="AN419" s="53">
        <v>0</v>
      </c>
      <c r="AO419" s="54"/>
      <c r="AP419" s="53">
        <v>0</v>
      </c>
      <c r="AQ419" s="54"/>
      <c r="AR419" s="54"/>
      <c r="AS419" s="54"/>
      <c r="AT419" s="53">
        <v>0</v>
      </c>
      <c r="AU419" s="39"/>
      <c r="AV419" s="39"/>
      <c r="AW419" s="39"/>
    </row>
    <row r="420" spans="1:49" ht="20.100000000000001" customHeight="1" x14ac:dyDescent="0.2"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</row>
    <row r="421" spans="1:49" s="1" customFormat="1" ht="20.100000000000001" customHeight="1" x14ac:dyDescent="0.25">
      <c r="A421" s="3"/>
      <c r="B421" s="57" t="s">
        <v>239</v>
      </c>
      <c r="C421" s="58"/>
      <c r="D421" s="58"/>
      <c r="E421" s="5"/>
      <c r="F421" s="59">
        <v>1230</v>
      </c>
      <c r="G421" s="54"/>
      <c r="H421" s="54"/>
      <c r="I421" s="54"/>
      <c r="J421" s="59">
        <v>4179</v>
      </c>
      <c r="K421" s="59">
        <v>132</v>
      </c>
      <c r="L421" s="59">
        <v>60</v>
      </c>
      <c r="M421" s="54"/>
      <c r="N421" s="59">
        <v>4371</v>
      </c>
      <c r="O421" s="54"/>
      <c r="P421" s="54"/>
      <c r="Q421" s="54"/>
      <c r="R421" s="59">
        <v>27</v>
      </c>
      <c r="S421" s="59">
        <v>437</v>
      </c>
      <c r="T421" s="59">
        <v>587</v>
      </c>
      <c r="U421" s="59">
        <v>306</v>
      </c>
      <c r="V421" s="54"/>
      <c r="W421" s="59">
        <v>421</v>
      </c>
      <c r="X421" s="59">
        <v>11</v>
      </c>
      <c r="Y421" s="59">
        <v>55</v>
      </c>
      <c r="Z421" s="59">
        <v>347</v>
      </c>
      <c r="AA421" s="59">
        <v>114</v>
      </c>
      <c r="AB421" s="59">
        <v>346</v>
      </c>
      <c r="AC421" s="59">
        <v>1731</v>
      </c>
      <c r="AD421" s="59">
        <v>4</v>
      </c>
      <c r="AE421" s="54"/>
      <c r="AF421" s="59">
        <v>4386</v>
      </c>
      <c r="AG421" s="54"/>
      <c r="AH421" s="54"/>
      <c r="AI421" s="54"/>
      <c r="AJ421" s="59">
        <v>1209</v>
      </c>
      <c r="AK421" s="54"/>
      <c r="AL421" s="54"/>
      <c r="AM421" s="54"/>
      <c r="AN421" s="59">
        <v>0</v>
      </c>
      <c r="AO421" s="54"/>
      <c r="AP421" s="59">
        <v>6</v>
      </c>
      <c r="AQ421" s="54"/>
      <c r="AR421" s="54"/>
      <c r="AS421" s="54"/>
      <c r="AT421" s="59">
        <v>7</v>
      </c>
      <c r="AU421" s="39"/>
      <c r="AV421" s="39"/>
      <c r="AW421" s="39"/>
    </row>
    <row r="422" spans="1:49" ht="20.100000000000001" customHeight="1" x14ac:dyDescent="0.2"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</row>
    <row r="423" spans="1:49" ht="20.100000000000001" customHeight="1" x14ac:dyDescent="0.2">
      <c r="B423" s="6" t="s">
        <v>240</v>
      </c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</row>
    <row r="424" spans="1:49" ht="20.100000000000001" customHeight="1" x14ac:dyDescent="0.2">
      <c r="C424" s="3" t="s">
        <v>154</v>
      </c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</row>
    <row r="425" spans="1:49" ht="20.100000000000001" customHeight="1" x14ac:dyDescent="0.2">
      <c r="D425" s="2" t="s">
        <v>96</v>
      </c>
      <c r="F425" s="39">
        <v>68</v>
      </c>
      <c r="G425" s="39"/>
      <c r="H425" s="39"/>
      <c r="I425" s="39"/>
      <c r="J425" s="39">
        <v>386</v>
      </c>
      <c r="K425" s="39">
        <v>5</v>
      </c>
      <c r="L425" s="39">
        <v>2</v>
      </c>
      <c r="M425" s="39"/>
      <c r="N425" s="39">
        <v>393</v>
      </c>
      <c r="O425" s="39"/>
      <c r="P425" s="39"/>
      <c r="Q425" s="39"/>
      <c r="R425" s="39">
        <v>0</v>
      </c>
      <c r="S425" s="39">
        <v>38</v>
      </c>
      <c r="T425" s="39">
        <v>39</v>
      </c>
      <c r="U425" s="39">
        <v>98</v>
      </c>
      <c r="V425" s="39"/>
      <c r="W425" s="39">
        <v>42</v>
      </c>
      <c r="X425" s="39">
        <v>1</v>
      </c>
      <c r="Y425" s="39">
        <v>4</v>
      </c>
      <c r="Z425" s="39">
        <v>23</v>
      </c>
      <c r="AA425" s="39">
        <v>15</v>
      </c>
      <c r="AB425" s="39">
        <v>22</v>
      </c>
      <c r="AC425" s="39">
        <v>122</v>
      </c>
      <c r="AD425" s="39">
        <v>0</v>
      </c>
      <c r="AE425" s="39"/>
      <c r="AF425" s="39">
        <v>404</v>
      </c>
      <c r="AG425" s="39"/>
      <c r="AH425" s="39"/>
      <c r="AI425" s="39"/>
      <c r="AJ425" s="39">
        <v>56</v>
      </c>
      <c r="AK425" s="39"/>
      <c r="AL425" s="39"/>
      <c r="AM425" s="39"/>
      <c r="AN425" s="39">
        <v>0</v>
      </c>
      <c r="AO425" s="39"/>
      <c r="AP425" s="39">
        <v>1</v>
      </c>
      <c r="AQ425" s="39"/>
      <c r="AR425" s="39"/>
      <c r="AS425" s="39"/>
      <c r="AT425" s="39">
        <v>0</v>
      </c>
      <c r="AU425" s="39"/>
      <c r="AV425" s="39"/>
      <c r="AW425" s="39"/>
    </row>
    <row r="426" spans="1:49" ht="19.5" customHeight="1" x14ac:dyDescent="0.2">
      <c r="D426" s="47" t="s">
        <v>241</v>
      </c>
      <c r="F426" s="48">
        <v>104</v>
      </c>
      <c r="G426" s="49"/>
      <c r="H426" s="49"/>
      <c r="I426" s="49"/>
      <c r="J426" s="48">
        <v>463</v>
      </c>
      <c r="K426" s="48">
        <v>34</v>
      </c>
      <c r="L426" s="48">
        <v>7</v>
      </c>
      <c r="M426" s="49"/>
      <c r="N426" s="48">
        <v>504</v>
      </c>
      <c r="O426" s="49"/>
      <c r="P426" s="49"/>
      <c r="Q426" s="49"/>
      <c r="R426" s="48">
        <v>0</v>
      </c>
      <c r="S426" s="48">
        <v>89</v>
      </c>
      <c r="T426" s="48">
        <v>99</v>
      </c>
      <c r="U426" s="48">
        <v>45</v>
      </c>
      <c r="V426" s="49"/>
      <c r="W426" s="48">
        <v>90</v>
      </c>
      <c r="X426" s="48">
        <v>8</v>
      </c>
      <c r="Y426" s="48">
        <v>7</v>
      </c>
      <c r="Z426" s="48">
        <v>62</v>
      </c>
      <c r="AA426" s="48">
        <v>5</v>
      </c>
      <c r="AB426" s="48">
        <v>7</v>
      </c>
      <c r="AC426" s="48">
        <v>116</v>
      </c>
      <c r="AD426" s="48">
        <v>0</v>
      </c>
      <c r="AE426" s="49"/>
      <c r="AF426" s="48">
        <v>528</v>
      </c>
      <c r="AG426" s="49"/>
      <c r="AH426" s="49"/>
      <c r="AI426" s="49"/>
      <c r="AJ426" s="48">
        <v>79</v>
      </c>
      <c r="AK426" s="49"/>
      <c r="AL426" s="49"/>
      <c r="AM426" s="49"/>
      <c r="AN426" s="48">
        <v>0</v>
      </c>
      <c r="AO426" s="49"/>
      <c r="AP426" s="48">
        <v>1</v>
      </c>
      <c r="AQ426" s="49"/>
      <c r="AR426" s="49"/>
      <c r="AS426" s="49"/>
      <c r="AT426" s="48">
        <v>0</v>
      </c>
      <c r="AU426" s="39"/>
      <c r="AV426" s="39"/>
      <c r="AW426" s="39"/>
    </row>
    <row r="427" spans="1:49" ht="20.100000000000001" customHeight="1" x14ac:dyDescent="0.2">
      <c r="D427" s="2" t="s">
        <v>242</v>
      </c>
      <c r="F427" s="39">
        <v>190</v>
      </c>
      <c r="G427" s="39"/>
      <c r="H427" s="39"/>
      <c r="I427" s="39"/>
      <c r="J427" s="39">
        <v>724</v>
      </c>
      <c r="K427" s="39">
        <v>28</v>
      </c>
      <c r="L427" s="39">
        <v>10</v>
      </c>
      <c r="M427" s="39"/>
      <c r="N427" s="39">
        <v>762</v>
      </c>
      <c r="O427" s="39"/>
      <c r="P427" s="39"/>
      <c r="Q427" s="39"/>
      <c r="R427" s="39">
        <v>0</v>
      </c>
      <c r="S427" s="39">
        <v>81</v>
      </c>
      <c r="T427" s="39">
        <v>59</v>
      </c>
      <c r="U427" s="39">
        <v>102</v>
      </c>
      <c r="V427" s="39"/>
      <c r="W427" s="39">
        <v>161</v>
      </c>
      <c r="X427" s="39">
        <v>0</v>
      </c>
      <c r="Y427" s="39">
        <v>3</v>
      </c>
      <c r="Z427" s="39">
        <v>97</v>
      </c>
      <c r="AA427" s="39">
        <v>18</v>
      </c>
      <c r="AB427" s="39">
        <v>17</v>
      </c>
      <c r="AC427" s="39">
        <v>268</v>
      </c>
      <c r="AD427" s="39">
        <v>0</v>
      </c>
      <c r="AE427" s="39"/>
      <c r="AF427" s="39">
        <v>806</v>
      </c>
      <c r="AG427" s="39"/>
      <c r="AH427" s="39"/>
      <c r="AI427" s="39"/>
      <c r="AJ427" s="39">
        <v>146</v>
      </c>
      <c r="AK427" s="39"/>
      <c r="AL427" s="39"/>
      <c r="AM427" s="39"/>
      <c r="AN427" s="39">
        <v>0</v>
      </c>
      <c r="AO427" s="39"/>
      <c r="AP427" s="39">
        <v>0</v>
      </c>
      <c r="AQ427" s="39"/>
      <c r="AR427" s="39"/>
      <c r="AS427" s="39"/>
      <c r="AT427" s="39">
        <v>0</v>
      </c>
      <c r="AU427" s="39"/>
      <c r="AV427" s="39"/>
      <c r="AW427" s="39"/>
    </row>
    <row r="428" spans="1:49" ht="19.5" customHeight="1" x14ac:dyDescent="0.2">
      <c r="D428" s="47" t="s">
        <v>243</v>
      </c>
      <c r="F428" s="48">
        <v>157</v>
      </c>
      <c r="G428" s="49"/>
      <c r="H428" s="49"/>
      <c r="I428" s="49"/>
      <c r="J428" s="48">
        <v>356</v>
      </c>
      <c r="K428" s="48">
        <v>31</v>
      </c>
      <c r="L428" s="48">
        <v>5</v>
      </c>
      <c r="M428" s="49"/>
      <c r="N428" s="48">
        <v>392</v>
      </c>
      <c r="O428" s="49"/>
      <c r="P428" s="49"/>
      <c r="Q428" s="49"/>
      <c r="R428" s="48">
        <v>0</v>
      </c>
      <c r="S428" s="48">
        <v>65</v>
      </c>
      <c r="T428" s="48">
        <v>51</v>
      </c>
      <c r="U428" s="48">
        <v>42</v>
      </c>
      <c r="V428" s="49"/>
      <c r="W428" s="48">
        <v>58</v>
      </c>
      <c r="X428" s="48">
        <v>0</v>
      </c>
      <c r="Y428" s="48">
        <v>4</v>
      </c>
      <c r="Z428" s="48">
        <v>34</v>
      </c>
      <c r="AA428" s="48">
        <v>11</v>
      </c>
      <c r="AB428" s="48">
        <v>19</v>
      </c>
      <c r="AC428" s="48">
        <v>155</v>
      </c>
      <c r="AD428" s="48">
        <v>0</v>
      </c>
      <c r="AE428" s="49"/>
      <c r="AF428" s="48">
        <v>439</v>
      </c>
      <c r="AG428" s="49"/>
      <c r="AH428" s="49"/>
      <c r="AI428" s="49"/>
      <c r="AJ428" s="48">
        <v>110</v>
      </c>
      <c r="AK428" s="49"/>
      <c r="AL428" s="49"/>
      <c r="AM428" s="49"/>
      <c r="AN428" s="48">
        <v>0</v>
      </c>
      <c r="AO428" s="49"/>
      <c r="AP428" s="48">
        <v>0</v>
      </c>
      <c r="AQ428" s="49"/>
      <c r="AR428" s="49"/>
      <c r="AS428" s="49"/>
      <c r="AT428" s="48">
        <v>12</v>
      </c>
      <c r="AU428" s="39"/>
      <c r="AV428" s="39"/>
      <c r="AW428" s="39"/>
    </row>
    <row r="429" spans="1:49" ht="20.100000000000001" customHeight="1" x14ac:dyDescent="0.2">
      <c r="D429" s="2" t="s">
        <v>244</v>
      </c>
      <c r="F429" s="39">
        <v>158</v>
      </c>
      <c r="G429" s="39"/>
      <c r="H429" s="39"/>
      <c r="I429" s="39"/>
      <c r="J429" s="39">
        <v>532</v>
      </c>
      <c r="K429" s="39">
        <v>20</v>
      </c>
      <c r="L429" s="39">
        <v>8</v>
      </c>
      <c r="M429" s="39"/>
      <c r="N429" s="39">
        <v>560</v>
      </c>
      <c r="O429" s="39"/>
      <c r="P429" s="39"/>
      <c r="Q429" s="39"/>
      <c r="R429" s="39">
        <v>0</v>
      </c>
      <c r="S429" s="39">
        <v>60</v>
      </c>
      <c r="T429" s="39">
        <v>45</v>
      </c>
      <c r="U429" s="39">
        <v>90</v>
      </c>
      <c r="V429" s="39"/>
      <c r="W429" s="39">
        <v>104</v>
      </c>
      <c r="X429" s="39">
        <v>1</v>
      </c>
      <c r="Y429" s="39">
        <v>3</v>
      </c>
      <c r="Z429" s="39">
        <v>64</v>
      </c>
      <c r="AA429" s="39">
        <v>10</v>
      </c>
      <c r="AB429" s="39">
        <v>24</v>
      </c>
      <c r="AC429" s="39">
        <v>178</v>
      </c>
      <c r="AD429" s="39">
        <v>0</v>
      </c>
      <c r="AE429" s="39"/>
      <c r="AF429" s="39">
        <v>579</v>
      </c>
      <c r="AG429" s="39"/>
      <c r="AH429" s="39"/>
      <c r="AI429" s="39"/>
      <c r="AJ429" s="39">
        <v>130</v>
      </c>
      <c r="AK429" s="39"/>
      <c r="AL429" s="39"/>
      <c r="AM429" s="39"/>
      <c r="AN429" s="39">
        <v>0</v>
      </c>
      <c r="AO429" s="39"/>
      <c r="AP429" s="39">
        <v>9</v>
      </c>
      <c r="AQ429" s="39"/>
      <c r="AR429" s="39"/>
      <c r="AS429" s="39"/>
      <c r="AT429" s="39">
        <v>36</v>
      </c>
      <c r="AU429" s="39"/>
      <c r="AV429" s="39"/>
      <c r="AW429" s="39"/>
    </row>
    <row r="430" spans="1:49" ht="19.5" customHeight="1" x14ac:dyDescent="0.2">
      <c r="D430" s="47" t="s">
        <v>115</v>
      </c>
      <c r="F430" s="48">
        <v>70</v>
      </c>
      <c r="G430" s="49"/>
      <c r="H430" s="49"/>
      <c r="I430" s="49"/>
      <c r="J430" s="48">
        <v>205</v>
      </c>
      <c r="K430" s="48">
        <v>9</v>
      </c>
      <c r="L430" s="48">
        <v>1</v>
      </c>
      <c r="M430" s="49"/>
      <c r="N430" s="48">
        <v>215</v>
      </c>
      <c r="O430" s="49"/>
      <c r="P430" s="49"/>
      <c r="Q430" s="49"/>
      <c r="R430" s="48">
        <v>0</v>
      </c>
      <c r="S430" s="48">
        <v>16</v>
      </c>
      <c r="T430" s="48">
        <v>24</v>
      </c>
      <c r="U430" s="48">
        <v>48</v>
      </c>
      <c r="V430" s="49"/>
      <c r="W430" s="48">
        <v>17</v>
      </c>
      <c r="X430" s="48">
        <v>0</v>
      </c>
      <c r="Y430" s="48">
        <v>2</v>
      </c>
      <c r="Z430" s="48">
        <v>15</v>
      </c>
      <c r="AA430" s="48">
        <v>8</v>
      </c>
      <c r="AB430" s="48">
        <v>10</v>
      </c>
      <c r="AC430" s="48">
        <v>89</v>
      </c>
      <c r="AD430" s="48">
        <v>0</v>
      </c>
      <c r="AE430" s="49"/>
      <c r="AF430" s="48">
        <v>229</v>
      </c>
      <c r="AG430" s="49"/>
      <c r="AH430" s="49"/>
      <c r="AI430" s="49"/>
      <c r="AJ430" s="48">
        <v>55</v>
      </c>
      <c r="AK430" s="49"/>
      <c r="AL430" s="49"/>
      <c r="AM430" s="49"/>
      <c r="AN430" s="48">
        <v>0</v>
      </c>
      <c r="AO430" s="49"/>
      <c r="AP430" s="48">
        <v>1</v>
      </c>
      <c r="AQ430" s="49"/>
      <c r="AR430" s="49"/>
      <c r="AS430" s="49"/>
      <c r="AT430" s="48">
        <v>0</v>
      </c>
      <c r="AU430" s="39"/>
      <c r="AV430" s="39"/>
      <c r="AW430" s="39"/>
    </row>
    <row r="431" spans="1:49" ht="20.100000000000001" customHeight="1" x14ac:dyDescent="0.2">
      <c r="D431" s="2" t="s">
        <v>116</v>
      </c>
      <c r="F431" s="39">
        <v>39</v>
      </c>
      <c r="G431" s="39"/>
      <c r="H431" s="39"/>
      <c r="I431" s="39"/>
      <c r="J431" s="39">
        <v>151</v>
      </c>
      <c r="K431" s="39">
        <v>3</v>
      </c>
      <c r="L431" s="39">
        <v>8</v>
      </c>
      <c r="M431" s="39"/>
      <c r="N431" s="39">
        <v>162</v>
      </c>
      <c r="O431" s="39"/>
      <c r="P431" s="39"/>
      <c r="Q431" s="39"/>
      <c r="R431" s="39">
        <v>0</v>
      </c>
      <c r="S431" s="39">
        <v>6</v>
      </c>
      <c r="T431" s="39">
        <v>15</v>
      </c>
      <c r="U431" s="39">
        <v>19</v>
      </c>
      <c r="V431" s="39"/>
      <c r="W431" s="39">
        <v>9</v>
      </c>
      <c r="X431" s="39">
        <v>2</v>
      </c>
      <c r="Y431" s="39">
        <v>9</v>
      </c>
      <c r="Z431" s="39">
        <v>6</v>
      </c>
      <c r="AA431" s="39">
        <v>3</v>
      </c>
      <c r="AB431" s="39">
        <v>3</v>
      </c>
      <c r="AC431" s="39">
        <v>88</v>
      </c>
      <c r="AD431" s="39">
        <v>0</v>
      </c>
      <c r="AE431" s="39"/>
      <c r="AF431" s="39">
        <v>160</v>
      </c>
      <c r="AG431" s="39"/>
      <c r="AH431" s="39"/>
      <c r="AI431" s="39"/>
      <c r="AJ431" s="39">
        <v>41</v>
      </c>
      <c r="AK431" s="39"/>
      <c r="AL431" s="39"/>
      <c r="AM431" s="39"/>
      <c r="AN431" s="39">
        <v>0</v>
      </c>
      <c r="AO431" s="39"/>
      <c r="AP431" s="39">
        <v>0</v>
      </c>
      <c r="AQ431" s="39"/>
      <c r="AR431" s="39"/>
      <c r="AS431" s="39"/>
      <c r="AT431" s="39">
        <v>0</v>
      </c>
      <c r="AU431" s="39"/>
      <c r="AV431" s="39"/>
      <c r="AW431" s="39"/>
    </row>
    <row r="432" spans="1:49" ht="19.5" customHeight="1" x14ac:dyDescent="0.2">
      <c r="D432" s="47" t="s">
        <v>103</v>
      </c>
      <c r="F432" s="48">
        <v>74</v>
      </c>
      <c r="G432" s="49"/>
      <c r="H432" s="49"/>
      <c r="I432" s="49"/>
      <c r="J432" s="48">
        <v>342</v>
      </c>
      <c r="K432" s="48">
        <v>10</v>
      </c>
      <c r="L432" s="48">
        <v>5</v>
      </c>
      <c r="M432" s="49"/>
      <c r="N432" s="48">
        <v>357</v>
      </c>
      <c r="O432" s="49"/>
      <c r="P432" s="49"/>
      <c r="Q432" s="49"/>
      <c r="R432" s="48">
        <v>0</v>
      </c>
      <c r="S432" s="48">
        <v>50</v>
      </c>
      <c r="T432" s="48">
        <v>49</v>
      </c>
      <c r="U432" s="48">
        <v>12</v>
      </c>
      <c r="V432" s="49"/>
      <c r="W432" s="48">
        <v>55</v>
      </c>
      <c r="X432" s="48">
        <v>1</v>
      </c>
      <c r="Y432" s="48">
        <v>3</v>
      </c>
      <c r="Z432" s="48">
        <v>39</v>
      </c>
      <c r="AA432" s="48">
        <v>11</v>
      </c>
      <c r="AB432" s="48">
        <v>12</v>
      </c>
      <c r="AC432" s="48">
        <v>141</v>
      </c>
      <c r="AD432" s="48">
        <v>0</v>
      </c>
      <c r="AE432" s="49"/>
      <c r="AF432" s="48">
        <v>373</v>
      </c>
      <c r="AG432" s="49"/>
      <c r="AH432" s="49"/>
      <c r="AI432" s="49"/>
      <c r="AJ432" s="48">
        <v>55</v>
      </c>
      <c r="AK432" s="49"/>
      <c r="AL432" s="49"/>
      <c r="AM432" s="49"/>
      <c r="AN432" s="48">
        <v>0</v>
      </c>
      <c r="AO432" s="49"/>
      <c r="AP432" s="48">
        <v>3</v>
      </c>
      <c r="AQ432" s="49"/>
      <c r="AR432" s="49"/>
      <c r="AS432" s="49"/>
      <c r="AT432" s="48">
        <v>0</v>
      </c>
      <c r="AU432" s="39"/>
      <c r="AV432" s="39"/>
      <c r="AW432" s="39"/>
    </row>
    <row r="433" spans="1:49" ht="19.5" customHeight="1" x14ac:dyDescent="0.2">
      <c r="D433" s="50" t="s">
        <v>104</v>
      </c>
      <c r="F433" s="49">
        <v>71</v>
      </c>
      <c r="G433" s="49"/>
      <c r="H433" s="49"/>
      <c r="I433" s="49"/>
      <c r="J433" s="49">
        <v>320</v>
      </c>
      <c r="K433" s="49">
        <v>45</v>
      </c>
      <c r="L433" s="49">
        <v>3</v>
      </c>
      <c r="M433" s="49"/>
      <c r="N433" s="49">
        <v>368</v>
      </c>
      <c r="O433" s="49"/>
      <c r="P433" s="49"/>
      <c r="Q433" s="49"/>
      <c r="R433" s="49">
        <v>0</v>
      </c>
      <c r="S433" s="49">
        <v>48</v>
      </c>
      <c r="T433" s="49">
        <v>93</v>
      </c>
      <c r="U433" s="49">
        <v>24</v>
      </c>
      <c r="V433" s="49"/>
      <c r="W433" s="49">
        <v>54</v>
      </c>
      <c r="X433" s="49">
        <v>0</v>
      </c>
      <c r="Y433" s="49">
        <v>5</v>
      </c>
      <c r="Z433" s="49">
        <v>15</v>
      </c>
      <c r="AA433" s="49">
        <v>11</v>
      </c>
      <c r="AB433" s="49">
        <v>11</v>
      </c>
      <c r="AC433" s="49">
        <v>123</v>
      </c>
      <c r="AD433" s="49">
        <v>0</v>
      </c>
      <c r="AE433" s="49"/>
      <c r="AF433" s="49">
        <v>384</v>
      </c>
      <c r="AG433" s="49"/>
      <c r="AH433" s="49"/>
      <c r="AI433" s="49"/>
      <c r="AJ433" s="49">
        <v>36</v>
      </c>
      <c r="AK433" s="49"/>
      <c r="AL433" s="49"/>
      <c r="AM433" s="49"/>
      <c r="AN433" s="49">
        <v>0</v>
      </c>
      <c r="AO433" s="49"/>
      <c r="AP433" s="49">
        <v>19</v>
      </c>
      <c r="AQ433" s="49"/>
      <c r="AR433" s="49"/>
      <c r="AS433" s="49"/>
      <c r="AT433" s="49">
        <v>10</v>
      </c>
      <c r="AU433" s="39"/>
      <c r="AV433" s="39"/>
      <c r="AW433" s="39"/>
    </row>
    <row r="434" spans="1:49" ht="19.5" customHeight="1" x14ac:dyDescent="0.2">
      <c r="D434" s="47" t="s">
        <v>105</v>
      </c>
      <c r="F434" s="48">
        <v>80</v>
      </c>
      <c r="G434" s="49"/>
      <c r="H434" s="49"/>
      <c r="I434" s="49"/>
      <c r="J434" s="48">
        <v>451</v>
      </c>
      <c r="K434" s="48">
        <v>16</v>
      </c>
      <c r="L434" s="48">
        <v>1</v>
      </c>
      <c r="M434" s="49"/>
      <c r="N434" s="48">
        <v>468</v>
      </c>
      <c r="O434" s="49"/>
      <c r="P434" s="49"/>
      <c r="Q434" s="49"/>
      <c r="R434" s="48">
        <v>0</v>
      </c>
      <c r="S434" s="48">
        <v>49</v>
      </c>
      <c r="T434" s="48">
        <v>78</v>
      </c>
      <c r="U434" s="48">
        <v>114</v>
      </c>
      <c r="V434" s="49"/>
      <c r="W434" s="48">
        <v>52</v>
      </c>
      <c r="X434" s="48">
        <v>0</v>
      </c>
      <c r="Y434" s="48">
        <v>2</v>
      </c>
      <c r="Z434" s="48">
        <v>50</v>
      </c>
      <c r="AA434" s="48">
        <v>1</v>
      </c>
      <c r="AB434" s="48">
        <v>5</v>
      </c>
      <c r="AC434" s="48">
        <v>126</v>
      </c>
      <c r="AD434" s="48">
        <v>0</v>
      </c>
      <c r="AE434" s="49"/>
      <c r="AF434" s="48">
        <v>477</v>
      </c>
      <c r="AG434" s="49"/>
      <c r="AH434" s="49"/>
      <c r="AI434" s="49"/>
      <c r="AJ434" s="48">
        <v>71</v>
      </c>
      <c r="AK434" s="49"/>
      <c r="AL434" s="49"/>
      <c r="AM434" s="49"/>
      <c r="AN434" s="48">
        <v>0</v>
      </c>
      <c r="AO434" s="49"/>
      <c r="AP434" s="48">
        <v>0</v>
      </c>
      <c r="AQ434" s="49"/>
      <c r="AR434" s="49"/>
      <c r="AS434" s="49"/>
      <c r="AT434" s="48">
        <v>0</v>
      </c>
      <c r="AU434" s="39"/>
      <c r="AV434" s="39"/>
      <c r="AW434" s="39"/>
    </row>
    <row r="435" spans="1:49" ht="19.5" customHeight="1" x14ac:dyDescent="0.2">
      <c r="D435" s="50" t="s">
        <v>106</v>
      </c>
      <c r="F435" s="49">
        <v>46</v>
      </c>
      <c r="G435" s="49"/>
      <c r="H435" s="49"/>
      <c r="I435" s="49"/>
      <c r="J435" s="49">
        <v>578</v>
      </c>
      <c r="K435" s="49">
        <v>17</v>
      </c>
      <c r="L435" s="49">
        <v>1</v>
      </c>
      <c r="M435" s="49"/>
      <c r="N435" s="49">
        <v>596</v>
      </c>
      <c r="O435" s="49"/>
      <c r="P435" s="49"/>
      <c r="Q435" s="49"/>
      <c r="R435" s="49">
        <v>0</v>
      </c>
      <c r="S435" s="49">
        <v>77</v>
      </c>
      <c r="T435" s="49">
        <v>67</v>
      </c>
      <c r="U435" s="49">
        <v>69</v>
      </c>
      <c r="V435" s="49"/>
      <c r="W435" s="49">
        <v>86</v>
      </c>
      <c r="X435" s="49">
        <v>4</v>
      </c>
      <c r="Y435" s="49">
        <v>2</v>
      </c>
      <c r="Z435" s="49">
        <v>59</v>
      </c>
      <c r="AA435" s="49">
        <v>9</v>
      </c>
      <c r="AB435" s="49">
        <v>4</v>
      </c>
      <c r="AC435" s="49">
        <v>161</v>
      </c>
      <c r="AD435" s="49">
        <v>0</v>
      </c>
      <c r="AE435" s="49"/>
      <c r="AF435" s="49">
        <v>538</v>
      </c>
      <c r="AG435" s="49"/>
      <c r="AH435" s="49"/>
      <c r="AI435" s="49"/>
      <c r="AJ435" s="49">
        <v>104</v>
      </c>
      <c r="AK435" s="49"/>
      <c r="AL435" s="49"/>
      <c r="AM435" s="49"/>
      <c r="AN435" s="49">
        <v>0</v>
      </c>
      <c r="AO435" s="49"/>
      <c r="AP435" s="49">
        <v>0</v>
      </c>
      <c r="AQ435" s="49"/>
      <c r="AR435" s="49"/>
      <c r="AS435" s="49"/>
      <c r="AT435" s="49">
        <v>0</v>
      </c>
      <c r="AU435" s="39"/>
      <c r="AV435" s="39"/>
      <c r="AW435" s="39"/>
    </row>
    <row r="436" spans="1:49" ht="20.100000000000001" customHeight="1" x14ac:dyDescent="0.2"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</row>
    <row r="437" spans="1:49" s="1" customFormat="1" ht="20.100000000000001" customHeight="1" x14ac:dyDescent="0.25">
      <c r="A437" s="3"/>
      <c r="B437" s="6"/>
      <c r="C437" s="51" t="s">
        <v>159</v>
      </c>
      <c r="D437" s="52"/>
      <c r="E437" s="5"/>
      <c r="F437" s="53">
        <v>1057</v>
      </c>
      <c r="G437" s="54"/>
      <c r="H437" s="54"/>
      <c r="I437" s="54"/>
      <c r="J437" s="53">
        <v>4508</v>
      </c>
      <c r="K437" s="53">
        <v>218</v>
      </c>
      <c r="L437" s="53">
        <v>51</v>
      </c>
      <c r="M437" s="54"/>
      <c r="N437" s="53">
        <v>4777</v>
      </c>
      <c r="O437" s="54"/>
      <c r="P437" s="54"/>
      <c r="Q437" s="54"/>
      <c r="R437" s="53">
        <v>0</v>
      </c>
      <c r="S437" s="53">
        <v>579</v>
      </c>
      <c r="T437" s="53">
        <v>619</v>
      </c>
      <c r="U437" s="53">
        <v>663</v>
      </c>
      <c r="V437" s="54"/>
      <c r="W437" s="53">
        <v>728</v>
      </c>
      <c r="X437" s="53">
        <v>17</v>
      </c>
      <c r="Y437" s="53">
        <v>44</v>
      </c>
      <c r="Z437" s="53">
        <v>464</v>
      </c>
      <c r="AA437" s="53">
        <v>102</v>
      </c>
      <c r="AB437" s="53">
        <v>134</v>
      </c>
      <c r="AC437" s="53">
        <v>1567</v>
      </c>
      <c r="AD437" s="53">
        <v>0</v>
      </c>
      <c r="AE437" s="54"/>
      <c r="AF437" s="53">
        <v>4917</v>
      </c>
      <c r="AG437" s="54"/>
      <c r="AH437" s="54"/>
      <c r="AI437" s="54"/>
      <c r="AJ437" s="53">
        <v>883</v>
      </c>
      <c r="AK437" s="54"/>
      <c r="AL437" s="54"/>
      <c r="AM437" s="54"/>
      <c r="AN437" s="53">
        <v>0</v>
      </c>
      <c r="AO437" s="54"/>
      <c r="AP437" s="53">
        <v>34</v>
      </c>
      <c r="AQ437" s="54"/>
      <c r="AR437" s="54"/>
      <c r="AS437" s="54"/>
      <c r="AT437" s="53">
        <v>58</v>
      </c>
      <c r="AU437" s="39"/>
      <c r="AV437" s="39"/>
      <c r="AW437" s="39"/>
    </row>
    <row r="438" spans="1:49" s="1" customFormat="1" ht="20.100000000000001" customHeight="1" x14ac:dyDescent="0.2">
      <c r="A438" s="3"/>
      <c r="B438" s="6"/>
      <c r="C438" s="3"/>
      <c r="D438" s="3"/>
      <c r="E438" s="5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39"/>
      <c r="AV438" s="39"/>
      <c r="AW438" s="39"/>
    </row>
    <row r="439" spans="1:49" s="1" customFormat="1" ht="20.100000000000001" customHeight="1" x14ac:dyDescent="0.25">
      <c r="A439" s="3"/>
      <c r="B439" s="57" t="s">
        <v>245</v>
      </c>
      <c r="C439" s="58"/>
      <c r="D439" s="58"/>
      <c r="E439" s="5"/>
      <c r="F439" s="59">
        <v>1057</v>
      </c>
      <c r="G439" s="54"/>
      <c r="H439" s="54"/>
      <c r="I439" s="54"/>
      <c r="J439" s="59">
        <v>4508</v>
      </c>
      <c r="K439" s="59">
        <v>218</v>
      </c>
      <c r="L439" s="59">
        <v>51</v>
      </c>
      <c r="M439" s="54"/>
      <c r="N439" s="59">
        <v>4777</v>
      </c>
      <c r="O439" s="54"/>
      <c r="P439" s="54"/>
      <c r="Q439" s="54"/>
      <c r="R439" s="59">
        <v>0</v>
      </c>
      <c r="S439" s="59">
        <v>579</v>
      </c>
      <c r="T439" s="59">
        <v>619</v>
      </c>
      <c r="U439" s="59">
        <v>663</v>
      </c>
      <c r="V439" s="54"/>
      <c r="W439" s="59">
        <v>728</v>
      </c>
      <c r="X439" s="59">
        <v>17</v>
      </c>
      <c r="Y439" s="59">
        <v>44</v>
      </c>
      <c r="Z439" s="59">
        <v>464</v>
      </c>
      <c r="AA439" s="59">
        <v>102</v>
      </c>
      <c r="AB439" s="59">
        <v>134</v>
      </c>
      <c r="AC439" s="59">
        <v>1567</v>
      </c>
      <c r="AD439" s="59">
        <v>0</v>
      </c>
      <c r="AE439" s="54"/>
      <c r="AF439" s="59">
        <v>4917</v>
      </c>
      <c r="AG439" s="54"/>
      <c r="AH439" s="54"/>
      <c r="AI439" s="54"/>
      <c r="AJ439" s="59">
        <v>883</v>
      </c>
      <c r="AK439" s="54"/>
      <c r="AL439" s="54"/>
      <c r="AM439" s="54"/>
      <c r="AN439" s="59">
        <v>0</v>
      </c>
      <c r="AO439" s="54"/>
      <c r="AP439" s="59">
        <v>34</v>
      </c>
      <c r="AQ439" s="54"/>
      <c r="AR439" s="54"/>
      <c r="AS439" s="54"/>
      <c r="AT439" s="59">
        <v>58</v>
      </c>
      <c r="AU439" s="39"/>
      <c r="AV439" s="39"/>
      <c r="AW439" s="39"/>
    </row>
    <row r="440" spans="1:49" ht="20.100000000000001" customHeight="1" x14ac:dyDescent="0.2"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</row>
    <row r="441" spans="1:49" ht="20.100000000000001" customHeight="1" x14ac:dyDescent="0.2">
      <c r="B441" s="6" t="s">
        <v>246</v>
      </c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</row>
    <row r="442" spans="1:49" ht="20.100000000000001" customHeight="1" x14ac:dyDescent="0.2">
      <c r="C442" s="3" t="s">
        <v>154</v>
      </c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</row>
    <row r="443" spans="1:49" ht="20.100000000000001" customHeight="1" x14ac:dyDescent="0.2">
      <c r="D443" s="2" t="s">
        <v>122</v>
      </c>
      <c r="F443" s="39">
        <v>66</v>
      </c>
      <c r="G443" s="39"/>
      <c r="H443" s="39"/>
      <c r="I443" s="39"/>
      <c r="J443" s="39">
        <v>381</v>
      </c>
      <c r="K443" s="39">
        <v>4</v>
      </c>
      <c r="L443" s="39">
        <v>3</v>
      </c>
      <c r="M443" s="39"/>
      <c r="N443" s="39">
        <v>388</v>
      </c>
      <c r="O443" s="39"/>
      <c r="P443" s="39"/>
      <c r="Q443" s="39"/>
      <c r="R443" s="39">
        <v>0</v>
      </c>
      <c r="S443" s="39">
        <v>13</v>
      </c>
      <c r="T443" s="39">
        <v>41</v>
      </c>
      <c r="U443" s="39">
        <v>14</v>
      </c>
      <c r="V443" s="39"/>
      <c r="W443" s="39">
        <v>73</v>
      </c>
      <c r="X443" s="39">
        <v>5</v>
      </c>
      <c r="Y443" s="39">
        <v>10</v>
      </c>
      <c r="Z443" s="39">
        <v>29</v>
      </c>
      <c r="AA443" s="39">
        <v>8</v>
      </c>
      <c r="AB443" s="39">
        <v>16</v>
      </c>
      <c r="AC443" s="39">
        <v>202</v>
      </c>
      <c r="AD443" s="39">
        <v>0</v>
      </c>
      <c r="AE443" s="39"/>
      <c r="AF443" s="39">
        <v>411</v>
      </c>
      <c r="AG443" s="39"/>
      <c r="AH443" s="39"/>
      <c r="AI443" s="39"/>
      <c r="AJ443" s="39">
        <v>43</v>
      </c>
      <c r="AK443" s="39"/>
      <c r="AL443" s="39"/>
      <c r="AM443" s="39"/>
      <c r="AN443" s="39">
        <v>0</v>
      </c>
      <c r="AO443" s="39"/>
      <c r="AP443" s="39">
        <v>0</v>
      </c>
      <c r="AQ443" s="39"/>
      <c r="AR443" s="39"/>
      <c r="AS443" s="39"/>
      <c r="AT443" s="39">
        <v>0</v>
      </c>
      <c r="AU443" s="39"/>
      <c r="AV443" s="39"/>
      <c r="AW443" s="39"/>
    </row>
    <row r="444" spans="1:49" ht="19.5" customHeight="1" x14ac:dyDescent="0.2">
      <c r="D444" s="47" t="s">
        <v>97</v>
      </c>
      <c r="F444" s="48">
        <v>65</v>
      </c>
      <c r="G444" s="49"/>
      <c r="H444" s="49"/>
      <c r="I444" s="49"/>
      <c r="J444" s="48">
        <v>356</v>
      </c>
      <c r="K444" s="48">
        <v>8</v>
      </c>
      <c r="L444" s="48">
        <v>7</v>
      </c>
      <c r="M444" s="49"/>
      <c r="N444" s="48">
        <v>371</v>
      </c>
      <c r="O444" s="49"/>
      <c r="P444" s="49"/>
      <c r="Q444" s="49"/>
      <c r="R444" s="48">
        <v>0</v>
      </c>
      <c r="S444" s="48">
        <v>16</v>
      </c>
      <c r="T444" s="48">
        <v>47</v>
      </c>
      <c r="U444" s="48">
        <v>28</v>
      </c>
      <c r="V444" s="49"/>
      <c r="W444" s="48">
        <v>73</v>
      </c>
      <c r="X444" s="48">
        <v>1</v>
      </c>
      <c r="Y444" s="48">
        <v>6</v>
      </c>
      <c r="Z444" s="48">
        <v>22</v>
      </c>
      <c r="AA444" s="48">
        <v>14</v>
      </c>
      <c r="AB444" s="48">
        <v>9</v>
      </c>
      <c r="AC444" s="48">
        <v>166</v>
      </c>
      <c r="AD444" s="48">
        <v>0</v>
      </c>
      <c r="AE444" s="49"/>
      <c r="AF444" s="48">
        <v>382</v>
      </c>
      <c r="AG444" s="49"/>
      <c r="AH444" s="49"/>
      <c r="AI444" s="49"/>
      <c r="AJ444" s="48">
        <v>53</v>
      </c>
      <c r="AK444" s="49"/>
      <c r="AL444" s="49"/>
      <c r="AM444" s="49"/>
      <c r="AN444" s="48">
        <v>0</v>
      </c>
      <c r="AO444" s="49"/>
      <c r="AP444" s="48">
        <v>1</v>
      </c>
      <c r="AQ444" s="49"/>
      <c r="AR444" s="49"/>
      <c r="AS444" s="49"/>
      <c r="AT444" s="48">
        <v>0</v>
      </c>
      <c r="AU444" s="39"/>
      <c r="AV444" s="39"/>
      <c r="AW444" s="39"/>
    </row>
    <row r="445" spans="1:49" ht="20.100000000000001" customHeight="1" x14ac:dyDescent="0.2">
      <c r="D445" s="2" t="s">
        <v>113</v>
      </c>
      <c r="F445" s="39">
        <v>82</v>
      </c>
      <c r="G445" s="39"/>
      <c r="H445" s="39"/>
      <c r="I445" s="39"/>
      <c r="J445" s="39">
        <v>355</v>
      </c>
      <c r="K445" s="39">
        <v>6</v>
      </c>
      <c r="L445" s="39">
        <v>4</v>
      </c>
      <c r="M445" s="39"/>
      <c r="N445" s="39">
        <v>365</v>
      </c>
      <c r="O445" s="39"/>
      <c r="P445" s="39"/>
      <c r="Q445" s="39"/>
      <c r="R445" s="39">
        <v>0</v>
      </c>
      <c r="S445" s="39">
        <v>8</v>
      </c>
      <c r="T445" s="39">
        <v>61</v>
      </c>
      <c r="U445" s="39">
        <v>10</v>
      </c>
      <c r="V445" s="39"/>
      <c r="W445" s="39">
        <v>71</v>
      </c>
      <c r="X445" s="39">
        <v>1</v>
      </c>
      <c r="Y445" s="39">
        <v>4</v>
      </c>
      <c r="Z445" s="39">
        <v>20</v>
      </c>
      <c r="AA445" s="39">
        <v>8</v>
      </c>
      <c r="AB445" s="39">
        <v>15</v>
      </c>
      <c r="AC445" s="39">
        <v>186</v>
      </c>
      <c r="AD445" s="39">
        <v>0</v>
      </c>
      <c r="AE445" s="39"/>
      <c r="AF445" s="39">
        <v>384</v>
      </c>
      <c r="AG445" s="39"/>
      <c r="AH445" s="39"/>
      <c r="AI445" s="39"/>
      <c r="AJ445" s="39">
        <v>63</v>
      </c>
      <c r="AK445" s="39"/>
      <c r="AL445" s="39"/>
      <c r="AM445" s="39"/>
      <c r="AN445" s="39">
        <v>0</v>
      </c>
      <c r="AO445" s="39"/>
      <c r="AP445" s="39">
        <v>0</v>
      </c>
      <c r="AQ445" s="39"/>
      <c r="AR445" s="39"/>
      <c r="AS445" s="39"/>
      <c r="AT445" s="39">
        <v>0</v>
      </c>
      <c r="AU445" s="39"/>
      <c r="AV445" s="39"/>
      <c r="AW445" s="39"/>
    </row>
    <row r="446" spans="1:49" ht="19.5" customHeight="1" x14ac:dyDescent="0.2">
      <c r="D446" s="47" t="s">
        <v>136</v>
      </c>
      <c r="F446" s="48">
        <v>102</v>
      </c>
      <c r="G446" s="49"/>
      <c r="H446" s="49"/>
      <c r="I446" s="49"/>
      <c r="J446" s="48">
        <v>372</v>
      </c>
      <c r="K446" s="48">
        <v>12</v>
      </c>
      <c r="L446" s="48">
        <v>3</v>
      </c>
      <c r="M446" s="49"/>
      <c r="N446" s="48">
        <v>387</v>
      </c>
      <c r="O446" s="49"/>
      <c r="P446" s="49"/>
      <c r="Q446" s="49"/>
      <c r="R446" s="48">
        <v>1</v>
      </c>
      <c r="S446" s="48">
        <v>10</v>
      </c>
      <c r="T446" s="48">
        <v>28</v>
      </c>
      <c r="U446" s="48">
        <v>14</v>
      </c>
      <c r="V446" s="49"/>
      <c r="W446" s="48">
        <v>90</v>
      </c>
      <c r="X446" s="48">
        <v>1</v>
      </c>
      <c r="Y446" s="48">
        <v>8</v>
      </c>
      <c r="Z446" s="48">
        <v>30</v>
      </c>
      <c r="AA446" s="48">
        <v>22</v>
      </c>
      <c r="AB446" s="48">
        <v>23</v>
      </c>
      <c r="AC446" s="48">
        <v>196</v>
      </c>
      <c r="AD446" s="48">
        <v>0</v>
      </c>
      <c r="AE446" s="49"/>
      <c r="AF446" s="48">
        <v>423</v>
      </c>
      <c r="AG446" s="49"/>
      <c r="AH446" s="49"/>
      <c r="AI446" s="49"/>
      <c r="AJ446" s="48">
        <v>63</v>
      </c>
      <c r="AK446" s="49"/>
      <c r="AL446" s="49"/>
      <c r="AM446" s="49"/>
      <c r="AN446" s="48">
        <v>0</v>
      </c>
      <c r="AO446" s="49"/>
      <c r="AP446" s="48">
        <v>3</v>
      </c>
      <c r="AQ446" s="49"/>
      <c r="AR446" s="49"/>
      <c r="AS446" s="49"/>
      <c r="AT446" s="48">
        <v>0</v>
      </c>
      <c r="AU446" s="39"/>
      <c r="AV446" s="39"/>
      <c r="AW446" s="39"/>
    </row>
    <row r="447" spans="1:49" ht="20.100000000000001" customHeight="1" x14ac:dyDescent="0.2">
      <c r="D447" s="2" t="s">
        <v>114</v>
      </c>
      <c r="F447" s="39">
        <v>88</v>
      </c>
      <c r="G447" s="39"/>
      <c r="H447" s="39"/>
      <c r="I447" s="39"/>
      <c r="J447" s="39">
        <v>338</v>
      </c>
      <c r="K447" s="39">
        <v>1</v>
      </c>
      <c r="L447" s="39">
        <v>7</v>
      </c>
      <c r="M447" s="39"/>
      <c r="N447" s="39">
        <v>346</v>
      </c>
      <c r="O447" s="39"/>
      <c r="P447" s="39"/>
      <c r="Q447" s="39"/>
      <c r="R447" s="39">
        <v>0</v>
      </c>
      <c r="S447" s="39">
        <v>9</v>
      </c>
      <c r="T447" s="39">
        <v>25</v>
      </c>
      <c r="U447" s="39">
        <v>8</v>
      </c>
      <c r="V447" s="39"/>
      <c r="W447" s="39">
        <v>72</v>
      </c>
      <c r="X447" s="39">
        <v>0</v>
      </c>
      <c r="Y447" s="39">
        <v>6</v>
      </c>
      <c r="Z447" s="39">
        <v>16</v>
      </c>
      <c r="AA447" s="39">
        <v>16</v>
      </c>
      <c r="AB447" s="39">
        <v>21</v>
      </c>
      <c r="AC447" s="39">
        <v>184</v>
      </c>
      <c r="AD447" s="39">
        <v>1</v>
      </c>
      <c r="AE447" s="39"/>
      <c r="AF447" s="39">
        <v>358</v>
      </c>
      <c r="AG447" s="39"/>
      <c r="AH447" s="39"/>
      <c r="AI447" s="39"/>
      <c r="AJ447" s="39">
        <v>71</v>
      </c>
      <c r="AK447" s="39"/>
      <c r="AL447" s="39"/>
      <c r="AM447" s="39"/>
      <c r="AN447" s="39">
        <v>0</v>
      </c>
      <c r="AO447" s="39"/>
      <c r="AP447" s="39">
        <v>5</v>
      </c>
      <c r="AQ447" s="39"/>
      <c r="AR447" s="39"/>
      <c r="AS447" s="39"/>
      <c r="AT447" s="39">
        <v>0</v>
      </c>
      <c r="AU447" s="39"/>
      <c r="AV447" s="39"/>
      <c r="AW447" s="39"/>
    </row>
    <row r="448" spans="1:49" ht="20.100000000000001" customHeight="1" x14ac:dyDescent="0.2"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</row>
    <row r="449" spans="1:49" s="1" customFormat="1" ht="20.100000000000001" customHeight="1" x14ac:dyDescent="0.25">
      <c r="A449" s="3"/>
      <c r="B449" s="6"/>
      <c r="C449" s="51" t="s">
        <v>159</v>
      </c>
      <c r="D449" s="52"/>
      <c r="E449" s="5"/>
      <c r="F449" s="53">
        <v>403</v>
      </c>
      <c r="G449" s="54"/>
      <c r="H449" s="54"/>
      <c r="I449" s="54"/>
      <c r="J449" s="53">
        <v>1802</v>
      </c>
      <c r="K449" s="53">
        <v>31</v>
      </c>
      <c r="L449" s="53">
        <v>24</v>
      </c>
      <c r="M449" s="54"/>
      <c r="N449" s="53">
        <v>1857</v>
      </c>
      <c r="O449" s="54"/>
      <c r="P449" s="54"/>
      <c r="Q449" s="54"/>
      <c r="R449" s="53">
        <v>1</v>
      </c>
      <c r="S449" s="53">
        <v>56</v>
      </c>
      <c r="T449" s="53">
        <v>202</v>
      </c>
      <c r="U449" s="53">
        <v>74</v>
      </c>
      <c r="V449" s="54"/>
      <c r="W449" s="53">
        <v>379</v>
      </c>
      <c r="X449" s="53">
        <v>8</v>
      </c>
      <c r="Y449" s="53">
        <v>34</v>
      </c>
      <c r="Z449" s="53">
        <v>117</v>
      </c>
      <c r="AA449" s="53">
        <v>68</v>
      </c>
      <c r="AB449" s="53">
        <v>84</v>
      </c>
      <c r="AC449" s="53">
        <v>934</v>
      </c>
      <c r="AD449" s="53">
        <v>1</v>
      </c>
      <c r="AE449" s="54"/>
      <c r="AF449" s="53">
        <v>1958</v>
      </c>
      <c r="AG449" s="54"/>
      <c r="AH449" s="54"/>
      <c r="AI449" s="54"/>
      <c r="AJ449" s="53">
        <v>293</v>
      </c>
      <c r="AK449" s="54"/>
      <c r="AL449" s="54"/>
      <c r="AM449" s="54"/>
      <c r="AN449" s="53">
        <v>0</v>
      </c>
      <c r="AO449" s="54"/>
      <c r="AP449" s="53">
        <v>9</v>
      </c>
      <c r="AQ449" s="54"/>
      <c r="AR449" s="54"/>
      <c r="AS449" s="54"/>
      <c r="AT449" s="53">
        <v>0</v>
      </c>
      <c r="AU449" s="39"/>
      <c r="AV449" s="39"/>
      <c r="AW449" s="39"/>
    </row>
    <row r="450" spans="1:49" s="1" customFormat="1" ht="20.100000000000001" customHeight="1" x14ac:dyDescent="0.2">
      <c r="A450" s="3"/>
      <c r="B450" s="6"/>
      <c r="C450" s="3"/>
      <c r="D450" s="3"/>
      <c r="E450" s="5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39"/>
      <c r="AV450" s="39"/>
      <c r="AW450" s="39"/>
    </row>
    <row r="451" spans="1:49" s="1" customFormat="1" ht="20.100000000000001" customHeight="1" x14ac:dyDescent="0.25">
      <c r="A451" s="3"/>
      <c r="B451" s="57" t="s">
        <v>247</v>
      </c>
      <c r="C451" s="58"/>
      <c r="D451" s="58"/>
      <c r="E451" s="5"/>
      <c r="F451" s="59">
        <v>403</v>
      </c>
      <c r="G451" s="54"/>
      <c r="H451" s="54"/>
      <c r="I451" s="54"/>
      <c r="J451" s="59">
        <v>1802</v>
      </c>
      <c r="K451" s="59">
        <v>31</v>
      </c>
      <c r="L451" s="59">
        <v>24</v>
      </c>
      <c r="M451" s="54"/>
      <c r="N451" s="59">
        <v>1857</v>
      </c>
      <c r="O451" s="54"/>
      <c r="P451" s="54"/>
      <c r="Q451" s="54"/>
      <c r="R451" s="59">
        <v>1</v>
      </c>
      <c r="S451" s="59">
        <v>56</v>
      </c>
      <c r="T451" s="59">
        <v>202</v>
      </c>
      <c r="U451" s="59">
        <v>74</v>
      </c>
      <c r="V451" s="54"/>
      <c r="W451" s="59">
        <v>379</v>
      </c>
      <c r="X451" s="59">
        <v>8</v>
      </c>
      <c r="Y451" s="59">
        <v>34</v>
      </c>
      <c r="Z451" s="59">
        <v>117</v>
      </c>
      <c r="AA451" s="59">
        <v>68</v>
      </c>
      <c r="AB451" s="59">
        <v>84</v>
      </c>
      <c r="AC451" s="59">
        <v>934</v>
      </c>
      <c r="AD451" s="59">
        <v>1</v>
      </c>
      <c r="AE451" s="54"/>
      <c r="AF451" s="59">
        <v>1958</v>
      </c>
      <c r="AG451" s="54"/>
      <c r="AH451" s="54"/>
      <c r="AI451" s="54"/>
      <c r="AJ451" s="59">
        <v>293</v>
      </c>
      <c r="AK451" s="54"/>
      <c r="AL451" s="54"/>
      <c r="AM451" s="54"/>
      <c r="AN451" s="59">
        <v>0</v>
      </c>
      <c r="AO451" s="54"/>
      <c r="AP451" s="59">
        <v>9</v>
      </c>
      <c r="AQ451" s="54"/>
      <c r="AR451" s="54"/>
      <c r="AS451" s="54"/>
      <c r="AT451" s="59">
        <v>0</v>
      </c>
      <c r="AU451" s="39"/>
      <c r="AV451" s="39"/>
      <c r="AW451" s="39"/>
    </row>
    <row r="452" spans="1:49" ht="20.100000000000001" customHeight="1" x14ac:dyDescent="0.2"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</row>
    <row r="453" spans="1:49" ht="20.100000000000001" customHeight="1" x14ac:dyDescent="0.2">
      <c r="B453" s="6" t="s">
        <v>248</v>
      </c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</row>
    <row r="454" spans="1:49" ht="20.100000000000001" customHeight="1" x14ac:dyDescent="0.2">
      <c r="C454" s="3" t="s">
        <v>0</v>
      </c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</row>
    <row r="455" spans="1:49" ht="20.100000000000001" customHeight="1" x14ac:dyDescent="0.2">
      <c r="D455" s="2" t="s">
        <v>122</v>
      </c>
      <c r="F455" s="39">
        <v>0</v>
      </c>
      <c r="G455" s="39"/>
      <c r="H455" s="39"/>
      <c r="I455" s="39"/>
      <c r="J455" s="39">
        <v>1</v>
      </c>
      <c r="K455" s="39">
        <v>0</v>
      </c>
      <c r="L455" s="39">
        <v>0</v>
      </c>
      <c r="M455" s="39"/>
      <c r="N455" s="39">
        <v>1</v>
      </c>
      <c r="O455" s="39"/>
      <c r="P455" s="39"/>
      <c r="Q455" s="39"/>
      <c r="R455" s="39">
        <v>0</v>
      </c>
      <c r="S455" s="39">
        <v>0</v>
      </c>
      <c r="T455" s="39">
        <v>0</v>
      </c>
      <c r="U455" s="39">
        <v>0</v>
      </c>
      <c r="V455" s="39"/>
      <c r="W455" s="39">
        <v>1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/>
      <c r="AF455" s="39">
        <v>1</v>
      </c>
      <c r="AG455" s="39"/>
      <c r="AH455" s="39"/>
      <c r="AI455" s="39"/>
      <c r="AJ455" s="39">
        <v>0</v>
      </c>
      <c r="AK455" s="39"/>
      <c r="AL455" s="39"/>
      <c r="AM455" s="39"/>
      <c r="AN455" s="39">
        <v>0</v>
      </c>
      <c r="AO455" s="39"/>
      <c r="AP455" s="39">
        <v>0</v>
      </c>
      <c r="AQ455" s="39"/>
      <c r="AR455" s="39"/>
      <c r="AS455" s="39"/>
      <c r="AT455" s="39">
        <v>0</v>
      </c>
      <c r="AU455" s="39"/>
      <c r="AV455" s="39"/>
      <c r="AW455" s="39"/>
    </row>
    <row r="456" spans="1:49" ht="19.5" customHeight="1" x14ac:dyDescent="0.2">
      <c r="D456" s="47" t="s">
        <v>97</v>
      </c>
      <c r="F456" s="48">
        <v>0</v>
      </c>
      <c r="G456" s="49"/>
      <c r="H456" s="49"/>
      <c r="I456" s="49"/>
      <c r="J456" s="48">
        <v>0</v>
      </c>
      <c r="K456" s="48">
        <v>0</v>
      </c>
      <c r="L456" s="48">
        <v>0</v>
      </c>
      <c r="M456" s="49"/>
      <c r="N456" s="48">
        <v>0</v>
      </c>
      <c r="O456" s="49"/>
      <c r="P456" s="49"/>
      <c r="Q456" s="49"/>
      <c r="R456" s="48">
        <v>0</v>
      </c>
      <c r="S456" s="48">
        <v>0</v>
      </c>
      <c r="T456" s="48">
        <v>0</v>
      </c>
      <c r="U456" s="48">
        <v>0</v>
      </c>
      <c r="V456" s="49"/>
      <c r="W456" s="48">
        <v>0</v>
      </c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9"/>
      <c r="AF456" s="48">
        <v>0</v>
      </c>
      <c r="AG456" s="49"/>
      <c r="AH456" s="49"/>
      <c r="AI456" s="49"/>
      <c r="AJ456" s="48">
        <v>0</v>
      </c>
      <c r="AK456" s="49"/>
      <c r="AL456" s="49"/>
      <c r="AM456" s="49"/>
      <c r="AN456" s="48">
        <v>0</v>
      </c>
      <c r="AO456" s="49"/>
      <c r="AP456" s="48">
        <v>0</v>
      </c>
      <c r="AQ456" s="49"/>
      <c r="AR456" s="49"/>
      <c r="AS456" s="49"/>
      <c r="AT456" s="48">
        <v>0</v>
      </c>
      <c r="AU456" s="39"/>
      <c r="AV456" s="39"/>
      <c r="AW456" s="39"/>
    </row>
    <row r="457" spans="1:49" ht="20.100000000000001" customHeight="1" x14ac:dyDescent="0.2">
      <c r="B457" s="5"/>
      <c r="D457" s="2" t="s">
        <v>113</v>
      </c>
      <c r="F457" s="39">
        <v>0</v>
      </c>
      <c r="G457" s="39"/>
      <c r="H457" s="39"/>
      <c r="I457" s="39"/>
      <c r="J457" s="39">
        <v>0</v>
      </c>
      <c r="K457" s="39">
        <v>0</v>
      </c>
      <c r="L457" s="39">
        <v>0</v>
      </c>
      <c r="M457" s="39"/>
      <c r="N457" s="39">
        <v>0</v>
      </c>
      <c r="O457" s="39"/>
      <c r="P457" s="39"/>
      <c r="Q457" s="39"/>
      <c r="R457" s="39">
        <v>0</v>
      </c>
      <c r="S457" s="39">
        <v>0</v>
      </c>
      <c r="T457" s="39">
        <v>0</v>
      </c>
      <c r="U457" s="39">
        <v>0</v>
      </c>
      <c r="V457" s="39"/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/>
      <c r="AF457" s="39">
        <v>0</v>
      </c>
      <c r="AG457" s="39"/>
      <c r="AH457" s="39"/>
      <c r="AI457" s="39"/>
      <c r="AJ457" s="39">
        <v>0</v>
      </c>
      <c r="AK457" s="39"/>
      <c r="AL457" s="39"/>
      <c r="AM457" s="39"/>
      <c r="AN457" s="39">
        <v>0</v>
      </c>
      <c r="AO457" s="39"/>
      <c r="AP457" s="39">
        <v>0</v>
      </c>
      <c r="AQ457" s="39"/>
      <c r="AR457" s="39"/>
      <c r="AS457" s="39"/>
      <c r="AT457" s="39">
        <v>0</v>
      </c>
      <c r="AU457" s="39"/>
      <c r="AV457" s="39"/>
      <c r="AW457" s="39"/>
    </row>
    <row r="458" spans="1:49" ht="19.5" customHeight="1" x14ac:dyDescent="0.2">
      <c r="D458" s="47" t="s">
        <v>136</v>
      </c>
      <c r="F458" s="48">
        <v>0</v>
      </c>
      <c r="G458" s="49"/>
      <c r="H458" s="49"/>
      <c r="I458" s="49"/>
      <c r="J458" s="48">
        <v>0</v>
      </c>
      <c r="K458" s="48">
        <v>0</v>
      </c>
      <c r="L458" s="48">
        <v>0</v>
      </c>
      <c r="M458" s="49"/>
      <c r="N458" s="48">
        <v>0</v>
      </c>
      <c r="O458" s="49"/>
      <c r="P458" s="49"/>
      <c r="Q458" s="49"/>
      <c r="R458" s="48">
        <v>0</v>
      </c>
      <c r="S458" s="48">
        <v>0</v>
      </c>
      <c r="T458" s="48">
        <v>0</v>
      </c>
      <c r="U458" s="48">
        <v>0</v>
      </c>
      <c r="V458" s="49"/>
      <c r="W458" s="48">
        <v>0</v>
      </c>
      <c r="X458" s="48">
        <v>0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8">
        <v>0</v>
      </c>
      <c r="AE458" s="49"/>
      <c r="AF458" s="48">
        <v>0</v>
      </c>
      <c r="AG458" s="49"/>
      <c r="AH458" s="49"/>
      <c r="AI458" s="49"/>
      <c r="AJ458" s="48">
        <v>0</v>
      </c>
      <c r="AK458" s="49"/>
      <c r="AL458" s="49"/>
      <c r="AM458" s="49"/>
      <c r="AN458" s="48">
        <v>0</v>
      </c>
      <c r="AO458" s="49"/>
      <c r="AP458" s="48">
        <v>0</v>
      </c>
      <c r="AQ458" s="49"/>
      <c r="AR458" s="49"/>
      <c r="AS458" s="49"/>
      <c r="AT458" s="48">
        <v>0</v>
      </c>
      <c r="AU458" s="39"/>
      <c r="AV458" s="39"/>
      <c r="AW458" s="39"/>
    </row>
    <row r="459" spans="1:49" ht="20.100000000000001" customHeight="1" x14ac:dyDescent="0.2">
      <c r="D459" s="2" t="s">
        <v>100</v>
      </c>
      <c r="F459" s="39">
        <v>0</v>
      </c>
      <c r="G459" s="39"/>
      <c r="H459" s="39"/>
      <c r="I459" s="39"/>
      <c r="J459" s="39">
        <v>0</v>
      </c>
      <c r="K459" s="39">
        <v>0</v>
      </c>
      <c r="L459" s="39">
        <v>0</v>
      </c>
      <c r="M459" s="39"/>
      <c r="N459" s="39">
        <v>0</v>
      </c>
      <c r="O459" s="39"/>
      <c r="P459" s="39"/>
      <c r="Q459" s="39"/>
      <c r="R459" s="39">
        <v>0</v>
      </c>
      <c r="S459" s="39">
        <v>0</v>
      </c>
      <c r="T459" s="39">
        <v>0</v>
      </c>
      <c r="U459" s="39">
        <v>0</v>
      </c>
      <c r="V459" s="39"/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/>
      <c r="AF459" s="39">
        <v>0</v>
      </c>
      <c r="AG459" s="39"/>
      <c r="AH459" s="39"/>
      <c r="AI459" s="39"/>
      <c r="AJ459" s="39">
        <v>0</v>
      </c>
      <c r="AK459" s="39"/>
      <c r="AL459" s="39"/>
      <c r="AM459" s="39"/>
      <c r="AN459" s="39">
        <v>0</v>
      </c>
      <c r="AO459" s="39"/>
      <c r="AP459" s="39">
        <v>0</v>
      </c>
      <c r="AQ459" s="39"/>
      <c r="AR459" s="39"/>
      <c r="AS459" s="39"/>
      <c r="AT459" s="39">
        <v>0</v>
      </c>
      <c r="AU459" s="39"/>
      <c r="AV459" s="39"/>
      <c r="AW459" s="39"/>
    </row>
    <row r="460" spans="1:49" ht="19.5" customHeight="1" x14ac:dyDescent="0.2">
      <c r="D460" s="47" t="s">
        <v>115</v>
      </c>
      <c r="F460" s="48">
        <v>0</v>
      </c>
      <c r="G460" s="49"/>
      <c r="H460" s="49"/>
      <c r="I460" s="49"/>
      <c r="J460" s="48">
        <v>0</v>
      </c>
      <c r="K460" s="48">
        <v>0</v>
      </c>
      <c r="L460" s="48">
        <v>0</v>
      </c>
      <c r="M460" s="49"/>
      <c r="N460" s="48">
        <v>0</v>
      </c>
      <c r="O460" s="49"/>
      <c r="P460" s="49"/>
      <c r="Q460" s="49"/>
      <c r="R460" s="48">
        <v>0</v>
      </c>
      <c r="S460" s="48">
        <v>0</v>
      </c>
      <c r="T460" s="48">
        <v>0</v>
      </c>
      <c r="U460" s="48">
        <v>0</v>
      </c>
      <c r="V460" s="49"/>
      <c r="W460" s="48">
        <v>0</v>
      </c>
      <c r="X460" s="48">
        <v>0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9"/>
      <c r="AF460" s="48">
        <v>0</v>
      </c>
      <c r="AG460" s="49"/>
      <c r="AH460" s="49"/>
      <c r="AI460" s="49"/>
      <c r="AJ460" s="48">
        <v>0</v>
      </c>
      <c r="AK460" s="49"/>
      <c r="AL460" s="49"/>
      <c r="AM460" s="49"/>
      <c r="AN460" s="48">
        <v>0</v>
      </c>
      <c r="AO460" s="49"/>
      <c r="AP460" s="48">
        <v>0</v>
      </c>
      <c r="AQ460" s="49"/>
      <c r="AR460" s="49"/>
      <c r="AS460" s="49"/>
      <c r="AT460" s="48">
        <v>0</v>
      </c>
      <c r="AU460" s="39"/>
      <c r="AV460" s="39"/>
      <c r="AW460" s="39"/>
    </row>
    <row r="461" spans="1:49" ht="20.100000000000001" customHeight="1" x14ac:dyDescent="0.2">
      <c r="D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39"/>
      <c r="AV461" s="39"/>
      <c r="AW461" s="39"/>
    </row>
    <row r="462" spans="1:49" s="1" customFormat="1" ht="20.100000000000001" customHeight="1" x14ac:dyDescent="0.25">
      <c r="A462" s="3"/>
      <c r="B462" s="6"/>
      <c r="C462" s="51" t="s">
        <v>120</v>
      </c>
      <c r="D462" s="52"/>
      <c r="E462" s="5"/>
      <c r="F462" s="53">
        <v>0</v>
      </c>
      <c r="G462" s="54"/>
      <c r="H462" s="54"/>
      <c r="I462" s="54"/>
      <c r="J462" s="53">
        <v>1</v>
      </c>
      <c r="K462" s="53">
        <v>0</v>
      </c>
      <c r="L462" s="53">
        <v>0</v>
      </c>
      <c r="M462" s="54"/>
      <c r="N462" s="53">
        <v>1</v>
      </c>
      <c r="O462" s="54"/>
      <c r="P462" s="54"/>
      <c r="Q462" s="54"/>
      <c r="R462" s="53">
        <v>0</v>
      </c>
      <c r="S462" s="53">
        <v>0</v>
      </c>
      <c r="T462" s="53">
        <v>0</v>
      </c>
      <c r="U462" s="53">
        <v>0</v>
      </c>
      <c r="V462" s="54"/>
      <c r="W462" s="53">
        <v>1</v>
      </c>
      <c r="X462" s="53">
        <v>0</v>
      </c>
      <c r="Y462" s="53">
        <v>0</v>
      </c>
      <c r="Z462" s="53">
        <v>0</v>
      </c>
      <c r="AA462" s="53">
        <v>0</v>
      </c>
      <c r="AB462" s="53">
        <v>0</v>
      </c>
      <c r="AC462" s="53">
        <v>0</v>
      </c>
      <c r="AD462" s="53">
        <v>0</v>
      </c>
      <c r="AE462" s="54"/>
      <c r="AF462" s="53">
        <v>1</v>
      </c>
      <c r="AG462" s="54"/>
      <c r="AH462" s="54"/>
      <c r="AI462" s="54"/>
      <c r="AJ462" s="53">
        <v>0</v>
      </c>
      <c r="AK462" s="54"/>
      <c r="AL462" s="54"/>
      <c r="AM462" s="54"/>
      <c r="AN462" s="53">
        <v>0</v>
      </c>
      <c r="AO462" s="54"/>
      <c r="AP462" s="53">
        <v>0</v>
      </c>
      <c r="AQ462" s="54"/>
      <c r="AR462" s="54"/>
      <c r="AS462" s="54"/>
      <c r="AT462" s="53">
        <v>0</v>
      </c>
      <c r="AU462" s="39"/>
      <c r="AV462" s="39"/>
      <c r="AW462" s="39"/>
    </row>
    <row r="463" spans="1:49" ht="20.100000000000001" customHeight="1" x14ac:dyDescent="0.2">
      <c r="D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39"/>
      <c r="AV463" s="39"/>
      <c r="AW463" s="39"/>
    </row>
    <row r="464" spans="1:49" ht="20.100000000000001" customHeight="1" x14ac:dyDescent="0.2">
      <c r="C464" s="3" t="s">
        <v>249</v>
      </c>
      <c r="D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39"/>
      <c r="AV464" s="39"/>
      <c r="AW464" s="39"/>
    </row>
    <row r="465" spans="1:49" ht="20.100000000000001" customHeight="1" x14ac:dyDescent="0.2">
      <c r="D465" s="2" t="s">
        <v>122</v>
      </c>
      <c r="F465" s="39">
        <v>267</v>
      </c>
      <c r="G465" s="39"/>
      <c r="H465" s="39"/>
      <c r="I465" s="39"/>
      <c r="J465" s="39">
        <v>794</v>
      </c>
      <c r="K465" s="39">
        <v>9</v>
      </c>
      <c r="L465" s="39">
        <v>12</v>
      </c>
      <c r="M465" s="39"/>
      <c r="N465" s="39">
        <v>815</v>
      </c>
      <c r="O465" s="39"/>
      <c r="P465" s="39"/>
      <c r="Q465" s="39"/>
      <c r="R465" s="39">
        <v>0</v>
      </c>
      <c r="S465" s="39">
        <v>39</v>
      </c>
      <c r="T465" s="39">
        <v>58</v>
      </c>
      <c r="U465" s="39">
        <v>78</v>
      </c>
      <c r="V465" s="39"/>
      <c r="W465" s="39">
        <v>99</v>
      </c>
      <c r="X465" s="39">
        <v>4</v>
      </c>
      <c r="Y465" s="39">
        <v>7</v>
      </c>
      <c r="Z465" s="39">
        <v>80</v>
      </c>
      <c r="AA465" s="39">
        <v>45</v>
      </c>
      <c r="AB465" s="39">
        <v>47</v>
      </c>
      <c r="AC465" s="39">
        <v>360</v>
      </c>
      <c r="AD465" s="39">
        <v>0</v>
      </c>
      <c r="AE465" s="39"/>
      <c r="AF465" s="39">
        <v>817</v>
      </c>
      <c r="AG465" s="39"/>
      <c r="AH465" s="39"/>
      <c r="AI465" s="39"/>
      <c r="AJ465" s="39">
        <v>265</v>
      </c>
      <c r="AK465" s="39"/>
      <c r="AL465" s="39"/>
      <c r="AM465" s="39"/>
      <c r="AN465" s="39">
        <v>0</v>
      </c>
      <c r="AO465" s="39"/>
      <c r="AP465" s="39">
        <v>0</v>
      </c>
      <c r="AQ465" s="39"/>
      <c r="AR465" s="39"/>
      <c r="AS465" s="39"/>
      <c r="AT465" s="39">
        <v>0</v>
      </c>
      <c r="AU465" s="39"/>
      <c r="AV465" s="39"/>
      <c r="AW465" s="39"/>
    </row>
    <row r="466" spans="1:49" ht="19.5" customHeight="1" x14ac:dyDescent="0.2">
      <c r="D466" s="47" t="s">
        <v>135</v>
      </c>
      <c r="F466" s="48">
        <v>180</v>
      </c>
      <c r="G466" s="49"/>
      <c r="H466" s="49"/>
      <c r="I466" s="49"/>
      <c r="J466" s="48">
        <v>551</v>
      </c>
      <c r="K466" s="48">
        <v>11</v>
      </c>
      <c r="L466" s="48">
        <v>15</v>
      </c>
      <c r="M466" s="49"/>
      <c r="N466" s="48">
        <v>577</v>
      </c>
      <c r="O466" s="49"/>
      <c r="P466" s="49"/>
      <c r="Q466" s="49"/>
      <c r="R466" s="48">
        <v>0</v>
      </c>
      <c r="S466" s="48">
        <v>36</v>
      </c>
      <c r="T466" s="48">
        <v>78</v>
      </c>
      <c r="U466" s="48">
        <v>18</v>
      </c>
      <c r="V466" s="49"/>
      <c r="W466" s="48">
        <v>67</v>
      </c>
      <c r="X466" s="48">
        <v>1</v>
      </c>
      <c r="Y466" s="48">
        <v>6</v>
      </c>
      <c r="Z466" s="48">
        <v>77</v>
      </c>
      <c r="AA466" s="48">
        <v>41</v>
      </c>
      <c r="AB466" s="48">
        <v>63</v>
      </c>
      <c r="AC466" s="48">
        <v>213</v>
      </c>
      <c r="AD466" s="48">
        <v>1</v>
      </c>
      <c r="AE466" s="49"/>
      <c r="AF466" s="48">
        <v>601</v>
      </c>
      <c r="AG466" s="49"/>
      <c r="AH466" s="49"/>
      <c r="AI466" s="49"/>
      <c r="AJ466" s="48">
        <v>154</v>
      </c>
      <c r="AK466" s="49"/>
      <c r="AL466" s="49"/>
      <c r="AM466" s="49"/>
      <c r="AN466" s="48">
        <v>0</v>
      </c>
      <c r="AO466" s="49"/>
      <c r="AP466" s="48">
        <v>2</v>
      </c>
      <c r="AQ466" s="49"/>
      <c r="AR466" s="49"/>
      <c r="AS466" s="49"/>
      <c r="AT466" s="48">
        <v>31</v>
      </c>
      <c r="AU466" s="39"/>
      <c r="AV466" s="39"/>
      <c r="AW466" s="39"/>
    </row>
    <row r="467" spans="1:49" ht="20.100000000000001" customHeight="1" x14ac:dyDescent="0.2">
      <c r="B467" s="5"/>
      <c r="D467" s="2" t="s">
        <v>113</v>
      </c>
      <c r="F467" s="39">
        <v>211</v>
      </c>
      <c r="G467" s="39"/>
      <c r="H467" s="39"/>
      <c r="I467" s="39"/>
      <c r="J467" s="39">
        <v>948</v>
      </c>
      <c r="K467" s="39">
        <v>15</v>
      </c>
      <c r="L467" s="39">
        <v>23</v>
      </c>
      <c r="M467" s="39"/>
      <c r="N467" s="39">
        <v>986</v>
      </c>
      <c r="O467" s="39"/>
      <c r="P467" s="39"/>
      <c r="Q467" s="39"/>
      <c r="R467" s="39">
        <v>1</v>
      </c>
      <c r="S467" s="39">
        <v>21</v>
      </c>
      <c r="T467" s="39">
        <v>66</v>
      </c>
      <c r="U467" s="39">
        <v>63</v>
      </c>
      <c r="V467" s="39"/>
      <c r="W467" s="39">
        <v>96</v>
      </c>
      <c r="X467" s="39">
        <v>3</v>
      </c>
      <c r="Y467" s="39">
        <v>19</v>
      </c>
      <c r="Z467" s="39">
        <v>95</v>
      </c>
      <c r="AA467" s="39">
        <v>55</v>
      </c>
      <c r="AB467" s="39">
        <v>53</v>
      </c>
      <c r="AC467" s="39">
        <v>458</v>
      </c>
      <c r="AD467" s="39">
        <v>0</v>
      </c>
      <c r="AE467" s="39"/>
      <c r="AF467" s="39">
        <v>930</v>
      </c>
      <c r="AG467" s="39"/>
      <c r="AH467" s="39"/>
      <c r="AI467" s="39"/>
      <c r="AJ467" s="39">
        <v>267</v>
      </c>
      <c r="AK467" s="39"/>
      <c r="AL467" s="39"/>
      <c r="AM467" s="39"/>
      <c r="AN467" s="39">
        <v>0</v>
      </c>
      <c r="AO467" s="39"/>
      <c r="AP467" s="39">
        <v>0</v>
      </c>
      <c r="AQ467" s="39"/>
      <c r="AR467" s="39"/>
      <c r="AS467" s="39"/>
      <c r="AT467" s="39">
        <v>0</v>
      </c>
      <c r="AU467" s="39"/>
      <c r="AV467" s="39"/>
      <c r="AW467" s="39"/>
    </row>
    <row r="468" spans="1:49" ht="19.5" customHeight="1" x14ac:dyDescent="0.2">
      <c r="D468" s="47" t="s">
        <v>136</v>
      </c>
      <c r="F468" s="48">
        <v>332</v>
      </c>
      <c r="G468" s="49"/>
      <c r="H468" s="49"/>
      <c r="I468" s="49"/>
      <c r="J468" s="48">
        <v>949</v>
      </c>
      <c r="K468" s="48">
        <v>8</v>
      </c>
      <c r="L468" s="48">
        <v>8</v>
      </c>
      <c r="M468" s="49"/>
      <c r="N468" s="48">
        <v>965</v>
      </c>
      <c r="O468" s="49"/>
      <c r="P468" s="49"/>
      <c r="Q468" s="49"/>
      <c r="R468" s="48">
        <v>0</v>
      </c>
      <c r="S468" s="48">
        <v>34</v>
      </c>
      <c r="T468" s="48">
        <v>38</v>
      </c>
      <c r="U468" s="48">
        <v>58</v>
      </c>
      <c r="V468" s="49"/>
      <c r="W468" s="48">
        <v>86</v>
      </c>
      <c r="X468" s="48">
        <v>1</v>
      </c>
      <c r="Y468" s="48">
        <v>12</v>
      </c>
      <c r="Z468" s="48">
        <v>115</v>
      </c>
      <c r="AA468" s="48">
        <v>33</v>
      </c>
      <c r="AB468" s="48">
        <v>57</v>
      </c>
      <c r="AC468" s="48">
        <v>501</v>
      </c>
      <c r="AD468" s="48">
        <v>0</v>
      </c>
      <c r="AE468" s="49"/>
      <c r="AF468" s="48">
        <v>935</v>
      </c>
      <c r="AG468" s="49"/>
      <c r="AH468" s="49"/>
      <c r="AI468" s="49"/>
      <c r="AJ468" s="48">
        <v>362</v>
      </c>
      <c r="AK468" s="49"/>
      <c r="AL468" s="49"/>
      <c r="AM468" s="49"/>
      <c r="AN468" s="48">
        <v>0</v>
      </c>
      <c r="AO468" s="49"/>
      <c r="AP468" s="48">
        <v>0</v>
      </c>
      <c r="AQ468" s="49"/>
      <c r="AR468" s="49"/>
      <c r="AS468" s="49"/>
      <c r="AT468" s="48">
        <v>63</v>
      </c>
      <c r="AU468" s="39"/>
      <c r="AV468" s="39"/>
      <c r="AW468" s="39"/>
    </row>
    <row r="469" spans="1:49" ht="20.100000000000001" customHeight="1" x14ac:dyDescent="0.2">
      <c r="B469" s="5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</row>
    <row r="470" spans="1:49" s="1" customFormat="1" ht="20.100000000000001" customHeight="1" x14ac:dyDescent="0.25">
      <c r="A470" s="3"/>
      <c r="B470" s="6"/>
      <c r="C470" s="51" t="s">
        <v>250</v>
      </c>
      <c r="D470" s="52"/>
      <c r="E470" s="5"/>
      <c r="F470" s="53">
        <v>990</v>
      </c>
      <c r="G470" s="54"/>
      <c r="H470" s="54"/>
      <c r="I470" s="54"/>
      <c r="J470" s="53">
        <v>3242</v>
      </c>
      <c r="K470" s="53">
        <v>43</v>
      </c>
      <c r="L470" s="53">
        <v>58</v>
      </c>
      <c r="M470" s="54"/>
      <c r="N470" s="53">
        <v>3343</v>
      </c>
      <c r="O470" s="54"/>
      <c r="P470" s="54"/>
      <c r="Q470" s="54"/>
      <c r="R470" s="53">
        <v>1</v>
      </c>
      <c r="S470" s="53">
        <v>130</v>
      </c>
      <c r="T470" s="53">
        <v>240</v>
      </c>
      <c r="U470" s="53">
        <v>217</v>
      </c>
      <c r="V470" s="54"/>
      <c r="W470" s="53">
        <v>348</v>
      </c>
      <c r="X470" s="53">
        <v>9</v>
      </c>
      <c r="Y470" s="53">
        <v>44</v>
      </c>
      <c r="Z470" s="53">
        <v>367</v>
      </c>
      <c r="AA470" s="53">
        <v>174</v>
      </c>
      <c r="AB470" s="53">
        <v>220</v>
      </c>
      <c r="AC470" s="53">
        <v>1532</v>
      </c>
      <c r="AD470" s="53">
        <v>1</v>
      </c>
      <c r="AE470" s="54"/>
      <c r="AF470" s="53">
        <v>3283</v>
      </c>
      <c r="AG470" s="54"/>
      <c r="AH470" s="54"/>
      <c r="AI470" s="54"/>
      <c r="AJ470" s="53">
        <v>1048</v>
      </c>
      <c r="AK470" s="54"/>
      <c r="AL470" s="54"/>
      <c r="AM470" s="54"/>
      <c r="AN470" s="53">
        <v>0</v>
      </c>
      <c r="AO470" s="54"/>
      <c r="AP470" s="53">
        <v>2</v>
      </c>
      <c r="AQ470" s="54"/>
      <c r="AR470" s="54"/>
      <c r="AS470" s="54"/>
      <c r="AT470" s="53">
        <v>94</v>
      </c>
      <c r="AU470" s="39"/>
      <c r="AV470" s="39"/>
      <c r="AW470" s="39"/>
    </row>
    <row r="471" spans="1:49" ht="20.100000000000001" customHeight="1" x14ac:dyDescent="0.2">
      <c r="B471" s="5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</row>
    <row r="472" spans="1:49" ht="20.100000000000001" customHeight="1" x14ac:dyDescent="0.2">
      <c r="B472" s="5"/>
      <c r="C472" s="3" t="s">
        <v>154</v>
      </c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</row>
    <row r="473" spans="1:49" ht="20.100000000000001" customHeight="1" x14ac:dyDescent="0.2">
      <c r="B473" s="5"/>
      <c r="D473" s="60" t="s">
        <v>251</v>
      </c>
      <c r="F473" s="39">
        <v>28</v>
      </c>
      <c r="G473" s="39"/>
      <c r="H473" s="39"/>
      <c r="I473" s="39"/>
      <c r="J473" s="39">
        <v>271</v>
      </c>
      <c r="K473" s="39">
        <v>9</v>
      </c>
      <c r="L473" s="39">
        <v>5</v>
      </c>
      <c r="M473" s="39"/>
      <c r="N473" s="39">
        <v>285</v>
      </c>
      <c r="O473" s="39"/>
      <c r="P473" s="39"/>
      <c r="Q473" s="39"/>
      <c r="R473" s="39">
        <v>0</v>
      </c>
      <c r="S473" s="39">
        <v>19</v>
      </c>
      <c r="T473" s="39">
        <v>35</v>
      </c>
      <c r="U473" s="39">
        <v>7</v>
      </c>
      <c r="V473" s="39"/>
      <c r="W473" s="39">
        <v>45</v>
      </c>
      <c r="X473" s="39">
        <v>1</v>
      </c>
      <c r="Y473" s="39">
        <v>7</v>
      </c>
      <c r="Z473" s="39">
        <v>20</v>
      </c>
      <c r="AA473" s="39">
        <v>15</v>
      </c>
      <c r="AB473" s="39">
        <v>13</v>
      </c>
      <c r="AC473" s="39">
        <v>129</v>
      </c>
      <c r="AD473" s="39">
        <v>0</v>
      </c>
      <c r="AE473" s="39"/>
      <c r="AF473" s="39">
        <v>291</v>
      </c>
      <c r="AG473" s="39"/>
      <c r="AH473" s="39"/>
      <c r="AI473" s="39"/>
      <c r="AJ473" s="39">
        <v>22</v>
      </c>
      <c r="AK473" s="39"/>
      <c r="AL473" s="39"/>
      <c r="AM473" s="39"/>
      <c r="AN473" s="39">
        <v>0</v>
      </c>
      <c r="AO473" s="39"/>
      <c r="AP473" s="39">
        <v>0</v>
      </c>
      <c r="AQ473" s="39"/>
      <c r="AR473" s="39"/>
      <c r="AS473" s="39"/>
      <c r="AT473" s="39">
        <v>0</v>
      </c>
      <c r="AU473" s="39"/>
      <c r="AV473" s="39"/>
      <c r="AW473" s="39"/>
    </row>
    <row r="474" spans="1:49" ht="19.5" customHeight="1" x14ac:dyDescent="0.2">
      <c r="D474" s="47" t="s">
        <v>252</v>
      </c>
      <c r="F474" s="48">
        <v>58</v>
      </c>
      <c r="G474" s="49"/>
      <c r="H474" s="49"/>
      <c r="I474" s="49"/>
      <c r="J474" s="48">
        <v>286</v>
      </c>
      <c r="K474" s="48">
        <v>10</v>
      </c>
      <c r="L474" s="48">
        <v>3</v>
      </c>
      <c r="M474" s="49"/>
      <c r="N474" s="48">
        <v>299</v>
      </c>
      <c r="O474" s="49"/>
      <c r="P474" s="49"/>
      <c r="Q474" s="49"/>
      <c r="R474" s="48">
        <v>0</v>
      </c>
      <c r="S474" s="48">
        <v>20</v>
      </c>
      <c r="T474" s="48">
        <v>51</v>
      </c>
      <c r="U474" s="48">
        <v>24</v>
      </c>
      <c r="V474" s="49"/>
      <c r="W474" s="48">
        <v>43</v>
      </c>
      <c r="X474" s="48">
        <v>1</v>
      </c>
      <c r="Y474" s="48">
        <v>0</v>
      </c>
      <c r="Z474" s="48">
        <v>13</v>
      </c>
      <c r="AA474" s="48">
        <v>6</v>
      </c>
      <c r="AB474" s="48">
        <v>12</v>
      </c>
      <c r="AC474" s="48">
        <v>119</v>
      </c>
      <c r="AD474" s="48">
        <v>0</v>
      </c>
      <c r="AE474" s="49"/>
      <c r="AF474" s="48">
        <v>289</v>
      </c>
      <c r="AG474" s="49"/>
      <c r="AH474" s="49"/>
      <c r="AI474" s="49"/>
      <c r="AJ474" s="48">
        <v>68</v>
      </c>
      <c r="AK474" s="49"/>
      <c r="AL474" s="49"/>
      <c r="AM474" s="49"/>
      <c r="AN474" s="48">
        <v>0</v>
      </c>
      <c r="AO474" s="49"/>
      <c r="AP474" s="48">
        <v>0</v>
      </c>
      <c r="AQ474" s="49"/>
      <c r="AR474" s="49"/>
      <c r="AS474" s="49"/>
      <c r="AT474" s="48">
        <v>0</v>
      </c>
      <c r="AU474" s="39"/>
      <c r="AV474" s="39"/>
      <c r="AW474" s="39"/>
    </row>
    <row r="475" spans="1:49" ht="20.100000000000001" customHeight="1" x14ac:dyDescent="0.2">
      <c r="B475" s="5"/>
      <c r="D475" s="60" t="s">
        <v>253</v>
      </c>
      <c r="F475" s="39">
        <v>49</v>
      </c>
      <c r="G475" s="39"/>
      <c r="H475" s="39"/>
      <c r="I475" s="39"/>
      <c r="J475" s="39">
        <v>225</v>
      </c>
      <c r="K475" s="39">
        <v>7</v>
      </c>
      <c r="L475" s="39">
        <v>6</v>
      </c>
      <c r="M475" s="39"/>
      <c r="N475" s="39">
        <v>238</v>
      </c>
      <c r="O475" s="39"/>
      <c r="P475" s="39"/>
      <c r="Q475" s="39"/>
      <c r="R475" s="39">
        <v>0</v>
      </c>
      <c r="S475" s="39">
        <v>7</v>
      </c>
      <c r="T475" s="39">
        <v>27</v>
      </c>
      <c r="U475" s="39">
        <v>31</v>
      </c>
      <c r="V475" s="39"/>
      <c r="W475" s="39">
        <v>36</v>
      </c>
      <c r="X475" s="39">
        <v>1</v>
      </c>
      <c r="Y475" s="39">
        <v>1</v>
      </c>
      <c r="Z475" s="39">
        <v>12</v>
      </c>
      <c r="AA475" s="39">
        <v>17</v>
      </c>
      <c r="AB475" s="39">
        <v>9</v>
      </c>
      <c r="AC475" s="39">
        <v>92</v>
      </c>
      <c r="AD475" s="39">
        <v>0</v>
      </c>
      <c r="AE475" s="39"/>
      <c r="AF475" s="39">
        <v>233</v>
      </c>
      <c r="AG475" s="39"/>
      <c r="AH475" s="39"/>
      <c r="AI475" s="39"/>
      <c r="AJ475" s="39">
        <v>46</v>
      </c>
      <c r="AK475" s="39"/>
      <c r="AL475" s="39"/>
      <c r="AM475" s="39"/>
      <c r="AN475" s="39">
        <v>0</v>
      </c>
      <c r="AO475" s="39"/>
      <c r="AP475" s="39">
        <v>8</v>
      </c>
      <c r="AQ475" s="39"/>
      <c r="AR475" s="39"/>
      <c r="AS475" s="39"/>
      <c r="AT475" s="39">
        <v>0</v>
      </c>
      <c r="AU475" s="39"/>
      <c r="AV475" s="39"/>
      <c r="AW475" s="39"/>
    </row>
    <row r="476" spans="1:49" ht="19.5" customHeight="1" x14ac:dyDescent="0.2">
      <c r="D476" s="47" t="s">
        <v>254</v>
      </c>
      <c r="F476" s="48">
        <v>39</v>
      </c>
      <c r="G476" s="49"/>
      <c r="H476" s="49"/>
      <c r="I476" s="49"/>
      <c r="J476" s="48">
        <v>248</v>
      </c>
      <c r="K476" s="48">
        <v>0</v>
      </c>
      <c r="L476" s="48">
        <v>12</v>
      </c>
      <c r="M476" s="49"/>
      <c r="N476" s="48">
        <v>260</v>
      </c>
      <c r="O476" s="49"/>
      <c r="P476" s="49"/>
      <c r="Q476" s="49"/>
      <c r="R476" s="48">
        <v>1</v>
      </c>
      <c r="S476" s="48">
        <v>19</v>
      </c>
      <c r="T476" s="48">
        <v>35</v>
      </c>
      <c r="U476" s="48">
        <v>9</v>
      </c>
      <c r="V476" s="49"/>
      <c r="W476" s="48">
        <v>42</v>
      </c>
      <c r="X476" s="48">
        <v>0</v>
      </c>
      <c r="Y476" s="48">
        <v>2</v>
      </c>
      <c r="Z476" s="48">
        <v>17</v>
      </c>
      <c r="AA476" s="48">
        <v>14</v>
      </c>
      <c r="AB476" s="48">
        <v>18</v>
      </c>
      <c r="AC476" s="48">
        <v>92</v>
      </c>
      <c r="AD476" s="48">
        <v>0</v>
      </c>
      <c r="AE476" s="49"/>
      <c r="AF476" s="48">
        <v>249</v>
      </c>
      <c r="AG476" s="49"/>
      <c r="AH476" s="49"/>
      <c r="AI476" s="49"/>
      <c r="AJ476" s="48">
        <v>50</v>
      </c>
      <c r="AK476" s="49"/>
      <c r="AL476" s="49"/>
      <c r="AM476" s="49"/>
      <c r="AN476" s="48">
        <v>0</v>
      </c>
      <c r="AO476" s="49"/>
      <c r="AP476" s="48">
        <v>0</v>
      </c>
      <c r="AQ476" s="49"/>
      <c r="AR476" s="49"/>
      <c r="AS476" s="49"/>
      <c r="AT476" s="48">
        <v>0</v>
      </c>
      <c r="AU476" s="39"/>
      <c r="AV476" s="39"/>
      <c r="AW476" s="39"/>
    </row>
    <row r="477" spans="1:49" ht="20.100000000000001" customHeight="1" x14ac:dyDescent="0.2">
      <c r="D477" s="60" t="s">
        <v>255</v>
      </c>
      <c r="F477" s="39">
        <v>52</v>
      </c>
      <c r="G477" s="39"/>
      <c r="H477" s="39"/>
      <c r="I477" s="39"/>
      <c r="J477" s="39">
        <v>238</v>
      </c>
      <c r="K477" s="39">
        <v>3</v>
      </c>
      <c r="L477" s="39">
        <v>4</v>
      </c>
      <c r="M477" s="39"/>
      <c r="N477" s="39">
        <v>245</v>
      </c>
      <c r="O477" s="39"/>
      <c r="P477" s="39"/>
      <c r="Q477" s="39"/>
      <c r="R477" s="39">
        <v>0</v>
      </c>
      <c r="S477" s="39">
        <v>15</v>
      </c>
      <c r="T477" s="39">
        <v>29</v>
      </c>
      <c r="U477" s="39">
        <v>7</v>
      </c>
      <c r="V477" s="39"/>
      <c r="W477" s="39">
        <v>54</v>
      </c>
      <c r="X477" s="39">
        <v>1</v>
      </c>
      <c r="Y477" s="39">
        <v>12</v>
      </c>
      <c r="Z477" s="39">
        <v>20</v>
      </c>
      <c r="AA477" s="39">
        <v>7</v>
      </c>
      <c r="AB477" s="39">
        <v>7</v>
      </c>
      <c r="AC477" s="39">
        <v>93</v>
      </c>
      <c r="AD477" s="39">
        <v>0</v>
      </c>
      <c r="AE477" s="39"/>
      <c r="AF477" s="39">
        <v>245</v>
      </c>
      <c r="AG477" s="39"/>
      <c r="AH477" s="39"/>
      <c r="AI477" s="39"/>
      <c r="AJ477" s="39">
        <v>52</v>
      </c>
      <c r="AK477" s="39"/>
      <c r="AL477" s="39"/>
      <c r="AM477" s="39"/>
      <c r="AN477" s="39">
        <v>0</v>
      </c>
      <c r="AO477" s="39"/>
      <c r="AP477" s="39">
        <v>0</v>
      </c>
      <c r="AQ477" s="39"/>
      <c r="AR477" s="39"/>
      <c r="AS477" s="39"/>
      <c r="AT477" s="39">
        <v>0</v>
      </c>
      <c r="AU477" s="39"/>
      <c r="AV477" s="39"/>
      <c r="AW477" s="39"/>
    </row>
    <row r="478" spans="1:49" ht="19.5" customHeight="1" x14ac:dyDescent="0.2">
      <c r="D478" s="47" t="s">
        <v>256</v>
      </c>
      <c r="F478" s="48">
        <v>78</v>
      </c>
      <c r="G478" s="49"/>
      <c r="H478" s="49"/>
      <c r="I478" s="49"/>
      <c r="J478" s="48">
        <v>284</v>
      </c>
      <c r="K478" s="48">
        <v>3</v>
      </c>
      <c r="L478" s="48">
        <v>4</v>
      </c>
      <c r="M478" s="49"/>
      <c r="N478" s="48">
        <v>291</v>
      </c>
      <c r="O478" s="49"/>
      <c r="P478" s="49"/>
      <c r="Q478" s="49"/>
      <c r="R478" s="48">
        <v>0</v>
      </c>
      <c r="S478" s="48">
        <v>13</v>
      </c>
      <c r="T478" s="48">
        <v>17</v>
      </c>
      <c r="U478" s="48">
        <v>11</v>
      </c>
      <c r="V478" s="49"/>
      <c r="W478" s="48">
        <v>50</v>
      </c>
      <c r="X478" s="48">
        <v>2</v>
      </c>
      <c r="Y478" s="48">
        <v>2</v>
      </c>
      <c r="Z478" s="48">
        <v>20</v>
      </c>
      <c r="AA478" s="48">
        <v>15</v>
      </c>
      <c r="AB478" s="48">
        <v>12</v>
      </c>
      <c r="AC478" s="48">
        <v>134</v>
      </c>
      <c r="AD478" s="48">
        <v>1</v>
      </c>
      <c r="AE478" s="49"/>
      <c r="AF478" s="48">
        <v>277</v>
      </c>
      <c r="AG478" s="49"/>
      <c r="AH478" s="49"/>
      <c r="AI478" s="49"/>
      <c r="AJ478" s="48">
        <v>85</v>
      </c>
      <c r="AK478" s="49"/>
      <c r="AL478" s="49"/>
      <c r="AM478" s="49"/>
      <c r="AN478" s="48">
        <v>0</v>
      </c>
      <c r="AO478" s="49"/>
      <c r="AP478" s="48">
        <v>7</v>
      </c>
      <c r="AQ478" s="49"/>
      <c r="AR478" s="49"/>
      <c r="AS478" s="49"/>
      <c r="AT478" s="48">
        <v>0</v>
      </c>
      <c r="AU478" s="39"/>
      <c r="AV478" s="39"/>
      <c r="AW478" s="39"/>
    </row>
    <row r="479" spans="1:49" ht="20.100000000000001" customHeight="1" x14ac:dyDescent="0.2">
      <c r="D479" s="60" t="s">
        <v>257</v>
      </c>
      <c r="F479" s="39">
        <v>50</v>
      </c>
      <c r="G479" s="39"/>
      <c r="H479" s="39"/>
      <c r="I479" s="39"/>
      <c r="J479" s="39">
        <v>267</v>
      </c>
      <c r="K479" s="39">
        <v>18</v>
      </c>
      <c r="L479" s="39">
        <v>3</v>
      </c>
      <c r="M479" s="39"/>
      <c r="N479" s="39">
        <v>288</v>
      </c>
      <c r="O479" s="39"/>
      <c r="P479" s="39"/>
      <c r="Q479" s="39"/>
      <c r="R479" s="39">
        <v>0</v>
      </c>
      <c r="S479" s="39">
        <v>10</v>
      </c>
      <c r="T479" s="39">
        <v>28</v>
      </c>
      <c r="U479" s="39">
        <v>27</v>
      </c>
      <c r="V479" s="39"/>
      <c r="W479" s="39">
        <v>32</v>
      </c>
      <c r="X479" s="39">
        <v>1</v>
      </c>
      <c r="Y479" s="39">
        <v>0</v>
      </c>
      <c r="Z479" s="39">
        <v>24</v>
      </c>
      <c r="AA479" s="39">
        <v>9</v>
      </c>
      <c r="AB479" s="39">
        <v>12</v>
      </c>
      <c r="AC479" s="39">
        <v>127</v>
      </c>
      <c r="AD479" s="39">
        <v>0</v>
      </c>
      <c r="AE479" s="39"/>
      <c r="AF479" s="39">
        <v>270</v>
      </c>
      <c r="AG479" s="39"/>
      <c r="AH479" s="39"/>
      <c r="AI479" s="39"/>
      <c r="AJ479" s="39">
        <v>68</v>
      </c>
      <c r="AK479" s="39"/>
      <c r="AL479" s="39"/>
      <c r="AM479" s="39"/>
      <c r="AN479" s="39">
        <v>0</v>
      </c>
      <c r="AO479" s="39"/>
      <c r="AP479" s="39">
        <v>0</v>
      </c>
      <c r="AQ479" s="39"/>
      <c r="AR479" s="39"/>
      <c r="AS479" s="39"/>
      <c r="AT479" s="39">
        <v>0</v>
      </c>
      <c r="AU479" s="39"/>
      <c r="AV479" s="39"/>
      <c r="AW479" s="39"/>
    </row>
    <row r="480" spans="1:49" ht="19.5" customHeight="1" x14ac:dyDescent="0.2">
      <c r="D480" s="47" t="s">
        <v>258</v>
      </c>
      <c r="F480" s="48">
        <v>67</v>
      </c>
      <c r="G480" s="49"/>
      <c r="H480" s="49"/>
      <c r="I480" s="49"/>
      <c r="J480" s="48">
        <v>207</v>
      </c>
      <c r="K480" s="48">
        <v>19</v>
      </c>
      <c r="L480" s="48">
        <v>5</v>
      </c>
      <c r="M480" s="49"/>
      <c r="N480" s="48">
        <v>231</v>
      </c>
      <c r="O480" s="49"/>
      <c r="P480" s="49"/>
      <c r="Q480" s="49"/>
      <c r="R480" s="48">
        <v>0</v>
      </c>
      <c r="S480" s="48">
        <v>23</v>
      </c>
      <c r="T480" s="48">
        <v>28</v>
      </c>
      <c r="U480" s="48">
        <v>11</v>
      </c>
      <c r="V480" s="49"/>
      <c r="W480" s="48">
        <v>21</v>
      </c>
      <c r="X480" s="48">
        <v>0</v>
      </c>
      <c r="Y480" s="48">
        <v>0</v>
      </c>
      <c r="Z480" s="48">
        <v>29</v>
      </c>
      <c r="AA480" s="48">
        <v>6</v>
      </c>
      <c r="AB480" s="48">
        <v>5</v>
      </c>
      <c r="AC480" s="48">
        <v>110</v>
      </c>
      <c r="AD480" s="48">
        <v>1</v>
      </c>
      <c r="AE480" s="49"/>
      <c r="AF480" s="48">
        <v>234</v>
      </c>
      <c r="AG480" s="49"/>
      <c r="AH480" s="49"/>
      <c r="AI480" s="49"/>
      <c r="AJ480" s="48">
        <v>63</v>
      </c>
      <c r="AK480" s="49"/>
      <c r="AL480" s="49"/>
      <c r="AM480" s="49"/>
      <c r="AN480" s="48">
        <v>0</v>
      </c>
      <c r="AO480" s="49"/>
      <c r="AP480" s="48">
        <v>1</v>
      </c>
      <c r="AQ480" s="49"/>
      <c r="AR480" s="49"/>
      <c r="AS480" s="49"/>
      <c r="AT480" s="48">
        <v>0</v>
      </c>
      <c r="AU480" s="39"/>
      <c r="AV480" s="39"/>
      <c r="AW480" s="39"/>
    </row>
    <row r="481" spans="1:49" ht="20.100000000000001" customHeight="1" x14ac:dyDescent="0.2">
      <c r="D481" s="60" t="s">
        <v>259</v>
      </c>
      <c r="F481" s="39">
        <v>66</v>
      </c>
      <c r="G481" s="39"/>
      <c r="H481" s="39"/>
      <c r="I481" s="39"/>
      <c r="J481" s="39">
        <v>265</v>
      </c>
      <c r="K481" s="39">
        <v>19</v>
      </c>
      <c r="L481" s="39">
        <v>0</v>
      </c>
      <c r="M481" s="39"/>
      <c r="N481" s="39">
        <v>284</v>
      </c>
      <c r="O481" s="39"/>
      <c r="P481" s="39"/>
      <c r="Q481" s="39"/>
      <c r="R481" s="39">
        <v>0</v>
      </c>
      <c r="S481" s="39">
        <v>27</v>
      </c>
      <c r="T481" s="39">
        <v>23</v>
      </c>
      <c r="U481" s="39">
        <v>14</v>
      </c>
      <c r="V481" s="39"/>
      <c r="W481" s="39">
        <v>13</v>
      </c>
      <c r="X481" s="39">
        <v>3</v>
      </c>
      <c r="Y481" s="39">
        <v>6</v>
      </c>
      <c r="Z481" s="39">
        <v>28</v>
      </c>
      <c r="AA481" s="39">
        <v>6</v>
      </c>
      <c r="AB481" s="39">
        <v>15</v>
      </c>
      <c r="AC481" s="39">
        <v>144</v>
      </c>
      <c r="AD481" s="39">
        <v>0</v>
      </c>
      <c r="AE481" s="39"/>
      <c r="AF481" s="39">
        <v>279</v>
      </c>
      <c r="AG481" s="39"/>
      <c r="AH481" s="39"/>
      <c r="AI481" s="39"/>
      <c r="AJ481" s="39">
        <v>71</v>
      </c>
      <c r="AK481" s="39"/>
      <c r="AL481" s="39"/>
      <c r="AM481" s="39"/>
      <c r="AN481" s="39">
        <v>0</v>
      </c>
      <c r="AO481" s="39"/>
      <c r="AP481" s="39">
        <v>0</v>
      </c>
      <c r="AQ481" s="39"/>
      <c r="AR481" s="39"/>
      <c r="AS481" s="39"/>
      <c r="AT481" s="39">
        <v>0</v>
      </c>
      <c r="AU481" s="39"/>
      <c r="AV481" s="39"/>
      <c r="AW481" s="39"/>
    </row>
    <row r="482" spans="1:49" ht="20.100000000000001" customHeight="1" x14ac:dyDescent="0.2"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</row>
    <row r="483" spans="1:49" s="1" customFormat="1" ht="20.100000000000001" customHeight="1" x14ac:dyDescent="0.25">
      <c r="A483" s="3"/>
      <c r="B483" s="6"/>
      <c r="C483" s="51" t="s">
        <v>159</v>
      </c>
      <c r="D483" s="52"/>
      <c r="E483" s="5"/>
      <c r="F483" s="53">
        <v>487</v>
      </c>
      <c r="G483" s="54"/>
      <c r="H483" s="54"/>
      <c r="I483" s="54"/>
      <c r="J483" s="53">
        <v>2291</v>
      </c>
      <c r="K483" s="53">
        <v>88</v>
      </c>
      <c r="L483" s="53">
        <v>42</v>
      </c>
      <c r="M483" s="54"/>
      <c r="N483" s="53">
        <v>2421</v>
      </c>
      <c r="O483" s="54"/>
      <c r="P483" s="54"/>
      <c r="Q483" s="54"/>
      <c r="R483" s="53">
        <v>1</v>
      </c>
      <c r="S483" s="53">
        <v>153</v>
      </c>
      <c r="T483" s="53">
        <v>273</v>
      </c>
      <c r="U483" s="53">
        <v>141</v>
      </c>
      <c r="V483" s="54"/>
      <c r="W483" s="53">
        <v>336</v>
      </c>
      <c r="X483" s="53">
        <v>10</v>
      </c>
      <c r="Y483" s="53">
        <v>30</v>
      </c>
      <c r="Z483" s="53">
        <v>183</v>
      </c>
      <c r="AA483" s="53">
        <v>95</v>
      </c>
      <c r="AB483" s="53">
        <v>103</v>
      </c>
      <c r="AC483" s="53">
        <v>1040</v>
      </c>
      <c r="AD483" s="53">
        <v>2</v>
      </c>
      <c r="AE483" s="54"/>
      <c r="AF483" s="53">
        <v>2367</v>
      </c>
      <c r="AG483" s="54"/>
      <c r="AH483" s="54"/>
      <c r="AI483" s="54"/>
      <c r="AJ483" s="53">
        <v>525</v>
      </c>
      <c r="AK483" s="54"/>
      <c r="AL483" s="54"/>
      <c r="AM483" s="54"/>
      <c r="AN483" s="53">
        <v>0</v>
      </c>
      <c r="AO483" s="54"/>
      <c r="AP483" s="53">
        <v>16</v>
      </c>
      <c r="AQ483" s="54"/>
      <c r="AR483" s="54"/>
      <c r="AS483" s="54"/>
      <c r="AT483" s="53">
        <v>0</v>
      </c>
      <c r="AU483" s="39"/>
      <c r="AV483" s="39"/>
      <c r="AW483" s="39"/>
    </row>
    <row r="484" spans="1:49" s="1" customFormat="1" ht="20.100000000000001" customHeight="1" x14ac:dyDescent="0.2">
      <c r="A484" s="3"/>
      <c r="B484" s="6"/>
      <c r="C484" s="3"/>
      <c r="D484" s="3"/>
      <c r="E484" s="5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39"/>
      <c r="AV484" s="39"/>
      <c r="AW484" s="39"/>
    </row>
    <row r="485" spans="1:49" s="1" customFormat="1" ht="20.100000000000001" customHeight="1" x14ac:dyDescent="0.25">
      <c r="A485" s="3"/>
      <c r="B485" s="57" t="s">
        <v>260</v>
      </c>
      <c r="C485" s="58"/>
      <c r="D485" s="58"/>
      <c r="E485" s="5"/>
      <c r="F485" s="59">
        <v>1477</v>
      </c>
      <c r="G485" s="54"/>
      <c r="H485" s="54"/>
      <c r="I485" s="54"/>
      <c r="J485" s="59">
        <v>5534</v>
      </c>
      <c r="K485" s="59">
        <v>131</v>
      </c>
      <c r="L485" s="59">
        <v>100</v>
      </c>
      <c r="M485" s="54"/>
      <c r="N485" s="59">
        <v>5765</v>
      </c>
      <c r="O485" s="54"/>
      <c r="P485" s="54"/>
      <c r="Q485" s="54"/>
      <c r="R485" s="59">
        <v>2</v>
      </c>
      <c r="S485" s="59">
        <v>283</v>
      </c>
      <c r="T485" s="59">
        <v>513</v>
      </c>
      <c r="U485" s="59">
        <v>358</v>
      </c>
      <c r="V485" s="54"/>
      <c r="W485" s="59">
        <v>685</v>
      </c>
      <c r="X485" s="59">
        <v>19</v>
      </c>
      <c r="Y485" s="59">
        <v>74</v>
      </c>
      <c r="Z485" s="59">
        <v>550</v>
      </c>
      <c r="AA485" s="59">
        <v>269</v>
      </c>
      <c r="AB485" s="59">
        <v>323</v>
      </c>
      <c r="AC485" s="59">
        <v>2572</v>
      </c>
      <c r="AD485" s="59">
        <v>3</v>
      </c>
      <c r="AE485" s="54"/>
      <c r="AF485" s="59">
        <v>5651</v>
      </c>
      <c r="AG485" s="54"/>
      <c r="AH485" s="54"/>
      <c r="AI485" s="54"/>
      <c r="AJ485" s="59">
        <v>1573</v>
      </c>
      <c r="AK485" s="54"/>
      <c r="AL485" s="54"/>
      <c r="AM485" s="54"/>
      <c r="AN485" s="59">
        <v>0</v>
      </c>
      <c r="AO485" s="54"/>
      <c r="AP485" s="59">
        <v>18</v>
      </c>
      <c r="AQ485" s="54"/>
      <c r="AR485" s="54"/>
      <c r="AS485" s="54"/>
      <c r="AT485" s="59">
        <v>94</v>
      </c>
      <c r="AU485" s="39"/>
      <c r="AV485" s="39"/>
      <c r="AW485" s="39"/>
    </row>
    <row r="486" spans="1:49" ht="20.100000000000001" customHeight="1" x14ac:dyDescent="0.2"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</row>
    <row r="487" spans="1:49" ht="20.100000000000001" customHeight="1" x14ac:dyDescent="0.2">
      <c r="B487" s="6" t="s">
        <v>261</v>
      </c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</row>
    <row r="488" spans="1:49" ht="20.100000000000001" customHeight="1" x14ac:dyDescent="0.2">
      <c r="C488" s="3" t="s">
        <v>154</v>
      </c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</row>
    <row r="489" spans="1:49" ht="20.100000000000001" customHeight="1" x14ac:dyDescent="0.2">
      <c r="D489" s="2" t="s">
        <v>96</v>
      </c>
      <c r="F489" s="39">
        <v>68</v>
      </c>
      <c r="G489" s="39"/>
      <c r="H489" s="39"/>
      <c r="I489" s="39"/>
      <c r="J489" s="39">
        <v>220</v>
      </c>
      <c r="K489" s="39">
        <v>11</v>
      </c>
      <c r="L489" s="39">
        <v>4</v>
      </c>
      <c r="M489" s="39"/>
      <c r="N489" s="39">
        <v>235</v>
      </c>
      <c r="O489" s="39"/>
      <c r="P489" s="39"/>
      <c r="Q489" s="39"/>
      <c r="R489" s="39">
        <v>0</v>
      </c>
      <c r="S489" s="39">
        <v>15</v>
      </c>
      <c r="T489" s="39">
        <v>58</v>
      </c>
      <c r="U489" s="39">
        <v>17</v>
      </c>
      <c r="V489" s="39"/>
      <c r="W489" s="39">
        <v>20</v>
      </c>
      <c r="X489" s="39">
        <v>2</v>
      </c>
      <c r="Y489" s="39">
        <v>1</v>
      </c>
      <c r="Z489" s="39">
        <v>18</v>
      </c>
      <c r="AA489" s="39">
        <v>15</v>
      </c>
      <c r="AB489" s="39">
        <v>13</v>
      </c>
      <c r="AC489" s="39">
        <v>78</v>
      </c>
      <c r="AD489" s="39">
        <v>0</v>
      </c>
      <c r="AE489" s="39"/>
      <c r="AF489" s="39">
        <v>237</v>
      </c>
      <c r="AG489" s="39"/>
      <c r="AH489" s="39"/>
      <c r="AI489" s="39"/>
      <c r="AJ489" s="39">
        <v>64</v>
      </c>
      <c r="AK489" s="39"/>
      <c r="AL489" s="39"/>
      <c r="AM489" s="39"/>
      <c r="AN489" s="39">
        <v>0</v>
      </c>
      <c r="AO489" s="39"/>
      <c r="AP489" s="39">
        <v>2</v>
      </c>
      <c r="AQ489" s="39"/>
      <c r="AR489" s="39"/>
      <c r="AS489" s="39"/>
      <c r="AT489" s="39">
        <v>0</v>
      </c>
      <c r="AU489" s="39"/>
      <c r="AV489" s="39"/>
      <c r="AW489" s="39"/>
    </row>
    <row r="490" spans="1:49" ht="19.5" customHeight="1" x14ac:dyDescent="0.2">
      <c r="D490" s="47" t="s">
        <v>97</v>
      </c>
      <c r="F490" s="48">
        <v>47</v>
      </c>
      <c r="G490" s="49"/>
      <c r="H490" s="49"/>
      <c r="I490" s="49"/>
      <c r="J490" s="48">
        <v>253</v>
      </c>
      <c r="K490" s="48">
        <v>8</v>
      </c>
      <c r="L490" s="48">
        <v>1</v>
      </c>
      <c r="M490" s="49"/>
      <c r="N490" s="48">
        <v>262</v>
      </c>
      <c r="O490" s="49"/>
      <c r="P490" s="49"/>
      <c r="Q490" s="49"/>
      <c r="R490" s="48">
        <v>0</v>
      </c>
      <c r="S490" s="48">
        <v>22</v>
      </c>
      <c r="T490" s="48">
        <v>49</v>
      </c>
      <c r="U490" s="48">
        <v>11</v>
      </c>
      <c r="V490" s="49"/>
      <c r="W490" s="48">
        <v>41</v>
      </c>
      <c r="X490" s="48">
        <v>1</v>
      </c>
      <c r="Y490" s="48">
        <v>2</v>
      </c>
      <c r="Z490" s="48">
        <v>23</v>
      </c>
      <c r="AA490" s="48">
        <v>5</v>
      </c>
      <c r="AB490" s="48">
        <v>15</v>
      </c>
      <c r="AC490" s="48">
        <v>86</v>
      </c>
      <c r="AD490" s="48">
        <v>0</v>
      </c>
      <c r="AE490" s="49"/>
      <c r="AF490" s="48">
        <v>255</v>
      </c>
      <c r="AG490" s="49"/>
      <c r="AH490" s="49"/>
      <c r="AI490" s="49"/>
      <c r="AJ490" s="48">
        <v>51</v>
      </c>
      <c r="AK490" s="49"/>
      <c r="AL490" s="49"/>
      <c r="AM490" s="49"/>
      <c r="AN490" s="48">
        <v>0</v>
      </c>
      <c r="AO490" s="49"/>
      <c r="AP490" s="48">
        <v>3</v>
      </c>
      <c r="AQ490" s="49"/>
      <c r="AR490" s="49"/>
      <c r="AS490" s="49"/>
      <c r="AT490" s="48">
        <v>0</v>
      </c>
      <c r="AU490" s="39"/>
      <c r="AV490" s="39"/>
      <c r="AW490" s="39"/>
    </row>
    <row r="491" spans="1:49" ht="20.100000000000001" customHeight="1" x14ac:dyDescent="0.2">
      <c r="B491" s="5"/>
      <c r="D491" s="2" t="s">
        <v>113</v>
      </c>
      <c r="F491" s="39">
        <v>261</v>
      </c>
      <c r="G491" s="39"/>
      <c r="H491" s="39"/>
      <c r="I491" s="39"/>
      <c r="J491" s="39">
        <v>933</v>
      </c>
      <c r="K491" s="39">
        <v>29</v>
      </c>
      <c r="L491" s="39">
        <v>14</v>
      </c>
      <c r="M491" s="39"/>
      <c r="N491" s="39">
        <v>976</v>
      </c>
      <c r="O491" s="39"/>
      <c r="P491" s="39"/>
      <c r="Q491" s="39"/>
      <c r="R491" s="39">
        <v>0</v>
      </c>
      <c r="S491" s="39">
        <v>15</v>
      </c>
      <c r="T491" s="39">
        <v>179</v>
      </c>
      <c r="U491" s="39">
        <v>223</v>
      </c>
      <c r="V491" s="39"/>
      <c r="W491" s="39">
        <v>115</v>
      </c>
      <c r="X491" s="39">
        <v>6</v>
      </c>
      <c r="Y491" s="39">
        <v>6</v>
      </c>
      <c r="Z491" s="39">
        <v>84</v>
      </c>
      <c r="AA491" s="39">
        <v>23</v>
      </c>
      <c r="AB491" s="39">
        <v>27</v>
      </c>
      <c r="AC491" s="39">
        <v>425</v>
      </c>
      <c r="AD491" s="39">
        <v>1</v>
      </c>
      <c r="AE491" s="39"/>
      <c r="AF491" s="39">
        <v>1104</v>
      </c>
      <c r="AG491" s="39"/>
      <c r="AH491" s="39"/>
      <c r="AI491" s="39"/>
      <c r="AJ491" s="39">
        <v>125</v>
      </c>
      <c r="AK491" s="39"/>
      <c r="AL491" s="39"/>
      <c r="AM491" s="39"/>
      <c r="AN491" s="39">
        <v>0</v>
      </c>
      <c r="AO491" s="39"/>
      <c r="AP491" s="39">
        <v>8</v>
      </c>
      <c r="AQ491" s="39"/>
      <c r="AR491" s="39"/>
      <c r="AS491" s="39"/>
      <c r="AT491" s="39">
        <v>96</v>
      </c>
      <c r="AU491" s="39"/>
      <c r="AV491" s="39"/>
      <c r="AW491" s="39"/>
    </row>
    <row r="492" spans="1:49" ht="19.5" customHeight="1" x14ac:dyDescent="0.2">
      <c r="D492" s="47" t="s">
        <v>136</v>
      </c>
      <c r="F492" s="48">
        <v>73</v>
      </c>
      <c r="G492" s="49"/>
      <c r="H492" s="49"/>
      <c r="I492" s="49"/>
      <c r="J492" s="48">
        <v>219</v>
      </c>
      <c r="K492" s="48">
        <v>12</v>
      </c>
      <c r="L492" s="48">
        <v>3</v>
      </c>
      <c r="M492" s="49"/>
      <c r="N492" s="48">
        <v>234</v>
      </c>
      <c r="O492" s="49"/>
      <c r="P492" s="49"/>
      <c r="Q492" s="49"/>
      <c r="R492" s="48">
        <v>0</v>
      </c>
      <c r="S492" s="48">
        <v>20</v>
      </c>
      <c r="T492" s="48">
        <v>11</v>
      </c>
      <c r="U492" s="48">
        <v>18</v>
      </c>
      <c r="V492" s="49"/>
      <c r="W492" s="48">
        <v>25</v>
      </c>
      <c r="X492" s="48">
        <v>1</v>
      </c>
      <c r="Y492" s="48">
        <v>5</v>
      </c>
      <c r="Z492" s="48">
        <v>27</v>
      </c>
      <c r="AA492" s="48">
        <v>8</v>
      </c>
      <c r="AB492" s="48">
        <v>13</v>
      </c>
      <c r="AC492" s="48">
        <v>123</v>
      </c>
      <c r="AD492" s="48">
        <v>0</v>
      </c>
      <c r="AE492" s="49"/>
      <c r="AF492" s="48">
        <v>251</v>
      </c>
      <c r="AG492" s="49"/>
      <c r="AH492" s="49"/>
      <c r="AI492" s="49"/>
      <c r="AJ492" s="48">
        <v>52</v>
      </c>
      <c r="AK492" s="49"/>
      <c r="AL492" s="49"/>
      <c r="AM492" s="49"/>
      <c r="AN492" s="48">
        <v>0</v>
      </c>
      <c r="AO492" s="49"/>
      <c r="AP492" s="48">
        <v>4</v>
      </c>
      <c r="AQ492" s="49"/>
      <c r="AR492" s="49"/>
      <c r="AS492" s="49"/>
      <c r="AT492" s="48">
        <v>119</v>
      </c>
      <c r="AU492" s="39"/>
      <c r="AV492" s="39"/>
      <c r="AW492" s="39"/>
    </row>
    <row r="493" spans="1:49" ht="20.100000000000001" customHeight="1" x14ac:dyDescent="0.2">
      <c r="D493" s="2" t="s">
        <v>114</v>
      </c>
      <c r="F493" s="39">
        <v>73</v>
      </c>
      <c r="G493" s="39"/>
      <c r="H493" s="39"/>
      <c r="I493" s="39"/>
      <c r="J493" s="39">
        <v>618</v>
      </c>
      <c r="K493" s="39">
        <v>16</v>
      </c>
      <c r="L493" s="39">
        <v>6</v>
      </c>
      <c r="M493" s="39"/>
      <c r="N493" s="39">
        <v>640</v>
      </c>
      <c r="O493" s="39"/>
      <c r="P493" s="39"/>
      <c r="Q493" s="39"/>
      <c r="R493" s="39">
        <v>0</v>
      </c>
      <c r="S493" s="39">
        <v>35</v>
      </c>
      <c r="T493" s="39">
        <v>62</v>
      </c>
      <c r="U493" s="39">
        <v>126</v>
      </c>
      <c r="V493" s="39"/>
      <c r="W493" s="39">
        <v>172</v>
      </c>
      <c r="X493" s="39">
        <v>0</v>
      </c>
      <c r="Y493" s="39">
        <v>1</v>
      </c>
      <c r="Z493" s="39">
        <v>45</v>
      </c>
      <c r="AA493" s="39">
        <v>10</v>
      </c>
      <c r="AB493" s="39">
        <v>15</v>
      </c>
      <c r="AC493" s="39">
        <v>179</v>
      </c>
      <c r="AD493" s="39">
        <v>0</v>
      </c>
      <c r="AE493" s="39"/>
      <c r="AF493" s="39">
        <v>645</v>
      </c>
      <c r="AG493" s="39"/>
      <c r="AH493" s="39"/>
      <c r="AI493" s="39"/>
      <c r="AJ493" s="39">
        <v>68</v>
      </c>
      <c r="AK493" s="39"/>
      <c r="AL493" s="39"/>
      <c r="AM493" s="39"/>
      <c r="AN493" s="39">
        <v>0</v>
      </c>
      <c r="AO493" s="39"/>
      <c r="AP493" s="39">
        <v>0</v>
      </c>
      <c r="AQ493" s="39"/>
      <c r="AR493" s="39"/>
      <c r="AS493" s="39"/>
      <c r="AT493" s="39">
        <v>0</v>
      </c>
      <c r="AU493" s="39"/>
      <c r="AV493" s="39"/>
      <c r="AW493" s="39"/>
    </row>
    <row r="494" spans="1:49" ht="19.5" customHeight="1" x14ac:dyDescent="0.2">
      <c r="D494" s="47" t="s">
        <v>115</v>
      </c>
      <c r="F494" s="48">
        <v>72</v>
      </c>
      <c r="G494" s="49"/>
      <c r="H494" s="49"/>
      <c r="I494" s="49"/>
      <c r="J494" s="48">
        <v>563</v>
      </c>
      <c r="K494" s="48">
        <v>10</v>
      </c>
      <c r="L494" s="48">
        <v>3</v>
      </c>
      <c r="M494" s="49"/>
      <c r="N494" s="48">
        <v>576</v>
      </c>
      <c r="O494" s="49"/>
      <c r="P494" s="49"/>
      <c r="Q494" s="49"/>
      <c r="R494" s="48">
        <v>0</v>
      </c>
      <c r="S494" s="48">
        <v>148</v>
      </c>
      <c r="T494" s="48">
        <v>56</v>
      </c>
      <c r="U494" s="48">
        <v>19</v>
      </c>
      <c r="V494" s="49"/>
      <c r="W494" s="48">
        <v>178</v>
      </c>
      <c r="X494" s="48">
        <v>0</v>
      </c>
      <c r="Y494" s="48">
        <v>3</v>
      </c>
      <c r="Z494" s="48">
        <v>55</v>
      </c>
      <c r="AA494" s="48">
        <v>17</v>
      </c>
      <c r="AB494" s="48">
        <v>13</v>
      </c>
      <c r="AC494" s="48">
        <v>103</v>
      </c>
      <c r="AD494" s="48">
        <v>0</v>
      </c>
      <c r="AE494" s="49"/>
      <c r="AF494" s="48">
        <v>592</v>
      </c>
      <c r="AG494" s="49"/>
      <c r="AH494" s="49"/>
      <c r="AI494" s="49"/>
      <c r="AJ494" s="48">
        <v>55</v>
      </c>
      <c r="AK494" s="49"/>
      <c r="AL494" s="49"/>
      <c r="AM494" s="49"/>
      <c r="AN494" s="48">
        <v>0</v>
      </c>
      <c r="AO494" s="49"/>
      <c r="AP494" s="48">
        <v>1</v>
      </c>
      <c r="AQ494" s="49"/>
      <c r="AR494" s="49"/>
      <c r="AS494" s="49"/>
      <c r="AT494" s="48">
        <v>0</v>
      </c>
      <c r="AU494" s="39"/>
      <c r="AV494" s="39"/>
      <c r="AW494" s="39"/>
    </row>
    <row r="495" spans="1:49" ht="20.100000000000001" customHeight="1" x14ac:dyDescent="0.2">
      <c r="D495" s="2" t="s">
        <v>102</v>
      </c>
      <c r="F495" s="39">
        <v>262</v>
      </c>
      <c r="G495" s="39"/>
      <c r="H495" s="39"/>
      <c r="I495" s="39"/>
      <c r="J495" s="39">
        <v>952</v>
      </c>
      <c r="K495" s="39">
        <v>20</v>
      </c>
      <c r="L495" s="39">
        <v>4</v>
      </c>
      <c r="M495" s="39"/>
      <c r="N495" s="39">
        <v>976</v>
      </c>
      <c r="O495" s="39"/>
      <c r="P495" s="39"/>
      <c r="Q495" s="39"/>
      <c r="R495" s="39">
        <v>0</v>
      </c>
      <c r="S495" s="39">
        <v>13</v>
      </c>
      <c r="T495" s="39">
        <v>86</v>
      </c>
      <c r="U495" s="39">
        <v>225</v>
      </c>
      <c r="V495" s="39"/>
      <c r="W495" s="39">
        <v>143</v>
      </c>
      <c r="X495" s="39">
        <v>1</v>
      </c>
      <c r="Y495" s="39">
        <v>11</v>
      </c>
      <c r="Z495" s="39">
        <v>90</v>
      </c>
      <c r="AA495" s="39">
        <v>15</v>
      </c>
      <c r="AB495" s="39">
        <v>23</v>
      </c>
      <c r="AC495" s="39">
        <v>503</v>
      </c>
      <c r="AD495" s="39">
        <v>0</v>
      </c>
      <c r="AE495" s="39"/>
      <c r="AF495" s="39">
        <v>1110</v>
      </c>
      <c r="AG495" s="39"/>
      <c r="AH495" s="39"/>
      <c r="AI495" s="39"/>
      <c r="AJ495" s="39">
        <v>122</v>
      </c>
      <c r="AK495" s="39"/>
      <c r="AL495" s="39"/>
      <c r="AM495" s="39"/>
      <c r="AN495" s="39">
        <v>0</v>
      </c>
      <c r="AO495" s="39"/>
      <c r="AP495" s="39">
        <v>6</v>
      </c>
      <c r="AQ495" s="39"/>
      <c r="AR495" s="39"/>
      <c r="AS495" s="39"/>
      <c r="AT495" s="39">
        <v>0</v>
      </c>
      <c r="AU495" s="39"/>
      <c r="AV495" s="39"/>
      <c r="AW495" s="39"/>
    </row>
    <row r="496" spans="1:49" ht="19.5" customHeight="1" x14ac:dyDescent="0.2">
      <c r="D496" s="47" t="s">
        <v>103</v>
      </c>
      <c r="F496" s="48">
        <v>63</v>
      </c>
      <c r="G496" s="49"/>
      <c r="H496" s="49"/>
      <c r="I496" s="49"/>
      <c r="J496" s="48">
        <v>522</v>
      </c>
      <c r="K496" s="48">
        <v>9</v>
      </c>
      <c r="L496" s="48">
        <v>2</v>
      </c>
      <c r="M496" s="49"/>
      <c r="N496" s="48">
        <v>533</v>
      </c>
      <c r="O496" s="49"/>
      <c r="P496" s="49"/>
      <c r="Q496" s="49"/>
      <c r="R496" s="48">
        <v>0</v>
      </c>
      <c r="S496" s="48">
        <v>137</v>
      </c>
      <c r="T496" s="48">
        <v>50</v>
      </c>
      <c r="U496" s="48">
        <v>20</v>
      </c>
      <c r="V496" s="49"/>
      <c r="W496" s="48">
        <v>214</v>
      </c>
      <c r="X496" s="48">
        <v>0</v>
      </c>
      <c r="Y496" s="48">
        <v>0</v>
      </c>
      <c r="Z496" s="48">
        <v>27</v>
      </c>
      <c r="AA496" s="48">
        <v>8</v>
      </c>
      <c r="AB496" s="48">
        <v>13</v>
      </c>
      <c r="AC496" s="48">
        <v>87</v>
      </c>
      <c r="AD496" s="48">
        <v>0</v>
      </c>
      <c r="AE496" s="49"/>
      <c r="AF496" s="48">
        <v>556</v>
      </c>
      <c r="AG496" s="49"/>
      <c r="AH496" s="49"/>
      <c r="AI496" s="49"/>
      <c r="AJ496" s="48">
        <v>40</v>
      </c>
      <c r="AK496" s="49"/>
      <c r="AL496" s="49"/>
      <c r="AM496" s="49"/>
      <c r="AN496" s="48">
        <v>0</v>
      </c>
      <c r="AO496" s="49"/>
      <c r="AP496" s="48">
        <v>0</v>
      </c>
      <c r="AQ496" s="49"/>
      <c r="AR496" s="49"/>
      <c r="AS496" s="49"/>
      <c r="AT496" s="48">
        <v>0</v>
      </c>
      <c r="AU496" s="39"/>
      <c r="AV496" s="39"/>
      <c r="AW496" s="39"/>
    </row>
    <row r="497" spans="1:49" ht="20.100000000000001" customHeight="1" x14ac:dyDescent="0.2">
      <c r="B497" s="5"/>
      <c r="D497" s="2" t="s">
        <v>104</v>
      </c>
      <c r="F497" s="39">
        <v>53</v>
      </c>
      <c r="G497" s="39"/>
      <c r="H497" s="39"/>
      <c r="I497" s="39"/>
      <c r="J497" s="39">
        <v>181</v>
      </c>
      <c r="K497" s="39">
        <v>5</v>
      </c>
      <c r="L497" s="39">
        <v>6</v>
      </c>
      <c r="M497" s="39"/>
      <c r="N497" s="39">
        <v>192</v>
      </c>
      <c r="O497" s="39"/>
      <c r="P497" s="39"/>
      <c r="Q497" s="39"/>
      <c r="R497" s="39">
        <v>0</v>
      </c>
      <c r="S497" s="39">
        <v>24</v>
      </c>
      <c r="T497" s="39">
        <v>16</v>
      </c>
      <c r="U497" s="39">
        <v>7</v>
      </c>
      <c r="V497" s="39"/>
      <c r="W497" s="39">
        <v>16</v>
      </c>
      <c r="X497" s="39">
        <v>2</v>
      </c>
      <c r="Y497" s="39">
        <v>3</v>
      </c>
      <c r="Z497" s="39">
        <v>30</v>
      </c>
      <c r="AA497" s="39">
        <v>7</v>
      </c>
      <c r="AB497" s="39">
        <v>16</v>
      </c>
      <c r="AC497" s="39">
        <v>58</v>
      </c>
      <c r="AD497" s="39">
        <v>3</v>
      </c>
      <c r="AE497" s="39"/>
      <c r="AF497" s="39">
        <v>182</v>
      </c>
      <c r="AG497" s="39"/>
      <c r="AH497" s="39"/>
      <c r="AI497" s="39"/>
      <c r="AJ497" s="39">
        <v>60</v>
      </c>
      <c r="AK497" s="39"/>
      <c r="AL497" s="39"/>
      <c r="AM497" s="39"/>
      <c r="AN497" s="39">
        <v>0</v>
      </c>
      <c r="AO497" s="39"/>
      <c r="AP497" s="39">
        <v>3</v>
      </c>
      <c r="AQ497" s="39"/>
      <c r="AR497" s="39"/>
      <c r="AS497" s="39"/>
      <c r="AT497" s="39">
        <v>0</v>
      </c>
      <c r="AU497" s="39"/>
      <c r="AV497" s="39"/>
      <c r="AW497" s="39"/>
    </row>
    <row r="498" spans="1:49" ht="19.5" customHeight="1" x14ac:dyDescent="0.2">
      <c r="D498" s="47" t="s">
        <v>117</v>
      </c>
      <c r="F498" s="48">
        <v>45</v>
      </c>
      <c r="G498" s="49"/>
      <c r="H498" s="49"/>
      <c r="I498" s="49"/>
      <c r="J498" s="48">
        <v>191</v>
      </c>
      <c r="K498" s="48">
        <v>13</v>
      </c>
      <c r="L498" s="48">
        <v>9</v>
      </c>
      <c r="M498" s="49"/>
      <c r="N498" s="48">
        <v>213</v>
      </c>
      <c r="O498" s="49"/>
      <c r="P498" s="49"/>
      <c r="Q498" s="49"/>
      <c r="R498" s="48">
        <v>1</v>
      </c>
      <c r="S498" s="48">
        <v>27</v>
      </c>
      <c r="T498" s="48">
        <v>39</v>
      </c>
      <c r="U498" s="48">
        <v>18</v>
      </c>
      <c r="V498" s="49"/>
      <c r="W498" s="48">
        <v>7</v>
      </c>
      <c r="X498" s="48">
        <v>0</v>
      </c>
      <c r="Y498" s="48">
        <v>2</v>
      </c>
      <c r="Z498" s="48">
        <v>19</v>
      </c>
      <c r="AA498" s="48">
        <v>4</v>
      </c>
      <c r="AB498" s="48">
        <v>15</v>
      </c>
      <c r="AC498" s="48">
        <v>59</v>
      </c>
      <c r="AD498" s="48">
        <v>0</v>
      </c>
      <c r="AE498" s="49"/>
      <c r="AF498" s="48">
        <v>191</v>
      </c>
      <c r="AG498" s="49"/>
      <c r="AH498" s="49"/>
      <c r="AI498" s="49"/>
      <c r="AJ498" s="48">
        <v>67</v>
      </c>
      <c r="AK498" s="49"/>
      <c r="AL498" s="49"/>
      <c r="AM498" s="49"/>
      <c r="AN498" s="48">
        <v>0</v>
      </c>
      <c r="AO498" s="49"/>
      <c r="AP498" s="48">
        <v>0</v>
      </c>
      <c r="AQ498" s="49"/>
      <c r="AR498" s="49"/>
      <c r="AS498" s="49"/>
      <c r="AT498" s="48">
        <v>64</v>
      </c>
      <c r="AU498" s="39"/>
      <c r="AV498" s="39"/>
      <c r="AW498" s="39"/>
    </row>
    <row r="499" spans="1:49" ht="20.100000000000001" customHeight="1" x14ac:dyDescent="0.2">
      <c r="B499" s="5"/>
      <c r="D499" s="2" t="s">
        <v>156</v>
      </c>
      <c r="F499" s="39">
        <v>57</v>
      </c>
      <c r="G499" s="39"/>
      <c r="H499" s="39"/>
      <c r="I499" s="39"/>
      <c r="J499" s="39">
        <v>219</v>
      </c>
      <c r="K499" s="39">
        <v>6</v>
      </c>
      <c r="L499" s="39">
        <v>6</v>
      </c>
      <c r="M499" s="39"/>
      <c r="N499" s="39">
        <v>231</v>
      </c>
      <c r="O499" s="39"/>
      <c r="P499" s="39"/>
      <c r="Q499" s="39"/>
      <c r="R499" s="39">
        <v>0</v>
      </c>
      <c r="S499" s="39">
        <v>16</v>
      </c>
      <c r="T499" s="39">
        <v>28</v>
      </c>
      <c r="U499" s="39">
        <v>14</v>
      </c>
      <c r="V499" s="39"/>
      <c r="W499" s="39">
        <v>15</v>
      </c>
      <c r="X499" s="39">
        <v>0</v>
      </c>
      <c r="Y499" s="39">
        <v>3</v>
      </c>
      <c r="Z499" s="39">
        <v>14</v>
      </c>
      <c r="AA499" s="39">
        <v>6</v>
      </c>
      <c r="AB499" s="39">
        <v>22</v>
      </c>
      <c r="AC499" s="39">
        <v>101</v>
      </c>
      <c r="AD499" s="39">
        <v>0</v>
      </c>
      <c r="AE499" s="39"/>
      <c r="AF499" s="39">
        <v>219</v>
      </c>
      <c r="AG499" s="39"/>
      <c r="AH499" s="39"/>
      <c r="AI499" s="39"/>
      <c r="AJ499" s="39">
        <v>69</v>
      </c>
      <c r="AK499" s="39"/>
      <c r="AL499" s="39"/>
      <c r="AM499" s="39"/>
      <c r="AN499" s="39">
        <v>0</v>
      </c>
      <c r="AO499" s="39"/>
      <c r="AP499" s="39">
        <v>0</v>
      </c>
      <c r="AQ499" s="39"/>
      <c r="AR499" s="39"/>
      <c r="AS499" s="39"/>
      <c r="AT499" s="39">
        <v>67</v>
      </c>
      <c r="AU499" s="39"/>
      <c r="AV499" s="39"/>
      <c r="AW499" s="39"/>
    </row>
    <row r="500" spans="1:49" ht="20.100000000000001" customHeight="1" x14ac:dyDescent="0.2">
      <c r="B500" s="5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</row>
    <row r="501" spans="1:49" s="1" customFormat="1" ht="20.100000000000001" customHeight="1" x14ac:dyDescent="0.25">
      <c r="A501" s="3"/>
      <c r="B501" s="6"/>
      <c r="C501" s="51" t="s">
        <v>159</v>
      </c>
      <c r="D501" s="52"/>
      <c r="E501" s="5"/>
      <c r="F501" s="53">
        <v>1074</v>
      </c>
      <c r="G501" s="54"/>
      <c r="H501" s="54"/>
      <c r="I501" s="54"/>
      <c r="J501" s="53">
        <v>4871</v>
      </c>
      <c r="K501" s="53">
        <v>139</v>
      </c>
      <c r="L501" s="53">
        <v>58</v>
      </c>
      <c r="M501" s="54"/>
      <c r="N501" s="53">
        <v>5068</v>
      </c>
      <c r="O501" s="54"/>
      <c r="P501" s="54"/>
      <c r="Q501" s="54"/>
      <c r="R501" s="53">
        <v>1</v>
      </c>
      <c r="S501" s="53">
        <v>472</v>
      </c>
      <c r="T501" s="53">
        <v>634</v>
      </c>
      <c r="U501" s="53">
        <v>698</v>
      </c>
      <c r="V501" s="54"/>
      <c r="W501" s="53">
        <v>946</v>
      </c>
      <c r="X501" s="53">
        <v>13</v>
      </c>
      <c r="Y501" s="53">
        <v>37</v>
      </c>
      <c r="Z501" s="53">
        <v>432</v>
      </c>
      <c r="AA501" s="53">
        <v>118</v>
      </c>
      <c r="AB501" s="53">
        <v>185</v>
      </c>
      <c r="AC501" s="53">
        <v>1802</v>
      </c>
      <c r="AD501" s="53">
        <v>4</v>
      </c>
      <c r="AE501" s="54"/>
      <c r="AF501" s="53">
        <v>5342</v>
      </c>
      <c r="AG501" s="54"/>
      <c r="AH501" s="54"/>
      <c r="AI501" s="54"/>
      <c r="AJ501" s="53">
        <v>773</v>
      </c>
      <c r="AK501" s="54"/>
      <c r="AL501" s="54"/>
      <c r="AM501" s="54"/>
      <c r="AN501" s="53">
        <v>0</v>
      </c>
      <c r="AO501" s="54"/>
      <c r="AP501" s="53">
        <v>27</v>
      </c>
      <c r="AQ501" s="54"/>
      <c r="AR501" s="54"/>
      <c r="AS501" s="54"/>
      <c r="AT501" s="53">
        <v>346</v>
      </c>
      <c r="AU501" s="39"/>
      <c r="AV501" s="39"/>
      <c r="AW501" s="39"/>
    </row>
    <row r="502" spans="1:49" s="1" customFormat="1" ht="20.100000000000001" customHeight="1" x14ac:dyDescent="0.2">
      <c r="A502" s="3"/>
      <c r="B502" s="6"/>
      <c r="C502" s="3"/>
      <c r="D502" s="3"/>
      <c r="E502" s="5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39"/>
      <c r="AV502" s="39"/>
      <c r="AW502" s="39"/>
    </row>
    <row r="503" spans="1:49" s="1" customFormat="1" ht="20.100000000000001" customHeight="1" x14ac:dyDescent="0.25">
      <c r="A503" s="3"/>
      <c r="B503" s="57" t="s">
        <v>262</v>
      </c>
      <c r="C503" s="58"/>
      <c r="D503" s="58"/>
      <c r="E503" s="5"/>
      <c r="F503" s="59">
        <v>1074</v>
      </c>
      <c r="G503" s="54"/>
      <c r="H503" s="54"/>
      <c r="I503" s="54"/>
      <c r="J503" s="59">
        <v>4871</v>
      </c>
      <c r="K503" s="59">
        <v>139</v>
      </c>
      <c r="L503" s="59">
        <v>58</v>
      </c>
      <c r="M503" s="54"/>
      <c r="N503" s="59">
        <v>5068</v>
      </c>
      <c r="O503" s="54"/>
      <c r="P503" s="54"/>
      <c r="Q503" s="54"/>
      <c r="R503" s="59">
        <v>1</v>
      </c>
      <c r="S503" s="59">
        <v>472</v>
      </c>
      <c r="T503" s="59">
        <v>634</v>
      </c>
      <c r="U503" s="59">
        <v>698</v>
      </c>
      <c r="V503" s="54"/>
      <c r="W503" s="59">
        <v>946</v>
      </c>
      <c r="X503" s="59">
        <v>13</v>
      </c>
      <c r="Y503" s="59">
        <v>37</v>
      </c>
      <c r="Z503" s="59">
        <v>432</v>
      </c>
      <c r="AA503" s="59">
        <v>118</v>
      </c>
      <c r="AB503" s="59">
        <v>185</v>
      </c>
      <c r="AC503" s="59">
        <v>1802</v>
      </c>
      <c r="AD503" s="59">
        <v>4</v>
      </c>
      <c r="AE503" s="54"/>
      <c r="AF503" s="59">
        <v>5342</v>
      </c>
      <c r="AG503" s="54"/>
      <c r="AH503" s="54"/>
      <c r="AI503" s="54"/>
      <c r="AJ503" s="59">
        <v>773</v>
      </c>
      <c r="AK503" s="54"/>
      <c r="AL503" s="54"/>
      <c r="AM503" s="54"/>
      <c r="AN503" s="59">
        <v>0</v>
      </c>
      <c r="AO503" s="54"/>
      <c r="AP503" s="59">
        <v>27</v>
      </c>
      <c r="AQ503" s="54"/>
      <c r="AR503" s="54"/>
      <c r="AS503" s="54"/>
      <c r="AT503" s="59">
        <v>346</v>
      </c>
      <c r="AU503" s="39"/>
      <c r="AV503" s="39"/>
      <c r="AW503" s="39"/>
    </row>
    <row r="504" spans="1:49" ht="20.100000000000001" customHeight="1" x14ac:dyDescent="0.2"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</row>
    <row r="505" spans="1:49" ht="20.100000000000001" customHeight="1" x14ac:dyDescent="0.2">
      <c r="B505" s="6" t="s">
        <v>263</v>
      </c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</row>
    <row r="506" spans="1:49" ht="20.100000000000001" customHeight="1" x14ac:dyDescent="0.2">
      <c r="C506" s="3" t="s">
        <v>154</v>
      </c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</row>
    <row r="507" spans="1:49" ht="20.100000000000001" customHeight="1" x14ac:dyDescent="0.2">
      <c r="D507" s="2" t="s">
        <v>122</v>
      </c>
      <c r="F507" s="39">
        <v>149</v>
      </c>
      <c r="G507" s="39"/>
      <c r="H507" s="39"/>
      <c r="I507" s="39"/>
      <c r="J507" s="39">
        <v>792</v>
      </c>
      <c r="K507" s="39">
        <v>24</v>
      </c>
      <c r="L507" s="39">
        <v>12</v>
      </c>
      <c r="M507" s="39"/>
      <c r="N507" s="39">
        <v>828</v>
      </c>
      <c r="O507" s="39"/>
      <c r="P507" s="39"/>
      <c r="Q507" s="39"/>
      <c r="R507" s="39">
        <v>0</v>
      </c>
      <c r="S507" s="39">
        <v>40</v>
      </c>
      <c r="T507" s="39">
        <v>59</v>
      </c>
      <c r="U507" s="39">
        <v>14</v>
      </c>
      <c r="V507" s="39"/>
      <c r="W507" s="39">
        <v>246</v>
      </c>
      <c r="X507" s="39">
        <v>0</v>
      </c>
      <c r="Y507" s="39">
        <v>3</v>
      </c>
      <c r="Z507" s="39">
        <v>122</v>
      </c>
      <c r="AA507" s="39">
        <v>30</v>
      </c>
      <c r="AB507" s="39">
        <v>56</v>
      </c>
      <c r="AC507" s="39">
        <v>248</v>
      </c>
      <c r="AD507" s="39">
        <v>1</v>
      </c>
      <c r="AE507" s="39"/>
      <c r="AF507" s="39">
        <v>819</v>
      </c>
      <c r="AG507" s="39"/>
      <c r="AH507" s="39"/>
      <c r="AI507" s="39"/>
      <c r="AJ507" s="39">
        <v>158</v>
      </c>
      <c r="AK507" s="39"/>
      <c r="AL507" s="39"/>
      <c r="AM507" s="39"/>
      <c r="AN507" s="39">
        <v>0</v>
      </c>
      <c r="AO507" s="39"/>
      <c r="AP507" s="39">
        <v>0</v>
      </c>
      <c r="AQ507" s="39"/>
      <c r="AR507" s="39"/>
      <c r="AS507" s="39"/>
      <c r="AT507" s="39">
        <v>0</v>
      </c>
      <c r="AU507" s="39"/>
      <c r="AV507" s="39"/>
      <c r="AW507" s="39"/>
    </row>
    <row r="508" spans="1:49" ht="19.5" customHeight="1" x14ac:dyDescent="0.2">
      <c r="D508" s="47" t="s">
        <v>97</v>
      </c>
      <c r="F508" s="48">
        <v>142</v>
      </c>
      <c r="G508" s="49"/>
      <c r="H508" s="49"/>
      <c r="I508" s="49"/>
      <c r="J508" s="48">
        <v>882</v>
      </c>
      <c r="K508" s="48">
        <v>30</v>
      </c>
      <c r="L508" s="48">
        <v>11</v>
      </c>
      <c r="M508" s="49"/>
      <c r="N508" s="48">
        <v>923</v>
      </c>
      <c r="O508" s="49"/>
      <c r="P508" s="49"/>
      <c r="Q508" s="49"/>
      <c r="R508" s="48">
        <f xml:space="preserve"> 0 + 1</f>
        <v>1</v>
      </c>
      <c r="S508" s="48">
        <v>53</v>
      </c>
      <c r="T508" s="48">
        <v>73</v>
      </c>
      <c r="U508" s="48">
        <v>20</v>
      </c>
      <c r="V508" s="49"/>
      <c r="W508" s="48">
        <v>250</v>
      </c>
      <c r="X508" s="48">
        <v>0</v>
      </c>
      <c r="Y508" s="48">
        <v>5</v>
      </c>
      <c r="Z508" s="48">
        <v>117</v>
      </c>
      <c r="AA508" s="48">
        <v>17</v>
      </c>
      <c r="AB508" s="48">
        <v>40</v>
      </c>
      <c r="AC508" s="48">
        <v>328</v>
      </c>
      <c r="AD508" s="48">
        <v>2</v>
      </c>
      <c r="AE508" s="49"/>
      <c r="AF508" s="48">
        <v>906</v>
      </c>
      <c r="AG508" s="49"/>
      <c r="AH508" s="49"/>
      <c r="AI508" s="49"/>
      <c r="AJ508" s="48">
        <v>159</v>
      </c>
      <c r="AK508" s="49"/>
      <c r="AL508" s="49"/>
      <c r="AM508" s="49"/>
      <c r="AN508" s="48">
        <v>0</v>
      </c>
      <c r="AO508" s="49"/>
      <c r="AP508" s="48">
        <v>0</v>
      </c>
      <c r="AQ508" s="49"/>
      <c r="AR508" s="49"/>
      <c r="AS508" s="49"/>
      <c r="AT508" s="48">
        <v>0</v>
      </c>
      <c r="AU508" s="39"/>
      <c r="AV508" s="39"/>
      <c r="AW508" s="39"/>
    </row>
    <row r="509" spans="1:49" ht="20.100000000000001" customHeight="1" x14ac:dyDescent="0.2">
      <c r="D509" s="2" t="s">
        <v>98</v>
      </c>
      <c r="F509" s="39">
        <v>128</v>
      </c>
      <c r="G509" s="39"/>
      <c r="H509" s="39"/>
      <c r="I509" s="39"/>
      <c r="J509" s="39">
        <v>887</v>
      </c>
      <c r="K509" s="39">
        <v>11</v>
      </c>
      <c r="L509" s="39">
        <v>4</v>
      </c>
      <c r="M509" s="39"/>
      <c r="N509" s="39">
        <v>902</v>
      </c>
      <c r="O509" s="39"/>
      <c r="P509" s="39"/>
      <c r="Q509" s="39"/>
      <c r="R509" s="39">
        <v>3</v>
      </c>
      <c r="S509" s="39">
        <v>59</v>
      </c>
      <c r="T509" s="39">
        <v>43</v>
      </c>
      <c r="U509" s="39">
        <v>55</v>
      </c>
      <c r="V509" s="39"/>
      <c r="W509" s="39">
        <v>278</v>
      </c>
      <c r="X509" s="39">
        <v>0</v>
      </c>
      <c r="Y509" s="39">
        <v>1</v>
      </c>
      <c r="Z509" s="39">
        <v>63</v>
      </c>
      <c r="AA509" s="39">
        <v>18</v>
      </c>
      <c r="AB509" s="39">
        <v>59</v>
      </c>
      <c r="AC509" s="39">
        <v>319</v>
      </c>
      <c r="AD509" s="39">
        <v>0</v>
      </c>
      <c r="AE509" s="39"/>
      <c r="AF509" s="39">
        <v>898</v>
      </c>
      <c r="AG509" s="39"/>
      <c r="AH509" s="39"/>
      <c r="AI509" s="39"/>
      <c r="AJ509" s="39">
        <v>132</v>
      </c>
      <c r="AK509" s="39"/>
      <c r="AL509" s="39"/>
      <c r="AM509" s="39"/>
      <c r="AN509" s="39">
        <v>0</v>
      </c>
      <c r="AO509" s="39"/>
      <c r="AP509" s="39">
        <v>0</v>
      </c>
      <c r="AQ509" s="39"/>
      <c r="AR509" s="39"/>
      <c r="AS509" s="39"/>
      <c r="AT509" s="39">
        <v>0</v>
      </c>
      <c r="AU509" s="39"/>
      <c r="AV509" s="39"/>
      <c r="AW509" s="39"/>
    </row>
    <row r="510" spans="1:49" ht="19.5" customHeight="1" x14ac:dyDescent="0.2">
      <c r="D510" s="47" t="s">
        <v>99</v>
      </c>
      <c r="F510" s="48">
        <v>63</v>
      </c>
      <c r="G510" s="49"/>
      <c r="H510" s="49"/>
      <c r="I510" s="49"/>
      <c r="J510" s="48">
        <v>460</v>
      </c>
      <c r="K510" s="48">
        <v>11</v>
      </c>
      <c r="L510" s="48">
        <v>5</v>
      </c>
      <c r="M510" s="49"/>
      <c r="N510" s="48">
        <v>476</v>
      </c>
      <c r="O510" s="49"/>
      <c r="P510" s="49"/>
      <c r="Q510" s="49"/>
      <c r="R510" s="48">
        <v>0</v>
      </c>
      <c r="S510" s="48">
        <v>14</v>
      </c>
      <c r="T510" s="48">
        <v>65</v>
      </c>
      <c r="U510" s="48">
        <v>43</v>
      </c>
      <c r="V510" s="49"/>
      <c r="W510" s="48">
        <v>12</v>
      </c>
      <c r="X510" s="48">
        <v>0</v>
      </c>
      <c r="Y510" s="48">
        <v>1</v>
      </c>
      <c r="Z510" s="48">
        <v>75</v>
      </c>
      <c r="AA510" s="48">
        <v>6</v>
      </c>
      <c r="AB510" s="48">
        <v>37</v>
      </c>
      <c r="AC510" s="48">
        <v>225</v>
      </c>
      <c r="AD510" s="48">
        <v>0</v>
      </c>
      <c r="AE510" s="49"/>
      <c r="AF510" s="48">
        <v>478</v>
      </c>
      <c r="AG510" s="49"/>
      <c r="AH510" s="49"/>
      <c r="AI510" s="49"/>
      <c r="AJ510" s="48">
        <v>61</v>
      </c>
      <c r="AK510" s="49"/>
      <c r="AL510" s="49"/>
      <c r="AM510" s="49"/>
      <c r="AN510" s="48">
        <v>0</v>
      </c>
      <c r="AO510" s="49"/>
      <c r="AP510" s="48">
        <v>0</v>
      </c>
      <c r="AQ510" s="49"/>
      <c r="AR510" s="49"/>
      <c r="AS510" s="49"/>
      <c r="AT510" s="48">
        <v>0</v>
      </c>
      <c r="AU510" s="39"/>
      <c r="AV510" s="39"/>
      <c r="AW510" s="39"/>
    </row>
    <row r="511" spans="1:49" ht="20.100000000000001" customHeight="1" x14ac:dyDescent="0.2">
      <c r="D511" s="2" t="s">
        <v>114</v>
      </c>
      <c r="F511" s="39">
        <v>32</v>
      </c>
      <c r="G511" s="39"/>
      <c r="H511" s="39"/>
      <c r="I511" s="39"/>
      <c r="J511" s="39">
        <v>486</v>
      </c>
      <c r="K511" s="39">
        <v>14</v>
      </c>
      <c r="L511" s="39">
        <v>3</v>
      </c>
      <c r="M511" s="39"/>
      <c r="N511" s="39">
        <v>503</v>
      </c>
      <c r="O511" s="39"/>
      <c r="P511" s="39"/>
      <c r="Q511" s="39"/>
      <c r="R511" s="39">
        <v>0</v>
      </c>
      <c r="S511" s="39">
        <v>14</v>
      </c>
      <c r="T511" s="39">
        <v>83</v>
      </c>
      <c r="U511" s="39">
        <v>69</v>
      </c>
      <c r="V511" s="39"/>
      <c r="W511" s="39">
        <v>18</v>
      </c>
      <c r="X511" s="39">
        <v>0</v>
      </c>
      <c r="Y511" s="39">
        <v>1</v>
      </c>
      <c r="Z511" s="39">
        <v>75</v>
      </c>
      <c r="AA511" s="39">
        <v>3</v>
      </c>
      <c r="AB511" s="39">
        <v>23</v>
      </c>
      <c r="AC511" s="39">
        <v>203</v>
      </c>
      <c r="AD511" s="39">
        <v>0</v>
      </c>
      <c r="AE511" s="39"/>
      <c r="AF511" s="39">
        <v>489</v>
      </c>
      <c r="AG511" s="39"/>
      <c r="AH511" s="39"/>
      <c r="AI511" s="39"/>
      <c r="AJ511" s="39">
        <v>46</v>
      </c>
      <c r="AK511" s="39"/>
      <c r="AL511" s="39"/>
      <c r="AM511" s="39"/>
      <c r="AN511" s="39">
        <v>0</v>
      </c>
      <c r="AO511" s="39"/>
      <c r="AP511" s="39">
        <v>0</v>
      </c>
      <c r="AQ511" s="39"/>
      <c r="AR511" s="39"/>
      <c r="AS511" s="39"/>
      <c r="AT511" s="39">
        <v>0</v>
      </c>
      <c r="AU511" s="39"/>
      <c r="AV511" s="39"/>
      <c r="AW511" s="39"/>
    </row>
    <row r="512" spans="1:49" ht="19.5" customHeight="1" x14ac:dyDescent="0.2">
      <c r="D512" s="47" t="s">
        <v>115</v>
      </c>
      <c r="F512" s="48">
        <v>64</v>
      </c>
      <c r="G512" s="49"/>
      <c r="H512" s="49"/>
      <c r="I512" s="49"/>
      <c r="J512" s="48">
        <v>271</v>
      </c>
      <c r="K512" s="48">
        <v>9</v>
      </c>
      <c r="L512" s="48">
        <v>2</v>
      </c>
      <c r="M512" s="49"/>
      <c r="N512" s="48">
        <v>282</v>
      </c>
      <c r="O512" s="49"/>
      <c r="P512" s="49"/>
      <c r="Q512" s="49"/>
      <c r="R512" s="48">
        <v>1</v>
      </c>
      <c r="S512" s="48">
        <v>18</v>
      </c>
      <c r="T512" s="48">
        <v>32</v>
      </c>
      <c r="U512" s="48">
        <v>26</v>
      </c>
      <c r="V512" s="49"/>
      <c r="W512" s="48">
        <v>19</v>
      </c>
      <c r="X512" s="48">
        <v>0</v>
      </c>
      <c r="Y512" s="48">
        <v>6</v>
      </c>
      <c r="Z512" s="48">
        <v>67</v>
      </c>
      <c r="AA512" s="48">
        <v>5</v>
      </c>
      <c r="AB512" s="48">
        <v>30</v>
      </c>
      <c r="AC512" s="48">
        <v>95</v>
      </c>
      <c r="AD512" s="48">
        <v>0</v>
      </c>
      <c r="AE512" s="49"/>
      <c r="AF512" s="48">
        <v>299</v>
      </c>
      <c r="AG512" s="49"/>
      <c r="AH512" s="49"/>
      <c r="AI512" s="49"/>
      <c r="AJ512" s="48">
        <v>46</v>
      </c>
      <c r="AK512" s="49"/>
      <c r="AL512" s="49"/>
      <c r="AM512" s="49"/>
      <c r="AN512" s="48">
        <v>0</v>
      </c>
      <c r="AO512" s="49"/>
      <c r="AP512" s="48">
        <v>1</v>
      </c>
      <c r="AQ512" s="49"/>
      <c r="AR512" s="49"/>
      <c r="AS512" s="49"/>
      <c r="AT512" s="48">
        <v>0</v>
      </c>
      <c r="AU512" s="39"/>
      <c r="AV512" s="39"/>
      <c r="AW512" s="39"/>
    </row>
    <row r="513" spans="1:49" ht="20.100000000000001" customHeight="1" x14ac:dyDescent="0.2">
      <c r="D513" s="2" t="s">
        <v>116</v>
      </c>
      <c r="F513" s="39">
        <v>41</v>
      </c>
      <c r="G513" s="39"/>
      <c r="H513" s="39"/>
      <c r="I513" s="39"/>
      <c r="J513" s="39">
        <v>330</v>
      </c>
      <c r="K513" s="39">
        <v>8</v>
      </c>
      <c r="L513" s="39">
        <v>1</v>
      </c>
      <c r="M513" s="39"/>
      <c r="N513" s="39">
        <v>339</v>
      </c>
      <c r="O513" s="39"/>
      <c r="P513" s="39"/>
      <c r="Q513" s="39"/>
      <c r="R513" s="39">
        <v>0</v>
      </c>
      <c r="S513" s="39">
        <v>9</v>
      </c>
      <c r="T513" s="39">
        <v>46</v>
      </c>
      <c r="U513" s="39">
        <v>29</v>
      </c>
      <c r="V513" s="39"/>
      <c r="W513" s="39">
        <v>39</v>
      </c>
      <c r="X513" s="39">
        <v>0</v>
      </c>
      <c r="Y513" s="39">
        <v>2</v>
      </c>
      <c r="Z513" s="39">
        <v>66</v>
      </c>
      <c r="AA513" s="39">
        <v>4</v>
      </c>
      <c r="AB513" s="39">
        <v>29</v>
      </c>
      <c r="AC513" s="39">
        <v>126</v>
      </c>
      <c r="AD513" s="39">
        <v>0</v>
      </c>
      <c r="AE513" s="39"/>
      <c r="AF513" s="39">
        <v>350</v>
      </c>
      <c r="AG513" s="39"/>
      <c r="AH513" s="39"/>
      <c r="AI513" s="39"/>
      <c r="AJ513" s="39">
        <v>30</v>
      </c>
      <c r="AK513" s="39"/>
      <c r="AL513" s="39"/>
      <c r="AM513" s="39"/>
      <c r="AN513" s="39">
        <v>0</v>
      </c>
      <c r="AO513" s="39"/>
      <c r="AP513" s="39">
        <v>0</v>
      </c>
      <c r="AQ513" s="39"/>
      <c r="AR513" s="39"/>
      <c r="AS513" s="39"/>
      <c r="AT513" s="39">
        <v>0</v>
      </c>
      <c r="AU513" s="39"/>
      <c r="AV513" s="39"/>
      <c r="AW513" s="39"/>
    </row>
    <row r="514" spans="1:49" ht="19.5" customHeight="1" x14ac:dyDescent="0.2">
      <c r="D514" s="47" t="s">
        <v>103</v>
      </c>
      <c r="F514" s="48">
        <v>178</v>
      </c>
      <c r="G514" s="49"/>
      <c r="H514" s="49"/>
      <c r="I514" s="49"/>
      <c r="J514" s="48">
        <v>838</v>
      </c>
      <c r="K514" s="48">
        <v>15</v>
      </c>
      <c r="L514" s="48">
        <v>5</v>
      </c>
      <c r="M514" s="49"/>
      <c r="N514" s="48">
        <v>858</v>
      </c>
      <c r="O514" s="49"/>
      <c r="P514" s="49"/>
      <c r="Q514" s="49"/>
      <c r="R514" s="48">
        <v>1</v>
      </c>
      <c r="S514" s="48">
        <v>29</v>
      </c>
      <c r="T514" s="48">
        <v>131</v>
      </c>
      <c r="U514" s="48">
        <v>40</v>
      </c>
      <c r="V514" s="49"/>
      <c r="W514" s="48">
        <v>199</v>
      </c>
      <c r="X514" s="48">
        <v>14</v>
      </c>
      <c r="Y514" s="48">
        <v>12</v>
      </c>
      <c r="Z514" s="48">
        <v>145</v>
      </c>
      <c r="AA514" s="48">
        <v>25</v>
      </c>
      <c r="AB514" s="48">
        <v>42</v>
      </c>
      <c r="AC514" s="48">
        <v>234</v>
      </c>
      <c r="AD514" s="48">
        <v>0</v>
      </c>
      <c r="AE514" s="49"/>
      <c r="AF514" s="48">
        <v>872</v>
      </c>
      <c r="AG514" s="49"/>
      <c r="AH514" s="49"/>
      <c r="AI514" s="49"/>
      <c r="AJ514" s="48">
        <v>164</v>
      </c>
      <c r="AK514" s="49"/>
      <c r="AL514" s="49"/>
      <c r="AM514" s="49"/>
      <c r="AN514" s="48">
        <v>0</v>
      </c>
      <c r="AO514" s="49"/>
      <c r="AP514" s="48">
        <v>0</v>
      </c>
      <c r="AQ514" s="49"/>
      <c r="AR514" s="49"/>
      <c r="AS514" s="49"/>
      <c r="AT514" s="48">
        <v>20</v>
      </c>
      <c r="AU514" s="39"/>
      <c r="AV514" s="39"/>
      <c r="AW514" s="39"/>
    </row>
    <row r="515" spans="1:49" ht="20.100000000000001" customHeight="1" x14ac:dyDescent="0.2">
      <c r="D515" s="2" t="s">
        <v>104</v>
      </c>
      <c r="F515" s="39">
        <v>38</v>
      </c>
      <c r="G515" s="39"/>
      <c r="H515" s="39"/>
      <c r="I515" s="39"/>
      <c r="J515" s="39">
        <v>460</v>
      </c>
      <c r="K515" s="39">
        <v>5</v>
      </c>
      <c r="L515" s="39">
        <v>3</v>
      </c>
      <c r="M515" s="39"/>
      <c r="N515" s="39">
        <v>468</v>
      </c>
      <c r="O515" s="39"/>
      <c r="P515" s="39"/>
      <c r="Q515" s="39"/>
      <c r="R515" s="39">
        <v>0</v>
      </c>
      <c r="S515" s="39">
        <v>11</v>
      </c>
      <c r="T515" s="39">
        <v>27</v>
      </c>
      <c r="U515" s="39">
        <v>15</v>
      </c>
      <c r="V515" s="39"/>
      <c r="W515" s="39">
        <v>38</v>
      </c>
      <c r="X515" s="39">
        <v>1</v>
      </c>
      <c r="Y515" s="39">
        <v>6</v>
      </c>
      <c r="Z515" s="39">
        <v>53</v>
      </c>
      <c r="AA515" s="39">
        <v>12</v>
      </c>
      <c r="AB515" s="39">
        <v>49</v>
      </c>
      <c r="AC515" s="39">
        <v>262</v>
      </c>
      <c r="AD515" s="39">
        <v>1</v>
      </c>
      <c r="AE515" s="39"/>
      <c r="AF515" s="39">
        <v>475</v>
      </c>
      <c r="AG515" s="39"/>
      <c r="AH515" s="39"/>
      <c r="AI515" s="39"/>
      <c r="AJ515" s="39">
        <v>24</v>
      </c>
      <c r="AK515" s="39"/>
      <c r="AL515" s="39"/>
      <c r="AM515" s="39"/>
      <c r="AN515" s="39">
        <v>0</v>
      </c>
      <c r="AO515" s="39"/>
      <c r="AP515" s="39">
        <v>7</v>
      </c>
      <c r="AQ515" s="39"/>
      <c r="AR515" s="39"/>
      <c r="AS515" s="39"/>
      <c r="AT515" s="39">
        <v>0</v>
      </c>
      <c r="AU515" s="39"/>
      <c r="AV515" s="39"/>
      <c r="AW515" s="39"/>
    </row>
    <row r="516" spans="1:49" ht="19.5" customHeight="1" x14ac:dyDescent="0.2">
      <c r="D516" s="47" t="s">
        <v>117</v>
      </c>
      <c r="F516" s="48">
        <v>146</v>
      </c>
      <c r="G516" s="49"/>
      <c r="H516" s="49"/>
      <c r="I516" s="49"/>
      <c r="J516" s="48">
        <v>952</v>
      </c>
      <c r="K516" s="48">
        <v>10</v>
      </c>
      <c r="L516" s="48">
        <v>15</v>
      </c>
      <c r="M516" s="49"/>
      <c r="N516" s="48">
        <v>977</v>
      </c>
      <c r="O516" s="49"/>
      <c r="P516" s="49"/>
      <c r="Q516" s="49"/>
      <c r="R516" s="48">
        <v>2</v>
      </c>
      <c r="S516" s="48">
        <v>49</v>
      </c>
      <c r="T516" s="48">
        <v>79</v>
      </c>
      <c r="U516" s="48">
        <v>39</v>
      </c>
      <c r="V516" s="49"/>
      <c r="W516" s="48">
        <v>229</v>
      </c>
      <c r="X516" s="48">
        <v>0</v>
      </c>
      <c r="Y516" s="48">
        <v>13</v>
      </c>
      <c r="Z516" s="48">
        <v>120</v>
      </c>
      <c r="AA516" s="48">
        <v>22</v>
      </c>
      <c r="AB516" s="48">
        <v>53</v>
      </c>
      <c r="AC516" s="48">
        <v>361</v>
      </c>
      <c r="AD516" s="48">
        <v>0</v>
      </c>
      <c r="AE516" s="49"/>
      <c r="AF516" s="48">
        <v>967</v>
      </c>
      <c r="AG516" s="49"/>
      <c r="AH516" s="49"/>
      <c r="AI516" s="49"/>
      <c r="AJ516" s="48">
        <v>156</v>
      </c>
      <c r="AK516" s="49"/>
      <c r="AL516" s="49"/>
      <c r="AM516" s="49"/>
      <c r="AN516" s="48">
        <v>0</v>
      </c>
      <c r="AO516" s="49"/>
      <c r="AP516" s="48">
        <v>0</v>
      </c>
      <c r="AQ516" s="49"/>
      <c r="AR516" s="49"/>
      <c r="AS516" s="49"/>
      <c r="AT516" s="48">
        <v>0</v>
      </c>
      <c r="AU516" s="39"/>
      <c r="AV516" s="39"/>
      <c r="AW516" s="39"/>
    </row>
    <row r="517" spans="1:49" ht="20.100000000000001" customHeight="1" x14ac:dyDescent="0.2"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</row>
    <row r="518" spans="1:49" s="1" customFormat="1" ht="20.100000000000001" customHeight="1" x14ac:dyDescent="0.25">
      <c r="A518" s="3"/>
      <c r="B518" s="6"/>
      <c r="C518" s="51" t="s">
        <v>159</v>
      </c>
      <c r="D518" s="52"/>
      <c r="E518" s="5"/>
      <c r="F518" s="53">
        <v>981</v>
      </c>
      <c r="G518" s="54"/>
      <c r="H518" s="54"/>
      <c r="I518" s="54"/>
      <c r="J518" s="53">
        <v>6358</v>
      </c>
      <c r="K518" s="53">
        <v>137</v>
      </c>
      <c r="L518" s="53">
        <v>61</v>
      </c>
      <c r="M518" s="54"/>
      <c r="N518" s="53">
        <v>6556</v>
      </c>
      <c r="O518" s="54"/>
      <c r="P518" s="54"/>
      <c r="Q518" s="54"/>
      <c r="R518" s="53">
        <f xml:space="preserve"> 7 + 1</f>
        <v>8</v>
      </c>
      <c r="S518" s="53">
        <v>296</v>
      </c>
      <c r="T518" s="53">
        <v>638</v>
      </c>
      <c r="U518" s="53">
        <v>350</v>
      </c>
      <c r="V518" s="54"/>
      <c r="W518" s="53">
        <v>1328</v>
      </c>
      <c r="X518" s="53">
        <v>15</v>
      </c>
      <c r="Y518" s="53">
        <v>50</v>
      </c>
      <c r="Z518" s="53">
        <v>903</v>
      </c>
      <c r="AA518" s="53">
        <v>142</v>
      </c>
      <c r="AB518" s="53">
        <v>418</v>
      </c>
      <c r="AC518" s="53">
        <v>2401</v>
      </c>
      <c r="AD518" s="53">
        <v>4</v>
      </c>
      <c r="AE518" s="54"/>
      <c r="AF518" s="53">
        <v>6553</v>
      </c>
      <c r="AG518" s="54"/>
      <c r="AH518" s="54"/>
      <c r="AI518" s="54"/>
      <c r="AJ518" s="53">
        <v>976</v>
      </c>
      <c r="AK518" s="54"/>
      <c r="AL518" s="54"/>
      <c r="AM518" s="54"/>
      <c r="AN518" s="53">
        <v>0</v>
      </c>
      <c r="AO518" s="54"/>
      <c r="AP518" s="53">
        <v>8</v>
      </c>
      <c r="AQ518" s="54"/>
      <c r="AR518" s="54"/>
      <c r="AS518" s="54"/>
      <c r="AT518" s="53">
        <v>20</v>
      </c>
      <c r="AU518" s="39"/>
      <c r="AV518" s="39"/>
      <c r="AW518" s="39"/>
    </row>
    <row r="519" spans="1:49" s="1" customFormat="1" ht="20.100000000000001" customHeight="1" x14ac:dyDescent="0.2">
      <c r="A519" s="3"/>
      <c r="B519" s="6"/>
      <c r="C519" s="3"/>
      <c r="D519" s="3"/>
      <c r="E519" s="5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39"/>
      <c r="AV519" s="39"/>
      <c r="AW519" s="39"/>
    </row>
    <row r="520" spans="1:49" s="1" customFormat="1" ht="20.100000000000001" customHeight="1" x14ac:dyDescent="0.25">
      <c r="A520" s="3"/>
      <c r="B520" s="57" t="s">
        <v>264</v>
      </c>
      <c r="C520" s="58"/>
      <c r="D520" s="58"/>
      <c r="E520" s="5"/>
      <c r="F520" s="59">
        <v>981</v>
      </c>
      <c r="G520" s="54"/>
      <c r="H520" s="54"/>
      <c r="I520" s="54"/>
      <c r="J520" s="59">
        <v>6358</v>
      </c>
      <c r="K520" s="59">
        <v>137</v>
      </c>
      <c r="L520" s="59">
        <v>61</v>
      </c>
      <c r="M520" s="54"/>
      <c r="N520" s="59">
        <v>6556</v>
      </c>
      <c r="O520" s="54"/>
      <c r="P520" s="54"/>
      <c r="Q520" s="54"/>
      <c r="R520" s="59">
        <f xml:space="preserve"> 7 + 1</f>
        <v>8</v>
      </c>
      <c r="S520" s="59">
        <v>296</v>
      </c>
      <c r="T520" s="59">
        <v>638</v>
      </c>
      <c r="U520" s="59">
        <v>350</v>
      </c>
      <c r="V520" s="54"/>
      <c r="W520" s="59">
        <v>1328</v>
      </c>
      <c r="X520" s="59">
        <v>15</v>
      </c>
      <c r="Y520" s="59">
        <v>50</v>
      </c>
      <c r="Z520" s="59">
        <v>903</v>
      </c>
      <c r="AA520" s="59">
        <v>142</v>
      </c>
      <c r="AB520" s="59">
        <v>418</v>
      </c>
      <c r="AC520" s="59">
        <v>2401</v>
      </c>
      <c r="AD520" s="59">
        <v>4</v>
      </c>
      <c r="AE520" s="54"/>
      <c r="AF520" s="59">
        <v>6553</v>
      </c>
      <c r="AG520" s="54"/>
      <c r="AH520" s="54"/>
      <c r="AI520" s="54"/>
      <c r="AJ520" s="59">
        <v>976</v>
      </c>
      <c r="AK520" s="54"/>
      <c r="AL520" s="54"/>
      <c r="AM520" s="54"/>
      <c r="AN520" s="59">
        <v>0</v>
      </c>
      <c r="AO520" s="54"/>
      <c r="AP520" s="59">
        <v>8</v>
      </c>
      <c r="AQ520" s="54"/>
      <c r="AR520" s="54"/>
      <c r="AS520" s="54"/>
      <c r="AT520" s="59">
        <v>20</v>
      </c>
      <c r="AU520" s="39"/>
      <c r="AV520" s="39"/>
      <c r="AW520" s="39"/>
    </row>
    <row r="521" spans="1:49" ht="20.100000000000001" customHeight="1" x14ac:dyDescent="0.2"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</row>
    <row r="522" spans="1:49" ht="20.100000000000001" customHeight="1" x14ac:dyDescent="0.2">
      <c r="B522" s="6" t="s">
        <v>265</v>
      </c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</row>
    <row r="523" spans="1:49" ht="20.100000000000001" customHeight="1" x14ac:dyDescent="0.2">
      <c r="C523" s="3" t="s">
        <v>154</v>
      </c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</row>
    <row r="524" spans="1:49" ht="20.100000000000001" customHeight="1" x14ac:dyDescent="0.2">
      <c r="D524" s="2" t="s">
        <v>96</v>
      </c>
      <c r="F524" s="39">
        <v>389</v>
      </c>
      <c r="G524" s="39"/>
      <c r="H524" s="39"/>
      <c r="I524" s="39"/>
      <c r="J524" s="39">
        <v>972</v>
      </c>
      <c r="K524" s="39">
        <v>20</v>
      </c>
      <c r="L524" s="39">
        <v>14</v>
      </c>
      <c r="M524" s="39"/>
      <c r="N524" s="39">
        <v>1006</v>
      </c>
      <c r="O524" s="39"/>
      <c r="P524" s="39"/>
      <c r="Q524" s="39"/>
      <c r="R524" s="39">
        <v>11</v>
      </c>
      <c r="S524" s="39">
        <v>60</v>
      </c>
      <c r="T524" s="39">
        <v>122</v>
      </c>
      <c r="U524" s="39">
        <v>68</v>
      </c>
      <c r="V524" s="39"/>
      <c r="W524" s="39">
        <v>106</v>
      </c>
      <c r="X524" s="39">
        <v>9</v>
      </c>
      <c r="Y524" s="39">
        <v>46</v>
      </c>
      <c r="Z524" s="39">
        <v>125</v>
      </c>
      <c r="AA524" s="39">
        <v>30</v>
      </c>
      <c r="AB524" s="39">
        <v>41</v>
      </c>
      <c r="AC524" s="39">
        <v>492</v>
      </c>
      <c r="AD524" s="39">
        <v>11</v>
      </c>
      <c r="AE524" s="39"/>
      <c r="AF524" s="39">
        <v>1121</v>
      </c>
      <c r="AG524" s="39"/>
      <c r="AH524" s="39"/>
      <c r="AI524" s="39"/>
      <c r="AJ524" s="39">
        <v>274</v>
      </c>
      <c r="AK524" s="39"/>
      <c r="AL524" s="39"/>
      <c r="AM524" s="39"/>
      <c r="AN524" s="39">
        <v>0</v>
      </c>
      <c r="AO524" s="39"/>
      <c r="AP524" s="39">
        <v>0</v>
      </c>
      <c r="AQ524" s="39"/>
      <c r="AR524" s="39"/>
      <c r="AS524" s="39"/>
      <c r="AT524" s="39">
        <v>337</v>
      </c>
      <c r="AU524" s="39"/>
      <c r="AV524" s="39"/>
      <c r="AW524" s="39"/>
    </row>
    <row r="525" spans="1:49" ht="19.5" customHeight="1" x14ac:dyDescent="0.2">
      <c r="D525" s="47" t="s">
        <v>97</v>
      </c>
      <c r="F525" s="48">
        <v>385</v>
      </c>
      <c r="G525" s="49"/>
      <c r="H525" s="49"/>
      <c r="I525" s="49"/>
      <c r="J525" s="48">
        <v>848</v>
      </c>
      <c r="K525" s="48">
        <v>7</v>
      </c>
      <c r="L525" s="48">
        <v>5</v>
      </c>
      <c r="M525" s="49"/>
      <c r="N525" s="48">
        <v>860</v>
      </c>
      <c r="O525" s="49"/>
      <c r="P525" s="49"/>
      <c r="Q525" s="49"/>
      <c r="R525" s="48">
        <v>2</v>
      </c>
      <c r="S525" s="48">
        <v>72</v>
      </c>
      <c r="T525" s="48">
        <v>99</v>
      </c>
      <c r="U525" s="48">
        <v>26</v>
      </c>
      <c r="V525" s="49"/>
      <c r="W525" s="48">
        <v>82</v>
      </c>
      <c r="X525" s="48">
        <v>9</v>
      </c>
      <c r="Y525" s="48">
        <v>36</v>
      </c>
      <c r="Z525" s="48">
        <v>80</v>
      </c>
      <c r="AA525" s="48">
        <v>23</v>
      </c>
      <c r="AB525" s="48">
        <v>50</v>
      </c>
      <c r="AC525" s="48">
        <v>523</v>
      </c>
      <c r="AD525" s="48">
        <v>0</v>
      </c>
      <c r="AE525" s="49"/>
      <c r="AF525" s="48">
        <v>1002</v>
      </c>
      <c r="AG525" s="49"/>
      <c r="AH525" s="49"/>
      <c r="AI525" s="49"/>
      <c r="AJ525" s="48">
        <v>243</v>
      </c>
      <c r="AK525" s="49"/>
      <c r="AL525" s="49"/>
      <c r="AM525" s="49"/>
      <c r="AN525" s="48">
        <v>0</v>
      </c>
      <c r="AO525" s="49"/>
      <c r="AP525" s="48">
        <v>0</v>
      </c>
      <c r="AQ525" s="49"/>
      <c r="AR525" s="49"/>
      <c r="AS525" s="49"/>
      <c r="AT525" s="48">
        <v>0</v>
      </c>
      <c r="AU525" s="39"/>
      <c r="AV525" s="39"/>
      <c r="AW525" s="39"/>
    </row>
    <row r="526" spans="1:49" ht="20.100000000000001" customHeight="1" x14ac:dyDescent="0.2">
      <c r="D526" s="2" t="s">
        <v>113</v>
      </c>
      <c r="F526" s="39">
        <v>256</v>
      </c>
      <c r="G526" s="39"/>
      <c r="H526" s="39"/>
      <c r="I526" s="39"/>
      <c r="J526" s="39">
        <v>875</v>
      </c>
      <c r="K526" s="39">
        <v>14</v>
      </c>
      <c r="L526" s="39">
        <v>19</v>
      </c>
      <c r="M526" s="39"/>
      <c r="N526" s="39">
        <v>908</v>
      </c>
      <c r="O526" s="39"/>
      <c r="P526" s="39"/>
      <c r="Q526" s="39"/>
      <c r="R526" s="39">
        <v>1</v>
      </c>
      <c r="S526" s="39">
        <v>52</v>
      </c>
      <c r="T526" s="39">
        <v>152</v>
      </c>
      <c r="U526" s="39">
        <v>39</v>
      </c>
      <c r="V526" s="39"/>
      <c r="W526" s="39">
        <v>58</v>
      </c>
      <c r="X526" s="39">
        <v>5</v>
      </c>
      <c r="Y526" s="39">
        <v>34</v>
      </c>
      <c r="Z526" s="39">
        <v>67</v>
      </c>
      <c r="AA526" s="39">
        <v>23</v>
      </c>
      <c r="AB526" s="39">
        <v>25</v>
      </c>
      <c r="AC526" s="39">
        <v>567</v>
      </c>
      <c r="AD526" s="39">
        <v>0</v>
      </c>
      <c r="AE526" s="39"/>
      <c r="AF526" s="39">
        <v>1023</v>
      </c>
      <c r="AG526" s="39"/>
      <c r="AH526" s="39"/>
      <c r="AI526" s="39"/>
      <c r="AJ526" s="39">
        <v>141</v>
      </c>
      <c r="AK526" s="39"/>
      <c r="AL526" s="39"/>
      <c r="AM526" s="39"/>
      <c r="AN526" s="39">
        <v>0</v>
      </c>
      <c r="AO526" s="39"/>
      <c r="AP526" s="39">
        <v>0</v>
      </c>
      <c r="AQ526" s="39"/>
      <c r="AR526" s="39"/>
      <c r="AS526" s="39"/>
      <c r="AT526" s="39">
        <v>230</v>
      </c>
      <c r="AU526" s="39"/>
      <c r="AV526" s="39"/>
      <c r="AW526" s="39"/>
    </row>
    <row r="527" spans="1:49" ht="19.5" customHeight="1" x14ac:dyDescent="0.2">
      <c r="D527" s="47" t="s">
        <v>99</v>
      </c>
      <c r="F527" s="48">
        <v>239</v>
      </c>
      <c r="G527" s="49"/>
      <c r="H527" s="49"/>
      <c r="I527" s="49"/>
      <c r="J527" s="48">
        <v>668</v>
      </c>
      <c r="K527" s="48">
        <v>92</v>
      </c>
      <c r="L527" s="48">
        <v>4</v>
      </c>
      <c r="M527" s="49"/>
      <c r="N527" s="48">
        <v>764</v>
      </c>
      <c r="O527" s="49"/>
      <c r="P527" s="49"/>
      <c r="Q527" s="49"/>
      <c r="R527" s="48">
        <v>5</v>
      </c>
      <c r="S527" s="48">
        <v>28</v>
      </c>
      <c r="T527" s="48">
        <v>94</v>
      </c>
      <c r="U527" s="48">
        <v>89</v>
      </c>
      <c r="V527" s="49"/>
      <c r="W527" s="48">
        <v>94</v>
      </c>
      <c r="X527" s="48">
        <v>4</v>
      </c>
      <c r="Y527" s="48">
        <v>31</v>
      </c>
      <c r="Z527" s="48">
        <v>65</v>
      </c>
      <c r="AA527" s="48">
        <v>24</v>
      </c>
      <c r="AB527" s="48">
        <v>25</v>
      </c>
      <c r="AC527" s="48">
        <v>392</v>
      </c>
      <c r="AD527" s="48">
        <v>0</v>
      </c>
      <c r="AE527" s="49"/>
      <c r="AF527" s="48">
        <v>851</v>
      </c>
      <c r="AG527" s="49"/>
      <c r="AH527" s="49"/>
      <c r="AI527" s="49"/>
      <c r="AJ527" s="48">
        <v>138</v>
      </c>
      <c r="AK527" s="49"/>
      <c r="AL527" s="49"/>
      <c r="AM527" s="49"/>
      <c r="AN527" s="48">
        <v>0</v>
      </c>
      <c r="AO527" s="49"/>
      <c r="AP527" s="48">
        <v>14</v>
      </c>
      <c r="AQ527" s="49"/>
      <c r="AR527" s="49"/>
      <c r="AS527" s="49"/>
      <c r="AT527" s="48">
        <v>346</v>
      </c>
      <c r="AU527" s="39"/>
      <c r="AV527" s="39"/>
      <c r="AW527" s="39"/>
    </row>
    <row r="528" spans="1:49" ht="20.100000000000001" customHeight="1" x14ac:dyDescent="0.2">
      <c r="D528" s="2" t="s">
        <v>114</v>
      </c>
      <c r="F528" s="39">
        <v>241</v>
      </c>
      <c r="G528" s="39"/>
      <c r="H528" s="39"/>
      <c r="I528" s="39"/>
      <c r="J528" s="39">
        <v>755</v>
      </c>
      <c r="K528" s="39">
        <v>30</v>
      </c>
      <c r="L528" s="39">
        <v>12</v>
      </c>
      <c r="M528" s="39"/>
      <c r="N528" s="39">
        <v>797</v>
      </c>
      <c r="O528" s="39"/>
      <c r="P528" s="39"/>
      <c r="Q528" s="39"/>
      <c r="R528" s="39">
        <f xml:space="preserve"> 1 + 3</f>
        <v>4</v>
      </c>
      <c r="S528" s="39">
        <v>41</v>
      </c>
      <c r="T528" s="39">
        <v>112</v>
      </c>
      <c r="U528" s="39">
        <v>41</v>
      </c>
      <c r="V528" s="39"/>
      <c r="W528" s="39">
        <v>76</v>
      </c>
      <c r="X528" s="39">
        <v>2</v>
      </c>
      <c r="Y528" s="39">
        <v>12</v>
      </c>
      <c r="Z528" s="39">
        <v>104</v>
      </c>
      <c r="AA528" s="39">
        <v>53</v>
      </c>
      <c r="AB528" s="39">
        <v>18</v>
      </c>
      <c r="AC528" s="39">
        <v>409</v>
      </c>
      <c r="AD528" s="39">
        <v>0</v>
      </c>
      <c r="AE528" s="39"/>
      <c r="AF528" s="39">
        <v>872</v>
      </c>
      <c r="AG528" s="39"/>
      <c r="AH528" s="39"/>
      <c r="AI528" s="39"/>
      <c r="AJ528" s="39">
        <v>166</v>
      </c>
      <c r="AK528" s="39"/>
      <c r="AL528" s="39"/>
      <c r="AM528" s="39"/>
      <c r="AN528" s="39">
        <v>0</v>
      </c>
      <c r="AO528" s="39"/>
      <c r="AP528" s="39">
        <v>0</v>
      </c>
      <c r="AQ528" s="39"/>
      <c r="AR528" s="39"/>
      <c r="AS528" s="39"/>
      <c r="AT528" s="39">
        <v>243</v>
      </c>
      <c r="AU528" s="39"/>
      <c r="AV528" s="39"/>
      <c r="AW528" s="39"/>
    </row>
    <row r="529" spans="1:49" ht="19.5" customHeight="1" x14ac:dyDescent="0.2">
      <c r="D529" s="47" t="s">
        <v>115</v>
      </c>
      <c r="F529" s="48">
        <v>210</v>
      </c>
      <c r="G529" s="49"/>
      <c r="H529" s="49"/>
      <c r="I529" s="49"/>
      <c r="J529" s="48">
        <v>770</v>
      </c>
      <c r="K529" s="48">
        <v>47</v>
      </c>
      <c r="L529" s="48">
        <v>9</v>
      </c>
      <c r="M529" s="49"/>
      <c r="N529" s="48">
        <v>826</v>
      </c>
      <c r="O529" s="49"/>
      <c r="P529" s="49"/>
      <c r="Q529" s="49"/>
      <c r="R529" s="48">
        <v>3</v>
      </c>
      <c r="S529" s="48">
        <v>40</v>
      </c>
      <c r="T529" s="48">
        <v>159</v>
      </c>
      <c r="U529" s="48">
        <v>113</v>
      </c>
      <c r="V529" s="49"/>
      <c r="W529" s="48">
        <v>46</v>
      </c>
      <c r="X529" s="48">
        <v>2</v>
      </c>
      <c r="Y529" s="48">
        <v>35</v>
      </c>
      <c r="Z529" s="48">
        <v>78</v>
      </c>
      <c r="AA529" s="48">
        <v>17</v>
      </c>
      <c r="AB529" s="48">
        <v>25</v>
      </c>
      <c r="AC529" s="48">
        <v>343</v>
      </c>
      <c r="AD529" s="48">
        <v>0</v>
      </c>
      <c r="AE529" s="49"/>
      <c r="AF529" s="48">
        <v>861</v>
      </c>
      <c r="AG529" s="49"/>
      <c r="AH529" s="49"/>
      <c r="AI529" s="49"/>
      <c r="AJ529" s="48">
        <v>175</v>
      </c>
      <c r="AK529" s="49"/>
      <c r="AL529" s="49"/>
      <c r="AM529" s="49"/>
      <c r="AN529" s="48">
        <v>0</v>
      </c>
      <c r="AO529" s="49"/>
      <c r="AP529" s="48">
        <v>0</v>
      </c>
      <c r="AQ529" s="49"/>
      <c r="AR529" s="49"/>
      <c r="AS529" s="49"/>
      <c r="AT529" s="48">
        <v>0</v>
      </c>
      <c r="AU529" s="39"/>
      <c r="AV529" s="39"/>
      <c r="AW529" s="39"/>
    </row>
    <row r="530" spans="1:49" ht="20.100000000000001" customHeight="1" x14ac:dyDescent="0.2">
      <c r="D530" s="2" t="s">
        <v>116</v>
      </c>
      <c r="F530" s="39">
        <v>182</v>
      </c>
      <c r="G530" s="39"/>
      <c r="H530" s="39"/>
      <c r="I530" s="39"/>
      <c r="J530" s="39">
        <v>782</v>
      </c>
      <c r="K530" s="39">
        <v>16</v>
      </c>
      <c r="L530" s="39">
        <v>9</v>
      </c>
      <c r="M530" s="39"/>
      <c r="N530" s="39">
        <v>807</v>
      </c>
      <c r="O530" s="39"/>
      <c r="P530" s="39"/>
      <c r="Q530" s="39"/>
      <c r="R530" s="39">
        <v>1</v>
      </c>
      <c r="S530" s="39">
        <v>50</v>
      </c>
      <c r="T530" s="39">
        <v>105</v>
      </c>
      <c r="U530" s="39">
        <v>31</v>
      </c>
      <c r="V530" s="39"/>
      <c r="W530" s="39">
        <v>120</v>
      </c>
      <c r="X530" s="39">
        <v>1</v>
      </c>
      <c r="Y530" s="39">
        <v>20</v>
      </c>
      <c r="Z530" s="39">
        <v>96</v>
      </c>
      <c r="AA530" s="39">
        <v>26</v>
      </c>
      <c r="AB530" s="39">
        <v>24</v>
      </c>
      <c r="AC530" s="39">
        <v>353</v>
      </c>
      <c r="AD530" s="39">
        <v>1</v>
      </c>
      <c r="AE530" s="39"/>
      <c r="AF530" s="39">
        <v>828</v>
      </c>
      <c r="AG530" s="39"/>
      <c r="AH530" s="39"/>
      <c r="AI530" s="39"/>
      <c r="AJ530" s="39">
        <v>161</v>
      </c>
      <c r="AK530" s="39"/>
      <c r="AL530" s="39"/>
      <c r="AM530" s="39"/>
      <c r="AN530" s="39">
        <v>0</v>
      </c>
      <c r="AO530" s="39"/>
      <c r="AP530" s="39">
        <v>0</v>
      </c>
      <c r="AQ530" s="39"/>
      <c r="AR530" s="39"/>
      <c r="AS530" s="39"/>
      <c r="AT530" s="39">
        <v>0</v>
      </c>
      <c r="AU530" s="39"/>
      <c r="AV530" s="39"/>
      <c r="AW530" s="39"/>
    </row>
    <row r="531" spans="1:49" ht="19.5" customHeight="1" x14ac:dyDescent="0.2">
      <c r="D531" s="47" t="s">
        <v>103</v>
      </c>
      <c r="F531" s="48">
        <v>289</v>
      </c>
      <c r="G531" s="49"/>
      <c r="H531" s="49"/>
      <c r="I531" s="49"/>
      <c r="J531" s="48">
        <v>536</v>
      </c>
      <c r="K531" s="48">
        <v>21</v>
      </c>
      <c r="L531" s="48">
        <v>8</v>
      </c>
      <c r="M531" s="49"/>
      <c r="N531" s="48">
        <v>565</v>
      </c>
      <c r="O531" s="49"/>
      <c r="P531" s="49"/>
      <c r="Q531" s="49"/>
      <c r="R531" s="48">
        <v>1</v>
      </c>
      <c r="S531" s="48">
        <v>48</v>
      </c>
      <c r="T531" s="48">
        <v>105</v>
      </c>
      <c r="U531" s="48">
        <v>95</v>
      </c>
      <c r="V531" s="49"/>
      <c r="W531" s="48">
        <v>53</v>
      </c>
      <c r="X531" s="48">
        <v>1</v>
      </c>
      <c r="Y531" s="48">
        <v>27</v>
      </c>
      <c r="Z531" s="48">
        <v>117</v>
      </c>
      <c r="AA531" s="48">
        <v>12</v>
      </c>
      <c r="AB531" s="48">
        <v>9</v>
      </c>
      <c r="AC531" s="48">
        <v>239</v>
      </c>
      <c r="AD531" s="48">
        <v>0</v>
      </c>
      <c r="AE531" s="49"/>
      <c r="AF531" s="48">
        <v>707</v>
      </c>
      <c r="AG531" s="49"/>
      <c r="AH531" s="49"/>
      <c r="AI531" s="49"/>
      <c r="AJ531" s="48">
        <v>146</v>
      </c>
      <c r="AK531" s="49"/>
      <c r="AL531" s="49"/>
      <c r="AM531" s="49"/>
      <c r="AN531" s="48">
        <v>0</v>
      </c>
      <c r="AO531" s="49"/>
      <c r="AP531" s="48">
        <v>1</v>
      </c>
      <c r="AQ531" s="49"/>
      <c r="AR531" s="49"/>
      <c r="AS531" s="49"/>
      <c r="AT531" s="48">
        <v>0</v>
      </c>
      <c r="AU531" s="39"/>
      <c r="AV531" s="39"/>
      <c r="AW531" s="39"/>
    </row>
    <row r="532" spans="1:49" ht="20.100000000000001" customHeight="1" x14ac:dyDescent="0.2"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</row>
    <row r="533" spans="1:49" s="1" customFormat="1" ht="20.100000000000001" customHeight="1" x14ac:dyDescent="0.25">
      <c r="A533" s="3"/>
      <c r="B533" s="6"/>
      <c r="C533" s="51" t="s">
        <v>159</v>
      </c>
      <c r="D533" s="52"/>
      <c r="E533" s="5"/>
      <c r="F533" s="53">
        <v>2191</v>
      </c>
      <c r="G533" s="54"/>
      <c r="H533" s="54"/>
      <c r="I533" s="54"/>
      <c r="J533" s="53">
        <v>6206</v>
      </c>
      <c r="K533" s="53">
        <v>247</v>
      </c>
      <c r="L533" s="53">
        <v>80</v>
      </c>
      <c r="M533" s="54"/>
      <c r="N533" s="53">
        <v>6533</v>
      </c>
      <c r="O533" s="54"/>
      <c r="P533" s="54"/>
      <c r="Q533" s="54"/>
      <c r="R533" s="53">
        <f xml:space="preserve"> 25 + 3</f>
        <v>28</v>
      </c>
      <c r="S533" s="53">
        <v>391</v>
      </c>
      <c r="T533" s="53">
        <v>948</v>
      </c>
      <c r="U533" s="53">
        <v>502</v>
      </c>
      <c r="V533" s="54"/>
      <c r="W533" s="53">
        <v>635</v>
      </c>
      <c r="X533" s="53">
        <v>33</v>
      </c>
      <c r="Y533" s="53">
        <v>241</v>
      </c>
      <c r="Z533" s="53">
        <v>732</v>
      </c>
      <c r="AA533" s="53">
        <v>208</v>
      </c>
      <c r="AB533" s="53">
        <v>217</v>
      </c>
      <c r="AC533" s="53">
        <v>3318</v>
      </c>
      <c r="AD533" s="53">
        <v>12</v>
      </c>
      <c r="AE533" s="54"/>
      <c r="AF533" s="53">
        <v>7265</v>
      </c>
      <c r="AG533" s="54"/>
      <c r="AH533" s="54"/>
      <c r="AI533" s="54"/>
      <c r="AJ533" s="53">
        <v>1444</v>
      </c>
      <c r="AK533" s="54"/>
      <c r="AL533" s="54"/>
      <c r="AM533" s="54"/>
      <c r="AN533" s="53">
        <v>0</v>
      </c>
      <c r="AO533" s="54"/>
      <c r="AP533" s="53">
        <v>15</v>
      </c>
      <c r="AQ533" s="54"/>
      <c r="AR533" s="54"/>
      <c r="AS533" s="54"/>
      <c r="AT533" s="53">
        <v>1156</v>
      </c>
      <c r="AU533" s="39"/>
      <c r="AV533" s="39"/>
      <c r="AW533" s="39"/>
    </row>
    <row r="534" spans="1:49" s="1" customFormat="1" ht="20.100000000000001" customHeight="1" x14ac:dyDescent="0.2">
      <c r="A534" s="3"/>
      <c r="B534" s="6"/>
      <c r="C534" s="3"/>
      <c r="D534" s="3"/>
      <c r="E534" s="5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39"/>
      <c r="AV534" s="39"/>
      <c r="AW534" s="39"/>
    </row>
    <row r="535" spans="1:49" s="1" customFormat="1" ht="20.100000000000001" customHeight="1" x14ac:dyDescent="0.25">
      <c r="A535" s="3"/>
      <c r="B535" s="57" t="s">
        <v>266</v>
      </c>
      <c r="C535" s="58"/>
      <c r="D535" s="58"/>
      <c r="E535" s="5"/>
      <c r="F535" s="59">
        <v>2191</v>
      </c>
      <c r="G535" s="54"/>
      <c r="H535" s="54"/>
      <c r="I535" s="54"/>
      <c r="J535" s="59">
        <v>6206</v>
      </c>
      <c r="K535" s="59">
        <v>247</v>
      </c>
      <c r="L535" s="59">
        <v>80</v>
      </c>
      <c r="M535" s="54"/>
      <c r="N535" s="59">
        <v>6533</v>
      </c>
      <c r="O535" s="54"/>
      <c r="P535" s="54"/>
      <c r="Q535" s="54"/>
      <c r="R535" s="59">
        <f xml:space="preserve"> 25 + 3</f>
        <v>28</v>
      </c>
      <c r="S535" s="59">
        <v>391</v>
      </c>
      <c r="T535" s="59">
        <v>948</v>
      </c>
      <c r="U535" s="59">
        <v>502</v>
      </c>
      <c r="V535" s="54"/>
      <c r="W535" s="59">
        <v>635</v>
      </c>
      <c r="X535" s="59">
        <v>33</v>
      </c>
      <c r="Y535" s="59">
        <v>241</v>
      </c>
      <c r="Z535" s="59">
        <v>732</v>
      </c>
      <c r="AA535" s="59">
        <v>208</v>
      </c>
      <c r="AB535" s="59">
        <v>217</v>
      </c>
      <c r="AC535" s="59">
        <v>3318</v>
      </c>
      <c r="AD535" s="59">
        <v>12</v>
      </c>
      <c r="AE535" s="54"/>
      <c r="AF535" s="59">
        <v>7265</v>
      </c>
      <c r="AG535" s="54"/>
      <c r="AH535" s="54"/>
      <c r="AI535" s="54"/>
      <c r="AJ535" s="59">
        <v>1444</v>
      </c>
      <c r="AK535" s="54"/>
      <c r="AL535" s="54"/>
      <c r="AM535" s="54"/>
      <c r="AN535" s="59">
        <v>0</v>
      </c>
      <c r="AO535" s="54"/>
      <c r="AP535" s="59">
        <v>15</v>
      </c>
      <c r="AQ535" s="54"/>
      <c r="AR535" s="54"/>
      <c r="AS535" s="54"/>
      <c r="AT535" s="59">
        <v>1156</v>
      </c>
      <c r="AU535" s="39"/>
      <c r="AV535" s="39"/>
      <c r="AW535" s="39"/>
    </row>
    <row r="536" spans="1:49" ht="20.100000000000001" customHeight="1" x14ac:dyDescent="0.2"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</row>
    <row r="537" spans="1:49" ht="20.100000000000001" customHeight="1" x14ac:dyDescent="0.2">
      <c r="B537" s="6" t="s">
        <v>267</v>
      </c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</row>
    <row r="538" spans="1:49" ht="20.100000000000001" customHeight="1" x14ac:dyDescent="0.2">
      <c r="C538" s="3" t="s">
        <v>154</v>
      </c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</row>
    <row r="539" spans="1:49" ht="20.100000000000001" customHeight="1" x14ac:dyDescent="0.2">
      <c r="D539" s="2" t="s">
        <v>96</v>
      </c>
      <c r="F539" s="39">
        <v>47</v>
      </c>
      <c r="G539" s="39"/>
      <c r="H539" s="39"/>
      <c r="I539" s="39"/>
      <c r="J539" s="39">
        <v>245</v>
      </c>
      <c r="K539" s="39">
        <v>9</v>
      </c>
      <c r="L539" s="39">
        <v>3</v>
      </c>
      <c r="M539" s="39"/>
      <c r="N539" s="39">
        <v>257</v>
      </c>
      <c r="O539" s="39"/>
      <c r="P539" s="39"/>
      <c r="Q539" s="39"/>
      <c r="R539" s="39">
        <v>1</v>
      </c>
      <c r="S539" s="39">
        <v>19</v>
      </c>
      <c r="T539" s="39">
        <v>37</v>
      </c>
      <c r="U539" s="39">
        <v>8</v>
      </c>
      <c r="V539" s="39"/>
      <c r="W539" s="39">
        <v>13</v>
      </c>
      <c r="X539" s="39">
        <v>1</v>
      </c>
      <c r="Y539" s="39">
        <v>0</v>
      </c>
      <c r="Z539" s="39">
        <v>18</v>
      </c>
      <c r="AA539" s="39">
        <v>22</v>
      </c>
      <c r="AB539" s="39">
        <v>8</v>
      </c>
      <c r="AC539" s="39">
        <v>139</v>
      </c>
      <c r="AD539" s="39">
        <v>0</v>
      </c>
      <c r="AE539" s="39"/>
      <c r="AF539" s="39">
        <v>266</v>
      </c>
      <c r="AG539" s="39"/>
      <c r="AH539" s="39"/>
      <c r="AI539" s="39"/>
      <c r="AJ539" s="39">
        <v>36</v>
      </c>
      <c r="AK539" s="39"/>
      <c r="AL539" s="39"/>
      <c r="AM539" s="39"/>
      <c r="AN539" s="39">
        <v>0</v>
      </c>
      <c r="AO539" s="39"/>
      <c r="AP539" s="39">
        <v>2</v>
      </c>
      <c r="AQ539" s="39"/>
      <c r="AR539" s="39"/>
      <c r="AS539" s="39"/>
      <c r="AT539" s="39">
        <v>27</v>
      </c>
      <c r="AU539" s="39"/>
      <c r="AV539" s="39"/>
      <c r="AW539" s="39"/>
    </row>
    <row r="540" spans="1:49" ht="19.5" customHeight="1" x14ac:dyDescent="0.2">
      <c r="D540" s="47" t="s">
        <v>97</v>
      </c>
      <c r="F540" s="48">
        <v>43</v>
      </c>
      <c r="G540" s="49"/>
      <c r="H540" s="49"/>
      <c r="I540" s="49"/>
      <c r="J540" s="48">
        <v>335</v>
      </c>
      <c r="K540" s="48">
        <v>7</v>
      </c>
      <c r="L540" s="48">
        <v>2</v>
      </c>
      <c r="M540" s="49"/>
      <c r="N540" s="48">
        <v>344</v>
      </c>
      <c r="O540" s="49"/>
      <c r="P540" s="49"/>
      <c r="Q540" s="49"/>
      <c r="R540" s="48">
        <v>0</v>
      </c>
      <c r="S540" s="48">
        <v>17</v>
      </c>
      <c r="T540" s="48">
        <v>27</v>
      </c>
      <c r="U540" s="48">
        <v>15</v>
      </c>
      <c r="V540" s="49"/>
      <c r="W540" s="48">
        <v>11</v>
      </c>
      <c r="X540" s="48">
        <v>0</v>
      </c>
      <c r="Y540" s="48">
        <v>1</v>
      </c>
      <c r="Z540" s="48">
        <v>10</v>
      </c>
      <c r="AA540" s="48">
        <v>22</v>
      </c>
      <c r="AB540" s="48">
        <v>17</v>
      </c>
      <c r="AC540" s="48">
        <v>222</v>
      </c>
      <c r="AD540" s="48">
        <v>2</v>
      </c>
      <c r="AE540" s="49"/>
      <c r="AF540" s="48">
        <v>344</v>
      </c>
      <c r="AG540" s="49"/>
      <c r="AH540" s="49"/>
      <c r="AI540" s="49"/>
      <c r="AJ540" s="48">
        <v>41</v>
      </c>
      <c r="AK540" s="49"/>
      <c r="AL540" s="49"/>
      <c r="AM540" s="49"/>
      <c r="AN540" s="48">
        <v>0</v>
      </c>
      <c r="AO540" s="49"/>
      <c r="AP540" s="48">
        <v>2</v>
      </c>
      <c r="AQ540" s="49"/>
      <c r="AR540" s="49"/>
      <c r="AS540" s="49"/>
      <c r="AT540" s="48">
        <v>0</v>
      </c>
      <c r="AU540" s="39"/>
      <c r="AV540" s="39"/>
      <c r="AW540" s="39"/>
    </row>
    <row r="541" spans="1:49" ht="20.100000000000001" customHeight="1" x14ac:dyDescent="0.2">
      <c r="D541" s="2" t="s">
        <v>113</v>
      </c>
      <c r="F541" s="39">
        <v>66</v>
      </c>
      <c r="G541" s="39"/>
      <c r="H541" s="39"/>
      <c r="I541" s="39"/>
      <c r="J541" s="39">
        <v>140</v>
      </c>
      <c r="K541" s="39">
        <v>4</v>
      </c>
      <c r="L541" s="39">
        <v>2</v>
      </c>
      <c r="M541" s="39"/>
      <c r="N541" s="39">
        <v>146</v>
      </c>
      <c r="O541" s="39"/>
      <c r="P541" s="39"/>
      <c r="Q541" s="39"/>
      <c r="R541" s="39">
        <v>1</v>
      </c>
      <c r="S541" s="39">
        <v>18</v>
      </c>
      <c r="T541" s="39">
        <v>4</v>
      </c>
      <c r="U541" s="39">
        <v>2</v>
      </c>
      <c r="V541" s="39"/>
      <c r="W541" s="39">
        <v>9</v>
      </c>
      <c r="X541" s="39">
        <v>3</v>
      </c>
      <c r="Y541" s="39">
        <v>1</v>
      </c>
      <c r="Z541" s="39">
        <v>19</v>
      </c>
      <c r="AA541" s="39">
        <v>4</v>
      </c>
      <c r="AB541" s="39">
        <v>10</v>
      </c>
      <c r="AC541" s="39">
        <v>103</v>
      </c>
      <c r="AD541" s="39">
        <v>0</v>
      </c>
      <c r="AE541" s="39"/>
      <c r="AF541" s="39">
        <v>174</v>
      </c>
      <c r="AG541" s="39"/>
      <c r="AH541" s="39"/>
      <c r="AI541" s="39"/>
      <c r="AJ541" s="39">
        <v>38</v>
      </c>
      <c r="AK541" s="39"/>
      <c r="AL541" s="39"/>
      <c r="AM541" s="39"/>
      <c r="AN541" s="39">
        <v>0</v>
      </c>
      <c r="AO541" s="39"/>
      <c r="AP541" s="39">
        <v>0</v>
      </c>
      <c r="AQ541" s="39"/>
      <c r="AR541" s="39"/>
      <c r="AS541" s="39"/>
      <c r="AT541" s="39">
        <v>0</v>
      </c>
      <c r="AU541" s="39"/>
      <c r="AV541" s="39"/>
      <c r="AW541" s="39"/>
    </row>
    <row r="542" spans="1:49" ht="19.5" customHeight="1" x14ac:dyDescent="0.2">
      <c r="D542" s="47" t="s">
        <v>99</v>
      </c>
      <c r="F542" s="48">
        <v>28</v>
      </c>
      <c r="G542" s="49"/>
      <c r="H542" s="49"/>
      <c r="I542" s="49"/>
      <c r="J542" s="48">
        <v>155</v>
      </c>
      <c r="K542" s="48">
        <v>1</v>
      </c>
      <c r="L542" s="48">
        <v>0</v>
      </c>
      <c r="M542" s="49"/>
      <c r="N542" s="48">
        <v>156</v>
      </c>
      <c r="O542" s="49"/>
      <c r="P542" s="49"/>
      <c r="Q542" s="49"/>
      <c r="R542" s="48">
        <v>0</v>
      </c>
      <c r="S542" s="48">
        <v>17</v>
      </c>
      <c r="T542" s="48">
        <v>0</v>
      </c>
      <c r="U542" s="48">
        <v>4</v>
      </c>
      <c r="V542" s="49"/>
      <c r="W542" s="48">
        <v>5</v>
      </c>
      <c r="X542" s="48">
        <v>0</v>
      </c>
      <c r="Y542" s="48">
        <v>0</v>
      </c>
      <c r="Z542" s="48">
        <v>10</v>
      </c>
      <c r="AA542" s="48">
        <v>1</v>
      </c>
      <c r="AB542" s="48">
        <v>11</v>
      </c>
      <c r="AC542" s="48">
        <v>64</v>
      </c>
      <c r="AD542" s="48">
        <v>0</v>
      </c>
      <c r="AE542" s="49"/>
      <c r="AF542" s="48">
        <v>112</v>
      </c>
      <c r="AG542" s="49"/>
      <c r="AH542" s="49"/>
      <c r="AI542" s="49"/>
      <c r="AJ542" s="48">
        <v>72</v>
      </c>
      <c r="AK542" s="49"/>
      <c r="AL542" s="49"/>
      <c r="AM542" s="49"/>
      <c r="AN542" s="48">
        <v>0</v>
      </c>
      <c r="AO542" s="49"/>
      <c r="AP542" s="48">
        <v>0</v>
      </c>
      <c r="AQ542" s="49"/>
      <c r="AR542" s="49"/>
      <c r="AS542" s="49"/>
      <c r="AT542" s="48">
        <v>0</v>
      </c>
      <c r="AU542" s="39"/>
      <c r="AV542" s="39"/>
      <c r="AW542" s="39"/>
    </row>
    <row r="543" spans="1:49" ht="20.100000000000001" customHeight="1" x14ac:dyDescent="0.2">
      <c r="D543" s="2" t="s">
        <v>116</v>
      </c>
      <c r="F543" s="39">
        <v>62</v>
      </c>
      <c r="G543" s="39"/>
      <c r="H543" s="39"/>
      <c r="I543" s="39"/>
      <c r="J543" s="39">
        <v>161</v>
      </c>
      <c r="K543" s="39">
        <v>5</v>
      </c>
      <c r="L543" s="39">
        <v>0</v>
      </c>
      <c r="M543" s="39"/>
      <c r="N543" s="39">
        <v>166</v>
      </c>
      <c r="O543" s="39"/>
      <c r="P543" s="39"/>
      <c r="Q543" s="39"/>
      <c r="R543" s="39">
        <v>5</v>
      </c>
      <c r="S543" s="39">
        <v>15</v>
      </c>
      <c r="T543" s="39">
        <v>6</v>
      </c>
      <c r="U543" s="39">
        <v>17</v>
      </c>
      <c r="V543" s="39"/>
      <c r="W543" s="39">
        <v>11</v>
      </c>
      <c r="X543" s="39">
        <v>4</v>
      </c>
      <c r="Y543" s="39">
        <v>0</v>
      </c>
      <c r="Z543" s="39">
        <v>8</v>
      </c>
      <c r="AA543" s="39">
        <v>8</v>
      </c>
      <c r="AB543" s="39">
        <v>9</v>
      </c>
      <c r="AC543" s="39">
        <v>93</v>
      </c>
      <c r="AD543" s="39">
        <v>0</v>
      </c>
      <c r="AE543" s="39"/>
      <c r="AF543" s="39">
        <v>176</v>
      </c>
      <c r="AG543" s="39"/>
      <c r="AH543" s="39"/>
      <c r="AI543" s="39"/>
      <c r="AJ543" s="39">
        <v>46</v>
      </c>
      <c r="AK543" s="39"/>
      <c r="AL543" s="39"/>
      <c r="AM543" s="39"/>
      <c r="AN543" s="39">
        <v>0</v>
      </c>
      <c r="AO543" s="39"/>
      <c r="AP543" s="39">
        <v>6</v>
      </c>
      <c r="AQ543" s="39"/>
      <c r="AR543" s="39"/>
      <c r="AS543" s="39"/>
      <c r="AT543" s="39">
        <v>0</v>
      </c>
      <c r="AU543" s="39"/>
      <c r="AV543" s="39"/>
      <c r="AW543" s="39"/>
    </row>
    <row r="544" spans="1:49" ht="19.5" customHeight="1" x14ac:dyDescent="0.2">
      <c r="D544" s="47" t="s">
        <v>103</v>
      </c>
      <c r="F544" s="48">
        <v>54</v>
      </c>
      <c r="G544" s="49"/>
      <c r="H544" s="49"/>
      <c r="I544" s="49"/>
      <c r="J544" s="48">
        <v>225</v>
      </c>
      <c r="K544" s="48">
        <v>13</v>
      </c>
      <c r="L544" s="48">
        <v>6</v>
      </c>
      <c r="M544" s="49"/>
      <c r="N544" s="48">
        <v>244</v>
      </c>
      <c r="O544" s="49"/>
      <c r="P544" s="49"/>
      <c r="Q544" s="49"/>
      <c r="R544" s="48">
        <v>0</v>
      </c>
      <c r="S544" s="48">
        <v>27</v>
      </c>
      <c r="T544" s="48">
        <v>34</v>
      </c>
      <c r="U544" s="48">
        <v>9</v>
      </c>
      <c r="V544" s="49"/>
      <c r="W544" s="48">
        <v>29</v>
      </c>
      <c r="X544" s="48">
        <v>6</v>
      </c>
      <c r="Y544" s="48">
        <v>1</v>
      </c>
      <c r="Z544" s="48">
        <v>19</v>
      </c>
      <c r="AA544" s="48">
        <v>9</v>
      </c>
      <c r="AB544" s="48">
        <v>8</v>
      </c>
      <c r="AC544" s="48">
        <v>115</v>
      </c>
      <c r="AD544" s="48">
        <v>0</v>
      </c>
      <c r="AE544" s="49"/>
      <c r="AF544" s="48">
        <v>257</v>
      </c>
      <c r="AG544" s="49"/>
      <c r="AH544" s="49"/>
      <c r="AI544" s="49"/>
      <c r="AJ544" s="48">
        <v>41</v>
      </c>
      <c r="AK544" s="49"/>
      <c r="AL544" s="49"/>
      <c r="AM544" s="49"/>
      <c r="AN544" s="48">
        <v>0</v>
      </c>
      <c r="AO544" s="49"/>
      <c r="AP544" s="48">
        <v>0</v>
      </c>
      <c r="AQ544" s="49"/>
      <c r="AR544" s="49"/>
      <c r="AS544" s="49"/>
      <c r="AT544" s="48">
        <v>0</v>
      </c>
      <c r="AU544" s="39"/>
      <c r="AV544" s="39"/>
      <c r="AW544" s="39"/>
    </row>
    <row r="545" spans="1:49" ht="20.100000000000001" customHeight="1" x14ac:dyDescent="0.2">
      <c r="D545" s="2" t="s">
        <v>104</v>
      </c>
      <c r="F545" s="39">
        <v>41</v>
      </c>
      <c r="G545" s="39"/>
      <c r="H545" s="39"/>
      <c r="I545" s="39"/>
      <c r="J545" s="39">
        <v>192</v>
      </c>
      <c r="K545" s="39">
        <v>4</v>
      </c>
      <c r="L545" s="39">
        <v>3</v>
      </c>
      <c r="M545" s="39"/>
      <c r="N545" s="39">
        <v>199</v>
      </c>
      <c r="O545" s="39"/>
      <c r="P545" s="39"/>
      <c r="Q545" s="39"/>
      <c r="R545" s="39">
        <v>0</v>
      </c>
      <c r="S545" s="39">
        <v>31</v>
      </c>
      <c r="T545" s="39">
        <v>19</v>
      </c>
      <c r="U545" s="39">
        <v>22</v>
      </c>
      <c r="V545" s="39"/>
      <c r="W545" s="39">
        <v>18</v>
      </c>
      <c r="X545" s="39">
        <v>0</v>
      </c>
      <c r="Y545" s="39">
        <v>4</v>
      </c>
      <c r="Z545" s="39">
        <v>5</v>
      </c>
      <c r="AA545" s="39">
        <v>8</v>
      </c>
      <c r="AB545" s="39">
        <v>12</v>
      </c>
      <c r="AC545" s="39">
        <v>92</v>
      </c>
      <c r="AD545" s="39">
        <v>0</v>
      </c>
      <c r="AE545" s="39"/>
      <c r="AF545" s="39">
        <v>211</v>
      </c>
      <c r="AG545" s="39"/>
      <c r="AH545" s="39"/>
      <c r="AI545" s="39"/>
      <c r="AJ545" s="39">
        <v>29</v>
      </c>
      <c r="AK545" s="39"/>
      <c r="AL545" s="39"/>
      <c r="AM545" s="39"/>
      <c r="AN545" s="39">
        <v>0</v>
      </c>
      <c r="AO545" s="39"/>
      <c r="AP545" s="39">
        <v>0</v>
      </c>
      <c r="AQ545" s="39"/>
      <c r="AR545" s="39"/>
      <c r="AS545" s="39"/>
      <c r="AT545" s="39">
        <v>0</v>
      </c>
      <c r="AU545" s="39"/>
      <c r="AV545" s="39"/>
      <c r="AW545" s="39"/>
    </row>
    <row r="546" spans="1:49" ht="19.5" customHeight="1" x14ac:dyDescent="0.2">
      <c r="D546" s="47" t="s">
        <v>117</v>
      </c>
      <c r="F546" s="48">
        <v>11</v>
      </c>
      <c r="G546" s="49"/>
      <c r="H546" s="49"/>
      <c r="I546" s="49"/>
      <c r="J546" s="48">
        <v>202</v>
      </c>
      <c r="K546" s="48">
        <v>10</v>
      </c>
      <c r="L546" s="48">
        <v>2</v>
      </c>
      <c r="M546" s="49"/>
      <c r="N546" s="48">
        <v>214</v>
      </c>
      <c r="O546" s="49"/>
      <c r="P546" s="49"/>
      <c r="Q546" s="49"/>
      <c r="R546" s="48">
        <v>3</v>
      </c>
      <c r="S546" s="48">
        <v>32</v>
      </c>
      <c r="T546" s="48">
        <v>14</v>
      </c>
      <c r="U546" s="48">
        <v>10</v>
      </c>
      <c r="V546" s="49"/>
      <c r="W546" s="48">
        <v>9</v>
      </c>
      <c r="X546" s="48">
        <v>2</v>
      </c>
      <c r="Y546" s="48">
        <v>2</v>
      </c>
      <c r="Z546" s="48">
        <v>12</v>
      </c>
      <c r="AA546" s="48">
        <v>3</v>
      </c>
      <c r="AB546" s="48">
        <v>7</v>
      </c>
      <c r="AC546" s="48">
        <v>107</v>
      </c>
      <c r="AD546" s="48">
        <v>0</v>
      </c>
      <c r="AE546" s="49"/>
      <c r="AF546" s="48">
        <v>201</v>
      </c>
      <c r="AG546" s="49"/>
      <c r="AH546" s="49"/>
      <c r="AI546" s="49"/>
      <c r="AJ546" s="48">
        <v>24</v>
      </c>
      <c r="AK546" s="49"/>
      <c r="AL546" s="49"/>
      <c r="AM546" s="49"/>
      <c r="AN546" s="48">
        <v>0</v>
      </c>
      <c r="AO546" s="49"/>
      <c r="AP546" s="48">
        <v>0</v>
      </c>
      <c r="AQ546" s="49"/>
      <c r="AR546" s="49"/>
      <c r="AS546" s="49"/>
      <c r="AT546" s="48">
        <v>67</v>
      </c>
      <c r="AU546" s="39"/>
      <c r="AV546" s="39"/>
      <c r="AW546" s="39"/>
    </row>
    <row r="547" spans="1:49" ht="20.100000000000001" customHeight="1" x14ac:dyDescent="0.2">
      <c r="D547" s="2" t="s">
        <v>106</v>
      </c>
      <c r="F547" s="39">
        <v>54</v>
      </c>
      <c r="G547" s="39"/>
      <c r="H547" s="39"/>
      <c r="I547" s="39"/>
      <c r="J547" s="39">
        <v>311</v>
      </c>
      <c r="K547" s="39">
        <v>9</v>
      </c>
      <c r="L547" s="39">
        <v>4</v>
      </c>
      <c r="M547" s="39"/>
      <c r="N547" s="39">
        <v>324</v>
      </c>
      <c r="O547" s="39"/>
      <c r="P547" s="39"/>
      <c r="Q547" s="39"/>
      <c r="R547" s="39">
        <v>0</v>
      </c>
      <c r="S547" s="39">
        <v>16</v>
      </c>
      <c r="T547" s="39">
        <v>38</v>
      </c>
      <c r="U547" s="39">
        <v>17</v>
      </c>
      <c r="V547" s="39"/>
      <c r="W547" s="39">
        <v>20</v>
      </c>
      <c r="X547" s="39">
        <v>1</v>
      </c>
      <c r="Y547" s="39">
        <v>0</v>
      </c>
      <c r="Z547" s="39">
        <v>17</v>
      </c>
      <c r="AA547" s="39">
        <v>8</v>
      </c>
      <c r="AB547" s="39">
        <v>7</v>
      </c>
      <c r="AC547" s="39">
        <v>192</v>
      </c>
      <c r="AD547" s="39">
        <v>0</v>
      </c>
      <c r="AE547" s="39"/>
      <c r="AF547" s="39">
        <v>316</v>
      </c>
      <c r="AG547" s="39"/>
      <c r="AH547" s="39"/>
      <c r="AI547" s="39"/>
      <c r="AJ547" s="39">
        <v>59</v>
      </c>
      <c r="AK547" s="39"/>
      <c r="AL547" s="39"/>
      <c r="AM547" s="39"/>
      <c r="AN547" s="39">
        <v>0</v>
      </c>
      <c r="AO547" s="39"/>
      <c r="AP547" s="39">
        <v>3</v>
      </c>
      <c r="AQ547" s="39"/>
      <c r="AR547" s="39"/>
      <c r="AS547" s="39"/>
      <c r="AT547" s="39">
        <v>44</v>
      </c>
      <c r="AU547" s="39"/>
      <c r="AV547" s="39"/>
      <c r="AW547" s="39"/>
    </row>
    <row r="548" spans="1:49" ht="19.5" customHeight="1" x14ac:dyDescent="0.2">
      <c r="D548" s="47" t="s">
        <v>185</v>
      </c>
      <c r="F548" s="48">
        <v>40</v>
      </c>
      <c r="G548" s="49"/>
      <c r="H548" s="49"/>
      <c r="I548" s="49"/>
      <c r="J548" s="48">
        <v>221</v>
      </c>
      <c r="K548" s="48">
        <v>6</v>
      </c>
      <c r="L548" s="48">
        <v>0</v>
      </c>
      <c r="M548" s="49"/>
      <c r="N548" s="48">
        <v>227</v>
      </c>
      <c r="O548" s="49"/>
      <c r="P548" s="49"/>
      <c r="Q548" s="49"/>
      <c r="R548" s="48">
        <v>4</v>
      </c>
      <c r="S548" s="48">
        <v>9</v>
      </c>
      <c r="T548" s="48">
        <v>12</v>
      </c>
      <c r="U548" s="48">
        <v>3</v>
      </c>
      <c r="V548" s="49"/>
      <c r="W548" s="48">
        <v>15</v>
      </c>
      <c r="X548" s="48">
        <v>0</v>
      </c>
      <c r="Y548" s="48">
        <v>2</v>
      </c>
      <c r="Z548" s="48">
        <v>22</v>
      </c>
      <c r="AA548" s="48">
        <v>17</v>
      </c>
      <c r="AB548" s="48">
        <v>17</v>
      </c>
      <c r="AC548" s="48">
        <v>117</v>
      </c>
      <c r="AD548" s="48">
        <v>0</v>
      </c>
      <c r="AE548" s="49"/>
      <c r="AF548" s="48">
        <v>218</v>
      </c>
      <c r="AG548" s="49"/>
      <c r="AH548" s="49"/>
      <c r="AI548" s="49"/>
      <c r="AJ548" s="48">
        <v>45</v>
      </c>
      <c r="AK548" s="49"/>
      <c r="AL548" s="49"/>
      <c r="AM548" s="49"/>
      <c r="AN548" s="48">
        <v>0</v>
      </c>
      <c r="AO548" s="49"/>
      <c r="AP548" s="48">
        <v>4</v>
      </c>
      <c r="AQ548" s="49"/>
      <c r="AR548" s="49"/>
      <c r="AS548" s="49"/>
      <c r="AT548" s="48">
        <v>0</v>
      </c>
      <c r="AU548" s="39"/>
      <c r="AV548" s="39"/>
      <c r="AW548" s="39"/>
    </row>
    <row r="549" spans="1:49" ht="20.100000000000001" customHeight="1" x14ac:dyDescent="0.2">
      <c r="D549" s="2" t="s">
        <v>108</v>
      </c>
      <c r="F549" s="39">
        <v>56</v>
      </c>
      <c r="G549" s="39"/>
      <c r="H549" s="39"/>
      <c r="I549" s="39"/>
      <c r="J549" s="39">
        <v>225</v>
      </c>
      <c r="K549" s="39">
        <v>5</v>
      </c>
      <c r="L549" s="39">
        <v>0</v>
      </c>
      <c r="M549" s="39"/>
      <c r="N549" s="39">
        <v>230</v>
      </c>
      <c r="O549" s="39"/>
      <c r="P549" s="39"/>
      <c r="Q549" s="39"/>
      <c r="R549" s="39">
        <v>0</v>
      </c>
      <c r="S549" s="39">
        <v>40</v>
      </c>
      <c r="T549" s="39">
        <v>20</v>
      </c>
      <c r="U549" s="39">
        <v>10</v>
      </c>
      <c r="V549" s="39"/>
      <c r="W549" s="39">
        <v>13</v>
      </c>
      <c r="X549" s="39">
        <v>1</v>
      </c>
      <c r="Y549" s="39">
        <v>1</v>
      </c>
      <c r="Z549" s="39">
        <v>11</v>
      </c>
      <c r="AA549" s="39">
        <v>4</v>
      </c>
      <c r="AB549" s="39">
        <v>34</v>
      </c>
      <c r="AC549" s="39">
        <v>97</v>
      </c>
      <c r="AD549" s="39">
        <v>0</v>
      </c>
      <c r="AE549" s="39"/>
      <c r="AF549" s="39">
        <v>231</v>
      </c>
      <c r="AG549" s="39"/>
      <c r="AH549" s="39"/>
      <c r="AI549" s="39"/>
      <c r="AJ549" s="39">
        <v>55</v>
      </c>
      <c r="AK549" s="39"/>
      <c r="AL549" s="39"/>
      <c r="AM549" s="39"/>
      <c r="AN549" s="39">
        <v>0</v>
      </c>
      <c r="AO549" s="39"/>
      <c r="AP549" s="39">
        <v>0</v>
      </c>
      <c r="AQ549" s="39"/>
      <c r="AR549" s="39"/>
      <c r="AS549" s="39"/>
      <c r="AT549" s="39">
        <v>0</v>
      </c>
      <c r="AU549" s="39"/>
      <c r="AV549" s="39"/>
      <c r="AW549" s="39"/>
    </row>
    <row r="550" spans="1:49" ht="20.100000000000001" customHeight="1" x14ac:dyDescent="0.2"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</row>
    <row r="551" spans="1:49" s="1" customFormat="1" ht="20.100000000000001" customHeight="1" x14ac:dyDescent="0.25">
      <c r="A551" s="3"/>
      <c r="B551" s="6"/>
      <c r="C551" s="51" t="s">
        <v>159</v>
      </c>
      <c r="D551" s="52"/>
      <c r="E551" s="5"/>
      <c r="F551" s="53">
        <v>502</v>
      </c>
      <c r="G551" s="54"/>
      <c r="H551" s="54"/>
      <c r="I551" s="54"/>
      <c r="J551" s="53">
        <v>2412</v>
      </c>
      <c r="K551" s="53">
        <v>73</v>
      </c>
      <c r="L551" s="53">
        <v>22</v>
      </c>
      <c r="M551" s="54"/>
      <c r="N551" s="53">
        <v>2507</v>
      </c>
      <c r="O551" s="54"/>
      <c r="P551" s="54"/>
      <c r="Q551" s="54"/>
      <c r="R551" s="53">
        <v>14</v>
      </c>
      <c r="S551" s="53">
        <v>241</v>
      </c>
      <c r="T551" s="53">
        <v>211</v>
      </c>
      <c r="U551" s="53">
        <v>117</v>
      </c>
      <c r="V551" s="54"/>
      <c r="W551" s="53">
        <v>153</v>
      </c>
      <c r="X551" s="53">
        <v>18</v>
      </c>
      <c r="Y551" s="53">
        <v>12</v>
      </c>
      <c r="Z551" s="53">
        <v>151</v>
      </c>
      <c r="AA551" s="53">
        <v>106</v>
      </c>
      <c r="AB551" s="53">
        <v>140</v>
      </c>
      <c r="AC551" s="53">
        <v>1341</v>
      </c>
      <c r="AD551" s="53">
        <v>2</v>
      </c>
      <c r="AE551" s="54"/>
      <c r="AF551" s="53">
        <v>2506</v>
      </c>
      <c r="AG551" s="54"/>
      <c r="AH551" s="54"/>
      <c r="AI551" s="54"/>
      <c r="AJ551" s="53">
        <v>486</v>
      </c>
      <c r="AK551" s="54"/>
      <c r="AL551" s="54"/>
      <c r="AM551" s="54"/>
      <c r="AN551" s="53">
        <v>0</v>
      </c>
      <c r="AO551" s="54"/>
      <c r="AP551" s="53">
        <v>17</v>
      </c>
      <c r="AQ551" s="54"/>
      <c r="AR551" s="54"/>
      <c r="AS551" s="54"/>
      <c r="AT551" s="53">
        <v>138</v>
      </c>
      <c r="AU551" s="39"/>
      <c r="AV551" s="39"/>
      <c r="AW551" s="39"/>
    </row>
    <row r="552" spans="1:49" s="1" customFormat="1" ht="20.100000000000001" customHeight="1" x14ac:dyDescent="0.2">
      <c r="A552" s="3"/>
      <c r="B552" s="6"/>
      <c r="C552" s="3"/>
      <c r="D552" s="3"/>
      <c r="E552" s="5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39"/>
      <c r="AV552" s="39"/>
      <c r="AW552" s="39"/>
    </row>
    <row r="553" spans="1:49" s="1" customFormat="1" ht="20.100000000000001" customHeight="1" x14ac:dyDescent="0.2">
      <c r="A553" s="3"/>
      <c r="B553" s="6"/>
      <c r="C553" s="3" t="s">
        <v>146</v>
      </c>
      <c r="D553" s="3"/>
      <c r="E553" s="5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39"/>
      <c r="AV553" s="39"/>
      <c r="AW553" s="39"/>
    </row>
    <row r="554" spans="1:49" s="1" customFormat="1" ht="20.100000000000001" customHeight="1" x14ac:dyDescent="0.2">
      <c r="A554" s="3"/>
      <c r="B554" s="6"/>
      <c r="C554" s="3"/>
      <c r="D554" s="50" t="s">
        <v>96</v>
      </c>
      <c r="E554" s="5"/>
      <c r="F554" s="39">
        <v>77</v>
      </c>
      <c r="G554" s="39"/>
      <c r="H554" s="39"/>
      <c r="I554" s="39"/>
      <c r="J554" s="39">
        <v>306</v>
      </c>
      <c r="K554" s="39">
        <v>7</v>
      </c>
      <c r="L554" s="39">
        <v>10</v>
      </c>
      <c r="M554" s="39"/>
      <c r="N554" s="39">
        <v>323</v>
      </c>
      <c r="O554" s="39"/>
      <c r="P554" s="39"/>
      <c r="Q554" s="39"/>
      <c r="R554" s="39">
        <v>0</v>
      </c>
      <c r="S554" s="39">
        <v>99</v>
      </c>
      <c r="T554" s="39">
        <v>33</v>
      </c>
      <c r="U554" s="39">
        <v>11</v>
      </c>
      <c r="V554" s="39"/>
      <c r="W554" s="39">
        <v>22</v>
      </c>
      <c r="X554" s="39">
        <v>0</v>
      </c>
      <c r="Y554" s="39">
        <v>3</v>
      </c>
      <c r="Z554" s="39">
        <v>17</v>
      </c>
      <c r="AA554" s="39">
        <v>2</v>
      </c>
      <c r="AB554" s="39">
        <v>22</v>
      </c>
      <c r="AC554" s="39">
        <v>104</v>
      </c>
      <c r="AD554" s="39">
        <v>0</v>
      </c>
      <c r="AE554" s="39"/>
      <c r="AF554" s="39">
        <v>313</v>
      </c>
      <c r="AG554" s="39"/>
      <c r="AH554" s="39"/>
      <c r="AI554" s="39"/>
      <c r="AJ554" s="39">
        <v>87</v>
      </c>
      <c r="AK554" s="39"/>
      <c r="AL554" s="39"/>
      <c r="AM554" s="39"/>
      <c r="AN554" s="39">
        <v>0</v>
      </c>
      <c r="AO554" s="39"/>
      <c r="AP554" s="39">
        <v>0</v>
      </c>
      <c r="AQ554" s="39"/>
      <c r="AR554" s="39"/>
      <c r="AS554" s="39"/>
      <c r="AT554" s="39">
        <v>0</v>
      </c>
      <c r="AU554" s="39"/>
      <c r="AV554" s="39"/>
      <c r="AW554" s="39"/>
    </row>
    <row r="555" spans="1:49" s="1" customFormat="1" ht="20.100000000000001" customHeight="1" x14ac:dyDescent="0.2">
      <c r="A555" s="3"/>
      <c r="B555" s="6"/>
      <c r="C555" s="3"/>
      <c r="D555" s="3"/>
      <c r="E555" s="5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39"/>
      <c r="AV555" s="39"/>
      <c r="AW555" s="39"/>
    </row>
    <row r="556" spans="1:49" s="1" customFormat="1" ht="20.100000000000001" customHeight="1" x14ac:dyDescent="0.25">
      <c r="A556" s="3"/>
      <c r="B556" s="6"/>
      <c r="C556" s="51" t="s">
        <v>153</v>
      </c>
      <c r="D556" s="52"/>
      <c r="E556" s="5"/>
      <c r="F556" s="53">
        <v>77</v>
      </c>
      <c r="G556" s="54"/>
      <c r="H556" s="54"/>
      <c r="I556" s="54"/>
      <c r="J556" s="53">
        <v>306</v>
      </c>
      <c r="K556" s="53">
        <v>7</v>
      </c>
      <c r="L556" s="53">
        <v>10</v>
      </c>
      <c r="M556" s="54"/>
      <c r="N556" s="53">
        <v>323</v>
      </c>
      <c r="O556" s="54"/>
      <c r="P556" s="54"/>
      <c r="Q556" s="54"/>
      <c r="R556" s="53">
        <v>0</v>
      </c>
      <c r="S556" s="53">
        <v>99</v>
      </c>
      <c r="T556" s="53">
        <v>33</v>
      </c>
      <c r="U556" s="53">
        <v>11</v>
      </c>
      <c r="V556" s="54"/>
      <c r="W556" s="53">
        <v>22</v>
      </c>
      <c r="X556" s="53">
        <v>0</v>
      </c>
      <c r="Y556" s="53">
        <v>3</v>
      </c>
      <c r="Z556" s="53">
        <v>17</v>
      </c>
      <c r="AA556" s="53">
        <v>2</v>
      </c>
      <c r="AB556" s="53">
        <v>22</v>
      </c>
      <c r="AC556" s="53">
        <v>104</v>
      </c>
      <c r="AD556" s="53">
        <v>0</v>
      </c>
      <c r="AE556" s="54"/>
      <c r="AF556" s="53">
        <v>313</v>
      </c>
      <c r="AG556" s="54"/>
      <c r="AH556" s="54"/>
      <c r="AI556" s="54"/>
      <c r="AJ556" s="53">
        <v>87</v>
      </c>
      <c r="AK556" s="54"/>
      <c r="AL556" s="54"/>
      <c r="AM556" s="54"/>
      <c r="AN556" s="53">
        <v>0</v>
      </c>
      <c r="AO556" s="54"/>
      <c r="AP556" s="53">
        <v>0</v>
      </c>
      <c r="AQ556" s="54"/>
      <c r="AR556" s="54"/>
      <c r="AS556" s="54"/>
      <c r="AT556" s="53">
        <v>0</v>
      </c>
      <c r="AU556" s="39"/>
      <c r="AV556" s="39"/>
      <c r="AW556" s="39"/>
    </row>
    <row r="557" spans="1:49" s="1" customFormat="1" ht="20.100000000000001" customHeight="1" x14ac:dyDescent="0.2">
      <c r="A557" s="3"/>
      <c r="B557" s="6"/>
      <c r="C557" s="3"/>
      <c r="D557" s="3"/>
      <c r="E557" s="5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39"/>
      <c r="AV557" s="39"/>
      <c r="AW557" s="39"/>
    </row>
    <row r="558" spans="1:49" s="1" customFormat="1" ht="20.100000000000001" customHeight="1" x14ac:dyDescent="0.2">
      <c r="A558" s="3"/>
      <c r="B558" s="6"/>
      <c r="C558" s="3" t="s">
        <v>0</v>
      </c>
      <c r="D558" s="3"/>
      <c r="E558" s="5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39"/>
      <c r="AV558" s="39"/>
      <c r="AW558" s="39"/>
    </row>
    <row r="559" spans="1:49" s="1" customFormat="1" ht="20.100000000000001" customHeight="1" x14ac:dyDescent="0.2">
      <c r="A559" s="3"/>
      <c r="B559" s="6"/>
      <c r="C559" s="3"/>
      <c r="D559" s="2" t="s">
        <v>96</v>
      </c>
      <c r="E559" s="5"/>
      <c r="F559" s="39">
        <v>0</v>
      </c>
      <c r="G559" s="39"/>
      <c r="H559" s="39"/>
      <c r="I559" s="39"/>
      <c r="J559" s="39">
        <v>0</v>
      </c>
      <c r="K559" s="39">
        <v>0</v>
      </c>
      <c r="L559" s="39">
        <v>0</v>
      </c>
      <c r="M559" s="39"/>
      <c r="N559" s="39">
        <v>0</v>
      </c>
      <c r="O559" s="39"/>
      <c r="P559" s="39"/>
      <c r="Q559" s="39"/>
      <c r="R559" s="39">
        <v>0</v>
      </c>
      <c r="S559" s="39">
        <v>0</v>
      </c>
      <c r="T559" s="39">
        <v>0</v>
      </c>
      <c r="U559" s="39">
        <v>0</v>
      </c>
      <c r="V559" s="39"/>
      <c r="W559" s="39">
        <v>0</v>
      </c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  <c r="AE559" s="39"/>
      <c r="AF559" s="39">
        <v>0</v>
      </c>
      <c r="AG559" s="39"/>
      <c r="AH559" s="39"/>
      <c r="AI559" s="39"/>
      <c r="AJ559" s="39">
        <v>0</v>
      </c>
      <c r="AK559" s="39"/>
      <c r="AL559" s="39"/>
      <c r="AM559" s="39"/>
      <c r="AN559" s="39">
        <v>0</v>
      </c>
      <c r="AO559" s="39"/>
      <c r="AP559" s="39">
        <v>0</v>
      </c>
      <c r="AQ559" s="39"/>
      <c r="AR559" s="39"/>
      <c r="AS559" s="39"/>
      <c r="AT559" s="39">
        <v>0</v>
      </c>
      <c r="AU559" s="39"/>
      <c r="AV559" s="39"/>
      <c r="AW559" s="39"/>
    </row>
    <row r="560" spans="1:49" ht="19.5" customHeight="1" x14ac:dyDescent="0.2">
      <c r="D560" s="47" t="s">
        <v>97</v>
      </c>
      <c r="F560" s="48">
        <v>0</v>
      </c>
      <c r="G560" s="49"/>
      <c r="H560" s="49"/>
      <c r="I560" s="49"/>
      <c r="J560" s="48">
        <v>0</v>
      </c>
      <c r="K560" s="48">
        <v>0</v>
      </c>
      <c r="L560" s="48">
        <v>0</v>
      </c>
      <c r="M560" s="49"/>
      <c r="N560" s="48">
        <v>0</v>
      </c>
      <c r="O560" s="49"/>
      <c r="P560" s="49"/>
      <c r="Q560" s="49"/>
      <c r="R560" s="48">
        <v>0</v>
      </c>
      <c r="S560" s="48">
        <v>0</v>
      </c>
      <c r="T560" s="48">
        <v>0</v>
      </c>
      <c r="U560" s="48">
        <v>0</v>
      </c>
      <c r="V560" s="49"/>
      <c r="W560" s="48">
        <v>0</v>
      </c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9"/>
      <c r="AF560" s="48">
        <v>0</v>
      </c>
      <c r="AG560" s="49"/>
      <c r="AH560" s="49"/>
      <c r="AI560" s="49"/>
      <c r="AJ560" s="48">
        <v>0</v>
      </c>
      <c r="AK560" s="49"/>
      <c r="AL560" s="49"/>
      <c r="AM560" s="49"/>
      <c r="AN560" s="48">
        <v>0</v>
      </c>
      <c r="AO560" s="49"/>
      <c r="AP560" s="48">
        <v>0</v>
      </c>
      <c r="AQ560" s="49"/>
      <c r="AR560" s="49"/>
      <c r="AS560" s="49"/>
      <c r="AT560" s="48">
        <v>0</v>
      </c>
      <c r="AU560" s="39"/>
      <c r="AV560" s="39"/>
      <c r="AW560" s="39"/>
    </row>
    <row r="561" spans="1:49" s="1" customFormat="1" ht="20.100000000000001" customHeight="1" x14ac:dyDescent="0.2">
      <c r="A561" s="3"/>
      <c r="B561" s="6"/>
      <c r="C561" s="3"/>
      <c r="D561" s="2" t="s">
        <v>98</v>
      </c>
      <c r="E561" s="5"/>
      <c r="F561" s="39">
        <v>0</v>
      </c>
      <c r="G561" s="39"/>
      <c r="H561" s="39"/>
      <c r="I561" s="39"/>
      <c r="J561" s="39">
        <v>0</v>
      </c>
      <c r="K561" s="39">
        <v>0</v>
      </c>
      <c r="L561" s="39">
        <v>0</v>
      </c>
      <c r="M561" s="39"/>
      <c r="N561" s="39">
        <v>0</v>
      </c>
      <c r="O561" s="39"/>
      <c r="P561" s="39"/>
      <c r="Q561" s="39"/>
      <c r="R561" s="39">
        <v>0</v>
      </c>
      <c r="S561" s="39">
        <v>0</v>
      </c>
      <c r="T561" s="39">
        <v>0</v>
      </c>
      <c r="U561" s="39">
        <v>0</v>
      </c>
      <c r="V561" s="39"/>
      <c r="W561" s="39">
        <v>0</v>
      </c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/>
      <c r="AF561" s="39">
        <v>0</v>
      </c>
      <c r="AG561" s="39"/>
      <c r="AH561" s="39"/>
      <c r="AI561" s="39"/>
      <c r="AJ561" s="39">
        <v>0</v>
      </c>
      <c r="AK561" s="39"/>
      <c r="AL561" s="39"/>
      <c r="AM561" s="39"/>
      <c r="AN561" s="39">
        <v>0</v>
      </c>
      <c r="AO561" s="39"/>
      <c r="AP561" s="39">
        <v>0</v>
      </c>
      <c r="AQ561" s="39"/>
      <c r="AR561" s="39"/>
      <c r="AS561" s="39"/>
      <c r="AT561" s="39">
        <v>0</v>
      </c>
      <c r="AU561" s="39"/>
      <c r="AV561" s="39"/>
      <c r="AW561" s="39"/>
    </row>
    <row r="562" spans="1:49" s="1" customFormat="1" ht="20.100000000000001" customHeight="1" x14ac:dyDescent="0.2">
      <c r="A562" s="3"/>
      <c r="B562" s="6"/>
      <c r="C562" s="3"/>
      <c r="D562" s="3"/>
      <c r="E562" s="5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39"/>
      <c r="AV562" s="39"/>
      <c r="AW562" s="39"/>
    </row>
    <row r="563" spans="1:49" s="1" customFormat="1" ht="20.100000000000001" customHeight="1" x14ac:dyDescent="0.25">
      <c r="A563" s="3"/>
      <c r="B563" s="6"/>
      <c r="C563" s="51" t="s">
        <v>120</v>
      </c>
      <c r="D563" s="52"/>
      <c r="E563" s="5"/>
      <c r="F563" s="53">
        <v>0</v>
      </c>
      <c r="G563" s="54"/>
      <c r="H563" s="54"/>
      <c r="I563" s="54"/>
      <c r="J563" s="53">
        <v>0</v>
      </c>
      <c r="K563" s="53">
        <v>0</v>
      </c>
      <c r="L563" s="53">
        <v>0</v>
      </c>
      <c r="M563" s="54"/>
      <c r="N563" s="53">
        <v>0</v>
      </c>
      <c r="O563" s="54"/>
      <c r="P563" s="54"/>
      <c r="Q563" s="54"/>
      <c r="R563" s="53">
        <v>0</v>
      </c>
      <c r="S563" s="53">
        <v>0</v>
      </c>
      <c r="T563" s="53">
        <v>0</v>
      </c>
      <c r="U563" s="53">
        <v>0</v>
      </c>
      <c r="V563" s="54"/>
      <c r="W563" s="53">
        <v>0</v>
      </c>
      <c r="X563" s="53">
        <v>0</v>
      </c>
      <c r="Y563" s="53">
        <v>0</v>
      </c>
      <c r="Z563" s="53">
        <v>0</v>
      </c>
      <c r="AA563" s="53">
        <v>0</v>
      </c>
      <c r="AB563" s="53">
        <v>0</v>
      </c>
      <c r="AC563" s="53">
        <v>0</v>
      </c>
      <c r="AD563" s="53">
        <v>0</v>
      </c>
      <c r="AE563" s="54"/>
      <c r="AF563" s="53">
        <v>0</v>
      </c>
      <c r="AG563" s="54"/>
      <c r="AH563" s="54"/>
      <c r="AI563" s="54"/>
      <c r="AJ563" s="53">
        <v>0</v>
      </c>
      <c r="AK563" s="54"/>
      <c r="AL563" s="54"/>
      <c r="AM563" s="54"/>
      <c r="AN563" s="53">
        <v>0</v>
      </c>
      <c r="AO563" s="54"/>
      <c r="AP563" s="53">
        <v>0</v>
      </c>
      <c r="AQ563" s="54"/>
      <c r="AR563" s="54"/>
      <c r="AS563" s="54"/>
      <c r="AT563" s="53">
        <v>0</v>
      </c>
      <c r="AU563" s="39"/>
      <c r="AV563" s="39"/>
      <c r="AW563" s="39"/>
    </row>
    <row r="564" spans="1:49" s="1" customFormat="1" ht="20.100000000000001" customHeight="1" x14ac:dyDescent="0.2">
      <c r="A564" s="3"/>
      <c r="B564" s="6"/>
      <c r="C564" s="3"/>
      <c r="D564" s="3"/>
      <c r="E564" s="5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39"/>
      <c r="AV564" s="39"/>
      <c r="AW564" s="39"/>
    </row>
    <row r="565" spans="1:49" s="1" customFormat="1" ht="20.100000000000001" customHeight="1" x14ac:dyDescent="0.25">
      <c r="A565" s="3"/>
      <c r="B565" s="57" t="s">
        <v>268</v>
      </c>
      <c r="C565" s="58"/>
      <c r="D565" s="58"/>
      <c r="E565" s="5"/>
      <c r="F565" s="59">
        <v>579</v>
      </c>
      <c r="G565" s="54"/>
      <c r="H565" s="54"/>
      <c r="I565" s="54"/>
      <c r="J565" s="59">
        <v>2718</v>
      </c>
      <c r="K565" s="59">
        <v>80</v>
      </c>
      <c r="L565" s="59">
        <v>32</v>
      </c>
      <c r="M565" s="54"/>
      <c r="N565" s="59">
        <v>2830</v>
      </c>
      <c r="O565" s="54"/>
      <c r="P565" s="54"/>
      <c r="Q565" s="54"/>
      <c r="R565" s="59">
        <v>14</v>
      </c>
      <c r="S565" s="59">
        <v>340</v>
      </c>
      <c r="T565" s="59">
        <v>244</v>
      </c>
      <c r="U565" s="59">
        <v>128</v>
      </c>
      <c r="V565" s="54"/>
      <c r="W565" s="59">
        <v>175</v>
      </c>
      <c r="X565" s="59">
        <v>18</v>
      </c>
      <c r="Y565" s="59">
        <v>15</v>
      </c>
      <c r="Z565" s="59">
        <v>168</v>
      </c>
      <c r="AA565" s="59">
        <v>108</v>
      </c>
      <c r="AB565" s="59">
        <v>162</v>
      </c>
      <c r="AC565" s="59">
        <v>1445</v>
      </c>
      <c r="AD565" s="59">
        <v>2</v>
      </c>
      <c r="AE565" s="54"/>
      <c r="AF565" s="59">
        <v>2819</v>
      </c>
      <c r="AG565" s="54"/>
      <c r="AH565" s="54"/>
      <c r="AI565" s="54"/>
      <c r="AJ565" s="59">
        <v>573</v>
      </c>
      <c r="AK565" s="54"/>
      <c r="AL565" s="54"/>
      <c r="AM565" s="54"/>
      <c r="AN565" s="59">
        <v>0</v>
      </c>
      <c r="AO565" s="54"/>
      <c r="AP565" s="59">
        <v>17</v>
      </c>
      <c r="AQ565" s="54"/>
      <c r="AR565" s="54"/>
      <c r="AS565" s="54"/>
      <c r="AT565" s="59">
        <v>138</v>
      </c>
      <c r="AU565" s="39"/>
      <c r="AV565" s="39"/>
      <c r="AW565" s="39"/>
    </row>
    <row r="566" spans="1:49" ht="20.100000000000001" customHeight="1" x14ac:dyDescent="0.2"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</row>
    <row r="567" spans="1:49" ht="20.100000000000001" customHeight="1" x14ac:dyDescent="0.2">
      <c r="B567" s="6" t="s">
        <v>269</v>
      </c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</row>
    <row r="568" spans="1:49" ht="20.100000000000001" customHeight="1" x14ac:dyDescent="0.2">
      <c r="C568" s="3" t="s">
        <v>0</v>
      </c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</row>
    <row r="569" spans="1:49" ht="20.100000000000001" customHeight="1" x14ac:dyDescent="0.2">
      <c r="D569" s="2" t="s">
        <v>96</v>
      </c>
      <c r="F569" s="39">
        <v>0</v>
      </c>
      <c r="G569" s="39"/>
      <c r="H569" s="39"/>
      <c r="I569" s="39"/>
      <c r="J569" s="39">
        <v>0</v>
      </c>
      <c r="K569" s="39">
        <v>0</v>
      </c>
      <c r="L569" s="39">
        <v>0</v>
      </c>
      <c r="M569" s="39"/>
      <c r="N569" s="39">
        <v>0</v>
      </c>
      <c r="O569" s="39"/>
      <c r="P569" s="39"/>
      <c r="Q569" s="39"/>
      <c r="R569" s="39">
        <v>0</v>
      </c>
      <c r="S569" s="39">
        <v>0</v>
      </c>
      <c r="T569" s="39">
        <v>0</v>
      </c>
      <c r="U569" s="39">
        <v>0</v>
      </c>
      <c r="V569" s="39"/>
      <c r="W569" s="39">
        <v>0</v>
      </c>
      <c r="X569" s="39">
        <v>0</v>
      </c>
      <c r="Y569" s="39">
        <v>0</v>
      </c>
      <c r="Z569" s="39">
        <v>0</v>
      </c>
      <c r="AA569" s="39">
        <v>0</v>
      </c>
      <c r="AB569" s="39">
        <v>0</v>
      </c>
      <c r="AC569" s="39">
        <v>0</v>
      </c>
      <c r="AD569" s="39">
        <v>0</v>
      </c>
      <c r="AE569" s="39"/>
      <c r="AF569" s="39">
        <v>0</v>
      </c>
      <c r="AG569" s="39"/>
      <c r="AH569" s="39"/>
      <c r="AI569" s="39"/>
      <c r="AJ569" s="39">
        <v>0</v>
      </c>
      <c r="AK569" s="39"/>
      <c r="AL569" s="39"/>
      <c r="AM569" s="39"/>
      <c r="AN569" s="39">
        <v>0</v>
      </c>
      <c r="AO569" s="39"/>
      <c r="AP569" s="39">
        <v>0</v>
      </c>
      <c r="AQ569" s="39"/>
      <c r="AR569" s="39"/>
      <c r="AS569" s="39"/>
      <c r="AT569" s="39">
        <v>0</v>
      </c>
      <c r="AU569" s="39"/>
      <c r="AV569" s="39"/>
      <c r="AW569" s="39"/>
    </row>
    <row r="570" spans="1:49" ht="19.5" customHeight="1" x14ac:dyDescent="0.2">
      <c r="D570" s="47" t="s">
        <v>97</v>
      </c>
      <c r="F570" s="48">
        <v>0</v>
      </c>
      <c r="G570" s="49"/>
      <c r="H570" s="49"/>
      <c r="I570" s="49"/>
      <c r="J570" s="48">
        <v>0</v>
      </c>
      <c r="K570" s="48">
        <v>0</v>
      </c>
      <c r="L570" s="48">
        <v>0</v>
      </c>
      <c r="M570" s="49"/>
      <c r="N570" s="48">
        <v>0</v>
      </c>
      <c r="O570" s="49"/>
      <c r="P570" s="49"/>
      <c r="Q570" s="49"/>
      <c r="R570" s="48">
        <v>0</v>
      </c>
      <c r="S570" s="48">
        <v>0</v>
      </c>
      <c r="T570" s="48">
        <v>0</v>
      </c>
      <c r="U570" s="48">
        <v>0</v>
      </c>
      <c r="V570" s="49"/>
      <c r="W570" s="48">
        <v>0</v>
      </c>
      <c r="X570" s="48">
        <v>0</v>
      </c>
      <c r="Y570" s="48">
        <v>0</v>
      </c>
      <c r="Z570" s="48">
        <v>0</v>
      </c>
      <c r="AA570" s="48">
        <v>0</v>
      </c>
      <c r="AB570" s="48">
        <v>0</v>
      </c>
      <c r="AC570" s="48">
        <v>0</v>
      </c>
      <c r="AD570" s="48">
        <v>0</v>
      </c>
      <c r="AE570" s="49"/>
      <c r="AF570" s="48">
        <v>0</v>
      </c>
      <c r="AG570" s="49"/>
      <c r="AH570" s="49"/>
      <c r="AI570" s="49"/>
      <c r="AJ570" s="48">
        <v>0</v>
      </c>
      <c r="AK570" s="49"/>
      <c r="AL570" s="49"/>
      <c r="AM570" s="49"/>
      <c r="AN570" s="48">
        <v>0</v>
      </c>
      <c r="AO570" s="49"/>
      <c r="AP570" s="48">
        <v>0</v>
      </c>
      <c r="AQ570" s="49"/>
      <c r="AR570" s="49"/>
      <c r="AS570" s="49"/>
      <c r="AT570" s="48">
        <v>0</v>
      </c>
      <c r="AU570" s="39"/>
      <c r="AV570" s="39"/>
      <c r="AW570" s="39"/>
    </row>
    <row r="571" spans="1:49" ht="20.100000000000001" customHeight="1" x14ac:dyDescent="0.2"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</row>
    <row r="572" spans="1:49" s="1" customFormat="1" ht="20.100000000000001" customHeight="1" x14ac:dyDescent="0.25">
      <c r="A572" s="3"/>
      <c r="B572" s="6"/>
      <c r="C572" s="51" t="s">
        <v>120</v>
      </c>
      <c r="D572" s="52"/>
      <c r="E572" s="5"/>
      <c r="F572" s="53">
        <v>0</v>
      </c>
      <c r="G572" s="54"/>
      <c r="H572" s="54"/>
      <c r="I572" s="54"/>
      <c r="J572" s="53">
        <v>0</v>
      </c>
      <c r="K572" s="53">
        <v>0</v>
      </c>
      <c r="L572" s="53">
        <v>0</v>
      </c>
      <c r="M572" s="54"/>
      <c r="N572" s="53">
        <v>0</v>
      </c>
      <c r="O572" s="54"/>
      <c r="P572" s="54"/>
      <c r="Q572" s="54"/>
      <c r="R572" s="53">
        <v>0</v>
      </c>
      <c r="S572" s="53">
        <v>0</v>
      </c>
      <c r="T572" s="53">
        <v>0</v>
      </c>
      <c r="U572" s="53">
        <v>0</v>
      </c>
      <c r="V572" s="54"/>
      <c r="W572" s="53">
        <v>0</v>
      </c>
      <c r="X572" s="53">
        <v>0</v>
      </c>
      <c r="Y572" s="53">
        <v>0</v>
      </c>
      <c r="Z572" s="53">
        <v>0</v>
      </c>
      <c r="AA572" s="53">
        <v>0</v>
      </c>
      <c r="AB572" s="53">
        <v>0</v>
      </c>
      <c r="AC572" s="53">
        <v>0</v>
      </c>
      <c r="AD572" s="53">
        <v>0</v>
      </c>
      <c r="AE572" s="54"/>
      <c r="AF572" s="53">
        <v>0</v>
      </c>
      <c r="AG572" s="54"/>
      <c r="AH572" s="54"/>
      <c r="AI572" s="54"/>
      <c r="AJ572" s="53">
        <v>0</v>
      </c>
      <c r="AK572" s="54"/>
      <c r="AL572" s="54"/>
      <c r="AM572" s="54"/>
      <c r="AN572" s="53">
        <v>0</v>
      </c>
      <c r="AO572" s="54"/>
      <c r="AP572" s="53">
        <v>0</v>
      </c>
      <c r="AQ572" s="54"/>
      <c r="AR572" s="54"/>
      <c r="AS572" s="54"/>
      <c r="AT572" s="53">
        <v>0</v>
      </c>
      <c r="AU572" s="39"/>
      <c r="AV572" s="39"/>
      <c r="AW572" s="39"/>
    </row>
    <row r="573" spans="1:49" ht="20.100000000000001" customHeight="1" x14ac:dyDescent="0.2"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</row>
    <row r="574" spans="1:49" ht="20.100000000000001" customHeight="1" x14ac:dyDescent="0.2">
      <c r="C574" s="3" t="s">
        <v>249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</row>
    <row r="575" spans="1:49" ht="20.100000000000001" customHeight="1" x14ac:dyDescent="0.2">
      <c r="D575" s="2" t="s">
        <v>270</v>
      </c>
      <c r="F575" s="39">
        <v>104</v>
      </c>
      <c r="G575" s="39"/>
      <c r="H575" s="39"/>
      <c r="I575" s="39"/>
      <c r="J575" s="39">
        <v>466</v>
      </c>
      <c r="K575" s="39">
        <v>20</v>
      </c>
      <c r="L575" s="39">
        <v>4</v>
      </c>
      <c r="M575" s="39"/>
      <c r="N575" s="39">
        <v>490</v>
      </c>
      <c r="O575" s="39"/>
      <c r="P575" s="39"/>
      <c r="Q575" s="39"/>
      <c r="R575" s="39">
        <v>1</v>
      </c>
      <c r="S575" s="39">
        <v>21</v>
      </c>
      <c r="T575" s="39">
        <v>130</v>
      </c>
      <c r="U575" s="39">
        <v>30</v>
      </c>
      <c r="V575" s="39"/>
      <c r="W575" s="39">
        <v>66</v>
      </c>
      <c r="X575" s="39">
        <v>1</v>
      </c>
      <c r="Y575" s="39">
        <v>3</v>
      </c>
      <c r="Z575" s="39">
        <v>38</v>
      </c>
      <c r="AA575" s="39">
        <v>9</v>
      </c>
      <c r="AB575" s="39">
        <v>9</v>
      </c>
      <c r="AC575" s="39">
        <v>211</v>
      </c>
      <c r="AD575" s="39">
        <v>2</v>
      </c>
      <c r="AE575" s="39"/>
      <c r="AF575" s="39">
        <v>521</v>
      </c>
      <c r="AG575" s="39"/>
      <c r="AH575" s="39"/>
      <c r="AI575" s="39"/>
      <c r="AJ575" s="39">
        <v>68</v>
      </c>
      <c r="AK575" s="39"/>
      <c r="AL575" s="39"/>
      <c r="AM575" s="39"/>
      <c r="AN575" s="39">
        <v>0</v>
      </c>
      <c r="AO575" s="39"/>
      <c r="AP575" s="39">
        <v>5</v>
      </c>
      <c r="AQ575" s="39"/>
      <c r="AR575" s="39"/>
      <c r="AS575" s="39"/>
      <c r="AT575" s="39">
        <v>0</v>
      </c>
      <c r="AU575" s="39"/>
      <c r="AV575" s="39"/>
      <c r="AW575" s="39"/>
    </row>
    <row r="576" spans="1:49" ht="20.100000000000001" customHeight="1" x14ac:dyDescent="0.2">
      <c r="D576" s="47" t="s">
        <v>271</v>
      </c>
      <c r="F576" s="48">
        <v>56</v>
      </c>
      <c r="G576" s="49"/>
      <c r="H576" s="49"/>
      <c r="I576" s="49"/>
      <c r="J576" s="48">
        <v>332</v>
      </c>
      <c r="K576" s="48">
        <v>9</v>
      </c>
      <c r="L576" s="48">
        <v>12</v>
      </c>
      <c r="M576" s="49"/>
      <c r="N576" s="48">
        <v>353</v>
      </c>
      <c r="O576" s="49"/>
      <c r="P576" s="49"/>
      <c r="Q576" s="49"/>
      <c r="R576" s="48">
        <v>0</v>
      </c>
      <c r="S576" s="48">
        <v>42</v>
      </c>
      <c r="T576" s="48">
        <v>112</v>
      </c>
      <c r="U576" s="48">
        <v>32</v>
      </c>
      <c r="V576" s="49"/>
      <c r="W576" s="48">
        <v>31</v>
      </c>
      <c r="X576" s="48">
        <v>0</v>
      </c>
      <c r="Y576" s="48">
        <v>1</v>
      </c>
      <c r="Z576" s="48">
        <v>36</v>
      </c>
      <c r="AA576" s="48">
        <v>7</v>
      </c>
      <c r="AB576" s="48">
        <v>2</v>
      </c>
      <c r="AC576" s="48">
        <v>111</v>
      </c>
      <c r="AD576" s="48">
        <v>0</v>
      </c>
      <c r="AE576" s="49"/>
      <c r="AF576" s="48">
        <v>374</v>
      </c>
      <c r="AG576" s="49"/>
      <c r="AH576" s="49"/>
      <c r="AI576" s="49"/>
      <c r="AJ576" s="48">
        <v>35</v>
      </c>
      <c r="AK576" s="49"/>
      <c r="AL576" s="49"/>
      <c r="AM576" s="49"/>
      <c r="AN576" s="48">
        <v>0</v>
      </c>
      <c r="AO576" s="49"/>
      <c r="AP576" s="48">
        <v>0</v>
      </c>
      <c r="AQ576" s="49"/>
      <c r="AR576" s="49"/>
      <c r="AS576" s="49"/>
      <c r="AT576" s="48">
        <v>0</v>
      </c>
      <c r="AU576" s="39"/>
      <c r="AV576" s="39"/>
      <c r="AW576" s="39"/>
    </row>
    <row r="577" spans="1:49" ht="20.100000000000001" customHeight="1" x14ac:dyDescent="0.2">
      <c r="D577" s="2" t="s">
        <v>272</v>
      </c>
      <c r="F577" s="39">
        <v>69</v>
      </c>
      <c r="G577" s="39"/>
      <c r="H577" s="39"/>
      <c r="I577" s="39"/>
      <c r="J577" s="39">
        <v>361</v>
      </c>
      <c r="K577" s="39">
        <v>12</v>
      </c>
      <c r="L577" s="39">
        <v>15</v>
      </c>
      <c r="M577" s="39"/>
      <c r="N577" s="39">
        <v>388</v>
      </c>
      <c r="O577" s="39"/>
      <c r="P577" s="39"/>
      <c r="Q577" s="39"/>
      <c r="R577" s="39">
        <v>0</v>
      </c>
      <c r="S577" s="39">
        <v>21</v>
      </c>
      <c r="T577" s="39">
        <v>149</v>
      </c>
      <c r="U577" s="39">
        <v>32</v>
      </c>
      <c r="V577" s="39"/>
      <c r="W577" s="39">
        <v>27</v>
      </c>
      <c r="X577" s="39">
        <v>1</v>
      </c>
      <c r="Y577" s="39">
        <v>2</v>
      </c>
      <c r="Z577" s="39">
        <v>29</v>
      </c>
      <c r="AA577" s="39">
        <v>10</v>
      </c>
      <c r="AB577" s="39">
        <v>6</v>
      </c>
      <c r="AC577" s="39">
        <v>127</v>
      </c>
      <c r="AD577" s="39">
        <v>0</v>
      </c>
      <c r="AE577" s="39"/>
      <c r="AF577" s="39">
        <v>404</v>
      </c>
      <c r="AG577" s="39"/>
      <c r="AH577" s="39"/>
      <c r="AI577" s="39"/>
      <c r="AJ577" s="39">
        <v>51</v>
      </c>
      <c r="AK577" s="39"/>
      <c r="AL577" s="39"/>
      <c r="AM577" s="39"/>
      <c r="AN577" s="39">
        <v>0</v>
      </c>
      <c r="AO577" s="39"/>
      <c r="AP577" s="39">
        <v>2</v>
      </c>
      <c r="AQ577" s="39"/>
      <c r="AR577" s="39"/>
      <c r="AS577" s="39"/>
      <c r="AT577" s="39">
        <v>0</v>
      </c>
      <c r="AU577" s="39"/>
      <c r="AV577" s="39"/>
      <c r="AW577" s="39"/>
    </row>
    <row r="578" spans="1:49" ht="20.100000000000001" customHeight="1" x14ac:dyDescent="0.2">
      <c r="D578" s="47" t="s">
        <v>273</v>
      </c>
      <c r="F578" s="48">
        <v>100</v>
      </c>
      <c r="G578" s="49"/>
      <c r="H578" s="49"/>
      <c r="I578" s="49"/>
      <c r="J578" s="48">
        <v>421</v>
      </c>
      <c r="K578" s="48">
        <v>9</v>
      </c>
      <c r="L578" s="48">
        <v>9</v>
      </c>
      <c r="M578" s="49"/>
      <c r="N578" s="48">
        <v>439</v>
      </c>
      <c r="O578" s="49"/>
      <c r="P578" s="49"/>
      <c r="Q578" s="49"/>
      <c r="R578" s="48">
        <v>0</v>
      </c>
      <c r="S578" s="48">
        <v>40</v>
      </c>
      <c r="T578" s="48">
        <v>111</v>
      </c>
      <c r="U578" s="48">
        <v>23</v>
      </c>
      <c r="V578" s="49"/>
      <c r="W578" s="48">
        <v>80</v>
      </c>
      <c r="X578" s="48">
        <v>2</v>
      </c>
      <c r="Y578" s="48">
        <v>1</v>
      </c>
      <c r="Z578" s="48">
        <v>36</v>
      </c>
      <c r="AA578" s="48">
        <v>15</v>
      </c>
      <c r="AB578" s="48">
        <v>19</v>
      </c>
      <c r="AC578" s="48">
        <v>186</v>
      </c>
      <c r="AD578" s="48">
        <v>0</v>
      </c>
      <c r="AE578" s="49"/>
      <c r="AF578" s="48">
        <v>513</v>
      </c>
      <c r="AG578" s="49"/>
      <c r="AH578" s="49"/>
      <c r="AI578" s="49"/>
      <c r="AJ578" s="48">
        <v>26</v>
      </c>
      <c r="AK578" s="49"/>
      <c r="AL578" s="49"/>
      <c r="AM578" s="49"/>
      <c r="AN578" s="48">
        <v>0</v>
      </c>
      <c r="AO578" s="49"/>
      <c r="AP578" s="48">
        <v>0</v>
      </c>
      <c r="AQ578" s="49"/>
      <c r="AR578" s="49"/>
      <c r="AS578" s="49"/>
      <c r="AT578" s="48">
        <v>29</v>
      </c>
      <c r="AU578" s="39"/>
      <c r="AV578" s="39"/>
      <c r="AW578" s="39"/>
    </row>
    <row r="579" spans="1:49" ht="20.100000000000001" customHeight="1" x14ac:dyDescent="0.2">
      <c r="D579" s="2" t="s">
        <v>274</v>
      </c>
      <c r="F579" s="39">
        <v>103</v>
      </c>
      <c r="G579" s="39"/>
      <c r="H579" s="39"/>
      <c r="I579" s="39"/>
      <c r="J579" s="39">
        <v>492</v>
      </c>
      <c r="K579" s="39">
        <v>9</v>
      </c>
      <c r="L579" s="39">
        <v>11</v>
      </c>
      <c r="M579" s="39"/>
      <c r="N579" s="39">
        <v>512</v>
      </c>
      <c r="O579" s="39"/>
      <c r="P579" s="39"/>
      <c r="Q579" s="39"/>
      <c r="R579" s="39">
        <v>2</v>
      </c>
      <c r="S579" s="39">
        <v>17</v>
      </c>
      <c r="T579" s="39">
        <v>162</v>
      </c>
      <c r="U579" s="39">
        <v>43</v>
      </c>
      <c r="V579" s="39"/>
      <c r="W579" s="39">
        <v>60</v>
      </c>
      <c r="X579" s="39">
        <v>1</v>
      </c>
      <c r="Y579" s="39">
        <v>0</v>
      </c>
      <c r="Z579" s="39">
        <v>42</v>
      </c>
      <c r="AA579" s="39">
        <v>9</v>
      </c>
      <c r="AB579" s="39">
        <v>11</v>
      </c>
      <c r="AC579" s="39">
        <v>199</v>
      </c>
      <c r="AD579" s="39">
        <v>1</v>
      </c>
      <c r="AE579" s="39"/>
      <c r="AF579" s="39">
        <v>547</v>
      </c>
      <c r="AG579" s="39"/>
      <c r="AH579" s="39"/>
      <c r="AI579" s="39"/>
      <c r="AJ579" s="39">
        <v>68</v>
      </c>
      <c r="AK579" s="39"/>
      <c r="AL579" s="39"/>
      <c r="AM579" s="39"/>
      <c r="AN579" s="39">
        <v>0</v>
      </c>
      <c r="AO579" s="39"/>
      <c r="AP579" s="39">
        <v>0</v>
      </c>
      <c r="AQ579" s="39"/>
      <c r="AR579" s="39"/>
      <c r="AS579" s="39"/>
      <c r="AT579" s="39">
        <v>0</v>
      </c>
      <c r="AU579" s="39"/>
      <c r="AV579" s="39"/>
      <c r="AW579" s="39"/>
    </row>
    <row r="580" spans="1:49" ht="20.100000000000001" customHeight="1" x14ac:dyDescent="0.2">
      <c r="D580" s="47" t="s">
        <v>275</v>
      </c>
      <c r="F580" s="48">
        <v>0</v>
      </c>
      <c r="G580" s="49"/>
      <c r="H580" s="49"/>
      <c r="I580" s="49"/>
      <c r="J580" s="48">
        <v>538</v>
      </c>
      <c r="K580" s="48">
        <v>12</v>
      </c>
      <c r="L580" s="48">
        <v>0</v>
      </c>
      <c r="M580" s="49"/>
      <c r="N580" s="48">
        <v>550</v>
      </c>
      <c r="O580" s="49"/>
      <c r="P580" s="49"/>
      <c r="Q580" s="49"/>
      <c r="R580" s="48">
        <v>0</v>
      </c>
      <c r="S580" s="48">
        <v>22</v>
      </c>
      <c r="T580" s="48">
        <v>227</v>
      </c>
      <c r="U580" s="48">
        <v>42</v>
      </c>
      <c r="V580" s="49"/>
      <c r="W580" s="48">
        <v>46</v>
      </c>
      <c r="X580" s="48">
        <v>2</v>
      </c>
      <c r="Y580" s="48">
        <v>2</v>
      </c>
      <c r="Z580" s="48">
        <v>29</v>
      </c>
      <c r="AA580" s="48">
        <v>4</v>
      </c>
      <c r="AB580" s="48">
        <v>6</v>
      </c>
      <c r="AC580" s="48">
        <v>96</v>
      </c>
      <c r="AD580" s="48">
        <v>1</v>
      </c>
      <c r="AE580" s="49"/>
      <c r="AF580" s="48">
        <v>477</v>
      </c>
      <c r="AG580" s="49"/>
      <c r="AH580" s="49"/>
      <c r="AI580" s="49"/>
      <c r="AJ580" s="48">
        <v>71</v>
      </c>
      <c r="AK580" s="49"/>
      <c r="AL580" s="49"/>
      <c r="AM580" s="49"/>
      <c r="AN580" s="48">
        <v>0</v>
      </c>
      <c r="AO580" s="49"/>
      <c r="AP580" s="48">
        <v>2</v>
      </c>
      <c r="AQ580" s="49"/>
      <c r="AR580" s="49"/>
      <c r="AS580" s="49"/>
      <c r="AT580" s="48">
        <v>0</v>
      </c>
      <c r="AU580" s="39"/>
      <c r="AV580" s="39"/>
      <c r="AW580" s="39"/>
    </row>
    <row r="581" spans="1:49" ht="20.100000000000001" customHeight="1" x14ac:dyDescent="0.2">
      <c r="D581" s="2" t="s">
        <v>276</v>
      </c>
      <c r="F581" s="39">
        <v>0</v>
      </c>
      <c r="G581" s="39"/>
      <c r="H581" s="39"/>
      <c r="I581" s="39"/>
      <c r="J581" s="39">
        <v>538</v>
      </c>
      <c r="K581" s="39">
        <v>5</v>
      </c>
      <c r="L581" s="39">
        <v>1</v>
      </c>
      <c r="M581" s="39"/>
      <c r="N581" s="39">
        <v>544</v>
      </c>
      <c r="O581" s="39"/>
      <c r="P581" s="39"/>
      <c r="Q581" s="39"/>
      <c r="R581" s="39">
        <v>0</v>
      </c>
      <c r="S581" s="39">
        <v>24</v>
      </c>
      <c r="T581" s="39">
        <v>184</v>
      </c>
      <c r="U581" s="39">
        <v>17</v>
      </c>
      <c r="V581" s="39"/>
      <c r="W581" s="39">
        <v>49</v>
      </c>
      <c r="X581" s="39">
        <v>2</v>
      </c>
      <c r="Y581" s="39">
        <v>1</v>
      </c>
      <c r="Z581" s="39">
        <v>24</v>
      </c>
      <c r="AA581" s="39">
        <v>5</v>
      </c>
      <c r="AB581" s="39">
        <v>8</v>
      </c>
      <c r="AC581" s="39">
        <v>152</v>
      </c>
      <c r="AD581" s="39">
        <v>0</v>
      </c>
      <c r="AE581" s="39"/>
      <c r="AF581" s="39">
        <v>466</v>
      </c>
      <c r="AG581" s="39"/>
      <c r="AH581" s="39"/>
      <c r="AI581" s="39"/>
      <c r="AJ581" s="39">
        <v>68</v>
      </c>
      <c r="AK581" s="39"/>
      <c r="AL581" s="39"/>
      <c r="AM581" s="39"/>
      <c r="AN581" s="39">
        <v>0</v>
      </c>
      <c r="AO581" s="39"/>
      <c r="AP581" s="39">
        <v>10</v>
      </c>
      <c r="AQ581" s="39"/>
      <c r="AR581" s="39"/>
      <c r="AS581" s="39"/>
      <c r="AT581" s="39">
        <v>0</v>
      </c>
      <c r="AU581" s="39"/>
      <c r="AV581" s="39"/>
      <c r="AW581" s="39"/>
    </row>
    <row r="582" spans="1:49" ht="20.100000000000001" customHeight="1" x14ac:dyDescent="0.2"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</row>
    <row r="583" spans="1:49" s="1" customFormat="1" ht="20.100000000000001" customHeight="1" x14ac:dyDescent="0.25">
      <c r="A583" s="3"/>
      <c r="B583" s="6"/>
      <c r="C583" s="51" t="s">
        <v>250</v>
      </c>
      <c r="D583" s="52"/>
      <c r="E583" s="5"/>
      <c r="F583" s="53">
        <v>432</v>
      </c>
      <c r="G583" s="54"/>
      <c r="H583" s="54"/>
      <c r="I583" s="54"/>
      <c r="J583" s="53">
        <v>3148</v>
      </c>
      <c r="K583" s="53">
        <v>76</v>
      </c>
      <c r="L583" s="53">
        <v>52</v>
      </c>
      <c r="M583" s="54"/>
      <c r="N583" s="53">
        <v>3276</v>
      </c>
      <c r="O583" s="54"/>
      <c r="P583" s="54"/>
      <c r="Q583" s="54"/>
      <c r="R583" s="53">
        <v>3</v>
      </c>
      <c r="S583" s="53">
        <v>187</v>
      </c>
      <c r="T583" s="53">
        <v>1075</v>
      </c>
      <c r="U583" s="53">
        <v>219</v>
      </c>
      <c r="V583" s="54"/>
      <c r="W583" s="53">
        <v>359</v>
      </c>
      <c r="X583" s="53">
        <v>9</v>
      </c>
      <c r="Y583" s="53">
        <v>10</v>
      </c>
      <c r="Z583" s="53">
        <v>234</v>
      </c>
      <c r="AA583" s="53">
        <v>59</v>
      </c>
      <c r="AB583" s="53">
        <v>61</v>
      </c>
      <c r="AC583" s="53">
        <v>1082</v>
      </c>
      <c r="AD583" s="53">
        <v>4</v>
      </c>
      <c r="AE583" s="54"/>
      <c r="AF583" s="53">
        <v>3302</v>
      </c>
      <c r="AG583" s="54"/>
      <c r="AH583" s="54"/>
      <c r="AI583" s="54"/>
      <c r="AJ583" s="53">
        <v>387</v>
      </c>
      <c r="AK583" s="54"/>
      <c r="AL583" s="54"/>
      <c r="AM583" s="54"/>
      <c r="AN583" s="53">
        <v>0</v>
      </c>
      <c r="AO583" s="54"/>
      <c r="AP583" s="53">
        <v>19</v>
      </c>
      <c r="AQ583" s="54"/>
      <c r="AR583" s="54"/>
      <c r="AS583" s="54"/>
      <c r="AT583" s="53">
        <v>29</v>
      </c>
      <c r="AU583" s="39"/>
      <c r="AV583" s="39"/>
      <c r="AW583" s="39"/>
    </row>
    <row r="584" spans="1:49" ht="20.100000000000001" customHeight="1" x14ac:dyDescent="0.2"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</row>
    <row r="585" spans="1:49" ht="20.100000000000001" customHeight="1" x14ac:dyDescent="0.2">
      <c r="C585" s="3" t="s">
        <v>154</v>
      </c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</row>
    <row r="586" spans="1:49" ht="19.5" customHeight="1" x14ac:dyDescent="0.2">
      <c r="D586" s="50" t="s">
        <v>96</v>
      </c>
      <c r="F586" s="49">
        <v>86</v>
      </c>
      <c r="G586" s="49"/>
      <c r="H586" s="49"/>
      <c r="I586" s="49"/>
      <c r="J586" s="49">
        <v>342</v>
      </c>
      <c r="K586" s="49">
        <v>10</v>
      </c>
      <c r="L586" s="49">
        <v>2</v>
      </c>
      <c r="M586" s="49"/>
      <c r="N586" s="49">
        <v>354</v>
      </c>
      <c r="O586" s="49"/>
      <c r="P586" s="49"/>
      <c r="Q586" s="49"/>
      <c r="R586" s="49">
        <v>0</v>
      </c>
      <c r="S586" s="49">
        <v>21</v>
      </c>
      <c r="T586" s="49">
        <v>186</v>
      </c>
      <c r="U586" s="49">
        <v>28</v>
      </c>
      <c r="V586" s="49"/>
      <c r="W586" s="49">
        <v>49</v>
      </c>
      <c r="X586" s="49">
        <v>0</v>
      </c>
      <c r="Y586" s="49">
        <v>1</v>
      </c>
      <c r="Z586" s="49">
        <v>17</v>
      </c>
      <c r="AA586" s="49">
        <v>5</v>
      </c>
      <c r="AB586" s="49">
        <v>9</v>
      </c>
      <c r="AC586" s="49">
        <v>88</v>
      </c>
      <c r="AD586" s="49">
        <v>0</v>
      </c>
      <c r="AE586" s="49"/>
      <c r="AF586" s="49">
        <v>404</v>
      </c>
      <c r="AG586" s="49"/>
      <c r="AH586" s="49"/>
      <c r="AI586" s="49"/>
      <c r="AJ586" s="49">
        <v>36</v>
      </c>
      <c r="AK586" s="49"/>
      <c r="AL586" s="49"/>
      <c r="AM586" s="49"/>
      <c r="AN586" s="49">
        <v>0</v>
      </c>
      <c r="AO586" s="49"/>
      <c r="AP586" s="49">
        <v>0</v>
      </c>
      <c r="AQ586" s="49"/>
      <c r="AR586" s="49"/>
      <c r="AS586" s="49"/>
      <c r="AT586" s="49">
        <v>25</v>
      </c>
      <c r="AU586" s="39"/>
      <c r="AV586" s="39"/>
      <c r="AW586" s="39"/>
    </row>
    <row r="587" spans="1:49" ht="19.5" customHeight="1" x14ac:dyDescent="0.2">
      <c r="D587" s="47" t="s">
        <v>97</v>
      </c>
      <c r="F587" s="48">
        <v>88</v>
      </c>
      <c r="G587" s="49"/>
      <c r="H587" s="49"/>
      <c r="I587" s="49"/>
      <c r="J587" s="48">
        <v>328</v>
      </c>
      <c r="K587" s="48">
        <v>5</v>
      </c>
      <c r="L587" s="48">
        <v>11</v>
      </c>
      <c r="M587" s="49"/>
      <c r="N587" s="48">
        <v>344</v>
      </c>
      <c r="O587" s="49"/>
      <c r="P587" s="49"/>
      <c r="Q587" s="49"/>
      <c r="R587" s="48">
        <v>0</v>
      </c>
      <c r="S587" s="48">
        <v>16</v>
      </c>
      <c r="T587" s="48">
        <v>147</v>
      </c>
      <c r="U587" s="48">
        <v>13</v>
      </c>
      <c r="V587" s="49"/>
      <c r="W587" s="48">
        <v>35</v>
      </c>
      <c r="X587" s="48">
        <v>1</v>
      </c>
      <c r="Y587" s="48">
        <v>2</v>
      </c>
      <c r="Z587" s="48">
        <v>17</v>
      </c>
      <c r="AA587" s="48">
        <v>11</v>
      </c>
      <c r="AB587" s="48">
        <v>6</v>
      </c>
      <c r="AC587" s="48">
        <v>128</v>
      </c>
      <c r="AD587" s="48">
        <v>0</v>
      </c>
      <c r="AE587" s="49"/>
      <c r="AF587" s="48">
        <v>376</v>
      </c>
      <c r="AG587" s="49"/>
      <c r="AH587" s="49"/>
      <c r="AI587" s="49"/>
      <c r="AJ587" s="48">
        <v>56</v>
      </c>
      <c r="AK587" s="49"/>
      <c r="AL587" s="49"/>
      <c r="AM587" s="49"/>
      <c r="AN587" s="48">
        <v>0</v>
      </c>
      <c r="AO587" s="49"/>
      <c r="AP587" s="48">
        <v>0</v>
      </c>
      <c r="AQ587" s="49"/>
      <c r="AR587" s="49"/>
      <c r="AS587" s="49"/>
      <c r="AT587" s="48">
        <v>0</v>
      </c>
      <c r="AU587" s="39"/>
      <c r="AV587" s="39"/>
      <c r="AW587" s="39"/>
    </row>
    <row r="588" spans="1:49" ht="20.100000000000001" customHeight="1" x14ac:dyDescent="0.2"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</row>
    <row r="589" spans="1:49" s="1" customFormat="1" ht="20.100000000000001" customHeight="1" x14ac:dyDescent="0.25">
      <c r="A589" s="3"/>
      <c r="B589" s="6"/>
      <c r="C589" s="51" t="s">
        <v>159</v>
      </c>
      <c r="D589" s="52"/>
      <c r="E589" s="5"/>
      <c r="F589" s="53">
        <v>174</v>
      </c>
      <c r="G589" s="54"/>
      <c r="H589" s="54"/>
      <c r="I589" s="54"/>
      <c r="J589" s="53">
        <v>670</v>
      </c>
      <c r="K589" s="53">
        <v>15</v>
      </c>
      <c r="L589" s="53">
        <v>13</v>
      </c>
      <c r="M589" s="54"/>
      <c r="N589" s="53">
        <v>698</v>
      </c>
      <c r="O589" s="54"/>
      <c r="P589" s="54"/>
      <c r="Q589" s="54"/>
      <c r="R589" s="53">
        <v>0</v>
      </c>
      <c r="S589" s="53">
        <v>37</v>
      </c>
      <c r="T589" s="53">
        <v>333</v>
      </c>
      <c r="U589" s="53">
        <v>41</v>
      </c>
      <c r="V589" s="54"/>
      <c r="W589" s="53">
        <v>84</v>
      </c>
      <c r="X589" s="53">
        <v>1</v>
      </c>
      <c r="Y589" s="53">
        <v>3</v>
      </c>
      <c r="Z589" s="53">
        <v>34</v>
      </c>
      <c r="AA589" s="53">
        <v>16</v>
      </c>
      <c r="AB589" s="53">
        <v>15</v>
      </c>
      <c r="AC589" s="53">
        <v>216</v>
      </c>
      <c r="AD589" s="53">
        <v>0</v>
      </c>
      <c r="AE589" s="54"/>
      <c r="AF589" s="53">
        <v>780</v>
      </c>
      <c r="AG589" s="54"/>
      <c r="AH589" s="54"/>
      <c r="AI589" s="54"/>
      <c r="AJ589" s="53">
        <v>92</v>
      </c>
      <c r="AK589" s="54"/>
      <c r="AL589" s="54"/>
      <c r="AM589" s="54"/>
      <c r="AN589" s="53">
        <v>0</v>
      </c>
      <c r="AO589" s="54"/>
      <c r="AP589" s="53">
        <v>0</v>
      </c>
      <c r="AQ589" s="54"/>
      <c r="AR589" s="54"/>
      <c r="AS589" s="54"/>
      <c r="AT589" s="53">
        <v>25</v>
      </c>
      <c r="AU589" s="39"/>
      <c r="AV589" s="39"/>
      <c r="AW589" s="39"/>
    </row>
    <row r="590" spans="1:49" s="1" customFormat="1" ht="20.100000000000001" customHeight="1" x14ac:dyDescent="0.2">
      <c r="A590" s="3"/>
      <c r="B590" s="6"/>
      <c r="C590" s="3"/>
      <c r="D590" s="3"/>
      <c r="E590" s="5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39"/>
      <c r="AV590" s="39"/>
      <c r="AW590" s="39"/>
    </row>
    <row r="591" spans="1:49" s="1" customFormat="1" ht="20.100000000000001" customHeight="1" x14ac:dyDescent="0.25">
      <c r="A591" s="3"/>
      <c r="B591" s="57" t="s">
        <v>277</v>
      </c>
      <c r="C591" s="58"/>
      <c r="D591" s="58"/>
      <c r="E591" s="5"/>
      <c r="F591" s="59">
        <v>606</v>
      </c>
      <c r="G591" s="54"/>
      <c r="H591" s="54"/>
      <c r="I591" s="54"/>
      <c r="J591" s="59">
        <v>3818</v>
      </c>
      <c r="K591" s="59">
        <v>91</v>
      </c>
      <c r="L591" s="59">
        <v>65</v>
      </c>
      <c r="M591" s="54"/>
      <c r="N591" s="59">
        <v>3974</v>
      </c>
      <c r="O591" s="54"/>
      <c r="P591" s="54"/>
      <c r="Q591" s="54"/>
      <c r="R591" s="59">
        <v>3</v>
      </c>
      <c r="S591" s="59">
        <v>224</v>
      </c>
      <c r="T591" s="59">
        <v>1408</v>
      </c>
      <c r="U591" s="59">
        <v>260</v>
      </c>
      <c r="V591" s="54"/>
      <c r="W591" s="59">
        <v>443</v>
      </c>
      <c r="X591" s="59">
        <v>10</v>
      </c>
      <c r="Y591" s="59">
        <v>13</v>
      </c>
      <c r="Z591" s="59">
        <v>268</v>
      </c>
      <c r="AA591" s="59">
        <v>75</v>
      </c>
      <c r="AB591" s="59">
        <v>76</v>
      </c>
      <c r="AC591" s="59">
        <v>1298</v>
      </c>
      <c r="AD591" s="59">
        <v>4</v>
      </c>
      <c r="AE591" s="54"/>
      <c r="AF591" s="59">
        <v>4082</v>
      </c>
      <c r="AG591" s="54"/>
      <c r="AH591" s="54"/>
      <c r="AI591" s="54"/>
      <c r="AJ591" s="59">
        <v>479</v>
      </c>
      <c r="AK591" s="54"/>
      <c r="AL591" s="54"/>
      <c r="AM591" s="54"/>
      <c r="AN591" s="59">
        <v>0</v>
      </c>
      <c r="AO591" s="54"/>
      <c r="AP591" s="59">
        <v>19</v>
      </c>
      <c r="AQ591" s="54"/>
      <c r="AR591" s="54"/>
      <c r="AS591" s="54"/>
      <c r="AT591" s="59">
        <v>54</v>
      </c>
      <c r="AU591" s="39"/>
      <c r="AV591" s="39"/>
      <c r="AW591" s="39"/>
    </row>
    <row r="592" spans="1:49" ht="20.100000000000001" customHeight="1" x14ac:dyDescent="0.2"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</row>
    <row r="593" spans="1:49" ht="20.100000000000001" customHeight="1" x14ac:dyDescent="0.2">
      <c r="B593" s="6" t="s">
        <v>278</v>
      </c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</row>
    <row r="594" spans="1:49" ht="20.100000000000001" customHeight="1" x14ac:dyDescent="0.2">
      <c r="C594" s="3" t="s">
        <v>154</v>
      </c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</row>
    <row r="595" spans="1:49" ht="20.100000000000001" customHeight="1" x14ac:dyDescent="0.2">
      <c r="D595" s="2" t="s">
        <v>122</v>
      </c>
      <c r="F595" s="39">
        <v>59</v>
      </c>
      <c r="G595" s="39"/>
      <c r="H595" s="39"/>
      <c r="I595" s="39"/>
      <c r="J595" s="39">
        <v>199</v>
      </c>
      <c r="K595" s="39">
        <v>15</v>
      </c>
      <c r="L595" s="39">
        <v>6</v>
      </c>
      <c r="M595" s="39"/>
      <c r="N595" s="39">
        <v>220</v>
      </c>
      <c r="O595" s="39"/>
      <c r="P595" s="39"/>
      <c r="Q595" s="39"/>
      <c r="R595" s="39">
        <v>1</v>
      </c>
      <c r="S595" s="39">
        <v>43</v>
      </c>
      <c r="T595" s="39">
        <v>35</v>
      </c>
      <c r="U595" s="39">
        <v>14</v>
      </c>
      <c r="V595" s="39"/>
      <c r="W595" s="39">
        <v>20</v>
      </c>
      <c r="X595" s="39">
        <v>0</v>
      </c>
      <c r="Y595" s="39">
        <v>1</v>
      </c>
      <c r="Z595" s="39">
        <v>15</v>
      </c>
      <c r="AA595" s="39">
        <v>16</v>
      </c>
      <c r="AB595" s="39">
        <v>4</v>
      </c>
      <c r="AC595" s="39">
        <v>89</v>
      </c>
      <c r="AD595" s="39">
        <v>0</v>
      </c>
      <c r="AE595" s="39"/>
      <c r="AF595" s="39">
        <v>238</v>
      </c>
      <c r="AG595" s="39"/>
      <c r="AH595" s="39"/>
      <c r="AI595" s="39"/>
      <c r="AJ595" s="39">
        <v>40</v>
      </c>
      <c r="AK595" s="39"/>
      <c r="AL595" s="39"/>
      <c r="AM595" s="39"/>
      <c r="AN595" s="39">
        <v>0</v>
      </c>
      <c r="AO595" s="39"/>
      <c r="AP595" s="39">
        <v>1</v>
      </c>
      <c r="AQ595" s="39"/>
      <c r="AR595" s="39"/>
      <c r="AS595" s="39"/>
      <c r="AT595" s="39">
        <v>0</v>
      </c>
      <c r="AU595" s="39"/>
      <c r="AV595" s="39"/>
      <c r="AW595" s="39"/>
    </row>
    <row r="596" spans="1:49" ht="19.5" customHeight="1" x14ac:dyDescent="0.2">
      <c r="D596" s="47" t="s">
        <v>135</v>
      </c>
      <c r="F596" s="48">
        <v>79</v>
      </c>
      <c r="G596" s="49"/>
      <c r="H596" s="49"/>
      <c r="I596" s="49"/>
      <c r="J596" s="48">
        <v>368</v>
      </c>
      <c r="K596" s="48">
        <v>12</v>
      </c>
      <c r="L596" s="48">
        <v>11</v>
      </c>
      <c r="M596" s="49"/>
      <c r="N596" s="48">
        <v>391</v>
      </c>
      <c r="O596" s="49"/>
      <c r="P596" s="49"/>
      <c r="Q596" s="49"/>
      <c r="R596" s="48">
        <v>0</v>
      </c>
      <c r="S596" s="48">
        <v>8</v>
      </c>
      <c r="T596" s="48">
        <v>47</v>
      </c>
      <c r="U596" s="48">
        <v>38</v>
      </c>
      <c r="V596" s="49"/>
      <c r="W596" s="48">
        <v>41</v>
      </c>
      <c r="X596" s="48">
        <v>1</v>
      </c>
      <c r="Y596" s="48">
        <v>1</v>
      </c>
      <c r="Z596" s="48">
        <v>59</v>
      </c>
      <c r="AA596" s="48">
        <v>17</v>
      </c>
      <c r="AB596" s="48">
        <v>15</v>
      </c>
      <c r="AC596" s="48">
        <v>182</v>
      </c>
      <c r="AD596" s="48">
        <v>0</v>
      </c>
      <c r="AE596" s="49"/>
      <c r="AF596" s="48">
        <v>409</v>
      </c>
      <c r="AG596" s="49"/>
      <c r="AH596" s="49"/>
      <c r="AI596" s="49"/>
      <c r="AJ596" s="48">
        <v>61</v>
      </c>
      <c r="AK596" s="49"/>
      <c r="AL596" s="49"/>
      <c r="AM596" s="49"/>
      <c r="AN596" s="48">
        <v>0</v>
      </c>
      <c r="AO596" s="49"/>
      <c r="AP596" s="48">
        <v>0</v>
      </c>
      <c r="AQ596" s="49"/>
      <c r="AR596" s="49"/>
      <c r="AS596" s="49"/>
      <c r="AT596" s="48">
        <v>0</v>
      </c>
      <c r="AU596" s="39"/>
      <c r="AV596" s="39"/>
      <c r="AW596" s="39"/>
    </row>
    <row r="597" spans="1:49" ht="20.100000000000001" customHeight="1" x14ac:dyDescent="0.2">
      <c r="D597" s="2" t="s">
        <v>98</v>
      </c>
      <c r="F597" s="39">
        <v>122</v>
      </c>
      <c r="G597" s="39"/>
      <c r="H597" s="39"/>
      <c r="I597" s="39"/>
      <c r="J597" s="39">
        <v>383</v>
      </c>
      <c r="K597" s="39">
        <v>4</v>
      </c>
      <c r="L597" s="39">
        <v>10</v>
      </c>
      <c r="M597" s="39"/>
      <c r="N597" s="39">
        <v>397</v>
      </c>
      <c r="O597" s="39"/>
      <c r="P597" s="39"/>
      <c r="Q597" s="39"/>
      <c r="R597" s="39">
        <v>0</v>
      </c>
      <c r="S597" s="39">
        <v>12</v>
      </c>
      <c r="T597" s="39">
        <v>16</v>
      </c>
      <c r="U597" s="39">
        <v>23</v>
      </c>
      <c r="V597" s="39"/>
      <c r="W597" s="39">
        <v>61</v>
      </c>
      <c r="X597" s="39">
        <v>3</v>
      </c>
      <c r="Y597" s="39">
        <v>5</v>
      </c>
      <c r="Z597" s="39">
        <v>61</v>
      </c>
      <c r="AA597" s="39">
        <v>15</v>
      </c>
      <c r="AB597" s="39">
        <v>10</v>
      </c>
      <c r="AC597" s="39">
        <v>189</v>
      </c>
      <c r="AD597" s="39">
        <v>2</v>
      </c>
      <c r="AE597" s="39"/>
      <c r="AF597" s="39">
        <v>397</v>
      </c>
      <c r="AG597" s="39"/>
      <c r="AH597" s="39"/>
      <c r="AI597" s="39"/>
      <c r="AJ597" s="39">
        <v>116</v>
      </c>
      <c r="AK597" s="39"/>
      <c r="AL597" s="39"/>
      <c r="AM597" s="39"/>
      <c r="AN597" s="39">
        <v>0</v>
      </c>
      <c r="AO597" s="39"/>
      <c r="AP597" s="39">
        <v>6</v>
      </c>
      <c r="AQ597" s="39"/>
      <c r="AR597" s="39"/>
      <c r="AS597" s="39"/>
      <c r="AT597" s="39">
        <v>73</v>
      </c>
      <c r="AU597" s="39"/>
      <c r="AV597" s="39"/>
      <c r="AW597" s="39"/>
    </row>
    <row r="598" spans="1:49" ht="19.5" customHeight="1" x14ac:dyDescent="0.2">
      <c r="D598" s="47" t="s">
        <v>136</v>
      </c>
      <c r="F598" s="48">
        <v>107</v>
      </c>
      <c r="G598" s="49"/>
      <c r="H598" s="49"/>
      <c r="I598" s="49"/>
      <c r="J598" s="48">
        <v>410</v>
      </c>
      <c r="K598" s="48">
        <v>14</v>
      </c>
      <c r="L598" s="48">
        <v>13</v>
      </c>
      <c r="M598" s="49"/>
      <c r="N598" s="48">
        <v>437</v>
      </c>
      <c r="O598" s="49"/>
      <c r="P598" s="49"/>
      <c r="Q598" s="49"/>
      <c r="R598" s="48">
        <v>1</v>
      </c>
      <c r="S598" s="48">
        <v>12</v>
      </c>
      <c r="T598" s="48">
        <v>73</v>
      </c>
      <c r="U598" s="48">
        <v>41</v>
      </c>
      <c r="V598" s="49"/>
      <c r="W598" s="48">
        <v>63</v>
      </c>
      <c r="X598" s="48">
        <v>0</v>
      </c>
      <c r="Y598" s="48">
        <v>4</v>
      </c>
      <c r="Z598" s="48">
        <v>73</v>
      </c>
      <c r="AA598" s="48">
        <v>19</v>
      </c>
      <c r="AB598" s="48">
        <v>11</v>
      </c>
      <c r="AC598" s="48">
        <v>149</v>
      </c>
      <c r="AD598" s="48">
        <v>0</v>
      </c>
      <c r="AE598" s="49"/>
      <c r="AF598" s="48">
        <v>446</v>
      </c>
      <c r="AG598" s="49"/>
      <c r="AH598" s="49"/>
      <c r="AI598" s="49"/>
      <c r="AJ598" s="48">
        <v>94</v>
      </c>
      <c r="AK598" s="49"/>
      <c r="AL598" s="49"/>
      <c r="AM598" s="49"/>
      <c r="AN598" s="48">
        <v>0</v>
      </c>
      <c r="AO598" s="49"/>
      <c r="AP598" s="48">
        <v>4</v>
      </c>
      <c r="AQ598" s="49"/>
      <c r="AR598" s="49"/>
      <c r="AS598" s="49"/>
      <c r="AT598" s="48">
        <v>0</v>
      </c>
      <c r="AU598" s="39"/>
      <c r="AV598" s="39"/>
      <c r="AW598" s="39"/>
    </row>
    <row r="599" spans="1:49" ht="20.100000000000001" customHeight="1" x14ac:dyDescent="0.2">
      <c r="D599" s="2" t="s">
        <v>100</v>
      </c>
      <c r="F599" s="39">
        <v>35</v>
      </c>
      <c r="G599" s="39"/>
      <c r="H599" s="39"/>
      <c r="I599" s="39"/>
      <c r="J599" s="39">
        <v>133</v>
      </c>
      <c r="K599" s="39">
        <v>3</v>
      </c>
      <c r="L599" s="39">
        <v>1</v>
      </c>
      <c r="M599" s="39"/>
      <c r="N599" s="39">
        <v>137</v>
      </c>
      <c r="O599" s="39"/>
      <c r="P599" s="39"/>
      <c r="Q599" s="39"/>
      <c r="R599" s="39">
        <v>0</v>
      </c>
      <c r="S599" s="39">
        <v>36</v>
      </c>
      <c r="T599" s="39">
        <v>25</v>
      </c>
      <c r="U599" s="39">
        <v>12</v>
      </c>
      <c r="V599" s="39"/>
      <c r="W599" s="39">
        <v>15</v>
      </c>
      <c r="X599" s="39">
        <v>0</v>
      </c>
      <c r="Y599" s="39">
        <v>0</v>
      </c>
      <c r="Z599" s="39">
        <v>5</v>
      </c>
      <c r="AA599" s="39">
        <v>3</v>
      </c>
      <c r="AB599" s="39">
        <v>3</v>
      </c>
      <c r="AC599" s="39">
        <v>52</v>
      </c>
      <c r="AD599" s="39">
        <v>0</v>
      </c>
      <c r="AE599" s="39"/>
      <c r="AF599" s="39">
        <v>151</v>
      </c>
      <c r="AG599" s="39"/>
      <c r="AH599" s="39"/>
      <c r="AI599" s="39"/>
      <c r="AJ599" s="39">
        <v>21</v>
      </c>
      <c r="AK599" s="39"/>
      <c r="AL599" s="39"/>
      <c r="AM599" s="39"/>
      <c r="AN599" s="39">
        <v>0</v>
      </c>
      <c r="AO599" s="39"/>
      <c r="AP599" s="39">
        <v>0</v>
      </c>
      <c r="AQ599" s="39"/>
      <c r="AR599" s="39"/>
      <c r="AS599" s="39"/>
      <c r="AT599" s="39">
        <v>0</v>
      </c>
      <c r="AU599" s="39"/>
      <c r="AV599" s="39"/>
      <c r="AW599" s="39"/>
    </row>
    <row r="600" spans="1:49" ht="19.5" customHeight="1" x14ac:dyDescent="0.2">
      <c r="D600" s="47" t="s">
        <v>101</v>
      </c>
      <c r="F600" s="48">
        <v>76</v>
      </c>
      <c r="G600" s="49"/>
      <c r="H600" s="49"/>
      <c r="I600" s="49"/>
      <c r="J600" s="48">
        <v>336</v>
      </c>
      <c r="K600" s="48">
        <v>10</v>
      </c>
      <c r="L600" s="48">
        <v>7</v>
      </c>
      <c r="M600" s="49"/>
      <c r="N600" s="48">
        <v>353</v>
      </c>
      <c r="O600" s="49"/>
      <c r="P600" s="49"/>
      <c r="Q600" s="49"/>
      <c r="R600" s="48">
        <v>0</v>
      </c>
      <c r="S600" s="48">
        <v>11</v>
      </c>
      <c r="T600" s="48">
        <v>64</v>
      </c>
      <c r="U600" s="48">
        <v>24</v>
      </c>
      <c r="V600" s="49"/>
      <c r="W600" s="48">
        <v>44</v>
      </c>
      <c r="X600" s="48">
        <v>2</v>
      </c>
      <c r="Y600" s="48">
        <v>0</v>
      </c>
      <c r="Z600" s="48">
        <v>84</v>
      </c>
      <c r="AA600" s="48">
        <v>8</v>
      </c>
      <c r="AB600" s="48">
        <v>23</v>
      </c>
      <c r="AC600" s="48">
        <v>103</v>
      </c>
      <c r="AD600" s="48">
        <v>0</v>
      </c>
      <c r="AE600" s="49"/>
      <c r="AF600" s="48">
        <v>363</v>
      </c>
      <c r="AG600" s="49"/>
      <c r="AH600" s="49"/>
      <c r="AI600" s="49"/>
      <c r="AJ600" s="48">
        <v>64</v>
      </c>
      <c r="AK600" s="49"/>
      <c r="AL600" s="49"/>
      <c r="AM600" s="49"/>
      <c r="AN600" s="48">
        <v>0</v>
      </c>
      <c r="AO600" s="49"/>
      <c r="AP600" s="48">
        <v>2</v>
      </c>
      <c r="AQ600" s="49"/>
      <c r="AR600" s="49"/>
      <c r="AS600" s="49"/>
      <c r="AT600" s="48">
        <v>0</v>
      </c>
      <c r="AU600" s="39"/>
      <c r="AV600" s="39"/>
      <c r="AW600" s="39"/>
    </row>
    <row r="601" spans="1:49" ht="20.100000000000001" customHeight="1" x14ac:dyDescent="0.2">
      <c r="B601" s="5"/>
      <c r="D601" s="2" t="s">
        <v>102</v>
      </c>
      <c r="F601" s="39">
        <v>67</v>
      </c>
      <c r="G601" s="39"/>
      <c r="H601" s="39"/>
      <c r="I601" s="39"/>
      <c r="J601" s="39">
        <v>190</v>
      </c>
      <c r="K601" s="39">
        <v>10</v>
      </c>
      <c r="L601" s="39">
        <v>4</v>
      </c>
      <c r="M601" s="39"/>
      <c r="N601" s="39">
        <v>204</v>
      </c>
      <c r="O601" s="39"/>
      <c r="P601" s="39"/>
      <c r="Q601" s="39"/>
      <c r="R601" s="39">
        <v>0</v>
      </c>
      <c r="S601" s="39">
        <v>21</v>
      </c>
      <c r="T601" s="39">
        <v>33</v>
      </c>
      <c r="U601" s="39">
        <v>10</v>
      </c>
      <c r="V601" s="39"/>
      <c r="W601" s="39">
        <v>35</v>
      </c>
      <c r="X601" s="39">
        <v>0</v>
      </c>
      <c r="Y601" s="39">
        <v>1</v>
      </c>
      <c r="Z601" s="39">
        <v>10</v>
      </c>
      <c r="AA601" s="39">
        <v>4</v>
      </c>
      <c r="AB601" s="39">
        <v>4</v>
      </c>
      <c r="AC601" s="39">
        <v>94</v>
      </c>
      <c r="AD601" s="39">
        <v>0</v>
      </c>
      <c r="AE601" s="39"/>
      <c r="AF601" s="39">
        <v>212</v>
      </c>
      <c r="AG601" s="39"/>
      <c r="AH601" s="39"/>
      <c r="AI601" s="39"/>
      <c r="AJ601" s="39">
        <v>59</v>
      </c>
      <c r="AK601" s="39"/>
      <c r="AL601" s="39"/>
      <c r="AM601" s="39"/>
      <c r="AN601" s="39">
        <v>0</v>
      </c>
      <c r="AO601" s="39"/>
      <c r="AP601" s="39">
        <v>0</v>
      </c>
      <c r="AQ601" s="39"/>
      <c r="AR601" s="39"/>
      <c r="AS601" s="39"/>
      <c r="AT601" s="39">
        <v>42</v>
      </c>
      <c r="AU601" s="39"/>
      <c r="AV601" s="39"/>
      <c r="AW601" s="39"/>
    </row>
    <row r="602" spans="1:49" ht="19.5" customHeight="1" x14ac:dyDescent="0.2">
      <c r="D602" s="47" t="s">
        <v>103</v>
      </c>
      <c r="F602" s="48">
        <v>94</v>
      </c>
      <c r="G602" s="49"/>
      <c r="H602" s="49"/>
      <c r="I602" s="49"/>
      <c r="J602" s="48">
        <v>390</v>
      </c>
      <c r="K602" s="48">
        <v>11</v>
      </c>
      <c r="L602" s="48">
        <v>6</v>
      </c>
      <c r="M602" s="49"/>
      <c r="N602" s="48">
        <v>407</v>
      </c>
      <c r="O602" s="49"/>
      <c r="P602" s="49"/>
      <c r="Q602" s="49"/>
      <c r="R602" s="48">
        <v>1</v>
      </c>
      <c r="S602" s="48">
        <v>12</v>
      </c>
      <c r="T602" s="48">
        <v>43</v>
      </c>
      <c r="U602" s="48">
        <v>20</v>
      </c>
      <c r="V602" s="49"/>
      <c r="W602" s="48">
        <v>29</v>
      </c>
      <c r="X602" s="48">
        <v>19</v>
      </c>
      <c r="Y602" s="48">
        <v>12</v>
      </c>
      <c r="Z602" s="48">
        <v>89</v>
      </c>
      <c r="AA602" s="48">
        <v>23</v>
      </c>
      <c r="AB602" s="48">
        <v>16</v>
      </c>
      <c r="AC602" s="48">
        <v>133</v>
      </c>
      <c r="AD602" s="48">
        <v>1</v>
      </c>
      <c r="AE602" s="49"/>
      <c r="AF602" s="48">
        <v>398</v>
      </c>
      <c r="AG602" s="49"/>
      <c r="AH602" s="49"/>
      <c r="AI602" s="49"/>
      <c r="AJ602" s="48">
        <v>96</v>
      </c>
      <c r="AK602" s="49"/>
      <c r="AL602" s="49"/>
      <c r="AM602" s="49"/>
      <c r="AN602" s="48">
        <v>0</v>
      </c>
      <c r="AO602" s="49"/>
      <c r="AP602" s="48">
        <v>7</v>
      </c>
      <c r="AQ602" s="49"/>
      <c r="AR602" s="49"/>
      <c r="AS602" s="49"/>
      <c r="AT602" s="48">
        <v>0</v>
      </c>
      <c r="AU602" s="39"/>
      <c r="AV602" s="39"/>
      <c r="AW602" s="39"/>
    </row>
    <row r="603" spans="1:49" ht="20.100000000000001" customHeight="1" x14ac:dyDescent="0.2">
      <c r="B603" s="5"/>
      <c r="D603" s="50" t="s">
        <v>137</v>
      </c>
      <c r="F603" s="49">
        <v>54</v>
      </c>
      <c r="G603" s="49"/>
      <c r="H603" s="49"/>
      <c r="I603" s="49"/>
      <c r="J603" s="49">
        <v>128</v>
      </c>
      <c r="K603" s="49">
        <v>7</v>
      </c>
      <c r="L603" s="49">
        <v>0</v>
      </c>
      <c r="M603" s="49"/>
      <c r="N603" s="49">
        <v>135</v>
      </c>
      <c r="O603" s="49"/>
      <c r="P603" s="49"/>
      <c r="Q603" s="49"/>
      <c r="R603" s="49">
        <v>0</v>
      </c>
      <c r="S603" s="49">
        <v>34</v>
      </c>
      <c r="T603" s="49">
        <v>18</v>
      </c>
      <c r="U603" s="49">
        <v>8</v>
      </c>
      <c r="V603" s="49"/>
      <c r="W603" s="49">
        <v>7</v>
      </c>
      <c r="X603" s="49">
        <v>0</v>
      </c>
      <c r="Y603" s="49">
        <v>0</v>
      </c>
      <c r="Z603" s="49">
        <v>19</v>
      </c>
      <c r="AA603" s="49">
        <v>1</v>
      </c>
      <c r="AB603" s="49">
        <v>1</v>
      </c>
      <c r="AC603" s="49">
        <v>43</v>
      </c>
      <c r="AD603" s="49">
        <v>1</v>
      </c>
      <c r="AE603" s="49"/>
      <c r="AF603" s="49">
        <v>132</v>
      </c>
      <c r="AG603" s="49"/>
      <c r="AH603" s="49"/>
      <c r="AI603" s="49"/>
      <c r="AJ603" s="49">
        <v>57</v>
      </c>
      <c r="AK603" s="49"/>
      <c r="AL603" s="49"/>
      <c r="AM603" s="49"/>
      <c r="AN603" s="49">
        <v>0</v>
      </c>
      <c r="AO603" s="49"/>
      <c r="AP603" s="49">
        <v>0</v>
      </c>
      <c r="AQ603" s="49"/>
      <c r="AR603" s="49"/>
      <c r="AS603" s="49"/>
      <c r="AT603" s="49">
        <v>0</v>
      </c>
      <c r="AU603" s="39"/>
      <c r="AV603" s="39"/>
      <c r="AW603" s="39"/>
    </row>
    <row r="604" spans="1:49" ht="19.5" customHeight="1" x14ac:dyDescent="0.2">
      <c r="D604" s="47" t="s">
        <v>105</v>
      </c>
      <c r="F604" s="48">
        <v>61</v>
      </c>
      <c r="G604" s="49"/>
      <c r="H604" s="49"/>
      <c r="I604" s="49"/>
      <c r="J604" s="48">
        <v>299</v>
      </c>
      <c r="K604" s="48">
        <v>30</v>
      </c>
      <c r="L604" s="48">
        <v>4</v>
      </c>
      <c r="M604" s="49"/>
      <c r="N604" s="48">
        <v>333</v>
      </c>
      <c r="O604" s="49"/>
      <c r="P604" s="49"/>
      <c r="Q604" s="49"/>
      <c r="R604" s="48">
        <v>0</v>
      </c>
      <c r="S604" s="48">
        <v>51</v>
      </c>
      <c r="T604" s="48">
        <v>75</v>
      </c>
      <c r="U604" s="48">
        <v>9</v>
      </c>
      <c r="V604" s="49"/>
      <c r="W604" s="48">
        <v>47</v>
      </c>
      <c r="X604" s="48">
        <v>0</v>
      </c>
      <c r="Y604" s="48">
        <v>0</v>
      </c>
      <c r="Z604" s="48">
        <v>18</v>
      </c>
      <c r="AA604" s="48">
        <v>21</v>
      </c>
      <c r="AB604" s="48">
        <v>4</v>
      </c>
      <c r="AC604" s="48">
        <v>115</v>
      </c>
      <c r="AD604" s="48">
        <v>0</v>
      </c>
      <c r="AE604" s="49"/>
      <c r="AF604" s="48">
        <v>340</v>
      </c>
      <c r="AG604" s="49"/>
      <c r="AH604" s="49"/>
      <c r="AI604" s="49"/>
      <c r="AJ604" s="48">
        <v>54</v>
      </c>
      <c r="AK604" s="49"/>
      <c r="AL604" s="49"/>
      <c r="AM604" s="49"/>
      <c r="AN604" s="48">
        <v>0</v>
      </c>
      <c r="AO604" s="49"/>
      <c r="AP604" s="48">
        <v>0</v>
      </c>
      <c r="AQ604" s="49"/>
      <c r="AR604" s="49"/>
      <c r="AS604" s="49"/>
      <c r="AT604" s="48">
        <v>0</v>
      </c>
      <c r="AU604" s="39"/>
      <c r="AV604" s="39"/>
      <c r="AW604" s="39"/>
    </row>
    <row r="605" spans="1:49" ht="20.100000000000001" customHeight="1" x14ac:dyDescent="0.2">
      <c r="B605" s="5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</row>
    <row r="606" spans="1:49" s="1" customFormat="1" ht="20.100000000000001" customHeight="1" x14ac:dyDescent="0.25">
      <c r="A606" s="3"/>
      <c r="B606" s="6"/>
      <c r="C606" s="51" t="s">
        <v>159</v>
      </c>
      <c r="D606" s="52"/>
      <c r="E606" s="5"/>
      <c r="F606" s="53">
        <v>754</v>
      </c>
      <c r="G606" s="54"/>
      <c r="H606" s="54"/>
      <c r="I606" s="54"/>
      <c r="J606" s="53">
        <v>2836</v>
      </c>
      <c r="K606" s="53">
        <v>116</v>
      </c>
      <c r="L606" s="53">
        <v>62</v>
      </c>
      <c r="M606" s="54"/>
      <c r="N606" s="53">
        <v>3014</v>
      </c>
      <c r="O606" s="54"/>
      <c r="P606" s="54"/>
      <c r="Q606" s="54"/>
      <c r="R606" s="53">
        <v>3</v>
      </c>
      <c r="S606" s="53">
        <v>240</v>
      </c>
      <c r="T606" s="53">
        <v>429</v>
      </c>
      <c r="U606" s="53">
        <v>199</v>
      </c>
      <c r="V606" s="54"/>
      <c r="W606" s="53">
        <v>362</v>
      </c>
      <c r="X606" s="53">
        <v>25</v>
      </c>
      <c r="Y606" s="53">
        <v>24</v>
      </c>
      <c r="Z606" s="53">
        <v>433</v>
      </c>
      <c r="AA606" s="53">
        <v>127</v>
      </c>
      <c r="AB606" s="53">
        <v>91</v>
      </c>
      <c r="AC606" s="53">
        <v>1149</v>
      </c>
      <c r="AD606" s="53">
        <v>4</v>
      </c>
      <c r="AE606" s="54"/>
      <c r="AF606" s="53">
        <v>3086</v>
      </c>
      <c r="AG606" s="54"/>
      <c r="AH606" s="54"/>
      <c r="AI606" s="54"/>
      <c r="AJ606" s="53">
        <v>662</v>
      </c>
      <c r="AK606" s="54"/>
      <c r="AL606" s="54"/>
      <c r="AM606" s="54"/>
      <c r="AN606" s="53">
        <v>0</v>
      </c>
      <c r="AO606" s="54"/>
      <c r="AP606" s="53">
        <v>20</v>
      </c>
      <c r="AQ606" s="54"/>
      <c r="AR606" s="54"/>
      <c r="AS606" s="54"/>
      <c r="AT606" s="53">
        <v>115</v>
      </c>
      <c r="AU606" s="39"/>
      <c r="AV606" s="39"/>
      <c r="AW606" s="39"/>
    </row>
    <row r="607" spans="1:49" s="1" customFormat="1" ht="20.100000000000001" customHeight="1" x14ac:dyDescent="0.2">
      <c r="A607" s="3"/>
      <c r="B607" s="6"/>
      <c r="C607" s="3"/>
      <c r="D607" s="3"/>
      <c r="E607" s="5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39"/>
      <c r="AV607" s="39"/>
      <c r="AW607" s="39"/>
    </row>
    <row r="608" spans="1:49" s="1" customFormat="1" ht="20.100000000000001" customHeight="1" x14ac:dyDescent="0.25">
      <c r="A608" s="3"/>
      <c r="B608" s="57" t="s">
        <v>279</v>
      </c>
      <c r="C608" s="58"/>
      <c r="D608" s="58"/>
      <c r="E608" s="5"/>
      <c r="F608" s="59">
        <v>754</v>
      </c>
      <c r="G608" s="54"/>
      <c r="H608" s="54"/>
      <c r="I608" s="54"/>
      <c r="J608" s="59">
        <v>2836</v>
      </c>
      <c r="K608" s="59">
        <v>116</v>
      </c>
      <c r="L608" s="59">
        <v>62</v>
      </c>
      <c r="M608" s="54"/>
      <c r="N608" s="59">
        <v>3014</v>
      </c>
      <c r="O608" s="54"/>
      <c r="P608" s="54"/>
      <c r="Q608" s="54"/>
      <c r="R608" s="59">
        <v>3</v>
      </c>
      <c r="S608" s="59">
        <v>240</v>
      </c>
      <c r="T608" s="59">
        <v>429</v>
      </c>
      <c r="U608" s="59">
        <v>199</v>
      </c>
      <c r="V608" s="54"/>
      <c r="W608" s="59">
        <v>362</v>
      </c>
      <c r="X608" s="59">
        <v>25</v>
      </c>
      <c r="Y608" s="59">
        <v>24</v>
      </c>
      <c r="Z608" s="59">
        <v>433</v>
      </c>
      <c r="AA608" s="59">
        <v>127</v>
      </c>
      <c r="AB608" s="59">
        <v>91</v>
      </c>
      <c r="AC608" s="59">
        <v>1149</v>
      </c>
      <c r="AD608" s="59">
        <v>4</v>
      </c>
      <c r="AE608" s="54"/>
      <c r="AF608" s="59">
        <v>3086</v>
      </c>
      <c r="AG608" s="54"/>
      <c r="AH608" s="54"/>
      <c r="AI608" s="54"/>
      <c r="AJ608" s="59">
        <v>662</v>
      </c>
      <c r="AK608" s="54"/>
      <c r="AL608" s="54"/>
      <c r="AM608" s="54"/>
      <c r="AN608" s="59">
        <v>0</v>
      </c>
      <c r="AO608" s="54"/>
      <c r="AP608" s="59">
        <v>20</v>
      </c>
      <c r="AQ608" s="54"/>
      <c r="AR608" s="54"/>
      <c r="AS608" s="54"/>
      <c r="AT608" s="59">
        <v>115</v>
      </c>
      <c r="AU608" s="39"/>
      <c r="AV608" s="39"/>
      <c r="AW608" s="39"/>
    </row>
    <row r="609" spans="1:49" ht="20.100000000000001" customHeight="1" x14ac:dyDescent="0.2"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</row>
    <row r="610" spans="1:49" ht="20.100000000000001" customHeight="1" x14ac:dyDescent="0.2">
      <c r="B610" s="6" t="s">
        <v>280</v>
      </c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</row>
    <row r="611" spans="1:49" ht="20.100000000000001" customHeight="1" x14ac:dyDescent="0.2">
      <c r="C611" s="3" t="s">
        <v>0</v>
      </c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</row>
    <row r="612" spans="1:49" ht="20.100000000000001" customHeight="1" x14ac:dyDescent="0.2">
      <c r="D612" s="2" t="s">
        <v>122</v>
      </c>
      <c r="F612" s="39">
        <v>7</v>
      </c>
      <c r="G612" s="39"/>
      <c r="H612" s="39"/>
      <c r="I612" s="39"/>
      <c r="J612" s="39">
        <v>0</v>
      </c>
      <c r="K612" s="39">
        <v>0</v>
      </c>
      <c r="L612" s="39">
        <v>0</v>
      </c>
      <c r="M612" s="39"/>
      <c r="N612" s="39">
        <v>0</v>
      </c>
      <c r="O612" s="39"/>
      <c r="P612" s="39"/>
      <c r="Q612" s="39"/>
      <c r="R612" s="39">
        <v>0</v>
      </c>
      <c r="S612" s="39">
        <v>0</v>
      </c>
      <c r="T612" s="39">
        <v>0</v>
      </c>
      <c r="U612" s="39">
        <v>0</v>
      </c>
      <c r="V612" s="39"/>
      <c r="W612" s="39">
        <v>0</v>
      </c>
      <c r="X612" s="39">
        <v>0</v>
      </c>
      <c r="Y612" s="39">
        <v>2</v>
      </c>
      <c r="Z612" s="39">
        <v>0</v>
      </c>
      <c r="AA612" s="39">
        <v>1</v>
      </c>
      <c r="AB612" s="39">
        <v>2</v>
      </c>
      <c r="AC612" s="39">
        <v>2</v>
      </c>
      <c r="AD612" s="39">
        <v>0</v>
      </c>
      <c r="AE612" s="39"/>
      <c r="AF612" s="39">
        <v>7</v>
      </c>
      <c r="AG612" s="39"/>
      <c r="AH612" s="39"/>
      <c r="AI612" s="39"/>
      <c r="AJ612" s="39">
        <v>0</v>
      </c>
      <c r="AK612" s="39"/>
      <c r="AL612" s="39"/>
      <c r="AM612" s="39"/>
      <c r="AN612" s="39">
        <v>0</v>
      </c>
      <c r="AO612" s="39"/>
      <c r="AP612" s="39">
        <v>0</v>
      </c>
      <c r="AQ612" s="39"/>
      <c r="AR612" s="39"/>
      <c r="AS612" s="39"/>
      <c r="AT612" s="39">
        <v>0</v>
      </c>
      <c r="AU612" s="39"/>
      <c r="AV612" s="39"/>
      <c r="AW612" s="39"/>
    </row>
    <row r="613" spans="1:49" ht="19.5" customHeight="1" x14ac:dyDescent="0.2">
      <c r="D613" s="47" t="s">
        <v>135</v>
      </c>
      <c r="F613" s="48">
        <v>3</v>
      </c>
      <c r="G613" s="49"/>
      <c r="H613" s="49"/>
      <c r="I613" s="49"/>
      <c r="J613" s="48">
        <v>0</v>
      </c>
      <c r="K613" s="48">
        <v>0</v>
      </c>
      <c r="L613" s="48">
        <v>0</v>
      </c>
      <c r="M613" s="49"/>
      <c r="N613" s="48">
        <v>0</v>
      </c>
      <c r="O613" s="49"/>
      <c r="P613" s="49"/>
      <c r="Q613" s="49"/>
      <c r="R613" s="48">
        <v>0</v>
      </c>
      <c r="S613" s="48">
        <v>0</v>
      </c>
      <c r="T613" s="48">
        <v>0</v>
      </c>
      <c r="U613" s="48">
        <v>0</v>
      </c>
      <c r="V613" s="49"/>
      <c r="W613" s="48">
        <v>0</v>
      </c>
      <c r="X613" s="48">
        <v>0</v>
      </c>
      <c r="Y613" s="48">
        <v>0</v>
      </c>
      <c r="Z613" s="48">
        <v>0</v>
      </c>
      <c r="AA613" s="48">
        <v>1</v>
      </c>
      <c r="AB613" s="48">
        <v>2</v>
      </c>
      <c r="AC613" s="48">
        <v>0</v>
      </c>
      <c r="AD613" s="48">
        <v>0</v>
      </c>
      <c r="AE613" s="49"/>
      <c r="AF613" s="48">
        <v>3</v>
      </c>
      <c r="AG613" s="49"/>
      <c r="AH613" s="49"/>
      <c r="AI613" s="49"/>
      <c r="AJ613" s="48">
        <v>0</v>
      </c>
      <c r="AK613" s="49"/>
      <c r="AL613" s="49"/>
      <c r="AM613" s="49"/>
      <c r="AN613" s="48">
        <v>0</v>
      </c>
      <c r="AO613" s="49"/>
      <c r="AP613" s="48">
        <v>0</v>
      </c>
      <c r="AQ613" s="49"/>
      <c r="AR613" s="49"/>
      <c r="AS613" s="49"/>
      <c r="AT613" s="48">
        <v>0</v>
      </c>
      <c r="AU613" s="39"/>
      <c r="AV613" s="39"/>
      <c r="AW613" s="39"/>
    </row>
    <row r="614" spans="1:49" ht="20.100000000000001" customHeight="1" x14ac:dyDescent="0.2">
      <c r="D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39"/>
      <c r="AV614" s="39"/>
      <c r="AW614" s="39"/>
    </row>
    <row r="615" spans="1:49" s="1" customFormat="1" ht="20.100000000000001" customHeight="1" x14ac:dyDescent="0.25">
      <c r="A615" s="3"/>
      <c r="B615" s="6"/>
      <c r="C615" s="51" t="s">
        <v>120</v>
      </c>
      <c r="D615" s="52"/>
      <c r="E615" s="5"/>
      <c r="F615" s="53">
        <v>10</v>
      </c>
      <c r="G615" s="54"/>
      <c r="H615" s="54"/>
      <c r="I615" s="54"/>
      <c r="J615" s="53">
        <v>0</v>
      </c>
      <c r="K615" s="53">
        <v>0</v>
      </c>
      <c r="L615" s="53">
        <v>0</v>
      </c>
      <c r="M615" s="54"/>
      <c r="N615" s="53">
        <v>0</v>
      </c>
      <c r="O615" s="54"/>
      <c r="P615" s="54"/>
      <c r="Q615" s="54"/>
      <c r="R615" s="53">
        <v>0</v>
      </c>
      <c r="S615" s="53">
        <v>0</v>
      </c>
      <c r="T615" s="53">
        <v>0</v>
      </c>
      <c r="U615" s="53">
        <v>0</v>
      </c>
      <c r="V615" s="54"/>
      <c r="W615" s="53">
        <v>0</v>
      </c>
      <c r="X615" s="53">
        <v>0</v>
      </c>
      <c r="Y615" s="53">
        <v>2</v>
      </c>
      <c r="Z615" s="53">
        <v>0</v>
      </c>
      <c r="AA615" s="53">
        <v>2</v>
      </c>
      <c r="AB615" s="53">
        <v>4</v>
      </c>
      <c r="AC615" s="53">
        <v>2</v>
      </c>
      <c r="AD615" s="53">
        <v>0</v>
      </c>
      <c r="AE615" s="54"/>
      <c r="AF615" s="53">
        <v>10</v>
      </c>
      <c r="AG615" s="54"/>
      <c r="AH615" s="54"/>
      <c r="AI615" s="54"/>
      <c r="AJ615" s="53">
        <v>0</v>
      </c>
      <c r="AK615" s="54"/>
      <c r="AL615" s="54"/>
      <c r="AM615" s="54"/>
      <c r="AN615" s="53">
        <v>0</v>
      </c>
      <c r="AO615" s="54"/>
      <c r="AP615" s="53">
        <v>0</v>
      </c>
      <c r="AQ615" s="54"/>
      <c r="AR615" s="54"/>
      <c r="AS615" s="54"/>
      <c r="AT615" s="53">
        <v>0</v>
      </c>
      <c r="AU615" s="39"/>
      <c r="AV615" s="39"/>
      <c r="AW615" s="39"/>
    </row>
    <row r="616" spans="1:49" ht="20.100000000000001" customHeight="1" x14ac:dyDescent="0.2">
      <c r="D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49"/>
      <c r="AU616" s="39"/>
      <c r="AV616" s="39"/>
      <c r="AW616" s="39"/>
    </row>
    <row r="617" spans="1:49" ht="20.100000000000001" customHeight="1" x14ac:dyDescent="0.2">
      <c r="C617" s="3" t="s">
        <v>249</v>
      </c>
      <c r="D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  <c r="AT617" s="49"/>
      <c r="AU617" s="39"/>
      <c r="AV617" s="39"/>
      <c r="AW617" s="39"/>
    </row>
    <row r="618" spans="1:49" ht="20.100000000000001" customHeight="1" x14ac:dyDescent="0.2">
      <c r="D618" s="2" t="s">
        <v>96</v>
      </c>
      <c r="F618" s="39">
        <v>116</v>
      </c>
      <c r="G618" s="39"/>
      <c r="H618" s="39"/>
      <c r="I618" s="39"/>
      <c r="J618" s="39">
        <v>1034</v>
      </c>
      <c r="K618" s="39">
        <v>12</v>
      </c>
      <c r="L618" s="39">
        <v>5</v>
      </c>
      <c r="M618" s="39"/>
      <c r="N618" s="39">
        <v>1051</v>
      </c>
      <c r="O618" s="39"/>
      <c r="P618" s="39"/>
      <c r="Q618" s="39"/>
      <c r="R618" s="39">
        <v>0</v>
      </c>
      <c r="S618" s="39">
        <v>24</v>
      </c>
      <c r="T618" s="39">
        <v>144</v>
      </c>
      <c r="U618" s="39">
        <v>49</v>
      </c>
      <c r="V618" s="39"/>
      <c r="W618" s="39">
        <v>86</v>
      </c>
      <c r="X618" s="39">
        <v>0</v>
      </c>
      <c r="Y618" s="39">
        <v>22</v>
      </c>
      <c r="Z618" s="39">
        <v>357</v>
      </c>
      <c r="AA618" s="39">
        <v>26</v>
      </c>
      <c r="AB618" s="39">
        <v>74</v>
      </c>
      <c r="AC618" s="39">
        <v>244</v>
      </c>
      <c r="AD618" s="39">
        <v>0</v>
      </c>
      <c r="AE618" s="39"/>
      <c r="AF618" s="39">
        <v>1026</v>
      </c>
      <c r="AG618" s="39"/>
      <c r="AH618" s="39"/>
      <c r="AI618" s="39"/>
      <c r="AJ618" s="39">
        <v>141</v>
      </c>
      <c r="AK618" s="39"/>
      <c r="AL618" s="39"/>
      <c r="AM618" s="39"/>
      <c r="AN618" s="39">
        <v>0</v>
      </c>
      <c r="AO618" s="39"/>
      <c r="AP618" s="39">
        <v>0</v>
      </c>
      <c r="AQ618" s="39"/>
      <c r="AR618" s="39"/>
      <c r="AS618" s="39"/>
      <c r="AT618" s="39">
        <v>0</v>
      </c>
      <c r="AU618" s="39"/>
      <c r="AV618" s="39"/>
      <c r="AW618" s="39"/>
    </row>
    <row r="619" spans="1:49" ht="19.5" customHeight="1" x14ac:dyDescent="0.2">
      <c r="D619" s="47" t="s">
        <v>97</v>
      </c>
      <c r="F619" s="48">
        <v>105</v>
      </c>
      <c r="G619" s="49"/>
      <c r="H619" s="49"/>
      <c r="I619" s="49"/>
      <c r="J619" s="48">
        <v>995</v>
      </c>
      <c r="K619" s="48">
        <v>5</v>
      </c>
      <c r="L619" s="48">
        <v>7</v>
      </c>
      <c r="M619" s="49"/>
      <c r="N619" s="48">
        <v>1007</v>
      </c>
      <c r="O619" s="49"/>
      <c r="P619" s="49"/>
      <c r="Q619" s="49"/>
      <c r="R619" s="48">
        <v>3</v>
      </c>
      <c r="S619" s="48">
        <v>12</v>
      </c>
      <c r="T619" s="48">
        <v>86</v>
      </c>
      <c r="U619" s="48">
        <v>63</v>
      </c>
      <c r="V619" s="49"/>
      <c r="W619" s="48">
        <v>246</v>
      </c>
      <c r="X619" s="48">
        <v>6</v>
      </c>
      <c r="Y619" s="48">
        <v>22</v>
      </c>
      <c r="Z619" s="48">
        <v>244</v>
      </c>
      <c r="AA619" s="48">
        <v>24</v>
      </c>
      <c r="AB619" s="48">
        <v>91</v>
      </c>
      <c r="AC619" s="48">
        <v>184</v>
      </c>
      <c r="AD619" s="48">
        <v>1</v>
      </c>
      <c r="AE619" s="49"/>
      <c r="AF619" s="48">
        <v>982</v>
      </c>
      <c r="AG619" s="49"/>
      <c r="AH619" s="49"/>
      <c r="AI619" s="49"/>
      <c r="AJ619" s="48">
        <v>114</v>
      </c>
      <c r="AK619" s="49"/>
      <c r="AL619" s="49"/>
      <c r="AM619" s="49"/>
      <c r="AN619" s="48">
        <v>0</v>
      </c>
      <c r="AO619" s="49"/>
      <c r="AP619" s="48">
        <v>16</v>
      </c>
      <c r="AQ619" s="49"/>
      <c r="AR619" s="49"/>
      <c r="AS619" s="49"/>
      <c r="AT619" s="48">
        <v>0</v>
      </c>
      <c r="AU619" s="39"/>
      <c r="AV619" s="39"/>
      <c r="AW619" s="39"/>
    </row>
    <row r="620" spans="1:49" ht="20.100000000000001" customHeight="1" x14ac:dyDescent="0.2">
      <c r="D620" s="50" t="s">
        <v>113</v>
      </c>
      <c r="F620" s="49">
        <v>101</v>
      </c>
      <c r="G620" s="49"/>
      <c r="H620" s="49"/>
      <c r="I620" s="49"/>
      <c r="J620" s="49">
        <v>969</v>
      </c>
      <c r="K620" s="49">
        <v>1</v>
      </c>
      <c r="L620" s="49">
        <v>1</v>
      </c>
      <c r="M620" s="49"/>
      <c r="N620" s="49">
        <v>971</v>
      </c>
      <c r="O620" s="49"/>
      <c r="P620" s="49"/>
      <c r="Q620" s="49"/>
      <c r="R620" s="49">
        <v>0</v>
      </c>
      <c r="S620" s="49">
        <v>19</v>
      </c>
      <c r="T620" s="49">
        <v>56</v>
      </c>
      <c r="U620" s="49">
        <v>50</v>
      </c>
      <c r="V620" s="49"/>
      <c r="W620" s="49">
        <v>27</v>
      </c>
      <c r="X620" s="49">
        <v>1</v>
      </c>
      <c r="Y620" s="49">
        <v>29</v>
      </c>
      <c r="Z620" s="49">
        <v>444</v>
      </c>
      <c r="AA620" s="49">
        <v>9</v>
      </c>
      <c r="AB620" s="49">
        <v>73</v>
      </c>
      <c r="AC620" s="49">
        <v>226</v>
      </c>
      <c r="AD620" s="49">
        <v>0</v>
      </c>
      <c r="AE620" s="49"/>
      <c r="AF620" s="49">
        <v>934</v>
      </c>
      <c r="AG620" s="49"/>
      <c r="AH620" s="49"/>
      <c r="AI620" s="49"/>
      <c r="AJ620" s="49">
        <v>138</v>
      </c>
      <c r="AK620" s="49"/>
      <c r="AL620" s="49"/>
      <c r="AM620" s="49"/>
      <c r="AN620" s="49">
        <v>0</v>
      </c>
      <c r="AO620" s="49"/>
      <c r="AP620" s="49">
        <v>0</v>
      </c>
      <c r="AQ620" s="49"/>
      <c r="AR620" s="49"/>
      <c r="AS620" s="49"/>
      <c r="AT620" s="49">
        <v>0</v>
      </c>
      <c r="AU620" s="39"/>
      <c r="AV620" s="39"/>
      <c r="AW620" s="39"/>
    </row>
    <row r="621" spans="1:49" ht="19.5" customHeight="1" x14ac:dyDescent="0.2">
      <c r="D621" s="47" t="s">
        <v>99</v>
      </c>
      <c r="F621" s="48">
        <v>66</v>
      </c>
      <c r="G621" s="49"/>
      <c r="H621" s="49"/>
      <c r="I621" s="49"/>
      <c r="J621" s="48">
        <v>945</v>
      </c>
      <c r="K621" s="48">
        <v>7</v>
      </c>
      <c r="L621" s="48">
        <v>1</v>
      </c>
      <c r="M621" s="49"/>
      <c r="N621" s="48">
        <v>953</v>
      </c>
      <c r="O621" s="49"/>
      <c r="P621" s="49"/>
      <c r="Q621" s="49"/>
      <c r="R621" s="48">
        <v>1</v>
      </c>
      <c r="S621" s="48">
        <v>20</v>
      </c>
      <c r="T621" s="48">
        <v>75</v>
      </c>
      <c r="U621" s="48">
        <v>20</v>
      </c>
      <c r="V621" s="49"/>
      <c r="W621" s="48">
        <v>86</v>
      </c>
      <c r="X621" s="48">
        <v>2</v>
      </c>
      <c r="Y621" s="48">
        <v>16</v>
      </c>
      <c r="Z621" s="48">
        <v>437</v>
      </c>
      <c r="AA621" s="48">
        <v>14</v>
      </c>
      <c r="AB621" s="48">
        <v>38</v>
      </c>
      <c r="AC621" s="48">
        <v>195</v>
      </c>
      <c r="AD621" s="48">
        <v>1</v>
      </c>
      <c r="AE621" s="49"/>
      <c r="AF621" s="48">
        <v>905</v>
      </c>
      <c r="AG621" s="49"/>
      <c r="AH621" s="49"/>
      <c r="AI621" s="49"/>
      <c r="AJ621" s="48">
        <v>114</v>
      </c>
      <c r="AK621" s="49"/>
      <c r="AL621" s="49"/>
      <c r="AM621" s="49"/>
      <c r="AN621" s="48">
        <v>0</v>
      </c>
      <c r="AO621" s="49"/>
      <c r="AP621" s="48">
        <v>0</v>
      </c>
      <c r="AQ621" s="49"/>
      <c r="AR621" s="49"/>
      <c r="AS621" s="49"/>
      <c r="AT621" s="48">
        <v>0</v>
      </c>
      <c r="AU621" s="39"/>
      <c r="AV621" s="39"/>
      <c r="AW621" s="39"/>
    </row>
    <row r="622" spans="1:49" ht="20.100000000000001" customHeight="1" x14ac:dyDescent="0.2">
      <c r="D622" s="50" t="s">
        <v>100</v>
      </c>
      <c r="F622" s="49">
        <v>65</v>
      </c>
      <c r="G622" s="49"/>
      <c r="H622" s="49"/>
      <c r="I622" s="49"/>
      <c r="J622" s="49">
        <v>921</v>
      </c>
      <c r="K622" s="49">
        <v>13</v>
      </c>
      <c r="L622" s="49">
        <v>5</v>
      </c>
      <c r="M622" s="49"/>
      <c r="N622" s="49">
        <v>939</v>
      </c>
      <c r="O622" s="49"/>
      <c r="P622" s="49"/>
      <c r="Q622" s="49"/>
      <c r="R622" s="49">
        <v>0</v>
      </c>
      <c r="S622" s="49">
        <v>24</v>
      </c>
      <c r="T622" s="49">
        <v>122</v>
      </c>
      <c r="U622" s="49">
        <v>57</v>
      </c>
      <c r="V622" s="49"/>
      <c r="W622" s="49">
        <v>205</v>
      </c>
      <c r="X622" s="49">
        <v>10</v>
      </c>
      <c r="Y622" s="49">
        <v>20</v>
      </c>
      <c r="Z622" s="49">
        <v>274</v>
      </c>
      <c r="AA622" s="49">
        <v>16</v>
      </c>
      <c r="AB622" s="49">
        <v>70</v>
      </c>
      <c r="AC622" s="49">
        <v>102</v>
      </c>
      <c r="AD622" s="49">
        <v>0</v>
      </c>
      <c r="AE622" s="49"/>
      <c r="AF622" s="49">
        <v>900</v>
      </c>
      <c r="AG622" s="49"/>
      <c r="AH622" s="49"/>
      <c r="AI622" s="49"/>
      <c r="AJ622" s="49">
        <v>100</v>
      </c>
      <c r="AK622" s="49"/>
      <c r="AL622" s="49"/>
      <c r="AM622" s="49"/>
      <c r="AN622" s="49">
        <v>0</v>
      </c>
      <c r="AO622" s="49"/>
      <c r="AP622" s="49">
        <v>4</v>
      </c>
      <c r="AQ622" s="49"/>
      <c r="AR622" s="49"/>
      <c r="AS622" s="49"/>
      <c r="AT622" s="49">
        <v>0</v>
      </c>
      <c r="AU622" s="39"/>
      <c r="AV622" s="39"/>
      <c r="AW622" s="39"/>
    </row>
    <row r="623" spans="1:49" ht="20.100000000000001" customHeight="1" x14ac:dyDescent="0.2">
      <c r="D623" s="47" t="s">
        <v>115</v>
      </c>
      <c r="F623" s="48">
        <v>56</v>
      </c>
      <c r="G623" s="49"/>
      <c r="H623" s="49"/>
      <c r="I623" s="49"/>
      <c r="J623" s="48">
        <v>945</v>
      </c>
      <c r="K623" s="48">
        <v>4</v>
      </c>
      <c r="L623" s="48">
        <v>3</v>
      </c>
      <c r="M623" s="49"/>
      <c r="N623" s="48">
        <v>952</v>
      </c>
      <c r="O623" s="49"/>
      <c r="P623" s="49"/>
      <c r="Q623" s="49"/>
      <c r="R623" s="48">
        <v>0</v>
      </c>
      <c r="S623" s="48">
        <v>18</v>
      </c>
      <c r="T623" s="48">
        <v>59</v>
      </c>
      <c r="U623" s="48">
        <v>73</v>
      </c>
      <c r="V623" s="49"/>
      <c r="W623" s="48">
        <v>106</v>
      </c>
      <c r="X623" s="48">
        <v>2</v>
      </c>
      <c r="Y623" s="48">
        <v>24</v>
      </c>
      <c r="Z623" s="48">
        <v>467</v>
      </c>
      <c r="AA623" s="48">
        <v>10</v>
      </c>
      <c r="AB623" s="48">
        <v>66</v>
      </c>
      <c r="AC623" s="48">
        <v>109</v>
      </c>
      <c r="AD623" s="48">
        <v>0</v>
      </c>
      <c r="AE623" s="49"/>
      <c r="AF623" s="48">
        <v>934</v>
      </c>
      <c r="AG623" s="49"/>
      <c r="AH623" s="49"/>
      <c r="AI623" s="49"/>
      <c r="AJ623" s="48">
        <v>72</v>
      </c>
      <c r="AK623" s="49"/>
      <c r="AL623" s="49"/>
      <c r="AM623" s="49"/>
      <c r="AN623" s="48">
        <v>0</v>
      </c>
      <c r="AO623" s="49"/>
      <c r="AP623" s="48">
        <v>2</v>
      </c>
      <c r="AQ623" s="49"/>
      <c r="AR623" s="49"/>
      <c r="AS623" s="49"/>
      <c r="AT623" s="48">
        <v>0</v>
      </c>
      <c r="AU623" s="39"/>
      <c r="AV623" s="39"/>
      <c r="AW623" s="39"/>
    </row>
    <row r="624" spans="1:49" ht="20.100000000000001" customHeight="1" x14ac:dyDescent="0.2">
      <c r="D624" s="50" t="s">
        <v>116</v>
      </c>
      <c r="F624" s="49">
        <v>91</v>
      </c>
      <c r="G624" s="49"/>
      <c r="H624" s="49"/>
      <c r="I624" s="49"/>
      <c r="J624" s="49">
        <v>941</v>
      </c>
      <c r="K624" s="49">
        <v>8</v>
      </c>
      <c r="L624" s="49">
        <v>11</v>
      </c>
      <c r="M624" s="49"/>
      <c r="N624" s="49">
        <v>960</v>
      </c>
      <c r="O624" s="49"/>
      <c r="P624" s="49"/>
      <c r="Q624" s="49"/>
      <c r="R624" s="49">
        <v>1</v>
      </c>
      <c r="S624" s="49">
        <v>23</v>
      </c>
      <c r="T624" s="49">
        <v>65</v>
      </c>
      <c r="U624" s="49">
        <v>36</v>
      </c>
      <c r="V624" s="49"/>
      <c r="W624" s="49">
        <v>133</v>
      </c>
      <c r="X624" s="49">
        <v>12</v>
      </c>
      <c r="Y624" s="49">
        <v>13</v>
      </c>
      <c r="Z624" s="49">
        <v>349</v>
      </c>
      <c r="AA624" s="49">
        <v>14</v>
      </c>
      <c r="AB624" s="49">
        <v>48</v>
      </c>
      <c r="AC624" s="49">
        <v>207</v>
      </c>
      <c r="AD624" s="49">
        <v>0</v>
      </c>
      <c r="AE624" s="49"/>
      <c r="AF624" s="49">
        <v>901</v>
      </c>
      <c r="AG624" s="49"/>
      <c r="AH624" s="49"/>
      <c r="AI624" s="49"/>
      <c r="AJ624" s="49">
        <v>143</v>
      </c>
      <c r="AK624" s="49"/>
      <c r="AL624" s="49"/>
      <c r="AM624" s="49"/>
      <c r="AN624" s="49">
        <v>0</v>
      </c>
      <c r="AO624" s="49"/>
      <c r="AP624" s="49">
        <v>7</v>
      </c>
      <c r="AQ624" s="49"/>
      <c r="AR624" s="49"/>
      <c r="AS624" s="49"/>
      <c r="AT624" s="49">
        <v>0</v>
      </c>
      <c r="AU624" s="39"/>
      <c r="AV624" s="39"/>
      <c r="AW624" s="39"/>
    </row>
    <row r="625" spans="1:49" ht="20.100000000000001" customHeight="1" x14ac:dyDescent="0.2"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</row>
    <row r="626" spans="1:49" s="1" customFormat="1" ht="20.100000000000001" customHeight="1" x14ac:dyDescent="0.25">
      <c r="A626" s="3"/>
      <c r="B626" s="6"/>
      <c r="C626" s="51" t="s">
        <v>250</v>
      </c>
      <c r="D626" s="52"/>
      <c r="E626" s="5"/>
      <c r="F626" s="53">
        <v>600</v>
      </c>
      <c r="G626" s="54"/>
      <c r="H626" s="54"/>
      <c r="I626" s="54"/>
      <c r="J626" s="53">
        <v>6750</v>
      </c>
      <c r="K626" s="53">
        <v>50</v>
      </c>
      <c r="L626" s="53">
        <v>33</v>
      </c>
      <c r="M626" s="54"/>
      <c r="N626" s="53">
        <v>6833</v>
      </c>
      <c r="O626" s="54"/>
      <c r="P626" s="54"/>
      <c r="Q626" s="54"/>
      <c r="R626" s="53">
        <v>5</v>
      </c>
      <c r="S626" s="53">
        <v>140</v>
      </c>
      <c r="T626" s="53">
        <v>607</v>
      </c>
      <c r="U626" s="53">
        <v>348</v>
      </c>
      <c r="V626" s="54"/>
      <c r="W626" s="53">
        <v>889</v>
      </c>
      <c r="X626" s="53">
        <v>33</v>
      </c>
      <c r="Y626" s="53">
        <v>146</v>
      </c>
      <c r="Z626" s="53">
        <v>2572</v>
      </c>
      <c r="AA626" s="53">
        <v>113</v>
      </c>
      <c r="AB626" s="53">
        <v>460</v>
      </c>
      <c r="AC626" s="53">
        <v>1267</v>
      </c>
      <c r="AD626" s="53">
        <v>2</v>
      </c>
      <c r="AE626" s="54"/>
      <c r="AF626" s="53">
        <v>6582</v>
      </c>
      <c r="AG626" s="54"/>
      <c r="AH626" s="54"/>
      <c r="AI626" s="54"/>
      <c r="AJ626" s="53">
        <v>822</v>
      </c>
      <c r="AK626" s="54"/>
      <c r="AL626" s="54"/>
      <c r="AM626" s="54"/>
      <c r="AN626" s="53">
        <v>0</v>
      </c>
      <c r="AO626" s="54"/>
      <c r="AP626" s="53">
        <v>29</v>
      </c>
      <c r="AQ626" s="54"/>
      <c r="AR626" s="54"/>
      <c r="AS626" s="54"/>
      <c r="AT626" s="53">
        <v>0</v>
      </c>
      <c r="AU626" s="39"/>
      <c r="AV626" s="39"/>
      <c r="AW626" s="39"/>
    </row>
    <row r="627" spans="1:49" ht="20.100000000000001" customHeight="1" x14ac:dyDescent="0.2">
      <c r="C627" s="61"/>
      <c r="D627" s="61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39"/>
      <c r="AV627" s="39"/>
      <c r="AW627" s="39"/>
    </row>
    <row r="628" spans="1:49" s="1" customFormat="1" ht="20.100000000000001" customHeight="1" x14ac:dyDescent="0.25">
      <c r="A628" s="3"/>
      <c r="B628" s="57" t="s">
        <v>281</v>
      </c>
      <c r="C628" s="58"/>
      <c r="D628" s="58"/>
      <c r="E628" s="5"/>
      <c r="F628" s="59">
        <v>610</v>
      </c>
      <c r="G628" s="54"/>
      <c r="H628" s="54"/>
      <c r="I628" s="54"/>
      <c r="J628" s="59">
        <v>6750</v>
      </c>
      <c r="K628" s="59">
        <v>50</v>
      </c>
      <c r="L628" s="59">
        <v>33</v>
      </c>
      <c r="M628" s="54"/>
      <c r="N628" s="59">
        <v>6833</v>
      </c>
      <c r="O628" s="54"/>
      <c r="P628" s="54"/>
      <c r="Q628" s="54"/>
      <c r="R628" s="59">
        <v>5</v>
      </c>
      <c r="S628" s="59">
        <v>140</v>
      </c>
      <c r="T628" s="59">
        <v>607</v>
      </c>
      <c r="U628" s="59">
        <v>348</v>
      </c>
      <c r="V628" s="54"/>
      <c r="W628" s="59">
        <v>889</v>
      </c>
      <c r="X628" s="59">
        <v>33</v>
      </c>
      <c r="Y628" s="59">
        <v>148</v>
      </c>
      <c r="Z628" s="59">
        <v>2572</v>
      </c>
      <c r="AA628" s="59">
        <v>115</v>
      </c>
      <c r="AB628" s="59">
        <v>464</v>
      </c>
      <c r="AC628" s="59">
        <v>1269</v>
      </c>
      <c r="AD628" s="59">
        <v>2</v>
      </c>
      <c r="AE628" s="54"/>
      <c r="AF628" s="59">
        <v>6592</v>
      </c>
      <c r="AG628" s="54"/>
      <c r="AH628" s="54"/>
      <c r="AI628" s="54"/>
      <c r="AJ628" s="59">
        <v>822</v>
      </c>
      <c r="AK628" s="54"/>
      <c r="AL628" s="54"/>
      <c r="AM628" s="54"/>
      <c r="AN628" s="59">
        <v>0</v>
      </c>
      <c r="AO628" s="54"/>
      <c r="AP628" s="59">
        <v>29</v>
      </c>
      <c r="AQ628" s="54"/>
      <c r="AR628" s="54"/>
      <c r="AS628" s="54"/>
      <c r="AT628" s="59">
        <v>0</v>
      </c>
      <c r="AU628" s="39"/>
      <c r="AV628" s="39"/>
      <c r="AW628" s="39"/>
    </row>
    <row r="629" spans="1:49" ht="20.100000000000001" customHeight="1" x14ac:dyDescent="0.2"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</row>
    <row r="630" spans="1:49" ht="20.100000000000001" customHeight="1" x14ac:dyDescent="0.2">
      <c r="B630" s="6" t="s">
        <v>282</v>
      </c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</row>
    <row r="631" spans="1:49" ht="20.100000000000001" customHeight="1" x14ac:dyDescent="0.2">
      <c r="C631" s="3" t="s">
        <v>154</v>
      </c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</row>
    <row r="632" spans="1:49" ht="20.100000000000001" customHeight="1" x14ac:dyDescent="0.2">
      <c r="D632" s="2" t="s">
        <v>96</v>
      </c>
      <c r="F632" s="39">
        <v>85</v>
      </c>
      <c r="G632" s="39"/>
      <c r="H632" s="39"/>
      <c r="I632" s="39"/>
      <c r="J632" s="39">
        <v>408</v>
      </c>
      <c r="K632" s="39">
        <v>7</v>
      </c>
      <c r="L632" s="39">
        <v>6</v>
      </c>
      <c r="M632" s="39"/>
      <c r="N632" s="39">
        <v>421</v>
      </c>
      <c r="O632" s="39"/>
      <c r="P632" s="39"/>
      <c r="Q632" s="39"/>
      <c r="R632" s="39">
        <v>1</v>
      </c>
      <c r="S632" s="39">
        <v>32</v>
      </c>
      <c r="T632" s="39">
        <v>54</v>
      </c>
      <c r="U632" s="39">
        <v>25</v>
      </c>
      <c r="V632" s="39"/>
      <c r="W632" s="39">
        <v>56</v>
      </c>
      <c r="X632" s="39">
        <v>1</v>
      </c>
      <c r="Y632" s="39">
        <v>7</v>
      </c>
      <c r="Z632" s="39">
        <v>101</v>
      </c>
      <c r="AA632" s="39">
        <v>11</v>
      </c>
      <c r="AB632" s="39">
        <v>24</v>
      </c>
      <c r="AC632" s="39">
        <v>103</v>
      </c>
      <c r="AD632" s="39">
        <v>1</v>
      </c>
      <c r="AE632" s="39"/>
      <c r="AF632" s="39">
        <v>416</v>
      </c>
      <c r="AG632" s="39"/>
      <c r="AH632" s="39"/>
      <c r="AI632" s="39"/>
      <c r="AJ632" s="39">
        <v>90</v>
      </c>
      <c r="AK632" s="39"/>
      <c r="AL632" s="39"/>
      <c r="AM632" s="39"/>
      <c r="AN632" s="39">
        <v>0</v>
      </c>
      <c r="AO632" s="39"/>
      <c r="AP632" s="39">
        <v>0</v>
      </c>
      <c r="AQ632" s="39"/>
      <c r="AR632" s="39"/>
      <c r="AS632" s="39"/>
      <c r="AT632" s="39">
        <v>7</v>
      </c>
      <c r="AU632" s="39"/>
      <c r="AV632" s="39"/>
      <c r="AW632" s="39"/>
    </row>
    <row r="633" spans="1:49" ht="19.5" customHeight="1" x14ac:dyDescent="0.2">
      <c r="D633" s="47" t="s">
        <v>97</v>
      </c>
      <c r="F633" s="48">
        <v>75</v>
      </c>
      <c r="G633" s="49"/>
      <c r="H633" s="49"/>
      <c r="I633" s="49"/>
      <c r="J633" s="48">
        <v>414</v>
      </c>
      <c r="K633" s="48">
        <v>7</v>
      </c>
      <c r="L633" s="48">
        <v>0</v>
      </c>
      <c r="M633" s="49"/>
      <c r="N633" s="48">
        <v>421</v>
      </c>
      <c r="O633" s="49"/>
      <c r="P633" s="49"/>
      <c r="Q633" s="49"/>
      <c r="R633" s="48">
        <v>0</v>
      </c>
      <c r="S633" s="48">
        <v>10</v>
      </c>
      <c r="T633" s="48">
        <v>31</v>
      </c>
      <c r="U633" s="48">
        <v>16</v>
      </c>
      <c r="V633" s="49"/>
      <c r="W633" s="48">
        <v>84</v>
      </c>
      <c r="X633" s="48">
        <v>10</v>
      </c>
      <c r="Y633" s="48">
        <v>8</v>
      </c>
      <c r="Z633" s="48">
        <v>66</v>
      </c>
      <c r="AA633" s="48">
        <v>21</v>
      </c>
      <c r="AB633" s="48">
        <v>30</v>
      </c>
      <c r="AC633" s="48">
        <v>134</v>
      </c>
      <c r="AD633" s="48">
        <v>1</v>
      </c>
      <c r="AE633" s="49"/>
      <c r="AF633" s="48">
        <v>411</v>
      </c>
      <c r="AG633" s="49"/>
      <c r="AH633" s="49"/>
      <c r="AI633" s="49"/>
      <c r="AJ633" s="48">
        <v>62</v>
      </c>
      <c r="AK633" s="49"/>
      <c r="AL633" s="49"/>
      <c r="AM633" s="49"/>
      <c r="AN633" s="48">
        <v>0</v>
      </c>
      <c r="AO633" s="49"/>
      <c r="AP633" s="48">
        <v>23</v>
      </c>
      <c r="AQ633" s="49"/>
      <c r="AR633" s="49"/>
      <c r="AS633" s="49"/>
      <c r="AT633" s="48">
        <v>0</v>
      </c>
      <c r="AU633" s="39"/>
      <c r="AV633" s="39"/>
      <c r="AW633" s="39"/>
    </row>
    <row r="634" spans="1:49" ht="20.100000000000001" customHeight="1" x14ac:dyDescent="0.2"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</row>
    <row r="635" spans="1:49" s="1" customFormat="1" ht="20.100000000000001" customHeight="1" x14ac:dyDescent="0.25">
      <c r="A635" s="3"/>
      <c r="B635" s="6"/>
      <c r="C635" s="51" t="s">
        <v>159</v>
      </c>
      <c r="D635" s="52"/>
      <c r="E635" s="5"/>
      <c r="F635" s="53">
        <v>160</v>
      </c>
      <c r="G635" s="54"/>
      <c r="H635" s="54"/>
      <c r="I635" s="54"/>
      <c r="J635" s="53">
        <v>822</v>
      </c>
      <c r="K635" s="53">
        <v>14</v>
      </c>
      <c r="L635" s="53">
        <v>6</v>
      </c>
      <c r="M635" s="54"/>
      <c r="N635" s="53">
        <v>842</v>
      </c>
      <c r="O635" s="54"/>
      <c r="P635" s="54"/>
      <c r="Q635" s="54"/>
      <c r="R635" s="53">
        <v>1</v>
      </c>
      <c r="S635" s="53">
        <v>42</v>
      </c>
      <c r="T635" s="53">
        <v>85</v>
      </c>
      <c r="U635" s="53">
        <v>41</v>
      </c>
      <c r="V635" s="54"/>
      <c r="W635" s="53">
        <v>140</v>
      </c>
      <c r="X635" s="53">
        <v>11</v>
      </c>
      <c r="Y635" s="53">
        <v>15</v>
      </c>
      <c r="Z635" s="53">
        <v>167</v>
      </c>
      <c r="AA635" s="53">
        <v>32</v>
      </c>
      <c r="AB635" s="53">
        <v>54</v>
      </c>
      <c r="AC635" s="53">
        <v>237</v>
      </c>
      <c r="AD635" s="53">
        <v>2</v>
      </c>
      <c r="AE635" s="54"/>
      <c r="AF635" s="53">
        <v>827</v>
      </c>
      <c r="AG635" s="54"/>
      <c r="AH635" s="54"/>
      <c r="AI635" s="54"/>
      <c r="AJ635" s="53">
        <v>152</v>
      </c>
      <c r="AK635" s="54"/>
      <c r="AL635" s="54"/>
      <c r="AM635" s="54"/>
      <c r="AN635" s="53">
        <v>0</v>
      </c>
      <c r="AO635" s="54"/>
      <c r="AP635" s="53">
        <v>23</v>
      </c>
      <c r="AQ635" s="54"/>
      <c r="AR635" s="54"/>
      <c r="AS635" s="54"/>
      <c r="AT635" s="53">
        <v>7</v>
      </c>
      <c r="AU635" s="39"/>
      <c r="AV635" s="39"/>
      <c r="AW635" s="39"/>
    </row>
    <row r="636" spans="1:49" s="1" customFormat="1" ht="20.100000000000001" customHeight="1" x14ac:dyDescent="0.2">
      <c r="A636" s="3"/>
      <c r="B636" s="6"/>
      <c r="C636" s="3"/>
      <c r="D636" s="3"/>
      <c r="E636" s="5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39"/>
      <c r="AV636" s="39"/>
      <c r="AW636" s="39"/>
    </row>
    <row r="637" spans="1:49" s="1" customFormat="1" ht="20.100000000000001" customHeight="1" x14ac:dyDescent="0.25">
      <c r="A637" s="3"/>
      <c r="B637" s="57" t="s">
        <v>283</v>
      </c>
      <c r="C637" s="58"/>
      <c r="D637" s="58"/>
      <c r="E637" s="5"/>
      <c r="F637" s="59">
        <v>160</v>
      </c>
      <c r="G637" s="54"/>
      <c r="H637" s="54"/>
      <c r="I637" s="54"/>
      <c r="J637" s="59">
        <v>822</v>
      </c>
      <c r="K637" s="59">
        <v>14</v>
      </c>
      <c r="L637" s="59">
        <v>6</v>
      </c>
      <c r="M637" s="54"/>
      <c r="N637" s="59">
        <v>842</v>
      </c>
      <c r="O637" s="54"/>
      <c r="P637" s="54"/>
      <c r="Q637" s="54"/>
      <c r="R637" s="59">
        <v>1</v>
      </c>
      <c r="S637" s="59">
        <v>42</v>
      </c>
      <c r="T637" s="59">
        <v>85</v>
      </c>
      <c r="U637" s="59">
        <v>41</v>
      </c>
      <c r="V637" s="54"/>
      <c r="W637" s="59">
        <v>140</v>
      </c>
      <c r="X637" s="59">
        <v>11</v>
      </c>
      <c r="Y637" s="59">
        <v>15</v>
      </c>
      <c r="Z637" s="59">
        <v>167</v>
      </c>
      <c r="AA637" s="59">
        <v>32</v>
      </c>
      <c r="AB637" s="59">
        <v>54</v>
      </c>
      <c r="AC637" s="59">
        <v>237</v>
      </c>
      <c r="AD637" s="59">
        <v>2</v>
      </c>
      <c r="AE637" s="54"/>
      <c r="AF637" s="59">
        <v>827</v>
      </c>
      <c r="AG637" s="54"/>
      <c r="AH637" s="54"/>
      <c r="AI637" s="54"/>
      <c r="AJ637" s="59">
        <v>152</v>
      </c>
      <c r="AK637" s="54"/>
      <c r="AL637" s="54"/>
      <c r="AM637" s="54"/>
      <c r="AN637" s="59">
        <v>0</v>
      </c>
      <c r="AO637" s="54"/>
      <c r="AP637" s="59">
        <v>23</v>
      </c>
      <c r="AQ637" s="54"/>
      <c r="AR637" s="54"/>
      <c r="AS637" s="54"/>
      <c r="AT637" s="59">
        <v>7</v>
      </c>
      <c r="AU637" s="39"/>
      <c r="AV637" s="39"/>
      <c r="AW637" s="39"/>
    </row>
    <row r="638" spans="1:49" ht="20.100000000000001" customHeight="1" x14ac:dyDescent="0.2"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</row>
    <row r="639" spans="1:49" ht="20.100000000000001" customHeight="1" x14ac:dyDescent="0.2">
      <c r="B639" s="6" t="s">
        <v>284</v>
      </c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</row>
    <row r="640" spans="1:49" ht="20.100000000000001" customHeight="1" x14ac:dyDescent="0.2">
      <c r="C640" s="3" t="s">
        <v>0</v>
      </c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</row>
    <row r="641" spans="1:49" ht="20.100000000000001" customHeight="1" x14ac:dyDescent="0.2">
      <c r="D641" s="2" t="s">
        <v>122</v>
      </c>
      <c r="F641" s="39">
        <v>0</v>
      </c>
      <c r="G641" s="39"/>
      <c r="H641" s="39"/>
      <c r="I641" s="39"/>
      <c r="J641" s="39">
        <v>0</v>
      </c>
      <c r="K641" s="39">
        <v>0</v>
      </c>
      <c r="L641" s="39">
        <v>0</v>
      </c>
      <c r="M641" s="39"/>
      <c r="N641" s="39">
        <v>0</v>
      </c>
      <c r="O641" s="39"/>
      <c r="P641" s="39"/>
      <c r="Q641" s="39"/>
      <c r="R641" s="39">
        <v>0</v>
      </c>
      <c r="S641" s="39">
        <v>0</v>
      </c>
      <c r="T641" s="39">
        <v>0</v>
      </c>
      <c r="U641" s="39">
        <v>0</v>
      </c>
      <c r="V641" s="39"/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/>
      <c r="AF641" s="39">
        <v>0</v>
      </c>
      <c r="AG641" s="39"/>
      <c r="AH641" s="39"/>
      <c r="AI641" s="39"/>
      <c r="AJ641" s="39">
        <v>0</v>
      </c>
      <c r="AK641" s="39"/>
      <c r="AL641" s="39"/>
      <c r="AM641" s="39"/>
      <c r="AN641" s="39">
        <v>0</v>
      </c>
      <c r="AO641" s="39"/>
      <c r="AP641" s="39">
        <v>0</v>
      </c>
      <c r="AQ641" s="39"/>
      <c r="AR641" s="39"/>
      <c r="AS641" s="39"/>
      <c r="AT641" s="39">
        <v>0</v>
      </c>
      <c r="AU641" s="39"/>
      <c r="AV641" s="39"/>
      <c r="AW641" s="39"/>
    </row>
    <row r="642" spans="1:49" ht="19.5" customHeight="1" x14ac:dyDescent="0.2">
      <c r="D642" s="47" t="s">
        <v>97</v>
      </c>
      <c r="F642" s="48">
        <v>0</v>
      </c>
      <c r="G642" s="49"/>
      <c r="H642" s="49"/>
      <c r="I642" s="49"/>
      <c r="J642" s="48">
        <v>0</v>
      </c>
      <c r="K642" s="48">
        <v>0</v>
      </c>
      <c r="L642" s="48">
        <v>0</v>
      </c>
      <c r="M642" s="49"/>
      <c r="N642" s="48">
        <v>0</v>
      </c>
      <c r="O642" s="49"/>
      <c r="P642" s="49"/>
      <c r="Q642" s="49"/>
      <c r="R642" s="48">
        <v>0</v>
      </c>
      <c r="S642" s="48">
        <v>0</v>
      </c>
      <c r="T642" s="48">
        <v>0</v>
      </c>
      <c r="U642" s="48">
        <v>0</v>
      </c>
      <c r="V642" s="49"/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9"/>
      <c r="AF642" s="48">
        <v>0</v>
      </c>
      <c r="AG642" s="49"/>
      <c r="AH642" s="49"/>
      <c r="AI642" s="49"/>
      <c r="AJ642" s="48">
        <v>0</v>
      </c>
      <c r="AK642" s="49"/>
      <c r="AL642" s="49"/>
      <c r="AM642" s="49"/>
      <c r="AN642" s="48">
        <v>0</v>
      </c>
      <c r="AO642" s="49"/>
      <c r="AP642" s="48">
        <v>0</v>
      </c>
      <c r="AQ642" s="49"/>
      <c r="AR642" s="49"/>
      <c r="AS642" s="49"/>
      <c r="AT642" s="48">
        <v>0</v>
      </c>
      <c r="AU642" s="39"/>
      <c r="AV642" s="39"/>
      <c r="AW642" s="39"/>
    </row>
    <row r="643" spans="1:49" ht="20.100000000000001" customHeight="1" x14ac:dyDescent="0.2"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</row>
    <row r="644" spans="1:49" s="1" customFormat="1" ht="20.100000000000001" customHeight="1" x14ac:dyDescent="0.25">
      <c r="A644" s="3"/>
      <c r="B644" s="6"/>
      <c r="C644" s="51" t="s">
        <v>120</v>
      </c>
      <c r="D644" s="52"/>
      <c r="E644" s="5"/>
      <c r="F644" s="53">
        <v>0</v>
      </c>
      <c r="G644" s="54"/>
      <c r="H644" s="54"/>
      <c r="I644" s="54"/>
      <c r="J644" s="53">
        <v>0</v>
      </c>
      <c r="K644" s="53">
        <v>0</v>
      </c>
      <c r="L644" s="53">
        <v>0</v>
      </c>
      <c r="M644" s="54"/>
      <c r="N644" s="53">
        <v>0</v>
      </c>
      <c r="O644" s="54"/>
      <c r="P644" s="54"/>
      <c r="Q644" s="54"/>
      <c r="R644" s="53">
        <v>0</v>
      </c>
      <c r="S644" s="53">
        <v>0</v>
      </c>
      <c r="T644" s="53">
        <v>0</v>
      </c>
      <c r="U644" s="53">
        <v>0</v>
      </c>
      <c r="V644" s="54"/>
      <c r="W644" s="53">
        <v>0</v>
      </c>
      <c r="X644" s="53">
        <v>0</v>
      </c>
      <c r="Y644" s="53">
        <v>0</v>
      </c>
      <c r="Z644" s="53">
        <v>0</v>
      </c>
      <c r="AA644" s="53">
        <v>0</v>
      </c>
      <c r="AB644" s="53">
        <v>0</v>
      </c>
      <c r="AC644" s="53">
        <v>0</v>
      </c>
      <c r="AD644" s="53">
        <v>0</v>
      </c>
      <c r="AE644" s="54"/>
      <c r="AF644" s="53">
        <v>0</v>
      </c>
      <c r="AG644" s="54"/>
      <c r="AH644" s="54"/>
      <c r="AI644" s="54"/>
      <c r="AJ644" s="53">
        <v>0</v>
      </c>
      <c r="AK644" s="54"/>
      <c r="AL644" s="54"/>
      <c r="AM644" s="54"/>
      <c r="AN644" s="53">
        <v>0</v>
      </c>
      <c r="AO644" s="54"/>
      <c r="AP644" s="53">
        <v>0</v>
      </c>
      <c r="AQ644" s="54"/>
      <c r="AR644" s="54"/>
      <c r="AS644" s="54"/>
      <c r="AT644" s="53">
        <v>0</v>
      </c>
      <c r="AU644" s="39"/>
      <c r="AV644" s="39"/>
      <c r="AW644" s="39"/>
    </row>
    <row r="645" spans="1:49" ht="20.100000000000001" customHeight="1" x14ac:dyDescent="0.2"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</row>
    <row r="646" spans="1:49" ht="20.100000000000001" customHeight="1" x14ac:dyDescent="0.2">
      <c r="C646" s="3" t="s">
        <v>95</v>
      </c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</row>
    <row r="647" spans="1:49" ht="20.100000000000001" customHeight="1" x14ac:dyDescent="0.2">
      <c r="D647" s="2" t="s">
        <v>96</v>
      </c>
      <c r="F647" s="39">
        <v>0</v>
      </c>
      <c r="G647" s="39"/>
      <c r="H647" s="39"/>
      <c r="I647" s="39"/>
      <c r="J647" s="39">
        <v>0</v>
      </c>
      <c r="K647" s="39">
        <v>0</v>
      </c>
      <c r="L647" s="39">
        <v>0</v>
      </c>
      <c r="M647" s="39"/>
      <c r="N647" s="39">
        <v>0</v>
      </c>
      <c r="O647" s="39"/>
      <c r="P647" s="39"/>
      <c r="Q647" s="39"/>
      <c r="R647" s="39">
        <v>0</v>
      </c>
      <c r="S647" s="39">
        <v>0</v>
      </c>
      <c r="T647" s="39">
        <v>0</v>
      </c>
      <c r="U647" s="39">
        <v>0</v>
      </c>
      <c r="V647" s="39"/>
      <c r="W647" s="39">
        <v>0</v>
      </c>
      <c r="X647" s="39">
        <v>0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>
        <v>0</v>
      </c>
      <c r="AE647" s="39"/>
      <c r="AF647" s="39">
        <v>0</v>
      </c>
      <c r="AG647" s="39"/>
      <c r="AH647" s="39"/>
      <c r="AI647" s="39"/>
      <c r="AJ647" s="39">
        <v>0</v>
      </c>
      <c r="AK647" s="39"/>
      <c r="AL647" s="39"/>
      <c r="AM647" s="39"/>
      <c r="AN647" s="39">
        <v>0</v>
      </c>
      <c r="AO647" s="39"/>
      <c r="AP647" s="39">
        <v>0</v>
      </c>
      <c r="AQ647" s="39"/>
      <c r="AR647" s="39"/>
      <c r="AS647" s="39"/>
      <c r="AT647" s="39">
        <v>0</v>
      </c>
      <c r="AU647" s="39"/>
      <c r="AV647" s="39"/>
      <c r="AW647" s="39"/>
    </row>
    <row r="648" spans="1:49" ht="19.5" customHeight="1" x14ac:dyDescent="0.2">
      <c r="D648" s="47" t="s">
        <v>97</v>
      </c>
      <c r="F648" s="48">
        <v>0</v>
      </c>
      <c r="G648" s="49"/>
      <c r="H648" s="49"/>
      <c r="I648" s="49"/>
      <c r="J648" s="48">
        <v>0</v>
      </c>
      <c r="K648" s="48">
        <v>0</v>
      </c>
      <c r="L648" s="48">
        <v>0</v>
      </c>
      <c r="M648" s="49"/>
      <c r="N648" s="48">
        <v>0</v>
      </c>
      <c r="O648" s="49"/>
      <c r="P648" s="49"/>
      <c r="Q648" s="49"/>
      <c r="R648" s="48">
        <v>0</v>
      </c>
      <c r="S648" s="48">
        <v>0</v>
      </c>
      <c r="T648" s="48">
        <v>0</v>
      </c>
      <c r="U648" s="48">
        <v>0</v>
      </c>
      <c r="V648" s="49"/>
      <c r="W648" s="48">
        <v>0</v>
      </c>
      <c r="X648" s="48">
        <v>0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9"/>
      <c r="AF648" s="48">
        <v>0</v>
      </c>
      <c r="AG648" s="49"/>
      <c r="AH648" s="49"/>
      <c r="AI648" s="49"/>
      <c r="AJ648" s="48">
        <v>0</v>
      </c>
      <c r="AK648" s="49"/>
      <c r="AL648" s="49"/>
      <c r="AM648" s="49"/>
      <c r="AN648" s="48">
        <v>0</v>
      </c>
      <c r="AO648" s="49"/>
      <c r="AP648" s="48">
        <v>0</v>
      </c>
      <c r="AQ648" s="49"/>
      <c r="AR648" s="49"/>
      <c r="AS648" s="49"/>
      <c r="AT648" s="48">
        <v>0</v>
      </c>
      <c r="AU648" s="39"/>
      <c r="AV648" s="39"/>
      <c r="AW648" s="39"/>
    </row>
    <row r="649" spans="1:49" ht="20.100000000000001" customHeight="1" x14ac:dyDescent="0.2">
      <c r="D649" s="2" t="s">
        <v>113</v>
      </c>
      <c r="F649" s="39">
        <v>0</v>
      </c>
      <c r="G649" s="39"/>
      <c r="H649" s="39"/>
      <c r="I649" s="39"/>
      <c r="J649" s="39">
        <v>3</v>
      </c>
      <c r="K649" s="39">
        <v>0</v>
      </c>
      <c r="L649" s="39">
        <v>0</v>
      </c>
      <c r="M649" s="39"/>
      <c r="N649" s="39">
        <v>3</v>
      </c>
      <c r="O649" s="39"/>
      <c r="P649" s="39"/>
      <c r="Q649" s="39"/>
      <c r="R649" s="39">
        <v>0</v>
      </c>
      <c r="S649" s="39">
        <v>1</v>
      </c>
      <c r="T649" s="39">
        <v>0</v>
      </c>
      <c r="U649" s="39">
        <v>0</v>
      </c>
      <c r="V649" s="39"/>
      <c r="W649" s="39">
        <v>0</v>
      </c>
      <c r="X649" s="39">
        <v>0</v>
      </c>
      <c r="Y649" s="39">
        <v>0</v>
      </c>
      <c r="Z649" s="39">
        <v>0</v>
      </c>
      <c r="AA649" s="39">
        <v>0</v>
      </c>
      <c r="AB649" s="39">
        <v>0</v>
      </c>
      <c r="AC649" s="39">
        <v>2</v>
      </c>
      <c r="AD649" s="39">
        <v>0</v>
      </c>
      <c r="AE649" s="39"/>
      <c r="AF649" s="39">
        <v>3</v>
      </c>
      <c r="AG649" s="39"/>
      <c r="AH649" s="39"/>
      <c r="AI649" s="39"/>
      <c r="AJ649" s="39">
        <v>0</v>
      </c>
      <c r="AK649" s="39"/>
      <c r="AL649" s="39"/>
      <c r="AM649" s="39"/>
      <c r="AN649" s="39">
        <v>0</v>
      </c>
      <c r="AO649" s="39"/>
      <c r="AP649" s="39">
        <v>0</v>
      </c>
      <c r="AQ649" s="39"/>
      <c r="AR649" s="39"/>
      <c r="AS649" s="39"/>
      <c r="AT649" s="39">
        <v>0</v>
      </c>
      <c r="AU649" s="39"/>
      <c r="AV649" s="39"/>
      <c r="AW649" s="39"/>
    </row>
    <row r="650" spans="1:49" ht="20.100000000000001" customHeight="1" x14ac:dyDescent="0.2"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</row>
    <row r="651" spans="1:49" s="1" customFormat="1" ht="20.100000000000001" customHeight="1" x14ac:dyDescent="0.25">
      <c r="A651" s="3"/>
      <c r="B651" s="6"/>
      <c r="C651" s="51" t="s">
        <v>112</v>
      </c>
      <c r="D651" s="52"/>
      <c r="E651" s="5"/>
      <c r="F651" s="53">
        <v>0</v>
      </c>
      <c r="G651" s="54"/>
      <c r="H651" s="54"/>
      <c r="I651" s="54"/>
      <c r="J651" s="53">
        <v>3</v>
      </c>
      <c r="K651" s="53">
        <v>0</v>
      </c>
      <c r="L651" s="53">
        <v>0</v>
      </c>
      <c r="M651" s="54"/>
      <c r="N651" s="53">
        <v>3</v>
      </c>
      <c r="O651" s="54"/>
      <c r="P651" s="54"/>
      <c r="Q651" s="54"/>
      <c r="R651" s="53">
        <v>0</v>
      </c>
      <c r="S651" s="53">
        <v>1</v>
      </c>
      <c r="T651" s="53">
        <v>0</v>
      </c>
      <c r="U651" s="53">
        <v>0</v>
      </c>
      <c r="V651" s="54"/>
      <c r="W651" s="53">
        <v>0</v>
      </c>
      <c r="X651" s="53">
        <v>0</v>
      </c>
      <c r="Y651" s="53">
        <v>0</v>
      </c>
      <c r="Z651" s="53">
        <v>0</v>
      </c>
      <c r="AA651" s="53">
        <v>0</v>
      </c>
      <c r="AB651" s="53">
        <v>0</v>
      </c>
      <c r="AC651" s="53">
        <v>2</v>
      </c>
      <c r="AD651" s="53">
        <v>0</v>
      </c>
      <c r="AE651" s="54"/>
      <c r="AF651" s="53">
        <v>3</v>
      </c>
      <c r="AG651" s="54"/>
      <c r="AH651" s="54"/>
      <c r="AI651" s="54"/>
      <c r="AJ651" s="53">
        <v>0</v>
      </c>
      <c r="AK651" s="54"/>
      <c r="AL651" s="54"/>
      <c r="AM651" s="54"/>
      <c r="AN651" s="53">
        <v>0</v>
      </c>
      <c r="AO651" s="54"/>
      <c r="AP651" s="53">
        <v>0</v>
      </c>
      <c r="AQ651" s="54"/>
      <c r="AR651" s="54"/>
      <c r="AS651" s="54"/>
      <c r="AT651" s="53">
        <v>0</v>
      </c>
      <c r="AU651" s="39"/>
      <c r="AV651" s="39"/>
      <c r="AW651" s="39"/>
    </row>
    <row r="652" spans="1:49" ht="20.100000000000001" customHeight="1" x14ac:dyDescent="0.2"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</row>
    <row r="653" spans="1:49" ht="20.100000000000001" customHeight="1" x14ac:dyDescent="0.2">
      <c r="C653" s="3" t="s">
        <v>285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</row>
    <row r="654" spans="1:49" ht="20.100000000000001" customHeight="1" x14ac:dyDescent="0.2">
      <c r="D654" s="2" t="s">
        <v>96</v>
      </c>
      <c r="F654" s="39">
        <v>224</v>
      </c>
      <c r="G654" s="39"/>
      <c r="H654" s="39"/>
      <c r="I654" s="39"/>
      <c r="J654" s="39">
        <v>1524</v>
      </c>
      <c r="K654" s="39">
        <v>19</v>
      </c>
      <c r="L654" s="39">
        <v>15</v>
      </c>
      <c r="M654" s="39"/>
      <c r="N654" s="39">
        <v>1558</v>
      </c>
      <c r="O654" s="39"/>
      <c r="P654" s="39"/>
      <c r="Q654" s="39"/>
      <c r="R654" s="39">
        <v>0</v>
      </c>
      <c r="S654" s="39">
        <v>19</v>
      </c>
      <c r="T654" s="39">
        <v>176</v>
      </c>
      <c r="U654" s="39">
        <v>51</v>
      </c>
      <c r="V654" s="39"/>
      <c r="W654" s="39">
        <v>798</v>
      </c>
      <c r="X654" s="39">
        <v>6</v>
      </c>
      <c r="Y654" s="39">
        <v>1</v>
      </c>
      <c r="Z654" s="39">
        <v>122</v>
      </c>
      <c r="AA654" s="39">
        <v>17</v>
      </c>
      <c r="AB654" s="39">
        <v>27</v>
      </c>
      <c r="AC654" s="39">
        <v>197</v>
      </c>
      <c r="AD654" s="39">
        <v>0</v>
      </c>
      <c r="AE654" s="39"/>
      <c r="AF654" s="39">
        <v>1414</v>
      </c>
      <c r="AG654" s="39"/>
      <c r="AH654" s="39"/>
      <c r="AI654" s="39"/>
      <c r="AJ654" s="39">
        <v>363</v>
      </c>
      <c r="AK654" s="39"/>
      <c r="AL654" s="39"/>
      <c r="AM654" s="39"/>
      <c r="AN654" s="39">
        <v>0</v>
      </c>
      <c r="AO654" s="39"/>
      <c r="AP654" s="39">
        <v>5</v>
      </c>
      <c r="AQ654" s="39"/>
      <c r="AR654" s="39"/>
      <c r="AS654" s="39"/>
      <c r="AT654" s="39">
        <v>0</v>
      </c>
      <c r="AU654" s="39"/>
      <c r="AV654" s="39"/>
      <c r="AW654" s="39"/>
    </row>
    <row r="655" spans="1:49" ht="19.5" customHeight="1" x14ac:dyDescent="0.2">
      <c r="D655" s="47" t="s">
        <v>97</v>
      </c>
      <c r="F655" s="48">
        <v>260</v>
      </c>
      <c r="G655" s="49"/>
      <c r="H655" s="49"/>
      <c r="I655" s="49"/>
      <c r="J655" s="48">
        <v>1575</v>
      </c>
      <c r="K655" s="48">
        <v>11</v>
      </c>
      <c r="L655" s="48">
        <v>25</v>
      </c>
      <c r="M655" s="49"/>
      <c r="N655" s="48">
        <v>1611</v>
      </c>
      <c r="O655" s="49"/>
      <c r="P655" s="49"/>
      <c r="Q655" s="49"/>
      <c r="R655" s="48">
        <v>3</v>
      </c>
      <c r="S655" s="48">
        <v>44</v>
      </c>
      <c r="T655" s="48">
        <v>117</v>
      </c>
      <c r="U655" s="48">
        <v>49</v>
      </c>
      <c r="V655" s="49"/>
      <c r="W655" s="48">
        <v>746</v>
      </c>
      <c r="X655" s="48">
        <v>3</v>
      </c>
      <c r="Y655" s="48">
        <v>0</v>
      </c>
      <c r="Z655" s="48">
        <v>263</v>
      </c>
      <c r="AA655" s="48">
        <v>29</v>
      </c>
      <c r="AB655" s="48">
        <v>39</v>
      </c>
      <c r="AC655" s="48">
        <v>276</v>
      </c>
      <c r="AD655" s="48">
        <v>0</v>
      </c>
      <c r="AE655" s="49"/>
      <c r="AF655" s="48">
        <v>1569</v>
      </c>
      <c r="AG655" s="49"/>
      <c r="AH655" s="49"/>
      <c r="AI655" s="49"/>
      <c r="AJ655" s="48">
        <v>288</v>
      </c>
      <c r="AK655" s="49"/>
      <c r="AL655" s="49"/>
      <c r="AM655" s="49"/>
      <c r="AN655" s="48">
        <v>0</v>
      </c>
      <c r="AO655" s="49"/>
      <c r="AP655" s="48">
        <v>14</v>
      </c>
      <c r="AQ655" s="49"/>
      <c r="AR655" s="49"/>
      <c r="AS655" s="49"/>
      <c r="AT655" s="48">
        <v>33</v>
      </c>
      <c r="AU655" s="39"/>
      <c r="AV655" s="39"/>
      <c r="AW655" s="39"/>
    </row>
    <row r="656" spans="1:49" ht="20.100000000000001" customHeight="1" x14ac:dyDescent="0.2"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</row>
    <row r="657" spans="1:49" s="1" customFormat="1" ht="20.100000000000001" customHeight="1" x14ac:dyDescent="0.25">
      <c r="A657" s="3"/>
      <c r="B657" s="6"/>
      <c r="C657" s="51" t="s">
        <v>286</v>
      </c>
      <c r="D657" s="52"/>
      <c r="E657" s="5"/>
      <c r="F657" s="53">
        <v>484</v>
      </c>
      <c r="G657" s="54"/>
      <c r="H657" s="54"/>
      <c r="I657" s="54"/>
      <c r="J657" s="53">
        <v>3099</v>
      </c>
      <c r="K657" s="53">
        <v>30</v>
      </c>
      <c r="L657" s="53">
        <v>40</v>
      </c>
      <c r="M657" s="54"/>
      <c r="N657" s="53">
        <v>3169</v>
      </c>
      <c r="O657" s="54"/>
      <c r="P657" s="54"/>
      <c r="Q657" s="54"/>
      <c r="R657" s="53">
        <v>3</v>
      </c>
      <c r="S657" s="53">
        <v>63</v>
      </c>
      <c r="T657" s="53">
        <v>293</v>
      </c>
      <c r="U657" s="53">
        <v>100</v>
      </c>
      <c r="V657" s="54"/>
      <c r="W657" s="53">
        <v>1544</v>
      </c>
      <c r="X657" s="53">
        <v>9</v>
      </c>
      <c r="Y657" s="53">
        <v>1</v>
      </c>
      <c r="Z657" s="53">
        <v>385</v>
      </c>
      <c r="AA657" s="53">
        <v>46</v>
      </c>
      <c r="AB657" s="53">
        <v>66</v>
      </c>
      <c r="AC657" s="53">
        <v>473</v>
      </c>
      <c r="AD657" s="53">
        <v>0</v>
      </c>
      <c r="AE657" s="54"/>
      <c r="AF657" s="53">
        <v>2983</v>
      </c>
      <c r="AG657" s="54"/>
      <c r="AH657" s="54"/>
      <c r="AI657" s="54"/>
      <c r="AJ657" s="53">
        <v>651</v>
      </c>
      <c r="AK657" s="54"/>
      <c r="AL657" s="54"/>
      <c r="AM657" s="54"/>
      <c r="AN657" s="53">
        <v>0</v>
      </c>
      <c r="AO657" s="54"/>
      <c r="AP657" s="53">
        <v>19</v>
      </c>
      <c r="AQ657" s="54"/>
      <c r="AR657" s="54"/>
      <c r="AS657" s="54"/>
      <c r="AT657" s="53">
        <v>33</v>
      </c>
      <c r="AU657" s="39"/>
      <c r="AV657" s="39"/>
      <c r="AW657" s="39"/>
    </row>
    <row r="658" spans="1:49" ht="20.100000000000001" customHeight="1" x14ac:dyDescent="0.2"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39"/>
      <c r="AV658" s="39"/>
      <c r="AW658" s="39"/>
    </row>
    <row r="659" spans="1:49" s="1" customFormat="1" ht="20.100000000000001" customHeight="1" x14ac:dyDescent="0.25">
      <c r="A659" s="3"/>
      <c r="B659" s="57" t="s">
        <v>287</v>
      </c>
      <c r="C659" s="58"/>
      <c r="D659" s="58"/>
      <c r="E659" s="5"/>
      <c r="F659" s="59">
        <v>484</v>
      </c>
      <c r="G659" s="54"/>
      <c r="H659" s="54"/>
      <c r="I659" s="54"/>
      <c r="J659" s="59">
        <v>3102</v>
      </c>
      <c r="K659" s="59">
        <v>30</v>
      </c>
      <c r="L659" s="59">
        <v>40</v>
      </c>
      <c r="M659" s="54"/>
      <c r="N659" s="59">
        <v>3172</v>
      </c>
      <c r="O659" s="54"/>
      <c r="P659" s="54"/>
      <c r="Q659" s="54"/>
      <c r="R659" s="59">
        <v>3</v>
      </c>
      <c r="S659" s="59">
        <v>64</v>
      </c>
      <c r="T659" s="59">
        <v>293</v>
      </c>
      <c r="U659" s="59">
        <v>100</v>
      </c>
      <c r="V659" s="54"/>
      <c r="W659" s="59">
        <v>1544</v>
      </c>
      <c r="X659" s="59">
        <v>9</v>
      </c>
      <c r="Y659" s="59">
        <v>1</v>
      </c>
      <c r="Z659" s="59">
        <v>385</v>
      </c>
      <c r="AA659" s="59">
        <v>46</v>
      </c>
      <c r="AB659" s="59">
        <v>66</v>
      </c>
      <c r="AC659" s="59">
        <v>475</v>
      </c>
      <c r="AD659" s="59">
        <v>0</v>
      </c>
      <c r="AE659" s="54"/>
      <c r="AF659" s="59">
        <v>2986</v>
      </c>
      <c r="AG659" s="54"/>
      <c r="AH659" s="54"/>
      <c r="AI659" s="54"/>
      <c r="AJ659" s="59">
        <v>651</v>
      </c>
      <c r="AK659" s="54"/>
      <c r="AL659" s="54"/>
      <c r="AM659" s="54"/>
      <c r="AN659" s="59">
        <v>0</v>
      </c>
      <c r="AO659" s="54"/>
      <c r="AP659" s="59">
        <v>19</v>
      </c>
      <c r="AQ659" s="54"/>
      <c r="AR659" s="54"/>
      <c r="AS659" s="54"/>
      <c r="AT659" s="59">
        <v>33</v>
      </c>
      <c r="AU659" s="39"/>
      <c r="AV659" s="39"/>
      <c r="AW659" s="39"/>
    </row>
    <row r="660" spans="1:49" ht="20.100000000000001" customHeight="1" x14ac:dyDescent="0.2"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</row>
    <row r="661" spans="1:49" ht="20.100000000000001" customHeight="1" x14ac:dyDescent="0.2">
      <c r="B661" s="6" t="s">
        <v>288</v>
      </c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</row>
    <row r="662" spans="1:49" ht="20.100000000000001" customHeight="1" x14ac:dyDescent="0.2">
      <c r="C662" s="3" t="s">
        <v>154</v>
      </c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</row>
    <row r="663" spans="1:49" ht="20.100000000000001" customHeight="1" x14ac:dyDescent="0.2">
      <c r="B663" s="5"/>
      <c r="D663" s="2" t="s">
        <v>96</v>
      </c>
      <c r="F663" s="39">
        <v>68</v>
      </c>
      <c r="G663" s="39"/>
      <c r="H663" s="39"/>
      <c r="I663" s="39"/>
      <c r="J663" s="39">
        <v>436</v>
      </c>
      <c r="K663" s="39">
        <v>19</v>
      </c>
      <c r="L663" s="39">
        <v>1</v>
      </c>
      <c r="M663" s="39"/>
      <c r="N663" s="39">
        <v>456</v>
      </c>
      <c r="O663" s="39"/>
      <c r="P663" s="39"/>
      <c r="Q663" s="39"/>
      <c r="R663" s="39">
        <v>0</v>
      </c>
      <c r="S663" s="39">
        <v>72</v>
      </c>
      <c r="T663" s="39">
        <v>109</v>
      </c>
      <c r="U663" s="39">
        <v>36</v>
      </c>
      <c r="V663" s="39"/>
      <c r="W663" s="39">
        <v>35</v>
      </c>
      <c r="X663" s="39">
        <v>3</v>
      </c>
      <c r="Y663" s="39">
        <v>5</v>
      </c>
      <c r="Z663" s="39">
        <v>27</v>
      </c>
      <c r="AA663" s="39">
        <v>9</v>
      </c>
      <c r="AB663" s="39">
        <v>12</v>
      </c>
      <c r="AC663" s="39">
        <v>124</v>
      </c>
      <c r="AD663" s="39">
        <v>0</v>
      </c>
      <c r="AE663" s="39"/>
      <c r="AF663" s="39">
        <v>432</v>
      </c>
      <c r="AG663" s="39"/>
      <c r="AH663" s="39"/>
      <c r="AI663" s="39"/>
      <c r="AJ663" s="39">
        <v>92</v>
      </c>
      <c r="AK663" s="39"/>
      <c r="AL663" s="39"/>
      <c r="AM663" s="39"/>
      <c r="AN663" s="39">
        <v>0</v>
      </c>
      <c r="AO663" s="39"/>
      <c r="AP663" s="39">
        <v>0</v>
      </c>
      <c r="AQ663" s="39"/>
      <c r="AR663" s="39"/>
      <c r="AS663" s="39"/>
      <c r="AT663" s="39">
        <v>0</v>
      </c>
      <c r="AU663" s="39"/>
      <c r="AV663" s="39"/>
      <c r="AW663" s="39"/>
    </row>
    <row r="664" spans="1:49" ht="19.5" customHeight="1" x14ac:dyDescent="0.2">
      <c r="D664" s="47" t="s">
        <v>97</v>
      </c>
      <c r="F664" s="48">
        <v>69</v>
      </c>
      <c r="G664" s="49"/>
      <c r="H664" s="49"/>
      <c r="I664" s="49"/>
      <c r="J664" s="48">
        <v>446</v>
      </c>
      <c r="K664" s="48">
        <v>8</v>
      </c>
      <c r="L664" s="48">
        <v>6</v>
      </c>
      <c r="M664" s="49"/>
      <c r="N664" s="48">
        <v>460</v>
      </c>
      <c r="O664" s="49"/>
      <c r="P664" s="49"/>
      <c r="Q664" s="49"/>
      <c r="R664" s="48">
        <v>0</v>
      </c>
      <c r="S664" s="48">
        <v>68</v>
      </c>
      <c r="T664" s="48">
        <v>106</v>
      </c>
      <c r="U664" s="48">
        <v>5</v>
      </c>
      <c r="V664" s="49"/>
      <c r="W664" s="48">
        <v>58</v>
      </c>
      <c r="X664" s="48">
        <v>1</v>
      </c>
      <c r="Y664" s="48">
        <v>1</v>
      </c>
      <c r="Z664" s="48">
        <v>31</v>
      </c>
      <c r="AA664" s="48">
        <v>15</v>
      </c>
      <c r="AB664" s="48">
        <v>17</v>
      </c>
      <c r="AC664" s="48">
        <v>160</v>
      </c>
      <c r="AD664" s="48">
        <v>0</v>
      </c>
      <c r="AE664" s="49"/>
      <c r="AF664" s="48">
        <v>462</v>
      </c>
      <c r="AG664" s="49"/>
      <c r="AH664" s="49"/>
      <c r="AI664" s="49"/>
      <c r="AJ664" s="48">
        <v>66</v>
      </c>
      <c r="AK664" s="49"/>
      <c r="AL664" s="49"/>
      <c r="AM664" s="49"/>
      <c r="AN664" s="48">
        <v>0</v>
      </c>
      <c r="AO664" s="49"/>
      <c r="AP664" s="48">
        <v>1</v>
      </c>
      <c r="AQ664" s="49"/>
      <c r="AR664" s="49"/>
      <c r="AS664" s="49"/>
      <c r="AT664" s="48">
        <v>0</v>
      </c>
      <c r="AU664" s="39"/>
      <c r="AV664" s="39"/>
      <c r="AW664" s="39"/>
    </row>
    <row r="665" spans="1:49" ht="20.100000000000001" customHeight="1" x14ac:dyDescent="0.2">
      <c r="D665" s="2" t="s">
        <v>113</v>
      </c>
      <c r="F665" s="39">
        <v>95</v>
      </c>
      <c r="G665" s="39"/>
      <c r="H665" s="39"/>
      <c r="I665" s="39"/>
      <c r="J665" s="39">
        <v>430</v>
      </c>
      <c r="K665" s="39">
        <v>15</v>
      </c>
      <c r="L665" s="39">
        <v>3</v>
      </c>
      <c r="M665" s="39"/>
      <c r="N665" s="39">
        <v>448</v>
      </c>
      <c r="O665" s="39"/>
      <c r="P665" s="39"/>
      <c r="Q665" s="39"/>
      <c r="R665" s="39">
        <v>1</v>
      </c>
      <c r="S665" s="39">
        <v>51</v>
      </c>
      <c r="T665" s="39">
        <v>15</v>
      </c>
      <c r="U665" s="39">
        <v>9</v>
      </c>
      <c r="V665" s="39"/>
      <c r="W665" s="39">
        <v>36</v>
      </c>
      <c r="X665" s="39">
        <v>8</v>
      </c>
      <c r="Y665" s="39">
        <v>14</v>
      </c>
      <c r="Z665" s="39">
        <v>21</v>
      </c>
      <c r="AA665" s="39">
        <v>13</v>
      </c>
      <c r="AB665" s="39">
        <v>10</v>
      </c>
      <c r="AC665" s="39">
        <v>234</v>
      </c>
      <c r="AD665" s="39">
        <v>0</v>
      </c>
      <c r="AE665" s="39"/>
      <c r="AF665" s="39">
        <v>412</v>
      </c>
      <c r="AG665" s="39"/>
      <c r="AH665" s="39"/>
      <c r="AI665" s="39"/>
      <c r="AJ665" s="39">
        <v>127</v>
      </c>
      <c r="AK665" s="39"/>
      <c r="AL665" s="39"/>
      <c r="AM665" s="39"/>
      <c r="AN665" s="39">
        <v>0</v>
      </c>
      <c r="AO665" s="39"/>
      <c r="AP665" s="39">
        <v>4</v>
      </c>
      <c r="AQ665" s="39"/>
      <c r="AR665" s="39"/>
      <c r="AS665" s="39"/>
      <c r="AT665" s="39">
        <v>0</v>
      </c>
      <c r="AU665" s="39"/>
      <c r="AV665" s="39"/>
      <c r="AW665" s="39"/>
    </row>
    <row r="666" spans="1:49" ht="20.100000000000001" customHeight="1" x14ac:dyDescent="0.2"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</row>
    <row r="667" spans="1:49" s="1" customFormat="1" ht="20.100000000000001" customHeight="1" x14ac:dyDescent="0.25">
      <c r="A667" s="3"/>
      <c r="B667" s="6"/>
      <c r="C667" s="51" t="s">
        <v>159</v>
      </c>
      <c r="D667" s="52"/>
      <c r="E667" s="5"/>
      <c r="F667" s="53">
        <v>232</v>
      </c>
      <c r="G667" s="54"/>
      <c r="H667" s="54"/>
      <c r="I667" s="54"/>
      <c r="J667" s="53">
        <v>1312</v>
      </c>
      <c r="K667" s="53">
        <v>42</v>
      </c>
      <c r="L667" s="53">
        <v>10</v>
      </c>
      <c r="M667" s="54"/>
      <c r="N667" s="53">
        <v>1364</v>
      </c>
      <c r="O667" s="54"/>
      <c r="P667" s="54"/>
      <c r="Q667" s="54"/>
      <c r="R667" s="53">
        <v>1</v>
      </c>
      <c r="S667" s="53">
        <v>191</v>
      </c>
      <c r="T667" s="53">
        <v>230</v>
      </c>
      <c r="U667" s="53">
        <v>50</v>
      </c>
      <c r="V667" s="54"/>
      <c r="W667" s="53">
        <v>129</v>
      </c>
      <c r="X667" s="53">
        <v>12</v>
      </c>
      <c r="Y667" s="53">
        <v>20</v>
      </c>
      <c r="Z667" s="53">
        <v>79</v>
      </c>
      <c r="AA667" s="53">
        <v>37</v>
      </c>
      <c r="AB667" s="53">
        <v>39</v>
      </c>
      <c r="AC667" s="53">
        <v>518</v>
      </c>
      <c r="AD667" s="53">
        <v>0</v>
      </c>
      <c r="AE667" s="54"/>
      <c r="AF667" s="53">
        <v>1306</v>
      </c>
      <c r="AG667" s="54"/>
      <c r="AH667" s="54"/>
      <c r="AI667" s="54"/>
      <c r="AJ667" s="53">
        <v>285</v>
      </c>
      <c r="AK667" s="54"/>
      <c r="AL667" s="54"/>
      <c r="AM667" s="54"/>
      <c r="AN667" s="53">
        <v>0</v>
      </c>
      <c r="AO667" s="54"/>
      <c r="AP667" s="53">
        <v>5</v>
      </c>
      <c r="AQ667" s="54"/>
      <c r="AR667" s="54"/>
      <c r="AS667" s="54"/>
      <c r="AT667" s="53">
        <v>0</v>
      </c>
      <c r="AU667" s="39"/>
      <c r="AV667" s="39"/>
      <c r="AW667" s="39"/>
    </row>
    <row r="668" spans="1:49" s="1" customFormat="1" ht="20.100000000000001" customHeight="1" x14ac:dyDescent="0.2">
      <c r="A668" s="3"/>
      <c r="B668" s="6"/>
      <c r="C668" s="3"/>
      <c r="D668" s="3"/>
      <c r="E668" s="5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39"/>
      <c r="AV668" s="39"/>
      <c r="AW668" s="39"/>
    </row>
    <row r="669" spans="1:49" s="1" customFormat="1" ht="20.100000000000001" customHeight="1" x14ac:dyDescent="0.25">
      <c r="A669" s="3"/>
      <c r="B669" s="57" t="s">
        <v>289</v>
      </c>
      <c r="C669" s="58"/>
      <c r="D669" s="58"/>
      <c r="E669" s="5"/>
      <c r="F669" s="59">
        <v>232</v>
      </c>
      <c r="G669" s="54"/>
      <c r="H669" s="54"/>
      <c r="I669" s="54"/>
      <c r="J669" s="59">
        <v>1312</v>
      </c>
      <c r="K669" s="59">
        <v>42</v>
      </c>
      <c r="L669" s="59">
        <v>10</v>
      </c>
      <c r="M669" s="54"/>
      <c r="N669" s="59">
        <v>1364</v>
      </c>
      <c r="O669" s="54"/>
      <c r="P669" s="54"/>
      <c r="Q669" s="54"/>
      <c r="R669" s="59">
        <v>1</v>
      </c>
      <c r="S669" s="59">
        <v>191</v>
      </c>
      <c r="T669" s="59">
        <v>230</v>
      </c>
      <c r="U669" s="59">
        <v>50</v>
      </c>
      <c r="V669" s="54"/>
      <c r="W669" s="59">
        <v>129</v>
      </c>
      <c r="X669" s="59">
        <v>12</v>
      </c>
      <c r="Y669" s="59">
        <v>20</v>
      </c>
      <c r="Z669" s="59">
        <v>79</v>
      </c>
      <c r="AA669" s="59">
        <v>37</v>
      </c>
      <c r="AB669" s="59">
        <v>39</v>
      </c>
      <c r="AC669" s="59">
        <v>518</v>
      </c>
      <c r="AD669" s="59">
        <v>0</v>
      </c>
      <c r="AE669" s="54"/>
      <c r="AF669" s="59">
        <v>1306</v>
      </c>
      <c r="AG669" s="54"/>
      <c r="AH669" s="54"/>
      <c r="AI669" s="54"/>
      <c r="AJ669" s="59">
        <v>285</v>
      </c>
      <c r="AK669" s="54"/>
      <c r="AL669" s="54"/>
      <c r="AM669" s="54"/>
      <c r="AN669" s="59">
        <v>0</v>
      </c>
      <c r="AO669" s="54"/>
      <c r="AP669" s="59">
        <v>5</v>
      </c>
      <c r="AQ669" s="54"/>
      <c r="AR669" s="54"/>
      <c r="AS669" s="54"/>
      <c r="AT669" s="59">
        <v>0</v>
      </c>
      <c r="AU669" s="39"/>
      <c r="AV669" s="39"/>
      <c r="AW669" s="39"/>
    </row>
    <row r="670" spans="1:49" ht="20.100000000000001" customHeight="1" x14ac:dyDescent="0.2"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</row>
    <row r="671" spans="1:49" ht="20.100000000000001" customHeight="1" x14ac:dyDescent="0.2">
      <c r="B671" s="6" t="s">
        <v>290</v>
      </c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</row>
    <row r="672" spans="1:49" ht="20.100000000000001" customHeight="1" x14ac:dyDescent="0.2">
      <c r="C672" s="3" t="s">
        <v>154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</row>
    <row r="673" spans="1:49" ht="20.100000000000001" customHeight="1" x14ac:dyDescent="0.2">
      <c r="B673" s="5"/>
      <c r="D673" s="2" t="s">
        <v>96</v>
      </c>
      <c r="F673" s="39">
        <v>55</v>
      </c>
      <c r="G673" s="39"/>
      <c r="H673" s="39"/>
      <c r="I673" s="39"/>
      <c r="J673" s="39">
        <v>731</v>
      </c>
      <c r="K673" s="39">
        <v>33</v>
      </c>
      <c r="L673" s="39">
        <v>2</v>
      </c>
      <c r="M673" s="39"/>
      <c r="N673" s="39">
        <v>766</v>
      </c>
      <c r="O673" s="39"/>
      <c r="P673" s="39"/>
      <c r="Q673" s="39"/>
      <c r="R673" s="39">
        <v>0</v>
      </c>
      <c r="S673" s="39">
        <v>99</v>
      </c>
      <c r="T673" s="39">
        <v>67</v>
      </c>
      <c r="U673" s="39">
        <v>11</v>
      </c>
      <c r="V673" s="39"/>
      <c r="W673" s="39">
        <v>67</v>
      </c>
      <c r="X673" s="39">
        <v>2</v>
      </c>
      <c r="Y673" s="39">
        <v>5</v>
      </c>
      <c r="Z673" s="39">
        <v>53</v>
      </c>
      <c r="AA673" s="39">
        <v>47</v>
      </c>
      <c r="AB673" s="39">
        <v>20</v>
      </c>
      <c r="AC673" s="39">
        <v>246</v>
      </c>
      <c r="AD673" s="39">
        <v>0</v>
      </c>
      <c r="AE673" s="39"/>
      <c r="AF673" s="39">
        <v>617</v>
      </c>
      <c r="AG673" s="39"/>
      <c r="AH673" s="39"/>
      <c r="AI673" s="39"/>
      <c r="AJ673" s="39">
        <v>139</v>
      </c>
      <c r="AK673" s="39"/>
      <c r="AL673" s="39"/>
      <c r="AM673" s="39"/>
      <c r="AN673" s="39">
        <v>0</v>
      </c>
      <c r="AO673" s="39"/>
      <c r="AP673" s="39">
        <v>65</v>
      </c>
      <c r="AQ673" s="39"/>
      <c r="AR673" s="39"/>
      <c r="AS673" s="39"/>
      <c r="AT673" s="39">
        <v>0</v>
      </c>
      <c r="AU673" s="39"/>
      <c r="AV673" s="39"/>
      <c r="AW673" s="39"/>
    </row>
    <row r="674" spans="1:49" ht="19.5" customHeight="1" x14ac:dyDescent="0.2">
      <c r="D674" s="47" t="s">
        <v>97</v>
      </c>
      <c r="F674" s="48">
        <v>157</v>
      </c>
      <c r="G674" s="49"/>
      <c r="H674" s="49"/>
      <c r="I674" s="49"/>
      <c r="J674" s="48">
        <v>687</v>
      </c>
      <c r="K674" s="48">
        <v>10</v>
      </c>
      <c r="L674" s="48">
        <v>2</v>
      </c>
      <c r="M674" s="49"/>
      <c r="N674" s="48">
        <v>699</v>
      </c>
      <c r="O674" s="49"/>
      <c r="P674" s="49"/>
      <c r="Q674" s="49"/>
      <c r="R674" s="48">
        <v>28</v>
      </c>
      <c r="S674" s="48">
        <v>100</v>
      </c>
      <c r="T674" s="48">
        <v>116</v>
      </c>
      <c r="U674" s="48">
        <v>18</v>
      </c>
      <c r="V674" s="49"/>
      <c r="W674" s="48">
        <v>61</v>
      </c>
      <c r="X674" s="48">
        <v>3</v>
      </c>
      <c r="Y674" s="48">
        <v>5</v>
      </c>
      <c r="Z674" s="48">
        <v>41</v>
      </c>
      <c r="AA674" s="48">
        <v>13</v>
      </c>
      <c r="AB674" s="48">
        <v>17</v>
      </c>
      <c r="AC674" s="48">
        <v>250</v>
      </c>
      <c r="AD674" s="48">
        <v>0</v>
      </c>
      <c r="AE674" s="49"/>
      <c r="AF674" s="48">
        <v>652</v>
      </c>
      <c r="AG674" s="49"/>
      <c r="AH674" s="49"/>
      <c r="AI674" s="49"/>
      <c r="AJ674" s="48">
        <v>155</v>
      </c>
      <c r="AK674" s="49"/>
      <c r="AL674" s="49"/>
      <c r="AM674" s="49"/>
      <c r="AN674" s="48">
        <v>0</v>
      </c>
      <c r="AO674" s="49"/>
      <c r="AP674" s="48">
        <v>49</v>
      </c>
      <c r="AQ674" s="49"/>
      <c r="AR674" s="49"/>
      <c r="AS674" s="49"/>
      <c r="AT674" s="48">
        <v>0</v>
      </c>
      <c r="AU674" s="39"/>
      <c r="AV674" s="39"/>
      <c r="AW674" s="39"/>
    </row>
    <row r="675" spans="1:49" ht="20.100000000000001" customHeight="1" x14ac:dyDescent="0.2">
      <c r="D675" s="2" t="s">
        <v>98</v>
      </c>
      <c r="F675" s="39">
        <v>107</v>
      </c>
      <c r="G675" s="39"/>
      <c r="H675" s="39"/>
      <c r="I675" s="39"/>
      <c r="J675" s="39">
        <v>668</v>
      </c>
      <c r="K675" s="39">
        <v>41</v>
      </c>
      <c r="L675" s="39">
        <v>6</v>
      </c>
      <c r="M675" s="39"/>
      <c r="N675" s="39">
        <v>715</v>
      </c>
      <c r="O675" s="39"/>
      <c r="P675" s="39"/>
      <c r="Q675" s="39"/>
      <c r="R675" s="39">
        <v>1</v>
      </c>
      <c r="S675" s="39">
        <v>107</v>
      </c>
      <c r="T675" s="39">
        <v>120</v>
      </c>
      <c r="U675" s="39">
        <v>49</v>
      </c>
      <c r="V675" s="39"/>
      <c r="W675" s="39">
        <v>48</v>
      </c>
      <c r="X675" s="39">
        <v>2</v>
      </c>
      <c r="Y675" s="39">
        <v>1</v>
      </c>
      <c r="Z675" s="39">
        <v>49</v>
      </c>
      <c r="AA675" s="39">
        <v>38</v>
      </c>
      <c r="AB675" s="39">
        <v>25</v>
      </c>
      <c r="AC675" s="39">
        <v>179</v>
      </c>
      <c r="AD675" s="39">
        <v>2</v>
      </c>
      <c r="AE675" s="39"/>
      <c r="AF675" s="39">
        <v>621</v>
      </c>
      <c r="AG675" s="39"/>
      <c r="AH675" s="39"/>
      <c r="AI675" s="39"/>
      <c r="AJ675" s="39">
        <v>134</v>
      </c>
      <c r="AK675" s="39"/>
      <c r="AL675" s="39"/>
      <c r="AM675" s="39"/>
      <c r="AN675" s="39">
        <v>0</v>
      </c>
      <c r="AO675" s="39"/>
      <c r="AP675" s="39">
        <v>67</v>
      </c>
      <c r="AQ675" s="39"/>
      <c r="AR675" s="39"/>
      <c r="AS675" s="39"/>
      <c r="AT675" s="39">
        <v>0</v>
      </c>
      <c r="AU675" s="39"/>
      <c r="AV675" s="39"/>
      <c r="AW675" s="39"/>
    </row>
    <row r="676" spans="1:49" ht="20.100000000000001" customHeight="1" x14ac:dyDescent="0.2"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</row>
    <row r="677" spans="1:49" s="1" customFormat="1" ht="20.100000000000001" customHeight="1" x14ac:dyDescent="0.25">
      <c r="A677" s="3"/>
      <c r="B677" s="6"/>
      <c r="C677" s="51" t="s">
        <v>159</v>
      </c>
      <c r="D677" s="52"/>
      <c r="E677" s="5"/>
      <c r="F677" s="53">
        <v>319</v>
      </c>
      <c r="G677" s="54"/>
      <c r="H677" s="54"/>
      <c r="I677" s="54"/>
      <c r="J677" s="53">
        <v>2086</v>
      </c>
      <c r="K677" s="53">
        <v>84</v>
      </c>
      <c r="L677" s="53">
        <v>10</v>
      </c>
      <c r="M677" s="54"/>
      <c r="N677" s="53">
        <v>2180</v>
      </c>
      <c r="O677" s="54"/>
      <c r="P677" s="54"/>
      <c r="Q677" s="54"/>
      <c r="R677" s="53">
        <v>29</v>
      </c>
      <c r="S677" s="53">
        <v>306</v>
      </c>
      <c r="T677" s="53">
        <v>303</v>
      </c>
      <c r="U677" s="53">
        <v>78</v>
      </c>
      <c r="V677" s="54"/>
      <c r="W677" s="53">
        <v>176</v>
      </c>
      <c r="X677" s="53">
        <v>7</v>
      </c>
      <c r="Y677" s="53">
        <v>11</v>
      </c>
      <c r="Z677" s="53">
        <v>143</v>
      </c>
      <c r="AA677" s="53">
        <v>98</v>
      </c>
      <c r="AB677" s="53">
        <v>62</v>
      </c>
      <c r="AC677" s="53">
        <v>675</v>
      </c>
      <c r="AD677" s="53">
        <v>2</v>
      </c>
      <c r="AE677" s="54"/>
      <c r="AF677" s="53">
        <v>1890</v>
      </c>
      <c r="AG677" s="54"/>
      <c r="AH677" s="54"/>
      <c r="AI677" s="54"/>
      <c r="AJ677" s="53">
        <v>428</v>
      </c>
      <c r="AK677" s="54"/>
      <c r="AL677" s="54"/>
      <c r="AM677" s="54"/>
      <c r="AN677" s="53">
        <v>0</v>
      </c>
      <c r="AO677" s="54"/>
      <c r="AP677" s="53">
        <v>181</v>
      </c>
      <c r="AQ677" s="54"/>
      <c r="AR677" s="54"/>
      <c r="AS677" s="54"/>
      <c r="AT677" s="53">
        <v>0</v>
      </c>
      <c r="AU677" s="39"/>
      <c r="AV677" s="39"/>
      <c r="AW677" s="39"/>
    </row>
    <row r="678" spans="1:49" s="1" customFormat="1" ht="20.100000000000001" customHeight="1" x14ac:dyDescent="0.2">
      <c r="A678" s="3"/>
      <c r="B678" s="6"/>
      <c r="C678" s="3"/>
      <c r="D678" s="3"/>
      <c r="E678" s="5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39"/>
      <c r="AV678" s="39"/>
      <c r="AW678" s="39"/>
    </row>
    <row r="679" spans="1:49" s="1" customFormat="1" ht="20.100000000000001" customHeight="1" x14ac:dyDescent="0.25">
      <c r="A679" s="3"/>
      <c r="B679" s="57" t="s">
        <v>291</v>
      </c>
      <c r="C679" s="58"/>
      <c r="D679" s="58"/>
      <c r="E679" s="5"/>
      <c r="F679" s="59">
        <v>319</v>
      </c>
      <c r="G679" s="54"/>
      <c r="H679" s="54"/>
      <c r="I679" s="54"/>
      <c r="J679" s="59">
        <v>2086</v>
      </c>
      <c r="K679" s="59">
        <v>84</v>
      </c>
      <c r="L679" s="59">
        <v>10</v>
      </c>
      <c r="M679" s="54"/>
      <c r="N679" s="59">
        <v>2180</v>
      </c>
      <c r="O679" s="54"/>
      <c r="P679" s="54"/>
      <c r="Q679" s="54"/>
      <c r="R679" s="59">
        <v>29</v>
      </c>
      <c r="S679" s="59">
        <v>306</v>
      </c>
      <c r="T679" s="59">
        <v>303</v>
      </c>
      <c r="U679" s="59">
        <v>78</v>
      </c>
      <c r="V679" s="54"/>
      <c r="W679" s="59">
        <v>176</v>
      </c>
      <c r="X679" s="59">
        <v>7</v>
      </c>
      <c r="Y679" s="59">
        <v>11</v>
      </c>
      <c r="Z679" s="59">
        <v>143</v>
      </c>
      <c r="AA679" s="59">
        <v>98</v>
      </c>
      <c r="AB679" s="59">
        <v>62</v>
      </c>
      <c r="AC679" s="59">
        <v>675</v>
      </c>
      <c r="AD679" s="59">
        <v>2</v>
      </c>
      <c r="AE679" s="54"/>
      <c r="AF679" s="59">
        <v>1890</v>
      </c>
      <c r="AG679" s="54"/>
      <c r="AH679" s="54"/>
      <c r="AI679" s="54"/>
      <c r="AJ679" s="59">
        <v>428</v>
      </c>
      <c r="AK679" s="54"/>
      <c r="AL679" s="54"/>
      <c r="AM679" s="54"/>
      <c r="AN679" s="59">
        <v>0</v>
      </c>
      <c r="AO679" s="54"/>
      <c r="AP679" s="59">
        <v>181</v>
      </c>
      <c r="AQ679" s="54"/>
      <c r="AR679" s="54"/>
      <c r="AS679" s="54"/>
      <c r="AT679" s="59">
        <v>0</v>
      </c>
      <c r="AU679" s="39"/>
      <c r="AV679" s="39"/>
      <c r="AW679" s="39"/>
    </row>
    <row r="680" spans="1:49" ht="20.100000000000001" customHeight="1" x14ac:dyDescent="0.2"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</row>
    <row r="681" spans="1:49" ht="20.100000000000001" customHeight="1" x14ac:dyDescent="0.2">
      <c r="B681" s="6" t="s">
        <v>292</v>
      </c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</row>
    <row r="682" spans="1:49" ht="20.100000000000001" customHeight="1" x14ac:dyDescent="0.2">
      <c r="C682" s="3" t="s">
        <v>130</v>
      </c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</row>
    <row r="683" spans="1:49" ht="20.100000000000001" customHeight="1" x14ac:dyDescent="0.2">
      <c r="D683" s="2" t="s">
        <v>135</v>
      </c>
      <c r="F683" s="39">
        <v>0</v>
      </c>
      <c r="G683" s="39"/>
      <c r="H683" s="39"/>
      <c r="I683" s="39"/>
      <c r="J683" s="39">
        <v>0</v>
      </c>
      <c r="K683" s="39">
        <v>0</v>
      </c>
      <c r="L683" s="39">
        <v>0</v>
      </c>
      <c r="M683" s="39"/>
      <c r="N683" s="39">
        <v>0</v>
      </c>
      <c r="O683" s="39"/>
      <c r="P683" s="39"/>
      <c r="Q683" s="39"/>
      <c r="R683" s="39">
        <v>0</v>
      </c>
      <c r="S683" s="39">
        <v>0</v>
      </c>
      <c r="T683" s="39">
        <v>0</v>
      </c>
      <c r="U683" s="39">
        <v>0</v>
      </c>
      <c r="V683" s="39"/>
      <c r="W683" s="39">
        <v>0</v>
      </c>
      <c r="X683" s="39">
        <v>0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/>
      <c r="AF683" s="39">
        <v>0</v>
      </c>
      <c r="AG683" s="39"/>
      <c r="AH683" s="39"/>
      <c r="AI683" s="39"/>
      <c r="AJ683" s="39">
        <v>0</v>
      </c>
      <c r="AK683" s="39"/>
      <c r="AL683" s="39"/>
      <c r="AM683" s="39"/>
      <c r="AN683" s="39">
        <v>0</v>
      </c>
      <c r="AO683" s="39"/>
      <c r="AP683" s="39">
        <v>0</v>
      </c>
      <c r="AQ683" s="39"/>
      <c r="AR683" s="39"/>
      <c r="AS683" s="39"/>
      <c r="AT683" s="39">
        <v>0</v>
      </c>
      <c r="AU683" s="39"/>
      <c r="AV683" s="39"/>
      <c r="AW683" s="39"/>
    </row>
    <row r="684" spans="1:49" ht="20.100000000000001" customHeight="1" x14ac:dyDescent="0.2"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</row>
    <row r="685" spans="1:49" s="1" customFormat="1" ht="20.100000000000001" customHeight="1" x14ac:dyDescent="0.25">
      <c r="A685" s="3"/>
      <c r="B685" s="6"/>
      <c r="C685" s="51" t="s">
        <v>133</v>
      </c>
      <c r="D685" s="52"/>
      <c r="E685" s="5"/>
      <c r="F685" s="53">
        <v>0</v>
      </c>
      <c r="G685" s="54"/>
      <c r="H685" s="54"/>
      <c r="I685" s="54"/>
      <c r="J685" s="53">
        <v>0</v>
      </c>
      <c r="K685" s="53">
        <v>0</v>
      </c>
      <c r="L685" s="53">
        <v>0</v>
      </c>
      <c r="M685" s="54"/>
      <c r="N685" s="53">
        <v>0</v>
      </c>
      <c r="O685" s="54"/>
      <c r="P685" s="54"/>
      <c r="Q685" s="54"/>
      <c r="R685" s="53">
        <v>0</v>
      </c>
      <c r="S685" s="53">
        <v>0</v>
      </c>
      <c r="T685" s="53">
        <v>0</v>
      </c>
      <c r="U685" s="53">
        <v>0</v>
      </c>
      <c r="V685" s="54"/>
      <c r="W685" s="53">
        <v>0</v>
      </c>
      <c r="X685" s="53">
        <v>0</v>
      </c>
      <c r="Y685" s="53">
        <v>0</v>
      </c>
      <c r="Z685" s="53">
        <v>0</v>
      </c>
      <c r="AA685" s="53">
        <v>0</v>
      </c>
      <c r="AB685" s="53">
        <v>0</v>
      </c>
      <c r="AC685" s="53">
        <v>0</v>
      </c>
      <c r="AD685" s="53">
        <v>0</v>
      </c>
      <c r="AE685" s="54"/>
      <c r="AF685" s="53">
        <v>0</v>
      </c>
      <c r="AG685" s="54"/>
      <c r="AH685" s="54"/>
      <c r="AI685" s="54"/>
      <c r="AJ685" s="53">
        <v>0</v>
      </c>
      <c r="AK685" s="54"/>
      <c r="AL685" s="54"/>
      <c r="AM685" s="54"/>
      <c r="AN685" s="53">
        <v>0</v>
      </c>
      <c r="AO685" s="54"/>
      <c r="AP685" s="53">
        <v>0</v>
      </c>
      <c r="AQ685" s="54"/>
      <c r="AR685" s="54"/>
      <c r="AS685" s="54"/>
      <c r="AT685" s="53">
        <v>0</v>
      </c>
      <c r="AU685" s="39"/>
      <c r="AV685" s="39"/>
      <c r="AW685" s="39"/>
    </row>
    <row r="686" spans="1:49" ht="20.100000000000001" customHeight="1" x14ac:dyDescent="0.2"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</row>
    <row r="687" spans="1:49" ht="20.100000000000001" customHeight="1" x14ac:dyDescent="0.2">
      <c r="C687" s="3" t="s">
        <v>154</v>
      </c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</row>
    <row r="688" spans="1:49" ht="20.100000000000001" customHeight="1" x14ac:dyDescent="0.2">
      <c r="D688" s="2" t="s">
        <v>122</v>
      </c>
      <c r="F688" s="39">
        <v>92</v>
      </c>
      <c r="G688" s="39"/>
      <c r="H688" s="39"/>
      <c r="I688" s="39"/>
      <c r="J688" s="39">
        <v>397</v>
      </c>
      <c r="K688" s="39">
        <v>10</v>
      </c>
      <c r="L688" s="39">
        <v>5</v>
      </c>
      <c r="M688" s="39"/>
      <c r="N688" s="39">
        <v>412</v>
      </c>
      <c r="O688" s="39"/>
      <c r="P688" s="39"/>
      <c r="Q688" s="39"/>
      <c r="R688" s="39">
        <v>0</v>
      </c>
      <c r="S688" s="39">
        <v>19</v>
      </c>
      <c r="T688" s="39">
        <v>34</v>
      </c>
      <c r="U688" s="39">
        <v>22</v>
      </c>
      <c r="V688" s="39"/>
      <c r="W688" s="39">
        <v>110</v>
      </c>
      <c r="X688" s="39">
        <v>1</v>
      </c>
      <c r="Y688" s="39">
        <v>2</v>
      </c>
      <c r="Z688" s="39">
        <v>29</v>
      </c>
      <c r="AA688" s="39">
        <v>13</v>
      </c>
      <c r="AB688" s="39">
        <v>14</v>
      </c>
      <c r="AC688" s="39">
        <v>176</v>
      </c>
      <c r="AD688" s="39">
        <v>0</v>
      </c>
      <c r="AE688" s="39"/>
      <c r="AF688" s="39">
        <v>420</v>
      </c>
      <c r="AG688" s="39"/>
      <c r="AH688" s="39"/>
      <c r="AI688" s="39"/>
      <c r="AJ688" s="39">
        <v>84</v>
      </c>
      <c r="AK688" s="39"/>
      <c r="AL688" s="39"/>
      <c r="AM688" s="39"/>
      <c r="AN688" s="39">
        <v>0</v>
      </c>
      <c r="AO688" s="39"/>
      <c r="AP688" s="39">
        <v>0</v>
      </c>
      <c r="AQ688" s="39"/>
      <c r="AR688" s="39"/>
      <c r="AS688" s="39"/>
      <c r="AT688" s="39">
        <v>0</v>
      </c>
      <c r="AU688" s="39"/>
      <c r="AV688" s="39"/>
      <c r="AW688" s="39"/>
    </row>
    <row r="689" spans="1:49" ht="19.5" customHeight="1" x14ac:dyDescent="0.2">
      <c r="D689" s="47" t="s">
        <v>135</v>
      </c>
      <c r="F689" s="48">
        <v>89</v>
      </c>
      <c r="G689" s="49"/>
      <c r="H689" s="49"/>
      <c r="I689" s="49"/>
      <c r="J689" s="48">
        <v>896</v>
      </c>
      <c r="K689" s="48">
        <v>17</v>
      </c>
      <c r="L689" s="48">
        <v>6</v>
      </c>
      <c r="M689" s="49"/>
      <c r="N689" s="48">
        <v>919</v>
      </c>
      <c r="O689" s="49"/>
      <c r="P689" s="49"/>
      <c r="Q689" s="49"/>
      <c r="R689" s="48">
        <v>0</v>
      </c>
      <c r="S689" s="48">
        <v>35</v>
      </c>
      <c r="T689" s="48">
        <v>51</v>
      </c>
      <c r="U689" s="48">
        <v>461</v>
      </c>
      <c r="V689" s="49"/>
      <c r="W689" s="48">
        <v>51</v>
      </c>
      <c r="X689" s="48">
        <v>2</v>
      </c>
      <c r="Y689" s="48">
        <v>7</v>
      </c>
      <c r="Z689" s="48">
        <v>57</v>
      </c>
      <c r="AA689" s="48">
        <v>11</v>
      </c>
      <c r="AB689" s="48">
        <v>25</v>
      </c>
      <c r="AC689" s="48">
        <v>188</v>
      </c>
      <c r="AD689" s="48">
        <v>0</v>
      </c>
      <c r="AE689" s="49"/>
      <c r="AF689" s="48">
        <v>888</v>
      </c>
      <c r="AG689" s="49"/>
      <c r="AH689" s="49"/>
      <c r="AI689" s="49"/>
      <c r="AJ689" s="48">
        <v>114</v>
      </c>
      <c r="AK689" s="49"/>
      <c r="AL689" s="49"/>
      <c r="AM689" s="49"/>
      <c r="AN689" s="48">
        <v>0</v>
      </c>
      <c r="AO689" s="49"/>
      <c r="AP689" s="48">
        <v>6</v>
      </c>
      <c r="AQ689" s="49"/>
      <c r="AR689" s="49"/>
      <c r="AS689" s="49"/>
      <c r="AT689" s="48">
        <v>0</v>
      </c>
      <c r="AU689" s="39"/>
      <c r="AV689" s="39"/>
      <c r="AW689" s="39"/>
    </row>
    <row r="690" spans="1:49" ht="20.100000000000001" customHeight="1" x14ac:dyDescent="0.2">
      <c r="B690" s="5"/>
      <c r="D690" s="2" t="s">
        <v>98</v>
      </c>
      <c r="F690" s="39">
        <v>40</v>
      </c>
      <c r="G690" s="39"/>
      <c r="H690" s="39"/>
      <c r="I690" s="39"/>
      <c r="J690" s="39">
        <v>941</v>
      </c>
      <c r="K690" s="39">
        <v>26</v>
      </c>
      <c r="L690" s="39">
        <v>5</v>
      </c>
      <c r="M690" s="39"/>
      <c r="N690" s="39">
        <v>972</v>
      </c>
      <c r="O690" s="39"/>
      <c r="P690" s="39"/>
      <c r="Q690" s="39"/>
      <c r="R690" s="39">
        <v>0</v>
      </c>
      <c r="S690" s="39">
        <v>23</v>
      </c>
      <c r="T690" s="39">
        <v>97</v>
      </c>
      <c r="U690" s="39">
        <v>481</v>
      </c>
      <c r="V690" s="39"/>
      <c r="W690" s="39">
        <v>30</v>
      </c>
      <c r="X690" s="39">
        <v>0</v>
      </c>
      <c r="Y690" s="39">
        <v>3</v>
      </c>
      <c r="Z690" s="39">
        <v>37</v>
      </c>
      <c r="AA690" s="39">
        <v>13</v>
      </c>
      <c r="AB690" s="39">
        <v>21</v>
      </c>
      <c r="AC690" s="39">
        <v>244</v>
      </c>
      <c r="AD690" s="39">
        <v>1</v>
      </c>
      <c r="AE690" s="39"/>
      <c r="AF690" s="39">
        <v>950</v>
      </c>
      <c r="AG690" s="39"/>
      <c r="AH690" s="39"/>
      <c r="AI690" s="39"/>
      <c r="AJ690" s="39">
        <v>62</v>
      </c>
      <c r="AK690" s="39"/>
      <c r="AL690" s="39"/>
      <c r="AM690" s="39"/>
      <c r="AN690" s="39">
        <v>0</v>
      </c>
      <c r="AO690" s="39"/>
      <c r="AP690" s="39">
        <v>0</v>
      </c>
      <c r="AQ690" s="39"/>
      <c r="AR690" s="39"/>
      <c r="AS690" s="39"/>
      <c r="AT690" s="39">
        <v>0</v>
      </c>
      <c r="AU690" s="39"/>
      <c r="AV690" s="39"/>
      <c r="AW690" s="39"/>
    </row>
    <row r="691" spans="1:49" ht="19.5" customHeight="1" x14ac:dyDescent="0.2">
      <c r="D691" s="47" t="s">
        <v>99</v>
      </c>
      <c r="F691" s="48">
        <v>83</v>
      </c>
      <c r="G691" s="49"/>
      <c r="H691" s="49"/>
      <c r="I691" s="49"/>
      <c r="J691" s="48">
        <v>856</v>
      </c>
      <c r="K691" s="48">
        <v>12</v>
      </c>
      <c r="L691" s="48">
        <v>17</v>
      </c>
      <c r="M691" s="49"/>
      <c r="N691" s="48">
        <v>885</v>
      </c>
      <c r="O691" s="49"/>
      <c r="P691" s="49"/>
      <c r="Q691" s="49"/>
      <c r="R691" s="48">
        <v>2</v>
      </c>
      <c r="S691" s="48">
        <v>45</v>
      </c>
      <c r="T691" s="48">
        <v>69</v>
      </c>
      <c r="U691" s="48">
        <v>392</v>
      </c>
      <c r="V691" s="49"/>
      <c r="W691" s="48">
        <v>46</v>
      </c>
      <c r="X691" s="48">
        <v>0</v>
      </c>
      <c r="Y691" s="48">
        <v>3</v>
      </c>
      <c r="Z691" s="48">
        <v>51</v>
      </c>
      <c r="AA691" s="48">
        <v>11</v>
      </c>
      <c r="AB691" s="48">
        <v>25</v>
      </c>
      <c r="AC691" s="48">
        <v>210</v>
      </c>
      <c r="AD691" s="48">
        <v>0</v>
      </c>
      <c r="AE691" s="49"/>
      <c r="AF691" s="48">
        <v>854</v>
      </c>
      <c r="AG691" s="49"/>
      <c r="AH691" s="49"/>
      <c r="AI691" s="49"/>
      <c r="AJ691" s="48">
        <v>114</v>
      </c>
      <c r="AK691" s="49"/>
      <c r="AL691" s="49"/>
      <c r="AM691" s="49"/>
      <c r="AN691" s="48">
        <v>0</v>
      </c>
      <c r="AO691" s="49"/>
      <c r="AP691" s="48">
        <v>0</v>
      </c>
      <c r="AQ691" s="49"/>
      <c r="AR691" s="49"/>
      <c r="AS691" s="49"/>
      <c r="AT691" s="48">
        <v>0</v>
      </c>
      <c r="AU691" s="39"/>
      <c r="AV691" s="39"/>
      <c r="AW691" s="39"/>
    </row>
    <row r="692" spans="1:49" ht="20.100000000000001" customHeight="1" x14ac:dyDescent="0.2">
      <c r="D692" s="2" t="s">
        <v>114</v>
      </c>
      <c r="F692" s="39">
        <v>83</v>
      </c>
      <c r="G692" s="39"/>
      <c r="H692" s="39"/>
      <c r="I692" s="39"/>
      <c r="J692" s="39">
        <v>859</v>
      </c>
      <c r="K692" s="39">
        <v>24</v>
      </c>
      <c r="L692" s="39">
        <v>8</v>
      </c>
      <c r="M692" s="39"/>
      <c r="N692" s="39">
        <v>891</v>
      </c>
      <c r="O692" s="39"/>
      <c r="P692" s="39"/>
      <c r="Q692" s="39"/>
      <c r="R692" s="39">
        <v>0</v>
      </c>
      <c r="S692" s="39">
        <v>77</v>
      </c>
      <c r="T692" s="39">
        <v>41</v>
      </c>
      <c r="U692" s="39">
        <v>409</v>
      </c>
      <c r="V692" s="39"/>
      <c r="W692" s="39">
        <v>46</v>
      </c>
      <c r="X692" s="39">
        <v>0</v>
      </c>
      <c r="Y692" s="39">
        <v>5</v>
      </c>
      <c r="Z692" s="39">
        <v>65</v>
      </c>
      <c r="AA692" s="39">
        <v>13</v>
      </c>
      <c r="AB692" s="39">
        <v>21</v>
      </c>
      <c r="AC692" s="39">
        <v>235</v>
      </c>
      <c r="AD692" s="39">
        <v>0</v>
      </c>
      <c r="AE692" s="39"/>
      <c r="AF692" s="39">
        <v>912</v>
      </c>
      <c r="AG692" s="39"/>
      <c r="AH692" s="39"/>
      <c r="AI692" s="39"/>
      <c r="AJ692" s="39">
        <v>62</v>
      </c>
      <c r="AK692" s="39"/>
      <c r="AL692" s="39"/>
      <c r="AM692" s="39"/>
      <c r="AN692" s="39">
        <v>0</v>
      </c>
      <c r="AO692" s="39"/>
      <c r="AP692" s="39">
        <v>0</v>
      </c>
      <c r="AQ692" s="39"/>
      <c r="AR692" s="39"/>
      <c r="AS692" s="39"/>
      <c r="AT692" s="39">
        <v>0</v>
      </c>
      <c r="AU692" s="39"/>
      <c r="AV692" s="39"/>
      <c r="AW692" s="39"/>
    </row>
    <row r="693" spans="1:49" ht="19.5" customHeight="1" x14ac:dyDescent="0.2">
      <c r="D693" s="47" t="s">
        <v>101</v>
      </c>
      <c r="F693" s="48">
        <v>69</v>
      </c>
      <c r="G693" s="49"/>
      <c r="H693" s="49"/>
      <c r="I693" s="49"/>
      <c r="J693" s="48">
        <v>348</v>
      </c>
      <c r="K693" s="48">
        <v>8</v>
      </c>
      <c r="L693" s="48">
        <v>4</v>
      </c>
      <c r="M693" s="49"/>
      <c r="N693" s="48">
        <v>360</v>
      </c>
      <c r="O693" s="49"/>
      <c r="P693" s="49"/>
      <c r="Q693" s="49"/>
      <c r="R693" s="48">
        <v>0</v>
      </c>
      <c r="S693" s="48">
        <v>16</v>
      </c>
      <c r="T693" s="48">
        <v>56</v>
      </c>
      <c r="U693" s="48">
        <v>21</v>
      </c>
      <c r="V693" s="49"/>
      <c r="W693" s="48">
        <v>55</v>
      </c>
      <c r="X693" s="48">
        <v>6</v>
      </c>
      <c r="Y693" s="48">
        <v>2</v>
      </c>
      <c r="Z693" s="48">
        <v>19</v>
      </c>
      <c r="AA693" s="48">
        <v>20</v>
      </c>
      <c r="AB693" s="48">
        <v>18</v>
      </c>
      <c r="AC693" s="48">
        <v>140</v>
      </c>
      <c r="AD693" s="48">
        <v>0</v>
      </c>
      <c r="AE693" s="49"/>
      <c r="AF693" s="48">
        <v>353</v>
      </c>
      <c r="AG693" s="49"/>
      <c r="AH693" s="49"/>
      <c r="AI693" s="49"/>
      <c r="AJ693" s="48">
        <v>76</v>
      </c>
      <c r="AK693" s="49"/>
      <c r="AL693" s="49"/>
      <c r="AM693" s="49"/>
      <c r="AN693" s="48">
        <v>0</v>
      </c>
      <c r="AO693" s="49"/>
      <c r="AP693" s="48">
        <v>0</v>
      </c>
      <c r="AQ693" s="49"/>
      <c r="AR693" s="49"/>
      <c r="AS693" s="49"/>
      <c r="AT693" s="48">
        <v>0</v>
      </c>
      <c r="AU693" s="39"/>
      <c r="AV693" s="39"/>
      <c r="AW693" s="39"/>
    </row>
    <row r="694" spans="1:49" ht="20.100000000000001" customHeight="1" x14ac:dyDescent="0.2">
      <c r="D694" s="2" t="s">
        <v>102</v>
      </c>
      <c r="F694" s="39">
        <v>78</v>
      </c>
      <c r="G694" s="39"/>
      <c r="H694" s="39"/>
      <c r="I694" s="39"/>
      <c r="J694" s="39">
        <v>1275</v>
      </c>
      <c r="K694" s="39">
        <v>20</v>
      </c>
      <c r="L694" s="39">
        <v>5</v>
      </c>
      <c r="M694" s="39"/>
      <c r="N694" s="39">
        <v>1300</v>
      </c>
      <c r="O694" s="39"/>
      <c r="P694" s="39"/>
      <c r="Q694" s="39"/>
      <c r="R694" s="39">
        <v>2</v>
      </c>
      <c r="S694" s="39">
        <v>56</v>
      </c>
      <c r="T694" s="39">
        <v>61</v>
      </c>
      <c r="U694" s="39">
        <v>413</v>
      </c>
      <c r="V694" s="39"/>
      <c r="W694" s="39">
        <v>42</v>
      </c>
      <c r="X694" s="39">
        <v>1</v>
      </c>
      <c r="Y694" s="39">
        <v>10</v>
      </c>
      <c r="Z694" s="39">
        <v>49</v>
      </c>
      <c r="AA694" s="39">
        <v>15</v>
      </c>
      <c r="AB694" s="39">
        <v>16</v>
      </c>
      <c r="AC694" s="39">
        <v>209</v>
      </c>
      <c r="AD694" s="39">
        <v>31</v>
      </c>
      <c r="AE694" s="39"/>
      <c r="AF694" s="39">
        <v>905</v>
      </c>
      <c r="AG694" s="39"/>
      <c r="AH694" s="39"/>
      <c r="AI694" s="39"/>
      <c r="AJ694" s="39">
        <v>473</v>
      </c>
      <c r="AK694" s="39"/>
      <c r="AL694" s="39"/>
      <c r="AM694" s="39"/>
      <c r="AN694" s="39">
        <v>0</v>
      </c>
      <c r="AO694" s="39"/>
      <c r="AP694" s="39">
        <v>0</v>
      </c>
      <c r="AQ694" s="39"/>
      <c r="AR694" s="39"/>
      <c r="AS694" s="39"/>
      <c r="AT694" s="39">
        <v>34</v>
      </c>
      <c r="AU694" s="39"/>
      <c r="AV694" s="39"/>
      <c r="AW694" s="39"/>
    </row>
    <row r="695" spans="1:49" ht="20.100000000000001" customHeight="1" x14ac:dyDescent="0.2"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</row>
    <row r="696" spans="1:49" s="1" customFormat="1" ht="20.100000000000001" customHeight="1" x14ac:dyDescent="0.25">
      <c r="A696" s="3"/>
      <c r="B696" s="6"/>
      <c r="C696" s="51" t="s">
        <v>159</v>
      </c>
      <c r="D696" s="52"/>
      <c r="E696" s="5"/>
      <c r="F696" s="53">
        <v>534</v>
      </c>
      <c r="G696" s="54"/>
      <c r="H696" s="54"/>
      <c r="I696" s="54"/>
      <c r="J696" s="53">
        <v>5572</v>
      </c>
      <c r="K696" s="53">
        <v>117</v>
      </c>
      <c r="L696" s="53">
        <v>50</v>
      </c>
      <c r="M696" s="54"/>
      <c r="N696" s="53">
        <v>5739</v>
      </c>
      <c r="O696" s="54"/>
      <c r="P696" s="54"/>
      <c r="Q696" s="54"/>
      <c r="R696" s="53">
        <v>4</v>
      </c>
      <c r="S696" s="53">
        <v>271</v>
      </c>
      <c r="T696" s="53">
        <v>409</v>
      </c>
      <c r="U696" s="53">
        <v>2199</v>
      </c>
      <c r="V696" s="54"/>
      <c r="W696" s="53">
        <v>380</v>
      </c>
      <c r="X696" s="53">
        <v>10</v>
      </c>
      <c r="Y696" s="53">
        <v>32</v>
      </c>
      <c r="Z696" s="53">
        <v>307</v>
      </c>
      <c r="AA696" s="53">
        <v>96</v>
      </c>
      <c r="AB696" s="53">
        <v>140</v>
      </c>
      <c r="AC696" s="53">
        <v>1402</v>
      </c>
      <c r="AD696" s="53">
        <v>32</v>
      </c>
      <c r="AE696" s="54"/>
      <c r="AF696" s="53">
        <v>5282</v>
      </c>
      <c r="AG696" s="54"/>
      <c r="AH696" s="54"/>
      <c r="AI696" s="54"/>
      <c r="AJ696" s="53">
        <v>985</v>
      </c>
      <c r="AK696" s="54"/>
      <c r="AL696" s="54"/>
      <c r="AM696" s="54"/>
      <c r="AN696" s="53">
        <v>0</v>
      </c>
      <c r="AO696" s="54"/>
      <c r="AP696" s="53">
        <v>6</v>
      </c>
      <c r="AQ696" s="54"/>
      <c r="AR696" s="54"/>
      <c r="AS696" s="54"/>
      <c r="AT696" s="53">
        <v>34</v>
      </c>
      <c r="AU696" s="39"/>
      <c r="AV696" s="39"/>
      <c r="AW696" s="39"/>
    </row>
    <row r="697" spans="1:49" s="1" customFormat="1" ht="20.100000000000001" customHeight="1" x14ac:dyDescent="0.2">
      <c r="A697" s="3"/>
      <c r="B697" s="6"/>
      <c r="C697" s="3"/>
      <c r="D697" s="3"/>
      <c r="E697" s="5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39"/>
      <c r="AV697" s="39"/>
      <c r="AW697" s="39"/>
    </row>
    <row r="698" spans="1:49" s="1" customFormat="1" ht="20.100000000000001" customHeight="1" x14ac:dyDescent="0.25">
      <c r="A698" s="3"/>
      <c r="B698" s="57" t="s">
        <v>293</v>
      </c>
      <c r="C698" s="58"/>
      <c r="D698" s="58"/>
      <c r="E698" s="5"/>
      <c r="F698" s="59">
        <v>534</v>
      </c>
      <c r="G698" s="54"/>
      <c r="H698" s="54"/>
      <c r="I698" s="54"/>
      <c r="J698" s="59">
        <v>5572</v>
      </c>
      <c r="K698" s="59">
        <v>117</v>
      </c>
      <c r="L698" s="59">
        <v>50</v>
      </c>
      <c r="M698" s="54"/>
      <c r="N698" s="59">
        <v>5739</v>
      </c>
      <c r="O698" s="54"/>
      <c r="P698" s="54"/>
      <c r="Q698" s="54"/>
      <c r="R698" s="59">
        <v>4</v>
      </c>
      <c r="S698" s="59">
        <v>271</v>
      </c>
      <c r="T698" s="59">
        <v>409</v>
      </c>
      <c r="U698" s="59">
        <v>2199</v>
      </c>
      <c r="V698" s="54"/>
      <c r="W698" s="59">
        <v>380</v>
      </c>
      <c r="X698" s="59">
        <v>10</v>
      </c>
      <c r="Y698" s="59">
        <v>32</v>
      </c>
      <c r="Z698" s="59">
        <v>307</v>
      </c>
      <c r="AA698" s="59">
        <v>96</v>
      </c>
      <c r="AB698" s="59">
        <v>140</v>
      </c>
      <c r="AC698" s="59">
        <v>1402</v>
      </c>
      <c r="AD698" s="59">
        <v>32</v>
      </c>
      <c r="AE698" s="54"/>
      <c r="AF698" s="59">
        <v>5282</v>
      </c>
      <c r="AG698" s="54"/>
      <c r="AH698" s="54"/>
      <c r="AI698" s="54"/>
      <c r="AJ698" s="59">
        <v>985</v>
      </c>
      <c r="AK698" s="54"/>
      <c r="AL698" s="54"/>
      <c r="AM698" s="54"/>
      <c r="AN698" s="59">
        <v>0</v>
      </c>
      <c r="AO698" s="54"/>
      <c r="AP698" s="59">
        <v>6</v>
      </c>
      <c r="AQ698" s="54"/>
      <c r="AR698" s="54"/>
      <c r="AS698" s="54"/>
      <c r="AT698" s="59">
        <v>34</v>
      </c>
      <c r="AU698" s="39"/>
      <c r="AV698" s="39"/>
      <c r="AW698" s="39"/>
    </row>
    <row r="699" spans="1:49" ht="20.100000000000001" customHeight="1" x14ac:dyDescent="0.2"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</row>
    <row r="700" spans="1:49" ht="20.100000000000001" customHeight="1" x14ac:dyDescent="0.2">
      <c r="B700" s="6" t="s">
        <v>294</v>
      </c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</row>
    <row r="701" spans="1:49" ht="20.100000000000001" customHeight="1" x14ac:dyDescent="0.2">
      <c r="C701" s="3" t="s">
        <v>154</v>
      </c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</row>
    <row r="702" spans="1:49" ht="20.100000000000001" customHeight="1" x14ac:dyDescent="0.2">
      <c r="D702" s="2" t="s">
        <v>96</v>
      </c>
      <c r="F702" s="39">
        <v>135</v>
      </c>
      <c r="G702" s="39"/>
      <c r="H702" s="39"/>
      <c r="I702" s="39"/>
      <c r="J702" s="39">
        <v>307</v>
      </c>
      <c r="K702" s="39">
        <v>4</v>
      </c>
      <c r="L702" s="39">
        <v>9</v>
      </c>
      <c r="M702" s="39"/>
      <c r="N702" s="39">
        <v>320</v>
      </c>
      <c r="O702" s="39"/>
      <c r="P702" s="39"/>
      <c r="Q702" s="39"/>
      <c r="R702" s="39">
        <v>0</v>
      </c>
      <c r="S702" s="39">
        <v>8</v>
      </c>
      <c r="T702" s="39">
        <v>18</v>
      </c>
      <c r="U702" s="39">
        <v>1</v>
      </c>
      <c r="V702" s="39"/>
      <c r="W702" s="39">
        <v>30</v>
      </c>
      <c r="X702" s="39">
        <v>0</v>
      </c>
      <c r="Y702" s="39">
        <v>0</v>
      </c>
      <c r="Z702" s="39">
        <v>11</v>
      </c>
      <c r="AA702" s="39">
        <v>9</v>
      </c>
      <c r="AB702" s="39">
        <v>10</v>
      </c>
      <c r="AC702" s="39">
        <v>187</v>
      </c>
      <c r="AD702" s="39">
        <v>0</v>
      </c>
      <c r="AE702" s="39"/>
      <c r="AF702" s="39">
        <v>274</v>
      </c>
      <c r="AG702" s="39"/>
      <c r="AH702" s="39"/>
      <c r="AI702" s="39"/>
      <c r="AJ702" s="39">
        <v>165</v>
      </c>
      <c r="AK702" s="39"/>
      <c r="AL702" s="39"/>
      <c r="AM702" s="39"/>
      <c r="AN702" s="39">
        <v>0</v>
      </c>
      <c r="AO702" s="39"/>
      <c r="AP702" s="39">
        <v>16</v>
      </c>
      <c r="AQ702" s="39"/>
      <c r="AR702" s="39"/>
      <c r="AS702" s="39"/>
      <c r="AT702" s="39">
        <v>23</v>
      </c>
      <c r="AU702" s="39"/>
      <c r="AV702" s="39"/>
      <c r="AW702" s="39"/>
    </row>
    <row r="703" spans="1:49" ht="19.5" customHeight="1" x14ac:dyDescent="0.2">
      <c r="D703" s="47" t="s">
        <v>97</v>
      </c>
      <c r="F703" s="48">
        <v>66</v>
      </c>
      <c r="G703" s="49"/>
      <c r="H703" s="49"/>
      <c r="I703" s="49"/>
      <c r="J703" s="48">
        <v>255</v>
      </c>
      <c r="K703" s="48">
        <v>7</v>
      </c>
      <c r="L703" s="48">
        <v>1</v>
      </c>
      <c r="M703" s="49"/>
      <c r="N703" s="48">
        <v>263</v>
      </c>
      <c r="O703" s="49"/>
      <c r="P703" s="49"/>
      <c r="Q703" s="49"/>
      <c r="R703" s="48">
        <v>0</v>
      </c>
      <c r="S703" s="48">
        <v>26</v>
      </c>
      <c r="T703" s="48">
        <v>71</v>
      </c>
      <c r="U703" s="48">
        <v>12</v>
      </c>
      <c r="V703" s="49"/>
      <c r="W703" s="48">
        <v>30</v>
      </c>
      <c r="X703" s="48">
        <v>3</v>
      </c>
      <c r="Y703" s="48">
        <v>3</v>
      </c>
      <c r="Z703" s="48">
        <v>17</v>
      </c>
      <c r="AA703" s="48">
        <v>8</v>
      </c>
      <c r="AB703" s="48">
        <v>7</v>
      </c>
      <c r="AC703" s="48">
        <v>95</v>
      </c>
      <c r="AD703" s="48">
        <v>0</v>
      </c>
      <c r="AE703" s="49"/>
      <c r="AF703" s="48">
        <v>272</v>
      </c>
      <c r="AG703" s="49"/>
      <c r="AH703" s="49"/>
      <c r="AI703" s="49"/>
      <c r="AJ703" s="48">
        <v>57</v>
      </c>
      <c r="AK703" s="49"/>
      <c r="AL703" s="49"/>
      <c r="AM703" s="49"/>
      <c r="AN703" s="48">
        <v>0</v>
      </c>
      <c r="AO703" s="49"/>
      <c r="AP703" s="48">
        <v>0</v>
      </c>
      <c r="AQ703" s="49"/>
      <c r="AR703" s="49"/>
      <c r="AS703" s="49"/>
      <c r="AT703" s="48">
        <v>0</v>
      </c>
      <c r="AU703" s="39"/>
      <c r="AV703" s="39"/>
      <c r="AW703" s="39"/>
    </row>
    <row r="704" spans="1:49" ht="20.100000000000001" customHeight="1" x14ac:dyDescent="0.2">
      <c r="D704" s="2" t="s">
        <v>98</v>
      </c>
      <c r="F704" s="49">
        <v>70</v>
      </c>
      <c r="G704" s="49"/>
      <c r="H704" s="49"/>
      <c r="I704" s="49"/>
      <c r="J704" s="49">
        <v>261</v>
      </c>
      <c r="K704" s="49">
        <v>11</v>
      </c>
      <c r="L704" s="49">
        <v>2</v>
      </c>
      <c r="M704" s="49"/>
      <c r="N704" s="49">
        <v>274</v>
      </c>
      <c r="O704" s="49"/>
      <c r="P704" s="49"/>
      <c r="Q704" s="49"/>
      <c r="R704" s="49">
        <v>0</v>
      </c>
      <c r="S704" s="49">
        <v>24</v>
      </c>
      <c r="T704" s="49">
        <v>36</v>
      </c>
      <c r="U704" s="49">
        <v>66</v>
      </c>
      <c r="V704" s="49"/>
      <c r="W704" s="49">
        <v>21</v>
      </c>
      <c r="X704" s="49">
        <v>0</v>
      </c>
      <c r="Y704" s="49">
        <v>1</v>
      </c>
      <c r="Z704" s="49">
        <v>7</v>
      </c>
      <c r="AA704" s="49">
        <v>11</v>
      </c>
      <c r="AB704" s="49">
        <v>20</v>
      </c>
      <c r="AC704" s="49">
        <v>105</v>
      </c>
      <c r="AD704" s="49">
        <v>0</v>
      </c>
      <c r="AE704" s="49"/>
      <c r="AF704" s="49">
        <v>291</v>
      </c>
      <c r="AG704" s="49"/>
      <c r="AH704" s="49"/>
      <c r="AI704" s="49"/>
      <c r="AJ704" s="49">
        <v>53</v>
      </c>
      <c r="AK704" s="49"/>
      <c r="AL704" s="49"/>
      <c r="AM704" s="49"/>
      <c r="AN704" s="49">
        <v>0</v>
      </c>
      <c r="AO704" s="49"/>
      <c r="AP704" s="49">
        <v>0</v>
      </c>
      <c r="AQ704" s="49"/>
      <c r="AR704" s="49"/>
      <c r="AS704" s="49"/>
      <c r="AT704" s="49">
        <v>0</v>
      </c>
      <c r="AU704" s="39"/>
      <c r="AV704" s="39"/>
      <c r="AW704" s="39"/>
    </row>
    <row r="705" spans="1:49" ht="20.100000000000001" customHeight="1" x14ac:dyDescent="0.2"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</row>
    <row r="706" spans="1:49" s="1" customFormat="1" ht="20.100000000000001" customHeight="1" x14ac:dyDescent="0.25">
      <c r="A706" s="3"/>
      <c r="B706" s="6"/>
      <c r="C706" s="51" t="s">
        <v>159</v>
      </c>
      <c r="D706" s="52"/>
      <c r="E706" s="5"/>
      <c r="F706" s="53">
        <v>271</v>
      </c>
      <c r="G706" s="54"/>
      <c r="H706" s="54"/>
      <c r="I706" s="54"/>
      <c r="J706" s="53">
        <v>823</v>
      </c>
      <c r="K706" s="53">
        <v>22</v>
      </c>
      <c r="L706" s="53">
        <v>12</v>
      </c>
      <c r="M706" s="54"/>
      <c r="N706" s="53">
        <v>857</v>
      </c>
      <c r="O706" s="54"/>
      <c r="P706" s="54"/>
      <c r="Q706" s="54"/>
      <c r="R706" s="53">
        <v>0</v>
      </c>
      <c r="S706" s="53">
        <v>58</v>
      </c>
      <c r="T706" s="53">
        <v>125</v>
      </c>
      <c r="U706" s="53">
        <v>79</v>
      </c>
      <c r="V706" s="54"/>
      <c r="W706" s="53">
        <v>81</v>
      </c>
      <c r="X706" s="53">
        <v>3</v>
      </c>
      <c r="Y706" s="53">
        <v>4</v>
      </c>
      <c r="Z706" s="53">
        <v>35</v>
      </c>
      <c r="AA706" s="53">
        <v>28</v>
      </c>
      <c r="AB706" s="53">
        <v>37</v>
      </c>
      <c r="AC706" s="53">
        <v>387</v>
      </c>
      <c r="AD706" s="53">
        <v>0</v>
      </c>
      <c r="AE706" s="54"/>
      <c r="AF706" s="53">
        <v>837</v>
      </c>
      <c r="AG706" s="54"/>
      <c r="AH706" s="54"/>
      <c r="AI706" s="54"/>
      <c r="AJ706" s="53">
        <v>275</v>
      </c>
      <c r="AK706" s="54"/>
      <c r="AL706" s="54"/>
      <c r="AM706" s="54"/>
      <c r="AN706" s="53">
        <v>0</v>
      </c>
      <c r="AO706" s="54"/>
      <c r="AP706" s="53">
        <v>16</v>
      </c>
      <c r="AQ706" s="54"/>
      <c r="AR706" s="54"/>
      <c r="AS706" s="54"/>
      <c r="AT706" s="53">
        <v>23</v>
      </c>
      <c r="AU706" s="39"/>
      <c r="AV706" s="39"/>
      <c r="AW706" s="39"/>
    </row>
    <row r="707" spans="1:49" s="1" customFormat="1" ht="20.100000000000001" customHeight="1" x14ac:dyDescent="0.2">
      <c r="A707" s="3"/>
      <c r="B707" s="6"/>
      <c r="C707" s="3"/>
      <c r="D707" s="3"/>
      <c r="E707" s="5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39"/>
      <c r="AV707" s="39"/>
      <c r="AW707" s="39"/>
    </row>
    <row r="708" spans="1:49" s="1" customFormat="1" ht="20.100000000000001" customHeight="1" x14ac:dyDescent="0.25">
      <c r="A708" s="3"/>
      <c r="B708" s="57" t="s">
        <v>295</v>
      </c>
      <c r="C708" s="58"/>
      <c r="D708" s="58"/>
      <c r="E708" s="5"/>
      <c r="F708" s="59">
        <v>271</v>
      </c>
      <c r="G708" s="54"/>
      <c r="H708" s="54"/>
      <c r="I708" s="54"/>
      <c r="J708" s="59">
        <v>823</v>
      </c>
      <c r="K708" s="59">
        <v>22</v>
      </c>
      <c r="L708" s="59">
        <v>12</v>
      </c>
      <c r="M708" s="54"/>
      <c r="N708" s="59">
        <v>857</v>
      </c>
      <c r="O708" s="54"/>
      <c r="P708" s="54"/>
      <c r="Q708" s="54"/>
      <c r="R708" s="59">
        <v>0</v>
      </c>
      <c r="S708" s="59">
        <v>58</v>
      </c>
      <c r="T708" s="59">
        <v>125</v>
      </c>
      <c r="U708" s="59">
        <v>79</v>
      </c>
      <c r="V708" s="54"/>
      <c r="W708" s="59">
        <v>81</v>
      </c>
      <c r="X708" s="59">
        <v>3</v>
      </c>
      <c r="Y708" s="59">
        <v>4</v>
      </c>
      <c r="Z708" s="59">
        <v>35</v>
      </c>
      <c r="AA708" s="59">
        <v>28</v>
      </c>
      <c r="AB708" s="59">
        <v>37</v>
      </c>
      <c r="AC708" s="59">
        <v>387</v>
      </c>
      <c r="AD708" s="59">
        <v>0</v>
      </c>
      <c r="AE708" s="54"/>
      <c r="AF708" s="59">
        <v>837</v>
      </c>
      <c r="AG708" s="54"/>
      <c r="AH708" s="54"/>
      <c r="AI708" s="54"/>
      <c r="AJ708" s="59">
        <v>275</v>
      </c>
      <c r="AK708" s="54"/>
      <c r="AL708" s="54"/>
      <c r="AM708" s="54"/>
      <c r="AN708" s="59">
        <v>0</v>
      </c>
      <c r="AO708" s="54"/>
      <c r="AP708" s="59">
        <v>16</v>
      </c>
      <c r="AQ708" s="54"/>
      <c r="AR708" s="54"/>
      <c r="AS708" s="54"/>
      <c r="AT708" s="59">
        <v>23</v>
      </c>
      <c r="AU708" s="39"/>
      <c r="AV708" s="39"/>
      <c r="AW708" s="39"/>
    </row>
    <row r="709" spans="1:49" ht="20.100000000000001" customHeight="1" x14ac:dyDescent="0.2"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</row>
    <row r="710" spans="1:49" ht="20.100000000000001" customHeight="1" x14ac:dyDescent="0.2">
      <c r="B710" s="6" t="s">
        <v>296</v>
      </c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</row>
    <row r="711" spans="1:49" ht="20.100000000000001" customHeight="1" x14ac:dyDescent="0.2">
      <c r="B711" s="5"/>
      <c r="C711" s="3" t="s">
        <v>154</v>
      </c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</row>
    <row r="712" spans="1:49" ht="20.100000000000001" customHeight="1" x14ac:dyDescent="0.2">
      <c r="B712" s="5"/>
      <c r="D712" s="2" t="s">
        <v>96</v>
      </c>
      <c r="F712" s="39">
        <v>74</v>
      </c>
      <c r="G712" s="39"/>
      <c r="H712" s="39"/>
      <c r="I712" s="39"/>
      <c r="J712" s="39">
        <v>372</v>
      </c>
      <c r="K712" s="39">
        <v>13</v>
      </c>
      <c r="L712" s="39">
        <v>5</v>
      </c>
      <c r="M712" s="39"/>
      <c r="N712" s="39">
        <v>390</v>
      </c>
      <c r="O712" s="39"/>
      <c r="P712" s="39"/>
      <c r="Q712" s="39"/>
      <c r="R712" s="39">
        <v>15</v>
      </c>
      <c r="S712" s="39">
        <v>24</v>
      </c>
      <c r="T712" s="39">
        <v>86</v>
      </c>
      <c r="U712" s="39">
        <v>23</v>
      </c>
      <c r="V712" s="39"/>
      <c r="W712" s="39">
        <v>40</v>
      </c>
      <c r="X712" s="39">
        <v>0</v>
      </c>
      <c r="Y712" s="39">
        <v>1</v>
      </c>
      <c r="Z712" s="39">
        <v>27</v>
      </c>
      <c r="AA712" s="39">
        <v>19</v>
      </c>
      <c r="AB712" s="39">
        <v>10</v>
      </c>
      <c r="AC712" s="39">
        <v>160</v>
      </c>
      <c r="AD712" s="39">
        <v>0</v>
      </c>
      <c r="AE712" s="39"/>
      <c r="AF712" s="39">
        <v>405</v>
      </c>
      <c r="AG712" s="39"/>
      <c r="AH712" s="39"/>
      <c r="AI712" s="39"/>
      <c r="AJ712" s="39">
        <v>57</v>
      </c>
      <c r="AK712" s="39"/>
      <c r="AL712" s="39"/>
      <c r="AM712" s="39"/>
      <c r="AN712" s="39">
        <v>0</v>
      </c>
      <c r="AO712" s="39"/>
      <c r="AP712" s="39">
        <v>2</v>
      </c>
      <c r="AQ712" s="39"/>
      <c r="AR712" s="39"/>
      <c r="AS712" s="39"/>
      <c r="AT712" s="39">
        <v>0</v>
      </c>
      <c r="AU712" s="39"/>
      <c r="AV712" s="39"/>
      <c r="AW712" s="39"/>
    </row>
    <row r="713" spans="1:49" ht="19.5" customHeight="1" x14ac:dyDescent="0.2">
      <c r="D713" s="47" t="s">
        <v>97</v>
      </c>
      <c r="F713" s="48">
        <v>63</v>
      </c>
      <c r="G713" s="49"/>
      <c r="H713" s="49"/>
      <c r="I713" s="49"/>
      <c r="J713" s="48">
        <v>402</v>
      </c>
      <c r="K713" s="48">
        <v>24</v>
      </c>
      <c r="L713" s="48">
        <v>4</v>
      </c>
      <c r="M713" s="49"/>
      <c r="N713" s="48">
        <v>430</v>
      </c>
      <c r="O713" s="49"/>
      <c r="P713" s="49"/>
      <c r="Q713" s="49"/>
      <c r="R713" s="48">
        <v>1</v>
      </c>
      <c r="S713" s="48">
        <v>54</v>
      </c>
      <c r="T713" s="48">
        <v>111</v>
      </c>
      <c r="U713" s="48">
        <v>35</v>
      </c>
      <c r="V713" s="49"/>
      <c r="W713" s="48">
        <v>28</v>
      </c>
      <c r="X713" s="48">
        <v>0</v>
      </c>
      <c r="Y713" s="48">
        <v>1</v>
      </c>
      <c r="Z713" s="48">
        <v>17</v>
      </c>
      <c r="AA713" s="48">
        <v>13</v>
      </c>
      <c r="AB713" s="48">
        <v>7</v>
      </c>
      <c r="AC713" s="48">
        <v>163</v>
      </c>
      <c r="AD713" s="48">
        <v>0</v>
      </c>
      <c r="AE713" s="49"/>
      <c r="AF713" s="48">
        <v>430</v>
      </c>
      <c r="AG713" s="49"/>
      <c r="AH713" s="49"/>
      <c r="AI713" s="49"/>
      <c r="AJ713" s="48">
        <v>60</v>
      </c>
      <c r="AK713" s="49"/>
      <c r="AL713" s="49"/>
      <c r="AM713" s="49"/>
      <c r="AN713" s="48">
        <v>0</v>
      </c>
      <c r="AO713" s="49"/>
      <c r="AP713" s="48">
        <v>3</v>
      </c>
      <c r="AQ713" s="49"/>
      <c r="AR713" s="49"/>
      <c r="AS713" s="49"/>
      <c r="AT713" s="48">
        <v>0</v>
      </c>
      <c r="AU713" s="39"/>
      <c r="AV713" s="39"/>
      <c r="AW713" s="39"/>
    </row>
    <row r="714" spans="1:49" ht="20.100000000000001" customHeight="1" x14ac:dyDescent="0.2">
      <c r="D714" s="2" t="s">
        <v>113</v>
      </c>
      <c r="F714" s="39">
        <v>26</v>
      </c>
      <c r="G714" s="39"/>
      <c r="H714" s="39"/>
      <c r="I714" s="39"/>
      <c r="J714" s="39">
        <v>390</v>
      </c>
      <c r="K714" s="39">
        <v>35</v>
      </c>
      <c r="L714" s="39">
        <v>3</v>
      </c>
      <c r="M714" s="39"/>
      <c r="N714" s="39">
        <v>428</v>
      </c>
      <c r="O714" s="39"/>
      <c r="P714" s="39"/>
      <c r="Q714" s="39"/>
      <c r="R714" s="39">
        <v>0</v>
      </c>
      <c r="S714" s="39">
        <v>31</v>
      </c>
      <c r="T714" s="39">
        <v>133</v>
      </c>
      <c r="U714" s="39">
        <v>14</v>
      </c>
      <c r="V714" s="39"/>
      <c r="W714" s="39">
        <v>27</v>
      </c>
      <c r="X714" s="39">
        <v>0</v>
      </c>
      <c r="Y714" s="39">
        <v>0</v>
      </c>
      <c r="Z714" s="39">
        <v>27</v>
      </c>
      <c r="AA714" s="39">
        <v>23</v>
      </c>
      <c r="AB714" s="39">
        <v>15</v>
      </c>
      <c r="AC714" s="39">
        <v>119</v>
      </c>
      <c r="AD714" s="39">
        <v>1</v>
      </c>
      <c r="AE714" s="39"/>
      <c r="AF714" s="39">
        <v>390</v>
      </c>
      <c r="AG714" s="39"/>
      <c r="AH714" s="39"/>
      <c r="AI714" s="39"/>
      <c r="AJ714" s="39">
        <v>54</v>
      </c>
      <c r="AK714" s="39"/>
      <c r="AL714" s="39"/>
      <c r="AM714" s="39"/>
      <c r="AN714" s="39">
        <v>0</v>
      </c>
      <c r="AO714" s="39"/>
      <c r="AP714" s="39">
        <v>10</v>
      </c>
      <c r="AQ714" s="39"/>
      <c r="AR714" s="39"/>
      <c r="AS714" s="39"/>
      <c r="AT714" s="39">
        <v>2</v>
      </c>
      <c r="AU714" s="39"/>
      <c r="AV714" s="39"/>
      <c r="AW714" s="39"/>
    </row>
    <row r="715" spans="1:49" ht="19.5" customHeight="1" x14ac:dyDescent="0.2">
      <c r="D715" s="47" t="s">
        <v>136</v>
      </c>
      <c r="F715" s="48">
        <v>95</v>
      </c>
      <c r="G715" s="49"/>
      <c r="H715" s="49"/>
      <c r="I715" s="49"/>
      <c r="J715" s="48">
        <v>398</v>
      </c>
      <c r="K715" s="48">
        <v>11</v>
      </c>
      <c r="L715" s="48">
        <v>5</v>
      </c>
      <c r="M715" s="49"/>
      <c r="N715" s="48">
        <v>414</v>
      </c>
      <c r="O715" s="49"/>
      <c r="P715" s="49"/>
      <c r="Q715" s="49"/>
      <c r="R715" s="48">
        <v>0</v>
      </c>
      <c r="S715" s="48">
        <v>48</v>
      </c>
      <c r="T715" s="48">
        <v>60</v>
      </c>
      <c r="U715" s="48">
        <v>41</v>
      </c>
      <c r="V715" s="49"/>
      <c r="W715" s="48">
        <v>38</v>
      </c>
      <c r="X715" s="48">
        <v>1</v>
      </c>
      <c r="Y715" s="48">
        <v>4</v>
      </c>
      <c r="Z715" s="48">
        <v>36</v>
      </c>
      <c r="AA715" s="48">
        <v>18</v>
      </c>
      <c r="AB715" s="48">
        <v>14</v>
      </c>
      <c r="AC715" s="48">
        <v>175</v>
      </c>
      <c r="AD715" s="48">
        <v>0</v>
      </c>
      <c r="AE715" s="49"/>
      <c r="AF715" s="48">
        <v>435</v>
      </c>
      <c r="AG715" s="49"/>
      <c r="AH715" s="49"/>
      <c r="AI715" s="49"/>
      <c r="AJ715" s="48">
        <v>74</v>
      </c>
      <c r="AK715" s="49"/>
      <c r="AL715" s="49"/>
      <c r="AM715" s="49"/>
      <c r="AN715" s="48">
        <v>0</v>
      </c>
      <c r="AO715" s="49"/>
      <c r="AP715" s="48">
        <v>0</v>
      </c>
      <c r="AQ715" s="49"/>
      <c r="AR715" s="49"/>
      <c r="AS715" s="49"/>
      <c r="AT715" s="48">
        <v>65</v>
      </c>
      <c r="AU715" s="39"/>
      <c r="AV715" s="39"/>
      <c r="AW715" s="39"/>
    </row>
    <row r="716" spans="1:49" ht="20.100000000000001" customHeight="1" x14ac:dyDescent="0.2"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</row>
    <row r="717" spans="1:49" s="1" customFormat="1" ht="20.100000000000001" customHeight="1" x14ac:dyDescent="0.25">
      <c r="A717" s="3"/>
      <c r="B717" s="6"/>
      <c r="C717" s="51" t="s">
        <v>159</v>
      </c>
      <c r="D717" s="52"/>
      <c r="E717" s="5"/>
      <c r="F717" s="53">
        <v>258</v>
      </c>
      <c r="G717" s="54"/>
      <c r="H717" s="54"/>
      <c r="I717" s="54"/>
      <c r="J717" s="53">
        <v>1562</v>
      </c>
      <c r="K717" s="53">
        <v>83</v>
      </c>
      <c r="L717" s="53">
        <v>17</v>
      </c>
      <c r="M717" s="54"/>
      <c r="N717" s="53">
        <v>1662</v>
      </c>
      <c r="O717" s="54"/>
      <c r="P717" s="54"/>
      <c r="Q717" s="54"/>
      <c r="R717" s="53">
        <v>16</v>
      </c>
      <c r="S717" s="53">
        <v>157</v>
      </c>
      <c r="T717" s="53">
        <v>390</v>
      </c>
      <c r="U717" s="53">
        <v>113</v>
      </c>
      <c r="V717" s="54"/>
      <c r="W717" s="53">
        <v>133</v>
      </c>
      <c r="X717" s="53">
        <v>1</v>
      </c>
      <c r="Y717" s="53">
        <v>6</v>
      </c>
      <c r="Z717" s="53">
        <v>107</v>
      </c>
      <c r="AA717" s="53">
        <v>73</v>
      </c>
      <c r="AB717" s="53">
        <v>46</v>
      </c>
      <c r="AC717" s="53">
        <v>617</v>
      </c>
      <c r="AD717" s="53">
        <v>1</v>
      </c>
      <c r="AE717" s="54"/>
      <c r="AF717" s="53">
        <v>1660</v>
      </c>
      <c r="AG717" s="54"/>
      <c r="AH717" s="54"/>
      <c r="AI717" s="54"/>
      <c r="AJ717" s="53">
        <v>245</v>
      </c>
      <c r="AK717" s="54"/>
      <c r="AL717" s="54"/>
      <c r="AM717" s="54"/>
      <c r="AN717" s="53">
        <v>0</v>
      </c>
      <c r="AO717" s="54"/>
      <c r="AP717" s="53">
        <v>15</v>
      </c>
      <c r="AQ717" s="54"/>
      <c r="AR717" s="54"/>
      <c r="AS717" s="54"/>
      <c r="AT717" s="53">
        <v>67</v>
      </c>
      <c r="AU717" s="39"/>
      <c r="AV717" s="39"/>
      <c r="AW717" s="39"/>
    </row>
    <row r="718" spans="1:49" s="1" customFormat="1" ht="20.100000000000001" customHeight="1" x14ac:dyDescent="0.2">
      <c r="A718" s="3"/>
      <c r="B718" s="6"/>
      <c r="C718" s="3"/>
      <c r="D718" s="3"/>
      <c r="E718" s="5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39"/>
      <c r="AV718" s="39"/>
      <c r="AW718" s="39"/>
    </row>
    <row r="719" spans="1:49" s="1" customFormat="1" ht="20.100000000000001" customHeight="1" x14ac:dyDescent="0.25">
      <c r="A719" s="3"/>
      <c r="B719" s="57" t="s">
        <v>297</v>
      </c>
      <c r="C719" s="58"/>
      <c r="D719" s="58"/>
      <c r="E719" s="5"/>
      <c r="F719" s="59">
        <v>258</v>
      </c>
      <c r="G719" s="54"/>
      <c r="H719" s="54"/>
      <c r="I719" s="54"/>
      <c r="J719" s="59">
        <v>1562</v>
      </c>
      <c r="K719" s="59">
        <v>83</v>
      </c>
      <c r="L719" s="59">
        <v>17</v>
      </c>
      <c r="M719" s="54"/>
      <c r="N719" s="59">
        <v>1662</v>
      </c>
      <c r="O719" s="54"/>
      <c r="P719" s="54"/>
      <c r="Q719" s="54"/>
      <c r="R719" s="59">
        <v>16</v>
      </c>
      <c r="S719" s="59">
        <v>157</v>
      </c>
      <c r="T719" s="59">
        <v>390</v>
      </c>
      <c r="U719" s="59">
        <v>113</v>
      </c>
      <c r="V719" s="54"/>
      <c r="W719" s="59">
        <v>133</v>
      </c>
      <c r="X719" s="59">
        <v>1</v>
      </c>
      <c r="Y719" s="59">
        <v>6</v>
      </c>
      <c r="Z719" s="59">
        <v>107</v>
      </c>
      <c r="AA719" s="59">
        <v>73</v>
      </c>
      <c r="AB719" s="59">
        <v>46</v>
      </c>
      <c r="AC719" s="59">
        <v>617</v>
      </c>
      <c r="AD719" s="59">
        <v>1</v>
      </c>
      <c r="AE719" s="54"/>
      <c r="AF719" s="59">
        <v>1660</v>
      </c>
      <c r="AG719" s="54"/>
      <c r="AH719" s="54"/>
      <c r="AI719" s="54"/>
      <c r="AJ719" s="59">
        <v>245</v>
      </c>
      <c r="AK719" s="54"/>
      <c r="AL719" s="54"/>
      <c r="AM719" s="54"/>
      <c r="AN719" s="59">
        <v>0</v>
      </c>
      <c r="AO719" s="54"/>
      <c r="AP719" s="59">
        <v>15</v>
      </c>
      <c r="AQ719" s="54"/>
      <c r="AR719" s="54"/>
      <c r="AS719" s="54"/>
      <c r="AT719" s="59">
        <v>67</v>
      </c>
      <c r="AU719" s="39"/>
      <c r="AV719" s="39"/>
      <c r="AW719" s="39"/>
    </row>
    <row r="720" spans="1:49" s="1" customFormat="1" ht="20.100000000000001" customHeight="1" x14ac:dyDescent="0.2">
      <c r="A720" s="3"/>
      <c r="B720" s="63"/>
      <c r="C720" s="63"/>
      <c r="D720" s="63"/>
      <c r="E720" s="5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39"/>
      <c r="AV720" s="39"/>
      <c r="AW720" s="39"/>
    </row>
    <row r="721" spans="1:49" s="1" customFormat="1" ht="20.100000000000001" customHeight="1" x14ac:dyDescent="0.2">
      <c r="A721" s="3"/>
      <c r="B721" s="6" t="s">
        <v>298</v>
      </c>
      <c r="C721" s="63"/>
      <c r="D721" s="63"/>
      <c r="E721" s="5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39"/>
      <c r="AV721" s="39"/>
      <c r="AW721" s="39"/>
    </row>
    <row r="722" spans="1:49" s="1" customFormat="1" ht="20.100000000000001" customHeight="1" x14ac:dyDescent="0.2">
      <c r="A722" s="3"/>
      <c r="B722" s="63"/>
      <c r="C722" s="3" t="s">
        <v>154</v>
      </c>
      <c r="D722" s="2"/>
      <c r="E722" s="5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39"/>
      <c r="AV722" s="39"/>
      <c r="AW722" s="39"/>
    </row>
    <row r="723" spans="1:49" s="1" customFormat="1" ht="20.100000000000001" customHeight="1" x14ac:dyDescent="0.2">
      <c r="A723" s="3"/>
      <c r="B723" s="63"/>
      <c r="C723" s="3"/>
      <c r="D723" s="2" t="s">
        <v>299</v>
      </c>
      <c r="E723" s="5"/>
      <c r="F723" s="39">
        <v>101</v>
      </c>
      <c r="G723" s="39"/>
      <c r="H723" s="39"/>
      <c r="I723" s="39"/>
      <c r="J723" s="39">
        <v>898</v>
      </c>
      <c r="K723" s="39">
        <v>7</v>
      </c>
      <c r="L723" s="39">
        <v>2</v>
      </c>
      <c r="M723" s="39"/>
      <c r="N723" s="39">
        <v>907</v>
      </c>
      <c r="O723" s="39"/>
      <c r="P723" s="39"/>
      <c r="Q723" s="39"/>
      <c r="R723" s="39">
        <v>0</v>
      </c>
      <c r="S723" s="39">
        <v>10</v>
      </c>
      <c r="T723" s="39">
        <v>41</v>
      </c>
      <c r="U723" s="39">
        <v>111</v>
      </c>
      <c r="V723" s="39"/>
      <c r="W723" s="39">
        <v>573</v>
      </c>
      <c r="X723" s="39">
        <v>1</v>
      </c>
      <c r="Y723" s="39">
        <v>11</v>
      </c>
      <c r="Z723" s="39">
        <v>59</v>
      </c>
      <c r="AA723" s="39">
        <v>32</v>
      </c>
      <c r="AB723" s="39">
        <v>22</v>
      </c>
      <c r="AC723" s="39">
        <v>92</v>
      </c>
      <c r="AD723" s="39">
        <v>0</v>
      </c>
      <c r="AE723" s="39"/>
      <c r="AF723" s="39">
        <v>952</v>
      </c>
      <c r="AG723" s="39"/>
      <c r="AH723" s="39"/>
      <c r="AI723" s="39"/>
      <c r="AJ723" s="39">
        <v>56</v>
      </c>
      <c r="AK723" s="39"/>
      <c r="AL723" s="39"/>
      <c r="AM723" s="39"/>
      <c r="AN723" s="39">
        <v>0</v>
      </c>
      <c r="AO723" s="39"/>
      <c r="AP723" s="39">
        <v>0</v>
      </c>
      <c r="AQ723" s="39"/>
      <c r="AR723" s="39"/>
      <c r="AS723" s="39"/>
      <c r="AT723" s="39">
        <v>0</v>
      </c>
      <c r="AU723" s="39"/>
      <c r="AV723" s="39"/>
      <c r="AW723" s="39"/>
    </row>
    <row r="724" spans="1:49" ht="19.5" customHeight="1" x14ac:dyDescent="0.2">
      <c r="D724" s="47" t="s">
        <v>300</v>
      </c>
      <c r="F724" s="48">
        <v>150</v>
      </c>
      <c r="G724" s="49"/>
      <c r="H724" s="49"/>
      <c r="I724" s="49"/>
      <c r="J724" s="48">
        <v>1025</v>
      </c>
      <c r="K724" s="48">
        <v>17</v>
      </c>
      <c r="L724" s="48">
        <v>3</v>
      </c>
      <c r="M724" s="49"/>
      <c r="N724" s="48">
        <v>1045</v>
      </c>
      <c r="O724" s="49"/>
      <c r="P724" s="49"/>
      <c r="Q724" s="49"/>
      <c r="R724" s="48">
        <v>0</v>
      </c>
      <c r="S724" s="48">
        <v>14</v>
      </c>
      <c r="T724" s="48">
        <v>52</v>
      </c>
      <c r="U724" s="48">
        <v>115</v>
      </c>
      <c r="V724" s="49"/>
      <c r="W724" s="48">
        <v>592</v>
      </c>
      <c r="X724" s="48">
        <v>2</v>
      </c>
      <c r="Y724" s="48">
        <v>10</v>
      </c>
      <c r="Z724" s="48">
        <v>63</v>
      </c>
      <c r="AA724" s="48">
        <v>21</v>
      </c>
      <c r="AB724" s="48">
        <v>28</v>
      </c>
      <c r="AC724" s="48">
        <v>212</v>
      </c>
      <c r="AD724" s="48">
        <v>0</v>
      </c>
      <c r="AE724" s="49"/>
      <c r="AF724" s="48">
        <v>1109</v>
      </c>
      <c r="AG724" s="49"/>
      <c r="AH724" s="49"/>
      <c r="AI724" s="49"/>
      <c r="AJ724" s="48">
        <v>82</v>
      </c>
      <c r="AK724" s="49"/>
      <c r="AL724" s="49"/>
      <c r="AM724" s="49"/>
      <c r="AN724" s="48">
        <v>0</v>
      </c>
      <c r="AO724" s="49"/>
      <c r="AP724" s="48">
        <v>4</v>
      </c>
      <c r="AQ724" s="49"/>
      <c r="AR724" s="49"/>
      <c r="AS724" s="49"/>
      <c r="AT724" s="48">
        <v>0</v>
      </c>
      <c r="AU724" s="39"/>
      <c r="AV724" s="39"/>
      <c r="AW724" s="39"/>
    </row>
    <row r="725" spans="1:49" s="1" customFormat="1" ht="19.5" customHeight="1" x14ac:dyDescent="0.2">
      <c r="A725" s="3"/>
      <c r="B725" s="63"/>
      <c r="C725" s="3"/>
      <c r="D725" s="2" t="s">
        <v>301</v>
      </c>
      <c r="E725" s="5"/>
      <c r="F725" s="39">
        <v>77</v>
      </c>
      <c r="G725" s="39"/>
      <c r="H725" s="39"/>
      <c r="I725" s="39"/>
      <c r="J725" s="39">
        <v>822</v>
      </c>
      <c r="K725" s="39">
        <v>7</v>
      </c>
      <c r="L725" s="39">
        <v>2</v>
      </c>
      <c r="M725" s="39"/>
      <c r="N725" s="39">
        <v>831</v>
      </c>
      <c r="O725" s="39"/>
      <c r="P725" s="39"/>
      <c r="Q725" s="39"/>
      <c r="R725" s="39">
        <v>7</v>
      </c>
      <c r="S725" s="39">
        <v>10</v>
      </c>
      <c r="T725" s="39">
        <v>12</v>
      </c>
      <c r="U725" s="39">
        <v>34</v>
      </c>
      <c r="V725" s="39"/>
      <c r="W725" s="39">
        <v>521</v>
      </c>
      <c r="X725" s="39">
        <v>1</v>
      </c>
      <c r="Y725" s="39">
        <v>7</v>
      </c>
      <c r="Z725" s="39">
        <v>89</v>
      </c>
      <c r="AA725" s="39">
        <v>6</v>
      </c>
      <c r="AB725" s="39">
        <v>31</v>
      </c>
      <c r="AC725" s="39">
        <v>118</v>
      </c>
      <c r="AD725" s="39">
        <v>0</v>
      </c>
      <c r="AE725" s="39"/>
      <c r="AF725" s="39">
        <v>836</v>
      </c>
      <c r="AG725" s="39"/>
      <c r="AH725" s="39"/>
      <c r="AI725" s="39"/>
      <c r="AJ725" s="39">
        <v>72</v>
      </c>
      <c r="AK725" s="39"/>
      <c r="AL725" s="39"/>
      <c r="AM725" s="39"/>
      <c r="AN725" s="39">
        <v>0</v>
      </c>
      <c r="AO725" s="39"/>
      <c r="AP725" s="39">
        <v>0</v>
      </c>
      <c r="AQ725" s="39"/>
      <c r="AR725" s="39"/>
      <c r="AS725" s="39"/>
      <c r="AT725" s="39">
        <v>0</v>
      </c>
      <c r="AU725" s="39"/>
      <c r="AV725" s="39"/>
      <c r="AW725" s="39"/>
    </row>
    <row r="726" spans="1:49" s="1" customFormat="1" ht="19.5" customHeight="1" x14ac:dyDescent="0.2">
      <c r="A726" s="3"/>
      <c r="B726" s="63"/>
      <c r="C726" s="3"/>
      <c r="D726" s="47" t="s">
        <v>302</v>
      </c>
      <c r="E726" s="5"/>
      <c r="F726" s="48">
        <v>71</v>
      </c>
      <c r="G726" s="49"/>
      <c r="H726" s="49"/>
      <c r="I726" s="49"/>
      <c r="J726" s="48">
        <v>819</v>
      </c>
      <c r="K726" s="48">
        <v>10</v>
      </c>
      <c r="L726" s="48">
        <v>5</v>
      </c>
      <c r="M726" s="49"/>
      <c r="N726" s="48">
        <v>834</v>
      </c>
      <c r="O726" s="49"/>
      <c r="P726" s="49"/>
      <c r="Q726" s="49"/>
      <c r="R726" s="48">
        <v>0</v>
      </c>
      <c r="S726" s="48">
        <v>11</v>
      </c>
      <c r="T726" s="48">
        <v>42</v>
      </c>
      <c r="U726" s="48">
        <v>25</v>
      </c>
      <c r="V726" s="49"/>
      <c r="W726" s="48">
        <v>598</v>
      </c>
      <c r="X726" s="48">
        <v>6</v>
      </c>
      <c r="Y726" s="48">
        <v>12</v>
      </c>
      <c r="Z726" s="48">
        <v>39</v>
      </c>
      <c r="AA726" s="48">
        <v>16</v>
      </c>
      <c r="AB726" s="48">
        <v>24</v>
      </c>
      <c r="AC726" s="48">
        <v>98</v>
      </c>
      <c r="AD726" s="48">
        <v>0</v>
      </c>
      <c r="AE726" s="49"/>
      <c r="AF726" s="48">
        <v>871</v>
      </c>
      <c r="AG726" s="49"/>
      <c r="AH726" s="49"/>
      <c r="AI726" s="49"/>
      <c r="AJ726" s="48">
        <v>34</v>
      </c>
      <c r="AK726" s="49"/>
      <c r="AL726" s="49"/>
      <c r="AM726" s="49"/>
      <c r="AN726" s="48">
        <v>0</v>
      </c>
      <c r="AO726" s="49"/>
      <c r="AP726" s="48">
        <v>0</v>
      </c>
      <c r="AQ726" s="49"/>
      <c r="AR726" s="49"/>
      <c r="AS726" s="49"/>
      <c r="AT726" s="48">
        <v>0</v>
      </c>
      <c r="AU726" s="39"/>
      <c r="AV726" s="39"/>
      <c r="AW726" s="39"/>
    </row>
    <row r="727" spans="1:49" s="1" customFormat="1" ht="19.5" customHeight="1" x14ac:dyDescent="0.2">
      <c r="A727" s="3"/>
      <c r="B727" s="63"/>
      <c r="C727" s="3"/>
      <c r="D727" s="2" t="s">
        <v>303</v>
      </c>
      <c r="E727" s="5"/>
      <c r="F727" s="39">
        <v>122</v>
      </c>
      <c r="G727" s="39"/>
      <c r="H727" s="39"/>
      <c r="I727" s="39"/>
      <c r="J727" s="39">
        <v>1054</v>
      </c>
      <c r="K727" s="39">
        <v>3</v>
      </c>
      <c r="L727" s="39">
        <v>2</v>
      </c>
      <c r="M727" s="39"/>
      <c r="N727" s="39">
        <v>1059</v>
      </c>
      <c r="O727" s="39"/>
      <c r="P727" s="39"/>
      <c r="Q727" s="39"/>
      <c r="R727" s="39">
        <v>3</v>
      </c>
      <c r="S727" s="39">
        <v>6</v>
      </c>
      <c r="T727" s="39">
        <v>15</v>
      </c>
      <c r="U727" s="39">
        <v>120</v>
      </c>
      <c r="V727" s="39"/>
      <c r="W727" s="39">
        <v>562</v>
      </c>
      <c r="X727" s="39">
        <v>2</v>
      </c>
      <c r="Y727" s="39">
        <v>16</v>
      </c>
      <c r="Z727" s="39">
        <v>122</v>
      </c>
      <c r="AA727" s="39">
        <v>11</v>
      </c>
      <c r="AB727" s="39">
        <v>21</v>
      </c>
      <c r="AC727" s="39">
        <v>224</v>
      </c>
      <c r="AD727" s="39">
        <v>0</v>
      </c>
      <c r="AE727" s="39"/>
      <c r="AF727" s="39">
        <v>1102</v>
      </c>
      <c r="AG727" s="39"/>
      <c r="AH727" s="39"/>
      <c r="AI727" s="39"/>
      <c r="AJ727" s="39">
        <v>74</v>
      </c>
      <c r="AK727" s="39"/>
      <c r="AL727" s="39"/>
      <c r="AM727" s="39"/>
      <c r="AN727" s="39">
        <v>0</v>
      </c>
      <c r="AO727" s="39"/>
      <c r="AP727" s="39">
        <v>5</v>
      </c>
      <c r="AQ727" s="39"/>
      <c r="AR727" s="39"/>
      <c r="AS727" s="39"/>
      <c r="AT727" s="39">
        <v>0</v>
      </c>
      <c r="AU727" s="39"/>
      <c r="AV727" s="39"/>
      <c r="AW727" s="39"/>
    </row>
    <row r="728" spans="1:49" s="1" customFormat="1" ht="19.5" customHeight="1" x14ac:dyDescent="0.2">
      <c r="A728" s="3"/>
      <c r="B728" s="63"/>
      <c r="C728" s="3"/>
      <c r="D728" s="47" t="s">
        <v>304</v>
      </c>
      <c r="E728" s="5"/>
      <c r="F728" s="48">
        <v>0</v>
      </c>
      <c r="G728" s="49"/>
      <c r="H728" s="49"/>
      <c r="I728" s="49"/>
      <c r="J728" s="48">
        <v>294</v>
      </c>
      <c r="K728" s="48">
        <v>0</v>
      </c>
      <c r="L728" s="48">
        <v>0</v>
      </c>
      <c r="M728" s="49"/>
      <c r="N728" s="48">
        <v>294</v>
      </c>
      <c r="O728" s="49"/>
      <c r="P728" s="49"/>
      <c r="Q728" s="49"/>
      <c r="R728" s="48">
        <v>0</v>
      </c>
      <c r="S728" s="48">
        <v>12</v>
      </c>
      <c r="T728" s="48">
        <v>14</v>
      </c>
      <c r="U728" s="48">
        <v>3</v>
      </c>
      <c r="V728" s="49"/>
      <c r="W728" s="48">
        <v>109</v>
      </c>
      <c r="X728" s="48">
        <v>0</v>
      </c>
      <c r="Y728" s="48">
        <v>0</v>
      </c>
      <c r="Z728" s="48">
        <v>3</v>
      </c>
      <c r="AA728" s="48">
        <v>0</v>
      </c>
      <c r="AB728" s="48">
        <v>0</v>
      </c>
      <c r="AC728" s="48">
        <v>1</v>
      </c>
      <c r="AD728" s="48">
        <v>0</v>
      </c>
      <c r="AE728" s="49"/>
      <c r="AF728" s="48">
        <v>142</v>
      </c>
      <c r="AG728" s="49"/>
      <c r="AH728" s="49"/>
      <c r="AI728" s="49"/>
      <c r="AJ728" s="48">
        <v>152</v>
      </c>
      <c r="AK728" s="49"/>
      <c r="AL728" s="49"/>
      <c r="AM728" s="49"/>
      <c r="AN728" s="48">
        <v>0</v>
      </c>
      <c r="AO728" s="49"/>
      <c r="AP728" s="48">
        <v>0</v>
      </c>
      <c r="AQ728" s="49"/>
      <c r="AR728" s="49"/>
      <c r="AS728" s="49"/>
      <c r="AT728" s="48">
        <v>0</v>
      </c>
      <c r="AU728" s="39"/>
      <c r="AV728" s="39"/>
      <c r="AW728" s="39"/>
    </row>
    <row r="729" spans="1:49" s="1" customFormat="1" ht="20.100000000000001" customHeight="1" x14ac:dyDescent="0.2">
      <c r="A729" s="3"/>
      <c r="B729" s="63"/>
      <c r="C729" s="3"/>
      <c r="D729" s="2"/>
      <c r="E729" s="5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39"/>
      <c r="AV729" s="39"/>
      <c r="AW729" s="39"/>
    </row>
    <row r="730" spans="1:49" s="1" customFormat="1" ht="20.100000000000001" customHeight="1" x14ac:dyDescent="0.25">
      <c r="A730" s="3"/>
      <c r="B730" s="6"/>
      <c r="C730" s="51" t="s">
        <v>159</v>
      </c>
      <c r="D730" s="52"/>
      <c r="E730" s="5"/>
      <c r="F730" s="53">
        <v>521</v>
      </c>
      <c r="G730" s="54"/>
      <c r="H730" s="54"/>
      <c r="I730" s="54"/>
      <c r="J730" s="53">
        <v>4912</v>
      </c>
      <c r="K730" s="53">
        <v>44</v>
      </c>
      <c r="L730" s="53">
        <v>14</v>
      </c>
      <c r="M730" s="54"/>
      <c r="N730" s="53">
        <v>4970</v>
      </c>
      <c r="O730" s="54"/>
      <c r="P730" s="54"/>
      <c r="Q730" s="54"/>
      <c r="R730" s="53">
        <v>10</v>
      </c>
      <c r="S730" s="53">
        <v>63</v>
      </c>
      <c r="T730" s="53">
        <v>176</v>
      </c>
      <c r="U730" s="53">
        <v>408</v>
      </c>
      <c r="V730" s="54"/>
      <c r="W730" s="53">
        <v>2955</v>
      </c>
      <c r="X730" s="53">
        <v>12</v>
      </c>
      <c r="Y730" s="53">
        <v>56</v>
      </c>
      <c r="Z730" s="53">
        <v>375</v>
      </c>
      <c r="AA730" s="53">
        <v>86</v>
      </c>
      <c r="AB730" s="53">
        <v>126</v>
      </c>
      <c r="AC730" s="53">
        <v>745</v>
      </c>
      <c r="AD730" s="53">
        <v>0</v>
      </c>
      <c r="AE730" s="54"/>
      <c r="AF730" s="53">
        <v>5012</v>
      </c>
      <c r="AG730" s="54"/>
      <c r="AH730" s="54"/>
      <c r="AI730" s="54"/>
      <c r="AJ730" s="53">
        <v>470</v>
      </c>
      <c r="AK730" s="54"/>
      <c r="AL730" s="54"/>
      <c r="AM730" s="54"/>
      <c r="AN730" s="53">
        <v>0</v>
      </c>
      <c r="AO730" s="54"/>
      <c r="AP730" s="53">
        <v>9</v>
      </c>
      <c r="AQ730" s="54"/>
      <c r="AR730" s="54"/>
      <c r="AS730" s="54"/>
      <c r="AT730" s="53">
        <v>0</v>
      </c>
      <c r="AU730" s="39"/>
      <c r="AV730" s="39"/>
      <c r="AW730" s="39"/>
    </row>
    <row r="731" spans="1:49" s="1" customFormat="1" ht="20.100000000000001" customHeight="1" x14ac:dyDescent="0.2">
      <c r="A731" s="3"/>
      <c r="B731" s="63"/>
      <c r="C731" s="63"/>
      <c r="D731" s="63"/>
      <c r="E731" s="5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39"/>
      <c r="AV731" s="39"/>
      <c r="AW731" s="39"/>
    </row>
    <row r="732" spans="1:49" s="1" customFormat="1" ht="20.100000000000001" customHeight="1" x14ac:dyDescent="0.25">
      <c r="A732" s="3"/>
      <c r="B732" s="57" t="s">
        <v>305</v>
      </c>
      <c r="C732" s="58"/>
      <c r="D732" s="58"/>
      <c r="E732" s="5"/>
      <c r="F732" s="59">
        <v>521</v>
      </c>
      <c r="G732" s="54"/>
      <c r="H732" s="54"/>
      <c r="I732" s="54"/>
      <c r="J732" s="59">
        <v>4912</v>
      </c>
      <c r="K732" s="59">
        <v>44</v>
      </c>
      <c r="L732" s="59">
        <v>14</v>
      </c>
      <c r="M732" s="54"/>
      <c r="N732" s="59">
        <v>4970</v>
      </c>
      <c r="O732" s="54"/>
      <c r="P732" s="54"/>
      <c r="Q732" s="54"/>
      <c r="R732" s="59">
        <v>10</v>
      </c>
      <c r="S732" s="59">
        <v>63</v>
      </c>
      <c r="T732" s="59">
        <v>176</v>
      </c>
      <c r="U732" s="59">
        <v>408</v>
      </c>
      <c r="V732" s="54"/>
      <c r="W732" s="59">
        <v>2955</v>
      </c>
      <c r="X732" s="59">
        <v>12</v>
      </c>
      <c r="Y732" s="59">
        <v>56</v>
      </c>
      <c r="Z732" s="59">
        <v>375</v>
      </c>
      <c r="AA732" s="59">
        <v>86</v>
      </c>
      <c r="AB732" s="59">
        <v>126</v>
      </c>
      <c r="AC732" s="59">
        <v>745</v>
      </c>
      <c r="AD732" s="59">
        <v>0</v>
      </c>
      <c r="AE732" s="54"/>
      <c r="AF732" s="59">
        <v>5012</v>
      </c>
      <c r="AG732" s="54"/>
      <c r="AH732" s="54"/>
      <c r="AI732" s="54"/>
      <c r="AJ732" s="59">
        <v>470</v>
      </c>
      <c r="AK732" s="54"/>
      <c r="AL732" s="54"/>
      <c r="AM732" s="54"/>
      <c r="AN732" s="59">
        <v>0</v>
      </c>
      <c r="AO732" s="54"/>
      <c r="AP732" s="59">
        <v>9</v>
      </c>
      <c r="AQ732" s="54"/>
      <c r="AR732" s="54"/>
      <c r="AS732" s="54"/>
      <c r="AT732" s="59">
        <v>0</v>
      </c>
      <c r="AU732" s="39"/>
      <c r="AV732" s="39"/>
      <c r="AW732" s="39"/>
    </row>
    <row r="733" spans="1:49" s="1" customFormat="1" ht="20.100000000000001" customHeight="1" x14ac:dyDescent="0.2">
      <c r="A733" s="3"/>
      <c r="B733" s="63"/>
      <c r="C733" s="63"/>
      <c r="D733" s="63"/>
      <c r="E733" s="5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39"/>
      <c r="AV733" s="39"/>
      <c r="AW733" s="39"/>
    </row>
    <row r="734" spans="1:49" s="1" customFormat="1" ht="20.100000000000001" customHeight="1" x14ac:dyDescent="0.2">
      <c r="A734" s="3"/>
      <c r="B734" s="6" t="s">
        <v>306</v>
      </c>
      <c r="C734" s="63"/>
      <c r="D734" s="63"/>
      <c r="E734" s="5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39"/>
      <c r="AV734" s="39"/>
      <c r="AW734" s="39"/>
    </row>
    <row r="735" spans="1:49" s="1" customFormat="1" ht="20.100000000000001" customHeight="1" x14ac:dyDescent="0.2">
      <c r="A735" s="3"/>
      <c r="B735" s="63"/>
      <c r="C735" s="3" t="s">
        <v>154</v>
      </c>
      <c r="D735" s="2"/>
      <c r="E735" s="5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39"/>
      <c r="AV735" s="39"/>
      <c r="AW735" s="39"/>
    </row>
    <row r="736" spans="1:49" s="1" customFormat="1" ht="20.100000000000001" customHeight="1" x14ac:dyDescent="0.2">
      <c r="A736" s="3"/>
      <c r="B736" s="63"/>
      <c r="C736" s="3"/>
      <c r="D736" s="2" t="s">
        <v>96</v>
      </c>
      <c r="E736" s="5"/>
      <c r="F736" s="39">
        <v>161</v>
      </c>
      <c r="G736" s="39"/>
      <c r="H736" s="39"/>
      <c r="I736" s="39"/>
      <c r="J736" s="39">
        <v>443</v>
      </c>
      <c r="K736" s="39">
        <v>5</v>
      </c>
      <c r="L736" s="39">
        <v>7</v>
      </c>
      <c r="M736" s="39"/>
      <c r="N736" s="39">
        <v>455</v>
      </c>
      <c r="O736" s="39"/>
      <c r="P736" s="39"/>
      <c r="Q736" s="39"/>
      <c r="R736" s="39">
        <v>0</v>
      </c>
      <c r="S736" s="39">
        <v>6</v>
      </c>
      <c r="T736" s="39">
        <v>125</v>
      </c>
      <c r="U736" s="39">
        <v>18</v>
      </c>
      <c r="V736" s="39"/>
      <c r="W736" s="39">
        <v>27</v>
      </c>
      <c r="X736" s="39">
        <v>3</v>
      </c>
      <c r="Y736" s="39">
        <v>2</v>
      </c>
      <c r="Z736" s="39">
        <v>52</v>
      </c>
      <c r="AA736" s="39">
        <v>18</v>
      </c>
      <c r="AB736" s="39">
        <v>37</v>
      </c>
      <c r="AC736" s="39">
        <v>246</v>
      </c>
      <c r="AD736" s="39">
        <v>0</v>
      </c>
      <c r="AE736" s="39"/>
      <c r="AF736" s="39">
        <v>534</v>
      </c>
      <c r="AG736" s="39"/>
      <c r="AH736" s="39"/>
      <c r="AI736" s="39"/>
      <c r="AJ736" s="39">
        <v>77</v>
      </c>
      <c r="AK736" s="39"/>
      <c r="AL736" s="39"/>
      <c r="AM736" s="39"/>
      <c r="AN736" s="39">
        <v>0</v>
      </c>
      <c r="AO736" s="39"/>
      <c r="AP736" s="39">
        <v>5</v>
      </c>
      <c r="AQ736" s="39"/>
      <c r="AR736" s="39"/>
      <c r="AS736" s="39"/>
      <c r="AT736" s="39">
        <v>36</v>
      </c>
      <c r="AU736" s="39"/>
      <c r="AV736" s="39"/>
      <c r="AW736" s="39"/>
    </row>
    <row r="737" spans="1:49" ht="19.5" customHeight="1" x14ac:dyDescent="0.2">
      <c r="D737" s="47" t="s">
        <v>97</v>
      </c>
      <c r="F737" s="48">
        <v>162</v>
      </c>
      <c r="G737" s="49"/>
      <c r="H737" s="49"/>
      <c r="I737" s="49"/>
      <c r="J737" s="48">
        <v>464</v>
      </c>
      <c r="K737" s="48">
        <v>10</v>
      </c>
      <c r="L737" s="48">
        <v>9</v>
      </c>
      <c r="M737" s="49"/>
      <c r="N737" s="48">
        <v>483</v>
      </c>
      <c r="O737" s="49"/>
      <c r="P737" s="49"/>
      <c r="Q737" s="49"/>
      <c r="R737" s="48">
        <v>0</v>
      </c>
      <c r="S737" s="48">
        <v>13</v>
      </c>
      <c r="T737" s="48">
        <v>140</v>
      </c>
      <c r="U737" s="48">
        <v>40</v>
      </c>
      <c r="V737" s="49"/>
      <c r="W737" s="48">
        <v>29</v>
      </c>
      <c r="X737" s="48">
        <v>1</v>
      </c>
      <c r="Y737" s="48">
        <v>1</v>
      </c>
      <c r="Z737" s="48">
        <v>42</v>
      </c>
      <c r="AA737" s="48">
        <v>27</v>
      </c>
      <c r="AB737" s="48">
        <v>44</v>
      </c>
      <c r="AC737" s="48">
        <v>210</v>
      </c>
      <c r="AD737" s="48">
        <v>0</v>
      </c>
      <c r="AE737" s="49"/>
      <c r="AF737" s="48">
        <v>547</v>
      </c>
      <c r="AG737" s="49"/>
      <c r="AH737" s="49"/>
      <c r="AI737" s="49"/>
      <c r="AJ737" s="48">
        <v>90</v>
      </c>
      <c r="AK737" s="49"/>
      <c r="AL737" s="49"/>
      <c r="AM737" s="49"/>
      <c r="AN737" s="48">
        <v>0</v>
      </c>
      <c r="AO737" s="49"/>
      <c r="AP737" s="48">
        <v>8</v>
      </c>
      <c r="AQ737" s="49"/>
      <c r="AR737" s="49"/>
      <c r="AS737" s="49"/>
      <c r="AT737" s="48">
        <v>146</v>
      </c>
      <c r="AU737" s="39"/>
      <c r="AV737" s="39"/>
      <c r="AW737" s="39"/>
    </row>
    <row r="738" spans="1:49" s="1" customFormat="1" ht="20.100000000000001" customHeight="1" x14ac:dyDescent="0.2">
      <c r="A738" s="3"/>
      <c r="B738" s="63"/>
      <c r="C738" s="3"/>
      <c r="D738" s="2"/>
      <c r="E738" s="5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39"/>
      <c r="AV738" s="39"/>
      <c r="AW738" s="39"/>
    </row>
    <row r="739" spans="1:49" s="1" customFormat="1" ht="20.100000000000001" customHeight="1" x14ac:dyDescent="0.25">
      <c r="A739" s="3"/>
      <c r="B739" s="6"/>
      <c r="C739" s="51" t="s">
        <v>159</v>
      </c>
      <c r="D739" s="52"/>
      <c r="E739" s="5"/>
      <c r="F739" s="53">
        <v>323</v>
      </c>
      <c r="G739" s="54"/>
      <c r="H739" s="54"/>
      <c r="I739" s="54"/>
      <c r="J739" s="53">
        <v>907</v>
      </c>
      <c r="K739" s="53">
        <v>15</v>
      </c>
      <c r="L739" s="53">
        <v>16</v>
      </c>
      <c r="M739" s="54"/>
      <c r="N739" s="53">
        <v>938</v>
      </c>
      <c r="O739" s="54"/>
      <c r="P739" s="54"/>
      <c r="Q739" s="54"/>
      <c r="R739" s="53">
        <v>0</v>
      </c>
      <c r="S739" s="53">
        <v>19</v>
      </c>
      <c r="T739" s="53">
        <v>265</v>
      </c>
      <c r="U739" s="53">
        <v>58</v>
      </c>
      <c r="V739" s="54"/>
      <c r="W739" s="53">
        <v>56</v>
      </c>
      <c r="X739" s="53">
        <v>4</v>
      </c>
      <c r="Y739" s="53">
        <v>3</v>
      </c>
      <c r="Z739" s="53">
        <v>94</v>
      </c>
      <c r="AA739" s="53">
        <v>45</v>
      </c>
      <c r="AB739" s="53">
        <v>81</v>
      </c>
      <c r="AC739" s="53">
        <v>456</v>
      </c>
      <c r="AD739" s="53">
        <v>0</v>
      </c>
      <c r="AE739" s="54"/>
      <c r="AF739" s="53">
        <v>1081</v>
      </c>
      <c r="AG739" s="54"/>
      <c r="AH739" s="54"/>
      <c r="AI739" s="54"/>
      <c r="AJ739" s="53">
        <v>167</v>
      </c>
      <c r="AK739" s="54"/>
      <c r="AL739" s="54"/>
      <c r="AM739" s="54"/>
      <c r="AN739" s="53">
        <v>0</v>
      </c>
      <c r="AO739" s="54"/>
      <c r="AP739" s="53">
        <v>13</v>
      </c>
      <c r="AQ739" s="54"/>
      <c r="AR739" s="54"/>
      <c r="AS739" s="54"/>
      <c r="AT739" s="53">
        <v>182</v>
      </c>
      <c r="AU739" s="39"/>
      <c r="AV739" s="39"/>
      <c r="AW739" s="39"/>
    </row>
    <row r="740" spans="1:49" s="1" customFormat="1" ht="20.100000000000001" customHeight="1" x14ac:dyDescent="0.2">
      <c r="A740" s="3"/>
      <c r="B740" s="63"/>
      <c r="C740" s="63"/>
      <c r="D740" s="63"/>
      <c r="E740" s="5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39"/>
      <c r="AV740" s="39"/>
      <c r="AW740" s="39"/>
    </row>
    <row r="741" spans="1:49" s="1" customFormat="1" ht="20.100000000000001" customHeight="1" x14ac:dyDescent="0.25">
      <c r="A741" s="3"/>
      <c r="B741" s="57" t="s">
        <v>307</v>
      </c>
      <c r="C741" s="58"/>
      <c r="D741" s="58"/>
      <c r="E741" s="5"/>
      <c r="F741" s="59">
        <v>323</v>
      </c>
      <c r="G741" s="54"/>
      <c r="H741" s="54"/>
      <c r="I741" s="54"/>
      <c r="J741" s="59">
        <v>907</v>
      </c>
      <c r="K741" s="59">
        <v>15</v>
      </c>
      <c r="L741" s="59">
        <v>16</v>
      </c>
      <c r="M741" s="54"/>
      <c r="N741" s="59">
        <v>938</v>
      </c>
      <c r="O741" s="54"/>
      <c r="P741" s="54"/>
      <c r="Q741" s="54"/>
      <c r="R741" s="59">
        <v>0</v>
      </c>
      <c r="S741" s="59">
        <v>19</v>
      </c>
      <c r="T741" s="59">
        <v>265</v>
      </c>
      <c r="U741" s="59">
        <v>58</v>
      </c>
      <c r="V741" s="54"/>
      <c r="W741" s="59">
        <v>56</v>
      </c>
      <c r="X741" s="59">
        <v>4</v>
      </c>
      <c r="Y741" s="59">
        <v>3</v>
      </c>
      <c r="Z741" s="59">
        <v>94</v>
      </c>
      <c r="AA741" s="59">
        <v>45</v>
      </c>
      <c r="AB741" s="59">
        <v>81</v>
      </c>
      <c r="AC741" s="59">
        <v>456</v>
      </c>
      <c r="AD741" s="59">
        <v>0</v>
      </c>
      <c r="AE741" s="54"/>
      <c r="AF741" s="59">
        <v>1081</v>
      </c>
      <c r="AG741" s="54"/>
      <c r="AH741" s="54"/>
      <c r="AI741" s="54"/>
      <c r="AJ741" s="59">
        <v>167</v>
      </c>
      <c r="AK741" s="54"/>
      <c r="AL741" s="54"/>
      <c r="AM741" s="54"/>
      <c r="AN741" s="59">
        <v>0</v>
      </c>
      <c r="AO741" s="54"/>
      <c r="AP741" s="59">
        <v>13</v>
      </c>
      <c r="AQ741" s="54"/>
      <c r="AR741" s="54"/>
      <c r="AS741" s="54"/>
      <c r="AT741" s="59">
        <v>182</v>
      </c>
      <c r="AU741" s="39"/>
      <c r="AV741" s="39"/>
      <c r="AW741" s="39"/>
    </row>
    <row r="742" spans="1:49" s="1" customFormat="1" ht="20.100000000000001" customHeight="1" x14ac:dyDescent="0.2">
      <c r="A742" s="3"/>
      <c r="B742" s="63"/>
      <c r="C742" s="63"/>
      <c r="D742" s="63"/>
      <c r="E742" s="5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39"/>
      <c r="AV742" s="39"/>
      <c r="AW742" s="39"/>
    </row>
    <row r="743" spans="1:49" s="1" customFormat="1" ht="20.100000000000001" customHeight="1" x14ac:dyDescent="0.2">
      <c r="A743" s="3"/>
      <c r="B743" s="6" t="s">
        <v>308</v>
      </c>
      <c r="C743" s="63"/>
      <c r="D743" s="63"/>
      <c r="E743" s="5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39"/>
      <c r="AV743" s="39"/>
      <c r="AW743" s="39"/>
    </row>
    <row r="744" spans="1:49" s="1" customFormat="1" ht="20.100000000000001" customHeight="1" x14ac:dyDescent="0.2">
      <c r="A744" s="3"/>
      <c r="B744" s="63"/>
      <c r="C744" s="3" t="s">
        <v>154</v>
      </c>
      <c r="D744" s="2"/>
      <c r="E744" s="5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39"/>
      <c r="AV744" s="39"/>
      <c r="AW744" s="39"/>
    </row>
    <row r="745" spans="1:49" s="1" customFormat="1" ht="20.100000000000001" customHeight="1" x14ac:dyDescent="0.2">
      <c r="A745" s="3"/>
      <c r="B745" s="63"/>
      <c r="C745" s="3"/>
      <c r="D745" s="2" t="s">
        <v>122</v>
      </c>
      <c r="E745" s="5"/>
      <c r="F745" s="39">
        <v>159</v>
      </c>
      <c r="G745" s="39"/>
      <c r="H745" s="39"/>
      <c r="I745" s="39"/>
      <c r="J745" s="39">
        <v>382</v>
      </c>
      <c r="K745" s="39">
        <v>11</v>
      </c>
      <c r="L745" s="39">
        <v>11</v>
      </c>
      <c r="M745" s="39"/>
      <c r="N745" s="39">
        <v>404</v>
      </c>
      <c r="O745" s="39"/>
      <c r="P745" s="39"/>
      <c r="Q745" s="39"/>
      <c r="R745" s="39">
        <v>10</v>
      </c>
      <c r="S745" s="39">
        <v>31</v>
      </c>
      <c r="T745" s="39">
        <v>52</v>
      </c>
      <c r="U745" s="39">
        <v>20</v>
      </c>
      <c r="V745" s="39"/>
      <c r="W745" s="39">
        <v>15</v>
      </c>
      <c r="X745" s="39">
        <v>1</v>
      </c>
      <c r="Y745" s="39">
        <v>5</v>
      </c>
      <c r="Z745" s="39">
        <v>48</v>
      </c>
      <c r="AA745" s="39">
        <v>12</v>
      </c>
      <c r="AB745" s="39">
        <v>46</v>
      </c>
      <c r="AC745" s="39">
        <v>166</v>
      </c>
      <c r="AD745" s="39">
        <v>0</v>
      </c>
      <c r="AE745" s="39"/>
      <c r="AF745" s="39">
        <v>406</v>
      </c>
      <c r="AG745" s="39"/>
      <c r="AH745" s="39"/>
      <c r="AI745" s="39"/>
      <c r="AJ745" s="39">
        <v>118</v>
      </c>
      <c r="AK745" s="39"/>
      <c r="AL745" s="39"/>
      <c r="AM745" s="39"/>
      <c r="AN745" s="39">
        <v>0</v>
      </c>
      <c r="AO745" s="39"/>
      <c r="AP745" s="39">
        <v>39</v>
      </c>
      <c r="AQ745" s="39"/>
      <c r="AR745" s="39"/>
      <c r="AS745" s="39"/>
      <c r="AT745" s="39">
        <v>17</v>
      </c>
      <c r="AU745" s="39"/>
      <c r="AV745" s="39"/>
      <c r="AW745" s="39"/>
    </row>
    <row r="746" spans="1:49" ht="19.5" customHeight="1" x14ac:dyDescent="0.2">
      <c r="D746" s="47" t="s">
        <v>97</v>
      </c>
      <c r="F746" s="48">
        <v>137</v>
      </c>
      <c r="G746" s="49"/>
      <c r="H746" s="49"/>
      <c r="I746" s="49"/>
      <c r="J746" s="48">
        <v>407</v>
      </c>
      <c r="K746" s="48">
        <v>12</v>
      </c>
      <c r="L746" s="48">
        <v>2</v>
      </c>
      <c r="M746" s="49"/>
      <c r="N746" s="48">
        <v>421</v>
      </c>
      <c r="O746" s="49"/>
      <c r="P746" s="49"/>
      <c r="Q746" s="49"/>
      <c r="R746" s="48">
        <v>11</v>
      </c>
      <c r="S746" s="48">
        <v>27</v>
      </c>
      <c r="T746" s="48">
        <v>89</v>
      </c>
      <c r="U746" s="48">
        <v>53</v>
      </c>
      <c r="V746" s="49"/>
      <c r="W746" s="48">
        <v>29</v>
      </c>
      <c r="X746" s="48">
        <v>0</v>
      </c>
      <c r="Y746" s="48">
        <v>42</v>
      </c>
      <c r="Z746" s="48">
        <v>48</v>
      </c>
      <c r="AA746" s="48">
        <v>19</v>
      </c>
      <c r="AB746" s="48">
        <v>11</v>
      </c>
      <c r="AC746" s="48">
        <v>140</v>
      </c>
      <c r="AD746" s="48">
        <v>0</v>
      </c>
      <c r="AE746" s="49"/>
      <c r="AF746" s="48">
        <v>469</v>
      </c>
      <c r="AG746" s="49"/>
      <c r="AH746" s="49"/>
      <c r="AI746" s="49"/>
      <c r="AJ746" s="48">
        <v>84</v>
      </c>
      <c r="AK746" s="49"/>
      <c r="AL746" s="49"/>
      <c r="AM746" s="49"/>
      <c r="AN746" s="48">
        <v>0</v>
      </c>
      <c r="AO746" s="49"/>
      <c r="AP746" s="48">
        <v>5</v>
      </c>
      <c r="AQ746" s="49"/>
      <c r="AR746" s="49"/>
      <c r="AS746" s="49"/>
      <c r="AT746" s="48">
        <v>0</v>
      </c>
      <c r="AU746" s="39"/>
      <c r="AV746" s="39"/>
      <c r="AW746" s="39"/>
    </row>
    <row r="747" spans="1:49" s="1" customFormat="1" ht="20.100000000000001" customHeight="1" x14ac:dyDescent="0.2">
      <c r="A747" s="3"/>
      <c r="B747" s="63"/>
      <c r="C747" s="3"/>
      <c r="D747" s="2"/>
      <c r="E747" s="5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39"/>
      <c r="AV747" s="39"/>
      <c r="AW747" s="39"/>
    </row>
    <row r="748" spans="1:49" s="1" customFormat="1" ht="20.100000000000001" customHeight="1" x14ac:dyDescent="0.25">
      <c r="A748" s="3"/>
      <c r="B748" s="6"/>
      <c r="C748" s="51" t="s">
        <v>159</v>
      </c>
      <c r="D748" s="52"/>
      <c r="E748" s="5"/>
      <c r="F748" s="53">
        <v>296</v>
      </c>
      <c r="G748" s="54"/>
      <c r="H748" s="54"/>
      <c r="I748" s="54"/>
      <c r="J748" s="53">
        <v>789</v>
      </c>
      <c r="K748" s="53">
        <v>23</v>
      </c>
      <c r="L748" s="53">
        <v>13</v>
      </c>
      <c r="M748" s="54"/>
      <c r="N748" s="53">
        <v>825</v>
      </c>
      <c r="O748" s="54"/>
      <c r="P748" s="54"/>
      <c r="Q748" s="54"/>
      <c r="R748" s="53">
        <v>21</v>
      </c>
      <c r="S748" s="53">
        <v>58</v>
      </c>
      <c r="T748" s="53">
        <v>141</v>
      </c>
      <c r="U748" s="53">
        <v>73</v>
      </c>
      <c r="V748" s="54"/>
      <c r="W748" s="53">
        <v>44</v>
      </c>
      <c r="X748" s="53">
        <v>1</v>
      </c>
      <c r="Y748" s="53">
        <v>47</v>
      </c>
      <c r="Z748" s="53">
        <v>96</v>
      </c>
      <c r="AA748" s="53">
        <v>31</v>
      </c>
      <c r="AB748" s="53">
        <v>57</v>
      </c>
      <c r="AC748" s="53">
        <v>306</v>
      </c>
      <c r="AD748" s="53">
        <v>0</v>
      </c>
      <c r="AE748" s="54"/>
      <c r="AF748" s="53">
        <v>875</v>
      </c>
      <c r="AG748" s="54"/>
      <c r="AH748" s="54"/>
      <c r="AI748" s="54"/>
      <c r="AJ748" s="53">
        <v>202</v>
      </c>
      <c r="AK748" s="54"/>
      <c r="AL748" s="54"/>
      <c r="AM748" s="54"/>
      <c r="AN748" s="53">
        <v>0</v>
      </c>
      <c r="AO748" s="54"/>
      <c r="AP748" s="53">
        <v>44</v>
      </c>
      <c r="AQ748" s="54"/>
      <c r="AR748" s="54"/>
      <c r="AS748" s="54"/>
      <c r="AT748" s="53">
        <v>17</v>
      </c>
      <c r="AU748" s="39"/>
      <c r="AV748" s="39"/>
      <c r="AW748" s="39"/>
    </row>
    <row r="749" spans="1:49" s="1" customFormat="1" ht="20.100000000000001" customHeight="1" x14ac:dyDescent="0.2">
      <c r="A749" s="3"/>
      <c r="B749" s="63"/>
      <c r="C749" s="63"/>
      <c r="D749" s="63"/>
      <c r="E749" s="5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39"/>
      <c r="AV749" s="39"/>
      <c r="AW749" s="39"/>
    </row>
    <row r="750" spans="1:49" s="1" customFormat="1" ht="20.100000000000001" customHeight="1" x14ac:dyDescent="0.25">
      <c r="A750" s="3"/>
      <c r="B750" s="57" t="s">
        <v>309</v>
      </c>
      <c r="C750" s="58"/>
      <c r="D750" s="58"/>
      <c r="E750" s="5"/>
      <c r="F750" s="59">
        <v>296</v>
      </c>
      <c r="G750" s="54"/>
      <c r="H750" s="54"/>
      <c r="I750" s="54"/>
      <c r="J750" s="59">
        <v>789</v>
      </c>
      <c r="K750" s="59">
        <v>23</v>
      </c>
      <c r="L750" s="59">
        <v>13</v>
      </c>
      <c r="M750" s="54"/>
      <c r="N750" s="59">
        <v>825</v>
      </c>
      <c r="O750" s="54"/>
      <c r="P750" s="54"/>
      <c r="Q750" s="54"/>
      <c r="R750" s="59">
        <v>21</v>
      </c>
      <c r="S750" s="59">
        <v>58</v>
      </c>
      <c r="T750" s="59">
        <v>141</v>
      </c>
      <c r="U750" s="59">
        <v>73</v>
      </c>
      <c r="V750" s="54"/>
      <c r="W750" s="59">
        <v>44</v>
      </c>
      <c r="X750" s="59">
        <v>1</v>
      </c>
      <c r="Y750" s="59">
        <v>47</v>
      </c>
      <c r="Z750" s="59">
        <v>96</v>
      </c>
      <c r="AA750" s="59">
        <v>31</v>
      </c>
      <c r="AB750" s="59">
        <v>57</v>
      </c>
      <c r="AC750" s="59">
        <v>306</v>
      </c>
      <c r="AD750" s="59">
        <v>0</v>
      </c>
      <c r="AE750" s="54"/>
      <c r="AF750" s="59">
        <v>875</v>
      </c>
      <c r="AG750" s="54"/>
      <c r="AH750" s="54"/>
      <c r="AI750" s="54"/>
      <c r="AJ750" s="59">
        <v>202</v>
      </c>
      <c r="AK750" s="54"/>
      <c r="AL750" s="54"/>
      <c r="AM750" s="54"/>
      <c r="AN750" s="59">
        <v>0</v>
      </c>
      <c r="AO750" s="54"/>
      <c r="AP750" s="59">
        <v>44</v>
      </c>
      <c r="AQ750" s="54"/>
      <c r="AR750" s="54"/>
      <c r="AS750" s="54"/>
      <c r="AT750" s="59">
        <v>17</v>
      </c>
      <c r="AU750" s="39"/>
      <c r="AV750" s="39"/>
      <c r="AW750" s="39"/>
    </row>
    <row r="751" spans="1:49" ht="20.100000000000001" customHeight="1" x14ac:dyDescent="0.2"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</row>
    <row r="752" spans="1:49" s="69" customFormat="1" ht="30" customHeight="1" x14ac:dyDescent="0.2">
      <c r="A752" s="65"/>
      <c r="B752" s="66" t="s">
        <v>310</v>
      </c>
      <c r="C752" s="67"/>
      <c r="D752" s="67"/>
      <c r="E752" s="5"/>
      <c r="F752" s="68">
        <v>55861</v>
      </c>
      <c r="G752" s="54"/>
      <c r="H752" s="54"/>
      <c r="I752" s="54"/>
      <c r="J752" s="68">
        <v>157914</v>
      </c>
      <c r="K752" s="68">
        <v>5344</v>
      </c>
      <c r="L752" s="68">
        <v>2112</v>
      </c>
      <c r="M752" s="54"/>
      <c r="N752" s="68">
        <f xml:space="preserve"> 165842 - 377 - 94 - 1</f>
        <v>165370</v>
      </c>
      <c r="O752" s="54"/>
      <c r="P752" s="54"/>
      <c r="Q752" s="54"/>
      <c r="R752" s="68">
        <f xml:space="preserve"> 436 + 8 + 5 + 2 + 1 + 3</f>
        <v>455</v>
      </c>
      <c r="S752" s="68">
        <v>12673</v>
      </c>
      <c r="T752" s="68">
        <v>20927</v>
      </c>
      <c r="U752" s="68">
        <v>19734</v>
      </c>
      <c r="V752" s="54"/>
      <c r="W752" s="68">
        <v>22547</v>
      </c>
      <c r="X752" s="68">
        <v>672</v>
      </c>
      <c r="Y752" s="68">
        <v>20999</v>
      </c>
      <c r="Z752" s="68">
        <v>18250</v>
      </c>
      <c r="AA752" s="68">
        <v>6358</v>
      </c>
      <c r="AB752" s="68">
        <v>10212</v>
      </c>
      <c r="AC752" s="68">
        <v>56627</v>
      </c>
      <c r="AD752" s="68">
        <v>316</v>
      </c>
      <c r="AE752" s="54"/>
      <c r="AF752" s="68">
        <v>189770</v>
      </c>
      <c r="AG752" s="54"/>
      <c r="AH752" s="54"/>
      <c r="AI752" s="54"/>
      <c r="AJ752" s="68">
        <v>34307</v>
      </c>
      <c r="AK752" s="54"/>
      <c r="AL752" s="54"/>
      <c r="AM752" s="54"/>
      <c r="AN752" s="68">
        <v>4904</v>
      </c>
      <c r="AO752" s="54"/>
      <c r="AP752" s="68">
        <v>2058</v>
      </c>
      <c r="AQ752" s="54"/>
      <c r="AR752" s="54"/>
      <c r="AS752" s="54"/>
      <c r="AT752" s="68">
        <v>5960</v>
      </c>
      <c r="AU752" s="39"/>
      <c r="AV752" s="39"/>
      <c r="AW752" s="39"/>
    </row>
  </sheetData>
  <mergeCells count="4">
    <mergeCell ref="A2:AT3"/>
    <mergeCell ref="A4:AT5"/>
    <mergeCell ref="F7:AT7"/>
    <mergeCell ref="A8:D8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2:AW752"/>
  <sheetViews>
    <sheetView view="pageBreakPreview" zoomScale="80" zoomScaleNormal="60" zoomScaleSheetLayoutView="80" workbookViewId="0">
      <pane ySplit="9" topLeftCell="A10" activePane="bottomLeft" state="frozen"/>
      <selection activeCell="A10" sqref="A10"/>
      <selection pane="bottomLeft" activeCell="A9" sqref="A9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1" width="12.7109375" style="4" customWidth="1"/>
    <col min="22" max="22" width="1.7109375" style="4" customWidth="1"/>
    <col min="23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45" width="1.7109375" style="4" customWidth="1"/>
    <col min="46" max="46" width="12.7109375" style="4" customWidth="1"/>
    <col min="47" max="16384" width="11.42578125" style="7"/>
  </cols>
  <sheetData>
    <row r="2" spans="1:49" ht="12.75" x14ac:dyDescent="0.2">
      <c r="A2" s="82" t="s">
        <v>20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</row>
    <row r="3" spans="1:49" ht="12.75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</row>
    <row r="4" spans="1:49" ht="12.75" x14ac:dyDescent="0.2">
      <c r="A4" s="82" t="s">
        <v>93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</row>
    <row r="5" spans="1:49" ht="13.5" thickBot="1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</row>
    <row r="6" spans="1:49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  <c r="AQ6" s="9"/>
      <c r="AR6" s="9"/>
      <c r="AS6" s="9"/>
      <c r="AT6" s="9"/>
    </row>
    <row r="7" spans="1:49" ht="30" customHeight="1" thickBot="1" x14ac:dyDescent="0.3">
      <c r="A7" s="13"/>
      <c r="B7" s="13"/>
      <c r="C7" s="13"/>
      <c r="D7" s="14"/>
      <c r="E7" s="14"/>
      <c r="F7" s="84" t="s">
        <v>35</v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</row>
    <row r="8" spans="1:49" ht="50.1" customHeight="1" thickBot="1" x14ac:dyDescent="0.25">
      <c r="A8" s="85" t="s">
        <v>3</v>
      </c>
      <c r="B8" s="85"/>
      <c r="C8" s="85"/>
      <c r="D8" s="85"/>
      <c r="E8" s="11"/>
      <c r="F8" s="10" t="s">
        <v>4</v>
      </c>
      <c r="G8" s="16"/>
      <c r="H8" s="16"/>
      <c r="I8" s="16"/>
      <c r="J8" s="10" t="s">
        <v>5</v>
      </c>
      <c r="K8" s="10" t="s">
        <v>22</v>
      </c>
      <c r="L8" s="10" t="s">
        <v>23</v>
      </c>
      <c r="M8" s="16"/>
      <c r="N8" s="10" t="s">
        <v>7</v>
      </c>
      <c r="O8" s="16"/>
      <c r="P8" s="16"/>
      <c r="Q8" s="16"/>
      <c r="R8" s="10" t="s">
        <v>10</v>
      </c>
      <c r="S8" s="10" t="s">
        <v>9</v>
      </c>
      <c r="T8" s="10" t="s">
        <v>24</v>
      </c>
      <c r="U8" s="10" t="s">
        <v>86</v>
      </c>
      <c r="V8" s="16"/>
      <c r="W8" s="18" t="s">
        <v>26</v>
      </c>
      <c r="X8" s="18" t="s">
        <v>27</v>
      </c>
      <c r="Y8" s="18" t="s">
        <v>28</v>
      </c>
      <c r="Z8" s="18" t="s">
        <v>29</v>
      </c>
      <c r="AA8" s="18" t="s">
        <v>30</v>
      </c>
      <c r="AB8" s="18" t="s">
        <v>31</v>
      </c>
      <c r="AC8" s="18" t="s">
        <v>32</v>
      </c>
      <c r="AD8" s="10" t="s">
        <v>11</v>
      </c>
      <c r="AE8" s="16"/>
      <c r="AF8" s="10" t="s">
        <v>15</v>
      </c>
      <c r="AG8" s="16"/>
      <c r="AH8" s="16"/>
      <c r="AI8" s="16"/>
      <c r="AJ8" s="10" t="s">
        <v>16</v>
      </c>
      <c r="AK8" s="17"/>
      <c r="AL8" s="17"/>
      <c r="AM8" s="17"/>
      <c r="AN8" s="10" t="s">
        <v>17</v>
      </c>
      <c r="AO8" s="17"/>
      <c r="AP8" s="10" t="s">
        <v>18</v>
      </c>
      <c r="AQ8" s="17"/>
      <c r="AR8" s="17"/>
      <c r="AS8" s="17"/>
      <c r="AT8" s="18" t="s">
        <v>33</v>
      </c>
    </row>
    <row r="9" spans="1:49" ht="20.100000000000001" customHeight="1" x14ac:dyDescent="0.2">
      <c r="AU9" s="39"/>
      <c r="AV9" s="39"/>
      <c r="AW9" s="39"/>
    </row>
    <row r="10" spans="1:49" ht="20.100000000000001" customHeight="1" x14ac:dyDescent="0.2">
      <c r="A10" s="2"/>
      <c r="B10" s="6" t="s">
        <v>94</v>
      </c>
    </row>
    <row r="11" spans="1:49" ht="20.100000000000001" customHeight="1" x14ac:dyDescent="0.2">
      <c r="A11" s="45"/>
      <c r="B11" s="46"/>
      <c r="C11" s="3" t="s">
        <v>95</v>
      </c>
    </row>
    <row r="12" spans="1:49" ht="20.100000000000001" customHeight="1" x14ac:dyDescent="0.2">
      <c r="D12" s="2" t="s">
        <v>96</v>
      </c>
      <c r="F12" s="39">
        <v>0</v>
      </c>
      <c r="G12" s="39"/>
      <c r="H12" s="39"/>
      <c r="I12" s="39"/>
      <c r="J12" s="39">
        <v>0</v>
      </c>
      <c r="K12" s="39">
        <v>0</v>
      </c>
      <c r="L12" s="39">
        <v>0</v>
      </c>
      <c r="M12" s="39"/>
      <c r="N12" s="39">
        <v>0</v>
      </c>
      <c r="O12" s="39"/>
      <c r="P12" s="39"/>
      <c r="Q12" s="39"/>
      <c r="R12" s="39">
        <v>0</v>
      </c>
      <c r="S12" s="39">
        <v>0</v>
      </c>
      <c r="T12" s="39">
        <v>0</v>
      </c>
      <c r="U12" s="39">
        <v>0</v>
      </c>
      <c r="V12" s="39"/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/>
      <c r="AF12" s="39">
        <v>0</v>
      </c>
      <c r="AG12" s="39"/>
      <c r="AH12" s="39"/>
      <c r="AI12" s="39"/>
      <c r="AJ12" s="39">
        <v>0</v>
      </c>
      <c r="AK12" s="39"/>
      <c r="AL12" s="39"/>
      <c r="AM12" s="39"/>
      <c r="AN12" s="39">
        <v>0</v>
      </c>
      <c r="AO12" s="39"/>
      <c r="AP12" s="39">
        <v>0</v>
      </c>
      <c r="AQ12" s="39"/>
      <c r="AR12" s="39"/>
      <c r="AS12" s="39"/>
      <c r="AT12" s="39">
        <v>0</v>
      </c>
      <c r="AU12" s="39"/>
      <c r="AV12" s="39"/>
      <c r="AW12" s="39"/>
    </row>
    <row r="13" spans="1:49" ht="20.100000000000001" customHeight="1" x14ac:dyDescent="0.2">
      <c r="D13" s="47" t="s">
        <v>97</v>
      </c>
      <c r="F13" s="48">
        <v>0</v>
      </c>
      <c r="G13" s="49"/>
      <c r="H13" s="49"/>
      <c r="I13" s="49"/>
      <c r="J13" s="48">
        <v>0</v>
      </c>
      <c r="K13" s="48">
        <v>0</v>
      </c>
      <c r="L13" s="48">
        <v>0</v>
      </c>
      <c r="M13" s="49"/>
      <c r="N13" s="48">
        <v>0</v>
      </c>
      <c r="O13" s="49"/>
      <c r="P13" s="49"/>
      <c r="Q13" s="49"/>
      <c r="R13" s="48">
        <v>0</v>
      </c>
      <c r="S13" s="48">
        <v>0</v>
      </c>
      <c r="T13" s="48">
        <v>0</v>
      </c>
      <c r="U13" s="48">
        <v>0</v>
      </c>
      <c r="V13" s="49"/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9"/>
      <c r="AF13" s="48">
        <v>0</v>
      </c>
      <c r="AG13" s="49"/>
      <c r="AH13" s="49"/>
      <c r="AI13" s="49"/>
      <c r="AJ13" s="48">
        <v>0</v>
      </c>
      <c r="AK13" s="49"/>
      <c r="AL13" s="49"/>
      <c r="AM13" s="49"/>
      <c r="AN13" s="48">
        <v>0</v>
      </c>
      <c r="AO13" s="49"/>
      <c r="AP13" s="48">
        <v>0</v>
      </c>
      <c r="AQ13" s="49"/>
      <c r="AR13" s="49"/>
      <c r="AS13" s="49"/>
      <c r="AT13" s="48">
        <v>0</v>
      </c>
      <c r="AU13" s="39"/>
      <c r="AV13" s="39"/>
      <c r="AW13" s="39"/>
    </row>
    <row r="14" spans="1:49" ht="20.100000000000001" customHeight="1" x14ac:dyDescent="0.2">
      <c r="D14" s="2" t="s">
        <v>98</v>
      </c>
      <c r="F14" s="39">
        <v>0</v>
      </c>
      <c r="G14" s="39"/>
      <c r="H14" s="39"/>
      <c r="I14" s="39"/>
      <c r="J14" s="39">
        <v>0</v>
      </c>
      <c r="K14" s="39">
        <v>0</v>
      </c>
      <c r="L14" s="39">
        <v>0</v>
      </c>
      <c r="M14" s="39"/>
      <c r="N14" s="39">
        <v>0</v>
      </c>
      <c r="O14" s="39"/>
      <c r="P14" s="39"/>
      <c r="Q14" s="39"/>
      <c r="R14" s="39">
        <v>0</v>
      </c>
      <c r="S14" s="39">
        <v>0</v>
      </c>
      <c r="T14" s="39">
        <v>0</v>
      </c>
      <c r="U14" s="39">
        <v>0</v>
      </c>
      <c r="V14" s="39"/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/>
      <c r="AF14" s="39">
        <v>0</v>
      </c>
      <c r="AG14" s="39"/>
      <c r="AH14" s="39"/>
      <c r="AI14" s="39"/>
      <c r="AJ14" s="39">
        <v>0</v>
      </c>
      <c r="AK14" s="39"/>
      <c r="AL14" s="39"/>
      <c r="AM14" s="39"/>
      <c r="AN14" s="39">
        <v>0</v>
      </c>
      <c r="AO14" s="39"/>
      <c r="AP14" s="39">
        <v>0</v>
      </c>
      <c r="AQ14" s="39"/>
      <c r="AR14" s="39"/>
      <c r="AS14" s="39"/>
      <c r="AT14" s="39">
        <v>0</v>
      </c>
      <c r="AU14" s="39"/>
      <c r="AV14" s="39"/>
      <c r="AW14" s="39"/>
    </row>
    <row r="15" spans="1:49" ht="20.100000000000001" customHeight="1" x14ac:dyDescent="0.2">
      <c r="D15" s="47" t="s">
        <v>99</v>
      </c>
      <c r="F15" s="48">
        <v>0</v>
      </c>
      <c r="G15" s="49"/>
      <c r="H15" s="49"/>
      <c r="I15" s="49"/>
      <c r="J15" s="48">
        <v>0</v>
      </c>
      <c r="K15" s="48">
        <v>0</v>
      </c>
      <c r="L15" s="48">
        <v>0</v>
      </c>
      <c r="M15" s="49"/>
      <c r="N15" s="48">
        <v>0</v>
      </c>
      <c r="O15" s="49"/>
      <c r="P15" s="49"/>
      <c r="Q15" s="49"/>
      <c r="R15" s="48">
        <v>0</v>
      </c>
      <c r="S15" s="48">
        <v>0</v>
      </c>
      <c r="T15" s="48">
        <v>0</v>
      </c>
      <c r="U15" s="48">
        <v>0</v>
      </c>
      <c r="V15" s="49"/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9"/>
      <c r="AF15" s="48">
        <v>0</v>
      </c>
      <c r="AG15" s="49"/>
      <c r="AH15" s="49"/>
      <c r="AI15" s="49"/>
      <c r="AJ15" s="48">
        <v>0</v>
      </c>
      <c r="AK15" s="49"/>
      <c r="AL15" s="49"/>
      <c r="AM15" s="49"/>
      <c r="AN15" s="48">
        <v>0</v>
      </c>
      <c r="AO15" s="49"/>
      <c r="AP15" s="48">
        <v>0</v>
      </c>
      <c r="AQ15" s="49"/>
      <c r="AR15" s="49"/>
      <c r="AS15" s="49"/>
      <c r="AT15" s="48">
        <v>0</v>
      </c>
      <c r="AU15" s="39"/>
      <c r="AV15" s="39"/>
      <c r="AW15" s="39"/>
    </row>
    <row r="16" spans="1:49" ht="20.100000000000001" customHeight="1" x14ac:dyDescent="0.2">
      <c r="D16" s="2" t="s">
        <v>100</v>
      </c>
      <c r="F16" s="39">
        <v>0</v>
      </c>
      <c r="G16" s="39"/>
      <c r="H16" s="39"/>
      <c r="I16" s="39"/>
      <c r="J16" s="39">
        <v>0</v>
      </c>
      <c r="K16" s="39">
        <v>0</v>
      </c>
      <c r="L16" s="39">
        <v>0</v>
      </c>
      <c r="M16" s="39"/>
      <c r="N16" s="39">
        <v>0</v>
      </c>
      <c r="O16" s="39"/>
      <c r="P16" s="39"/>
      <c r="Q16" s="39"/>
      <c r="R16" s="39">
        <v>0</v>
      </c>
      <c r="S16" s="39">
        <v>0</v>
      </c>
      <c r="T16" s="39">
        <v>0</v>
      </c>
      <c r="U16" s="39">
        <v>0</v>
      </c>
      <c r="V16" s="39"/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/>
      <c r="AF16" s="39">
        <v>0</v>
      </c>
      <c r="AG16" s="39"/>
      <c r="AH16" s="39"/>
      <c r="AI16" s="39"/>
      <c r="AJ16" s="39">
        <v>0</v>
      </c>
      <c r="AK16" s="39"/>
      <c r="AL16" s="39"/>
      <c r="AM16" s="39"/>
      <c r="AN16" s="39">
        <v>0</v>
      </c>
      <c r="AO16" s="39"/>
      <c r="AP16" s="39">
        <v>0</v>
      </c>
      <c r="AQ16" s="39"/>
      <c r="AR16" s="39"/>
      <c r="AS16" s="39"/>
      <c r="AT16" s="39">
        <v>0</v>
      </c>
      <c r="AU16" s="39"/>
      <c r="AV16" s="39"/>
      <c r="AW16" s="39"/>
    </row>
    <row r="17" spans="1:49" ht="20.100000000000001" customHeight="1" x14ac:dyDescent="0.2">
      <c r="D17" s="47" t="s">
        <v>101</v>
      </c>
      <c r="F17" s="48">
        <v>0</v>
      </c>
      <c r="G17" s="49"/>
      <c r="H17" s="49"/>
      <c r="I17" s="49"/>
      <c r="J17" s="48">
        <v>0</v>
      </c>
      <c r="K17" s="48">
        <v>0</v>
      </c>
      <c r="L17" s="48">
        <v>0</v>
      </c>
      <c r="M17" s="49"/>
      <c r="N17" s="48">
        <v>0</v>
      </c>
      <c r="O17" s="49"/>
      <c r="P17" s="49"/>
      <c r="Q17" s="49"/>
      <c r="R17" s="48">
        <v>0</v>
      </c>
      <c r="S17" s="48">
        <v>0</v>
      </c>
      <c r="T17" s="48">
        <v>0</v>
      </c>
      <c r="U17" s="48">
        <v>0</v>
      </c>
      <c r="V17" s="49"/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9"/>
      <c r="AF17" s="48">
        <v>0</v>
      </c>
      <c r="AG17" s="49"/>
      <c r="AH17" s="49"/>
      <c r="AI17" s="49"/>
      <c r="AJ17" s="48">
        <v>0</v>
      </c>
      <c r="AK17" s="49"/>
      <c r="AL17" s="49"/>
      <c r="AM17" s="49"/>
      <c r="AN17" s="48">
        <v>0</v>
      </c>
      <c r="AO17" s="49"/>
      <c r="AP17" s="48">
        <v>0</v>
      </c>
      <c r="AQ17" s="49"/>
      <c r="AR17" s="49"/>
      <c r="AS17" s="49"/>
      <c r="AT17" s="48">
        <v>0</v>
      </c>
      <c r="AU17" s="39"/>
      <c r="AV17" s="39"/>
      <c r="AW17" s="39"/>
    </row>
    <row r="18" spans="1:49" ht="20.100000000000001" customHeight="1" x14ac:dyDescent="0.2">
      <c r="D18" s="2" t="s">
        <v>102</v>
      </c>
      <c r="F18" s="39">
        <v>0</v>
      </c>
      <c r="G18" s="39"/>
      <c r="H18" s="39"/>
      <c r="I18" s="39"/>
      <c r="J18" s="39">
        <v>0</v>
      </c>
      <c r="K18" s="39">
        <v>0</v>
      </c>
      <c r="L18" s="39">
        <v>0</v>
      </c>
      <c r="M18" s="39"/>
      <c r="N18" s="39">
        <v>0</v>
      </c>
      <c r="O18" s="39"/>
      <c r="P18" s="39"/>
      <c r="Q18" s="39"/>
      <c r="R18" s="39">
        <v>0</v>
      </c>
      <c r="S18" s="39">
        <v>0</v>
      </c>
      <c r="T18" s="39">
        <v>0</v>
      </c>
      <c r="U18" s="39">
        <v>0</v>
      </c>
      <c r="V18" s="39"/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/>
      <c r="AF18" s="39">
        <v>0</v>
      </c>
      <c r="AG18" s="39"/>
      <c r="AH18" s="39"/>
      <c r="AI18" s="39"/>
      <c r="AJ18" s="39">
        <v>0</v>
      </c>
      <c r="AK18" s="39"/>
      <c r="AL18" s="39"/>
      <c r="AM18" s="39"/>
      <c r="AN18" s="39">
        <v>0</v>
      </c>
      <c r="AO18" s="39"/>
      <c r="AP18" s="39">
        <v>0</v>
      </c>
      <c r="AQ18" s="39"/>
      <c r="AR18" s="39"/>
      <c r="AS18" s="39"/>
      <c r="AT18" s="39">
        <v>0</v>
      </c>
      <c r="AU18" s="39"/>
      <c r="AV18" s="39"/>
      <c r="AW18" s="39"/>
    </row>
    <row r="19" spans="1:49" ht="20.100000000000001" customHeight="1" x14ac:dyDescent="0.2">
      <c r="D19" s="47" t="s">
        <v>103</v>
      </c>
      <c r="F19" s="48">
        <v>0</v>
      </c>
      <c r="G19" s="49"/>
      <c r="H19" s="49"/>
      <c r="I19" s="49"/>
      <c r="J19" s="48">
        <v>0</v>
      </c>
      <c r="K19" s="48">
        <v>0</v>
      </c>
      <c r="L19" s="48">
        <v>0</v>
      </c>
      <c r="M19" s="49"/>
      <c r="N19" s="48">
        <v>0</v>
      </c>
      <c r="O19" s="49"/>
      <c r="P19" s="49"/>
      <c r="Q19" s="49"/>
      <c r="R19" s="48">
        <v>0</v>
      </c>
      <c r="S19" s="48">
        <v>0</v>
      </c>
      <c r="T19" s="48">
        <v>0</v>
      </c>
      <c r="U19" s="48">
        <v>0</v>
      </c>
      <c r="V19" s="49"/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9"/>
      <c r="AF19" s="48">
        <v>0</v>
      </c>
      <c r="AG19" s="49"/>
      <c r="AH19" s="49"/>
      <c r="AI19" s="49"/>
      <c r="AJ19" s="48">
        <v>0</v>
      </c>
      <c r="AK19" s="49"/>
      <c r="AL19" s="49"/>
      <c r="AM19" s="49"/>
      <c r="AN19" s="48">
        <v>0</v>
      </c>
      <c r="AO19" s="49"/>
      <c r="AP19" s="48">
        <v>0</v>
      </c>
      <c r="AQ19" s="49"/>
      <c r="AR19" s="49"/>
      <c r="AS19" s="49"/>
      <c r="AT19" s="48">
        <v>0</v>
      </c>
      <c r="AU19" s="39"/>
      <c r="AV19" s="39"/>
      <c r="AW19" s="39"/>
    </row>
    <row r="20" spans="1:49" ht="20.100000000000001" customHeight="1" x14ac:dyDescent="0.2">
      <c r="D20" s="2" t="s">
        <v>104</v>
      </c>
      <c r="F20" s="39">
        <v>0</v>
      </c>
      <c r="G20" s="39"/>
      <c r="H20" s="39"/>
      <c r="I20" s="39"/>
      <c r="J20" s="39">
        <v>0</v>
      </c>
      <c r="K20" s="39">
        <v>0</v>
      </c>
      <c r="L20" s="39">
        <v>0</v>
      </c>
      <c r="M20" s="39"/>
      <c r="N20" s="39">
        <v>0</v>
      </c>
      <c r="O20" s="39"/>
      <c r="P20" s="39"/>
      <c r="Q20" s="39"/>
      <c r="R20" s="39">
        <v>0</v>
      </c>
      <c r="S20" s="39">
        <v>0</v>
      </c>
      <c r="T20" s="39">
        <v>0</v>
      </c>
      <c r="U20" s="39">
        <v>0</v>
      </c>
      <c r="V20" s="39"/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/>
      <c r="AF20" s="39">
        <v>0</v>
      </c>
      <c r="AG20" s="39"/>
      <c r="AH20" s="39"/>
      <c r="AI20" s="39"/>
      <c r="AJ20" s="39">
        <v>0</v>
      </c>
      <c r="AK20" s="39"/>
      <c r="AL20" s="39"/>
      <c r="AM20" s="39"/>
      <c r="AN20" s="39">
        <v>0</v>
      </c>
      <c r="AO20" s="39"/>
      <c r="AP20" s="39">
        <v>0</v>
      </c>
      <c r="AQ20" s="39"/>
      <c r="AR20" s="39"/>
      <c r="AS20" s="39"/>
      <c r="AT20" s="39">
        <v>0</v>
      </c>
      <c r="AU20" s="39"/>
      <c r="AV20" s="39"/>
      <c r="AW20" s="39"/>
    </row>
    <row r="21" spans="1:49" ht="20.100000000000001" customHeight="1" x14ac:dyDescent="0.2">
      <c r="D21" s="47" t="s">
        <v>105</v>
      </c>
      <c r="F21" s="48">
        <v>0</v>
      </c>
      <c r="G21" s="49"/>
      <c r="H21" s="49"/>
      <c r="I21" s="49"/>
      <c r="J21" s="48">
        <v>1</v>
      </c>
      <c r="K21" s="48">
        <v>0</v>
      </c>
      <c r="L21" s="48">
        <v>0</v>
      </c>
      <c r="M21" s="49"/>
      <c r="N21" s="48">
        <v>1</v>
      </c>
      <c r="O21" s="49"/>
      <c r="P21" s="49"/>
      <c r="Q21" s="49"/>
      <c r="R21" s="48">
        <v>0</v>
      </c>
      <c r="S21" s="48">
        <v>1</v>
      </c>
      <c r="T21" s="48">
        <v>0</v>
      </c>
      <c r="U21" s="48">
        <v>0</v>
      </c>
      <c r="V21" s="49"/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9"/>
      <c r="AF21" s="48">
        <v>1</v>
      </c>
      <c r="AG21" s="49"/>
      <c r="AH21" s="49"/>
      <c r="AI21" s="49"/>
      <c r="AJ21" s="48">
        <v>0</v>
      </c>
      <c r="AK21" s="49"/>
      <c r="AL21" s="49"/>
      <c r="AM21" s="49"/>
      <c r="AN21" s="48">
        <v>0</v>
      </c>
      <c r="AO21" s="49"/>
      <c r="AP21" s="48">
        <v>0</v>
      </c>
      <c r="AQ21" s="49"/>
      <c r="AR21" s="49"/>
      <c r="AS21" s="49"/>
      <c r="AT21" s="48">
        <v>0</v>
      </c>
      <c r="AU21" s="39"/>
      <c r="AV21" s="39"/>
      <c r="AW21" s="39"/>
    </row>
    <row r="22" spans="1:49" ht="20.100000000000001" customHeight="1" x14ac:dyDescent="0.2">
      <c r="D22" s="2" t="s">
        <v>106</v>
      </c>
      <c r="F22" s="39">
        <v>0</v>
      </c>
      <c r="G22" s="39"/>
      <c r="H22" s="39"/>
      <c r="I22" s="39"/>
      <c r="J22" s="39">
        <v>0</v>
      </c>
      <c r="K22" s="39">
        <v>0</v>
      </c>
      <c r="L22" s="39">
        <v>0</v>
      </c>
      <c r="M22" s="39"/>
      <c r="N22" s="39">
        <v>0</v>
      </c>
      <c r="O22" s="39"/>
      <c r="P22" s="39"/>
      <c r="Q22" s="39"/>
      <c r="R22" s="39">
        <v>0</v>
      </c>
      <c r="S22" s="39">
        <v>0</v>
      </c>
      <c r="T22" s="39">
        <v>0</v>
      </c>
      <c r="U22" s="39">
        <v>0</v>
      </c>
      <c r="V22" s="39"/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/>
      <c r="AF22" s="39">
        <v>0</v>
      </c>
      <c r="AG22" s="39"/>
      <c r="AH22" s="39"/>
      <c r="AI22" s="39"/>
      <c r="AJ22" s="39">
        <v>0</v>
      </c>
      <c r="AK22" s="39"/>
      <c r="AL22" s="39"/>
      <c r="AM22" s="39"/>
      <c r="AN22" s="39">
        <v>0</v>
      </c>
      <c r="AO22" s="39"/>
      <c r="AP22" s="39">
        <v>0</v>
      </c>
      <c r="AQ22" s="39"/>
      <c r="AR22" s="39"/>
      <c r="AS22" s="39"/>
      <c r="AT22" s="39">
        <v>0</v>
      </c>
      <c r="AU22" s="39"/>
      <c r="AV22" s="39"/>
      <c r="AW22" s="39"/>
    </row>
    <row r="23" spans="1:49" ht="20.100000000000001" customHeight="1" x14ac:dyDescent="0.2">
      <c r="D23" s="47" t="s">
        <v>107</v>
      </c>
      <c r="F23" s="48">
        <v>0</v>
      </c>
      <c r="G23" s="49"/>
      <c r="H23" s="49"/>
      <c r="I23" s="49"/>
      <c r="J23" s="48">
        <v>0</v>
      </c>
      <c r="K23" s="48">
        <v>0</v>
      </c>
      <c r="L23" s="48">
        <v>0</v>
      </c>
      <c r="M23" s="49"/>
      <c r="N23" s="48">
        <v>0</v>
      </c>
      <c r="O23" s="49"/>
      <c r="P23" s="49"/>
      <c r="Q23" s="49"/>
      <c r="R23" s="48">
        <v>0</v>
      </c>
      <c r="S23" s="48">
        <v>0</v>
      </c>
      <c r="T23" s="48">
        <v>0</v>
      </c>
      <c r="U23" s="48">
        <v>0</v>
      </c>
      <c r="V23" s="49"/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9"/>
      <c r="AF23" s="48">
        <v>0</v>
      </c>
      <c r="AG23" s="49"/>
      <c r="AH23" s="49"/>
      <c r="AI23" s="49"/>
      <c r="AJ23" s="48">
        <v>0</v>
      </c>
      <c r="AK23" s="49"/>
      <c r="AL23" s="49"/>
      <c r="AM23" s="49"/>
      <c r="AN23" s="48">
        <v>0</v>
      </c>
      <c r="AO23" s="49"/>
      <c r="AP23" s="48">
        <v>0</v>
      </c>
      <c r="AQ23" s="49"/>
      <c r="AR23" s="49"/>
      <c r="AS23" s="49"/>
      <c r="AT23" s="48">
        <v>0</v>
      </c>
      <c r="AU23" s="39"/>
      <c r="AV23" s="39"/>
      <c r="AW23" s="39"/>
    </row>
    <row r="24" spans="1:49" ht="20.100000000000001" customHeight="1" x14ac:dyDescent="0.2">
      <c r="D24" s="2" t="s">
        <v>108</v>
      </c>
      <c r="F24" s="39">
        <v>0</v>
      </c>
      <c r="G24" s="39"/>
      <c r="H24" s="39"/>
      <c r="I24" s="39"/>
      <c r="J24" s="39">
        <v>0</v>
      </c>
      <c r="K24" s="39">
        <v>0</v>
      </c>
      <c r="L24" s="39">
        <v>0</v>
      </c>
      <c r="M24" s="39"/>
      <c r="N24" s="39">
        <v>0</v>
      </c>
      <c r="O24" s="39"/>
      <c r="P24" s="39"/>
      <c r="Q24" s="39"/>
      <c r="R24" s="39">
        <v>0</v>
      </c>
      <c r="S24" s="39">
        <v>0</v>
      </c>
      <c r="T24" s="39">
        <v>0</v>
      </c>
      <c r="U24" s="39">
        <v>0</v>
      </c>
      <c r="V24" s="39"/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/>
      <c r="AF24" s="39">
        <v>0</v>
      </c>
      <c r="AG24" s="39"/>
      <c r="AH24" s="39"/>
      <c r="AI24" s="39"/>
      <c r="AJ24" s="39">
        <v>0</v>
      </c>
      <c r="AK24" s="39"/>
      <c r="AL24" s="39"/>
      <c r="AM24" s="39"/>
      <c r="AN24" s="39">
        <v>0</v>
      </c>
      <c r="AO24" s="39"/>
      <c r="AP24" s="39">
        <v>0</v>
      </c>
      <c r="AQ24" s="39"/>
      <c r="AR24" s="39"/>
      <c r="AS24" s="39"/>
      <c r="AT24" s="39">
        <v>0</v>
      </c>
      <c r="AU24" s="39"/>
      <c r="AV24" s="39"/>
      <c r="AW24" s="39"/>
    </row>
    <row r="25" spans="1:49" ht="20.100000000000001" customHeight="1" x14ac:dyDescent="0.2">
      <c r="D25" s="47" t="s">
        <v>109</v>
      </c>
      <c r="F25" s="48">
        <v>0</v>
      </c>
      <c r="G25" s="49"/>
      <c r="H25" s="49"/>
      <c r="I25" s="49"/>
      <c r="J25" s="48">
        <v>0</v>
      </c>
      <c r="K25" s="48">
        <v>0</v>
      </c>
      <c r="L25" s="48">
        <v>0</v>
      </c>
      <c r="M25" s="49"/>
      <c r="N25" s="48">
        <v>0</v>
      </c>
      <c r="O25" s="49"/>
      <c r="P25" s="49"/>
      <c r="Q25" s="49"/>
      <c r="R25" s="48">
        <v>0</v>
      </c>
      <c r="S25" s="48">
        <v>0</v>
      </c>
      <c r="T25" s="48">
        <v>0</v>
      </c>
      <c r="U25" s="48">
        <v>0</v>
      </c>
      <c r="V25" s="49"/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9"/>
      <c r="AF25" s="48">
        <v>0</v>
      </c>
      <c r="AG25" s="49"/>
      <c r="AH25" s="49"/>
      <c r="AI25" s="49"/>
      <c r="AJ25" s="48">
        <v>0</v>
      </c>
      <c r="AK25" s="49"/>
      <c r="AL25" s="49"/>
      <c r="AM25" s="49"/>
      <c r="AN25" s="48">
        <v>0</v>
      </c>
      <c r="AO25" s="49"/>
      <c r="AP25" s="48">
        <v>0</v>
      </c>
      <c r="AQ25" s="49"/>
      <c r="AR25" s="49"/>
      <c r="AS25" s="49"/>
      <c r="AT25" s="48">
        <v>0</v>
      </c>
      <c r="AU25" s="39"/>
      <c r="AV25" s="39"/>
      <c r="AW25" s="39"/>
    </row>
    <row r="26" spans="1:49" ht="20.100000000000001" customHeight="1" x14ac:dyDescent="0.2">
      <c r="D26" s="50" t="s">
        <v>110</v>
      </c>
      <c r="F26" s="49">
        <v>0</v>
      </c>
      <c r="G26" s="49"/>
      <c r="H26" s="49"/>
      <c r="I26" s="49"/>
      <c r="J26" s="49">
        <v>0</v>
      </c>
      <c r="K26" s="49">
        <v>0</v>
      </c>
      <c r="L26" s="49">
        <v>0</v>
      </c>
      <c r="M26" s="49"/>
      <c r="N26" s="49">
        <v>0</v>
      </c>
      <c r="O26" s="49"/>
      <c r="P26" s="49"/>
      <c r="Q26" s="49"/>
      <c r="R26" s="49">
        <v>0</v>
      </c>
      <c r="S26" s="49">
        <v>0</v>
      </c>
      <c r="T26" s="49">
        <v>0</v>
      </c>
      <c r="U26" s="49">
        <v>0</v>
      </c>
      <c r="V26" s="49"/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/>
      <c r="AF26" s="49">
        <v>0</v>
      </c>
      <c r="AG26" s="49"/>
      <c r="AH26" s="49"/>
      <c r="AI26" s="49"/>
      <c r="AJ26" s="49">
        <v>0</v>
      </c>
      <c r="AK26" s="49"/>
      <c r="AL26" s="49"/>
      <c r="AM26" s="49"/>
      <c r="AN26" s="49">
        <v>0</v>
      </c>
      <c r="AO26" s="49"/>
      <c r="AP26" s="49">
        <v>0</v>
      </c>
      <c r="AQ26" s="49"/>
      <c r="AR26" s="49"/>
      <c r="AS26" s="49"/>
      <c r="AT26" s="49">
        <v>0</v>
      </c>
      <c r="AU26" s="39"/>
      <c r="AV26" s="39"/>
      <c r="AW26" s="39"/>
    </row>
    <row r="27" spans="1:49" ht="20.100000000000001" customHeight="1" x14ac:dyDescent="0.2">
      <c r="D27" s="47" t="s">
        <v>111</v>
      </c>
      <c r="F27" s="48">
        <v>0</v>
      </c>
      <c r="G27" s="49"/>
      <c r="H27" s="49"/>
      <c r="I27" s="49"/>
      <c r="J27" s="48">
        <v>0</v>
      </c>
      <c r="K27" s="48">
        <v>0</v>
      </c>
      <c r="L27" s="48">
        <v>0</v>
      </c>
      <c r="M27" s="49"/>
      <c r="N27" s="48">
        <v>0</v>
      </c>
      <c r="O27" s="49"/>
      <c r="P27" s="49"/>
      <c r="Q27" s="49"/>
      <c r="R27" s="48">
        <v>0</v>
      </c>
      <c r="S27" s="48">
        <v>0</v>
      </c>
      <c r="T27" s="48">
        <v>0</v>
      </c>
      <c r="U27" s="48">
        <v>0</v>
      </c>
      <c r="V27" s="49"/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9"/>
      <c r="AF27" s="48">
        <v>0</v>
      </c>
      <c r="AG27" s="49"/>
      <c r="AH27" s="49"/>
      <c r="AI27" s="49"/>
      <c r="AJ27" s="48">
        <v>0</v>
      </c>
      <c r="AK27" s="49"/>
      <c r="AL27" s="49"/>
      <c r="AM27" s="49"/>
      <c r="AN27" s="48">
        <v>0</v>
      </c>
      <c r="AO27" s="49"/>
      <c r="AP27" s="48">
        <v>0</v>
      </c>
      <c r="AQ27" s="49"/>
      <c r="AR27" s="49"/>
      <c r="AS27" s="49"/>
      <c r="AT27" s="48">
        <v>0</v>
      </c>
      <c r="AU27" s="39"/>
      <c r="AV27" s="39"/>
      <c r="AW27" s="39"/>
    </row>
    <row r="28" spans="1:49" ht="20.100000000000001" customHeight="1" x14ac:dyDescent="0.2"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</row>
    <row r="29" spans="1:49" s="1" customFormat="1" ht="20.100000000000001" customHeight="1" x14ac:dyDescent="0.25">
      <c r="A29" s="3"/>
      <c r="B29" s="6"/>
      <c r="C29" s="51" t="s">
        <v>112</v>
      </c>
      <c r="D29" s="52"/>
      <c r="E29" s="5"/>
      <c r="F29" s="53">
        <v>0</v>
      </c>
      <c r="G29" s="54"/>
      <c r="H29" s="54"/>
      <c r="I29" s="54"/>
      <c r="J29" s="53">
        <v>1</v>
      </c>
      <c r="K29" s="53">
        <v>0</v>
      </c>
      <c r="L29" s="53">
        <v>0</v>
      </c>
      <c r="M29" s="54"/>
      <c r="N29" s="53">
        <v>1</v>
      </c>
      <c r="O29" s="54"/>
      <c r="P29" s="54"/>
      <c r="Q29" s="54"/>
      <c r="R29" s="53">
        <v>0</v>
      </c>
      <c r="S29" s="53">
        <v>1</v>
      </c>
      <c r="T29" s="53">
        <v>0</v>
      </c>
      <c r="U29" s="53">
        <v>0</v>
      </c>
      <c r="V29" s="54"/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4"/>
      <c r="AF29" s="53">
        <v>1</v>
      </c>
      <c r="AG29" s="54"/>
      <c r="AH29" s="54"/>
      <c r="AI29" s="54"/>
      <c r="AJ29" s="53">
        <v>0</v>
      </c>
      <c r="AK29" s="54"/>
      <c r="AL29" s="54"/>
      <c r="AM29" s="54"/>
      <c r="AN29" s="53">
        <v>0</v>
      </c>
      <c r="AO29" s="54"/>
      <c r="AP29" s="53">
        <v>0</v>
      </c>
      <c r="AQ29" s="54"/>
      <c r="AR29" s="54"/>
      <c r="AS29" s="54"/>
      <c r="AT29" s="53">
        <v>0</v>
      </c>
      <c r="AU29" s="39"/>
      <c r="AV29" s="39"/>
      <c r="AW29" s="39"/>
    </row>
    <row r="30" spans="1:49" ht="20.100000000000001" customHeight="1" x14ac:dyDescent="0.2"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</row>
    <row r="31" spans="1:49" ht="20.100000000000001" customHeight="1" x14ac:dyDescent="0.2">
      <c r="C31" s="3" t="s">
        <v>0</v>
      </c>
      <c r="F31" s="55"/>
      <c r="G31" s="55"/>
      <c r="H31" s="55"/>
      <c r="I31" s="55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</row>
    <row r="32" spans="1:49" ht="20.100000000000001" customHeight="1" x14ac:dyDescent="0.2">
      <c r="D32" s="2" t="s">
        <v>96</v>
      </c>
      <c r="F32" s="39">
        <v>0</v>
      </c>
      <c r="G32" s="39"/>
      <c r="H32" s="39"/>
      <c r="I32" s="39"/>
      <c r="J32" s="39">
        <v>0</v>
      </c>
      <c r="K32" s="39">
        <v>0</v>
      </c>
      <c r="L32" s="39">
        <v>0</v>
      </c>
      <c r="M32" s="39"/>
      <c r="N32" s="39">
        <v>0</v>
      </c>
      <c r="O32" s="39"/>
      <c r="P32" s="39"/>
      <c r="Q32" s="39"/>
      <c r="R32" s="39">
        <v>0</v>
      </c>
      <c r="S32" s="39">
        <v>0</v>
      </c>
      <c r="T32" s="39">
        <v>0</v>
      </c>
      <c r="U32" s="39">
        <v>0</v>
      </c>
      <c r="V32" s="39"/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/>
      <c r="AF32" s="39">
        <v>0</v>
      </c>
      <c r="AG32" s="39"/>
      <c r="AH32" s="39"/>
      <c r="AI32" s="39"/>
      <c r="AJ32" s="39">
        <v>0</v>
      </c>
      <c r="AK32" s="39"/>
      <c r="AL32" s="39"/>
      <c r="AM32" s="39"/>
      <c r="AN32" s="39">
        <v>0</v>
      </c>
      <c r="AO32" s="39"/>
      <c r="AP32" s="39">
        <v>0</v>
      </c>
      <c r="AQ32" s="39"/>
      <c r="AR32" s="39"/>
      <c r="AS32" s="39"/>
      <c r="AT32" s="39">
        <v>0</v>
      </c>
      <c r="AU32" s="39"/>
      <c r="AV32" s="39"/>
      <c r="AW32" s="39"/>
    </row>
    <row r="33" spans="1:49" ht="20.100000000000001" customHeight="1" x14ac:dyDescent="0.2">
      <c r="D33" s="47" t="s">
        <v>97</v>
      </c>
      <c r="F33" s="48">
        <v>0</v>
      </c>
      <c r="G33" s="49"/>
      <c r="H33" s="49"/>
      <c r="I33" s="49"/>
      <c r="J33" s="48">
        <v>0</v>
      </c>
      <c r="K33" s="48">
        <v>0</v>
      </c>
      <c r="L33" s="48">
        <v>0</v>
      </c>
      <c r="M33" s="49"/>
      <c r="N33" s="48">
        <v>0</v>
      </c>
      <c r="O33" s="49"/>
      <c r="P33" s="49"/>
      <c r="Q33" s="49"/>
      <c r="R33" s="48">
        <v>0</v>
      </c>
      <c r="S33" s="48">
        <v>0</v>
      </c>
      <c r="T33" s="48">
        <v>0</v>
      </c>
      <c r="U33" s="48">
        <v>0</v>
      </c>
      <c r="V33" s="49"/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9"/>
      <c r="AF33" s="48">
        <v>0</v>
      </c>
      <c r="AG33" s="49"/>
      <c r="AH33" s="49"/>
      <c r="AI33" s="49"/>
      <c r="AJ33" s="48">
        <v>0</v>
      </c>
      <c r="AK33" s="49"/>
      <c r="AL33" s="49"/>
      <c r="AM33" s="49"/>
      <c r="AN33" s="48">
        <v>0</v>
      </c>
      <c r="AO33" s="49"/>
      <c r="AP33" s="48">
        <v>0</v>
      </c>
      <c r="AQ33" s="49"/>
      <c r="AR33" s="49"/>
      <c r="AS33" s="49"/>
      <c r="AT33" s="48">
        <v>0</v>
      </c>
      <c r="AU33" s="39"/>
      <c r="AV33" s="39"/>
      <c r="AW33" s="39"/>
    </row>
    <row r="34" spans="1:49" ht="20.100000000000001" customHeight="1" x14ac:dyDescent="0.2">
      <c r="D34" s="2" t="s">
        <v>113</v>
      </c>
      <c r="F34" s="39">
        <v>0</v>
      </c>
      <c r="G34" s="39"/>
      <c r="H34" s="39"/>
      <c r="I34" s="39"/>
      <c r="J34" s="39">
        <v>0</v>
      </c>
      <c r="K34" s="39">
        <v>0</v>
      </c>
      <c r="L34" s="39">
        <v>0</v>
      </c>
      <c r="M34" s="39"/>
      <c r="N34" s="39">
        <v>0</v>
      </c>
      <c r="O34" s="39"/>
      <c r="P34" s="39"/>
      <c r="Q34" s="39"/>
      <c r="R34" s="39">
        <v>0</v>
      </c>
      <c r="S34" s="39">
        <v>0</v>
      </c>
      <c r="T34" s="39">
        <v>0</v>
      </c>
      <c r="U34" s="39">
        <v>0</v>
      </c>
      <c r="V34" s="39"/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/>
      <c r="AF34" s="39">
        <v>0</v>
      </c>
      <c r="AG34" s="39"/>
      <c r="AH34" s="39"/>
      <c r="AI34" s="39"/>
      <c r="AJ34" s="39">
        <v>0</v>
      </c>
      <c r="AK34" s="39"/>
      <c r="AL34" s="39"/>
      <c r="AM34" s="39"/>
      <c r="AN34" s="39">
        <v>0</v>
      </c>
      <c r="AO34" s="39"/>
      <c r="AP34" s="39">
        <v>0</v>
      </c>
      <c r="AQ34" s="39"/>
      <c r="AR34" s="39"/>
      <c r="AS34" s="39"/>
      <c r="AT34" s="39">
        <v>0</v>
      </c>
      <c r="AU34" s="39"/>
      <c r="AV34" s="39"/>
      <c r="AW34" s="39"/>
    </row>
    <row r="35" spans="1:49" ht="20.100000000000001" customHeight="1" x14ac:dyDescent="0.2">
      <c r="D35" s="47" t="s">
        <v>114</v>
      </c>
      <c r="F35" s="48">
        <v>0</v>
      </c>
      <c r="G35" s="49"/>
      <c r="H35" s="49"/>
      <c r="I35" s="49"/>
      <c r="J35" s="48">
        <v>0</v>
      </c>
      <c r="K35" s="48">
        <v>0</v>
      </c>
      <c r="L35" s="48">
        <v>0</v>
      </c>
      <c r="M35" s="49"/>
      <c r="N35" s="48">
        <v>0</v>
      </c>
      <c r="O35" s="49"/>
      <c r="P35" s="49"/>
      <c r="Q35" s="49"/>
      <c r="R35" s="48">
        <v>0</v>
      </c>
      <c r="S35" s="48">
        <v>0</v>
      </c>
      <c r="T35" s="48">
        <v>0</v>
      </c>
      <c r="U35" s="48">
        <v>0</v>
      </c>
      <c r="V35" s="49"/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9"/>
      <c r="AF35" s="48">
        <v>0</v>
      </c>
      <c r="AG35" s="49"/>
      <c r="AH35" s="49"/>
      <c r="AI35" s="49"/>
      <c r="AJ35" s="48">
        <v>0</v>
      </c>
      <c r="AK35" s="49"/>
      <c r="AL35" s="49"/>
      <c r="AM35" s="49"/>
      <c r="AN35" s="48">
        <v>0</v>
      </c>
      <c r="AO35" s="49"/>
      <c r="AP35" s="48">
        <v>0</v>
      </c>
      <c r="AQ35" s="49"/>
      <c r="AR35" s="49"/>
      <c r="AS35" s="49"/>
      <c r="AT35" s="48">
        <v>0</v>
      </c>
      <c r="AU35" s="39"/>
      <c r="AV35" s="39"/>
      <c r="AW35" s="39"/>
    </row>
    <row r="36" spans="1:49" ht="20.100000000000001" customHeight="1" x14ac:dyDescent="0.2">
      <c r="D36" s="2" t="s">
        <v>115</v>
      </c>
      <c r="F36" s="39">
        <v>0</v>
      </c>
      <c r="G36" s="39"/>
      <c r="H36" s="39"/>
      <c r="I36" s="39"/>
      <c r="J36" s="39">
        <v>0</v>
      </c>
      <c r="K36" s="39">
        <v>0</v>
      </c>
      <c r="L36" s="39">
        <v>0</v>
      </c>
      <c r="M36" s="39"/>
      <c r="N36" s="39">
        <v>0</v>
      </c>
      <c r="O36" s="39"/>
      <c r="P36" s="39"/>
      <c r="Q36" s="39"/>
      <c r="R36" s="39">
        <v>0</v>
      </c>
      <c r="S36" s="39">
        <v>0</v>
      </c>
      <c r="T36" s="39">
        <v>0</v>
      </c>
      <c r="U36" s="39">
        <v>0</v>
      </c>
      <c r="V36" s="39"/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/>
      <c r="AF36" s="39">
        <v>0</v>
      </c>
      <c r="AG36" s="39"/>
      <c r="AH36" s="39"/>
      <c r="AI36" s="39"/>
      <c r="AJ36" s="39">
        <v>0</v>
      </c>
      <c r="AK36" s="39"/>
      <c r="AL36" s="39"/>
      <c r="AM36" s="39"/>
      <c r="AN36" s="39">
        <v>0</v>
      </c>
      <c r="AO36" s="39"/>
      <c r="AP36" s="39">
        <v>0</v>
      </c>
      <c r="AQ36" s="39"/>
      <c r="AR36" s="39"/>
      <c r="AS36" s="39"/>
      <c r="AT36" s="39">
        <v>0</v>
      </c>
      <c r="AU36" s="39"/>
      <c r="AV36" s="39"/>
      <c r="AW36" s="39"/>
    </row>
    <row r="37" spans="1:49" ht="20.100000000000001" customHeight="1" x14ac:dyDescent="0.2">
      <c r="D37" s="47" t="s">
        <v>116</v>
      </c>
      <c r="F37" s="48">
        <v>0</v>
      </c>
      <c r="G37" s="49"/>
      <c r="H37" s="49"/>
      <c r="I37" s="49"/>
      <c r="J37" s="48">
        <v>0</v>
      </c>
      <c r="K37" s="48">
        <v>0</v>
      </c>
      <c r="L37" s="48">
        <v>0</v>
      </c>
      <c r="M37" s="49"/>
      <c r="N37" s="48">
        <v>0</v>
      </c>
      <c r="O37" s="49"/>
      <c r="P37" s="49"/>
      <c r="Q37" s="49"/>
      <c r="R37" s="48">
        <v>0</v>
      </c>
      <c r="S37" s="48">
        <v>0</v>
      </c>
      <c r="T37" s="48">
        <v>0</v>
      </c>
      <c r="U37" s="48">
        <v>0</v>
      </c>
      <c r="V37" s="49"/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9"/>
      <c r="AF37" s="48">
        <v>0</v>
      </c>
      <c r="AG37" s="49"/>
      <c r="AH37" s="49"/>
      <c r="AI37" s="49"/>
      <c r="AJ37" s="48">
        <v>0</v>
      </c>
      <c r="AK37" s="49"/>
      <c r="AL37" s="49"/>
      <c r="AM37" s="49"/>
      <c r="AN37" s="48">
        <v>0</v>
      </c>
      <c r="AO37" s="49"/>
      <c r="AP37" s="48">
        <v>0</v>
      </c>
      <c r="AQ37" s="49"/>
      <c r="AR37" s="49"/>
      <c r="AS37" s="49"/>
      <c r="AT37" s="48">
        <v>0</v>
      </c>
      <c r="AU37" s="39"/>
      <c r="AV37" s="39"/>
      <c r="AW37" s="39"/>
    </row>
    <row r="38" spans="1:49" ht="20.100000000000001" customHeight="1" x14ac:dyDescent="0.2">
      <c r="D38" s="2" t="s">
        <v>103</v>
      </c>
      <c r="F38" s="39">
        <v>0</v>
      </c>
      <c r="G38" s="39"/>
      <c r="H38" s="39"/>
      <c r="I38" s="39"/>
      <c r="J38" s="39">
        <v>0</v>
      </c>
      <c r="K38" s="39">
        <v>0</v>
      </c>
      <c r="L38" s="39">
        <v>0</v>
      </c>
      <c r="M38" s="39"/>
      <c r="N38" s="39">
        <v>0</v>
      </c>
      <c r="O38" s="39"/>
      <c r="P38" s="39"/>
      <c r="Q38" s="39"/>
      <c r="R38" s="39">
        <v>0</v>
      </c>
      <c r="S38" s="39">
        <v>0</v>
      </c>
      <c r="T38" s="39">
        <v>0</v>
      </c>
      <c r="U38" s="39">
        <v>0</v>
      </c>
      <c r="V38" s="39"/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/>
      <c r="AF38" s="39">
        <v>0</v>
      </c>
      <c r="AG38" s="39"/>
      <c r="AH38" s="39"/>
      <c r="AI38" s="39"/>
      <c r="AJ38" s="39">
        <v>0</v>
      </c>
      <c r="AK38" s="39"/>
      <c r="AL38" s="39"/>
      <c r="AM38" s="39"/>
      <c r="AN38" s="39">
        <v>0</v>
      </c>
      <c r="AO38" s="39"/>
      <c r="AP38" s="39">
        <v>0</v>
      </c>
      <c r="AQ38" s="39"/>
      <c r="AR38" s="39"/>
      <c r="AS38" s="39"/>
      <c r="AT38" s="39">
        <v>0</v>
      </c>
      <c r="AU38" s="39"/>
      <c r="AV38" s="39"/>
      <c r="AW38" s="39"/>
    </row>
    <row r="39" spans="1:49" ht="20.100000000000001" customHeight="1" x14ac:dyDescent="0.2">
      <c r="D39" s="47" t="s">
        <v>104</v>
      </c>
      <c r="F39" s="48">
        <v>0</v>
      </c>
      <c r="G39" s="49"/>
      <c r="H39" s="49"/>
      <c r="I39" s="49"/>
      <c r="J39" s="48">
        <v>0</v>
      </c>
      <c r="K39" s="48">
        <v>0</v>
      </c>
      <c r="L39" s="48">
        <v>0</v>
      </c>
      <c r="M39" s="49"/>
      <c r="N39" s="48">
        <v>0</v>
      </c>
      <c r="O39" s="49"/>
      <c r="P39" s="49"/>
      <c r="Q39" s="49"/>
      <c r="R39" s="48">
        <v>0</v>
      </c>
      <c r="S39" s="48">
        <v>0</v>
      </c>
      <c r="T39" s="48">
        <v>0</v>
      </c>
      <c r="U39" s="48">
        <v>0</v>
      </c>
      <c r="V39" s="49"/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9"/>
      <c r="AF39" s="48">
        <v>0</v>
      </c>
      <c r="AG39" s="49"/>
      <c r="AH39" s="49"/>
      <c r="AI39" s="49"/>
      <c r="AJ39" s="48">
        <v>0</v>
      </c>
      <c r="AK39" s="49"/>
      <c r="AL39" s="49"/>
      <c r="AM39" s="49"/>
      <c r="AN39" s="48">
        <v>0</v>
      </c>
      <c r="AO39" s="49"/>
      <c r="AP39" s="48">
        <v>0</v>
      </c>
      <c r="AQ39" s="49"/>
      <c r="AR39" s="49"/>
      <c r="AS39" s="49"/>
      <c r="AT39" s="48">
        <v>0</v>
      </c>
      <c r="AU39" s="39"/>
      <c r="AV39" s="39"/>
      <c r="AW39" s="39"/>
    </row>
    <row r="40" spans="1:49" ht="20.100000000000001" customHeight="1" x14ac:dyDescent="0.2">
      <c r="D40" s="2" t="s">
        <v>117</v>
      </c>
      <c r="F40" s="39">
        <v>0</v>
      </c>
      <c r="G40" s="39"/>
      <c r="H40" s="39"/>
      <c r="I40" s="39"/>
      <c r="J40" s="39">
        <v>0</v>
      </c>
      <c r="K40" s="39">
        <v>0</v>
      </c>
      <c r="L40" s="39">
        <v>0</v>
      </c>
      <c r="M40" s="39"/>
      <c r="N40" s="39">
        <v>0</v>
      </c>
      <c r="O40" s="39"/>
      <c r="P40" s="39"/>
      <c r="Q40" s="39"/>
      <c r="R40" s="39">
        <v>0</v>
      </c>
      <c r="S40" s="39">
        <v>0</v>
      </c>
      <c r="T40" s="39">
        <v>0</v>
      </c>
      <c r="U40" s="39">
        <v>0</v>
      </c>
      <c r="V40" s="39"/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/>
      <c r="AF40" s="39">
        <v>0</v>
      </c>
      <c r="AG40" s="39"/>
      <c r="AH40" s="39"/>
      <c r="AI40" s="39"/>
      <c r="AJ40" s="39">
        <v>0</v>
      </c>
      <c r="AK40" s="39"/>
      <c r="AL40" s="39"/>
      <c r="AM40" s="39"/>
      <c r="AN40" s="39">
        <v>0</v>
      </c>
      <c r="AO40" s="39"/>
      <c r="AP40" s="39">
        <v>0</v>
      </c>
      <c r="AQ40" s="39"/>
      <c r="AR40" s="39"/>
      <c r="AS40" s="39"/>
      <c r="AT40" s="39">
        <v>0</v>
      </c>
      <c r="AU40" s="39"/>
      <c r="AV40" s="39"/>
      <c r="AW40" s="39"/>
    </row>
    <row r="41" spans="1:49" ht="20.100000000000001" customHeight="1" x14ac:dyDescent="0.2">
      <c r="D41" s="47" t="s">
        <v>106</v>
      </c>
      <c r="F41" s="48">
        <v>0</v>
      </c>
      <c r="G41" s="49"/>
      <c r="H41" s="49"/>
      <c r="I41" s="49"/>
      <c r="J41" s="48">
        <v>0</v>
      </c>
      <c r="K41" s="48">
        <v>0</v>
      </c>
      <c r="L41" s="48">
        <v>0</v>
      </c>
      <c r="M41" s="49"/>
      <c r="N41" s="48">
        <v>0</v>
      </c>
      <c r="O41" s="49"/>
      <c r="P41" s="49"/>
      <c r="Q41" s="49"/>
      <c r="R41" s="48">
        <v>0</v>
      </c>
      <c r="S41" s="48">
        <v>0</v>
      </c>
      <c r="T41" s="48">
        <v>0</v>
      </c>
      <c r="U41" s="48">
        <v>0</v>
      </c>
      <c r="V41" s="49"/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9"/>
      <c r="AF41" s="48">
        <v>0</v>
      </c>
      <c r="AG41" s="49"/>
      <c r="AH41" s="49"/>
      <c r="AI41" s="49"/>
      <c r="AJ41" s="48">
        <v>0</v>
      </c>
      <c r="AK41" s="49"/>
      <c r="AL41" s="49"/>
      <c r="AM41" s="49"/>
      <c r="AN41" s="48">
        <v>0</v>
      </c>
      <c r="AO41" s="49"/>
      <c r="AP41" s="48">
        <v>0</v>
      </c>
      <c r="AQ41" s="49"/>
      <c r="AR41" s="49"/>
      <c r="AS41" s="49"/>
      <c r="AT41" s="48">
        <v>0</v>
      </c>
      <c r="AU41" s="39"/>
      <c r="AV41" s="39"/>
      <c r="AW41" s="39"/>
    </row>
    <row r="42" spans="1:49" ht="20.100000000000001" customHeight="1" x14ac:dyDescent="0.2">
      <c r="D42" s="2" t="s">
        <v>107</v>
      </c>
      <c r="F42" s="39">
        <v>0</v>
      </c>
      <c r="G42" s="39"/>
      <c r="H42" s="39"/>
      <c r="I42" s="39"/>
      <c r="J42" s="39">
        <v>0</v>
      </c>
      <c r="K42" s="39">
        <v>0</v>
      </c>
      <c r="L42" s="39">
        <v>0</v>
      </c>
      <c r="M42" s="39"/>
      <c r="N42" s="39">
        <v>0</v>
      </c>
      <c r="O42" s="39"/>
      <c r="P42" s="39"/>
      <c r="Q42" s="39"/>
      <c r="R42" s="39">
        <v>0</v>
      </c>
      <c r="S42" s="39">
        <v>0</v>
      </c>
      <c r="T42" s="39">
        <v>0</v>
      </c>
      <c r="U42" s="39">
        <v>0</v>
      </c>
      <c r="V42" s="39"/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/>
      <c r="AF42" s="39">
        <v>0</v>
      </c>
      <c r="AG42" s="39"/>
      <c r="AH42" s="39"/>
      <c r="AI42" s="39"/>
      <c r="AJ42" s="39">
        <v>0</v>
      </c>
      <c r="AK42" s="39"/>
      <c r="AL42" s="39"/>
      <c r="AM42" s="39"/>
      <c r="AN42" s="39">
        <v>0</v>
      </c>
      <c r="AO42" s="39"/>
      <c r="AP42" s="39">
        <v>0</v>
      </c>
      <c r="AQ42" s="39"/>
      <c r="AR42" s="39"/>
      <c r="AS42" s="39"/>
      <c r="AT42" s="39">
        <v>0</v>
      </c>
      <c r="AU42" s="39"/>
      <c r="AV42" s="39"/>
      <c r="AW42" s="39"/>
    </row>
    <row r="43" spans="1:49" ht="20.100000000000001" customHeight="1" x14ac:dyDescent="0.2">
      <c r="D43" s="47" t="s">
        <v>108</v>
      </c>
      <c r="F43" s="48">
        <v>0</v>
      </c>
      <c r="G43" s="49"/>
      <c r="H43" s="49"/>
      <c r="I43" s="49"/>
      <c r="J43" s="48">
        <v>0</v>
      </c>
      <c r="K43" s="48">
        <v>0</v>
      </c>
      <c r="L43" s="48">
        <v>0</v>
      </c>
      <c r="M43" s="49"/>
      <c r="N43" s="48">
        <v>0</v>
      </c>
      <c r="O43" s="49"/>
      <c r="P43" s="49"/>
      <c r="Q43" s="49"/>
      <c r="R43" s="48">
        <v>0</v>
      </c>
      <c r="S43" s="48">
        <v>0</v>
      </c>
      <c r="T43" s="48">
        <v>0</v>
      </c>
      <c r="U43" s="48">
        <v>0</v>
      </c>
      <c r="V43" s="49"/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9"/>
      <c r="AF43" s="48">
        <v>0</v>
      </c>
      <c r="AG43" s="49"/>
      <c r="AH43" s="49"/>
      <c r="AI43" s="49"/>
      <c r="AJ43" s="48">
        <v>0</v>
      </c>
      <c r="AK43" s="49"/>
      <c r="AL43" s="49"/>
      <c r="AM43" s="49"/>
      <c r="AN43" s="48">
        <v>0</v>
      </c>
      <c r="AO43" s="49"/>
      <c r="AP43" s="48">
        <v>0</v>
      </c>
      <c r="AQ43" s="49"/>
      <c r="AR43" s="49"/>
      <c r="AS43" s="49"/>
      <c r="AT43" s="48">
        <v>0</v>
      </c>
      <c r="AU43" s="39"/>
      <c r="AV43" s="39"/>
      <c r="AW43" s="39"/>
    </row>
    <row r="44" spans="1:49" ht="20.100000000000001" customHeight="1" x14ac:dyDescent="0.2">
      <c r="D44" s="2" t="s">
        <v>109</v>
      </c>
      <c r="F44" s="39">
        <v>0</v>
      </c>
      <c r="G44" s="39"/>
      <c r="H44" s="39"/>
      <c r="I44" s="39"/>
      <c r="J44" s="39">
        <v>0</v>
      </c>
      <c r="K44" s="39">
        <v>0</v>
      </c>
      <c r="L44" s="39">
        <v>0</v>
      </c>
      <c r="M44" s="39"/>
      <c r="N44" s="39">
        <v>0</v>
      </c>
      <c r="O44" s="39"/>
      <c r="P44" s="39"/>
      <c r="Q44" s="39"/>
      <c r="R44" s="39">
        <v>0</v>
      </c>
      <c r="S44" s="39">
        <v>0</v>
      </c>
      <c r="T44" s="39">
        <v>0</v>
      </c>
      <c r="U44" s="39">
        <v>0</v>
      </c>
      <c r="V44" s="39"/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/>
      <c r="AF44" s="39">
        <v>0</v>
      </c>
      <c r="AG44" s="39"/>
      <c r="AH44" s="39"/>
      <c r="AI44" s="39"/>
      <c r="AJ44" s="39">
        <v>0</v>
      </c>
      <c r="AK44" s="39"/>
      <c r="AL44" s="39"/>
      <c r="AM44" s="39"/>
      <c r="AN44" s="39">
        <v>0</v>
      </c>
      <c r="AO44" s="39"/>
      <c r="AP44" s="39">
        <v>0</v>
      </c>
      <c r="AQ44" s="39"/>
      <c r="AR44" s="39"/>
      <c r="AS44" s="39"/>
      <c r="AT44" s="39">
        <v>0</v>
      </c>
      <c r="AU44" s="39"/>
      <c r="AV44" s="39"/>
      <c r="AW44" s="39"/>
    </row>
    <row r="45" spans="1:49" ht="20.100000000000001" customHeight="1" x14ac:dyDescent="0.2">
      <c r="D45" s="47" t="s">
        <v>118</v>
      </c>
      <c r="F45" s="48">
        <v>0</v>
      </c>
      <c r="G45" s="49"/>
      <c r="H45" s="49"/>
      <c r="I45" s="49"/>
      <c r="J45" s="48">
        <v>0</v>
      </c>
      <c r="K45" s="48">
        <v>0</v>
      </c>
      <c r="L45" s="48">
        <v>0</v>
      </c>
      <c r="M45" s="49"/>
      <c r="N45" s="48">
        <v>0</v>
      </c>
      <c r="O45" s="49"/>
      <c r="P45" s="49"/>
      <c r="Q45" s="49"/>
      <c r="R45" s="48">
        <v>0</v>
      </c>
      <c r="S45" s="48">
        <v>0</v>
      </c>
      <c r="T45" s="48">
        <v>0</v>
      </c>
      <c r="U45" s="48">
        <v>0</v>
      </c>
      <c r="V45" s="49"/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9"/>
      <c r="AF45" s="48">
        <v>0</v>
      </c>
      <c r="AG45" s="49"/>
      <c r="AH45" s="49"/>
      <c r="AI45" s="49"/>
      <c r="AJ45" s="48">
        <v>0</v>
      </c>
      <c r="AK45" s="49"/>
      <c r="AL45" s="49"/>
      <c r="AM45" s="49"/>
      <c r="AN45" s="48">
        <v>0</v>
      </c>
      <c r="AO45" s="49"/>
      <c r="AP45" s="48">
        <v>0</v>
      </c>
      <c r="AQ45" s="49"/>
      <c r="AR45" s="49"/>
      <c r="AS45" s="49"/>
      <c r="AT45" s="48">
        <v>0</v>
      </c>
      <c r="AU45" s="39"/>
      <c r="AV45" s="39"/>
      <c r="AW45" s="39"/>
    </row>
    <row r="46" spans="1:49" ht="20.100000000000001" customHeight="1" x14ac:dyDescent="0.2">
      <c r="D46" s="2" t="s">
        <v>119</v>
      </c>
      <c r="F46" s="39">
        <v>0</v>
      </c>
      <c r="G46" s="39"/>
      <c r="H46" s="39"/>
      <c r="I46" s="39"/>
      <c r="J46" s="39">
        <v>0</v>
      </c>
      <c r="K46" s="39">
        <v>0</v>
      </c>
      <c r="L46" s="39">
        <v>0</v>
      </c>
      <c r="M46" s="39"/>
      <c r="N46" s="39">
        <v>0</v>
      </c>
      <c r="O46" s="39"/>
      <c r="P46" s="39"/>
      <c r="Q46" s="39"/>
      <c r="R46" s="39">
        <v>0</v>
      </c>
      <c r="S46" s="39">
        <v>0</v>
      </c>
      <c r="T46" s="39">
        <v>0</v>
      </c>
      <c r="U46" s="39">
        <v>0</v>
      </c>
      <c r="V46" s="39"/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/>
      <c r="AF46" s="39">
        <v>0</v>
      </c>
      <c r="AG46" s="39"/>
      <c r="AH46" s="39"/>
      <c r="AI46" s="39"/>
      <c r="AJ46" s="39">
        <v>0</v>
      </c>
      <c r="AK46" s="39"/>
      <c r="AL46" s="39"/>
      <c r="AM46" s="39"/>
      <c r="AN46" s="39">
        <v>0</v>
      </c>
      <c r="AO46" s="39"/>
      <c r="AP46" s="39">
        <v>0</v>
      </c>
      <c r="AQ46" s="39"/>
      <c r="AR46" s="39"/>
      <c r="AS46" s="39"/>
      <c r="AT46" s="39">
        <v>0</v>
      </c>
      <c r="AU46" s="39"/>
      <c r="AV46" s="39"/>
      <c r="AW46" s="39"/>
    </row>
    <row r="47" spans="1:49" ht="20.100000000000001" customHeight="1" x14ac:dyDescent="0.2"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</row>
    <row r="48" spans="1:49" s="1" customFormat="1" ht="20.100000000000001" customHeight="1" x14ac:dyDescent="0.25">
      <c r="A48" s="3"/>
      <c r="B48" s="6"/>
      <c r="C48" s="51" t="s">
        <v>120</v>
      </c>
      <c r="D48" s="52"/>
      <c r="E48" s="5"/>
      <c r="F48" s="53">
        <v>0</v>
      </c>
      <c r="G48" s="54"/>
      <c r="H48" s="54"/>
      <c r="I48" s="54"/>
      <c r="J48" s="53">
        <v>0</v>
      </c>
      <c r="K48" s="53">
        <v>0</v>
      </c>
      <c r="L48" s="53">
        <v>0</v>
      </c>
      <c r="M48" s="54"/>
      <c r="N48" s="53">
        <v>0</v>
      </c>
      <c r="O48" s="54"/>
      <c r="P48" s="54"/>
      <c r="Q48" s="54"/>
      <c r="R48" s="53">
        <v>0</v>
      </c>
      <c r="S48" s="53">
        <v>0</v>
      </c>
      <c r="T48" s="53">
        <v>0</v>
      </c>
      <c r="U48" s="53">
        <v>0</v>
      </c>
      <c r="V48" s="54"/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4"/>
      <c r="AF48" s="53">
        <v>0</v>
      </c>
      <c r="AG48" s="54"/>
      <c r="AH48" s="54"/>
      <c r="AI48" s="54"/>
      <c r="AJ48" s="53">
        <v>0</v>
      </c>
      <c r="AK48" s="54"/>
      <c r="AL48" s="54"/>
      <c r="AM48" s="54"/>
      <c r="AN48" s="53">
        <v>0</v>
      </c>
      <c r="AO48" s="54"/>
      <c r="AP48" s="53">
        <v>0</v>
      </c>
      <c r="AQ48" s="54"/>
      <c r="AR48" s="54"/>
      <c r="AS48" s="54"/>
      <c r="AT48" s="53">
        <v>0</v>
      </c>
      <c r="AU48" s="39"/>
      <c r="AV48" s="39"/>
      <c r="AW48" s="39"/>
    </row>
    <row r="49" spans="3:49" ht="20.100000000000001" customHeight="1" x14ac:dyDescent="0.2"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</row>
    <row r="50" spans="3:49" ht="20.100000000000001" customHeight="1" x14ac:dyDescent="0.2">
      <c r="C50" s="3" t="s">
        <v>121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</row>
    <row r="51" spans="3:49" ht="20.100000000000001" customHeight="1" x14ac:dyDescent="0.2">
      <c r="D51" s="2" t="s">
        <v>122</v>
      </c>
      <c r="F51" s="39">
        <v>0</v>
      </c>
      <c r="G51" s="39"/>
      <c r="H51" s="39"/>
      <c r="I51" s="39"/>
      <c r="J51" s="39">
        <v>0</v>
      </c>
      <c r="K51" s="39">
        <v>0</v>
      </c>
      <c r="L51" s="39">
        <v>0</v>
      </c>
      <c r="M51" s="39"/>
      <c r="N51" s="39">
        <v>0</v>
      </c>
      <c r="O51" s="39"/>
      <c r="P51" s="39"/>
      <c r="Q51" s="39"/>
      <c r="R51" s="39">
        <v>0</v>
      </c>
      <c r="S51" s="39">
        <v>0</v>
      </c>
      <c r="T51" s="39">
        <v>0</v>
      </c>
      <c r="U51" s="39">
        <v>0</v>
      </c>
      <c r="V51" s="39"/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/>
      <c r="AF51" s="39">
        <v>0</v>
      </c>
      <c r="AG51" s="39"/>
      <c r="AH51" s="39"/>
      <c r="AI51" s="39"/>
      <c r="AJ51" s="39">
        <v>0</v>
      </c>
      <c r="AK51" s="39"/>
      <c r="AL51" s="39"/>
      <c r="AM51" s="39"/>
      <c r="AN51" s="39">
        <v>0</v>
      </c>
      <c r="AO51" s="39"/>
      <c r="AP51" s="39">
        <v>0</v>
      </c>
      <c r="AQ51" s="39"/>
      <c r="AR51" s="39"/>
      <c r="AS51" s="39"/>
      <c r="AT51" s="39">
        <v>0</v>
      </c>
      <c r="AU51" s="39"/>
      <c r="AV51" s="39"/>
      <c r="AW51" s="39"/>
    </row>
    <row r="52" spans="3:49" ht="20.100000000000001" customHeight="1" x14ac:dyDescent="0.2">
      <c r="D52" s="47" t="s">
        <v>97</v>
      </c>
      <c r="F52" s="48">
        <v>0</v>
      </c>
      <c r="G52" s="49"/>
      <c r="H52" s="49"/>
      <c r="I52" s="49"/>
      <c r="J52" s="48">
        <v>0</v>
      </c>
      <c r="K52" s="48">
        <v>0</v>
      </c>
      <c r="L52" s="48">
        <v>0</v>
      </c>
      <c r="M52" s="49"/>
      <c r="N52" s="48">
        <v>0</v>
      </c>
      <c r="O52" s="49"/>
      <c r="P52" s="49"/>
      <c r="Q52" s="49"/>
      <c r="R52" s="48">
        <v>0</v>
      </c>
      <c r="S52" s="48">
        <v>0</v>
      </c>
      <c r="T52" s="48">
        <v>0</v>
      </c>
      <c r="U52" s="48">
        <v>0</v>
      </c>
      <c r="V52" s="49"/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0</v>
      </c>
      <c r="AE52" s="49"/>
      <c r="AF52" s="48">
        <v>0</v>
      </c>
      <c r="AG52" s="49"/>
      <c r="AH52" s="49"/>
      <c r="AI52" s="49"/>
      <c r="AJ52" s="48">
        <v>0</v>
      </c>
      <c r="AK52" s="49"/>
      <c r="AL52" s="49"/>
      <c r="AM52" s="49"/>
      <c r="AN52" s="48">
        <v>0</v>
      </c>
      <c r="AO52" s="49"/>
      <c r="AP52" s="48">
        <v>0</v>
      </c>
      <c r="AQ52" s="49"/>
      <c r="AR52" s="49"/>
      <c r="AS52" s="49"/>
      <c r="AT52" s="48">
        <v>0</v>
      </c>
      <c r="AU52" s="39"/>
      <c r="AV52" s="39"/>
      <c r="AW52" s="39"/>
    </row>
    <row r="53" spans="3:49" ht="20.100000000000001" customHeight="1" x14ac:dyDescent="0.2">
      <c r="D53" s="2" t="s">
        <v>113</v>
      </c>
      <c r="F53" s="39">
        <v>0</v>
      </c>
      <c r="G53" s="39"/>
      <c r="H53" s="39"/>
      <c r="I53" s="39"/>
      <c r="J53" s="39">
        <v>0</v>
      </c>
      <c r="K53" s="39">
        <v>0</v>
      </c>
      <c r="L53" s="39">
        <v>0</v>
      </c>
      <c r="M53" s="39"/>
      <c r="N53" s="39">
        <v>0</v>
      </c>
      <c r="O53" s="39"/>
      <c r="P53" s="39"/>
      <c r="Q53" s="39"/>
      <c r="R53" s="39">
        <v>0</v>
      </c>
      <c r="S53" s="39">
        <v>0</v>
      </c>
      <c r="T53" s="39">
        <v>0</v>
      </c>
      <c r="U53" s="39">
        <v>0</v>
      </c>
      <c r="V53" s="39"/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/>
      <c r="AF53" s="39">
        <v>0</v>
      </c>
      <c r="AG53" s="39"/>
      <c r="AH53" s="39"/>
      <c r="AI53" s="39"/>
      <c r="AJ53" s="39">
        <v>0</v>
      </c>
      <c r="AK53" s="39"/>
      <c r="AL53" s="39"/>
      <c r="AM53" s="39"/>
      <c r="AN53" s="39">
        <v>0</v>
      </c>
      <c r="AO53" s="39"/>
      <c r="AP53" s="39">
        <v>0</v>
      </c>
      <c r="AQ53" s="39"/>
      <c r="AR53" s="39"/>
      <c r="AS53" s="39"/>
      <c r="AT53" s="39">
        <v>0</v>
      </c>
      <c r="AU53" s="39"/>
      <c r="AV53" s="39"/>
      <c r="AW53" s="39"/>
    </row>
    <row r="54" spans="3:49" ht="20.100000000000001" customHeight="1" x14ac:dyDescent="0.2">
      <c r="D54" s="47" t="s">
        <v>99</v>
      </c>
      <c r="F54" s="48">
        <v>0</v>
      </c>
      <c r="G54" s="49"/>
      <c r="H54" s="49"/>
      <c r="I54" s="49"/>
      <c r="J54" s="48">
        <v>0</v>
      </c>
      <c r="K54" s="48">
        <v>0</v>
      </c>
      <c r="L54" s="48">
        <v>0</v>
      </c>
      <c r="M54" s="49"/>
      <c r="N54" s="48">
        <v>0</v>
      </c>
      <c r="O54" s="49"/>
      <c r="P54" s="49"/>
      <c r="Q54" s="49"/>
      <c r="R54" s="48">
        <v>0</v>
      </c>
      <c r="S54" s="48">
        <v>0</v>
      </c>
      <c r="T54" s="48">
        <v>0</v>
      </c>
      <c r="U54" s="48">
        <v>0</v>
      </c>
      <c r="V54" s="49"/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9"/>
      <c r="AF54" s="48">
        <v>0</v>
      </c>
      <c r="AG54" s="49"/>
      <c r="AH54" s="49"/>
      <c r="AI54" s="49"/>
      <c r="AJ54" s="48">
        <v>0</v>
      </c>
      <c r="AK54" s="49"/>
      <c r="AL54" s="49"/>
      <c r="AM54" s="49"/>
      <c r="AN54" s="48">
        <v>0</v>
      </c>
      <c r="AO54" s="49"/>
      <c r="AP54" s="48">
        <v>0</v>
      </c>
      <c r="AQ54" s="49"/>
      <c r="AR54" s="49"/>
      <c r="AS54" s="49"/>
      <c r="AT54" s="48">
        <v>0</v>
      </c>
      <c r="AU54" s="39"/>
      <c r="AV54" s="39"/>
      <c r="AW54" s="39"/>
    </row>
    <row r="55" spans="3:49" ht="20.100000000000001" customHeight="1" x14ac:dyDescent="0.2">
      <c r="D55" s="2" t="s">
        <v>114</v>
      </c>
      <c r="F55" s="39">
        <v>0</v>
      </c>
      <c r="G55" s="39"/>
      <c r="H55" s="39"/>
      <c r="I55" s="39"/>
      <c r="J55" s="39">
        <v>0</v>
      </c>
      <c r="K55" s="39">
        <v>0</v>
      </c>
      <c r="L55" s="39">
        <v>0</v>
      </c>
      <c r="M55" s="39"/>
      <c r="N55" s="39">
        <v>0</v>
      </c>
      <c r="O55" s="39"/>
      <c r="P55" s="39"/>
      <c r="Q55" s="39"/>
      <c r="R55" s="39">
        <v>0</v>
      </c>
      <c r="S55" s="39">
        <v>0</v>
      </c>
      <c r="T55" s="39">
        <v>0</v>
      </c>
      <c r="U55" s="39">
        <v>0</v>
      </c>
      <c r="V55" s="39"/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/>
      <c r="AF55" s="39">
        <v>0</v>
      </c>
      <c r="AG55" s="39"/>
      <c r="AH55" s="39"/>
      <c r="AI55" s="39"/>
      <c r="AJ55" s="39">
        <v>0</v>
      </c>
      <c r="AK55" s="39"/>
      <c r="AL55" s="39"/>
      <c r="AM55" s="39"/>
      <c r="AN55" s="39">
        <v>0</v>
      </c>
      <c r="AO55" s="39"/>
      <c r="AP55" s="39">
        <v>0</v>
      </c>
      <c r="AQ55" s="39"/>
      <c r="AR55" s="39"/>
      <c r="AS55" s="39"/>
      <c r="AT55" s="39">
        <v>0</v>
      </c>
      <c r="AU55" s="39"/>
      <c r="AV55" s="39"/>
      <c r="AW55" s="39"/>
    </row>
    <row r="56" spans="3:49" ht="20.100000000000001" customHeight="1" x14ac:dyDescent="0.2">
      <c r="D56" s="47" t="s">
        <v>115</v>
      </c>
      <c r="F56" s="48">
        <v>0</v>
      </c>
      <c r="G56" s="49"/>
      <c r="H56" s="49"/>
      <c r="I56" s="49"/>
      <c r="J56" s="48">
        <v>0</v>
      </c>
      <c r="K56" s="48">
        <v>0</v>
      </c>
      <c r="L56" s="48">
        <v>0</v>
      </c>
      <c r="M56" s="49"/>
      <c r="N56" s="48">
        <v>0</v>
      </c>
      <c r="O56" s="49"/>
      <c r="P56" s="49"/>
      <c r="Q56" s="49"/>
      <c r="R56" s="48">
        <v>0</v>
      </c>
      <c r="S56" s="48">
        <v>0</v>
      </c>
      <c r="T56" s="48">
        <v>0</v>
      </c>
      <c r="U56" s="48">
        <v>0</v>
      </c>
      <c r="V56" s="49"/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E56" s="49"/>
      <c r="AF56" s="48">
        <v>0</v>
      </c>
      <c r="AG56" s="49"/>
      <c r="AH56" s="49"/>
      <c r="AI56" s="49"/>
      <c r="AJ56" s="48">
        <v>0</v>
      </c>
      <c r="AK56" s="49"/>
      <c r="AL56" s="49"/>
      <c r="AM56" s="49"/>
      <c r="AN56" s="48">
        <v>0</v>
      </c>
      <c r="AO56" s="49"/>
      <c r="AP56" s="48">
        <v>0</v>
      </c>
      <c r="AQ56" s="49"/>
      <c r="AR56" s="49"/>
      <c r="AS56" s="49"/>
      <c r="AT56" s="48">
        <v>0</v>
      </c>
      <c r="AU56" s="39"/>
      <c r="AV56" s="39"/>
      <c r="AW56" s="39"/>
    </row>
    <row r="57" spans="3:49" ht="20.100000000000001" customHeight="1" x14ac:dyDescent="0.2">
      <c r="D57" s="2" t="s">
        <v>102</v>
      </c>
      <c r="F57" s="39">
        <v>0</v>
      </c>
      <c r="G57" s="39"/>
      <c r="H57" s="39"/>
      <c r="I57" s="39"/>
      <c r="J57" s="39">
        <v>0</v>
      </c>
      <c r="K57" s="39">
        <v>0</v>
      </c>
      <c r="L57" s="39">
        <v>0</v>
      </c>
      <c r="M57" s="39"/>
      <c r="N57" s="39">
        <v>0</v>
      </c>
      <c r="O57" s="39"/>
      <c r="P57" s="39"/>
      <c r="Q57" s="39"/>
      <c r="R57" s="39">
        <v>0</v>
      </c>
      <c r="S57" s="39">
        <v>0</v>
      </c>
      <c r="T57" s="39">
        <v>0</v>
      </c>
      <c r="U57" s="39">
        <v>0</v>
      </c>
      <c r="V57" s="39"/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/>
      <c r="AF57" s="39">
        <v>0</v>
      </c>
      <c r="AG57" s="39"/>
      <c r="AH57" s="39"/>
      <c r="AI57" s="39"/>
      <c r="AJ57" s="39">
        <v>0</v>
      </c>
      <c r="AK57" s="39"/>
      <c r="AL57" s="39"/>
      <c r="AM57" s="39"/>
      <c r="AN57" s="39">
        <v>0</v>
      </c>
      <c r="AO57" s="39"/>
      <c r="AP57" s="39">
        <v>0</v>
      </c>
      <c r="AQ57" s="39"/>
      <c r="AR57" s="39"/>
      <c r="AS57" s="39"/>
      <c r="AT57" s="39">
        <v>0</v>
      </c>
      <c r="AU57" s="39"/>
      <c r="AV57" s="39"/>
      <c r="AW57" s="39"/>
    </row>
    <row r="58" spans="3:49" ht="20.100000000000001" customHeight="1" x14ac:dyDescent="0.2">
      <c r="D58" s="47" t="s">
        <v>103</v>
      </c>
      <c r="F58" s="48">
        <v>0</v>
      </c>
      <c r="G58" s="49"/>
      <c r="H58" s="49"/>
      <c r="I58" s="49"/>
      <c r="J58" s="48">
        <v>0</v>
      </c>
      <c r="K58" s="48">
        <v>0</v>
      </c>
      <c r="L58" s="48">
        <v>0</v>
      </c>
      <c r="M58" s="49"/>
      <c r="N58" s="48">
        <v>0</v>
      </c>
      <c r="O58" s="49"/>
      <c r="P58" s="49"/>
      <c r="Q58" s="49"/>
      <c r="R58" s="48">
        <v>0</v>
      </c>
      <c r="S58" s="48">
        <v>0</v>
      </c>
      <c r="T58" s="48">
        <v>0</v>
      </c>
      <c r="U58" s="48">
        <v>0</v>
      </c>
      <c r="V58" s="49"/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9"/>
      <c r="AF58" s="48">
        <v>0</v>
      </c>
      <c r="AG58" s="49"/>
      <c r="AH58" s="49"/>
      <c r="AI58" s="49"/>
      <c r="AJ58" s="48">
        <v>0</v>
      </c>
      <c r="AK58" s="49"/>
      <c r="AL58" s="49"/>
      <c r="AM58" s="49"/>
      <c r="AN58" s="48">
        <v>0</v>
      </c>
      <c r="AO58" s="49"/>
      <c r="AP58" s="48">
        <v>0</v>
      </c>
      <c r="AQ58" s="49"/>
      <c r="AR58" s="49"/>
      <c r="AS58" s="49"/>
      <c r="AT58" s="48">
        <v>0</v>
      </c>
      <c r="AU58" s="39"/>
      <c r="AV58" s="39"/>
      <c r="AW58" s="39"/>
    </row>
    <row r="59" spans="3:49" ht="20.100000000000001" customHeight="1" x14ac:dyDescent="0.2">
      <c r="D59" s="2" t="s">
        <v>104</v>
      </c>
      <c r="F59" s="39">
        <v>0</v>
      </c>
      <c r="G59" s="39"/>
      <c r="H59" s="39"/>
      <c r="I59" s="39"/>
      <c r="J59" s="39">
        <v>0</v>
      </c>
      <c r="K59" s="39">
        <v>0</v>
      </c>
      <c r="L59" s="39">
        <v>0</v>
      </c>
      <c r="M59" s="39"/>
      <c r="N59" s="39">
        <v>0</v>
      </c>
      <c r="O59" s="39"/>
      <c r="P59" s="39"/>
      <c r="Q59" s="39"/>
      <c r="R59" s="39">
        <v>0</v>
      </c>
      <c r="S59" s="39">
        <v>0</v>
      </c>
      <c r="T59" s="39">
        <v>0</v>
      </c>
      <c r="U59" s="39">
        <v>0</v>
      </c>
      <c r="V59" s="39"/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/>
      <c r="AF59" s="39">
        <v>0</v>
      </c>
      <c r="AG59" s="39"/>
      <c r="AH59" s="39"/>
      <c r="AI59" s="39"/>
      <c r="AJ59" s="39">
        <v>0</v>
      </c>
      <c r="AK59" s="39"/>
      <c r="AL59" s="39"/>
      <c r="AM59" s="39"/>
      <c r="AN59" s="39">
        <v>0</v>
      </c>
      <c r="AO59" s="39"/>
      <c r="AP59" s="39">
        <v>0</v>
      </c>
      <c r="AQ59" s="39"/>
      <c r="AR59" s="39"/>
      <c r="AS59" s="39"/>
      <c r="AT59" s="39">
        <v>0</v>
      </c>
      <c r="AU59" s="39"/>
      <c r="AV59" s="39"/>
      <c r="AW59" s="39"/>
    </row>
    <row r="60" spans="3:49" ht="20.100000000000001" customHeight="1" x14ac:dyDescent="0.2">
      <c r="D60" s="47" t="s">
        <v>117</v>
      </c>
      <c r="F60" s="48">
        <v>0</v>
      </c>
      <c r="G60" s="49"/>
      <c r="H60" s="49"/>
      <c r="I60" s="49"/>
      <c r="J60" s="48">
        <v>6</v>
      </c>
      <c r="K60" s="48">
        <v>0</v>
      </c>
      <c r="L60" s="48">
        <v>0</v>
      </c>
      <c r="M60" s="49"/>
      <c r="N60" s="48">
        <v>6</v>
      </c>
      <c r="O60" s="49"/>
      <c r="P60" s="49"/>
      <c r="Q60" s="49"/>
      <c r="R60" s="48">
        <v>0</v>
      </c>
      <c r="S60" s="48">
        <v>6</v>
      </c>
      <c r="T60" s="48">
        <v>0</v>
      </c>
      <c r="U60" s="48">
        <v>0</v>
      </c>
      <c r="V60" s="49"/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9"/>
      <c r="AF60" s="48">
        <v>6</v>
      </c>
      <c r="AG60" s="49"/>
      <c r="AH60" s="49"/>
      <c r="AI60" s="49"/>
      <c r="AJ60" s="48">
        <v>0</v>
      </c>
      <c r="AK60" s="49"/>
      <c r="AL60" s="49"/>
      <c r="AM60" s="49"/>
      <c r="AN60" s="48">
        <v>0</v>
      </c>
      <c r="AO60" s="49"/>
      <c r="AP60" s="48">
        <v>0</v>
      </c>
      <c r="AQ60" s="49"/>
      <c r="AR60" s="49"/>
      <c r="AS60" s="49"/>
      <c r="AT60" s="48">
        <v>0</v>
      </c>
      <c r="AU60" s="39"/>
      <c r="AV60" s="39"/>
      <c r="AW60" s="39"/>
    </row>
    <row r="61" spans="3:49" ht="20.100000000000001" customHeight="1" x14ac:dyDescent="0.2">
      <c r="D61" s="2" t="s">
        <v>106</v>
      </c>
      <c r="F61" s="39">
        <v>0</v>
      </c>
      <c r="G61" s="39"/>
      <c r="H61" s="39"/>
      <c r="I61" s="39"/>
      <c r="J61" s="39">
        <v>0</v>
      </c>
      <c r="K61" s="39">
        <v>0</v>
      </c>
      <c r="L61" s="39">
        <v>0</v>
      </c>
      <c r="M61" s="39"/>
      <c r="N61" s="39">
        <v>0</v>
      </c>
      <c r="O61" s="39"/>
      <c r="P61" s="39"/>
      <c r="Q61" s="39"/>
      <c r="R61" s="39">
        <v>0</v>
      </c>
      <c r="S61" s="39">
        <v>0</v>
      </c>
      <c r="T61" s="39">
        <v>0</v>
      </c>
      <c r="U61" s="39">
        <v>0</v>
      </c>
      <c r="V61" s="39"/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/>
      <c r="AF61" s="39">
        <v>0</v>
      </c>
      <c r="AG61" s="39"/>
      <c r="AH61" s="39"/>
      <c r="AI61" s="39"/>
      <c r="AJ61" s="39">
        <v>0</v>
      </c>
      <c r="AK61" s="39"/>
      <c r="AL61" s="39"/>
      <c r="AM61" s="39"/>
      <c r="AN61" s="39">
        <v>0</v>
      </c>
      <c r="AO61" s="39"/>
      <c r="AP61" s="39">
        <v>0</v>
      </c>
      <c r="AQ61" s="39"/>
      <c r="AR61" s="39"/>
      <c r="AS61" s="39"/>
      <c r="AT61" s="39">
        <v>0</v>
      </c>
      <c r="AU61" s="39"/>
      <c r="AV61" s="39"/>
      <c r="AW61" s="39"/>
    </row>
    <row r="62" spans="3:49" ht="20.100000000000001" customHeight="1" x14ac:dyDescent="0.2">
      <c r="D62" s="47" t="s">
        <v>107</v>
      </c>
      <c r="F62" s="48">
        <v>0</v>
      </c>
      <c r="G62" s="49"/>
      <c r="H62" s="49"/>
      <c r="I62" s="49"/>
      <c r="J62" s="48">
        <v>0</v>
      </c>
      <c r="K62" s="48">
        <v>0</v>
      </c>
      <c r="L62" s="48">
        <v>0</v>
      </c>
      <c r="M62" s="49"/>
      <c r="N62" s="48">
        <v>0</v>
      </c>
      <c r="O62" s="49"/>
      <c r="P62" s="49"/>
      <c r="Q62" s="49"/>
      <c r="R62" s="48">
        <v>0</v>
      </c>
      <c r="S62" s="48">
        <v>0</v>
      </c>
      <c r="T62" s="48">
        <v>0</v>
      </c>
      <c r="U62" s="48">
        <v>0</v>
      </c>
      <c r="V62" s="49"/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E62" s="49"/>
      <c r="AF62" s="48">
        <v>0</v>
      </c>
      <c r="AG62" s="49"/>
      <c r="AH62" s="49"/>
      <c r="AI62" s="49"/>
      <c r="AJ62" s="48">
        <v>0</v>
      </c>
      <c r="AK62" s="49"/>
      <c r="AL62" s="49"/>
      <c r="AM62" s="49"/>
      <c r="AN62" s="48">
        <v>0</v>
      </c>
      <c r="AO62" s="49"/>
      <c r="AP62" s="48">
        <v>0</v>
      </c>
      <c r="AQ62" s="49"/>
      <c r="AR62" s="49"/>
      <c r="AS62" s="49"/>
      <c r="AT62" s="48">
        <v>0</v>
      </c>
      <c r="AU62" s="39"/>
      <c r="AV62" s="39"/>
      <c r="AW62" s="39"/>
    </row>
    <row r="63" spans="3:49" ht="20.100000000000001" customHeight="1" x14ac:dyDescent="0.2">
      <c r="D63" s="2" t="s">
        <v>108</v>
      </c>
      <c r="F63" s="39">
        <v>0</v>
      </c>
      <c r="G63" s="39"/>
      <c r="H63" s="39"/>
      <c r="I63" s="39"/>
      <c r="J63" s="39">
        <v>0</v>
      </c>
      <c r="K63" s="39">
        <v>0</v>
      </c>
      <c r="L63" s="39">
        <v>0</v>
      </c>
      <c r="M63" s="39"/>
      <c r="N63" s="39">
        <v>0</v>
      </c>
      <c r="O63" s="39"/>
      <c r="P63" s="39"/>
      <c r="Q63" s="39"/>
      <c r="R63" s="39">
        <v>0</v>
      </c>
      <c r="S63" s="39">
        <v>0</v>
      </c>
      <c r="T63" s="39">
        <v>0</v>
      </c>
      <c r="U63" s="39">
        <v>0</v>
      </c>
      <c r="V63" s="39"/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/>
      <c r="AF63" s="39">
        <v>0</v>
      </c>
      <c r="AG63" s="39"/>
      <c r="AH63" s="39"/>
      <c r="AI63" s="39"/>
      <c r="AJ63" s="39">
        <v>0</v>
      </c>
      <c r="AK63" s="39"/>
      <c r="AL63" s="39"/>
      <c r="AM63" s="39"/>
      <c r="AN63" s="39">
        <v>0</v>
      </c>
      <c r="AO63" s="39"/>
      <c r="AP63" s="39">
        <v>0</v>
      </c>
      <c r="AQ63" s="39"/>
      <c r="AR63" s="39"/>
      <c r="AS63" s="39"/>
      <c r="AT63" s="39">
        <v>0</v>
      </c>
      <c r="AU63" s="39"/>
      <c r="AV63" s="39"/>
      <c r="AW63" s="39"/>
    </row>
    <row r="64" spans="3:49" ht="20.100000000000001" customHeight="1" x14ac:dyDescent="0.2">
      <c r="D64" s="47" t="s">
        <v>109</v>
      </c>
      <c r="F64" s="48">
        <v>0</v>
      </c>
      <c r="G64" s="49"/>
      <c r="H64" s="49"/>
      <c r="I64" s="49"/>
      <c r="J64" s="48">
        <v>0</v>
      </c>
      <c r="K64" s="48">
        <v>0</v>
      </c>
      <c r="L64" s="48">
        <v>0</v>
      </c>
      <c r="M64" s="49"/>
      <c r="N64" s="48">
        <v>0</v>
      </c>
      <c r="O64" s="49"/>
      <c r="P64" s="49"/>
      <c r="Q64" s="49"/>
      <c r="R64" s="48">
        <v>0</v>
      </c>
      <c r="S64" s="48">
        <v>0</v>
      </c>
      <c r="T64" s="48">
        <v>0</v>
      </c>
      <c r="U64" s="48">
        <v>0</v>
      </c>
      <c r="V64" s="49"/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9"/>
      <c r="AF64" s="48">
        <v>0</v>
      </c>
      <c r="AG64" s="49"/>
      <c r="AH64" s="49"/>
      <c r="AI64" s="49"/>
      <c r="AJ64" s="48">
        <v>0</v>
      </c>
      <c r="AK64" s="49"/>
      <c r="AL64" s="49"/>
      <c r="AM64" s="49"/>
      <c r="AN64" s="48">
        <v>0</v>
      </c>
      <c r="AO64" s="49"/>
      <c r="AP64" s="48">
        <v>0</v>
      </c>
      <c r="AQ64" s="49"/>
      <c r="AR64" s="49"/>
      <c r="AS64" s="49"/>
      <c r="AT64" s="48">
        <v>0</v>
      </c>
      <c r="AU64" s="39"/>
      <c r="AV64" s="39"/>
      <c r="AW64" s="39"/>
    </row>
    <row r="65" spans="1:49" ht="20.100000000000001" customHeight="1" x14ac:dyDescent="0.2">
      <c r="D65" s="2" t="s">
        <v>123</v>
      </c>
      <c r="F65" s="39">
        <v>0</v>
      </c>
      <c r="G65" s="39"/>
      <c r="H65" s="39"/>
      <c r="I65" s="39"/>
      <c r="J65" s="39">
        <v>0</v>
      </c>
      <c r="K65" s="39">
        <v>0</v>
      </c>
      <c r="L65" s="39">
        <v>0</v>
      </c>
      <c r="M65" s="39"/>
      <c r="N65" s="39">
        <v>0</v>
      </c>
      <c r="O65" s="39"/>
      <c r="P65" s="39"/>
      <c r="Q65" s="39"/>
      <c r="R65" s="39">
        <v>0</v>
      </c>
      <c r="S65" s="39">
        <v>0</v>
      </c>
      <c r="T65" s="39">
        <v>0</v>
      </c>
      <c r="U65" s="39">
        <v>0</v>
      </c>
      <c r="V65" s="39"/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/>
      <c r="AF65" s="39">
        <v>0</v>
      </c>
      <c r="AG65" s="39"/>
      <c r="AH65" s="39"/>
      <c r="AI65" s="39"/>
      <c r="AJ65" s="39">
        <v>0</v>
      </c>
      <c r="AK65" s="39"/>
      <c r="AL65" s="39"/>
      <c r="AM65" s="39"/>
      <c r="AN65" s="39">
        <v>0</v>
      </c>
      <c r="AO65" s="39"/>
      <c r="AP65" s="39">
        <v>0</v>
      </c>
      <c r="AQ65" s="39"/>
      <c r="AR65" s="39"/>
      <c r="AS65" s="39"/>
      <c r="AT65" s="39">
        <v>0</v>
      </c>
      <c r="AU65" s="39"/>
      <c r="AV65" s="39"/>
      <c r="AW65" s="39"/>
    </row>
    <row r="66" spans="1:49" ht="20.100000000000001" customHeight="1" x14ac:dyDescent="0.2">
      <c r="D66" s="47" t="s">
        <v>118</v>
      </c>
      <c r="F66" s="48">
        <v>0</v>
      </c>
      <c r="G66" s="49"/>
      <c r="H66" s="49"/>
      <c r="I66" s="49"/>
      <c r="J66" s="48">
        <v>0</v>
      </c>
      <c r="K66" s="48">
        <v>0</v>
      </c>
      <c r="L66" s="48">
        <v>0</v>
      </c>
      <c r="M66" s="49"/>
      <c r="N66" s="48">
        <v>0</v>
      </c>
      <c r="O66" s="49"/>
      <c r="P66" s="49"/>
      <c r="Q66" s="49"/>
      <c r="R66" s="48">
        <v>0</v>
      </c>
      <c r="S66" s="48">
        <v>0</v>
      </c>
      <c r="T66" s="48">
        <v>0</v>
      </c>
      <c r="U66" s="48">
        <v>0</v>
      </c>
      <c r="V66" s="49"/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48">
        <v>0</v>
      </c>
      <c r="AE66" s="49"/>
      <c r="AF66" s="48">
        <v>0</v>
      </c>
      <c r="AG66" s="49"/>
      <c r="AH66" s="49"/>
      <c r="AI66" s="49"/>
      <c r="AJ66" s="48">
        <v>0</v>
      </c>
      <c r="AK66" s="49"/>
      <c r="AL66" s="49"/>
      <c r="AM66" s="49"/>
      <c r="AN66" s="48">
        <v>0</v>
      </c>
      <c r="AO66" s="49"/>
      <c r="AP66" s="48">
        <v>0</v>
      </c>
      <c r="AQ66" s="49"/>
      <c r="AR66" s="49"/>
      <c r="AS66" s="49"/>
      <c r="AT66" s="48">
        <v>0</v>
      </c>
      <c r="AU66" s="39"/>
      <c r="AV66" s="39"/>
      <c r="AW66" s="39"/>
    </row>
    <row r="67" spans="1:49" ht="20.100000000000001" customHeight="1" x14ac:dyDescent="0.2"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</row>
    <row r="68" spans="1:49" s="1" customFormat="1" ht="20.100000000000001" customHeight="1" x14ac:dyDescent="0.25">
      <c r="A68" s="3"/>
      <c r="B68" s="6"/>
      <c r="C68" s="51" t="s">
        <v>124</v>
      </c>
      <c r="D68" s="52"/>
      <c r="E68" s="5"/>
      <c r="F68" s="53">
        <v>0</v>
      </c>
      <c r="G68" s="54"/>
      <c r="H68" s="54"/>
      <c r="I68" s="54"/>
      <c r="J68" s="53">
        <v>6</v>
      </c>
      <c r="K68" s="53">
        <v>0</v>
      </c>
      <c r="L68" s="53">
        <v>0</v>
      </c>
      <c r="M68" s="54"/>
      <c r="N68" s="53">
        <v>6</v>
      </c>
      <c r="O68" s="54"/>
      <c r="P68" s="54"/>
      <c r="Q68" s="54"/>
      <c r="R68" s="53">
        <v>0</v>
      </c>
      <c r="S68" s="53">
        <v>6</v>
      </c>
      <c r="T68" s="53">
        <v>0</v>
      </c>
      <c r="U68" s="53">
        <v>0</v>
      </c>
      <c r="V68" s="54"/>
      <c r="W68" s="53">
        <v>0</v>
      </c>
      <c r="X68" s="53">
        <v>0</v>
      </c>
      <c r="Y68" s="53">
        <v>0</v>
      </c>
      <c r="Z68" s="53">
        <v>0</v>
      </c>
      <c r="AA68" s="53">
        <v>0</v>
      </c>
      <c r="AB68" s="53">
        <v>0</v>
      </c>
      <c r="AC68" s="53">
        <v>0</v>
      </c>
      <c r="AD68" s="53">
        <v>0</v>
      </c>
      <c r="AE68" s="54"/>
      <c r="AF68" s="53">
        <v>6</v>
      </c>
      <c r="AG68" s="54"/>
      <c r="AH68" s="54"/>
      <c r="AI68" s="54"/>
      <c r="AJ68" s="53">
        <v>0</v>
      </c>
      <c r="AK68" s="54"/>
      <c r="AL68" s="54"/>
      <c r="AM68" s="54"/>
      <c r="AN68" s="53">
        <v>0</v>
      </c>
      <c r="AO68" s="54"/>
      <c r="AP68" s="53">
        <v>0</v>
      </c>
      <c r="AQ68" s="54"/>
      <c r="AR68" s="54"/>
      <c r="AS68" s="54"/>
      <c r="AT68" s="53">
        <v>0</v>
      </c>
      <c r="AU68" s="39"/>
      <c r="AV68" s="39"/>
      <c r="AW68" s="39"/>
    </row>
    <row r="69" spans="1:49" ht="20.100000000000001" customHeight="1" x14ac:dyDescent="0.2"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</row>
    <row r="70" spans="1:49" ht="20.100000000000001" customHeight="1" x14ac:dyDescent="0.2">
      <c r="C70" s="1" t="s">
        <v>125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</row>
    <row r="71" spans="1:49" ht="20.100000000000001" customHeight="1" x14ac:dyDescent="0.2">
      <c r="D71" s="2" t="s">
        <v>122</v>
      </c>
      <c r="F71" s="39">
        <v>0</v>
      </c>
      <c r="G71" s="39"/>
      <c r="H71" s="39"/>
      <c r="I71" s="39"/>
      <c r="J71" s="39">
        <v>0</v>
      </c>
      <c r="K71" s="39">
        <v>0</v>
      </c>
      <c r="L71" s="39">
        <v>0</v>
      </c>
      <c r="M71" s="39"/>
      <c r="N71" s="39">
        <v>0</v>
      </c>
      <c r="O71" s="39"/>
      <c r="P71" s="39"/>
      <c r="Q71" s="39"/>
      <c r="R71" s="39">
        <v>0</v>
      </c>
      <c r="S71" s="39">
        <v>0</v>
      </c>
      <c r="T71" s="39">
        <v>0</v>
      </c>
      <c r="U71" s="39">
        <v>0</v>
      </c>
      <c r="V71" s="39"/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/>
      <c r="AF71" s="39">
        <v>0</v>
      </c>
      <c r="AG71" s="39"/>
      <c r="AH71" s="39"/>
      <c r="AI71" s="39"/>
      <c r="AJ71" s="39">
        <v>0</v>
      </c>
      <c r="AK71" s="39"/>
      <c r="AL71" s="39"/>
      <c r="AM71" s="39"/>
      <c r="AN71" s="39">
        <v>0</v>
      </c>
      <c r="AO71" s="39"/>
      <c r="AP71" s="39">
        <v>0</v>
      </c>
      <c r="AQ71" s="39"/>
      <c r="AR71" s="39"/>
      <c r="AS71" s="39"/>
      <c r="AT71" s="39">
        <v>0</v>
      </c>
      <c r="AU71" s="39"/>
      <c r="AV71" s="39"/>
      <c r="AW71" s="39"/>
    </row>
    <row r="72" spans="1:49" ht="20.100000000000001" customHeight="1" x14ac:dyDescent="0.2">
      <c r="D72" s="47" t="s">
        <v>97</v>
      </c>
      <c r="F72" s="48">
        <v>0</v>
      </c>
      <c r="G72" s="49"/>
      <c r="H72" s="49"/>
      <c r="I72" s="49"/>
      <c r="J72" s="48">
        <v>0</v>
      </c>
      <c r="K72" s="48">
        <v>0</v>
      </c>
      <c r="L72" s="48">
        <v>0</v>
      </c>
      <c r="M72" s="49"/>
      <c r="N72" s="48">
        <v>0</v>
      </c>
      <c r="O72" s="49"/>
      <c r="P72" s="49"/>
      <c r="Q72" s="49"/>
      <c r="R72" s="48">
        <v>0</v>
      </c>
      <c r="S72" s="48">
        <v>0</v>
      </c>
      <c r="T72" s="48">
        <v>0</v>
      </c>
      <c r="U72" s="48">
        <v>0</v>
      </c>
      <c r="V72" s="49"/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9"/>
      <c r="AF72" s="48">
        <v>0</v>
      </c>
      <c r="AG72" s="49"/>
      <c r="AH72" s="49"/>
      <c r="AI72" s="49"/>
      <c r="AJ72" s="48">
        <v>0</v>
      </c>
      <c r="AK72" s="49"/>
      <c r="AL72" s="49"/>
      <c r="AM72" s="49"/>
      <c r="AN72" s="48">
        <v>0</v>
      </c>
      <c r="AO72" s="49"/>
      <c r="AP72" s="48">
        <v>0</v>
      </c>
      <c r="AQ72" s="49"/>
      <c r="AR72" s="49"/>
      <c r="AS72" s="49"/>
      <c r="AT72" s="48">
        <v>0</v>
      </c>
      <c r="AU72" s="39"/>
      <c r="AV72" s="39"/>
      <c r="AW72" s="39"/>
    </row>
    <row r="73" spans="1:49" ht="20.100000000000001" customHeight="1" x14ac:dyDescent="0.2">
      <c r="D73" s="50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39"/>
      <c r="AV73" s="39"/>
      <c r="AW73" s="39"/>
    </row>
    <row r="74" spans="1:49" s="1" customFormat="1" ht="20.100000000000001" customHeight="1" x14ac:dyDescent="0.25">
      <c r="A74" s="3"/>
      <c r="B74" s="6"/>
      <c r="C74" s="51" t="s">
        <v>126</v>
      </c>
      <c r="D74" s="52"/>
      <c r="E74" s="5"/>
      <c r="F74" s="53">
        <v>0</v>
      </c>
      <c r="G74" s="54"/>
      <c r="H74" s="54"/>
      <c r="I74" s="54"/>
      <c r="J74" s="53">
        <v>0</v>
      </c>
      <c r="K74" s="53">
        <v>0</v>
      </c>
      <c r="L74" s="53">
        <v>0</v>
      </c>
      <c r="M74" s="54"/>
      <c r="N74" s="53">
        <v>0</v>
      </c>
      <c r="O74" s="54"/>
      <c r="P74" s="54"/>
      <c r="Q74" s="54"/>
      <c r="R74" s="53">
        <v>0</v>
      </c>
      <c r="S74" s="53">
        <v>0</v>
      </c>
      <c r="T74" s="53">
        <v>0</v>
      </c>
      <c r="U74" s="53">
        <v>0</v>
      </c>
      <c r="V74" s="54"/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3">
        <v>0</v>
      </c>
      <c r="AE74" s="54"/>
      <c r="AF74" s="53">
        <v>0</v>
      </c>
      <c r="AG74" s="54"/>
      <c r="AH74" s="54"/>
      <c r="AI74" s="54"/>
      <c r="AJ74" s="53">
        <v>0</v>
      </c>
      <c r="AK74" s="54"/>
      <c r="AL74" s="54"/>
      <c r="AM74" s="54"/>
      <c r="AN74" s="53">
        <v>0</v>
      </c>
      <c r="AO74" s="54"/>
      <c r="AP74" s="53">
        <v>0</v>
      </c>
      <c r="AQ74" s="54"/>
      <c r="AR74" s="54"/>
      <c r="AS74" s="54"/>
      <c r="AT74" s="53">
        <v>0</v>
      </c>
      <c r="AU74" s="39"/>
      <c r="AV74" s="39"/>
      <c r="AW74" s="39"/>
    </row>
    <row r="75" spans="1:49" ht="20.100000000000001" customHeight="1" x14ac:dyDescent="0.2"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</row>
    <row r="76" spans="1:49" ht="20.100000000000001" customHeight="1" x14ac:dyDescent="0.2">
      <c r="C76" s="3" t="s">
        <v>127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</row>
    <row r="77" spans="1:49" ht="20.100000000000001" customHeight="1" x14ac:dyDescent="0.2">
      <c r="D77" s="2" t="s">
        <v>96</v>
      </c>
      <c r="F77" s="39">
        <v>267</v>
      </c>
      <c r="G77" s="39"/>
      <c r="H77" s="39"/>
      <c r="I77" s="39"/>
      <c r="J77" s="39">
        <v>1241</v>
      </c>
      <c r="K77" s="39">
        <v>59</v>
      </c>
      <c r="L77" s="39">
        <v>14</v>
      </c>
      <c r="M77" s="39"/>
      <c r="N77" s="39">
        <v>1314</v>
      </c>
      <c r="O77" s="39"/>
      <c r="P77" s="39"/>
      <c r="Q77" s="39"/>
      <c r="R77" s="39">
        <v>4</v>
      </c>
      <c r="S77" s="39">
        <v>77</v>
      </c>
      <c r="T77" s="39">
        <v>515</v>
      </c>
      <c r="U77" s="39">
        <v>83</v>
      </c>
      <c r="V77" s="39"/>
      <c r="W77" s="39">
        <v>165</v>
      </c>
      <c r="X77" s="39">
        <v>3</v>
      </c>
      <c r="Y77" s="39">
        <v>0</v>
      </c>
      <c r="Z77" s="39">
        <v>25</v>
      </c>
      <c r="AA77" s="39">
        <v>213</v>
      </c>
      <c r="AB77" s="39">
        <v>35</v>
      </c>
      <c r="AC77" s="39">
        <v>275</v>
      </c>
      <c r="AD77" s="39">
        <v>0</v>
      </c>
      <c r="AE77" s="39"/>
      <c r="AF77" s="39">
        <v>1395</v>
      </c>
      <c r="AG77" s="39"/>
      <c r="AH77" s="39"/>
      <c r="AI77" s="39"/>
      <c r="AJ77" s="39">
        <v>186</v>
      </c>
      <c r="AK77" s="39"/>
      <c r="AL77" s="39"/>
      <c r="AM77" s="39"/>
      <c r="AN77" s="39">
        <v>0</v>
      </c>
      <c r="AO77" s="39"/>
      <c r="AP77" s="39">
        <v>0</v>
      </c>
      <c r="AQ77" s="39"/>
      <c r="AR77" s="39"/>
      <c r="AS77" s="39"/>
      <c r="AT77" s="39">
        <v>199</v>
      </c>
      <c r="AU77" s="39"/>
      <c r="AV77" s="39"/>
      <c r="AW77" s="39"/>
    </row>
    <row r="78" spans="1:49" ht="20.100000000000001" customHeight="1" x14ac:dyDescent="0.2">
      <c r="D78" s="47" t="s">
        <v>97</v>
      </c>
      <c r="F78" s="48">
        <v>268</v>
      </c>
      <c r="G78" s="49"/>
      <c r="H78" s="49"/>
      <c r="I78" s="49"/>
      <c r="J78" s="48">
        <v>1226</v>
      </c>
      <c r="K78" s="48">
        <v>50</v>
      </c>
      <c r="L78" s="48">
        <v>10</v>
      </c>
      <c r="M78" s="49"/>
      <c r="N78" s="48">
        <v>1286</v>
      </c>
      <c r="O78" s="49"/>
      <c r="P78" s="49"/>
      <c r="Q78" s="49"/>
      <c r="R78" s="48">
        <v>0</v>
      </c>
      <c r="S78" s="48">
        <v>55</v>
      </c>
      <c r="T78" s="48">
        <v>421</v>
      </c>
      <c r="U78" s="48">
        <v>92</v>
      </c>
      <c r="V78" s="49"/>
      <c r="W78" s="48">
        <v>172</v>
      </c>
      <c r="X78" s="48">
        <v>2</v>
      </c>
      <c r="Y78" s="48">
        <v>1</v>
      </c>
      <c r="Z78" s="48">
        <v>19</v>
      </c>
      <c r="AA78" s="48">
        <v>247</v>
      </c>
      <c r="AB78" s="48">
        <v>26</v>
      </c>
      <c r="AC78" s="48">
        <v>300</v>
      </c>
      <c r="AD78" s="48">
        <v>0</v>
      </c>
      <c r="AE78" s="49"/>
      <c r="AF78" s="48">
        <v>1335</v>
      </c>
      <c r="AG78" s="49"/>
      <c r="AH78" s="49"/>
      <c r="AI78" s="49"/>
      <c r="AJ78" s="48">
        <v>219</v>
      </c>
      <c r="AK78" s="49"/>
      <c r="AL78" s="49"/>
      <c r="AM78" s="49"/>
      <c r="AN78" s="48">
        <v>0</v>
      </c>
      <c r="AO78" s="49"/>
      <c r="AP78" s="48">
        <v>0</v>
      </c>
      <c r="AQ78" s="49"/>
      <c r="AR78" s="49"/>
      <c r="AS78" s="49"/>
      <c r="AT78" s="48">
        <v>145</v>
      </c>
      <c r="AU78" s="39"/>
      <c r="AV78" s="39"/>
      <c r="AW78" s="39"/>
    </row>
    <row r="79" spans="1:49" ht="20.100000000000001" customHeight="1" x14ac:dyDescent="0.2">
      <c r="D79" s="2" t="s">
        <v>113</v>
      </c>
      <c r="F79" s="39">
        <v>178</v>
      </c>
      <c r="G79" s="39"/>
      <c r="H79" s="39"/>
      <c r="I79" s="39"/>
      <c r="J79" s="39">
        <v>1265</v>
      </c>
      <c r="K79" s="39">
        <v>70</v>
      </c>
      <c r="L79" s="39">
        <v>9</v>
      </c>
      <c r="M79" s="39"/>
      <c r="N79" s="39">
        <v>1344</v>
      </c>
      <c r="O79" s="39"/>
      <c r="P79" s="39"/>
      <c r="Q79" s="39"/>
      <c r="R79" s="39">
        <v>2</v>
      </c>
      <c r="S79" s="39">
        <v>77</v>
      </c>
      <c r="T79" s="39">
        <v>544</v>
      </c>
      <c r="U79" s="39">
        <v>130</v>
      </c>
      <c r="V79" s="39"/>
      <c r="W79" s="39">
        <v>108</v>
      </c>
      <c r="X79" s="39">
        <v>10</v>
      </c>
      <c r="Y79" s="39">
        <v>1</v>
      </c>
      <c r="Z79" s="39">
        <v>17</v>
      </c>
      <c r="AA79" s="39">
        <v>172</v>
      </c>
      <c r="AB79" s="39">
        <v>35</v>
      </c>
      <c r="AC79" s="39">
        <v>188</v>
      </c>
      <c r="AD79" s="39">
        <v>4</v>
      </c>
      <c r="AE79" s="39"/>
      <c r="AF79" s="39">
        <v>1288</v>
      </c>
      <c r="AG79" s="39"/>
      <c r="AH79" s="39"/>
      <c r="AI79" s="39"/>
      <c r="AJ79" s="39">
        <v>234</v>
      </c>
      <c r="AK79" s="39"/>
      <c r="AL79" s="39"/>
      <c r="AM79" s="39"/>
      <c r="AN79" s="39">
        <v>0</v>
      </c>
      <c r="AO79" s="39"/>
      <c r="AP79" s="39">
        <v>0</v>
      </c>
      <c r="AQ79" s="39"/>
      <c r="AR79" s="39"/>
      <c r="AS79" s="39"/>
      <c r="AT79" s="39">
        <v>0</v>
      </c>
      <c r="AU79" s="39"/>
      <c r="AV79" s="39"/>
      <c r="AW79" s="39"/>
    </row>
    <row r="80" spans="1:49" ht="20.100000000000001" customHeight="1" x14ac:dyDescent="0.2">
      <c r="D80" s="47" t="s">
        <v>99</v>
      </c>
      <c r="F80" s="48">
        <v>198</v>
      </c>
      <c r="G80" s="49"/>
      <c r="H80" s="49"/>
      <c r="I80" s="49"/>
      <c r="J80" s="48">
        <v>1263</v>
      </c>
      <c r="K80" s="48">
        <v>47</v>
      </c>
      <c r="L80" s="48">
        <v>4</v>
      </c>
      <c r="M80" s="49"/>
      <c r="N80" s="48">
        <v>1314</v>
      </c>
      <c r="O80" s="49"/>
      <c r="P80" s="49"/>
      <c r="Q80" s="49"/>
      <c r="R80" s="48">
        <v>1</v>
      </c>
      <c r="S80" s="48">
        <v>74</v>
      </c>
      <c r="T80" s="48">
        <v>392</v>
      </c>
      <c r="U80" s="48">
        <v>145</v>
      </c>
      <c r="V80" s="49"/>
      <c r="W80" s="48">
        <v>227</v>
      </c>
      <c r="X80" s="48">
        <v>6</v>
      </c>
      <c r="Y80" s="48">
        <v>1</v>
      </c>
      <c r="Z80" s="48">
        <v>17</v>
      </c>
      <c r="AA80" s="48">
        <v>198</v>
      </c>
      <c r="AB80" s="48">
        <v>18</v>
      </c>
      <c r="AC80" s="48">
        <v>223</v>
      </c>
      <c r="AD80" s="48">
        <v>1</v>
      </c>
      <c r="AE80" s="49"/>
      <c r="AF80" s="48">
        <v>1303</v>
      </c>
      <c r="AG80" s="49"/>
      <c r="AH80" s="49"/>
      <c r="AI80" s="49"/>
      <c r="AJ80" s="48">
        <v>209</v>
      </c>
      <c r="AK80" s="49"/>
      <c r="AL80" s="49"/>
      <c r="AM80" s="49"/>
      <c r="AN80" s="48">
        <v>0</v>
      </c>
      <c r="AO80" s="49"/>
      <c r="AP80" s="48">
        <v>0</v>
      </c>
      <c r="AQ80" s="49"/>
      <c r="AR80" s="49"/>
      <c r="AS80" s="49"/>
      <c r="AT80" s="48">
        <v>0</v>
      </c>
      <c r="AU80" s="39"/>
      <c r="AV80" s="39"/>
      <c r="AW80" s="39"/>
    </row>
    <row r="81" spans="1:49" ht="20.100000000000001" customHeight="1" x14ac:dyDescent="0.2">
      <c r="D81" s="2" t="s">
        <v>114</v>
      </c>
      <c r="F81" s="39">
        <v>255</v>
      </c>
      <c r="G81" s="39"/>
      <c r="H81" s="39"/>
      <c r="I81" s="39"/>
      <c r="J81" s="39">
        <v>1251</v>
      </c>
      <c r="K81" s="39">
        <v>66</v>
      </c>
      <c r="L81" s="39">
        <v>16</v>
      </c>
      <c r="M81" s="39"/>
      <c r="N81" s="39">
        <v>1333</v>
      </c>
      <c r="O81" s="39"/>
      <c r="P81" s="39"/>
      <c r="Q81" s="39"/>
      <c r="R81" s="39">
        <v>2</v>
      </c>
      <c r="S81" s="39">
        <v>89</v>
      </c>
      <c r="T81" s="39">
        <v>447</v>
      </c>
      <c r="U81" s="39">
        <v>101</v>
      </c>
      <c r="V81" s="39"/>
      <c r="W81" s="39">
        <v>105</v>
      </c>
      <c r="X81" s="39">
        <v>9</v>
      </c>
      <c r="Y81" s="39">
        <v>0</v>
      </c>
      <c r="Z81" s="39">
        <v>8</v>
      </c>
      <c r="AA81" s="39">
        <v>192</v>
      </c>
      <c r="AB81" s="39">
        <v>11</v>
      </c>
      <c r="AC81" s="39">
        <v>382</v>
      </c>
      <c r="AD81" s="39">
        <v>2</v>
      </c>
      <c r="AE81" s="39"/>
      <c r="AF81" s="39">
        <v>1348</v>
      </c>
      <c r="AG81" s="39"/>
      <c r="AH81" s="39"/>
      <c r="AI81" s="39"/>
      <c r="AJ81" s="39">
        <v>240</v>
      </c>
      <c r="AK81" s="39"/>
      <c r="AL81" s="39"/>
      <c r="AM81" s="39"/>
      <c r="AN81" s="39">
        <v>0</v>
      </c>
      <c r="AO81" s="39"/>
      <c r="AP81" s="39">
        <v>0</v>
      </c>
      <c r="AQ81" s="39"/>
      <c r="AR81" s="39"/>
      <c r="AS81" s="39"/>
      <c r="AT81" s="39">
        <v>116</v>
      </c>
      <c r="AU81" s="39"/>
      <c r="AV81" s="39"/>
      <c r="AW81" s="39"/>
    </row>
    <row r="82" spans="1:49" ht="20.100000000000001" customHeight="1" x14ac:dyDescent="0.2">
      <c r="D82" s="47" t="s">
        <v>115</v>
      </c>
      <c r="F82" s="48">
        <v>239</v>
      </c>
      <c r="G82" s="49"/>
      <c r="H82" s="49"/>
      <c r="I82" s="49"/>
      <c r="J82" s="48">
        <v>1252</v>
      </c>
      <c r="K82" s="48">
        <v>41</v>
      </c>
      <c r="L82" s="48">
        <v>13</v>
      </c>
      <c r="M82" s="49"/>
      <c r="N82" s="48">
        <v>1306</v>
      </c>
      <c r="O82" s="49"/>
      <c r="P82" s="49"/>
      <c r="Q82" s="49"/>
      <c r="R82" s="48">
        <v>9</v>
      </c>
      <c r="S82" s="48">
        <v>147</v>
      </c>
      <c r="T82" s="48">
        <v>410</v>
      </c>
      <c r="U82" s="48">
        <v>82</v>
      </c>
      <c r="V82" s="49"/>
      <c r="W82" s="48">
        <v>147</v>
      </c>
      <c r="X82" s="48">
        <v>1</v>
      </c>
      <c r="Y82" s="48">
        <v>1</v>
      </c>
      <c r="Z82" s="48">
        <v>10</v>
      </c>
      <c r="AA82" s="48">
        <v>184</v>
      </c>
      <c r="AB82" s="48">
        <v>19</v>
      </c>
      <c r="AC82" s="48">
        <v>258</v>
      </c>
      <c r="AD82" s="48">
        <v>0</v>
      </c>
      <c r="AE82" s="49"/>
      <c r="AF82" s="48">
        <v>1268</v>
      </c>
      <c r="AG82" s="49"/>
      <c r="AH82" s="49"/>
      <c r="AI82" s="49"/>
      <c r="AJ82" s="48">
        <v>277</v>
      </c>
      <c r="AK82" s="49"/>
      <c r="AL82" s="49"/>
      <c r="AM82" s="49"/>
      <c r="AN82" s="48">
        <v>0</v>
      </c>
      <c r="AO82" s="49"/>
      <c r="AP82" s="48">
        <v>0</v>
      </c>
      <c r="AQ82" s="49"/>
      <c r="AR82" s="49"/>
      <c r="AS82" s="49"/>
      <c r="AT82" s="48">
        <v>130</v>
      </c>
      <c r="AU82" s="39"/>
      <c r="AV82" s="39"/>
      <c r="AW82" s="39"/>
    </row>
    <row r="83" spans="1:49" ht="20.100000000000001" customHeight="1" x14ac:dyDescent="0.2">
      <c r="D83" s="2" t="s">
        <v>116</v>
      </c>
      <c r="F83" s="39">
        <v>339</v>
      </c>
      <c r="G83" s="39"/>
      <c r="H83" s="39"/>
      <c r="I83" s="39"/>
      <c r="J83" s="39">
        <v>1244</v>
      </c>
      <c r="K83" s="39">
        <v>36</v>
      </c>
      <c r="L83" s="39">
        <v>10</v>
      </c>
      <c r="M83" s="39"/>
      <c r="N83" s="39">
        <v>1290</v>
      </c>
      <c r="O83" s="39"/>
      <c r="P83" s="39"/>
      <c r="Q83" s="39"/>
      <c r="R83" s="39">
        <v>1</v>
      </c>
      <c r="S83" s="39">
        <v>82</v>
      </c>
      <c r="T83" s="39">
        <v>443</v>
      </c>
      <c r="U83" s="39">
        <v>63</v>
      </c>
      <c r="V83" s="39"/>
      <c r="W83" s="39">
        <v>129</v>
      </c>
      <c r="X83" s="39">
        <v>4</v>
      </c>
      <c r="Y83" s="39">
        <v>0</v>
      </c>
      <c r="Z83" s="39">
        <v>14</v>
      </c>
      <c r="AA83" s="39">
        <v>207</v>
      </c>
      <c r="AB83" s="39">
        <v>15</v>
      </c>
      <c r="AC83" s="39">
        <v>355</v>
      </c>
      <c r="AD83" s="39">
        <v>0</v>
      </c>
      <c r="AE83" s="39"/>
      <c r="AF83" s="39">
        <v>1313</v>
      </c>
      <c r="AG83" s="39"/>
      <c r="AH83" s="39"/>
      <c r="AI83" s="39"/>
      <c r="AJ83" s="39">
        <v>316</v>
      </c>
      <c r="AK83" s="39"/>
      <c r="AL83" s="39"/>
      <c r="AM83" s="39"/>
      <c r="AN83" s="39">
        <v>0</v>
      </c>
      <c r="AO83" s="39"/>
      <c r="AP83" s="39">
        <v>0</v>
      </c>
      <c r="AQ83" s="39"/>
      <c r="AR83" s="39"/>
      <c r="AS83" s="39"/>
      <c r="AT83" s="39">
        <v>253</v>
      </c>
      <c r="AU83" s="39"/>
      <c r="AV83" s="39"/>
      <c r="AW83" s="39"/>
    </row>
    <row r="84" spans="1:49" ht="20.100000000000001" customHeight="1" x14ac:dyDescent="0.2">
      <c r="D84" s="47" t="s">
        <v>103</v>
      </c>
      <c r="F84" s="48">
        <v>189</v>
      </c>
      <c r="G84" s="49"/>
      <c r="H84" s="49"/>
      <c r="I84" s="49"/>
      <c r="J84" s="48">
        <v>1246</v>
      </c>
      <c r="K84" s="48">
        <v>58</v>
      </c>
      <c r="L84" s="48">
        <v>11</v>
      </c>
      <c r="M84" s="49"/>
      <c r="N84" s="48">
        <v>1315</v>
      </c>
      <c r="O84" s="49"/>
      <c r="P84" s="49"/>
      <c r="Q84" s="49"/>
      <c r="R84" s="48">
        <v>6</v>
      </c>
      <c r="S84" s="48">
        <v>91</v>
      </c>
      <c r="T84" s="48">
        <v>485</v>
      </c>
      <c r="U84" s="48">
        <v>96</v>
      </c>
      <c r="V84" s="49"/>
      <c r="W84" s="48">
        <v>166</v>
      </c>
      <c r="X84" s="48">
        <v>3</v>
      </c>
      <c r="Y84" s="48">
        <v>0</v>
      </c>
      <c r="Z84" s="48">
        <v>15</v>
      </c>
      <c r="AA84" s="48">
        <v>229</v>
      </c>
      <c r="AB84" s="48">
        <v>16</v>
      </c>
      <c r="AC84" s="48">
        <v>223</v>
      </c>
      <c r="AD84" s="48">
        <v>2</v>
      </c>
      <c r="AE84" s="49"/>
      <c r="AF84" s="48">
        <v>1332</v>
      </c>
      <c r="AG84" s="49"/>
      <c r="AH84" s="49"/>
      <c r="AI84" s="49"/>
      <c r="AJ84" s="48">
        <v>172</v>
      </c>
      <c r="AK84" s="49"/>
      <c r="AL84" s="49"/>
      <c r="AM84" s="49"/>
      <c r="AN84" s="48">
        <v>0</v>
      </c>
      <c r="AO84" s="49"/>
      <c r="AP84" s="48">
        <v>0</v>
      </c>
      <c r="AQ84" s="49"/>
      <c r="AR84" s="49"/>
      <c r="AS84" s="49"/>
      <c r="AT84" s="48">
        <v>0</v>
      </c>
      <c r="AU84" s="39"/>
      <c r="AV84" s="39"/>
      <c r="AW84" s="39"/>
    </row>
    <row r="85" spans="1:49" ht="20.100000000000001" customHeight="1" x14ac:dyDescent="0.2">
      <c r="D85" s="2" t="s">
        <v>104</v>
      </c>
      <c r="F85" s="39">
        <v>252</v>
      </c>
      <c r="G85" s="39"/>
      <c r="H85" s="39"/>
      <c r="I85" s="39"/>
      <c r="J85" s="39">
        <v>1243</v>
      </c>
      <c r="K85" s="39">
        <v>64</v>
      </c>
      <c r="L85" s="39">
        <v>3</v>
      </c>
      <c r="M85" s="39"/>
      <c r="N85" s="39">
        <v>1310</v>
      </c>
      <c r="O85" s="39"/>
      <c r="P85" s="39"/>
      <c r="Q85" s="39"/>
      <c r="R85" s="39">
        <v>2</v>
      </c>
      <c r="S85" s="39">
        <v>83</v>
      </c>
      <c r="T85" s="39">
        <v>409</v>
      </c>
      <c r="U85" s="39">
        <v>213</v>
      </c>
      <c r="V85" s="39"/>
      <c r="W85" s="39">
        <v>119</v>
      </c>
      <c r="X85" s="39">
        <v>3</v>
      </c>
      <c r="Y85" s="39">
        <v>1</v>
      </c>
      <c r="Z85" s="39">
        <v>18</v>
      </c>
      <c r="AA85" s="39">
        <v>182</v>
      </c>
      <c r="AB85" s="39">
        <v>16</v>
      </c>
      <c r="AC85" s="39">
        <v>224</v>
      </c>
      <c r="AD85" s="39">
        <v>1</v>
      </c>
      <c r="AE85" s="39"/>
      <c r="AF85" s="39">
        <v>1271</v>
      </c>
      <c r="AG85" s="39"/>
      <c r="AH85" s="39"/>
      <c r="AI85" s="39"/>
      <c r="AJ85" s="39">
        <v>291</v>
      </c>
      <c r="AK85" s="39"/>
      <c r="AL85" s="39"/>
      <c r="AM85" s="39"/>
      <c r="AN85" s="39">
        <v>0</v>
      </c>
      <c r="AO85" s="39"/>
      <c r="AP85" s="39">
        <v>0</v>
      </c>
      <c r="AQ85" s="39"/>
      <c r="AR85" s="39"/>
      <c r="AS85" s="39"/>
      <c r="AT85" s="39">
        <v>0</v>
      </c>
      <c r="AU85" s="39"/>
      <c r="AV85" s="39"/>
      <c r="AW85" s="39"/>
    </row>
    <row r="86" spans="1:49" ht="20.100000000000001" customHeight="1" x14ac:dyDescent="0.2">
      <c r="D86" s="47" t="s">
        <v>117</v>
      </c>
      <c r="F86" s="48">
        <v>249</v>
      </c>
      <c r="G86" s="49"/>
      <c r="H86" s="49"/>
      <c r="I86" s="49"/>
      <c r="J86" s="48">
        <v>1242</v>
      </c>
      <c r="K86" s="48">
        <v>62</v>
      </c>
      <c r="L86" s="48">
        <v>20</v>
      </c>
      <c r="M86" s="49"/>
      <c r="N86" s="48">
        <v>1324</v>
      </c>
      <c r="O86" s="49"/>
      <c r="P86" s="49"/>
      <c r="Q86" s="49"/>
      <c r="R86" s="48">
        <v>1</v>
      </c>
      <c r="S86" s="48">
        <v>85</v>
      </c>
      <c r="T86" s="48">
        <v>439</v>
      </c>
      <c r="U86" s="48">
        <v>115</v>
      </c>
      <c r="V86" s="49"/>
      <c r="W86" s="48">
        <v>131</v>
      </c>
      <c r="X86" s="48">
        <v>10</v>
      </c>
      <c r="Y86" s="48">
        <v>2</v>
      </c>
      <c r="Z86" s="48">
        <v>10</v>
      </c>
      <c r="AA86" s="48">
        <v>231</v>
      </c>
      <c r="AB86" s="48">
        <v>27</v>
      </c>
      <c r="AC86" s="48">
        <v>385</v>
      </c>
      <c r="AD86" s="48">
        <v>0</v>
      </c>
      <c r="AE86" s="49"/>
      <c r="AF86" s="48">
        <v>1436</v>
      </c>
      <c r="AG86" s="49"/>
      <c r="AH86" s="49"/>
      <c r="AI86" s="49"/>
      <c r="AJ86" s="48">
        <v>137</v>
      </c>
      <c r="AK86" s="49"/>
      <c r="AL86" s="49"/>
      <c r="AM86" s="49"/>
      <c r="AN86" s="48">
        <v>0</v>
      </c>
      <c r="AO86" s="49"/>
      <c r="AP86" s="48">
        <v>0</v>
      </c>
      <c r="AQ86" s="49"/>
      <c r="AR86" s="49"/>
      <c r="AS86" s="49"/>
      <c r="AT86" s="48">
        <v>0</v>
      </c>
      <c r="AU86" s="39"/>
      <c r="AV86" s="39"/>
      <c r="AW86" s="39"/>
    </row>
    <row r="87" spans="1:49" ht="20.100000000000001" customHeight="1" x14ac:dyDescent="0.2">
      <c r="D87" s="2" t="s">
        <v>106</v>
      </c>
      <c r="F87" s="39">
        <v>259</v>
      </c>
      <c r="G87" s="39"/>
      <c r="H87" s="39"/>
      <c r="I87" s="39"/>
      <c r="J87" s="39">
        <v>1254</v>
      </c>
      <c r="K87" s="39">
        <v>40</v>
      </c>
      <c r="L87" s="39">
        <v>5</v>
      </c>
      <c r="M87" s="39"/>
      <c r="N87" s="39">
        <v>1299</v>
      </c>
      <c r="O87" s="39"/>
      <c r="P87" s="39"/>
      <c r="Q87" s="39"/>
      <c r="R87" s="39">
        <v>0</v>
      </c>
      <c r="S87" s="39">
        <v>86</v>
      </c>
      <c r="T87" s="39">
        <v>453</v>
      </c>
      <c r="U87" s="39">
        <v>178</v>
      </c>
      <c r="V87" s="39"/>
      <c r="W87" s="39">
        <v>168</v>
      </c>
      <c r="X87" s="39">
        <v>1</v>
      </c>
      <c r="Y87" s="39">
        <v>1</v>
      </c>
      <c r="Z87" s="39">
        <v>19</v>
      </c>
      <c r="AA87" s="39">
        <v>182</v>
      </c>
      <c r="AB87" s="39">
        <v>24</v>
      </c>
      <c r="AC87" s="39">
        <v>216</v>
      </c>
      <c r="AD87" s="39">
        <v>0</v>
      </c>
      <c r="AE87" s="39"/>
      <c r="AF87" s="39">
        <v>1328</v>
      </c>
      <c r="AG87" s="39"/>
      <c r="AH87" s="39"/>
      <c r="AI87" s="39"/>
      <c r="AJ87" s="39">
        <v>230</v>
      </c>
      <c r="AK87" s="39"/>
      <c r="AL87" s="39"/>
      <c r="AM87" s="39"/>
      <c r="AN87" s="39">
        <v>0</v>
      </c>
      <c r="AO87" s="39"/>
      <c r="AP87" s="39">
        <v>0</v>
      </c>
      <c r="AQ87" s="39"/>
      <c r="AR87" s="39"/>
      <c r="AS87" s="39"/>
      <c r="AT87" s="39">
        <v>109</v>
      </c>
      <c r="AU87" s="39"/>
      <c r="AV87" s="39"/>
      <c r="AW87" s="39"/>
    </row>
    <row r="88" spans="1:49" ht="20.100000000000001" customHeight="1" x14ac:dyDescent="0.2">
      <c r="D88" s="47" t="s">
        <v>107</v>
      </c>
      <c r="F88" s="48">
        <v>193</v>
      </c>
      <c r="G88" s="49"/>
      <c r="H88" s="49"/>
      <c r="I88" s="49"/>
      <c r="J88" s="48">
        <v>1271</v>
      </c>
      <c r="K88" s="48">
        <v>61</v>
      </c>
      <c r="L88" s="48">
        <v>5</v>
      </c>
      <c r="M88" s="49"/>
      <c r="N88" s="48">
        <v>1337</v>
      </c>
      <c r="O88" s="49"/>
      <c r="P88" s="49"/>
      <c r="Q88" s="49"/>
      <c r="R88" s="48">
        <v>0</v>
      </c>
      <c r="S88" s="48">
        <v>116</v>
      </c>
      <c r="T88" s="48">
        <v>586</v>
      </c>
      <c r="U88" s="48">
        <v>124</v>
      </c>
      <c r="V88" s="49"/>
      <c r="W88" s="48">
        <v>115</v>
      </c>
      <c r="X88" s="48">
        <v>2</v>
      </c>
      <c r="Y88" s="48">
        <v>0</v>
      </c>
      <c r="Z88" s="48">
        <v>9</v>
      </c>
      <c r="AA88" s="48">
        <v>224</v>
      </c>
      <c r="AB88" s="48">
        <v>25</v>
      </c>
      <c r="AC88" s="48">
        <v>182</v>
      </c>
      <c r="AD88" s="48">
        <v>0</v>
      </c>
      <c r="AE88" s="49"/>
      <c r="AF88" s="48">
        <v>1383</v>
      </c>
      <c r="AG88" s="49"/>
      <c r="AH88" s="49"/>
      <c r="AI88" s="49"/>
      <c r="AJ88" s="48">
        <v>147</v>
      </c>
      <c r="AK88" s="49"/>
      <c r="AL88" s="49"/>
      <c r="AM88" s="49"/>
      <c r="AN88" s="48">
        <v>0</v>
      </c>
      <c r="AO88" s="49"/>
      <c r="AP88" s="48">
        <v>0</v>
      </c>
      <c r="AQ88" s="49"/>
      <c r="AR88" s="49"/>
      <c r="AS88" s="49"/>
      <c r="AT88" s="48">
        <v>0</v>
      </c>
      <c r="AU88" s="39"/>
      <c r="AV88" s="39"/>
      <c r="AW88" s="39"/>
    </row>
    <row r="89" spans="1:49" ht="20.100000000000001" customHeight="1" x14ac:dyDescent="0.2">
      <c r="D89" s="2" t="s">
        <v>108</v>
      </c>
      <c r="F89" s="39">
        <v>368</v>
      </c>
      <c r="G89" s="39"/>
      <c r="H89" s="39"/>
      <c r="I89" s="39"/>
      <c r="J89" s="39">
        <v>1232</v>
      </c>
      <c r="K89" s="39">
        <v>89</v>
      </c>
      <c r="L89" s="39">
        <v>9</v>
      </c>
      <c r="M89" s="39"/>
      <c r="N89" s="39">
        <v>1330</v>
      </c>
      <c r="O89" s="39"/>
      <c r="P89" s="39"/>
      <c r="Q89" s="39"/>
      <c r="R89" s="39">
        <v>5</v>
      </c>
      <c r="S89" s="39">
        <v>49</v>
      </c>
      <c r="T89" s="39">
        <v>541</v>
      </c>
      <c r="U89" s="39">
        <v>152</v>
      </c>
      <c r="V89" s="39"/>
      <c r="W89" s="39">
        <v>149</v>
      </c>
      <c r="X89" s="39">
        <v>2</v>
      </c>
      <c r="Y89" s="39">
        <v>7</v>
      </c>
      <c r="Z89" s="39">
        <v>11</v>
      </c>
      <c r="AA89" s="39">
        <v>194</v>
      </c>
      <c r="AB89" s="39">
        <v>43</v>
      </c>
      <c r="AC89" s="39">
        <v>265</v>
      </c>
      <c r="AD89" s="39">
        <v>0</v>
      </c>
      <c r="AE89" s="39"/>
      <c r="AF89" s="39">
        <v>1418</v>
      </c>
      <c r="AG89" s="39"/>
      <c r="AH89" s="39"/>
      <c r="AI89" s="39"/>
      <c r="AJ89" s="39">
        <v>280</v>
      </c>
      <c r="AK89" s="39"/>
      <c r="AL89" s="39"/>
      <c r="AM89" s="39"/>
      <c r="AN89" s="39">
        <v>0</v>
      </c>
      <c r="AO89" s="39"/>
      <c r="AP89" s="39">
        <v>0</v>
      </c>
      <c r="AQ89" s="39"/>
      <c r="AR89" s="39"/>
      <c r="AS89" s="39"/>
      <c r="AT89" s="39">
        <v>410</v>
      </c>
      <c r="AU89" s="39"/>
      <c r="AV89" s="39"/>
      <c r="AW89" s="39"/>
    </row>
    <row r="90" spans="1:49" ht="20.100000000000001" customHeight="1" x14ac:dyDescent="0.2">
      <c r="D90" s="47" t="s">
        <v>128</v>
      </c>
      <c r="F90" s="48">
        <v>150</v>
      </c>
      <c r="G90" s="49"/>
      <c r="H90" s="49"/>
      <c r="I90" s="49"/>
      <c r="J90" s="48">
        <v>1260</v>
      </c>
      <c r="K90" s="48">
        <v>62</v>
      </c>
      <c r="L90" s="48">
        <v>5</v>
      </c>
      <c r="M90" s="49"/>
      <c r="N90" s="48">
        <v>1327</v>
      </c>
      <c r="O90" s="49"/>
      <c r="P90" s="49"/>
      <c r="Q90" s="49"/>
      <c r="R90" s="48">
        <v>17</v>
      </c>
      <c r="S90" s="48">
        <v>87</v>
      </c>
      <c r="T90" s="48">
        <v>521</v>
      </c>
      <c r="U90" s="48">
        <v>101</v>
      </c>
      <c r="V90" s="49"/>
      <c r="W90" s="48">
        <v>149</v>
      </c>
      <c r="X90" s="48">
        <v>7</v>
      </c>
      <c r="Y90" s="48">
        <v>0</v>
      </c>
      <c r="Z90" s="48">
        <v>24</v>
      </c>
      <c r="AA90" s="48">
        <v>229</v>
      </c>
      <c r="AB90" s="48">
        <v>45</v>
      </c>
      <c r="AC90" s="48">
        <v>146</v>
      </c>
      <c r="AD90" s="48">
        <v>0</v>
      </c>
      <c r="AE90" s="49"/>
      <c r="AF90" s="48">
        <v>1326</v>
      </c>
      <c r="AG90" s="49"/>
      <c r="AH90" s="49"/>
      <c r="AI90" s="49"/>
      <c r="AJ90" s="48">
        <v>151</v>
      </c>
      <c r="AK90" s="49"/>
      <c r="AL90" s="49"/>
      <c r="AM90" s="49"/>
      <c r="AN90" s="48">
        <v>0</v>
      </c>
      <c r="AO90" s="49"/>
      <c r="AP90" s="48">
        <v>0</v>
      </c>
      <c r="AQ90" s="49"/>
      <c r="AR90" s="49"/>
      <c r="AS90" s="49"/>
      <c r="AT90" s="48">
        <v>0</v>
      </c>
      <c r="AU90" s="39"/>
      <c r="AV90" s="39"/>
      <c r="AW90" s="39"/>
    </row>
    <row r="91" spans="1:49" ht="20.100000000000001" customHeight="1" x14ac:dyDescent="0.2"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</row>
    <row r="92" spans="1:49" s="1" customFormat="1" ht="20.100000000000001" customHeight="1" x14ac:dyDescent="0.25">
      <c r="A92" s="3"/>
      <c r="B92" s="6"/>
      <c r="C92" s="51" t="s">
        <v>129</v>
      </c>
      <c r="D92" s="52"/>
      <c r="E92" s="5"/>
      <c r="F92" s="53">
        <v>3404</v>
      </c>
      <c r="G92" s="54"/>
      <c r="H92" s="54"/>
      <c r="I92" s="54"/>
      <c r="J92" s="53">
        <v>17490</v>
      </c>
      <c r="K92" s="53">
        <v>805</v>
      </c>
      <c r="L92" s="53">
        <v>134</v>
      </c>
      <c r="M92" s="54"/>
      <c r="N92" s="53">
        <v>18429</v>
      </c>
      <c r="O92" s="54"/>
      <c r="P92" s="54"/>
      <c r="Q92" s="54"/>
      <c r="R92" s="53">
        <v>50</v>
      </c>
      <c r="S92" s="53">
        <v>1198</v>
      </c>
      <c r="T92" s="53">
        <v>6606</v>
      </c>
      <c r="U92" s="53">
        <v>1675</v>
      </c>
      <c r="V92" s="54"/>
      <c r="W92" s="53">
        <v>2050</v>
      </c>
      <c r="X92" s="53">
        <v>63</v>
      </c>
      <c r="Y92" s="53">
        <v>15</v>
      </c>
      <c r="Z92" s="53">
        <v>216</v>
      </c>
      <c r="AA92" s="53">
        <v>2884</v>
      </c>
      <c r="AB92" s="53">
        <v>355</v>
      </c>
      <c r="AC92" s="53">
        <v>3622</v>
      </c>
      <c r="AD92" s="53">
        <v>10</v>
      </c>
      <c r="AE92" s="54"/>
      <c r="AF92" s="53">
        <v>18744</v>
      </c>
      <c r="AG92" s="54"/>
      <c r="AH92" s="54"/>
      <c r="AI92" s="54"/>
      <c r="AJ92" s="53">
        <v>3089</v>
      </c>
      <c r="AK92" s="54"/>
      <c r="AL92" s="54"/>
      <c r="AM92" s="54"/>
      <c r="AN92" s="53">
        <v>0</v>
      </c>
      <c r="AO92" s="54"/>
      <c r="AP92" s="53">
        <v>0</v>
      </c>
      <c r="AQ92" s="54"/>
      <c r="AR92" s="54"/>
      <c r="AS92" s="54"/>
      <c r="AT92" s="53">
        <v>1362</v>
      </c>
      <c r="AU92" s="39"/>
      <c r="AV92" s="39"/>
      <c r="AW92" s="39"/>
    </row>
    <row r="93" spans="1:49" ht="20.100000000000001" customHeight="1" x14ac:dyDescent="0.2"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</row>
    <row r="94" spans="1:49" ht="20.100000000000001" customHeight="1" x14ac:dyDescent="0.2">
      <c r="C94" s="3" t="s">
        <v>130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</row>
    <row r="95" spans="1:49" ht="20.100000000000001" customHeight="1" x14ac:dyDescent="0.2">
      <c r="D95" s="2" t="s">
        <v>131</v>
      </c>
      <c r="F95" s="39">
        <v>0</v>
      </c>
      <c r="G95" s="39"/>
      <c r="H95" s="39"/>
      <c r="I95" s="39"/>
      <c r="J95" s="39">
        <v>0</v>
      </c>
      <c r="K95" s="39">
        <v>0</v>
      </c>
      <c r="L95" s="39">
        <v>0</v>
      </c>
      <c r="M95" s="39"/>
      <c r="N95" s="39">
        <v>0</v>
      </c>
      <c r="O95" s="39"/>
      <c r="P95" s="39"/>
      <c r="Q95" s="39"/>
      <c r="R95" s="39">
        <v>0</v>
      </c>
      <c r="S95" s="39">
        <v>0</v>
      </c>
      <c r="T95" s="39">
        <v>0</v>
      </c>
      <c r="U95" s="39">
        <v>0</v>
      </c>
      <c r="V95" s="39"/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/>
      <c r="AF95" s="39">
        <v>0</v>
      </c>
      <c r="AG95" s="39"/>
      <c r="AH95" s="39"/>
      <c r="AI95" s="39"/>
      <c r="AJ95" s="39">
        <v>0</v>
      </c>
      <c r="AK95" s="39"/>
      <c r="AL95" s="39"/>
      <c r="AM95" s="39"/>
      <c r="AN95" s="39">
        <v>0</v>
      </c>
      <c r="AO95" s="39"/>
      <c r="AP95" s="39">
        <v>0</v>
      </c>
      <c r="AQ95" s="39"/>
      <c r="AR95" s="39"/>
      <c r="AS95" s="39"/>
      <c r="AT95" s="39">
        <v>0</v>
      </c>
      <c r="AU95" s="39"/>
      <c r="AV95" s="39"/>
      <c r="AW95" s="39"/>
    </row>
    <row r="96" spans="1:49" ht="20.100000000000001" customHeight="1" x14ac:dyDescent="0.2">
      <c r="D96" s="47" t="s">
        <v>132</v>
      </c>
      <c r="F96" s="48">
        <v>0</v>
      </c>
      <c r="G96" s="49"/>
      <c r="H96" s="49"/>
      <c r="I96" s="49"/>
      <c r="J96" s="48">
        <v>0</v>
      </c>
      <c r="K96" s="48">
        <v>0</v>
      </c>
      <c r="L96" s="48">
        <v>0</v>
      </c>
      <c r="M96" s="49"/>
      <c r="N96" s="48">
        <v>0</v>
      </c>
      <c r="O96" s="49"/>
      <c r="P96" s="49"/>
      <c r="Q96" s="49"/>
      <c r="R96" s="48">
        <v>0</v>
      </c>
      <c r="S96" s="48">
        <v>0</v>
      </c>
      <c r="T96" s="48">
        <v>0</v>
      </c>
      <c r="U96" s="48">
        <v>0</v>
      </c>
      <c r="V96" s="49"/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9"/>
      <c r="AF96" s="48">
        <v>0</v>
      </c>
      <c r="AG96" s="49"/>
      <c r="AH96" s="49"/>
      <c r="AI96" s="49"/>
      <c r="AJ96" s="48">
        <v>0</v>
      </c>
      <c r="AK96" s="49"/>
      <c r="AL96" s="49"/>
      <c r="AM96" s="49"/>
      <c r="AN96" s="48">
        <v>0</v>
      </c>
      <c r="AO96" s="49"/>
      <c r="AP96" s="48">
        <v>0</v>
      </c>
      <c r="AQ96" s="49"/>
      <c r="AR96" s="49"/>
      <c r="AS96" s="49"/>
      <c r="AT96" s="48">
        <v>0</v>
      </c>
      <c r="AU96" s="39"/>
      <c r="AV96" s="39"/>
      <c r="AW96" s="39"/>
    </row>
    <row r="97" spans="1:49" ht="20.100000000000001" customHeight="1" x14ac:dyDescent="0.2"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</row>
    <row r="98" spans="1:49" ht="20.100000000000001" customHeight="1" x14ac:dyDescent="0.25">
      <c r="C98" s="51" t="s">
        <v>133</v>
      </c>
      <c r="D98" s="52"/>
      <c r="F98" s="53">
        <v>0</v>
      </c>
      <c r="G98" s="54"/>
      <c r="H98" s="54"/>
      <c r="I98" s="54"/>
      <c r="J98" s="53">
        <v>0</v>
      </c>
      <c r="K98" s="53">
        <v>0</v>
      </c>
      <c r="L98" s="53">
        <v>0</v>
      </c>
      <c r="M98" s="54"/>
      <c r="N98" s="53">
        <v>0</v>
      </c>
      <c r="O98" s="54"/>
      <c r="P98" s="54"/>
      <c r="Q98" s="54"/>
      <c r="R98" s="53">
        <v>0</v>
      </c>
      <c r="S98" s="53">
        <v>0</v>
      </c>
      <c r="T98" s="53">
        <v>0</v>
      </c>
      <c r="U98" s="53">
        <v>0</v>
      </c>
      <c r="V98" s="54"/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4"/>
      <c r="AF98" s="53">
        <v>0</v>
      </c>
      <c r="AG98" s="54"/>
      <c r="AH98" s="54"/>
      <c r="AI98" s="54"/>
      <c r="AJ98" s="53">
        <v>0</v>
      </c>
      <c r="AK98" s="54"/>
      <c r="AL98" s="54"/>
      <c r="AM98" s="54"/>
      <c r="AN98" s="53">
        <v>0</v>
      </c>
      <c r="AO98" s="54"/>
      <c r="AP98" s="53">
        <v>0</v>
      </c>
      <c r="AQ98" s="54"/>
      <c r="AR98" s="54"/>
      <c r="AS98" s="54"/>
      <c r="AT98" s="53">
        <v>0</v>
      </c>
      <c r="AU98" s="39"/>
      <c r="AV98" s="39"/>
      <c r="AW98" s="39"/>
    </row>
    <row r="99" spans="1:49" ht="20.100000000000001" customHeight="1" x14ac:dyDescent="0.2"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</row>
    <row r="100" spans="1:49" ht="20.100000000000001" customHeight="1" x14ac:dyDescent="0.2">
      <c r="C100" s="3" t="s">
        <v>134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</row>
    <row r="101" spans="1:49" ht="20.100000000000001" customHeight="1" x14ac:dyDescent="0.2">
      <c r="D101" s="2" t="s">
        <v>122</v>
      </c>
      <c r="F101" s="39">
        <v>0</v>
      </c>
      <c r="G101" s="39"/>
      <c r="H101" s="39"/>
      <c r="I101" s="39"/>
      <c r="J101" s="39">
        <v>0</v>
      </c>
      <c r="K101" s="39">
        <v>0</v>
      </c>
      <c r="L101" s="39">
        <v>0</v>
      </c>
      <c r="M101" s="39"/>
      <c r="N101" s="39">
        <v>0</v>
      </c>
      <c r="O101" s="39"/>
      <c r="P101" s="39"/>
      <c r="Q101" s="39"/>
      <c r="R101" s="39">
        <v>0</v>
      </c>
      <c r="S101" s="39">
        <v>0</v>
      </c>
      <c r="T101" s="39">
        <v>0</v>
      </c>
      <c r="U101" s="39">
        <v>0</v>
      </c>
      <c r="V101" s="39"/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0</v>
      </c>
      <c r="AC101" s="39">
        <v>0</v>
      </c>
      <c r="AD101" s="39">
        <v>0</v>
      </c>
      <c r="AE101" s="39"/>
      <c r="AF101" s="39">
        <v>0</v>
      </c>
      <c r="AG101" s="39"/>
      <c r="AH101" s="39"/>
      <c r="AI101" s="39"/>
      <c r="AJ101" s="39">
        <v>0</v>
      </c>
      <c r="AK101" s="39"/>
      <c r="AL101" s="39"/>
      <c r="AM101" s="39"/>
      <c r="AN101" s="39">
        <v>0</v>
      </c>
      <c r="AO101" s="39"/>
      <c r="AP101" s="39">
        <v>0</v>
      </c>
      <c r="AQ101" s="39"/>
      <c r="AR101" s="39"/>
      <c r="AS101" s="39"/>
      <c r="AT101" s="39">
        <v>0</v>
      </c>
      <c r="AU101" s="39"/>
      <c r="AV101" s="39"/>
      <c r="AW101" s="39"/>
    </row>
    <row r="102" spans="1:49" ht="20.100000000000001" customHeight="1" x14ac:dyDescent="0.2">
      <c r="D102" s="47" t="s">
        <v>135</v>
      </c>
      <c r="F102" s="48">
        <v>0</v>
      </c>
      <c r="G102" s="49"/>
      <c r="H102" s="49"/>
      <c r="I102" s="49"/>
      <c r="J102" s="48">
        <v>0</v>
      </c>
      <c r="K102" s="48">
        <v>0</v>
      </c>
      <c r="L102" s="48">
        <v>0</v>
      </c>
      <c r="M102" s="49"/>
      <c r="N102" s="48">
        <v>0</v>
      </c>
      <c r="O102" s="49"/>
      <c r="P102" s="49"/>
      <c r="Q102" s="49"/>
      <c r="R102" s="48">
        <v>0</v>
      </c>
      <c r="S102" s="48">
        <v>0</v>
      </c>
      <c r="T102" s="48">
        <v>0</v>
      </c>
      <c r="U102" s="48">
        <v>0</v>
      </c>
      <c r="V102" s="49"/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48">
        <v>0</v>
      </c>
      <c r="AE102" s="49"/>
      <c r="AF102" s="48">
        <v>0</v>
      </c>
      <c r="AG102" s="49"/>
      <c r="AH102" s="49"/>
      <c r="AI102" s="49"/>
      <c r="AJ102" s="48">
        <v>0</v>
      </c>
      <c r="AK102" s="49"/>
      <c r="AL102" s="49"/>
      <c r="AM102" s="49"/>
      <c r="AN102" s="48">
        <v>0</v>
      </c>
      <c r="AO102" s="49"/>
      <c r="AP102" s="48">
        <v>0</v>
      </c>
      <c r="AQ102" s="49"/>
      <c r="AR102" s="49"/>
      <c r="AS102" s="49"/>
      <c r="AT102" s="48">
        <v>0</v>
      </c>
      <c r="AU102" s="39"/>
      <c r="AV102" s="39"/>
      <c r="AW102" s="39"/>
    </row>
    <row r="103" spans="1:49" ht="20.100000000000001" customHeight="1" x14ac:dyDescent="0.2">
      <c r="D103" s="2" t="s">
        <v>98</v>
      </c>
      <c r="F103" s="39">
        <v>0</v>
      </c>
      <c r="G103" s="39"/>
      <c r="H103" s="39"/>
      <c r="I103" s="39"/>
      <c r="J103" s="39">
        <v>0</v>
      </c>
      <c r="K103" s="39">
        <v>0</v>
      </c>
      <c r="L103" s="39">
        <v>0</v>
      </c>
      <c r="M103" s="39"/>
      <c r="N103" s="39">
        <v>0</v>
      </c>
      <c r="O103" s="39"/>
      <c r="P103" s="39"/>
      <c r="Q103" s="39"/>
      <c r="R103" s="39">
        <v>0</v>
      </c>
      <c r="S103" s="39">
        <v>0</v>
      </c>
      <c r="T103" s="39">
        <v>0</v>
      </c>
      <c r="U103" s="39">
        <v>0</v>
      </c>
      <c r="V103" s="39"/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0</v>
      </c>
      <c r="AC103" s="39">
        <v>0</v>
      </c>
      <c r="AD103" s="39">
        <v>0</v>
      </c>
      <c r="AE103" s="39"/>
      <c r="AF103" s="39">
        <v>0</v>
      </c>
      <c r="AG103" s="39"/>
      <c r="AH103" s="39"/>
      <c r="AI103" s="39"/>
      <c r="AJ103" s="39">
        <v>0</v>
      </c>
      <c r="AK103" s="39"/>
      <c r="AL103" s="39"/>
      <c r="AM103" s="39"/>
      <c r="AN103" s="39">
        <v>0</v>
      </c>
      <c r="AO103" s="39"/>
      <c r="AP103" s="39">
        <v>0</v>
      </c>
      <c r="AQ103" s="39"/>
      <c r="AR103" s="39"/>
      <c r="AS103" s="39"/>
      <c r="AT103" s="39">
        <v>0</v>
      </c>
      <c r="AU103" s="39"/>
      <c r="AV103" s="39"/>
      <c r="AW103" s="39"/>
    </row>
    <row r="104" spans="1:49" ht="20.100000000000001" customHeight="1" x14ac:dyDescent="0.2">
      <c r="D104" s="47" t="s">
        <v>136</v>
      </c>
      <c r="F104" s="48">
        <v>0</v>
      </c>
      <c r="G104" s="49"/>
      <c r="H104" s="49"/>
      <c r="I104" s="49"/>
      <c r="J104" s="48">
        <v>0</v>
      </c>
      <c r="K104" s="48">
        <v>0</v>
      </c>
      <c r="L104" s="48">
        <v>0</v>
      </c>
      <c r="M104" s="49"/>
      <c r="N104" s="48">
        <v>0</v>
      </c>
      <c r="O104" s="49"/>
      <c r="P104" s="49"/>
      <c r="Q104" s="49"/>
      <c r="R104" s="48">
        <v>0</v>
      </c>
      <c r="S104" s="48">
        <v>0</v>
      </c>
      <c r="T104" s="48">
        <v>0</v>
      </c>
      <c r="U104" s="48">
        <v>0</v>
      </c>
      <c r="V104" s="49"/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0</v>
      </c>
      <c r="AC104" s="48">
        <v>0</v>
      </c>
      <c r="AD104" s="48">
        <v>0</v>
      </c>
      <c r="AE104" s="49"/>
      <c r="AF104" s="48">
        <v>0</v>
      </c>
      <c r="AG104" s="49"/>
      <c r="AH104" s="49"/>
      <c r="AI104" s="49"/>
      <c r="AJ104" s="48">
        <v>0</v>
      </c>
      <c r="AK104" s="49"/>
      <c r="AL104" s="49"/>
      <c r="AM104" s="49"/>
      <c r="AN104" s="48">
        <v>0</v>
      </c>
      <c r="AO104" s="49"/>
      <c r="AP104" s="48">
        <v>0</v>
      </c>
      <c r="AQ104" s="49"/>
      <c r="AR104" s="49"/>
      <c r="AS104" s="49"/>
      <c r="AT104" s="48">
        <v>0</v>
      </c>
      <c r="AU104" s="39"/>
      <c r="AV104" s="39"/>
      <c r="AW104" s="39"/>
    </row>
    <row r="105" spans="1:49" ht="20.100000000000001" customHeight="1" x14ac:dyDescent="0.2">
      <c r="D105" s="2" t="s">
        <v>114</v>
      </c>
      <c r="F105" s="39">
        <v>0</v>
      </c>
      <c r="G105" s="39"/>
      <c r="H105" s="39"/>
      <c r="I105" s="39"/>
      <c r="J105" s="39">
        <v>0</v>
      </c>
      <c r="K105" s="39">
        <v>0</v>
      </c>
      <c r="L105" s="39">
        <v>0</v>
      </c>
      <c r="M105" s="39"/>
      <c r="N105" s="39">
        <v>0</v>
      </c>
      <c r="O105" s="39"/>
      <c r="P105" s="39"/>
      <c r="Q105" s="39"/>
      <c r="R105" s="39">
        <v>0</v>
      </c>
      <c r="S105" s="39">
        <v>0</v>
      </c>
      <c r="T105" s="39">
        <v>0</v>
      </c>
      <c r="U105" s="39">
        <v>0</v>
      </c>
      <c r="V105" s="39"/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0</v>
      </c>
      <c r="AD105" s="39">
        <v>0</v>
      </c>
      <c r="AE105" s="39"/>
      <c r="AF105" s="39">
        <v>0</v>
      </c>
      <c r="AG105" s="39"/>
      <c r="AH105" s="39"/>
      <c r="AI105" s="39"/>
      <c r="AJ105" s="39">
        <v>0</v>
      </c>
      <c r="AK105" s="39"/>
      <c r="AL105" s="39"/>
      <c r="AM105" s="39"/>
      <c r="AN105" s="39">
        <v>0</v>
      </c>
      <c r="AO105" s="39"/>
      <c r="AP105" s="39">
        <v>0</v>
      </c>
      <c r="AQ105" s="39"/>
      <c r="AR105" s="39"/>
      <c r="AS105" s="39"/>
      <c r="AT105" s="39">
        <v>0</v>
      </c>
      <c r="AU105" s="39"/>
      <c r="AV105" s="39"/>
      <c r="AW105" s="39"/>
    </row>
    <row r="106" spans="1:49" ht="20.100000000000001" customHeight="1" x14ac:dyDescent="0.2">
      <c r="D106" s="47" t="s">
        <v>101</v>
      </c>
      <c r="F106" s="48">
        <v>0</v>
      </c>
      <c r="G106" s="49"/>
      <c r="H106" s="49"/>
      <c r="I106" s="49"/>
      <c r="J106" s="48">
        <v>0</v>
      </c>
      <c r="K106" s="48">
        <v>0</v>
      </c>
      <c r="L106" s="48">
        <v>0</v>
      </c>
      <c r="M106" s="49"/>
      <c r="N106" s="48">
        <v>0</v>
      </c>
      <c r="O106" s="49"/>
      <c r="P106" s="49"/>
      <c r="Q106" s="49"/>
      <c r="R106" s="48">
        <v>0</v>
      </c>
      <c r="S106" s="48">
        <v>0</v>
      </c>
      <c r="T106" s="48">
        <v>0</v>
      </c>
      <c r="U106" s="48">
        <v>0</v>
      </c>
      <c r="V106" s="49"/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8">
        <v>0</v>
      </c>
      <c r="AE106" s="49"/>
      <c r="AF106" s="48">
        <v>0</v>
      </c>
      <c r="AG106" s="49"/>
      <c r="AH106" s="49"/>
      <c r="AI106" s="49"/>
      <c r="AJ106" s="48">
        <v>0</v>
      </c>
      <c r="AK106" s="49"/>
      <c r="AL106" s="49"/>
      <c r="AM106" s="49"/>
      <c r="AN106" s="48">
        <v>0</v>
      </c>
      <c r="AO106" s="49"/>
      <c r="AP106" s="48">
        <v>0</v>
      </c>
      <c r="AQ106" s="49"/>
      <c r="AR106" s="49"/>
      <c r="AS106" s="49"/>
      <c r="AT106" s="48">
        <v>0</v>
      </c>
      <c r="AU106" s="39"/>
      <c r="AV106" s="39"/>
      <c r="AW106" s="39"/>
    </row>
    <row r="107" spans="1:49" ht="20.100000000000001" customHeight="1" x14ac:dyDescent="0.2">
      <c r="D107" s="50" t="s">
        <v>116</v>
      </c>
      <c r="F107" s="49">
        <v>0</v>
      </c>
      <c r="G107" s="49"/>
      <c r="H107" s="49"/>
      <c r="I107" s="49"/>
      <c r="J107" s="49">
        <v>0</v>
      </c>
      <c r="K107" s="49">
        <v>0</v>
      </c>
      <c r="L107" s="49">
        <v>0</v>
      </c>
      <c r="M107" s="49"/>
      <c r="N107" s="49">
        <v>0</v>
      </c>
      <c r="O107" s="49"/>
      <c r="P107" s="49"/>
      <c r="Q107" s="49"/>
      <c r="R107" s="49">
        <v>0</v>
      </c>
      <c r="S107" s="49">
        <v>0</v>
      </c>
      <c r="T107" s="49">
        <v>0</v>
      </c>
      <c r="U107" s="49">
        <v>0</v>
      </c>
      <c r="V107" s="49"/>
      <c r="W107" s="49">
        <v>0</v>
      </c>
      <c r="X107" s="49">
        <v>0</v>
      </c>
      <c r="Y107" s="49">
        <v>0</v>
      </c>
      <c r="Z107" s="49">
        <v>0</v>
      </c>
      <c r="AA107" s="49">
        <v>0</v>
      </c>
      <c r="AB107" s="49">
        <v>0</v>
      </c>
      <c r="AC107" s="49">
        <v>0</v>
      </c>
      <c r="AD107" s="49">
        <v>0</v>
      </c>
      <c r="AE107" s="49"/>
      <c r="AF107" s="49">
        <v>0</v>
      </c>
      <c r="AG107" s="49"/>
      <c r="AH107" s="49"/>
      <c r="AI107" s="49"/>
      <c r="AJ107" s="49">
        <v>0</v>
      </c>
      <c r="AK107" s="49"/>
      <c r="AL107" s="49"/>
      <c r="AM107" s="49"/>
      <c r="AN107" s="49">
        <v>0</v>
      </c>
      <c r="AO107" s="49"/>
      <c r="AP107" s="49">
        <v>0</v>
      </c>
      <c r="AQ107" s="49"/>
      <c r="AR107" s="49"/>
      <c r="AS107" s="49"/>
      <c r="AT107" s="49">
        <v>0</v>
      </c>
      <c r="AU107" s="39"/>
      <c r="AV107" s="39"/>
      <c r="AW107" s="39"/>
    </row>
    <row r="108" spans="1:49" ht="20.100000000000001" customHeight="1" x14ac:dyDescent="0.2">
      <c r="D108" s="47" t="s">
        <v>103</v>
      </c>
      <c r="F108" s="48">
        <v>0</v>
      </c>
      <c r="G108" s="49"/>
      <c r="H108" s="49"/>
      <c r="I108" s="49"/>
      <c r="J108" s="48">
        <v>0</v>
      </c>
      <c r="K108" s="48">
        <v>0</v>
      </c>
      <c r="L108" s="48">
        <v>0</v>
      </c>
      <c r="M108" s="49"/>
      <c r="N108" s="48">
        <v>0</v>
      </c>
      <c r="O108" s="49"/>
      <c r="P108" s="49"/>
      <c r="Q108" s="49"/>
      <c r="R108" s="48">
        <v>0</v>
      </c>
      <c r="S108" s="48">
        <v>0</v>
      </c>
      <c r="T108" s="48">
        <v>0</v>
      </c>
      <c r="U108" s="48">
        <v>0</v>
      </c>
      <c r="V108" s="49"/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0</v>
      </c>
      <c r="AC108" s="48">
        <v>0</v>
      </c>
      <c r="AD108" s="48">
        <v>0</v>
      </c>
      <c r="AE108" s="49"/>
      <c r="AF108" s="48">
        <v>0</v>
      </c>
      <c r="AG108" s="49"/>
      <c r="AH108" s="49"/>
      <c r="AI108" s="49"/>
      <c r="AJ108" s="48">
        <v>0</v>
      </c>
      <c r="AK108" s="49"/>
      <c r="AL108" s="49"/>
      <c r="AM108" s="49"/>
      <c r="AN108" s="48">
        <v>0</v>
      </c>
      <c r="AO108" s="49"/>
      <c r="AP108" s="48">
        <v>0</v>
      </c>
      <c r="AQ108" s="49"/>
      <c r="AR108" s="49"/>
      <c r="AS108" s="49"/>
      <c r="AT108" s="48">
        <v>0</v>
      </c>
      <c r="AU108" s="39"/>
      <c r="AV108" s="39"/>
      <c r="AW108" s="39"/>
    </row>
    <row r="109" spans="1:49" ht="20.100000000000001" customHeight="1" x14ac:dyDescent="0.2">
      <c r="D109" s="50" t="s">
        <v>137</v>
      </c>
      <c r="F109" s="49">
        <v>0</v>
      </c>
      <c r="G109" s="49"/>
      <c r="H109" s="49"/>
      <c r="I109" s="49"/>
      <c r="J109" s="49">
        <v>0</v>
      </c>
      <c r="K109" s="49">
        <v>0</v>
      </c>
      <c r="L109" s="49">
        <v>0</v>
      </c>
      <c r="M109" s="49"/>
      <c r="N109" s="49">
        <v>0</v>
      </c>
      <c r="O109" s="49"/>
      <c r="P109" s="49"/>
      <c r="Q109" s="49"/>
      <c r="R109" s="49">
        <v>0</v>
      </c>
      <c r="S109" s="49">
        <v>0</v>
      </c>
      <c r="T109" s="49">
        <v>0</v>
      </c>
      <c r="U109" s="49">
        <v>0</v>
      </c>
      <c r="V109" s="49"/>
      <c r="W109" s="49">
        <v>0</v>
      </c>
      <c r="X109" s="49">
        <v>0</v>
      </c>
      <c r="Y109" s="49">
        <v>0</v>
      </c>
      <c r="Z109" s="49">
        <v>0</v>
      </c>
      <c r="AA109" s="49">
        <v>0</v>
      </c>
      <c r="AB109" s="49">
        <v>0</v>
      </c>
      <c r="AC109" s="49">
        <v>0</v>
      </c>
      <c r="AD109" s="49">
        <v>0</v>
      </c>
      <c r="AE109" s="49"/>
      <c r="AF109" s="49">
        <v>0</v>
      </c>
      <c r="AG109" s="49"/>
      <c r="AH109" s="49"/>
      <c r="AI109" s="49"/>
      <c r="AJ109" s="49">
        <v>0</v>
      </c>
      <c r="AK109" s="49"/>
      <c r="AL109" s="49"/>
      <c r="AM109" s="49"/>
      <c r="AN109" s="49">
        <v>0</v>
      </c>
      <c r="AO109" s="49"/>
      <c r="AP109" s="49">
        <v>0</v>
      </c>
      <c r="AQ109" s="49"/>
      <c r="AR109" s="49"/>
      <c r="AS109" s="49"/>
      <c r="AT109" s="49">
        <v>0</v>
      </c>
      <c r="AU109" s="39"/>
      <c r="AV109" s="39"/>
      <c r="AW109" s="39"/>
    </row>
    <row r="110" spans="1:49" ht="20.100000000000001" customHeight="1" x14ac:dyDescent="0.2"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</row>
    <row r="111" spans="1:49" s="1" customFormat="1" ht="20.100000000000001" customHeight="1" x14ac:dyDescent="0.25">
      <c r="A111" s="3"/>
      <c r="B111" s="6"/>
      <c r="C111" s="51" t="s">
        <v>138</v>
      </c>
      <c r="D111" s="52"/>
      <c r="E111" s="5"/>
      <c r="F111" s="53">
        <v>0</v>
      </c>
      <c r="G111" s="54"/>
      <c r="H111" s="54"/>
      <c r="I111" s="54"/>
      <c r="J111" s="53">
        <v>0</v>
      </c>
      <c r="K111" s="53">
        <v>0</v>
      </c>
      <c r="L111" s="53">
        <v>0</v>
      </c>
      <c r="M111" s="54"/>
      <c r="N111" s="53">
        <v>0</v>
      </c>
      <c r="O111" s="54"/>
      <c r="P111" s="54"/>
      <c r="Q111" s="54"/>
      <c r="R111" s="53">
        <v>0</v>
      </c>
      <c r="S111" s="53">
        <v>0</v>
      </c>
      <c r="T111" s="53">
        <v>0</v>
      </c>
      <c r="U111" s="53">
        <v>0</v>
      </c>
      <c r="V111" s="54"/>
      <c r="W111" s="53">
        <v>0</v>
      </c>
      <c r="X111" s="53">
        <v>0</v>
      </c>
      <c r="Y111" s="53">
        <v>0</v>
      </c>
      <c r="Z111" s="53">
        <v>0</v>
      </c>
      <c r="AA111" s="53">
        <v>0</v>
      </c>
      <c r="AB111" s="53">
        <v>0</v>
      </c>
      <c r="AC111" s="53">
        <v>0</v>
      </c>
      <c r="AD111" s="53">
        <v>0</v>
      </c>
      <c r="AE111" s="54"/>
      <c r="AF111" s="53">
        <v>0</v>
      </c>
      <c r="AG111" s="54"/>
      <c r="AH111" s="54"/>
      <c r="AI111" s="54"/>
      <c r="AJ111" s="53">
        <v>0</v>
      </c>
      <c r="AK111" s="54"/>
      <c r="AL111" s="54"/>
      <c r="AM111" s="54"/>
      <c r="AN111" s="53">
        <v>0</v>
      </c>
      <c r="AO111" s="54"/>
      <c r="AP111" s="53">
        <v>0</v>
      </c>
      <c r="AQ111" s="54"/>
      <c r="AR111" s="54"/>
      <c r="AS111" s="54"/>
      <c r="AT111" s="53">
        <v>0</v>
      </c>
      <c r="AU111" s="39"/>
      <c r="AV111" s="39"/>
      <c r="AW111" s="39"/>
    </row>
    <row r="112" spans="1:49" s="1" customFormat="1" ht="20.100000000000001" customHeight="1" x14ac:dyDescent="0.2">
      <c r="A112" s="3"/>
      <c r="B112" s="6"/>
      <c r="C112" s="3"/>
      <c r="D112" s="3"/>
      <c r="E112" s="5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39"/>
      <c r="AV112" s="39"/>
      <c r="AW112" s="39"/>
    </row>
    <row r="113" spans="1:49" s="1" customFormat="1" ht="20.100000000000001" customHeight="1" x14ac:dyDescent="0.2">
      <c r="A113" s="3"/>
      <c r="B113" s="6"/>
      <c r="C113" s="3" t="s">
        <v>139</v>
      </c>
      <c r="D113" s="3"/>
      <c r="E113" s="5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39"/>
      <c r="AV113" s="39"/>
      <c r="AW113" s="39"/>
    </row>
    <row r="114" spans="1:49" s="1" customFormat="1" ht="20.100000000000001" customHeight="1" x14ac:dyDescent="0.2">
      <c r="A114" s="3"/>
      <c r="B114" s="6"/>
      <c r="C114" s="3"/>
      <c r="D114" s="2" t="s">
        <v>140</v>
      </c>
      <c r="E114" s="5"/>
      <c r="F114" s="39">
        <v>0</v>
      </c>
      <c r="G114" s="39"/>
      <c r="H114" s="39"/>
      <c r="I114" s="39"/>
      <c r="J114" s="39">
        <v>0</v>
      </c>
      <c r="K114" s="39">
        <v>0</v>
      </c>
      <c r="L114" s="39">
        <v>0</v>
      </c>
      <c r="M114" s="39"/>
      <c r="N114" s="39">
        <v>0</v>
      </c>
      <c r="O114" s="39"/>
      <c r="P114" s="39"/>
      <c r="Q114" s="39"/>
      <c r="R114" s="39">
        <v>0</v>
      </c>
      <c r="S114" s="39">
        <v>0</v>
      </c>
      <c r="T114" s="39">
        <v>0</v>
      </c>
      <c r="U114" s="39">
        <v>0</v>
      </c>
      <c r="V114" s="39"/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0</v>
      </c>
      <c r="AD114" s="39">
        <v>0</v>
      </c>
      <c r="AE114" s="39"/>
      <c r="AF114" s="39">
        <v>0</v>
      </c>
      <c r="AG114" s="39"/>
      <c r="AH114" s="39"/>
      <c r="AI114" s="39"/>
      <c r="AJ114" s="39">
        <v>0</v>
      </c>
      <c r="AK114" s="39"/>
      <c r="AL114" s="39"/>
      <c r="AM114" s="39"/>
      <c r="AN114" s="39">
        <v>0</v>
      </c>
      <c r="AO114" s="39"/>
      <c r="AP114" s="39">
        <v>0</v>
      </c>
      <c r="AQ114" s="39"/>
      <c r="AR114" s="39"/>
      <c r="AS114" s="39"/>
      <c r="AT114" s="39">
        <v>0</v>
      </c>
      <c r="AU114" s="39"/>
      <c r="AV114" s="39"/>
      <c r="AW114" s="39"/>
    </row>
    <row r="115" spans="1:49" ht="20.100000000000001" customHeight="1" x14ac:dyDescent="0.2">
      <c r="D115" s="47" t="s">
        <v>141</v>
      </c>
      <c r="F115" s="48">
        <v>0</v>
      </c>
      <c r="G115" s="49"/>
      <c r="H115" s="49"/>
      <c r="I115" s="49"/>
      <c r="J115" s="48">
        <v>0</v>
      </c>
      <c r="K115" s="48">
        <v>0</v>
      </c>
      <c r="L115" s="48">
        <v>0</v>
      </c>
      <c r="M115" s="49"/>
      <c r="N115" s="48">
        <v>0</v>
      </c>
      <c r="O115" s="49"/>
      <c r="P115" s="49"/>
      <c r="Q115" s="49"/>
      <c r="R115" s="48">
        <v>0</v>
      </c>
      <c r="S115" s="48">
        <v>0</v>
      </c>
      <c r="T115" s="48">
        <v>0</v>
      </c>
      <c r="U115" s="48">
        <v>0</v>
      </c>
      <c r="V115" s="49"/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8">
        <v>0</v>
      </c>
      <c r="AE115" s="49"/>
      <c r="AF115" s="48">
        <v>0</v>
      </c>
      <c r="AG115" s="49"/>
      <c r="AH115" s="49"/>
      <c r="AI115" s="49"/>
      <c r="AJ115" s="48">
        <v>0</v>
      </c>
      <c r="AK115" s="49"/>
      <c r="AL115" s="49"/>
      <c r="AM115" s="49"/>
      <c r="AN115" s="48">
        <v>0</v>
      </c>
      <c r="AO115" s="49"/>
      <c r="AP115" s="48">
        <v>0</v>
      </c>
      <c r="AQ115" s="49"/>
      <c r="AR115" s="49"/>
      <c r="AS115" s="49"/>
      <c r="AT115" s="48">
        <v>0</v>
      </c>
      <c r="AU115" s="39"/>
      <c r="AV115" s="39"/>
      <c r="AW115" s="39"/>
    </row>
    <row r="116" spans="1:49" s="1" customFormat="1" ht="20.100000000000001" customHeight="1" x14ac:dyDescent="0.2">
      <c r="A116" s="3"/>
      <c r="B116" s="6"/>
      <c r="C116" s="3"/>
      <c r="D116" s="2" t="s">
        <v>142</v>
      </c>
      <c r="E116" s="5"/>
      <c r="F116" s="39">
        <v>9</v>
      </c>
      <c r="G116" s="39"/>
      <c r="H116" s="39"/>
      <c r="I116" s="39"/>
      <c r="J116" s="39">
        <v>38</v>
      </c>
      <c r="K116" s="39">
        <v>2</v>
      </c>
      <c r="L116" s="39">
        <v>0</v>
      </c>
      <c r="M116" s="39"/>
      <c r="N116" s="39">
        <v>40</v>
      </c>
      <c r="O116" s="39"/>
      <c r="P116" s="39"/>
      <c r="Q116" s="39"/>
      <c r="R116" s="39">
        <v>0</v>
      </c>
      <c r="S116" s="39">
        <v>2</v>
      </c>
      <c r="T116" s="39">
        <v>1</v>
      </c>
      <c r="U116" s="39">
        <v>6</v>
      </c>
      <c r="V116" s="39"/>
      <c r="W116" s="39">
        <v>0</v>
      </c>
      <c r="X116" s="39">
        <v>0</v>
      </c>
      <c r="Y116" s="39">
        <v>0</v>
      </c>
      <c r="Z116" s="39">
        <v>0</v>
      </c>
      <c r="AA116" s="39">
        <v>7</v>
      </c>
      <c r="AB116" s="39">
        <v>0</v>
      </c>
      <c r="AC116" s="39">
        <v>21</v>
      </c>
      <c r="AD116" s="39">
        <v>0</v>
      </c>
      <c r="AE116" s="39"/>
      <c r="AF116" s="39">
        <v>37</v>
      </c>
      <c r="AG116" s="39"/>
      <c r="AH116" s="39"/>
      <c r="AI116" s="39"/>
      <c r="AJ116" s="39">
        <v>12</v>
      </c>
      <c r="AK116" s="39"/>
      <c r="AL116" s="39"/>
      <c r="AM116" s="39"/>
      <c r="AN116" s="39">
        <v>0</v>
      </c>
      <c r="AO116" s="39"/>
      <c r="AP116" s="39">
        <v>0</v>
      </c>
      <c r="AQ116" s="39"/>
      <c r="AR116" s="39"/>
      <c r="AS116" s="39"/>
      <c r="AT116" s="39">
        <v>0</v>
      </c>
      <c r="AU116" s="39"/>
      <c r="AV116" s="39"/>
      <c r="AW116" s="39"/>
    </row>
    <row r="117" spans="1:49" s="1" customFormat="1" ht="20.100000000000001" customHeight="1" x14ac:dyDescent="0.2">
      <c r="A117" s="3"/>
      <c r="B117" s="6"/>
      <c r="C117" s="3"/>
      <c r="D117" s="2"/>
      <c r="E117" s="5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39"/>
      <c r="AV117" s="39"/>
      <c r="AW117" s="39"/>
    </row>
    <row r="118" spans="1:49" s="1" customFormat="1" ht="20.100000000000001" customHeight="1" x14ac:dyDescent="0.25">
      <c r="A118" s="3"/>
      <c r="B118" s="6"/>
      <c r="C118" s="51" t="s">
        <v>143</v>
      </c>
      <c r="D118" s="52"/>
      <c r="E118" s="5"/>
      <c r="F118" s="53">
        <v>9</v>
      </c>
      <c r="G118" s="54"/>
      <c r="H118" s="54"/>
      <c r="I118" s="54"/>
      <c r="J118" s="53">
        <v>38</v>
      </c>
      <c r="K118" s="53">
        <v>2</v>
      </c>
      <c r="L118" s="53">
        <v>0</v>
      </c>
      <c r="M118" s="54"/>
      <c r="N118" s="53">
        <v>40</v>
      </c>
      <c r="O118" s="54"/>
      <c r="P118" s="54"/>
      <c r="Q118" s="54"/>
      <c r="R118" s="53">
        <v>0</v>
      </c>
      <c r="S118" s="53">
        <v>2</v>
      </c>
      <c r="T118" s="53">
        <v>1</v>
      </c>
      <c r="U118" s="53">
        <v>6</v>
      </c>
      <c r="V118" s="54"/>
      <c r="W118" s="53">
        <v>0</v>
      </c>
      <c r="X118" s="53">
        <v>0</v>
      </c>
      <c r="Y118" s="53">
        <v>0</v>
      </c>
      <c r="Z118" s="53">
        <v>0</v>
      </c>
      <c r="AA118" s="53">
        <v>7</v>
      </c>
      <c r="AB118" s="53">
        <v>0</v>
      </c>
      <c r="AC118" s="53">
        <v>21</v>
      </c>
      <c r="AD118" s="53">
        <v>0</v>
      </c>
      <c r="AE118" s="54"/>
      <c r="AF118" s="53">
        <v>37</v>
      </c>
      <c r="AG118" s="54"/>
      <c r="AH118" s="54"/>
      <c r="AI118" s="54"/>
      <c r="AJ118" s="53">
        <v>12</v>
      </c>
      <c r="AK118" s="54"/>
      <c r="AL118" s="54"/>
      <c r="AM118" s="54"/>
      <c r="AN118" s="53">
        <v>0</v>
      </c>
      <c r="AO118" s="54"/>
      <c r="AP118" s="53">
        <v>0</v>
      </c>
      <c r="AQ118" s="54"/>
      <c r="AR118" s="54"/>
      <c r="AS118" s="54"/>
      <c r="AT118" s="53">
        <v>0</v>
      </c>
      <c r="AU118" s="39"/>
      <c r="AV118" s="39"/>
      <c r="AW118" s="39"/>
    </row>
    <row r="119" spans="1:49" s="1" customFormat="1" ht="20.100000000000001" customHeight="1" x14ac:dyDescent="0.2">
      <c r="A119" s="3"/>
      <c r="B119" s="6"/>
      <c r="C119" s="3"/>
      <c r="D119" s="3"/>
      <c r="E119" s="5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39"/>
      <c r="AV119" s="39"/>
      <c r="AW119" s="39"/>
    </row>
    <row r="120" spans="1:49" s="1" customFormat="1" ht="20.100000000000001" customHeight="1" x14ac:dyDescent="0.25">
      <c r="A120" s="3"/>
      <c r="B120" s="57" t="s">
        <v>144</v>
      </c>
      <c r="C120" s="58"/>
      <c r="D120" s="58"/>
      <c r="E120" s="5"/>
      <c r="F120" s="59">
        <v>3413</v>
      </c>
      <c r="G120" s="54"/>
      <c r="H120" s="54"/>
      <c r="I120" s="54"/>
      <c r="J120" s="59">
        <v>17535</v>
      </c>
      <c r="K120" s="59">
        <v>807</v>
      </c>
      <c r="L120" s="59">
        <v>134</v>
      </c>
      <c r="M120" s="54"/>
      <c r="N120" s="59">
        <v>18476</v>
      </c>
      <c r="O120" s="54"/>
      <c r="P120" s="54"/>
      <c r="Q120" s="54"/>
      <c r="R120" s="59">
        <v>50</v>
      </c>
      <c r="S120" s="59">
        <v>1207</v>
      </c>
      <c r="T120" s="59">
        <v>6607</v>
      </c>
      <c r="U120" s="59">
        <v>1681</v>
      </c>
      <c r="V120" s="54"/>
      <c r="W120" s="59">
        <v>2050</v>
      </c>
      <c r="X120" s="59">
        <v>63</v>
      </c>
      <c r="Y120" s="59">
        <v>15</v>
      </c>
      <c r="Z120" s="59">
        <v>216</v>
      </c>
      <c r="AA120" s="59">
        <v>2891</v>
      </c>
      <c r="AB120" s="59">
        <v>355</v>
      </c>
      <c r="AC120" s="59">
        <v>3643</v>
      </c>
      <c r="AD120" s="59">
        <v>10</v>
      </c>
      <c r="AE120" s="54"/>
      <c r="AF120" s="59">
        <v>18788</v>
      </c>
      <c r="AG120" s="54"/>
      <c r="AH120" s="54"/>
      <c r="AI120" s="54"/>
      <c r="AJ120" s="59">
        <v>3101</v>
      </c>
      <c r="AK120" s="54"/>
      <c r="AL120" s="54"/>
      <c r="AM120" s="54"/>
      <c r="AN120" s="59">
        <v>0</v>
      </c>
      <c r="AO120" s="54"/>
      <c r="AP120" s="59">
        <v>0</v>
      </c>
      <c r="AQ120" s="54"/>
      <c r="AR120" s="54"/>
      <c r="AS120" s="54"/>
      <c r="AT120" s="59">
        <v>1362</v>
      </c>
      <c r="AU120" s="39"/>
      <c r="AV120" s="39"/>
      <c r="AW120" s="39"/>
    </row>
    <row r="121" spans="1:49" ht="20.100000000000001" customHeight="1" x14ac:dyDescent="0.2"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</row>
    <row r="122" spans="1:49" ht="20.100000000000001" customHeight="1" x14ac:dyDescent="0.2">
      <c r="B122" s="6" t="s">
        <v>145</v>
      </c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</row>
    <row r="123" spans="1:49" ht="20.100000000000001" customHeight="1" x14ac:dyDescent="0.2">
      <c r="C123" s="3" t="s">
        <v>0</v>
      </c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</row>
    <row r="124" spans="1:49" ht="20.100000000000001" customHeight="1" x14ac:dyDescent="0.2">
      <c r="D124" s="2" t="s">
        <v>96</v>
      </c>
      <c r="F124" s="39">
        <v>0</v>
      </c>
      <c r="G124" s="39"/>
      <c r="H124" s="39"/>
      <c r="I124" s="39"/>
      <c r="J124" s="39">
        <v>0</v>
      </c>
      <c r="K124" s="39">
        <v>0</v>
      </c>
      <c r="L124" s="39">
        <v>0</v>
      </c>
      <c r="M124" s="39"/>
      <c r="N124" s="39">
        <v>0</v>
      </c>
      <c r="O124" s="39"/>
      <c r="P124" s="39"/>
      <c r="Q124" s="39"/>
      <c r="R124" s="39">
        <v>0</v>
      </c>
      <c r="S124" s="39">
        <v>0</v>
      </c>
      <c r="T124" s="39">
        <v>0</v>
      </c>
      <c r="U124" s="39">
        <v>0</v>
      </c>
      <c r="V124" s="39"/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/>
      <c r="AF124" s="39">
        <v>0</v>
      </c>
      <c r="AG124" s="39"/>
      <c r="AH124" s="39"/>
      <c r="AI124" s="39"/>
      <c r="AJ124" s="39">
        <v>0</v>
      </c>
      <c r="AK124" s="39"/>
      <c r="AL124" s="39"/>
      <c r="AM124" s="39"/>
      <c r="AN124" s="39">
        <v>0</v>
      </c>
      <c r="AO124" s="39"/>
      <c r="AP124" s="39">
        <v>0</v>
      </c>
      <c r="AQ124" s="39"/>
      <c r="AR124" s="39"/>
      <c r="AS124" s="39"/>
      <c r="AT124" s="39">
        <v>0</v>
      </c>
      <c r="AU124" s="39"/>
      <c r="AV124" s="39"/>
      <c r="AW124" s="39"/>
    </row>
    <row r="125" spans="1:49" ht="20.100000000000001" customHeight="1" x14ac:dyDescent="0.2">
      <c r="D125" s="47" t="s">
        <v>97</v>
      </c>
      <c r="F125" s="48">
        <v>0</v>
      </c>
      <c r="G125" s="49"/>
      <c r="H125" s="49"/>
      <c r="I125" s="49"/>
      <c r="J125" s="48">
        <v>0</v>
      </c>
      <c r="K125" s="48">
        <v>0</v>
      </c>
      <c r="L125" s="48">
        <v>0</v>
      </c>
      <c r="M125" s="49"/>
      <c r="N125" s="48">
        <v>0</v>
      </c>
      <c r="O125" s="49"/>
      <c r="P125" s="49"/>
      <c r="Q125" s="49"/>
      <c r="R125" s="48">
        <v>0</v>
      </c>
      <c r="S125" s="48">
        <v>0</v>
      </c>
      <c r="T125" s="48">
        <v>0</v>
      </c>
      <c r="U125" s="48">
        <v>0</v>
      </c>
      <c r="V125" s="49"/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8">
        <v>0</v>
      </c>
      <c r="AE125" s="49"/>
      <c r="AF125" s="48">
        <v>0</v>
      </c>
      <c r="AG125" s="49"/>
      <c r="AH125" s="49"/>
      <c r="AI125" s="49"/>
      <c r="AJ125" s="48">
        <v>0</v>
      </c>
      <c r="AK125" s="49"/>
      <c r="AL125" s="49"/>
      <c r="AM125" s="49"/>
      <c r="AN125" s="48">
        <v>0</v>
      </c>
      <c r="AO125" s="49"/>
      <c r="AP125" s="48">
        <v>0</v>
      </c>
      <c r="AQ125" s="49"/>
      <c r="AR125" s="49"/>
      <c r="AS125" s="49"/>
      <c r="AT125" s="48">
        <v>0</v>
      </c>
      <c r="AU125" s="39"/>
      <c r="AV125" s="39"/>
      <c r="AW125" s="39"/>
    </row>
    <row r="126" spans="1:49" ht="20.100000000000001" customHeight="1" x14ac:dyDescent="0.2">
      <c r="D126" s="2" t="s">
        <v>98</v>
      </c>
      <c r="F126" s="39">
        <v>0</v>
      </c>
      <c r="G126" s="39"/>
      <c r="H126" s="39"/>
      <c r="I126" s="39"/>
      <c r="J126" s="39">
        <v>0</v>
      </c>
      <c r="K126" s="39">
        <v>0</v>
      </c>
      <c r="L126" s="39">
        <v>0</v>
      </c>
      <c r="M126" s="39"/>
      <c r="N126" s="39">
        <v>0</v>
      </c>
      <c r="O126" s="39"/>
      <c r="P126" s="39"/>
      <c r="Q126" s="39"/>
      <c r="R126" s="39">
        <v>0</v>
      </c>
      <c r="S126" s="39">
        <v>0</v>
      </c>
      <c r="T126" s="39">
        <v>0</v>
      </c>
      <c r="U126" s="39">
        <v>0</v>
      </c>
      <c r="V126" s="39"/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/>
      <c r="AF126" s="39">
        <v>0</v>
      </c>
      <c r="AG126" s="39"/>
      <c r="AH126" s="39"/>
      <c r="AI126" s="39"/>
      <c r="AJ126" s="39">
        <v>0</v>
      </c>
      <c r="AK126" s="39"/>
      <c r="AL126" s="39"/>
      <c r="AM126" s="39"/>
      <c r="AN126" s="39">
        <v>0</v>
      </c>
      <c r="AO126" s="39"/>
      <c r="AP126" s="39">
        <v>0</v>
      </c>
      <c r="AQ126" s="39"/>
      <c r="AR126" s="39"/>
      <c r="AS126" s="39"/>
      <c r="AT126" s="39">
        <v>0</v>
      </c>
      <c r="AU126" s="39"/>
      <c r="AV126" s="39"/>
      <c r="AW126" s="39"/>
    </row>
    <row r="127" spans="1:49" ht="20.100000000000001" customHeight="1" x14ac:dyDescent="0.2">
      <c r="D127" s="47" t="s">
        <v>136</v>
      </c>
      <c r="F127" s="48">
        <v>0</v>
      </c>
      <c r="G127" s="49"/>
      <c r="H127" s="49"/>
      <c r="I127" s="49"/>
      <c r="J127" s="48">
        <v>0</v>
      </c>
      <c r="K127" s="48">
        <v>0</v>
      </c>
      <c r="L127" s="48">
        <v>0</v>
      </c>
      <c r="M127" s="49"/>
      <c r="N127" s="48">
        <v>0</v>
      </c>
      <c r="O127" s="49"/>
      <c r="P127" s="49"/>
      <c r="Q127" s="49"/>
      <c r="R127" s="48">
        <v>0</v>
      </c>
      <c r="S127" s="48">
        <v>0</v>
      </c>
      <c r="T127" s="48">
        <v>0</v>
      </c>
      <c r="U127" s="48">
        <v>0</v>
      </c>
      <c r="V127" s="49"/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8">
        <v>0</v>
      </c>
      <c r="AE127" s="49"/>
      <c r="AF127" s="48">
        <v>0</v>
      </c>
      <c r="AG127" s="49"/>
      <c r="AH127" s="49"/>
      <c r="AI127" s="49"/>
      <c r="AJ127" s="48">
        <v>0</v>
      </c>
      <c r="AK127" s="49"/>
      <c r="AL127" s="49"/>
      <c r="AM127" s="49"/>
      <c r="AN127" s="48">
        <v>0</v>
      </c>
      <c r="AO127" s="49"/>
      <c r="AP127" s="48">
        <v>0</v>
      </c>
      <c r="AQ127" s="49"/>
      <c r="AR127" s="49"/>
      <c r="AS127" s="49"/>
      <c r="AT127" s="48">
        <v>0</v>
      </c>
      <c r="AU127" s="39"/>
      <c r="AV127" s="39"/>
      <c r="AW127" s="39"/>
    </row>
    <row r="128" spans="1:49" ht="20.100000000000001" customHeight="1" x14ac:dyDescent="0.2">
      <c r="D128" s="2" t="s">
        <v>114</v>
      </c>
      <c r="F128" s="39">
        <v>0</v>
      </c>
      <c r="G128" s="39"/>
      <c r="H128" s="39"/>
      <c r="I128" s="39"/>
      <c r="J128" s="39">
        <v>0</v>
      </c>
      <c r="K128" s="39">
        <v>0</v>
      </c>
      <c r="L128" s="39">
        <v>0</v>
      </c>
      <c r="M128" s="39"/>
      <c r="N128" s="39">
        <v>0</v>
      </c>
      <c r="O128" s="39"/>
      <c r="P128" s="39"/>
      <c r="Q128" s="39"/>
      <c r="R128" s="39">
        <v>0</v>
      </c>
      <c r="S128" s="39">
        <v>0</v>
      </c>
      <c r="T128" s="39">
        <v>0</v>
      </c>
      <c r="U128" s="39">
        <v>0</v>
      </c>
      <c r="V128" s="39"/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39"/>
      <c r="AF128" s="39">
        <v>0</v>
      </c>
      <c r="AG128" s="39"/>
      <c r="AH128" s="39"/>
      <c r="AI128" s="39"/>
      <c r="AJ128" s="39">
        <v>0</v>
      </c>
      <c r="AK128" s="39"/>
      <c r="AL128" s="39"/>
      <c r="AM128" s="39"/>
      <c r="AN128" s="39">
        <v>0</v>
      </c>
      <c r="AO128" s="39"/>
      <c r="AP128" s="39">
        <v>0</v>
      </c>
      <c r="AQ128" s="39"/>
      <c r="AR128" s="39"/>
      <c r="AS128" s="39"/>
      <c r="AT128" s="39">
        <v>0</v>
      </c>
      <c r="AU128" s="39"/>
      <c r="AV128" s="39"/>
      <c r="AW128" s="39"/>
    </row>
    <row r="129" spans="1:49" ht="20.100000000000001" customHeight="1" x14ac:dyDescent="0.2">
      <c r="D129" s="47" t="s">
        <v>115</v>
      </c>
      <c r="F129" s="48">
        <v>0</v>
      </c>
      <c r="G129" s="49"/>
      <c r="H129" s="49"/>
      <c r="I129" s="49"/>
      <c r="J129" s="48">
        <v>0</v>
      </c>
      <c r="K129" s="48">
        <v>0</v>
      </c>
      <c r="L129" s="48">
        <v>0</v>
      </c>
      <c r="M129" s="49"/>
      <c r="N129" s="48">
        <v>0</v>
      </c>
      <c r="O129" s="49"/>
      <c r="P129" s="49"/>
      <c r="Q129" s="49"/>
      <c r="R129" s="48">
        <v>0</v>
      </c>
      <c r="S129" s="48">
        <v>0</v>
      </c>
      <c r="T129" s="48">
        <v>0</v>
      </c>
      <c r="U129" s="48">
        <v>0</v>
      </c>
      <c r="V129" s="49"/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0</v>
      </c>
      <c r="AC129" s="48">
        <v>0</v>
      </c>
      <c r="AD129" s="48">
        <v>0</v>
      </c>
      <c r="AE129" s="49"/>
      <c r="AF129" s="48">
        <v>0</v>
      </c>
      <c r="AG129" s="49"/>
      <c r="AH129" s="49"/>
      <c r="AI129" s="49"/>
      <c r="AJ129" s="48">
        <v>0</v>
      </c>
      <c r="AK129" s="49"/>
      <c r="AL129" s="49"/>
      <c r="AM129" s="49"/>
      <c r="AN129" s="48">
        <v>0</v>
      </c>
      <c r="AO129" s="49"/>
      <c r="AP129" s="48">
        <v>0</v>
      </c>
      <c r="AQ129" s="49"/>
      <c r="AR129" s="49"/>
      <c r="AS129" s="49"/>
      <c r="AT129" s="48">
        <v>0</v>
      </c>
      <c r="AU129" s="39"/>
      <c r="AV129" s="39"/>
      <c r="AW129" s="39"/>
    </row>
    <row r="130" spans="1:49" ht="20.100000000000001" customHeight="1" x14ac:dyDescent="0.2">
      <c r="D130" s="50" t="s">
        <v>116</v>
      </c>
      <c r="F130" s="49">
        <v>0</v>
      </c>
      <c r="G130" s="49"/>
      <c r="H130" s="49"/>
      <c r="I130" s="49"/>
      <c r="J130" s="49">
        <v>0</v>
      </c>
      <c r="K130" s="49">
        <v>0</v>
      </c>
      <c r="L130" s="49">
        <v>0</v>
      </c>
      <c r="M130" s="49"/>
      <c r="N130" s="49">
        <v>0</v>
      </c>
      <c r="O130" s="49"/>
      <c r="P130" s="49"/>
      <c r="Q130" s="49"/>
      <c r="R130" s="49">
        <v>0</v>
      </c>
      <c r="S130" s="49">
        <v>0</v>
      </c>
      <c r="T130" s="49">
        <v>0</v>
      </c>
      <c r="U130" s="49">
        <v>0</v>
      </c>
      <c r="V130" s="49"/>
      <c r="W130" s="49">
        <v>0</v>
      </c>
      <c r="X130" s="49">
        <v>0</v>
      </c>
      <c r="Y130" s="49">
        <v>0</v>
      </c>
      <c r="Z130" s="49">
        <v>0</v>
      </c>
      <c r="AA130" s="49">
        <v>0</v>
      </c>
      <c r="AB130" s="49">
        <v>0</v>
      </c>
      <c r="AC130" s="49">
        <v>0</v>
      </c>
      <c r="AD130" s="49">
        <v>0</v>
      </c>
      <c r="AE130" s="49"/>
      <c r="AF130" s="49">
        <v>0</v>
      </c>
      <c r="AG130" s="49"/>
      <c r="AH130" s="49"/>
      <c r="AI130" s="49"/>
      <c r="AJ130" s="49">
        <v>0</v>
      </c>
      <c r="AK130" s="49"/>
      <c r="AL130" s="49"/>
      <c r="AM130" s="49"/>
      <c r="AN130" s="49">
        <v>0</v>
      </c>
      <c r="AO130" s="49"/>
      <c r="AP130" s="49">
        <v>0</v>
      </c>
      <c r="AQ130" s="49"/>
      <c r="AR130" s="49"/>
      <c r="AS130" s="49"/>
      <c r="AT130" s="49">
        <v>0</v>
      </c>
      <c r="AU130" s="39"/>
      <c r="AV130" s="39"/>
      <c r="AW130" s="39"/>
    </row>
    <row r="131" spans="1:49" ht="20.100000000000001" customHeight="1" x14ac:dyDescent="0.2"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</row>
    <row r="132" spans="1:49" s="1" customFormat="1" ht="20.100000000000001" customHeight="1" x14ac:dyDescent="0.25">
      <c r="A132" s="3"/>
      <c r="B132" s="6"/>
      <c r="C132" s="51" t="s">
        <v>120</v>
      </c>
      <c r="D132" s="52"/>
      <c r="E132" s="5"/>
      <c r="F132" s="53">
        <v>0</v>
      </c>
      <c r="G132" s="54"/>
      <c r="H132" s="54"/>
      <c r="I132" s="54"/>
      <c r="J132" s="53">
        <v>0</v>
      </c>
      <c r="K132" s="53">
        <v>0</v>
      </c>
      <c r="L132" s="53">
        <v>0</v>
      </c>
      <c r="M132" s="54"/>
      <c r="N132" s="53">
        <v>0</v>
      </c>
      <c r="O132" s="54"/>
      <c r="P132" s="54"/>
      <c r="Q132" s="54"/>
      <c r="R132" s="53">
        <v>0</v>
      </c>
      <c r="S132" s="53">
        <v>0</v>
      </c>
      <c r="T132" s="53">
        <v>0</v>
      </c>
      <c r="U132" s="53">
        <v>0</v>
      </c>
      <c r="V132" s="54"/>
      <c r="W132" s="53">
        <v>0</v>
      </c>
      <c r="X132" s="53">
        <v>0</v>
      </c>
      <c r="Y132" s="53">
        <v>0</v>
      </c>
      <c r="Z132" s="53">
        <v>0</v>
      </c>
      <c r="AA132" s="53">
        <v>0</v>
      </c>
      <c r="AB132" s="53">
        <v>0</v>
      </c>
      <c r="AC132" s="53">
        <v>0</v>
      </c>
      <c r="AD132" s="53">
        <v>0</v>
      </c>
      <c r="AE132" s="54"/>
      <c r="AF132" s="53">
        <v>0</v>
      </c>
      <c r="AG132" s="54"/>
      <c r="AH132" s="54"/>
      <c r="AI132" s="54"/>
      <c r="AJ132" s="53">
        <v>0</v>
      </c>
      <c r="AK132" s="54"/>
      <c r="AL132" s="54"/>
      <c r="AM132" s="54"/>
      <c r="AN132" s="53">
        <v>0</v>
      </c>
      <c r="AO132" s="54"/>
      <c r="AP132" s="53">
        <v>0</v>
      </c>
      <c r="AQ132" s="54"/>
      <c r="AR132" s="54"/>
      <c r="AS132" s="54"/>
      <c r="AT132" s="53">
        <v>0</v>
      </c>
      <c r="AU132" s="39"/>
      <c r="AV132" s="39"/>
      <c r="AW132" s="39"/>
    </row>
    <row r="133" spans="1:49" ht="20.100000000000001" customHeight="1" x14ac:dyDescent="0.2"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</row>
    <row r="134" spans="1:49" ht="20.100000000000001" customHeight="1" x14ac:dyDescent="0.2">
      <c r="B134" s="5"/>
      <c r="C134" s="3" t="s">
        <v>146</v>
      </c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</row>
    <row r="135" spans="1:49" ht="20.100000000000001" customHeight="1" x14ac:dyDescent="0.2">
      <c r="D135" s="2" t="s">
        <v>147</v>
      </c>
      <c r="F135" s="39">
        <v>112</v>
      </c>
      <c r="G135" s="39"/>
      <c r="H135" s="39"/>
      <c r="I135" s="39"/>
      <c r="J135" s="39">
        <v>395</v>
      </c>
      <c r="K135" s="39">
        <v>9</v>
      </c>
      <c r="L135" s="39">
        <v>2</v>
      </c>
      <c r="M135" s="39"/>
      <c r="N135" s="39">
        <v>406</v>
      </c>
      <c r="O135" s="39"/>
      <c r="P135" s="39"/>
      <c r="Q135" s="39"/>
      <c r="R135" s="39">
        <v>0</v>
      </c>
      <c r="S135" s="39">
        <v>13</v>
      </c>
      <c r="T135" s="39">
        <v>150</v>
      </c>
      <c r="U135" s="39">
        <v>30</v>
      </c>
      <c r="V135" s="39"/>
      <c r="W135" s="39">
        <v>52</v>
      </c>
      <c r="X135" s="39">
        <v>1</v>
      </c>
      <c r="Y135" s="39">
        <v>1</v>
      </c>
      <c r="Z135" s="39">
        <v>6</v>
      </c>
      <c r="AA135" s="39">
        <v>80</v>
      </c>
      <c r="AB135" s="39">
        <v>6</v>
      </c>
      <c r="AC135" s="39">
        <v>129</v>
      </c>
      <c r="AD135" s="39">
        <v>0</v>
      </c>
      <c r="AE135" s="39"/>
      <c r="AF135" s="39">
        <v>468</v>
      </c>
      <c r="AG135" s="39"/>
      <c r="AH135" s="39"/>
      <c r="AI135" s="39"/>
      <c r="AJ135" s="39">
        <v>50</v>
      </c>
      <c r="AK135" s="39"/>
      <c r="AL135" s="39"/>
      <c r="AM135" s="39"/>
      <c r="AN135" s="39">
        <v>0</v>
      </c>
      <c r="AO135" s="39"/>
      <c r="AP135" s="39">
        <v>0</v>
      </c>
      <c r="AQ135" s="39"/>
      <c r="AR135" s="39"/>
      <c r="AS135" s="39"/>
      <c r="AT135" s="39">
        <v>56</v>
      </c>
      <c r="AU135" s="39"/>
      <c r="AV135" s="39"/>
      <c r="AW135" s="39"/>
    </row>
    <row r="136" spans="1:49" ht="20.100000000000001" customHeight="1" x14ac:dyDescent="0.2">
      <c r="D136" s="47" t="s">
        <v>148</v>
      </c>
      <c r="F136" s="48">
        <v>58</v>
      </c>
      <c r="G136" s="49"/>
      <c r="H136" s="49"/>
      <c r="I136" s="49"/>
      <c r="J136" s="48">
        <v>414</v>
      </c>
      <c r="K136" s="48">
        <v>14</v>
      </c>
      <c r="L136" s="48">
        <v>1</v>
      </c>
      <c r="M136" s="49"/>
      <c r="N136" s="48">
        <v>429</v>
      </c>
      <c r="O136" s="49"/>
      <c r="P136" s="49"/>
      <c r="Q136" s="49"/>
      <c r="R136" s="48">
        <v>3</v>
      </c>
      <c r="S136" s="48">
        <v>24</v>
      </c>
      <c r="T136" s="48">
        <v>162</v>
      </c>
      <c r="U136" s="48">
        <v>48</v>
      </c>
      <c r="V136" s="49"/>
      <c r="W136" s="48">
        <v>25</v>
      </c>
      <c r="X136" s="48">
        <v>0</v>
      </c>
      <c r="Y136" s="48">
        <v>0</v>
      </c>
      <c r="Z136" s="48">
        <v>2</v>
      </c>
      <c r="AA136" s="48">
        <v>73</v>
      </c>
      <c r="AB136" s="48">
        <v>5</v>
      </c>
      <c r="AC136" s="48">
        <v>83</v>
      </c>
      <c r="AD136" s="48">
        <v>0</v>
      </c>
      <c r="AE136" s="49"/>
      <c r="AF136" s="48">
        <v>425</v>
      </c>
      <c r="AG136" s="49"/>
      <c r="AH136" s="49"/>
      <c r="AI136" s="49"/>
      <c r="AJ136" s="48">
        <v>61</v>
      </c>
      <c r="AK136" s="49"/>
      <c r="AL136" s="49"/>
      <c r="AM136" s="49"/>
      <c r="AN136" s="48">
        <v>0</v>
      </c>
      <c r="AO136" s="49"/>
      <c r="AP136" s="48">
        <v>1</v>
      </c>
      <c r="AQ136" s="49"/>
      <c r="AR136" s="49"/>
      <c r="AS136" s="49"/>
      <c r="AT136" s="48">
        <v>0</v>
      </c>
      <c r="AU136" s="39"/>
      <c r="AV136" s="39"/>
      <c r="AW136" s="39"/>
    </row>
    <row r="137" spans="1:49" ht="20.100000000000001" customHeight="1" x14ac:dyDescent="0.2">
      <c r="D137" s="2" t="s">
        <v>149</v>
      </c>
      <c r="F137" s="39">
        <v>63</v>
      </c>
      <c r="G137" s="39"/>
      <c r="H137" s="39"/>
      <c r="I137" s="39"/>
      <c r="J137" s="39">
        <v>395</v>
      </c>
      <c r="K137" s="39">
        <v>6</v>
      </c>
      <c r="L137" s="39">
        <v>2</v>
      </c>
      <c r="M137" s="39"/>
      <c r="N137" s="39">
        <v>403</v>
      </c>
      <c r="O137" s="39"/>
      <c r="P137" s="39"/>
      <c r="Q137" s="39"/>
      <c r="R137" s="39">
        <v>0</v>
      </c>
      <c r="S137" s="39">
        <v>17</v>
      </c>
      <c r="T137" s="39">
        <v>140</v>
      </c>
      <c r="U137" s="39">
        <v>32</v>
      </c>
      <c r="V137" s="39"/>
      <c r="W137" s="39">
        <v>42</v>
      </c>
      <c r="X137" s="39">
        <v>4</v>
      </c>
      <c r="Y137" s="39">
        <v>0</v>
      </c>
      <c r="Z137" s="39">
        <v>8</v>
      </c>
      <c r="AA137" s="39">
        <v>65</v>
      </c>
      <c r="AB137" s="39">
        <v>9</v>
      </c>
      <c r="AC137" s="39">
        <v>99</v>
      </c>
      <c r="AD137" s="39">
        <v>0</v>
      </c>
      <c r="AE137" s="39"/>
      <c r="AF137" s="39">
        <v>416</v>
      </c>
      <c r="AG137" s="39"/>
      <c r="AH137" s="39"/>
      <c r="AI137" s="39"/>
      <c r="AJ137" s="39">
        <v>50</v>
      </c>
      <c r="AK137" s="39"/>
      <c r="AL137" s="39"/>
      <c r="AM137" s="39"/>
      <c r="AN137" s="39">
        <v>0</v>
      </c>
      <c r="AO137" s="39"/>
      <c r="AP137" s="39">
        <v>0</v>
      </c>
      <c r="AQ137" s="39"/>
      <c r="AR137" s="39"/>
      <c r="AS137" s="39"/>
      <c r="AT137" s="39">
        <v>0</v>
      </c>
      <c r="AU137" s="39"/>
      <c r="AV137" s="39"/>
      <c r="AW137" s="39"/>
    </row>
    <row r="138" spans="1:49" ht="20.100000000000001" customHeight="1" x14ac:dyDescent="0.2">
      <c r="D138" s="47" t="s">
        <v>150</v>
      </c>
      <c r="F138" s="48">
        <v>81</v>
      </c>
      <c r="G138" s="49"/>
      <c r="H138" s="49"/>
      <c r="I138" s="49"/>
      <c r="J138" s="48">
        <v>408</v>
      </c>
      <c r="K138" s="48">
        <v>11</v>
      </c>
      <c r="L138" s="48">
        <v>4</v>
      </c>
      <c r="M138" s="49"/>
      <c r="N138" s="48">
        <v>423</v>
      </c>
      <c r="O138" s="49"/>
      <c r="P138" s="49"/>
      <c r="Q138" s="49"/>
      <c r="R138" s="48">
        <v>2</v>
      </c>
      <c r="S138" s="48">
        <v>30</v>
      </c>
      <c r="T138" s="48">
        <v>124</v>
      </c>
      <c r="U138" s="48">
        <v>35</v>
      </c>
      <c r="V138" s="49"/>
      <c r="W138" s="48">
        <v>34</v>
      </c>
      <c r="X138" s="48">
        <v>0</v>
      </c>
      <c r="Y138" s="48">
        <v>1</v>
      </c>
      <c r="Z138" s="48">
        <v>4</v>
      </c>
      <c r="AA138" s="48">
        <v>63</v>
      </c>
      <c r="AB138" s="48">
        <v>17</v>
      </c>
      <c r="AC138" s="48">
        <v>132</v>
      </c>
      <c r="AD138" s="48">
        <v>0</v>
      </c>
      <c r="AE138" s="49"/>
      <c r="AF138" s="48">
        <v>442</v>
      </c>
      <c r="AG138" s="49"/>
      <c r="AH138" s="49"/>
      <c r="AI138" s="49"/>
      <c r="AJ138" s="48">
        <v>61</v>
      </c>
      <c r="AK138" s="49"/>
      <c r="AL138" s="49"/>
      <c r="AM138" s="49"/>
      <c r="AN138" s="48">
        <v>0</v>
      </c>
      <c r="AO138" s="49"/>
      <c r="AP138" s="48">
        <v>1</v>
      </c>
      <c r="AQ138" s="49"/>
      <c r="AR138" s="49"/>
      <c r="AS138" s="49"/>
      <c r="AT138" s="48">
        <v>0</v>
      </c>
      <c r="AU138" s="39"/>
      <c r="AV138" s="39"/>
      <c r="AW138" s="39"/>
    </row>
    <row r="139" spans="1:49" ht="20.100000000000001" customHeight="1" x14ac:dyDescent="0.2">
      <c r="D139" s="2" t="s">
        <v>151</v>
      </c>
      <c r="F139" s="39">
        <v>156</v>
      </c>
      <c r="G139" s="39"/>
      <c r="H139" s="39"/>
      <c r="I139" s="39"/>
      <c r="J139" s="39">
        <v>405</v>
      </c>
      <c r="K139" s="39">
        <v>13</v>
      </c>
      <c r="L139" s="39">
        <v>5</v>
      </c>
      <c r="M139" s="39"/>
      <c r="N139" s="39">
        <v>423</v>
      </c>
      <c r="O139" s="39"/>
      <c r="P139" s="39"/>
      <c r="Q139" s="39"/>
      <c r="R139" s="39">
        <v>0</v>
      </c>
      <c r="S139" s="39">
        <v>23</v>
      </c>
      <c r="T139" s="39">
        <v>119</v>
      </c>
      <c r="U139" s="39">
        <v>22</v>
      </c>
      <c r="V139" s="39"/>
      <c r="W139" s="39">
        <v>54</v>
      </c>
      <c r="X139" s="39">
        <v>4</v>
      </c>
      <c r="Y139" s="39">
        <v>0</v>
      </c>
      <c r="Z139" s="39">
        <v>8</v>
      </c>
      <c r="AA139" s="39">
        <v>89</v>
      </c>
      <c r="AB139" s="39">
        <v>10</v>
      </c>
      <c r="AC139" s="39">
        <v>132</v>
      </c>
      <c r="AD139" s="39">
        <v>0</v>
      </c>
      <c r="AE139" s="39"/>
      <c r="AF139" s="39">
        <v>461</v>
      </c>
      <c r="AG139" s="39"/>
      <c r="AH139" s="39"/>
      <c r="AI139" s="39"/>
      <c r="AJ139" s="39">
        <v>118</v>
      </c>
      <c r="AK139" s="39"/>
      <c r="AL139" s="39"/>
      <c r="AM139" s="39"/>
      <c r="AN139" s="39">
        <v>0</v>
      </c>
      <c r="AO139" s="39"/>
      <c r="AP139" s="39">
        <v>0</v>
      </c>
      <c r="AQ139" s="39"/>
      <c r="AR139" s="39"/>
      <c r="AS139" s="39"/>
      <c r="AT139" s="39">
        <v>43</v>
      </c>
      <c r="AU139" s="39"/>
      <c r="AV139" s="39"/>
      <c r="AW139" s="39"/>
    </row>
    <row r="140" spans="1:49" ht="20.100000000000001" customHeight="1" x14ac:dyDescent="0.2">
      <c r="D140" s="47" t="s">
        <v>152</v>
      </c>
      <c r="F140" s="48">
        <v>0</v>
      </c>
      <c r="G140" s="49"/>
      <c r="H140" s="49"/>
      <c r="I140" s="49"/>
      <c r="J140" s="48">
        <v>67</v>
      </c>
      <c r="K140" s="48">
        <v>0</v>
      </c>
      <c r="L140" s="48">
        <v>0</v>
      </c>
      <c r="M140" s="49"/>
      <c r="N140" s="48">
        <v>67</v>
      </c>
      <c r="O140" s="49"/>
      <c r="P140" s="49"/>
      <c r="Q140" s="49"/>
      <c r="R140" s="48">
        <v>0</v>
      </c>
      <c r="S140" s="48">
        <v>1</v>
      </c>
      <c r="T140" s="48">
        <v>18</v>
      </c>
      <c r="U140" s="48">
        <v>4</v>
      </c>
      <c r="V140" s="49"/>
      <c r="W140" s="48">
        <v>0</v>
      </c>
      <c r="X140" s="48">
        <v>0</v>
      </c>
      <c r="Y140" s="48">
        <v>0</v>
      </c>
      <c r="Z140" s="48">
        <v>0</v>
      </c>
      <c r="AA140" s="48">
        <v>0</v>
      </c>
      <c r="AB140" s="48">
        <v>0</v>
      </c>
      <c r="AC140" s="48">
        <v>1</v>
      </c>
      <c r="AD140" s="48">
        <v>0</v>
      </c>
      <c r="AE140" s="49"/>
      <c r="AF140" s="48">
        <v>24</v>
      </c>
      <c r="AG140" s="49"/>
      <c r="AH140" s="49"/>
      <c r="AI140" s="49"/>
      <c r="AJ140" s="48">
        <v>43</v>
      </c>
      <c r="AK140" s="49"/>
      <c r="AL140" s="49"/>
      <c r="AM140" s="49"/>
      <c r="AN140" s="48">
        <v>0</v>
      </c>
      <c r="AO140" s="49"/>
      <c r="AP140" s="48">
        <v>0</v>
      </c>
      <c r="AQ140" s="49"/>
      <c r="AR140" s="49"/>
      <c r="AS140" s="49"/>
      <c r="AT140" s="48">
        <v>0</v>
      </c>
      <c r="AU140" s="39"/>
      <c r="AV140" s="39"/>
      <c r="AW140" s="39"/>
    </row>
    <row r="141" spans="1:49" ht="20.100000000000001" customHeight="1" x14ac:dyDescent="0.2"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</row>
    <row r="142" spans="1:49" s="1" customFormat="1" ht="20.100000000000001" customHeight="1" x14ac:dyDescent="0.25">
      <c r="A142" s="3"/>
      <c r="B142" s="6"/>
      <c r="C142" s="51" t="s">
        <v>153</v>
      </c>
      <c r="D142" s="52"/>
      <c r="E142" s="5"/>
      <c r="F142" s="53">
        <v>470</v>
      </c>
      <c r="G142" s="54"/>
      <c r="H142" s="54"/>
      <c r="I142" s="54"/>
      <c r="J142" s="53">
        <v>2084</v>
      </c>
      <c r="K142" s="53">
        <v>53</v>
      </c>
      <c r="L142" s="53">
        <v>14</v>
      </c>
      <c r="M142" s="54"/>
      <c r="N142" s="53">
        <v>2151</v>
      </c>
      <c r="O142" s="54"/>
      <c r="P142" s="54"/>
      <c r="Q142" s="54"/>
      <c r="R142" s="53">
        <v>5</v>
      </c>
      <c r="S142" s="53">
        <v>108</v>
      </c>
      <c r="T142" s="53">
        <v>713</v>
      </c>
      <c r="U142" s="53">
        <v>171</v>
      </c>
      <c r="V142" s="54"/>
      <c r="W142" s="53">
        <v>207</v>
      </c>
      <c r="X142" s="53">
        <v>9</v>
      </c>
      <c r="Y142" s="53">
        <v>2</v>
      </c>
      <c r="Z142" s="53">
        <v>28</v>
      </c>
      <c r="AA142" s="53">
        <v>370</v>
      </c>
      <c r="AB142" s="53">
        <v>47</v>
      </c>
      <c r="AC142" s="53">
        <v>576</v>
      </c>
      <c r="AD142" s="53">
        <v>0</v>
      </c>
      <c r="AE142" s="54"/>
      <c r="AF142" s="53">
        <v>2236</v>
      </c>
      <c r="AG142" s="54"/>
      <c r="AH142" s="54"/>
      <c r="AI142" s="54"/>
      <c r="AJ142" s="53">
        <v>383</v>
      </c>
      <c r="AK142" s="54"/>
      <c r="AL142" s="54"/>
      <c r="AM142" s="54"/>
      <c r="AN142" s="53">
        <v>0</v>
      </c>
      <c r="AO142" s="54"/>
      <c r="AP142" s="53">
        <v>2</v>
      </c>
      <c r="AQ142" s="54"/>
      <c r="AR142" s="54"/>
      <c r="AS142" s="54"/>
      <c r="AT142" s="53">
        <v>99</v>
      </c>
      <c r="AU142" s="39"/>
      <c r="AV142" s="39"/>
      <c r="AW142" s="39"/>
    </row>
    <row r="143" spans="1:49" ht="20.100000000000001" customHeight="1" x14ac:dyDescent="0.2"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</row>
    <row r="144" spans="1:49" ht="20.100000000000001" customHeight="1" x14ac:dyDescent="0.2">
      <c r="C144" s="3" t="s">
        <v>154</v>
      </c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</row>
    <row r="145" spans="1:49" ht="20.100000000000001" customHeight="1" x14ac:dyDescent="0.2">
      <c r="D145" s="2" t="s">
        <v>122</v>
      </c>
      <c r="F145" s="39">
        <v>77</v>
      </c>
      <c r="G145" s="39"/>
      <c r="H145" s="39"/>
      <c r="I145" s="39"/>
      <c r="J145" s="39">
        <v>373</v>
      </c>
      <c r="K145" s="39">
        <v>4</v>
      </c>
      <c r="L145" s="39">
        <v>3</v>
      </c>
      <c r="M145" s="39"/>
      <c r="N145" s="39">
        <v>380</v>
      </c>
      <c r="O145" s="39"/>
      <c r="P145" s="39"/>
      <c r="Q145" s="39"/>
      <c r="R145" s="39">
        <f xml:space="preserve"> 0 + 3</f>
        <v>3</v>
      </c>
      <c r="S145" s="39">
        <v>12</v>
      </c>
      <c r="T145" s="39">
        <v>123</v>
      </c>
      <c r="U145" s="39">
        <v>20</v>
      </c>
      <c r="V145" s="39"/>
      <c r="W145" s="39">
        <v>37</v>
      </c>
      <c r="X145" s="39">
        <v>1</v>
      </c>
      <c r="Y145" s="39">
        <v>0</v>
      </c>
      <c r="Z145" s="39">
        <v>5</v>
      </c>
      <c r="AA145" s="39">
        <v>60</v>
      </c>
      <c r="AB145" s="39">
        <v>7</v>
      </c>
      <c r="AC145" s="39">
        <v>128</v>
      </c>
      <c r="AD145" s="39">
        <v>0</v>
      </c>
      <c r="AE145" s="39"/>
      <c r="AF145" s="39">
        <v>396</v>
      </c>
      <c r="AG145" s="39"/>
      <c r="AH145" s="39"/>
      <c r="AI145" s="39"/>
      <c r="AJ145" s="39">
        <v>61</v>
      </c>
      <c r="AK145" s="39"/>
      <c r="AL145" s="39"/>
      <c r="AM145" s="39"/>
      <c r="AN145" s="39">
        <v>0</v>
      </c>
      <c r="AO145" s="39"/>
      <c r="AP145" s="39">
        <v>0</v>
      </c>
      <c r="AQ145" s="39"/>
      <c r="AR145" s="39"/>
      <c r="AS145" s="39"/>
      <c r="AT145" s="39">
        <v>29</v>
      </c>
      <c r="AU145" s="39"/>
      <c r="AV145" s="39"/>
      <c r="AW145" s="39"/>
    </row>
    <row r="146" spans="1:49" ht="20.100000000000001" customHeight="1" x14ac:dyDescent="0.2">
      <c r="D146" s="47" t="s">
        <v>135</v>
      </c>
      <c r="F146" s="48">
        <v>42</v>
      </c>
      <c r="G146" s="49"/>
      <c r="H146" s="49"/>
      <c r="I146" s="49"/>
      <c r="J146" s="48">
        <v>355</v>
      </c>
      <c r="K146" s="48">
        <v>5</v>
      </c>
      <c r="L146" s="48">
        <v>4</v>
      </c>
      <c r="M146" s="49"/>
      <c r="N146" s="48">
        <v>364</v>
      </c>
      <c r="O146" s="49"/>
      <c r="P146" s="49"/>
      <c r="Q146" s="49"/>
      <c r="R146" s="48">
        <v>0</v>
      </c>
      <c r="S146" s="48">
        <v>31</v>
      </c>
      <c r="T146" s="48">
        <v>129</v>
      </c>
      <c r="U146" s="48">
        <v>25</v>
      </c>
      <c r="V146" s="49"/>
      <c r="W146" s="48">
        <v>31</v>
      </c>
      <c r="X146" s="48">
        <v>0</v>
      </c>
      <c r="Y146" s="48">
        <v>0</v>
      </c>
      <c r="Z146" s="48">
        <v>8</v>
      </c>
      <c r="AA146" s="48">
        <v>39</v>
      </c>
      <c r="AB146" s="48">
        <v>15</v>
      </c>
      <c r="AC146" s="48">
        <v>100</v>
      </c>
      <c r="AD146" s="48">
        <v>0</v>
      </c>
      <c r="AE146" s="49"/>
      <c r="AF146" s="48">
        <v>378</v>
      </c>
      <c r="AG146" s="49"/>
      <c r="AH146" s="49"/>
      <c r="AI146" s="49"/>
      <c r="AJ146" s="48">
        <v>28</v>
      </c>
      <c r="AK146" s="49"/>
      <c r="AL146" s="49"/>
      <c r="AM146" s="49"/>
      <c r="AN146" s="48">
        <v>0</v>
      </c>
      <c r="AO146" s="49"/>
      <c r="AP146" s="48">
        <v>0</v>
      </c>
      <c r="AQ146" s="49"/>
      <c r="AR146" s="49"/>
      <c r="AS146" s="49"/>
      <c r="AT146" s="48">
        <v>0</v>
      </c>
      <c r="AU146" s="39"/>
      <c r="AV146" s="39"/>
      <c r="AW146" s="39"/>
    </row>
    <row r="147" spans="1:49" ht="20.100000000000001" customHeight="1" x14ac:dyDescent="0.2">
      <c r="D147" s="2" t="s">
        <v>113</v>
      </c>
      <c r="F147" s="39">
        <v>25</v>
      </c>
      <c r="G147" s="39"/>
      <c r="H147" s="39"/>
      <c r="I147" s="39"/>
      <c r="J147" s="39">
        <v>380</v>
      </c>
      <c r="K147" s="39">
        <v>16</v>
      </c>
      <c r="L147" s="39">
        <v>0</v>
      </c>
      <c r="M147" s="39"/>
      <c r="N147" s="39">
        <v>396</v>
      </c>
      <c r="O147" s="39"/>
      <c r="P147" s="39"/>
      <c r="Q147" s="39"/>
      <c r="R147" s="39">
        <v>0</v>
      </c>
      <c r="S147" s="39">
        <v>31</v>
      </c>
      <c r="T147" s="39">
        <v>197</v>
      </c>
      <c r="U147" s="39">
        <v>31</v>
      </c>
      <c r="V147" s="39"/>
      <c r="W147" s="39">
        <v>33</v>
      </c>
      <c r="X147" s="39">
        <v>0</v>
      </c>
      <c r="Y147" s="39">
        <v>0</v>
      </c>
      <c r="Z147" s="39">
        <v>4</v>
      </c>
      <c r="AA147" s="39">
        <v>34</v>
      </c>
      <c r="AB147" s="39">
        <v>6</v>
      </c>
      <c r="AC147" s="39">
        <v>62</v>
      </c>
      <c r="AD147" s="39">
        <v>0</v>
      </c>
      <c r="AE147" s="39"/>
      <c r="AF147" s="39">
        <v>398</v>
      </c>
      <c r="AG147" s="39"/>
      <c r="AH147" s="39"/>
      <c r="AI147" s="39"/>
      <c r="AJ147" s="39">
        <v>23</v>
      </c>
      <c r="AK147" s="39"/>
      <c r="AL147" s="39"/>
      <c r="AM147" s="39"/>
      <c r="AN147" s="39">
        <v>0</v>
      </c>
      <c r="AO147" s="39"/>
      <c r="AP147" s="39">
        <v>0</v>
      </c>
      <c r="AQ147" s="39"/>
      <c r="AR147" s="39"/>
      <c r="AS147" s="39"/>
      <c r="AT147" s="39">
        <v>0</v>
      </c>
      <c r="AU147" s="39"/>
      <c r="AV147" s="39"/>
      <c r="AW147" s="39"/>
    </row>
    <row r="148" spans="1:49" ht="20.100000000000001" customHeight="1" x14ac:dyDescent="0.2">
      <c r="D148" s="47" t="s">
        <v>136</v>
      </c>
      <c r="F148" s="48">
        <v>67</v>
      </c>
      <c r="G148" s="49"/>
      <c r="H148" s="49"/>
      <c r="I148" s="49"/>
      <c r="J148" s="48">
        <v>411</v>
      </c>
      <c r="K148" s="48">
        <v>14</v>
      </c>
      <c r="L148" s="48">
        <v>0</v>
      </c>
      <c r="M148" s="49"/>
      <c r="N148" s="48">
        <v>425</v>
      </c>
      <c r="O148" s="49"/>
      <c r="P148" s="49"/>
      <c r="Q148" s="49"/>
      <c r="R148" s="48">
        <v>0</v>
      </c>
      <c r="S148" s="48">
        <v>28</v>
      </c>
      <c r="T148" s="48">
        <v>141</v>
      </c>
      <c r="U148" s="48">
        <v>49</v>
      </c>
      <c r="V148" s="49"/>
      <c r="W148" s="48">
        <v>34</v>
      </c>
      <c r="X148" s="48">
        <v>0</v>
      </c>
      <c r="Y148" s="48">
        <v>0</v>
      </c>
      <c r="Z148" s="48">
        <v>6</v>
      </c>
      <c r="AA148" s="48">
        <v>34</v>
      </c>
      <c r="AB148" s="48">
        <v>11</v>
      </c>
      <c r="AC148" s="48">
        <v>127</v>
      </c>
      <c r="AD148" s="48">
        <v>0</v>
      </c>
      <c r="AE148" s="49"/>
      <c r="AF148" s="48">
        <v>430</v>
      </c>
      <c r="AG148" s="49"/>
      <c r="AH148" s="49"/>
      <c r="AI148" s="49"/>
      <c r="AJ148" s="48">
        <v>62</v>
      </c>
      <c r="AK148" s="49"/>
      <c r="AL148" s="49"/>
      <c r="AM148" s="49"/>
      <c r="AN148" s="48">
        <v>0</v>
      </c>
      <c r="AO148" s="49"/>
      <c r="AP148" s="48">
        <v>0</v>
      </c>
      <c r="AQ148" s="49"/>
      <c r="AR148" s="49"/>
      <c r="AS148" s="49"/>
      <c r="AT148" s="48">
        <v>0</v>
      </c>
      <c r="AU148" s="39"/>
      <c r="AV148" s="39"/>
      <c r="AW148" s="39"/>
    </row>
    <row r="149" spans="1:49" ht="20.100000000000001" customHeight="1" x14ac:dyDescent="0.2">
      <c r="D149" s="2" t="s">
        <v>114</v>
      </c>
      <c r="F149" s="39">
        <v>60</v>
      </c>
      <c r="G149" s="39"/>
      <c r="H149" s="39"/>
      <c r="I149" s="39"/>
      <c r="J149" s="39">
        <v>410</v>
      </c>
      <c r="K149" s="39">
        <v>14</v>
      </c>
      <c r="L149" s="39">
        <v>2</v>
      </c>
      <c r="M149" s="39"/>
      <c r="N149" s="39">
        <v>426</v>
      </c>
      <c r="O149" s="39"/>
      <c r="P149" s="39"/>
      <c r="Q149" s="39"/>
      <c r="R149" s="39">
        <v>0</v>
      </c>
      <c r="S149" s="39">
        <v>15</v>
      </c>
      <c r="T149" s="39">
        <v>164</v>
      </c>
      <c r="U149" s="39">
        <v>77</v>
      </c>
      <c r="V149" s="39"/>
      <c r="W149" s="39">
        <v>29</v>
      </c>
      <c r="X149" s="39">
        <v>0</v>
      </c>
      <c r="Y149" s="39">
        <v>0</v>
      </c>
      <c r="Z149" s="39">
        <v>8</v>
      </c>
      <c r="AA149" s="39">
        <v>25</v>
      </c>
      <c r="AB149" s="39">
        <v>9</v>
      </c>
      <c r="AC149" s="39">
        <v>96</v>
      </c>
      <c r="AD149" s="39">
        <v>0</v>
      </c>
      <c r="AE149" s="39"/>
      <c r="AF149" s="39">
        <v>423</v>
      </c>
      <c r="AG149" s="39"/>
      <c r="AH149" s="39"/>
      <c r="AI149" s="39"/>
      <c r="AJ149" s="39">
        <v>63</v>
      </c>
      <c r="AK149" s="39"/>
      <c r="AL149" s="39"/>
      <c r="AM149" s="39"/>
      <c r="AN149" s="39">
        <v>0</v>
      </c>
      <c r="AO149" s="39"/>
      <c r="AP149" s="39">
        <v>0</v>
      </c>
      <c r="AQ149" s="39"/>
      <c r="AR149" s="39"/>
      <c r="AS149" s="39"/>
      <c r="AT149" s="39">
        <v>33</v>
      </c>
      <c r="AU149" s="39"/>
      <c r="AV149" s="39"/>
      <c r="AW149" s="39"/>
    </row>
    <row r="150" spans="1:49" ht="20.100000000000001" customHeight="1" x14ac:dyDescent="0.2">
      <c r="D150" s="47" t="s">
        <v>115</v>
      </c>
      <c r="F150" s="48">
        <v>45</v>
      </c>
      <c r="G150" s="49"/>
      <c r="H150" s="49"/>
      <c r="I150" s="49"/>
      <c r="J150" s="48">
        <v>401</v>
      </c>
      <c r="K150" s="48">
        <v>13</v>
      </c>
      <c r="L150" s="48">
        <v>11</v>
      </c>
      <c r="M150" s="49"/>
      <c r="N150" s="48">
        <v>425</v>
      </c>
      <c r="O150" s="49"/>
      <c r="P150" s="49"/>
      <c r="Q150" s="49"/>
      <c r="R150" s="48">
        <v>0</v>
      </c>
      <c r="S150" s="48">
        <v>22</v>
      </c>
      <c r="T150" s="48">
        <v>171</v>
      </c>
      <c r="U150" s="48">
        <v>51</v>
      </c>
      <c r="V150" s="49"/>
      <c r="W150" s="48">
        <v>15</v>
      </c>
      <c r="X150" s="48">
        <v>0</v>
      </c>
      <c r="Y150" s="48">
        <v>0</v>
      </c>
      <c r="Z150" s="48">
        <v>3</v>
      </c>
      <c r="AA150" s="48">
        <v>37</v>
      </c>
      <c r="AB150" s="48">
        <v>5</v>
      </c>
      <c r="AC150" s="48">
        <v>143</v>
      </c>
      <c r="AD150" s="48">
        <v>4</v>
      </c>
      <c r="AE150" s="49"/>
      <c r="AF150" s="48">
        <v>451</v>
      </c>
      <c r="AG150" s="49"/>
      <c r="AH150" s="49"/>
      <c r="AI150" s="49"/>
      <c r="AJ150" s="48">
        <v>19</v>
      </c>
      <c r="AK150" s="49"/>
      <c r="AL150" s="49"/>
      <c r="AM150" s="49"/>
      <c r="AN150" s="48">
        <v>0</v>
      </c>
      <c r="AO150" s="49"/>
      <c r="AP150" s="48">
        <v>0</v>
      </c>
      <c r="AQ150" s="49"/>
      <c r="AR150" s="49"/>
      <c r="AS150" s="49"/>
      <c r="AT150" s="48">
        <v>0</v>
      </c>
      <c r="AU150" s="39"/>
      <c r="AV150" s="39"/>
      <c r="AW150" s="39"/>
    </row>
    <row r="151" spans="1:49" ht="20.100000000000001" customHeight="1" x14ac:dyDescent="0.2">
      <c r="D151" s="2" t="s">
        <v>102</v>
      </c>
      <c r="F151" s="39">
        <v>60</v>
      </c>
      <c r="G151" s="39"/>
      <c r="H151" s="39"/>
      <c r="I151" s="39"/>
      <c r="J151" s="39">
        <v>417</v>
      </c>
      <c r="K151" s="39">
        <v>15</v>
      </c>
      <c r="L151" s="39">
        <v>3</v>
      </c>
      <c r="M151" s="39"/>
      <c r="N151" s="39">
        <v>435</v>
      </c>
      <c r="O151" s="39"/>
      <c r="P151" s="39"/>
      <c r="Q151" s="39"/>
      <c r="R151" s="39">
        <v>0</v>
      </c>
      <c r="S151" s="39">
        <v>24</v>
      </c>
      <c r="T151" s="39">
        <v>146</v>
      </c>
      <c r="U151" s="39">
        <v>79</v>
      </c>
      <c r="V151" s="39"/>
      <c r="W151" s="39">
        <v>29</v>
      </c>
      <c r="X151" s="39">
        <v>0</v>
      </c>
      <c r="Y151" s="39">
        <v>0</v>
      </c>
      <c r="Z151" s="39">
        <v>10</v>
      </c>
      <c r="AA151" s="39">
        <v>36</v>
      </c>
      <c r="AB151" s="39">
        <v>3</v>
      </c>
      <c r="AC151" s="39">
        <v>108</v>
      </c>
      <c r="AD151" s="39">
        <v>0</v>
      </c>
      <c r="AE151" s="39"/>
      <c r="AF151" s="39">
        <v>435</v>
      </c>
      <c r="AG151" s="39"/>
      <c r="AH151" s="39"/>
      <c r="AI151" s="39"/>
      <c r="AJ151" s="39">
        <v>60</v>
      </c>
      <c r="AK151" s="39"/>
      <c r="AL151" s="39"/>
      <c r="AM151" s="39"/>
      <c r="AN151" s="39">
        <v>0</v>
      </c>
      <c r="AO151" s="39"/>
      <c r="AP151" s="39">
        <v>0</v>
      </c>
      <c r="AQ151" s="39"/>
      <c r="AR151" s="39"/>
      <c r="AS151" s="39"/>
      <c r="AT151" s="39">
        <v>0</v>
      </c>
      <c r="AU151" s="39"/>
      <c r="AV151" s="39"/>
      <c r="AW151" s="39"/>
    </row>
    <row r="152" spans="1:49" ht="20.100000000000001" customHeight="1" x14ac:dyDescent="0.2">
      <c r="D152" s="47" t="s">
        <v>155</v>
      </c>
      <c r="F152" s="48">
        <v>90</v>
      </c>
      <c r="G152" s="49"/>
      <c r="H152" s="49"/>
      <c r="I152" s="49"/>
      <c r="J152" s="48">
        <v>416</v>
      </c>
      <c r="K152" s="48">
        <v>9</v>
      </c>
      <c r="L152" s="48">
        <v>4</v>
      </c>
      <c r="M152" s="49"/>
      <c r="N152" s="48">
        <v>429</v>
      </c>
      <c r="O152" s="49"/>
      <c r="P152" s="49"/>
      <c r="Q152" s="49"/>
      <c r="R152" s="48">
        <v>0</v>
      </c>
      <c r="S152" s="48">
        <v>14</v>
      </c>
      <c r="T152" s="48">
        <v>130</v>
      </c>
      <c r="U152" s="48">
        <v>26</v>
      </c>
      <c r="V152" s="49"/>
      <c r="W152" s="48">
        <v>51</v>
      </c>
      <c r="X152" s="48">
        <v>0</v>
      </c>
      <c r="Y152" s="48">
        <v>0</v>
      </c>
      <c r="Z152" s="48">
        <v>10</v>
      </c>
      <c r="AA152" s="48">
        <v>54</v>
      </c>
      <c r="AB152" s="48">
        <v>3</v>
      </c>
      <c r="AC152" s="48">
        <v>166</v>
      </c>
      <c r="AD152" s="48">
        <v>0</v>
      </c>
      <c r="AE152" s="49"/>
      <c r="AF152" s="48">
        <v>454</v>
      </c>
      <c r="AG152" s="49"/>
      <c r="AH152" s="49"/>
      <c r="AI152" s="49"/>
      <c r="AJ152" s="48">
        <v>65</v>
      </c>
      <c r="AK152" s="49"/>
      <c r="AL152" s="49"/>
      <c r="AM152" s="49"/>
      <c r="AN152" s="48">
        <v>0</v>
      </c>
      <c r="AO152" s="49"/>
      <c r="AP152" s="48">
        <v>0</v>
      </c>
      <c r="AQ152" s="49"/>
      <c r="AR152" s="49"/>
      <c r="AS152" s="49"/>
      <c r="AT152" s="48">
        <v>0</v>
      </c>
      <c r="AU152" s="39"/>
      <c r="AV152" s="39"/>
      <c r="AW152" s="39"/>
    </row>
    <row r="153" spans="1:49" ht="20.100000000000001" customHeight="1" x14ac:dyDescent="0.2">
      <c r="D153" s="2" t="s">
        <v>104</v>
      </c>
      <c r="F153" s="39">
        <v>91</v>
      </c>
      <c r="G153" s="39"/>
      <c r="H153" s="39"/>
      <c r="I153" s="39"/>
      <c r="J153" s="39">
        <v>403</v>
      </c>
      <c r="K153" s="39">
        <v>17</v>
      </c>
      <c r="L153" s="39">
        <v>2</v>
      </c>
      <c r="M153" s="39"/>
      <c r="N153" s="39">
        <v>422</v>
      </c>
      <c r="O153" s="39"/>
      <c r="P153" s="39"/>
      <c r="Q153" s="39"/>
      <c r="R153" s="39">
        <v>0</v>
      </c>
      <c r="S153" s="39">
        <v>23</v>
      </c>
      <c r="T153" s="39">
        <v>136</v>
      </c>
      <c r="U153" s="39">
        <v>58</v>
      </c>
      <c r="V153" s="39"/>
      <c r="W153" s="39">
        <v>22</v>
      </c>
      <c r="X153" s="39">
        <v>0</v>
      </c>
      <c r="Y153" s="39">
        <v>0</v>
      </c>
      <c r="Z153" s="39">
        <v>4</v>
      </c>
      <c r="AA153" s="39">
        <v>54</v>
      </c>
      <c r="AB153" s="39">
        <v>8</v>
      </c>
      <c r="AC153" s="39">
        <v>140</v>
      </c>
      <c r="AD153" s="39">
        <v>0</v>
      </c>
      <c r="AE153" s="39"/>
      <c r="AF153" s="39">
        <v>445</v>
      </c>
      <c r="AG153" s="39"/>
      <c r="AH153" s="39"/>
      <c r="AI153" s="39"/>
      <c r="AJ153" s="39">
        <v>68</v>
      </c>
      <c r="AK153" s="39"/>
      <c r="AL153" s="39"/>
      <c r="AM153" s="39"/>
      <c r="AN153" s="39">
        <v>0</v>
      </c>
      <c r="AO153" s="39"/>
      <c r="AP153" s="39">
        <v>0</v>
      </c>
      <c r="AQ153" s="39"/>
      <c r="AR153" s="39"/>
      <c r="AS153" s="39"/>
      <c r="AT153" s="39">
        <v>0</v>
      </c>
      <c r="AU153" s="39"/>
      <c r="AV153" s="39"/>
      <c r="AW153" s="39"/>
    </row>
    <row r="154" spans="1:49" ht="20.100000000000001" customHeight="1" x14ac:dyDescent="0.2">
      <c r="D154" s="47" t="s">
        <v>105</v>
      </c>
      <c r="F154" s="48">
        <v>69</v>
      </c>
      <c r="G154" s="49"/>
      <c r="H154" s="49"/>
      <c r="I154" s="49"/>
      <c r="J154" s="48">
        <v>410</v>
      </c>
      <c r="K154" s="48">
        <v>14</v>
      </c>
      <c r="L154" s="48">
        <v>5</v>
      </c>
      <c r="M154" s="49"/>
      <c r="N154" s="48">
        <v>429</v>
      </c>
      <c r="O154" s="49"/>
      <c r="P154" s="49"/>
      <c r="Q154" s="49"/>
      <c r="R154" s="48">
        <v>1</v>
      </c>
      <c r="S154" s="48">
        <v>19</v>
      </c>
      <c r="T154" s="48">
        <v>108</v>
      </c>
      <c r="U154" s="48">
        <v>18</v>
      </c>
      <c r="V154" s="49"/>
      <c r="W154" s="48">
        <v>39</v>
      </c>
      <c r="X154" s="48">
        <v>2</v>
      </c>
      <c r="Y154" s="48">
        <v>1</v>
      </c>
      <c r="Z154" s="48">
        <v>12</v>
      </c>
      <c r="AA154" s="48">
        <v>61</v>
      </c>
      <c r="AB154" s="48">
        <v>11</v>
      </c>
      <c r="AC154" s="48">
        <v>133</v>
      </c>
      <c r="AD154" s="48">
        <v>0</v>
      </c>
      <c r="AE154" s="49"/>
      <c r="AF154" s="48">
        <v>405</v>
      </c>
      <c r="AG154" s="49"/>
      <c r="AH154" s="49"/>
      <c r="AI154" s="49"/>
      <c r="AJ154" s="48">
        <v>93</v>
      </c>
      <c r="AK154" s="49"/>
      <c r="AL154" s="49"/>
      <c r="AM154" s="49"/>
      <c r="AN154" s="48">
        <v>0</v>
      </c>
      <c r="AO154" s="49"/>
      <c r="AP154" s="48">
        <v>0</v>
      </c>
      <c r="AQ154" s="49"/>
      <c r="AR154" s="49"/>
      <c r="AS154" s="49"/>
      <c r="AT154" s="48">
        <v>0</v>
      </c>
      <c r="AU154" s="39"/>
      <c r="AV154" s="39"/>
      <c r="AW154" s="39"/>
    </row>
    <row r="155" spans="1:49" ht="20.100000000000001" customHeight="1" x14ac:dyDescent="0.2">
      <c r="D155" s="2" t="s">
        <v>156</v>
      </c>
      <c r="F155" s="39">
        <v>97</v>
      </c>
      <c r="G155" s="39"/>
      <c r="H155" s="39"/>
      <c r="I155" s="39"/>
      <c r="J155" s="39">
        <v>389</v>
      </c>
      <c r="K155" s="39">
        <v>8</v>
      </c>
      <c r="L155" s="39">
        <v>4</v>
      </c>
      <c r="M155" s="39"/>
      <c r="N155" s="39">
        <v>401</v>
      </c>
      <c r="O155" s="39"/>
      <c r="P155" s="39"/>
      <c r="Q155" s="39"/>
      <c r="R155" s="39">
        <v>0</v>
      </c>
      <c r="S155" s="39">
        <v>14</v>
      </c>
      <c r="T155" s="39">
        <v>138</v>
      </c>
      <c r="U155" s="39">
        <v>35</v>
      </c>
      <c r="V155" s="39"/>
      <c r="W155" s="39">
        <v>37</v>
      </c>
      <c r="X155" s="39">
        <v>1</v>
      </c>
      <c r="Y155" s="39">
        <v>0</v>
      </c>
      <c r="Z155" s="39">
        <v>4</v>
      </c>
      <c r="AA155" s="39">
        <v>52</v>
      </c>
      <c r="AB155" s="39">
        <v>6</v>
      </c>
      <c r="AC155" s="39">
        <v>126</v>
      </c>
      <c r="AD155" s="39">
        <v>0</v>
      </c>
      <c r="AE155" s="39"/>
      <c r="AF155" s="39">
        <v>413</v>
      </c>
      <c r="AG155" s="39"/>
      <c r="AH155" s="39"/>
      <c r="AI155" s="39"/>
      <c r="AJ155" s="39">
        <v>85</v>
      </c>
      <c r="AK155" s="39"/>
      <c r="AL155" s="39"/>
      <c r="AM155" s="39"/>
      <c r="AN155" s="39">
        <v>0</v>
      </c>
      <c r="AO155" s="39"/>
      <c r="AP155" s="39">
        <v>0</v>
      </c>
      <c r="AQ155" s="39"/>
      <c r="AR155" s="39"/>
      <c r="AS155" s="39"/>
      <c r="AT155" s="39">
        <v>11</v>
      </c>
      <c r="AU155" s="39"/>
      <c r="AV155" s="39"/>
      <c r="AW155" s="39"/>
    </row>
    <row r="156" spans="1:49" ht="20.100000000000001" customHeight="1" x14ac:dyDescent="0.2">
      <c r="D156" s="47" t="s">
        <v>157</v>
      </c>
      <c r="F156" s="48">
        <v>69</v>
      </c>
      <c r="G156" s="49"/>
      <c r="H156" s="49"/>
      <c r="I156" s="49"/>
      <c r="J156" s="48">
        <v>409</v>
      </c>
      <c r="K156" s="48">
        <v>23</v>
      </c>
      <c r="L156" s="48">
        <v>3</v>
      </c>
      <c r="M156" s="49"/>
      <c r="N156" s="48">
        <v>435</v>
      </c>
      <c r="O156" s="49"/>
      <c r="P156" s="49"/>
      <c r="Q156" s="49"/>
      <c r="R156" s="48">
        <v>0</v>
      </c>
      <c r="S156" s="48">
        <v>30</v>
      </c>
      <c r="T156" s="48">
        <v>176</v>
      </c>
      <c r="U156" s="48">
        <v>47</v>
      </c>
      <c r="V156" s="49"/>
      <c r="W156" s="48">
        <v>24</v>
      </c>
      <c r="X156" s="48">
        <v>0</v>
      </c>
      <c r="Y156" s="48">
        <v>0</v>
      </c>
      <c r="Z156" s="48">
        <v>4</v>
      </c>
      <c r="AA156" s="48">
        <v>40</v>
      </c>
      <c r="AB156" s="48">
        <v>3</v>
      </c>
      <c r="AC156" s="48">
        <v>130</v>
      </c>
      <c r="AD156" s="48">
        <v>0</v>
      </c>
      <c r="AE156" s="49"/>
      <c r="AF156" s="48">
        <v>454</v>
      </c>
      <c r="AG156" s="49"/>
      <c r="AH156" s="49"/>
      <c r="AI156" s="49"/>
      <c r="AJ156" s="48">
        <v>50</v>
      </c>
      <c r="AK156" s="49"/>
      <c r="AL156" s="49"/>
      <c r="AM156" s="49"/>
      <c r="AN156" s="48">
        <v>0</v>
      </c>
      <c r="AO156" s="49"/>
      <c r="AP156" s="48">
        <v>0</v>
      </c>
      <c r="AQ156" s="49"/>
      <c r="AR156" s="49"/>
      <c r="AS156" s="49"/>
      <c r="AT156" s="48">
        <v>0</v>
      </c>
      <c r="AU156" s="39"/>
      <c r="AV156" s="39"/>
      <c r="AW156" s="39"/>
    </row>
    <row r="157" spans="1:49" ht="20.100000000000001" customHeight="1" x14ac:dyDescent="0.2">
      <c r="D157" s="2" t="s">
        <v>158</v>
      </c>
      <c r="F157" s="39">
        <v>75</v>
      </c>
      <c r="G157" s="39"/>
      <c r="H157" s="39"/>
      <c r="I157" s="39"/>
      <c r="J157" s="39">
        <v>418</v>
      </c>
      <c r="K157" s="39">
        <v>11</v>
      </c>
      <c r="L157" s="39">
        <v>1</v>
      </c>
      <c r="M157" s="39"/>
      <c r="N157" s="39">
        <v>430</v>
      </c>
      <c r="O157" s="39"/>
      <c r="P157" s="39"/>
      <c r="Q157" s="39"/>
      <c r="R157" s="39">
        <v>0</v>
      </c>
      <c r="S157" s="39">
        <v>28</v>
      </c>
      <c r="T157" s="39">
        <v>146</v>
      </c>
      <c r="U157" s="39">
        <v>43</v>
      </c>
      <c r="V157" s="39"/>
      <c r="W157" s="39">
        <v>43</v>
      </c>
      <c r="X157" s="39">
        <v>2</v>
      </c>
      <c r="Y157" s="39">
        <v>3</v>
      </c>
      <c r="Z157" s="39">
        <v>17</v>
      </c>
      <c r="AA157" s="39">
        <v>40</v>
      </c>
      <c r="AB157" s="39">
        <v>10</v>
      </c>
      <c r="AC157" s="39">
        <v>110</v>
      </c>
      <c r="AD157" s="39">
        <v>1</v>
      </c>
      <c r="AE157" s="39"/>
      <c r="AF157" s="39">
        <v>443</v>
      </c>
      <c r="AG157" s="39"/>
      <c r="AH157" s="39"/>
      <c r="AI157" s="39"/>
      <c r="AJ157" s="39">
        <v>62</v>
      </c>
      <c r="AK157" s="39"/>
      <c r="AL157" s="39"/>
      <c r="AM157" s="39"/>
      <c r="AN157" s="39">
        <v>0</v>
      </c>
      <c r="AO157" s="39"/>
      <c r="AP157" s="39">
        <v>0</v>
      </c>
      <c r="AQ157" s="39"/>
      <c r="AR157" s="39"/>
      <c r="AS157" s="39"/>
      <c r="AT157" s="39">
        <v>0</v>
      </c>
      <c r="AU157" s="39"/>
      <c r="AV157" s="39"/>
      <c r="AW157" s="39"/>
    </row>
    <row r="158" spans="1:49" ht="20.100000000000001" customHeight="1" x14ac:dyDescent="0.2">
      <c r="D158" s="47" t="s">
        <v>128</v>
      </c>
      <c r="F158" s="48">
        <v>52</v>
      </c>
      <c r="G158" s="49"/>
      <c r="H158" s="49"/>
      <c r="I158" s="49"/>
      <c r="J158" s="48">
        <v>390</v>
      </c>
      <c r="K158" s="48">
        <v>7</v>
      </c>
      <c r="L158" s="48">
        <v>2</v>
      </c>
      <c r="M158" s="49"/>
      <c r="N158" s="48">
        <v>399</v>
      </c>
      <c r="O158" s="49"/>
      <c r="P158" s="49"/>
      <c r="Q158" s="49"/>
      <c r="R158" s="48">
        <v>0</v>
      </c>
      <c r="S158" s="48">
        <v>34</v>
      </c>
      <c r="T158" s="48">
        <v>132</v>
      </c>
      <c r="U158" s="48">
        <v>31</v>
      </c>
      <c r="V158" s="49"/>
      <c r="W158" s="48">
        <v>28</v>
      </c>
      <c r="X158" s="48">
        <v>1</v>
      </c>
      <c r="Y158" s="48">
        <v>0</v>
      </c>
      <c r="Z158" s="48">
        <v>6</v>
      </c>
      <c r="AA158" s="48">
        <v>43</v>
      </c>
      <c r="AB158" s="48">
        <v>11</v>
      </c>
      <c r="AC158" s="48">
        <v>123</v>
      </c>
      <c r="AD158" s="48">
        <v>0</v>
      </c>
      <c r="AE158" s="49"/>
      <c r="AF158" s="48">
        <v>409</v>
      </c>
      <c r="AG158" s="49"/>
      <c r="AH158" s="49"/>
      <c r="AI158" s="49"/>
      <c r="AJ158" s="48">
        <v>42</v>
      </c>
      <c r="AK158" s="49"/>
      <c r="AL158" s="49"/>
      <c r="AM158" s="49"/>
      <c r="AN158" s="48">
        <v>0</v>
      </c>
      <c r="AO158" s="49"/>
      <c r="AP158" s="48">
        <v>0</v>
      </c>
      <c r="AQ158" s="49"/>
      <c r="AR158" s="49"/>
      <c r="AS158" s="49"/>
      <c r="AT158" s="48">
        <v>0</v>
      </c>
      <c r="AU158" s="39"/>
      <c r="AV158" s="39"/>
      <c r="AW158" s="39"/>
    </row>
    <row r="159" spans="1:49" ht="20.100000000000001" customHeight="1" x14ac:dyDescent="0.2"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</row>
    <row r="160" spans="1:49" s="1" customFormat="1" ht="20.100000000000001" customHeight="1" x14ac:dyDescent="0.25">
      <c r="A160" s="3"/>
      <c r="B160" s="6"/>
      <c r="C160" s="51" t="s">
        <v>159</v>
      </c>
      <c r="D160" s="52"/>
      <c r="E160" s="5"/>
      <c r="F160" s="53">
        <v>919</v>
      </c>
      <c r="G160" s="54"/>
      <c r="H160" s="54"/>
      <c r="I160" s="54"/>
      <c r="J160" s="53">
        <v>5582</v>
      </c>
      <c r="K160" s="53">
        <v>170</v>
      </c>
      <c r="L160" s="53">
        <v>44</v>
      </c>
      <c r="M160" s="54"/>
      <c r="N160" s="53">
        <v>5796</v>
      </c>
      <c r="O160" s="54"/>
      <c r="P160" s="54"/>
      <c r="Q160" s="54"/>
      <c r="R160" s="53">
        <f xml:space="preserve"> 1 + 3</f>
        <v>4</v>
      </c>
      <c r="S160" s="53">
        <v>325</v>
      </c>
      <c r="T160" s="53">
        <v>2037</v>
      </c>
      <c r="U160" s="53">
        <v>590</v>
      </c>
      <c r="V160" s="54"/>
      <c r="W160" s="53">
        <v>452</v>
      </c>
      <c r="X160" s="53">
        <v>7</v>
      </c>
      <c r="Y160" s="53">
        <v>4</v>
      </c>
      <c r="Z160" s="53">
        <v>101</v>
      </c>
      <c r="AA160" s="53">
        <v>609</v>
      </c>
      <c r="AB160" s="53">
        <v>108</v>
      </c>
      <c r="AC160" s="53">
        <v>1692</v>
      </c>
      <c r="AD160" s="53">
        <v>5</v>
      </c>
      <c r="AE160" s="54"/>
      <c r="AF160" s="53">
        <v>5934</v>
      </c>
      <c r="AG160" s="54"/>
      <c r="AH160" s="54"/>
      <c r="AI160" s="54"/>
      <c r="AJ160" s="53">
        <v>781</v>
      </c>
      <c r="AK160" s="54"/>
      <c r="AL160" s="54"/>
      <c r="AM160" s="54"/>
      <c r="AN160" s="53">
        <v>0</v>
      </c>
      <c r="AO160" s="54"/>
      <c r="AP160" s="53">
        <v>0</v>
      </c>
      <c r="AQ160" s="54"/>
      <c r="AR160" s="54"/>
      <c r="AS160" s="54"/>
      <c r="AT160" s="53">
        <v>73</v>
      </c>
      <c r="AU160" s="39"/>
      <c r="AV160" s="39"/>
      <c r="AW160" s="39"/>
    </row>
    <row r="161" spans="1:49" ht="20.100000000000001" customHeight="1" x14ac:dyDescent="0.2"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</row>
    <row r="162" spans="1:49" s="1" customFormat="1" ht="20.100000000000001" customHeight="1" x14ac:dyDescent="0.25">
      <c r="A162" s="3"/>
      <c r="B162" s="57" t="s">
        <v>160</v>
      </c>
      <c r="C162" s="58"/>
      <c r="D162" s="58"/>
      <c r="E162" s="5"/>
      <c r="F162" s="59">
        <v>1389</v>
      </c>
      <c r="G162" s="54"/>
      <c r="H162" s="54"/>
      <c r="I162" s="54"/>
      <c r="J162" s="59">
        <v>7666</v>
      </c>
      <c r="K162" s="59">
        <v>223</v>
      </c>
      <c r="L162" s="59">
        <v>58</v>
      </c>
      <c r="M162" s="54"/>
      <c r="N162" s="59">
        <v>7947</v>
      </c>
      <c r="O162" s="54"/>
      <c r="P162" s="54"/>
      <c r="Q162" s="54"/>
      <c r="R162" s="59">
        <f xml:space="preserve"> 6 + 3</f>
        <v>9</v>
      </c>
      <c r="S162" s="59">
        <v>433</v>
      </c>
      <c r="T162" s="59">
        <v>2750</v>
      </c>
      <c r="U162" s="59">
        <v>761</v>
      </c>
      <c r="V162" s="54"/>
      <c r="W162" s="59">
        <v>659</v>
      </c>
      <c r="X162" s="59">
        <v>16</v>
      </c>
      <c r="Y162" s="59">
        <v>6</v>
      </c>
      <c r="Z162" s="59">
        <v>129</v>
      </c>
      <c r="AA162" s="59">
        <v>979</v>
      </c>
      <c r="AB162" s="59">
        <v>155</v>
      </c>
      <c r="AC162" s="59">
        <v>2268</v>
      </c>
      <c r="AD162" s="59">
        <v>5</v>
      </c>
      <c r="AE162" s="54"/>
      <c r="AF162" s="59">
        <v>8170</v>
      </c>
      <c r="AG162" s="54"/>
      <c r="AH162" s="54"/>
      <c r="AI162" s="54"/>
      <c r="AJ162" s="59">
        <v>1164</v>
      </c>
      <c r="AK162" s="54"/>
      <c r="AL162" s="54"/>
      <c r="AM162" s="54"/>
      <c r="AN162" s="59">
        <v>0</v>
      </c>
      <c r="AO162" s="54"/>
      <c r="AP162" s="59">
        <v>2</v>
      </c>
      <c r="AQ162" s="54"/>
      <c r="AR162" s="54"/>
      <c r="AS162" s="54"/>
      <c r="AT162" s="59">
        <v>172</v>
      </c>
      <c r="AU162" s="39"/>
      <c r="AV162" s="39"/>
      <c r="AW162" s="39"/>
    </row>
    <row r="163" spans="1:49" ht="20.100000000000001" customHeight="1" x14ac:dyDescent="0.2"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</row>
    <row r="164" spans="1:49" ht="20.100000000000001" customHeight="1" x14ac:dyDescent="0.2">
      <c r="B164" s="6" t="s">
        <v>161</v>
      </c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</row>
    <row r="165" spans="1:49" ht="20.100000000000001" customHeight="1" x14ac:dyDescent="0.2">
      <c r="C165" s="3" t="s">
        <v>95</v>
      </c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</row>
    <row r="166" spans="1:49" ht="20.100000000000001" customHeight="1" x14ac:dyDescent="0.2">
      <c r="D166" s="2" t="s">
        <v>122</v>
      </c>
      <c r="F166" s="39">
        <v>0</v>
      </c>
      <c r="G166" s="39"/>
      <c r="H166" s="39"/>
      <c r="I166" s="39"/>
      <c r="J166" s="39">
        <v>0</v>
      </c>
      <c r="K166" s="39">
        <v>0</v>
      </c>
      <c r="L166" s="39">
        <v>0</v>
      </c>
      <c r="M166" s="39"/>
      <c r="N166" s="39">
        <v>0</v>
      </c>
      <c r="O166" s="39"/>
      <c r="P166" s="39"/>
      <c r="Q166" s="39"/>
      <c r="R166" s="39">
        <v>0</v>
      </c>
      <c r="S166" s="39">
        <v>0</v>
      </c>
      <c r="T166" s="39">
        <v>0</v>
      </c>
      <c r="U166" s="39">
        <v>0</v>
      </c>
      <c r="V166" s="39"/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/>
      <c r="AF166" s="39">
        <v>0</v>
      </c>
      <c r="AG166" s="39"/>
      <c r="AH166" s="39"/>
      <c r="AI166" s="39"/>
      <c r="AJ166" s="39">
        <v>0</v>
      </c>
      <c r="AK166" s="39"/>
      <c r="AL166" s="39"/>
      <c r="AM166" s="39"/>
      <c r="AN166" s="39">
        <v>0</v>
      </c>
      <c r="AO166" s="39"/>
      <c r="AP166" s="39">
        <v>0</v>
      </c>
      <c r="AQ166" s="39"/>
      <c r="AR166" s="39"/>
      <c r="AS166" s="39"/>
      <c r="AT166" s="39">
        <v>0</v>
      </c>
      <c r="AU166" s="39"/>
      <c r="AV166" s="39"/>
      <c r="AW166" s="39"/>
    </row>
    <row r="167" spans="1:49" ht="20.100000000000001" customHeight="1" x14ac:dyDescent="0.2">
      <c r="D167" s="47" t="s">
        <v>135</v>
      </c>
      <c r="F167" s="48">
        <v>0</v>
      </c>
      <c r="G167" s="49"/>
      <c r="H167" s="49"/>
      <c r="I167" s="49"/>
      <c r="J167" s="48">
        <v>0</v>
      </c>
      <c r="K167" s="48">
        <v>0</v>
      </c>
      <c r="L167" s="48">
        <v>0</v>
      </c>
      <c r="M167" s="49"/>
      <c r="N167" s="48">
        <v>0</v>
      </c>
      <c r="O167" s="49"/>
      <c r="P167" s="49"/>
      <c r="Q167" s="49"/>
      <c r="R167" s="48">
        <v>0</v>
      </c>
      <c r="S167" s="48">
        <v>0</v>
      </c>
      <c r="T167" s="48">
        <v>0</v>
      </c>
      <c r="U167" s="48">
        <v>0</v>
      </c>
      <c r="V167" s="49"/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9"/>
      <c r="AF167" s="48">
        <v>0</v>
      </c>
      <c r="AG167" s="49"/>
      <c r="AH167" s="49"/>
      <c r="AI167" s="49"/>
      <c r="AJ167" s="48">
        <v>0</v>
      </c>
      <c r="AK167" s="49"/>
      <c r="AL167" s="49"/>
      <c r="AM167" s="49"/>
      <c r="AN167" s="48">
        <v>0</v>
      </c>
      <c r="AO167" s="49"/>
      <c r="AP167" s="48">
        <v>0</v>
      </c>
      <c r="AQ167" s="49"/>
      <c r="AR167" s="49"/>
      <c r="AS167" s="49"/>
      <c r="AT167" s="48">
        <v>0</v>
      </c>
      <c r="AU167" s="39"/>
      <c r="AV167" s="39"/>
      <c r="AW167" s="39"/>
    </row>
    <row r="168" spans="1:49" ht="20.100000000000001" customHeight="1" x14ac:dyDescent="0.2">
      <c r="D168" s="2" t="s">
        <v>113</v>
      </c>
      <c r="F168" s="39">
        <v>0</v>
      </c>
      <c r="G168" s="39"/>
      <c r="H168" s="39"/>
      <c r="I168" s="39"/>
      <c r="J168" s="39">
        <v>0</v>
      </c>
      <c r="K168" s="39">
        <v>0</v>
      </c>
      <c r="L168" s="39">
        <v>0</v>
      </c>
      <c r="M168" s="39"/>
      <c r="N168" s="39">
        <v>0</v>
      </c>
      <c r="O168" s="39"/>
      <c r="P168" s="39"/>
      <c r="Q168" s="39"/>
      <c r="R168" s="39">
        <v>0</v>
      </c>
      <c r="S168" s="39">
        <v>0</v>
      </c>
      <c r="T168" s="39">
        <v>0</v>
      </c>
      <c r="U168" s="39">
        <v>0</v>
      </c>
      <c r="V168" s="39"/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/>
      <c r="AF168" s="39">
        <v>0</v>
      </c>
      <c r="AG168" s="39"/>
      <c r="AH168" s="39"/>
      <c r="AI168" s="39"/>
      <c r="AJ168" s="39">
        <v>0</v>
      </c>
      <c r="AK168" s="39"/>
      <c r="AL168" s="39"/>
      <c r="AM168" s="39"/>
      <c r="AN168" s="39">
        <v>0</v>
      </c>
      <c r="AO168" s="39"/>
      <c r="AP168" s="39">
        <v>0</v>
      </c>
      <c r="AQ168" s="39"/>
      <c r="AR168" s="39"/>
      <c r="AS168" s="39"/>
      <c r="AT168" s="39">
        <v>0</v>
      </c>
      <c r="AU168" s="39"/>
      <c r="AV168" s="39"/>
      <c r="AW168" s="39"/>
    </row>
    <row r="169" spans="1:49" ht="20.100000000000001" customHeight="1" x14ac:dyDescent="0.2">
      <c r="D169" s="47" t="s">
        <v>99</v>
      </c>
      <c r="F169" s="48">
        <v>0</v>
      </c>
      <c r="G169" s="49"/>
      <c r="H169" s="49"/>
      <c r="I169" s="49"/>
      <c r="J169" s="48">
        <v>0</v>
      </c>
      <c r="K169" s="48">
        <v>0</v>
      </c>
      <c r="L169" s="48">
        <v>0</v>
      </c>
      <c r="M169" s="49"/>
      <c r="N169" s="48">
        <v>0</v>
      </c>
      <c r="O169" s="49"/>
      <c r="P169" s="49"/>
      <c r="Q169" s="49"/>
      <c r="R169" s="48">
        <v>0</v>
      </c>
      <c r="S169" s="48">
        <v>0</v>
      </c>
      <c r="T169" s="48">
        <v>0</v>
      </c>
      <c r="U169" s="48">
        <v>0</v>
      </c>
      <c r="V169" s="49"/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9"/>
      <c r="AF169" s="48">
        <v>0</v>
      </c>
      <c r="AG169" s="49"/>
      <c r="AH169" s="49"/>
      <c r="AI169" s="49"/>
      <c r="AJ169" s="48">
        <v>0</v>
      </c>
      <c r="AK169" s="49"/>
      <c r="AL169" s="49"/>
      <c r="AM169" s="49"/>
      <c r="AN169" s="48">
        <v>0</v>
      </c>
      <c r="AO169" s="49"/>
      <c r="AP169" s="48">
        <v>0</v>
      </c>
      <c r="AQ169" s="49"/>
      <c r="AR169" s="49"/>
      <c r="AS169" s="49"/>
      <c r="AT169" s="48">
        <v>0</v>
      </c>
      <c r="AU169" s="39"/>
      <c r="AV169" s="39"/>
      <c r="AW169" s="39"/>
    </row>
    <row r="170" spans="1:49" ht="20.100000000000001" customHeight="1" x14ac:dyDescent="0.2">
      <c r="D170" s="2" t="s">
        <v>114</v>
      </c>
      <c r="F170" s="39">
        <v>0</v>
      </c>
      <c r="G170" s="39"/>
      <c r="H170" s="39"/>
      <c r="I170" s="39"/>
      <c r="J170" s="39">
        <v>0</v>
      </c>
      <c r="K170" s="39">
        <v>0</v>
      </c>
      <c r="L170" s="39">
        <v>0</v>
      </c>
      <c r="M170" s="39"/>
      <c r="N170" s="39">
        <v>0</v>
      </c>
      <c r="O170" s="39"/>
      <c r="P170" s="39"/>
      <c r="Q170" s="39"/>
      <c r="R170" s="39">
        <v>0</v>
      </c>
      <c r="S170" s="39">
        <v>0</v>
      </c>
      <c r="T170" s="39">
        <v>0</v>
      </c>
      <c r="U170" s="39">
        <v>0</v>
      </c>
      <c r="V170" s="39"/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/>
      <c r="AF170" s="39">
        <v>0</v>
      </c>
      <c r="AG170" s="39"/>
      <c r="AH170" s="39"/>
      <c r="AI170" s="39"/>
      <c r="AJ170" s="39">
        <v>0</v>
      </c>
      <c r="AK170" s="39"/>
      <c r="AL170" s="39"/>
      <c r="AM170" s="39"/>
      <c r="AN170" s="39">
        <v>0</v>
      </c>
      <c r="AO170" s="39"/>
      <c r="AP170" s="39">
        <v>0</v>
      </c>
      <c r="AQ170" s="39"/>
      <c r="AR170" s="39"/>
      <c r="AS170" s="39"/>
      <c r="AT170" s="39">
        <v>0</v>
      </c>
      <c r="AU170" s="39"/>
      <c r="AV170" s="39"/>
      <c r="AW170" s="39"/>
    </row>
    <row r="171" spans="1:49" ht="20.100000000000001" customHeight="1" x14ac:dyDescent="0.2">
      <c r="D171" s="47" t="s">
        <v>101</v>
      </c>
      <c r="F171" s="48">
        <v>0</v>
      </c>
      <c r="G171" s="49"/>
      <c r="H171" s="49"/>
      <c r="I171" s="49"/>
      <c r="J171" s="48">
        <v>0</v>
      </c>
      <c r="K171" s="48">
        <v>0</v>
      </c>
      <c r="L171" s="48">
        <v>0</v>
      </c>
      <c r="M171" s="49"/>
      <c r="N171" s="48">
        <v>0</v>
      </c>
      <c r="O171" s="49"/>
      <c r="P171" s="49"/>
      <c r="Q171" s="49"/>
      <c r="R171" s="48">
        <v>0</v>
      </c>
      <c r="S171" s="48">
        <v>0</v>
      </c>
      <c r="T171" s="48">
        <v>0</v>
      </c>
      <c r="U171" s="48">
        <v>0</v>
      </c>
      <c r="V171" s="49"/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9"/>
      <c r="AF171" s="48">
        <v>0</v>
      </c>
      <c r="AG171" s="49"/>
      <c r="AH171" s="49"/>
      <c r="AI171" s="49"/>
      <c r="AJ171" s="48">
        <v>0</v>
      </c>
      <c r="AK171" s="49"/>
      <c r="AL171" s="49"/>
      <c r="AM171" s="49"/>
      <c r="AN171" s="48">
        <v>0</v>
      </c>
      <c r="AO171" s="49"/>
      <c r="AP171" s="48">
        <v>0</v>
      </c>
      <c r="AQ171" s="49"/>
      <c r="AR171" s="49"/>
      <c r="AS171" s="49"/>
      <c r="AT171" s="48">
        <v>0</v>
      </c>
      <c r="AU171" s="39"/>
      <c r="AV171" s="39"/>
      <c r="AW171" s="39"/>
    </row>
    <row r="172" spans="1:49" ht="20.100000000000001" customHeight="1" x14ac:dyDescent="0.2">
      <c r="D172" s="50" t="s">
        <v>102</v>
      </c>
      <c r="F172" s="49">
        <v>0</v>
      </c>
      <c r="G172" s="49"/>
      <c r="H172" s="49"/>
      <c r="I172" s="49"/>
      <c r="J172" s="49">
        <v>0</v>
      </c>
      <c r="K172" s="49">
        <v>0</v>
      </c>
      <c r="L172" s="49">
        <v>0</v>
      </c>
      <c r="M172" s="49"/>
      <c r="N172" s="49">
        <v>0</v>
      </c>
      <c r="O172" s="49"/>
      <c r="P172" s="49"/>
      <c r="Q172" s="49"/>
      <c r="R172" s="49">
        <v>0</v>
      </c>
      <c r="S172" s="49">
        <v>0</v>
      </c>
      <c r="T172" s="49">
        <v>0</v>
      </c>
      <c r="U172" s="49">
        <v>0</v>
      </c>
      <c r="V172" s="49"/>
      <c r="W172" s="49">
        <v>0</v>
      </c>
      <c r="X172" s="49">
        <v>0</v>
      </c>
      <c r="Y172" s="49">
        <v>0</v>
      </c>
      <c r="Z172" s="49">
        <v>0</v>
      </c>
      <c r="AA172" s="49">
        <v>0</v>
      </c>
      <c r="AB172" s="49">
        <v>0</v>
      </c>
      <c r="AC172" s="49">
        <v>0</v>
      </c>
      <c r="AD172" s="49">
        <v>0</v>
      </c>
      <c r="AE172" s="49"/>
      <c r="AF172" s="49">
        <v>0</v>
      </c>
      <c r="AG172" s="49"/>
      <c r="AH172" s="49"/>
      <c r="AI172" s="49"/>
      <c r="AJ172" s="49">
        <v>0</v>
      </c>
      <c r="AK172" s="49"/>
      <c r="AL172" s="49"/>
      <c r="AM172" s="49"/>
      <c r="AN172" s="49">
        <v>0</v>
      </c>
      <c r="AO172" s="49"/>
      <c r="AP172" s="49">
        <v>0</v>
      </c>
      <c r="AQ172" s="49"/>
      <c r="AR172" s="49"/>
      <c r="AS172" s="49"/>
      <c r="AT172" s="49">
        <v>0</v>
      </c>
      <c r="AU172" s="39"/>
      <c r="AV172" s="39"/>
      <c r="AW172" s="39"/>
    </row>
    <row r="173" spans="1:49" ht="20.100000000000001" customHeight="1" x14ac:dyDescent="0.2">
      <c r="D173" s="50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39"/>
      <c r="AV173" s="39"/>
      <c r="AW173" s="39"/>
    </row>
    <row r="174" spans="1:49" s="1" customFormat="1" ht="20.100000000000001" customHeight="1" x14ac:dyDescent="0.25">
      <c r="A174" s="3"/>
      <c r="B174" s="6"/>
      <c r="C174" s="51" t="s">
        <v>112</v>
      </c>
      <c r="D174" s="52"/>
      <c r="E174" s="5"/>
      <c r="F174" s="53">
        <v>0</v>
      </c>
      <c r="G174" s="54"/>
      <c r="H174" s="54"/>
      <c r="I174" s="54"/>
      <c r="J174" s="53">
        <v>0</v>
      </c>
      <c r="K174" s="53">
        <v>0</v>
      </c>
      <c r="L174" s="53">
        <v>0</v>
      </c>
      <c r="M174" s="54"/>
      <c r="N174" s="53">
        <v>0</v>
      </c>
      <c r="O174" s="54"/>
      <c r="P174" s="54"/>
      <c r="Q174" s="54"/>
      <c r="R174" s="53">
        <v>0</v>
      </c>
      <c r="S174" s="53">
        <v>0</v>
      </c>
      <c r="T174" s="53">
        <v>0</v>
      </c>
      <c r="U174" s="53">
        <v>0</v>
      </c>
      <c r="V174" s="54"/>
      <c r="W174" s="53">
        <v>0</v>
      </c>
      <c r="X174" s="53">
        <v>0</v>
      </c>
      <c r="Y174" s="53">
        <v>0</v>
      </c>
      <c r="Z174" s="53">
        <v>0</v>
      </c>
      <c r="AA174" s="53">
        <v>0</v>
      </c>
      <c r="AB174" s="53">
        <v>0</v>
      </c>
      <c r="AC174" s="53">
        <v>0</v>
      </c>
      <c r="AD174" s="53">
        <v>0</v>
      </c>
      <c r="AE174" s="54"/>
      <c r="AF174" s="53">
        <v>0</v>
      </c>
      <c r="AG174" s="54"/>
      <c r="AH174" s="54"/>
      <c r="AI174" s="54"/>
      <c r="AJ174" s="53">
        <v>0</v>
      </c>
      <c r="AK174" s="54"/>
      <c r="AL174" s="54"/>
      <c r="AM174" s="54"/>
      <c r="AN174" s="53">
        <v>0</v>
      </c>
      <c r="AO174" s="54"/>
      <c r="AP174" s="53">
        <v>0</v>
      </c>
      <c r="AQ174" s="54"/>
      <c r="AR174" s="54"/>
      <c r="AS174" s="54"/>
      <c r="AT174" s="53">
        <v>0</v>
      </c>
      <c r="AU174" s="39"/>
      <c r="AV174" s="39"/>
      <c r="AW174" s="39"/>
    </row>
    <row r="175" spans="1:49" ht="20.100000000000001" customHeight="1" x14ac:dyDescent="0.2">
      <c r="D175" s="50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39"/>
      <c r="AV175" s="39"/>
      <c r="AW175" s="39"/>
    </row>
    <row r="176" spans="1:49" ht="20.100000000000001" customHeight="1" x14ac:dyDescent="0.2">
      <c r="C176" s="3" t="s">
        <v>0</v>
      </c>
      <c r="D176" s="50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39"/>
      <c r="AV176" s="39"/>
      <c r="AW176" s="39"/>
    </row>
    <row r="177" spans="1:49" ht="20.100000000000001" customHeight="1" x14ac:dyDescent="0.2">
      <c r="D177" s="2" t="s">
        <v>122</v>
      </c>
      <c r="F177" s="39">
        <v>0</v>
      </c>
      <c r="G177" s="39"/>
      <c r="H177" s="39"/>
      <c r="I177" s="39"/>
      <c r="J177" s="39">
        <v>0</v>
      </c>
      <c r="K177" s="39">
        <v>0</v>
      </c>
      <c r="L177" s="39">
        <v>0</v>
      </c>
      <c r="M177" s="39"/>
      <c r="N177" s="39">
        <v>0</v>
      </c>
      <c r="O177" s="39"/>
      <c r="P177" s="39"/>
      <c r="Q177" s="39"/>
      <c r="R177" s="39">
        <v>0</v>
      </c>
      <c r="S177" s="39">
        <v>0</v>
      </c>
      <c r="T177" s="39">
        <v>0</v>
      </c>
      <c r="U177" s="39">
        <v>0</v>
      </c>
      <c r="V177" s="39"/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/>
      <c r="AF177" s="39">
        <v>0</v>
      </c>
      <c r="AG177" s="39"/>
      <c r="AH177" s="39"/>
      <c r="AI177" s="39"/>
      <c r="AJ177" s="39">
        <v>0</v>
      </c>
      <c r="AK177" s="39"/>
      <c r="AL177" s="39"/>
      <c r="AM177" s="39"/>
      <c r="AN177" s="39">
        <v>0</v>
      </c>
      <c r="AO177" s="39"/>
      <c r="AP177" s="39">
        <v>0</v>
      </c>
      <c r="AQ177" s="39"/>
      <c r="AR177" s="39"/>
      <c r="AS177" s="39"/>
      <c r="AT177" s="39">
        <v>0</v>
      </c>
      <c r="AU177" s="39"/>
      <c r="AV177" s="39"/>
      <c r="AW177" s="39"/>
    </row>
    <row r="178" spans="1:49" ht="20.100000000000001" customHeight="1" x14ac:dyDescent="0.2">
      <c r="D178" s="47" t="s">
        <v>135</v>
      </c>
      <c r="F178" s="48">
        <v>0</v>
      </c>
      <c r="G178" s="49"/>
      <c r="H178" s="49"/>
      <c r="I178" s="49"/>
      <c r="J178" s="48">
        <v>0</v>
      </c>
      <c r="K178" s="48">
        <v>0</v>
      </c>
      <c r="L178" s="48">
        <v>0</v>
      </c>
      <c r="M178" s="49"/>
      <c r="N178" s="48">
        <v>0</v>
      </c>
      <c r="O178" s="49"/>
      <c r="P178" s="49"/>
      <c r="Q178" s="49"/>
      <c r="R178" s="48">
        <v>0</v>
      </c>
      <c r="S178" s="48">
        <v>0</v>
      </c>
      <c r="T178" s="48">
        <v>0</v>
      </c>
      <c r="U178" s="48">
        <v>0</v>
      </c>
      <c r="V178" s="49"/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9"/>
      <c r="AF178" s="48">
        <v>0</v>
      </c>
      <c r="AG178" s="49"/>
      <c r="AH178" s="49"/>
      <c r="AI178" s="49"/>
      <c r="AJ178" s="48">
        <v>0</v>
      </c>
      <c r="AK178" s="49"/>
      <c r="AL178" s="49"/>
      <c r="AM178" s="49"/>
      <c r="AN178" s="48">
        <v>0</v>
      </c>
      <c r="AO178" s="49"/>
      <c r="AP178" s="48">
        <v>0</v>
      </c>
      <c r="AQ178" s="49"/>
      <c r="AR178" s="49"/>
      <c r="AS178" s="49"/>
      <c r="AT178" s="48">
        <v>0</v>
      </c>
      <c r="AU178" s="39"/>
      <c r="AV178" s="39"/>
      <c r="AW178" s="39"/>
    </row>
    <row r="179" spans="1:49" ht="20.100000000000001" customHeight="1" x14ac:dyDescent="0.2">
      <c r="D179" s="2" t="s">
        <v>113</v>
      </c>
      <c r="F179" s="39">
        <v>0</v>
      </c>
      <c r="G179" s="39"/>
      <c r="H179" s="39"/>
      <c r="I179" s="39"/>
      <c r="J179" s="39">
        <v>0</v>
      </c>
      <c r="K179" s="39">
        <v>0</v>
      </c>
      <c r="L179" s="39">
        <v>0</v>
      </c>
      <c r="M179" s="39"/>
      <c r="N179" s="39">
        <v>0</v>
      </c>
      <c r="O179" s="39"/>
      <c r="P179" s="39"/>
      <c r="Q179" s="39"/>
      <c r="R179" s="39">
        <v>0</v>
      </c>
      <c r="S179" s="39">
        <v>0</v>
      </c>
      <c r="T179" s="39">
        <v>0</v>
      </c>
      <c r="U179" s="39">
        <v>0</v>
      </c>
      <c r="V179" s="39"/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/>
      <c r="AF179" s="39">
        <v>0</v>
      </c>
      <c r="AG179" s="39"/>
      <c r="AH179" s="39"/>
      <c r="AI179" s="39"/>
      <c r="AJ179" s="39">
        <v>0</v>
      </c>
      <c r="AK179" s="39"/>
      <c r="AL179" s="39"/>
      <c r="AM179" s="39"/>
      <c r="AN179" s="39">
        <v>0</v>
      </c>
      <c r="AO179" s="39"/>
      <c r="AP179" s="39">
        <v>0</v>
      </c>
      <c r="AQ179" s="39"/>
      <c r="AR179" s="39"/>
      <c r="AS179" s="39"/>
      <c r="AT179" s="39">
        <v>0</v>
      </c>
      <c r="AU179" s="39"/>
      <c r="AV179" s="39"/>
      <c r="AW179" s="39"/>
    </row>
    <row r="180" spans="1:49" ht="20.100000000000001" customHeight="1" x14ac:dyDescent="0.2">
      <c r="D180" s="47" t="s">
        <v>136</v>
      </c>
      <c r="F180" s="48">
        <v>0</v>
      </c>
      <c r="G180" s="49"/>
      <c r="H180" s="49"/>
      <c r="I180" s="49"/>
      <c r="J180" s="48">
        <v>0</v>
      </c>
      <c r="K180" s="48">
        <v>0</v>
      </c>
      <c r="L180" s="48">
        <v>0</v>
      </c>
      <c r="M180" s="49"/>
      <c r="N180" s="48">
        <v>0</v>
      </c>
      <c r="O180" s="49"/>
      <c r="P180" s="49"/>
      <c r="Q180" s="49"/>
      <c r="R180" s="48">
        <v>0</v>
      </c>
      <c r="S180" s="48">
        <v>0</v>
      </c>
      <c r="T180" s="48">
        <v>0</v>
      </c>
      <c r="U180" s="48">
        <v>0</v>
      </c>
      <c r="V180" s="49"/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9"/>
      <c r="AF180" s="48">
        <v>0</v>
      </c>
      <c r="AG180" s="49"/>
      <c r="AH180" s="49"/>
      <c r="AI180" s="49"/>
      <c r="AJ180" s="48">
        <v>0</v>
      </c>
      <c r="AK180" s="49"/>
      <c r="AL180" s="49"/>
      <c r="AM180" s="49"/>
      <c r="AN180" s="48">
        <v>0</v>
      </c>
      <c r="AO180" s="49"/>
      <c r="AP180" s="48">
        <v>0</v>
      </c>
      <c r="AQ180" s="49"/>
      <c r="AR180" s="49"/>
      <c r="AS180" s="49"/>
      <c r="AT180" s="48">
        <v>0</v>
      </c>
      <c r="AU180" s="39"/>
      <c r="AV180" s="39"/>
      <c r="AW180" s="39"/>
    </row>
    <row r="181" spans="1:49" ht="20.100000000000001" customHeight="1" x14ac:dyDescent="0.2">
      <c r="D181" s="2" t="s">
        <v>114</v>
      </c>
      <c r="F181" s="39">
        <v>0</v>
      </c>
      <c r="G181" s="39"/>
      <c r="H181" s="39"/>
      <c r="I181" s="39"/>
      <c r="J181" s="39">
        <v>0</v>
      </c>
      <c r="K181" s="39">
        <v>0</v>
      </c>
      <c r="L181" s="39">
        <v>0</v>
      </c>
      <c r="M181" s="39"/>
      <c r="N181" s="39">
        <v>0</v>
      </c>
      <c r="O181" s="39"/>
      <c r="P181" s="39"/>
      <c r="Q181" s="39"/>
      <c r="R181" s="39">
        <v>0</v>
      </c>
      <c r="S181" s="39">
        <v>0</v>
      </c>
      <c r="T181" s="39">
        <v>0</v>
      </c>
      <c r="U181" s="39">
        <v>0</v>
      </c>
      <c r="V181" s="39"/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/>
      <c r="AF181" s="39">
        <v>0</v>
      </c>
      <c r="AG181" s="39"/>
      <c r="AH181" s="39"/>
      <c r="AI181" s="39"/>
      <c r="AJ181" s="39">
        <v>0</v>
      </c>
      <c r="AK181" s="39"/>
      <c r="AL181" s="39"/>
      <c r="AM181" s="39"/>
      <c r="AN181" s="39">
        <v>0</v>
      </c>
      <c r="AO181" s="39"/>
      <c r="AP181" s="39">
        <v>0</v>
      </c>
      <c r="AQ181" s="39"/>
      <c r="AR181" s="39"/>
      <c r="AS181" s="39"/>
      <c r="AT181" s="39">
        <v>0</v>
      </c>
      <c r="AU181" s="39"/>
      <c r="AV181" s="39"/>
      <c r="AW181" s="39"/>
    </row>
    <row r="182" spans="1:49" ht="20.100000000000001" customHeight="1" x14ac:dyDescent="0.2">
      <c r="D182" s="47" t="s">
        <v>101</v>
      </c>
      <c r="F182" s="48">
        <v>0</v>
      </c>
      <c r="G182" s="49"/>
      <c r="H182" s="49"/>
      <c r="I182" s="49"/>
      <c r="J182" s="48">
        <v>0</v>
      </c>
      <c r="K182" s="48">
        <v>0</v>
      </c>
      <c r="L182" s="48">
        <v>0</v>
      </c>
      <c r="M182" s="49"/>
      <c r="N182" s="48">
        <v>0</v>
      </c>
      <c r="O182" s="49"/>
      <c r="P182" s="49"/>
      <c r="Q182" s="49"/>
      <c r="R182" s="48">
        <v>0</v>
      </c>
      <c r="S182" s="48">
        <v>0</v>
      </c>
      <c r="T182" s="48">
        <v>0</v>
      </c>
      <c r="U182" s="48">
        <v>0</v>
      </c>
      <c r="V182" s="49"/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9"/>
      <c r="AF182" s="48">
        <v>0</v>
      </c>
      <c r="AG182" s="49"/>
      <c r="AH182" s="49"/>
      <c r="AI182" s="49"/>
      <c r="AJ182" s="48">
        <v>0</v>
      </c>
      <c r="AK182" s="49"/>
      <c r="AL182" s="49"/>
      <c r="AM182" s="49"/>
      <c r="AN182" s="48">
        <v>0</v>
      </c>
      <c r="AO182" s="49"/>
      <c r="AP182" s="48">
        <v>0</v>
      </c>
      <c r="AQ182" s="49"/>
      <c r="AR182" s="49"/>
      <c r="AS182" s="49"/>
      <c r="AT182" s="48">
        <v>0</v>
      </c>
      <c r="AU182" s="39"/>
      <c r="AV182" s="39"/>
      <c r="AW182" s="39"/>
    </row>
    <row r="183" spans="1:49" ht="19.5" customHeight="1" x14ac:dyDescent="0.2">
      <c r="D183" s="2" t="s">
        <v>116</v>
      </c>
      <c r="F183" s="39">
        <v>0</v>
      </c>
      <c r="G183" s="39"/>
      <c r="H183" s="39"/>
      <c r="I183" s="39"/>
      <c r="J183" s="39">
        <v>0</v>
      </c>
      <c r="K183" s="39">
        <v>0</v>
      </c>
      <c r="L183" s="39">
        <v>0</v>
      </c>
      <c r="M183" s="39"/>
      <c r="N183" s="39">
        <v>0</v>
      </c>
      <c r="O183" s="39"/>
      <c r="P183" s="39"/>
      <c r="Q183" s="39"/>
      <c r="R183" s="39">
        <v>0</v>
      </c>
      <c r="S183" s="39">
        <v>0</v>
      </c>
      <c r="T183" s="39">
        <v>0</v>
      </c>
      <c r="U183" s="39">
        <v>0</v>
      </c>
      <c r="V183" s="39"/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/>
      <c r="AF183" s="39">
        <v>0</v>
      </c>
      <c r="AG183" s="39"/>
      <c r="AH183" s="39"/>
      <c r="AI183" s="39"/>
      <c r="AJ183" s="39">
        <v>0</v>
      </c>
      <c r="AK183" s="39"/>
      <c r="AL183" s="39"/>
      <c r="AM183" s="39"/>
      <c r="AN183" s="39">
        <v>0</v>
      </c>
      <c r="AO183" s="39"/>
      <c r="AP183" s="39">
        <v>0</v>
      </c>
      <c r="AQ183" s="39"/>
      <c r="AR183" s="39"/>
      <c r="AS183" s="39"/>
      <c r="AT183" s="39">
        <v>0</v>
      </c>
      <c r="AU183" s="39"/>
      <c r="AV183" s="39"/>
      <c r="AW183" s="39"/>
    </row>
    <row r="184" spans="1:49" ht="20.100000000000001" customHeight="1" x14ac:dyDescent="0.2">
      <c r="D184" s="47" t="s">
        <v>155</v>
      </c>
      <c r="F184" s="48">
        <v>0</v>
      </c>
      <c r="G184" s="49"/>
      <c r="H184" s="49"/>
      <c r="I184" s="49"/>
      <c r="J184" s="48">
        <v>0</v>
      </c>
      <c r="K184" s="48">
        <v>0</v>
      </c>
      <c r="L184" s="48">
        <v>0</v>
      </c>
      <c r="M184" s="49"/>
      <c r="N184" s="48">
        <v>0</v>
      </c>
      <c r="O184" s="49"/>
      <c r="P184" s="49"/>
      <c r="Q184" s="49"/>
      <c r="R184" s="48">
        <v>0</v>
      </c>
      <c r="S184" s="48">
        <v>0</v>
      </c>
      <c r="T184" s="48">
        <v>0</v>
      </c>
      <c r="U184" s="48">
        <v>0</v>
      </c>
      <c r="V184" s="49"/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9"/>
      <c r="AF184" s="48">
        <v>0</v>
      </c>
      <c r="AG184" s="49"/>
      <c r="AH184" s="49"/>
      <c r="AI184" s="49"/>
      <c r="AJ184" s="48">
        <v>0</v>
      </c>
      <c r="AK184" s="49"/>
      <c r="AL184" s="49"/>
      <c r="AM184" s="49"/>
      <c r="AN184" s="48">
        <v>0</v>
      </c>
      <c r="AO184" s="49"/>
      <c r="AP184" s="48">
        <v>0</v>
      </c>
      <c r="AQ184" s="49"/>
      <c r="AR184" s="49"/>
      <c r="AS184" s="49"/>
      <c r="AT184" s="48">
        <v>0</v>
      </c>
      <c r="AU184" s="39"/>
      <c r="AV184" s="39"/>
      <c r="AW184" s="39"/>
    </row>
    <row r="185" spans="1:49" ht="20.100000000000001" customHeight="1" x14ac:dyDescent="0.2">
      <c r="D185" s="2" t="s">
        <v>137</v>
      </c>
      <c r="F185" s="39">
        <v>0</v>
      </c>
      <c r="G185" s="39"/>
      <c r="H185" s="39"/>
      <c r="I185" s="39"/>
      <c r="J185" s="39">
        <v>0</v>
      </c>
      <c r="K185" s="39">
        <v>0</v>
      </c>
      <c r="L185" s="39">
        <v>0</v>
      </c>
      <c r="M185" s="39"/>
      <c r="N185" s="39">
        <v>0</v>
      </c>
      <c r="O185" s="39"/>
      <c r="P185" s="39"/>
      <c r="Q185" s="39"/>
      <c r="R185" s="39">
        <v>0</v>
      </c>
      <c r="S185" s="39">
        <v>0</v>
      </c>
      <c r="T185" s="39">
        <v>0</v>
      </c>
      <c r="U185" s="39">
        <v>0</v>
      </c>
      <c r="V185" s="39"/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/>
      <c r="AF185" s="39">
        <v>0</v>
      </c>
      <c r="AG185" s="39"/>
      <c r="AH185" s="39"/>
      <c r="AI185" s="39"/>
      <c r="AJ185" s="39">
        <v>0</v>
      </c>
      <c r="AK185" s="39"/>
      <c r="AL185" s="39"/>
      <c r="AM185" s="39"/>
      <c r="AN185" s="39">
        <v>0</v>
      </c>
      <c r="AO185" s="39"/>
      <c r="AP185" s="39">
        <v>0</v>
      </c>
      <c r="AQ185" s="39"/>
      <c r="AR185" s="39"/>
      <c r="AS185" s="39"/>
      <c r="AT185" s="39">
        <v>0</v>
      </c>
      <c r="AU185" s="39"/>
      <c r="AV185" s="39"/>
      <c r="AW185" s="39"/>
    </row>
    <row r="186" spans="1:49" ht="20.100000000000001" customHeight="1" x14ac:dyDescent="0.2"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</row>
    <row r="187" spans="1:49" s="1" customFormat="1" ht="20.100000000000001" customHeight="1" x14ac:dyDescent="0.25">
      <c r="A187" s="3"/>
      <c r="B187" s="6"/>
      <c r="C187" s="51" t="s">
        <v>120</v>
      </c>
      <c r="D187" s="52"/>
      <c r="E187" s="5"/>
      <c r="F187" s="53">
        <v>0</v>
      </c>
      <c r="G187" s="54"/>
      <c r="H187" s="54"/>
      <c r="I187" s="54"/>
      <c r="J187" s="53">
        <v>0</v>
      </c>
      <c r="K187" s="53">
        <v>0</v>
      </c>
      <c r="L187" s="53">
        <v>0</v>
      </c>
      <c r="M187" s="54"/>
      <c r="N187" s="53">
        <v>0</v>
      </c>
      <c r="O187" s="54"/>
      <c r="P187" s="54"/>
      <c r="Q187" s="54"/>
      <c r="R187" s="53">
        <v>0</v>
      </c>
      <c r="S187" s="53">
        <v>0</v>
      </c>
      <c r="T187" s="53">
        <v>0</v>
      </c>
      <c r="U187" s="53">
        <v>0</v>
      </c>
      <c r="V187" s="54"/>
      <c r="W187" s="53">
        <v>0</v>
      </c>
      <c r="X187" s="53">
        <v>0</v>
      </c>
      <c r="Y187" s="53">
        <v>0</v>
      </c>
      <c r="Z187" s="53">
        <v>0</v>
      </c>
      <c r="AA187" s="53">
        <v>0</v>
      </c>
      <c r="AB187" s="53">
        <v>0</v>
      </c>
      <c r="AC187" s="53">
        <v>0</v>
      </c>
      <c r="AD187" s="53">
        <v>0</v>
      </c>
      <c r="AE187" s="54"/>
      <c r="AF187" s="53">
        <v>0</v>
      </c>
      <c r="AG187" s="54"/>
      <c r="AH187" s="54"/>
      <c r="AI187" s="54"/>
      <c r="AJ187" s="53">
        <v>0</v>
      </c>
      <c r="AK187" s="54"/>
      <c r="AL187" s="54"/>
      <c r="AM187" s="54"/>
      <c r="AN187" s="53">
        <v>0</v>
      </c>
      <c r="AO187" s="54"/>
      <c r="AP187" s="53">
        <v>0</v>
      </c>
      <c r="AQ187" s="54"/>
      <c r="AR187" s="54"/>
      <c r="AS187" s="54"/>
      <c r="AT187" s="53">
        <v>0</v>
      </c>
      <c r="AU187" s="39"/>
      <c r="AV187" s="39"/>
      <c r="AW187" s="39"/>
    </row>
    <row r="188" spans="1:49" ht="20.100000000000001" customHeight="1" x14ac:dyDescent="0.2"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</row>
    <row r="189" spans="1:49" ht="20.100000000000001" customHeight="1" x14ac:dyDescent="0.2">
      <c r="C189" s="3" t="s">
        <v>162</v>
      </c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</row>
    <row r="190" spans="1:49" ht="20.100000000000001" customHeight="1" x14ac:dyDescent="0.2">
      <c r="D190" s="2" t="s">
        <v>163</v>
      </c>
      <c r="F190" s="39">
        <v>0</v>
      </c>
      <c r="G190" s="39"/>
      <c r="H190" s="39"/>
      <c r="I190" s="39"/>
      <c r="J190" s="39">
        <v>0</v>
      </c>
      <c r="K190" s="39">
        <v>0</v>
      </c>
      <c r="L190" s="39">
        <v>0</v>
      </c>
      <c r="M190" s="39"/>
      <c r="N190" s="39">
        <v>0</v>
      </c>
      <c r="O190" s="39"/>
      <c r="P190" s="39"/>
      <c r="Q190" s="39"/>
      <c r="R190" s="39">
        <v>0</v>
      </c>
      <c r="S190" s="39">
        <v>0</v>
      </c>
      <c r="T190" s="39">
        <v>0</v>
      </c>
      <c r="U190" s="39">
        <v>0</v>
      </c>
      <c r="V190" s="39"/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/>
      <c r="AF190" s="39">
        <v>0</v>
      </c>
      <c r="AG190" s="39"/>
      <c r="AH190" s="39"/>
      <c r="AI190" s="39"/>
      <c r="AJ190" s="39">
        <v>0</v>
      </c>
      <c r="AK190" s="39"/>
      <c r="AL190" s="39"/>
      <c r="AM190" s="39"/>
      <c r="AN190" s="39">
        <v>0</v>
      </c>
      <c r="AO190" s="39"/>
      <c r="AP190" s="39">
        <v>0</v>
      </c>
      <c r="AQ190" s="39"/>
      <c r="AR190" s="39"/>
      <c r="AS190" s="39"/>
      <c r="AT190" s="39">
        <v>0</v>
      </c>
      <c r="AU190" s="39"/>
      <c r="AV190" s="39"/>
      <c r="AW190" s="39"/>
    </row>
    <row r="191" spans="1:49" ht="19.5" customHeight="1" x14ac:dyDescent="0.2">
      <c r="D191" s="47" t="s">
        <v>164</v>
      </c>
      <c r="F191" s="48">
        <v>0</v>
      </c>
      <c r="G191" s="49"/>
      <c r="H191" s="49"/>
      <c r="I191" s="49"/>
      <c r="J191" s="48">
        <v>5</v>
      </c>
      <c r="K191" s="48">
        <v>0</v>
      </c>
      <c r="L191" s="48">
        <v>0</v>
      </c>
      <c r="M191" s="49"/>
      <c r="N191" s="48">
        <v>5</v>
      </c>
      <c r="O191" s="49"/>
      <c r="P191" s="49"/>
      <c r="Q191" s="49"/>
      <c r="R191" s="48">
        <v>0</v>
      </c>
      <c r="S191" s="48">
        <v>5</v>
      </c>
      <c r="T191" s="48">
        <v>0</v>
      </c>
      <c r="U191" s="48">
        <v>0</v>
      </c>
      <c r="V191" s="49"/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9"/>
      <c r="AF191" s="48">
        <v>5</v>
      </c>
      <c r="AG191" s="49"/>
      <c r="AH191" s="49"/>
      <c r="AI191" s="49"/>
      <c r="AJ191" s="48">
        <v>0</v>
      </c>
      <c r="AK191" s="49"/>
      <c r="AL191" s="49"/>
      <c r="AM191" s="49"/>
      <c r="AN191" s="48">
        <v>0</v>
      </c>
      <c r="AO191" s="49"/>
      <c r="AP191" s="48">
        <v>0</v>
      </c>
      <c r="AQ191" s="49"/>
      <c r="AR191" s="49"/>
      <c r="AS191" s="49"/>
      <c r="AT191" s="48">
        <v>0</v>
      </c>
      <c r="AU191" s="39"/>
      <c r="AV191" s="39"/>
      <c r="AW191" s="39"/>
    </row>
    <row r="192" spans="1:49" ht="20.100000000000001" customHeight="1" x14ac:dyDescent="0.2">
      <c r="D192" s="2" t="s">
        <v>165</v>
      </c>
      <c r="F192" s="39">
        <v>0</v>
      </c>
      <c r="G192" s="39"/>
      <c r="H192" s="39"/>
      <c r="I192" s="39"/>
      <c r="J192" s="39">
        <v>0</v>
      </c>
      <c r="K192" s="39">
        <v>0</v>
      </c>
      <c r="L192" s="39">
        <v>0</v>
      </c>
      <c r="M192" s="39"/>
      <c r="N192" s="39">
        <v>0</v>
      </c>
      <c r="O192" s="39"/>
      <c r="P192" s="39"/>
      <c r="Q192" s="39"/>
      <c r="R192" s="39">
        <v>0</v>
      </c>
      <c r="S192" s="39">
        <v>0</v>
      </c>
      <c r="T192" s="39">
        <v>0</v>
      </c>
      <c r="U192" s="39">
        <v>0</v>
      </c>
      <c r="V192" s="39"/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/>
      <c r="AF192" s="39">
        <v>0</v>
      </c>
      <c r="AG192" s="39"/>
      <c r="AH192" s="39"/>
      <c r="AI192" s="39"/>
      <c r="AJ192" s="39">
        <v>0</v>
      </c>
      <c r="AK192" s="39"/>
      <c r="AL192" s="39"/>
      <c r="AM192" s="39"/>
      <c r="AN192" s="39">
        <v>0</v>
      </c>
      <c r="AO192" s="39"/>
      <c r="AP192" s="39">
        <v>0</v>
      </c>
      <c r="AQ192" s="39"/>
      <c r="AR192" s="39"/>
      <c r="AS192" s="39"/>
      <c r="AT192" s="39">
        <v>0</v>
      </c>
      <c r="AU192" s="39"/>
      <c r="AV192" s="39"/>
      <c r="AW192" s="39"/>
    </row>
    <row r="193" spans="1:49" ht="19.5" customHeight="1" x14ac:dyDescent="0.2">
      <c r="D193" s="47" t="s">
        <v>166</v>
      </c>
      <c r="F193" s="48">
        <v>0</v>
      </c>
      <c r="G193" s="49"/>
      <c r="H193" s="49"/>
      <c r="I193" s="49"/>
      <c r="J193" s="48">
        <v>0</v>
      </c>
      <c r="K193" s="48">
        <v>0</v>
      </c>
      <c r="L193" s="48">
        <v>0</v>
      </c>
      <c r="M193" s="49"/>
      <c r="N193" s="48">
        <v>0</v>
      </c>
      <c r="O193" s="49"/>
      <c r="P193" s="49"/>
      <c r="Q193" s="49"/>
      <c r="R193" s="48">
        <v>0</v>
      </c>
      <c r="S193" s="48">
        <v>0</v>
      </c>
      <c r="T193" s="48">
        <v>0</v>
      </c>
      <c r="U193" s="48">
        <v>0</v>
      </c>
      <c r="V193" s="49"/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9"/>
      <c r="AF193" s="48">
        <v>0</v>
      </c>
      <c r="AG193" s="49"/>
      <c r="AH193" s="49"/>
      <c r="AI193" s="49"/>
      <c r="AJ193" s="48">
        <v>0</v>
      </c>
      <c r="AK193" s="49"/>
      <c r="AL193" s="49"/>
      <c r="AM193" s="49"/>
      <c r="AN193" s="48">
        <v>0</v>
      </c>
      <c r="AO193" s="49"/>
      <c r="AP193" s="48">
        <v>0</v>
      </c>
      <c r="AQ193" s="49"/>
      <c r="AR193" s="49"/>
      <c r="AS193" s="49"/>
      <c r="AT193" s="48">
        <v>0</v>
      </c>
      <c r="AU193" s="39"/>
      <c r="AV193" s="39"/>
      <c r="AW193" s="39"/>
    </row>
    <row r="194" spans="1:49" ht="20.100000000000001" customHeight="1" x14ac:dyDescent="0.2">
      <c r="D194" s="2" t="s">
        <v>167</v>
      </c>
      <c r="F194" s="39">
        <v>0</v>
      </c>
      <c r="G194" s="39"/>
      <c r="H194" s="39"/>
      <c r="I194" s="39"/>
      <c r="J194" s="39">
        <v>0</v>
      </c>
      <c r="K194" s="39">
        <v>0</v>
      </c>
      <c r="L194" s="39">
        <v>0</v>
      </c>
      <c r="M194" s="39"/>
      <c r="N194" s="39">
        <v>0</v>
      </c>
      <c r="O194" s="39"/>
      <c r="P194" s="39"/>
      <c r="Q194" s="39"/>
      <c r="R194" s="39">
        <v>0</v>
      </c>
      <c r="S194" s="39">
        <v>0</v>
      </c>
      <c r="T194" s="39">
        <v>0</v>
      </c>
      <c r="U194" s="39">
        <v>0</v>
      </c>
      <c r="V194" s="39"/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/>
      <c r="AF194" s="39">
        <v>0</v>
      </c>
      <c r="AG194" s="39"/>
      <c r="AH194" s="39"/>
      <c r="AI194" s="39"/>
      <c r="AJ194" s="39">
        <v>0</v>
      </c>
      <c r="AK194" s="39"/>
      <c r="AL194" s="39"/>
      <c r="AM194" s="39"/>
      <c r="AN194" s="39">
        <v>0</v>
      </c>
      <c r="AO194" s="39"/>
      <c r="AP194" s="39">
        <v>0</v>
      </c>
      <c r="AQ194" s="39"/>
      <c r="AR194" s="39"/>
      <c r="AS194" s="39"/>
      <c r="AT194" s="39">
        <v>0</v>
      </c>
      <c r="AU194" s="39"/>
      <c r="AV194" s="39"/>
      <c r="AW194" s="39"/>
    </row>
    <row r="195" spans="1:49" ht="19.5" customHeight="1" x14ac:dyDescent="0.2">
      <c r="D195" s="47" t="s">
        <v>168</v>
      </c>
      <c r="F195" s="48">
        <v>0</v>
      </c>
      <c r="G195" s="49"/>
      <c r="H195" s="49"/>
      <c r="I195" s="49"/>
      <c r="J195" s="48">
        <v>4</v>
      </c>
      <c r="K195" s="48">
        <v>0</v>
      </c>
      <c r="L195" s="48">
        <v>0</v>
      </c>
      <c r="M195" s="49"/>
      <c r="N195" s="48">
        <v>4</v>
      </c>
      <c r="O195" s="49"/>
      <c r="P195" s="49"/>
      <c r="Q195" s="49"/>
      <c r="R195" s="48">
        <v>0</v>
      </c>
      <c r="S195" s="48">
        <v>3</v>
      </c>
      <c r="T195" s="48">
        <v>1</v>
      </c>
      <c r="U195" s="48">
        <v>0</v>
      </c>
      <c r="V195" s="49"/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9"/>
      <c r="AF195" s="48">
        <v>4</v>
      </c>
      <c r="AG195" s="49"/>
      <c r="AH195" s="49"/>
      <c r="AI195" s="49"/>
      <c r="AJ195" s="48">
        <v>0</v>
      </c>
      <c r="AK195" s="49"/>
      <c r="AL195" s="49"/>
      <c r="AM195" s="49"/>
      <c r="AN195" s="48">
        <v>0</v>
      </c>
      <c r="AO195" s="49"/>
      <c r="AP195" s="48">
        <v>0</v>
      </c>
      <c r="AQ195" s="49"/>
      <c r="AR195" s="49"/>
      <c r="AS195" s="49"/>
      <c r="AT195" s="48">
        <v>0</v>
      </c>
      <c r="AU195" s="39"/>
      <c r="AV195" s="39"/>
      <c r="AW195" s="39"/>
    </row>
    <row r="196" spans="1:49" ht="20.100000000000001" customHeight="1" x14ac:dyDescent="0.2">
      <c r="D196" s="2" t="s">
        <v>169</v>
      </c>
      <c r="F196" s="39">
        <v>0</v>
      </c>
      <c r="G196" s="39"/>
      <c r="H196" s="39"/>
      <c r="I196" s="39"/>
      <c r="J196" s="39">
        <v>0</v>
      </c>
      <c r="K196" s="39">
        <v>0</v>
      </c>
      <c r="L196" s="39">
        <v>0</v>
      </c>
      <c r="M196" s="39"/>
      <c r="N196" s="39">
        <v>0</v>
      </c>
      <c r="O196" s="39"/>
      <c r="P196" s="39"/>
      <c r="Q196" s="39"/>
      <c r="R196" s="39">
        <v>0</v>
      </c>
      <c r="S196" s="39">
        <v>0</v>
      </c>
      <c r="T196" s="39">
        <v>0</v>
      </c>
      <c r="U196" s="39">
        <v>0</v>
      </c>
      <c r="V196" s="39"/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/>
      <c r="AF196" s="39">
        <v>0</v>
      </c>
      <c r="AG196" s="39"/>
      <c r="AH196" s="39"/>
      <c r="AI196" s="39"/>
      <c r="AJ196" s="39">
        <v>0</v>
      </c>
      <c r="AK196" s="39"/>
      <c r="AL196" s="39"/>
      <c r="AM196" s="39"/>
      <c r="AN196" s="39">
        <v>0</v>
      </c>
      <c r="AO196" s="39"/>
      <c r="AP196" s="39">
        <v>0</v>
      </c>
      <c r="AQ196" s="39"/>
      <c r="AR196" s="39"/>
      <c r="AS196" s="39"/>
      <c r="AT196" s="39">
        <v>0</v>
      </c>
      <c r="AU196" s="39"/>
      <c r="AV196" s="39"/>
      <c r="AW196" s="39"/>
    </row>
    <row r="197" spans="1:49" ht="19.5" customHeight="1" x14ac:dyDescent="0.2">
      <c r="D197" s="47" t="s">
        <v>170</v>
      </c>
      <c r="F197" s="48">
        <v>0</v>
      </c>
      <c r="G197" s="49"/>
      <c r="H197" s="49"/>
      <c r="I197" s="49"/>
      <c r="J197" s="48">
        <v>9</v>
      </c>
      <c r="K197" s="48">
        <v>1</v>
      </c>
      <c r="L197" s="48">
        <v>0</v>
      </c>
      <c r="M197" s="49"/>
      <c r="N197" s="48">
        <v>10</v>
      </c>
      <c r="O197" s="49"/>
      <c r="P197" s="49"/>
      <c r="Q197" s="49"/>
      <c r="R197" s="48">
        <v>0</v>
      </c>
      <c r="S197" s="48">
        <v>9</v>
      </c>
      <c r="T197" s="48">
        <v>0</v>
      </c>
      <c r="U197" s="48">
        <v>1</v>
      </c>
      <c r="V197" s="49"/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9"/>
      <c r="AF197" s="48">
        <v>10</v>
      </c>
      <c r="AG197" s="49"/>
      <c r="AH197" s="49"/>
      <c r="AI197" s="49"/>
      <c r="AJ197" s="48">
        <v>0</v>
      </c>
      <c r="AK197" s="49"/>
      <c r="AL197" s="49"/>
      <c r="AM197" s="49"/>
      <c r="AN197" s="48">
        <v>0</v>
      </c>
      <c r="AO197" s="49"/>
      <c r="AP197" s="48">
        <v>0</v>
      </c>
      <c r="AQ197" s="49"/>
      <c r="AR197" s="49"/>
      <c r="AS197" s="49"/>
      <c r="AT197" s="48">
        <v>0</v>
      </c>
      <c r="AU197" s="39"/>
      <c r="AV197" s="39"/>
      <c r="AW197" s="39"/>
    </row>
    <row r="198" spans="1:49" ht="19.5" customHeight="1" x14ac:dyDescent="0.2">
      <c r="D198" s="50" t="s">
        <v>171</v>
      </c>
      <c r="F198" s="49">
        <v>0</v>
      </c>
      <c r="G198" s="49"/>
      <c r="H198" s="49"/>
      <c r="I198" s="49"/>
      <c r="J198" s="49">
        <v>0</v>
      </c>
      <c r="K198" s="49">
        <v>0</v>
      </c>
      <c r="L198" s="49">
        <v>0</v>
      </c>
      <c r="M198" s="49"/>
      <c r="N198" s="49">
        <v>0</v>
      </c>
      <c r="O198" s="49"/>
      <c r="P198" s="49"/>
      <c r="Q198" s="49"/>
      <c r="R198" s="49">
        <v>0</v>
      </c>
      <c r="S198" s="49">
        <v>0</v>
      </c>
      <c r="T198" s="49">
        <v>0</v>
      </c>
      <c r="U198" s="49">
        <v>0</v>
      </c>
      <c r="V198" s="49"/>
      <c r="W198" s="49">
        <v>0</v>
      </c>
      <c r="X198" s="49">
        <v>0</v>
      </c>
      <c r="Y198" s="49">
        <v>0</v>
      </c>
      <c r="Z198" s="49">
        <v>0</v>
      </c>
      <c r="AA198" s="49">
        <v>0</v>
      </c>
      <c r="AB198" s="49">
        <v>0</v>
      </c>
      <c r="AC198" s="49">
        <v>0</v>
      </c>
      <c r="AD198" s="49">
        <v>0</v>
      </c>
      <c r="AE198" s="49"/>
      <c r="AF198" s="49">
        <v>0</v>
      </c>
      <c r="AG198" s="49"/>
      <c r="AH198" s="49"/>
      <c r="AI198" s="49"/>
      <c r="AJ198" s="49">
        <v>0</v>
      </c>
      <c r="AK198" s="49"/>
      <c r="AL198" s="49"/>
      <c r="AM198" s="49"/>
      <c r="AN198" s="49">
        <v>0</v>
      </c>
      <c r="AO198" s="49"/>
      <c r="AP198" s="49">
        <v>0</v>
      </c>
      <c r="AQ198" s="49"/>
      <c r="AR198" s="49"/>
      <c r="AS198" s="49"/>
      <c r="AT198" s="49">
        <v>0</v>
      </c>
      <c r="AU198" s="39"/>
      <c r="AV198" s="39"/>
      <c r="AW198" s="39"/>
    </row>
    <row r="199" spans="1:49" ht="20.100000000000001" customHeight="1" x14ac:dyDescent="0.2">
      <c r="D199" s="50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</row>
    <row r="200" spans="1:49" s="1" customFormat="1" ht="20.100000000000001" customHeight="1" x14ac:dyDescent="0.25">
      <c r="A200" s="3"/>
      <c r="B200" s="6"/>
      <c r="C200" s="51" t="s">
        <v>172</v>
      </c>
      <c r="D200" s="52"/>
      <c r="E200" s="5"/>
      <c r="F200" s="53">
        <v>0</v>
      </c>
      <c r="G200" s="54"/>
      <c r="H200" s="54"/>
      <c r="I200" s="54"/>
      <c r="J200" s="53">
        <v>18</v>
      </c>
      <c r="K200" s="53">
        <v>1</v>
      </c>
      <c r="L200" s="53">
        <v>0</v>
      </c>
      <c r="M200" s="54"/>
      <c r="N200" s="53">
        <v>19</v>
      </c>
      <c r="O200" s="54"/>
      <c r="P200" s="54"/>
      <c r="Q200" s="54"/>
      <c r="R200" s="53">
        <v>0</v>
      </c>
      <c r="S200" s="53">
        <v>17</v>
      </c>
      <c r="T200" s="53">
        <v>1</v>
      </c>
      <c r="U200" s="53">
        <v>1</v>
      </c>
      <c r="V200" s="54"/>
      <c r="W200" s="53">
        <v>0</v>
      </c>
      <c r="X200" s="53">
        <v>0</v>
      </c>
      <c r="Y200" s="53">
        <v>0</v>
      </c>
      <c r="Z200" s="53">
        <v>0</v>
      </c>
      <c r="AA200" s="53">
        <v>0</v>
      </c>
      <c r="AB200" s="53">
        <v>0</v>
      </c>
      <c r="AC200" s="53">
        <v>0</v>
      </c>
      <c r="AD200" s="53">
        <v>0</v>
      </c>
      <c r="AE200" s="54"/>
      <c r="AF200" s="53">
        <v>19</v>
      </c>
      <c r="AG200" s="54"/>
      <c r="AH200" s="54"/>
      <c r="AI200" s="54"/>
      <c r="AJ200" s="53">
        <v>0</v>
      </c>
      <c r="AK200" s="54"/>
      <c r="AL200" s="54"/>
      <c r="AM200" s="54"/>
      <c r="AN200" s="53">
        <v>0</v>
      </c>
      <c r="AO200" s="54"/>
      <c r="AP200" s="53">
        <v>0</v>
      </c>
      <c r="AQ200" s="54"/>
      <c r="AR200" s="54"/>
      <c r="AS200" s="54"/>
      <c r="AT200" s="53">
        <v>0</v>
      </c>
      <c r="AU200" s="39"/>
      <c r="AV200" s="39"/>
      <c r="AW200" s="39"/>
    </row>
    <row r="201" spans="1:49" ht="20.100000000000001" customHeight="1" x14ac:dyDescent="0.2"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</row>
    <row r="202" spans="1:49" ht="20.100000000000001" customHeight="1" x14ac:dyDescent="0.2">
      <c r="C202" s="3" t="s">
        <v>127</v>
      </c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</row>
    <row r="203" spans="1:49" ht="20.100000000000001" customHeight="1" x14ac:dyDescent="0.2">
      <c r="D203" s="2" t="s">
        <v>122</v>
      </c>
      <c r="F203" s="39">
        <v>269</v>
      </c>
      <c r="G203" s="39"/>
      <c r="H203" s="39"/>
      <c r="I203" s="39"/>
      <c r="J203" s="39">
        <v>1301</v>
      </c>
      <c r="K203" s="39">
        <v>63</v>
      </c>
      <c r="L203" s="39">
        <v>7</v>
      </c>
      <c r="M203" s="39"/>
      <c r="N203" s="39">
        <v>1371</v>
      </c>
      <c r="O203" s="39"/>
      <c r="P203" s="39"/>
      <c r="Q203" s="39"/>
      <c r="R203" s="39">
        <v>18</v>
      </c>
      <c r="S203" s="39">
        <v>64</v>
      </c>
      <c r="T203" s="39">
        <v>410</v>
      </c>
      <c r="U203" s="39">
        <v>204</v>
      </c>
      <c r="V203" s="39"/>
      <c r="W203" s="39">
        <v>129</v>
      </c>
      <c r="X203" s="39">
        <v>3</v>
      </c>
      <c r="Y203" s="39">
        <v>0</v>
      </c>
      <c r="Z203" s="39">
        <v>17</v>
      </c>
      <c r="AA203" s="39">
        <v>150</v>
      </c>
      <c r="AB203" s="39">
        <v>11</v>
      </c>
      <c r="AC203" s="39">
        <v>314</v>
      </c>
      <c r="AD203" s="39">
        <v>1</v>
      </c>
      <c r="AE203" s="39"/>
      <c r="AF203" s="39">
        <v>1321</v>
      </c>
      <c r="AG203" s="39"/>
      <c r="AH203" s="39"/>
      <c r="AI203" s="39"/>
      <c r="AJ203" s="39">
        <v>319</v>
      </c>
      <c r="AK203" s="39"/>
      <c r="AL203" s="39"/>
      <c r="AM203" s="39"/>
      <c r="AN203" s="39">
        <v>0</v>
      </c>
      <c r="AO203" s="39"/>
      <c r="AP203" s="39">
        <v>0</v>
      </c>
      <c r="AQ203" s="39"/>
      <c r="AR203" s="39"/>
      <c r="AS203" s="39"/>
      <c r="AT203" s="39">
        <v>0</v>
      </c>
      <c r="AU203" s="39"/>
      <c r="AV203" s="39"/>
      <c r="AW203" s="39"/>
    </row>
    <row r="204" spans="1:49" ht="19.5" customHeight="1" x14ac:dyDescent="0.2">
      <c r="D204" s="47" t="s">
        <v>135</v>
      </c>
      <c r="F204" s="48">
        <v>219</v>
      </c>
      <c r="G204" s="49"/>
      <c r="H204" s="49"/>
      <c r="I204" s="49"/>
      <c r="J204" s="48">
        <v>1305</v>
      </c>
      <c r="K204" s="48">
        <v>49</v>
      </c>
      <c r="L204" s="48">
        <v>17</v>
      </c>
      <c r="M204" s="49"/>
      <c r="N204" s="48">
        <v>1371</v>
      </c>
      <c r="O204" s="49"/>
      <c r="P204" s="49"/>
      <c r="Q204" s="49"/>
      <c r="R204" s="48">
        <v>27</v>
      </c>
      <c r="S204" s="48">
        <v>46</v>
      </c>
      <c r="T204" s="48">
        <v>379</v>
      </c>
      <c r="U204" s="48">
        <v>82</v>
      </c>
      <c r="V204" s="49"/>
      <c r="W204" s="48">
        <v>206</v>
      </c>
      <c r="X204" s="48">
        <v>2</v>
      </c>
      <c r="Y204" s="48">
        <v>3</v>
      </c>
      <c r="Z204" s="48">
        <v>41</v>
      </c>
      <c r="AA204" s="48">
        <v>147</v>
      </c>
      <c r="AB204" s="48">
        <v>33</v>
      </c>
      <c r="AC204" s="48">
        <v>380</v>
      </c>
      <c r="AD204" s="48">
        <v>0</v>
      </c>
      <c r="AE204" s="49"/>
      <c r="AF204" s="48">
        <v>1346</v>
      </c>
      <c r="AG204" s="49"/>
      <c r="AH204" s="49"/>
      <c r="AI204" s="49"/>
      <c r="AJ204" s="48">
        <v>244</v>
      </c>
      <c r="AK204" s="49"/>
      <c r="AL204" s="49"/>
      <c r="AM204" s="49"/>
      <c r="AN204" s="48">
        <v>0</v>
      </c>
      <c r="AO204" s="49"/>
      <c r="AP204" s="48">
        <v>0</v>
      </c>
      <c r="AQ204" s="49"/>
      <c r="AR204" s="49"/>
      <c r="AS204" s="49"/>
      <c r="AT204" s="48">
        <v>0</v>
      </c>
      <c r="AU204" s="39"/>
      <c r="AV204" s="39"/>
      <c r="AW204" s="39"/>
    </row>
    <row r="205" spans="1:49" ht="20.100000000000001" customHeight="1" x14ac:dyDescent="0.2">
      <c r="D205" s="2" t="s">
        <v>98</v>
      </c>
      <c r="F205" s="39">
        <v>275</v>
      </c>
      <c r="G205" s="39"/>
      <c r="H205" s="39"/>
      <c r="I205" s="39"/>
      <c r="J205" s="39">
        <v>1306</v>
      </c>
      <c r="K205" s="39">
        <v>53</v>
      </c>
      <c r="L205" s="39">
        <v>18</v>
      </c>
      <c r="M205" s="39"/>
      <c r="N205" s="39">
        <v>1377</v>
      </c>
      <c r="O205" s="39"/>
      <c r="P205" s="39"/>
      <c r="Q205" s="39"/>
      <c r="R205" s="39">
        <v>30</v>
      </c>
      <c r="S205" s="39">
        <v>46</v>
      </c>
      <c r="T205" s="39">
        <v>370</v>
      </c>
      <c r="U205" s="39">
        <v>149</v>
      </c>
      <c r="V205" s="39"/>
      <c r="W205" s="39">
        <v>161</v>
      </c>
      <c r="X205" s="39">
        <v>5</v>
      </c>
      <c r="Y205" s="39">
        <v>2</v>
      </c>
      <c r="Z205" s="39">
        <v>34</v>
      </c>
      <c r="AA205" s="39">
        <v>162</v>
      </c>
      <c r="AB205" s="39">
        <v>21</v>
      </c>
      <c r="AC205" s="39">
        <v>391</v>
      </c>
      <c r="AD205" s="39">
        <v>0</v>
      </c>
      <c r="AE205" s="39"/>
      <c r="AF205" s="39">
        <v>1371</v>
      </c>
      <c r="AG205" s="39"/>
      <c r="AH205" s="39"/>
      <c r="AI205" s="39"/>
      <c r="AJ205" s="39">
        <v>281</v>
      </c>
      <c r="AK205" s="39"/>
      <c r="AL205" s="39"/>
      <c r="AM205" s="39"/>
      <c r="AN205" s="39">
        <v>0</v>
      </c>
      <c r="AO205" s="39"/>
      <c r="AP205" s="39">
        <v>0</v>
      </c>
      <c r="AQ205" s="39"/>
      <c r="AR205" s="39"/>
      <c r="AS205" s="39"/>
      <c r="AT205" s="39">
        <v>0</v>
      </c>
      <c r="AU205" s="39"/>
      <c r="AV205" s="39"/>
      <c r="AW205" s="39"/>
    </row>
    <row r="206" spans="1:49" ht="19.5" customHeight="1" x14ac:dyDescent="0.2">
      <c r="D206" s="47" t="s">
        <v>136</v>
      </c>
      <c r="F206" s="48">
        <v>280</v>
      </c>
      <c r="G206" s="49"/>
      <c r="H206" s="49"/>
      <c r="I206" s="49"/>
      <c r="J206" s="48">
        <v>1285</v>
      </c>
      <c r="K206" s="48">
        <v>36</v>
      </c>
      <c r="L206" s="48">
        <v>18</v>
      </c>
      <c r="M206" s="49"/>
      <c r="N206" s="48">
        <v>1339</v>
      </c>
      <c r="O206" s="49"/>
      <c r="P206" s="49"/>
      <c r="Q206" s="49"/>
      <c r="R206" s="48">
        <v>1</v>
      </c>
      <c r="S206" s="48">
        <v>45</v>
      </c>
      <c r="T206" s="48">
        <v>349</v>
      </c>
      <c r="U206" s="48">
        <v>158</v>
      </c>
      <c r="V206" s="49"/>
      <c r="W206" s="48">
        <v>187</v>
      </c>
      <c r="X206" s="48">
        <v>7</v>
      </c>
      <c r="Y206" s="48">
        <v>0</v>
      </c>
      <c r="Z206" s="48">
        <v>22</v>
      </c>
      <c r="AA206" s="48">
        <v>178</v>
      </c>
      <c r="AB206" s="48">
        <v>8</v>
      </c>
      <c r="AC206" s="48">
        <v>383</v>
      </c>
      <c r="AD206" s="48">
        <v>3</v>
      </c>
      <c r="AE206" s="49"/>
      <c r="AF206" s="48">
        <v>1341</v>
      </c>
      <c r="AG206" s="49"/>
      <c r="AH206" s="49"/>
      <c r="AI206" s="49"/>
      <c r="AJ206" s="48">
        <v>278</v>
      </c>
      <c r="AK206" s="49"/>
      <c r="AL206" s="49"/>
      <c r="AM206" s="49"/>
      <c r="AN206" s="48">
        <v>0</v>
      </c>
      <c r="AO206" s="49"/>
      <c r="AP206" s="48">
        <v>0</v>
      </c>
      <c r="AQ206" s="49"/>
      <c r="AR206" s="49"/>
      <c r="AS206" s="49"/>
      <c r="AT206" s="48">
        <v>0</v>
      </c>
      <c r="AU206" s="39"/>
      <c r="AV206" s="39"/>
      <c r="AW206" s="39"/>
    </row>
    <row r="207" spans="1:49" ht="20.100000000000001" customHeight="1" x14ac:dyDescent="0.2">
      <c r="D207" s="2" t="s">
        <v>114</v>
      </c>
      <c r="F207" s="39">
        <v>185</v>
      </c>
      <c r="G207" s="39"/>
      <c r="H207" s="39"/>
      <c r="I207" s="39"/>
      <c r="J207" s="39">
        <v>1318</v>
      </c>
      <c r="K207" s="39">
        <v>88</v>
      </c>
      <c r="L207" s="39">
        <v>24</v>
      </c>
      <c r="M207" s="39"/>
      <c r="N207" s="39">
        <v>1430</v>
      </c>
      <c r="O207" s="39"/>
      <c r="P207" s="39"/>
      <c r="Q207" s="39"/>
      <c r="R207" s="39">
        <v>49</v>
      </c>
      <c r="S207" s="39">
        <v>60</v>
      </c>
      <c r="T207" s="39">
        <v>471</v>
      </c>
      <c r="U207" s="39">
        <v>82</v>
      </c>
      <c r="V207" s="39"/>
      <c r="W207" s="39">
        <v>187</v>
      </c>
      <c r="X207" s="39">
        <v>1</v>
      </c>
      <c r="Y207" s="39">
        <v>1</v>
      </c>
      <c r="Z207" s="39">
        <v>43</v>
      </c>
      <c r="AA207" s="39">
        <v>183</v>
      </c>
      <c r="AB207" s="39">
        <v>52</v>
      </c>
      <c r="AC207" s="39">
        <v>328</v>
      </c>
      <c r="AD207" s="39">
        <v>0</v>
      </c>
      <c r="AE207" s="39"/>
      <c r="AF207" s="39">
        <v>1457</v>
      </c>
      <c r="AG207" s="39"/>
      <c r="AH207" s="39"/>
      <c r="AI207" s="39"/>
      <c r="AJ207" s="39">
        <v>158</v>
      </c>
      <c r="AK207" s="39"/>
      <c r="AL207" s="39"/>
      <c r="AM207" s="39"/>
      <c r="AN207" s="39">
        <v>0</v>
      </c>
      <c r="AO207" s="39"/>
      <c r="AP207" s="39">
        <v>0</v>
      </c>
      <c r="AQ207" s="39"/>
      <c r="AR207" s="39"/>
      <c r="AS207" s="39"/>
      <c r="AT207" s="39">
        <v>0</v>
      </c>
      <c r="AU207" s="39"/>
      <c r="AV207" s="39"/>
      <c r="AW207" s="39"/>
    </row>
    <row r="208" spans="1:49" ht="19.5" customHeight="1" x14ac:dyDescent="0.2">
      <c r="D208" s="47" t="s">
        <v>115</v>
      </c>
      <c r="F208" s="48">
        <v>252</v>
      </c>
      <c r="G208" s="49"/>
      <c r="H208" s="49"/>
      <c r="I208" s="49"/>
      <c r="J208" s="48">
        <v>1302</v>
      </c>
      <c r="K208" s="48">
        <v>31</v>
      </c>
      <c r="L208" s="48">
        <v>13</v>
      </c>
      <c r="M208" s="49"/>
      <c r="N208" s="48">
        <v>1346</v>
      </c>
      <c r="O208" s="49"/>
      <c r="P208" s="49"/>
      <c r="Q208" s="49"/>
      <c r="R208" s="48">
        <v>21</v>
      </c>
      <c r="S208" s="48">
        <v>49</v>
      </c>
      <c r="T208" s="48">
        <v>406</v>
      </c>
      <c r="U208" s="48">
        <v>115</v>
      </c>
      <c r="V208" s="49"/>
      <c r="W208" s="48">
        <v>171</v>
      </c>
      <c r="X208" s="48">
        <v>4</v>
      </c>
      <c r="Y208" s="48">
        <v>3</v>
      </c>
      <c r="Z208" s="48">
        <v>49</v>
      </c>
      <c r="AA208" s="48">
        <v>162</v>
      </c>
      <c r="AB208" s="48">
        <v>52</v>
      </c>
      <c r="AC208" s="48">
        <v>393</v>
      </c>
      <c r="AD208" s="48">
        <v>1</v>
      </c>
      <c r="AE208" s="49"/>
      <c r="AF208" s="48">
        <v>1426</v>
      </c>
      <c r="AG208" s="49"/>
      <c r="AH208" s="49"/>
      <c r="AI208" s="49"/>
      <c r="AJ208" s="48">
        <v>172</v>
      </c>
      <c r="AK208" s="49"/>
      <c r="AL208" s="49"/>
      <c r="AM208" s="49"/>
      <c r="AN208" s="48">
        <v>0</v>
      </c>
      <c r="AO208" s="49"/>
      <c r="AP208" s="48">
        <v>0</v>
      </c>
      <c r="AQ208" s="49"/>
      <c r="AR208" s="49"/>
      <c r="AS208" s="49"/>
      <c r="AT208" s="48">
        <v>0</v>
      </c>
      <c r="AU208" s="39"/>
      <c r="AV208" s="39"/>
      <c r="AW208" s="39"/>
    </row>
    <row r="209" spans="1:49" ht="20.100000000000001" customHeight="1" x14ac:dyDescent="0.2">
      <c r="D209" s="2" t="s">
        <v>102</v>
      </c>
      <c r="F209" s="39">
        <v>221</v>
      </c>
      <c r="G209" s="39"/>
      <c r="H209" s="39"/>
      <c r="I209" s="39"/>
      <c r="J209" s="39">
        <v>1309</v>
      </c>
      <c r="K209" s="39">
        <v>30</v>
      </c>
      <c r="L209" s="39">
        <v>8</v>
      </c>
      <c r="M209" s="39"/>
      <c r="N209" s="39">
        <v>1347</v>
      </c>
      <c r="O209" s="39"/>
      <c r="P209" s="39"/>
      <c r="Q209" s="39"/>
      <c r="R209" s="39">
        <v>20</v>
      </c>
      <c r="S209" s="39">
        <v>50</v>
      </c>
      <c r="T209" s="39">
        <v>338</v>
      </c>
      <c r="U209" s="39">
        <v>98</v>
      </c>
      <c r="V209" s="39"/>
      <c r="W209" s="39">
        <v>154</v>
      </c>
      <c r="X209" s="39">
        <v>2</v>
      </c>
      <c r="Y209" s="39">
        <v>0</v>
      </c>
      <c r="Z209" s="39">
        <v>48</v>
      </c>
      <c r="AA209" s="39">
        <v>134</v>
      </c>
      <c r="AB209" s="39">
        <v>41</v>
      </c>
      <c r="AC209" s="39">
        <v>439</v>
      </c>
      <c r="AD209" s="39">
        <v>0</v>
      </c>
      <c r="AE209" s="39"/>
      <c r="AF209" s="39">
        <v>1324</v>
      </c>
      <c r="AG209" s="39"/>
      <c r="AH209" s="39"/>
      <c r="AI209" s="39"/>
      <c r="AJ209" s="39">
        <v>244</v>
      </c>
      <c r="AK209" s="39"/>
      <c r="AL209" s="39"/>
      <c r="AM209" s="39"/>
      <c r="AN209" s="39">
        <v>0</v>
      </c>
      <c r="AO209" s="39"/>
      <c r="AP209" s="39">
        <v>0</v>
      </c>
      <c r="AQ209" s="39"/>
      <c r="AR209" s="39"/>
      <c r="AS209" s="39"/>
      <c r="AT209" s="39">
        <v>0</v>
      </c>
      <c r="AU209" s="39"/>
      <c r="AV209" s="39"/>
      <c r="AW209" s="39"/>
    </row>
    <row r="210" spans="1:49" ht="20.100000000000001" customHeight="1" x14ac:dyDescent="0.2">
      <c r="D210" s="50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</row>
    <row r="211" spans="1:49" s="1" customFormat="1" ht="20.100000000000001" customHeight="1" x14ac:dyDescent="0.25">
      <c r="A211" s="3"/>
      <c r="B211" s="6"/>
      <c r="C211" s="51" t="s">
        <v>129</v>
      </c>
      <c r="D211" s="52"/>
      <c r="E211" s="5"/>
      <c r="F211" s="53">
        <v>1701</v>
      </c>
      <c r="G211" s="54"/>
      <c r="H211" s="54"/>
      <c r="I211" s="54"/>
      <c r="J211" s="53">
        <v>9126</v>
      </c>
      <c r="K211" s="53">
        <v>350</v>
      </c>
      <c r="L211" s="53">
        <v>105</v>
      </c>
      <c r="M211" s="54"/>
      <c r="N211" s="53">
        <v>9581</v>
      </c>
      <c r="O211" s="54"/>
      <c r="P211" s="54"/>
      <c r="Q211" s="54"/>
      <c r="R211" s="53">
        <v>166</v>
      </c>
      <c r="S211" s="53">
        <v>360</v>
      </c>
      <c r="T211" s="53">
        <v>2723</v>
      </c>
      <c r="U211" s="53">
        <v>888</v>
      </c>
      <c r="V211" s="54"/>
      <c r="W211" s="53">
        <v>1195</v>
      </c>
      <c r="X211" s="53">
        <v>24</v>
      </c>
      <c r="Y211" s="53">
        <v>9</v>
      </c>
      <c r="Z211" s="53">
        <v>254</v>
      </c>
      <c r="AA211" s="53">
        <v>1116</v>
      </c>
      <c r="AB211" s="53">
        <v>218</v>
      </c>
      <c r="AC211" s="53">
        <v>2628</v>
      </c>
      <c r="AD211" s="53">
        <v>5</v>
      </c>
      <c r="AE211" s="54"/>
      <c r="AF211" s="53">
        <v>9586</v>
      </c>
      <c r="AG211" s="54"/>
      <c r="AH211" s="54"/>
      <c r="AI211" s="54"/>
      <c r="AJ211" s="53">
        <v>1696</v>
      </c>
      <c r="AK211" s="54"/>
      <c r="AL211" s="54"/>
      <c r="AM211" s="54"/>
      <c r="AN211" s="53">
        <v>0</v>
      </c>
      <c r="AO211" s="54"/>
      <c r="AP211" s="53">
        <v>0</v>
      </c>
      <c r="AQ211" s="54"/>
      <c r="AR211" s="54"/>
      <c r="AS211" s="54"/>
      <c r="AT211" s="53">
        <v>0</v>
      </c>
      <c r="AU211" s="39"/>
      <c r="AV211" s="39"/>
      <c r="AW211" s="39"/>
    </row>
    <row r="212" spans="1:49" s="1" customFormat="1" ht="20.100000000000001" customHeight="1" x14ac:dyDescent="0.2">
      <c r="A212" s="3"/>
      <c r="B212" s="6"/>
      <c r="C212" s="3"/>
      <c r="D212" s="3"/>
      <c r="E212" s="5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39"/>
      <c r="AV212" s="39"/>
      <c r="AW212" s="39"/>
    </row>
    <row r="213" spans="1:49" ht="20.100000000000001" customHeight="1" x14ac:dyDescent="0.2">
      <c r="C213" s="3" t="s">
        <v>130</v>
      </c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</row>
    <row r="214" spans="1:49" ht="19.5" customHeight="1" x14ac:dyDescent="0.2">
      <c r="D214" s="2" t="s">
        <v>113</v>
      </c>
      <c r="F214" s="39">
        <v>0</v>
      </c>
      <c r="G214" s="39"/>
      <c r="H214" s="39"/>
      <c r="I214" s="39"/>
      <c r="J214" s="39">
        <v>0</v>
      </c>
      <c r="K214" s="39">
        <v>0</v>
      </c>
      <c r="L214" s="39">
        <v>0</v>
      </c>
      <c r="M214" s="39"/>
      <c r="N214" s="39">
        <v>0</v>
      </c>
      <c r="O214" s="39"/>
      <c r="P214" s="39"/>
      <c r="Q214" s="39"/>
      <c r="R214" s="39">
        <v>0</v>
      </c>
      <c r="S214" s="39">
        <v>0</v>
      </c>
      <c r="T214" s="39">
        <v>0</v>
      </c>
      <c r="U214" s="39">
        <v>0</v>
      </c>
      <c r="V214" s="39"/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/>
      <c r="AF214" s="39">
        <v>0</v>
      </c>
      <c r="AG214" s="39"/>
      <c r="AH214" s="39"/>
      <c r="AI214" s="39"/>
      <c r="AJ214" s="39">
        <v>0</v>
      </c>
      <c r="AK214" s="39"/>
      <c r="AL214" s="39"/>
      <c r="AM214" s="39"/>
      <c r="AN214" s="39">
        <v>0</v>
      </c>
      <c r="AO214" s="39"/>
      <c r="AP214" s="39">
        <v>0</v>
      </c>
      <c r="AQ214" s="39"/>
      <c r="AR214" s="39"/>
      <c r="AS214" s="39"/>
      <c r="AT214" s="39">
        <v>0</v>
      </c>
      <c r="AU214" s="39"/>
      <c r="AV214" s="39"/>
      <c r="AW214" s="39"/>
    </row>
    <row r="215" spans="1:49" s="1" customFormat="1" ht="20.100000000000001" customHeight="1" x14ac:dyDescent="0.2">
      <c r="A215" s="3"/>
      <c r="B215" s="6"/>
      <c r="C215" s="3"/>
      <c r="D215" s="3"/>
      <c r="E215" s="5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39"/>
      <c r="AV215" s="39"/>
      <c r="AW215" s="39"/>
    </row>
    <row r="216" spans="1:49" s="1" customFormat="1" ht="20.100000000000001" customHeight="1" x14ac:dyDescent="0.25">
      <c r="A216" s="3"/>
      <c r="B216" s="6"/>
      <c r="C216" s="51" t="s">
        <v>133</v>
      </c>
      <c r="D216" s="52"/>
      <c r="E216" s="5"/>
      <c r="F216" s="53">
        <v>0</v>
      </c>
      <c r="G216" s="54"/>
      <c r="H216" s="54"/>
      <c r="I216" s="54"/>
      <c r="J216" s="53">
        <v>0</v>
      </c>
      <c r="K216" s="53">
        <v>0</v>
      </c>
      <c r="L216" s="53">
        <v>0</v>
      </c>
      <c r="M216" s="54"/>
      <c r="N216" s="53">
        <v>0</v>
      </c>
      <c r="O216" s="54"/>
      <c r="P216" s="54"/>
      <c r="Q216" s="54"/>
      <c r="R216" s="53">
        <v>0</v>
      </c>
      <c r="S216" s="53">
        <v>0</v>
      </c>
      <c r="T216" s="53">
        <v>0</v>
      </c>
      <c r="U216" s="53">
        <v>0</v>
      </c>
      <c r="V216" s="54"/>
      <c r="W216" s="53">
        <v>0</v>
      </c>
      <c r="X216" s="53">
        <v>0</v>
      </c>
      <c r="Y216" s="53">
        <v>0</v>
      </c>
      <c r="Z216" s="53">
        <v>0</v>
      </c>
      <c r="AA216" s="53">
        <v>0</v>
      </c>
      <c r="AB216" s="53">
        <v>0</v>
      </c>
      <c r="AC216" s="53">
        <v>0</v>
      </c>
      <c r="AD216" s="53">
        <v>0</v>
      </c>
      <c r="AE216" s="54"/>
      <c r="AF216" s="53">
        <v>0</v>
      </c>
      <c r="AG216" s="54"/>
      <c r="AH216" s="54"/>
      <c r="AI216" s="54"/>
      <c r="AJ216" s="53">
        <v>0</v>
      </c>
      <c r="AK216" s="54"/>
      <c r="AL216" s="54"/>
      <c r="AM216" s="54"/>
      <c r="AN216" s="53">
        <v>0</v>
      </c>
      <c r="AO216" s="54"/>
      <c r="AP216" s="53">
        <v>0</v>
      </c>
      <c r="AQ216" s="54"/>
      <c r="AR216" s="54"/>
      <c r="AS216" s="54"/>
      <c r="AT216" s="53">
        <v>0</v>
      </c>
      <c r="AU216" s="39"/>
      <c r="AV216" s="39"/>
      <c r="AW216" s="39"/>
    </row>
    <row r="217" spans="1:49" s="1" customFormat="1" ht="20.100000000000001" customHeight="1" x14ac:dyDescent="0.2">
      <c r="A217" s="3"/>
      <c r="B217" s="6"/>
      <c r="C217" s="3"/>
      <c r="D217" s="3"/>
      <c r="E217" s="5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39"/>
      <c r="AV217" s="39"/>
      <c r="AW217" s="39"/>
    </row>
    <row r="218" spans="1:49" s="1" customFormat="1" ht="20.100000000000001" customHeight="1" x14ac:dyDescent="0.25">
      <c r="A218" s="3"/>
      <c r="B218" s="57" t="s">
        <v>173</v>
      </c>
      <c r="C218" s="58"/>
      <c r="D218" s="58"/>
      <c r="E218" s="5"/>
      <c r="F218" s="59">
        <v>1701</v>
      </c>
      <c r="G218" s="54"/>
      <c r="H218" s="54"/>
      <c r="I218" s="54"/>
      <c r="J218" s="59">
        <v>9144</v>
      </c>
      <c r="K218" s="59">
        <v>351</v>
      </c>
      <c r="L218" s="59">
        <v>105</v>
      </c>
      <c r="M218" s="54"/>
      <c r="N218" s="59">
        <v>9600</v>
      </c>
      <c r="O218" s="54"/>
      <c r="P218" s="54"/>
      <c r="Q218" s="54"/>
      <c r="R218" s="59">
        <v>166</v>
      </c>
      <c r="S218" s="59">
        <v>377</v>
      </c>
      <c r="T218" s="59">
        <v>2724</v>
      </c>
      <c r="U218" s="59">
        <v>889</v>
      </c>
      <c r="V218" s="54"/>
      <c r="W218" s="59">
        <v>1195</v>
      </c>
      <c r="X218" s="59">
        <v>24</v>
      </c>
      <c r="Y218" s="59">
        <v>9</v>
      </c>
      <c r="Z218" s="59">
        <v>254</v>
      </c>
      <c r="AA218" s="59">
        <v>1116</v>
      </c>
      <c r="AB218" s="59">
        <v>218</v>
      </c>
      <c r="AC218" s="59">
        <v>2628</v>
      </c>
      <c r="AD218" s="59">
        <v>5</v>
      </c>
      <c r="AE218" s="54"/>
      <c r="AF218" s="59">
        <v>9605</v>
      </c>
      <c r="AG218" s="54"/>
      <c r="AH218" s="54"/>
      <c r="AI218" s="54"/>
      <c r="AJ218" s="59">
        <v>1696</v>
      </c>
      <c r="AK218" s="54"/>
      <c r="AL218" s="54"/>
      <c r="AM218" s="54"/>
      <c r="AN218" s="59">
        <v>0</v>
      </c>
      <c r="AO218" s="54"/>
      <c r="AP218" s="59">
        <v>0</v>
      </c>
      <c r="AQ218" s="54"/>
      <c r="AR218" s="54"/>
      <c r="AS218" s="54"/>
      <c r="AT218" s="59">
        <v>0</v>
      </c>
      <c r="AU218" s="39"/>
      <c r="AV218" s="39"/>
      <c r="AW218" s="39"/>
    </row>
    <row r="219" spans="1:49" ht="20.100000000000001" customHeight="1" x14ac:dyDescent="0.2"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</row>
    <row r="220" spans="1:49" ht="20.100000000000001" customHeight="1" x14ac:dyDescent="0.2">
      <c r="B220" s="6" t="s">
        <v>174</v>
      </c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</row>
    <row r="221" spans="1:49" ht="20.100000000000001" customHeight="1" x14ac:dyDescent="0.2">
      <c r="C221" s="3" t="s">
        <v>175</v>
      </c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</row>
    <row r="222" spans="1:49" ht="20.100000000000001" customHeight="1" x14ac:dyDescent="0.2">
      <c r="D222" s="2" t="s">
        <v>176</v>
      </c>
      <c r="F222" s="39">
        <v>0</v>
      </c>
      <c r="G222" s="39"/>
      <c r="H222" s="39"/>
      <c r="I222" s="39"/>
      <c r="J222" s="39">
        <v>0</v>
      </c>
      <c r="K222" s="39">
        <v>0</v>
      </c>
      <c r="L222" s="39">
        <v>0</v>
      </c>
      <c r="M222" s="39"/>
      <c r="N222" s="39">
        <v>0</v>
      </c>
      <c r="O222" s="39"/>
      <c r="P222" s="39"/>
      <c r="Q222" s="39"/>
      <c r="R222" s="39">
        <v>0</v>
      </c>
      <c r="S222" s="39">
        <v>0</v>
      </c>
      <c r="T222" s="39">
        <v>0</v>
      </c>
      <c r="U222" s="39">
        <v>0</v>
      </c>
      <c r="V222" s="39"/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/>
      <c r="AF222" s="39">
        <v>0</v>
      </c>
      <c r="AG222" s="39"/>
      <c r="AH222" s="39"/>
      <c r="AI222" s="39"/>
      <c r="AJ222" s="39">
        <v>0</v>
      </c>
      <c r="AK222" s="39"/>
      <c r="AL222" s="39"/>
      <c r="AM222" s="39"/>
      <c r="AN222" s="39">
        <v>0</v>
      </c>
      <c r="AO222" s="39"/>
      <c r="AP222" s="39">
        <v>0</v>
      </c>
      <c r="AQ222" s="39"/>
      <c r="AR222" s="39"/>
      <c r="AS222" s="39"/>
      <c r="AT222" s="39">
        <v>0</v>
      </c>
      <c r="AU222" s="39"/>
      <c r="AV222" s="39"/>
      <c r="AW222" s="39"/>
    </row>
    <row r="223" spans="1:49" ht="19.5" customHeight="1" x14ac:dyDescent="0.2">
      <c r="D223" s="47" t="s">
        <v>177</v>
      </c>
      <c r="F223" s="48">
        <v>0</v>
      </c>
      <c r="G223" s="49"/>
      <c r="H223" s="49"/>
      <c r="I223" s="49"/>
      <c r="J223" s="48">
        <v>0</v>
      </c>
      <c r="K223" s="48">
        <v>0</v>
      </c>
      <c r="L223" s="48">
        <v>0</v>
      </c>
      <c r="M223" s="49"/>
      <c r="N223" s="48">
        <v>0</v>
      </c>
      <c r="O223" s="49"/>
      <c r="P223" s="49"/>
      <c r="Q223" s="49"/>
      <c r="R223" s="48">
        <v>0</v>
      </c>
      <c r="S223" s="48">
        <v>0</v>
      </c>
      <c r="T223" s="48">
        <v>0</v>
      </c>
      <c r="U223" s="48">
        <v>0</v>
      </c>
      <c r="V223" s="49"/>
      <c r="W223" s="48">
        <v>0</v>
      </c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0</v>
      </c>
      <c r="AE223" s="49"/>
      <c r="AF223" s="48">
        <v>0</v>
      </c>
      <c r="AG223" s="49"/>
      <c r="AH223" s="49"/>
      <c r="AI223" s="49"/>
      <c r="AJ223" s="48">
        <v>0</v>
      </c>
      <c r="AK223" s="49"/>
      <c r="AL223" s="49"/>
      <c r="AM223" s="49"/>
      <c r="AN223" s="48">
        <v>0</v>
      </c>
      <c r="AO223" s="49"/>
      <c r="AP223" s="48">
        <v>0</v>
      </c>
      <c r="AQ223" s="49"/>
      <c r="AR223" s="49"/>
      <c r="AS223" s="49"/>
      <c r="AT223" s="48">
        <v>0</v>
      </c>
      <c r="AU223" s="39"/>
      <c r="AV223" s="39"/>
      <c r="AW223" s="39"/>
    </row>
    <row r="224" spans="1:49" ht="20.100000000000001" customHeight="1" x14ac:dyDescent="0.2">
      <c r="D224" s="2" t="s">
        <v>178</v>
      </c>
      <c r="F224" s="39">
        <v>0</v>
      </c>
      <c r="G224" s="39"/>
      <c r="H224" s="39"/>
      <c r="I224" s="39"/>
      <c r="J224" s="39">
        <v>0</v>
      </c>
      <c r="K224" s="39">
        <v>0</v>
      </c>
      <c r="L224" s="39">
        <v>0</v>
      </c>
      <c r="M224" s="39"/>
      <c r="N224" s="39">
        <v>0</v>
      </c>
      <c r="O224" s="39"/>
      <c r="P224" s="39"/>
      <c r="Q224" s="39"/>
      <c r="R224" s="39">
        <v>0</v>
      </c>
      <c r="S224" s="39">
        <v>0</v>
      </c>
      <c r="T224" s="39">
        <v>0</v>
      </c>
      <c r="U224" s="39">
        <v>0</v>
      </c>
      <c r="V224" s="39"/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/>
      <c r="AF224" s="39">
        <v>0</v>
      </c>
      <c r="AG224" s="39"/>
      <c r="AH224" s="39"/>
      <c r="AI224" s="39"/>
      <c r="AJ224" s="39">
        <v>0</v>
      </c>
      <c r="AK224" s="39"/>
      <c r="AL224" s="39"/>
      <c r="AM224" s="39"/>
      <c r="AN224" s="39">
        <v>0</v>
      </c>
      <c r="AO224" s="39"/>
      <c r="AP224" s="39">
        <v>0</v>
      </c>
      <c r="AQ224" s="39"/>
      <c r="AR224" s="39"/>
      <c r="AS224" s="39"/>
      <c r="AT224" s="39">
        <v>0</v>
      </c>
      <c r="AU224" s="39"/>
      <c r="AV224" s="39"/>
      <c r="AW224" s="39"/>
    </row>
    <row r="225" spans="1:49" ht="19.5" customHeight="1" x14ac:dyDescent="0.2">
      <c r="D225" s="47" t="s">
        <v>179</v>
      </c>
      <c r="F225" s="48">
        <v>0</v>
      </c>
      <c r="G225" s="49"/>
      <c r="H225" s="49"/>
      <c r="I225" s="49"/>
      <c r="J225" s="48">
        <v>0</v>
      </c>
      <c r="K225" s="48">
        <v>0</v>
      </c>
      <c r="L225" s="48">
        <v>0</v>
      </c>
      <c r="M225" s="49"/>
      <c r="N225" s="48">
        <v>0</v>
      </c>
      <c r="O225" s="49"/>
      <c r="P225" s="49"/>
      <c r="Q225" s="49"/>
      <c r="R225" s="48">
        <v>0</v>
      </c>
      <c r="S225" s="48">
        <v>0</v>
      </c>
      <c r="T225" s="48">
        <v>0</v>
      </c>
      <c r="U225" s="48">
        <v>0</v>
      </c>
      <c r="V225" s="49"/>
      <c r="W225" s="48">
        <v>0</v>
      </c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9"/>
      <c r="AF225" s="48">
        <v>0</v>
      </c>
      <c r="AG225" s="49"/>
      <c r="AH225" s="49"/>
      <c r="AI225" s="49"/>
      <c r="AJ225" s="48">
        <v>0</v>
      </c>
      <c r="AK225" s="49"/>
      <c r="AL225" s="49"/>
      <c r="AM225" s="49"/>
      <c r="AN225" s="48">
        <v>0</v>
      </c>
      <c r="AO225" s="49"/>
      <c r="AP225" s="48">
        <v>0</v>
      </c>
      <c r="AQ225" s="49"/>
      <c r="AR225" s="49"/>
      <c r="AS225" s="49"/>
      <c r="AT225" s="48">
        <v>0</v>
      </c>
      <c r="AU225" s="39"/>
      <c r="AV225" s="39"/>
      <c r="AW225" s="39"/>
    </row>
    <row r="226" spans="1:49" ht="20.100000000000001" customHeight="1" x14ac:dyDescent="0.2">
      <c r="D226" s="2" t="s">
        <v>114</v>
      </c>
      <c r="F226" s="39">
        <v>0</v>
      </c>
      <c r="G226" s="39"/>
      <c r="H226" s="39"/>
      <c r="I226" s="39"/>
      <c r="J226" s="39">
        <v>0</v>
      </c>
      <c r="K226" s="39">
        <v>0</v>
      </c>
      <c r="L226" s="39">
        <v>0</v>
      </c>
      <c r="M226" s="39"/>
      <c r="N226" s="39">
        <v>0</v>
      </c>
      <c r="O226" s="39"/>
      <c r="P226" s="39"/>
      <c r="Q226" s="39"/>
      <c r="R226" s="39">
        <v>0</v>
      </c>
      <c r="S226" s="39">
        <v>0</v>
      </c>
      <c r="T226" s="39">
        <v>0</v>
      </c>
      <c r="U226" s="39">
        <v>0</v>
      </c>
      <c r="V226" s="39"/>
      <c r="W226" s="39">
        <v>0</v>
      </c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/>
      <c r="AF226" s="39">
        <v>0</v>
      </c>
      <c r="AG226" s="39"/>
      <c r="AH226" s="39"/>
      <c r="AI226" s="39"/>
      <c r="AJ226" s="39">
        <v>0</v>
      </c>
      <c r="AK226" s="39"/>
      <c r="AL226" s="39"/>
      <c r="AM226" s="39"/>
      <c r="AN226" s="39">
        <v>0</v>
      </c>
      <c r="AO226" s="39"/>
      <c r="AP226" s="39">
        <v>0</v>
      </c>
      <c r="AQ226" s="39"/>
      <c r="AR226" s="39"/>
      <c r="AS226" s="39"/>
      <c r="AT226" s="39">
        <v>0</v>
      </c>
      <c r="AU226" s="39"/>
      <c r="AV226" s="39"/>
      <c r="AW226" s="39"/>
    </row>
    <row r="227" spans="1:49" ht="19.5" customHeight="1" x14ac:dyDescent="0.2">
      <c r="D227" s="47" t="s">
        <v>115</v>
      </c>
      <c r="F227" s="48">
        <v>0</v>
      </c>
      <c r="G227" s="49"/>
      <c r="H227" s="49"/>
      <c r="I227" s="49"/>
      <c r="J227" s="48">
        <v>0</v>
      </c>
      <c r="K227" s="48">
        <v>0</v>
      </c>
      <c r="L227" s="48">
        <v>0</v>
      </c>
      <c r="M227" s="49"/>
      <c r="N227" s="48">
        <v>0</v>
      </c>
      <c r="O227" s="49"/>
      <c r="P227" s="49"/>
      <c r="Q227" s="49"/>
      <c r="R227" s="48">
        <v>0</v>
      </c>
      <c r="S227" s="48">
        <v>0</v>
      </c>
      <c r="T227" s="48">
        <v>0</v>
      </c>
      <c r="U227" s="48">
        <v>0</v>
      </c>
      <c r="V227" s="49"/>
      <c r="W227" s="48">
        <v>0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9"/>
      <c r="AF227" s="48">
        <v>0</v>
      </c>
      <c r="AG227" s="49"/>
      <c r="AH227" s="49"/>
      <c r="AI227" s="49"/>
      <c r="AJ227" s="48">
        <v>0</v>
      </c>
      <c r="AK227" s="49"/>
      <c r="AL227" s="49"/>
      <c r="AM227" s="49"/>
      <c r="AN227" s="48">
        <v>0</v>
      </c>
      <c r="AO227" s="49"/>
      <c r="AP227" s="48">
        <v>0</v>
      </c>
      <c r="AQ227" s="49"/>
      <c r="AR227" s="49"/>
      <c r="AS227" s="49"/>
      <c r="AT227" s="48">
        <v>0</v>
      </c>
      <c r="AU227" s="39"/>
      <c r="AV227" s="39"/>
      <c r="AW227" s="39"/>
    </row>
    <row r="228" spans="1:49" ht="20.100000000000001" customHeight="1" x14ac:dyDescent="0.2"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</row>
    <row r="229" spans="1:49" s="1" customFormat="1" ht="20.100000000000001" customHeight="1" x14ac:dyDescent="0.25">
      <c r="A229" s="3"/>
      <c r="B229" s="6"/>
      <c r="C229" s="51" t="s">
        <v>180</v>
      </c>
      <c r="D229" s="52"/>
      <c r="E229" s="5"/>
      <c r="F229" s="53">
        <v>0</v>
      </c>
      <c r="G229" s="54"/>
      <c r="H229" s="54"/>
      <c r="I229" s="54"/>
      <c r="J229" s="53">
        <v>0</v>
      </c>
      <c r="K229" s="53">
        <v>0</v>
      </c>
      <c r="L229" s="53">
        <v>0</v>
      </c>
      <c r="M229" s="54"/>
      <c r="N229" s="53">
        <v>0</v>
      </c>
      <c r="O229" s="54"/>
      <c r="P229" s="54"/>
      <c r="Q229" s="54"/>
      <c r="R229" s="53">
        <v>0</v>
      </c>
      <c r="S229" s="53">
        <v>0</v>
      </c>
      <c r="T229" s="53">
        <v>0</v>
      </c>
      <c r="U229" s="53">
        <v>0</v>
      </c>
      <c r="V229" s="54"/>
      <c r="W229" s="53">
        <v>0</v>
      </c>
      <c r="X229" s="53">
        <v>0</v>
      </c>
      <c r="Y229" s="53">
        <v>0</v>
      </c>
      <c r="Z229" s="53">
        <v>0</v>
      </c>
      <c r="AA229" s="53">
        <v>0</v>
      </c>
      <c r="AB229" s="53">
        <v>0</v>
      </c>
      <c r="AC229" s="53">
        <v>0</v>
      </c>
      <c r="AD229" s="53">
        <v>0</v>
      </c>
      <c r="AE229" s="54"/>
      <c r="AF229" s="53">
        <v>0</v>
      </c>
      <c r="AG229" s="54"/>
      <c r="AH229" s="54"/>
      <c r="AI229" s="54"/>
      <c r="AJ229" s="53">
        <v>0</v>
      </c>
      <c r="AK229" s="54"/>
      <c r="AL229" s="54"/>
      <c r="AM229" s="54"/>
      <c r="AN229" s="53">
        <v>0</v>
      </c>
      <c r="AO229" s="54"/>
      <c r="AP229" s="53">
        <v>0</v>
      </c>
      <c r="AQ229" s="54"/>
      <c r="AR229" s="54"/>
      <c r="AS229" s="54"/>
      <c r="AT229" s="53">
        <v>0</v>
      </c>
      <c r="AU229" s="39"/>
      <c r="AV229" s="39"/>
      <c r="AW229" s="39"/>
    </row>
    <row r="230" spans="1:49" ht="20.100000000000001" customHeight="1" x14ac:dyDescent="0.2"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</row>
    <row r="231" spans="1:49" ht="20.100000000000001" customHeight="1" x14ac:dyDescent="0.2">
      <c r="C231" s="3" t="s">
        <v>121</v>
      </c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</row>
    <row r="232" spans="1:49" ht="20.100000000000001" customHeight="1" x14ac:dyDescent="0.2">
      <c r="D232" s="2" t="s">
        <v>176</v>
      </c>
      <c r="F232" s="39">
        <v>0</v>
      </c>
      <c r="G232" s="39"/>
      <c r="H232" s="39"/>
      <c r="I232" s="39"/>
      <c r="J232" s="39">
        <v>0</v>
      </c>
      <c r="K232" s="39">
        <v>0</v>
      </c>
      <c r="L232" s="39">
        <v>0</v>
      </c>
      <c r="M232" s="39"/>
      <c r="N232" s="39">
        <v>0</v>
      </c>
      <c r="O232" s="39"/>
      <c r="P232" s="39"/>
      <c r="Q232" s="39"/>
      <c r="R232" s="39">
        <v>0</v>
      </c>
      <c r="S232" s="39">
        <v>0</v>
      </c>
      <c r="T232" s="39">
        <v>0</v>
      </c>
      <c r="U232" s="39">
        <v>0</v>
      </c>
      <c r="V232" s="39"/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/>
      <c r="AF232" s="39">
        <v>0</v>
      </c>
      <c r="AG232" s="39"/>
      <c r="AH232" s="39"/>
      <c r="AI232" s="39"/>
      <c r="AJ232" s="39">
        <v>0</v>
      </c>
      <c r="AK232" s="39"/>
      <c r="AL232" s="39"/>
      <c r="AM232" s="39"/>
      <c r="AN232" s="39">
        <v>0</v>
      </c>
      <c r="AO232" s="39"/>
      <c r="AP232" s="39">
        <v>0</v>
      </c>
      <c r="AQ232" s="39"/>
      <c r="AR232" s="39"/>
      <c r="AS232" s="39"/>
      <c r="AT232" s="39">
        <v>0</v>
      </c>
      <c r="AU232" s="39"/>
      <c r="AV232" s="39"/>
      <c r="AW232" s="39"/>
    </row>
    <row r="233" spans="1:49" ht="19.5" customHeight="1" x14ac:dyDescent="0.2">
      <c r="D233" s="47" t="s">
        <v>97</v>
      </c>
      <c r="F233" s="48">
        <v>0</v>
      </c>
      <c r="G233" s="49"/>
      <c r="H233" s="49"/>
      <c r="I233" s="49"/>
      <c r="J233" s="48">
        <v>0</v>
      </c>
      <c r="K233" s="48">
        <v>0</v>
      </c>
      <c r="L233" s="48">
        <v>0</v>
      </c>
      <c r="M233" s="49"/>
      <c r="N233" s="48">
        <v>0</v>
      </c>
      <c r="O233" s="49"/>
      <c r="P233" s="49"/>
      <c r="Q233" s="49"/>
      <c r="R233" s="48">
        <v>0</v>
      </c>
      <c r="S233" s="48">
        <v>0</v>
      </c>
      <c r="T233" s="48">
        <v>0</v>
      </c>
      <c r="U233" s="48">
        <v>0</v>
      </c>
      <c r="V233" s="49"/>
      <c r="W233" s="48">
        <v>0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9"/>
      <c r="AF233" s="48">
        <v>0</v>
      </c>
      <c r="AG233" s="49"/>
      <c r="AH233" s="49"/>
      <c r="AI233" s="49"/>
      <c r="AJ233" s="48">
        <v>0</v>
      </c>
      <c r="AK233" s="49"/>
      <c r="AL233" s="49"/>
      <c r="AM233" s="49"/>
      <c r="AN233" s="48">
        <v>0</v>
      </c>
      <c r="AO233" s="49"/>
      <c r="AP233" s="48">
        <v>0</v>
      </c>
      <c r="AQ233" s="49"/>
      <c r="AR233" s="49"/>
      <c r="AS233" s="49"/>
      <c r="AT233" s="48">
        <v>0</v>
      </c>
      <c r="AU233" s="39"/>
      <c r="AV233" s="39"/>
      <c r="AW233" s="39"/>
    </row>
    <row r="234" spans="1:49" ht="20.100000000000001" customHeight="1" x14ac:dyDescent="0.2"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</row>
    <row r="235" spans="1:49" s="1" customFormat="1" ht="20.100000000000001" customHeight="1" x14ac:dyDescent="0.25">
      <c r="A235" s="3"/>
      <c r="B235" s="6"/>
      <c r="C235" s="51" t="s">
        <v>124</v>
      </c>
      <c r="D235" s="52"/>
      <c r="E235" s="5"/>
      <c r="F235" s="53">
        <v>0</v>
      </c>
      <c r="G235" s="54"/>
      <c r="H235" s="54"/>
      <c r="I235" s="54"/>
      <c r="J235" s="53">
        <v>0</v>
      </c>
      <c r="K235" s="53">
        <v>0</v>
      </c>
      <c r="L235" s="53">
        <v>0</v>
      </c>
      <c r="M235" s="54"/>
      <c r="N235" s="53">
        <v>0</v>
      </c>
      <c r="O235" s="54"/>
      <c r="P235" s="54"/>
      <c r="Q235" s="54"/>
      <c r="R235" s="53">
        <v>0</v>
      </c>
      <c r="S235" s="53">
        <v>0</v>
      </c>
      <c r="T235" s="53">
        <v>0</v>
      </c>
      <c r="U235" s="53">
        <v>0</v>
      </c>
      <c r="V235" s="54"/>
      <c r="W235" s="53">
        <v>0</v>
      </c>
      <c r="X235" s="53">
        <v>0</v>
      </c>
      <c r="Y235" s="53">
        <v>0</v>
      </c>
      <c r="Z235" s="53">
        <v>0</v>
      </c>
      <c r="AA235" s="53">
        <v>0</v>
      </c>
      <c r="AB235" s="53">
        <v>0</v>
      </c>
      <c r="AC235" s="53">
        <v>0</v>
      </c>
      <c r="AD235" s="53">
        <v>0</v>
      </c>
      <c r="AE235" s="54"/>
      <c r="AF235" s="53">
        <v>0</v>
      </c>
      <c r="AG235" s="54"/>
      <c r="AH235" s="54"/>
      <c r="AI235" s="54"/>
      <c r="AJ235" s="53">
        <v>0</v>
      </c>
      <c r="AK235" s="54"/>
      <c r="AL235" s="54"/>
      <c r="AM235" s="54"/>
      <c r="AN235" s="53">
        <v>0</v>
      </c>
      <c r="AO235" s="54"/>
      <c r="AP235" s="53">
        <v>0</v>
      </c>
      <c r="AQ235" s="54"/>
      <c r="AR235" s="54"/>
      <c r="AS235" s="54"/>
      <c r="AT235" s="53">
        <v>0</v>
      </c>
      <c r="AU235" s="39"/>
      <c r="AV235" s="39"/>
      <c r="AW235" s="39"/>
    </row>
    <row r="236" spans="1:49" ht="20.100000000000001" customHeight="1" x14ac:dyDescent="0.2"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</row>
    <row r="237" spans="1:49" ht="20.100000000000001" customHeight="1" x14ac:dyDescent="0.2">
      <c r="C237" s="3" t="s">
        <v>181</v>
      </c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</row>
    <row r="238" spans="1:49" ht="20.100000000000001" customHeight="1" x14ac:dyDescent="0.2">
      <c r="D238" s="2" t="s">
        <v>96</v>
      </c>
      <c r="F238" s="39">
        <v>174</v>
      </c>
      <c r="G238" s="39"/>
      <c r="H238" s="39"/>
      <c r="I238" s="39"/>
      <c r="J238" s="39">
        <v>946</v>
      </c>
      <c r="K238" s="39">
        <v>6</v>
      </c>
      <c r="L238" s="39">
        <v>0</v>
      </c>
      <c r="M238" s="39"/>
      <c r="N238" s="39">
        <v>952</v>
      </c>
      <c r="O238" s="39"/>
      <c r="P238" s="39"/>
      <c r="Q238" s="39"/>
      <c r="R238" s="39">
        <v>14</v>
      </c>
      <c r="S238" s="39">
        <v>36</v>
      </c>
      <c r="T238" s="39">
        <v>204</v>
      </c>
      <c r="U238" s="39">
        <v>58</v>
      </c>
      <c r="V238" s="39"/>
      <c r="W238" s="39">
        <v>105</v>
      </c>
      <c r="X238" s="39">
        <v>11</v>
      </c>
      <c r="Y238" s="39">
        <v>8</v>
      </c>
      <c r="Z238" s="39">
        <v>27</v>
      </c>
      <c r="AA238" s="39">
        <v>126</v>
      </c>
      <c r="AB238" s="39">
        <v>53</v>
      </c>
      <c r="AC238" s="39">
        <v>259</v>
      </c>
      <c r="AD238" s="39">
        <v>0</v>
      </c>
      <c r="AE238" s="39"/>
      <c r="AF238" s="39">
        <v>901</v>
      </c>
      <c r="AG238" s="39"/>
      <c r="AH238" s="39"/>
      <c r="AI238" s="39"/>
      <c r="AJ238" s="39">
        <v>225</v>
      </c>
      <c r="AK238" s="39"/>
      <c r="AL238" s="39"/>
      <c r="AM238" s="39"/>
      <c r="AN238" s="39">
        <v>0</v>
      </c>
      <c r="AO238" s="39"/>
      <c r="AP238" s="39">
        <v>0</v>
      </c>
      <c r="AQ238" s="39"/>
      <c r="AR238" s="39"/>
      <c r="AS238" s="39"/>
      <c r="AT238" s="39">
        <v>22</v>
      </c>
      <c r="AU238" s="39"/>
      <c r="AV238" s="39"/>
      <c r="AW238" s="39"/>
    </row>
    <row r="239" spans="1:49" ht="19.5" customHeight="1" x14ac:dyDescent="0.2">
      <c r="D239" s="47" t="s">
        <v>97</v>
      </c>
      <c r="F239" s="48">
        <v>168</v>
      </c>
      <c r="G239" s="49"/>
      <c r="H239" s="49"/>
      <c r="I239" s="49"/>
      <c r="J239" s="48">
        <v>967</v>
      </c>
      <c r="K239" s="48">
        <v>14</v>
      </c>
      <c r="L239" s="48">
        <v>2</v>
      </c>
      <c r="M239" s="49"/>
      <c r="N239" s="48">
        <v>983</v>
      </c>
      <c r="O239" s="49"/>
      <c r="P239" s="49"/>
      <c r="Q239" s="49"/>
      <c r="R239" s="48">
        <v>9</v>
      </c>
      <c r="S239" s="48">
        <v>67</v>
      </c>
      <c r="T239" s="48">
        <v>229</v>
      </c>
      <c r="U239" s="48">
        <v>78</v>
      </c>
      <c r="V239" s="49"/>
      <c r="W239" s="48">
        <v>95</v>
      </c>
      <c r="X239" s="48">
        <v>0</v>
      </c>
      <c r="Y239" s="48">
        <v>5</v>
      </c>
      <c r="Z239" s="48">
        <v>19</v>
      </c>
      <c r="AA239" s="48">
        <v>155</v>
      </c>
      <c r="AB239" s="48">
        <v>57</v>
      </c>
      <c r="AC239" s="48">
        <v>267</v>
      </c>
      <c r="AD239" s="48">
        <v>0</v>
      </c>
      <c r="AE239" s="49"/>
      <c r="AF239" s="48">
        <v>981</v>
      </c>
      <c r="AG239" s="49"/>
      <c r="AH239" s="49"/>
      <c r="AI239" s="49"/>
      <c r="AJ239" s="48">
        <v>170</v>
      </c>
      <c r="AK239" s="49"/>
      <c r="AL239" s="49"/>
      <c r="AM239" s="49"/>
      <c r="AN239" s="48">
        <v>0</v>
      </c>
      <c r="AO239" s="49"/>
      <c r="AP239" s="48">
        <v>0</v>
      </c>
      <c r="AQ239" s="49"/>
      <c r="AR239" s="49"/>
      <c r="AS239" s="49"/>
      <c r="AT239" s="48">
        <v>0</v>
      </c>
      <c r="AU239" s="39"/>
      <c r="AV239" s="39"/>
      <c r="AW239" s="39"/>
    </row>
    <row r="240" spans="1:49" ht="20.100000000000001" customHeight="1" x14ac:dyDescent="0.2">
      <c r="D240" s="2" t="s">
        <v>113</v>
      </c>
      <c r="F240" s="39">
        <v>245</v>
      </c>
      <c r="G240" s="39"/>
      <c r="H240" s="39"/>
      <c r="I240" s="39"/>
      <c r="J240" s="39">
        <v>944</v>
      </c>
      <c r="K240" s="39">
        <v>3</v>
      </c>
      <c r="L240" s="39">
        <v>3</v>
      </c>
      <c r="M240" s="39"/>
      <c r="N240" s="39">
        <v>950</v>
      </c>
      <c r="O240" s="39"/>
      <c r="P240" s="39"/>
      <c r="Q240" s="39"/>
      <c r="R240" s="39">
        <v>7</v>
      </c>
      <c r="S240" s="39">
        <v>46</v>
      </c>
      <c r="T240" s="39">
        <v>163</v>
      </c>
      <c r="U240" s="39">
        <v>79</v>
      </c>
      <c r="V240" s="39"/>
      <c r="W240" s="39">
        <v>112</v>
      </c>
      <c r="X240" s="39">
        <v>3</v>
      </c>
      <c r="Y240" s="39">
        <v>6</v>
      </c>
      <c r="Z240" s="39">
        <v>34</v>
      </c>
      <c r="AA240" s="39">
        <v>137</v>
      </c>
      <c r="AB240" s="39">
        <v>55</v>
      </c>
      <c r="AC240" s="39">
        <v>314</v>
      </c>
      <c r="AD240" s="39">
        <v>0</v>
      </c>
      <c r="AE240" s="39"/>
      <c r="AF240" s="39">
        <v>956</v>
      </c>
      <c r="AG240" s="39"/>
      <c r="AH240" s="39"/>
      <c r="AI240" s="39"/>
      <c r="AJ240" s="39">
        <v>239</v>
      </c>
      <c r="AK240" s="39"/>
      <c r="AL240" s="39"/>
      <c r="AM240" s="39"/>
      <c r="AN240" s="39">
        <v>0</v>
      </c>
      <c r="AO240" s="39"/>
      <c r="AP240" s="39">
        <v>0</v>
      </c>
      <c r="AQ240" s="39"/>
      <c r="AR240" s="39"/>
      <c r="AS240" s="39"/>
      <c r="AT240" s="39">
        <v>0</v>
      </c>
      <c r="AU240" s="39"/>
      <c r="AV240" s="39"/>
      <c r="AW240" s="39"/>
    </row>
    <row r="241" spans="1:49" ht="19.5" customHeight="1" x14ac:dyDescent="0.2">
      <c r="D241" s="47" t="s">
        <v>99</v>
      </c>
      <c r="F241" s="48">
        <v>183</v>
      </c>
      <c r="G241" s="49"/>
      <c r="H241" s="49"/>
      <c r="I241" s="49"/>
      <c r="J241" s="48">
        <v>945</v>
      </c>
      <c r="K241" s="48">
        <v>7</v>
      </c>
      <c r="L241" s="48">
        <v>2</v>
      </c>
      <c r="M241" s="49"/>
      <c r="N241" s="48">
        <v>954</v>
      </c>
      <c r="O241" s="49"/>
      <c r="P241" s="49"/>
      <c r="Q241" s="49"/>
      <c r="R241" s="48">
        <v>8</v>
      </c>
      <c r="S241" s="48">
        <v>56</v>
      </c>
      <c r="T241" s="48">
        <v>235</v>
      </c>
      <c r="U241" s="48">
        <v>58</v>
      </c>
      <c r="V241" s="49"/>
      <c r="W241" s="48">
        <v>101</v>
      </c>
      <c r="X241" s="48">
        <v>6</v>
      </c>
      <c r="Y241" s="48">
        <v>1</v>
      </c>
      <c r="Z241" s="48">
        <v>32</v>
      </c>
      <c r="AA241" s="48">
        <v>113</v>
      </c>
      <c r="AB241" s="48">
        <v>39</v>
      </c>
      <c r="AC241" s="48">
        <v>275</v>
      </c>
      <c r="AD241" s="48">
        <v>0</v>
      </c>
      <c r="AE241" s="49"/>
      <c r="AF241" s="48">
        <v>924</v>
      </c>
      <c r="AG241" s="49"/>
      <c r="AH241" s="49"/>
      <c r="AI241" s="49"/>
      <c r="AJ241" s="48">
        <v>213</v>
      </c>
      <c r="AK241" s="49"/>
      <c r="AL241" s="49"/>
      <c r="AM241" s="49"/>
      <c r="AN241" s="48">
        <v>0</v>
      </c>
      <c r="AO241" s="49"/>
      <c r="AP241" s="48">
        <v>0</v>
      </c>
      <c r="AQ241" s="49"/>
      <c r="AR241" s="49"/>
      <c r="AS241" s="49"/>
      <c r="AT241" s="48">
        <v>0</v>
      </c>
      <c r="AU241" s="39"/>
      <c r="AV241" s="39"/>
      <c r="AW241" s="39"/>
    </row>
    <row r="242" spans="1:49" ht="20.100000000000001" customHeight="1" x14ac:dyDescent="0.2">
      <c r="D242" s="50" t="s">
        <v>114</v>
      </c>
      <c r="F242" s="49">
        <v>199</v>
      </c>
      <c r="G242" s="49"/>
      <c r="H242" s="49"/>
      <c r="I242" s="49"/>
      <c r="J242" s="49">
        <v>952</v>
      </c>
      <c r="K242" s="49">
        <v>16</v>
      </c>
      <c r="L242" s="49">
        <v>1</v>
      </c>
      <c r="M242" s="49"/>
      <c r="N242" s="49">
        <v>969</v>
      </c>
      <c r="O242" s="49"/>
      <c r="P242" s="49"/>
      <c r="Q242" s="49"/>
      <c r="R242" s="49">
        <v>32</v>
      </c>
      <c r="S242" s="49">
        <v>49</v>
      </c>
      <c r="T242" s="49">
        <v>207</v>
      </c>
      <c r="U242" s="49">
        <v>112</v>
      </c>
      <c r="V242" s="49"/>
      <c r="W242" s="49">
        <v>75</v>
      </c>
      <c r="X242" s="49">
        <v>7</v>
      </c>
      <c r="Y242" s="49">
        <v>4</v>
      </c>
      <c r="Z242" s="49">
        <v>21</v>
      </c>
      <c r="AA242" s="49">
        <v>147</v>
      </c>
      <c r="AB242" s="49">
        <v>41</v>
      </c>
      <c r="AC242" s="49">
        <v>224</v>
      </c>
      <c r="AD242" s="49">
        <v>0</v>
      </c>
      <c r="AE242" s="49"/>
      <c r="AF242" s="49">
        <v>919</v>
      </c>
      <c r="AG242" s="49"/>
      <c r="AH242" s="49"/>
      <c r="AI242" s="49"/>
      <c r="AJ242" s="49">
        <v>249</v>
      </c>
      <c r="AK242" s="49"/>
      <c r="AL242" s="49"/>
      <c r="AM242" s="49"/>
      <c r="AN242" s="49">
        <v>0</v>
      </c>
      <c r="AO242" s="49"/>
      <c r="AP242" s="49">
        <v>0</v>
      </c>
      <c r="AQ242" s="49"/>
      <c r="AR242" s="49"/>
      <c r="AS242" s="49"/>
      <c r="AT242" s="49">
        <v>0</v>
      </c>
      <c r="AU242" s="39"/>
      <c r="AV242" s="39"/>
      <c r="AW242" s="39"/>
    </row>
    <row r="243" spans="1:49" ht="20.100000000000001" customHeight="1" x14ac:dyDescent="0.2"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</row>
    <row r="244" spans="1:49" s="1" customFormat="1" ht="20.100000000000001" customHeight="1" x14ac:dyDescent="0.25">
      <c r="A244" s="3"/>
      <c r="B244" s="6"/>
      <c r="C244" s="51" t="s">
        <v>182</v>
      </c>
      <c r="D244" s="52"/>
      <c r="E244" s="5"/>
      <c r="F244" s="53">
        <v>969</v>
      </c>
      <c r="G244" s="54"/>
      <c r="H244" s="54"/>
      <c r="I244" s="54"/>
      <c r="J244" s="53">
        <v>4754</v>
      </c>
      <c r="K244" s="53">
        <v>46</v>
      </c>
      <c r="L244" s="53">
        <v>8</v>
      </c>
      <c r="M244" s="54"/>
      <c r="N244" s="53">
        <v>4808</v>
      </c>
      <c r="O244" s="54"/>
      <c r="P244" s="54"/>
      <c r="Q244" s="54"/>
      <c r="R244" s="53">
        <v>70</v>
      </c>
      <c r="S244" s="53">
        <v>254</v>
      </c>
      <c r="T244" s="53">
        <v>1038</v>
      </c>
      <c r="U244" s="53">
        <v>385</v>
      </c>
      <c r="V244" s="54"/>
      <c r="W244" s="53">
        <v>488</v>
      </c>
      <c r="X244" s="53">
        <v>27</v>
      </c>
      <c r="Y244" s="53">
        <v>24</v>
      </c>
      <c r="Z244" s="53">
        <v>133</v>
      </c>
      <c r="AA244" s="53">
        <v>678</v>
      </c>
      <c r="AB244" s="53">
        <v>245</v>
      </c>
      <c r="AC244" s="53">
        <v>1339</v>
      </c>
      <c r="AD244" s="53">
        <v>0</v>
      </c>
      <c r="AE244" s="54"/>
      <c r="AF244" s="53">
        <v>4681</v>
      </c>
      <c r="AG244" s="54"/>
      <c r="AH244" s="54"/>
      <c r="AI244" s="54"/>
      <c r="AJ244" s="53">
        <v>1096</v>
      </c>
      <c r="AK244" s="54"/>
      <c r="AL244" s="54"/>
      <c r="AM244" s="54"/>
      <c r="AN244" s="53">
        <v>0</v>
      </c>
      <c r="AO244" s="54"/>
      <c r="AP244" s="53">
        <v>0</v>
      </c>
      <c r="AQ244" s="54"/>
      <c r="AR244" s="54"/>
      <c r="AS244" s="54"/>
      <c r="AT244" s="53">
        <v>22</v>
      </c>
      <c r="AU244" s="39"/>
      <c r="AV244" s="39"/>
      <c r="AW244" s="39"/>
    </row>
    <row r="245" spans="1:49" ht="20.100000000000001" customHeight="1" x14ac:dyDescent="0.2"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</row>
    <row r="246" spans="1:49" s="1" customFormat="1" ht="20.100000000000001" customHeight="1" x14ac:dyDescent="0.25">
      <c r="A246" s="3"/>
      <c r="B246" s="57" t="s">
        <v>183</v>
      </c>
      <c r="C246" s="58"/>
      <c r="D246" s="58"/>
      <c r="E246" s="5"/>
      <c r="F246" s="59">
        <v>969</v>
      </c>
      <c r="G246" s="54"/>
      <c r="H246" s="54"/>
      <c r="I246" s="54"/>
      <c r="J246" s="59">
        <v>4754</v>
      </c>
      <c r="K246" s="59">
        <v>46</v>
      </c>
      <c r="L246" s="59">
        <v>8</v>
      </c>
      <c r="M246" s="54"/>
      <c r="N246" s="59">
        <v>4808</v>
      </c>
      <c r="O246" s="54"/>
      <c r="P246" s="54"/>
      <c r="Q246" s="54"/>
      <c r="R246" s="59">
        <v>70</v>
      </c>
      <c r="S246" s="59">
        <v>254</v>
      </c>
      <c r="T246" s="59">
        <v>1038</v>
      </c>
      <c r="U246" s="59">
        <v>385</v>
      </c>
      <c r="V246" s="54"/>
      <c r="W246" s="59">
        <v>488</v>
      </c>
      <c r="X246" s="59">
        <v>27</v>
      </c>
      <c r="Y246" s="59">
        <v>24</v>
      </c>
      <c r="Z246" s="59">
        <v>133</v>
      </c>
      <c r="AA246" s="59">
        <v>678</v>
      </c>
      <c r="AB246" s="59">
        <v>245</v>
      </c>
      <c r="AC246" s="59">
        <v>1339</v>
      </c>
      <c r="AD246" s="59">
        <v>0</v>
      </c>
      <c r="AE246" s="54"/>
      <c r="AF246" s="59">
        <v>4681</v>
      </c>
      <c r="AG246" s="54"/>
      <c r="AH246" s="54"/>
      <c r="AI246" s="54"/>
      <c r="AJ246" s="59">
        <v>1096</v>
      </c>
      <c r="AK246" s="54"/>
      <c r="AL246" s="54"/>
      <c r="AM246" s="54"/>
      <c r="AN246" s="59">
        <v>0</v>
      </c>
      <c r="AO246" s="54"/>
      <c r="AP246" s="59">
        <v>0</v>
      </c>
      <c r="AQ246" s="54"/>
      <c r="AR246" s="54"/>
      <c r="AS246" s="54"/>
      <c r="AT246" s="59">
        <v>22</v>
      </c>
      <c r="AU246" s="39"/>
      <c r="AV246" s="39"/>
      <c r="AW246" s="39"/>
    </row>
    <row r="247" spans="1:49" ht="20.100000000000001" customHeight="1" x14ac:dyDescent="0.2"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</row>
    <row r="248" spans="1:49" ht="20.100000000000001" customHeight="1" x14ac:dyDescent="0.2">
      <c r="B248" s="6" t="s">
        <v>184</v>
      </c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</row>
    <row r="249" spans="1:49" ht="20.100000000000001" customHeight="1" x14ac:dyDescent="0.2">
      <c r="C249" s="3" t="s">
        <v>154</v>
      </c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</row>
    <row r="250" spans="1:49" ht="20.100000000000001" customHeight="1" x14ac:dyDescent="0.2">
      <c r="D250" s="2" t="s">
        <v>96</v>
      </c>
      <c r="F250" s="39">
        <v>70</v>
      </c>
      <c r="G250" s="39"/>
      <c r="H250" s="39"/>
      <c r="I250" s="39"/>
      <c r="J250" s="39">
        <v>145</v>
      </c>
      <c r="K250" s="39">
        <v>5</v>
      </c>
      <c r="L250" s="39">
        <v>2</v>
      </c>
      <c r="M250" s="39"/>
      <c r="N250" s="39">
        <v>152</v>
      </c>
      <c r="O250" s="39"/>
      <c r="P250" s="39"/>
      <c r="Q250" s="39"/>
      <c r="R250" s="39">
        <v>0</v>
      </c>
      <c r="S250" s="39">
        <v>9</v>
      </c>
      <c r="T250" s="39">
        <v>35</v>
      </c>
      <c r="U250" s="39">
        <v>5</v>
      </c>
      <c r="V250" s="39"/>
      <c r="W250" s="39">
        <v>20</v>
      </c>
      <c r="X250" s="39">
        <v>3</v>
      </c>
      <c r="Y250" s="39">
        <v>0</v>
      </c>
      <c r="Z250" s="39">
        <v>10</v>
      </c>
      <c r="AA250" s="39">
        <v>33</v>
      </c>
      <c r="AB250" s="39">
        <v>16</v>
      </c>
      <c r="AC250" s="39">
        <v>63</v>
      </c>
      <c r="AD250" s="39">
        <v>0</v>
      </c>
      <c r="AE250" s="39"/>
      <c r="AF250" s="39">
        <v>194</v>
      </c>
      <c r="AG250" s="39"/>
      <c r="AH250" s="39"/>
      <c r="AI250" s="39"/>
      <c r="AJ250" s="39">
        <v>28</v>
      </c>
      <c r="AK250" s="39"/>
      <c r="AL250" s="39"/>
      <c r="AM250" s="39"/>
      <c r="AN250" s="39">
        <v>0</v>
      </c>
      <c r="AO250" s="39"/>
      <c r="AP250" s="39">
        <v>0</v>
      </c>
      <c r="AQ250" s="39"/>
      <c r="AR250" s="39"/>
      <c r="AS250" s="39"/>
      <c r="AT250" s="39">
        <v>33</v>
      </c>
      <c r="AU250" s="39"/>
      <c r="AV250" s="39"/>
      <c r="AW250" s="39"/>
    </row>
    <row r="251" spans="1:49" ht="19.5" customHeight="1" x14ac:dyDescent="0.2">
      <c r="D251" s="47" t="s">
        <v>135</v>
      </c>
      <c r="F251" s="48">
        <v>140</v>
      </c>
      <c r="G251" s="49"/>
      <c r="H251" s="49"/>
      <c r="I251" s="49"/>
      <c r="J251" s="48">
        <v>183</v>
      </c>
      <c r="K251" s="48">
        <v>8</v>
      </c>
      <c r="L251" s="48">
        <v>1</v>
      </c>
      <c r="M251" s="49"/>
      <c r="N251" s="48">
        <v>192</v>
      </c>
      <c r="O251" s="49"/>
      <c r="P251" s="49"/>
      <c r="Q251" s="49"/>
      <c r="R251" s="48">
        <v>0</v>
      </c>
      <c r="S251" s="48">
        <v>12</v>
      </c>
      <c r="T251" s="48">
        <v>35</v>
      </c>
      <c r="U251" s="48">
        <v>41</v>
      </c>
      <c r="V251" s="49"/>
      <c r="W251" s="48">
        <v>30</v>
      </c>
      <c r="X251" s="48">
        <v>2</v>
      </c>
      <c r="Y251" s="48">
        <v>0</v>
      </c>
      <c r="Z251" s="48">
        <v>7</v>
      </c>
      <c r="AA251" s="48">
        <v>21</v>
      </c>
      <c r="AB251" s="48">
        <v>2</v>
      </c>
      <c r="AC251" s="48">
        <v>63</v>
      </c>
      <c r="AD251" s="48">
        <v>0</v>
      </c>
      <c r="AE251" s="49"/>
      <c r="AF251" s="48">
        <v>213</v>
      </c>
      <c r="AG251" s="49"/>
      <c r="AH251" s="49"/>
      <c r="AI251" s="49"/>
      <c r="AJ251" s="48">
        <v>119</v>
      </c>
      <c r="AK251" s="49"/>
      <c r="AL251" s="49"/>
      <c r="AM251" s="49"/>
      <c r="AN251" s="48">
        <v>0</v>
      </c>
      <c r="AO251" s="49"/>
      <c r="AP251" s="48">
        <v>0</v>
      </c>
      <c r="AQ251" s="49"/>
      <c r="AR251" s="49"/>
      <c r="AS251" s="49"/>
      <c r="AT251" s="48">
        <v>0</v>
      </c>
      <c r="AU251" s="39"/>
      <c r="AV251" s="39"/>
      <c r="AW251" s="39"/>
    </row>
    <row r="252" spans="1:49" ht="20.100000000000001" customHeight="1" x14ac:dyDescent="0.2">
      <c r="D252" s="2" t="s">
        <v>98</v>
      </c>
      <c r="F252" s="39">
        <v>47</v>
      </c>
      <c r="G252" s="39"/>
      <c r="H252" s="39"/>
      <c r="I252" s="39"/>
      <c r="J252" s="39">
        <v>177</v>
      </c>
      <c r="K252" s="39">
        <v>5</v>
      </c>
      <c r="L252" s="39">
        <v>4</v>
      </c>
      <c r="M252" s="39"/>
      <c r="N252" s="39">
        <v>186</v>
      </c>
      <c r="O252" s="39"/>
      <c r="P252" s="39"/>
      <c r="Q252" s="39"/>
      <c r="R252" s="39">
        <v>0</v>
      </c>
      <c r="S252" s="39">
        <v>5</v>
      </c>
      <c r="T252" s="39">
        <v>26</v>
      </c>
      <c r="U252" s="39">
        <v>9</v>
      </c>
      <c r="V252" s="39"/>
      <c r="W252" s="39">
        <v>19</v>
      </c>
      <c r="X252" s="39">
        <v>0</v>
      </c>
      <c r="Y252" s="39">
        <v>0</v>
      </c>
      <c r="Z252" s="39">
        <v>5</v>
      </c>
      <c r="AA252" s="39">
        <v>30</v>
      </c>
      <c r="AB252" s="39">
        <v>3</v>
      </c>
      <c r="AC252" s="39">
        <v>114</v>
      </c>
      <c r="AD252" s="39">
        <v>0</v>
      </c>
      <c r="AE252" s="39"/>
      <c r="AF252" s="39">
        <v>211</v>
      </c>
      <c r="AG252" s="39"/>
      <c r="AH252" s="39"/>
      <c r="AI252" s="39"/>
      <c r="AJ252" s="39">
        <v>22</v>
      </c>
      <c r="AK252" s="39"/>
      <c r="AL252" s="39"/>
      <c r="AM252" s="39"/>
      <c r="AN252" s="39">
        <v>0</v>
      </c>
      <c r="AO252" s="39"/>
      <c r="AP252" s="39">
        <v>0</v>
      </c>
      <c r="AQ252" s="39"/>
      <c r="AR252" s="39"/>
      <c r="AS252" s="39"/>
      <c r="AT252" s="39">
        <v>0</v>
      </c>
      <c r="AU252" s="39"/>
      <c r="AV252" s="39"/>
      <c r="AW252" s="39"/>
    </row>
    <row r="253" spans="1:49" ht="19.5" customHeight="1" x14ac:dyDescent="0.2">
      <c r="D253" s="47" t="s">
        <v>136</v>
      </c>
      <c r="F253" s="48">
        <v>10</v>
      </c>
      <c r="G253" s="49"/>
      <c r="H253" s="49"/>
      <c r="I253" s="49"/>
      <c r="J253" s="48">
        <v>47</v>
      </c>
      <c r="K253" s="48">
        <v>0</v>
      </c>
      <c r="L253" s="48">
        <v>1</v>
      </c>
      <c r="M253" s="49"/>
      <c r="N253" s="48">
        <v>48</v>
      </c>
      <c r="O253" s="49"/>
      <c r="P253" s="49"/>
      <c r="Q253" s="49"/>
      <c r="R253" s="48">
        <v>0</v>
      </c>
      <c r="S253" s="48">
        <v>7</v>
      </c>
      <c r="T253" s="48">
        <v>11</v>
      </c>
      <c r="U253" s="48">
        <v>2</v>
      </c>
      <c r="V253" s="49"/>
      <c r="W253" s="48">
        <v>3</v>
      </c>
      <c r="X253" s="48">
        <v>0</v>
      </c>
      <c r="Y253" s="48">
        <v>0</v>
      </c>
      <c r="Z253" s="48">
        <v>1</v>
      </c>
      <c r="AA253" s="48">
        <v>3</v>
      </c>
      <c r="AB253" s="48">
        <v>2</v>
      </c>
      <c r="AC253" s="48">
        <v>15</v>
      </c>
      <c r="AD253" s="48">
        <v>0</v>
      </c>
      <c r="AE253" s="49"/>
      <c r="AF253" s="48">
        <v>44</v>
      </c>
      <c r="AG253" s="49"/>
      <c r="AH253" s="49"/>
      <c r="AI253" s="49"/>
      <c r="AJ253" s="48">
        <v>14</v>
      </c>
      <c r="AK253" s="49"/>
      <c r="AL253" s="49"/>
      <c r="AM253" s="49"/>
      <c r="AN253" s="48">
        <v>0</v>
      </c>
      <c r="AO253" s="49"/>
      <c r="AP253" s="48">
        <v>0</v>
      </c>
      <c r="AQ253" s="49"/>
      <c r="AR253" s="49"/>
      <c r="AS253" s="49"/>
      <c r="AT253" s="48">
        <v>0</v>
      </c>
      <c r="AU253" s="39"/>
      <c r="AV253" s="39"/>
      <c r="AW253" s="39"/>
    </row>
    <row r="254" spans="1:49" ht="20.100000000000001" customHeight="1" x14ac:dyDescent="0.2">
      <c r="D254" s="2" t="s">
        <v>100</v>
      </c>
      <c r="F254" s="39">
        <v>15</v>
      </c>
      <c r="G254" s="39"/>
      <c r="H254" s="39"/>
      <c r="I254" s="39"/>
      <c r="J254" s="39">
        <v>49</v>
      </c>
      <c r="K254" s="39">
        <v>0</v>
      </c>
      <c r="L254" s="39">
        <v>0</v>
      </c>
      <c r="M254" s="39"/>
      <c r="N254" s="39">
        <v>49</v>
      </c>
      <c r="O254" s="39"/>
      <c r="P254" s="39"/>
      <c r="Q254" s="39"/>
      <c r="R254" s="39">
        <v>0</v>
      </c>
      <c r="S254" s="39">
        <v>3</v>
      </c>
      <c r="T254" s="39">
        <v>22</v>
      </c>
      <c r="U254" s="39">
        <v>0</v>
      </c>
      <c r="V254" s="39"/>
      <c r="W254" s="39">
        <v>5</v>
      </c>
      <c r="X254" s="39">
        <v>0</v>
      </c>
      <c r="Y254" s="39">
        <v>0</v>
      </c>
      <c r="Z254" s="39">
        <v>4</v>
      </c>
      <c r="AA254" s="39">
        <v>10</v>
      </c>
      <c r="AB254" s="39">
        <v>2</v>
      </c>
      <c r="AC254" s="39">
        <v>5</v>
      </c>
      <c r="AD254" s="39">
        <v>0</v>
      </c>
      <c r="AE254" s="39"/>
      <c r="AF254" s="39">
        <v>51</v>
      </c>
      <c r="AG254" s="39"/>
      <c r="AH254" s="39"/>
      <c r="AI254" s="39"/>
      <c r="AJ254" s="39">
        <v>13</v>
      </c>
      <c r="AK254" s="39"/>
      <c r="AL254" s="39"/>
      <c r="AM254" s="39"/>
      <c r="AN254" s="39">
        <v>0</v>
      </c>
      <c r="AO254" s="39"/>
      <c r="AP254" s="39">
        <v>0</v>
      </c>
      <c r="AQ254" s="39"/>
      <c r="AR254" s="39"/>
      <c r="AS254" s="39"/>
      <c r="AT254" s="39">
        <v>0</v>
      </c>
      <c r="AU254" s="39"/>
      <c r="AV254" s="39"/>
      <c r="AW254" s="39"/>
    </row>
    <row r="255" spans="1:49" ht="19.5" customHeight="1" x14ac:dyDescent="0.2">
      <c r="D255" s="47" t="s">
        <v>101</v>
      </c>
      <c r="F255" s="48">
        <v>2</v>
      </c>
      <c r="G255" s="49"/>
      <c r="H255" s="49"/>
      <c r="I255" s="49"/>
      <c r="J255" s="48">
        <v>57</v>
      </c>
      <c r="K255" s="48">
        <v>1</v>
      </c>
      <c r="L255" s="48">
        <v>0</v>
      </c>
      <c r="M255" s="49"/>
      <c r="N255" s="48">
        <v>58</v>
      </c>
      <c r="O255" s="49"/>
      <c r="P255" s="49"/>
      <c r="Q255" s="49"/>
      <c r="R255" s="48">
        <v>0</v>
      </c>
      <c r="S255" s="48">
        <v>1</v>
      </c>
      <c r="T255" s="48">
        <v>11</v>
      </c>
      <c r="U255" s="48">
        <v>3</v>
      </c>
      <c r="V255" s="49"/>
      <c r="W255" s="48">
        <v>7</v>
      </c>
      <c r="X255" s="48">
        <v>0</v>
      </c>
      <c r="Y255" s="48">
        <v>0</v>
      </c>
      <c r="Z255" s="48">
        <v>0</v>
      </c>
      <c r="AA255" s="48">
        <v>7</v>
      </c>
      <c r="AB255" s="48">
        <v>2</v>
      </c>
      <c r="AC255" s="48">
        <v>17</v>
      </c>
      <c r="AD255" s="48">
        <v>0</v>
      </c>
      <c r="AE255" s="49"/>
      <c r="AF255" s="48">
        <v>48</v>
      </c>
      <c r="AG255" s="49"/>
      <c r="AH255" s="49"/>
      <c r="AI255" s="49"/>
      <c r="AJ255" s="48">
        <v>12</v>
      </c>
      <c r="AK255" s="49"/>
      <c r="AL255" s="49"/>
      <c r="AM255" s="49"/>
      <c r="AN255" s="48">
        <v>0</v>
      </c>
      <c r="AO255" s="49"/>
      <c r="AP255" s="48">
        <v>0</v>
      </c>
      <c r="AQ255" s="49"/>
      <c r="AR255" s="49"/>
      <c r="AS255" s="49"/>
      <c r="AT255" s="48">
        <v>0</v>
      </c>
      <c r="AU255" s="39"/>
      <c r="AV255" s="39"/>
      <c r="AW255" s="39"/>
    </row>
    <row r="256" spans="1:49" ht="20.100000000000001" customHeight="1" x14ac:dyDescent="0.2">
      <c r="D256" s="2" t="s">
        <v>116</v>
      </c>
      <c r="F256" s="39">
        <v>37</v>
      </c>
      <c r="G256" s="39"/>
      <c r="H256" s="39"/>
      <c r="I256" s="39"/>
      <c r="J256" s="39">
        <v>232</v>
      </c>
      <c r="K256" s="39">
        <v>2</v>
      </c>
      <c r="L256" s="39">
        <v>3</v>
      </c>
      <c r="M256" s="39"/>
      <c r="N256" s="39">
        <v>237</v>
      </c>
      <c r="O256" s="39"/>
      <c r="P256" s="39"/>
      <c r="Q256" s="39"/>
      <c r="R256" s="39">
        <v>0</v>
      </c>
      <c r="S256" s="39">
        <v>8</v>
      </c>
      <c r="T256" s="39">
        <v>59</v>
      </c>
      <c r="U256" s="39">
        <v>22</v>
      </c>
      <c r="V256" s="39"/>
      <c r="W256" s="39">
        <v>19</v>
      </c>
      <c r="X256" s="39">
        <v>0</v>
      </c>
      <c r="Y256" s="39">
        <v>0</v>
      </c>
      <c r="Z256" s="39">
        <v>3</v>
      </c>
      <c r="AA256" s="39">
        <v>27</v>
      </c>
      <c r="AB256" s="39">
        <v>5</v>
      </c>
      <c r="AC256" s="39">
        <v>74</v>
      </c>
      <c r="AD256" s="39">
        <v>1</v>
      </c>
      <c r="AE256" s="39"/>
      <c r="AF256" s="39">
        <v>218</v>
      </c>
      <c r="AG256" s="39"/>
      <c r="AH256" s="39"/>
      <c r="AI256" s="39"/>
      <c r="AJ256" s="39">
        <v>56</v>
      </c>
      <c r="AK256" s="39"/>
      <c r="AL256" s="39"/>
      <c r="AM256" s="39"/>
      <c r="AN256" s="39">
        <v>0</v>
      </c>
      <c r="AO256" s="39"/>
      <c r="AP256" s="39">
        <v>0</v>
      </c>
      <c r="AQ256" s="39"/>
      <c r="AR256" s="39"/>
      <c r="AS256" s="39"/>
      <c r="AT256" s="39">
        <v>0</v>
      </c>
      <c r="AU256" s="39"/>
      <c r="AV256" s="39"/>
      <c r="AW256" s="39"/>
    </row>
    <row r="257" spans="1:49" ht="19.5" customHeight="1" x14ac:dyDescent="0.2">
      <c r="D257" s="47" t="s">
        <v>103</v>
      </c>
      <c r="F257" s="48">
        <v>73</v>
      </c>
      <c r="G257" s="49"/>
      <c r="H257" s="49"/>
      <c r="I257" s="49"/>
      <c r="J257" s="48">
        <v>189</v>
      </c>
      <c r="K257" s="48">
        <v>2</v>
      </c>
      <c r="L257" s="48">
        <v>3</v>
      </c>
      <c r="M257" s="49"/>
      <c r="N257" s="48">
        <v>194</v>
      </c>
      <c r="O257" s="49"/>
      <c r="P257" s="49"/>
      <c r="Q257" s="49"/>
      <c r="R257" s="48">
        <v>4</v>
      </c>
      <c r="S257" s="48">
        <v>10</v>
      </c>
      <c r="T257" s="48">
        <v>4</v>
      </c>
      <c r="U257" s="48">
        <v>13</v>
      </c>
      <c r="V257" s="49"/>
      <c r="W257" s="48">
        <v>26</v>
      </c>
      <c r="X257" s="48">
        <v>0</v>
      </c>
      <c r="Y257" s="48">
        <v>0</v>
      </c>
      <c r="Z257" s="48">
        <v>2</v>
      </c>
      <c r="AA257" s="48">
        <v>31</v>
      </c>
      <c r="AB257" s="48">
        <v>4</v>
      </c>
      <c r="AC257" s="48">
        <v>119</v>
      </c>
      <c r="AD257" s="48">
        <v>0</v>
      </c>
      <c r="AE257" s="49"/>
      <c r="AF257" s="48">
        <v>213</v>
      </c>
      <c r="AG257" s="49"/>
      <c r="AH257" s="49"/>
      <c r="AI257" s="49"/>
      <c r="AJ257" s="48">
        <v>54</v>
      </c>
      <c r="AK257" s="49"/>
      <c r="AL257" s="49"/>
      <c r="AM257" s="49"/>
      <c r="AN257" s="48">
        <v>0</v>
      </c>
      <c r="AO257" s="49"/>
      <c r="AP257" s="48">
        <v>0</v>
      </c>
      <c r="AQ257" s="49"/>
      <c r="AR257" s="49"/>
      <c r="AS257" s="49"/>
      <c r="AT257" s="48">
        <v>0</v>
      </c>
      <c r="AU257" s="39"/>
      <c r="AV257" s="39"/>
      <c r="AW257" s="39"/>
    </row>
    <row r="258" spans="1:49" ht="20.100000000000001" customHeight="1" x14ac:dyDescent="0.2">
      <c r="D258" s="2" t="s">
        <v>104</v>
      </c>
      <c r="F258" s="39">
        <v>6</v>
      </c>
      <c r="G258" s="39"/>
      <c r="H258" s="39"/>
      <c r="I258" s="39"/>
      <c r="J258" s="39">
        <v>52</v>
      </c>
      <c r="K258" s="39">
        <v>4</v>
      </c>
      <c r="L258" s="39">
        <v>1</v>
      </c>
      <c r="M258" s="39"/>
      <c r="N258" s="39">
        <v>57</v>
      </c>
      <c r="O258" s="39"/>
      <c r="P258" s="39"/>
      <c r="Q258" s="39"/>
      <c r="R258" s="39">
        <v>0</v>
      </c>
      <c r="S258" s="39">
        <v>6</v>
      </c>
      <c r="T258" s="39">
        <v>18</v>
      </c>
      <c r="U258" s="39">
        <v>2</v>
      </c>
      <c r="V258" s="39"/>
      <c r="W258" s="39">
        <v>3</v>
      </c>
      <c r="X258" s="39">
        <v>0</v>
      </c>
      <c r="Y258" s="39">
        <v>0</v>
      </c>
      <c r="Z258" s="39">
        <v>0</v>
      </c>
      <c r="AA258" s="39">
        <v>4</v>
      </c>
      <c r="AB258" s="39">
        <v>2</v>
      </c>
      <c r="AC258" s="39">
        <v>17</v>
      </c>
      <c r="AD258" s="39">
        <v>0</v>
      </c>
      <c r="AE258" s="39"/>
      <c r="AF258" s="39">
        <v>52</v>
      </c>
      <c r="AG258" s="39"/>
      <c r="AH258" s="39"/>
      <c r="AI258" s="39"/>
      <c r="AJ258" s="39">
        <v>11</v>
      </c>
      <c r="AK258" s="39"/>
      <c r="AL258" s="39"/>
      <c r="AM258" s="39"/>
      <c r="AN258" s="39">
        <v>0</v>
      </c>
      <c r="AO258" s="39"/>
      <c r="AP258" s="39">
        <v>0</v>
      </c>
      <c r="AQ258" s="39"/>
      <c r="AR258" s="39"/>
      <c r="AS258" s="39"/>
      <c r="AT258" s="39">
        <v>0</v>
      </c>
      <c r="AU258" s="39"/>
      <c r="AV258" s="39"/>
      <c r="AW258" s="39"/>
    </row>
    <row r="259" spans="1:49" ht="19.5" customHeight="1" x14ac:dyDescent="0.2">
      <c r="D259" s="47" t="s">
        <v>117</v>
      </c>
      <c r="F259" s="48">
        <v>41</v>
      </c>
      <c r="G259" s="49"/>
      <c r="H259" s="49"/>
      <c r="I259" s="49"/>
      <c r="J259" s="48">
        <v>202</v>
      </c>
      <c r="K259" s="48">
        <v>14</v>
      </c>
      <c r="L259" s="48">
        <v>4</v>
      </c>
      <c r="M259" s="49"/>
      <c r="N259" s="48">
        <v>220</v>
      </c>
      <c r="O259" s="49"/>
      <c r="P259" s="49"/>
      <c r="Q259" s="49"/>
      <c r="R259" s="48">
        <v>0</v>
      </c>
      <c r="S259" s="48">
        <v>12</v>
      </c>
      <c r="T259" s="48">
        <v>43</v>
      </c>
      <c r="U259" s="48">
        <v>18</v>
      </c>
      <c r="V259" s="49"/>
      <c r="W259" s="48">
        <v>15</v>
      </c>
      <c r="X259" s="48">
        <v>0</v>
      </c>
      <c r="Y259" s="48">
        <v>0</v>
      </c>
      <c r="Z259" s="48">
        <v>5</v>
      </c>
      <c r="AA259" s="48">
        <v>30</v>
      </c>
      <c r="AB259" s="48">
        <v>5</v>
      </c>
      <c r="AC259" s="48">
        <v>102</v>
      </c>
      <c r="AD259" s="48">
        <v>0</v>
      </c>
      <c r="AE259" s="49"/>
      <c r="AF259" s="48">
        <v>230</v>
      </c>
      <c r="AG259" s="49"/>
      <c r="AH259" s="49"/>
      <c r="AI259" s="49"/>
      <c r="AJ259" s="48">
        <v>31</v>
      </c>
      <c r="AK259" s="49"/>
      <c r="AL259" s="49"/>
      <c r="AM259" s="49"/>
      <c r="AN259" s="48">
        <v>0</v>
      </c>
      <c r="AO259" s="49"/>
      <c r="AP259" s="48">
        <v>0</v>
      </c>
      <c r="AQ259" s="49"/>
      <c r="AR259" s="49"/>
      <c r="AS259" s="49"/>
      <c r="AT259" s="48">
        <v>0</v>
      </c>
      <c r="AU259" s="39"/>
      <c r="AV259" s="39"/>
      <c r="AW259" s="39"/>
    </row>
    <row r="260" spans="1:49" ht="20.100000000000001" customHeight="1" x14ac:dyDescent="0.2">
      <c r="D260" s="2" t="s">
        <v>156</v>
      </c>
      <c r="F260" s="39">
        <v>24</v>
      </c>
      <c r="G260" s="39"/>
      <c r="H260" s="39"/>
      <c r="I260" s="39"/>
      <c r="J260" s="39">
        <v>179</v>
      </c>
      <c r="K260" s="39">
        <v>6</v>
      </c>
      <c r="L260" s="39">
        <v>3</v>
      </c>
      <c r="M260" s="39"/>
      <c r="N260" s="39">
        <v>188</v>
      </c>
      <c r="O260" s="39"/>
      <c r="P260" s="39"/>
      <c r="Q260" s="39"/>
      <c r="R260" s="39">
        <v>0</v>
      </c>
      <c r="S260" s="39">
        <v>13</v>
      </c>
      <c r="T260" s="39">
        <v>43</v>
      </c>
      <c r="U260" s="39">
        <v>7</v>
      </c>
      <c r="V260" s="39"/>
      <c r="W260" s="39">
        <v>16</v>
      </c>
      <c r="X260" s="39">
        <v>0</v>
      </c>
      <c r="Y260" s="39">
        <v>0</v>
      </c>
      <c r="Z260" s="39">
        <v>2</v>
      </c>
      <c r="AA260" s="39">
        <v>21</v>
      </c>
      <c r="AB260" s="39">
        <v>6</v>
      </c>
      <c r="AC260" s="39">
        <v>71</v>
      </c>
      <c r="AD260" s="39">
        <v>1</v>
      </c>
      <c r="AE260" s="39"/>
      <c r="AF260" s="39">
        <v>180</v>
      </c>
      <c r="AG260" s="39"/>
      <c r="AH260" s="39"/>
      <c r="AI260" s="39"/>
      <c r="AJ260" s="39">
        <v>32</v>
      </c>
      <c r="AK260" s="39"/>
      <c r="AL260" s="39"/>
      <c r="AM260" s="39"/>
      <c r="AN260" s="39">
        <v>0</v>
      </c>
      <c r="AO260" s="39"/>
      <c r="AP260" s="39">
        <v>0</v>
      </c>
      <c r="AQ260" s="39"/>
      <c r="AR260" s="39"/>
      <c r="AS260" s="39"/>
      <c r="AT260" s="39">
        <v>0</v>
      </c>
      <c r="AU260" s="39"/>
      <c r="AV260" s="39"/>
      <c r="AW260" s="39"/>
    </row>
    <row r="261" spans="1:49" ht="19.5" customHeight="1" x14ac:dyDescent="0.2">
      <c r="D261" s="47" t="s">
        <v>185</v>
      </c>
      <c r="F261" s="48">
        <v>18</v>
      </c>
      <c r="G261" s="49"/>
      <c r="H261" s="49"/>
      <c r="I261" s="49"/>
      <c r="J261" s="48">
        <v>163</v>
      </c>
      <c r="K261" s="48">
        <v>1</v>
      </c>
      <c r="L261" s="48">
        <v>2</v>
      </c>
      <c r="M261" s="49"/>
      <c r="N261" s="48">
        <v>166</v>
      </c>
      <c r="O261" s="49"/>
      <c r="P261" s="49"/>
      <c r="Q261" s="49"/>
      <c r="R261" s="48">
        <v>0</v>
      </c>
      <c r="S261" s="48">
        <v>9</v>
      </c>
      <c r="T261" s="48">
        <v>30</v>
      </c>
      <c r="U261" s="48">
        <v>7</v>
      </c>
      <c r="V261" s="49"/>
      <c r="W261" s="48">
        <v>9</v>
      </c>
      <c r="X261" s="48">
        <v>0</v>
      </c>
      <c r="Y261" s="48">
        <v>1</v>
      </c>
      <c r="Z261" s="48">
        <v>3</v>
      </c>
      <c r="AA261" s="48">
        <v>21</v>
      </c>
      <c r="AB261" s="48">
        <v>1</v>
      </c>
      <c r="AC261" s="48">
        <v>84</v>
      </c>
      <c r="AD261" s="48">
        <v>0</v>
      </c>
      <c r="AE261" s="49"/>
      <c r="AF261" s="48">
        <v>165</v>
      </c>
      <c r="AG261" s="49"/>
      <c r="AH261" s="49"/>
      <c r="AI261" s="49"/>
      <c r="AJ261" s="48">
        <v>19</v>
      </c>
      <c r="AK261" s="49"/>
      <c r="AL261" s="49"/>
      <c r="AM261" s="49"/>
      <c r="AN261" s="48">
        <v>0</v>
      </c>
      <c r="AO261" s="49"/>
      <c r="AP261" s="48">
        <v>0</v>
      </c>
      <c r="AQ261" s="49"/>
      <c r="AR261" s="49"/>
      <c r="AS261" s="49"/>
      <c r="AT261" s="48">
        <v>0</v>
      </c>
      <c r="AU261" s="39"/>
      <c r="AV261" s="39"/>
      <c r="AW261" s="39"/>
    </row>
    <row r="262" spans="1:49" ht="20.100000000000001" customHeight="1" x14ac:dyDescent="0.2"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</row>
    <row r="263" spans="1:49" s="1" customFormat="1" ht="20.100000000000001" customHeight="1" x14ac:dyDescent="0.25">
      <c r="A263" s="3"/>
      <c r="B263" s="6"/>
      <c r="C263" s="51" t="s">
        <v>159</v>
      </c>
      <c r="D263" s="52"/>
      <c r="E263" s="5"/>
      <c r="F263" s="53">
        <v>483</v>
      </c>
      <c r="G263" s="54"/>
      <c r="H263" s="54"/>
      <c r="I263" s="54"/>
      <c r="J263" s="53">
        <v>1675</v>
      </c>
      <c r="K263" s="53">
        <v>48</v>
      </c>
      <c r="L263" s="53">
        <v>24</v>
      </c>
      <c r="M263" s="54"/>
      <c r="N263" s="53">
        <v>1747</v>
      </c>
      <c r="O263" s="54"/>
      <c r="P263" s="54"/>
      <c r="Q263" s="54"/>
      <c r="R263" s="53">
        <v>4</v>
      </c>
      <c r="S263" s="53">
        <v>95</v>
      </c>
      <c r="T263" s="53">
        <v>337</v>
      </c>
      <c r="U263" s="53">
        <v>129</v>
      </c>
      <c r="V263" s="54"/>
      <c r="W263" s="53">
        <v>172</v>
      </c>
      <c r="X263" s="53">
        <v>5</v>
      </c>
      <c r="Y263" s="53">
        <v>1</v>
      </c>
      <c r="Z263" s="53">
        <v>42</v>
      </c>
      <c r="AA263" s="53">
        <v>238</v>
      </c>
      <c r="AB263" s="53">
        <v>50</v>
      </c>
      <c r="AC263" s="53">
        <v>744</v>
      </c>
      <c r="AD263" s="53">
        <v>2</v>
      </c>
      <c r="AE263" s="54"/>
      <c r="AF263" s="53">
        <v>1819</v>
      </c>
      <c r="AG263" s="54"/>
      <c r="AH263" s="54"/>
      <c r="AI263" s="54"/>
      <c r="AJ263" s="53">
        <v>411</v>
      </c>
      <c r="AK263" s="54"/>
      <c r="AL263" s="54"/>
      <c r="AM263" s="54"/>
      <c r="AN263" s="53">
        <v>0</v>
      </c>
      <c r="AO263" s="54"/>
      <c r="AP263" s="53">
        <v>0</v>
      </c>
      <c r="AQ263" s="54"/>
      <c r="AR263" s="54"/>
      <c r="AS263" s="54"/>
      <c r="AT263" s="53">
        <v>33</v>
      </c>
      <c r="AU263" s="39"/>
      <c r="AV263" s="39"/>
      <c r="AW263" s="39"/>
    </row>
    <row r="264" spans="1:49" s="1" customFormat="1" ht="20.100000000000001" customHeight="1" x14ac:dyDescent="0.2">
      <c r="A264" s="3"/>
      <c r="B264" s="6"/>
      <c r="C264" s="3"/>
      <c r="D264" s="3"/>
      <c r="E264" s="5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39"/>
      <c r="AV264" s="39"/>
      <c r="AW264" s="39"/>
    </row>
    <row r="265" spans="1:49" s="1" customFormat="1" ht="20.100000000000001" customHeight="1" x14ac:dyDescent="0.25">
      <c r="A265" s="3"/>
      <c r="B265" s="57" t="s">
        <v>186</v>
      </c>
      <c r="C265" s="58"/>
      <c r="D265" s="58"/>
      <c r="E265" s="5"/>
      <c r="F265" s="59">
        <v>483</v>
      </c>
      <c r="G265" s="54"/>
      <c r="H265" s="54"/>
      <c r="I265" s="54"/>
      <c r="J265" s="59">
        <v>1675</v>
      </c>
      <c r="K265" s="59">
        <v>48</v>
      </c>
      <c r="L265" s="59">
        <v>24</v>
      </c>
      <c r="M265" s="54"/>
      <c r="N265" s="59">
        <v>1747</v>
      </c>
      <c r="O265" s="54"/>
      <c r="P265" s="54"/>
      <c r="Q265" s="54"/>
      <c r="R265" s="59">
        <v>4</v>
      </c>
      <c r="S265" s="59">
        <v>95</v>
      </c>
      <c r="T265" s="59">
        <v>337</v>
      </c>
      <c r="U265" s="59">
        <v>129</v>
      </c>
      <c r="V265" s="54"/>
      <c r="W265" s="59">
        <v>172</v>
      </c>
      <c r="X265" s="59">
        <v>5</v>
      </c>
      <c r="Y265" s="59">
        <v>1</v>
      </c>
      <c r="Z265" s="59">
        <v>42</v>
      </c>
      <c r="AA265" s="59">
        <v>238</v>
      </c>
      <c r="AB265" s="59">
        <v>50</v>
      </c>
      <c r="AC265" s="59">
        <v>744</v>
      </c>
      <c r="AD265" s="59">
        <v>2</v>
      </c>
      <c r="AE265" s="54"/>
      <c r="AF265" s="59">
        <v>1819</v>
      </c>
      <c r="AG265" s="54"/>
      <c r="AH265" s="54"/>
      <c r="AI265" s="54"/>
      <c r="AJ265" s="59">
        <v>411</v>
      </c>
      <c r="AK265" s="54"/>
      <c r="AL265" s="54"/>
      <c r="AM265" s="54"/>
      <c r="AN265" s="59">
        <v>0</v>
      </c>
      <c r="AO265" s="54"/>
      <c r="AP265" s="59">
        <v>0</v>
      </c>
      <c r="AQ265" s="54"/>
      <c r="AR265" s="54"/>
      <c r="AS265" s="54"/>
      <c r="AT265" s="59">
        <v>33</v>
      </c>
      <c r="AU265" s="39"/>
      <c r="AV265" s="39"/>
      <c r="AW265" s="39"/>
    </row>
    <row r="266" spans="1:49" ht="20.100000000000001" customHeight="1" x14ac:dyDescent="0.2"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</row>
    <row r="267" spans="1:49" ht="20.100000000000001" customHeight="1" x14ac:dyDescent="0.2">
      <c r="B267" s="6" t="s">
        <v>187</v>
      </c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</row>
    <row r="268" spans="1:49" ht="20.100000000000001" customHeight="1" x14ac:dyDescent="0.2">
      <c r="C268" s="3" t="s">
        <v>95</v>
      </c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</row>
    <row r="269" spans="1:49" ht="20.100000000000001" customHeight="1" x14ac:dyDescent="0.2">
      <c r="D269" s="2" t="s">
        <v>96</v>
      </c>
      <c r="F269" s="39">
        <v>0</v>
      </c>
      <c r="G269" s="39"/>
      <c r="H269" s="39"/>
      <c r="I269" s="39"/>
      <c r="J269" s="39">
        <v>0</v>
      </c>
      <c r="K269" s="39">
        <v>0</v>
      </c>
      <c r="L269" s="39">
        <v>1</v>
      </c>
      <c r="M269" s="39"/>
      <c r="N269" s="39">
        <v>1</v>
      </c>
      <c r="O269" s="39"/>
      <c r="P269" s="39"/>
      <c r="Q269" s="39"/>
      <c r="R269" s="39">
        <v>0</v>
      </c>
      <c r="S269" s="39">
        <v>0</v>
      </c>
      <c r="T269" s="39">
        <v>0</v>
      </c>
      <c r="U269" s="39">
        <v>0</v>
      </c>
      <c r="V269" s="39"/>
      <c r="W269" s="39">
        <v>1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/>
      <c r="AF269" s="39">
        <v>1</v>
      </c>
      <c r="AG269" s="39"/>
      <c r="AH269" s="39"/>
      <c r="AI269" s="39"/>
      <c r="AJ269" s="39">
        <v>0</v>
      </c>
      <c r="AK269" s="39"/>
      <c r="AL269" s="39"/>
      <c r="AM269" s="39"/>
      <c r="AN269" s="39">
        <v>0</v>
      </c>
      <c r="AO269" s="39"/>
      <c r="AP269" s="39">
        <v>0</v>
      </c>
      <c r="AQ269" s="39"/>
      <c r="AR269" s="39"/>
      <c r="AS269" s="39"/>
      <c r="AT269" s="39">
        <v>0</v>
      </c>
      <c r="AU269" s="39"/>
      <c r="AV269" s="39"/>
      <c r="AW269" s="39"/>
    </row>
    <row r="270" spans="1:49" ht="19.5" customHeight="1" x14ac:dyDescent="0.2">
      <c r="D270" s="47" t="s">
        <v>97</v>
      </c>
      <c r="F270" s="48">
        <v>0</v>
      </c>
      <c r="G270" s="49"/>
      <c r="H270" s="49"/>
      <c r="I270" s="49"/>
      <c r="J270" s="48">
        <v>1</v>
      </c>
      <c r="K270" s="48">
        <v>0</v>
      </c>
      <c r="L270" s="48">
        <v>1</v>
      </c>
      <c r="M270" s="49"/>
      <c r="N270" s="48">
        <v>2</v>
      </c>
      <c r="O270" s="49"/>
      <c r="P270" s="49"/>
      <c r="Q270" s="49"/>
      <c r="R270" s="48">
        <v>0</v>
      </c>
      <c r="S270" s="48">
        <v>1</v>
      </c>
      <c r="T270" s="48">
        <v>0</v>
      </c>
      <c r="U270" s="48">
        <v>0</v>
      </c>
      <c r="V270" s="49"/>
      <c r="W270" s="48">
        <v>0</v>
      </c>
      <c r="X270" s="48">
        <v>0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9"/>
      <c r="AF270" s="48">
        <v>1</v>
      </c>
      <c r="AG270" s="49"/>
      <c r="AH270" s="49"/>
      <c r="AI270" s="49"/>
      <c r="AJ270" s="48">
        <v>1</v>
      </c>
      <c r="AK270" s="49"/>
      <c r="AL270" s="49"/>
      <c r="AM270" s="49"/>
      <c r="AN270" s="48">
        <v>0</v>
      </c>
      <c r="AO270" s="49"/>
      <c r="AP270" s="48">
        <v>0</v>
      </c>
      <c r="AQ270" s="49"/>
      <c r="AR270" s="49"/>
      <c r="AS270" s="49"/>
      <c r="AT270" s="48">
        <v>0</v>
      </c>
      <c r="AU270" s="39"/>
      <c r="AV270" s="39"/>
      <c r="AW270" s="39"/>
    </row>
    <row r="271" spans="1:49" ht="20.100000000000001" customHeight="1" x14ac:dyDescent="0.2">
      <c r="D271" s="2" t="s">
        <v>113</v>
      </c>
      <c r="F271" s="39">
        <v>0</v>
      </c>
      <c r="G271" s="39"/>
      <c r="H271" s="39"/>
      <c r="I271" s="39"/>
      <c r="J271" s="39">
        <v>0</v>
      </c>
      <c r="K271" s="39">
        <v>0</v>
      </c>
      <c r="L271" s="39">
        <v>0</v>
      </c>
      <c r="M271" s="39"/>
      <c r="N271" s="39">
        <v>0</v>
      </c>
      <c r="O271" s="39"/>
      <c r="P271" s="39"/>
      <c r="Q271" s="39"/>
      <c r="R271" s="39">
        <v>0</v>
      </c>
      <c r="S271" s="39">
        <v>0</v>
      </c>
      <c r="T271" s="39">
        <v>0</v>
      </c>
      <c r="U271" s="39">
        <v>0</v>
      </c>
      <c r="V271" s="39"/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/>
      <c r="AF271" s="39">
        <v>0</v>
      </c>
      <c r="AG271" s="39"/>
      <c r="AH271" s="39"/>
      <c r="AI271" s="39"/>
      <c r="AJ271" s="39">
        <v>0</v>
      </c>
      <c r="AK271" s="39"/>
      <c r="AL271" s="39"/>
      <c r="AM271" s="39"/>
      <c r="AN271" s="39">
        <v>0</v>
      </c>
      <c r="AO271" s="39"/>
      <c r="AP271" s="39">
        <v>0</v>
      </c>
      <c r="AQ271" s="39"/>
      <c r="AR271" s="39"/>
      <c r="AS271" s="39"/>
      <c r="AT271" s="39">
        <v>0</v>
      </c>
      <c r="AU271" s="39"/>
      <c r="AV271" s="39"/>
      <c r="AW271" s="39"/>
    </row>
    <row r="272" spans="1:49" ht="19.5" customHeight="1" x14ac:dyDescent="0.2">
      <c r="D272" s="47" t="s">
        <v>99</v>
      </c>
      <c r="F272" s="48">
        <v>0</v>
      </c>
      <c r="G272" s="49"/>
      <c r="H272" s="49"/>
      <c r="I272" s="49"/>
      <c r="J272" s="48">
        <v>0</v>
      </c>
      <c r="K272" s="48">
        <v>0</v>
      </c>
      <c r="L272" s="48">
        <v>0</v>
      </c>
      <c r="M272" s="49"/>
      <c r="N272" s="48">
        <v>0</v>
      </c>
      <c r="O272" s="49"/>
      <c r="P272" s="49"/>
      <c r="Q272" s="49"/>
      <c r="R272" s="48">
        <v>0</v>
      </c>
      <c r="S272" s="48">
        <v>0</v>
      </c>
      <c r="T272" s="48">
        <v>0</v>
      </c>
      <c r="U272" s="48">
        <v>0</v>
      </c>
      <c r="V272" s="49"/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9"/>
      <c r="AF272" s="48">
        <v>0</v>
      </c>
      <c r="AG272" s="49"/>
      <c r="AH272" s="49"/>
      <c r="AI272" s="49"/>
      <c r="AJ272" s="48">
        <v>0</v>
      </c>
      <c r="AK272" s="49"/>
      <c r="AL272" s="49"/>
      <c r="AM272" s="49"/>
      <c r="AN272" s="48">
        <v>0</v>
      </c>
      <c r="AO272" s="49"/>
      <c r="AP272" s="48">
        <v>0</v>
      </c>
      <c r="AQ272" s="49"/>
      <c r="AR272" s="49"/>
      <c r="AS272" s="49"/>
      <c r="AT272" s="48">
        <v>0</v>
      </c>
      <c r="AU272" s="39"/>
      <c r="AV272" s="39"/>
      <c r="AW272" s="39"/>
    </row>
    <row r="273" spans="1:49" ht="20.100000000000001" customHeight="1" x14ac:dyDescent="0.2">
      <c r="D273" s="2" t="s">
        <v>100</v>
      </c>
      <c r="F273" s="39">
        <v>0</v>
      </c>
      <c r="G273" s="39"/>
      <c r="H273" s="39"/>
      <c r="I273" s="39"/>
      <c r="J273" s="39">
        <v>0</v>
      </c>
      <c r="K273" s="39">
        <v>0</v>
      </c>
      <c r="L273" s="39">
        <v>0</v>
      </c>
      <c r="M273" s="39"/>
      <c r="N273" s="39">
        <v>0</v>
      </c>
      <c r="O273" s="39"/>
      <c r="P273" s="39"/>
      <c r="Q273" s="39"/>
      <c r="R273" s="39">
        <v>0</v>
      </c>
      <c r="S273" s="39">
        <v>0</v>
      </c>
      <c r="T273" s="39">
        <v>0</v>
      </c>
      <c r="U273" s="39">
        <v>0</v>
      </c>
      <c r="V273" s="39"/>
      <c r="W273" s="39">
        <v>0</v>
      </c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/>
      <c r="AF273" s="39">
        <v>0</v>
      </c>
      <c r="AG273" s="39"/>
      <c r="AH273" s="39"/>
      <c r="AI273" s="39"/>
      <c r="AJ273" s="39">
        <v>0</v>
      </c>
      <c r="AK273" s="39"/>
      <c r="AL273" s="39"/>
      <c r="AM273" s="39"/>
      <c r="AN273" s="39">
        <v>0</v>
      </c>
      <c r="AO273" s="39"/>
      <c r="AP273" s="39">
        <v>0</v>
      </c>
      <c r="AQ273" s="39"/>
      <c r="AR273" s="39"/>
      <c r="AS273" s="39"/>
      <c r="AT273" s="39">
        <v>0</v>
      </c>
      <c r="AU273" s="39"/>
      <c r="AV273" s="39"/>
      <c r="AW273" s="39"/>
    </row>
    <row r="274" spans="1:49" ht="20.100000000000001" customHeight="1" x14ac:dyDescent="0.2"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</row>
    <row r="275" spans="1:49" s="1" customFormat="1" ht="20.100000000000001" customHeight="1" x14ac:dyDescent="0.25">
      <c r="A275" s="3"/>
      <c r="B275" s="6"/>
      <c r="C275" s="51" t="s">
        <v>112</v>
      </c>
      <c r="D275" s="52"/>
      <c r="E275" s="5"/>
      <c r="F275" s="53">
        <v>0</v>
      </c>
      <c r="G275" s="54"/>
      <c r="H275" s="54"/>
      <c r="I275" s="54"/>
      <c r="J275" s="53">
        <v>1</v>
      </c>
      <c r="K275" s="53">
        <v>0</v>
      </c>
      <c r="L275" s="53">
        <v>2</v>
      </c>
      <c r="M275" s="54"/>
      <c r="N275" s="53">
        <v>3</v>
      </c>
      <c r="O275" s="54"/>
      <c r="P275" s="54"/>
      <c r="Q275" s="54"/>
      <c r="R275" s="53">
        <v>0</v>
      </c>
      <c r="S275" s="53">
        <v>1</v>
      </c>
      <c r="T275" s="53">
        <v>0</v>
      </c>
      <c r="U275" s="53">
        <v>0</v>
      </c>
      <c r="V275" s="54"/>
      <c r="W275" s="53">
        <v>1</v>
      </c>
      <c r="X275" s="53">
        <v>0</v>
      </c>
      <c r="Y275" s="53">
        <v>0</v>
      </c>
      <c r="Z275" s="53">
        <v>0</v>
      </c>
      <c r="AA275" s="53">
        <v>0</v>
      </c>
      <c r="AB275" s="53">
        <v>0</v>
      </c>
      <c r="AC275" s="53">
        <v>0</v>
      </c>
      <c r="AD275" s="53">
        <v>0</v>
      </c>
      <c r="AE275" s="54"/>
      <c r="AF275" s="53">
        <v>2</v>
      </c>
      <c r="AG275" s="54"/>
      <c r="AH275" s="54"/>
      <c r="AI275" s="54"/>
      <c r="AJ275" s="53">
        <v>1</v>
      </c>
      <c r="AK275" s="54"/>
      <c r="AL275" s="54"/>
      <c r="AM275" s="54"/>
      <c r="AN275" s="53">
        <v>0</v>
      </c>
      <c r="AO275" s="54"/>
      <c r="AP275" s="53">
        <v>0</v>
      </c>
      <c r="AQ275" s="54"/>
      <c r="AR275" s="54"/>
      <c r="AS275" s="54"/>
      <c r="AT275" s="53">
        <v>0</v>
      </c>
      <c r="AU275" s="39"/>
      <c r="AV275" s="39"/>
      <c r="AW275" s="39"/>
    </row>
    <row r="276" spans="1:49" ht="20.100000000000001" customHeight="1" x14ac:dyDescent="0.2"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</row>
    <row r="277" spans="1:49" ht="20.100000000000001" customHeight="1" x14ac:dyDescent="0.2">
      <c r="C277" s="3" t="s">
        <v>188</v>
      </c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</row>
    <row r="278" spans="1:49" ht="20.100000000000001" customHeight="1" x14ac:dyDescent="0.2">
      <c r="D278" s="2" t="s">
        <v>122</v>
      </c>
      <c r="F278" s="39">
        <v>113</v>
      </c>
      <c r="G278" s="39"/>
      <c r="H278" s="39"/>
      <c r="I278" s="39"/>
      <c r="J278" s="39">
        <v>899</v>
      </c>
      <c r="K278" s="39">
        <v>28</v>
      </c>
      <c r="L278" s="39">
        <v>11</v>
      </c>
      <c r="M278" s="39"/>
      <c r="N278" s="39">
        <v>938</v>
      </c>
      <c r="O278" s="39"/>
      <c r="P278" s="39"/>
      <c r="Q278" s="39"/>
      <c r="R278" s="39">
        <v>1</v>
      </c>
      <c r="S278" s="39">
        <v>30</v>
      </c>
      <c r="T278" s="39">
        <v>225</v>
      </c>
      <c r="U278" s="39">
        <v>25</v>
      </c>
      <c r="V278" s="39"/>
      <c r="W278" s="39">
        <v>110</v>
      </c>
      <c r="X278" s="39">
        <v>1</v>
      </c>
      <c r="Y278" s="39">
        <v>0</v>
      </c>
      <c r="Z278" s="39">
        <v>24</v>
      </c>
      <c r="AA278" s="39">
        <v>118</v>
      </c>
      <c r="AB278" s="39">
        <v>25</v>
      </c>
      <c r="AC278" s="39">
        <v>316</v>
      </c>
      <c r="AD278" s="39">
        <v>1</v>
      </c>
      <c r="AE278" s="39"/>
      <c r="AF278" s="39">
        <v>876</v>
      </c>
      <c r="AG278" s="39"/>
      <c r="AH278" s="39"/>
      <c r="AI278" s="39"/>
      <c r="AJ278" s="39">
        <v>175</v>
      </c>
      <c r="AK278" s="39"/>
      <c r="AL278" s="39"/>
      <c r="AM278" s="39"/>
      <c r="AN278" s="39">
        <v>0</v>
      </c>
      <c r="AO278" s="39"/>
      <c r="AP278" s="39">
        <v>0</v>
      </c>
      <c r="AQ278" s="39"/>
      <c r="AR278" s="39"/>
      <c r="AS278" s="39"/>
      <c r="AT278" s="39">
        <v>111</v>
      </c>
      <c r="AU278" s="39"/>
      <c r="AV278" s="39"/>
      <c r="AW278" s="39"/>
    </row>
    <row r="279" spans="1:49" ht="19.5" customHeight="1" x14ac:dyDescent="0.2">
      <c r="D279" s="47" t="s">
        <v>97</v>
      </c>
      <c r="F279" s="48">
        <v>267</v>
      </c>
      <c r="G279" s="49"/>
      <c r="H279" s="49"/>
      <c r="I279" s="49"/>
      <c r="J279" s="48">
        <v>895</v>
      </c>
      <c r="K279" s="48">
        <v>18</v>
      </c>
      <c r="L279" s="48">
        <v>7</v>
      </c>
      <c r="M279" s="49"/>
      <c r="N279" s="48">
        <v>920</v>
      </c>
      <c r="O279" s="49"/>
      <c r="P279" s="49"/>
      <c r="Q279" s="49"/>
      <c r="R279" s="48">
        <v>0</v>
      </c>
      <c r="S279" s="48">
        <v>29</v>
      </c>
      <c r="T279" s="48">
        <v>196</v>
      </c>
      <c r="U279" s="48">
        <v>55</v>
      </c>
      <c r="V279" s="49"/>
      <c r="W279" s="48">
        <v>143</v>
      </c>
      <c r="X279" s="48">
        <v>7</v>
      </c>
      <c r="Y279" s="48">
        <v>2</v>
      </c>
      <c r="Z279" s="48">
        <v>42</v>
      </c>
      <c r="AA279" s="48">
        <v>116</v>
      </c>
      <c r="AB279" s="48">
        <v>29</v>
      </c>
      <c r="AC279" s="48">
        <v>326</v>
      </c>
      <c r="AD279" s="48">
        <v>1</v>
      </c>
      <c r="AE279" s="49"/>
      <c r="AF279" s="48">
        <v>946</v>
      </c>
      <c r="AG279" s="49"/>
      <c r="AH279" s="49"/>
      <c r="AI279" s="49"/>
      <c r="AJ279" s="48">
        <v>241</v>
      </c>
      <c r="AK279" s="49"/>
      <c r="AL279" s="49"/>
      <c r="AM279" s="49"/>
      <c r="AN279" s="48">
        <v>0</v>
      </c>
      <c r="AO279" s="49"/>
      <c r="AP279" s="48">
        <v>0</v>
      </c>
      <c r="AQ279" s="49"/>
      <c r="AR279" s="49"/>
      <c r="AS279" s="49"/>
      <c r="AT279" s="48">
        <v>135</v>
      </c>
      <c r="AU279" s="39"/>
      <c r="AV279" s="39"/>
      <c r="AW279" s="39"/>
    </row>
    <row r="280" spans="1:49" ht="20.100000000000001" customHeight="1" x14ac:dyDescent="0.2">
      <c r="D280" s="2" t="s">
        <v>113</v>
      </c>
      <c r="F280" s="39">
        <v>275</v>
      </c>
      <c r="G280" s="39"/>
      <c r="H280" s="39"/>
      <c r="I280" s="39"/>
      <c r="J280" s="39">
        <v>899</v>
      </c>
      <c r="K280" s="39">
        <v>30</v>
      </c>
      <c r="L280" s="39">
        <v>12</v>
      </c>
      <c r="M280" s="39"/>
      <c r="N280" s="39">
        <v>941</v>
      </c>
      <c r="O280" s="39"/>
      <c r="P280" s="39"/>
      <c r="Q280" s="39"/>
      <c r="R280" s="39">
        <v>0</v>
      </c>
      <c r="S280" s="39">
        <v>28</v>
      </c>
      <c r="T280" s="39">
        <v>263</v>
      </c>
      <c r="U280" s="39">
        <v>106</v>
      </c>
      <c r="V280" s="39"/>
      <c r="W280" s="39">
        <v>130</v>
      </c>
      <c r="X280" s="39">
        <v>2</v>
      </c>
      <c r="Y280" s="39">
        <v>2</v>
      </c>
      <c r="Z280" s="39">
        <v>41</v>
      </c>
      <c r="AA280" s="39">
        <v>96</v>
      </c>
      <c r="AB280" s="39">
        <v>33</v>
      </c>
      <c r="AC280" s="39">
        <v>295</v>
      </c>
      <c r="AD280" s="39">
        <v>0</v>
      </c>
      <c r="AE280" s="39"/>
      <c r="AF280" s="39">
        <v>996</v>
      </c>
      <c r="AG280" s="39"/>
      <c r="AH280" s="39"/>
      <c r="AI280" s="39"/>
      <c r="AJ280" s="39">
        <v>220</v>
      </c>
      <c r="AK280" s="39"/>
      <c r="AL280" s="39"/>
      <c r="AM280" s="39"/>
      <c r="AN280" s="39">
        <v>0</v>
      </c>
      <c r="AO280" s="39"/>
      <c r="AP280" s="39">
        <v>0</v>
      </c>
      <c r="AQ280" s="39"/>
      <c r="AR280" s="39"/>
      <c r="AS280" s="39"/>
      <c r="AT280" s="39">
        <v>257</v>
      </c>
      <c r="AU280" s="39"/>
      <c r="AV280" s="39"/>
      <c r="AW280" s="39"/>
    </row>
    <row r="281" spans="1:49" ht="19.5" customHeight="1" x14ac:dyDescent="0.2">
      <c r="D281" s="47" t="s">
        <v>99</v>
      </c>
      <c r="F281" s="48">
        <v>169</v>
      </c>
      <c r="G281" s="49"/>
      <c r="H281" s="49"/>
      <c r="I281" s="49"/>
      <c r="J281" s="48">
        <v>889</v>
      </c>
      <c r="K281" s="48">
        <v>15</v>
      </c>
      <c r="L281" s="48">
        <v>8</v>
      </c>
      <c r="M281" s="49"/>
      <c r="N281" s="48">
        <v>912</v>
      </c>
      <c r="O281" s="49"/>
      <c r="P281" s="49"/>
      <c r="Q281" s="49"/>
      <c r="R281" s="48">
        <v>0</v>
      </c>
      <c r="S281" s="48">
        <v>34</v>
      </c>
      <c r="T281" s="48">
        <v>213</v>
      </c>
      <c r="U281" s="48">
        <v>48</v>
      </c>
      <c r="V281" s="49"/>
      <c r="W281" s="48">
        <v>105</v>
      </c>
      <c r="X281" s="48">
        <v>2</v>
      </c>
      <c r="Y281" s="48">
        <v>3</v>
      </c>
      <c r="Z281" s="48">
        <v>35</v>
      </c>
      <c r="AA281" s="48">
        <v>112</v>
      </c>
      <c r="AB281" s="48">
        <v>27</v>
      </c>
      <c r="AC281" s="48">
        <v>324</v>
      </c>
      <c r="AD281" s="48">
        <v>4</v>
      </c>
      <c r="AE281" s="49"/>
      <c r="AF281" s="48">
        <v>907</v>
      </c>
      <c r="AG281" s="49"/>
      <c r="AH281" s="49"/>
      <c r="AI281" s="49"/>
      <c r="AJ281" s="48">
        <v>174</v>
      </c>
      <c r="AK281" s="49"/>
      <c r="AL281" s="49"/>
      <c r="AM281" s="49"/>
      <c r="AN281" s="48">
        <v>0</v>
      </c>
      <c r="AO281" s="49"/>
      <c r="AP281" s="48">
        <v>0</v>
      </c>
      <c r="AQ281" s="49"/>
      <c r="AR281" s="49"/>
      <c r="AS281" s="49"/>
      <c r="AT281" s="48">
        <v>62</v>
      </c>
      <c r="AU281" s="39"/>
      <c r="AV281" s="39"/>
      <c r="AW281" s="39"/>
    </row>
    <row r="282" spans="1:49" ht="20.100000000000001" customHeight="1" x14ac:dyDescent="0.2">
      <c r="D282" s="2" t="s">
        <v>114</v>
      </c>
      <c r="F282" s="39">
        <v>124</v>
      </c>
      <c r="G282" s="39"/>
      <c r="H282" s="39"/>
      <c r="I282" s="39"/>
      <c r="J282" s="39">
        <v>899</v>
      </c>
      <c r="K282" s="39">
        <v>20</v>
      </c>
      <c r="L282" s="39">
        <v>9</v>
      </c>
      <c r="M282" s="39"/>
      <c r="N282" s="39">
        <v>928</v>
      </c>
      <c r="O282" s="39"/>
      <c r="P282" s="39"/>
      <c r="Q282" s="39"/>
      <c r="R282" s="39">
        <v>1</v>
      </c>
      <c r="S282" s="39">
        <v>40</v>
      </c>
      <c r="T282" s="39">
        <v>268</v>
      </c>
      <c r="U282" s="39">
        <v>37</v>
      </c>
      <c r="V282" s="39"/>
      <c r="W282" s="39">
        <v>111</v>
      </c>
      <c r="X282" s="39">
        <v>3</v>
      </c>
      <c r="Y282" s="39">
        <v>0</v>
      </c>
      <c r="Z282" s="39">
        <v>42</v>
      </c>
      <c r="AA282" s="39">
        <v>111</v>
      </c>
      <c r="AB282" s="39">
        <v>23</v>
      </c>
      <c r="AC282" s="39">
        <v>290</v>
      </c>
      <c r="AD282" s="39">
        <v>0</v>
      </c>
      <c r="AE282" s="39"/>
      <c r="AF282" s="39">
        <v>926</v>
      </c>
      <c r="AG282" s="39"/>
      <c r="AH282" s="39"/>
      <c r="AI282" s="39"/>
      <c r="AJ282" s="39">
        <v>126</v>
      </c>
      <c r="AK282" s="39"/>
      <c r="AL282" s="39"/>
      <c r="AM282" s="39"/>
      <c r="AN282" s="39">
        <v>0</v>
      </c>
      <c r="AO282" s="39"/>
      <c r="AP282" s="39">
        <v>0</v>
      </c>
      <c r="AQ282" s="39"/>
      <c r="AR282" s="39"/>
      <c r="AS282" s="39"/>
      <c r="AT282" s="39">
        <v>0</v>
      </c>
      <c r="AU282" s="39"/>
      <c r="AV282" s="39"/>
      <c r="AW282" s="39"/>
    </row>
    <row r="283" spans="1:49" ht="19.5" customHeight="1" x14ac:dyDescent="0.2">
      <c r="D283" s="47" t="s">
        <v>101</v>
      </c>
      <c r="F283" s="48">
        <v>209</v>
      </c>
      <c r="G283" s="49"/>
      <c r="H283" s="49"/>
      <c r="I283" s="49"/>
      <c r="J283" s="48">
        <v>907</v>
      </c>
      <c r="K283" s="48">
        <v>9</v>
      </c>
      <c r="L283" s="48">
        <v>9</v>
      </c>
      <c r="M283" s="49"/>
      <c r="N283" s="48">
        <v>925</v>
      </c>
      <c r="O283" s="49"/>
      <c r="P283" s="49"/>
      <c r="Q283" s="49"/>
      <c r="R283" s="48">
        <v>1</v>
      </c>
      <c r="S283" s="48">
        <v>29</v>
      </c>
      <c r="T283" s="48">
        <v>248</v>
      </c>
      <c r="U283" s="48">
        <v>56</v>
      </c>
      <c r="V283" s="49"/>
      <c r="W283" s="48">
        <v>129</v>
      </c>
      <c r="X283" s="48">
        <v>4</v>
      </c>
      <c r="Y283" s="48">
        <v>7</v>
      </c>
      <c r="Z283" s="48">
        <v>39</v>
      </c>
      <c r="AA283" s="48">
        <v>109</v>
      </c>
      <c r="AB283" s="48">
        <v>36</v>
      </c>
      <c r="AC283" s="48">
        <v>298</v>
      </c>
      <c r="AD283" s="48">
        <v>0</v>
      </c>
      <c r="AE283" s="49"/>
      <c r="AF283" s="48">
        <v>956</v>
      </c>
      <c r="AG283" s="49"/>
      <c r="AH283" s="49"/>
      <c r="AI283" s="49"/>
      <c r="AJ283" s="48">
        <v>178</v>
      </c>
      <c r="AK283" s="49"/>
      <c r="AL283" s="49"/>
      <c r="AM283" s="49"/>
      <c r="AN283" s="48">
        <v>0</v>
      </c>
      <c r="AO283" s="49"/>
      <c r="AP283" s="48">
        <v>0</v>
      </c>
      <c r="AQ283" s="49"/>
      <c r="AR283" s="49"/>
      <c r="AS283" s="49"/>
      <c r="AT283" s="48">
        <v>62</v>
      </c>
      <c r="AU283" s="39"/>
      <c r="AV283" s="39"/>
      <c r="AW283" s="39"/>
    </row>
    <row r="284" spans="1:49" ht="20.100000000000001" customHeight="1" x14ac:dyDescent="0.2"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</row>
    <row r="285" spans="1:49" s="1" customFormat="1" ht="20.100000000000001" customHeight="1" x14ac:dyDescent="0.25">
      <c r="A285" s="3"/>
      <c r="B285" s="6"/>
      <c r="C285" s="51" t="s">
        <v>189</v>
      </c>
      <c r="D285" s="52"/>
      <c r="E285" s="5"/>
      <c r="F285" s="53">
        <v>1157</v>
      </c>
      <c r="G285" s="54"/>
      <c r="H285" s="54"/>
      <c r="I285" s="54"/>
      <c r="J285" s="53">
        <v>5388</v>
      </c>
      <c r="K285" s="53">
        <v>120</v>
      </c>
      <c r="L285" s="53">
        <v>56</v>
      </c>
      <c r="M285" s="54"/>
      <c r="N285" s="53">
        <v>5564</v>
      </c>
      <c r="O285" s="54"/>
      <c r="P285" s="54"/>
      <c r="Q285" s="54"/>
      <c r="R285" s="53">
        <v>3</v>
      </c>
      <c r="S285" s="53">
        <v>190</v>
      </c>
      <c r="T285" s="53">
        <v>1413</v>
      </c>
      <c r="U285" s="53">
        <v>327</v>
      </c>
      <c r="V285" s="54"/>
      <c r="W285" s="53">
        <v>728</v>
      </c>
      <c r="X285" s="53">
        <v>19</v>
      </c>
      <c r="Y285" s="53">
        <v>14</v>
      </c>
      <c r="Z285" s="53">
        <v>223</v>
      </c>
      <c r="AA285" s="53">
        <v>662</v>
      </c>
      <c r="AB285" s="53">
        <v>173</v>
      </c>
      <c r="AC285" s="53">
        <v>1849</v>
      </c>
      <c r="AD285" s="53">
        <v>6</v>
      </c>
      <c r="AE285" s="54"/>
      <c r="AF285" s="53">
        <v>5607</v>
      </c>
      <c r="AG285" s="54"/>
      <c r="AH285" s="54"/>
      <c r="AI285" s="54"/>
      <c r="AJ285" s="53">
        <v>1114</v>
      </c>
      <c r="AK285" s="54"/>
      <c r="AL285" s="54"/>
      <c r="AM285" s="54"/>
      <c r="AN285" s="53">
        <v>0</v>
      </c>
      <c r="AO285" s="54"/>
      <c r="AP285" s="53">
        <v>0</v>
      </c>
      <c r="AQ285" s="54"/>
      <c r="AR285" s="54"/>
      <c r="AS285" s="54"/>
      <c r="AT285" s="53">
        <v>627</v>
      </c>
      <c r="AU285" s="39"/>
      <c r="AV285" s="39"/>
      <c r="AW285" s="39"/>
    </row>
    <row r="286" spans="1:49" ht="20.100000000000001" customHeight="1" x14ac:dyDescent="0.2"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</row>
    <row r="287" spans="1:49" ht="20.100000000000001" customHeight="1" x14ac:dyDescent="0.2">
      <c r="C287" s="3" t="s">
        <v>130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</row>
    <row r="288" spans="1:49" ht="20.100000000000001" customHeight="1" x14ac:dyDescent="0.2">
      <c r="D288" s="2" t="s">
        <v>122</v>
      </c>
      <c r="F288" s="39">
        <v>0</v>
      </c>
      <c r="G288" s="39"/>
      <c r="H288" s="39"/>
      <c r="I288" s="39"/>
      <c r="J288" s="39">
        <v>0</v>
      </c>
      <c r="K288" s="39">
        <v>0</v>
      </c>
      <c r="L288" s="39">
        <v>0</v>
      </c>
      <c r="M288" s="39"/>
      <c r="N288" s="39">
        <v>0</v>
      </c>
      <c r="O288" s="39"/>
      <c r="P288" s="39"/>
      <c r="Q288" s="39"/>
      <c r="R288" s="39">
        <v>0</v>
      </c>
      <c r="S288" s="39">
        <v>0</v>
      </c>
      <c r="T288" s="39">
        <v>0</v>
      </c>
      <c r="U288" s="39">
        <v>0</v>
      </c>
      <c r="V288" s="39"/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/>
      <c r="AF288" s="39">
        <v>0</v>
      </c>
      <c r="AG288" s="39"/>
      <c r="AH288" s="39"/>
      <c r="AI288" s="39"/>
      <c r="AJ288" s="39">
        <v>0</v>
      </c>
      <c r="AK288" s="39"/>
      <c r="AL288" s="39"/>
      <c r="AM288" s="39"/>
      <c r="AN288" s="39">
        <v>0</v>
      </c>
      <c r="AO288" s="39"/>
      <c r="AP288" s="39">
        <v>0</v>
      </c>
      <c r="AQ288" s="39"/>
      <c r="AR288" s="39"/>
      <c r="AS288" s="39"/>
      <c r="AT288" s="39">
        <v>0</v>
      </c>
      <c r="AU288" s="39"/>
      <c r="AV288" s="39"/>
      <c r="AW288" s="39"/>
    </row>
    <row r="289" spans="1:49" ht="20.100000000000001" customHeight="1" x14ac:dyDescent="0.2"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</row>
    <row r="290" spans="1:49" s="1" customFormat="1" ht="20.100000000000001" customHeight="1" x14ac:dyDescent="0.25">
      <c r="A290" s="3"/>
      <c r="B290" s="6"/>
      <c r="C290" s="51" t="s">
        <v>133</v>
      </c>
      <c r="D290" s="52"/>
      <c r="E290" s="5"/>
      <c r="F290" s="53">
        <v>0</v>
      </c>
      <c r="G290" s="54"/>
      <c r="H290" s="54"/>
      <c r="I290" s="54"/>
      <c r="J290" s="53">
        <v>0</v>
      </c>
      <c r="K290" s="53">
        <v>0</v>
      </c>
      <c r="L290" s="53">
        <v>0</v>
      </c>
      <c r="M290" s="54"/>
      <c r="N290" s="53">
        <v>0</v>
      </c>
      <c r="O290" s="54"/>
      <c r="P290" s="54"/>
      <c r="Q290" s="54"/>
      <c r="R290" s="53">
        <v>0</v>
      </c>
      <c r="S290" s="53">
        <v>0</v>
      </c>
      <c r="T290" s="53">
        <v>0</v>
      </c>
      <c r="U290" s="53">
        <v>0</v>
      </c>
      <c r="V290" s="54"/>
      <c r="W290" s="53">
        <v>0</v>
      </c>
      <c r="X290" s="53">
        <v>0</v>
      </c>
      <c r="Y290" s="53">
        <v>0</v>
      </c>
      <c r="Z290" s="53">
        <v>0</v>
      </c>
      <c r="AA290" s="53">
        <v>0</v>
      </c>
      <c r="AB290" s="53">
        <v>0</v>
      </c>
      <c r="AC290" s="53">
        <v>0</v>
      </c>
      <c r="AD290" s="53">
        <v>0</v>
      </c>
      <c r="AE290" s="54"/>
      <c r="AF290" s="53">
        <v>0</v>
      </c>
      <c r="AG290" s="54"/>
      <c r="AH290" s="54"/>
      <c r="AI290" s="54"/>
      <c r="AJ290" s="53">
        <v>0</v>
      </c>
      <c r="AK290" s="54"/>
      <c r="AL290" s="54"/>
      <c r="AM290" s="54"/>
      <c r="AN290" s="53">
        <v>0</v>
      </c>
      <c r="AO290" s="54"/>
      <c r="AP290" s="53">
        <v>0</v>
      </c>
      <c r="AQ290" s="54"/>
      <c r="AR290" s="54"/>
      <c r="AS290" s="54"/>
      <c r="AT290" s="53">
        <v>0</v>
      </c>
      <c r="AU290" s="39"/>
      <c r="AV290" s="39"/>
      <c r="AW290" s="39"/>
    </row>
    <row r="291" spans="1:49" ht="20.100000000000001" customHeight="1" x14ac:dyDescent="0.2"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</row>
    <row r="292" spans="1:49" ht="20.100000000000001" customHeight="1" x14ac:dyDescent="0.2">
      <c r="C292" s="3" t="s">
        <v>0</v>
      </c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</row>
    <row r="293" spans="1:49" ht="20.100000000000001" customHeight="1" x14ac:dyDescent="0.2">
      <c r="D293" s="2" t="s">
        <v>96</v>
      </c>
      <c r="F293" s="39">
        <v>1</v>
      </c>
      <c r="G293" s="39"/>
      <c r="H293" s="39"/>
      <c r="I293" s="39"/>
      <c r="J293" s="39">
        <v>0</v>
      </c>
      <c r="K293" s="39">
        <v>0</v>
      </c>
      <c r="L293" s="39">
        <v>0</v>
      </c>
      <c r="M293" s="39"/>
      <c r="N293" s="39">
        <v>0</v>
      </c>
      <c r="O293" s="39"/>
      <c r="P293" s="39"/>
      <c r="Q293" s="39"/>
      <c r="R293" s="39">
        <v>0</v>
      </c>
      <c r="S293" s="39">
        <v>0</v>
      </c>
      <c r="T293" s="39">
        <v>0</v>
      </c>
      <c r="U293" s="39">
        <v>0</v>
      </c>
      <c r="V293" s="39"/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1</v>
      </c>
      <c r="AC293" s="39">
        <v>0</v>
      </c>
      <c r="AD293" s="39">
        <v>0</v>
      </c>
      <c r="AE293" s="39"/>
      <c r="AF293" s="39">
        <v>1</v>
      </c>
      <c r="AG293" s="39"/>
      <c r="AH293" s="39"/>
      <c r="AI293" s="39"/>
      <c r="AJ293" s="39">
        <v>0</v>
      </c>
      <c r="AK293" s="39"/>
      <c r="AL293" s="39"/>
      <c r="AM293" s="39"/>
      <c r="AN293" s="39">
        <v>0</v>
      </c>
      <c r="AO293" s="39"/>
      <c r="AP293" s="39">
        <v>0</v>
      </c>
      <c r="AQ293" s="39"/>
      <c r="AR293" s="39"/>
      <c r="AS293" s="39"/>
      <c r="AT293" s="39">
        <v>0</v>
      </c>
      <c r="AU293" s="39"/>
      <c r="AV293" s="39"/>
      <c r="AW293" s="39"/>
    </row>
    <row r="294" spans="1:49" ht="19.5" customHeight="1" x14ac:dyDescent="0.2">
      <c r="D294" s="47" t="s">
        <v>97</v>
      </c>
      <c r="F294" s="48">
        <v>1</v>
      </c>
      <c r="G294" s="49"/>
      <c r="H294" s="49"/>
      <c r="I294" s="49"/>
      <c r="J294" s="48">
        <v>0</v>
      </c>
      <c r="K294" s="48">
        <v>0</v>
      </c>
      <c r="L294" s="48">
        <v>0</v>
      </c>
      <c r="M294" s="49"/>
      <c r="N294" s="48">
        <v>0</v>
      </c>
      <c r="O294" s="49"/>
      <c r="P294" s="49"/>
      <c r="Q294" s="49"/>
      <c r="R294" s="48">
        <v>0</v>
      </c>
      <c r="S294" s="48">
        <v>0</v>
      </c>
      <c r="T294" s="48">
        <v>0</v>
      </c>
      <c r="U294" s="48">
        <v>0</v>
      </c>
      <c r="V294" s="49"/>
      <c r="W294" s="48">
        <v>0</v>
      </c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1</v>
      </c>
      <c r="AD294" s="48">
        <v>0</v>
      </c>
      <c r="AE294" s="49"/>
      <c r="AF294" s="48">
        <v>1</v>
      </c>
      <c r="AG294" s="49"/>
      <c r="AH294" s="49"/>
      <c r="AI294" s="49"/>
      <c r="AJ294" s="48">
        <v>0</v>
      </c>
      <c r="AK294" s="49"/>
      <c r="AL294" s="49"/>
      <c r="AM294" s="49"/>
      <c r="AN294" s="48">
        <v>0</v>
      </c>
      <c r="AO294" s="49"/>
      <c r="AP294" s="48">
        <v>0</v>
      </c>
      <c r="AQ294" s="49"/>
      <c r="AR294" s="49"/>
      <c r="AS294" s="49"/>
      <c r="AT294" s="48">
        <v>0</v>
      </c>
      <c r="AU294" s="39"/>
      <c r="AV294" s="39"/>
      <c r="AW294" s="39"/>
    </row>
    <row r="295" spans="1:49" ht="20.100000000000001" customHeight="1" x14ac:dyDescent="0.2"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</row>
    <row r="296" spans="1:49" s="1" customFormat="1" ht="20.100000000000001" customHeight="1" x14ac:dyDescent="0.25">
      <c r="A296" s="3"/>
      <c r="B296" s="6"/>
      <c r="C296" s="51" t="s">
        <v>120</v>
      </c>
      <c r="D296" s="52"/>
      <c r="E296" s="5"/>
      <c r="F296" s="53">
        <v>2</v>
      </c>
      <c r="G296" s="54"/>
      <c r="H296" s="54"/>
      <c r="I296" s="54"/>
      <c r="J296" s="53">
        <v>0</v>
      </c>
      <c r="K296" s="53">
        <v>0</v>
      </c>
      <c r="L296" s="53">
        <v>0</v>
      </c>
      <c r="M296" s="54"/>
      <c r="N296" s="53">
        <v>0</v>
      </c>
      <c r="O296" s="54"/>
      <c r="P296" s="54"/>
      <c r="Q296" s="54"/>
      <c r="R296" s="53">
        <v>0</v>
      </c>
      <c r="S296" s="53">
        <v>0</v>
      </c>
      <c r="T296" s="53">
        <v>0</v>
      </c>
      <c r="U296" s="53">
        <v>0</v>
      </c>
      <c r="V296" s="54"/>
      <c r="W296" s="53">
        <v>0</v>
      </c>
      <c r="X296" s="53">
        <v>0</v>
      </c>
      <c r="Y296" s="53">
        <v>0</v>
      </c>
      <c r="Z296" s="53">
        <v>0</v>
      </c>
      <c r="AA296" s="53">
        <v>0</v>
      </c>
      <c r="AB296" s="53">
        <v>1</v>
      </c>
      <c r="AC296" s="53">
        <v>1</v>
      </c>
      <c r="AD296" s="53">
        <v>0</v>
      </c>
      <c r="AE296" s="54"/>
      <c r="AF296" s="53">
        <v>2</v>
      </c>
      <c r="AG296" s="54"/>
      <c r="AH296" s="54"/>
      <c r="AI296" s="54"/>
      <c r="AJ296" s="53">
        <v>0</v>
      </c>
      <c r="AK296" s="54"/>
      <c r="AL296" s="54"/>
      <c r="AM296" s="54"/>
      <c r="AN296" s="53">
        <v>0</v>
      </c>
      <c r="AO296" s="54"/>
      <c r="AP296" s="53">
        <v>0</v>
      </c>
      <c r="AQ296" s="54"/>
      <c r="AR296" s="54"/>
      <c r="AS296" s="54"/>
      <c r="AT296" s="53">
        <v>0</v>
      </c>
      <c r="AU296" s="39"/>
      <c r="AV296" s="39"/>
      <c r="AW296" s="39"/>
    </row>
    <row r="297" spans="1:49" ht="20.100000000000001" customHeight="1" x14ac:dyDescent="0.2"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</row>
    <row r="298" spans="1:49" s="1" customFormat="1" ht="20.100000000000001" customHeight="1" x14ac:dyDescent="0.2">
      <c r="A298" s="3"/>
      <c r="B298" s="6"/>
      <c r="C298" s="3" t="s">
        <v>139</v>
      </c>
      <c r="D298" s="3"/>
      <c r="E298" s="5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39"/>
      <c r="AV298" s="39"/>
      <c r="AW298" s="39"/>
    </row>
    <row r="299" spans="1:49" ht="20.100000000000001" customHeight="1" x14ac:dyDescent="0.2">
      <c r="D299" s="2" t="s">
        <v>190</v>
      </c>
      <c r="F299" s="39">
        <v>0</v>
      </c>
      <c r="G299" s="39"/>
      <c r="H299" s="39"/>
      <c r="I299" s="39"/>
      <c r="J299" s="39">
        <v>0</v>
      </c>
      <c r="K299" s="39">
        <v>0</v>
      </c>
      <c r="L299" s="39">
        <v>0</v>
      </c>
      <c r="M299" s="39"/>
      <c r="N299" s="39">
        <v>0</v>
      </c>
      <c r="O299" s="39"/>
      <c r="P299" s="39"/>
      <c r="Q299" s="39"/>
      <c r="R299" s="39">
        <v>0</v>
      </c>
      <c r="S299" s="39">
        <v>0</v>
      </c>
      <c r="T299" s="39">
        <v>0</v>
      </c>
      <c r="U299" s="39">
        <v>0</v>
      </c>
      <c r="V299" s="39"/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/>
      <c r="AF299" s="39">
        <v>0</v>
      </c>
      <c r="AG299" s="39"/>
      <c r="AH299" s="39"/>
      <c r="AI299" s="39"/>
      <c r="AJ299" s="39">
        <v>0</v>
      </c>
      <c r="AK299" s="39"/>
      <c r="AL299" s="39"/>
      <c r="AM299" s="39"/>
      <c r="AN299" s="39">
        <v>0</v>
      </c>
      <c r="AO299" s="39"/>
      <c r="AP299" s="39">
        <v>0</v>
      </c>
      <c r="AQ299" s="39"/>
      <c r="AR299" s="39"/>
      <c r="AS299" s="39"/>
      <c r="AT299" s="39">
        <v>0</v>
      </c>
      <c r="AU299" s="39"/>
      <c r="AV299" s="39"/>
      <c r="AW299" s="39"/>
    </row>
    <row r="300" spans="1:49" ht="19.5" customHeight="1" x14ac:dyDescent="0.2">
      <c r="D300" s="47" t="s">
        <v>191</v>
      </c>
      <c r="F300" s="48">
        <v>0</v>
      </c>
      <c r="G300" s="49"/>
      <c r="H300" s="49"/>
      <c r="I300" s="49"/>
      <c r="J300" s="48">
        <v>0</v>
      </c>
      <c r="K300" s="48">
        <v>0</v>
      </c>
      <c r="L300" s="48">
        <v>0</v>
      </c>
      <c r="M300" s="49"/>
      <c r="N300" s="48">
        <v>0</v>
      </c>
      <c r="O300" s="49"/>
      <c r="P300" s="49"/>
      <c r="Q300" s="49"/>
      <c r="R300" s="48">
        <v>0</v>
      </c>
      <c r="S300" s="48">
        <v>0</v>
      </c>
      <c r="T300" s="48">
        <v>0</v>
      </c>
      <c r="U300" s="48">
        <v>0</v>
      </c>
      <c r="V300" s="49"/>
      <c r="W300" s="48">
        <v>0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9"/>
      <c r="AF300" s="48">
        <v>0</v>
      </c>
      <c r="AG300" s="49"/>
      <c r="AH300" s="49"/>
      <c r="AI300" s="49"/>
      <c r="AJ300" s="48">
        <v>0</v>
      </c>
      <c r="AK300" s="49"/>
      <c r="AL300" s="49"/>
      <c r="AM300" s="49"/>
      <c r="AN300" s="48">
        <v>0</v>
      </c>
      <c r="AO300" s="49"/>
      <c r="AP300" s="48">
        <v>0</v>
      </c>
      <c r="AQ300" s="49"/>
      <c r="AR300" s="49"/>
      <c r="AS300" s="49"/>
      <c r="AT300" s="48">
        <v>0</v>
      </c>
      <c r="AU300" s="39"/>
      <c r="AV300" s="39"/>
      <c r="AW300" s="39"/>
    </row>
    <row r="301" spans="1:49" ht="20.100000000000001" customHeight="1" x14ac:dyDescent="0.2">
      <c r="D301" s="2" t="s">
        <v>192</v>
      </c>
      <c r="F301" s="39">
        <v>0</v>
      </c>
      <c r="G301" s="39"/>
      <c r="H301" s="39"/>
      <c r="I301" s="39"/>
      <c r="J301" s="39">
        <v>0</v>
      </c>
      <c r="K301" s="39">
        <v>0</v>
      </c>
      <c r="L301" s="39">
        <v>0</v>
      </c>
      <c r="M301" s="39"/>
      <c r="N301" s="39">
        <v>0</v>
      </c>
      <c r="O301" s="39"/>
      <c r="P301" s="39"/>
      <c r="Q301" s="39"/>
      <c r="R301" s="39">
        <v>0</v>
      </c>
      <c r="S301" s="39">
        <v>0</v>
      </c>
      <c r="T301" s="39">
        <v>0</v>
      </c>
      <c r="U301" s="39">
        <v>0</v>
      </c>
      <c r="V301" s="39"/>
      <c r="W301" s="39">
        <v>0</v>
      </c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/>
      <c r="AF301" s="39">
        <v>0</v>
      </c>
      <c r="AG301" s="39"/>
      <c r="AH301" s="39"/>
      <c r="AI301" s="39"/>
      <c r="AJ301" s="39">
        <v>0</v>
      </c>
      <c r="AK301" s="39"/>
      <c r="AL301" s="39"/>
      <c r="AM301" s="39"/>
      <c r="AN301" s="39">
        <v>0</v>
      </c>
      <c r="AO301" s="39"/>
      <c r="AP301" s="39">
        <v>0</v>
      </c>
      <c r="AQ301" s="39"/>
      <c r="AR301" s="39"/>
      <c r="AS301" s="39"/>
      <c r="AT301" s="39">
        <v>0</v>
      </c>
      <c r="AU301" s="39"/>
      <c r="AV301" s="39"/>
      <c r="AW301" s="39"/>
    </row>
    <row r="302" spans="1:49" ht="19.5" customHeight="1" x14ac:dyDescent="0.2">
      <c r="D302" s="47" t="s">
        <v>193</v>
      </c>
      <c r="F302" s="48">
        <v>0</v>
      </c>
      <c r="G302" s="49"/>
      <c r="H302" s="49"/>
      <c r="I302" s="49"/>
      <c r="J302" s="48">
        <v>0</v>
      </c>
      <c r="K302" s="48">
        <v>0</v>
      </c>
      <c r="L302" s="48">
        <v>0</v>
      </c>
      <c r="M302" s="49"/>
      <c r="N302" s="48">
        <v>0</v>
      </c>
      <c r="O302" s="49"/>
      <c r="P302" s="49"/>
      <c r="Q302" s="49"/>
      <c r="R302" s="48">
        <v>0</v>
      </c>
      <c r="S302" s="48">
        <v>0</v>
      </c>
      <c r="T302" s="48">
        <v>0</v>
      </c>
      <c r="U302" s="48">
        <v>0</v>
      </c>
      <c r="V302" s="49"/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9"/>
      <c r="AF302" s="48">
        <v>0</v>
      </c>
      <c r="AG302" s="49"/>
      <c r="AH302" s="49"/>
      <c r="AI302" s="49"/>
      <c r="AJ302" s="48">
        <v>0</v>
      </c>
      <c r="AK302" s="49"/>
      <c r="AL302" s="49"/>
      <c r="AM302" s="49"/>
      <c r="AN302" s="48">
        <v>0</v>
      </c>
      <c r="AO302" s="49"/>
      <c r="AP302" s="48">
        <v>0</v>
      </c>
      <c r="AQ302" s="49"/>
      <c r="AR302" s="49"/>
      <c r="AS302" s="49"/>
      <c r="AT302" s="48">
        <v>0</v>
      </c>
      <c r="AU302" s="39"/>
      <c r="AV302" s="39"/>
      <c r="AW302" s="39"/>
    </row>
    <row r="303" spans="1:49" s="1" customFormat="1" ht="20.100000000000001" customHeight="1" x14ac:dyDescent="0.2">
      <c r="A303" s="3"/>
      <c r="B303" s="6"/>
      <c r="C303" s="3"/>
      <c r="D303" s="3"/>
      <c r="E303" s="5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39"/>
      <c r="AV303" s="39"/>
      <c r="AW303" s="39"/>
    </row>
    <row r="304" spans="1:49" s="1" customFormat="1" ht="20.100000000000001" customHeight="1" x14ac:dyDescent="0.25">
      <c r="A304" s="3"/>
      <c r="B304" s="6"/>
      <c r="C304" s="51" t="s">
        <v>194</v>
      </c>
      <c r="D304" s="52"/>
      <c r="E304" s="5"/>
      <c r="F304" s="53">
        <v>0</v>
      </c>
      <c r="G304" s="54"/>
      <c r="H304" s="54"/>
      <c r="I304" s="54"/>
      <c r="J304" s="53">
        <v>0</v>
      </c>
      <c r="K304" s="53">
        <v>0</v>
      </c>
      <c r="L304" s="53">
        <v>0</v>
      </c>
      <c r="M304" s="54"/>
      <c r="N304" s="53">
        <v>0</v>
      </c>
      <c r="O304" s="54"/>
      <c r="P304" s="54"/>
      <c r="Q304" s="54"/>
      <c r="R304" s="53">
        <v>0</v>
      </c>
      <c r="S304" s="53">
        <v>0</v>
      </c>
      <c r="T304" s="53">
        <v>0</v>
      </c>
      <c r="U304" s="53">
        <v>0</v>
      </c>
      <c r="V304" s="54"/>
      <c r="W304" s="53">
        <v>0</v>
      </c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0</v>
      </c>
      <c r="AD304" s="53">
        <v>0</v>
      </c>
      <c r="AE304" s="54"/>
      <c r="AF304" s="53">
        <v>0</v>
      </c>
      <c r="AG304" s="54"/>
      <c r="AH304" s="54"/>
      <c r="AI304" s="54"/>
      <c r="AJ304" s="53">
        <v>0</v>
      </c>
      <c r="AK304" s="54"/>
      <c r="AL304" s="54"/>
      <c r="AM304" s="54"/>
      <c r="AN304" s="53">
        <v>0</v>
      </c>
      <c r="AO304" s="54"/>
      <c r="AP304" s="53">
        <v>0</v>
      </c>
      <c r="AQ304" s="54"/>
      <c r="AR304" s="54"/>
      <c r="AS304" s="54"/>
      <c r="AT304" s="53">
        <v>0</v>
      </c>
      <c r="AU304" s="39"/>
      <c r="AV304" s="39"/>
      <c r="AW304" s="39"/>
    </row>
    <row r="305" spans="1:49" s="1" customFormat="1" ht="20.100000000000001" customHeight="1" x14ac:dyDescent="0.2">
      <c r="A305" s="3"/>
      <c r="B305" s="6"/>
      <c r="C305" s="3"/>
      <c r="D305" s="3"/>
      <c r="E305" s="5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39"/>
      <c r="AV305" s="39"/>
      <c r="AW305" s="39"/>
    </row>
    <row r="306" spans="1:49" s="1" customFormat="1" ht="20.100000000000001" customHeight="1" x14ac:dyDescent="0.25">
      <c r="A306" s="3"/>
      <c r="B306" s="57" t="s">
        <v>195</v>
      </c>
      <c r="C306" s="58"/>
      <c r="D306" s="58"/>
      <c r="E306" s="5"/>
      <c r="F306" s="59">
        <v>1159</v>
      </c>
      <c r="G306" s="54"/>
      <c r="H306" s="54"/>
      <c r="I306" s="54"/>
      <c r="J306" s="59">
        <v>5389</v>
      </c>
      <c r="K306" s="59">
        <v>120</v>
      </c>
      <c r="L306" s="59">
        <v>58</v>
      </c>
      <c r="M306" s="54"/>
      <c r="N306" s="59">
        <v>5567</v>
      </c>
      <c r="O306" s="54"/>
      <c r="P306" s="54"/>
      <c r="Q306" s="54"/>
      <c r="R306" s="59">
        <v>3</v>
      </c>
      <c r="S306" s="59">
        <v>191</v>
      </c>
      <c r="T306" s="59">
        <v>1413</v>
      </c>
      <c r="U306" s="59">
        <v>327</v>
      </c>
      <c r="V306" s="54"/>
      <c r="W306" s="59">
        <v>729</v>
      </c>
      <c r="X306" s="59">
        <v>19</v>
      </c>
      <c r="Y306" s="59">
        <v>14</v>
      </c>
      <c r="Z306" s="59">
        <v>223</v>
      </c>
      <c r="AA306" s="59">
        <v>662</v>
      </c>
      <c r="AB306" s="59">
        <v>174</v>
      </c>
      <c r="AC306" s="59">
        <v>1850</v>
      </c>
      <c r="AD306" s="59">
        <v>6</v>
      </c>
      <c r="AE306" s="54"/>
      <c r="AF306" s="59">
        <v>5611</v>
      </c>
      <c r="AG306" s="54"/>
      <c r="AH306" s="54"/>
      <c r="AI306" s="54"/>
      <c r="AJ306" s="59">
        <v>1115</v>
      </c>
      <c r="AK306" s="54"/>
      <c r="AL306" s="54"/>
      <c r="AM306" s="54"/>
      <c r="AN306" s="59">
        <v>0</v>
      </c>
      <c r="AO306" s="54"/>
      <c r="AP306" s="59">
        <v>0</v>
      </c>
      <c r="AQ306" s="54"/>
      <c r="AR306" s="54"/>
      <c r="AS306" s="54"/>
      <c r="AT306" s="59">
        <v>627</v>
      </c>
      <c r="AU306" s="39"/>
      <c r="AV306" s="39"/>
      <c r="AW306" s="39"/>
    </row>
    <row r="307" spans="1:49" ht="20.100000000000001" customHeight="1" x14ac:dyDescent="0.2"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</row>
    <row r="308" spans="1:49" ht="20.100000000000001" customHeight="1" x14ac:dyDescent="0.2">
      <c r="B308" s="6" t="s">
        <v>196</v>
      </c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</row>
    <row r="309" spans="1:49" ht="20.100000000000001" customHeight="1" x14ac:dyDescent="0.2">
      <c r="C309" s="3" t="s">
        <v>0</v>
      </c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</row>
    <row r="310" spans="1:49" ht="20.100000000000001" customHeight="1" x14ac:dyDescent="0.2">
      <c r="D310" s="2" t="s">
        <v>122</v>
      </c>
      <c r="F310" s="39">
        <v>0</v>
      </c>
      <c r="G310" s="39"/>
      <c r="H310" s="39"/>
      <c r="I310" s="39"/>
      <c r="J310" s="39">
        <v>0</v>
      </c>
      <c r="K310" s="39">
        <v>0</v>
      </c>
      <c r="L310" s="39">
        <v>0</v>
      </c>
      <c r="M310" s="39"/>
      <c r="N310" s="39">
        <v>0</v>
      </c>
      <c r="O310" s="39"/>
      <c r="P310" s="39"/>
      <c r="Q310" s="39"/>
      <c r="R310" s="39">
        <v>0</v>
      </c>
      <c r="S310" s="39">
        <v>0</v>
      </c>
      <c r="T310" s="39">
        <v>0</v>
      </c>
      <c r="U310" s="39">
        <v>0</v>
      </c>
      <c r="V310" s="39"/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/>
      <c r="AF310" s="39">
        <v>0</v>
      </c>
      <c r="AG310" s="39"/>
      <c r="AH310" s="39"/>
      <c r="AI310" s="39"/>
      <c r="AJ310" s="39">
        <v>0</v>
      </c>
      <c r="AK310" s="39"/>
      <c r="AL310" s="39"/>
      <c r="AM310" s="39"/>
      <c r="AN310" s="39">
        <v>0</v>
      </c>
      <c r="AO310" s="39"/>
      <c r="AP310" s="39">
        <v>0</v>
      </c>
      <c r="AQ310" s="39"/>
      <c r="AR310" s="39"/>
      <c r="AS310" s="39"/>
      <c r="AT310" s="39">
        <v>0</v>
      </c>
      <c r="AU310" s="39"/>
      <c r="AV310" s="39"/>
      <c r="AW310" s="39"/>
    </row>
    <row r="311" spans="1:49" ht="19.5" customHeight="1" x14ac:dyDescent="0.2">
      <c r="D311" s="47" t="s">
        <v>135</v>
      </c>
      <c r="F311" s="48">
        <v>0</v>
      </c>
      <c r="G311" s="49"/>
      <c r="H311" s="49"/>
      <c r="I311" s="49"/>
      <c r="J311" s="48">
        <v>0</v>
      </c>
      <c r="K311" s="48">
        <v>0</v>
      </c>
      <c r="L311" s="48">
        <v>0</v>
      </c>
      <c r="M311" s="49"/>
      <c r="N311" s="48">
        <v>0</v>
      </c>
      <c r="O311" s="49"/>
      <c r="P311" s="49"/>
      <c r="Q311" s="49"/>
      <c r="R311" s="48">
        <v>0</v>
      </c>
      <c r="S311" s="48">
        <v>0</v>
      </c>
      <c r="T311" s="48">
        <v>0</v>
      </c>
      <c r="U311" s="48">
        <v>0</v>
      </c>
      <c r="V311" s="49"/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9"/>
      <c r="AF311" s="48">
        <v>0</v>
      </c>
      <c r="AG311" s="49"/>
      <c r="AH311" s="49"/>
      <c r="AI311" s="49"/>
      <c r="AJ311" s="48">
        <v>0</v>
      </c>
      <c r="AK311" s="49"/>
      <c r="AL311" s="49"/>
      <c r="AM311" s="49"/>
      <c r="AN311" s="48">
        <v>0</v>
      </c>
      <c r="AO311" s="49"/>
      <c r="AP311" s="48">
        <v>0</v>
      </c>
      <c r="AQ311" s="49"/>
      <c r="AR311" s="49"/>
      <c r="AS311" s="49"/>
      <c r="AT311" s="48">
        <v>0</v>
      </c>
      <c r="AU311" s="39"/>
      <c r="AV311" s="39"/>
      <c r="AW311" s="39"/>
    </row>
    <row r="312" spans="1:49" ht="20.100000000000001" customHeight="1" x14ac:dyDescent="0.2">
      <c r="D312" s="50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</row>
    <row r="313" spans="1:49" s="1" customFormat="1" ht="20.100000000000001" customHeight="1" x14ac:dyDescent="0.25">
      <c r="A313" s="3"/>
      <c r="B313" s="6"/>
      <c r="C313" s="51" t="s">
        <v>120</v>
      </c>
      <c r="D313" s="52"/>
      <c r="E313" s="5"/>
      <c r="F313" s="53">
        <v>0</v>
      </c>
      <c r="G313" s="54"/>
      <c r="H313" s="54"/>
      <c r="I313" s="54"/>
      <c r="J313" s="53">
        <v>0</v>
      </c>
      <c r="K313" s="53">
        <v>0</v>
      </c>
      <c r="L313" s="53">
        <v>0</v>
      </c>
      <c r="M313" s="54"/>
      <c r="N313" s="53">
        <v>0</v>
      </c>
      <c r="O313" s="54"/>
      <c r="P313" s="54"/>
      <c r="Q313" s="54"/>
      <c r="R313" s="53">
        <v>0</v>
      </c>
      <c r="S313" s="53">
        <v>0</v>
      </c>
      <c r="T313" s="53">
        <v>0</v>
      </c>
      <c r="U313" s="53">
        <v>0</v>
      </c>
      <c r="V313" s="54"/>
      <c r="W313" s="53">
        <v>0</v>
      </c>
      <c r="X313" s="53">
        <v>0</v>
      </c>
      <c r="Y313" s="53">
        <v>0</v>
      </c>
      <c r="Z313" s="53">
        <v>0</v>
      </c>
      <c r="AA313" s="53">
        <v>0</v>
      </c>
      <c r="AB313" s="53">
        <v>0</v>
      </c>
      <c r="AC313" s="53">
        <v>0</v>
      </c>
      <c r="AD313" s="53">
        <v>0</v>
      </c>
      <c r="AE313" s="54"/>
      <c r="AF313" s="53">
        <v>0</v>
      </c>
      <c r="AG313" s="54"/>
      <c r="AH313" s="54"/>
      <c r="AI313" s="54"/>
      <c r="AJ313" s="53">
        <v>0</v>
      </c>
      <c r="AK313" s="54"/>
      <c r="AL313" s="54"/>
      <c r="AM313" s="54"/>
      <c r="AN313" s="53">
        <v>0</v>
      </c>
      <c r="AO313" s="54"/>
      <c r="AP313" s="53">
        <v>0</v>
      </c>
      <c r="AQ313" s="54"/>
      <c r="AR313" s="54"/>
      <c r="AS313" s="54"/>
      <c r="AT313" s="53">
        <v>0</v>
      </c>
      <c r="AU313" s="39"/>
      <c r="AV313" s="39"/>
      <c r="AW313" s="39"/>
    </row>
    <row r="314" spans="1:49" ht="20.100000000000001" customHeight="1" x14ac:dyDescent="0.2"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</row>
    <row r="315" spans="1:49" ht="20.100000000000001" customHeight="1" x14ac:dyDescent="0.2">
      <c r="C315" s="3" t="s">
        <v>154</v>
      </c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</row>
    <row r="316" spans="1:49" ht="20.100000000000001" customHeight="1" x14ac:dyDescent="0.2">
      <c r="D316" s="2" t="s">
        <v>96</v>
      </c>
      <c r="F316" s="39">
        <v>49</v>
      </c>
      <c r="G316" s="39"/>
      <c r="H316" s="39"/>
      <c r="I316" s="39"/>
      <c r="J316" s="39">
        <v>262</v>
      </c>
      <c r="K316" s="39">
        <v>8</v>
      </c>
      <c r="L316" s="39">
        <v>1</v>
      </c>
      <c r="M316" s="39"/>
      <c r="N316" s="39">
        <v>271</v>
      </c>
      <c r="O316" s="39"/>
      <c r="P316" s="39"/>
      <c r="Q316" s="39"/>
      <c r="R316" s="39">
        <v>0</v>
      </c>
      <c r="S316" s="39">
        <v>13</v>
      </c>
      <c r="T316" s="39">
        <v>66</v>
      </c>
      <c r="U316" s="39">
        <v>15</v>
      </c>
      <c r="V316" s="39"/>
      <c r="W316" s="39">
        <v>38</v>
      </c>
      <c r="X316" s="39">
        <v>0</v>
      </c>
      <c r="Y316" s="39">
        <v>0</v>
      </c>
      <c r="Z316" s="39">
        <v>13</v>
      </c>
      <c r="AA316" s="39">
        <v>50</v>
      </c>
      <c r="AB316" s="39">
        <v>5</v>
      </c>
      <c r="AC316" s="39">
        <v>63</v>
      </c>
      <c r="AD316" s="39">
        <v>0</v>
      </c>
      <c r="AE316" s="39"/>
      <c r="AF316" s="39">
        <v>263</v>
      </c>
      <c r="AG316" s="39"/>
      <c r="AH316" s="39"/>
      <c r="AI316" s="39"/>
      <c r="AJ316" s="39">
        <v>57</v>
      </c>
      <c r="AK316" s="39"/>
      <c r="AL316" s="39"/>
      <c r="AM316" s="39"/>
      <c r="AN316" s="39">
        <v>0</v>
      </c>
      <c r="AO316" s="39"/>
      <c r="AP316" s="39">
        <v>0</v>
      </c>
      <c r="AQ316" s="39"/>
      <c r="AR316" s="39"/>
      <c r="AS316" s="39"/>
      <c r="AT316" s="39">
        <v>133</v>
      </c>
      <c r="AU316" s="39"/>
      <c r="AV316" s="39"/>
      <c r="AW316" s="39"/>
    </row>
    <row r="317" spans="1:49" ht="19.5" customHeight="1" x14ac:dyDescent="0.2">
      <c r="D317" s="47" t="s">
        <v>135</v>
      </c>
      <c r="F317" s="48">
        <v>53</v>
      </c>
      <c r="G317" s="49"/>
      <c r="H317" s="49"/>
      <c r="I317" s="49"/>
      <c r="J317" s="48">
        <v>257</v>
      </c>
      <c r="K317" s="48">
        <v>8</v>
      </c>
      <c r="L317" s="48">
        <v>1</v>
      </c>
      <c r="M317" s="49"/>
      <c r="N317" s="48">
        <v>266</v>
      </c>
      <c r="O317" s="49"/>
      <c r="P317" s="49"/>
      <c r="Q317" s="49"/>
      <c r="R317" s="48">
        <v>1</v>
      </c>
      <c r="S317" s="48">
        <v>17</v>
      </c>
      <c r="T317" s="48">
        <v>53</v>
      </c>
      <c r="U317" s="48">
        <v>9</v>
      </c>
      <c r="V317" s="49"/>
      <c r="W317" s="48">
        <v>34</v>
      </c>
      <c r="X317" s="48">
        <v>1</v>
      </c>
      <c r="Y317" s="48">
        <v>0</v>
      </c>
      <c r="Z317" s="48">
        <v>15</v>
      </c>
      <c r="AA317" s="48">
        <v>32</v>
      </c>
      <c r="AB317" s="48">
        <v>4</v>
      </c>
      <c r="AC317" s="48">
        <v>57</v>
      </c>
      <c r="AD317" s="48">
        <v>0</v>
      </c>
      <c r="AE317" s="49"/>
      <c r="AF317" s="48">
        <v>223</v>
      </c>
      <c r="AG317" s="49"/>
      <c r="AH317" s="49"/>
      <c r="AI317" s="49"/>
      <c r="AJ317" s="48">
        <v>96</v>
      </c>
      <c r="AK317" s="49"/>
      <c r="AL317" s="49"/>
      <c r="AM317" s="49"/>
      <c r="AN317" s="48">
        <v>0</v>
      </c>
      <c r="AO317" s="49"/>
      <c r="AP317" s="48">
        <v>0</v>
      </c>
      <c r="AQ317" s="49"/>
      <c r="AR317" s="49"/>
      <c r="AS317" s="49"/>
      <c r="AT317" s="48">
        <v>0</v>
      </c>
      <c r="AU317" s="39"/>
      <c r="AV317" s="39"/>
      <c r="AW317" s="39"/>
    </row>
    <row r="318" spans="1:49" ht="20.100000000000001" customHeight="1" x14ac:dyDescent="0.2">
      <c r="D318" s="2" t="s">
        <v>113</v>
      </c>
      <c r="F318" s="39">
        <v>49</v>
      </c>
      <c r="G318" s="39"/>
      <c r="H318" s="39"/>
      <c r="I318" s="39"/>
      <c r="J318" s="39">
        <v>311</v>
      </c>
      <c r="K318" s="39">
        <v>8</v>
      </c>
      <c r="L318" s="39">
        <v>0</v>
      </c>
      <c r="M318" s="39"/>
      <c r="N318" s="39">
        <v>319</v>
      </c>
      <c r="O318" s="39"/>
      <c r="P318" s="39"/>
      <c r="Q318" s="39"/>
      <c r="R318" s="39">
        <v>2</v>
      </c>
      <c r="S318" s="39">
        <v>18</v>
      </c>
      <c r="T318" s="39">
        <v>73</v>
      </c>
      <c r="U318" s="39">
        <v>3</v>
      </c>
      <c r="V318" s="39"/>
      <c r="W318" s="39">
        <v>40</v>
      </c>
      <c r="X318" s="39">
        <v>1</v>
      </c>
      <c r="Y318" s="39">
        <v>1</v>
      </c>
      <c r="Z318" s="39">
        <v>6</v>
      </c>
      <c r="AA318" s="39">
        <v>55</v>
      </c>
      <c r="AB318" s="39">
        <v>6</v>
      </c>
      <c r="AC318" s="39">
        <v>69</v>
      </c>
      <c r="AD318" s="39">
        <v>0</v>
      </c>
      <c r="AE318" s="39"/>
      <c r="AF318" s="39">
        <v>274</v>
      </c>
      <c r="AG318" s="39"/>
      <c r="AH318" s="39"/>
      <c r="AI318" s="39"/>
      <c r="AJ318" s="39">
        <v>94</v>
      </c>
      <c r="AK318" s="39"/>
      <c r="AL318" s="39"/>
      <c r="AM318" s="39"/>
      <c r="AN318" s="39">
        <v>0</v>
      </c>
      <c r="AO318" s="39"/>
      <c r="AP318" s="39">
        <v>0</v>
      </c>
      <c r="AQ318" s="39"/>
      <c r="AR318" s="39"/>
      <c r="AS318" s="39"/>
      <c r="AT318" s="39">
        <v>0</v>
      </c>
      <c r="AU318" s="39"/>
      <c r="AV318" s="39"/>
      <c r="AW318" s="39"/>
    </row>
    <row r="319" spans="1:49" ht="19.5" customHeight="1" x14ac:dyDescent="0.2">
      <c r="D319" s="47" t="s">
        <v>99</v>
      </c>
      <c r="F319" s="48">
        <v>64</v>
      </c>
      <c r="G319" s="49"/>
      <c r="H319" s="49"/>
      <c r="I319" s="49"/>
      <c r="J319" s="48">
        <v>310</v>
      </c>
      <c r="K319" s="48">
        <v>10</v>
      </c>
      <c r="L319" s="48">
        <v>3</v>
      </c>
      <c r="M319" s="49"/>
      <c r="N319" s="48">
        <v>323</v>
      </c>
      <c r="O319" s="49"/>
      <c r="P319" s="49"/>
      <c r="Q319" s="49"/>
      <c r="R319" s="48">
        <v>0</v>
      </c>
      <c r="S319" s="48">
        <v>9</v>
      </c>
      <c r="T319" s="48">
        <v>78</v>
      </c>
      <c r="U319" s="48">
        <v>9</v>
      </c>
      <c r="V319" s="49"/>
      <c r="W319" s="48">
        <v>55</v>
      </c>
      <c r="X319" s="48">
        <v>1</v>
      </c>
      <c r="Y319" s="48">
        <v>1</v>
      </c>
      <c r="Z319" s="48">
        <v>18</v>
      </c>
      <c r="AA319" s="48">
        <v>60</v>
      </c>
      <c r="AB319" s="48">
        <v>8</v>
      </c>
      <c r="AC319" s="48">
        <v>93</v>
      </c>
      <c r="AD319" s="48">
        <v>0</v>
      </c>
      <c r="AE319" s="49"/>
      <c r="AF319" s="48">
        <v>332</v>
      </c>
      <c r="AG319" s="49"/>
      <c r="AH319" s="49"/>
      <c r="AI319" s="49"/>
      <c r="AJ319" s="48">
        <v>55</v>
      </c>
      <c r="AK319" s="49"/>
      <c r="AL319" s="49"/>
      <c r="AM319" s="49"/>
      <c r="AN319" s="48">
        <v>0</v>
      </c>
      <c r="AO319" s="49"/>
      <c r="AP319" s="48">
        <v>0</v>
      </c>
      <c r="AQ319" s="49"/>
      <c r="AR319" s="49"/>
      <c r="AS319" s="49"/>
      <c r="AT319" s="48">
        <v>0</v>
      </c>
      <c r="AU319" s="39"/>
      <c r="AV319" s="39"/>
      <c r="AW319" s="39"/>
    </row>
    <row r="320" spans="1:49" ht="20.100000000000001" customHeight="1" x14ac:dyDescent="0.2">
      <c r="D320" s="2" t="s">
        <v>114</v>
      </c>
      <c r="F320" s="39">
        <v>62</v>
      </c>
      <c r="G320" s="39"/>
      <c r="H320" s="39"/>
      <c r="I320" s="39"/>
      <c r="J320" s="39">
        <v>290</v>
      </c>
      <c r="K320" s="39">
        <v>18</v>
      </c>
      <c r="L320" s="39">
        <v>1</v>
      </c>
      <c r="M320" s="39"/>
      <c r="N320" s="39">
        <v>309</v>
      </c>
      <c r="O320" s="39"/>
      <c r="P320" s="39"/>
      <c r="Q320" s="39"/>
      <c r="R320" s="39">
        <v>0</v>
      </c>
      <c r="S320" s="39">
        <v>6</v>
      </c>
      <c r="T320" s="39">
        <v>95</v>
      </c>
      <c r="U320" s="39">
        <v>23</v>
      </c>
      <c r="V320" s="39"/>
      <c r="W320" s="39">
        <v>35</v>
      </c>
      <c r="X320" s="39">
        <v>1</v>
      </c>
      <c r="Y320" s="39">
        <v>1</v>
      </c>
      <c r="Z320" s="39">
        <v>11</v>
      </c>
      <c r="AA320" s="39">
        <v>62</v>
      </c>
      <c r="AB320" s="39">
        <v>18</v>
      </c>
      <c r="AC320" s="39">
        <v>59</v>
      </c>
      <c r="AD320" s="39">
        <v>0</v>
      </c>
      <c r="AE320" s="39"/>
      <c r="AF320" s="39">
        <v>311</v>
      </c>
      <c r="AG320" s="39"/>
      <c r="AH320" s="39"/>
      <c r="AI320" s="39"/>
      <c r="AJ320" s="39">
        <v>60</v>
      </c>
      <c r="AK320" s="39"/>
      <c r="AL320" s="39"/>
      <c r="AM320" s="39"/>
      <c r="AN320" s="39">
        <v>0</v>
      </c>
      <c r="AO320" s="39"/>
      <c r="AP320" s="39">
        <v>0</v>
      </c>
      <c r="AQ320" s="39"/>
      <c r="AR320" s="39"/>
      <c r="AS320" s="39"/>
      <c r="AT320" s="39">
        <v>0</v>
      </c>
      <c r="AU320" s="39"/>
      <c r="AV320" s="39"/>
      <c r="AW320" s="39"/>
    </row>
    <row r="321" spans="1:49" ht="19.5" customHeight="1" x14ac:dyDescent="0.2">
      <c r="D321" s="47" t="s">
        <v>115</v>
      </c>
      <c r="F321" s="48">
        <v>57</v>
      </c>
      <c r="G321" s="49"/>
      <c r="H321" s="49"/>
      <c r="I321" s="49"/>
      <c r="J321" s="48">
        <v>294</v>
      </c>
      <c r="K321" s="48">
        <v>15</v>
      </c>
      <c r="L321" s="48">
        <v>0</v>
      </c>
      <c r="M321" s="49"/>
      <c r="N321" s="48">
        <v>309</v>
      </c>
      <c r="O321" s="49"/>
      <c r="P321" s="49"/>
      <c r="Q321" s="49"/>
      <c r="R321" s="48">
        <v>0</v>
      </c>
      <c r="S321" s="48">
        <v>7</v>
      </c>
      <c r="T321" s="48">
        <v>68</v>
      </c>
      <c r="U321" s="48">
        <v>16</v>
      </c>
      <c r="V321" s="49"/>
      <c r="W321" s="48">
        <v>62</v>
      </c>
      <c r="X321" s="48">
        <v>1</v>
      </c>
      <c r="Y321" s="48">
        <v>0</v>
      </c>
      <c r="Z321" s="48">
        <v>11</v>
      </c>
      <c r="AA321" s="48">
        <v>48</v>
      </c>
      <c r="AB321" s="48">
        <v>8</v>
      </c>
      <c r="AC321" s="48">
        <v>78</v>
      </c>
      <c r="AD321" s="48">
        <v>0</v>
      </c>
      <c r="AE321" s="49"/>
      <c r="AF321" s="48">
        <v>299</v>
      </c>
      <c r="AG321" s="49"/>
      <c r="AH321" s="49"/>
      <c r="AI321" s="49"/>
      <c r="AJ321" s="48">
        <v>67</v>
      </c>
      <c r="AK321" s="49"/>
      <c r="AL321" s="49"/>
      <c r="AM321" s="49"/>
      <c r="AN321" s="48">
        <v>0</v>
      </c>
      <c r="AO321" s="49"/>
      <c r="AP321" s="48">
        <v>0</v>
      </c>
      <c r="AQ321" s="49"/>
      <c r="AR321" s="49"/>
      <c r="AS321" s="49"/>
      <c r="AT321" s="48">
        <v>0</v>
      </c>
      <c r="AU321" s="39"/>
      <c r="AV321" s="39"/>
      <c r="AW321" s="39"/>
    </row>
    <row r="322" spans="1:49" ht="20.100000000000001" customHeight="1" x14ac:dyDescent="0.2">
      <c r="D322" s="2" t="s">
        <v>116</v>
      </c>
      <c r="F322" s="39">
        <v>43</v>
      </c>
      <c r="G322" s="39"/>
      <c r="H322" s="39"/>
      <c r="I322" s="39"/>
      <c r="J322" s="39">
        <v>193</v>
      </c>
      <c r="K322" s="39">
        <v>4</v>
      </c>
      <c r="L322" s="39">
        <v>0</v>
      </c>
      <c r="M322" s="39"/>
      <c r="N322" s="39">
        <v>197</v>
      </c>
      <c r="O322" s="39"/>
      <c r="P322" s="39"/>
      <c r="Q322" s="39"/>
      <c r="R322" s="39">
        <v>0</v>
      </c>
      <c r="S322" s="39">
        <v>25</v>
      </c>
      <c r="T322" s="39">
        <v>35</v>
      </c>
      <c r="U322" s="39">
        <v>6</v>
      </c>
      <c r="V322" s="39"/>
      <c r="W322" s="39">
        <v>59</v>
      </c>
      <c r="X322" s="39">
        <v>0</v>
      </c>
      <c r="Y322" s="39">
        <v>0</v>
      </c>
      <c r="Z322" s="39">
        <v>9</v>
      </c>
      <c r="AA322" s="39">
        <v>25</v>
      </c>
      <c r="AB322" s="39">
        <v>3</v>
      </c>
      <c r="AC322" s="39">
        <v>43</v>
      </c>
      <c r="AD322" s="39">
        <v>0</v>
      </c>
      <c r="AE322" s="39"/>
      <c r="AF322" s="39">
        <v>205</v>
      </c>
      <c r="AG322" s="39"/>
      <c r="AH322" s="39"/>
      <c r="AI322" s="39"/>
      <c r="AJ322" s="39">
        <v>35</v>
      </c>
      <c r="AK322" s="39"/>
      <c r="AL322" s="39"/>
      <c r="AM322" s="39"/>
      <c r="AN322" s="39">
        <v>0</v>
      </c>
      <c r="AO322" s="39"/>
      <c r="AP322" s="39">
        <v>0</v>
      </c>
      <c r="AQ322" s="39"/>
      <c r="AR322" s="39"/>
      <c r="AS322" s="39"/>
      <c r="AT322" s="39">
        <v>0</v>
      </c>
      <c r="AU322" s="39"/>
      <c r="AV322" s="39"/>
      <c r="AW322" s="39"/>
    </row>
    <row r="323" spans="1:49" ht="19.5" customHeight="1" x14ac:dyDescent="0.2">
      <c r="D323" s="47" t="s">
        <v>103</v>
      </c>
      <c r="F323" s="48">
        <v>45</v>
      </c>
      <c r="G323" s="49"/>
      <c r="H323" s="49"/>
      <c r="I323" s="49"/>
      <c r="J323" s="48">
        <v>193</v>
      </c>
      <c r="K323" s="48">
        <v>3</v>
      </c>
      <c r="L323" s="48">
        <v>0</v>
      </c>
      <c r="M323" s="49"/>
      <c r="N323" s="48">
        <v>196</v>
      </c>
      <c r="O323" s="49"/>
      <c r="P323" s="49"/>
      <c r="Q323" s="49"/>
      <c r="R323" s="48">
        <v>0</v>
      </c>
      <c r="S323" s="48">
        <v>16</v>
      </c>
      <c r="T323" s="48">
        <v>30</v>
      </c>
      <c r="U323" s="48">
        <v>12</v>
      </c>
      <c r="V323" s="49"/>
      <c r="W323" s="48">
        <v>29</v>
      </c>
      <c r="X323" s="48">
        <v>0</v>
      </c>
      <c r="Y323" s="48">
        <v>0</v>
      </c>
      <c r="Z323" s="48">
        <v>11</v>
      </c>
      <c r="AA323" s="48">
        <v>45</v>
      </c>
      <c r="AB323" s="48">
        <v>13</v>
      </c>
      <c r="AC323" s="48">
        <v>55</v>
      </c>
      <c r="AD323" s="48">
        <v>1</v>
      </c>
      <c r="AE323" s="49"/>
      <c r="AF323" s="48">
        <v>212</v>
      </c>
      <c r="AG323" s="49"/>
      <c r="AH323" s="49"/>
      <c r="AI323" s="49"/>
      <c r="AJ323" s="48">
        <v>29</v>
      </c>
      <c r="AK323" s="49"/>
      <c r="AL323" s="49"/>
      <c r="AM323" s="49"/>
      <c r="AN323" s="48">
        <v>0</v>
      </c>
      <c r="AO323" s="49"/>
      <c r="AP323" s="48">
        <v>0</v>
      </c>
      <c r="AQ323" s="49"/>
      <c r="AR323" s="49"/>
      <c r="AS323" s="49"/>
      <c r="AT323" s="48">
        <v>0</v>
      </c>
      <c r="AU323" s="39"/>
      <c r="AV323" s="39"/>
      <c r="AW323" s="39"/>
    </row>
    <row r="324" spans="1:49" ht="20.100000000000001" customHeight="1" x14ac:dyDescent="0.2">
      <c r="D324" s="2" t="s">
        <v>197</v>
      </c>
      <c r="F324" s="39">
        <v>72</v>
      </c>
      <c r="G324" s="39"/>
      <c r="H324" s="39"/>
      <c r="I324" s="39"/>
      <c r="J324" s="39">
        <v>284</v>
      </c>
      <c r="K324" s="39">
        <v>2</v>
      </c>
      <c r="L324" s="39">
        <v>2</v>
      </c>
      <c r="M324" s="39"/>
      <c r="N324" s="39">
        <v>288</v>
      </c>
      <c r="O324" s="39"/>
      <c r="P324" s="39"/>
      <c r="Q324" s="39"/>
      <c r="R324" s="39">
        <v>0</v>
      </c>
      <c r="S324" s="39">
        <v>15</v>
      </c>
      <c r="T324" s="39">
        <v>46</v>
      </c>
      <c r="U324" s="39">
        <v>12</v>
      </c>
      <c r="V324" s="39"/>
      <c r="W324" s="39">
        <v>78</v>
      </c>
      <c r="X324" s="39">
        <v>2</v>
      </c>
      <c r="Y324" s="39">
        <v>0</v>
      </c>
      <c r="Z324" s="39">
        <v>12</v>
      </c>
      <c r="AA324" s="39">
        <v>44</v>
      </c>
      <c r="AB324" s="39">
        <v>9</v>
      </c>
      <c r="AC324" s="39">
        <v>79</v>
      </c>
      <c r="AD324" s="39">
        <v>0</v>
      </c>
      <c r="AE324" s="39"/>
      <c r="AF324" s="39">
        <v>297</v>
      </c>
      <c r="AG324" s="39"/>
      <c r="AH324" s="39"/>
      <c r="AI324" s="39"/>
      <c r="AJ324" s="39">
        <v>63</v>
      </c>
      <c r="AK324" s="39"/>
      <c r="AL324" s="39"/>
      <c r="AM324" s="39"/>
      <c r="AN324" s="39">
        <v>0</v>
      </c>
      <c r="AO324" s="39"/>
      <c r="AP324" s="39">
        <v>0</v>
      </c>
      <c r="AQ324" s="39"/>
      <c r="AR324" s="39"/>
      <c r="AS324" s="39"/>
      <c r="AT324" s="39">
        <v>0</v>
      </c>
      <c r="AU324" s="39"/>
      <c r="AV324" s="39"/>
      <c r="AW324" s="39"/>
    </row>
    <row r="325" spans="1:49" ht="19.5" customHeight="1" x14ac:dyDescent="0.2">
      <c r="D325" s="47" t="s">
        <v>198</v>
      </c>
      <c r="F325" s="48">
        <v>106</v>
      </c>
      <c r="G325" s="49"/>
      <c r="H325" s="49"/>
      <c r="I325" s="49"/>
      <c r="J325" s="48">
        <v>398</v>
      </c>
      <c r="K325" s="48">
        <v>3</v>
      </c>
      <c r="L325" s="48">
        <v>0</v>
      </c>
      <c r="M325" s="49"/>
      <c r="N325" s="48">
        <v>401</v>
      </c>
      <c r="O325" s="49"/>
      <c r="P325" s="49"/>
      <c r="Q325" s="49"/>
      <c r="R325" s="48">
        <v>1</v>
      </c>
      <c r="S325" s="48">
        <v>14</v>
      </c>
      <c r="T325" s="48">
        <v>77</v>
      </c>
      <c r="U325" s="48">
        <v>24</v>
      </c>
      <c r="V325" s="49"/>
      <c r="W325" s="48">
        <v>75</v>
      </c>
      <c r="X325" s="48">
        <v>3</v>
      </c>
      <c r="Y325" s="48">
        <v>2</v>
      </c>
      <c r="Z325" s="48">
        <v>20</v>
      </c>
      <c r="AA325" s="48">
        <v>70</v>
      </c>
      <c r="AB325" s="48">
        <v>6</v>
      </c>
      <c r="AC325" s="48">
        <v>97</v>
      </c>
      <c r="AD325" s="48">
        <v>0</v>
      </c>
      <c r="AE325" s="49"/>
      <c r="AF325" s="48">
        <v>389</v>
      </c>
      <c r="AG325" s="49"/>
      <c r="AH325" s="49"/>
      <c r="AI325" s="49"/>
      <c r="AJ325" s="48">
        <v>118</v>
      </c>
      <c r="AK325" s="49"/>
      <c r="AL325" s="49"/>
      <c r="AM325" s="49"/>
      <c r="AN325" s="48">
        <v>0</v>
      </c>
      <c r="AO325" s="49"/>
      <c r="AP325" s="48">
        <v>0</v>
      </c>
      <c r="AQ325" s="49"/>
      <c r="AR325" s="49"/>
      <c r="AS325" s="49"/>
      <c r="AT325" s="48">
        <v>30</v>
      </c>
      <c r="AU325" s="39"/>
      <c r="AV325" s="39"/>
      <c r="AW325" s="39"/>
    </row>
    <row r="326" spans="1:49" ht="20.100000000000001" customHeight="1" x14ac:dyDescent="0.2">
      <c r="D326" s="2" t="s">
        <v>199</v>
      </c>
      <c r="F326" s="39">
        <v>42</v>
      </c>
      <c r="G326" s="39"/>
      <c r="H326" s="39"/>
      <c r="I326" s="39"/>
      <c r="J326" s="39">
        <v>245</v>
      </c>
      <c r="K326" s="39">
        <v>4</v>
      </c>
      <c r="L326" s="39">
        <v>0</v>
      </c>
      <c r="M326" s="39"/>
      <c r="N326" s="39">
        <v>249</v>
      </c>
      <c r="O326" s="39"/>
      <c r="P326" s="39"/>
      <c r="Q326" s="39"/>
      <c r="R326" s="39">
        <v>1</v>
      </c>
      <c r="S326" s="39">
        <v>8</v>
      </c>
      <c r="T326" s="39">
        <v>55</v>
      </c>
      <c r="U326" s="39">
        <v>14</v>
      </c>
      <c r="V326" s="39"/>
      <c r="W326" s="39">
        <v>36</v>
      </c>
      <c r="X326" s="39">
        <v>1</v>
      </c>
      <c r="Y326" s="39">
        <v>0</v>
      </c>
      <c r="Z326" s="39">
        <v>7</v>
      </c>
      <c r="AA326" s="39">
        <v>58</v>
      </c>
      <c r="AB326" s="39">
        <v>6</v>
      </c>
      <c r="AC326" s="39">
        <v>60</v>
      </c>
      <c r="AD326" s="39">
        <v>0</v>
      </c>
      <c r="AE326" s="39"/>
      <c r="AF326" s="39">
        <v>246</v>
      </c>
      <c r="AG326" s="39"/>
      <c r="AH326" s="39"/>
      <c r="AI326" s="39"/>
      <c r="AJ326" s="39">
        <v>45</v>
      </c>
      <c r="AK326" s="39"/>
      <c r="AL326" s="39"/>
      <c r="AM326" s="39"/>
      <c r="AN326" s="39">
        <v>0</v>
      </c>
      <c r="AO326" s="39"/>
      <c r="AP326" s="39">
        <v>0</v>
      </c>
      <c r="AQ326" s="39"/>
      <c r="AR326" s="39"/>
      <c r="AS326" s="39"/>
      <c r="AT326" s="39">
        <v>0</v>
      </c>
      <c r="AU326" s="39"/>
      <c r="AV326" s="39"/>
      <c r="AW326" s="39"/>
    </row>
    <row r="327" spans="1:49" ht="19.5" customHeight="1" x14ac:dyDescent="0.2">
      <c r="D327" s="47" t="s">
        <v>123</v>
      </c>
      <c r="F327" s="48">
        <v>0</v>
      </c>
      <c r="G327" s="49"/>
      <c r="H327" s="49"/>
      <c r="I327" s="49"/>
      <c r="J327" s="48">
        <v>261</v>
      </c>
      <c r="K327" s="48">
        <v>9</v>
      </c>
      <c r="L327" s="48">
        <v>4</v>
      </c>
      <c r="M327" s="49"/>
      <c r="N327" s="48">
        <v>274</v>
      </c>
      <c r="O327" s="49"/>
      <c r="P327" s="49"/>
      <c r="Q327" s="49"/>
      <c r="R327" s="48">
        <v>0</v>
      </c>
      <c r="S327" s="48">
        <v>20</v>
      </c>
      <c r="T327" s="48">
        <v>69</v>
      </c>
      <c r="U327" s="48">
        <v>31</v>
      </c>
      <c r="V327" s="49"/>
      <c r="W327" s="48">
        <v>32</v>
      </c>
      <c r="X327" s="48">
        <v>2</v>
      </c>
      <c r="Y327" s="48">
        <v>0</v>
      </c>
      <c r="Z327" s="48">
        <v>10</v>
      </c>
      <c r="AA327" s="48">
        <v>26</v>
      </c>
      <c r="AB327" s="48">
        <v>6</v>
      </c>
      <c r="AC327" s="48">
        <v>57</v>
      </c>
      <c r="AD327" s="48">
        <v>0</v>
      </c>
      <c r="AE327" s="49"/>
      <c r="AF327" s="48">
        <v>253</v>
      </c>
      <c r="AG327" s="49"/>
      <c r="AH327" s="49"/>
      <c r="AI327" s="49"/>
      <c r="AJ327" s="48">
        <v>21</v>
      </c>
      <c r="AK327" s="49"/>
      <c r="AL327" s="49"/>
      <c r="AM327" s="49"/>
      <c r="AN327" s="48">
        <v>0</v>
      </c>
      <c r="AO327" s="49"/>
      <c r="AP327" s="48">
        <v>0</v>
      </c>
      <c r="AQ327" s="49"/>
      <c r="AR327" s="49"/>
      <c r="AS327" s="49"/>
      <c r="AT327" s="48">
        <v>1</v>
      </c>
      <c r="AU327" s="39"/>
      <c r="AV327" s="39"/>
      <c r="AW327" s="39"/>
    </row>
    <row r="328" spans="1:49" ht="20.100000000000001" customHeight="1" x14ac:dyDescent="0.2">
      <c r="D328" s="2" t="s">
        <v>118</v>
      </c>
      <c r="F328" s="39">
        <v>81</v>
      </c>
      <c r="G328" s="39"/>
      <c r="H328" s="39"/>
      <c r="I328" s="39"/>
      <c r="J328" s="39">
        <v>404</v>
      </c>
      <c r="K328" s="39">
        <v>10</v>
      </c>
      <c r="L328" s="39">
        <v>2</v>
      </c>
      <c r="M328" s="39"/>
      <c r="N328" s="39">
        <v>416</v>
      </c>
      <c r="O328" s="39"/>
      <c r="P328" s="39"/>
      <c r="Q328" s="39"/>
      <c r="R328" s="39">
        <v>0</v>
      </c>
      <c r="S328" s="39">
        <v>19</v>
      </c>
      <c r="T328" s="39">
        <v>127</v>
      </c>
      <c r="U328" s="39">
        <v>34</v>
      </c>
      <c r="V328" s="39"/>
      <c r="W328" s="39">
        <v>56</v>
      </c>
      <c r="X328" s="39">
        <v>2</v>
      </c>
      <c r="Y328" s="39">
        <v>0</v>
      </c>
      <c r="Z328" s="39">
        <v>6</v>
      </c>
      <c r="AA328" s="39">
        <v>72</v>
      </c>
      <c r="AB328" s="39">
        <v>9</v>
      </c>
      <c r="AC328" s="39">
        <v>81</v>
      </c>
      <c r="AD328" s="39">
        <v>0</v>
      </c>
      <c r="AE328" s="39"/>
      <c r="AF328" s="39">
        <v>406</v>
      </c>
      <c r="AG328" s="39"/>
      <c r="AH328" s="39"/>
      <c r="AI328" s="39"/>
      <c r="AJ328" s="39">
        <v>91</v>
      </c>
      <c r="AK328" s="39"/>
      <c r="AL328" s="39"/>
      <c r="AM328" s="39"/>
      <c r="AN328" s="39">
        <v>0</v>
      </c>
      <c r="AO328" s="39"/>
      <c r="AP328" s="39">
        <v>0</v>
      </c>
      <c r="AQ328" s="39"/>
      <c r="AR328" s="39"/>
      <c r="AS328" s="39"/>
      <c r="AT328" s="39">
        <v>3</v>
      </c>
      <c r="AU328" s="39"/>
      <c r="AV328" s="39"/>
      <c r="AW328" s="39"/>
    </row>
    <row r="329" spans="1:49" ht="19.5" customHeight="1" x14ac:dyDescent="0.2">
      <c r="D329" s="47" t="s">
        <v>200</v>
      </c>
      <c r="F329" s="48">
        <v>46</v>
      </c>
      <c r="G329" s="49"/>
      <c r="H329" s="49"/>
      <c r="I329" s="49"/>
      <c r="J329" s="48">
        <v>264</v>
      </c>
      <c r="K329" s="48">
        <v>0</v>
      </c>
      <c r="L329" s="48">
        <v>2</v>
      </c>
      <c r="M329" s="49"/>
      <c r="N329" s="48">
        <v>266</v>
      </c>
      <c r="O329" s="49"/>
      <c r="P329" s="49"/>
      <c r="Q329" s="49"/>
      <c r="R329" s="48">
        <v>0</v>
      </c>
      <c r="S329" s="48">
        <v>8</v>
      </c>
      <c r="T329" s="48">
        <v>56</v>
      </c>
      <c r="U329" s="48">
        <v>19</v>
      </c>
      <c r="V329" s="49"/>
      <c r="W329" s="48">
        <v>54</v>
      </c>
      <c r="X329" s="48">
        <v>3</v>
      </c>
      <c r="Y329" s="48">
        <v>0</v>
      </c>
      <c r="Z329" s="48">
        <v>15</v>
      </c>
      <c r="AA329" s="48">
        <v>24</v>
      </c>
      <c r="AB329" s="48">
        <v>7</v>
      </c>
      <c r="AC329" s="48">
        <v>58</v>
      </c>
      <c r="AD329" s="48">
        <v>0</v>
      </c>
      <c r="AE329" s="49"/>
      <c r="AF329" s="48">
        <v>244</v>
      </c>
      <c r="AG329" s="49"/>
      <c r="AH329" s="49"/>
      <c r="AI329" s="49"/>
      <c r="AJ329" s="48">
        <v>68</v>
      </c>
      <c r="AK329" s="49"/>
      <c r="AL329" s="49"/>
      <c r="AM329" s="49"/>
      <c r="AN329" s="48">
        <v>0</v>
      </c>
      <c r="AO329" s="49"/>
      <c r="AP329" s="48">
        <v>0</v>
      </c>
      <c r="AQ329" s="49"/>
      <c r="AR329" s="49"/>
      <c r="AS329" s="49"/>
      <c r="AT329" s="48">
        <v>0</v>
      </c>
      <c r="AU329" s="39"/>
      <c r="AV329" s="39"/>
      <c r="AW329" s="39"/>
    </row>
    <row r="330" spans="1:49" ht="19.5" customHeight="1" x14ac:dyDescent="0.2">
      <c r="D330" s="50" t="s">
        <v>119</v>
      </c>
      <c r="F330" s="49">
        <v>36</v>
      </c>
      <c r="G330" s="49"/>
      <c r="H330" s="49"/>
      <c r="I330" s="49"/>
      <c r="J330" s="49">
        <v>260</v>
      </c>
      <c r="K330" s="49">
        <v>7</v>
      </c>
      <c r="L330" s="49">
        <v>0</v>
      </c>
      <c r="M330" s="49"/>
      <c r="N330" s="49">
        <v>267</v>
      </c>
      <c r="O330" s="49"/>
      <c r="P330" s="49"/>
      <c r="Q330" s="49"/>
      <c r="R330" s="49">
        <v>0</v>
      </c>
      <c r="S330" s="49">
        <v>13</v>
      </c>
      <c r="T330" s="49">
        <v>72</v>
      </c>
      <c r="U330" s="49">
        <v>12</v>
      </c>
      <c r="V330" s="49"/>
      <c r="W330" s="49">
        <v>43</v>
      </c>
      <c r="X330" s="49">
        <v>0</v>
      </c>
      <c r="Y330" s="49">
        <v>0</v>
      </c>
      <c r="Z330" s="49">
        <v>5</v>
      </c>
      <c r="AA330" s="49">
        <v>32</v>
      </c>
      <c r="AB330" s="49">
        <v>7</v>
      </c>
      <c r="AC330" s="49">
        <v>72</v>
      </c>
      <c r="AD330" s="49">
        <v>0</v>
      </c>
      <c r="AE330" s="49"/>
      <c r="AF330" s="49">
        <v>256</v>
      </c>
      <c r="AG330" s="49"/>
      <c r="AH330" s="49"/>
      <c r="AI330" s="49"/>
      <c r="AJ330" s="49">
        <v>47</v>
      </c>
      <c r="AK330" s="49"/>
      <c r="AL330" s="49"/>
      <c r="AM330" s="49"/>
      <c r="AN330" s="49">
        <v>0</v>
      </c>
      <c r="AO330" s="49"/>
      <c r="AP330" s="49">
        <v>0</v>
      </c>
      <c r="AQ330" s="49"/>
      <c r="AR330" s="49"/>
      <c r="AS330" s="49"/>
      <c r="AT330" s="49">
        <v>0</v>
      </c>
      <c r="AU330" s="39"/>
      <c r="AV330" s="39"/>
      <c r="AW330" s="39"/>
    </row>
    <row r="331" spans="1:49" ht="20.100000000000001" customHeight="1" x14ac:dyDescent="0.2"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</row>
    <row r="332" spans="1:49" s="1" customFormat="1" ht="20.100000000000001" customHeight="1" x14ac:dyDescent="0.25">
      <c r="A332" s="3"/>
      <c r="B332" s="6"/>
      <c r="C332" s="51" t="s">
        <v>159</v>
      </c>
      <c r="D332" s="52"/>
      <c r="E332" s="5"/>
      <c r="F332" s="53">
        <v>805</v>
      </c>
      <c r="G332" s="54"/>
      <c r="H332" s="54"/>
      <c r="I332" s="54"/>
      <c r="J332" s="53">
        <v>4226</v>
      </c>
      <c r="K332" s="53">
        <v>109</v>
      </c>
      <c r="L332" s="53">
        <v>16</v>
      </c>
      <c r="M332" s="54"/>
      <c r="N332" s="53">
        <v>4351</v>
      </c>
      <c r="O332" s="54"/>
      <c r="P332" s="54"/>
      <c r="Q332" s="54"/>
      <c r="R332" s="53">
        <v>5</v>
      </c>
      <c r="S332" s="53">
        <v>208</v>
      </c>
      <c r="T332" s="53">
        <v>1000</v>
      </c>
      <c r="U332" s="53">
        <v>239</v>
      </c>
      <c r="V332" s="54"/>
      <c r="W332" s="53">
        <v>726</v>
      </c>
      <c r="X332" s="53">
        <v>18</v>
      </c>
      <c r="Y332" s="53">
        <v>5</v>
      </c>
      <c r="Z332" s="53">
        <v>169</v>
      </c>
      <c r="AA332" s="53">
        <v>703</v>
      </c>
      <c r="AB332" s="53">
        <v>115</v>
      </c>
      <c r="AC332" s="53">
        <v>1021</v>
      </c>
      <c r="AD332" s="53">
        <v>1</v>
      </c>
      <c r="AE332" s="54"/>
      <c r="AF332" s="53">
        <v>4210</v>
      </c>
      <c r="AG332" s="54"/>
      <c r="AH332" s="54"/>
      <c r="AI332" s="54"/>
      <c r="AJ332" s="53">
        <v>946</v>
      </c>
      <c r="AK332" s="54"/>
      <c r="AL332" s="54"/>
      <c r="AM332" s="54"/>
      <c r="AN332" s="53">
        <v>0</v>
      </c>
      <c r="AO332" s="54"/>
      <c r="AP332" s="53">
        <v>0</v>
      </c>
      <c r="AQ332" s="54"/>
      <c r="AR332" s="54"/>
      <c r="AS332" s="54"/>
      <c r="AT332" s="53">
        <v>167</v>
      </c>
      <c r="AU332" s="39"/>
      <c r="AV332" s="39"/>
      <c r="AW332" s="39"/>
    </row>
    <row r="333" spans="1:49" s="1" customFormat="1" ht="20.100000000000001" customHeight="1" x14ac:dyDescent="0.2">
      <c r="A333" s="3"/>
      <c r="B333" s="6"/>
      <c r="C333" s="3"/>
      <c r="D333" s="3"/>
      <c r="E333" s="5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39"/>
      <c r="AV333" s="39"/>
      <c r="AW333" s="39"/>
    </row>
    <row r="334" spans="1:49" s="1" customFormat="1" ht="20.100000000000001" customHeight="1" x14ac:dyDescent="0.25">
      <c r="A334" s="3"/>
      <c r="B334" s="57" t="s">
        <v>201</v>
      </c>
      <c r="C334" s="58"/>
      <c r="D334" s="58"/>
      <c r="E334" s="5"/>
      <c r="F334" s="59">
        <v>805</v>
      </c>
      <c r="G334" s="54"/>
      <c r="H334" s="54"/>
      <c r="I334" s="54"/>
      <c r="J334" s="59">
        <v>4226</v>
      </c>
      <c r="K334" s="59">
        <v>109</v>
      </c>
      <c r="L334" s="59">
        <v>16</v>
      </c>
      <c r="M334" s="54"/>
      <c r="N334" s="59">
        <v>4351</v>
      </c>
      <c r="O334" s="54"/>
      <c r="P334" s="54"/>
      <c r="Q334" s="54"/>
      <c r="R334" s="59">
        <v>5</v>
      </c>
      <c r="S334" s="59">
        <v>208</v>
      </c>
      <c r="T334" s="59">
        <v>1000</v>
      </c>
      <c r="U334" s="59">
        <v>239</v>
      </c>
      <c r="V334" s="54"/>
      <c r="W334" s="59">
        <v>726</v>
      </c>
      <c r="X334" s="59">
        <v>18</v>
      </c>
      <c r="Y334" s="59">
        <v>5</v>
      </c>
      <c r="Z334" s="59">
        <v>169</v>
      </c>
      <c r="AA334" s="59">
        <v>703</v>
      </c>
      <c r="AB334" s="59">
        <v>115</v>
      </c>
      <c r="AC334" s="59">
        <v>1021</v>
      </c>
      <c r="AD334" s="59">
        <v>1</v>
      </c>
      <c r="AE334" s="54"/>
      <c r="AF334" s="59">
        <v>4210</v>
      </c>
      <c r="AG334" s="54"/>
      <c r="AH334" s="54"/>
      <c r="AI334" s="54"/>
      <c r="AJ334" s="59">
        <v>946</v>
      </c>
      <c r="AK334" s="54"/>
      <c r="AL334" s="54"/>
      <c r="AM334" s="54"/>
      <c r="AN334" s="59">
        <v>0</v>
      </c>
      <c r="AO334" s="54"/>
      <c r="AP334" s="59">
        <v>0</v>
      </c>
      <c r="AQ334" s="54"/>
      <c r="AR334" s="54"/>
      <c r="AS334" s="54"/>
      <c r="AT334" s="59">
        <v>167</v>
      </c>
      <c r="AU334" s="39"/>
      <c r="AV334" s="39"/>
      <c r="AW334" s="39"/>
    </row>
    <row r="335" spans="1:49" ht="20.100000000000001" customHeight="1" x14ac:dyDescent="0.2"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</row>
    <row r="336" spans="1:49" ht="20.100000000000001" customHeight="1" x14ac:dyDescent="0.2">
      <c r="B336" s="6" t="s">
        <v>202</v>
      </c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</row>
    <row r="337" spans="1:49" ht="20.100000000000001" customHeight="1" x14ac:dyDescent="0.2">
      <c r="C337" s="3" t="s">
        <v>154</v>
      </c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</row>
    <row r="338" spans="1:49" ht="20.100000000000001" customHeight="1" x14ac:dyDescent="0.2">
      <c r="D338" s="2" t="s">
        <v>203</v>
      </c>
      <c r="F338" s="39">
        <v>63</v>
      </c>
      <c r="G338" s="39"/>
      <c r="H338" s="39"/>
      <c r="I338" s="39"/>
      <c r="J338" s="39">
        <v>319</v>
      </c>
      <c r="K338" s="39">
        <v>4</v>
      </c>
      <c r="L338" s="39">
        <v>4</v>
      </c>
      <c r="M338" s="39"/>
      <c r="N338" s="39">
        <v>327</v>
      </c>
      <c r="O338" s="39"/>
      <c r="P338" s="39"/>
      <c r="Q338" s="39"/>
      <c r="R338" s="39">
        <v>0</v>
      </c>
      <c r="S338" s="39">
        <v>39</v>
      </c>
      <c r="T338" s="39">
        <v>64</v>
      </c>
      <c r="U338" s="39">
        <v>37</v>
      </c>
      <c r="V338" s="39"/>
      <c r="W338" s="39">
        <v>28</v>
      </c>
      <c r="X338" s="39">
        <v>4</v>
      </c>
      <c r="Y338" s="39">
        <v>0</v>
      </c>
      <c r="Z338" s="39">
        <v>11</v>
      </c>
      <c r="AA338" s="39">
        <v>19</v>
      </c>
      <c r="AB338" s="39">
        <v>13</v>
      </c>
      <c r="AC338" s="39">
        <v>113</v>
      </c>
      <c r="AD338" s="39">
        <v>0</v>
      </c>
      <c r="AE338" s="39"/>
      <c r="AF338" s="39">
        <v>328</v>
      </c>
      <c r="AG338" s="39"/>
      <c r="AH338" s="39"/>
      <c r="AI338" s="39"/>
      <c r="AJ338" s="39">
        <v>62</v>
      </c>
      <c r="AK338" s="39"/>
      <c r="AL338" s="39"/>
      <c r="AM338" s="39"/>
      <c r="AN338" s="39">
        <v>0</v>
      </c>
      <c r="AO338" s="39"/>
      <c r="AP338" s="39">
        <v>0</v>
      </c>
      <c r="AQ338" s="39"/>
      <c r="AR338" s="39"/>
      <c r="AS338" s="39"/>
      <c r="AT338" s="39">
        <v>102</v>
      </c>
      <c r="AU338" s="39"/>
      <c r="AV338" s="39"/>
      <c r="AW338" s="39"/>
    </row>
    <row r="339" spans="1:49" ht="19.5" customHeight="1" x14ac:dyDescent="0.2">
      <c r="D339" s="47" t="s">
        <v>204</v>
      </c>
      <c r="F339" s="48">
        <v>70</v>
      </c>
      <c r="G339" s="49"/>
      <c r="H339" s="49"/>
      <c r="I339" s="49"/>
      <c r="J339" s="48">
        <v>292</v>
      </c>
      <c r="K339" s="48">
        <v>11</v>
      </c>
      <c r="L339" s="48">
        <v>5</v>
      </c>
      <c r="M339" s="49"/>
      <c r="N339" s="48">
        <v>308</v>
      </c>
      <c r="O339" s="49"/>
      <c r="P339" s="49"/>
      <c r="Q339" s="49"/>
      <c r="R339" s="48">
        <v>0</v>
      </c>
      <c r="S339" s="48">
        <v>44</v>
      </c>
      <c r="T339" s="48">
        <v>72</v>
      </c>
      <c r="U339" s="48">
        <v>32</v>
      </c>
      <c r="V339" s="49"/>
      <c r="W339" s="48">
        <v>56</v>
      </c>
      <c r="X339" s="48">
        <v>0</v>
      </c>
      <c r="Y339" s="48">
        <v>0</v>
      </c>
      <c r="Z339" s="48">
        <v>8</v>
      </c>
      <c r="AA339" s="48">
        <v>14</v>
      </c>
      <c r="AB339" s="48">
        <v>2</v>
      </c>
      <c r="AC339" s="48">
        <v>94</v>
      </c>
      <c r="AD339" s="48">
        <v>0</v>
      </c>
      <c r="AE339" s="49"/>
      <c r="AF339" s="48">
        <v>322</v>
      </c>
      <c r="AG339" s="49"/>
      <c r="AH339" s="49"/>
      <c r="AI339" s="49"/>
      <c r="AJ339" s="48">
        <v>56</v>
      </c>
      <c r="AK339" s="49"/>
      <c r="AL339" s="49"/>
      <c r="AM339" s="49"/>
      <c r="AN339" s="48">
        <v>0</v>
      </c>
      <c r="AO339" s="49"/>
      <c r="AP339" s="48">
        <v>0</v>
      </c>
      <c r="AQ339" s="49"/>
      <c r="AR339" s="49"/>
      <c r="AS339" s="49"/>
      <c r="AT339" s="48">
        <v>0</v>
      </c>
      <c r="AU339" s="39"/>
      <c r="AV339" s="39"/>
      <c r="AW339" s="39"/>
    </row>
    <row r="340" spans="1:49" ht="20.100000000000001" customHeight="1" x14ac:dyDescent="0.2">
      <c r="D340" s="2" t="s">
        <v>205</v>
      </c>
      <c r="F340" s="39">
        <v>88</v>
      </c>
      <c r="G340" s="39"/>
      <c r="H340" s="39"/>
      <c r="I340" s="39"/>
      <c r="J340" s="39">
        <v>291</v>
      </c>
      <c r="K340" s="39">
        <v>2</v>
      </c>
      <c r="L340" s="39">
        <v>4</v>
      </c>
      <c r="M340" s="39"/>
      <c r="N340" s="39">
        <v>297</v>
      </c>
      <c r="O340" s="39"/>
      <c r="P340" s="39"/>
      <c r="Q340" s="39"/>
      <c r="R340" s="39">
        <v>2</v>
      </c>
      <c r="S340" s="39">
        <v>8</v>
      </c>
      <c r="T340" s="39">
        <v>42</v>
      </c>
      <c r="U340" s="39">
        <v>41</v>
      </c>
      <c r="V340" s="39"/>
      <c r="W340" s="39">
        <v>37</v>
      </c>
      <c r="X340" s="39">
        <v>0</v>
      </c>
      <c r="Y340" s="39">
        <v>1</v>
      </c>
      <c r="Z340" s="39">
        <v>15</v>
      </c>
      <c r="AA340" s="39">
        <v>38</v>
      </c>
      <c r="AB340" s="39">
        <v>4</v>
      </c>
      <c r="AC340" s="39">
        <v>131</v>
      </c>
      <c r="AD340" s="39">
        <v>0</v>
      </c>
      <c r="AE340" s="39"/>
      <c r="AF340" s="39">
        <v>319</v>
      </c>
      <c r="AG340" s="39"/>
      <c r="AH340" s="39"/>
      <c r="AI340" s="39"/>
      <c r="AJ340" s="39">
        <v>66</v>
      </c>
      <c r="AK340" s="39"/>
      <c r="AL340" s="39"/>
      <c r="AM340" s="39"/>
      <c r="AN340" s="39">
        <v>0</v>
      </c>
      <c r="AO340" s="39"/>
      <c r="AP340" s="39">
        <v>0</v>
      </c>
      <c r="AQ340" s="39"/>
      <c r="AR340" s="39"/>
      <c r="AS340" s="39"/>
      <c r="AT340" s="39">
        <v>9</v>
      </c>
      <c r="AU340" s="39"/>
      <c r="AV340" s="39"/>
      <c r="AW340" s="39"/>
    </row>
    <row r="341" spans="1:49" ht="19.5" customHeight="1" x14ac:dyDescent="0.2">
      <c r="D341" s="47" t="s">
        <v>206</v>
      </c>
      <c r="F341" s="48">
        <v>95</v>
      </c>
      <c r="G341" s="49"/>
      <c r="H341" s="49"/>
      <c r="I341" s="49"/>
      <c r="J341" s="48">
        <v>307</v>
      </c>
      <c r="K341" s="48">
        <v>13</v>
      </c>
      <c r="L341" s="48">
        <v>3</v>
      </c>
      <c r="M341" s="49"/>
      <c r="N341" s="48">
        <v>323</v>
      </c>
      <c r="O341" s="49"/>
      <c r="P341" s="49"/>
      <c r="Q341" s="49"/>
      <c r="R341" s="48">
        <v>1</v>
      </c>
      <c r="S341" s="48">
        <v>35</v>
      </c>
      <c r="T341" s="48">
        <v>56</v>
      </c>
      <c r="U341" s="48">
        <v>28</v>
      </c>
      <c r="V341" s="49"/>
      <c r="W341" s="48">
        <v>50</v>
      </c>
      <c r="X341" s="48">
        <v>0</v>
      </c>
      <c r="Y341" s="48">
        <v>0</v>
      </c>
      <c r="Z341" s="48">
        <v>5</v>
      </c>
      <c r="AA341" s="48">
        <v>35</v>
      </c>
      <c r="AB341" s="48">
        <v>3</v>
      </c>
      <c r="AC341" s="48">
        <v>107</v>
      </c>
      <c r="AD341" s="48">
        <v>7</v>
      </c>
      <c r="AE341" s="49"/>
      <c r="AF341" s="48">
        <v>327</v>
      </c>
      <c r="AG341" s="49"/>
      <c r="AH341" s="49"/>
      <c r="AI341" s="49"/>
      <c r="AJ341" s="48">
        <v>91</v>
      </c>
      <c r="AK341" s="49"/>
      <c r="AL341" s="49"/>
      <c r="AM341" s="49"/>
      <c r="AN341" s="48">
        <v>0</v>
      </c>
      <c r="AO341" s="49"/>
      <c r="AP341" s="48">
        <v>0</v>
      </c>
      <c r="AQ341" s="49"/>
      <c r="AR341" s="49"/>
      <c r="AS341" s="49"/>
      <c r="AT341" s="48">
        <v>14</v>
      </c>
      <c r="AU341" s="39"/>
      <c r="AV341" s="39"/>
      <c r="AW341" s="39"/>
    </row>
    <row r="342" spans="1:49" ht="19.5" customHeight="1" x14ac:dyDescent="0.2">
      <c r="D342" s="50" t="s">
        <v>207</v>
      </c>
      <c r="F342" s="49">
        <v>33</v>
      </c>
      <c r="G342" s="49"/>
      <c r="H342" s="49"/>
      <c r="I342" s="49"/>
      <c r="J342" s="49">
        <v>298</v>
      </c>
      <c r="K342" s="49">
        <v>8</v>
      </c>
      <c r="L342" s="49">
        <v>1</v>
      </c>
      <c r="M342" s="49"/>
      <c r="N342" s="49">
        <v>307</v>
      </c>
      <c r="O342" s="49"/>
      <c r="P342" s="49"/>
      <c r="Q342" s="49"/>
      <c r="R342" s="49">
        <v>0</v>
      </c>
      <c r="S342" s="49">
        <v>43</v>
      </c>
      <c r="T342" s="49">
        <v>82</v>
      </c>
      <c r="U342" s="49">
        <v>27</v>
      </c>
      <c r="V342" s="49"/>
      <c r="W342" s="49">
        <v>30</v>
      </c>
      <c r="X342" s="49">
        <v>1</v>
      </c>
      <c r="Y342" s="49">
        <v>0</v>
      </c>
      <c r="Z342" s="49">
        <v>5</v>
      </c>
      <c r="AA342" s="49">
        <v>19</v>
      </c>
      <c r="AB342" s="49">
        <v>2</v>
      </c>
      <c r="AC342" s="49">
        <v>71</v>
      </c>
      <c r="AD342" s="49">
        <v>2</v>
      </c>
      <c r="AE342" s="49"/>
      <c r="AF342" s="49">
        <v>282</v>
      </c>
      <c r="AG342" s="49"/>
      <c r="AH342" s="49"/>
      <c r="AI342" s="49"/>
      <c r="AJ342" s="49">
        <v>58</v>
      </c>
      <c r="AK342" s="49"/>
      <c r="AL342" s="49"/>
      <c r="AM342" s="49"/>
      <c r="AN342" s="49">
        <v>0</v>
      </c>
      <c r="AO342" s="49"/>
      <c r="AP342" s="49">
        <v>0</v>
      </c>
      <c r="AQ342" s="49"/>
      <c r="AR342" s="49"/>
      <c r="AS342" s="49"/>
      <c r="AT342" s="49">
        <v>0</v>
      </c>
      <c r="AU342" s="39"/>
      <c r="AV342" s="39"/>
      <c r="AW342" s="39"/>
    </row>
    <row r="343" spans="1:49" ht="19.5" customHeight="1" x14ac:dyDescent="0.2">
      <c r="D343" s="47" t="s">
        <v>208</v>
      </c>
      <c r="F343" s="48">
        <v>41</v>
      </c>
      <c r="G343" s="49"/>
      <c r="H343" s="49"/>
      <c r="I343" s="49"/>
      <c r="J343" s="48">
        <v>310</v>
      </c>
      <c r="K343" s="48">
        <v>2</v>
      </c>
      <c r="L343" s="48">
        <v>0</v>
      </c>
      <c r="M343" s="49"/>
      <c r="N343" s="48">
        <v>312</v>
      </c>
      <c r="O343" s="49"/>
      <c r="P343" s="49"/>
      <c r="Q343" s="49"/>
      <c r="R343" s="48">
        <v>0</v>
      </c>
      <c r="S343" s="48">
        <v>4</v>
      </c>
      <c r="T343" s="48">
        <v>84</v>
      </c>
      <c r="U343" s="48">
        <v>53</v>
      </c>
      <c r="V343" s="49"/>
      <c r="W343" s="48">
        <v>32</v>
      </c>
      <c r="X343" s="48">
        <v>1</v>
      </c>
      <c r="Y343" s="48">
        <v>1</v>
      </c>
      <c r="Z343" s="48">
        <v>5</v>
      </c>
      <c r="AA343" s="48">
        <v>40</v>
      </c>
      <c r="AB343" s="48">
        <v>8</v>
      </c>
      <c r="AC343" s="48">
        <v>83</v>
      </c>
      <c r="AD343" s="48">
        <v>1</v>
      </c>
      <c r="AE343" s="49"/>
      <c r="AF343" s="48">
        <v>312</v>
      </c>
      <c r="AG343" s="49"/>
      <c r="AH343" s="49"/>
      <c r="AI343" s="49"/>
      <c r="AJ343" s="48">
        <v>41</v>
      </c>
      <c r="AK343" s="49"/>
      <c r="AL343" s="49"/>
      <c r="AM343" s="49"/>
      <c r="AN343" s="48">
        <v>0</v>
      </c>
      <c r="AO343" s="49"/>
      <c r="AP343" s="48">
        <v>0</v>
      </c>
      <c r="AQ343" s="49"/>
      <c r="AR343" s="49"/>
      <c r="AS343" s="49"/>
      <c r="AT343" s="48">
        <v>0</v>
      </c>
      <c r="AU343" s="39"/>
      <c r="AV343" s="39"/>
      <c r="AW343" s="39"/>
    </row>
    <row r="344" spans="1:49" ht="20.100000000000001" customHeight="1" x14ac:dyDescent="0.2">
      <c r="D344" s="2" t="s">
        <v>209</v>
      </c>
      <c r="F344" s="39">
        <v>85</v>
      </c>
      <c r="G344" s="39"/>
      <c r="H344" s="39"/>
      <c r="I344" s="39"/>
      <c r="J344" s="39">
        <v>364</v>
      </c>
      <c r="K344" s="39">
        <v>3</v>
      </c>
      <c r="L344" s="39">
        <v>5</v>
      </c>
      <c r="M344" s="39"/>
      <c r="N344" s="39">
        <v>372</v>
      </c>
      <c r="O344" s="39"/>
      <c r="P344" s="39"/>
      <c r="Q344" s="39"/>
      <c r="R344" s="39">
        <v>0</v>
      </c>
      <c r="S344" s="39">
        <v>17</v>
      </c>
      <c r="T344" s="39">
        <v>104</v>
      </c>
      <c r="U344" s="39">
        <v>37</v>
      </c>
      <c r="V344" s="39"/>
      <c r="W344" s="39">
        <v>29</v>
      </c>
      <c r="X344" s="39">
        <v>0</v>
      </c>
      <c r="Y344" s="39">
        <v>0</v>
      </c>
      <c r="Z344" s="39">
        <v>9</v>
      </c>
      <c r="AA344" s="39">
        <v>45</v>
      </c>
      <c r="AB344" s="39">
        <v>4</v>
      </c>
      <c r="AC344" s="39">
        <v>109</v>
      </c>
      <c r="AD344" s="39">
        <v>0</v>
      </c>
      <c r="AE344" s="39"/>
      <c r="AF344" s="39">
        <v>354</v>
      </c>
      <c r="AG344" s="39"/>
      <c r="AH344" s="39"/>
      <c r="AI344" s="39"/>
      <c r="AJ344" s="39">
        <v>103</v>
      </c>
      <c r="AK344" s="39"/>
      <c r="AL344" s="39"/>
      <c r="AM344" s="39"/>
      <c r="AN344" s="39">
        <v>0</v>
      </c>
      <c r="AO344" s="39"/>
      <c r="AP344" s="39">
        <v>0</v>
      </c>
      <c r="AQ344" s="39"/>
      <c r="AR344" s="39"/>
      <c r="AS344" s="39"/>
      <c r="AT344" s="39">
        <v>19</v>
      </c>
      <c r="AU344" s="39"/>
      <c r="AV344" s="39"/>
      <c r="AW344" s="39"/>
    </row>
    <row r="345" spans="1:49" ht="19.5" customHeight="1" x14ac:dyDescent="0.2">
      <c r="D345" s="47" t="s">
        <v>210</v>
      </c>
      <c r="F345" s="48">
        <v>73</v>
      </c>
      <c r="G345" s="49"/>
      <c r="H345" s="49"/>
      <c r="I345" s="49"/>
      <c r="J345" s="48">
        <v>332</v>
      </c>
      <c r="K345" s="48">
        <v>4</v>
      </c>
      <c r="L345" s="48">
        <v>10</v>
      </c>
      <c r="M345" s="49"/>
      <c r="N345" s="48">
        <v>346</v>
      </c>
      <c r="O345" s="49"/>
      <c r="P345" s="49"/>
      <c r="Q345" s="49"/>
      <c r="R345" s="48">
        <v>0</v>
      </c>
      <c r="S345" s="48">
        <v>9</v>
      </c>
      <c r="T345" s="48">
        <v>84</v>
      </c>
      <c r="U345" s="48">
        <v>22</v>
      </c>
      <c r="V345" s="49"/>
      <c r="W345" s="48">
        <v>34</v>
      </c>
      <c r="X345" s="48">
        <v>0</v>
      </c>
      <c r="Y345" s="48">
        <v>0</v>
      </c>
      <c r="Z345" s="48">
        <v>10</v>
      </c>
      <c r="AA345" s="48">
        <v>32</v>
      </c>
      <c r="AB345" s="48">
        <v>11</v>
      </c>
      <c r="AC345" s="48">
        <v>127</v>
      </c>
      <c r="AD345" s="48">
        <v>0</v>
      </c>
      <c r="AE345" s="49"/>
      <c r="AF345" s="48">
        <v>329</v>
      </c>
      <c r="AG345" s="49"/>
      <c r="AH345" s="49"/>
      <c r="AI345" s="49"/>
      <c r="AJ345" s="48">
        <v>90</v>
      </c>
      <c r="AK345" s="49"/>
      <c r="AL345" s="49"/>
      <c r="AM345" s="49"/>
      <c r="AN345" s="48">
        <v>0</v>
      </c>
      <c r="AO345" s="49"/>
      <c r="AP345" s="48">
        <v>0</v>
      </c>
      <c r="AQ345" s="49"/>
      <c r="AR345" s="49"/>
      <c r="AS345" s="49"/>
      <c r="AT345" s="48">
        <v>6</v>
      </c>
      <c r="AU345" s="39"/>
      <c r="AV345" s="39"/>
      <c r="AW345" s="39"/>
    </row>
    <row r="346" spans="1:49" ht="20.100000000000001" customHeight="1" x14ac:dyDescent="0.2">
      <c r="D346" s="2" t="s">
        <v>211</v>
      </c>
      <c r="F346" s="39">
        <v>33</v>
      </c>
      <c r="G346" s="39"/>
      <c r="H346" s="39"/>
      <c r="I346" s="39"/>
      <c r="J346" s="39">
        <v>102</v>
      </c>
      <c r="K346" s="39">
        <v>6</v>
      </c>
      <c r="L346" s="39">
        <v>3</v>
      </c>
      <c r="M346" s="39"/>
      <c r="N346" s="39">
        <v>111</v>
      </c>
      <c r="O346" s="39"/>
      <c r="P346" s="39"/>
      <c r="Q346" s="39"/>
      <c r="R346" s="39">
        <v>0</v>
      </c>
      <c r="S346" s="39">
        <v>9</v>
      </c>
      <c r="T346" s="39">
        <v>33</v>
      </c>
      <c r="U346" s="39">
        <v>18</v>
      </c>
      <c r="V346" s="39"/>
      <c r="W346" s="39">
        <v>9</v>
      </c>
      <c r="X346" s="39">
        <v>0</v>
      </c>
      <c r="Y346" s="39">
        <v>0</v>
      </c>
      <c r="Z346" s="39">
        <v>0</v>
      </c>
      <c r="AA346" s="39">
        <v>15</v>
      </c>
      <c r="AB346" s="39">
        <v>3</v>
      </c>
      <c r="AC346" s="39">
        <v>35</v>
      </c>
      <c r="AD346" s="39">
        <v>0</v>
      </c>
      <c r="AE346" s="39"/>
      <c r="AF346" s="39">
        <v>122</v>
      </c>
      <c r="AG346" s="39"/>
      <c r="AH346" s="39"/>
      <c r="AI346" s="39"/>
      <c r="AJ346" s="39">
        <v>22</v>
      </c>
      <c r="AK346" s="39"/>
      <c r="AL346" s="39"/>
      <c r="AM346" s="39"/>
      <c r="AN346" s="39">
        <v>0</v>
      </c>
      <c r="AO346" s="39"/>
      <c r="AP346" s="39">
        <v>0</v>
      </c>
      <c r="AQ346" s="39"/>
      <c r="AR346" s="39"/>
      <c r="AS346" s="39"/>
      <c r="AT346" s="39">
        <v>0</v>
      </c>
      <c r="AU346" s="39"/>
      <c r="AV346" s="39"/>
      <c r="AW346" s="39"/>
    </row>
    <row r="347" spans="1:49" ht="19.5" customHeight="1" x14ac:dyDescent="0.2">
      <c r="D347" s="47" t="s">
        <v>212</v>
      </c>
      <c r="F347" s="48">
        <v>26</v>
      </c>
      <c r="G347" s="49"/>
      <c r="H347" s="49"/>
      <c r="I347" s="49"/>
      <c r="J347" s="48">
        <v>125</v>
      </c>
      <c r="K347" s="48">
        <v>4</v>
      </c>
      <c r="L347" s="48">
        <v>3</v>
      </c>
      <c r="M347" s="49"/>
      <c r="N347" s="48">
        <v>132</v>
      </c>
      <c r="O347" s="49"/>
      <c r="P347" s="49"/>
      <c r="Q347" s="49"/>
      <c r="R347" s="48">
        <v>0</v>
      </c>
      <c r="S347" s="48">
        <v>4</v>
      </c>
      <c r="T347" s="48">
        <v>35</v>
      </c>
      <c r="U347" s="48">
        <v>8</v>
      </c>
      <c r="V347" s="49"/>
      <c r="W347" s="48">
        <v>25</v>
      </c>
      <c r="X347" s="48">
        <v>1</v>
      </c>
      <c r="Y347" s="48">
        <v>0</v>
      </c>
      <c r="Z347" s="48">
        <v>7</v>
      </c>
      <c r="AA347" s="48">
        <v>14</v>
      </c>
      <c r="AB347" s="48">
        <v>2</v>
      </c>
      <c r="AC347" s="48">
        <v>36</v>
      </c>
      <c r="AD347" s="48">
        <v>0</v>
      </c>
      <c r="AE347" s="49"/>
      <c r="AF347" s="48">
        <v>132</v>
      </c>
      <c r="AG347" s="49"/>
      <c r="AH347" s="49"/>
      <c r="AI347" s="49"/>
      <c r="AJ347" s="48">
        <v>26</v>
      </c>
      <c r="AK347" s="49"/>
      <c r="AL347" s="49"/>
      <c r="AM347" s="49"/>
      <c r="AN347" s="48">
        <v>0</v>
      </c>
      <c r="AO347" s="49"/>
      <c r="AP347" s="48">
        <v>0</v>
      </c>
      <c r="AQ347" s="49"/>
      <c r="AR347" s="49"/>
      <c r="AS347" s="49"/>
      <c r="AT347" s="48">
        <v>0</v>
      </c>
      <c r="AU347" s="39"/>
      <c r="AV347" s="39"/>
      <c r="AW347" s="39"/>
    </row>
    <row r="348" spans="1:49" ht="20.100000000000001" customHeight="1" x14ac:dyDescent="0.2">
      <c r="D348" s="50" t="s">
        <v>213</v>
      </c>
      <c r="F348" s="39">
        <v>41</v>
      </c>
      <c r="G348" s="39"/>
      <c r="H348" s="39"/>
      <c r="I348" s="39"/>
      <c r="J348" s="39">
        <v>122</v>
      </c>
      <c r="K348" s="39">
        <v>2</v>
      </c>
      <c r="L348" s="39">
        <v>2</v>
      </c>
      <c r="M348" s="39"/>
      <c r="N348" s="39">
        <v>126</v>
      </c>
      <c r="O348" s="39"/>
      <c r="P348" s="39"/>
      <c r="Q348" s="39"/>
      <c r="R348" s="39">
        <v>1</v>
      </c>
      <c r="S348" s="39">
        <v>11</v>
      </c>
      <c r="T348" s="39">
        <v>16</v>
      </c>
      <c r="U348" s="39">
        <v>4</v>
      </c>
      <c r="V348" s="39"/>
      <c r="W348" s="39">
        <v>13</v>
      </c>
      <c r="X348" s="39">
        <v>0</v>
      </c>
      <c r="Y348" s="39">
        <v>0</v>
      </c>
      <c r="Z348" s="39">
        <v>4</v>
      </c>
      <c r="AA348" s="39">
        <v>16</v>
      </c>
      <c r="AB348" s="39">
        <v>9</v>
      </c>
      <c r="AC348" s="39">
        <v>58</v>
      </c>
      <c r="AD348" s="39">
        <v>0</v>
      </c>
      <c r="AE348" s="39"/>
      <c r="AF348" s="39">
        <v>132</v>
      </c>
      <c r="AG348" s="39"/>
      <c r="AH348" s="39"/>
      <c r="AI348" s="39"/>
      <c r="AJ348" s="39">
        <v>33</v>
      </c>
      <c r="AK348" s="39"/>
      <c r="AL348" s="39"/>
      <c r="AM348" s="39"/>
      <c r="AN348" s="39">
        <v>0</v>
      </c>
      <c r="AO348" s="39"/>
      <c r="AP348" s="39">
        <v>2</v>
      </c>
      <c r="AQ348" s="39"/>
      <c r="AR348" s="39"/>
      <c r="AS348" s="39"/>
      <c r="AT348" s="39">
        <v>0</v>
      </c>
      <c r="AU348" s="39"/>
      <c r="AV348" s="39"/>
      <c r="AW348" s="39"/>
    </row>
    <row r="349" spans="1:49" ht="20.100000000000001" customHeight="1" x14ac:dyDescent="0.2"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</row>
    <row r="350" spans="1:49" s="1" customFormat="1" ht="20.100000000000001" customHeight="1" x14ac:dyDescent="0.25">
      <c r="A350" s="3"/>
      <c r="B350" s="6"/>
      <c r="C350" s="51" t="s">
        <v>159</v>
      </c>
      <c r="D350" s="52"/>
      <c r="E350" s="5"/>
      <c r="F350" s="53">
        <v>648</v>
      </c>
      <c r="G350" s="54"/>
      <c r="H350" s="54"/>
      <c r="I350" s="54"/>
      <c r="J350" s="53">
        <v>2862</v>
      </c>
      <c r="K350" s="53">
        <v>59</v>
      </c>
      <c r="L350" s="53">
        <v>40</v>
      </c>
      <c r="M350" s="54"/>
      <c r="N350" s="53">
        <v>2961</v>
      </c>
      <c r="O350" s="54"/>
      <c r="P350" s="54"/>
      <c r="Q350" s="54"/>
      <c r="R350" s="53">
        <v>4</v>
      </c>
      <c r="S350" s="53">
        <v>223</v>
      </c>
      <c r="T350" s="53">
        <v>672</v>
      </c>
      <c r="U350" s="53">
        <v>307</v>
      </c>
      <c r="V350" s="54"/>
      <c r="W350" s="53">
        <v>343</v>
      </c>
      <c r="X350" s="53">
        <v>7</v>
      </c>
      <c r="Y350" s="53">
        <v>2</v>
      </c>
      <c r="Z350" s="53">
        <v>79</v>
      </c>
      <c r="AA350" s="53">
        <v>287</v>
      </c>
      <c r="AB350" s="53">
        <v>61</v>
      </c>
      <c r="AC350" s="53">
        <v>964</v>
      </c>
      <c r="AD350" s="53">
        <v>10</v>
      </c>
      <c r="AE350" s="54"/>
      <c r="AF350" s="53">
        <v>2959</v>
      </c>
      <c r="AG350" s="54"/>
      <c r="AH350" s="54"/>
      <c r="AI350" s="54"/>
      <c r="AJ350" s="53">
        <v>648</v>
      </c>
      <c r="AK350" s="54"/>
      <c r="AL350" s="54"/>
      <c r="AM350" s="54"/>
      <c r="AN350" s="53">
        <v>0</v>
      </c>
      <c r="AO350" s="54"/>
      <c r="AP350" s="53">
        <v>2</v>
      </c>
      <c r="AQ350" s="54"/>
      <c r="AR350" s="54"/>
      <c r="AS350" s="54"/>
      <c r="AT350" s="53">
        <v>150</v>
      </c>
      <c r="AU350" s="39"/>
      <c r="AV350" s="39"/>
      <c r="AW350" s="39"/>
    </row>
    <row r="351" spans="1:49" s="1" customFormat="1" ht="20.100000000000001" customHeight="1" x14ac:dyDescent="0.2">
      <c r="A351" s="3"/>
      <c r="B351" s="6"/>
      <c r="C351" s="3"/>
      <c r="D351" s="3"/>
      <c r="E351" s="5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39"/>
      <c r="AV351" s="39"/>
      <c r="AW351" s="39"/>
    </row>
    <row r="352" spans="1:49" s="1" customFormat="1" ht="20.100000000000001" customHeight="1" x14ac:dyDescent="0.25">
      <c r="A352" s="3"/>
      <c r="B352" s="57" t="s">
        <v>214</v>
      </c>
      <c r="C352" s="58"/>
      <c r="D352" s="58"/>
      <c r="E352" s="5"/>
      <c r="F352" s="59">
        <v>648</v>
      </c>
      <c r="G352" s="54"/>
      <c r="H352" s="54"/>
      <c r="I352" s="54"/>
      <c r="J352" s="59">
        <v>2862</v>
      </c>
      <c r="K352" s="59">
        <v>59</v>
      </c>
      <c r="L352" s="59">
        <v>40</v>
      </c>
      <c r="M352" s="54"/>
      <c r="N352" s="59">
        <v>2961</v>
      </c>
      <c r="O352" s="54"/>
      <c r="P352" s="54"/>
      <c r="Q352" s="54"/>
      <c r="R352" s="59">
        <v>4</v>
      </c>
      <c r="S352" s="59">
        <v>223</v>
      </c>
      <c r="T352" s="59">
        <v>672</v>
      </c>
      <c r="U352" s="59">
        <v>307</v>
      </c>
      <c r="V352" s="54"/>
      <c r="W352" s="59">
        <v>343</v>
      </c>
      <c r="X352" s="59">
        <v>7</v>
      </c>
      <c r="Y352" s="59">
        <v>2</v>
      </c>
      <c r="Z352" s="59">
        <v>79</v>
      </c>
      <c r="AA352" s="59">
        <v>287</v>
      </c>
      <c r="AB352" s="59">
        <v>61</v>
      </c>
      <c r="AC352" s="59">
        <v>964</v>
      </c>
      <c r="AD352" s="59">
        <v>10</v>
      </c>
      <c r="AE352" s="54"/>
      <c r="AF352" s="59">
        <v>2959</v>
      </c>
      <c r="AG352" s="54"/>
      <c r="AH352" s="54"/>
      <c r="AI352" s="54"/>
      <c r="AJ352" s="59">
        <v>648</v>
      </c>
      <c r="AK352" s="54"/>
      <c r="AL352" s="54"/>
      <c r="AM352" s="54"/>
      <c r="AN352" s="59">
        <v>0</v>
      </c>
      <c r="AO352" s="54"/>
      <c r="AP352" s="59">
        <v>2</v>
      </c>
      <c r="AQ352" s="54"/>
      <c r="AR352" s="54"/>
      <c r="AS352" s="54"/>
      <c r="AT352" s="59">
        <v>150</v>
      </c>
      <c r="AU352" s="39"/>
      <c r="AV352" s="39"/>
      <c r="AW352" s="39"/>
    </row>
    <row r="353" spans="1:49" ht="20.100000000000001" customHeight="1" x14ac:dyDescent="0.2"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</row>
    <row r="354" spans="1:49" ht="20.100000000000001" customHeight="1" x14ac:dyDescent="0.2">
      <c r="B354" s="6" t="s">
        <v>215</v>
      </c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</row>
    <row r="355" spans="1:49" ht="20.100000000000001" customHeight="1" x14ac:dyDescent="0.2">
      <c r="C355" s="3" t="s">
        <v>154</v>
      </c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</row>
    <row r="356" spans="1:49" ht="20.100000000000001" customHeight="1" x14ac:dyDescent="0.2">
      <c r="D356" s="2" t="s">
        <v>216</v>
      </c>
      <c r="F356" s="39">
        <v>58</v>
      </c>
      <c r="G356" s="39"/>
      <c r="H356" s="39"/>
      <c r="I356" s="39"/>
      <c r="J356" s="39">
        <v>338</v>
      </c>
      <c r="K356" s="39">
        <v>6</v>
      </c>
      <c r="L356" s="39">
        <v>4</v>
      </c>
      <c r="M356" s="39"/>
      <c r="N356" s="39">
        <v>348</v>
      </c>
      <c r="O356" s="39"/>
      <c r="P356" s="39"/>
      <c r="Q356" s="39"/>
      <c r="R356" s="39">
        <v>1</v>
      </c>
      <c r="S356" s="39">
        <v>20</v>
      </c>
      <c r="T356" s="39">
        <v>76</v>
      </c>
      <c r="U356" s="39">
        <v>17</v>
      </c>
      <c r="V356" s="39"/>
      <c r="W356" s="39">
        <v>31</v>
      </c>
      <c r="X356" s="39">
        <v>0</v>
      </c>
      <c r="Y356" s="39">
        <v>0</v>
      </c>
      <c r="Z356" s="39">
        <v>12</v>
      </c>
      <c r="AA356" s="39">
        <v>50</v>
      </c>
      <c r="AB356" s="39">
        <v>9</v>
      </c>
      <c r="AC356" s="39">
        <v>142</v>
      </c>
      <c r="AD356" s="39">
        <v>0</v>
      </c>
      <c r="AE356" s="39"/>
      <c r="AF356" s="39">
        <v>358</v>
      </c>
      <c r="AG356" s="39"/>
      <c r="AH356" s="39"/>
      <c r="AI356" s="39"/>
      <c r="AJ356" s="39">
        <v>48</v>
      </c>
      <c r="AK356" s="39"/>
      <c r="AL356" s="39"/>
      <c r="AM356" s="39"/>
      <c r="AN356" s="39">
        <v>0</v>
      </c>
      <c r="AO356" s="39"/>
      <c r="AP356" s="39">
        <v>0</v>
      </c>
      <c r="AQ356" s="39"/>
      <c r="AR356" s="39"/>
      <c r="AS356" s="39"/>
      <c r="AT356" s="39">
        <v>0</v>
      </c>
      <c r="AU356" s="39"/>
      <c r="AV356" s="39"/>
      <c r="AW356" s="39"/>
    </row>
    <row r="357" spans="1:49" ht="19.5" customHeight="1" x14ac:dyDescent="0.2">
      <c r="D357" s="47" t="s">
        <v>217</v>
      </c>
      <c r="F357" s="48">
        <v>103</v>
      </c>
      <c r="G357" s="49"/>
      <c r="H357" s="49"/>
      <c r="I357" s="49"/>
      <c r="J357" s="48">
        <v>300</v>
      </c>
      <c r="K357" s="48">
        <v>2</v>
      </c>
      <c r="L357" s="48">
        <v>3</v>
      </c>
      <c r="M357" s="49"/>
      <c r="N357" s="48">
        <v>305</v>
      </c>
      <c r="O357" s="49"/>
      <c r="P357" s="49"/>
      <c r="Q357" s="49"/>
      <c r="R357" s="48">
        <v>1</v>
      </c>
      <c r="S357" s="48">
        <v>10</v>
      </c>
      <c r="T357" s="48">
        <v>81</v>
      </c>
      <c r="U357" s="48">
        <v>17</v>
      </c>
      <c r="V357" s="49"/>
      <c r="W357" s="48">
        <v>34</v>
      </c>
      <c r="X357" s="48">
        <v>2</v>
      </c>
      <c r="Y357" s="48">
        <v>1</v>
      </c>
      <c r="Z357" s="48">
        <v>9</v>
      </c>
      <c r="AA357" s="48">
        <v>67</v>
      </c>
      <c r="AB357" s="48">
        <v>9</v>
      </c>
      <c r="AC357" s="48">
        <v>114</v>
      </c>
      <c r="AD357" s="48">
        <v>0</v>
      </c>
      <c r="AE357" s="49"/>
      <c r="AF357" s="48">
        <v>345</v>
      </c>
      <c r="AG357" s="49"/>
      <c r="AH357" s="49"/>
      <c r="AI357" s="49"/>
      <c r="AJ357" s="48">
        <v>63</v>
      </c>
      <c r="AK357" s="49"/>
      <c r="AL357" s="49"/>
      <c r="AM357" s="49"/>
      <c r="AN357" s="48">
        <v>0</v>
      </c>
      <c r="AO357" s="49"/>
      <c r="AP357" s="48">
        <v>0</v>
      </c>
      <c r="AQ357" s="49"/>
      <c r="AR357" s="49"/>
      <c r="AS357" s="49"/>
      <c r="AT357" s="48">
        <v>87</v>
      </c>
      <c r="AU357" s="39"/>
      <c r="AV357" s="39"/>
      <c r="AW357" s="39"/>
    </row>
    <row r="358" spans="1:49" ht="20.100000000000001" customHeight="1" x14ac:dyDescent="0.2">
      <c r="D358" s="2" t="s">
        <v>218</v>
      </c>
      <c r="F358" s="39">
        <v>71</v>
      </c>
      <c r="G358" s="39"/>
      <c r="H358" s="39"/>
      <c r="I358" s="39"/>
      <c r="J358" s="39">
        <v>375</v>
      </c>
      <c r="K358" s="39">
        <v>9</v>
      </c>
      <c r="L358" s="39">
        <v>5</v>
      </c>
      <c r="M358" s="39"/>
      <c r="N358" s="39">
        <v>389</v>
      </c>
      <c r="O358" s="39"/>
      <c r="P358" s="39"/>
      <c r="Q358" s="39"/>
      <c r="R358" s="39">
        <v>2</v>
      </c>
      <c r="S358" s="39">
        <v>7</v>
      </c>
      <c r="T358" s="39">
        <v>127</v>
      </c>
      <c r="U358" s="39">
        <v>21</v>
      </c>
      <c r="V358" s="39"/>
      <c r="W358" s="39">
        <v>49</v>
      </c>
      <c r="X358" s="39">
        <v>1</v>
      </c>
      <c r="Y358" s="39">
        <v>1</v>
      </c>
      <c r="Z358" s="39">
        <v>13</v>
      </c>
      <c r="AA358" s="39">
        <v>57</v>
      </c>
      <c r="AB358" s="39">
        <v>4</v>
      </c>
      <c r="AC358" s="39">
        <v>132</v>
      </c>
      <c r="AD358" s="39">
        <v>0</v>
      </c>
      <c r="AE358" s="39"/>
      <c r="AF358" s="39">
        <v>414</v>
      </c>
      <c r="AG358" s="39"/>
      <c r="AH358" s="39"/>
      <c r="AI358" s="39"/>
      <c r="AJ358" s="39">
        <v>46</v>
      </c>
      <c r="AK358" s="39"/>
      <c r="AL358" s="39"/>
      <c r="AM358" s="39"/>
      <c r="AN358" s="39">
        <v>0</v>
      </c>
      <c r="AO358" s="39"/>
      <c r="AP358" s="39">
        <v>0</v>
      </c>
      <c r="AQ358" s="39"/>
      <c r="AR358" s="39"/>
      <c r="AS358" s="39"/>
      <c r="AT358" s="39">
        <v>0</v>
      </c>
      <c r="AU358" s="39"/>
      <c r="AV358" s="39"/>
      <c r="AW358" s="39"/>
    </row>
    <row r="359" spans="1:49" ht="19.5" customHeight="1" x14ac:dyDescent="0.2">
      <c r="D359" s="47" t="s">
        <v>219</v>
      </c>
      <c r="F359" s="48">
        <v>72</v>
      </c>
      <c r="G359" s="49"/>
      <c r="H359" s="49"/>
      <c r="I359" s="49"/>
      <c r="J359" s="48">
        <v>351</v>
      </c>
      <c r="K359" s="48">
        <v>12</v>
      </c>
      <c r="L359" s="48">
        <v>5</v>
      </c>
      <c r="M359" s="49"/>
      <c r="N359" s="48">
        <v>368</v>
      </c>
      <c r="O359" s="49"/>
      <c r="P359" s="49"/>
      <c r="Q359" s="49"/>
      <c r="R359" s="48">
        <v>3</v>
      </c>
      <c r="S359" s="48">
        <v>9</v>
      </c>
      <c r="T359" s="48">
        <v>119</v>
      </c>
      <c r="U359" s="48">
        <v>15</v>
      </c>
      <c r="V359" s="49"/>
      <c r="W359" s="48">
        <v>35</v>
      </c>
      <c r="X359" s="48">
        <v>1</v>
      </c>
      <c r="Y359" s="48">
        <v>1</v>
      </c>
      <c r="Z359" s="48">
        <v>3</v>
      </c>
      <c r="AA359" s="48">
        <v>57</v>
      </c>
      <c r="AB359" s="48">
        <v>9</v>
      </c>
      <c r="AC359" s="48">
        <v>126</v>
      </c>
      <c r="AD359" s="48">
        <v>0</v>
      </c>
      <c r="AE359" s="49"/>
      <c r="AF359" s="48">
        <v>378</v>
      </c>
      <c r="AG359" s="49"/>
      <c r="AH359" s="49"/>
      <c r="AI359" s="49"/>
      <c r="AJ359" s="48">
        <v>62</v>
      </c>
      <c r="AK359" s="49"/>
      <c r="AL359" s="49"/>
      <c r="AM359" s="49"/>
      <c r="AN359" s="48">
        <v>0</v>
      </c>
      <c r="AO359" s="49"/>
      <c r="AP359" s="48">
        <v>0</v>
      </c>
      <c r="AQ359" s="49"/>
      <c r="AR359" s="49"/>
      <c r="AS359" s="49"/>
      <c r="AT359" s="48">
        <v>0</v>
      </c>
      <c r="AU359" s="39"/>
      <c r="AV359" s="39"/>
      <c r="AW359" s="39"/>
    </row>
    <row r="360" spans="1:49" ht="20.100000000000001" customHeight="1" x14ac:dyDescent="0.2">
      <c r="D360" s="2" t="s">
        <v>114</v>
      </c>
      <c r="F360" s="39">
        <v>23</v>
      </c>
      <c r="G360" s="39"/>
      <c r="H360" s="39"/>
      <c r="I360" s="39"/>
      <c r="J360" s="39">
        <v>102</v>
      </c>
      <c r="K360" s="39">
        <v>2</v>
      </c>
      <c r="L360" s="39">
        <v>0</v>
      </c>
      <c r="M360" s="39"/>
      <c r="N360" s="39">
        <v>104</v>
      </c>
      <c r="O360" s="39"/>
      <c r="P360" s="39"/>
      <c r="Q360" s="39"/>
      <c r="R360" s="39">
        <v>1</v>
      </c>
      <c r="S360" s="39">
        <v>8</v>
      </c>
      <c r="T360" s="39">
        <v>30</v>
      </c>
      <c r="U360" s="39">
        <v>5</v>
      </c>
      <c r="V360" s="39"/>
      <c r="W360" s="39">
        <v>9</v>
      </c>
      <c r="X360" s="39">
        <v>0</v>
      </c>
      <c r="Y360" s="39">
        <v>0</v>
      </c>
      <c r="Z360" s="39">
        <v>4</v>
      </c>
      <c r="AA360" s="39">
        <v>9</v>
      </c>
      <c r="AB360" s="39">
        <v>1</v>
      </c>
      <c r="AC360" s="39">
        <v>56</v>
      </c>
      <c r="AD360" s="39">
        <v>0</v>
      </c>
      <c r="AE360" s="39"/>
      <c r="AF360" s="39">
        <v>123</v>
      </c>
      <c r="AG360" s="39"/>
      <c r="AH360" s="39"/>
      <c r="AI360" s="39"/>
      <c r="AJ360" s="39">
        <v>4</v>
      </c>
      <c r="AK360" s="39"/>
      <c r="AL360" s="39"/>
      <c r="AM360" s="39"/>
      <c r="AN360" s="39">
        <v>0</v>
      </c>
      <c r="AO360" s="39"/>
      <c r="AP360" s="39">
        <v>0</v>
      </c>
      <c r="AQ360" s="39"/>
      <c r="AR360" s="39"/>
      <c r="AS360" s="39"/>
      <c r="AT360" s="39">
        <v>0</v>
      </c>
      <c r="AU360" s="39"/>
      <c r="AV360" s="39"/>
      <c r="AW360" s="39"/>
    </row>
    <row r="361" spans="1:49" ht="19.5" customHeight="1" x14ac:dyDescent="0.2">
      <c r="D361" s="47" t="s">
        <v>220</v>
      </c>
      <c r="F361" s="48">
        <v>119</v>
      </c>
      <c r="G361" s="49"/>
      <c r="H361" s="49"/>
      <c r="I361" s="49"/>
      <c r="J361" s="48">
        <v>297</v>
      </c>
      <c r="K361" s="48">
        <v>9</v>
      </c>
      <c r="L361" s="48">
        <v>1</v>
      </c>
      <c r="M361" s="49"/>
      <c r="N361" s="48">
        <v>307</v>
      </c>
      <c r="O361" s="49"/>
      <c r="P361" s="49"/>
      <c r="Q361" s="49"/>
      <c r="R361" s="48">
        <f xml:space="preserve"> 2 + 2</f>
        <v>4</v>
      </c>
      <c r="S361" s="48">
        <v>6</v>
      </c>
      <c r="T361" s="48">
        <v>101</v>
      </c>
      <c r="U361" s="48">
        <v>37</v>
      </c>
      <c r="V361" s="49"/>
      <c r="W361" s="48">
        <v>41</v>
      </c>
      <c r="X361" s="48">
        <v>1</v>
      </c>
      <c r="Y361" s="48">
        <v>1</v>
      </c>
      <c r="Z361" s="48">
        <v>9</v>
      </c>
      <c r="AA361" s="48">
        <v>47</v>
      </c>
      <c r="AB361" s="48">
        <v>10</v>
      </c>
      <c r="AC361" s="48">
        <v>106</v>
      </c>
      <c r="AD361" s="48">
        <v>4</v>
      </c>
      <c r="AE361" s="49"/>
      <c r="AF361" s="48">
        <v>367</v>
      </c>
      <c r="AG361" s="49"/>
      <c r="AH361" s="49"/>
      <c r="AI361" s="49"/>
      <c r="AJ361" s="48">
        <v>59</v>
      </c>
      <c r="AK361" s="49"/>
      <c r="AL361" s="49"/>
      <c r="AM361" s="49"/>
      <c r="AN361" s="48">
        <v>0</v>
      </c>
      <c r="AO361" s="49"/>
      <c r="AP361" s="48">
        <v>0</v>
      </c>
      <c r="AQ361" s="49"/>
      <c r="AR361" s="49"/>
      <c r="AS361" s="49"/>
      <c r="AT361" s="48">
        <v>59</v>
      </c>
      <c r="AU361" s="39"/>
      <c r="AV361" s="39"/>
      <c r="AW361" s="39"/>
    </row>
    <row r="362" spans="1:49" ht="20.100000000000001" customHeight="1" x14ac:dyDescent="0.2">
      <c r="D362" s="50" t="s">
        <v>116</v>
      </c>
      <c r="F362" s="49">
        <v>26</v>
      </c>
      <c r="G362" s="49"/>
      <c r="H362" s="49"/>
      <c r="I362" s="49"/>
      <c r="J362" s="49">
        <v>104</v>
      </c>
      <c r="K362" s="49">
        <v>4</v>
      </c>
      <c r="L362" s="49">
        <v>4</v>
      </c>
      <c r="M362" s="49"/>
      <c r="N362" s="49">
        <v>112</v>
      </c>
      <c r="O362" s="49"/>
      <c r="P362" s="49"/>
      <c r="Q362" s="49"/>
      <c r="R362" s="49">
        <v>0</v>
      </c>
      <c r="S362" s="49">
        <v>6</v>
      </c>
      <c r="T362" s="49">
        <v>42</v>
      </c>
      <c r="U362" s="49">
        <v>7</v>
      </c>
      <c r="V362" s="49"/>
      <c r="W362" s="49">
        <v>12</v>
      </c>
      <c r="X362" s="49">
        <v>0</v>
      </c>
      <c r="Y362" s="49">
        <v>0</v>
      </c>
      <c r="Z362" s="49">
        <v>6</v>
      </c>
      <c r="AA362" s="49">
        <v>11</v>
      </c>
      <c r="AB362" s="49">
        <v>1</v>
      </c>
      <c r="AC362" s="49">
        <v>36</v>
      </c>
      <c r="AD362" s="49">
        <v>0</v>
      </c>
      <c r="AE362" s="49"/>
      <c r="AF362" s="49">
        <v>121</v>
      </c>
      <c r="AG362" s="49"/>
      <c r="AH362" s="49"/>
      <c r="AI362" s="49"/>
      <c r="AJ362" s="49">
        <v>17</v>
      </c>
      <c r="AK362" s="49"/>
      <c r="AL362" s="49"/>
      <c r="AM362" s="49"/>
      <c r="AN362" s="49">
        <v>0</v>
      </c>
      <c r="AO362" s="49"/>
      <c r="AP362" s="49">
        <v>0</v>
      </c>
      <c r="AQ362" s="49"/>
      <c r="AR362" s="49"/>
      <c r="AS362" s="49"/>
      <c r="AT362" s="49">
        <v>0</v>
      </c>
      <c r="AU362" s="39"/>
      <c r="AV362" s="39"/>
      <c r="AW362" s="39"/>
    </row>
    <row r="363" spans="1:49" ht="20.100000000000001" customHeight="1" x14ac:dyDescent="0.2">
      <c r="D363" s="47" t="s">
        <v>221</v>
      </c>
      <c r="F363" s="48">
        <v>0</v>
      </c>
      <c r="G363" s="49"/>
      <c r="H363" s="49"/>
      <c r="I363" s="49"/>
      <c r="J363" s="48">
        <v>306</v>
      </c>
      <c r="K363" s="48">
        <v>7</v>
      </c>
      <c r="L363" s="48">
        <v>0</v>
      </c>
      <c r="M363" s="49"/>
      <c r="N363" s="48">
        <v>313</v>
      </c>
      <c r="O363" s="49"/>
      <c r="P363" s="49"/>
      <c r="Q363" s="49"/>
      <c r="R363" s="48">
        <v>7</v>
      </c>
      <c r="S363" s="48">
        <v>15</v>
      </c>
      <c r="T363" s="48">
        <v>80</v>
      </c>
      <c r="U363" s="48">
        <v>19</v>
      </c>
      <c r="V363" s="49"/>
      <c r="W363" s="48">
        <v>27</v>
      </c>
      <c r="X363" s="48">
        <v>2</v>
      </c>
      <c r="Y363" s="48">
        <v>0</v>
      </c>
      <c r="Z363" s="48">
        <v>5</v>
      </c>
      <c r="AA363" s="48">
        <v>28</v>
      </c>
      <c r="AB363" s="48">
        <v>7</v>
      </c>
      <c r="AC363" s="48">
        <v>70</v>
      </c>
      <c r="AD363" s="48">
        <v>0</v>
      </c>
      <c r="AE363" s="49"/>
      <c r="AF363" s="48">
        <v>260</v>
      </c>
      <c r="AG363" s="49"/>
      <c r="AH363" s="49"/>
      <c r="AI363" s="49"/>
      <c r="AJ363" s="48">
        <v>53</v>
      </c>
      <c r="AK363" s="49"/>
      <c r="AL363" s="49"/>
      <c r="AM363" s="49"/>
      <c r="AN363" s="48">
        <v>0</v>
      </c>
      <c r="AO363" s="49"/>
      <c r="AP363" s="48">
        <v>0</v>
      </c>
      <c r="AQ363" s="49"/>
      <c r="AR363" s="49"/>
      <c r="AS363" s="49"/>
      <c r="AT363" s="48">
        <v>0</v>
      </c>
      <c r="AU363" s="39"/>
      <c r="AV363" s="39"/>
      <c r="AW363" s="39"/>
    </row>
    <row r="364" spans="1:49" ht="20.100000000000001" customHeight="1" x14ac:dyDescent="0.2"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</row>
    <row r="365" spans="1:49" s="1" customFormat="1" ht="20.100000000000001" customHeight="1" x14ac:dyDescent="0.25">
      <c r="A365" s="3"/>
      <c r="B365" s="6"/>
      <c r="C365" s="51" t="s">
        <v>159</v>
      </c>
      <c r="D365" s="52"/>
      <c r="E365" s="5"/>
      <c r="F365" s="53">
        <v>472</v>
      </c>
      <c r="G365" s="54"/>
      <c r="H365" s="54"/>
      <c r="I365" s="54"/>
      <c r="J365" s="53">
        <v>2173</v>
      </c>
      <c r="K365" s="53">
        <v>51</v>
      </c>
      <c r="L365" s="53">
        <v>22</v>
      </c>
      <c r="M365" s="54"/>
      <c r="N365" s="53">
        <v>2246</v>
      </c>
      <c r="O365" s="54"/>
      <c r="P365" s="54"/>
      <c r="Q365" s="54"/>
      <c r="R365" s="53">
        <f xml:space="preserve"> 17 + 2</f>
        <v>19</v>
      </c>
      <c r="S365" s="53">
        <v>81</v>
      </c>
      <c r="T365" s="53">
        <v>656</v>
      </c>
      <c r="U365" s="53">
        <v>138</v>
      </c>
      <c r="V365" s="54"/>
      <c r="W365" s="53">
        <v>238</v>
      </c>
      <c r="X365" s="53">
        <v>7</v>
      </c>
      <c r="Y365" s="53">
        <v>4</v>
      </c>
      <c r="Z365" s="53">
        <v>61</v>
      </c>
      <c r="AA365" s="53">
        <v>326</v>
      </c>
      <c r="AB365" s="53">
        <v>50</v>
      </c>
      <c r="AC365" s="53">
        <v>782</v>
      </c>
      <c r="AD365" s="53">
        <v>4</v>
      </c>
      <c r="AE365" s="54"/>
      <c r="AF365" s="53">
        <v>2366</v>
      </c>
      <c r="AG365" s="54"/>
      <c r="AH365" s="54"/>
      <c r="AI365" s="54"/>
      <c r="AJ365" s="53">
        <v>352</v>
      </c>
      <c r="AK365" s="54"/>
      <c r="AL365" s="54"/>
      <c r="AM365" s="54"/>
      <c r="AN365" s="53">
        <v>0</v>
      </c>
      <c r="AO365" s="54"/>
      <c r="AP365" s="53">
        <v>0</v>
      </c>
      <c r="AQ365" s="54"/>
      <c r="AR365" s="54"/>
      <c r="AS365" s="54"/>
      <c r="AT365" s="53">
        <v>146</v>
      </c>
      <c r="AU365" s="39"/>
      <c r="AV365" s="39"/>
      <c r="AW365" s="39"/>
    </row>
    <row r="366" spans="1:49" s="1" customFormat="1" ht="20.100000000000001" customHeight="1" x14ac:dyDescent="0.2">
      <c r="A366" s="3"/>
      <c r="B366" s="6"/>
      <c r="C366" s="3"/>
      <c r="D366" s="3"/>
      <c r="E366" s="5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39"/>
      <c r="AV366" s="39"/>
      <c r="AW366" s="39"/>
    </row>
    <row r="367" spans="1:49" s="1" customFormat="1" ht="20.100000000000001" customHeight="1" x14ac:dyDescent="0.25">
      <c r="A367" s="3"/>
      <c r="B367" s="57" t="s">
        <v>222</v>
      </c>
      <c r="C367" s="58"/>
      <c r="D367" s="58"/>
      <c r="E367" s="5"/>
      <c r="F367" s="59">
        <v>472</v>
      </c>
      <c r="G367" s="54"/>
      <c r="H367" s="54"/>
      <c r="I367" s="54"/>
      <c r="J367" s="59">
        <v>2173</v>
      </c>
      <c r="K367" s="59">
        <v>51</v>
      </c>
      <c r="L367" s="59">
        <v>22</v>
      </c>
      <c r="M367" s="54"/>
      <c r="N367" s="59">
        <v>2246</v>
      </c>
      <c r="O367" s="54"/>
      <c r="P367" s="54"/>
      <c r="Q367" s="54"/>
      <c r="R367" s="59">
        <f xml:space="preserve"> 17 + 2</f>
        <v>19</v>
      </c>
      <c r="S367" s="59">
        <v>81</v>
      </c>
      <c r="T367" s="59">
        <v>656</v>
      </c>
      <c r="U367" s="59">
        <v>138</v>
      </c>
      <c r="V367" s="54"/>
      <c r="W367" s="59">
        <v>238</v>
      </c>
      <c r="X367" s="59">
        <v>7</v>
      </c>
      <c r="Y367" s="59">
        <v>4</v>
      </c>
      <c r="Z367" s="59">
        <v>61</v>
      </c>
      <c r="AA367" s="59">
        <v>326</v>
      </c>
      <c r="AB367" s="59">
        <v>50</v>
      </c>
      <c r="AC367" s="59">
        <v>782</v>
      </c>
      <c r="AD367" s="59">
        <v>4</v>
      </c>
      <c r="AE367" s="54"/>
      <c r="AF367" s="59">
        <v>2366</v>
      </c>
      <c r="AG367" s="54"/>
      <c r="AH367" s="54"/>
      <c r="AI367" s="54"/>
      <c r="AJ367" s="59">
        <v>352</v>
      </c>
      <c r="AK367" s="54"/>
      <c r="AL367" s="54"/>
      <c r="AM367" s="54"/>
      <c r="AN367" s="59">
        <v>0</v>
      </c>
      <c r="AO367" s="54"/>
      <c r="AP367" s="59">
        <v>0</v>
      </c>
      <c r="AQ367" s="54"/>
      <c r="AR367" s="54"/>
      <c r="AS367" s="54"/>
      <c r="AT367" s="59">
        <v>146</v>
      </c>
      <c r="AU367" s="39"/>
      <c r="AV367" s="39"/>
      <c r="AW367" s="39"/>
    </row>
    <row r="368" spans="1:49" ht="20.100000000000001" customHeight="1" x14ac:dyDescent="0.2"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</row>
    <row r="369" spans="1:49" ht="20.100000000000001" customHeight="1" x14ac:dyDescent="0.2">
      <c r="B369" s="6" t="s">
        <v>223</v>
      </c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</row>
    <row r="370" spans="1:49" ht="20.100000000000001" customHeight="1" x14ac:dyDescent="0.2">
      <c r="C370" s="3" t="s">
        <v>154</v>
      </c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</row>
    <row r="371" spans="1:49" ht="20.100000000000001" customHeight="1" x14ac:dyDescent="0.2">
      <c r="D371" s="2" t="s">
        <v>224</v>
      </c>
      <c r="F371" s="39">
        <v>41</v>
      </c>
      <c r="G371" s="39"/>
      <c r="H371" s="39"/>
      <c r="I371" s="39"/>
      <c r="J371" s="39">
        <v>212</v>
      </c>
      <c r="K371" s="39">
        <v>2</v>
      </c>
      <c r="L371" s="39">
        <v>1</v>
      </c>
      <c r="M371" s="39"/>
      <c r="N371" s="39">
        <v>215</v>
      </c>
      <c r="O371" s="39"/>
      <c r="P371" s="39"/>
      <c r="Q371" s="39"/>
      <c r="R371" s="39">
        <v>0</v>
      </c>
      <c r="S371" s="39">
        <v>14</v>
      </c>
      <c r="T371" s="39">
        <v>69</v>
      </c>
      <c r="U371" s="39">
        <v>13</v>
      </c>
      <c r="V371" s="39"/>
      <c r="W371" s="39">
        <v>20</v>
      </c>
      <c r="X371" s="39">
        <v>0</v>
      </c>
      <c r="Y371" s="39">
        <v>0</v>
      </c>
      <c r="Z371" s="39">
        <v>4</v>
      </c>
      <c r="AA371" s="39">
        <v>40</v>
      </c>
      <c r="AB371" s="39">
        <v>2</v>
      </c>
      <c r="AC371" s="39">
        <v>63</v>
      </c>
      <c r="AD371" s="39">
        <v>0</v>
      </c>
      <c r="AE371" s="39"/>
      <c r="AF371" s="39">
        <v>225</v>
      </c>
      <c r="AG371" s="39"/>
      <c r="AH371" s="39"/>
      <c r="AI371" s="39"/>
      <c r="AJ371" s="39">
        <v>31</v>
      </c>
      <c r="AK371" s="39"/>
      <c r="AL371" s="39"/>
      <c r="AM371" s="39"/>
      <c r="AN371" s="39">
        <v>0</v>
      </c>
      <c r="AO371" s="39"/>
      <c r="AP371" s="39">
        <v>0</v>
      </c>
      <c r="AQ371" s="39"/>
      <c r="AR371" s="39"/>
      <c r="AS371" s="39"/>
      <c r="AT371" s="39">
        <v>0</v>
      </c>
      <c r="AU371" s="39"/>
      <c r="AV371" s="39"/>
      <c r="AW371" s="39"/>
    </row>
    <row r="372" spans="1:49" ht="19.5" customHeight="1" x14ac:dyDescent="0.2">
      <c r="D372" s="47" t="s">
        <v>225</v>
      </c>
      <c r="F372" s="48">
        <v>26</v>
      </c>
      <c r="G372" s="49"/>
      <c r="H372" s="49"/>
      <c r="I372" s="49"/>
      <c r="J372" s="48">
        <v>178</v>
      </c>
      <c r="K372" s="48">
        <v>10</v>
      </c>
      <c r="L372" s="48">
        <v>2</v>
      </c>
      <c r="M372" s="49"/>
      <c r="N372" s="48">
        <v>190</v>
      </c>
      <c r="O372" s="49"/>
      <c r="P372" s="49"/>
      <c r="Q372" s="49"/>
      <c r="R372" s="48">
        <v>1</v>
      </c>
      <c r="S372" s="48">
        <v>21</v>
      </c>
      <c r="T372" s="48">
        <v>82</v>
      </c>
      <c r="U372" s="48">
        <v>4</v>
      </c>
      <c r="V372" s="49"/>
      <c r="W372" s="48">
        <v>9</v>
      </c>
      <c r="X372" s="48">
        <v>0</v>
      </c>
      <c r="Y372" s="48">
        <v>0</v>
      </c>
      <c r="Z372" s="48">
        <v>5</v>
      </c>
      <c r="AA372" s="48">
        <v>25</v>
      </c>
      <c r="AB372" s="48">
        <v>3</v>
      </c>
      <c r="AC372" s="48">
        <v>42</v>
      </c>
      <c r="AD372" s="48">
        <v>0</v>
      </c>
      <c r="AE372" s="49"/>
      <c r="AF372" s="48">
        <v>192</v>
      </c>
      <c r="AG372" s="49"/>
      <c r="AH372" s="49"/>
      <c r="AI372" s="49"/>
      <c r="AJ372" s="48">
        <v>24</v>
      </c>
      <c r="AK372" s="49"/>
      <c r="AL372" s="49"/>
      <c r="AM372" s="49"/>
      <c r="AN372" s="48">
        <v>0</v>
      </c>
      <c r="AO372" s="49"/>
      <c r="AP372" s="48">
        <v>0</v>
      </c>
      <c r="AQ372" s="49"/>
      <c r="AR372" s="49"/>
      <c r="AS372" s="49"/>
      <c r="AT372" s="48">
        <v>0</v>
      </c>
      <c r="AU372" s="39"/>
      <c r="AV372" s="39"/>
      <c r="AW372" s="39"/>
    </row>
    <row r="373" spans="1:49" ht="20.100000000000001" customHeight="1" x14ac:dyDescent="0.2">
      <c r="D373" s="2" t="s">
        <v>226</v>
      </c>
      <c r="F373" s="39">
        <v>42</v>
      </c>
      <c r="G373" s="39"/>
      <c r="H373" s="39"/>
      <c r="I373" s="39"/>
      <c r="J373" s="39">
        <v>185</v>
      </c>
      <c r="K373" s="39">
        <v>0</v>
      </c>
      <c r="L373" s="39">
        <v>0</v>
      </c>
      <c r="M373" s="39"/>
      <c r="N373" s="39">
        <v>185</v>
      </c>
      <c r="O373" s="39"/>
      <c r="P373" s="39"/>
      <c r="Q373" s="39"/>
      <c r="R373" s="39">
        <v>0</v>
      </c>
      <c r="S373" s="39">
        <v>13</v>
      </c>
      <c r="T373" s="39">
        <v>49</v>
      </c>
      <c r="U373" s="39">
        <v>2</v>
      </c>
      <c r="V373" s="39"/>
      <c r="W373" s="39">
        <v>20</v>
      </c>
      <c r="X373" s="39">
        <v>0</v>
      </c>
      <c r="Y373" s="39">
        <v>1</v>
      </c>
      <c r="Z373" s="39">
        <v>4</v>
      </c>
      <c r="AA373" s="39">
        <v>39</v>
      </c>
      <c r="AB373" s="39">
        <v>9</v>
      </c>
      <c r="AC373" s="39">
        <v>55</v>
      </c>
      <c r="AD373" s="39">
        <v>0</v>
      </c>
      <c r="AE373" s="39"/>
      <c r="AF373" s="39">
        <v>192</v>
      </c>
      <c r="AG373" s="39"/>
      <c r="AH373" s="39"/>
      <c r="AI373" s="39"/>
      <c r="AJ373" s="39">
        <v>35</v>
      </c>
      <c r="AK373" s="39"/>
      <c r="AL373" s="39"/>
      <c r="AM373" s="39"/>
      <c r="AN373" s="39">
        <v>0</v>
      </c>
      <c r="AO373" s="39"/>
      <c r="AP373" s="39">
        <v>0</v>
      </c>
      <c r="AQ373" s="39"/>
      <c r="AR373" s="39"/>
      <c r="AS373" s="39"/>
      <c r="AT373" s="39">
        <v>102</v>
      </c>
      <c r="AU373" s="39"/>
      <c r="AV373" s="39"/>
      <c r="AW373" s="39"/>
    </row>
    <row r="374" spans="1:49" ht="19.5" customHeight="1" x14ac:dyDescent="0.2">
      <c r="D374" s="47" t="s">
        <v>227</v>
      </c>
      <c r="F374" s="48">
        <v>7</v>
      </c>
      <c r="G374" s="49"/>
      <c r="H374" s="49"/>
      <c r="I374" s="49"/>
      <c r="J374" s="48">
        <v>203</v>
      </c>
      <c r="K374" s="48">
        <v>9</v>
      </c>
      <c r="L374" s="48">
        <v>0</v>
      </c>
      <c r="M374" s="49"/>
      <c r="N374" s="48">
        <v>212</v>
      </c>
      <c r="O374" s="49"/>
      <c r="P374" s="49"/>
      <c r="Q374" s="49"/>
      <c r="R374" s="48">
        <v>0</v>
      </c>
      <c r="S374" s="48">
        <v>15</v>
      </c>
      <c r="T374" s="48">
        <v>68</v>
      </c>
      <c r="U374" s="48">
        <v>8</v>
      </c>
      <c r="V374" s="49"/>
      <c r="W374" s="48">
        <v>10</v>
      </c>
      <c r="X374" s="48">
        <v>0</v>
      </c>
      <c r="Y374" s="48">
        <v>0</v>
      </c>
      <c r="Z374" s="48">
        <v>4</v>
      </c>
      <c r="AA374" s="48">
        <v>23</v>
      </c>
      <c r="AB374" s="48">
        <v>6</v>
      </c>
      <c r="AC374" s="48">
        <v>59</v>
      </c>
      <c r="AD374" s="48">
        <v>0</v>
      </c>
      <c r="AE374" s="49"/>
      <c r="AF374" s="48">
        <v>193</v>
      </c>
      <c r="AG374" s="49"/>
      <c r="AH374" s="49"/>
      <c r="AI374" s="49"/>
      <c r="AJ374" s="48">
        <v>26</v>
      </c>
      <c r="AK374" s="49"/>
      <c r="AL374" s="49"/>
      <c r="AM374" s="49"/>
      <c r="AN374" s="48">
        <v>0</v>
      </c>
      <c r="AO374" s="49"/>
      <c r="AP374" s="48">
        <v>0</v>
      </c>
      <c r="AQ374" s="49"/>
      <c r="AR374" s="49"/>
      <c r="AS374" s="49"/>
      <c r="AT374" s="48">
        <v>0</v>
      </c>
      <c r="AU374" s="39"/>
      <c r="AV374" s="39"/>
      <c r="AW374" s="39"/>
    </row>
    <row r="375" spans="1:49" ht="20.100000000000001" customHeight="1" x14ac:dyDescent="0.2">
      <c r="D375" s="50" t="s">
        <v>228</v>
      </c>
      <c r="F375" s="49">
        <v>42</v>
      </c>
      <c r="G375" s="49"/>
      <c r="H375" s="49"/>
      <c r="I375" s="49"/>
      <c r="J375" s="49">
        <v>192</v>
      </c>
      <c r="K375" s="49">
        <v>9</v>
      </c>
      <c r="L375" s="49">
        <v>2</v>
      </c>
      <c r="M375" s="49"/>
      <c r="N375" s="49">
        <v>203</v>
      </c>
      <c r="O375" s="49"/>
      <c r="P375" s="49"/>
      <c r="Q375" s="49"/>
      <c r="R375" s="49">
        <v>0</v>
      </c>
      <c r="S375" s="49">
        <v>9</v>
      </c>
      <c r="T375" s="49">
        <v>70</v>
      </c>
      <c r="U375" s="49">
        <v>11</v>
      </c>
      <c r="V375" s="49"/>
      <c r="W375" s="49">
        <v>23</v>
      </c>
      <c r="X375" s="49">
        <v>0</v>
      </c>
      <c r="Y375" s="49">
        <v>1</v>
      </c>
      <c r="Z375" s="49">
        <v>5</v>
      </c>
      <c r="AA375" s="49">
        <v>40</v>
      </c>
      <c r="AB375" s="49">
        <v>5</v>
      </c>
      <c r="AC375" s="49">
        <v>53</v>
      </c>
      <c r="AD375" s="49">
        <v>0</v>
      </c>
      <c r="AE375" s="49"/>
      <c r="AF375" s="49">
        <v>217</v>
      </c>
      <c r="AG375" s="49"/>
      <c r="AH375" s="49"/>
      <c r="AI375" s="49"/>
      <c r="AJ375" s="49">
        <v>28</v>
      </c>
      <c r="AK375" s="49"/>
      <c r="AL375" s="49"/>
      <c r="AM375" s="49"/>
      <c r="AN375" s="49">
        <v>0</v>
      </c>
      <c r="AO375" s="49"/>
      <c r="AP375" s="49">
        <v>0</v>
      </c>
      <c r="AQ375" s="49"/>
      <c r="AR375" s="49"/>
      <c r="AS375" s="49"/>
      <c r="AT375" s="49">
        <v>0</v>
      </c>
      <c r="AU375" s="39"/>
      <c r="AV375" s="39"/>
      <c r="AW375" s="39"/>
    </row>
    <row r="376" spans="1:49" ht="19.5" customHeight="1" x14ac:dyDescent="0.2">
      <c r="D376" s="47" t="s">
        <v>229</v>
      </c>
      <c r="F376" s="48">
        <v>26</v>
      </c>
      <c r="G376" s="49"/>
      <c r="H376" s="49"/>
      <c r="I376" s="49"/>
      <c r="J376" s="48">
        <v>202</v>
      </c>
      <c r="K376" s="48">
        <v>12</v>
      </c>
      <c r="L376" s="48">
        <v>4</v>
      </c>
      <c r="M376" s="49"/>
      <c r="N376" s="48">
        <v>218</v>
      </c>
      <c r="O376" s="49"/>
      <c r="P376" s="49"/>
      <c r="Q376" s="49"/>
      <c r="R376" s="48">
        <v>5</v>
      </c>
      <c r="S376" s="48">
        <v>16</v>
      </c>
      <c r="T376" s="48">
        <v>81</v>
      </c>
      <c r="U376" s="48">
        <v>12</v>
      </c>
      <c r="V376" s="49"/>
      <c r="W376" s="48">
        <v>11</v>
      </c>
      <c r="X376" s="48">
        <v>0</v>
      </c>
      <c r="Y376" s="48">
        <v>2</v>
      </c>
      <c r="Z376" s="48">
        <v>2</v>
      </c>
      <c r="AA376" s="48">
        <v>34</v>
      </c>
      <c r="AB376" s="48">
        <v>4</v>
      </c>
      <c r="AC376" s="48">
        <v>53</v>
      </c>
      <c r="AD376" s="48">
        <v>0</v>
      </c>
      <c r="AE376" s="49"/>
      <c r="AF376" s="48">
        <v>220</v>
      </c>
      <c r="AG376" s="49"/>
      <c r="AH376" s="49"/>
      <c r="AI376" s="49"/>
      <c r="AJ376" s="48">
        <v>24</v>
      </c>
      <c r="AK376" s="49"/>
      <c r="AL376" s="49"/>
      <c r="AM376" s="49"/>
      <c r="AN376" s="48">
        <v>0</v>
      </c>
      <c r="AO376" s="49"/>
      <c r="AP376" s="48">
        <v>0</v>
      </c>
      <c r="AQ376" s="49"/>
      <c r="AR376" s="49"/>
      <c r="AS376" s="49"/>
      <c r="AT376" s="48">
        <v>0</v>
      </c>
      <c r="AU376" s="39"/>
      <c r="AV376" s="39"/>
      <c r="AW376" s="39"/>
    </row>
    <row r="377" spans="1:49" ht="20.100000000000001" customHeight="1" x14ac:dyDescent="0.2">
      <c r="D377" s="2" t="s">
        <v>230</v>
      </c>
      <c r="F377" s="39">
        <v>68</v>
      </c>
      <c r="G377" s="39"/>
      <c r="H377" s="39"/>
      <c r="I377" s="39"/>
      <c r="J377" s="39">
        <v>304</v>
      </c>
      <c r="K377" s="39">
        <v>6</v>
      </c>
      <c r="L377" s="39">
        <v>1</v>
      </c>
      <c r="M377" s="39"/>
      <c r="N377" s="39">
        <v>311</v>
      </c>
      <c r="O377" s="39"/>
      <c r="P377" s="39"/>
      <c r="Q377" s="39"/>
      <c r="R377" s="39">
        <v>1</v>
      </c>
      <c r="S377" s="39">
        <v>22</v>
      </c>
      <c r="T377" s="39">
        <v>58</v>
      </c>
      <c r="U377" s="39">
        <v>11</v>
      </c>
      <c r="V377" s="39"/>
      <c r="W377" s="39">
        <v>63</v>
      </c>
      <c r="X377" s="39">
        <v>4</v>
      </c>
      <c r="Y377" s="39">
        <v>1</v>
      </c>
      <c r="Z377" s="39">
        <v>12</v>
      </c>
      <c r="AA377" s="39">
        <v>60</v>
      </c>
      <c r="AB377" s="39">
        <v>3</v>
      </c>
      <c r="AC377" s="39">
        <v>80</v>
      </c>
      <c r="AD377" s="39">
        <v>0</v>
      </c>
      <c r="AE377" s="39"/>
      <c r="AF377" s="39">
        <v>315</v>
      </c>
      <c r="AG377" s="39"/>
      <c r="AH377" s="39"/>
      <c r="AI377" s="39"/>
      <c r="AJ377" s="39">
        <v>64</v>
      </c>
      <c r="AK377" s="39"/>
      <c r="AL377" s="39"/>
      <c r="AM377" s="39"/>
      <c r="AN377" s="39">
        <v>0</v>
      </c>
      <c r="AO377" s="39"/>
      <c r="AP377" s="39">
        <v>0</v>
      </c>
      <c r="AQ377" s="39"/>
      <c r="AR377" s="39"/>
      <c r="AS377" s="39"/>
      <c r="AT377" s="39">
        <v>0</v>
      </c>
      <c r="AU377" s="39"/>
      <c r="AV377" s="39"/>
      <c r="AW377" s="39"/>
    </row>
    <row r="378" spans="1:49" ht="19.5" customHeight="1" x14ac:dyDescent="0.2">
      <c r="D378" s="47" t="s">
        <v>231</v>
      </c>
      <c r="F378" s="48">
        <v>80</v>
      </c>
      <c r="G378" s="49"/>
      <c r="H378" s="49"/>
      <c r="I378" s="49"/>
      <c r="J378" s="48">
        <v>240</v>
      </c>
      <c r="K378" s="48">
        <v>34</v>
      </c>
      <c r="L378" s="48">
        <v>1</v>
      </c>
      <c r="M378" s="49"/>
      <c r="N378" s="48">
        <v>275</v>
      </c>
      <c r="O378" s="49"/>
      <c r="P378" s="49"/>
      <c r="Q378" s="49"/>
      <c r="R378" s="48">
        <v>0</v>
      </c>
      <c r="S378" s="48">
        <v>10</v>
      </c>
      <c r="T378" s="48">
        <v>50</v>
      </c>
      <c r="U378" s="48">
        <v>16</v>
      </c>
      <c r="V378" s="49"/>
      <c r="W378" s="48">
        <v>76</v>
      </c>
      <c r="X378" s="48">
        <v>2</v>
      </c>
      <c r="Y378" s="48">
        <v>2</v>
      </c>
      <c r="Z378" s="48">
        <v>16</v>
      </c>
      <c r="AA378" s="48">
        <v>46</v>
      </c>
      <c r="AB378" s="48">
        <v>8</v>
      </c>
      <c r="AC378" s="48">
        <v>67</v>
      </c>
      <c r="AD378" s="48">
        <v>0</v>
      </c>
      <c r="AE378" s="49"/>
      <c r="AF378" s="48">
        <v>293</v>
      </c>
      <c r="AG378" s="49"/>
      <c r="AH378" s="49"/>
      <c r="AI378" s="49"/>
      <c r="AJ378" s="48">
        <v>62</v>
      </c>
      <c r="AK378" s="49"/>
      <c r="AL378" s="49"/>
      <c r="AM378" s="49"/>
      <c r="AN378" s="48">
        <v>0</v>
      </c>
      <c r="AO378" s="49"/>
      <c r="AP378" s="48">
        <v>0</v>
      </c>
      <c r="AQ378" s="49"/>
      <c r="AR378" s="49"/>
      <c r="AS378" s="49"/>
      <c r="AT378" s="48">
        <v>0</v>
      </c>
      <c r="AU378" s="39"/>
      <c r="AV378" s="39"/>
      <c r="AW378" s="39"/>
    </row>
    <row r="379" spans="1:49" ht="20.100000000000001" customHeight="1" x14ac:dyDescent="0.2">
      <c r="D379" s="2" t="s">
        <v>232</v>
      </c>
      <c r="F379" s="39">
        <v>94</v>
      </c>
      <c r="G379" s="39"/>
      <c r="H379" s="39"/>
      <c r="I379" s="39"/>
      <c r="J379" s="39">
        <v>266</v>
      </c>
      <c r="K379" s="39">
        <v>4</v>
      </c>
      <c r="L379" s="39">
        <v>3</v>
      </c>
      <c r="M379" s="39"/>
      <c r="N379" s="39">
        <v>273</v>
      </c>
      <c r="O379" s="39"/>
      <c r="P379" s="39"/>
      <c r="Q379" s="39"/>
      <c r="R379" s="39">
        <v>0</v>
      </c>
      <c r="S379" s="39">
        <v>25</v>
      </c>
      <c r="T379" s="39">
        <v>46</v>
      </c>
      <c r="U379" s="39">
        <v>13</v>
      </c>
      <c r="V379" s="39"/>
      <c r="W379" s="39">
        <v>60</v>
      </c>
      <c r="X379" s="39">
        <v>4</v>
      </c>
      <c r="Y379" s="39">
        <v>0</v>
      </c>
      <c r="Z379" s="39">
        <v>8</v>
      </c>
      <c r="AA379" s="39">
        <v>70</v>
      </c>
      <c r="AB379" s="39">
        <v>12</v>
      </c>
      <c r="AC379" s="39">
        <v>86</v>
      </c>
      <c r="AD379" s="39">
        <v>0</v>
      </c>
      <c r="AE379" s="39"/>
      <c r="AF379" s="39">
        <v>324</v>
      </c>
      <c r="AG379" s="39"/>
      <c r="AH379" s="39"/>
      <c r="AI379" s="39"/>
      <c r="AJ379" s="39">
        <v>43</v>
      </c>
      <c r="AK379" s="39"/>
      <c r="AL379" s="39"/>
      <c r="AM379" s="39"/>
      <c r="AN379" s="39">
        <v>0</v>
      </c>
      <c r="AO379" s="39"/>
      <c r="AP379" s="39">
        <v>0</v>
      </c>
      <c r="AQ379" s="39"/>
      <c r="AR379" s="39"/>
      <c r="AS379" s="39"/>
      <c r="AT379" s="39">
        <v>24</v>
      </c>
      <c r="AU379" s="39"/>
      <c r="AV379" s="39"/>
      <c r="AW379" s="39"/>
    </row>
    <row r="380" spans="1:49" ht="20.100000000000001" customHeight="1" x14ac:dyDescent="0.2"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</row>
    <row r="381" spans="1:49" s="1" customFormat="1" ht="20.100000000000001" customHeight="1" x14ac:dyDescent="0.25">
      <c r="A381" s="3"/>
      <c r="B381" s="6"/>
      <c r="C381" s="51" t="s">
        <v>159</v>
      </c>
      <c r="D381" s="52"/>
      <c r="E381" s="5"/>
      <c r="F381" s="53">
        <v>426</v>
      </c>
      <c r="G381" s="54"/>
      <c r="H381" s="54"/>
      <c r="I381" s="54"/>
      <c r="J381" s="53">
        <v>1982</v>
      </c>
      <c r="K381" s="53">
        <v>86</v>
      </c>
      <c r="L381" s="53">
        <v>14</v>
      </c>
      <c r="M381" s="54"/>
      <c r="N381" s="53">
        <v>2082</v>
      </c>
      <c r="O381" s="54"/>
      <c r="P381" s="54"/>
      <c r="Q381" s="54"/>
      <c r="R381" s="53">
        <v>7</v>
      </c>
      <c r="S381" s="53">
        <v>145</v>
      </c>
      <c r="T381" s="53">
        <v>573</v>
      </c>
      <c r="U381" s="53">
        <v>90</v>
      </c>
      <c r="V381" s="54"/>
      <c r="W381" s="53">
        <v>292</v>
      </c>
      <c r="X381" s="53">
        <v>10</v>
      </c>
      <c r="Y381" s="53">
        <v>7</v>
      </c>
      <c r="Z381" s="53">
        <v>60</v>
      </c>
      <c r="AA381" s="53">
        <v>377</v>
      </c>
      <c r="AB381" s="53">
        <v>52</v>
      </c>
      <c r="AC381" s="53">
        <v>558</v>
      </c>
      <c r="AD381" s="53">
        <v>0</v>
      </c>
      <c r="AE381" s="54"/>
      <c r="AF381" s="53">
        <v>2171</v>
      </c>
      <c r="AG381" s="54"/>
      <c r="AH381" s="54"/>
      <c r="AI381" s="54"/>
      <c r="AJ381" s="53">
        <v>337</v>
      </c>
      <c r="AK381" s="54"/>
      <c r="AL381" s="54"/>
      <c r="AM381" s="54"/>
      <c r="AN381" s="53">
        <v>0</v>
      </c>
      <c r="AO381" s="54"/>
      <c r="AP381" s="53">
        <v>0</v>
      </c>
      <c r="AQ381" s="54"/>
      <c r="AR381" s="54"/>
      <c r="AS381" s="54"/>
      <c r="AT381" s="53">
        <v>126</v>
      </c>
      <c r="AU381" s="39"/>
      <c r="AV381" s="39"/>
      <c r="AW381" s="39"/>
    </row>
    <row r="382" spans="1:49" s="1" customFormat="1" ht="20.100000000000001" customHeight="1" x14ac:dyDescent="0.2">
      <c r="A382" s="3"/>
      <c r="B382" s="6"/>
      <c r="C382" s="3"/>
      <c r="D382" s="3"/>
      <c r="E382" s="5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39"/>
      <c r="AV382" s="39"/>
      <c r="AW382" s="39"/>
    </row>
    <row r="383" spans="1:49" s="1" customFormat="1" ht="20.100000000000001" customHeight="1" x14ac:dyDescent="0.25">
      <c r="A383" s="3"/>
      <c r="B383" s="57" t="s">
        <v>233</v>
      </c>
      <c r="C383" s="58"/>
      <c r="D383" s="58"/>
      <c r="E383" s="5"/>
      <c r="F383" s="59">
        <v>426</v>
      </c>
      <c r="G383" s="54"/>
      <c r="H383" s="54"/>
      <c r="I383" s="54"/>
      <c r="J383" s="59">
        <v>1982</v>
      </c>
      <c r="K383" s="59">
        <v>86</v>
      </c>
      <c r="L383" s="59">
        <v>14</v>
      </c>
      <c r="M383" s="54"/>
      <c r="N383" s="59">
        <v>2082</v>
      </c>
      <c r="O383" s="54"/>
      <c r="P383" s="54"/>
      <c r="Q383" s="54"/>
      <c r="R383" s="59">
        <v>7</v>
      </c>
      <c r="S383" s="59">
        <v>145</v>
      </c>
      <c r="T383" s="59">
        <v>573</v>
      </c>
      <c r="U383" s="59">
        <v>90</v>
      </c>
      <c r="V383" s="54"/>
      <c r="W383" s="59">
        <v>292</v>
      </c>
      <c r="X383" s="59">
        <v>10</v>
      </c>
      <c r="Y383" s="59">
        <v>7</v>
      </c>
      <c r="Z383" s="59">
        <v>60</v>
      </c>
      <c r="AA383" s="59">
        <v>377</v>
      </c>
      <c r="AB383" s="59">
        <v>52</v>
      </c>
      <c r="AC383" s="59">
        <v>558</v>
      </c>
      <c r="AD383" s="59">
        <v>0</v>
      </c>
      <c r="AE383" s="54"/>
      <c r="AF383" s="59">
        <v>2171</v>
      </c>
      <c r="AG383" s="54"/>
      <c r="AH383" s="54"/>
      <c r="AI383" s="54"/>
      <c r="AJ383" s="59">
        <v>337</v>
      </c>
      <c r="AK383" s="54"/>
      <c r="AL383" s="54"/>
      <c r="AM383" s="54"/>
      <c r="AN383" s="59">
        <v>0</v>
      </c>
      <c r="AO383" s="54"/>
      <c r="AP383" s="59">
        <v>0</v>
      </c>
      <c r="AQ383" s="54"/>
      <c r="AR383" s="54"/>
      <c r="AS383" s="54"/>
      <c r="AT383" s="59">
        <v>126</v>
      </c>
      <c r="AU383" s="39"/>
      <c r="AV383" s="39"/>
      <c r="AW383" s="39"/>
    </row>
    <row r="384" spans="1:49" ht="20.100000000000001" customHeight="1" x14ac:dyDescent="0.2"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</row>
    <row r="385" spans="1:49" ht="20.100000000000001" customHeight="1" x14ac:dyDescent="0.2">
      <c r="B385" s="6" t="s">
        <v>234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</row>
    <row r="386" spans="1:49" ht="20.100000000000001" customHeight="1" x14ac:dyDescent="0.2">
      <c r="C386" s="3" t="s">
        <v>154</v>
      </c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</row>
    <row r="387" spans="1:49" ht="20.100000000000001" customHeight="1" x14ac:dyDescent="0.2">
      <c r="D387" s="2" t="s">
        <v>96</v>
      </c>
      <c r="F387" s="39">
        <v>92</v>
      </c>
      <c r="G387" s="39"/>
      <c r="H387" s="39"/>
      <c r="I387" s="39"/>
      <c r="J387" s="39">
        <v>338</v>
      </c>
      <c r="K387" s="39">
        <v>2</v>
      </c>
      <c r="L387" s="39">
        <v>0</v>
      </c>
      <c r="M387" s="39"/>
      <c r="N387" s="39">
        <v>340</v>
      </c>
      <c r="O387" s="39"/>
      <c r="P387" s="39"/>
      <c r="Q387" s="39"/>
      <c r="R387" s="39">
        <f xml:space="preserve"> 1 + 2</f>
        <v>3</v>
      </c>
      <c r="S387" s="39">
        <v>11</v>
      </c>
      <c r="T387" s="39">
        <v>71</v>
      </c>
      <c r="U387" s="39">
        <v>9</v>
      </c>
      <c r="V387" s="39"/>
      <c r="W387" s="39">
        <v>21</v>
      </c>
      <c r="X387" s="39">
        <v>1</v>
      </c>
      <c r="Y387" s="39">
        <v>0</v>
      </c>
      <c r="Z387" s="39">
        <v>6</v>
      </c>
      <c r="AA387" s="39">
        <v>36</v>
      </c>
      <c r="AB387" s="39">
        <v>7</v>
      </c>
      <c r="AC387" s="39">
        <v>120</v>
      </c>
      <c r="AD387" s="39">
        <v>0</v>
      </c>
      <c r="AE387" s="39"/>
      <c r="AF387" s="39">
        <v>285</v>
      </c>
      <c r="AG387" s="39"/>
      <c r="AH387" s="39"/>
      <c r="AI387" s="39"/>
      <c r="AJ387" s="39">
        <v>147</v>
      </c>
      <c r="AK387" s="39"/>
      <c r="AL387" s="39"/>
      <c r="AM387" s="39"/>
      <c r="AN387" s="39">
        <v>0</v>
      </c>
      <c r="AO387" s="39"/>
      <c r="AP387" s="39">
        <v>0</v>
      </c>
      <c r="AQ387" s="39"/>
      <c r="AR387" s="39"/>
      <c r="AS387" s="39"/>
      <c r="AT387" s="39">
        <v>67</v>
      </c>
      <c r="AU387" s="39"/>
      <c r="AV387" s="39"/>
      <c r="AW387" s="39"/>
    </row>
    <row r="388" spans="1:49" ht="19.5" customHeight="1" x14ac:dyDescent="0.2">
      <c r="D388" s="47" t="s">
        <v>97</v>
      </c>
      <c r="F388" s="48">
        <v>47</v>
      </c>
      <c r="G388" s="49"/>
      <c r="H388" s="49"/>
      <c r="I388" s="49"/>
      <c r="J388" s="48">
        <v>343</v>
      </c>
      <c r="K388" s="48">
        <v>0</v>
      </c>
      <c r="L388" s="48">
        <v>15</v>
      </c>
      <c r="M388" s="49"/>
      <c r="N388" s="48">
        <v>358</v>
      </c>
      <c r="O388" s="49"/>
      <c r="P388" s="49"/>
      <c r="Q388" s="49"/>
      <c r="R388" s="48">
        <v>3</v>
      </c>
      <c r="S388" s="48">
        <v>28</v>
      </c>
      <c r="T388" s="48">
        <v>147</v>
      </c>
      <c r="U388" s="48">
        <v>16</v>
      </c>
      <c r="V388" s="49"/>
      <c r="W388" s="48">
        <v>21</v>
      </c>
      <c r="X388" s="48">
        <v>0</v>
      </c>
      <c r="Y388" s="48">
        <v>0</v>
      </c>
      <c r="Z388" s="48">
        <v>2</v>
      </c>
      <c r="AA388" s="48">
        <v>39</v>
      </c>
      <c r="AB388" s="48">
        <v>6</v>
      </c>
      <c r="AC388" s="48">
        <v>80</v>
      </c>
      <c r="AD388" s="48">
        <v>0</v>
      </c>
      <c r="AE388" s="49"/>
      <c r="AF388" s="48">
        <v>342</v>
      </c>
      <c r="AG388" s="49"/>
      <c r="AH388" s="49"/>
      <c r="AI388" s="49"/>
      <c r="AJ388" s="48">
        <v>63</v>
      </c>
      <c r="AK388" s="49"/>
      <c r="AL388" s="49"/>
      <c r="AM388" s="49"/>
      <c r="AN388" s="48">
        <v>0</v>
      </c>
      <c r="AO388" s="49"/>
      <c r="AP388" s="48">
        <v>0</v>
      </c>
      <c r="AQ388" s="49"/>
      <c r="AR388" s="49"/>
      <c r="AS388" s="49"/>
      <c r="AT388" s="48">
        <v>0</v>
      </c>
      <c r="AU388" s="39"/>
      <c r="AV388" s="39"/>
      <c r="AW388" s="39"/>
    </row>
    <row r="389" spans="1:49" ht="20.100000000000001" customHeight="1" x14ac:dyDescent="0.2">
      <c r="D389" s="2" t="s">
        <v>113</v>
      </c>
      <c r="F389" s="39">
        <v>73</v>
      </c>
      <c r="G389" s="39"/>
      <c r="H389" s="39"/>
      <c r="I389" s="39"/>
      <c r="J389" s="39">
        <v>347</v>
      </c>
      <c r="K389" s="39">
        <v>7</v>
      </c>
      <c r="L389" s="39">
        <v>0</v>
      </c>
      <c r="M389" s="39"/>
      <c r="N389" s="39">
        <v>354</v>
      </c>
      <c r="O389" s="39"/>
      <c r="P389" s="39"/>
      <c r="Q389" s="39"/>
      <c r="R389" s="39">
        <v>2</v>
      </c>
      <c r="S389" s="39">
        <v>15</v>
      </c>
      <c r="T389" s="39">
        <v>93</v>
      </c>
      <c r="U389" s="39">
        <v>35</v>
      </c>
      <c r="V389" s="39"/>
      <c r="W389" s="39">
        <v>32</v>
      </c>
      <c r="X389" s="39">
        <v>0</v>
      </c>
      <c r="Y389" s="39">
        <v>0</v>
      </c>
      <c r="Z389" s="39">
        <v>2</v>
      </c>
      <c r="AA389" s="39">
        <v>42</v>
      </c>
      <c r="AB389" s="39">
        <v>6</v>
      </c>
      <c r="AC389" s="39">
        <v>99</v>
      </c>
      <c r="AD389" s="39">
        <v>0</v>
      </c>
      <c r="AE389" s="39"/>
      <c r="AF389" s="39">
        <v>326</v>
      </c>
      <c r="AG389" s="39"/>
      <c r="AH389" s="39"/>
      <c r="AI389" s="39"/>
      <c r="AJ389" s="39">
        <v>95</v>
      </c>
      <c r="AK389" s="39"/>
      <c r="AL389" s="39"/>
      <c r="AM389" s="39"/>
      <c r="AN389" s="39">
        <v>0</v>
      </c>
      <c r="AO389" s="39"/>
      <c r="AP389" s="39">
        <v>6</v>
      </c>
      <c r="AQ389" s="39"/>
      <c r="AR389" s="39"/>
      <c r="AS389" s="39"/>
      <c r="AT389" s="39">
        <v>52</v>
      </c>
      <c r="AU389" s="39"/>
      <c r="AV389" s="39"/>
      <c r="AW389" s="39"/>
    </row>
    <row r="390" spans="1:49" ht="19.5" customHeight="1" x14ac:dyDescent="0.2">
      <c r="D390" s="47" t="s">
        <v>99</v>
      </c>
      <c r="F390" s="48">
        <v>65</v>
      </c>
      <c r="G390" s="49"/>
      <c r="H390" s="49"/>
      <c r="I390" s="49"/>
      <c r="J390" s="48">
        <v>349</v>
      </c>
      <c r="K390" s="48">
        <v>5</v>
      </c>
      <c r="L390" s="48">
        <v>1</v>
      </c>
      <c r="M390" s="49"/>
      <c r="N390" s="48">
        <v>355</v>
      </c>
      <c r="O390" s="49"/>
      <c r="P390" s="49"/>
      <c r="Q390" s="49"/>
      <c r="R390" s="48">
        <v>1</v>
      </c>
      <c r="S390" s="48">
        <v>18</v>
      </c>
      <c r="T390" s="48">
        <v>109</v>
      </c>
      <c r="U390" s="48">
        <v>17</v>
      </c>
      <c r="V390" s="49"/>
      <c r="W390" s="48">
        <v>30</v>
      </c>
      <c r="X390" s="48">
        <v>2</v>
      </c>
      <c r="Y390" s="48">
        <v>0</v>
      </c>
      <c r="Z390" s="48">
        <v>10</v>
      </c>
      <c r="AA390" s="48">
        <v>40</v>
      </c>
      <c r="AB390" s="48">
        <v>11</v>
      </c>
      <c r="AC390" s="48">
        <v>87</v>
      </c>
      <c r="AD390" s="48">
        <v>1</v>
      </c>
      <c r="AE390" s="49"/>
      <c r="AF390" s="48">
        <v>326</v>
      </c>
      <c r="AG390" s="49"/>
      <c r="AH390" s="49"/>
      <c r="AI390" s="49"/>
      <c r="AJ390" s="48">
        <v>85</v>
      </c>
      <c r="AK390" s="49"/>
      <c r="AL390" s="49"/>
      <c r="AM390" s="49"/>
      <c r="AN390" s="48">
        <v>0</v>
      </c>
      <c r="AO390" s="49"/>
      <c r="AP390" s="48">
        <v>9</v>
      </c>
      <c r="AQ390" s="49"/>
      <c r="AR390" s="49"/>
      <c r="AS390" s="49"/>
      <c r="AT390" s="48">
        <v>166</v>
      </c>
      <c r="AU390" s="39"/>
      <c r="AV390" s="39"/>
      <c r="AW390" s="39"/>
    </row>
    <row r="391" spans="1:49" ht="20.100000000000001" customHeight="1" x14ac:dyDescent="0.2">
      <c r="D391" s="2" t="s">
        <v>114</v>
      </c>
      <c r="F391" s="39">
        <v>82</v>
      </c>
      <c r="G391" s="39"/>
      <c r="H391" s="39"/>
      <c r="I391" s="39"/>
      <c r="J391" s="39">
        <v>182</v>
      </c>
      <c r="K391" s="39">
        <v>4</v>
      </c>
      <c r="L391" s="39">
        <v>2</v>
      </c>
      <c r="M391" s="39"/>
      <c r="N391" s="39">
        <v>188</v>
      </c>
      <c r="O391" s="39"/>
      <c r="P391" s="39"/>
      <c r="Q391" s="39"/>
      <c r="R391" s="39">
        <v>0</v>
      </c>
      <c r="S391" s="39">
        <v>7</v>
      </c>
      <c r="T391" s="39">
        <v>56</v>
      </c>
      <c r="U391" s="39">
        <v>15</v>
      </c>
      <c r="V391" s="39"/>
      <c r="W391" s="39">
        <v>27</v>
      </c>
      <c r="X391" s="39">
        <v>0</v>
      </c>
      <c r="Y391" s="39">
        <v>0</v>
      </c>
      <c r="Z391" s="39">
        <v>8</v>
      </c>
      <c r="AA391" s="39">
        <v>28</v>
      </c>
      <c r="AB391" s="39">
        <v>5</v>
      </c>
      <c r="AC391" s="39">
        <v>70</v>
      </c>
      <c r="AD391" s="39">
        <v>0</v>
      </c>
      <c r="AE391" s="39"/>
      <c r="AF391" s="39">
        <v>216</v>
      </c>
      <c r="AG391" s="39"/>
      <c r="AH391" s="39"/>
      <c r="AI391" s="39"/>
      <c r="AJ391" s="39">
        <v>54</v>
      </c>
      <c r="AK391" s="39"/>
      <c r="AL391" s="39"/>
      <c r="AM391" s="39"/>
      <c r="AN391" s="39">
        <v>0</v>
      </c>
      <c r="AO391" s="39"/>
      <c r="AP391" s="39">
        <v>0</v>
      </c>
      <c r="AQ391" s="39"/>
      <c r="AR391" s="39"/>
      <c r="AS391" s="39"/>
      <c r="AT391" s="39">
        <v>63</v>
      </c>
      <c r="AU391" s="39"/>
      <c r="AV391" s="39"/>
      <c r="AW391" s="39"/>
    </row>
    <row r="392" spans="1:49" ht="19.5" customHeight="1" x14ac:dyDescent="0.2">
      <c r="D392" s="47" t="s">
        <v>115</v>
      </c>
      <c r="F392" s="48">
        <v>29</v>
      </c>
      <c r="G392" s="49"/>
      <c r="H392" s="49"/>
      <c r="I392" s="49"/>
      <c r="J392" s="48">
        <v>179</v>
      </c>
      <c r="K392" s="48">
        <v>6</v>
      </c>
      <c r="L392" s="48">
        <v>2</v>
      </c>
      <c r="M392" s="49"/>
      <c r="N392" s="48">
        <v>187</v>
      </c>
      <c r="O392" s="49"/>
      <c r="P392" s="49"/>
      <c r="Q392" s="49"/>
      <c r="R392" s="48">
        <v>0</v>
      </c>
      <c r="S392" s="48">
        <v>12</v>
      </c>
      <c r="T392" s="48">
        <v>44</v>
      </c>
      <c r="U392" s="48">
        <v>5</v>
      </c>
      <c r="V392" s="49"/>
      <c r="W392" s="48">
        <v>27</v>
      </c>
      <c r="X392" s="48">
        <v>0</v>
      </c>
      <c r="Y392" s="48">
        <v>1</v>
      </c>
      <c r="Z392" s="48">
        <v>3</v>
      </c>
      <c r="AA392" s="48">
        <v>26</v>
      </c>
      <c r="AB392" s="48">
        <v>7</v>
      </c>
      <c r="AC392" s="48">
        <v>56</v>
      </c>
      <c r="AD392" s="48">
        <v>0</v>
      </c>
      <c r="AE392" s="49"/>
      <c r="AF392" s="48">
        <v>181</v>
      </c>
      <c r="AG392" s="49"/>
      <c r="AH392" s="49"/>
      <c r="AI392" s="49"/>
      <c r="AJ392" s="48">
        <v>35</v>
      </c>
      <c r="AK392" s="49"/>
      <c r="AL392" s="49"/>
      <c r="AM392" s="49"/>
      <c r="AN392" s="48">
        <v>0</v>
      </c>
      <c r="AO392" s="49"/>
      <c r="AP392" s="48">
        <v>0</v>
      </c>
      <c r="AQ392" s="49"/>
      <c r="AR392" s="49"/>
      <c r="AS392" s="49"/>
      <c r="AT392" s="48">
        <v>8</v>
      </c>
      <c r="AU392" s="39"/>
      <c r="AV392" s="39"/>
      <c r="AW392" s="39"/>
    </row>
    <row r="393" spans="1:49" ht="20.100000000000001" customHeight="1" x14ac:dyDescent="0.2">
      <c r="D393" s="2" t="s">
        <v>116</v>
      </c>
      <c r="F393" s="39">
        <v>63</v>
      </c>
      <c r="G393" s="39"/>
      <c r="H393" s="39"/>
      <c r="I393" s="39"/>
      <c r="J393" s="39">
        <v>344</v>
      </c>
      <c r="K393" s="39">
        <v>8</v>
      </c>
      <c r="L393" s="39">
        <v>0</v>
      </c>
      <c r="M393" s="39"/>
      <c r="N393" s="39">
        <v>352</v>
      </c>
      <c r="O393" s="39"/>
      <c r="P393" s="39"/>
      <c r="Q393" s="39"/>
      <c r="R393" s="39">
        <f xml:space="preserve"> 0  + 5</f>
        <v>5</v>
      </c>
      <c r="S393" s="39">
        <v>29</v>
      </c>
      <c r="T393" s="39">
        <v>111</v>
      </c>
      <c r="U393" s="39">
        <v>15</v>
      </c>
      <c r="V393" s="39"/>
      <c r="W393" s="39">
        <v>43</v>
      </c>
      <c r="X393" s="39">
        <v>4</v>
      </c>
      <c r="Y393" s="39">
        <v>0</v>
      </c>
      <c r="Z393" s="39">
        <v>2</v>
      </c>
      <c r="AA393" s="39">
        <v>62</v>
      </c>
      <c r="AB393" s="39">
        <v>4</v>
      </c>
      <c r="AC393" s="39">
        <v>77</v>
      </c>
      <c r="AD393" s="39">
        <v>0</v>
      </c>
      <c r="AE393" s="39"/>
      <c r="AF393" s="39">
        <v>352</v>
      </c>
      <c r="AG393" s="39"/>
      <c r="AH393" s="39"/>
      <c r="AI393" s="39"/>
      <c r="AJ393" s="39">
        <v>63</v>
      </c>
      <c r="AK393" s="39"/>
      <c r="AL393" s="39"/>
      <c r="AM393" s="39"/>
      <c r="AN393" s="39">
        <v>0</v>
      </c>
      <c r="AO393" s="39"/>
      <c r="AP393" s="39">
        <v>0</v>
      </c>
      <c r="AQ393" s="39"/>
      <c r="AR393" s="39"/>
      <c r="AS393" s="39"/>
      <c r="AT393" s="39">
        <v>0</v>
      </c>
      <c r="AU393" s="39"/>
      <c r="AV393" s="39"/>
      <c r="AW393" s="39"/>
    </row>
    <row r="394" spans="1:49" ht="19.5" customHeight="1" x14ac:dyDescent="0.2">
      <c r="D394" s="47" t="s">
        <v>103</v>
      </c>
      <c r="F394" s="48">
        <v>91</v>
      </c>
      <c r="G394" s="49"/>
      <c r="H394" s="49"/>
      <c r="I394" s="49"/>
      <c r="J394" s="48">
        <v>183</v>
      </c>
      <c r="K394" s="48">
        <v>5</v>
      </c>
      <c r="L394" s="48">
        <v>0</v>
      </c>
      <c r="M394" s="49"/>
      <c r="N394" s="48">
        <v>188</v>
      </c>
      <c r="O394" s="49"/>
      <c r="P394" s="49"/>
      <c r="Q394" s="49"/>
      <c r="R394" s="48">
        <v>1</v>
      </c>
      <c r="S394" s="48">
        <v>10</v>
      </c>
      <c r="T394" s="48">
        <v>56</v>
      </c>
      <c r="U394" s="48">
        <v>6</v>
      </c>
      <c r="V394" s="49"/>
      <c r="W394" s="48">
        <v>19</v>
      </c>
      <c r="X394" s="48">
        <v>0</v>
      </c>
      <c r="Y394" s="48">
        <v>1</v>
      </c>
      <c r="Z394" s="48">
        <v>7</v>
      </c>
      <c r="AA394" s="48">
        <v>38</v>
      </c>
      <c r="AB394" s="48">
        <v>3</v>
      </c>
      <c r="AC394" s="48">
        <v>68</v>
      </c>
      <c r="AD394" s="48">
        <v>0</v>
      </c>
      <c r="AE394" s="49"/>
      <c r="AF394" s="48">
        <v>209</v>
      </c>
      <c r="AG394" s="49"/>
      <c r="AH394" s="49"/>
      <c r="AI394" s="49"/>
      <c r="AJ394" s="48">
        <v>70</v>
      </c>
      <c r="AK394" s="49"/>
      <c r="AL394" s="49"/>
      <c r="AM394" s="49"/>
      <c r="AN394" s="48">
        <v>0</v>
      </c>
      <c r="AO394" s="49"/>
      <c r="AP394" s="48">
        <v>0</v>
      </c>
      <c r="AQ394" s="49"/>
      <c r="AR394" s="49"/>
      <c r="AS394" s="49"/>
      <c r="AT394" s="48">
        <v>90</v>
      </c>
      <c r="AU394" s="39"/>
      <c r="AV394" s="39"/>
      <c r="AW394" s="39"/>
    </row>
    <row r="395" spans="1:49" ht="20.100000000000001" customHeight="1" x14ac:dyDescent="0.2">
      <c r="D395" s="2" t="s">
        <v>104</v>
      </c>
      <c r="F395" s="39">
        <v>72</v>
      </c>
      <c r="G395" s="39"/>
      <c r="H395" s="39"/>
      <c r="I395" s="39"/>
      <c r="J395" s="39">
        <v>348</v>
      </c>
      <c r="K395" s="39">
        <v>4</v>
      </c>
      <c r="L395" s="39">
        <v>0</v>
      </c>
      <c r="M395" s="39"/>
      <c r="N395" s="39">
        <v>352</v>
      </c>
      <c r="O395" s="39"/>
      <c r="P395" s="39"/>
      <c r="Q395" s="39"/>
      <c r="R395" s="39">
        <v>1</v>
      </c>
      <c r="S395" s="39">
        <v>25</v>
      </c>
      <c r="T395" s="39">
        <v>83</v>
      </c>
      <c r="U395" s="39">
        <v>22</v>
      </c>
      <c r="V395" s="39"/>
      <c r="W395" s="39">
        <v>44</v>
      </c>
      <c r="X395" s="39">
        <v>0</v>
      </c>
      <c r="Y395" s="39">
        <v>0</v>
      </c>
      <c r="Z395" s="39">
        <v>16</v>
      </c>
      <c r="AA395" s="39">
        <v>57</v>
      </c>
      <c r="AB395" s="39">
        <v>5</v>
      </c>
      <c r="AC395" s="39">
        <v>95</v>
      </c>
      <c r="AD395" s="39">
        <v>0</v>
      </c>
      <c r="AE395" s="39"/>
      <c r="AF395" s="39">
        <v>348</v>
      </c>
      <c r="AG395" s="39"/>
      <c r="AH395" s="39"/>
      <c r="AI395" s="39"/>
      <c r="AJ395" s="39">
        <v>69</v>
      </c>
      <c r="AK395" s="39"/>
      <c r="AL395" s="39"/>
      <c r="AM395" s="39"/>
      <c r="AN395" s="39">
        <v>0</v>
      </c>
      <c r="AO395" s="39"/>
      <c r="AP395" s="39">
        <v>7</v>
      </c>
      <c r="AQ395" s="39"/>
      <c r="AR395" s="39"/>
      <c r="AS395" s="39"/>
      <c r="AT395" s="39">
        <v>0</v>
      </c>
      <c r="AU395" s="39"/>
      <c r="AV395" s="39"/>
      <c r="AW395" s="39"/>
    </row>
    <row r="396" spans="1:49" ht="20.100000000000001" customHeight="1" x14ac:dyDescent="0.2"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</row>
    <row r="397" spans="1:49" s="1" customFormat="1" ht="20.100000000000001" customHeight="1" x14ac:dyDescent="0.25">
      <c r="A397" s="3"/>
      <c r="B397" s="6"/>
      <c r="C397" s="51" t="s">
        <v>159</v>
      </c>
      <c r="D397" s="52"/>
      <c r="E397" s="5"/>
      <c r="F397" s="53">
        <v>614</v>
      </c>
      <c r="G397" s="54"/>
      <c r="H397" s="54"/>
      <c r="I397" s="54"/>
      <c r="J397" s="53">
        <v>2613</v>
      </c>
      <c r="K397" s="53">
        <v>41</v>
      </c>
      <c r="L397" s="53">
        <v>20</v>
      </c>
      <c r="M397" s="54"/>
      <c r="N397" s="53">
        <v>2674</v>
      </c>
      <c r="O397" s="54"/>
      <c r="P397" s="54"/>
      <c r="Q397" s="54"/>
      <c r="R397" s="53">
        <f xml:space="preserve"> 9 + 2 + 5</f>
        <v>16</v>
      </c>
      <c r="S397" s="53">
        <v>155</v>
      </c>
      <c r="T397" s="53">
        <v>770</v>
      </c>
      <c r="U397" s="53">
        <v>140</v>
      </c>
      <c r="V397" s="54"/>
      <c r="W397" s="53">
        <v>264</v>
      </c>
      <c r="X397" s="53">
        <v>7</v>
      </c>
      <c r="Y397" s="53">
        <v>2</v>
      </c>
      <c r="Z397" s="53">
        <v>56</v>
      </c>
      <c r="AA397" s="53">
        <v>368</v>
      </c>
      <c r="AB397" s="53">
        <v>54</v>
      </c>
      <c r="AC397" s="53">
        <v>752</v>
      </c>
      <c r="AD397" s="53">
        <v>1</v>
      </c>
      <c r="AE397" s="54"/>
      <c r="AF397" s="53">
        <v>2585</v>
      </c>
      <c r="AG397" s="54"/>
      <c r="AH397" s="54"/>
      <c r="AI397" s="54"/>
      <c r="AJ397" s="53">
        <v>681</v>
      </c>
      <c r="AK397" s="54"/>
      <c r="AL397" s="54"/>
      <c r="AM397" s="54"/>
      <c r="AN397" s="53">
        <v>0</v>
      </c>
      <c r="AO397" s="54"/>
      <c r="AP397" s="53">
        <v>22</v>
      </c>
      <c r="AQ397" s="54"/>
      <c r="AR397" s="54"/>
      <c r="AS397" s="54"/>
      <c r="AT397" s="53">
        <v>446</v>
      </c>
      <c r="AU397" s="39"/>
      <c r="AV397" s="39"/>
      <c r="AW397" s="39"/>
    </row>
    <row r="398" spans="1:49" s="1" customFormat="1" ht="20.100000000000001" customHeight="1" x14ac:dyDescent="0.2">
      <c r="A398" s="3"/>
      <c r="B398" s="6"/>
      <c r="C398" s="3"/>
      <c r="D398" s="3"/>
      <c r="E398" s="5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39"/>
      <c r="AV398" s="39"/>
      <c r="AW398" s="39"/>
    </row>
    <row r="399" spans="1:49" s="1" customFormat="1" ht="20.100000000000001" customHeight="1" x14ac:dyDescent="0.25">
      <c r="A399" s="3"/>
      <c r="B399" s="57" t="s">
        <v>235</v>
      </c>
      <c r="C399" s="58"/>
      <c r="D399" s="58"/>
      <c r="E399" s="5"/>
      <c r="F399" s="59">
        <v>614</v>
      </c>
      <c r="G399" s="54"/>
      <c r="H399" s="54"/>
      <c r="I399" s="54"/>
      <c r="J399" s="59">
        <v>2613</v>
      </c>
      <c r="K399" s="59">
        <v>41</v>
      </c>
      <c r="L399" s="59">
        <v>20</v>
      </c>
      <c r="M399" s="54"/>
      <c r="N399" s="59">
        <v>2674</v>
      </c>
      <c r="O399" s="54"/>
      <c r="P399" s="54"/>
      <c r="Q399" s="54"/>
      <c r="R399" s="59">
        <f xml:space="preserve"> 9 + 2 + 5</f>
        <v>16</v>
      </c>
      <c r="S399" s="59">
        <v>155</v>
      </c>
      <c r="T399" s="59">
        <v>770</v>
      </c>
      <c r="U399" s="59">
        <v>140</v>
      </c>
      <c r="V399" s="54"/>
      <c r="W399" s="59">
        <v>264</v>
      </c>
      <c r="X399" s="59">
        <v>7</v>
      </c>
      <c r="Y399" s="59">
        <v>2</v>
      </c>
      <c r="Z399" s="59">
        <v>56</v>
      </c>
      <c r="AA399" s="59">
        <v>368</v>
      </c>
      <c r="AB399" s="59">
        <v>54</v>
      </c>
      <c r="AC399" s="59">
        <v>752</v>
      </c>
      <c r="AD399" s="59">
        <v>1</v>
      </c>
      <c r="AE399" s="54"/>
      <c r="AF399" s="59">
        <v>2585</v>
      </c>
      <c r="AG399" s="54"/>
      <c r="AH399" s="54"/>
      <c r="AI399" s="54"/>
      <c r="AJ399" s="59">
        <v>681</v>
      </c>
      <c r="AK399" s="54"/>
      <c r="AL399" s="54"/>
      <c r="AM399" s="54"/>
      <c r="AN399" s="59">
        <v>0</v>
      </c>
      <c r="AO399" s="54"/>
      <c r="AP399" s="59">
        <v>22</v>
      </c>
      <c r="AQ399" s="54"/>
      <c r="AR399" s="54"/>
      <c r="AS399" s="54"/>
      <c r="AT399" s="59">
        <v>446</v>
      </c>
      <c r="AU399" s="39"/>
      <c r="AV399" s="39"/>
      <c r="AW399" s="39"/>
    </row>
    <row r="400" spans="1:49" ht="20.100000000000001" customHeight="1" x14ac:dyDescent="0.2"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</row>
    <row r="401" spans="1:49" ht="20.100000000000001" customHeight="1" x14ac:dyDescent="0.2">
      <c r="B401" s="6" t="s">
        <v>236</v>
      </c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</row>
    <row r="402" spans="1:49" ht="20.100000000000001" customHeight="1" x14ac:dyDescent="0.2">
      <c r="C402" s="3" t="s">
        <v>154</v>
      </c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</row>
    <row r="403" spans="1:49" ht="20.100000000000001" customHeight="1" x14ac:dyDescent="0.2">
      <c r="D403" s="2" t="s">
        <v>96</v>
      </c>
      <c r="F403" s="39">
        <v>38</v>
      </c>
      <c r="G403" s="39"/>
      <c r="H403" s="39"/>
      <c r="I403" s="39"/>
      <c r="J403" s="39">
        <v>173</v>
      </c>
      <c r="K403" s="39">
        <v>3</v>
      </c>
      <c r="L403" s="39">
        <v>1</v>
      </c>
      <c r="M403" s="39"/>
      <c r="N403" s="39">
        <v>177</v>
      </c>
      <c r="O403" s="39"/>
      <c r="P403" s="39"/>
      <c r="Q403" s="39"/>
      <c r="R403" s="39">
        <v>0</v>
      </c>
      <c r="S403" s="39">
        <v>6</v>
      </c>
      <c r="T403" s="39">
        <v>48</v>
      </c>
      <c r="U403" s="39">
        <v>7</v>
      </c>
      <c r="V403" s="39"/>
      <c r="W403" s="39">
        <v>29</v>
      </c>
      <c r="X403" s="39">
        <v>0</v>
      </c>
      <c r="Y403" s="39">
        <v>0</v>
      </c>
      <c r="Z403" s="39">
        <v>7</v>
      </c>
      <c r="AA403" s="39">
        <v>16</v>
      </c>
      <c r="AB403" s="39">
        <v>2</v>
      </c>
      <c r="AC403" s="39">
        <v>42</v>
      </c>
      <c r="AD403" s="39">
        <v>0</v>
      </c>
      <c r="AE403" s="39"/>
      <c r="AF403" s="39">
        <v>157</v>
      </c>
      <c r="AG403" s="39"/>
      <c r="AH403" s="39"/>
      <c r="AI403" s="39"/>
      <c r="AJ403" s="39">
        <v>58</v>
      </c>
      <c r="AK403" s="39"/>
      <c r="AL403" s="39"/>
      <c r="AM403" s="39"/>
      <c r="AN403" s="39">
        <v>0</v>
      </c>
      <c r="AO403" s="39"/>
      <c r="AP403" s="39">
        <v>0</v>
      </c>
      <c r="AQ403" s="39"/>
      <c r="AR403" s="39"/>
      <c r="AS403" s="39"/>
      <c r="AT403" s="39">
        <v>0</v>
      </c>
      <c r="AU403" s="39"/>
      <c r="AV403" s="39"/>
      <c r="AW403" s="39"/>
    </row>
    <row r="404" spans="1:49" ht="19.5" customHeight="1" x14ac:dyDescent="0.2">
      <c r="D404" s="47" t="s">
        <v>97</v>
      </c>
      <c r="F404" s="48">
        <v>40</v>
      </c>
      <c r="G404" s="49"/>
      <c r="H404" s="49"/>
      <c r="I404" s="49"/>
      <c r="J404" s="48">
        <v>176</v>
      </c>
      <c r="K404" s="48">
        <v>4</v>
      </c>
      <c r="L404" s="48">
        <v>1</v>
      </c>
      <c r="M404" s="49"/>
      <c r="N404" s="48">
        <v>181</v>
      </c>
      <c r="O404" s="49"/>
      <c r="P404" s="49"/>
      <c r="Q404" s="49"/>
      <c r="R404" s="48">
        <v>0</v>
      </c>
      <c r="S404" s="48">
        <v>7</v>
      </c>
      <c r="T404" s="48">
        <v>74</v>
      </c>
      <c r="U404" s="48">
        <v>4</v>
      </c>
      <c r="V404" s="49"/>
      <c r="W404" s="48">
        <v>20</v>
      </c>
      <c r="X404" s="48">
        <v>0</v>
      </c>
      <c r="Y404" s="48">
        <v>0</v>
      </c>
      <c r="Z404" s="48">
        <v>11</v>
      </c>
      <c r="AA404" s="48">
        <v>20</v>
      </c>
      <c r="AB404" s="48">
        <v>6</v>
      </c>
      <c r="AC404" s="48">
        <v>39</v>
      </c>
      <c r="AD404" s="48">
        <v>0</v>
      </c>
      <c r="AE404" s="49"/>
      <c r="AF404" s="48">
        <v>181</v>
      </c>
      <c r="AG404" s="49"/>
      <c r="AH404" s="49"/>
      <c r="AI404" s="49"/>
      <c r="AJ404" s="48">
        <v>40</v>
      </c>
      <c r="AK404" s="49"/>
      <c r="AL404" s="49"/>
      <c r="AM404" s="49"/>
      <c r="AN404" s="48">
        <v>0</v>
      </c>
      <c r="AO404" s="49"/>
      <c r="AP404" s="48">
        <v>0</v>
      </c>
      <c r="AQ404" s="49"/>
      <c r="AR404" s="49"/>
      <c r="AS404" s="49"/>
      <c r="AT404" s="48">
        <v>0</v>
      </c>
      <c r="AU404" s="39"/>
      <c r="AV404" s="39"/>
      <c r="AW404" s="39"/>
    </row>
    <row r="405" spans="1:49" ht="20.100000000000001" customHeight="1" x14ac:dyDescent="0.2">
      <c r="D405" s="2" t="s">
        <v>113</v>
      </c>
      <c r="F405" s="39">
        <v>41</v>
      </c>
      <c r="G405" s="39"/>
      <c r="H405" s="39"/>
      <c r="I405" s="39"/>
      <c r="J405" s="39">
        <v>160</v>
      </c>
      <c r="K405" s="39">
        <v>3</v>
      </c>
      <c r="L405" s="39">
        <v>1</v>
      </c>
      <c r="M405" s="39"/>
      <c r="N405" s="39">
        <v>164</v>
      </c>
      <c r="O405" s="39"/>
      <c r="P405" s="39"/>
      <c r="Q405" s="39"/>
      <c r="R405" s="39">
        <v>0</v>
      </c>
      <c r="S405" s="39">
        <v>8</v>
      </c>
      <c r="T405" s="39">
        <v>38</v>
      </c>
      <c r="U405" s="39">
        <v>8</v>
      </c>
      <c r="V405" s="39"/>
      <c r="W405" s="39">
        <v>24</v>
      </c>
      <c r="X405" s="39">
        <v>0</v>
      </c>
      <c r="Y405" s="39">
        <v>0</v>
      </c>
      <c r="Z405" s="39">
        <v>2</v>
      </c>
      <c r="AA405" s="39">
        <v>25</v>
      </c>
      <c r="AB405" s="39">
        <v>4</v>
      </c>
      <c r="AC405" s="39">
        <v>49</v>
      </c>
      <c r="AD405" s="39">
        <v>0</v>
      </c>
      <c r="AE405" s="39"/>
      <c r="AF405" s="39">
        <v>158</v>
      </c>
      <c r="AG405" s="39"/>
      <c r="AH405" s="39"/>
      <c r="AI405" s="39"/>
      <c r="AJ405" s="39">
        <v>47</v>
      </c>
      <c r="AK405" s="39"/>
      <c r="AL405" s="39"/>
      <c r="AM405" s="39"/>
      <c r="AN405" s="39">
        <v>0</v>
      </c>
      <c r="AO405" s="39"/>
      <c r="AP405" s="39">
        <v>0</v>
      </c>
      <c r="AQ405" s="39"/>
      <c r="AR405" s="39"/>
      <c r="AS405" s="39"/>
      <c r="AT405" s="39">
        <v>0</v>
      </c>
      <c r="AU405" s="39"/>
      <c r="AV405" s="39"/>
      <c r="AW405" s="39"/>
    </row>
    <row r="406" spans="1:49" ht="19.5" customHeight="1" x14ac:dyDescent="0.2">
      <c r="D406" s="47" t="s">
        <v>99</v>
      </c>
      <c r="F406" s="48">
        <v>60</v>
      </c>
      <c r="G406" s="49"/>
      <c r="H406" s="49"/>
      <c r="I406" s="49"/>
      <c r="J406" s="48">
        <v>162</v>
      </c>
      <c r="K406" s="48">
        <v>4</v>
      </c>
      <c r="L406" s="48">
        <v>0</v>
      </c>
      <c r="M406" s="49"/>
      <c r="N406" s="48">
        <v>166</v>
      </c>
      <c r="O406" s="49"/>
      <c r="P406" s="49"/>
      <c r="Q406" s="49"/>
      <c r="R406" s="48">
        <v>0</v>
      </c>
      <c r="S406" s="48">
        <v>8</v>
      </c>
      <c r="T406" s="48">
        <v>53</v>
      </c>
      <c r="U406" s="48">
        <v>16</v>
      </c>
      <c r="V406" s="49"/>
      <c r="W406" s="48">
        <v>13</v>
      </c>
      <c r="X406" s="48">
        <v>0</v>
      </c>
      <c r="Y406" s="48">
        <v>0</v>
      </c>
      <c r="Z406" s="48">
        <v>5</v>
      </c>
      <c r="AA406" s="48">
        <v>20</v>
      </c>
      <c r="AB406" s="48">
        <v>3</v>
      </c>
      <c r="AC406" s="48">
        <v>66</v>
      </c>
      <c r="AD406" s="48">
        <v>0</v>
      </c>
      <c r="AE406" s="49"/>
      <c r="AF406" s="48">
        <v>184</v>
      </c>
      <c r="AG406" s="49"/>
      <c r="AH406" s="49"/>
      <c r="AI406" s="49"/>
      <c r="AJ406" s="48">
        <v>42</v>
      </c>
      <c r="AK406" s="49"/>
      <c r="AL406" s="49"/>
      <c r="AM406" s="49"/>
      <c r="AN406" s="48">
        <v>0</v>
      </c>
      <c r="AO406" s="49"/>
      <c r="AP406" s="48">
        <v>0</v>
      </c>
      <c r="AQ406" s="49"/>
      <c r="AR406" s="49"/>
      <c r="AS406" s="49"/>
      <c r="AT406" s="48">
        <v>0</v>
      </c>
      <c r="AU406" s="39"/>
      <c r="AV406" s="39"/>
      <c r="AW406" s="39"/>
    </row>
    <row r="407" spans="1:49" ht="20.100000000000001" customHeight="1" x14ac:dyDescent="0.2">
      <c r="D407" s="2" t="s">
        <v>114</v>
      </c>
      <c r="F407" s="39">
        <v>26</v>
      </c>
      <c r="G407" s="39"/>
      <c r="H407" s="39"/>
      <c r="I407" s="39"/>
      <c r="J407" s="39">
        <v>133</v>
      </c>
      <c r="K407" s="39">
        <v>3</v>
      </c>
      <c r="L407" s="39">
        <v>2</v>
      </c>
      <c r="M407" s="39"/>
      <c r="N407" s="39">
        <v>138</v>
      </c>
      <c r="O407" s="39"/>
      <c r="P407" s="39"/>
      <c r="Q407" s="39"/>
      <c r="R407" s="39">
        <v>2</v>
      </c>
      <c r="S407" s="39">
        <v>11</v>
      </c>
      <c r="T407" s="39">
        <v>29</v>
      </c>
      <c r="U407" s="39">
        <v>10</v>
      </c>
      <c r="V407" s="39"/>
      <c r="W407" s="39">
        <v>14</v>
      </c>
      <c r="X407" s="39">
        <v>0</v>
      </c>
      <c r="Y407" s="39">
        <v>0</v>
      </c>
      <c r="Z407" s="39">
        <v>5</v>
      </c>
      <c r="AA407" s="39">
        <v>16</v>
      </c>
      <c r="AB407" s="39">
        <v>4</v>
      </c>
      <c r="AC407" s="39">
        <v>45</v>
      </c>
      <c r="AD407" s="39">
        <v>0</v>
      </c>
      <c r="AE407" s="39"/>
      <c r="AF407" s="39">
        <v>136</v>
      </c>
      <c r="AG407" s="39"/>
      <c r="AH407" s="39"/>
      <c r="AI407" s="39"/>
      <c r="AJ407" s="39">
        <v>28</v>
      </c>
      <c r="AK407" s="39"/>
      <c r="AL407" s="39"/>
      <c r="AM407" s="39"/>
      <c r="AN407" s="39">
        <v>0</v>
      </c>
      <c r="AO407" s="39"/>
      <c r="AP407" s="39">
        <v>0</v>
      </c>
      <c r="AQ407" s="39"/>
      <c r="AR407" s="39"/>
      <c r="AS407" s="39"/>
      <c r="AT407" s="39">
        <v>0</v>
      </c>
      <c r="AU407" s="39"/>
      <c r="AV407" s="39"/>
      <c r="AW407" s="39"/>
    </row>
    <row r="408" spans="1:49" ht="19.5" customHeight="1" x14ac:dyDescent="0.2">
      <c r="D408" s="47" t="s">
        <v>115</v>
      </c>
      <c r="F408" s="48">
        <v>40</v>
      </c>
      <c r="G408" s="49"/>
      <c r="H408" s="49"/>
      <c r="I408" s="49"/>
      <c r="J408" s="48">
        <v>131</v>
      </c>
      <c r="K408" s="48">
        <v>6</v>
      </c>
      <c r="L408" s="48">
        <v>0</v>
      </c>
      <c r="M408" s="49"/>
      <c r="N408" s="48">
        <v>137</v>
      </c>
      <c r="O408" s="49"/>
      <c r="P408" s="49"/>
      <c r="Q408" s="49"/>
      <c r="R408" s="48">
        <v>1</v>
      </c>
      <c r="S408" s="48">
        <v>8</v>
      </c>
      <c r="T408" s="48">
        <v>31</v>
      </c>
      <c r="U408" s="48">
        <v>7</v>
      </c>
      <c r="V408" s="49"/>
      <c r="W408" s="48">
        <v>15</v>
      </c>
      <c r="X408" s="48">
        <v>0</v>
      </c>
      <c r="Y408" s="48">
        <v>0</v>
      </c>
      <c r="Z408" s="48">
        <v>7</v>
      </c>
      <c r="AA408" s="48">
        <v>26</v>
      </c>
      <c r="AB408" s="48">
        <v>8</v>
      </c>
      <c r="AC408" s="48">
        <v>41</v>
      </c>
      <c r="AD408" s="48">
        <v>0</v>
      </c>
      <c r="AE408" s="49"/>
      <c r="AF408" s="48">
        <v>144</v>
      </c>
      <c r="AG408" s="49"/>
      <c r="AH408" s="49"/>
      <c r="AI408" s="49"/>
      <c r="AJ408" s="48">
        <v>33</v>
      </c>
      <c r="AK408" s="49"/>
      <c r="AL408" s="49"/>
      <c r="AM408" s="49"/>
      <c r="AN408" s="48">
        <v>0</v>
      </c>
      <c r="AO408" s="49"/>
      <c r="AP408" s="48">
        <v>0</v>
      </c>
      <c r="AQ408" s="49"/>
      <c r="AR408" s="49"/>
      <c r="AS408" s="49"/>
      <c r="AT408" s="48">
        <v>0</v>
      </c>
      <c r="AU408" s="39"/>
      <c r="AV408" s="39"/>
      <c r="AW408" s="39"/>
    </row>
    <row r="409" spans="1:49" ht="20.100000000000001" customHeight="1" x14ac:dyDescent="0.2">
      <c r="D409" s="2" t="s">
        <v>116</v>
      </c>
      <c r="F409" s="39">
        <v>55</v>
      </c>
      <c r="G409" s="39"/>
      <c r="H409" s="39"/>
      <c r="I409" s="39"/>
      <c r="J409" s="39">
        <v>136</v>
      </c>
      <c r="K409" s="39">
        <v>1</v>
      </c>
      <c r="L409" s="39">
        <v>1</v>
      </c>
      <c r="M409" s="39"/>
      <c r="N409" s="39">
        <v>138</v>
      </c>
      <c r="O409" s="39"/>
      <c r="P409" s="39"/>
      <c r="Q409" s="39"/>
      <c r="R409" s="39">
        <v>0</v>
      </c>
      <c r="S409" s="39">
        <v>6</v>
      </c>
      <c r="T409" s="39">
        <v>12</v>
      </c>
      <c r="U409" s="39">
        <v>6</v>
      </c>
      <c r="V409" s="39"/>
      <c r="W409" s="39">
        <v>15</v>
      </c>
      <c r="X409" s="39">
        <v>3</v>
      </c>
      <c r="Y409" s="39">
        <v>0</v>
      </c>
      <c r="Z409" s="39">
        <v>9</v>
      </c>
      <c r="AA409" s="39">
        <v>30</v>
      </c>
      <c r="AB409" s="39">
        <v>6</v>
      </c>
      <c r="AC409" s="39">
        <v>53</v>
      </c>
      <c r="AD409" s="39">
        <v>0</v>
      </c>
      <c r="AE409" s="39"/>
      <c r="AF409" s="39">
        <v>140</v>
      </c>
      <c r="AG409" s="39"/>
      <c r="AH409" s="39"/>
      <c r="AI409" s="39"/>
      <c r="AJ409" s="39">
        <v>53</v>
      </c>
      <c r="AK409" s="39"/>
      <c r="AL409" s="39"/>
      <c r="AM409" s="39"/>
      <c r="AN409" s="39">
        <v>0</v>
      </c>
      <c r="AO409" s="39"/>
      <c r="AP409" s="39">
        <v>0</v>
      </c>
      <c r="AQ409" s="39"/>
      <c r="AR409" s="39"/>
      <c r="AS409" s="39"/>
      <c r="AT409" s="39">
        <v>0</v>
      </c>
      <c r="AU409" s="39"/>
      <c r="AV409" s="39"/>
      <c r="AW409" s="39"/>
    </row>
    <row r="410" spans="1:49" ht="19.5" customHeight="1" x14ac:dyDescent="0.2">
      <c r="D410" s="47" t="s">
        <v>103</v>
      </c>
      <c r="F410" s="48">
        <v>69</v>
      </c>
      <c r="G410" s="49"/>
      <c r="H410" s="49"/>
      <c r="I410" s="49"/>
      <c r="J410" s="48">
        <v>207</v>
      </c>
      <c r="K410" s="48">
        <v>4</v>
      </c>
      <c r="L410" s="48">
        <v>2</v>
      </c>
      <c r="M410" s="49"/>
      <c r="N410" s="48">
        <v>213</v>
      </c>
      <c r="O410" s="49"/>
      <c r="P410" s="49"/>
      <c r="Q410" s="49"/>
      <c r="R410" s="48">
        <v>0</v>
      </c>
      <c r="S410" s="48">
        <v>17</v>
      </c>
      <c r="T410" s="48">
        <v>54</v>
      </c>
      <c r="U410" s="48">
        <v>10</v>
      </c>
      <c r="V410" s="49"/>
      <c r="W410" s="48">
        <v>18</v>
      </c>
      <c r="X410" s="48">
        <v>0</v>
      </c>
      <c r="Y410" s="48">
        <v>0</v>
      </c>
      <c r="Z410" s="48">
        <v>6</v>
      </c>
      <c r="AA410" s="48">
        <v>22</v>
      </c>
      <c r="AB410" s="48">
        <v>2</v>
      </c>
      <c r="AC410" s="48">
        <v>89</v>
      </c>
      <c r="AD410" s="48">
        <v>0</v>
      </c>
      <c r="AE410" s="49"/>
      <c r="AF410" s="48">
        <v>218</v>
      </c>
      <c r="AG410" s="49"/>
      <c r="AH410" s="49"/>
      <c r="AI410" s="49"/>
      <c r="AJ410" s="48">
        <v>64</v>
      </c>
      <c r="AK410" s="49"/>
      <c r="AL410" s="49"/>
      <c r="AM410" s="49"/>
      <c r="AN410" s="48">
        <v>0</v>
      </c>
      <c r="AO410" s="49"/>
      <c r="AP410" s="48">
        <v>0</v>
      </c>
      <c r="AQ410" s="49"/>
      <c r="AR410" s="49"/>
      <c r="AS410" s="49"/>
      <c r="AT410" s="48">
        <v>0</v>
      </c>
      <c r="AU410" s="39"/>
      <c r="AV410" s="39"/>
      <c r="AW410" s="39"/>
    </row>
    <row r="411" spans="1:49" ht="20.100000000000001" customHeight="1" x14ac:dyDescent="0.2">
      <c r="D411" s="2" t="s">
        <v>104</v>
      </c>
      <c r="F411" s="39">
        <v>141</v>
      </c>
      <c r="G411" s="39"/>
      <c r="H411" s="39"/>
      <c r="I411" s="39"/>
      <c r="J411" s="39">
        <v>219</v>
      </c>
      <c r="K411" s="39">
        <v>4</v>
      </c>
      <c r="L411" s="39">
        <v>1</v>
      </c>
      <c r="M411" s="39"/>
      <c r="N411" s="39">
        <v>224</v>
      </c>
      <c r="O411" s="39"/>
      <c r="P411" s="39"/>
      <c r="Q411" s="39"/>
      <c r="R411" s="39">
        <v>0</v>
      </c>
      <c r="S411" s="39">
        <v>7</v>
      </c>
      <c r="T411" s="39">
        <v>31</v>
      </c>
      <c r="U411" s="39">
        <v>25</v>
      </c>
      <c r="V411" s="39"/>
      <c r="W411" s="39">
        <v>24</v>
      </c>
      <c r="X411" s="39">
        <v>0</v>
      </c>
      <c r="Y411" s="39">
        <v>0</v>
      </c>
      <c r="Z411" s="39">
        <v>4</v>
      </c>
      <c r="AA411" s="39">
        <v>25</v>
      </c>
      <c r="AB411" s="39">
        <v>4</v>
      </c>
      <c r="AC411" s="39">
        <v>107</v>
      </c>
      <c r="AD411" s="39">
        <v>0</v>
      </c>
      <c r="AE411" s="39"/>
      <c r="AF411" s="39">
        <v>227</v>
      </c>
      <c r="AG411" s="39"/>
      <c r="AH411" s="39"/>
      <c r="AI411" s="39"/>
      <c r="AJ411" s="39">
        <v>138</v>
      </c>
      <c r="AK411" s="39"/>
      <c r="AL411" s="39"/>
      <c r="AM411" s="39"/>
      <c r="AN411" s="39">
        <v>0</v>
      </c>
      <c r="AO411" s="39"/>
      <c r="AP411" s="39">
        <v>0</v>
      </c>
      <c r="AQ411" s="39"/>
      <c r="AR411" s="39"/>
      <c r="AS411" s="39"/>
      <c r="AT411" s="39">
        <v>0</v>
      </c>
      <c r="AU411" s="39"/>
      <c r="AV411" s="39"/>
      <c r="AW411" s="39"/>
    </row>
    <row r="412" spans="1:49" ht="19.5" customHeight="1" x14ac:dyDescent="0.2">
      <c r="D412" s="47" t="s">
        <v>117</v>
      </c>
      <c r="F412" s="48">
        <v>100</v>
      </c>
      <c r="G412" s="49"/>
      <c r="H412" s="49"/>
      <c r="I412" s="49"/>
      <c r="J412" s="48">
        <v>182</v>
      </c>
      <c r="K412" s="48">
        <v>8</v>
      </c>
      <c r="L412" s="48">
        <v>1</v>
      </c>
      <c r="M412" s="49"/>
      <c r="N412" s="48">
        <v>191</v>
      </c>
      <c r="O412" s="49"/>
      <c r="P412" s="49"/>
      <c r="Q412" s="49"/>
      <c r="R412" s="48">
        <v>0</v>
      </c>
      <c r="S412" s="48">
        <v>12</v>
      </c>
      <c r="T412" s="48">
        <v>58</v>
      </c>
      <c r="U412" s="48">
        <v>27</v>
      </c>
      <c r="V412" s="49"/>
      <c r="W412" s="48">
        <v>20</v>
      </c>
      <c r="X412" s="48">
        <v>0</v>
      </c>
      <c r="Y412" s="48">
        <v>0</v>
      </c>
      <c r="Z412" s="48">
        <v>9</v>
      </c>
      <c r="AA412" s="48">
        <v>22</v>
      </c>
      <c r="AB412" s="48">
        <v>4</v>
      </c>
      <c r="AC412" s="48">
        <v>84</v>
      </c>
      <c r="AD412" s="48">
        <v>0</v>
      </c>
      <c r="AE412" s="49"/>
      <c r="AF412" s="48">
        <v>236</v>
      </c>
      <c r="AG412" s="49"/>
      <c r="AH412" s="49"/>
      <c r="AI412" s="49"/>
      <c r="AJ412" s="48">
        <v>55</v>
      </c>
      <c r="AK412" s="49"/>
      <c r="AL412" s="49"/>
      <c r="AM412" s="49"/>
      <c r="AN412" s="48">
        <v>0</v>
      </c>
      <c r="AO412" s="49"/>
      <c r="AP412" s="48">
        <v>0</v>
      </c>
      <c r="AQ412" s="49"/>
      <c r="AR412" s="49"/>
      <c r="AS412" s="49"/>
      <c r="AT412" s="48">
        <v>7</v>
      </c>
      <c r="AU412" s="39"/>
      <c r="AV412" s="39"/>
      <c r="AW412" s="39"/>
    </row>
    <row r="413" spans="1:49" ht="20.100000000000001" customHeight="1" x14ac:dyDescent="0.2"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</row>
    <row r="414" spans="1:49" s="1" customFormat="1" ht="20.100000000000001" customHeight="1" x14ac:dyDescent="0.25">
      <c r="A414" s="3"/>
      <c r="B414" s="6"/>
      <c r="C414" s="51" t="s">
        <v>159</v>
      </c>
      <c r="D414" s="52"/>
      <c r="E414" s="5"/>
      <c r="F414" s="53">
        <v>610</v>
      </c>
      <c r="G414" s="54"/>
      <c r="H414" s="54"/>
      <c r="I414" s="54"/>
      <c r="J414" s="53">
        <v>1679</v>
      </c>
      <c r="K414" s="53">
        <v>40</v>
      </c>
      <c r="L414" s="53">
        <v>10</v>
      </c>
      <c r="M414" s="54"/>
      <c r="N414" s="53">
        <v>1729</v>
      </c>
      <c r="O414" s="54"/>
      <c r="P414" s="54"/>
      <c r="Q414" s="54"/>
      <c r="R414" s="53">
        <v>3</v>
      </c>
      <c r="S414" s="53">
        <v>90</v>
      </c>
      <c r="T414" s="53">
        <v>428</v>
      </c>
      <c r="U414" s="53">
        <v>120</v>
      </c>
      <c r="V414" s="54"/>
      <c r="W414" s="53">
        <v>192</v>
      </c>
      <c r="X414" s="53">
        <v>3</v>
      </c>
      <c r="Y414" s="53">
        <v>0</v>
      </c>
      <c r="Z414" s="53">
        <v>65</v>
      </c>
      <c r="AA414" s="53">
        <v>222</v>
      </c>
      <c r="AB414" s="53">
        <v>43</v>
      </c>
      <c r="AC414" s="53">
        <v>615</v>
      </c>
      <c r="AD414" s="53">
        <v>0</v>
      </c>
      <c r="AE414" s="54"/>
      <c r="AF414" s="53">
        <v>1781</v>
      </c>
      <c r="AG414" s="54"/>
      <c r="AH414" s="54"/>
      <c r="AI414" s="54"/>
      <c r="AJ414" s="53">
        <v>558</v>
      </c>
      <c r="AK414" s="54"/>
      <c r="AL414" s="54"/>
      <c r="AM414" s="54"/>
      <c r="AN414" s="53">
        <v>0</v>
      </c>
      <c r="AO414" s="54"/>
      <c r="AP414" s="53">
        <v>0</v>
      </c>
      <c r="AQ414" s="54"/>
      <c r="AR414" s="54"/>
      <c r="AS414" s="54"/>
      <c r="AT414" s="53">
        <v>7</v>
      </c>
      <c r="AU414" s="39"/>
      <c r="AV414" s="39"/>
      <c r="AW414" s="39"/>
    </row>
    <row r="415" spans="1:49" ht="20.100000000000001" customHeight="1" x14ac:dyDescent="0.2"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</row>
    <row r="416" spans="1:49" ht="20.100000000000001" customHeight="1" x14ac:dyDescent="0.2">
      <c r="C416" s="3" t="s">
        <v>237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</row>
    <row r="417" spans="1:49" ht="20.100000000000001" customHeight="1" x14ac:dyDescent="0.2">
      <c r="D417" s="2" t="s">
        <v>238</v>
      </c>
      <c r="F417" s="39">
        <v>0</v>
      </c>
      <c r="G417" s="39"/>
      <c r="H417" s="39"/>
      <c r="I417" s="39"/>
      <c r="J417" s="39">
        <v>0</v>
      </c>
      <c r="K417" s="39">
        <v>0</v>
      </c>
      <c r="L417" s="39">
        <v>0</v>
      </c>
      <c r="M417" s="39"/>
      <c r="N417" s="39">
        <v>0</v>
      </c>
      <c r="O417" s="39"/>
      <c r="P417" s="39"/>
      <c r="Q417" s="39"/>
      <c r="R417" s="39">
        <v>0</v>
      </c>
      <c r="S417" s="39">
        <v>0</v>
      </c>
      <c r="T417" s="39">
        <v>0</v>
      </c>
      <c r="U417" s="39">
        <v>0</v>
      </c>
      <c r="V417" s="39"/>
      <c r="W417" s="39">
        <v>0</v>
      </c>
      <c r="X417" s="39">
        <v>0</v>
      </c>
      <c r="Y417" s="39">
        <v>0</v>
      </c>
      <c r="Z417" s="39">
        <v>0</v>
      </c>
      <c r="AA417" s="39">
        <v>0</v>
      </c>
      <c r="AB417" s="39">
        <v>0</v>
      </c>
      <c r="AC417" s="39">
        <v>0</v>
      </c>
      <c r="AD417" s="39">
        <v>0</v>
      </c>
      <c r="AE417" s="39"/>
      <c r="AF417" s="39">
        <v>0</v>
      </c>
      <c r="AG417" s="39"/>
      <c r="AH417" s="39"/>
      <c r="AI417" s="39"/>
      <c r="AJ417" s="39">
        <v>0</v>
      </c>
      <c r="AK417" s="39"/>
      <c r="AL417" s="39"/>
      <c r="AM417" s="39"/>
      <c r="AN417" s="39">
        <v>0</v>
      </c>
      <c r="AO417" s="39"/>
      <c r="AP417" s="39">
        <v>0</v>
      </c>
      <c r="AQ417" s="39"/>
      <c r="AR417" s="39"/>
      <c r="AS417" s="39"/>
      <c r="AT417" s="39">
        <v>0</v>
      </c>
      <c r="AU417" s="39"/>
      <c r="AV417" s="39"/>
      <c r="AW417" s="39"/>
    </row>
    <row r="418" spans="1:49" ht="20.100000000000001" customHeight="1" x14ac:dyDescent="0.2"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</row>
    <row r="419" spans="1:49" s="1" customFormat="1" ht="20.100000000000001" customHeight="1" x14ac:dyDescent="0.25">
      <c r="A419" s="3"/>
      <c r="B419" s="6"/>
      <c r="C419" s="51" t="s">
        <v>194</v>
      </c>
      <c r="D419" s="52"/>
      <c r="E419" s="5"/>
      <c r="F419" s="53">
        <v>0</v>
      </c>
      <c r="G419" s="54"/>
      <c r="H419" s="54"/>
      <c r="I419" s="54"/>
      <c r="J419" s="53">
        <v>0</v>
      </c>
      <c r="K419" s="53">
        <v>0</v>
      </c>
      <c r="L419" s="53">
        <v>0</v>
      </c>
      <c r="M419" s="54"/>
      <c r="N419" s="53">
        <v>0</v>
      </c>
      <c r="O419" s="54"/>
      <c r="P419" s="54"/>
      <c r="Q419" s="54"/>
      <c r="R419" s="53">
        <v>0</v>
      </c>
      <c r="S419" s="53">
        <v>0</v>
      </c>
      <c r="T419" s="53">
        <v>0</v>
      </c>
      <c r="U419" s="53">
        <v>0</v>
      </c>
      <c r="V419" s="54"/>
      <c r="W419" s="53">
        <v>0</v>
      </c>
      <c r="X419" s="53">
        <v>0</v>
      </c>
      <c r="Y419" s="53">
        <v>0</v>
      </c>
      <c r="Z419" s="53">
        <v>0</v>
      </c>
      <c r="AA419" s="53">
        <v>0</v>
      </c>
      <c r="AB419" s="53">
        <v>0</v>
      </c>
      <c r="AC419" s="53">
        <v>0</v>
      </c>
      <c r="AD419" s="53">
        <v>0</v>
      </c>
      <c r="AE419" s="54"/>
      <c r="AF419" s="53">
        <v>0</v>
      </c>
      <c r="AG419" s="54"/>
      <c r="AH419" s="54"/>
      <c r="AI419" s="54"/>
      <c r="AJ419" s="53">
        <v>0</v>
      </c>
      <c r="AK419" s="54"/>
      <c r="AL419" s="54"/>
      <c r="AM419" s="54"/>
      <c r="AN419" s="53">
        <v>0</v>
      </c>
      <c r="AO419" s="54"/>
      <c r="AP419" s="53">
        <v>0</v>
      </c>
      <c r="AQ419" s="54"/>
      <c r="AR419" s="54"/>
      <c r="AS419" s="54"/>
      <c r="AT419" s="53">
        <v>0</v>
      </c>
      <c r="AU419" s="39"/>
      <c r="AV419" s="39"/>
      <c r="AW419" s="39"/>
    </row>
    <row r="420" spans="1:49" ht="20.100000000000001" customHeight="1" x14ac:dyDescent="0.2"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</row>
    <row r="421" spans="1:49" s="1" customFormat="1" ht="20.100000000000001" customHeight="1" x14ac:dyDescent="0.25">
      <c r="A421" s="3"/>
      <c r="B421" s="57" t="s">
        <v>239</v>
      </c>
      <c r="C421" s="58"/>
      <c r="D421" s="58"/>
      <c r="E421" s="5"/>
      <c r="F421" s="59">
        <v>610</v>
      </c>
      <c r="G421" s="54"/>
      <c r="H421" s="54"/>
      <c r="I421" s="54"/>
      <c r="J421" s="59">
        <v>1679</v>
      </c>
      <c r="K421" s="59">
        <v>40</v>
      </c>
      <c r="L421" s="59">
        <v>10</v>
      </c>
      <c r="M421" s="54"/>
      <c r="N421" s="59">
        <v>1729</v>
      </c>
      <c r="O421" s="54"/>
      <c r="P421" s="54"/>
      <c r="Q421" s="54"/>
      <c r="R421" s="59">
        <v>3</v>
      </c>
      <c r="S421" s="59">
        <v>90</v>
      </c>
      <c r="T421" s="59">
        <v>428</v>
      </c>
      <c r="U421" s="59">
        <v>120</v>
      </c>
      <c r="V421" s="54"/>
      <c r="W421" s="59">
        <v>192</v>
      </c>
      <c r="X421" s="59">
        <v>3</v>
      </c>
      <c r="Y421" s="59">
        <v>0</v>
      </c>
      <c r="Z421" s="59">
        <v>65</v>
      </c>
      <c r="AA421" s="59">
        <v>222</v>
      </c>
      <c r="AB421" s="59">
        <v>43</v>
      </c>
      <c r="AC421" s="59">
        <v>615</v>
      </c>
      <c r="AD421" s="59">
        <v>0</v>
      </c>
      <c r="AE421" s="54"/>
      <c r="AF421" s="59">
        <v>1781</v>
      </c>
      <c r="AG421" s="54"/>
      <c r="AH421" s="54"/>
      <c r="AI421" s="54"/>
      <c r="AJ421" s="59">
        <v>558</v>
      </c>
      <c r="AK421" s="54"/>
      <c r="AL421" s="54"/>
      <c r="AM421" s="54"/>
      <c r="AN421" s="59">
        <v>0</v>
      </c>
      <c r="AO421" s="54"/>
      <c r="AP421" s="59">
        <v>0</v>
      </c>
      <c r="AQ421" s="54"/>
      <c r="AR421" s="54"/>
      <c r="AS421" s="54"/>
      <c r="AT421" s="59">
        <v>7</v>
      </c>
      <c r="AU421" s="39"/>
      <c r="AV421" s="39"/>
      <c r="AW421" s="39"/>
    </row>
    <row r="422" spans="1:49" ht="20.100000000000001" customHeight="1" x14ac:dyDescent="0.2"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</row>
    <row r="423" spans="1:49" ht="20.100000000000001" customHeight="1" x14ac:dyDescent="0.2">
      <c r="B423" s="6" t="s">
        <v>240</v>
      </c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</row>
    <row r="424" spans="1:49" ht="20.100000000000001" customHeight="1" x14ac:dyDescent="0.2">
      <c r="C424" s="3" t="s">
        <v>154</v>
      </c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</row>
    <row r="425" spans="1:49" ht="20.100000000000001" customHeight="1" x14ac:dyDescent="0.2">
      <c r="D425" s="2" t="s">
        <v>96</v>
      </c>
      <c r="F425" s="39">
        <v>27</v>
      </c>
      <c r="G425" s="39"/>
      <c r="H425" s="39"/>
      <c r="I425" s="39"/>
      <c r="J425" s="39">
        <v>136</v>
      </c>
      <c r="K425" s="39">
        <v>1</v>
      </c>
      <c r="L425" s="39">
        <v>3</v>
      </c>
      <c r="M425" s="39"/>
      <c r="N425" s="39">
        <v>140</v>
      </c>
      <c r="O425" s="39"/>
      <c r="P425" s="39"/>
      <c r="Q425" s="39"/>
      <c r="R425" s="39">
        <v>0</v>
      </c>
      <c r="S425" s="39">
        <v>9</v>
      </c>
      <c r="T425" s="39">
        <v>46</v>
      </c>
      <c r="U425" s="39">
        <v>3</v>
      </c>
      <c r="V425" s="39"/>
      <c r="W425" s="39">
        <v>17</v>
      </c>
      <c r="X425" s="39">
        <v>0</v>
      </c>
      <c r="Y425" s="39">
        <v>0</v>
      </c>
      <c r="Z425" s="39">
        <v>3</v>
      </c>
      <c r="AA425" s="39">
        <v>15</v>
      </c>
      <c r="AB425" s="39">
        <v>13</v>
      </c>
      <c r="AC425" s="39">
        <v>33</v>
      </c>
      <c r="AD425" s="39">
        <v>0</v>
      </c>
      <c r="AE425" s="39"/>
      <c r="AF425" s="39">
        <v>139</v>
      </c>
      <c r="AG425" s="39"/>
      <c r="AH425" s="39"/>
      <c r="AI425" s="39"/>
      <c r="AJ425" s="39">
        <v>28</v>
      </c>
      <c r="AK425" s="39"/>
      <c r="AL425" s="39"/>
      <c r="AM425" s="39"/>
      <c r="AN425" s="39">
        <v>0</v>
      </c>
      <c r="AO425" s="39"/>
      <c r="AP425" s="39">
        <v>0</v>
      </c>
      <c r="AQ425" s="39"/>
      <c r="AR425" s="39"/>
      <c r="AS425" s="39"/>
      <c r="AT425" s="39">
        <v>0</v>
      </c>
      <c r="AU425" s="39"/>
      <c r="AV425" s="39"/>
      <c r="AW425" s="39"/>
    </row>
    <row r="426" spans="1:49" ht="19.5" customHeight="1" x14ac:dyDescent="0.2">
      <c r="D426" s="47" t="s">
        <v>241</v>
      </c>
      <c r="F426" s="48">
        <v>25</v>
      </c>
      <c r="G426" s="49"/>
      <c r="H426" s="49"/>
      <c r="I426" s="49"/>
      <c r="J426" s="48">
        <v>132</v>
      </c>
      <c r="K426" s="48">
        <v>5</v>
      </c>
      <c r="L426" s="48">
        <v>4</v>
      </c>
      <c r="M426" s="49"/>
      <c r="N426" s="48">
        <v>141</v>
      </c>
      <c r="O426" s="49"/>
      <c r="P426" s="49"/>
      <c r="Q426" s="49"/>
      <c r="R426" s="48">
        <v>0</v>
      </c>
      <c r="S426" s="48">
        <v>16</v>
      </c>
      <c r="T426" s="48">
        <v>60</v>
      </c>
      <c r="U426" s="48">
        <v>6</v>
      </c>
      <c r="V426" s="49"/>
      <c r="W426" s="48">
        <v>11</v>
      </c>
      <c r="X426" s="48">
        <v>0</v>
      </c>
      <c r="Y426" s="48">
        <v>0</v>
      </c>
      <c r="Z426" s="48">
        <v>5</v>
      </c>
      <c r="AA426" s="48">
        <v>6</v>
      </c>
      <c r="AB426" s="48">
        <v>1</v>
      </c>
      <c r="AC426" s="48">
        <v>34</v>
      </c>
      <c r="AD426" s="48">
        <v>0</v>
      </c>
      <c r="AE426" s="49"/>
      <c r="AF426" s="48">
        <v>139</v>
      </c>
      <c r="AG426" s="49"/>
      <c r="AH426" s="49"/>
      <c r="AI426" s="49"/>
      <c r="AJ426" s="48">
        <v>27</v>
      </c>
      <c r="AK426" s="49"/>
      <c r="AL426" s="49"/>
      <c r="AM426" s="49"/>
      <c r="AN426" s="48">
        <v>0</v>
      </c>
      <c r="AO426" s="49"/>
      <c r="AP426" s="48">
        <v>0</v>
      </c>
      <c r="AQ426" s="49"/>
      <c r="AR426" s="49"/>
      <c r="AS426" s="49"/>
      <c r="AT426" s="48">
        <v>0</v>
      </c>
      <c r="AU426" s="39"/>
      <c r="AV426" s="39"/>
      <c r="AW426" s="39"/>
    </row>
    <row r="427" spans="1:49" ht="20.100000000000001" customHeight="1" x14ac:dyDescent="0.2">
      <c r="D427" s="2" t="s">
        <v>242</v>
      </c>
      <c r="F427" s="39">
        <v>40</v>
      </c>
      <c r="G427" s="39"/>
      <c r="H427" s="39"/>
      <c r="I427" s="39"/>
      <c r="J427" s="39">
        <v>120</v>
      </c>
      <c r="K427" s="39">
        <v>3</v>
      </c>
      <c r="L427" s="39">
        <v>2</v>
      </c>
      <c r="M427" s="39"/>
      <c r="N427" s="39">
        <v>125</v>
      </c>
      <c r="O427" s="39"/>
      <c r="P427" s="39"/>
      <c r="Q427" s="39"/>
      <c r="R427" s="39">
        <v>0</v>
      </c>
      <c r="S427" s="39">
        <v>9</v>
      </c>
      <c r="T427" s="39">
        <v>34</v>
      </c>
      <c r="U427" s="39">
        <v>4</v>
      </c>
      <c r="V427" s="39"/>
      <c r="W427" s="39">
        <v>22</v>
      </c>
      <c r="X427" s="39">
        <v>0</v>
      </c>
      <c r="Y427" s="39">
        <v>1</v>
      </c>
      <c r="Z427" s="39">
        <v>7</v>
      </c>
      <c r="AA427" s="39">
        <v>4</v>
      </c>
      <c r="AB427" s="39">
        <v>3</v>
      </c>
      <c r="AC427" s="39">
        <v>56</v>
      </c>
      <c r="AD427" s="39">
        <v>0</v>
      </c>
      <c r="AE427" s="39"/>
      <c r="AF427" s="39">
        <v>140</v>
      </c>
      <c r="AG427" s="39"/>
      <c r="AH427" s="39"/>
      <c r="AI427" s="39"/>
      <c r="AJ427" s="39">
        <v>25</v>
      </c>
      <c r="AK427" s="39"/>
      <c r="AL427" s="39"/>
      <c r="AM427" s="39"/>
      <c r="AN427" s="39">
        <v>0</v>
      </c>
      <c r="AO427" s="39"/>
      <c r="AP427" s="39">
        <v>0</v>
      </c>
      <c r="AQ427" s="39"/>
      <c r="AR427" s="39"/>
      <c r="AS427" s="39"/>
      <c r="AT427" s="39">
        <v>0</v>
      </c>
      <c r="AU427" s="39"/>
      <c r="AV427" s="39"/>
      <c r="AW427" s="39"/>
    </row>
    <row r="428" spans="1:49" ht="19.5" customHeight="1" x14ac:dyDescent="0.2">
      <c r="D428" s="47" t="s">
        <v>243</v>
      </c>
      <c r="F428" s="48">
        <v>87</v>
      </c>
      <c r="G428" s="49"/>
      <c r="H428" s="49"/>
      <c r="I428" s="49"/>
      <c r="J428" s="48">
        <v>161</v>
      </c>
      <c r="K428" s="48">
        <v>6</v>
      </c>
      <c r="L428" s="48">
        <v>1</v>
      </c>
      <c r="M428" s="49"/>
      <c r="N428" s="48">
        <v>168</v>
      </c>
      <c r="O428" s="49"/>
      <c r="P428" s="49"/>
      <c r="Q428" s="49"/>
      <c r="R428" s="48">
        <v>0</v>
      </c>
      <c r="S428" s="48">
        <v>14</v>
      </c>
      <c r="T428" s="48">
        <v>25</v>
      </c>
      <c r="U428" s="48">
        <v>17</v>
      </c>
      <c r="V428" s="49"/>
      <c r="W428" s="48">
        <v>12</v>
      </c>
      <c r="X428" s="48">
        <v>0</v>
      </c>
      <c r="Y428" s="48">
        <v>0</v>
      </c>
      <c r="Z428" s="48">
        <v>13</v>
      </c>
      <c r="AA428" s="48">
        <v>23</v>
      </c>
      <c r="AB428" s="48">
        <v>4</v>
      </c>
      <c r="AC428" s="48">
        <v>105</v>
      </c>
      <c r="AD428" s="48">
        <v>0</v>
      </c>
      <c r="AE428" s="49"/>
      <c r="AF428" s="48">
        <v>213</v>
      </c>
      <c r="AG428" s="49"/>
      <c r="AH428" s="49"/>
      <c r="AI428" s="49"/>
      <c r="AJ428" s="48">
        <v>42</v>
      </c>
      <c r="AK428" s="49"/>
      <c r="AL428" s="49"/>
      <c r="AM428" s="49"/>
      <c r="AN428" s="48">
        <v>0</v>
      </c>
      <c r="AO428" s="49"/>
      <c r="AP428" s="48">
        <v>0</v>
      </c>
      <c r="AQ428" s="49"/>
      <c r="AR428" s="49"/>
      <c r="AS428" s="49"/>
      <c r="AT428" s="48">
        <v>7</v>
      </c>
      <c r="AU428" s="39"/>
      <c r="AV428" s="39"/>
      <c r="AW428" s="39"/>
    </row>
    <row r="429" spans="1:49" ht="20.100000000000001" customHeight="1" x14ac:dyDescent="0.2">
      <c r="D429" s="2" t="s">
        <v>244</v>
      </c>
      <c r="F429" s="39">
        <v>34</v>
      </c>
      <c r="G429" s="39"/>
      <c r="H429" s="39"/>
      <c r="I429" s="39"/>
      <c r="J429" s="39">
        <v>120</v>
      </c>
      <c r="K429" s="39">
        <v>4</v>
      </c>
      <c r="L429" s="39">
        <v>2</v>
      </c>
      <c r="M429" s="39"/>
      <c r="N429" s="39">
        <v>126</v>
      </c>
      <c r="O429" s="39"/>
      <c r="P429" s="39"/>
      <c r="Q429" s="39"/>
      <c r="R429" s="39">
        <v>0</v>
      </c>
      <c r="S429" s="39">
        <v>11</v>
      </c>
      <c r="T429" s="39">
        <v>22</v>
      </c>
      <c r="U429" s="39">
        <v>9</v>
      </c>
      <c r="V429" s="39"/>
      <c r="W429" s="39">
        <v>8</v>
      </c>
      <c r="X429" s="39">
        <v>0</v>
      </c>
      <c r="Y429" s="39">
        <v>0</v>
      </c>
      <c r="Z429" s="39">
        <v>5</v>
      </c>
      <c r="AA429" s="39">
        <v>9</v>
      </c>
      <c r="AB429" s="39">
        <v>5</v>
      </c>
      <c r="AC429" s="39">
        <v>58</v>
      </c>
      <c r="AD429" s="39">
        <v>0</v>
      </c>
      <c r="AE429" s="39"/>
      <c r="AF429" s="39">
        <v>127</v>
      </c>
      <c r="AG429" s="39"/>
      <c r="AH429" s="39"/>
      <c r="AI429" s="39"/>
      <c r="AJ429" s="39">
        <v>33</v>
      </c>
      <c r="AK429" s="39"/>
      <c r="AL429" s="39"/>
      <c r="AM429" s="39"/>
      <c r="AN429" s="39">
        <v>0</v>
      </c>
      <c r="AO429" s="39"/>
      <c r="AP429" s="39">
        <v>0</v>
      </c>
      <c r="AQ429" s="39"/>
      <c r="AR429" s="39"/>
      <c r="AS429" s="39"/>
      <c r="AT429" s="39">
        <v>10</v>
      </c>
      <c r="AU429" s="39"/>
      <c r="AV429" s="39"/>
      <c r="AW429" s="39"/>
    </row>
    <row r="430" spans="1:49" ht="19.5" customHeight="1" x14ac:dyDescent="0.2">
      <c r="D430" s="47" t="s">
        <v>115</v>
      </c>
      <c r="F430" s="48">
        <v>35</v>
      </c>
      <c r="G430" s="49"/>
      <c r="H430" s="49"/>
      <c r="I430" s="49"/>
      <c r="J430" s="48">
        <v>117</v>
      </c>
      <c r="K430" s="48">
        <v>2</v>
      </c>
      <c r="L430" s="48">
        <v>0</v>
      </c>
      <c r="M430" s="49"/>
      <c r="N430" s="48">
        <v>119</v>
      </c>
      <c r="O430" s="49"/>
      <c r="P430" s="49"/>
      <c r="Q430" s="49"/>
      <c r="R430" s="48">
        <v>0</v>
      </c>
      <c r="S430" s="48">
        <v>8</v>
      </c>
      <c r="T430" s="48">
        <v>42</v>
      </c>
      <c r="U430" s="48">
        <v>22</v>
      </c>
      <c r="V430" s="49"/>
      <c r="W430" s="48">
        <v>11</v>
      </c>
      <c r="X430" s="48">
        <v>0</v>
      </c>
      <c r="Y430" s="48">
        <v>0</v>
      </c>
      <c r="Z430" s="48">
        <v>4</v>
      </c>
      <c r="AA430" s="48">
        <v>8</v>
      </c>
      <c r="AB430" s="48">
        <v>2</v>
      </c>
      <c r="AC430" s="48">
        <v>24</v>
      </c>
      <c r="AD430" s="48">
        <v>0</v>
      </c>
      <c r="AE430" s="49"/>
      <c r="AF430" s="48">
        <v>121</v>
      </c>
      <c r="AG430" s="49"/>
      <c r="AH430" s="49"/>
      <c r="AI430" s="49"/>
      <c r="AJ430" s="48">
        <v>33</v>
      </c>
      <c r="AK430" s="49"/>
      <c r="AL430" s="49"/>
      <c r="AM430" s="49"/>
      <c r="AN430" s="48">
        <v>0</v>
      </c>
      <c r="AO430" s="49"/>
      <c r="AP430" s="48">
        <v>0</v>
      </c>
      <c r="AQ430" s="49"/>
      <c r="AR430" s="49"/>
      <c r="AS430" s="49"/>
      <c r="AT430" s="48">
        <v>0</v>
      </c>
      <c r="AU430" s="39"/>
      <c r="AV430" s="39"/>
      <c r="AW430" s="39"/>
    </row>
    <row r="431" spans="1:49" ht="20.100000000000001" customHeight="1" x14ac:dyDescent="0.2">
      <c r="D431" s="2" t="s">
        <v>116</v>
      </c>
      <c r="F431" s="39">
        <v>30</v>
      </c>
      <c r="G431" s="39"/>
      <c r="H431" s="39"/>
      <c r="I431" s="39"/>
      <c r="J431" s="39">
        <v>118</v>
      </c>
      <c r="K431" s="39">
        <v>0</v>
      </c>
      <c r="L431" s="39">
        <v>4</v>
      </c>
      <c r="M431" s="39"/>
      <c r="N431" s="39">
        <v>122</v>
      </c>
      <c r="O431" s="39"/>
      <c r="P431" s="39"/>
      <c r="Q431" s="39"/>
      <c r="R431" s="39">
        <v>0</v>
      </c>
      <c r="S431" s="39">
        <v>11</v>
      </c>
      <c r="T431" s="39">
        <v>13</v>
      </c>
      <c r="U431" s="39">
        <v>10</v>
      </c>
      <c r="V431" s="39"/>
      <c r="W431" s="39">
        <v>10</v>
      </c>
      <c r="X431" s="39">
        <v>1</v>
      </c>
      <c r="Y431" s="39">
        <v>0</v>
      </c>
      <c r="Z431" s="39">
        <v>1</v>
      </c>
      <c r="AA431" s="39">
        <v>12</v>
      </c>
      <c r="AB431" s="39">
        <v>5</v>
      </c>
      <c r="AC431" s="39">
        <v>49</v>
      </c>
      <c r="AD431" s="39">
        <v>0</v>
      </c>
      <c r="AE431" s="39"/>
      <c r="AF431" s="39">
        <v>112</v>
      </c>
      <c r="AG431" s="39"/>
      <c r="AH431" s="39"/>
      <c r="AI431" s="39"/>
      <c r="AJ431" s="39">
        <v>40</v>
      </c>
      <c r="AK431" s="39"/>
      <c r="AL431" s="39"/>
      <c r="AM431" s="39"/>
      <c r="AN431" s="39">
        <v>0</v>
      </c>
      <c r="AO431" s="39"/>
      <c r="AP431" s="39">
        <v>0</v>
      </c>
      <c r="AQ431" s="39"/>
      <c r="AR431" s="39"/>
      <c r="AS431" s="39"/>
      <c r="AT431" s="39">
        <v>0</v>
      </c>
      <c r="AU431" s="39"/>
      <c r="AV431" s="39"/>
      <c r="AW431" s="39"/>
    </row>
    <row r="432" spans="1:49" ht="19.5" customHeight="1" x14ac:dyDescent="0.2">
      <c r="D432" s="47" t="s">
        <v>103</v>
      </c>
      <c r="F432" s="48">
        <v>26</v>
      </c>
      <c r="G432" s="49"/>
      <c r="H432" s="49"/>
      <c r="I432" s="49"/>
      <c r="J432" s="48">
        <v>123</v>
      </c>
      <c r="K432" s="48">
        <v>2</v>
      </c>
      <c r="L432" s="48">
        <v>3</v>
      </c>
      <c r="M432" s="49"/>
      <c r="N432" s="48">
        <v>128</v>
      </c>
      <c r="O432" s="49"/>
      <c r="P432" s="49"/>
      <c r="Q432" s="49"/>
      <c r="R432" s="48">
        <v>0</v>
      </c>
      <c r="S432" s="48">
        <v>12</v>
      </c>
      <c r="T432" s="48">
        <v>31</v>
      </c>
      <c r="U432" s="48">
        <v>10</v>
      </c>
      <c r="V432" s="49"/>
      <c r="W432" s="48">
        <v>9</v>
      </c>
      <c r="X432" s="48">
        <v>0</v>
      </c>
      <c r="Y432" s="48">
        <v>0</v>
      </c>
      <c r="Z432" s="48">
        <v>4</v>
      </c>
      <c r="AA432" s="48">
        <v>14</v>
      </c>
      <c r="AB432" s="48">
        <v>3</v>
      </c>
      <c r="AC432" s="48">
        <v>56</v>
      </c>
      <c r="AD432" s="48">
        <v>0</v>
      </c>
      <c r="AE432" s="49"/>
      <c r="AF432" s="48">
        <v>139</v>
      </c>
      <c r="AG432" s="49"/>
      <c r="AH432" s="49"/>
      <c r="AI432" s="49"/>
      <c r="AJ432" s="48">
        <v>15</v>
      </c>
      <c r="AK432" s="49"/>
      <c r="AL432" s="49"/>
      <c r="AM432" s="49"/>
      <c r="AN432" s="48">
        <v>0</v>
      </c>
      <c r="AO432" s="49"/>
      <c r="AP432" s="48">
        <v>0</v>
      </c>
      <c r="AQ432" s="49"/>
      <c r="AR432" s="49"/>
      <c r="AS432" s="49"/>
      <c r="AT432" s="48">
        <v>0</v>
      </c>
      <c r="AU432" s="39"/>
      <c r="AV432" s="39"/>
      <c r="AW432" s="39"/>
    </row>
    <row r="433" spans="1:49" ht="19.5" customHeight="1" x14ac:dyDescent="0.2">
      <c r="D433" s="50" t="s">
        <v>104</v>
      </c>
      <c r="F433" s="49">
        <v>17</v>
      </c>
      <c r="G433" s="49"/>
      <c r="H433" s="49"/>
      <c r="I433" s="49"/>
      <c r="J433" s="49">
        <v>126</v>
      </c>
      <c r="K433" s="49">
        <v>5</v>
      </c>
      <c r="L433" s="49">
        <v>0</v>
      </c>
      <c r="M433" s="49"/>
      <c r="N433" s="49">
        <v>131</v>
      </c>
      <c r="O433" s="49"/>
      <c r="P433" s="49"/>
      <c r="Q433" s="49"/>
      <c r="R433" s="49">
        <v>0</v>
      </c>
      <c r="S433" s="49">
        <v>9</v>
      </c>
      <c r="T433" s="49">
        <v>51</v>
      </c>
      <c r="U433" s="49">
        <v>13</v>
      </c>
      <c r="V433" s="49"/>
      <c r="W433" s="49">
        <v>7</v>
      </c>
      <c r="X433" s="49">
        <v>0</v>
      </c>
      <c r="Y433" s="49">
        <v>0</v>
      </c>
      <c r="Z433" s="49">
        <v>1</v>
      </c>
      <c r="AA433" s="49">
        <v>10</v>
      </c>
      <c r="AB433" s="49">
        <v>3</v>
      </c>
      <c r="AC433" s="49">
        <v>38</v>
      </c>
      <c r="AD433" s="49">
        <v>0</v>
      </c>
      <c r="AE433" s="49"/>
      <c r="AF433" s="49">
        <v>132</v>
      </c>
      <c r="AG433" s="49"/>
      <c r="AH433" s="49"/>
      <c r="AI433" s="49"/>
      <c r="AJ433" s="49">
        <v>16</v>
      </c>
      <c r="AK433" s="49"/>
      <c r="AL433" s="49"/>
      <c r="AM433" s="49"/>
      <c r="AN433" s="49">
        <v>0</v>
      </c>
      <c r="AO433" s="49"/>
      <c r="AP433" s="49">
        <v>0</v>
      </c>
      <c r="AQ433" s="49"/>
      <c r="AR433" s="49"/>
      <c r="AS433" s="49"/>
      <c r="AT433" s="49">
        <v>0</v>
      </c>
      <c r="AU433" s="39"/>
      <c r="AV433" s="39"/>
      <c r="AW433" s="39"/>
    </row>
    <row r="434" spans="1:49" ht="19.5" customHeight="1" x14ac:dyDescent="0.2">
      <c r="D434" s="47" t="s">
        <v>105</v>
      </c>
      <c r="F434" s="48">
        <v>15</v>
      </c>
      <c r="G434" s="49"/>
      <c r="H434" s="49"/>
      <c r="I434" s="49"/>
      <c r="J434" s="48">
        <v>138</v>
      </c>
      <c r="K434" s="48">
        <v>4</v>
      </c>
      <c r="L434" s="48">
        <v>0</v>
      </c>
      <c r="M434" s="49"/>
      <c r="N434" s="48">
        <v>142</v>
      </c>
      <c r="O434" s="49"/>
      <c r="P434" s="49"/>
      <c r="Q434" s="49"/>
      <c r="R434" s="48">
        <v>1</v>
      </c>
      <c r="S434" s="48">
        <v>12</v>
      </c>
      <c r="T434" s="48">
        <v>39</v>
      </c>
      <c r="U434" s="48">
        <v>26</v>
      </c>
      <c r="V434" s="49"/>
      <c r="W434" s="48">
        <v>7</v>
      </c>
      <c r="X434" s="48">
        <v>0</v>
      </c>
      <c r="Y434" s="48">
        <v>0</v>
      </c>
      <c r="Z434" s="48">
        <v>3</v>
      </c>
      <c r="AA434" s="48">
        <v>7</v>
      </c>
      <c r="AB434" s="48">
        <v>5</v>
      </c>
      <c r="AC434" s="48">
        <v>41</v>
      </c>
      <c r="AD434" s="48">
        <v>0</v>
      </c>
      <c r="AE434" s="49"/>
      <c r="AF434" s="48">
        <v>141</v>
      </c>
      <c r="AG434" s="49"/>
      <c r="AH434" s="49"/>
      <c r="AI434" s="49"/>
      <c r="AJ434" s="48">
        <v>16</v>
      </c>
      <c r="AK434" s="49"/>
      <c r="AL434" s="49"/>
      <c r="AM434" s="49"/>
      <c r="AN434" s="48">
        <v>0</v>
      </c>
      <c r="AO434" s="49"/>
      <c r="AP434" s="48">
        <v>0</v>
      </c>
      <c r="AQ434" s="49"/>
      <c r="AR434" s="49"/>
      <c r="AS434" s="49"/>
      <c r="AT434" s="48">
        <v>0</v>
      </c>
      <c r="AU434" s="39"/>
      <c r="AV434" s="39"/>
      <c r="AW434" s="39"/>
    </row>
    <row r="435" spans="1:49" ht="19.5" customHeight="1" x14ac:dyDescent="0.2">
      <c r="D435" s="50" t="s">
        <v>106</v>
      </c>
      <c r="F435" s="49">
        <v>14</v>
      </c>
      <c r="G435" s="49"/>
      <c r="H435" s="49"/>
      <c r="I435" s="49"/>
      <c r="J435" s="49">
        <v>109</v>
      </c>
      <c r="K435" s="49">
        <v>2</v>
      </c>
      <c r="L435" s="49">
        <v>0</v>
      </c>
      <c r="M435" s="49"/>
      <c r="N435" s="49">
        <v>111</v>
      </c>
      <c r="O435" s="49"/>
      <c r="P435" s="49"/>
      <c r="Q435" s="49"/>
      <c r="R435" s="49">
        <v>0</v>
      </c>
      <c r="S435" s="49">
        <v>11</v>
      </c>
      <c r="T435" s="49">
        <v>29</v>
      </c>
      <c r="U435" s="49">
        <v>6</v>
      </c>
      <c r="V435" s="49"/>
      <c r="W435" s="49">
        <v>14</v>
      </c>
      <c r="X435" s="49">
        <v>2</v>
      </c>
      <c r="Y435" s="49">
        <v>0</v>
      </c>
      <c r="Z435" s="49">
        <v>2</v>
      </c>
      <c r="AA435" s="49">
        <v>11</v>
      </c>
      <c r="AB435" s="49">
        <v>1</v>
      </c>
      <c r="AC435" s="49">
        <v>32</v>
      </c>
      <c r="AD435" s="49">
        <v>0</v>
      </c>
      <c r="AE435" s="49"/>
      <c r="AF435" s="49">
        <v>108</v>
      </c>
      <c r="AG435" s="49"/>
      <c r="AH435" s="49"/>
      <c r="AI435" s="49"/>
      <c r="AJ435" s="49">
        <v>17</v>
      </c>
      <c r="AK435" s="49"/>
      <c r="AL435" s="49"/>
      <c r="AM435" s="49"/>
      <c r="AN435" s="49">
        <v>0</v>
      </c>
      <c r="AO435" s="49"/>
      <c r="AP435" s="49">
        <v>0</v>
      </c>
      <c r="AQ435" s="49"/>
      <c r="AR435" s="49"/>
      <c r="AS435" s="49"/>
      <c r="AT435" s="49">
        <v>0</v>
      </c>
      <c r="AU435" s="39"/>
      <c r="AV435" s="39"/>
      <c r="AW435" s="39"/>
    </row>
    <row r="436" spans="1:49" ht="20.100000000000001" customHeight="1" x14ac:dyDescent="0.2"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</row>
    <row r="437" spans="1:49" s="1" customFormat="1" ht="20.100000000000001" customHeight="1" x14ac:dyDescent="0.25">
      <c r="A437" s="3"/>
      <c r="B437" s="6"/>
      <c r="C437" s="51" t="s">
        <v>159</v>
      </c>
      <c r="D437" s="52"/>
      <c r="E437" s="5"/>
      <c r="F437" s="53">
        <v>350</v>
      </c>
      <c r="G437" s="54"/>
      <c r="H437" s="54"/>
      <c r="I437" s="54"/>
      <c r="J437" s="53">
        <v>1400</v>
      </c>
      <c r="K437" s="53">
        <v>34</v>
      </c>
      <c r="L437" s="53">
        <v>19</v>
      </c>
      <c r="M437" s="54"/>
      <c r="N437" s="53">
        <v>1453</v>
      </c>
      <c r="O437" s="54"/>
      <c r="P437" s="54"/>
      <c r="Q437" s="54"/>
      <c r="R437" s="53">
        <v>1</v>
      </c>
      <c r="S437" s="53">
        <v>122</v>
      </c>
      <c r="T437" s="53">
        <v>392</v>
      </c>
      <c r="U437" s="53">
        <v>126</v>
      </c>
      <c r="V437" s="54"/>
      <c r="W437" s="53">
        <v>128</v>
      </c>
      <c r="X437" s="53">
        <v>3</v>
      </c>
      <c r="Y437" s="53">
        <v>1</v>
      </c>
      <c r="Z437" s="53">
        <v>48</v>
      </c>
      <c r="AA437" s="53">
        <v>119</v>
      </c>
      <c r="AB437" s="53">
        <v>45</v>
      </c>
      <c r="AC437" s="53">
        <v>526</v>
      </c>
      <c r="AD437" s="53">
        <v>0</v>
      </c>
      <c r="AE437" s="54"/>
      <c r="AF437" s="53">
        <v>1511</v>
      </c>
      <c r="AG437" s="54"/>
      <c r="AH437" s="54"/>
      <c r="AI437" s="54"/>
      <c r="AJ437" s="53">
        <v>292</v>
      </c>
      <c r="AK437" s="54"/>
      <c r="AL437" s="54"/>
      <c r="AM437" s="54"/>
      <c r="AN437" s="53">
        <v>0</v>
      </c>
      <c r="AO437" s="54"/>
      <c r="AP437" s="53">
        <v>0</v>
      </c>
      <c r="AQ437" s="54"/>
      <c r="AR437" s="54"/>
      <c r="AS437" s="54"/>
      <c r="AT437" s="53">
        <v>17</v>
      </c>
      <c r="AU437" s="39"/>
      <c r="AV437" s="39"/>
      <c r="AW437" s="39"/>
    </row>
    <row r="438" spans="1:49" s="1" customFormat="1" ht="20.100000000000001" customHeight="1" x14ac:dyDescent="0.2">
      <c r="A438" s="3"/>
      <c r="B438" s="6"/>
      <c r="C438" s="3"/>
      <c r="D438" s="3"/>
      <c r="E438" s="5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39"/>
      <c r="AV438" s="39"/>
      <c r="AW438" s="39"/>
    </row>
    <row r="439" spans="1:49" s="1" customFormat="1" ht="20.100000000000001" customHeight="1" x14ac:dyDescent="0.25">
      <c r="A439" s="3"/>
      <c r="B439" s="57" t="s">
        <v>245</v>
      </c>
      <c r="C439" s="58"/>
      <c r="D439" s="58"/>
      <c r="E439" s="5"/>
      <c r="F439" s="59">
        <v>350</v>
      </c>
      <c r="G439" s="54"/>
      <c r="H439" s="54"/>
      <c r="I439" s="54"/>
      <c r="J439" s="59">
        <v>1400</v>
      </c>
      <c r="K439" s="59">
        <v>34</v>
      </c>
      <c r="L439" s="59">
        <v>19</v>
      </c>
      <c r="M439" s="54"/>
      <c r="N439" s="59">
        <v>1453</v>
      </c>
      <c r="O439" s="54"/>
      <c r="P439" s="54"/>
      <c r="Q439" s="54"/>
      <c r="R439" s="59">
        <v>1</v>
      </c>
      <c r="S439" s="59">
        <v>122</v>
      </c>
      <c r="T439" s="59">
        <v>392</v>
      </c>
      <c r="U439" s="59">
        <v>126</v>
      </c>
      <c r="V439" s="54"/>
      <c r="W439" s="59">
        <v>128</v>
      </c>
      <c r="X439" s="59">
        <v>3</v>
      </c>
      <c r="Y439" s="59">
        <v>1</v>
      </c>
      <c r="Z439" s="59">
        <v>48</v>
      </c>
      <c r="AA439" s="59">
        <v>119</v>
      </c>
      <c r="AB439" s="59">
        <v>45</v>
      </c>
      <c r="AC439" s="59">
        <v>526</v>
      </c>
      <c r="AD439" s="59">
        <v>0</v>
      </c>
      <c r="AE439" s="54"/>
      <c r="AF439" s="59">
        <v>1511</v>
      </c>
      <c r="AG439" s="54"/>
      <c r="AH439" s="54"/>
      <c r="AI439" s="54"/>
      <c r="AJ439" s="59">
        <v>292</v>
      </c>
      <c r="AK439" s="54"/>
      <c r="AL439" s="54"/>
      <c r="AM439" s="54"/>
      <c r="AN439" s="59">
        <v>0</v>
      </c>
      <c r="AO439" s="54"/>
      <c r="AP439" s="59">
        <v>0</v>
      </c>
      <c r="AQ439" s="54"/>
      <c r="AR439" s="54"/>
      <c r="AS439" s="54"/>
      <c r="AT439" s="59">
        <v>17</v>
      </c>
      <c r="AU439" s="39"/>
      <c r="AV439" s="39"/>
      <c r="AW439" s="39"/>
    </row>
    <row r="440" spans="1:49" ht="20.100000000000001" customHeight="1" x14ac:dyDescent="0.2"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</row>
    <row r="441" spans="1:49" ht="20.100000000000001" customHeight="1" x14ac:dyDescent="0.2">
      <c r="B441" s="6" t="s">
        <v>246</v>
      </c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</row>
    <row r="442" spans="1:49" ht="20.100000000000001" customHeight="1" x14ac:dyDescent="0.2">
      <c r="C442" s="3" t="s">
        <v>154</v>
      </c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</row>
    <row r="443" spans="1:49" ht="20.100000000000001" customHeight="1" x14ac:dyDescent="0.2">
      <c r="D443" s="2" t="s">
        <v>122</v>
      </c>
      <c r="F443" s="39">
        <v>55</v>
      </c>
      <c r="G443" s="39"/>
      <c r="H443" s="39"/>
      <c r="I443" s="39"/>
      <c r="J443" s="39">
        <v>387</v>
      </c>
      <c r="K443" s="39">
        <v>5</v>
      </c>
      <c r="L443" s="39">
        <v>2</v>
      </c>
      <c r="M443" s="39"/>
      <c r="N443" s="39">
        <v>394</v>
      </c>
      <c r="O443" s="39"/>
      <c r="P443" s="39"/>
      <c r="Q443" s="39"/>
      <c r="R443" s="39">
        <v>0</v>
      </c>
      <c r="S443" s="39">
        <v>11</v>
      </c>
      <c r="T443" s="39">
        <v>85</v>
      </c>
      <c r="U443" s="39">
        <v>11</v>
      </c>
      <c r="V443" s="39"/>
      <c r="W443" s="39">
        <v>46</v>
      </c>
      <c r="X443" s="39">
        <v>0</v>
      </c>
      <c r="Y443" s="39">
        <v>0</v>
      </c>
      <c r="Z443" s="39">
        <v>7</v>
      </c>
      <c r="AA443" s="39">
        <v>32</v>
      </c>
      <c r="AB443" s="39">
        <v>11</v>
      </c>
      <c r="AC443" s="39">
        <v>170</v>
      </c>
      <c r="AD443" s="39">
        <v>0</v>
      </c>
      <c r="AE443" s="39"/>
      <c r="AF443" s="39">
        <v>373</v>
      </c>
      <c r="AG443" s="39"/>
      <c r="AH443" s="39"/>
      <c r="AI443" s="39"/>
      <c r="AJ443" s="39">
        <v>76</v>
      </c>
      <c r="AK443" s="39"/>
      <c r="AL443" s="39"/>
      <c r="AM443" s="39"/>
      <c r="AN443" s="39">
        <v>0</v>
      </c>
      <c r="AO443" s="39"/>
      <c r="AP443" s="39">
        <v>0</v>
      </c>
      <c r="AQ443" s="39"/>
      <c r="AR443" s="39"/>
      <c r="AS443" s="39"/>
      <c r="AT443" s="39">
        <v>0</v>
      </c>
      <c r="AU443" s="39"/>
      <c r="AV443" s="39"/>
      <c r="AW443" s="39"/>
    </row>
    <row r="444" spans="1:49" ht="19.5" customHeight="1" x14ac:dyDescent="0.2">
      <c r="D444" s="47" t="s">
        <v>97</v>
      </c>
      <c r="F444" s="48">
        <v>60</v>
      </c>
      <c r="G444" s="49"/>
      <c r="H444" s="49"/>
      <c r="I444" s="49"/>
      <c r="J444" s="48">
        <v>373</v>
      </c>
      <c r="K444" s="48">
        <v>3</v>
      </c>
      <c r="L444" s="48">
        <v>4</v>
      </c>
      <c r="M444" s="49"/>
      <c r="N444" s="48">
        <v>380</v>
      </c>
      <c r="O444" s="49"/>
      <c r="P444" s="49"/>
      <c r="Q444" s="49"/>
      <c r="R444" s="48">
        <v>0</v>
      </c>
      <c r="S444" s="48">
        <v>10</v>
      </c>
      <c r="T444" s="48">
        <v>70</v>
      </c>
      <c r="U444" s="48">
        <v>32</v>
      </c>
      <c r="V444" s="49"/>
      <c r="W444" s="48">
        <v>32</v>
      </c>
      <c r="X444" s="48">
        <v>0</v>
      </c>
      <c r="Y444" s="48">
        <v>2</v>
      </c>
      <c r="Z444" s="48">
        <v>17</v>
      </c>
      <c r="AA444" s="48">
        <v>37</v>
      </c>
      <c r="AB444" s="48">
        <v>9</v>
      </c>
      <c r="AC444" s="48">
        <v>168</v>
      </c>
      <c r="AD444" s="48">
        <v>0</v>
      </c>
      <c r="AE444" s="49"/>
      <c r="AF444" s="48">
        <v>377</v>
      </c>
      <c r="AG444" s="49"/>
      <c r="AH444" s="49"/>
      <c r="AI444" s="49"/>
      <c r="AJ444" s="48">
        <v>63</v>
      </c>
      <c r="AK444" s="49"/>
      <c r="AL444" s="49"/>
      <c r="AM444" s="49"/>
      <c r="AN444" s="48">
        <v>0</v>
      </c>
      <c r="AO444" s="49"/>
      <c r="AP444" s="48">
        <v>0</v>
      </c>
      <c r="AQ444" s="49"/>
      <c r="AR444" s="49"/>
      <c r="AS444" s="49"/>
      <c r="AT444" s="48">
        <v>0</v>
      </c>
      <c r="AU444" s="39"/>
      <c r="AV444" s="39"/>
      <c r="AW444" s="39"/>
    </row>
    <row r="445" spans="1:49" ht="20.100000000000001" customHeight="1" x14ac:dyDescent="0.2">
      <c r="D445" s="2" t="s">
        <v>113</v>
      </c>
      <c r="F445" s="39">
        <v>76</v>
      </c>
      <c r="G445" s="39"/>
      <c r="H445" s="39"/>
      <c r="I445" s="39"/>
      <c r="J445" s="39">
        <v>412</v>
      </c>
      <c r="K445" s="39">
        <v>2</v>
      </c>
      <c r="L445" s="39">
        <v>8</v>
      </c>
      <c r="M445" s="39"/>
      <c r="N445" s="39">
        <v>422</v>
      </c>
      <c r="O445" s="39"/>
      <c r="P445" s="39"/>
      <c r="Q445" s="39"/>
      <c r="R445" s="39">
        <v>2</v>
      </c>
      <c r="S445" s="39">
        <v>19</v>
      </c>
      <c r="T445" s="39">
        <v>88</v>
      </c>
      <c r="U445" s="39">
        <v>9</v>
      </c>
      <c r="V445" s="39"/>
      <c r="W445" s="39">
        <v>53</v>
      </c>
      <c r="X445" s="39">
        <v>2</v>
      </c>
      <c r="Y445" s="39">
        <v>0</v>
      </c>
      <c r="Z445" s="39">
        <v>8</v>
      </c>
      <c r="AA445" s="39">
        <v>56</v>
      </c>
      <c r="AB445" s="39">
        <v>13</v>
      </c>
      <c r="AC445" s="39">
        <v>195</v>
      </c>
      <c r="AD445" s="39">
        <v>0</v>
      </c>
      <c r="AE445" s="39"/>
      <c r="AF445" s="39">
        <v>445</v>
      </c>
      <c r="AG445" s="39"/>
      <c r="AH445" s="39"/>
      <c r="AI445" s="39"/>
      <c r="AJ445" s="39">
        <v>53</v>
      </c>
      <c r="AK445" s="39"/>
      <c r="AL445" s="39"/>
      <c r="AM445" s="39"/>
      <c r="AN445" s="39">
        <v>0</v>
      </c>
      <c r="AO445" s="39"/>
      <c r="AP445" s="39">
        <v>0</v>
      </c>
      <c r="AQ445" s="39"/>
      <c r="AR445" s="39"/>
      <c r="AS445" s="39"/>
      <c r="AT445" s="39">
        <v>0</v>
      </c>
      <c r="AU445" s="39"/>
      <c r="AV445" s="39"/>
      <c r="AW445" s="39"/>
    </row>
    <row r="446" spans="1:49" ht="19.5" customHeight="1" x14ac:dyDescent="0.2">
      <c r="D446" s="47" t="s">
        <v>136</v>
      </c>
      <c r="F446" s="48">
        <v>92</v>
      </c>
      <c r="G446" s="49"/>
      <c r="H446" s="49"/>
      <c r="I446" s="49"/>
      <c r="J446" s="48">
        <v>375</v>
      </c>
      <c r="K446" s="48">
        <v>4</v>
      </c>
      <c r="L446" s="48">
        <v>7</v>
      </c>
      <c r="M446" s="49"/>
      <c r="N446" s="48">
        <v>386</v>
      </c>
      <c r="O446" s="49"/>
      <c r="P446" s="49"/>
      <c r="Q446" s="49"/>
      <c r="R446" s="48">
        <v>0</v>
      </c>
      <c r="S446" s="48">
        <v>10</v>
      </c>
      <c r="T446" s="48">
        <v>63</v>
      </c>
      <c r="U446" s="48">
        <v>23</v>
      </c>
      <c r="V446" s="49"/>
      <c r="W446" s="48">
        <v>44</v>
      </c>
      <c r="X446" s="48">
        <v>3</v>
      </c>
      <c r="Y446" s="48">
        <v>0</v>
      </c>
      <c r="Z446" s="48">
        <v>13</v>
      </c>
      <c r="AA446" s="48">
        <v>45</v>
      </c>
      <c r="AB446" s="48">
        <v>7</v>
      </c>
      <c r="AC446" s="48">
        <v>199</v>
      </c>
      <c r="AD446" s="48">
        <v>0</v>
      </c>
      <c r="AE446" s="49"/>
      <c r="AF446" s="48">
        <v>407</v>
      </c>
      <c r="AG446" s="49"/>
      <c r="AH446" s="49"/>
      <c r="AI446" s="49"/>
      <c r="AJ446" s="48">
        <v>71</v>
      </c>
      <c r="AK446" s="49"/>
      <c r="AL446" s="49"/>
      <c r="AM446" s="49"/>
      <c r="AN446" s="48">
        <v>0</v>
      </c>
      <c r="AO446" s="49"/>
      <c r="AP446" s="48">
        <v>0</v>
      </c>
      <c r="AQ446" s="49"/>
      <c r="AR446" s="49"/>
      <c r="AS446" s="49"/>
      <c r="AT446" s="48">
        <v>0</v>
      </c>
      <c r="AU446" s="39"/>
      <c r="AV446" s="39"/>
      <c r="AW446" s="39"/>
    </row>
    <row r="447" spans="1:49" ht="20.100000000000001" customHeight="1" x14ac:dyDescent="0.2">
      <c r="D447" s="2" t="s">
        <v>114</v>
      </c>
      <c r="F447" s="39">
        <v>62</v>
      </c>
      <c r="G447" s="39"/>
      <c r="H447" s="39"/>
      <c r="I447" s="39"/>
      <c r="J447" s="39">
        <v>383</v>
      </c>
      <c r="K447" s="39">
        <v>3</v>
      </c>
      <c r="L447" s="39">
        <v>6</v>
      </c>
      <c r="M447" s="39"/>
      <c r="N447" s="39">
        <v>392</v>
      </c>
      <c r="O447" s="39"/>
      <c r="P447" s="39"/>
      <c r="Q447" s="39"/>
      <c r="R447" s="39">
        <v>0</v>
      </c>
      <c r="S447" s="39">
        <v>11</v>
      </c>
      <c r="T447" s="39">
        <v>72</v>
      </c>
      <c r="U447" s="39">
        <v>15</v>
      </c>
      <c r="V447" s="39"/>
      <c r="W447" s="39">
        <v>31</v>
      </c>
      <c r="X447" s="39">
        <v>1</v>
      </c>
      <c r="Y447" s="39">
        <v>1</v>
      </c>
      <c r="Z447" s="39">
        <v>14</v>
      </c>
      <c r="AA447" s="39">
        <v>44</v>
      </c>
      <c r="AB447" s="39">
        <v>14</v>
      </c>
      <c r="AC447" s="39">
        <v>172</v>
      </c>
      <c r="AD447" s="39">
        <v>0</v>
      </c>
      <c r="AE447" s="39"/>
      <c r="AF447" s="39">
        <v>375</v>
      </c>
      <c r="AG447" s="39"/>
      <c r="AH447" s="39"/>
      <c r="AI447" s="39"/>
      <c r="AJ447" s="39">
        <v>79</v>
      </c>
      <c r="AK447" s="39"/>
      <c r="AL447" s="39"/>
      <c r="AM447" s="39"/>
      <c r="AN447" s="39">
        <v>0</v>
      </c>
      <c r="AO447" s="39"/>
      <c r="AP447" s="39">
        <v>0</v>
      </c>
      <c r="AQ447" s="39"/>
      <c r="AR447" s="39"/>
      <c r="AS447" s="39"/>
      <c r="AT447" s="39">
        <v>0</v>
      </c>
      <c r="AU447" s="39"/>
      <c r="AV447" s="39"/>
      <c r="AW447" s="39"/>
    </row>
    <row r="448" spans="1:49" ht="20.100000000000001" customHeight="1" x14ac:dyDescent="0.2"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</row>
    <row r="449" spans="1:49" s="1" customFormat="1" ht="20.100000000000001" customHeight="1" x14ac:dyDescent="0.25">
      <c r="A449" s="3"/>
      <c r="B449" s="6"/>
      <c r="C449" s="51" t="s">
        <v>159</v>
      </c>
      <c r="D449" s="52"/>
      <c r="E449" s="5"/>
      <c r="F449" s="53">
        <v>345</v>
      </c>
      <c r="G449" s="54"/>
      <c r="H449" s="54"/>
      <c r="I449" s="54"/>
      <c r="J449" s="53">
        <v>1930</v>
      </c>
      <c r="K449" s="53">
        <v>17</v>
      </c>
      <c r="L449" s="53">
        <v>27</v>
      </c>
      <c r="M449" s="54"/>
      <c r="N449" s="53">
        <v>1974</v>
      </c>
      <c r="O449" s="54"/>
      <c r="P449" s="54"/>
      <c r="Q449" s="54"/>
      <c r="R449" s="53">
        <v>2</v>
      </c>
      <c r="S449" s="53">
        <v>61</v>
      </c>
      <c r="T449" s="53">
        <v>378</v>
      </c>
      <c r="U449" s="53">
        <v>90</v>
      </c>
      <c r="V449" s="54"/>
      <c r="W449" s="53">
        <v>206</v>
      </c>
      <c r="X449" s="53">
        <v>6</v>
      </c>
      <c r="Y449" s="53">
        <v>3</v>
      </c>
      <c r="Z449" s="53">
        <v>59</v>
      </c>
      <c r="AA449" s="53">
        <v>214</v>
      </c>
      <c r="AB449" s="53">
        <v>54</v>
      </c>
      <c r="AC449" s="53">
        <v>904</v>
      </c>
      <c r="AD449" s="53">
        <v>0</v>
      </c>
      <c r="AE449" s="54"/>
      <c r="AF449" s="53">
        <v>1977</v>
      </c>
      <c r="AG449" s="54"/>
      <c r="AH449" s="54"/>
      <c r="AI449" s="54"/>
      <c r="AJ449" s="53">
        <v>342</v>
      </c>
      <c r="AK449" s="54"/>
      <c r="AL449" s="54"/>
      <c r="AM449" s="54"/>
      <c r="AN449" s="53">
        <v>0</v>
      </c>
      <c r="AO449" s="54"/>
      <c r="AP449" s="53">
        <v>0</v>
      </c>
      <c r="AQ449" s="54"/>
      <c r="AR449" s="54"/>
      <c r="AS449" s="54"/>
      <c r="AT449" s="53">
        <v>0</v>
      </c>
      <c r="AU449" s="39"/>
      <c r="AV449" s="39"/>
      <c r="AW449" s="39"/>
    </row>
    <row r="450" spans="1:49" s="1" customFormat="1" ht="20.100000000000001" customHeight="1" x14ac:dyDescent="0.2">
      <c r="A450" s="3"/>
      <c r="B450" s="6"/>
      <c r="C450" s="3"/>
      <c r="D450" s="3"/>
      <c r="E450" s="5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39"/>
      <c r="AV450" s="39"/>
      <c r="AW450" s="39"/>
    </row>
    <row r="451" spans="1:49" s="1" customFormat="1" ht="20.100000000000001" customHeight="1" x14ac:dyDescent="0.25">
      <c r="A451" s="3"/>
      <c r="B451" s="57" t="s">
        <v>247</v>
      </c>
      <c r="C451" s="58"/>
      <c r="D451" s="58"/>
      <c r="E451" s="5"/>
      <c r="F451" s="59">
        <v>345</v>
      </c>
      <c r="G451" s="54"/>
      <c r="H451" s="54"/>
      <c r="I451" s="54"/>
      <c r="J451" s="59">
        <v>1930</v>
      </c>
      <c r="K451" s="59">
        <v>17</v>
      </c>
      <c r="L451" s="59">
        <v>27</v>
      </c>
      <c r="M451" s="54"/>
      <c r="N451" s="59">
        <v>1974</v>
      </c>
      <c r="O451" s="54"/>
      <c r="P451" s="54"/>
      <c r="Q451" s="54"/>
      <c r="R451" s="59">
        <v>2</v>
      </c>
      <c r="S451" s="59">
        <v>61</v>
      </c>
      <c r="T451" s="59">
        <v>378</v>
      </c>
      <c r="U451" s="59">
        <v>90</v>
      </c>
      <c r="V451" s="54"/>
      <c r="W451" s="59">
        <v>206</v>
      </c>
      <c r="X451" s="59">
        <v>6</v>
      </c>
      <c r="Y451" s="59">
        <v>3</v>
      </c>
      <c r="Z451" s="59">
        <v>59</v>
      </c>
      <c r="AA451" s="59">
        <v>214</v>
      </c>
      <c r="AB451" s="59">
        <v>54</v>
      </c>
      <c r="AC451" s="59">
        <v>904</v>
      </c>
      <c r="AD451" s="59">
        <v>0</v>
      </c>
      <c r="AE451" s="54"/>
      <c r="AF451" s="59">
        <v>1977</v>
      </c>
      <c r="AG451" s="54"/>
      <c r="AH451" s="54"/>
      <c r="AI451" s="54"/>
      <c r="AJ451" s="59">
        <v>342</v>
      </c>
      <c r="AK451" s="54"/>
      <c r="AL451" s="54"/>
      <c r="AM451" s="54"/>
      <c r="AN451" s="59">
        <v>0</v>
      </c>
      <c r="AO451" s="54"/>
      <c r="AP451" s="59">
        <v>0</v>
      </c>
      <c r="AQ451" s="54"/>
      <c r="AR451" s="54"/>
      <c r="AS451" s="54"/>
      <c r="AT451" s="59">
        <v>0</v>
      </c>
      <c r="AU451" s="39"/>
      <c r="AV451" s="39"/>
      <c r="AW451" s="39"/>
    </row>
    <row r="452" spans="1:49" ht="20.100000000000001" customHeight="1" x14ac:dyDescent="0.2"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</row>
    <row r="453" spans="1:49" ht="20.100000000000001" customHeight="1" x14ac:dyDescent="0.2">
      <c r="B453" s="6" t="s">
        <v>248</v>
      </c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</row>
    <row r="454" spans="1:49" ht="20.100000000000001" customHeight="1" x14ac:dyDescent="0.2">
      <c r="C454" s="3" t="s">
        <v>0</v>
      </c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</row>
    <row r="455" spans="1:49" ht="20.100000000000001" customHeight="1" x14ac:dyDescent="0.2">
      <c r="D455" s="2" t="s">
        <v>122</v>
      </c>
      <c r="F455" s="39">
        <v>0</v>
      </c>
      <c r="G455" s="39"/>
      <c r="H455" s="39"/>
      <c r="I455" s="39"/>
      <c r="J455" s="39">
        <v>0</v>
      </c>
      <c r="K455" s="39">
        <v>0</v>
      </c>
      <c r="L455" s="39">
        <v>0</v>
      </c>
      <c r="M455" s="39"/>
      <c r="N455" s="39">
        <v>0</v>
      </c>
      <c r="O455" s="39"/>
      <c r="P455" s="39"/>
      <c r="Q455" s="39"/>
      <c r="R455" s="39">
        <v>0</v>
      </c>
      <c r="S455" s="39">
        <v>0</v>
      </c>
      <c r="T455" s="39">
        <v>0</v>
      </c>
      <c r="U455" s="39">
        <v>0</v>
      </c>
      <c r="V455" s="39"/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/>
      <c r="AF455" s="39">
        <v>0</v>
      </c>
      <c r="AG455" s="39"/>
      <c r="AH455" s="39"/>
      <c r="AI455" s="39"/>
      <c r="AJ455" s="39">
        <v>0</v>
      </c>
      <c r="AK455" s="39"/>
      <c r="AL455" s="39"/>
      <c r="AM455" s="39"/>
      <c r="AN455" s="39">
        <v>0</v>
      </c>
      <c r="AO455" s="39"/>
      <c r="AP455" s="39">
        <v>0</v>
      </c>
      <c r="AQ455" s="39"/>
      <c r="AR455" s="39"/>
      <c r="AS455" s="39"/>
      <c r="AT455" s="39">
        <v>0</v>
      </c>
      <c r="AU455" s="39"/>
      <c r="AV455" s="39"/>
      <c r="AW455" s="39"/>
    </row>
    <row r="456" spans="1:49" ht="19.5" customHeight="1" x14ac:dyDescent="0.2">
      <c r="D456" s="47" t="s">
        <v>97</v>
      </c>
      <c r="F456" s="48">
        <v>0</v>
      </c>
      <c r="G456" s="49"/>
      <c r="H456" s="49"/>
      <c r="I456" s="49"/>
      <c r="J456" s="48">
        <v>0</v>
      </c>
      <c r="K456" s="48">
        <v>0</v>
      </c>
      <c r="L456" s="48">
        <v>0</v>
      </c>
      <c r="M456" s="49"/>
      <c r="N456" s="48">
        <v>0</v>
      </c>
      <c r="O456" s="49"/>
      <c r="P456" s="49"/>
      <c r="Q456" s="49"/>
      <c r="R456" s="48">
        <v>0</v>
      </c>
      <c r="S456" s="48">
        <v>0</v>
      </c>
      <c r="T456" s="48">
        <v>0</v>
      </c>
      <c r="U456" s="48">
        <v>0</v>
      </c>
      <c r="V456" s="49"/>
      <c r="W456" s="48">
        <v>0</v>
      </c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9"/>
      <c r="AF456" s="48">
        <v>0</v>
      </c>
      <c r="AG456" s="49"/>
      <c r="AH456" s="49"/>
      <c r="AI456" s="49"/>
      <c r="AJ456" s="48">
        <v>0</v>
      </c>
      <c r="AK456" s="49"/>
      <c r="AL456" s="49"/>
      <c r="AM456" s="49"/>
      <c r="AN456" s="48">
        <v>0</v>
      </c>
      <c r="AO456" s="49"/>
      <c r="AP456" s="48">
        <v>0</v>
      </c>
      <c r="AQ456" s="49"/>
      <c r="AR456" s="49"/>
      <c r="AS456" s="49"/>
      <c r="AT456" s="48">
        <v>0</v>
      </c>
      <c r="AU456" s="39"/>
      <c r="AV456" s="39"/>
      <c r="AW456" s="39"/>
    </row>
    <row r="457" spans="1:49" ht="20.100000000000001" customHeight="1" x14ac:dyDescent="0.2">
      <c r="B457" s="5"/>
      <c r="D457" s="2" t="s">
        <v>113</v>
      </c>
      <c r="F457" s="39">
        <v>0</v>
      </c>
      <c r="G457" s="39"/>
      <c r="H457" s="39"/>
      <c r="I457" s="39"/>
      <c r="J457" s="39">
        <v>0</v>
      </c>
      <c r="K457" s="39">
        <v>0</v>
      </c>
      <c r="L457" s="39">
        <v>0</v>
      </c>
      <c r="M457" s="39"/>
      <c r="N457" s="39">
        <v>0</v>
      </c>
      <c r="O457" s="39"/>
      <c r="P457" s="39"/>
      <c r="Q457" s="39"/>
      <c r="R457" s="39">
        <v>0</v>
      </c>
      <c r="S457" s="39">
        <v>0</v>
      </c>
      <c r="T457" s="39">
        <v>0</v>
      </c>
      <c r="U457" s="39">
        <v>0</v>
      </c>
      <c r="V457" s="39"/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/>
      <c r="AF457" s="39">
        <v>0</v>
      </c>
      <c r="AG457" s="39"/>
      <c r="AH457" s="39"/>
      <c r="AI457" s="39"/>
      <c r="AJ457" s="39">
        <v>0</v>
      </c>
      <c r="AK457" s="39"/>
      <c r="AL457" s="39"/>
      <c r="AM457" s="39"/>
      <c r="AN457" s="39">
        <v>0</v>
      </c>
      <c r="AO457" s="39"/>
      <c r="AP457" s="39">
        <v>0</v>
      </c>
      <c r="AQ457" s="39"/>
      <c r="AR457" s="39"/>
      <c r="AS457" s="39"/>
      <c r="AT457" s="39">
        <v>0</v>
      </c>
      <c r="AU457" s="39"/>
      <c r="AV457" s="39"/>
      <c r="AW457" s="39"/>
    </row>
    <row r="458" spans="1:49" ht="19.5" customHeight="1" x14ac:dyDescent="0.2">
      <c r="D458" s="47" t="s">
        <v>136</v>
      </c>
      <c r="F458" s="48">
        <v>0</v>
      </c>
      <c r="G458" s="49"/>
      <c r="H458" s="49"/>
      <c r="I458" s="49"/>
      <c r="J458" s="48">
        <v>0</v>
      </c>
      <c r="K458" s="48">
        <v>0</v>
      </c>
      <c r="L458" s="48">
        <v>0</v>
      </c>
      <c r="M458" s="49"/>
      <c r="N458" s="48">
        <v>0</v>
      </c>
      <c r="O458" s="49"/>
      <c r="P458" s="49"/>
      <c r="Q458" s="49"/>
      <c r="R458" s="48">
        <v>0</v>
      </c>
      <c r="S458" s="48">
        <v>0</v>
      </c>
      <c r="T458" s="48">
        <v>0</v>
      </c>
      <c r="U458" s="48">
        <v>0</v>
      </c>
      <c r="V458" s="49"/>
      <c r="W458" s="48">
        <v>0</v>
      </c>
      <c r="X458" s="48">
        <v>0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8">
        <v>0</v>
      </c>
      <c r="AE458" s="49"/>
      <c r="AF458" s="48">
        <v>0</v>
      </c>
      <c r="AG458" s="49"/>
      <c r="AH458" s="49"/>
      <c r="AI458" s="49"/>
      <c r="AJ458" s="48">
        <v>0</v>
      </c>
      <c r="AK458" s="49"/>
      <c r="AL458" s="49"/>
      <c r="AM458" s="49"/>
      <c r="AN458" s="48">
        <v>0</v>
      </c>
      <c r="AO458" s="49"/>
      <c r="AP458" s="48">
        <v>0</v>
      </c>
      <c r="AQ458" s="49"/>
      <c r="AR458" s="49"/>
      <c r="AS458" s="49"/>
      <c r="AT458" s="48">
        <v>0</v>
      </c>
      <c r="AU458" s="39"/>
      <c r="AV458" s="39"/>
      <c r="AW458" s="39"/>
    </row>
    <row r="459" spans="1:49" ht="20.100000000000001" customHeight="1" x14ac:dyDescent="0.2">
      <c r="D459" s="2" t="s">
        <v>100</v>
      </c>
      <c r="F459" s="39">
        <v>0</v>
      </c>
      <c r="G459" s="39"/>
      <c r="H459" s="39"/>
      <c r="I459" s="39"/>
      <c r="J459" s="39">
        <v>0</v>
      </c>
      <c r="K459" s="39">
        <v>0</v>
      </c>
      <c r="L459" s="39">
        <v>0</v>
      </c>
      <c r="M459" s="39"/>
      <c r="N459" s="39">
        <v>0</v>
      </c>
      <c r="O459" s="39"/>
      <c r="P459" s="39"/>
      <c r="Q459" s="39"/>
      <c r="R459" s="39">
        <v>0</v>
      </c>
      <c r="S459" s="39">
        <v>0</v>
      </c>
      <c r="T459" s="39">
        <v>0</v>
      </c>
      <c r="U459" s="39">
        <v>0</v>
      </c>
      <c r="V459" s="39"/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/>
      <c r="AF459" s="39">
        <v>0</v>
      </c>
      <c r="AG459" s="39"/>
      <c r="AH459" s="39"/>
      <c r="AI459" s="39"/>
      <c r="AJ459" s="39">
        <v>0</v>
      </c>
      <c r="AK459" s="39"/>
      <c r="AL459" s="39"/>
      <c r="AM459" s="39"/>
      <c r="AN459" s="39">
        <v>0</v>
      </c>
      <c r="AO459" s="39"/>
      <c r="AP459" s="39">
        <v>0</v>
      </c>
      <c r="AQ459" s="39"/>
      <c r="AR459" s="39"/>
      <c r="AS459" s="39"/>
      <c r="AT459" s="39">
        <v>0</v>
      </c>
      <c r="AU459" s="39"/>
      <c r="AV459" s="39"/>
      <c r="AW459" s="39"/>
    </row>
    <row r="460" spans="1:49" ht="19.5" customHeight="1" x14ac:dyDescent="0.2">
      <c r="D460" s="47" t="s">
        <v>115</v>
      </c>
      <c r="F460" s="48">
        <v>0</v>
      </c>
      <c r="G460" s="49"/>
      <c r="H460" s="49"/>
      <c r="I460" s="49"/>
      <c r="J460" s="48">
        <v>0</v>
      </c>
      <c r="K460" s="48">
        <v>0</v>
      </c>
      <c r="L460" s="48">
        <v>0</v>
      </c>
      <c r="M460" s="49"/>
      <c r="N460" s="48">
        <v>0</v>
      </c>
      <c r="O460" s="49"/>
      <c r="P460" s="49"/>
      <c r="Q460" s="49"/>
      <c r="R460" s="48">
        <v>0</v>
      </c>
      <c r="S460" s="48">
        <v>0</v>
      </c>
      <c r="T460" s="48">
        <v>0</v>
      </c>
      <c r="U460" s="48">
        <v>0</v>
      </c>
      <c r="V460" s="49"/>
      <c r="W460" s="48">
        <v>0</v>
      </c>
      <c r="X460" s="48">
        <v>0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9"/>
      <c r="AF460" s="48">
        <v>0</v>
      </c>
      <c r="AG460" s="49"/>
      <c r="AH460" s="49"/>
      <c r="AI460" s="49"/>
      <c r="AJ460" s="48">
        <v>0</v>
      </c>
      <c r="AK460" s="49"/>
      <c r="AL460" s="49"/>
      <c r="AM460" s="49"/>
      <c r="AN460" s="48">
        <v>0</v>
      </c>
      <c r="AO460" s="49"/>
      <c r="AP460" s="48">
        <v>0</v>
      </c>
      <c r="AQ460" s="49"/>
      <c r="AR460" s="49"/>
      <c r="AS460" s="49"/>
      <c r="AT460" s="48">
        <v>0</v>
      </c>
      <c r="AU460" s="39"/>
      <c r="AV460" s="39"/>
      <c r="AW460" s="39"/>
    </row>
    <row r="461" spans="1:49" ht="20.100000000000001" customHeight="1" x14ac:dyDescent="0.2">
      <c r="D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39"/>
      <c r="AV461" s="39"/>
      <c r="AW461" s="39"/>
    </row>
    <row r="462" spans="1:49" s="1" customFormat="1" ht="20.100000000000001" customHeight="1" x14ac:dyDescent="0.25">
      <c r="A462" s="3"/>
      <c r="B462" s="6"/>
      <c r="C462" s="51" t="s">
        <v>120</v>
      </c>
      <c r="D462" s="52"/>
      <c r="E462" s="5"/>
      <c r="F462" s="53">
        <v>0</v>
      </c>
      <c r="G462" s="54"/>
      <c r="H462" s="54"/>
      <c r="I462" s="54"/>
      <c r="J462" s="53">
        <v>0</v>
      </c>
      <c r="K462" s="53">
        <v>0</v>
      </c>
      <c r="L462" s="53">
        <v>0</v>
      </c>
      <c r="M462" s="54"/>
      <c r="N462" s="53">
        <v>0</v>
      </c>
      <c r="O462" s="54"/>
      <c r="P462" s="54"/>
      <c r="Q462" s="54"/>
      <c r="R462" s="53">
        <v>0</v>
      </c>
      <c r="S462" s="53">
        <v>0</v>
      </c>
      <c r="T462" s="53">
        <v>0</v>
      </c>
      <c r="U462" s="53">
        <v>0</v>
      </c>
      <c r="V462" s="54"/>
      <c r="W462" s="53">
        <v>0</v>
      </c>
      <c r="X462" s="53">
        <v>0</v>
      </c>
      <c r="Y462" s="53">
        <v>0</v>
      </c>
      <c r="Z462" s="53">
        <v>0</v>
      </c>
      <c r="AA462" s="53">
        <v>0</v>
      </c>
      <c r="AB462" s="53">
        <v>0</v>
      </c>
      <c r="AC462" s="53">
        <v>0</v>
      </c>
      <c r="AD462" s="53">
        <v>0</v>
      </c>
      <c r="AE462" s="54"/>
      <c r="AF462" s="53">
        <v>0</v>
      </c>
      <c r="AG462" s="54"/>
      <c r="AH462" s="54"/>
      <c r="AI462" s="54"/>
      <c r="AJ462" s="53">
        <v>0</v>
      </c>
      <c r="AK462" s="54"/>
      <c r="AL462" s="54"/>
      <c r="AM462" s="54"/>
      <c r="AN462" s="53">
        <v>0</v>
      </c>
      <c r="AO462" s="54"/>
      <c r="AP462" s="53">
        <v>0</v>
      </c>
      <c r="AQ462" s="54"/>
      <c r="AR462" s="54"/>
      <c r="AS462" s="54"/>
      <c r="AT462" s="53">
        <v>0</v>
      </c>
      <c r="AU462" s="39"/>
      <c r="AV462" s="39"/>
      <c r="AW462" s="39"/>
    </row>
    <row r="463" spans="1:49" ht="20.100000000000001" customHeight="1" x14ac:dyDescent="0.2">
      <c r="D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39"/>
      <c r="AV463" s="39"/>
      <c r="AW463" s="39"/>
    </row>
    <row r="464" spans="1:49" ht="20.100000000000001" customHeight="1" x14ac:dyDescent="0.2">
      <c r="C464" s="3" t="s">
        <v>249</v>
      </c>
      <c r="D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39"/>
      <c r="AV464" s="39"/>
      <c r="AW464" s="39"/>
    </row>
    <row r="465" spans="1:49" ht="20.100000000000001" customHeight="1" x14ac:dyDescent="0.2">
      <c r="D465" s="2" t="s">
        <v>122</v>
      </c>
      <c r="F465" s="39">
        <v>151</v>
      </c>
      <c r="G465" s="39"/>
      <c r="H465" s="39"/>
      <c r="I465" s="39"/>
      <c r="J465" s="39">
        <v>324</v>
      </c>
      <c r="K465" s="39">
        <v>5</v>
      </c>
      <c r="L465" s="39">
        <v>4</v>
      </c>
      <c r="M465" s="39"/>
      <c r="N465" s="39">
        <v>333</v>
      </c>
      <c r="O465" s="39"/>
      <c r="P465" s="39"/>
      <c r="Q465" s="39"/>
      <c r="R465" s="39">
        <v>1</v>
      </c>
      <c r="S465" s="39">
        <v>15</v>
      </c>
      <c r="T465" s="39">
        <v>37</v>
      </c>
      <c r="U465" s="39">
        <v>20</v>
      </c>
      <c r="V465" s="39"/>
      <c r="W465" s="39">
        <v>50</v>
      </c>
      <c r="X465" s="39">
        <v>0</v>
      </c>
      <c r="Y465" s="39">
        <v>0</v>
      </c>
      <c r="Z465" s="39">
        <v>20</v>
      </c>
      <c r="AA465" s="39">
        <v>42</v>
      </c>
      <c r="AB465" s="39">
        <v>8</v>
      </c>
      <c r="AC465" s="39">
        <v>162</v>
      </c>
      <c r="AD465" s="39">
        <v>1</v>
      </c>
      <c r="AE465" s="39"/>
      <c r="AF465" s="39">
        <v>356</v>
      </c>
      <c r="AG465" s="39"/>
      <c r="AH465" s="39"/>
      <c r="AI465" s="39"/>
      <c r="AJ465" s="39">
        <v>128</v>
      </c>
      <c r="AK465" s="39"/>
      <c r="AL465" s="39"/>
      <c r="AM465" s="39"/>
      <c r="AN465" s="39">
        <v>0</v>
      </c>
      <c r="AO465" s="39"/>
      <c r="AP465" s="39">
        <v>0</v>
      </c>
      <c r="AQ465" s="39"/>
      <c r="AR465" s="39"/>
      <c r="AS465" s="39"/>
      <c r="AT465" s="39">
        <v>0</v>
      </c>
      <c r="AU465" s="39"/>
      <c r="AV465" s="39"/>
      <c r="AW465" s="39"/>
    </row>
    <row r="466" spans="1:49" ht="19.5" customHeight="1" x14ac:dyDescent="0.2">
      <c r="D466" s="47" t="s">
        <v>135</v>
      </c>
      <c r="F466" s="48">
        <v>130</v>
      </c>
      <c r="G466" s="49"/>
      <c r="H466" s="49"/>
      <c r="I466" s="49"/>
      <c r="J466" s="48">
        <v>354</v>
      </c>
      <c r="K466" s="48">
        <v>5</v>
      </c>
      <c r="L466" s="48">
        <v>2</v>
      </c>
      <c r="M466" s="49"/>
      <c r="N466" s="48">
        <v>361</v>
      </c>
      <c r="O466" s="49"/>
      <c r="P466" s="49"/>
      <c r="Q466" s="49"/>
      <c r="R466" s="48">
        <v>28</v>
      </c>
      <c r="S466" s="48">
        <v>8</v>
      </c>
      <c r="T466" s="48">
        <v>47</v>
      </c>
      <c r="U466" s="48">
        <v>14</v>
      </c>
      <c r="V466" s="49"/>
      <c r="W466" s="48">
        <v>55</v>
      </c>
      <c r="X466" s="48">
        <v>0</v>
      </c>
      <c r="Y466" s="48">
        <v>3</v>
      </c>
      <c r="Z466" s="48">
        <v>14</v>
      </c>
      <c r="AA466" s="48">
        <v>37</v>
      </c>
      <c r="AB466" s="48">
        <v>7</v>
      </c>
      <c r="AC466" s="48">
        <v>165</v>
      </c>
      <c r="AD466" s="48">
        <v>1</v>
      </c>
      <c r="AE466" s="49"/>
      <c r="AF466" s="48">
        <v>379</v>
      </c>
      <c r="AG466" s="49"/>
      <c r="AH466" s="49"/>
      <c r="AI466" s="49"/>
      <c r="AJ466" s="48">
        <v>112</v>
      </c>
      <c r="AK466" s="49"/>
      <c r="AL466" s="49"/>
      <c r="AM466" s="49"/>
      <c r="AN466" s="48">
        <v>0</v>
      </c>
      <c r="AO466" s="49"/>
      <c r="AP466" s="48">
        <v>0</v>
      </c>
      <c r="AQ466" s="49"/>
      <c r="AR466" s="49"/>
      <c r="AS466" s="49"/>
      <c r="AT466" s="48">
        <v>11</v>
      </c>
      <c r="AU466" s="39"/>
      <c r="AV466" s="39"/>
      <c r="AW466" s="39"/>
    </row>
    <row r="467" spans="1:49" ht="20.100000000000001" customHeight="1" x14ac:dyDescent="0.2">
      <c r="B467" s="5"/>
      <c r="D467" s="2" t="s">
        <v>113</v>
      </c>
      <c r="F467" s="39">
        <v>118</v>
      </c>
      <c r="G467" s="39"/>
      <c r="H467" s="39"/>
      <c r="I467" s="39"/>
      <c r="J467" s="39">
        <v>325</v>
      </c>
      <c r="K467" s="39">
        <v>8</v>
      </c>
      <c r="L467" s="39">
        <v>5</v>
      </c>
      <c r="M467" s="39"/>
      <c r="N467" s="39">
        <v>338</v>
      </c>
      <c r="O467" s="39"/>
      <c r="P467" s="39"/>
      <c r="Q467" s="39"/>
      <c r="R467" s="39">
        <v>1</v>
      </c>
      <c r="S467" s="39">
        <v>8</v>
      </c>
      <c r="T467" s="39">
        <v>58</v>
      </c>
      <c r="U467" s="39">
        <v>15</v>
      </c>
      <c r="V467" s="39"/>
      <c r="W467" s="39">
        <v>59</v>
      </c>
      <c r="X467" s="39">
        <v>1</v>
      </c>
      <c r="Y467" s="39">
        <v>1</v>
      </c>
      <c r="Z467" s="39">
        <v>9</v>
      </c>
      <c r="AA467" s="39">
        <v>33</v>
      </c>
      <c r="AB467" s="39">
        <v>6</v>
      </c>
      <c r="AC467" s="39">
        <v>144</v>
      </c>
      <c r="AD467" s="39">
        <v>0</v>
      </c>
      <c r="AE467" s="39"/>
      <c r="AF467" s="39">
        <v>335</v>
      </c>
      <c r="AG467" s="39"/>
      <c r="AH467" s="39"/>
      <c r="AI467" s="39"/>
      <c r="AJ467" s="39">
        <v>121</v>
      </c>
      <c r="AK467" s="39"/>
      <c r="AL467" s="39"/>
      <c r="AM467" s="39"/>
      <c r="AN467" s="39">
        <v>0</v>
      </c>
      <c r="AO467" s="39"/>
      <c r="AP467" s="39">
        <v>0</v>
      </c>
      <c r="AQ467" s="39"/>
      <c r="AR467" s="39"/>
      <c r="AS467" s="39"/>
      <c r="AT467" s="39">
        <v>0</v>
      </c>
      <c r="AU467" s="39"/>
      <c r="AV467" s="39"/>
      <c r="AW467" s="39"/>
    </row>
    <row r="468" spans="1:49" ht="19.5" customHeight="1" x14ac:dyDescent="0.2">
      <c r="D468" s="47" t="s">
        <v>136</v>
      </c>
      <c r="F468" s="48">
        <v>143</v>
      </c>
      <c r="G468" s="49"/>
      <c r="H468" s="49"/>
      <c r="I468" s="49"/>
      <c r="J468" s="48">
        <v>324</v>
      </c>
      <c r="K468" s="48">
        <v>2</v>
      </c>
      <c r="L468" s="48">
        <v>4</v>
      </c>
      <c r="M468" s="49"/>
      <c r="N468" s="48">
        <v>330</v>
      </c>
      <c r="O468" s="49"/>
      <c r="P468" s="49"/>
      <c r="Q468" s="49"/>
      <c r="R468" s="48">
        <v>0</v>
      </c>
      <c r="S468" s="48">
        <v>5</v>
      </c>
      <c r="T468" s="48">
        <v>40</v>
      </c>
      <c r="U468" s="48">
        <v>24</v>
      </c>
      <c r="V468" s="49"/>
      <c r="W468" s="48">
        <v>47</v>
      </c>
      <c r="X468" s="48">
        <v>0</v>
      </c>
      <c r="Y468" s="48">
        <v>0</v>
      </c>
      <c r="Z468" s="48">
        <v>12</v>
      </c>
      <c r="AA468" s="48">
        <v>38</v>
      </c>
      <c r="AB468" s="48">
        <v>12</v>
      </c>
      <c r="AC468" s="48">
        <v>148</v>
      </c>
      <c r="AD468" s="48">
        <v>0</v>
      </c>
      <c r="AE468" s="49"/>
      <c r="AF468" s="48">
        <v>326</v>
      </c>
      <c r="AG468" s="49"/>
      <c r="AH468" s="49"/>
      <c r="AI468" s="49"/>
      <c r="AJ468" s="48">
        <v>147</v>
      </c>
      <c r="AK468" s="49"/>
      <c r="AL468" s="49"/>
      <c r="AM468" s="49"/>
      <c r="AN468" s="48">
        <v>0</v>
      </c>
      <c r="AO468" s="49"/>
      <c r="AP468" s="48">
        <v>0</v>
      </c>
      <c r="AQ468" s="49"/>
      <c r="AR468" s="49"/>
      <c r="AS468" s="49"/>
      <c r="AT468" s="48">
        <v>35</v>
      </c>
      <c r="AU468" s="39"/>
      <c r="AV468" s="39"/>
      <c r="AW468" s="39"/>
    </row>
    <row r="469" spans="1:49" ht="20.100000000000001" customHeight="1" x14ac:dyDescent="0.2">
      <c r="B469" s="5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</row>
    <row r="470" spans="1:49" s="1" customFormat="1" ht="20.100000000000001" customHeight="1" x14ac:dyDescent="0.25">
      <c r="A470" s="3"/>
      <c r="B470" s="6"/>
      <c r="C470" s="51" t="s">
        <v>250</v>
      </c>
      <c r="D470" s="52"/>
      <c r="E470" s="5"/>
      <c r="F470" s="53">
        <v>542</v>
      </c>
      <c r="G470" s="54"/>
      <c r="H470" s="54"/>
      <c r="I470" s="54"/>
      <c r="J470" s="53">
        <v>1327</v>
      </c>
      <c r="K470" s="53">
        <v>20</v>
      </c>
      <c r="L470" s="53">
        <v>15</v>
      </c>
      <c r="M470" s="54"/>
      <c r="N470" s="53">
        <v>1362</v>
      </c>
      <c r="O470" s="54"/>
      <c r="P470" s="54"/>
      <c r="Q470" s="54"/>
      <c r="R470" s="53">
        <v>30</v>
      </c>
      <c r="S470" s="53">
        <v>36</v>
      </c>
      <c r="T470" s="53">
        <v>182</v>
      </c>
      <c r="U470" s="53">
        <v>73</v>
      </c>
      <c r="V470" s="54"/>
      <c r="W470" s="53">
        <v>211</v>
      </c>
      <c r="X470" s="53">
        <v>1</v>
      </c>
      <c r="Y470" s="53">
        <v>4</v>
      </c>
      <c r="Z470" s="53">
        <v>55</v>
      </c>
      <c r="AA470" s="53">
        <v>150</v>
      </c>
      <c r="AB470" s="53">
        <v>33</v>
      </c>
      <c r="AC470" s="53">
        <v>619</v>
      </c>
      <c r="AD470" s="53">
        <v>2</v>
      </c>
      <c r="AE470" s="54"/>
      <c r="AF470" s="53">
        <v>1396</v>
      </c>
      <c r="AG470" s="54"/>
      <c r="AH470" s="54"/>
      <c r="AI470" s="54"/>
      <c r="AJ470" s="53">
        <v>508</v>
      </c>
      <c r="AK470" s="54"/>
      <c r="AL470" s="54"/>
      <c r="AM470" s="54"/>
      <c r="AN470" s="53">
        <v>0</v>
      </c>
      <c r="AO470" s="54"/>
      <c r="AP470" s="53">
        <v>0</v>
      </c>
      <c r="AQ470" s="54"/>
      <c r="AR470" s="54"/>
      <c r="AS470" s="54"/>
      <c r="AT470" s="53">
        <v>46</v>
      </c>
      <c r="AU470" s="39"/>
      <c r="AV470" s="39"/>
      <c r="AW470" s="39"/>
    </row>
    <row r="471" spans="1:49" ht="20.100000000000001" customHeight="1" x14ac:dyDescent="0.2">
      <c r="B471" s="5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</row>
    <row r="472" spans="1:49" ht="20.100000000000001" customHeight="1" x14ac:dyDescent="0.2">
      <c r="B472" s="5"/>
      <c r="C472" s="3" t="s">
        <v>154</v>
      </c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</row>
    <row r="473" spans="1:49" ht="20.100000000000001" customHeight="1" x14ac:dyDescent="0.2">
      <c r="B473" s="5"/>
      <c r="D473" s="60" t="s">
        <v>251</v>
      </c>
      <c r="F473" s="39">
        <v>31</v>
      </c>
      <c r="G473" s="39"/>
      <c r="H473" s="39"/>
      <c r="I473" s="39"/>
      <c r="J473" s="39">
        <v>135</v>
      </c>
      <c r="K473" s="39">
        <v>3</v>
      </c>
      <c r="L473" s="39">
        <v>4</v>
      </c>
      <c r="M473" s="39"/>
      <c r="N473" s="39">
        <v>142</v>
      </c>
      <c r="O473" s="39"/>
      <c r="P473" s="39"/>
      <c r="Q473" s="39"/>
      <c r="R473" s="39">
        <v>3</v>
      </c>
      <c r="S473" s="39">
        <v>11</v>
      </c>
      <c r="T473" s="39">
        <v>37</v>
      </c>
      <c r="U473" s="39">
        <v>5</v>
      </c>
      <c r="V473" s="39"/>
      <c r="W473" s="39">
        <v>11</v>
      </c>
      <c r="X473" s="39">
        <v>1</v>
      </c>
      <c r="Y473" s="39">
        <v>1</v>
      </c>
      <c r="Z473" s="39">
        <v>6</v>
      </c>
      <c r="AA473" s="39">
        <v>22</v>
      </c>
      <c r="AB473" s="39">
        <v>8</v>
      </c>
      <c r="AC473" s="39">
        <v>41</v>
      </c>
      <c r="AD473" s="39">
        <v>0</v>
      </c>
      <c r="AE473" s="39"/>
      <c r="AF473" s="39">
        <v>146</v>
      </c>
      <c r="AG473" s="39"/>
      <c r="AH473" s="39"/>
      <c r="AI473" s="39"/>
      <c r="AJ473" s="39">
        <v>27</v>
      </c>
      <c r="AK473" s="39"/>
      <c r="AL473" s="39"/>
      <c r="AM473" s="39"/>
      <c r="AN473" s="39">
        <v>0</v>
      </c>
      <c r="AO473" s="39"/>
      <c r="AP473" s="39">
        <v>0</v>
      </c>
      <c r="AQ473" s="39"/>
      <c r="AR473" s="39"/>
      <c r="AS473" s="39"/>
      <c r="AT473" s="39">
        <v>0</v>
      </c>
      <c r="AU473" s="39"/>
      <c r="AV473" s="39"/>
      <c r="AW473" s="39"/>
    </row>
    <row r="474" spans="1:49" ht="19.5" customHeight="1" x14ac:dyDescent="0.2">
      <c r="D474" s="47" t="s">
        <v>252</v>
      </c>
      <c r="F474" s="48">
        <v>27</v>
      </c>
      <c r="G474" s="49"/>
      <c r="H474" s="49"/>
      <c r="I474" s="49"/>
      <c r="J474" s="48">
        <v>133</v>
      </c>
      <c r="K474" s="48">
        <v>9</v>
      </c>
      <c r="L474" s="48">
        <v>3</v>
      </c>
      <c r="M474" s="49"/>
      <c r="N474" s="48">
        <v>145</v>
      </c>
      <c r="O474" s="49"/>
      <c r="P474" s="49"/>
      <c r="Q474" s="49"/>
      <c r="R474" s="48">
        <v>0</v>
      </c>
      <c r="S474" s="48">
        <v>15</v>
      </c>
      <c r="T474" s="48">
        <v>38</v>
      </c>
      <c r="U474" s="48">
        <v>14</v>
      </c>
      <c r="V474" s="49"/>
      <c r="W474" s="48">
        <v>14</v>
      </c>
      <c r="X474" s="48">
        <v>1</v>
      </c>
      <c r="Y474" s="48">
        <v>0</v>
      </c>
      <c r="Z474" s="48">
        <v>0</v>
      </c>
      <c r="AA474" s="48">
        <v>12</v>
      </c>
      <c r="AB474" s="48">
        <v>1</v>
      </c>
      <c r="AC474" s="48">
        <v>43</v>
      </c>
      <c r="AD474" s="48">
        <v>1</v>
      </c>
      <c r="AE474" s="49"/>
      <c r="AF474" s="48">
        <v>139</v>
      </c>
      <c r="AG474" s="49"/>
      <c r="AH474" s="49"/>
      <c r="AI474" s="49"/>
      <c r="AJ474" s="48">
        <v>33</v>
      </c>
      <c r="AK474" s="49"/>
      <c r="AL474" s="49"/>
      <c r="AM474" s="49"/>
      <c r="AN474" s="48">
        <v>0</v>
      </c>
      <c r="AO474" s="49"/>
      <c r="AP474" s="48">
        <v>0</v>
      </c>
      <c r="AQ474" s="49"/>
      <c r="AR474" s="49"/>
      <c r="AS474" s="49"/>
      <c r="AT474" s="48">
        <v>0</v>
      </c>
      <c r="AU474" s="39"/>
      <c r="AV474" s="39"/>
      <c r="AW474" s="39"/>
    </row>
    <row r="475" spans="1:49" ht="20.100000000000001" customHeight="1" x14ac:dyDescent="0.2">
      <c r="B475" s="5"/>
      <c r="D475" s="60" t="s">
        <v>253</v>
      </c>
      <c r="F475" s="39">
        <v>39</v>
      </c>
      <c r="G475" s="39"/>
      <c r="H475" s="39"/>
      <c r="I475" s="39"/>
      <c r="J475" s="39">
        <v>130</v>
      </c>
      <c r="K475" s="39">
        <v>6</v>
      </c>
      <c r="L475" s="39">
        <v>2</v>
      </c>
      <c r="M475" s="39"/>
      <c r="N475" s="39">
        <v>138</v>
      </c>
      <c r="O475" s="39"/>
      <c r="P475" s="39"/>
      <c r="Q475" s="39"/>
      <c r="R475" s="39">
        <v>1</v>
      </c>
      <c r="S475" s="39">
        <v>12</v>
      </c>
      <c r="T475" s="39">
        <v>21</v>
      </c>
      <c r="U475" s="39">
        <v>12</v>
      </c>
      <c r="V475" s="39"/>
      <c r="W475" s="39">
        <v>15</v>
      </c>
      <c r="X475" s="39">
        <v>3</v>
      </c>
      <c r="Y475" s="39">
        <v>0</v>
      </c>
      <c r="Z475" s="39">
        <v>2</v>
      </c>
      <c r="AA475" s="39">
        <v>26</v>
      </c>
      <c r="AB475" s="39">
        <v>3</v>
      </c>
      <c r="AC475" s="39">
        <v>51</v>
      </c>
      <c r="AD475" s="39">
        <v>0</v>
      </c>
      <c r="AE475" s="39"/>
      <c r="AF475" s="39">
        <v>146</v>
      </c>
      <c r="AG475" s="39"/>
      <c r="AH475" s="39"/>
      <c r="AI475" s="39"/>
      <c r="AJ475" s="39">
        <v>31</v>
      </c>
      <c r="AK475" s="39"/>
      <c r="AL475" s="39"/>
      <c r="AM475" s="39"/>
      <c r="AN475" s="39">
        <v>0</v>
      </c>
      <c r="AO475" s="39"/>
      <c r="AP475" s="39">
        <v>0</v>
      </c>
      <c r="AQ475" s="39"/>
      <c r="AR475" s="39"/>
      <c r="AS475" s="39"/>
      <c r="AT475" s="39">
        <v>0</v>
      </c>
      <c r="AU475" s="39"/>
      <c r="AV475" s="39"/>
      <c r="AW475" s="39"/>
    </row>
    <row r="476" spans="1:49" ht="19.5" customHeight="1" x14ac:dyDescent="0.2">
      <c r="D476" s="47" t="s">
        <v>254</v>
      </c>
      <c r="F476" s="48">
        <v>21</v>
      </c>
      <c r="G476" s="49"/>
      <c r="H476" s="49"/>
      <c r="I476" s="49"/>
      <c r="J476" s="48">
        <v>135</v>
      </c>
      <c r="K476" s="48">
        <v>0</v>
      </c>
      <c r="L476" s="48">
        <v>5</v>
      </c>
      <c r="M476" s="49"/>
      <c r="N476" s="48">
        <v>140</v>
      </c>
      <c r="O476" s="49"/>
      <c r="P476" s="49"/>
      <c r="Q476" s="49"/>
      <c r="R476" s="48">
        <v>0</v>
      </c>
      <c r="S476" s="48">
        <v>9</v>
      </c>
      <c r="T476" s="48">
        <v>17</v>
      </c>
      <c r="U476" s="48">
        <v>8</v>
      </c>
      <c r="V476" s="49"/>
      <c r="W476" s="48">
        <v>24</v>
      </c>
      <c r="X476" s="48">
        <v>0</v>
      </c>
      <c r="Y476" s="48">
        <v>0</v>
      </c>
      <c r="Z476" s="48">
        <v>1</v>
      </c>
      <c r="AA476" s="48">
        <v>23</v>
      </c>
      <c r="AB476" s="48">
        <v>5</v>
      </c>
      <c r="AC476" s="48">
        <v>50</v>
      </c>
      <c r="AD476" s="48">
        <v>0</v>
      </c>
      <c r="AE476" s="49"/>
      <c r="AF476" s="48">
        <v>137</v>
      </c>
      <c r="AG476" s="49"/>
      <c r="AH476" s="49"/>
      <c r="AI476" s="49"/>
      <c r="AJ476" s="48">
        <v>24</v>
      </c>
      <c r="AK476" s="49"/>
      <c r="AL476" s="49"/>
      <c r="AM476" s="49"/>
      <c r="AN476" s="48">
        <v>0</v>
      </c>
      <c r="AO476" s="49"/>
      <c r="AP476" s="48">
        <v>0</v>
      </c>
      <c r="AQ476" s="49"/>
      <c r="AR476" s="49"/>
      <c r="AS476" s="49"/>
      <c r="AT476" s="48">
        <v>0</v>
      </c>
      <c r="AU476" s="39"/>
      <c r="AV476" s="39"/>
      <c r="AW476" s="39"/>
    </row>
    <row r="477" spans="1:49" ht="20.100000000000001" customHeight="1" x14ac:dyDescent="0.2">
      <c r="D477" s="60" t="s">
        <v>255</v>
      </c>
      <c r="F477" s="39">
        <v>17</v>
      </c>
      <c r="G477" s="39"/>
      <c r="H477" s="39"/>
      <c r="I477" s="39"/>
      <c r="J477" s="39">
        <v>132</v>
      </c>
      <c r="K477" s="39">
        <v>2</v>
      </c>
      <c r="L477" s="39">
        <v>2</v>
      </c>
      <c r="M477" s="39"/>
      <c r="N477" s="39">
        <v>136</v>
      </c>
      <c r="O477" s="39"/>
      <c r="P477" s="39"/>
      <c r="Q477" s="39"/>
      <c r="R477" s="39">
        <v>0</v>
      </c>
      <c r="S477" s="39">
        <v>3</v>
      </c>
      <c r="T477" s="39">
        <v>37</v>
      </c>
      <c r="U477" s="39">
        <v>6</v>
      </c>
      <c r="V477" s="39"/>
      <c r="W477" s="39">
        <v>8</v>
      </c>
      <c r="X477" s="39">
        <v>1</v>
      </c>
      <c r="Y477" s="39">
        <v>0</v>
      </c>
      <c r="Z477" s="39">
        <v>8</v>
      </c>
      <c r="AA477" s="39">
        <v>18</v>
      </c>
      <c r="AB477" s="39">
        <v>5</v>
      </c>
      <c r="AC477" s="39">
        <v>41</v>
      </c>
      <c r="AD477" s="39">
        <v>0</v>
      </c>
      <c r="AE477" s="39"/>
      <c r="AF477" s="39">
        <v>127</v>
      </c>
      <c r="AG477" s="39"/>
      <c r="AH477" s="39"/>
      <c r="AI477" s="39"/>
      <c r="AJ477" s="39">
        <v>26</v>
      </c>
      <c r="AK477" s="39"/>
      <c r="AL477" s="39"/>
      <c r="AM477" s="39"/>
      <c r="AN477" s="39">
        <v>0</v>
      </c>
      <c r="AO477" s="39"/>
      <c r="AP477" s="39">
        <v>0</v>
      </c>
      <c r="AQ477" s="39"/>
      <c r="AR477" s="39"/>
      <c r="AS477" s="39"/>
      <c r="AT477" s="39">
        <v>0</v>
      </c>
      <c r="AU477" s="39"/>
      <c r="AV477" s="39"/>
      <c r="AW477" s="39"/>
    </row>
    <row r="478" spans="1:49" ht="19.5" customHeight="1" x14ac:dyDescent="0.2">
      <c r="D478" s="47" t="s">
        <v>256</v>
      </c>
      <c r="F478" s="48">
        <v>35</v>
      </c>
      <c r="G478" s="49"/>
      <c r="H478" s="49"/>
      <c r="I478" s="49"/>
      <c r="J478" s="48">
        <v>127</v>
      </c>
      <c r="K478" s="48">
        <v>2</v>
      </c>
      <c r="L478" s="48">
        <v>1</v>
      </c>
      <c r="M478" s="49"/>
      <c r="N478" s="48">
        <v>130</v>
      </c>
      <c r="O478" s="49"/>
      <c r="P478" s="49"/>
      <c r="Q478" s="49"/>
      <c r="R478" s="48">
        <v>0</v>
      </c>
      <c r="S478" s="48">
        <v>12</v>
      </c>
      <c r="T478" s="48">
        <v>16</v>
      </c>
      <c r="U478" s="48">
        <v>2</v>
      </c>
      <c r="V478" s="49"/>
      <c r="W478" s="48">
        <v>21</v>
      </c>
      <c r="X478" s="48">
        <v>1</v>
      </c>
      <c r="Y478" s="48">
        <v>0</v>
      </c>
      <c r="Z478" s="48">
        <v>5</v>
      </c>
      <c r="AA478" s="48">
        <v>25</v>
      </c>
      <c r="AB478" s="48">
        <v>6</v>
      </c>
      <c r="AC478" s="48">
        <v>48</v>
      </c>
      <c r="AD478" s="48">
        <v>1</v>
      </c>
      <c r="AE478" s="49"/>
      <c r="AF478" s="48">
        <v>137</v>
      </c>
      <c r="AG478" s="49"/>
      <c r="AH478" s="49"/>
      <c r="AI478" s="49"/>
      <c r="AJ478" s="48">
        <v>28</v>
      </c>
      <c r="AK478" s="49"/>
      <c r="AL478" s="49"/>
      <c r="AM478" s="49"/>
      <c r="AN478" s="48">
        <v>0</v>
      </c>
      <c r="AO478" s="49"/>
      <c r="AP478" s="48">
        <v>0</v>
      </c>
      <c r="AQ478" s="49"/>
      <c r="AR478" s="49"/>
      <c r="AS478" s="49"/>
      <c r="AT478" s="48">
        <v>0</v>
      </c>
      <c r="AU478" s="39"/>
      <c r="AV478" s="39"/>
      <c r="AW478" s="39"/>
    </row>
    <row r="479" spans="1:49" ht="20.100000000000001" customHeight="1" x14ac:dyDescent="0.2">
      <c r="D479" s="60" t="s">
        <v>257</v>
      </c>
      <c r="F479" s="39">
        <v>37</v>
      </c>
      <c r="G479" s="39"/>
      <c r="H479" s="39"/>
      <c r="I479" s="39"/>
      <c r="J479" s="39">
        <v>132</v>
      </c>
      <c r="K479" s="39">
        <v>2</v>
      </c>
      <c r="L479" s="39">
        <v>1</v>
      </c>
      <c r="M479" s="39"/>
      <c r="N479" s="39">
        <v>135</v>
      </c>
      <c r="O479" s="39"/>
      <c r="P479" s="39"/>
      <c r="Q479" s="39"/>
      <c r="R479" s="39">
        <v>0</v>
      </c>
      <c r="S479" s="39">
        <v>9</v>
      </c>
      <c r="T479" s="39">
        <v>26</v>
      </c>
      <c r="U479" s="39">
        <v>13</v>
      </c>
      <c r="V479" s="39"/>
      <c r="W479" s="39">
        <v>15</v>
      </c>
      <c r="X479" s="39">
        <v>0</v>
      </c>
      <c r="Y479" s="39">
        <v>0</v>
      </c>
      <c r="Z479" s="39">
        <v>8</v>
      </c>
      <c r="AA479" s="39">
        <v>10</v>
      </c>
      <c r="AB479" s="39">
        <v>4</v>
      </c>
      <c r="AC479" s="39">
        <v>52</v>
      </c>
      <c r="AD479" s="39">
        <v>0</v>
      </c>
      <c r="AE479" s="39"/>
      <c r="AF479" s="39">
        <v>137</v>
      </c>
      <c r="AG479" s="39"/>
      <c r="AH479" s="39"/>
      <c r="AI479" s="39"/>
      <c r="AJ479" s="39">
        <v>35</v>
      </c>
      <c r="AK479" s="39"/>
      <c r="AL479" s="39"/>
      <c r="AM479" s="39"/>
      <c r="AN479" s="39">
        <v>0</v>
      </c>
      <c r="AO479" s="39"/>
      <c r="AP479" s="39">
        <v>0</v>
      </c>
      <c r="AQ479" s="39"/>
      <c r="AR479" s="39"/>
      <c r="AS479" s="39"/>
      <c r="AT479" s="39">
        <v>0</v>
      </c>
      <c r="AU479" s="39"/>
      <c r="AV479" s="39"/>
      <c r="AW479" s="39"/>
    </row>
    <row r="480" spans="1:49" ht="19.5" customHeight="1" x14ac:dyDescent="0.2">
      <c r="D480" s="47" t="s">
        <v>258</v>
      </c>
      <c r="F480" s="48">
        <v>32</v>
      </c>
      <c r="G480" s="49"/>
      <c r="H480" s="49"/>
      <c r="I480" s="49"/>
      <c r="J480" s="48">
        <v>125</v>
      </c>
      <c r="K480" s="48">
        <v>4</v>
      </c>
      <c r="L480" s="48">
        <v>5</v>
      </c>
      <c r="M480" s="49"/>
      <c r="N480" s="48">
        <v>134</v>
      </c>
      <c r="O480" s="49"/>
      <c r="P480" s="49"/>
      <c r="Q480" s="49"/>
      <c r="R480" s="48">
        <v>0</v>
      </c>
      <c r="S480" s="48">
        <v>2</v>
      </c>
      <c r="T480" s="48">
        <v>24</v>
      </c>
      <c r="U480" s="48">
        <v>2</v>
      </c>
      <c r="V480" s="49"/>
      <c r="W480" s="48">
        <v>17</v>
      </c>
      <c r="X480" s="48">
        <v>0</v>
      </c>
      <c r="Y480" s="48">
        <v>0</v>
      </c>
      <c r="Z480" s="48">
        <v>2</v>
      </c>
      <c r="AA480" s="48">
        <v>8</v>
      </c>
      <c r="AB480" s="48">
        <v>1</v>
      </c>
      <c r="AC480" s="48">
        <v>81</v>
      </c>
      <c r="AD480" s="48">
        <v>0</v>
      </c>
      <c r="AE480" s="49"/>
      <c r="AF480" s="48">
        <v>137</v>
      </c>
      <c r="AG480" s="49"/>
      <c r="AH480" s="49"/>
      <c r="AI480" s="49"/>
      <c r="AJ480" s="48">
        <v>29</v>
      </c>
      <c r="AK480" s="49"/>
      <c r="AL480" s="49"/>
      <c r="AM480" s="49"/>
      <c r="AN480" s="48">
        <v>0</v>
      </c>
      <c r="AO480" s="49"/>
      <c r="AP480" s="48">
        <v>0</v>
      </c>
      <c r="AQ480" s="49"/>
      <c r="AR480" s="49"/>
      <c r="AS480" s="49"/>
      <c r="AT480" s="48">
        <v>0</v>
      </c>
      <c r="AU480" s="39"/>
      <c r="AV480" s="39"/>
      <c r="AW480" s="39"/>
    </row>
    <row r="481" spans="1:49" ht="20.100000000000001" customHeight="1" x14ac:dyDescent="0.2">
      <c r="D481" s="60" t="s">
        <v>259</v>
      </c>
      <c r="F481" s="39">
        <v>35</v>
      </c>
      <c r="G481" s="39"/>
      <c r="H481" s="39"/>
      <c r="I481" s="39"/>
      <c r="J481" s="39">
        <v>132</v>
      </c>
      <c r="K481" s="39">
        <v>3</v>
      </c>
      <c r="L481" s="39">
        <v>0</v>
      </c>
      <c r="M481" s="39"/>
      <c r="N481" s="39">
        <v>135</v>
      </c>
      <c r="O481" s="39"/>
      <c r="P481" s="39"/>
      <c r="Q481" s="39"/>
      <c r="R481" s="39">
        <v>0</v>
      </c>
      <c r="S481" s="39">
        <v>9</v>
      </c>
      <c r="T481" s="39">
        <v>26</v>
      </c>
      <c r="U481" s="39">
        <v>9</v>
      </c>
      <c r="V481" s="39"/>
      <c r="W481" s="39">
        <v>20</v>
      </c>
      <c r="X481" s="39">
        <v>0</v>
      </c>
      <c r="Y481" s="39">
        <v>0</v>
      </c>
      <c r="Z481" s="39">
        <v>4</v>
      </c>
      <c r="AA481" s="39">
        <v>14</v>
      </c>
      <c r="AB481" s="39">
        <v>1</v>
      </c>
      <c r="AC481" s="39">
        <v>55</v>
      </c>
      <c r="AD481" s="39">
        <v>0</v>
      </c>
      <c r="AE481" s="39"/>
      <c r="AF481" s="39">
        <v>138</v>
      </c>
      <c r="AG481" s="39"/>
      <c r="AH481" s="39"/>
      <c r="AI481" s="39"/>
      <c r="AJ481" s="39">
        <v>32</v>
      </c>
      <c r="AK481" s="39"/>
      <c r="AL481" s="39"/>
      <c r="AM481" s="39"/>
      <c r="AN481" s="39">
        <v>0</v>
      </c>
      <c r="AO481" s="39"/>
      <c r="AP481" s="39">
        <v>0</v>
      </c>
      <c r="AQ481" s="39"/>
      <c r="AR481" s="39"/>
      <c r="AS481" s="39"/>
      <c r="AT481" s="39">
        <v>0</v>
      </c>
      <c r="AU481" s="39"/>
      <c r="AV481" s="39"/>
      <c r="AW481" s="39"/>
    </row>
    <row r="482" spans="1:49" ht="20.100000000000001" customHeight="1" x14ac:dyDescent="0.2"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</row>
    <row r="483" spans="1:49" s="1" customFormat="1" ht="20.100000000000001" customHeight="1" x14ac:dyDescent="0.25">
      <c r="A483" s="3"/>
      <c r="B483" s="6"/>
      <c r="C483" s="51" t="s">
        <v>159</v>
      </c>
      <c r="D483" s="52"/>
      <c r="E483" s="5"/>
      <c r="F483" s="53">
        <v>274</v>
      </c>
      <c r="G483" s="54"/>
      <c r="H483" s="54"/>
      <c r="I483" s="54"/>
      <c r="J483" s="53">
        <v>1181</v>
      </c>
      <c r="K483" s="53">
        <v>31</v>
      </c>
      <c r="L483" s="53">
        <v>23</v>
      </c>
      <c r="M483" s="54"/>
      <c r="N483" s="53">
        <v>1235</v>
      </c>
      <c r="O483" s="54"/>
      <c r="P483" s="54"/>
      <c r="Q483" s="54"/>
      <c r="R483" s="53">
        <v>4</v>
      </c>
      <c r="S483" s="53">
        <v>82</v>
      </c>
      <c r="T483" s="53">
        <v>242</v>
      </c>
      <c r="U483" s="53">
        <v>71</v>
      </c>
      <c r="V483" s="54"/>
      <c r="W483" s="53">
        <v>145</v>
      </c>
      <c r="X483" s="53">
        <v>7</v>
      </c>
      <c r="Y483" s="53">
        <v>1</v>
      </c>
      <c r="Z483" s="53">
        <v>36</v>
      </c>
      <c r="AA483" s="53">
        <v>158</v>
      </c>
      <c r="AB483" s="53">
        <v>34</v>
      </c>
      <c r="AC483" s="53">
        <v>462</v>
      </c>
      <c r="AD483" s="53">
        <v>2</v>
      </c>
      <c r="AE483" s="54"/>
      <c r="AF483" s="53">
        <v>1244</v>
      </c>
      <c r="AG483" s="54"/>
      <c r="AH483" s="54"/>
      <c r="AI483" s="54"/>
      <c r="AJ483" s="53">
        <v>265</v>
      </c>
      <c r="AK483" s="54"/>
      <c r="AL483" s="54"/>
      <c r="AM483" s="54"/>
      <c r="AN483" s="53">
        <v>0</v>
      </c>
      <c r="AO483" s="54"/>
      <c r="AP483" s="53">
        <v>0</v>
      </c>
      <c r="AQ483" s="54"/>
      <c r="AR483" s="54"/>
      <c r="AS483" s="54"/>
      <c r="AT483" s="53">
        <v>0</v>
      </c>
      <c r="AU483" s="39"/>
      <c r="AV483" s="39"/>
      <c r="AW483" s="39"/>
    </row>
    <row r="484" spans="1:49" s="1" customFormat="1" ht="20.100000000000001" customHeight="1" x14ac:dyDescent="0.2">
      <c r="A484" s="3"/>
      <c r="B484" s="6"/>
      <c r="C484" s="3"/>
      <c r="D484" s="3"/>
      <c r="E484" s="5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39"/>
      <c r="AV484" s="39"/>
      <c r="AW484" s="39"/>
    </row>
    <row r="485" spans="1:49" s="1" customFormat="1" ht="20.100000000000001" customHeight="1" x14ac:dyDescent="0.25">
      <c r="A485" s="3"/>
      <c r="B485" s="57" t="s">
        <v>260</v>
      </c>
      <c r="C485" s="58"/>
      <c r="D485" s="58"/>
      <c r="E485" s="5"/>
      <c r="F485" s="59">
        <v>816</v>
      </c>
      <c r="G485" s="54"/>
      <c r="H485" s="54"/>
      <c r="I485" s="54"/>
      <c r="J485" s="59">
        <v>2508</v>
      </c>
      <c r="K485" s="59">
        <v>51</v>
      </c>
      <c r="L485" s="59">
        <v>38</v>
      </c>
      <c r="M485" s="54"/>
      <c r="N485" s="59">
        <v>2597</v>
      </c>
      <c r="O485" s="54"/>
      <c r="P485" s="54"/>
      <c r="Q485" s="54"/>
      <c r="R485" s="59">
        <v>34</v>
      </c>
      <c r="S485" s="59">
        <v>118</v>
      </c>
      <c r="T485" s="59">
        <v>424</v>
      </c>
      <c r="U485" s="59">
        <v>144</v>
      </c>
      <c r="V485" s="54"/>
      <c r="W485" s="59">
        <v>356</v>
      </c>
      <c r="X485" s="59">
        <v>8</v>
      </c>
      <c r="Y485" s="59">
        <v>5</v>
      </c>
      <c r="Z485" s="59">
        <v>91</v>
      </c>
      <c r="AA485" s="59">
        <v>308</v>
      </c>
      <c r="AB485" s="59">
        <v>67</v>
      </c>
      <c r="AC485" s="59">
        <v>1081</v>
      </c>
      <c r="AD485" s="59">
        <v>4</v>
      </c>
      <c r="AE485" s="54"/>
      <c r="AF485" s="59">
        <v>2640</v>
      </c>
      <c r="AG485" s="54"/>
      <c r="AH485" s="54"/>
      <c r="AI485" s="54"/>
      <c r="AJ485" s="59">
        <v>773</v>
      </c>
      <c r="AK485" s="54"/>
      <c r="AL485" s="54"/>
      <c r="AM485" s="54"/>
      <c r="AN485" s="59">
        <v>0</v>
      </c>
      <c r="AO485" s="54"/>
      <c r="AP485" s="59">
        <v>0</v>
      </c>
      <c r="AQ485" s="54"/>
      <c r="AR485" s="54"/>
      <c r="AS485" s="54"/>
      <c r="AT485" s="59">
        <v>46</v>
      </c>
      <c r="AU485" s="39"/>
      <c r="AV485" s="39"/>
      <c r="AW485" s="39"/>
    </row>
    <row r="486" spans="1:49" ht="20.100000000000001" customHeight="1" x14ac:dyDescent="0.2"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</row>
    <row r="487" spans="1:49" ht="20.100000000000001" customHeight="1" x14ac:dyDescent="0.2">
      <c r="B487" s="6" t="s">
        <v>261</v>
      </c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</row>
    <row r="488" spans="1:49" ht="20.100000000000001" customHeight="1" x14ac:dyDescent="0.2">
      <c r="C488" s="3" t="s">
        <v>154</v>
      </c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</row>
    <row r="489" spans="1:49" ht="20.100000000000001" customHeight="1" x14ac:dyDescent="0.2">
      <c r="D489" s="2" t="s">
        <v>96</v>
      </c>
      <c r="F489" s="39">
        <v>63</v>
      </c>
      <c r="G489" s="39"/>
      <c r="H489" s="39"/>
      <c r="I489" s="39"/>
      <c r="J489" s="39">
        <v>377</v>
      </c>
      <c r="K489" s="39">
        <v>7</v>
      </c>
      <c r="L489" s="39">
        <v>4</v>
      </c>
      <c r="M489" s="39"/>
      <c r="N489" s="39">
        <v>388</v>
      </c>
      <c r="O489" s="39"/>
      <c r="P489" s="39"/>
      <c r="Q489" s="39"/>
      <c r="R489" s="39">
        <v>0</v>
      </c>
      <c r="S489" s="39">
        <v>29</v>
      </c>
      <c r="T489" s="39">
        <v>96</v>
      </c>
      <c r="U489" s="39">
        <v>42</v>
      </c>
      <c r="V489" s="39"/>
      <c r="W489" s="39">
        <v>23</v>
      </c>
      <c r="X489" s="39">
        <v>0</v>
      </c>
      <c r="Y489" s="39">
        <v>1</v>
      </c>
      <c r="Z489" s="39">
        <v>5</v>
      </c>
      <c r="AA489" s="39">
        <v>40</v>
      </c>
      <c r="AB489" s="39">
        <v>8</v>
      </c>
      <c r="AC489" s="39">
        <v>149</v>
      </c>
      <c r="AD489" s="39">
        <v>1</v>
      </c>
      <c r="AE489" s="39"/>
      <c r="AF489" s="39">
        <v>394</v>
      </c>
      <c r="AG489" s="39"/>
      <c r="AH489" s="39"/>
      <c r="AI489" s="39"/>
      <c r="AJ489" s="39">
        <v>57</v>
      </c>
      <c r="AK489" s="39"/>
      <c r="AL489" s="39"/>
      <c r="AM489" s="39"/>
      <c r="AN489" s="39">
        <v>0</v>
      </c>
      <c r="AO489" s="39"/>
      <c r="AP489" s="39">
        <v>0</v>
      </c>
      <c r="AQ489" s="39"/>
      <c r="AR489" s="39"/>
      <c r="AS489" s="39"/>
      <c r="AT489" s="39">
        <v>0</v>
      </c>
      <c r="AU489" s="39"/>
      <c r="AV489" s="39"/>
      <c r="AW489" s="39"/>
    </row>
    <row r="490" spans="1:49" ht="19.5" customHeight="1" x14ac:dyDescent="0.2">
      <c r="D490" s="47" t="s">
        <v>97</v>
      </c>
      <c r="F490" s="48">
        <v>43</v>
      </c>
      <c r="G490" s="49"/>
      <c r="H490" s="49"/>
      <c r="I490" s="49"/>
      <c r="J490" s="48">
        <v>402</v>
      </c>
      <c r="K490" s="48">
        <v>13</v>
      </c>
      <c r="L490" s="48">
        <v>2</v>
      </c>
      <c r="M490" s="49"/>
      <c r="N490" s="48">
        <v>417</v>
      </c>
      <c r="O490" s="49"/>
      <c r="P490" s="49"/>
      <c r="Q490" s="49"/>
      <c r="R490" s="48">
        <v>0</v>
      </c>
      <c r="S490" s="48">
        <v>98</v>
      </c>
      <c r="T490" s="48">
        <v>85</v>
      </c>
      <c r="U490" s="48">
        <v>22</v>
      </c>
      <c r="V490" s="49"/>
      <c r="W490" s="48">
        <v>31</v>
      </c>
      <c r="X490" s="48">
        <v>1</v>
      </c>
      <c r="Y490" s="48">
        <v>1</v>
      </c>
      <c r="Z490" s="48">
        <v>12</v>
      </c>
      <c r="AA490" s="48">
        <v>51</v>
      </c>
      <c r="AB490" s="48">
        <v>13</v>
      </c>
      <c r="AC490" s="48">
        <v>96</v>
      </c>
      <c r="AD490" s="48">
        <v>1</v>
      </c>
      <c r="AE490" s="49"/>
      <c r="AF490" s="48">
        <v>411</v>
      </c>
      <c r="AG490" s="49"/>
      <c r="AH490" s="49"/>
      <c r="AI490" s="49"/>
      <c r="AJ490" s="48">
        <v>49</v>
      </c>
      <c r="AK490" s="49"/>
      <c r="AL490" s="49"/>
      <c r="AM490" s="49"/>
      <c r="AN490" s="48">
        <v>0</v>
      </c>
      <c r="AO490" s="49"/>
      <c r="AP490" s="48">
        <v>0</v>
      </c>
      <c r="AQ490" s="49"/>
      <c r="AR490" s="49"/>
      <c r="AS490" s="49"/>
      <c r="AT490" s="48">
        <v>0</v>
      </c>
      <c r="AU490" s="39"/>
      <c r="AV490" s="39"/>
      <c r="AW490" s="39"/>
    </row>
    <row r="491" spans="1:49" ht="20.100000000000001" customHeight="1" x14ac:dyDescent="0.2">
      <c r="B491" s="5"/>
      <c r="D491" s="2" t="s">
        <v>113</v>
      </c>
      <c r="F491" s="39">
        <v>112</v>
      </c>
      <c r="G491" s="39"/>
      <c r="H491" s="39"/>
      <c r="I491" s="39"/>
      <c r="J491" s="39">
        <v>398</v>
      </c>
      <c r="K491" s="39">
        <v>7</v>
      </c>
      <c r="L491" s="39">
        <v>2</v>
      </c>
      <c r="M491" s="39"/>
      <c r="N491" s="39">
        <v>407</v>
      </c>
      <c r="O491" s="39"/>
      <c r="P491" s="39"/>
      <c r="Q491" s="39"/>
      <c r="R491" s="39">
        <v>0</v>
      </c>
      <c r="S491" s="39">
        <v>27</v>
      </c>
      <c r="T491" s="39">
        <v>98</v>
      </c>
      <c r="U491" s="39">
        <v>33</v>
      </c>
      <c r="V491" s="39"/>
      <c r="W491" s="39">
        <v>31</v>
      </c>
      <c r="X491" s="39">
        <v>3</v>
      </c>
      <c r="Y491" s="39">
        <v>2</v>
      </c>
      <c r="Z491" s="39">
        <v>10</v>
      </c>
      <c r="AA491" s="39">
        <v>65</v>
      </c>
      <c r="AB491" s="39">
        <v>11</v>
      </c>
      <c r="AC491" s="39">
        <v>160</v>
      </c>
      <c r="AD491" s="39">
        <v>0</v>
      </c>
      <c r="AE491" s="39"/>
      <c r="AF491" s="39">
        <v>440</v>
      </c>
      <c r="AG491" s="39"/>
      <c r="AH491" s="39"/>
      <c r="AI491" s="39"/>
      <c r="AJ491" s="39">
        <v>79</v>
      </c>
      <c r="AK491" s="39"/>
      <c r="AL491" s="39"/>
      <c r="AM491" s="39"/>
      <c r="AN491" s="39">
        <v>0</v>
      </c>
      <c r="AO491" s="39"/>
      <c r="AP491" s="39">
        <v>0</v>
      </c>
      <c r="AQ491" s="39"/>
      <c r="AR491" s="39"/>
      <c r="AS491" s="39"/>
      <c r="AT491" s="39">
        <v>61</v>
      </c>
      <c r="AU491" s="39"/>
      <c r="AV491" s="39"/>
      <c r="AW491" s="39"/>
    </row>
    <row r="492" spans="1:49" ht="19.5" customHeight="1" x14ac:dyDescent="0.2">
      <c r="D492" s="47" t="s">
        <v>136</v>
      </c>
      <c r="F492" s="48">
        <v>127</v>
      </c>
      <c r="G492" s="49"/>
      <c r="H492" s="49"/>
      <c r="I492" s="49"/>
      <c r="J492" s="48">
        <v>397</v>
      </c>
      <c r="K492" s="48">
        <v>6</v>
      </c>
      <c r="L492" s="48">
        <v>9</v>
      </c>
      <c r="M492" s="49"/>
      <c r="N492" s="48">
        <v>412</v>
      </c>
      <c r="O492" s="49"/>
      <c r="P492" s="49"/>
      <c r="Q492" s="49"/>
      <c r="R492" s="48">
        <v>1</v>
      </c>
      <c r="S492" s="48">
        <v>26</v>
      </c>
      <c r="T492" s="48">
        <v>54</v>
      </c>
      <c r="U492" s="48">
        <v>29</v>
      </c>
      <c r="V492" s="49"/>
      <c r="W492" s="48">
        <v>40</v>
      </c>
      <c r="X492" s="48">
        <v>1</v>
      </c>
      <c r="Y492" s="48">
        <v>1</v>
      </c>
      <c r="Z492" s="48">
        <v>16</v>
      </c>
      <c r="AA492" s="48">
        <v>56</v>
      </c>
      <c r="AB492" s="48">
        <v>11</v>
      </c>
      <c r="AC492" s="48">
        <v>196</v>
      </c>
      <c r="AD492" s="48">
        <v>0</v>
      </c>
      <c r="AE492" s="49"/>
      <c r="AF492" s="48">
        <v>431</v>
      </c>
      <c r="AG492" s="49"/>
      <c r="AH492" s="49"/>
      <c r="AI492" s="49"/>
      <c r="AJ492" s="48">
        <v>108</v>
      </c>
      <c r="AK492" s="49"/>
      <c r="AL492" s="49"/>
      <c r="AM492" s="49"/>
      <c r="AN492" s="48">
        <v>0</v>
      </c>
      <c r="AO492" s="49"/>
      <c r="AP492" s="48">
        <v>0</v>
      </c>
      <c r="AQ492" s="49"/>
      <c r="AR492" s="49"/>
      <c r="AS492" s="49"/>
      <c r="AT492" s="48">
        <v>206</v>
      </c>
      <c r="AU492" s="39"/>
      <c r="AV492" s="39"/>
      <c r="AW492" s="39"/>
    </row>
    <row r="493" spans="1:49" ht="20.100000000000001" customHeight="1" x14ac:dyDescent="0.2">
      <c r="D493" s="2" t="s">
        <v>114</v>
      </c>
      <c r="F493" s="39">
        <v>31</v>
      </c>
      <c r="G493" s="39"/>
      <c r="H493" s="39"/>
      <c r="I493" s="39"/>
      <c r="J493" s="39">
        <v>327</v>
      </c>
      <c r="K493" s="39">
        <v>4</v>
      </c>
      <c r="L493" s="39">
        <v>5</v>
      </c>
      <c r="M493" s="39"/>
      <c r="N493" s="39">
        <v>336</v>
      </c>
      <c r="O493" s="39"/>
      <c r="P493" s="39"/>
      <c r="Q493" s="39"/>
      <c r="R493" s="39">
        <v>0</v>
      </c>
      <c r="S493" s="39">
        <v>21</v>
      </c>
      <c r="T493" s="39">
        <v>108</v>
      </c>
      <c r="U493" s="39">
        <v>8</v>
      </c>
      <c r="V493" s="39"/>
      <c r="W493" s="39">
        <v>24</v>
      </c>
      <c r="X493" s="39">
        <v>3</v>
      </c>
      <c r="Y493" s="39">
        <v>0</v>
      </c>
      <c r="Z493" s="39">
        <v>15</v>
      </c>
      <c r="AA493" s="39">
        <v>42</v>
      </c>
      <c r="AB493" s="39">
        <v>53</v>
      </c>
      <c r="AC493" s="39">
        <v>67</v>
      </c>
      <c r="AD493" s="39">
        <v>0</v>
      </c>
      <c r="AE493" s="39"/>
      <c r="AF493" s="39">
        <v>341</v>
      </c>
      <c r="AG493" s="39"/>
      <c r="AH493" s="39"/>
      <c r="AI493" s="39"/>
      <c r="AJ493" s="39">
        <v>26</v>
      </c>
      <c r="AK493" s="39"/>
      <c r="AL493" s="39"/>
      <c r="AM493" s="39"/>
      <c r="AN493" s="39">
        <v>0</v>
      </c>
      <c r="AO493" s="39"/>
      <c r="AP493" s="39">
        <v>0</v>
      </c>
      <c r="AQ493" s="39"/>
      <c r="AR493" s="39"/>
      <c r="AS493" s="39"/>
      <c r="AT493" s="39">
        <v>0</v>
      </c>
      <c r="AU493" s="39"/>
      <c r="AV493" s="39"/>
      <c r="AW493" s="39"/>
    </row>
    <row r="494" spans="1:49" ht="19.5" customHeight="1" x14ac:dyDescent="0.2">
      <c r="D494" s="47" t="s">
        <v>115</v>
      </c>
      <c r="F494" s="48">
        <v>51</v>
      </c>
      <c r="G494" s="49"/>
      <c r="H494" s="49"/>
      <c r="I494" s="49"/>
      <c r="J494" s="48">
        <v>320</v>
      </c>
      <c r="K494" s="48">
        <v>10</v>
      </c>
      <c r="L494" s="48">
        <v>4</v>
      </c>
      <c r="M494" s="49"/>
      <c r="N494" s="48">
        <v>334</v>
      </c>
      <c r="O494" s="49"/>
      <c r="P494" s="49"/>
      <c r="Q494" s="49"/>
      <c r="R494" s="48">
        <v>0</v>
      </c>
      <c r="S494" s="48">
        <v>15</v>
      </c>
      <c r="T494" s="48">
        <v>116</v>
      </c>
      <c r="U494" s="48">
        <v>35</v>
      </c>
      <c r="V494" s="49"/>
      <c r="W494" s="48">
        <v>28</v>
      </c>
      <c r="X494" s="48">
        <v>0</v>
      </c>
      <c r="Y494" s="48">
        <v>0</v>
      </c>
      <c r="Z494" s="48">
        <v>8</v>
      </c>
      <c r="AA494" s="48">
        <v>32</v>
      </c>
      <c r="AB494" s="48">
        <v>8</v>
      </c>
      <c r="AC494" s="48">
        <v>87</v>
      </c>
      <c r="AD494" s="48">
        <v>0</v>
      </c>
      <c r="AE494" s="49"/>
      <c r="AF494" s="48">
        <v>329</v>
      </c>
      <c r="AG494" s="49"/>
      <c r="AH494" s="49"/>
      <c r="AI494" s="49"/>
      <c r="AJ494" s="48">
        <v>56</v>
      </c>
      <c r="AK494" s="49"/>
      <c r="AL494" s="49"/>
      <c r="AM494" s="49"/>
      <c r="AN494" s="48">
        <v>0</v>
      </c>
      <c r="AO494" s="49"/>
      <c r="AP494" s="48">
        <v>0</v>
      </c>
      <c r="AQ494" s="49"/>
      <c r="AR494" s="49"/>
      <c r="AS494" s="49"/>
      <c r="AT494" s="48">
        <v>0</v>
      </c>
      <c r="AU494" s="39"/>
      <c r="AV494" s="39"/>
      <c r="AW494" s="39"/>
    </row>
    <row r="495" spans="1:49" ht="20.100000000000001" customHeight="1" x14ac:dyDescent="0.2">
      <c r="D495" s="2" t="s">
        <v>102</v>
      </c>
      <c r="F495" s="39">
        <v>110</v>
      </c>
      <c r="G495" s="39"/>
      <c r="H495" s="39"/>
      <c r="I495" s="39"/>
      <c r="J495" s="39">
        <v>388</v>
      </c>
      <c r="K495" s="39">
        <v>8</v>
      </c>
      <c r="L495" s="39">
        <v>0</v>
      </c>
      <c r="M495" s="39"/>
      <c r="N495" s="39">
        <v>396</v>
      </c>
      <c r="O495" s="39"/>
      <c r="P495" s="39"/>
      <c r="Q495" s="39"/>
      <c r="R495" s="39">
        <v>0</v>
      </c>
      <c r="S495" s="39">
        <v>14</v>
      </c>
      <c r="T495" s="39">
        <v>82</v>
      </c>
      <c r="U495" s="39">
        <v>49</v>
      </c>
      <c r="V495" s="39"/>
      <c r="W495" s="39">
        <v>41</v>
      </c>
      <c r="X495" s="39">
        <v>4</v>
      </c>
      <c r="Y495" s="39">
        <v>0</v>
      </c>
      <c r="Z495" s="39">
        <v>17</v>
      </c>
      <c r="AA495" s="39">
        <v>57</v>
      </c>
      <c r="AB495" s="39">
        <v>16</v>
      </c>
      <c r="AC495" s="39">
        <v>121</v>
      </c>
      <c r="AD495" s="39">
        <v>0</v>
      </c>
      <c r="AE495" s="39"/>
      <c r="AF495" s="39">
        <v>401</v>
      </c>
      <c r="AG495" s="39"/>
      <c r="AH495" s="39"/>
      <c r="AI495" s="39"/>
      <c r="AJ495" s="39">
        <v>105</v>
      </c>
      <c r="AK495" s="39"/>
      <c r="AL495" s="39"/>
      <c r="AM495" s="39"/>
      <c r="AN495" s="39">
        <v>0</v>
      </c>
      <c r="AO495" s="39"/>
      <c r="AP495" s="39">
        <v>0</v>
      </c>
      <c r="AQ495" s="39"/>
      <c r="AR495" s="39"/>
      <c r="AS495" s="39"/>
      <c r="AT495" s="39">
        <v>0</v>
      </c>
      <c r="AU495" s="39"/>
      <c r="AV495" s="39"/>
      <c r="AW495" s="39"/>
    </row>
    <row r="496" spans="1:49" ht="19.5" customHeight="1" x14ac:dyDescent="0.2">
      <c r="D496" s="47" t="s">
        <v>103</v>
      </c>
      <c r="F496" s="48">
        <v>46</v>
      </c>
      <c r="G496" s="49"/>
      <c r="H496" s="49"/>
      <c r="I496" s="49"/>
      <c r="J496" s="48">
        <v>341</v>
      </c>
      <c r="K496" s="48">
        <v>7</v>
      </c>
      <c r="L496" s="48">
        <v>3</v>
      </c>
      <c r="M496" s="49"/>
      <c r="N496" s="48">
        <v>351</v>
      </c>
      <c r="O496" s="49"/>
      <c r="P496" s="49"/>
      <c r="Q496" s="49"/>
      <c r="R496" s="48">
        <v>1</v>
      </c>
      <c r="S496" s="48">
        <v>24</v>
      </c>
      <c r="T496" s="48">
        <v>113</v>
      </c>
      <c r="U496" s="48">
        <v>31</v>
      </c>
      <c r="V496" s="49"/>
      <c r="W496" s="48">
        <v>43</v>
      </c>
      <c r="X496" s="48">
        <v>2</v>
      </c>
      <c r="Y496" s="48">
        <v>0</v>
      </c>
      <c r="Z496" s="48">
        <v>3</v>
      </c>
      <c r="AA496" s="48">
        <v>42</v>
      </c>
      <c r="AB496" s="48">
        <v>3</v>
      </c>
      <c r="AC496" s="48">
        <v>96</v>
      </c>
      <c r="AD496" s="48">
        <v>6</v>
      </c>
      <c r="AE496" s="49"/>
      <c r="AF496" s="48">
        <v>364</v>
      </c>
      <c r="AG496" s="49"/>
      <c r="AH496" s="49"/>
      <c r="AI496" s="49"/>
      <c r="AJ496" s="48">
        <v>33</v>
      </c>
      <c r="AK496" s="49"/>
      <c r="AL496" s="49"/>
      <c r="AM496" s="49"/>
      <c r="AN496" s="48">
        <v>0</v>
      </c>
      <c r="AO496" s="49"/>
      <c r="AP496" s="48">
        <v>0</v>
      </c>
      <c r="AQ496" s="49"/>
      <c r="AR496" s="49"/>
      <c r="AS496" s="49"/>
      <c r="AT496" s="48">
        <v>0</v>
      </c>
      <c r="AU496" s="39"/>
      <c r="AV496" s="39"/>
      <c r="AW496" s="39"/>
    </row>
    <row r="497" spans="1:49" ht="20.100000000000001" customHeight="1" x14ac:dyDescent="0.2">
      <c r="B497" s="5"/>
      <c r="D497" s="2" t="s">
        <v>104</v>
      </c>
      <c r="F497" s="39">
        <v>115</v>
      </c>
      <c r="G497" s="39"/>
      <c r="H497" s="39"/>
      <c r="I497" s="39"/>
      <c r="J497" s="39">
        <v>510</v>
      </c>
      <c r="K497" s="39">
        <v>7</v>
      </c>
      <c r="L497" s="39">
        <v>3</v>
      </c>
      <c r="M497" s="39"/>
      <c r="N497" s="39">
        <v>520</v>
      </c>
      <c r="O497" s="39"/>
      <c r="P497" s="39"/>
      <c r="Q497" s="39"/>
      <c r="R497" s="39">
        <v>2</v>
      </c>
      <c r="S497" s="39">
        <v>28</v>
      </c>
      <c r="T497" s="39">
        <v>149</v>
      </c>
      <c r="U497" s="39">
        <v>21</v>
      </c>
      <c r="V497" s="39"/>
      <c r="W497" s="39">
        <v>64</v>
      </c>
      <c r="X497" s="39">
        <v>3</v>
      </c>
      <c r="Y497" s="39">
        <v>2</v>
      </c>
      <c r="Z497" s="39">
        <v>30</v>
      </c>
      <c r="AA497" s="39">
        <v>70</v>
      </c>
      <c r="AB497" s="39">
        <v>11</v>
      </c>
      <c r="AC497" s="39">
        <v>140</v>
      </c>
      <c r="AD497" s="39">
        <v>0</v>
      </c>
      <c r="AE497" s="39"/>
      <c r="AF497" s="39">
        <v>520</v>
      </c>
      <c r="AG497" s="39"/>
      <c r="AH497" s="39"/>
      <c r="AI497" s="39"/>
      <c r="AJ497" s="39">
        <v>115</v>
      </c>
      <c r="AK497" s="39"/>
      <c r="AL497" s="39"/>
      <c r="AM497" s="39"/>
      <c r="AN497" s="39">
        <v>0</v>
      </c>
      <c r="AO497" s="39"/>
      <c r="AP497" s="39">
        <v>0</v>
      </c>
      <c r="AQ497" s="39"/>
      <c r="AR497" s="39"/>
      <c r="AS497" s="39"/>
      <c r="AT497" s="39">
        <v>0</v>
      </c>
      <c r="AU497" s="39"/>
      <c r="AV497" s="39"/>
      <c r="AW497" s="39"/>
    </row>
    <row r="498" spans="1:49" ht="19.5" customHeight="1" x14ac:dyDescent="0.2">
      <c r="D498" s="47" t="s">
        <v>117</v>
      </c>
      <c r="F498" s="48">
        <v>105</v>
      </c>
      <c r="G498" s="49"/>
      <c r="H498" s="49"/>
      <c r="I498" s="49"/>
      <c r="J498" s="48">
        <v>518</v>
      </c>
      <c r="K498" s="48">
        <v>15</v>
      </c>
      <c r="L498" s="48">
        <v>7</v>
      </c>
      <c r="M498" s="49"/>
      <c r="N498" s="48">
        <v>540</v>
      </c>
      <c r="O498" s="49"/>
      <c r="P498" s="49"/>
      <c r="Q498" s="49"/>
      <c r="R498" s="48">
        <v>1</v>
      </c>
      <c r="S498" s="48">
        <v>36</v>
      </c>
      <c r="T498" s="48">
        <v>159</v>
      </c>
      <c r="U498" s="48">
        <v>64</v>
      </c>
      <c r="V498" s="49"/>
      <c r="W498" s="48">
        <v>31</v>
      </c>
      <c r="X498" s="48">
        <v>2</v>
      </c>
      <c r="Y498" s="48">
        <v>1</v>
      </c>
      <c r="Z498" s="48">
        <v>12</v>
      </c>
      <c r="AA498" s="48">
        <v>53</v>
      </c>
      <c r="AB498" s="48">
        <v>13</v>
      </c>
      <c r="AC498" s="48">
        <v>157</v>
      </c>
      <c r="AD498" s="48">
        <v>0</v>
      </c>
      <c r="AE498" s="49"/>
      <c r="AF498" s="48">
        <v>529</v>
      </c>
      <c r="AG498" s="49"/>
      <c r="AH498" s="49"/>
      <c r="AI498" s="49"/>
      <c r="AJ498" s="48">
        <v>116</v>
      </c>
      <c r="AK498" s="49"/>
      <c r="AL498" s="49"/>
      <c r="AM498" s="49"/>
      <c r="AN498" s="48">
        <v>0</v>
      </c>
      <c r="AO498" s="49"/>
      <c r="AP498" s="48">
        <v>0</v>
      </c>
      <c r="AQ498" s="49"/>
      <c r="AR498" s="49"/>
      <c r="AS498" s="49"/>
      <c r="AT498" s="48">
        <v>88</v>
      </c>
      <c r="AU498" s="39"/>
      <c r="AV498" s="39"/>
      <c r="AW498" s="39"/>
    </row>
    <row r="499" spans="1:49" ht="20.100000000000001" customHeight="1" x14ac:dyDescent="0.2">
      <c r="B499" s="5"/>
      <c r="D499" s="2" t="s">
        <v>156</v>
      </c>
      <c r="F499" s="39">
        <v>115</v>
      </c>
      <c r="G499" s="39"/>
      <c r="H499" s="39"/>
      <c r="I499" s="39"/>
      <c r="J499" s="39">
        <v>421</v>
      </c>
      <c r="K499" s="39">
        <v>1</v>
      </c>
      <c r="L499" s="39">
        <v>4</v>
      </c>
      <c r="M499" s="39"/>
      <c r="N499" s="39">
        <v>426</v>
      </c>
      <c r="O499" s="39"/>
      <c r="P499" s="39"/>
      <c r="Q499" s="39"/>
      <c r="R499" s="39">
        <v>0</v>
      </c>
      <c r="S499" s="39">
        <v>10</v>
      </c>
      <c r="T499" s="39">
        <v>79</v>
      </c>
      <c r="U499" s="39">
        <v>29</v>
      </c>
      <c r="V499" s="39"/>
      <c r="W499" s="39">
        <v>29</v>
      </c>
      <c r="X499" s="39">
        <v>0</v>
      </c>
      <c r="Y499" s="39">
        <v>0</v>
      </c>
      <c r="Z499" s="39">
        <v>11</v>
      </c>
      <c r="AA499" s="39">
        <v>62</v>
      </c>
      <c r="AB499" s="39">
        <v>37</v>
      </c>
      <c r="AC499" s="39">
        <v>147</v>
      </c>
      <c r="AD499" s="39">
        <v>11</v>
      </c>
      <c r="AE499" s="39"/>
      <c r="AF499" s="39">
        <v>415</v>
      </c>
      <c r="AG499" s="39"/>
      <c r="AH499" s="39"/>
      <c r="AI499" s="39"/>
      <c r="AJ499" s="39">
        <v>126</v>
      </c>
      <c r="AK499" s="39"/>
      <c r="AL499" s="39"/>
      <c r="AM499" s="39"/>
      <c r="AN499" s="39">
        <v>0</v>
      </c>
      <c r="AO499" s="39"/>
      <c r="AP499" s="39">
        <v>0</v>
      </c>
      <c r="AQ499" s="39"/>
      <c r="AR499" s="39"/>
      <c r="AS499" s="39"/>
      <c r="AT499" s="39">
        <v>130</v>
      </c>
      <c r="AU499" s="39"/>
      <c r="AV499" s="39"/>
      <c r="AW499" s="39"/>
    </row>
    <row r="500" spans="1:49" ht="20.100000000000001" customHeight="1" x14ac:dyDescent="0.2">
      <c r="B500" s="5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</row>
    <row r="501" spans="1:49" s="1" customFormat="1" ht="20.100000000000001" customHeight="1" x14ac:dyDescent="0.25">
      <c r="A501" s="3"/>
      <c r="B501" s="6"/>
      <c r="C501" s="51" t="s">
        <v>159</v>
      </c>
      <c r="D501" s="52"/>
      <c r="E501" s="5"/>
      <c r="F501" s="53">
        <v>918</v>
      </c>
      <c r="G501" s="54"/>
      <c r="H501" s="54"/>
      <c r="I501" s="54"/>
      <c r="J501" s="53">
        <v>4399</v>
      </c>
      <c r="K501" s="53">
        <v>85</v>
      </c>
      <c r="L501" s="53">
        <v>43</v>
      </c>
      <c r="M501" s="54"/>
      <c r="N501" s="53">
        <v>4527</v>
      </c>
      <c r="O501" s="54"/>
      <c r="P501" s="54"/>
      <c r="Q501" s="54"/>
      <c r="R501" s="53">
        <v>5</v>
      </c>
      <c r="S501" s="53">
        <v>328</v>
      </c>
      <c r="T501" s="53">
        <v>1139</v>
      </c>
      <c r="U501" s="53">
        <v>363</v>
      </c>
      <c r="V501" s="54"/>
      <c r="W501" s="53">
        <v>385</v>
      </c>
      <c r="X501" s="53">
        <v>19</v>
      </c>
      <c r="Y501" s="53">
        <v>8</v>
      </c>
      <c r="Z501" s="53">
        <v>139</v>
      </c>
      <c r="AA501" s="53">
        <v>570</v>
      </c>
      <c r="AB501" s="53">
        <v>184</v>
      </c>
      <c r="AC501" s="53">
        <v>1416</v>
      </c>
      <c r="AD501" s="53">
        <v>19</v>
      </c>
      <c r="AE501" s="54"/>
      <c r="AF501" s="53">
        <v>4575</v>
      </c>
      <c r="AG501" s="54"/>
      <c r="AH501" s="54"/>
      <c r="AI501" s="54"/>
      <c r="AJ501" s="53">
        <v>870</v>
      </c>
      <c r="AK501" s="54"/>
      <c r="AL501" s="54"/>
      <c r="AM501" s="54"/>
      <c r="AN501" s="53">
        <v>0</v>
      </c>
      <c r="AO501" s="54"/>
      <c r="AP501" s="53">
        <v>0</v>
      </c>
      <c r="AQ501" s="54"/>
      <c r="AR501" s="54"/>
      <c r="AS501" s="54"/>
      <c r="AT501" s="53">
        <v>485</v>
      </c>
      <c r="AU501" s="39"/>
      <c r="AV501" s="39"/>
      <c r="AW501" s="39"/>
    </row>
    <row r="502" spans="1:49" s="1" customFormat="1" ht="20.100000000000001" customHeight="1" x14ac:dyDescent="0.2">
      <c r="A502" s="3"/>
      <c r="B502" s="6"/>
      <c r="C502" s="3"/>
      <c r="D502" s="3"/>
      <c r="E502" s="5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39"/>
      <c r="AV502" s="39"/>
      <c r="AW502" s="39"/>
    </row>
    <row r="503" spans="1:49" s="1" customFormat="1" ht="20.100000000000001" customHeight="1" x14ac:dyDescent="0.25">
      <c r="A503" s="3"/>
      <c r="B503" s="57" t="s">
        <v>262</v>
      </c>
      <c r="C503" s="58"/>
      <c r="D503" s="58"/>
      <c r="E503" s="5"/>
      <c r="F503" s="59">
        <v>918</v>
      </c>
      <c r="G503" s="54"/>
      <c r="H503" s="54"/>
      <c r="I503" s="54"/>
      <c r="J503" s="59">
        <v>4399</v>
      </c>
      <c r="K503" s="59">
        <v>85</v>
      </c>
      <c r="L503" s="59">
        <v>43</v>
      </c>
      <c r="M503" s="54"/>
      <c r="N503" s="59">
        <v>4527</v>
      </c>
      <c r="O503" s="54"/>
      <c r="P503" s="54"/>
      <c r="Q503" s="54"/>
      <c r="R503" s="59">
        <v>5</v>
      </c>
      <c r="S503" s="59">
        <v>328</v>
      </c>
      <c r="T503" s="59">
        <v>1139</v>
      </c>
      <c r="U503" s="59">
        <v>363</v>
      </c>
      <c r="V503" s="54"/>
      <c r="W503" s="59">
        <v>385</v>
      </c>
      <c r="X503" s="59">
        <v>19</v>
      </c>
      <c r="Y503" s="59">
        <v>8</v>
      </c>
      <c r="Z503" s="59">
        <v>139</v>
      </c>
      <c r="AA503" s="59">
        <v>570</v>
      </c>
      <c r="AB503" s="59">
        <v>184</v>
      </c>
      <c r="AC503" s="59">
        <v>1416</v>
      </c>
      <c r="AD503" s="59">
        <v>19</v>
      </c>
      <c r="AE503" s="54"/>
      <c r="AF503" s="59">
        <v>4575</v>
      </c>
      <c r="AG503" s="54"/>
      <c r="AH503" s="54"/>
      <c r="AI503" s="54"/>
      <c r="AJ503" s="59">
        <v>870</v>
      </c>
      <c r="AK503" s="54"/>
      <c r="AL503" s="54"/>
      <c r="AM503" s="54"/>
      <c r="AN503" s="59">
        <v>0</v>
      </c>
      <c r="AO503" s="54"/>
      <c r="AP503" s="59">
        <v>0</v>
      </c>
      <c r="AQ503" s="54"/>
      <c r="AR503" s="54"/>
      <c r="AS503" s="54"/>
      <c r="AT503" s="59">
        <v>485</v>
      </c>
      <c r="AU503" s="39"/>
      <c r="AV503" s="39"/>
      <c r="AW503" s="39"/>
    </row>
    <row r="504" spans="1:49" ht="20.100000000000001" customHeight="1" x14ac:dyDescent="0.2"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</row>
    <row r="505" spans="1:49" ht="20.100000000000001" customHeight="1" x14ac:dyDescent="0.2">
      <c r="B505" s="6" t="s">
        <v>263</v>
      </c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</row>
    <row r="506" spans="1:49" ht="20.100000000000001" customHeight="1" x14ac:dyDescent="0.2">
      <c r="C506" s="3" t="s">
        <v>154</v>
      </c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</row>
    <row r="507" spans="1:49" ht="20.100000000000001" customHeight="1" x14ac:dyDescent="0.2">
      <c r="D507" s="2" t="s">
        <v>122</v>
      </c>
      <c r="F507" s="39">
        <v>67</v>
      </c>
      <c r="G507" s="39"/>
      <c r="H507" s="39"/>
      <c r="I507" s="39"/>
      <c r="J507" s="39">
        <v>243</v>
      </c>
      <c r="K507" s="39">
        <v>8</v>
      </c>
      <c r="L507" s="39">
        <v>10</v>
      </c>
      <c r="M507" s="39"/>
      <c r="N507" s="39">
        <v>261</v>
      </c>
      <c r="O507" s="39"/>
      <c r="P507" s="39"/>
      <c r="Q507" s="39"/>
      <c r="R507" s="39">
        <v>0</v>
      </c>
      <c r="S507" s="39">
        <v>20</v>
      </c>
      <c r="T507" s="39">
        <v>76</v>
      </c>
      <c r="U507" s="39">
        <v>13</v>
      </c>
      <c r="V507" s="39"/>
      <c r="W507" s="39">
        <v>34</v>
      </c>
      <c r="X507" s="39">
        <v>1</v>
      </c>
      <c r="Y507" s="39">
        <v>1</v>
      </c>
      <c r="Z507" s="39">
        <v>7</v>
      </c>
      <c r="AA507" s="39">
        <v>43</v>
      </c>
      <c r="AB507" s="39">
        <v>5</v>
      </c>
      <c r="AC507" s="39">
        <v>77</v>
      </c>
      <c r="AD507" s="39">
        <v>0</v>
      </c>
      <c r="AE507" s="39"/>
      <c r="AF507" s="39">
        <v>277</v>
      </c>
      <c r="AG507" s="39"/>
      <c r="AH507" s="39"/>
      <c r="AI507" s="39"/>
      <c r="AJ507" s="39">
        <v>51</v>
      </c>
      <c r="AK507" s="39"/>
      <c r="AL507" s="39"/>
      <c r="AM507" s="39"/>
      <c r="AN507" s="39">
        <v>0</v>
      </c>
      <c r="AO507" s="39"/>
      <c r="AP507" s="39">
        <v>0</v>
      </c>
      <c r="AQ507" s="39"/>
      <c r="AR507" s="39"/>
      <c r="AS507" s="39"/>
      <c r="AT507" s="39">
        <v>0</v>
      </c>
      <c r="AU507" s="39"/>
      <c r="AV507" s="39"/>
      <c r="AW507" s="39"/>
    </row>
    <row r="508" spans="1:49" ht="19.5" customHeight="1" x14ac:dyDescent="0.2">
      <c r="D508" s="47" t="s">
        <v>97</v>
      </c>
      <c r="F508" s="48">
        <v>59</v>
      </c>
      <c r="G508" s="49"/>
      <c r="H508" s="49"/>
      <c r="I508" s="49"/>
      <c r="J508" s="48">
        <v>280</v>
      </c>
      <c r="K508" s="48">
        <v>6</v>
      </c>
      <c r="L508" s="48">
        <v>5</v>
      </c>
      <c r="M508" s="49"/>
      <c r="N508" s="48">
        <v>291</v>
      </c>
      <c r="O508" s="49"/>
      <c r="P508" s="49"/>
      <c r="Q508" s="49"/>
      <c r="R508" s="48">
        <v>0</v>
      </c>
      <c r="S508" s="48">
        <v>14</v>
      </c>
      <c r="T508" s="48">
        <v>100</v>
      </c>
      <c r="U508" s="48">
        <v>14</v>
      </c>
      <c r="V508" s="49"/>
      <c r="W508" s="48">
        <v>32</v>
      </c>
      <c r="X508" s="48">
        <v>0</v>
      </c>
      <c r="Y508" s="48">
        <v>0</v>
      </c>
      <c r="Z508" s="48">
        <v>7</v>
      </c>
      <c r="AA508" s="48">
        <v>39</v>
      </c>
      <c r="AB508" s="48">
        <v>4</v>
      </c>
      <c r="AC508" s="48">
        <v>89</v>
      </c>
      <c r="AD508" s="48">
        <v>0</v>
      </c>
      <c r="AE508" s="49"/>
      <c r="AF508" s="48">
        <v>299</v>
      </c>
      <c r="AG508" s="49"/>
      <c r="AH508" s="49"/>
      <c r="AI508" s="49"/>
      <c r="AJ508" s="48">
        <v>51</v>
      </c>
      <c r="AK508" s="49"/>
      <c r="AL508" s="49"/>
      <c r="AM508" s="49"/>
      <c r="AN508" s="48">
        <v>0</v>
      </c>
      <c r="AO508" s="49"/>
      <c r="AP508" s="48">
        <v>0</v>
      </c>
      <c r="AQ508" s="49"/>
      <c r="AR508" s="49"/>
      <c r="AS508" s="49"/>
      <c r="AT508" s="48">
        <v>0</v>
      </c>
      <c r="AU508" s="39"/>
      <c r="AV508" s="39"/>
      <c r="AW508" s="39"/>
    </row>
    <row r="509" spans="1:49" ht="20.100000000000001" customHeight="1" x14ac:dyDescent="0.2">
      <c r="D509" s="2" t="s">
        <v>98</v>
      </c>
      <c r="F509" s="39">
        <v>48</v>
      </c>
      <c r="G509" s="39"/>
      <c r="H509" s="39"/>
      <c r="I509" s="39"/>
      <c r="J509" s="39">
        <v>260</v>
      </c>
      <c r="K509" s="39">
        <v>5</v>
      </c>
      <c r="L509" s="39">
        <v>3</v>
      </c>
      <c r="M509" s="39"/>
      <c r="N509" s="39">
        <v>268</v>
      </c>
      <c r="O509" s="39"/>
      <c r="P509" s="39"/>
      <c r="Q509" s="39"/>
      <c r="R509" s="39">
        <v>0</v>
      </c>
      <c r="S509" s="39">
        <v>26</v>
      </c>
      <c r="T509" s="39">
        <v>58</v>
      </c>
      <c r="U509" s="39">
        <v>20</v>
      </c>
      <c r="V509" s="39"/>
      <c r="W509" s="39">
        <v>21</v>
      </c>
      <c r="X509" s="39">
        <v>1</v>
      </c>
      <c r="Y509" s="39">
        <v>0</v>
      </c>
      <c r="Z509" s="39">
        <v>5</v>
      </c>
      <c r="AA509" s="39">
        <v>39</v>
      </c>
      <c r="AB509" s="39">
        <v>4</v>
      </c>
      <c r="AC509" s="39">
        <v>86</v>
      </c>
      <c r="AD509" s="39">
        <v>0</v>
      </c>
      <c r="AE509" s="39"/>
      <c r="AF509" s="39">
        <v>260</v>
      </c>
      <c r="AG509" s="39"/>
      <c r="AH509" s="39"/>
      <c r="AI509" s="39"/>
      <c r="AJ509" s="39">
        <v>56</v>
      </c>
      <c r="AK509" s="39"/>
      <c r="AL509" s="39"/>
      <c r="AM509" s="39"/>
      <c r="AN509" s="39">
        <v>0</v>
      </c>
      <c r="AO509" s="39"/>
      <c r="AP509" s="39">
        <v>0</v>
      </c>
      <c r="AQ509" s="39"/>
      <c r="AR509" s="39"/>
      <c r="AS509" s="39"/>
      <c r="AT509" s="39">
        <v>0</v>
      </c>
      <c r="AU509" s="39"/>
      <c r="AV509" s="39"/>
      <c r="AW509" s="39"/>
    </row>
    <row r="510" spans="1:49" ht="19.5" customHeight="1" x14ac:dyDescent="0.2">
      <c r="D510" s="47" t="s">
        <v>99</v>
      </c>
      <c r="F510" s="48">
        <v>21</v>
      </c>
      <c r="G510" s="49"/>
      <c r="H510" s="49"/>
      <c r="I510" s="49"/>
      <c r="J510" s="48">
        <v>123</v>
      </c>
      <c r="K510" s="48">
        <v>2</v>
      </c>
      <c r="L510" s="48">
        <v>2</v>
      </c>
      <c r="M510" s="49"/>
      <c r="N510" s="48">
        <v>127</v>
      </c>
      <c r="O510" s="49"/>
      <c r="P510" s="49"/>
      <c r="Q510" s="49"/>
      <c r="R510" s="48">
        <v>0</v>
      </c>
      <c r="S510" s="48">
        <v>6</v>
      </c>
      <c r="T510" s="48">
        <v>35</v>
      </c>
      <c r="U510" s="48">
        <v>8</v>
      </c>
      <c r="V510" s="49"/>
      <c r="W510" s="48">
        <v>14</v>
      </c>
      <c r="X510" s="48">
        <v>0</v>
      </c>
      <c r="Y510" s="48">
        <v>0</v>
      </c>
      <c r="Z510" s="48">
        <v>5</v>
      </c>
      <c r="AA510" s="48">
        <v>19</v>
      </c>
      <c r="AB510" s="48">
        <v>6</v>
      </c>
      <c r="AC510" s="48">
        <v>36</v>
      </c>
      <c r="AD510" s="48">
        <v>0</v>
      </c>
      <c r="AE510" s="49"/>
      <c r="AF510" s="48">
        <v>129</v>
      </c>
      <c r="AG510" s="49"/>
      <c r="AH510" s="49"/>
      <c r="AI510" s="49"/>
      <c r="AJ510" s="48">
        <v>19</v>
      </c>
      <c r="AK510" s="49"/>
      <c r="AL510" s="49"/>
      <c r="AM510" s="49"/>
      <c r="AN510" s="48">
        <v>0</v>
      </c>
      <c r="AO510" s="49"/>
      <c r="AP510" s="48">
        <v>0</v>
      </c>
      <c r="AQ510" s="49"/>
      <c r="AR510" s="49"/>
      <c r="AS510" s="49"/>
      <c r="AT510" s="48">
        <v>0</v>
      </c>
      <c r="AU510" s="39"/>
      <c r="AV510" s="39"/>
      <c r="AW510" s="39"/>
    </row>
    <row r="511" spans="1:49" ht="20.100000000000001" customHeight="1" x14ac:dyDescent="0.2">
      <c r="D511" s="2" t="s">
        <v>114</v>
      </c>
      <c r="F511" s="39">
        <v>15</v>
      </c>
      <c r="G511" s="39"/>
      <c r="H511" s="39"/>
      <c r="I511" s="39"/>
      <c r="J511" s="39">
        <v>122</v>
      </c>
      <c r="K511" s="39">
        <v>4</v>
      </c>
      <c r="L511" s="39">
        <v>3</v>
      </c>
      <c r="M511" s="39"/>
      <c r="N511" s="39">
        <v>129</v>
      </c>
      <c r="O511" s="39"/>
      <c r="P511" s="39"/>
      <c r="Q511" s="39"/>
      <c r="R511" s="39">
        <v>1</v>
      </c>
      <c r="S511" s="39">
        <v>5</v>
      </c>
      <c r="T511" s="39">
        <v>39</v>
      </c>
      <c r="U511" s="39">
        <v>10</v>
      </c>
      <c r="V511" s="39"/>
      <c r="W511" s="39">
        <v>13</v>
      </c>
      <c r="X511" s="39">
        <v>1</v>
      </c>
      <c r="Y511" s="39">
        <v>0</v>
      </c>
      <c r="Z511" s="39">
        <v>18</v>
      </c>
      <c r="AA511" s="39">
        <v>7</v>
      </c>
      <c r="AB511" s="39">
        <v>2</v>
      </c>
      <c r="AC511" s="39">
        <v>33</v>
      </c>
      <c r="AD511" s="39">
        <v>0</v>
      </c>
      <c r="AE511" s="39"/>
      <c r="AF511" s="39">
        <v>129</v>
      </c>
      <c r="AG511" s="39"/>
      <c r="AH511" s="39"/>
      <c r="AI511" s="39"/>
      <c r="AJ511" s="39">
        <v>15</v>
      </c>
      <c r="AK511" s="39"/>
      <c r="AL511" s="39"/>
      <c r="AM511" s="39"/>
      <c r="AN511" s="39">
        <v>0</v>
      </c>
      <c r="AO511" s="39"/>
      <c r="AP511" s="39">
        <v>0</v>
      </c>
      <c r="AQ511" s="39"/>
      <c r="AR511" s="39"/>
      <c r="AS511" s="39"/>
      <c r="AT511" s="39">
        <v>0</v>
      </c>
      <c r="AU511" s="39"/>
      <c r="AV511" s="39"/>
      <c r="AW511" s="39"/>
    </row>
    <row r="512" spans="1:49" ht="19.5" customHeight="1" x14ac:dyDescent="0.2">
      <c r="D512" s="47" t="s">
        <v>115</v>
      </c>
      <c r="F512" s="48">
        <v>23</v>
      </c>
      <c r="G512" s="49"/>
      <c r="H512" s="49"/>
      <c r="I512" s="49"/>
      <c r="J512" s="48">
        <v>129</v>
      </c>
      <c r="K512" s="48">
        <v>1</v>
      </c>
      <c r="L512" s="48">
        <v>5</v>
      </c>
      <c r="M512" s="49"/>
      <c r="N512" s="48">
        <v>135</v>
      </c>
      <c r="O512" s="49"/>
      <c r="P512" s="49"/>
      <c r="Q512" s="49"/>
      <c r="R512" s="48">
        <v>6</v>
      </c>
      <c r="S512" s="48">
        <v>4</v>
      </c>
      <c r="T512" s="48">
        <v>25</v>
      </c>
      <c r="U512" s="48">
        <v>11</v>
      </c>
      <c r="V512" s="49"/>
      <c r="W512" s="48">
        <v>7</v>
      </c>
      <c r="X512" s="48">
        <v>1</v>
      </c>
      <c r="Y512" s="48">
        <v>0</v>
      </c>
      <c r="Z512" s="48">
        <v>3</v>
      </c>
      <c r="AA512" s="48">
        <v>15</v>
      </c>
      <c r="AB512" s="48">
        <v>4</v>
      </c>
      <c r="AC512" s="48">
        <v>50</v>
      </c>
      <c r="AD512" s="48">
        <v>0</v>
      </c>
      <c r="AE512" s="49"/>
      <c r="AF512" s="48">
        <v>126</v>
      </c>
      <c r="AG512" s="49"/>
      <c r="AH512" s="49"/>
      <c r="AI512" s="49"/>
      <c r="AJ512" s="48">
        <v>32</v>
      </c>
      <c r="AK512" s="49"/>
      <c r="AL512" s="49"/>
      <c r="AM512" s="49"/>
      <c r="AN512" s="48">
        <v>0</v>
      </c>
      <c r="AO512" s="49"/>
      <c r="AP512" s="48">
        <v>0</v>
      </c>
      <c r="AQ512" s="49"/>
      <c r="AR512" s="49"/>
      <c r="AS512" s="49"/>
      <c r="AT512" s="48">
        <v>0</v>
      </c>
      <c r="AU512" s="39"/>
      <c r="AV512" s="39"/>
      <c r="AW512" s="39"/>
    </row>
    <row r="513" spans="1:49" ht="20.100000000000001" customHeight="1" x14ac:dyDescent="0.2">
      <c r="D513" s="2" t="s">
        <v>116</v>
      </c>
      <c r="F513" s="39">
        <v>23</v>
      </c>
      <c r="G513" s="39"/>
      <c r="H513" s="39"/>
      <c r="I513" s="39"/>
      <c r="J513" s="39">
        <v>123</v>
      </c>
      <c r="K513" s="39">
        <v>2</v>
      </c>
      <c r="L513" s="39">
        <v>3</v>
      </c>
      <c r="M513" s="39"/>
      <c r="N513" s="39">
        <v>128</v>
      </c>
      <c r="O513" s="39"/>
      <c r="P513" s="39"/>
      <c r="Q513" s="39"/>
      <c r="R513" s="39">
        <v>0</v>
      </c>
      <c r="S513" s="39">
        <v>9</v>
      </c>
      <c r="T513" s="39">
        <v>30</v>
      </c>
      <c r="U513" s="39">
        <v>10</v>
      </c>
      <c r="V513" s="39"/>
      <c r="W513" s="39">
        <v>10</v>
      </c>
      <c r="X513" s="39">
        <v>0</v>
      </c>
      <c r="Y513" s="39">
        <v>0</v>
      </c>
      <c r="Z513" s="39">
        <v>3</v>
      </c>
      <c r="AA513" s="39">
        <v>2</v>
      </c>
      <c r="AB513" s="39">
        <v>5</v>
      </c>
      <c r="AC513" s="39">
        <v>55</v>
      </c>
      <c r="AD513" s="39">
        <v>0</v>
      </c>
      <c r="AE513" s="39"/>
      <c r="AF513" s="39">
        <v>124</v>
      </c>
      <c r="AG513" s="39"/>
      <c r="AH513" s="39"/>
      <c r="AI513" s="39"/>
      <c r="AJ513" s="39">
        <v>27</v>
      </c>
      <c r="AK513" s="39"/>
      <c r="AL513" s="39"/>
      <c r="AM513" s="39"/>
      <c r="AN513" s="39">
        <v>0</v>
      </c>
      <c r="AO513" s="39"/>
      <c r="AP513" s="39">
        <v>0</v>
      </c>
      <c r="AQ513" s="39"/>
      <c r="AR513" s="39"/>
      <c r="AS513" s="39"/>
      <c r="AT513" s="39">
        <v>0</v>
      </c>
      <c r="AU513" s="39"/>
      <c r="AV513" s="39"/>
      <c r="AW513" s="39"/>
    </row>
    <row r="514" spans="1:49" ht="19.5" customHeight="1" x14ac:dyDescent="0.2">
      <c r="D514" s="47" t="s">
        <v>103</v>
      </c>
      <c r="F514" s="48">
        <v>53</v>
      </c>
      <c r="G514" s="49"/>
      <c r="H514" s="49"/>
      <c r="I514" s="49"/>
      <c r="J514" s="48">
        <v>238</v>
      </c>
      <c r="K514" s="48">
        <v>3</v>
      </c>
      <c r="L514" s="48">
        <v>1</v>
      </c>
      <c r="M514" s="49"/>
      <c r="N514" s="48">
        <v>242</v>
      </c>
      <c r="O514" s="49"/>
      <c r="P514" s="49"/>
      <c r="Q514" s="49"/>
      <c r="R514" s="48">
        <v>0</v>
      </c>
      <c r="S514" s="48">
        <v>13</v>
      </c>
      <c r="T514" s="48">
        <v>65</v>
      </c>
      <c r="U514" s="48">
        <v>23</v>
      </c>
      <c r="V514" s="49"/>
      <c r="W514" s="48">
        <v>20</v>
      </c>
      <c r="X514" s="48">
        <v>0</v>
      </c>
      <c r="Y514" s="48">
        <v>1</v>
      </c>
      <c r="Z514" s="48">
        <v>6</v>
      </c>
      <c r="AA514" s="48">
        <v>24</v>
      </c>
      <c r="AB514" s="48">
        <v>5</v>
      </c>
      <c r="AC514" s="48">
        <v>62</v>
      </c>
      <c r="AD514" s="48">
        <v>0</v>
      </c>
      <c r="AE514" s="49"/>
      <c r="AF514" s="48">
        <v>219</v>
      </c>
      <c r="AG514" s="49"/>
      <c r="AH514" s="49"/>
      <c r="AI514" s="49"/>
      <c r="AJ514" s="48">
        <v>76</v>
      </c>
      <c r="AK514" s="49"/>
      <c r="AL514" s="49"/>
      <c r="AM514" s="49"/>
      <c r="AN514" s="48">
        <v>0</v>
      </c>
      <c r="AO514" s="49"/>
      <c r="AP514" s="48">
        <v>0</v>
      </c>
      <c r="AQ514" s="49"/>
      <c r="AR514" s="49"/>
      <c r="AS514" s="49"/>
      <c r="AT514" s="48">
        <v>17</v>
      </c>
      <c r="AU514" s="39"/>
      <c r="AV514" s="39"/>
      <c r="AW514" s="39"/>
    </row>
    <row r="515" spans="1:49" ht="20.100000000000001" customHeight="1" x14ac:dyDescent="0.2">
      <c r="D515" s="2" t="s">
        <v>104</v>
      </c>
      <c r="F515" s="39">
        <v>17</v>
      </c>
      <c r="G515" s="39"/>
      <c r="H515" s="39"/>
      <c r="I515" s="39"/>
      <c r="J515" s="39">
        <v>129</v>
      </c>
      <c r="K515" s="39">
        <v>0</v>
      </c>
      <c r="L515" s="39">
        <v>1</v>
      </c>
      <c r="M515" s="39"/>
      <c r="N515" s="39">
        <v>130</v>
      </c>
      <c r="O515" s="39"/>
      <c r="P515" s="39"/>
      <c r="Q515" s="39"/>
      <c r="R515" s="39">
        <v>0</v>
      </c>
      <c r="S515" s="39">
        <v>2</v>
      </c>
      <c r="T515" s="39">
        <v>22</v>
      </c>
      <c r="U515" s="39">
        <v>1</v>
      </c>
      <c r="V515" s="39"/>
      <c r="W515" s="39">
        <v>10</v>
      </c>
      <c r="X515" s="39">
        <v>0</v>
      </c>
      <c r="Y515" s="39">
        <v>0</v>
      </c>
      <c r="Z515" s="39">
        <v>16</v>
      </c>
      <c r="AA515" s="39">
        <v>19</v>
      </c>
      <c r="AB515" s="39">
        <v>7</v>
      </c>
      <c r="AC515" s="39">
        <v>55</v>
      </c>
      <c r="AD515" s="39">
        <v>3</v>
      </c>
      <c r="AE515" s="39"/>
      <c r="AF515" s="39">
        <v>135</v>
      </c>
      <c r="AG515" s="39"/>
      <c r="AH515" s="39"/>
      <c r="AI515" s="39"/>
      <c r="AJ515" s="39">
        <v>12</v>
      </c>
      <c r="AK515" s="39"/>
      <c r="AL515" s="39"/>
      <c r="AM515" s="39"/>
      <c r="AN515" s="39">
        <v>0</v>
      </c>
      <c r="AO515" s="39"/>
      <c r="AP515" s="39">
        <v>0</v>
      </c>
      <c r="AQ515" s="39"/>
      <c r="AR515" s="39"/>
      <c r="AS515" s="39"/>
      <c r="AT515" s="39">
        <v>0</v>
      </c>
      <c r="AU515" s="39"/>
      <c r="AV515" s="39"/>
      <c r="AW515" s="39"/>
    </row>
    <row r="516" spans="1:49" ht="19.5" customHeight="1" x14ac:dyDescent="0.2">
      <c r="D516" s="47" t="s">
        <v>117</v>
      </c>
      <c r="F516" s="48">
        <v>38</v>
      </c>
      <c r="G516" s="49"/>
      <c r="H516" s="49"/>
      <c r="I516" s="49"/>
      <c r="J516" s="48">
        <v>248</v>
      </c>
      <c r="K516" s="48">
        <v>12</v>
      </c>
      <c r="L516" s="48">
        <v>2</v>
      </c>
      <c r="M516" s="49"/>
      <c r="N516" s="48">
        <v>262</v>
      </c>
      <c r="O516" s="49"/>
      <c r="P516" s="49"/>
      <c r="Q516" s="49"/>
      <c r="R516" s="48">
        <v>0</v>
      </c>
      <c r="S516" s="48">
        <v>10</v>
      </c>
      <c r="T516" s="48">
        <v>55</v>
      </c>
      <c r="U516" s="48">
        <v>30</v>
      </c>
      <c r="V516" s="49"/>
      <c r="W516" s="48">
        <v>22</v>
      </c>
      <c r="X516" s="48">
        <v>1</v>
      </c>
      <c r="Y516" s="48">
        <v>0</v>
      </c>
      <c r="Z516" s="48">
        <v>6</v>
      </c>
      <c r="AA516" s="48">
        <v>39</v>
      </c>
      <c r="AB516" s="48">
        <v>7</v>
      </c>
      <c r="AC516" s="48">
        <v>76</v>
      </c>
      <c r="AD516" s="48">
        <v>1</v>
      </c>
      <c r="AE516" s="49"/>
      <c r="AF516" s="48">
        <v>247</v>
      </c>
      <c r="AG516" s="49"/>
      <c r="AH516" s="49"/>
      <c r="AI516" s="49"/>
      <c r="AJ516" s="48">
        <v>53</v>
      </c>
      <c r="AK516" s="49"/>
      <c r="AL516" s="49"/>
      <c r="AM516" s="49"/>
      <c r="AN516" s="48">
        <v>0</v>
      </c>
      <c r="AO516" s="49"/>
      <c r="AP516" s="48">
        <v>0</v>
      </c>
      <c r="AQ516" s="49"/>
      <c r="AR516" s="49"/>
      <c r="AS516" s="49"/>
      <c r="AT516" s="48">
        <v>0</v>
      </c>
      <c r="AU516" s="39"/>
      <c r="AV516" s="39"/>
      <c r="AW516" s="39"/>
    </row>
    <row r="517" spans="1:49" ht="20.100000000000001" customHeight="1" x14ac:dyDescent="0.2"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</row>
    <row r="518" spans="1:49" s="1" customFormat="1" ht="20.100000000000001" customHeight="1" x14ac:dyDescent="0.25">
      <c r="A518" s="3"/>
      <c r="B518" s="6"/>
      <c r="C518" s="51" t="s">
        <v>159</v>
      </c>
      <c r="D518" s="52"/>
      <c r="E518" s="5"/>
      <c r="F518" s="53">
        <v>364</v>
      </c>
      <c r="G518" s="54"/>
      <c r="H518" s="54"/>
      <c r="I518" s="54"/>
      <c r="J518" s="53">
        <v>1895</v>
      </c>
      <c r="K518" s="53">
        <v>43</v>
      </c>
      <c r="L518" s="53">
        <v>35</v>
      </c>
      <c r="M518" s="54"/>
      <c r="N518" s="53">
        <v>1973</v>
      </c>
      <c r="O518" s="54"/>
      <c r="P518" s="54"/>
      <c r="Q518" s="54"/>
      <c r="R518" s="53">
        <v>7</v>
      </c>
      <c r="S518" s="53">
        <v>109</v>
      </c>
      <c r="T518" s="53">
        <v>505</v>
      </c>
      <c r="U518" s="53">
        <v>140</v>
      </c>
      <c r="V518" s="54"/>
      <c r="W518" s="53">
        <v>183</v>
      </c>
      <c r="X518" s="53">
        <v>5</v>
      </c>
      <c r="Y518" s="53">
        <v>2</v>
      </c>
      <c r="Z518" s="53">
        <v>76</v>
      </c>
      <c r="AA518" s="53">
        <v>246</v>
      </c>
      <c r="AB518" s="53">
        <v>49</v>
      </c>
      <c r="AC518" s="53">
        <v>619</v>
      </c>
      <c r="AD518" s="53">
        <v>4</v>
      </c>
      <c r="AE518" s="54"/>
      <c r="AF518" s="53">
        <v>1945</v>
      </c>
      <c r="AG518" s="54"/>
      <c r="AH518" s="54"/>
      <c r="AI518" s="54"/>
      <c r="AJ518" s="53">
        <v>392</v>
      </c>
      <c r="AK518" s="54"/>
      <c r="AL518" s="54"/>
      <c r="AM518" s="54"/>
      <c r="AN518" s="53">
        <v>0</v>
      </c>
      <c r="AO518" s="54"/>
      <c r="AP518" s="53">
        <v>0</v>
      </c>
      <c r="AQ518" s="54"/>
      <c r="AR518" s="54"/>
      <c r="AS518" s="54"/>
      <c r="AT518" s="53">
        <v>17</v>
      </c>
      <c r="AU518" s="39"/>
      <c r="AV518" s="39"/>
      <c r="AW518" s="39"/>
    </row>
    <row r="519" spans="1:49" s="1" customFormat="1" ht="20.100000000000001" customHeight="1" x14ac:dyDescent="0.2">
      <c r="A519" s="3"/>
      <c r="B519" s="6"/>
      <c r="C519" s="3"/>
      <c r="D519" s="3"/>
      <c r="E519" s="5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39"/>
      <c r="AV519" s="39"/>
      <c r="AW519" s="39"/>
    </row>
    <row r="520" spans="1:49" s="1" customFormat="1" ht="20.100000000000001" customHeight="1" x14ac:dyDescent="0.25">
      <c r="A520" s="3"/>
      <c r="B520" s="57" t="s">
        <v>264</v>
      </c>
      <c r="C520" s="58"/>
      <c r="D520" s="58"/>
      <c r="E520" s="5"/>
      <c r="F520" s="59">
        <v>364</v>
      </c>
      <c r="G520" s="54"/>
      <c r="H520" s="54"/>
      <c r="I520" s="54"/>
      <c r="J520" s="59">
        <v>1895</v>
      </c>
      <c r="K520" s="59">
        <v>43</v>
      </c>
      <c r="L520" s="59">
        <v>35</v>
      </c>
      <c r="M520" s="54"/>
      <c r="N520" s="59">
        <v>1973</v>
      </c>
      <c r="O520" s="54"/>
      <c r="P520" s="54"/>
      <c r="Q520" s="54"/>
      <c r="R520" s="59">
        <v>7</v>
      </c>
      <c r="S520" s="59">
        <v>109</v>
      </c>
      <c r="T520" s="59">
        <v>505</v>
      </c>
      <c r="U520" s="59">
        <v>140</v>
      </c>
      <c r="V520" s="54"/>
      <c r="W520" s="59">
        <v>183</v>
      </c>
      <c r="X520" s="59">
        <v>5</v>
      </c>
      <c r="Y520" s="59">
        <v>2</v>
      </c>
      <c r="Z520" s="59">
        <v>76</v>
      </c>
      <c r="AA520" s="59">
        <v>246</v>
      </c>
      <c r="AB520" s="59">
        <v>49</v>
      </c>
      <c r="AC520" s="59">
        <v>619</v>
      </c>
      <c r="AD520" s="59">
        <v>4</v>
      </c>
      <c r="AE520" s="54"/>
      <c r="AF520" s="59">
        <v>1945</v>
      </c>
      <c r="AG520" s="54"/>
      <c r="AH520" s="54"/>
      <c r="AI520" s="54"/>
      <c r="AJ520" s="59">
        <v>392</v>
      </c>
      <c r="AK520" s="54"/>
      <c r="AL520" s="54"/>
      <c r="AM520" s="54"/>
      <c r="AN520" s="59">
        <v>0</v>
      </c>
      <c r="AO520" s="54"/>
      <c r="AP520" s="59">
        <v>0</v>
      </c>
      <c r="AQ520" s="54"/>
      <c r="AR520" s="54"/>
      <c r="AS520" s="54"/>
      <c r="AT520" s="59">
        <v>17</v>
      </c>
      <c r="AU520" s="39"/>
      <c r="AV520" s="39"/>
      <c r="AW520" s="39"/>
    </row>
    <row r="521" spans="1:49" ht="20.100000000000001" customHeight="1" x14ac:dyDescent="0.2"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</row>
    <row r="522" spans="1:49" ht="20.100000000000001" customHeight="1" x14ac:dyDescent="0.2">
      <c r="B522" s="6" t="s">
        <v>265</v>
      </c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</row>
    <row r="523" spans="1:49" ht="20.100000000000001" customHeight="1" x14ac:dyDescent="0.2">
      <c r="C523" s="3" t="s">
        <v>154</v>
      </c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</row>
    <row r="524" spans="1:49" ht="20.100000000000001" customHeight="1" x14ac:dyDescent="0.2">
      <c r="D524" s="2" t="s">
        <v>96</v>
      </c>
      <c r="F524" s="39">
        <v>53</v>
      </c>
      <c r="G524" s="39"/>
      <c r="H524" s="39"/>
      <c r="I524" s="39"/>
      <c r="J524" s="39">
        <v>258</v>
      </c>
      <c r="K524" s="39">
        <v>6</v>
      </c>
      <c r="L524" s="39">
        <v>1</v>
      </c>
      <c r="M524" s="39"/>
      <c r="N524" s="39">
        <v>265</v>
      </c>
      <c r="O524" s="39"/>
      <c r="P524" s="39"/>
      <c r="Q524" s="39"/>
      <c r="R524" s="39">
        <v>3</v>
      </c>
      <c r="S524" s="39">
        <v>19</v>
      </c>
      <c r="T524" s="39">
        <v>55</v>
      </c>
      <c r="U524" s="39">
        <v>20</v>
      </c>
      <c r="V524" s="39"/>
      <c r="W524" s="39">
        <v>13</v>
      </c>
      <c r="X524" s="39">
        <v>1</v>
      </c>
      <c r="Y524" s="39">
        <v>1</v>
      </c>
      <c r="Z524" s="39">
        <v>6</v>
      </c>
      <c r="AA524" s="39">
        <v>37</v>
      </c>
      <c r="AB524" s="39">
        <v>4</v>
      </c>
      <c r="AC524" s="39">
        <v>90</v>
      </c>
      <c r="AD524" s="39">
        <v>11</v>
      </c>
      <c r="AE524" s="39"/>
      <c r="AF524" s="39">
        <v>260</v>
      </c>
      <c r="AG524" s="39"/>
      <c r="AH524" s="39"/>
      <c r="AI524" s="39"/>
      <c r="AJ524" s="39">
        <v>58</v>
      </c>
      <c r="AK524" s="39"/>
      <c r="AL524" s="39"/>
      <c r="AM524" s="39"/>
      <c r="AN524" s="39">
        <v>0</v>
      </c>
      <c r="AO524" s="39"/>
      <c r="AP524" s="39">
        <v>0</v>
      </c>
      <c r="AQ524" s="39"/>
      <c r="AR524" s="39"/>
      <c r="AS524" s="39"/>
      <c r="AT524" s="39">
        <v>83</v>
      </c>
      <c r="AU524" s="39"/>
      <c r="AV524" s="39"/>
      <c r="AW524" s="39"/>
    </row>
    <row r="525" spans="1:49" ht="19.5" customHeight="1" x14ac:dyDescent="0.2">
      <c r="D525" s="47" t="s">
        <v>97</v>
      </c>
      <c r="F525" s="48">
        <v>11</v>
      </c>
      <c r="G525" s="49"/>
      <c r="H525" s="49"/>
      <c r="I525" s="49"/>
      <c r="J525" s="48">
        <v>214</v>
      </c>
      <c r="K525" s="48">
        <v>1</v>
      </c>
      <c r="L525" s="48">
        <v>1</v>
      </c>
      <c r="M525" s="49"/>
      <c r="N525" s="48">
        <v>216</v>
      </c>
      <c r="O525" s="49"/>
      <c r="P525" s="49"/>
      <c r="Q525" s="49"/>
      <c r="R525" s="48">
        <v>0</v>
      </c>
      <c r="S525" s="48">
        <v>19</v>
      </c>
      <c r="T525" s="48">
        <v>53</v>
      </c>
      <c r="U525" s="48">
        <v>12</v>
      </c>
      <c r="V525" s="49"/>
      <c r="W525" s="48">
        <v>20</v>
      </c>
      <c r="X525" s="48">
        <v>0</v>
      </c>
      <c r="Y525" s="48">
        <v>0</v>
      </c>
      <c r="Z525" s="48">
        <v>5</v>
      </c>
      <c r="AA525" s="48">
        <v>28</v>
      </c>
      <c r="AB525" s="48">
        <v>8</v>
      </c>
      <c r="AC525" s="48">
        <v>75</v>
      </c>
      <c r="AD525" s="48">
        <v>0</v>
      </c>
      <c r="AE525" s="49"/>
      <c r="AF525" s="48">
        <v>220</v>
      </c>
      <c r="AG525" s="49"/>
      <c r="AH525" s="49"/>
      <c r="AI525" s="49"/>
      <c r="AJ525" s="48">
        <v>7</v>
      </c>
      <c r="AK525" s="49"/>
      <c r="AL525" s="49"/>
      <c r="AM525" s="49"/>
      <c r="AN525" s="48">
        <v>0</v>
      </c>
      <c r="AO525" s="49"/>
      <c r="AP525" s="48">
        <v>0</v>
      </c>
      <c r="AQ525" s="49"/>
      <c r="AR525" s="49"/>
      <c r="AS525" s="49"/>
      <c r="AT525" s="48">
        <v>0</v>
      </c>
      <c r="AU525" s="39"/>
      <c r="AV525" s="39"/>
      <c r="AW525" s="39"/>
    </row>
    <row r="526" spans="1:49" ht="20.100000000000001" customHeight="1" x14ac:dyDescent="0.2">
      <c r="D526" s="2" t="s">
        <v>113</v>
      </c>
      <c r="F526" s="39">
        <v>78</v>
      </c>
      <c r="G526" s="39"/>
      <c r="H526" s="39"/>
      <c r="I526" s="39"/>
      <c r="J526" s="39">
        <v>191</v>
      </c>
      <c r="K526" s="39">
        <v>4</v>
      </c>
      <c r="L526" s="39">
        <v>5</v>
      </c>
      <c r="M526" s="39"/>
      <c r="N526" s="39">
        <v>200</v>
      </c>
      <c r="O526" s="39"/>
      <c r="P526" s="39"/>
      <c r="Q526" s="39"/>
      <c r="R526" s="39">
        <v>2</v>
      </c>
      <c r="S526" s="39">
        <v>8</v>
      </c>
      <c r="T526" s="39">
        <v>48</v>
      </c>
      <c r="U526" s="39">
        <v>9</v>
      </c>
      <c r="V526" s="39"/>
      <c r="W526" s="39">
        <v>23</v>
      </c>
      <c r="X526" s="39">
        <v>0</v>
      </c>
      <c r="Y526" s="39">
        <v>0</v>
      </c>
      <c r="Z526" s="39">
        <v>6</v>
      </c>
      <c r="AA526" s="39">
        <v>22</v>
      </c>
      <c r="AB526" s="39">
        <v>7</v>
      </c>
      <c r="AC526" s="39">
        <v>78</v>
      </c>
      <c r="AD526" s="39">
        <v>0</v>
      </c>
      <c r="AE526" s="39"/>
      <c r="AF526" s="39">
        <v>203</v>
      </c>
      <c r="AG526" s="39"/>
      <c r="AH526" s="39"/>
      <c r="AI526" s="39"/>
      <c r="AJ526" s="39">
        <v>75</v>
      </c>
      <c r="AK526" s="39"/>
      <c r="AL526" s="39"/>
      <c r="AM526" s="39"/>
      <c r="AN526" s="39">
        <v>0</v>
      </c>
      <c r="AO526" s="39"/>
      <c r="AP526" s="39">
        <v>0</v>
      </c>
      <c r="AQ526" s="39"/>
      <c r="AR526" s="39"/>
      <c r="AS526" s="39"/>
      <c r="AT526" s="39">
        <v>139</v>
      </c>
      <c r="AU526" s="39"/>
      <c r="AV526" s="39"/>
      <c r="AW526" s="39"/>
    </row>
    <row r="527" spans="1:49" ht="19.5" customHeight="1" x14ac:dyDescent="0.2">
      <c r="D527" s="47" t="s">
        <v>99</v>
      </c>
      <c r="F527" s="48">
        <v>51</v>
      </c>
      <c r="G527" s="49"/>
      <c r="H527" s="49"/>
      <c r="I527" s="49"/>
      <c r="J527" s="48">
        <v>194</v>
      </c>
      <c r="K527" s="48">
        <v>3</v>
      </c>
      <c r="L527" s="48">
        <v>2</v>
      </c>
      <c r="M527" s="49"/>
      <c r="N527" s="48">
        <v>199</v>
      </c>
      <c r="O527" s="49"/>
      <c r="P527" s="49"/>
      <c r="Q527" s="49"/>
      <c r="R527" s="48">
        <v>0</v>
      </c>
      <c r="S527" s="48">
        <v>13</v>
      </c>
      <c r="T527" s="48">
        <v>39</v>
      </c>
      <c r="U527" s="48">
        <v>14</v>
      </c>
      <c r="V527" s="49"/>
      <c r="W527" s="48">
        <v>21</v>
      </c>
      <c r="X527" s="48">
        <v>0</v>
      </c>
      <c r="Y527" s="48">
        <v>0</v>
      </c>
      <c r="Z527" s="48">
        <v>4</v>
      </c>
      <c r="AA527" s="48">
        <v>30</v>
      </c>
      <c r="AB527" s="48">
        <v>8</v>
      </c>
      <c r="AC527" s="48">
        <v>63</v>
      </c>
      <c r="AD527" s="48">
        <v>0</v>
      </c>
      <c r="AE527" s="49"/>
      <c r="AF527" s="48">
        <v>192</v>
      </c>
      <c r="AG527" s="49"/>
      <c r="AH527" s="49"/>
      <c r="AI527" s="49"/>
      <c r="AJ527" s="48">
        <v>58</v>
      </c>
      <c r="AK527" s="49"/>
      <c r="AL527" s="49"/>
      <c r="AM527" s="49"/>
      <c r="AN527" s="48">
        <v>0</v>
      </c>
      <c r="AO527" s="49"/>
      <c r="AP527" s="48">
        <v>0</v>
      </c>
      <c r="AQ527" s="49"/>
      <c r="AR527" s="49"/>
      <c r="AS527" s="49"/>
      <c r="AT527" s="48">
        <v>75</v>
      </c>
      <c r="AU527" s="39"/>
      <c r="AV527" s="39"/>
      <c r="AW527" s="39"/>
    </row>
    <row r="528" spans="1:49" ht="20.100000000000001" customHeight="1" x14ac:dyDescent="0.2">
      <c r="D528" s="2" t="s">
        <v>114</v>
      </c>
      <c r="F528" s="39">
        <v>118</v>
      </c>
      <c r="G528" s="39"/>
      <c r="H528" s="39"/>
      <c r="I528" s="39"/>
      <c r="J528" s="39">
        <v>197</v>
      </c>
      <c r="K528" s="39">
        <v>6</v>
      </c>
      <c r="L528" s="39">
        <v>4</v>
      </c>
      <c r="M528" s="39"/>
      <c r="N528" s="39">
        <v>207</v>
      </c>
      <c r="O528" s="39"/>
      <c r="P528" s="39"/>
      <c r="Q528" s="39"/>
      <c r="R528" s="39">
        <f xml:space="preserve"> 1 + 2</f>
        <v>3</v>
      </c>
      <c r="S528" s="39">
        <v>14</v>
      </c>
      <c r="T528" s="39">
        <v>48</v>
      </c>
      <c r="U528" s="39">
        <v>14</v>
      </c>
      <c r="V528" s="39"/>
      <c r="W528" s="39">
        <v>16</v>
      </c>
      <c r="X528" s="39">
        <v>1</v>
      </c>
      <c r="Y528" s="39">
        <v>0</v>
      </c>
      <c r="Z528" s="39">
        <v>5</v>
      </c>
      <c r="AA528" s="39">
        <v>25</v>
      </c>
      <c r="AB528" s="39">
        <v>6</v>
      </c>
      <c r="AC528" s="39">
        <v>69</v>
      </c>
      <c r="AD528" s="39">
        <v>0</v>
      </c>
      <c r="AE528" s="39"/>
      <c r="AF528" s="39">
        <v>201</v>
      </c>
      <c r="AG528" s="39"/>
      <c r="AH528" s="39"/>
      <c r="AI528" s="39"/>
      <c r="AJ528" s="39">
        <v>124</v>
      </c>
      <c r="AK528" s="39"/>
      <c r="AL528" s="39"/>
      <c r="AM528" s="39"/>
      <c r="AN528" s="39">
        <v>0</v>
      </c>
      <c r="AO528" s="39"/>
      <c r="AP528" s="39">
        <v>0</v>
      </c>
      <c r="AQ528" s="39"/>
      <c r="AR528" s="39"/>
      <c r="AS528" s="39"/>
      <c r="AT528" s="39">
        <v>72</v>
      </c>
      <c r="AU528" s="39"/>
      <c r="AV528" s="39"/>
      <c r="AW528" s="39"/>
    </row>
    <row r="529" spans="1:49" ht="19.5" customHeight="1" x14ac:dyDescent="0.2">
      <c r="D529" s="47" t="s">
        <v>115</v>
      </c>
      <c r="F529" s="48">
        <v>22</v>
      </c>
      <c r="G529" s="49"/>
      <c r="H529" s="49"/>
      <c r="I529" s="49"/>
      <c r="J529" s="48">
        <v>222</v>
      </c>
      <c r="K529" s="48">
        <v>9</v>
      </c>
      <c r="L529" s="48">
        <v>0</v>
      </c>
      <c r="M529" s="49"/>
      <c r="N529" s="48">
        <v>231</v>
      </c>
      <c r="O529" s="49"/>
      <c r="P529" s="49"/>
      <c r="Q529" s="49"/>
      <c r="R529" s="48">
        <v>0</v>
      </c>
      <c r="S529" s="48">
        <v>17</v>
      </c>
      <c r="T529" s="48">
        <v>68</v>
      </c>
      <c r="U529" s="48">
        <v>46</v>
      </c>
      <c r="V529" s="49"/>
      <c r="W529" s="48">
        <v>18</v>
      </c>
      <c r="X529" s="48">
        <v>0</v>
      </c>
      <c r="Y529" s="48">
        <v>0</v>
      </c>
      <c r="Z529" s="48">
        <v>5</v>
      </c>
      <c r="AA529" s="48">
        <v>20</v>
      </c>
      <c r="AB529" s="48">
        <v>5</v>
      </c>
      <c r="AC529" s="48">
        <v>29</v>
      </c>
      <c r="AD529" s="48">
        <v>0</v>
      </c>
      <c r="AE529" s="49"/>
      <c r="AF529" s="48">
        <v>208</v>
      </c>
      <c r="AG529" s="49"/>
      <c r="AH529" s="49"/>
      <c r="AI529" s="49"/>
      <c r="AJ529" s="48">
        <v>45</v>
      </c>
      <c r="AK529" s="49"/>
      <c r="AL529" s="49"/>
      <c r="AM529" s="49"/>
      <c r="AN529" s="48">
        <v>0</v>
      </c>
      <c r="AO529" s="49"/>
      <c r="AP529" s="48">
        <v>0</v>
      </c>
      <c r="AQ529" s="49"/>
      <c r="AR529" s="49"/>
      <c r="AS529" s="49"/>
      <c r="AT529" s="48">
        <v>0</v>
      </c>
      <c r="AU529" s="39"/>
      <c r="AV529" s="39"/>
      <c r="AW529" s="39"/>
    </row>
    <row r="530" spans="1:49" ht="20.100000000000001" customHeight="1" x14ac:dyDescent="0.2">
      <c r="D530" s="2" t="s">
        <v>116</v>
      </c>
      <c r="F530" s="39">
        <v>56</v>
      </c>
      <c r="G530" s="39"/>
      <c r="H530" s="39"/>
      <c r="I530" s="39"/>
      <c r="J530" s="39">
        <v>198</v>
      </c>
      <c r="K530" s="39">
        <v>6</v>
      </c>
      <c r="L530" s="39">
        <v>0</v>
      </c>
      <c r="M530" s="39"/>
      <c r="N530" s="39">
        <v>204</v>
      </c>
      <c r="O530" s="39"/>
      <c r="P530" s="39"/>
      <c r="Q530" s="39"/>
      <c r="R530" s="39">
        <v>0</v>
      </c>
      <c r="S530" s="39">
        <v>18</v>
      </c>
      <c r="T530" s="39">
        <v>70</v>
      </c>
      <c r="U530" s="39">
        <v>15</v>
      </c>
      <c r="V530" s="39"/>
      <c r="W530" s="39">
        <v>26</v>
      </c>
      <c r="X530" s="39">
        <v>0</v>
      </c>
      <c r="Y530" s="39">
        <v>0</v>
      </c>
      <c r="Z530" s="39">
        <v>6</v>
      </c>
      <c r="AA530" s="39">
        <v>26</v>
      </c>
      <c r="AB530" s="39">
        <v>0</v>
      </c>
      <c r="AC530" s="39">
        <v>74</v>
      </c>
      <c r="AD530" s="39">
        <v>0</v>
      </c>
      <c r="AE530" s="39"/>
      <c r="AF530" s="39">
        <v>235</v>
      </c>
      <c r="AG530" s="39"/>
      <c r="AH530" s="39"/>
      <c r="AI530" s="39"/>
      <c r="AJ530" s="39">
        <v>25</v>
      </c>
      <c r="AK530" s="39"/>
      <c r="AL530" s="39"/>
      <c r="AM530" s="39"/>
      <c r="AN530" s="39">
        <v>0</v>
      </c>
      <c r="AO530" s="39"/>
      <c r="AP530" s="39">
        <v>0</v>
      </c>
      <c r="AQ530" s="39"/>
      <c r="AR530" s="39"/>
      <c r="AS530" s="39"/>
      <c r="AT530" s="39">
        <v>0</v>
      </c>
      <c r="AU530" s="39"/>
      <c r="AV530" s="39"/>
      <c r="AW530" s="39"/>
    </row>
    <row r="531" spans="1:49" ht="19.5" customHeight="1" x14ac:dyDescent="0.2">
      <c r="D531" s="47" t="s">
        <v>103</v>
      </c>
      <c r="F531" s="48">
        <v>58</v>
      </c>
      <c r="G531" s="49"/>
      <c r="H531" s="49"/>
      <c r="I531" s="49"/>
      <c r="J531" s="48">
        <v>206</v>
      </c>
      <c r="K531" s="48">
        <v>10</v>
      </c>
      <c r="L531" s="48">
        <v>2</v>
      </c>
      <c r="M531" s="49"/>
      <c r="N531" s="48">
        <v>218</v>
      </c>
      <c r="O531" s="49"/>
      <c r="P531" s="49"/>
      <c r="Q531" s="49"/>
      <c r="R531" s="48">
        <v>0</v>
      </c>
      <c r="S531" s="48">
        <v>23</v>
      </c>
      <c r="T531" s="48">
        <v>69</v>
      </c>
      <c r="U531" s="48">
        <v>27</v>
      </c>
      <c r="V531" s="49"/>
      <c r="W531" s="48">
        <v>31</v>
      </c>
      <c r="X531" s="48">
        <v>0</v>
      </c>
      <c r="Y531" s="48">
        <v>1</v>
      </c>
      <c r="Z531" s="48">
        <v>6</v>
      </c>
      <c r="AA531" s="48">
        <v>20</v>
      </c>
      <c r="AB531" s="48">
        <v>3</v>
      </c>
      <c r="AC531" s="48">
        <v>54</v>
      </c>
      <c r="AD531" s="48">
        <v>0</v>
      </c>
      <c r="AE531" s="49"/>
      <c r="AF531" s="48">
        <v>234</v>
      </c>
      <c r="AG531" s="49"/>
      <c r="AH531" s="49"/>
      <c r="AI531" s="49"/>
      <c r="AJ531" s="48">
        <v>42</v>
      </c>
      <c r="AK531" s="49"/>
      <c r="AL531" s="49"/>
      <c r="AM531" s="49"/>
      <c r="AN531" s="48">
        <v>0</v>
      </c>
      <c r="AO531" s="49"/>
      <c r="AP531" s="48">
        <v>0</v>
      </c>
      <c r="AQ531" s="49"/>
      <c r="AR531" s="49"/>
      <c r="AS531" s="49"/>
      <c r="AT531" s="48">
        <v>0</v>
      </c>
      <c r="AU531" s="39"/>
      <c r="AV531" s="39"/>
      <c r="AW531" s="39"/>
    </row>
    <row r="532" spans="1:49" ht="20.100000000000001" customHeight="1" x14ac:dyDescent="0.2"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</row>
    <row r="533" spans="1:49" s="1" customFormat="1" ht="20.100000000000001" customHeight="1" x14ac:dyDescent="0.25">
      <c r="A533" s="3"/>
      <c r="B533" s="6"/>
      <c r="C533" s="51" t="s">
        <v>159</v>
      </c>
      <c r="D533" s="52"/>
      <c r="E533" s="5"/>
      <c r="F533" s="53">
        <v>447</v>
      </c>
      <c r="G533" s="54"/>
      <c r="H533" s="54"/>
      <c r="I533" s="54"/>
      <c r="J533" s="53">
        <v>1680</v>
      </c>
      <c r="K533" s="53">
        <v>45</v>
      </c>
      <c r="L533" s="53">
        <v>15</v>
      </c>
      <c r="M533" s="54"/>
      <c r="N533" s="53">
        <v>1740</v>
      </c>
      <c r="O533" s="54"/>
      <c r="P533" s="54"/>
      <c r="Q533" s="54"/>
      <c r="R533" s="53">
        <f xml:space="preserve"> 6 + 2</f>
        <v>8</v>
      </c>
      <c r="S533" s="53">
        <v>131</v>
      </c>
      <c r="T533" s="53">
        <v>450</v>
      </c>
      <c r="U533" s="53">
        <v>157</v>
      </c>
      <c r="V533" s="54"/>
      <c r="W533" s="53">
        <v>168</v>
      </c>
      <c r="X533" s="53">
        <v>2</v>
      </c>
      <c r="Y533" s="53">
        <v>2</v>
      </c>
      <c r="Z533" s="53">
        <v>43</v>
      </c>
      <c r="AA533" s="53">
        <v>208</v>
      </c>
      <c r="AB533" s="53">
        <v>41</v>
      </c>
      <c r="AC533" s="53">
        <v>532</v>
      </c>
      <c r="AD533" s="53">
        <v>11</v>
      </c>
      <c r="AE533" s="54"/>
      <c r="AF533" s="53">
        <v>1753</v>
      </c>
      <c r="AG533" s="54"/>
      <c r="AH533" s="54"/>
      <c r="AI533" s="54"/>
      <c r="AJ533" s="53">
        <v>434</v>
      </c>
      <c r="AK533" s="54"/>
      <c r="AL533" s="54"/>
      <c r="AM533" s="54"/>
      <c r="AN533" s="53">
        <v>0</v>
      </c>
      <c r="AO533" s="54"/>
      <c r="AP533" s="53">
        <v>0</v>
      </c>
      <c r="AQ533" s="54"/>
      <c r="AR533" s="54"/>
      <c r="AS533" s="54"/>
      <c r="AT533" s="53">
        <v>369</v>
      </c>
      <c r="AU533" s="39"/>
      <c r="AV533" s="39"/>
      <c r="AW533" s="39"/>
    </row>
    <row r="534" spans="1:49" s="1" customFormat="1" ht="20.100000000000001" customHeight="1" x14ac:dyDescent="0.2">
      <c r="A534" s="3"/>
      <c r="B534" s="6"/>
      <c r="C534" s="3"/>
      <c r="D534" s="3"/>
      <c r="E534" s="5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39"/>
      <c r="AV534" s="39"/>
      <c r="AW534" s="39"/>
    </row>
    <row r="535" spans="1:49" s="1" customFormat="1" ht="20.100000000000001" customHeight="1" x14ac:dyDescent="0.25">
      <c r="A535" s="3"/>
      <c r="B535" s="57" t="s">
        <v>266</v>
      </c>
      <c r="C535" s="58"/>
      <c r="D535" s="58"/>
      <c r="E535" s="5"/>
      <c r="F535" s="59">
        <v>447</v>
      </c>
      <c r="G535" s="54"/>
      <c r="H535" s="54"/>
      <c r="I535" s="54"/>
      <c r="J535" s="59">
        <v>1680</v>
      </c>
      <c r="K535" s="59">
        <v>45</v>
      </c>
      <c r="L535" s="59">
        <v>15</v>
      </c>
      <c r="M535" s="54"/>
      <c r="N535" s="59">
        <v>1740</v>
      </c>
      <c r="O535" s="54"/>
      <c r="P535" s="54"/>
      <c r="Q535" s="54"/>
      <c r="R535" s="59">
        <f xml:space="preserve"> 6 + 2</f>
        <v>8</v>
      </c>
      <c r="S535" s="59">
        <v>131</v>
      </c>
      <c r="T535" s="59">
        <v>450</v>
      </c>
      <c r="U535" s="59">
        <v>157</v>
      </c>
      <c r="V535" s="54"/>
      <c r="W535" s="59">
        <v>168</v>
      </c>
      <c r="X535" s="59">
        <v>2</v>
      </c>
      <c r="Y535" s="59">
        <v>2</v>
      </c>
      <c r="Z535" s="59">
        <v>43</v>
      </c>
      <c r="AA535" s="59">
        <v>208</v>
      </c>
      <c r="AB535" s="59">
        <v>41</v>
      </c>
      <c r="AC535" s="59">
        <v>532</v>
      </c>
      <c r="AD535" s="59">
        <v>11</v>
      </c>
      <c r="AE535" s="54"/>
      <c r="AF535" s="59">
        <v>1753</v>
      </c>
      <c r="AG535" s="54"/>
      <c r="AH535" s="54"/>
      <c r="AI535" s="54"/>
      <c r="AJ535" s="59">
        <v>434</v>
      </c>
      <c r="AK535" s="54"/>
      <c r="AL535" s="54"/>
      <c r="AM535" s="54"/>
      <c r="AN535" s="59">
        <v>0</v>
      </c>
      <c r="AO535" s="54"/>
      <c r="AP535" s="59">
        <v>0</v>
      </c>
      <c r="AQ535" s="54"/>
      <c r="AR535" s="54"/>
      <c r="AS535" s="54"/>
      <c r="AT535" s="59">
        <v>369</v>
      </c>
      <c r="AU535" s="39"/>
      <c r="AV535" s="39"/>
      <c r="AW535" s="39"/>
    </row>
    <row r="536" spans="1:49" ht="20.100000000000001" customHeight="1" x14ac:dyDescent="0.2"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</row>
    <row r="537" spans="1:49" ht="20.100000000000001" customHeight="1" x14ac:dyDescent="0.2">
      <c r="B537" s="6" t="s">
        <v>267</v>
      </c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</row>
    <row r="538" spans="1:49" ht="20.100000000000001" customHeight="1" x14ac:dyDescent="0.2">
      <c r="C538" s="3" t="s">
        <v>154</v>
      </c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</row>
    <row r="539" spans="1:49" ht="20.100000000000001" customHeight="1" x14ac:dyDescent="0.2">
      <c r="D539" s="2" t="s">
        <v>96</v>
      </c>
      <c r="F539" s="39">
        <v>50</v>
      </c>
      <c r="G539" s="39"/>
      <c r="H539" s="39"/>
      <c r="I539" s="39"/>
      <c r="J539" s="39">
        <v>144</v>
      </c>
      <c r="K539" s="39">
        <v>1</v>
      </c>
      <c r="L539" s="39">
        <v>0</v>
      </c>
      <c r="M539" s="39"/>
      <c r="N539" s="39">
        <v>145</v>
      </c>
      <c r="O539" s="39"/>
      <c r="P539" s="39"/>
      <c r="Q539" s="39"/>
      <c r="R539" s="39">
        <v>0</v>
      </c>
      <c r="S539" s="39">
        <v>7</v>
      </c>
      <c r="T539" s="39">
        <v>45</v>
      </c>
      <c r="U539" s="39">
        <v>7</v>
      </c>
      <c r="V539" s="39"/>
      <c r="W539" s="39">
        <v>15</v>
      </c>
      <c r="X539" s="39">
        <v>0</v>
      </c>
      <c r="Y539" s="39">
        <v>0</v>
      </c>
      <c r="Z539" s="39">
        <v>1</v>
      </c>
      <c r="AA539" s="39">
        <v>33</v>
      </c>
      <c r="AB539" s="39">
        <v>4</v>
      </c>
      <c r="AC539" s="39">
        <v>44</v>
      </c>
      <c r="AD539" s="39">
        <v>0</v>
      </c>
      <c r="AE539" s="39"/>
      <c r="AF539" s="39">
        <v>156</v>
      </c>
      <c r="AG539" s="39"/>
      <c r="AH539" s="39"/>
      <c r="AI539" s="39"/>
      <c r="AJ539" s="39">
        <v>39</v>
      </c>
      <c r="AK539" s="39"/>
      <c r="AL539" s="39"/>
      <c r="AM539" s="39"/>
      <c r="AN539" s="39">
        <v>0</v>
      </c>
      <c r="AO539" s="39"/>
      <c r="AP539" s="39">
        <v>0</v>
      </c>
      <c r="AQ539" s="39"/>
      <c r="AR539" s="39"/>
      <c r="AS539" s="39"/>
      <c r="AT539" s="39">
        <v>13</v>
      </c>
      <c r="AU539" s="39"/>
      <c r="AV539" s="39"/>
      <c r="AW539" s="39"/>
    </row>
    <row r="540" spans="1:49" ht="19.5" customHeight="1" x14ac:dyDescent="0.2">
      <c r="D540" s="47" t="s">
        <v>97</v>
      </c>
      <c r="F540" s="48">
        <v>22</v>
      </c>
      <c r="G540" s="49"/>
      <c r="H540" s="49"/>
      <c r="I540" s="49"/>
      <c r="J540" s="48">
        <v>146</v>
      </c>
      <c r="K540" s="48">
        <v>2</v>
      </c>
      <c r="L540" s="48">
        <v>0</v>
      </c>
      <c r="M540" s="49"/>
      <c r="N540" s="48">
        <v>148</v>
      </c>
      <c r="O540" s="49"/>
      <c r="P540" s="49"/>
      <c r="Q540" s="49"/>
      <c r="R540" s="48">
        <v>0</v>
      </c>
      <c r="S540" s="48">
        <v>12</v>
      </c>
      <c r="T540" s="48">
        <v>65</v>
      </c>
      <c r="U540" s="48">
        <v>7</v>
      </c>
      <c r="V540" s="49"/>
      <c r="W540" s="48">
        <v>12</v>
      </c>
      <c r="X540" s="48">
        <v>1</v>
      </c>
      <c r="Y540" s="48">
        <v>0</v>
      </c>
      <c r="Z540" s="48">
        <v>2</v>
      </c>
      <c r="AA540" s="48">
        <v>21</v>
      </c>
      <c r="AB540" s="48">
        <v>3</v>
      </c>
      <c r="AC540" s="48">
        <v>29</v>
      </c>
      <c r="AD540" s="48">
        <v>2</v>
      </c>
      <c r="AE540" s="49"/>
      <c r="AF540" s="48">
        <v>154</v>
      </c>
      <c r="AG540" s="49"/>
      <c r="AH540" s="49"/>
      <c r="AI540" s="49"/>
      <c r="AJ540" s="48">
        <v>16</v>
      </c>
      <c r="AK540" s="49"/>
      <c r="AL540" s="49"/>
      <c r="AM540" s="49"/>
      <c r="AN540" s="48">
        <v>0</v>
      </c>
      <c r="AO540" s="49"/>
      <c r="AP540" s="48">
        <v>0</v>
      </c>
      <c r="AQ540" s="49"/>
      <c r="AR540" s="49"/>
      <c r="AS540" s="49"/>
      <c r="AT540" s="48">
        <v>0</v>
      </c>
      <c r="AU540" s="39"/>
      <c r="AV540" s="39"/>
      <c r="AW540" s="39"/>
    </row>
    <row r="541" spans="1:49" ht="20.100000000000001" customHeight="1" x14ac:dyDescent="0.2">
      <c r="D541" s="2" t="s">
        <v>113</v>
      </c>
      <c r="F541" s="39">
        <v>32</v>
      </c>
      <c r="G541" s="39"/>
      <c r="H541" s="39"/>
      <c r="I541" s="39"/>
      <c r="J541" s="39">
        <v>75</v>
      </c>
      <c r="K541" s="39">
        <v>0</v>
      </c>
      <c r="L541" s="39">
        <v>1</v>
      </c>
      <c r="M541" s="39"/>
      <c r="N541" s="39">
        <v>76</v>
      </c>
      <c r="O541" s="39"/>
      <c r="P541" s="39"/>
      <c r="Q541" s="39"/>
      <c r="R541" s="39">
        <v>0</v>
      </c>
      <c r="S541" s="39">
        <v>4</v>
      </c>
      <c r="T541" s="39">
        <v>12</v>
      </c>
      <c r="U541" s="39">
        <v>4</v>
      </c>
      <c r="V541" s="39"/>
      <c r="W541" s="39">
        <v>18</v>
      </c>
      <c r="X541" s="39">
        <v>0</v>
      </c>
      <c r="Y541" s="39">
        <v>1</v>
      </c>
      <c r="Z541" s="39">
        <v>4</v>
      </c>
      <c r="AA541" s="39">
        <v>11</v>
      </c>
      <c r="AB541" s="39">
        <v>6</v>
      </c>
      <c r="AC541" s="39">
        <v>23</v>
      </c>
      <c r="AD541" s="39">
        <v>0</v>
      </c>
      <c r="AE541" s="39"/>
      <c r="AF541" s="39">
        <v>83</v>
      </c>
      <c r="AG541" s="39"/>
      <c r="AH541" s="39"/>
      <c r="AI541" s="39"/>
      <c r="AJ541" s="39">
        <v>25</v>
      </c>
      <c r="AK541" s="39"/>
      <c r="AL541" s="39"/>
      <c r="AM541" s="39"/>
      <c r="AN541" s="39">
        <v>0</v>
      </c>
      <c r="AO541" s="39"/>
      <c r="AP541" s="39">
        <v>0</v>
      </c>
      <c r="AQ541" s="39"/>
      <c r="AR541" s="39"/>
      <c r="AS541" s="39"/>
      <c r="AT541" s="39">
        <v>0</v>
      </c>
      <c r="AU541" s="39"/>
      <c r="AV541" s="39"/>
      <c r="AW541" s="39"/>
    </row>
    <row r="542" spans="1:49" ht="19.5" customHeight="1" x14ac:dyDescent="0.2">
      <c r="D542" s="47" t="s">
        <v>99</v>
      </c>
      <c r="F542" s="48">
        <v>16</v>
      </c>
      <c r="G542" s="49"/>
      <c r="H542" s="49"/>
      <c r="I542" s="49"/>
      <c r="J542" s="48">
        <v>87</v>
      </c>
      <c r="K542" s="48">
        <v>0</v>
      </c>
      <c r="L542" s="48">
        <v>0</v>
      </c>
      <c r="M542" s="49"/>
      <c r="N542" s="48">
        <v>87</v>
      </c>
      <c r="O542" s="49"/>
      <c r="P542" s="49"/>
      <c r="Q542" s="49"/>
      <c r="R542" s="48">
        <v>0</v>
      </c>
      <c r="S542" s="48">
        <v>8</v>
      </c>
      <c r="T542" s="48">
        <v>2</v>
      </c>
      <c r="U542" s="48">
        <v>3</v>
      </c>
      <c r="V542" s="49"/>
      <c r="W542" s="48">
        <v>9</v>
      </c>
      <c r="X542" s="48">
        <v>0</v>
      </c>
      <c r="Y542" s="48">
        <v>0</v>
      </c>
      <c r="Z542" s="48">
        <v>9</v>
      </c>
      <c r="AA542" s="48">
        <v>11</v>
      </c>
      <c r="AB542" s="48">
        <v>7</v>
      </c>
      <c r="AC542" s="48">
        <v>34</v>
      </c>
      <c r="AD542" s="48">
        <v>0</v>
      </c>
      <c r="AE542" s="49"/>
      <c r="AF542" s="48">
        <v>83</v>
      </c>
      <c r="AG542" s="49"/>
      <c r="AH542" s="49"/>
      <c r="AI542" s="49"/>
      <c r="AJ542" s="48">
        <v>20</v>
      </c>
      <c r="AK542" s="49"/>
      <c r="AL542" s="49"/>
      <c r="AM542" s="49"/>
      <c r="AN542" s="48">
        <v>0</v>
      </c>
      <c r="AO542" s="49"/>
      <c r="AP542" s="48">
        <v>0</v>
      </c>
      <c r="AQ542" s="49"/>
      <c r="AR542" s="49"/>
      <c r="AS542" s="49"/>
      <c r="AT542" s="48">
        <v>0</v>
      </c>
      <c r="AU542" s="39"/>
      <c r="AV542" s="39"/>
      <c r="AW542" s="39"/>
    </row>
    <row r="543" spans="1:49" ht="20.100000000000001" customHeight="1" x14ac:dyDescent="0.2">
      <c r="D543" s="2" t="s">
        <v>116</v>
      </c>
      <c r="F543" s="39">
        <v>63</v>
      </c>
      <c r="G543" s="39"/>
      <c r="H543" s="39"/>
      <c r="I543" s="39"/>
      <c r="J543" s="39">
        <v>166</v>
      </c>
      <c r="K543" s="39">
        <v>3</v>
      </c>
      <c r="L543" s="39">
        <v>1</v>
      </c>
      <c r="M543" s="39"/>
      <c r="N543" s="39">
        <v>170</v>
      </c>
      <c r="O543" s="39"/>
      <c r="P543" s="39"/>
      <c r="Q543" s="39"/>
      <c r="R543" s="39">
        <v>0</v>
      </c>
      <c r="S543" s="39">
        <v>14</v>
      </c>
      <c r="T543" s="39">
        <v>14</v>
      </c>
      <c r="U543" s="39">
        <v>13</v>
      </c>
      <c r="V543" s="39"/>
      <c r="W543" s="39">
        <v>39</v>
      </c>
      <c r="X543" s="39">
        <v>0</v>
      </c>
      <c r="Y543" s="39">
        <v>0</v>
      </c>
      <c r="Z543" s="39">
        <v>4</v>
      </c>
      <c r="AA543" s="39">
        <v>28</v>
      </c>
      <c r="AB543" s="39">
        <v>3</v>
      </c>
      <c r="AC543" s="39">
        <v>68</v>
      </c>
      <c r="AD543" s="39">
        <v>0</v>
      </c>
      <c r="AE543" s="39"/>
      <c r="AF543" s="39">
        <v>183</v>
      </c>
      <c r="AG543" s="39"/>
      <c r="AH543" s="39"/>
      <c r="AI543" s="39"/>
      <c r="AJ543" s="39">
        <v>50</v>
      </c>
      <c r="AK543" s="39"/>
      <c r="AL543" s="39"/>
      <c r="AM543" s="39"/>
      <c r="AN543" s="39">
        <v>0</v>
      </c>
      <c r="AO543" s="39"/>
      <c r="AP543" s="39">
        <v>0</v>
      </c>
      <c r="AQ543" s="39"/>
      <c r="AR543" s="39"/>
      <c r="AS543" s="39"/>
      <c r="AT543" s="39">
        <v>0</v>
      </c>
      <c r="AU543" s="39"/>
      <c r="AV543" s="39"/>
      <c r="AW543" s="39"/>
    </row>
    <row r="544" spans="1:49" ht="19.5" customHeight="1" x14ac:dyDescent="0.2">
      <c r="D544" s="47" t="s">
        <v>103</v>
      </c>
      <c r="F544" s="48">
        <v>50</v>
      </c>
      <c r="G544" s="49"/>
      <c r="H544" s="49"/>
      <c r="I544" s="49"/>
      <c r="J544" s="48">
        <v>165</v>
      </c>
      <c r="K544" s="48">
        <v>5</v>
      </c>
      <c r="L544" s="48">
        <v>2</v>
      </c>
      <c r="M544" s="49"/>
      <c r="N544" s="48">
        <v>172</v>
      </c>
      <c r="O544" s="49"/>
      <c r="P544" s="49"/>
      <c r="Q544" s="49"/>
      <c r="R544" s="48">
        <v>0</v>
      </c>
      <c r="S544" s="48">
        <v>2</v>
      </c>
      <c r="T544" s="48">
        <v>30</v>
      </c>
      <c r="U544" s="48">
        <v>5</v>
      </c>
      <c r="V544" s="49"/>
      <c r="W544" s="48">
        <v>42</v>
      </c>
      <c r="X544" s="48">
        <v>0</v>
      </c>
      <c r="Y544" s="48">
        <v>0</v>
      </c>
      <c r="Z544" s="48">
        <v>7</v>
      </c>
      <c r="AA544" s="48">
        <v>32</v>
      </c>
      <c r="AB544" s="48">
        <v>3</v>
      </c>
      <c r="AC544" s="48">
        <v>54</v>
      </c>
      <c r="AD544" s="48">
        <v>0</v>
      </c>
      <c r="AE544" s="49"/>
      <c r="AF544" s="48">
        <v>175</v>
      </c>
      <c r="AG544" s="49"/>
      <c r="AH544" s="49"/>
      <c r="AI544" s="49"/>
      <c r="AJ544" s="48">
        <v>47</v>
      </c>
      <c r="AK544" s="49"/>
      <c r="AL544" s="49"/>
      <c r="AM544" s="49"/>
      <c r="AN544" s="48">
        <v>0</v>
      </c>
      <c r="AO544" s="49"/>
      <c r="AP544" s="48">
        <v>0</v>
      </c>
      <c r="AQ544" s="49"/>
      <c r="AR544" s="49"/>
      <c r="AS544" s="49"/>
      <c r="AT544" s="48">
        <v>0</v>
      </c>
      <c r="AU544" s="39"/>
      <c r="AV544" s="39"/>
      <c r="AW544" s="39"/>
    </row>
    <row r="545" spans="1:49" ht="20.100000000000001" customHeight="1" x14ac:dyDescent="0.2">
      <c r="D545" s="2" t="s">
        <v>104</v>
      </c>
      <c r="F545" s="39">
        <v>113</v>
      </c>
      <c r="G545" s="39"/>
      <c r="H545" s="39"/>
      <c r="I545" s="39"/>
      <c r="J545" s="39">
        <v>348</v>
      </c>
      <c r="K545" s="39">
        <v>10</v>
      </c>
      <c r="L545" s="39">
        <v>6</v>
      </c>
      <c r="M545" s="39"/>
      <c r="N545" s="39">
        <v>364</v>
      </c>
      <c r="O545" s="39"/>
      <c r="P545" s="39"/>
      <c r="Q545" s="39"/>
      <c r="R545" s="39">
        <v>0</v>
      </c>
      <c r="S545" s="39">
        <v>18</v>
      </c>
      <c r="T545" s="39">
        <v>81</v>
      </c>
      <c r="U545" s="39">
        <v>13</v>
      </c>
      <c r="V545" s="39"/>
      <c r="W545" s="39">
        <v>46</v>
      </c>
      <c r="X545" s="39">
        <v>2</v>
      </c>
      <c r="Y545" s="39">
        <v>0</v>
      </c>
      <c r="Z545" s="39">
        <v>10</v>
      </c>
      <c r="AA545" s="39">
        <v>72</v>
      </c>
      <c r="AB545" s="39">
        <v>11</v>
      </c>
      <c r="AC545" s="39">
        <v>137</v>
      </c>
      <c r="AD545" s="39">
        <v>0</v>
      </c>
      <c r="AE545" s="39"/>
      <c r="AF545" s="39">
        <v>390</v>
      </c>
      <c r="AG545" s="39"/>
      <c r="AH545" s="39"/>
      <c r="AI545" s="39"/>
      <c r="AJ545" s="39">
        <v>87</v>
      </c>
      <c r="AK545" s="39"/>
      <c r="AL545" s="39"/>
      <c r="AM545" s="39"/>
      <c r="AN545" s="39">
        <v>0</v>
      </c>
      <c r="AO545" s="39"/>
      <c r="AP545" s="39">
        <v>0</v>
      </c>
      <c r="AQ545" s="39"/>
      <c r="AR545" s="39"/>
      <c r="AS545" s="39"/>
      <c r="AT545" s="39">
        <v>0</v>
      </c>
      <c r="AU545" s="39"/>
      <c r="AV545" s="39"/>
      <c r="AW545" s="39"/>
    </row>
    <row r="546" spans="1:49" ht="19.5" customHeight="1" x14ac:dyDescent="0.2">
      <c r="D546" s="47" t="s">
        <v>117</v>
      </c>
      <c r="F546" s="48">
        <v>119</v>
      </c>
      <c r="G546" s="49"/>
      <c r="H546" s="49"/>
      <c r="I546" s="49"/>
      <c r="J546" s="48">
        <v>366</v>
      </c>
      <c r="K546" s="48">
        <v>9</v>
      </c>
      <c r="L546" s="48">
        <v>5</v>
      </c>
      <c r="M546" s="49"/>
      <c r="N546" s="48">
        <v>380</v>
      </c>
      <c r="O546" s="49"/>
      <c r="P546" s="49"/>
      <c r="Q546" s="49"/>
      <c r="R546" s="48">
        <v>0</v>
      </c>
      <c r="S546" s="48">
        <v>15</v>
      </c>
      <c r="T546" s="48">
        <v>87</v>
      </c>
      <c r="U546" s="48">
        <v>30</v>
      </c>
      <c r="V546" s="49"/>
      <c r="W546" s="48">
        <v>31</v>
      </c>
      <c r="X546" s="48">
        <v>1</v>
      </c>
      <c r="Y546" s="48">
        <v>0</v>
      </c>
      <c r="Z546" s="48">
        <v>10</v>
      </c>
      <c r="AA546" s="48">
        <v>44</v>
      </c>
      <c r="AB546" s="48">
        <v>6</v>
      </c>
      <c r="AC546" s="48">
        <v>163</v>
      </c>
      <c r="AD546" s="48">
        <v>0</v>
      </c>
      <c r="AE546" s="49"/>
      <c r="AF546" s="48">
        <v>387</v>
      </c>
      <c r="AG546" s="49"/>
      <c r="AH546" s="49"/>
      <c r="AI546" s="49"/>
      <c r="AJ546" s="48">
        <v>112</v>
      </c>
      <c r="AK546" s="49"/>
      <c r="AL546" s="49"/>
      <c r="AM546" s="49"/>
      <c r="AN546" s="48">
        <v>0</v>
      </c>
      <c r="AO546" s="49"/>
      <c r="AP546" s="48">
        <v>0</v>
      </c>
      <c r="AQ546" s="49"/>
      <c r="AR546" s="49"/>
      <c r="AS546" s="49"/>
      <c r="AT546" s="48">
        <v>176</v>
      </c>
      <c r="AU546" s="39"/>
      <c r="AV546" s="39"/>
      <c r="AW546" s="39"/>
    </row>
    <row r="547" spans="1:49" ht="20.100000000000001" customHeight="1" x14ac:dyDescent="0.2">
      <c r="D547" s="2" t="s">
        <v>106</v>
      </c>
      <c r="F547" s="39">
        <v>30</v>
      </c>
      <c r="G547" s="39"/>
      <c r="H547" s="39"/>
      <c r="I547" s="39"/>
      <c r="J547" s="39">
        <v>140</v>
      </c>
      <c r="K547" s="39">
        <v>3</v>
      </c>
      <c r="L547" s="39">
        <v>0</v>
      </c>
      <c r="M547" s="39"/>
      <c r="N547" s="39">
        <v>143</v>
      </c>
      <c r="O547" s="39"/>
      <c r="P547" s="39"/>
      <c r="Q547" s="39"/>
      <c r="R547" s="39">
        <v>0</v>
      </c>
      <c r="S547" s="39">
        <v>11</v>
      </c>
      <c r="T547" s="39">
        <v>32</v>
      </c>
      <c r="U547" s="39">
        <v>7</v>
      </c>
      <c r="V547" s="39"/>
      <c r="W547" s="39">
        <v>8</v>
      </c>
      <c r="X547" s="39">
        <v>0</v>
      </c>
      <c r="Y547" s="39">
        <v>0</v>
      </c>
      <c r="Z547" s="39">
        <v>3</v>
      </c>
      <c r="AA547" s="39">
        <v>27</v>
      </c>
      <c r="AB547" s="39">
        <v>4</v>
      </c>
      <c r="AC547" s="39">
        <v>57</v>
      </c>
      <c r="AD547" s="39">
        <v>0</v>
      </c>
      <c r="AE547" s="39"/>
      <c r="AF547" s="39">
        <v>149</v>
      </c>
      <c r="AG547" s="39"/>
      <c r="AH547" s="39"/>
      <c r="AI547" s="39"/>
      <c r="AJ547" s="39">
        <v>24</v>
      </c>
      <c r="AK547" s="39"/>
      <c r="AL547" s="39"/>
      <c r="AM547" s="39"/>
      <c r="AN547" s="39">
        <v>0</v>
      </c>
      <c r="AO547" s="39"/>
      <c r="AP547" s="39">
        <v>0</v>
      </c>
      <c r="AQ547" s="39"/>
      <c r="AR547" s="39"/>
      <c r="AS547" s="39"/>
      <c r="AT547" s="39">
        <v>33</v>
      </c>
      <c r="AU547" s="39"/>
      <c r="AV547" s="39"/>
      <c r="AW547" s="39"/>
    </row>
    <row r="548" spans="1:49" ht="19.5" customHeight="1" x14ac:dyDescent="0.2">
      <c r="D548" s="47" t="s">
        <v>185</v>
      </c>
      <c r="F548" s="48">
        <v>23</v>
      </c>
      <c r="G548" s="49"/>
      <c r="H548" s="49"/>
      <c r="I548" s="49"/>
      <c r="J548" s="48">
        <v>144</v>
      </c>
      <c r="K548" s="48">
        <v>6</v>
      </c>
      <c r="L548" s="48">
        <v>0</v>
      </c>
      <c r="M548" s="49"/>
      <c r="N548" s="48">
        <v>150</v>
      </c>
      <c r="O548" s="49"/>
      <c r="P548" s="49"/>
      <c r="Q548" s="49"/>
      <c r="R548" s="48">
        <v>6</v>
      </c>
      <c r="S548" s="48">
        <v>16</v>
      </c>
      <c r="T548" s="48">
        <v>26</v>
      </c>
      <c r="U548" s="48">
        <v>13</v>
      </c>
      <c r="V548" s="49"/>
      <c r="W548" s="48">
        <v>13</v>
      </c>
      <c r="X548" s="48">
        <v>0</v>
      </c>
      <c r="Y548" s="48">
        <v>1</v>
      </c>
      <c r="Z548" s="48">
        <v>5</v>
      </c>
      <c r="AA548" s="48">
        <v>23</v>
      </c>
      <c r="AB548" s="48">
        <v>1</v>
      </c>
      <c r="AC548" s="48">
        <v>45</v>
      </c>
      <c r="AD548" s="48">
        <v>0</v>
      </c>
      <c r="AE548" s="49"/>
      <c r="AF548" s="48">
        <v>149</v>
      </c>
      <c r="AG548" s="49"/>
      <c r="AH548" s="49"/>
      <c r="AI548" s="49"/>
      <c r="AJ548" s="48">
        <v>24</v>
      </c>
      <c r="AK548" s="49"/>
      <c r="AL548" s="49"/>
      <c r="AM548" s="49"/>
      <c r="AN548" s="48">
        <v>0</v>
      </c>
      <c r="AO548" s="49"/>
      <c r="AP548" s="48">
        <v>0</v>
      </c>
      <c r="AQ548" s="49"/>
      <c r="AR548" s="49"/>
      <c r="AS548" s="49"/>
      <c r="AT548" s="48">
        <v>0</v>
      </c>
      <c r="AU548" s="39"/>
      <c r="AV548" s="39"/>
      <c r="AW548" s="39"/>
    </row>
    <row r="549" spans="1:49" ht="20.100000000000001" customHeight="1" x14ac:dyDescent="0.2">
      <c r="D549" s="2" t="s">
        <v>108</v>
      </c>
      <c r="F549" s="39">
        <v>55</v>
      </c>
      <c r="G549" s="39"/>
      <c r="H549" s="39"/>
      <c r="I549" s="39"/>
      <c r="J549" s="39">
        <v>367</v>
      </c>
      <c r="K549" s="39">
        <v>16</v>
      </c>
      <c r="L549" s="39">
        <v>0</v>
      </c>
      <c r="M549" s="39"/>
      <c r="N549" s="39">
        <v>383</v>
      </c>
      <c r="O549" s="39"/>
      <c r="P549" s="39"/>
      <c r="Q549" s="39"/>
      <c r="R549" s="39">
        <v>1</v>
      </c>
      <c r="S549" s="39">
        <v>25</v>
      </c>
      <c r="T549" s="39">
        <v>86</v>
      </c>
      <c r="U549" s="39">
        <v>35</v>
      </c>
      <c r="V549" s="39"/>
      <c r="W549" s="39">
        <v>52</v>
      </c>
      <c r="X549" s="39">
        <v>1</v>
      </c>
      <c r="Y549" s="39">
        <v>0</v>
      </c>
      <c r="Z549" s="39">
        <v>8</v>
      </c>
      <c r="AA549" s="39">
        <v>40</v>
      </c>
      <c r="AB549" s="39">
        <v>5</v>
      </c>
      <c r="AC549" s="39">
        <v>120</v>
      </c>
      <c r="AD549" s="39">
        <v>0</v>
      </c>
      <c r="AE549" s="39"/>
      <c r="AF549" s="39">
        <v>373</v>
      </c>
      <c r="AG549" s="39"/>
      <c r="AH549" s="39"/>
      <c r="AI549" s="39"/>
      <c r="AJ549" s="39">
        <v>65</v>
      </c>
      <c r="AK549" s="39"/>
      <c r="AL549" s="39"/>
      <c r="AM549" s="39"/>
      <c r="AN549" s="39">
        <v>0</v>
      </c>
      <c r="AO549" s="39"/>
      <c r="AP549" s="39">
        <v>0</v>
      </c>
      <c r="AQ549" s="39"/>
      <c r="AR549" s="39"/>
      <c r="AS549" s="39"/>
      <c r="AT549" s="39">
        <v>0</v>
      </c>
      <c r="AU549" s="39"/>
      <c r="AV549" s="39"/>
      <c r="AW549" s="39"/>
    </row>
    <row r="550" spans="1:49" ht="20.100000000000001" customHeight="1" x14ac:dyDescent="0.2"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</row>
    <row r="551" spans="1:49" s="1" customFormat="1" ht="20.100000000000001" customHeight="1" x14ac:dyDescent="0.25">
      <c r="A551" s="3"/>
      <c r="B551" s="6"/>
      <c r="C551" s="51" t="s">
        <v>159</v>
      </c>
      <c r="D551" s="52"/>
      <c r="E551" s="5"/>
      <c r="F551" s="53">
        <v>573</v>
      </c>
      <c r="G551" s="54"/>
      <c r="H551" s="54"/>
      <c r="I551" s="54"/>
      <c r="J551" s="53">
        <v>2148</v>
      </c>
      <c r="K551" s="53">
        <v>55</v>
      </c>
      <c r="L551" s="53">
        <v>15</v>
      </c>
      <c r="M551" s="54"/>
      <c r="N551" s="53">
        <v>2218</v>
      </c>
      <c r="O551" s="54"/>
      <c r="P551" s="54"/>
      <c r="Q551" s="54"/>
      <c r="R551" s="53">
        <v>7</v>
      </c>
      <c r="S551" s="53">
        <v>132</v>
      </c>
      <c r="T551" s="53">
        <v>480</v>
      </c>
      <c r="U551" s="53">
        <v>137</v>
      </c>
      <c r="V551" s="54"/>
      <c r="W551" s="53">
        <v>285</v>
      </c>
      <c r="X551" s="53">
        <v>5</v>
      </c>
      <c r="Y551" s="53">
        <v>2</v>
      </c>
      <c r="Z551" s="53">
        <v>63</v>
      </c>
      <c r="AA551" s="53">
        <v>342</v>
      </c>
      <c r="AB551" s="53">
        <v>53</v>
      </c>
      <c r="AC551" s="53">
        <v>774</v>
      </c>
      <c r="AD551" s="53">
        <v>2</v>
      </c>
      <c r="AE551" s="54"/>
      <c r="AF551" s="53">
        <v>2282</v>
      </c>
      <c r="AG551" s="54"/>
      <c r="AH551" s="54"/>
      <c r="AI551" s="54"/>
      <c r="AJ551" s="53">
        <v>509</v>
      </c>
      <c r="AK551" s="54"/>
      <c r="AL551" s="54"/>
      <c r="AM551" s="54"/>
      <c r="AN551" s="53">
        <v>0</v>
      </c>
      <c r="AO551" s="54"/>
      <c r="AP551" s="53">
        <v>0</v>
      </c>
      <c r="AQ551" s="54"/>
      <c r="AR551" s="54"/>
      <c r="AS551" s="54"/>
      <c r="AT551" s="53">
        <v>222</v>
      </c>
      <c r="AU551" s="39"/>
      <c r="AV551" s="39"/>
      <c r="AW551" s="39"/>
    </row>
    <row r="552" spans="1:49" s="1" customFormat="1" ht="20.100000000000001" customHeight="1" x14ac:dyDescent="0.2">
      <c r="A552" s="3"/>
      <c r="B552" s="6"/>
      <c r="C552" s="3"/>
      <c r="D552" s="3"/>
      <c r="E552" s="5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39"/>
      <c r="AV552" s="39"/>
      <c r="AW552" s="39"/>
    </row>
    <row r="553" spans="1:49" s="1" customFormat="1" ht="20.100000000000001" customHeight="1" x14ac:dyDescent="0.2">
      <c r="A553" s="3"/>
      <c r="B553" s="6"/>
      <c r="C553" s="3" t="s">
        <v>146</v>
      </c>
      <c r="D553" s="3"/>
      <c r="E553" s="5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39"/>
      <c r="AV553" s="39"/>
      <c r="AW553" s="39"/>
    </row>
    <row r="554" spans="1:49" s="1" customFormat="1" ht="20.100000000000001" customHeight="1" x14ac:dyDescent="0.2">
      <c r="A554" s="3"/>
      <c r="B554" s="6"/>
      <c r="C554" s="3"/>
      <c r="D554" s="50" t="s">
        <v>96</v>
      </c>
      <c r="E554" s="5"/>
      <c r="F554" s="39">
        <v>59</v>
      </c>
      <c r="G554" s="39"/>
      <c r="H554" s="39"/>
      <c r="I554" s="39"/>
      <c r="J554" s="39">
        <v>194</v>
      </c>
      <c r="K554" s="39">
        <v>2</v>
      </c>
      <c r="L554" s="39">
        <v>1</v>
      </c>
      <c r="M554" s="39"/>
      <c r="N554" s="39">
        <v>197</v>
      </c>
      <c r="O554" s="39"/>
      <c r="P554" s="39"/>
      <c r="Q554" s="39"/>
      <c r="R554" s="39">
        <v>0</v>
      </c>
      <c r="S554" s="39">
        <v>5</v>
      </c>
      <c r="T554" s="39">
        <v>31</v>
      </c>
      <c r="U554" s="39">
        <v>13</v>
      </c>
      <c r="V554" s="39"/>
      <c r="W554" s="39">
        <v>26</v>
      </c>
      <c r="X554" s="39">
        <v>1</v>
      </c>
      <c r="Y554" s="39">
        <v>0</v>
      </c>
      <c r="Z554" s="39">
        <v>9</v>
      </c>
      <c r="AA554" s="39">
        <v>28</v>
      </c>
      <c r="AB554" s="39">
        <v>7</v>
      </c>
      <c r="AC554" s="39">
        <v>88</v>
      </c>
      <c r="AD554" s="39">
        <v>0</v>
      </c>
      <c r="AE554" s="39"/>
      <c r="AF554" s="39">
        <v>208</v>
      </c>
      <c r="AG554" s="39"/>
      <c r="AH554" s="39"/>
      <c r="AI554" s="39"/>
      <c r="AJ554" s="39">
        <v>48</v>
      </c>
      <c r="AK554" s="39"/>
      <c r="AL554" s="39"/>
      <c r="AM554" s="39"/>
      <c r="AN554" s="39">
        <v>0</v>
      </c>
      <c r="AO554" s="39"/>
      <c r="AP554" s="39">
        <v>0</v>
      </c>
      <c r="AQ554" s="39"/>
      <c r="AR554" s="39"/>
      <c r="AS554" s="39"/>
      <c r="AT554" s="39">
        <v>0</v>
      </c>
      <c r="AU554" s="39"/>
      <c r="AV554" s="39"/>
      <c r="AW554" s="39"/>
    </row>
    <row r="555" spans="1:49" s="1" customFormat="1" ht="20.100000000000001" customHeight="1" x14ac:dyDescent="0.2">
      <c r="A555" s="3"/>
      <c r="B555" s="6"/>
      <c r="C555" s="3"/>
      <c r="D555" s="3"/>
      <c r="E555" s="5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39"/>
      <c r="AV555" s="39"/>
      <c r="AW555" s="39"/>
    </row>
    <row r="556" spans="1:49" s="1" customFormat="1" ht="20.100000000000001" customHeight="1" x14ac:dyDescent="0.25">
      <c r="A556" s="3"/>
      <c r="B556" s="6"/>
      <c r="C556" s="51" t="s">
        <v>153</v>
      </c>
      <c r="D556" s="52"/>
      <c r="E556" s="5"/>
      <c r="F556" s="53">
        <v>59</v>
      </c>
      <c r="G556" s="54"/>
      <c r="H556" s="54"/>
      <c r="I556" s="54"/>
      <c r="J556" s="53">
        <v>194</v>
      </c>
      <c r="K556" s="53">
        <v>2</v>
      </c>
      <c r="L556" s="53">
        <v>1</v>
      </c>
      <c r="M556" s="54"/>
      <c r="N556" s="53">
        <v>197</v>
      </c>
      <c r="O556" s="54"/>
      <c r="P556" s="54"/>
      <c r="Q556" s="54"/>
      <c r="R556" s="53">
        <v>0</v>
      </c>
      <c r="S556" s="53">
        <v>5</v>
      </c>
      <c r="T556" s="53">
        <v>31</v>
      </c>
      <c r="U556" s="53">
        <v>13</v>
      </c>
      <c r="V556" s="54"/>
      <c r="W556" s="53">
        <v>26</v>
      </c>
      <c r="X556" s="53">
        <v>1</v>
      </c>
      <c r="Y556" s="53">
        <v>0</v>
      </c>
      <c r="Z556" s="53">
        <v>9</v>
      </c>
      <c r="AA556" s="53">
        <v>28</v>
      </c>
      <c r="AB556" s="53">
        <v>7</v>
      </c>
      <c r="AC556" s="53">
        <v>88</v>
      </c>
      <c r="AD556" s="53">
        <v>0</v>
      </c>
      <c r="AE556" s="54"/>
      <c r="AF556" s="53">
        <v>208</v>
      </c>
      <c r="AG556" s="54"/>
      <c r="AH556" s="54"/>
      <c r="AI556" s="54"/>
      <c r="AJ556" s="53">
        <v>48</v>
      </c>
      <c r="AK556" s="54"/>
      <c r="AL556" s="54"/>
      <c r="AM556" s="54"/>
      <c r="AN556" s="53">
        <v>0</v>
      </c>
      <c r="AO556" s="54"/>
      <c r="AP556" s="53">
        <v>0</v>
      </c>
      <c r="AQ556" s="54"/>
      <c r="AR556" s="54"/>
      <c r="AS556" s="54"/>
      <c r="AT556" s="53">
        <v>0</v>
      </c>
      <c r="AU556" s="39"/>
      <c r="AV556" s="39"/>
      <c r="AW556" s="39"/>
    </row>
    <row r="557" spans="1:49" s="1" customFormat="1" ht="20.100000000000001" customHeight="1" x14ac:dyDescent="0.2">
      <c r="A557" s="3"/>
      <c r="B557" s="6"/>
      <c r="C557" s="3"/>
      <c r="D557" s="3"/>
      <c r="E557" s="5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39"/>
      <c r="AV557" s="39"/>
      <c r="AW557" s="39"/>
    </row>
    <row r="558" spans="1:49" s="1" customFormat="1" ht="20.100000000000001" customHeight="1" x14ac:dyDescent="0.2">
      <c r="A558" s="3"/>
      <c r="B558" s="6"/>
      <c r="C558" s="3" t="s">
        <v>0</v>
      </c>
      <c r="D558" s="3"/>
      <c r="E558" s="5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39"/>
      <c r="AV558" s="39"/>
      <c r="AW558" s="39"/>
    </row>
    <row r="559" spans="1:49" s="1" customFormat="1" ht="20.100000000000001" customHeight="1" x14ac:dyDescent="0.2">
      <c r="A559" s="3"/>
      <c r="B559" s="6"/>
      <c r="C559" s="3"/>
      <c r="D559" s="2" t="s">
        <v>96</v>
      </c>
      <c r="E559" s="5"/>
      <c r="F559" s="39">
        <v>0</v>
      </c>
      <c r="G559" s="39"/>
      <c r="H559" s="39"/>
      <c r="I559" s="39"/>
      <c r="J559" s="39">
        <v>0</v>
      </c>
      <c r="K559" s="39">
        <v>0</v>
      </c>
      <c r="L559" s="39">
        <v>0</v>
      </c>
      <c r="M559" s="39"/>
      <c r="N559" s="39">
        <v>0</v>
      </c>
      <c r="O559" s="39"/>
      <c r="P559" s="39"/>
      <c r="Q559" s="39"/>
      <c r="R559" s="39">
        <v>0</v>
      </c>
      <c r="S559" s="39">
        <v>0</v>
      </c>
      <c r="T559" s="39">
        <v>0</v>
      </c>
      <c r="U559" s="39">
        <v>0</v>
      </c>
      <c r="V559" s="39"/>
      <c r="W559" s="39">
        <v>0</v>
      </c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  <c r="AE559" s="39"/>
      <c r="AF559" s="39">
        <v>0</v>
      </c>
      <c r="AG559" s="39"/>
      <c r="AH559" s="39"/>
      <c r="AI559" s="39"/>
      <c r="AJ559" s="39">
        <v>0</v>
      </c>
      <c r="AK559" s="39"/>
      <c r="AL559" s="39"/>
      <c r="AM559" s="39"/>
      <c r="AN559" s="39">
        <v>0</v>
      </c>
      <c r="AO559" s="39"/>
      <c r="AP559" s="39">
        <v>0</v>
      </c>
      <c r="AQ559" s="39"/>
      <c r="AR559" s="39"/>
      <c r="AS559" s="39"/>
      <c r="AT559" s="39">
        <v>0</v>
      </c>
      <c r="AU559" s="39"/>
      <c r="AV559" s="39"/>
      <c r="AW559" s="39"/>
    </row>
    <row r="560" spans="1:49" ht="19.5" customHeight="1" x14ac:dyDescent="0.2">
      <c r="D560" s="47" t="s">
        <v>97</v>
      </c>
      <c r="F560" s="48">
        <v>0</v>
      </c>
      <c r="G560" s="49"/>
      <c r="H560" s="49"/>
      <c r="I560" s="49"/>
      <c r="J560" s="48">
        <v>0</v>
      </c>
      <c r="K560" s="48">
        <v>0</v>
      </c>
      <c r="L560" s="48">
        <v>0</v>
      </c>
      <c r="M560" s="49"/>
      <c r="N560" s="48">
        <v>0</v>
      </c>
      <c r="O560" s="49"/>
      <c r="P560" s="49"/>
      <c r="Q560" s="49"/>
      <c r="R560" s="48">
        <v>0</v>
      </c>
      <c r="S560" s="48">
        <v>0</v>
      </c>
      <c r="T560" s="48">
        <v>0</v>
      </c>
      <c r="U560" s="48">
        <v>0</v>
      </c>
      <c r="V560" s="49"/>
      <c r="W560" s="48">
        <v>0</v>
      </c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9"/>
      <c r="AF560" s="48">
        <v>0</v>
      </c>
      <c r="AG560" s="49"/>
      <c r="AH560" s="49"/>
      <c r="AI560" s="49"/>
      <c r="AJ560" s="48">
        <v>0</v>
      </c>
      <c r="AK560" s="49"/>
      <c r="AL560" s="49"/>
      <c r="AM560" s="49"/>
      <c r="AN560" s="48">
        <v>0</v>
      </c>
      <c r="AO560" s="49"/>
      <c r="AP560" s="48">
        <v>0</v>
      </c>
      <c r="AQ560" s="49"/>
      <c r="AR560" s="49"/>
      <c r="AS560" s="49"/>
      <c r="AT560" s="48">
        <v>0</v>
      </c>
      <c r="AU560" s="39"/>
      <c r="AV560" s="39"/>
      <c r="AW560" s="39"/>
    </row>
    <row r="561" spans="1:49" s="1" customFormat="1" ht="20.100000000000001" customHeight="1" x14ac:dyDescent="0.2">
      <c r="A561" s="3"/>
      <c r="B561" s="6"/>
      <c r="C561" s="3"/>
      <c r="D561" s="2" t="s">
        <v>98</v>
      </c>
      <c r="E561" s="5"/>
      <c r="F561" s="39">
        <v>0</v>
      </c>
      <c r="G561" s="39"/>
      <c r="H561" s="39"/>
      <c r="I561" s="39"/>
      <c r="J561" s="39">
        <v>0</v>
      </c>
      <c r="K561" s="39">
        <v>0</v>
      </c>
      <c r="L561" s="39">
        <v>0</v>
      </c>
      <c r="M561" s="39"/>
      <c r="N561" s="39">
        <v>0</v>
      </c>
      <c r="O561" s="39"/>
      <c r="P561" s="39"/>
      <c r="Q561" s="39"/>
      <c r="R561" s="39">
        <v>0</v>
      </c>
      <c r="S561" s="39">
        <v>0</v>
      </c>
      <c r="T561" s="39">
        <v>0</v>
      </c>
      <c r="U561" s="39">
        <v>0</v>
      </c>
      <c r="V561" s="39"/>
      <c r="W561" s="39">
        <v>0</v>
      </c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/>
      <c r="AF561" s="39">
        <v>0</v>
      </c>
      <c r="AG561" s="39"/>
      <c r="AH561" s="39"/>
      <c r="AI561" s="39"/>
      <c r="AJ561" s="39">
        <v>0</v>
      </c>
      <c r="AK561" s="39"/>
      <c r="AL561" s="39"/>
      <c r="AM561" s="39"/>
      <c r="AN561" s="39">
        <v>0</v>
      </c>
      <c r="AO561" s="39"/>
      <c r="AP561" s="39">
        <v>0</v>
      </c>
      <c r="AQ561" s="39"/>
      <c r="AR561" s="39"/>
      <c r="AS561" s="39"/>
      <c r="AT561" s="39">
        <v>0</v>
      </c>
      <c r="AU561" s="39"/>
      <c r="AV561" s="39"/>
      <c r="AW561" s="39"/>
    </row>
    <row r="562" spans="1:49" s="1" customFormat="1" ht="20.100000000000001" customHeight="1" x14ac:dyDescent="0.2">
      <c r="A562" s="3"/>
      <c r="B562" s="6"/>
      <c r="C562" s="3"/>
      <c r="D562" s="3"/>
      <c r="E562" s="5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39"/>
      <c r="AV562" s="39"/>
      <c r="AW562" s="39"/>
    </row>
    <row r="563" spans="1:49" s="1" customFormat="1" ht="20.100000000000001" customHeight="1" x14ac:dyDescent="0.25">
      <c r="A563" s="3"/>
      <c r="B563" s="6"/>
      <c r="C563" s="51" t="s">
        <v>120</v>
      </c>
      <c r="D563" s="52"/>
      <c r="E563" s="5"/>
      <c r="F563" s="53">
        <v>0</v>
      </c>
      <c r="G563" s="54"/>
      <c r="H563" s="54"/>
      <c r="I563" s="54"/>
      <c r="J563" s="53">
        <v>0</v>
      </c>
      <c r="K563" s="53">
        <v>0</v>
      </c>
      <c r="L563" s="53">
        <v>0</v>
      </c>
      <c r="M563" s="54"/>
      <c r="N563" s="53">
        <v>0</v>
      </c>
      <c r="O563" s="54"/>
      <c r="P563" s="54"/>
      <c r="Q563" s="54"/>
      <c r="R563" s="53">
        <v>0</v>
      </c>
      <c r="S563" s="53">
        <v>0</v>
      </c>
      <c r="T563" s="53">
        <v>0</v>
      </c>
      <c r="U563" s="53">
        <v>0</v>
      </c>
      <c r="V563" s="54"/>
      <c r="W563" s="53">
        <v>0</v>
      </c>
      <c r="X563" s="53">
        <v>0</v>
      </c>
      <c r="Y563" s="53">
        <v>0</v>
      </c>
      <c r="Z563" s="53">
        <v>0</v>
      </c>
      <c r="AA563" s="53">
        <v>0</v>
      </c>
      <c r="AB563" s="53">
        <v>0</v>
      </c>
      <c r="AC563" s="53">
        <v>0</v>
      </c>
      <c r="AD563" s="53">
        <v>0</v>
      </c>
      <c r="AE563" s="54"/>
      <c r="AF563" s="53">
        <v>0</v>
      </c>
      <c r="AG563" s="54"/>
      <c r="AH563" s="54"/>
      <c r="AI563" s="54"/>
      <c r="AJ563" s="53">
        <v>0</v>
      </c>
      <c r="AK563" s="54"/>
      <c r="AL563" s="54"/>
      <c r="AM563" s="54"/>
      <c r="AN563" s="53">
        <v>0</v>
      </c>
      <c r="AO563" s="54"/>
      <c r="AP563" s="53">
        <v>0</v>
      </c>
      <c r="AQ563" s="54"/>
      <c r="AR563" s="54"/>
      <c r="AS563" s="54"/>
      <c r="AT563" s="53">
        <v>0</v>
      </c>
      <c r="AU563" s="39"/>
      <c r="AV563" s="39"/>
      <c r="AW563" s="39"/>
    </row>
    <row r="564" spans="1:49" s="1" customFormat="1" ht="20.100000000000001" customHeight="1" x14ac:dyDescent="0.2">
      <c r="A564" s="3"/>
      <c r="B564" s="6"/>
      <c r="C564" s="3"/>
      <c r="D564" s="3"/>
      <c r="E564" s="5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39"/>
      <c r="AV564" s="39"/>
      <c r="AW564" s="39"/>
    </row>
    <row r="565" spans="1:49" s="1" customFormat="1" ht="20.100000000000001" customHeight="1" x14ac:dyDescent="0.25">
      <c r="A565" s="3"/>
      <c r="B565" s="57" t="s">
        <v>268</v>
      </c>
      <c r="C565" s="58"/>
      <c r="D565" s="58"/>
      <c r="E565" s="5"/>
      <c r="F565" s="59">
        <v>632</v>
      </c>
      <c r="G565" s="54"/>
      <c r="H565" s="54"/>
      <c r="I565" s="54"/>
      <c r="J565" s="59">
        <v>2342</v>
      </c>
      <c r="K565" s="59">
        <v>57</v>
      </c>
      <c r="L565" s="59">
        <v>16</v>
      </c>
      <c r="M565" s="54"/>
      <c r="N565" s="59">
        <v>2415</v>
      </c>
      <c r="O565" s="54"/>
      <c r="P565" s="54"/>
      <c r="Q565" s="54"/>
      <c r="R565" s="59">
        <v>7</v>
      </c>
      <c r="S565" s="59">
        <v>137</v>
      </c>
      <c r="T565" s="59">
        <v>511</v>
      </c>
      <c r="U565" s="59">
        <v>150</v>
      </c>
      <c r="V565" s="54"/>
      <c r="W565" s="59">
        <v>311</v>
      </c>
      <c r="X565" s="59">
        <v>6</v>
      </c>
      <c r="Y565" s="59">
        <v>2</v>
      </c>
      <c r="Z565" s="59">
        <v>72</v>
      </c>
      <c r="AA565" s="59">
        <v>370</v>
      </c>
      <c r="AB565" s="59">
        <v>60</v>
      </c>
      <c r="AC565" s="59">
        <v>862</v>
      </c>
      <c r="AD565" s="59">
        <v>2</v>
      </c>
      <c r="AE565" s="54"/>
      <c r="AF565" s="59">
        <v>2490</v>
      </c>
      <c r="AG565" s="54"/>
      <c r="AH565" s="54"/>
      <c r="AI565" s="54"/>
      <c r="AJ565" s="59">
        <v>557</v>
      </c>
      <c r="AK565" s="54"/>
      <c r="AL565" s="54"/>
      <c r="AM565" s="54"/>
      <c r="AN565" s="59">
        <v>0</v>
      </c>
      <c r="AO565" s="54"/>
      <c r="AP565" s="59">
        <v>0</v>
      </c>
      <c r="AQ565" s="54"/>
      <c r="AR565" s="54"/>
      <c r="AS565" s="54"/>
      <c r="AT565" s="59">
        <v>222</v>
      </c>
      <c r="AU565" s="39"/>
      <c r="AV565" s="39"/>
      <c r="AW565" s="39"/>
    </row>
    <row r="566" spans="1:49" ht="20.100000000000001" customHeight="1" x14ac:dyDescent="0.2"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</row>
    <row r="567" spans="1:49" ht="20.100000000000001" customHeight="1" x14ac:dyDescent="0.2">
      <c r="B567" s="6" t="s">
        <v>269</v>
      </c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</row>
    <row r="568" spans="1:49" ht="20.100000000000001" customHeight="1" x14ac:dyDescent="0.2">
      <c r="C568" s="3" t="s">
        <v>0</v>
      </c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</row>
    <row r="569" spans="1:49" ht="20.100000000000001" customHeight="1" x14ac:dyDescent="0.2">
      <c r="D569" s="2" t="s">
        <v>96</v>
      </c>
      <c r="F569" s="39">
        <v>0</v>
      </c>
      <c r="G569" s="39"/>
      <c r="H569" s="39"/>
      <c r="I569" s="39"/>
      <c r="J569" s="39">
        <v>0</v>
      </c>
      <c r="K569" s="39">
        <v>0</v>
      </c>
      <c r="L569" s="39">
        <v>0</v>
      </c>
      <c r="M569" s="39"/>
      <c r="N569" s="39">
        <v>0</v>
      </c>
      <c r="O569" s="39"/>
      <c r="P569" s="39"/>
      <c r="Q569" s="39"/>
      <c r="R569" s="39">
        <v>0</v>
      </c>
      <c r="S569" s="39">
        <v>0</v>
      </c>
      <c r="T569" s="39">
        <v>0</v>
      </c>
      <c r="U569" s="39">
        <v>0</v>
      </c>
      <c r="V569" s="39"/>
      <c r="W569" s="39">
        <v>0</v>
      </c>
      <c r="X569" s="39">
        <v>0</v>
      </c>
      <c r="Y569" s="39">
        <v>0</v>
      </c>
      <c r="Z569" s="39">
        <v>0</v>
      </c>
      <c r="AA569" s="39">
        <v>0</v>
      </c>
      <c r="AB569" s="39">
        <v>0</v>
      </c>
      <c r="AC569" s="39">
        <v>0</v>
      </c>
      <c r="AD569" s="39">
        <v>0</v>
      </c>
      <c r="AE569" s="39"/>
      <c r="AF569" s="39">
        <v>0</v>
      </c>
      <c r="AG569" s="39"/>
      <c r="AH569" s="39"/>
      <c r="AI569" s="39"/>
      <c r="AJ569" s="39">
        <v>0</v>
      </c>
      <c r="AK569" s="39"/>
      <c r="AL569" s="39"/>
      <c r="AM569" s="39"/>
      <c r="AN569" s="39">
        <v>0</v>
      </c>
      <c r="AO569" s="39"/>
      <c r="AP569" s="39">
        <v>0</v>
      </c>
      <c r="AQ569" s="39"/>
      <c r="AR569" s="39"/>
      <c r="AS569" s="39"/>
      <c r="AT569" s="39">
        <v>0</v>
      </c>
      <c r="AU569" s="39"/>
      <c r="AV569" s="39"/>
      <c r="AW569" s="39"/>
    </row>
    <row r="570" spans="1:49" ht="19.5" customHeight="1" x14ac:dyDescent="0.2">
      <c r="D570" s="47" t="s">
        <v>97</v>
      </c>
      <c r="F570" s="48">
        <v>0</v>
      </c>
      <c r="G570" s="49"/>
      <c r="H570" s="49"/>
      <c r="I570" s="49"/>
      <c r="J570" s="48">
        <v>0</v>
      </c>
      <c r="K570" s="48">
        <v>0</v>
      </c>
      <c r="L570" s="48">
        <v>0</v>
      </c>
      <c r="M570" s="49"/>
      <c r="N570" s="48">
        <v>0</v>
      </c>
      <c r="O570" s="49"/>
      <c r="P570" s="49"/>
      <c r="Q570" s="49"/>
      <c r="R570" s="48">
        <v>0</v>
      </c>
      <c r="S570" s="48">
        <v>0</v>
      </c>
      <c r="T570" s="48">
        <v>0</v>
      </c>
      <c r="U570" s="48">
        <v>0</v>
      </c>
      <c r="V570" s="49"/>
      <c r="W570" s="48">
        <v>0</v>
      </c>
      <c r="X570" s="48">
        <v>0</v>
      </c>
      <c r="Y570" s="48">
        <v>0</v>
      </c>
      <c r="Z570" s="48">
        <v>0</v>
      </c>
      <c r="AA570" s="48">
        <v>0</v>
      </c>
      <c r="AB570" s="48">
        <v>0</v>
      </c>
      <c r="AC570" s="48">
        <v>0</v>
      </c>
      <c r="AD570" s="48">
        <v>0</v>
      </c>
      <c r="AE570" s="49"/>
      <c r="AF570" s="48">
        <v>0</v>
      </c>
      <c r="AG570" s="49"/>
      <c r="AH570" s="49"/>
      <c r="AI570" s="49"/>
      <c r="AJ570" s="48">
        <v>0</v>
      </c>
      <c r="AK570" s="49"/>
      <c r="AL570" s="49"/>
      <c r="AM570" s="49"/>
      <c r="AN570" s="48">
        <v>0</v>
      </c>
      <c r="AO570" s="49"/>
      <c r="AP570" s="48">
        <v>0</v>
      </c>
      <c r="AQ570" s="49"/>
      <c r="AR570" s="49"/>
      <c r="AS570" s="49"/>
      <c r="AT570" s="48">
        <v>0</v>
      </c>
      <c r="AU570" s="39"/>
      <c r="AV570" s="39"/>
      <c r="AW570" s="39"/>
    </row>
    <row r="571" spans="1:49" ht="20.100000000000001" customHeight="1" x14ac:dyDescent="0.2"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</row>
    <row r="572" spans="1:49" s="1" customFormat="1" ht="20.100000000000001" customHeight="1" x14ac:dyDescent="0.25">
      <c r="A572" s="3"/>
      <c r="B572" s="6"/>
      <c r="C572" s="51" t="s">
        <v>120</v>
      </c>
      <c r="D572" s="52"/>
      <c r="E572" s="5"/>
      <c r="F572" s="53">
        <v>0</v>
      </c>
      <c r="G572" s="54"/>
      <c r="H572" s="54"/>
      <c r="I572" s="54"/>
      <c r="J572" s="53">
        <v>0</v>
      </c>
      <c r="K572" s="53">
        <v>0</v>
      </c>
      <c r="L572" s="53">
        <v>0</v>
      </c>
      <c r="M572" s="54"/>
      <c r="N572" s="53">
        <v>0</v>
      </c>
      <c r="O572" s="54"/>
      <c r="P572" s="54"/>
      <c r="Q572" s="54"/>
      <c r="R572" s="53">
        <v>0</v>
      </c>
      <c r="S572" s="53">
        <v>0</v>
      </c>
      <c r="T572" s="53">
        <v>0</v>
      </c>
      <c r="U572" s="53">
        <v>0</v>
      </c>
      <c r="V572" s="54"/>
      <c r="W572" s="53">
        <v>0</v>
      </c>
      <c r="X572" s="53">
        <v>0</v>
      </c>
      <c r="Y572" s="53">
        <v>0</v>
      </c>
      <c r="Z572" s="53">
        <v>0</v>
      </c>
      <c r="AA572" s="53">
        <v>0</v>
      </c>
      <c r="AB572" s="53">
        <v>0</v>
      </c>
      <c r="AC572" s="53">
        <v>0</v>
      </c>
      <c r="AD572" s="53">
        <v>0</v>
      </c>
      <c r="AE572" s="54"/>
      <c r="AF572" s="53">
        <v>0</v>
      </c>
      <c r="AG572" s="54"/>
      <c r="AH572" s="54"/>
      <c r="AI572" s="54"/>
      <c r="AJ572" s="53">
        <v>0</v>
      </c>
      <c r="AK572" s="54"/>
      <c r="AL572" s="54"/>
      <c r="AM572" s="54"/>
      <c r="AN572" s="53">
        <v>0</v>
      </c>
      <c r="AO572" s="54"/>
      <c r="AP572" s="53">
        <v>0</v>
      </c>
      <c r="AQ572" s="54"/>
      <c r="AR572" s="54"/>
      <c r="AS572" s="54"/>
      <c r="AT572" s="53">
        <v>0</v>
      </c>
      <c r="AU572" s="39"/>
      <c r="AV572" s="39"/>
      <c r="AW572" s="39"/>
    </row>
    <row r="573" spans="1:49" ht="20.100000000000001" customHeight="1" x14ac:dyDescent="0.2"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</row>
    <row r="574" spans="1:49" ht="20.100000000000001" customHeight="1" x14ac:dyDescent="0.2">
      <c r="C574" s="3" t="s">
        <v>249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</row>
    <row r="575" spans="1:49" ht="20.100000000000001" customHeight="1" x14ac:dyDescent="0.2">
      <c r="D575" s="2" t="s">
        <v>270</v>
      </c>
      <c r="F575" s="39">
        <v>44</v>
      </c>
      <c r="G575" s="39"/>
      <c r="H575" s="39"/>
      <c r="I575" s="39"/>
      <c r="J575" s="39">
        <v>208</v>
      </c>
      <c r="K575" s="39">
        <v>7</v>
      </c>
      <c r="L575" s="39">
        <v>4</v>
      </c>
      <c r="M575" s="39"/>
      <c r="N575" s="39">
        <v>219</v>
      </c>
      <c r="O575" s="39"/>
      <c r="P575" s="39"/>
      <c r="Q575" s="39"/>
      <c r="R575" s="39">
        <v>0</v>
      </c>
      <c r="S575" s="39">
        <v>9</v>
      </c>
      <c r="T575" s="39">
        <v>55</v>
      </c>
      <c r="U575" s="39">
        <v>16</v>
      </c>
      <c r="V575" s="39"/>
      <c r="W575" s="39">
        <v>31</v>
      </c>
      <c r="X575" s="39">
        <v>0</v>
      </c>
      <c r="Y575" s="39">
        <v>0</v>
      </c>
      <c r="Z575" s="39">
        <v>7</v>
      </c>
      <c r="AA575" s="39">
        <v>24</v>
      </c>
      <c r="AB575" s="39">
        <v>4</v>
      </c>
      <c r="AC575" s="39">
        <v>89</v>
      </c>
      <c r="AD575" s="39">
        <v>6</v>
      </c>
      <c r="AE575" s="39"/>
      <c r="AF575" s="39">
        <v>241</v>
      </c>
      <c r="AG575" s="39"/>
      <c r="AH575" s="39"/>
      <c r="AI575" s="39"/>
      <c r="AJ575" s="39">
        <v>22</v>
      </c>
      <c r="AK575" s="39"/>
      <c r="AL575" s="39"/>
      <c r="AM575" s="39"/>
      <c r="AN575" s="39">
        <v>0</v>
      </c>
      <c r="AO575" s="39"/>
      <c r="AP575" s="39">
        <v>0</v>
      </c>
      <c r="AQ575" s="39"/>
      <c r="AR575" s="39"/>
      <c r="AS575" s="39"/>
      <c r="AT575" s="39">
        <v>0</v>
      </c>
      <c r="AU575" s="39"/>
      <c r="AV575" s="39"/>
      <c r="AW575" s="39"/>
    </row>
    <row r="576" spans="1:49" ht="20.100000000000001" customHeight="1" x14ac:dyDescent="0.2">
      <c r="D576" s="47" t="s">
        <v>271</v>
      </c>
      <c r="F576" s="48">
        <v>33</v>
      </c>
      <c r="G576" s="49"/>
      <c r="H576" s="49"/>
      <c r="I576" s="49"/>
      <c r="J576" s="48">
        <v>207</v>
      </c>
      <c r="K576" s="48">
        <v>7</v>
      </c>
      <c r="L576" s="48">
        <v>1</v>
      </c>
      <c r="M576" s="49"/>
      <c r="N576" s="48">
        <v>215</v>
      </c>
      <c r="O576" s="49"/>
      <c r="P576" s="49"/>
      <c r="Q576" s="49"/>
      <c r="R576" s="48">
        <v>1</v>
      </c>
      <c r="S576" s="48">
        <v>11</v>
      </c>
      <c r="T576" s="48">
        <v>57</v>
      </c>
      <c r="U576" s="48">
        <v>33</v>
      </c>
      <c r="V576" s="49"/>
      <c r="W576" s="48">
        <v>23</v>
      </c>
      <c r="X576" s="48">
        <v>0</v>
      </c>
      <c r="Y576" s="48">
        <v>0</v>
      </c>
      <c r="Z576" s="48">
        <v>3</v>
      </c>
      <c r="AA576" s="48">
        <v>29</v>
      </c>
      <c r="AB576" s="48">
        <v>9</v>
      </c>
      <c r="AC576" s="48">
        <v>58</v>
      </c>
      <c r="AD576" s="48">
        <v>0</v>
      </c>
      <c r="AE576" s="49"/>
      <c r="AF576" s="48">
        <v>224</v>
      </c>
      <c r="AG576" s="49"/>
      <c r="AH576" s="49"/>
      <c r="AI576" s="49"/>
      <c r="AJ576" s="48">
        <v>24</v>
      </c>
      <c r="AK576" s="49"/>
      <c r="AL576" s="49"/>
      <c r="AM576" s="49"/>
      <c r="AN576" s="48">
        <v>0</v>
      </c>
      <c r="AO576" s="49"/>
      <c r="AP576" s="48">
        <v>0</v>
      </c>
      <c r="AQ576" s="49"/>
      <c r="AR576" s="49"/>
      <c r="AS576" s="49"/>
      <c r="AT576" s="48">
        <v>0</v>
      </c>
      <c r="AU576" s="39"/>
      <c r="AV576" s="39"/>
      <c r="AW576" s="39"/>
    </row>
    <row r="577" spans="1:49" ht="20.100000000000001" customHeight="1" x14ac:dyDescent="0.2">
      <c r="D577" s="2" t="s">
        <v>272</v>
      </c>
      <c r="F577" s="39">
        <v>43</v>
      </c>
      <c r="G577" s="39"/>
      <c r="H577" s="39"/>
      <c r="I577" s="39"/>
      <c r="J577" s="39">
        <v>208</v>
      </c>
      <c r="K577" s="39">
        <v>3</v>
      </c>
      <c r="L577" s="39">
        <v>3</v>
      </c>
      <c r="M577" s="39"/>
      <c r="N577" s="39">
        <v>214</v>
      </c>
      <c r="O577" s="39"/>
      <c r="P577" s="39"/>
      <c r="Q577" s="39"/>
      <c r="R577" s="39">
        <v>0</v>
      </c>
      <c r="S577" s="39">
        <v>7</v>
      </c>
      <c r="T577" s="39">
        <v>85</v>
      </c>
      <c r="U577" s="39">
        <v>27</v>
      </c>
      <c r="V577" s="39"/>
      <c r="W577" s="39">
        <v>18</v>
      </c>
      <c r="X577" s="39">
        <v>2</v>
      </c>
      <c r="Y577" s="39">
        <v>0</v>
      </c>
      <c r="Z577" s="39">
        <v>6</v>
      </c>
      <c r="AA577" s="39">
        <v>30</v>
      </c>
      <c r="AB577" s="39">
        <v>1</v>
      </c>
      <c r="AC577" s="39">
        <v>62</v>
      </c>
      <c r="AD577" s="39">
        <v>0</v>
      </c>
      <c r="AE577" s="39"/>
      <c r="AF577" s="39">
        <v>238</v>
      </c>
      <c r="AG577" s="39"/>
      <c r="AH577" s="39"/>
      <c r="AI577" s="39"/>
      <c r="AJ577" s="39">
        <v>19</v>
      </c>
      <c r="AK577" s="39"/>
      <c r="AL577" s="39"/>
      <c r="AM577" s="39"/>
      <c r="AN577" s="39">
        <v>0</v>
      </c>
      <c r="AO577" s="39"/>
      <c r="AP577" s="39">
        <v>0</v>
      </c>
      <c r="AQ577" s="39"/>
      <c r="AR577" s="39"/>
      <c r="AS577" s="39"/>
      <c r="AT577" s="39">
        <v>0</v>
      </c>
      <c r="AU577" s="39"/>
      <c r="AV577" s="39"/>
      <c r="AW577" s="39"/>
    </row>
    <row r="578" spans="1:49" ht="20.100000000000001" customHeight="1" x14ac:dyDescent="0.2">
      <c r="D578" s="47" t="s">
        <v>273</v>
      </c>
      <c r="F578" s="48">
        <v>58</v>
      </c>
      <c r="G578" s="49"/>
      <c r="H578" s="49"/>
      <c r="I578" s="49"/>
      <c r="J578" s="48">
        <v>151</v>
      </c>
      <c r="K578" s="48">
        <v>5</v>
      </c>
      <c r="L578" s="48">
        <v>3</v>
      </c>
      <c r="M578" s="49"/>
      <c r="N578" s="48">
        <v>159</v>
      </c>
      <c r="O578" s="49"/>
      <c r="P578" s="49"/>
      <c r="Q578" s="49"/>
      <c r="R578" s="48">
        <v>0</v>
      </c>
      <c r="S578" s="48">
        <v>3</v>
      </c>
      <c r="T578" s="48">
        <v>57</v>
      </c>
      <c r="U578" s="48">
        <v>6</v>
      </c>
      <c r="V578" s="49"/>
      <c r="W578" s="48">
        <v>30</v>
      </c>
      <c r="X578" s="48">
        <v>1</v>
      </c>
      <c r="Y578" s="48">
        <v>0</v>
      </c>
      <c r="Z578" s="48">
        <v>4</v>
      </c>
      <c r="AA578" s="48">
        <v>29</v>
      </c>
      <c r="AB578" s="48">
        <v>4</v>
      </c>
      <c r="AC578" s="48">
        <v>66</v>
      </c>
      <c r="AD578" s="48">
        <v>1</v>
      </c>
      <c r="AE578" s="49"/>
      <c r="AF578" s="48">
        <v>201</v>
      </c>
      <c r="AG578" s="49"/>
      <c r="AH578" s="49"/>
      <c r="AI578" s="49"/>
      <c r="AJ578" s="48">
        <v>16</v>
      </c>
      <c r="AK578" s="49"/>
      <c r="AL578" s="49"/>
      <c r="AM578" s="49"/>
      <c r="AN578" s="48">
        <v>0</v>
      </c>
      <c r="AO578" s="49"/>
      <c r="AP578" s="48">
        <v>0</v>
      </c>
      <c r="AQ578" s="49"/>
      <c r="AR578" s="49"/>
      <c r="AS578" s="49"/>
      <c r="AT578" s="48">
        <v>36</v>
      </c>
      <c r="AU578" s="39"/>
      <c r="AV578" s="39"/>
      <c r="AW578" s="39"/>
    </row>
    <row r="579" spans="1:49" ht="20.100000000000001" customHeight="1" x14ac:dyDescent="0.2">
      <c r="D579" s="2" t="s">
        <v>274</v>
      </c>
      <c r="F579" s="39">
        <v>31</v>
      </c>
      <c r="G579" s="39"/>
      <c r="H579" s="39"/>
      <c r="I579" s="39"/>
      <c r="J579" s="39">
        <v>206</v>
      </c>
      <c r="K579" s="39">
        <v>4</v>
      </c>
      <c r="L579" s="39">
        <v>2</v>
      </c>
      <c r="M579" s="39"/>
      <c r="N579" s="39">
        <v>212</v>
      </c>
      <c r="O579" s="39"/>
      <c r="P579" s="39"/>
      <c r="Q579" s="39"/>
      <c r="R579" s="39">
        <v>3</v>
      </c>
      <c r="S579" s="39">
        <v>6</v>
      </c>
      <c r="T579" s="39">
        <v>55</v>
      </c>
      <c r="U579" s="39">
        <v>21</v>
      </c>
      <c r="V579" s="39"/>
      <c r="W579" s="39">
        <v>33</v>
      </c>
      <c r="X579" s="39">
        <v>0</v>
      </c>
      <c r="Y579" s="39">
        <v>0</v>
      </c>
      <c r="Z579" s="39">
        <v>7</v>
      </c>
      <c r="AA579" s="39">
        <v>21</v>
      </c>
      <c r="AB579" s="39">
        <v>7</v>
      </c>
      <c r="AC579" s="39">
        <v>65</v>
      </c>
      <c r="AD579" s="39">
        <v>0</v>
      </c>
      <c r="AE579" s="39"/>
      <c r="AF579" s="39">
        <v>218</v>
      </c>
      <c r="AG579" s="39"/>
      <c r="AH579" s="39"/>
      <c r="AI579" s="39"/>
      <c r="AJ579" s="39">
        <v>25</v>
      </c>
      <c r="AK579" s="39"/>
      <c r="AL579" s="39"/>
      <c r="AM579" s="39"/>
      <c r="AN579" s="39">
        <v>0</v>
      </c>
      <c r="AO579" s="39"/>
      <c r="AP579" s="39">
        <v>0</v>
      </c>
      <c r="AQ579" s="39"/>
      <c r="AR579" s="39"/>
      <c r="AS579" s="39"/>
      <c r="AT579" s="39">
        <v>0</v>
      </c>
      <c r="AU579" s="39"/>
      <c r="AV579" s="39"/>
      <c r="AW579" s="39"/>
    </row>
    <row r="580" spans="1:49" ht="20.100000000000001" customHeight="1" x14ac:dyDescent="0.2">
      <c r="D580" s="47" t="s">
        <v>275</v>
      </c>
      <c r="F580" s="48">
        <v>0</v>
      </c>
      <c r="G580" s="49"/>
      <c r="H580" s="49"/>
      <c r="I580" s="49"/>
      <c r="J580" s="48">
        <v>216</v>
      </c>
      <c r="K580" s="48">
        <v>1</v>
      </c>
      <c r="L580" s="48">
        <v>0</v>
      </c>
      <c r="M580" s="49"/>
      <c r="N580" s="48">
        <v>217</v>
      </c>
      <c r="O580" s="49"/>
      <c r="P580" s="49"/>
      <c r="Q580" s="49"/>
      <c r="R580" s="48">
        <v>0</v>
      </c>
      <c r="S580" s="48">
        <v>8</v>
      </c>
      <c r="T580" s="48">
        <v>68</v>
      </c>
      <c r="U580" s="48">
        <v>20</v>
      </c>
      <c r="V580" s="49"/>
      <c r="W580" s="48">
        <v>17</v>
      </c>
      <c r="X580" s="48">
        <v>1</v>
      </c>
      <c r="Y580" s="48">
        <v>1</v>
      </c>
      <c r="Z580" s="48">
        <v>2</v>
      </c>
      <c r="AA580" s="48">
        <v>15</v>
      </c>
      <c r="AB580" s="48">
        <v>1</v>
      </c>
      <c r="AC580" s="48">
        <v>51</v>
      </c>
      <c r="AD580" s="48">
        <v>0</v>
      </c>
      <c r="AE580" s="49"/>
      <c r="AF580" s="48">
        <v>184</v>
      </c>
      <c r="AG580" s="49"/>
      <c r="AH580" s="49"/>
      <c r="AI580" s="49"/>
      <c r="AJ580" s="48">
        <v>33</v>
      </c>
      <c r="AK580" s="49"/>
      <c r="AL580" s="49"/>
      <c r="AM580" s="49"/>
      <c r="AN580" s="48">
        <v>0</v>
      </c>
      <c r="AO580" s="49"/>
      <c r="AP580" s="48">
        <v>0</v>
      </c>
      <c r="AQ580" s="49"/>
      <c r="AR580" s="49"/>
      <c r="AS580" s="49"/>
      <c r="AT580" s="48">
        <v>0</v>
      </c>
      <c r="AU580" s="39"/>
      <c r="AV580" s="39"/>
      <c r="AW580" s="39"/>
    </row>
    <row r="581" spans="1:49" ht="20.100000000000001" customHeight="1" x14ac:dyDescent="0.2">
      <c r="D581" s="2" t="s">
        <v>276</v>
      </c>
      <c r="F581" s="39">
        <v>0</v>
      </c>
      <c r="G581" s="39"/>
      <c r="H581" s="39"/>
      <c r="I581" s="39"/>
      <c r="J581" s="39">
        <v>228</v>
      </c>
      <c r="K581" s="39">
        <v>2</v>
      </c>
      <c r="L581" s="39">
        <v>0</v>
      </c>
      <c r="M581" s="39"/>
      <c r="N581" s="39">
        <v>230</v>
      </c>
      <c r="O581" s="39"/>
      <c r="P581" s="39"/>
      <c r="Q581" s="39"/>
      <c r="R581" s="39">
        <v>0</v>
      </c>
      <c r="S581" s="39">
        <v>7</v>
      </c>
      <c r="T581" s="39">
        <v>78</v>
      </c>
      <c r="U581" s="39">
        <v>13</v>
      </c>
      <c r="V581" s="39"/>
      <c r="W581" s="39">
        <v>17</v>
      </c>
      <c r="X581" s="39">
        <v>0</v>
      </c>
      <c r="Y581" s="39">
        <v>0</v>
      </c>
      <c r="Z581" s="39">
        <v>6</v>
      </c>
      <c r="AA581" s="39">
        <v>23</v>
      </c>
      <c r="AB581" s="39">
        <v>3</v>
      </c>
      <c r="AC581" s="39">
        <v>56</v>
      </c>
      <c r="AD581" s="39">
        <v>0</v>
      </c>
      <c r="AE581" s="39"/>
      <c r="AF581" s="39">
        <v>203</v>
      </c>
      <c r="AG581" s="39"/>
      <c r="AH581" s="39"/>
      <c r="AI581" s="39"/>
      <c r="AJ581" s="39">
        <v>27</v>
      </c>
      <c r="AK581" s="39"/>
      <c r="AL581" s="39"/>
      <c r="AM581" s="39"/>
      <c r="AN581" s="39">
        <v>0</v>
      </c>
      <c r="AO581" s="39"/>
      <c r="AP581" s="39">
        <v>0</v>
      </c>
      <c r="AQ581" s="39"/>
      <c r="AR581" s="39"/>
      <c r="AS581" s="39"/>
      <c r="AT581" s="39">
        <v>0</v>
      </c>
      <c r="AU581" s="39"/>
      <c r="AV581" s="39"/>
      <c r="AW581" s="39"/>
    </row>
    <row r="582" spans="1:49" ht="20.100000000000001" customHeight="1" x14ac:dyDescent="0.2"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</row>
    <row r="583" spans="1:49" s="1" customFormat="1" ht="20.100000000000001" customHeight="1" x14ac:dyDescent="0.25">
      <c r="A583" s="3"/>
      <c r="B583" s="6"/>
      <c r="C583" s="51" t="s">
        <v>250</v>
      </c>
      <c r="D583" s="52"/>
      <c r="E583" s="5"/>
      <c r="F583" s="53">
        <v>209</v>
      </c>
      <c r="G583" s="54"/>
      <c r="H583" s="54"/>
      <c r="I583" s="54"/>
      <c r="J583" s="53">
        <v>1424</v>
      </c>
      <c r="K583" s="53">
        <v>29</v>
      </c>
      <c r="L583" s="53">
        <v>13</v>
      </c>
      <c r="M583" s="54"/>
      <c r="N583" s="53">
        <v>1466</v>
      </c>
      <c r="O583" s="54"/>
      <c r="P583" s="54"/>
      <c r="Q583" s="54"/>
      <c r="R583" s="53">
        <v>4</v>
      </c>
      <c r="S583" s="53">
        <v>51</v>
      </c>
      <c r="T583" s="53">
        <v>455</v>
      </c>
      <c r="U583" s="53">
        <v>136</v>
      </c>
      <c r="V583" s="54"/>
      <c r="W583" s="53">
        <v>169</v>
      </c>
      <c r="X583" s="53">
        <v>4</v>
      </c>
      <c r="Y583" s="53">
        <v>1</v>
      </c>
      <c r="Z583" s="53">
        <v>35</v>
      </c>
      <c r="AA583" s="53">
        <v>171</v>
      </c>
      <c r="AB583" s="53">
        <v>29</v>
      </c>
      <c r="AC583" s="53">
        <v>447</v>
      </c>
      <c r="AD583" s="53">
        <v>7</v>
      </c>
      <c r="AE583" s="54"/>
      <c r="AF583" s="53">
        <v>1509</v>
      </c>
      <c r="AG583" s="54"/>
      <c r="AH583" s="54"/>
      <c r="AI583" s="54"/>
      <c r="AJ583" s="53">
        <v>166</v>
      </c>
      <c r="AK583" s="54"/>
      <c r="AL583" s="54"/>
      <c r="AM583" s="54"/>
      <c r="AN583" s="53">
        <v>0</v>
      </c>
      <c r="AO583" s="54"/>
      <c r="AP583" s="53">
        <v>0</v>
      </c>
      <c r="AQ583" s="54"/>
      <c r="AR583" s="54"/>
      <c r="AS583" s="54"/>
      <c r="AT583" s="53">
        <v>36</v>
      </c>
      <c r="AU583" s="39"/>
      <c r="AV583" s="39"/>
      <c r="AW583" s="39"/>
    </row>
    <row r="584" spans="1:49" ht="20.100000000000001" customHeight="1" x14ac:dyDescent="0.2"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</row>
    <row r="585" spans="1:49" ht="20.100000000000001" customHeight="1" x14ac:dyDescent="0.2">
      <c r="C585" s="3" t="s">
        <v>154</v>
      </c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</row>
    <row r="586" spans="1:49" ht="19.5" customHeight="1" x14ac:dyDescent="0.2">
      <c r="D586" s="50" t="s">
        <v>96</v>
      </c>
      <c r="F586" s="49">
        <v>36</v>
      </c>
      <c r="G586" s="49"/>
      <c r="H586" s="49"/>
      <c r="I586" s="49"/>
      <c r="J586" s="49">
        <v>235</v>
      </c>
      <c r="K586" s="49">
        <v>2</v>
      </c>
      <c r="L586" s="49">
        <v>1</v>
      </c>
      <c r="M586" s="49"/>
      <c r="N586" s="49">
        <v>238</v>
      </c>
      <c r="O586" s="49"/>
      <c r="P586" s="49"/>
      <c r="Q586" s="49"/>
      <c r="R586" s="49">
        <v>0</v>
      </c>
      <c r="S586" s="49">
        <v>16</v>
      </c>
      <c r="T586" s="49">
        <v>72</v>
      </c>
      <c r="U586" s="49">
        <v>31</v>
      </c>
      <c r="V586" s="49"/>
      <c r="W586" s="49">
        <v>24</v>
      </c>
      <c r="X586" s="49">
        <v>2</v>
      </c>
      <c r="Y586" s="49">
        <v>0</v>
      </c>
      <c r="Z586" s="49">
        <v>1</v>
      </c>
      <c r="AA586" s="49">
        <v>33</v>
      </c>
      <c r="AB586" s="49">
        <v>4</v>
      </c>
      <c r="AC586" s="49">
        <v>57</v>
      </c>
      <c r="AD586" s="49">
        <v>0</v>
      </c>
      <c r="AE586" s="49"/>
      <c r="AF586" s="49">
        <v>240</v>
      </c>
      <c r="AG586" s="49"/>
      <c r="AH586" s="49"/>
      <c r="AI586" s="49"/>
      <c r="AJ586" s="49">
        <v>34</v>
      </c>
      <c r="AK586" s="49"/>
      <c r="AL586" s="49"/>
      <c r="AM586" s="49"/>
      <c r="AN586" s="49">
        <v>0</v>
      </c>
      <c r="AO586" s="49"/>
      <c r="AP586" s="49">
        <v>0</v>
      </c>
      <c r="AQ586" s="49"/>
      <c r="AR586" s="49"/>
      <c r="AS586" s="49"/>
      <c r="AT586" s="49">
        <v>42</v>
      </c>
      <c r="AU586" s="39"/>
      <c r="AV586" s="39"/>
      <c r="AW586" s="39"/>
    </row>
    <row r="587" spans="1:49" ht="19.5" customHeight="1" x14ac:dyDescent="0.2">
      <c r="D587" s="47" t="s">
        <v>97</v>
      </c>
      <c r="F587" s="48">
        <v>63</v>
      </c>
      <c r="G587" s="49"/>
      <c r="H587" s="49"/>
      <c r="I587" s="49"/>
      <c r="J587" s="48">
        <v>239</v>
      </c>
      <c r="K587" s="48">
        <v>13</v>
      </c>
      <c r="L587" s="48">
        <v>4</v>
      </c>
      <c r="M587" s="49"/>
      <c r="N587" s="48">
        <v>256</v>
      </c>
      <c r="O587" s="49"/>
      <c r="P587" s="49"/>
      <c r="Q587" s="49"/>
      <c r="R587" s="48">
        <v>0</v>
      </c>
      <c r="S587" s="48">
        <v>10</v>
      </c>
      <c r="T587" s="48">
        <v>73</v>
      </c>
      <c r="U587" s="48">
        <v>17</v>
      </c>
      <c r="V587" s="49"/>
      <c r="W587" s="48">
        <v>17</v>
      </c>
      <c r="X587" s="48">
        <v>0</v>
      </c>
      <c r="Y587" s="48">
        <v>0</v>
      </c>
      <c r="Z587" s="48">
        <v>2</v>
      </c>
      <c r="AA587" s="48">
        <v>42</v>
      </c>
      <c r="AB587" s="48">
        <v>6</v>
      </c>
      <c r="AC587" s="48">
        <v>79</v>
      </c>
      <c r="AD587" s="48">
        <v>0</v>
      </c>
      <c r="AE587" s="49"/>
      <c r="AF587" s="48">
        <v>246</v>
      </c>
      <c r="AG587" s="49"/>
      <c r="AH587" s="49"/>
      <c r="AI587" s="49"/>
      <c r="AJ587" s="48">
        <v>73</v>
      </c>
      <c r="AK587" s="49"/>
      <c r="AL587" s="49"/>
      <c r="AM587" s="49"/>
      <c r="AN587" s="48">
        <v>0</v>
      </c>
      <c r="AO587" s="49"/>
      <c r="AP587" s="48">
        <v>0</v>
      </c>
      <c r="AQ587" s="49"/>
      <c r="AR587" s="49"/>
      <c r="AS587" s="49"/>
      <c r="AT587" s="48">
        <v>0</v>
      </c>
      <c r="AU587" s="39"/>
      <c r="AV587" s="39"/>
      <c r="AW587" s="39"/>
    </row>
    <row r="588" spans="1:49" ht="20.100000000000001" customHeight="1" x14ac:dyDescent="0.2"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</row>
    <row r="589" spans="1:49" s="1" customFormat="1" ht="20.100000000000001" customHeight="1" x14ac:dyDescent="0.25">
      <c r="A589" s="3"/>
      <c r="B589" s="6"/>
      <c r="C589" s="51" t="s">
        <v>159</v>
      </c>
      <c r="D589" s="52"/>
      <c r="E589" s="5"/>
      <c r="F589" s="53">
        <v>99</v>
      </c>
      <c r="G589" s="54"/>
      <c r="H589" s="54"/>
      <c r="I589" s="54"/>
      <c r="J589" s="53">
        <v>474</v>
      </c>
      <c r="K589" s="53">
        <v>15</v>
      </c>
      <c r="L589" s="53">
        <v>5</v>
      </c>
      <c r="M589" s="54"/>
      <c r="N589" s="53">
        <v>494</v>
      </c>
      <c r="O589" s="54"/>
      <c r="P589" s="54"/>
      <c r="Q589" s="54"/>
      <c r="R589" s="53">
        <v>0</v>
      </c>
      <c r="S589" s="53">
        <v>26</v>
      </c>
      <c r="T589" s="53">
        <v>145</v>
      </c>
      <c r="U589" s="53">
        <v>48</v>
      </c>
      <c r="V589" s="54"/>
      <c r="W589" s="53">
        <v>41</v>
      </c>
      <c r="X589" s="53">
        <v>2</v>
      </c>
      <c r="Y589" s="53">
        <v>0</v>
      </c>
      <c r="Z589" s="53">
        <v>3</v>
      </c>
      <c r="AA589" s="53">
        <v>75</v>
      </c>
      <c r="AB589" s="53">
        <v>10</v>
      </c>
      <c r="AC589" s="53">
        <v>136</v>
      </c>
      <c r="AD589" s="53">
        <v>0</v>
      </c>
      <c r="AE589" s="54"/>
      <c r="AF589" s="53">
        <v>486</v>
      </c>
      <c r="AG589" s="54"/>
      <c r="AH589" s="54"/>
      <c r="AI589" s="54"/>
      <c r="AJ589" s="53">
        <v>107</v>
      </c>
      <c r="AK589" s="54"/>
      <c r="AL589" s="54"/>
      <c r="AM589" s="54"/>
      <c r="AN589" s="53">
        <v>0</v>
      </c>
      <c r="AO589" s="54"/>
      <c r="AP589" s="53">
        <v>0</v>
      </c>
      <c r="AQ589" s="54"/>
      <c r="AR589" s="54"/>
      <c r="AS589" s="54"/>
      <c r="AT589" s="53">
        <v>42</v>
      </c>
      <c r="AU589" s="39"/>
      <c r="AV589" s="39"/>
      <c r="AW589" s="39"/>
    </row>
    <row r="590" spans="1:49" s="1" customFormat="1" ht="20.100000000000001" customHeight="1" x14ac:dyDescent="0.2">
      <c r="A590" s="3"/>
      <c r="B590" s="6"/>
      <c r="C590" s="3"/>
      <c r="D590" s="3"/>
      <c r="E590" s="5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39"/>
      <c r="AV590" s="39"/>
      <c r="AW590" s="39"/>
    </row>
    <row r="591" spans="1:49" s="1" customFormat="1" ht="20.100000000000001" customHeight="1" x14ac:dyDescent="0.25">
      <c r="A591" s="3"/>
      <c r="B591" s="57" t="s">
        <v>277</v>
      </c>
      <c r="C591" s="58"/>
      <c r="D591" s="58"/>
      <c r="E591" s="5"/>
      <c r="F591" s="59">
        <v>308</v>
      </c>
      <c r="G591" s="54"/>
      <c r="H591" s="54"/>
      <c r="I591" s="54"/>
      <c r="J591" s="59">
        <v>1898</v>
      </c>
      <c r="K591" s="59">
        <v>44</v>
      </c>
      <c r="L591" s="59">
        <v>18</v>
      </c>
      <c r="M591" s="54"/>
      <c r="N591" s="59">
        <v>1960</v>
      </c>
      <c r="O591" s="54"/>
      <c r="P591" s="54"/>
      <c r="Q591" s="54"/>
      <c r="R591" s="59">
        <v>4</v>
      </c>
      <c r="S591" s="59">
        <v>77</v>
      </c>
      <c r="T591" s="59">
        <v>600</v>
      </c>
      <c r="U591" s="59">
        <v>184</v>
      </c>
      <c r="V591" s="54"/>
      <c r="W591" s="59">
        <v>210</v>
      </c>
      <c r="X591" s="59">
        <v>6</v>
      </c>
      <c r="Y591" s="59">
        <v>1</v>
      </c>
      <c r="Z591" s="59">
        <v>38</v>
      </c>
      <c r="AA591" s="59">
        <v>246</v>
      </c>
      <c r="AB591" s="59">
        <v>39</v>
      </c>
      <c r="AC591" s="59">
        <v>583</v>
      </c>
      <c r="AD591" s="59">
        <v>7</v>
      </c>
      <c r="AE591" s="54"/>
      <c r="AF591" s="59">
        <v>1995</v>
      </c>
      <c r="AG591" s="54"/>
      <c r="AH591" s="54"/>
      <c r="AI591" s="54"/>
      <c r="AJ591" s="59">
        <v>273</v>
      </c>
      <c r="AK591" s="54"/>
      <c r="AL591" s="54"/>
      <c r="AM591" s="54"/>
      <c r="AN591" s="59">
        <v>0</v>
      </c>
      <c r="AO591" s="54"/>
      <c r="AP591" s="59">
        <v>0</v>
      </c>
      <c r="AQ591" s="54"/>
      <c r="AR591" s="54"/>
      <c r="AS591" s="54"/>
      <c r="AT591" s="59">
        <v>78</v>
      </c>
      <c r="AU591" s="39"/>
      <c r="AV591" s="39"/>
      <c r="AW591" s="39"/>
    </row>
    <row r="592" spans="1:49" ht="20.100000000000001" customHeight="1" x14ac:dyDescent="0.2"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</row>
    <row r="593" spans="1:49" ht="20.100000000000001" customHeight="1" x14ac:dyDescent="0.2">
      <c r="B593" s="6" t="s">
        <v>278</v>
      </c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</row>
    <row r="594" spans="1:49" ht="20.100000000000001" customHeight="1" x14ac:dyDescent="0.2">
      <c r="C594" s="3" t="s">
        <v>154</v>
      </c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</row>
    <row r="595" spans="1:49" ht="20.100000000000001" customHeight="1" x14ac:dyDescent="0.2">
      <c r="D595" s="2" t="s">
        <v>122</v>
      </c>
      <c r="F595" s="39">
        <v>26</v>
      </c>
      <c r="G595" s="39"/>
      <c r="H595" s="39"/>
      <c r="I595" s="39"/>
      <c r="J595" s="39">
        <v>140</v>
      </c>
      <c r="K595" s="39">
        <v>4</v>
      </c>
      <c r="L595" s="39">
        <v>2</v>
      </c>
      <c r="M595" s="39"/>
      <c r="N595" s="39">
        <v>146</v>
      </c>
      <c r="O595" s="39"/>
      <c r="P595" s="39"/>
      <c r="Q595" s="39"/>
      <c r="R595" s="39">
        <v>0</v>
      </c>
      <c r="S595" s="39">
        <v>22</v>
      </c>
      <c r="T595" s="39">
        <v>32</v>
      </c>
      <c r="U595" s="39">
        <v>9</v>
      </c>
      <c r="V595" s="39"/>
      <c r="W595" s="39">
        <v>9</v>
      </c>
      <c r="X595" s="39">
        <v>3</v>
      </c>
      <c r="Y595" s="39">
        <v>0</v>
      </c>
      <c r="Z595" s="39">
        <v>5</v>
      </c>
      <c r="AA595" s="39">
        <v>25</v>
      </c>
      <c r="AB595" s="39">
        <v>2</v>
      </c>
      <c r="AC595" s="39">
        <v>39</v>
      </c>
      <c r="AD595" s="39">
        <v>0</v>
      </c>
      <c r="AE595" s="39"/>
      <c r="AF595" s="39">
        <v>146</v>
      </c>
      <c r="AG595" s="39"/>
      <c r="AH595" s="39"/>
      <c r="AI595" s="39"/>
      <c r="AJ595" s="39">
        <v>26</v>
      </c>
      <c r="AK595" s="39"/>
      <c r="AL595" s="39"/>
      <c r="AM595" s="39"/>
      <c r="AN595" s="39">
        <v>0</v>
      </c>
      <c r="AO595" s="39"/>
      <c r="AP595" s="39">
        <v>0</v>
      </c>
      <c r="AQ595" s="39"/>
      <c r="AR595" s="39"/>
      <c r="AS595" s="39"/>
      <c r="AT595" s="39">
        <v>0</v>
      </c>
      <c r="AU595" s="39"/>
      <c r="AV595" s="39"/>
      <c r="AW595" s="39"/>
    </row>
    <row r="596" spans="1:49" ht="19.5" customHeight="1" x14ac:dyDescent="0.2">
      <c r="D596" s="47" t="s">
        <v>135</v>
      </c>
      <c r="F596" s="48">
        <v>26</v>
      </c>
      <c r="G596" s="49"/>
      <c r="H596" s="49"/>
      <c r="I596" s="49"/>
      <c r="J596" s="48">
        <v>175</v>
      </c>
      <c r="K596" s="48">
        <v>4</v>
      </c>
      <c r="L596" s="48">
        <v>2</v>
      </c>
      <c r="M596" s="49"/>
      <c r="N596" s="48">
        <v>181</v>
      </c>
      <c r="O596" s="49"/>
      <c r="P596" s="49"/>
      <c r="Q596" s="49"/>
      <c r="R596" s="48">
        <v>0</v>
      </c>
      <c r="S596" s="48">
        <v>5</v>
      </c>
      <c r="T596" s="48">
        <v>46</v>
      </c>
      <c r="U596" s="48">
        <v>11</v>
      </c>
      <c r="V596" s="49"/>
      <c r="W596" s="48">
        <v>12</v>
      </c>
      <c r="X596" s="48">
        <v>0</v>
      </c>
      <c r="Y596" s="48">
        <v>0</v>
      </c>
      <c r="Z596" s="48">
        <v>9</v>
      </c>
      <c r="AA596" s="48">
        <v>13</v>
      </c>
      <c r="AB596" s="48">
        <v>2</v>
      </c>
      <c r="AC596" s="48">
        <v>66</v>
      </c>
      <c r="AD596" s="48">
        <v>0</v>
      </c>
      <c r="AE596" s="49"/>
      <c r="AF596" s="48">
        <v>164</v>
      </c>
      <c r="AG596" s="49"/>
      <c r="AH596" s="49"/>
      <c r="AI596" s="49"/>
      <c r="AJ596" s="48">
        <v>43</v>
      </c>
      <c r="AK596" s="49"/>
      <c r="AL596" s="49"/>
      <c r="AM596" s="49"/>
      <c r="AN596" s="48">
        <v>0</v>
      </c>
      <c r="AO596" s="49"/>
      <c r="AP596" s="48">
        <v>0</v>
      </c>
      <c r="AQ596" s="49"/>
      <c r="AR596" s="49"/>
      <c r="AS596" s="49"/>
      <c r="AT596" s="48">
        <v>0</v>
      </c>
      <c r="AU596" s="39"/>
      <c r="AV596" s="39"/>
      <c r="AW596" s="39"/>
    </row>
    <row r="597" spans="1:49" ht="20.100000000000001" customHeight="1" x14ac:dyDescent="0.2">
      <c r="D597" s="2" t="s">
        <v>98</v>
      </c>
      <c r="F597" s="39">
        <v>61</v>
      </c>
      <c r="G597" s="39"/>
      <c r="H597" s="39"/>
      <c r="I597" s="39"/>
      <c r="J597" s="39">
        <v>176</v>
      </c>
      <c r="K597" s="39">
        <v>1</v>
      </c>
      <c r="L597" s="39">
        <v>2</v>
      </c>
      <c r="M597" s="39"/>
      <c r="N597" s="39">
        <v>179</v>
      </c>
      <c r="O597" s="39"/>
      <c r="P597" s="39"/>
      <c r="Q597" s="39"/>
      <c r="R597" s="39">
        <v>0</v>
      </c>
      <c r="S597" s="39">
        <v>3</v>
      </c>
      <c r="T597" s="39">
        <v>16</v>
      </c>
      <c r="U597" s="39">
        <v>9</v>
      </c>
      <c r="V597" s="39"/>
      <c r="W597" s="39">
        <v>20</v>
      </c>
      <c r="X597" s="39">
        <v>2</v>
      </c>
      <c r="Y597" s="39">
        <v>0</v>
      </c>
      <c r="Z597" s="39">
        <v>8</v>
      </c>
      <c r="AA597" s="39">
        <v>24</v>
      </c>
      <c r="AB597" s="39">
        <v>5</v>
      </c>
      <c r="AC597" s="39">
        <v>99</v>
      </c>
      <c r="AD597" s="39">
        <v>0</v>
      </c>
      <c r="AE597" s="39"/>
      <c r="AF597" s="39">
        <v>186</v>
      </c>
      <c r="AG597" s="39"/>
      <c r="AH597" s="39"/>
      <c r="AI597" s="39"/>
      <c r="AJ597" s="39">
        <v>54</v>
      </c>
      <c r="AK597" s="39"/>
      <c r="AL597" s="39"/>
      <c r="AM597" s="39"/>
      <c r="AN597" s="39">
        <v>0</v>
      </c>
      <c r="AO597" s="39"/>
      <c r="AP597" s="39">
        <v>0</v>
      </c>
      <c r="AQ597" s="39"/>
      <c r="AR597" s="39"/>
      <c r="AS597" s="39"/>
      <c r="AT597" s="39">
        <v>42</v>
      </c>
      <c r="AU597" s="39"/>
      <c r="AV597" s="39"/>
      <c r="AW597" s="39"/>
    </row>
    <row r="598" spans="1:49" ht="19.5" customHeight="1" x14ac:dyDescent="0.2">
      <c r="D598" s="47" t="s">
        <v>136</v>
      </c>
      <c r="F598" s="48">
        <v>22</v>
      </c>
      <c r="G598" s="49"/>
      <c r="H598" s="49"/>
      <c r="I598" s="49"/>
      <c r="J598" s="48">
        <v>191</v>
      </c>
      <c r="K598" s="48">
        <v>2</v>
      </c>
      <c r="L598" s="48">
        <v>2</v>
      </c>
      <c r="M598" s="49"/>
      <c r="N598" s="48">
        <v>195</v>
      </c>
      <c r="O598" s="49"/>
      <c r="P598" s="49"/>
      <c r="Q598" s="49"/>
      <c r="R598" s="48">
        <v>0</v>
      </c>
      <c r="S598" s="48">
        <v>6</v>
      </c>
      <c r="T598" s="48">
        <v>52</v>
      </c>
      <c r="U598" s="48">
        <v>14</v>
      </c>
      <c r="V598" s="49"/>
      <c r="W598" s="48">
        <v>17</v>
      </c>
      <c r="X598" s="48">
        <v>0</v>
      </c>
      <c r="Y598" s="48">
        <v>0</v>
      </c>
      <c r="Z598" s="48">
        <v>7</v>
      </c>
      <c r="AA598" s="48">
        <v>15</v>
      </c>
      <c r="AB598" s="48">
        <v>4</v>
      </c>
      <c r="AC598" s="48">
        <v>72</v>
      </c>
      <c r="AD598" s="48">
        <v>0</v>
      </c>
      <c r="AE598" s="49"/>
      <c r="AF598" s="48">
        <v>187</v>
      </c>
      <c r="AG598" s="49"/>
      <c r="AH598" s="49"/>
      <c r="AI598" s="49"/>
      <c r="AJ598" s="48">
        <v>30</v>
      </c>
      <c r="AK598" s="49"/>
      <c r="AL598" s="49"/>
      <c r="AM598" s="49"/>
      <c r="AN598" s="48">
        <v>0</v>
      </c>
      <c r="AO598" s="49"/>
      <c r="AP598" s="48">
        <v>0</v>
      </c>
      <c r="AQ598" s="49"/>
      <c r="AR598" s="49"/>
      <c r="AS598" s="49"/>
      <c r="AT598" s="48">
        <v>0</v>
      </c>
      <c r="AU598" s="39"/>
      <c r="AV598" s="39"/>
      <c r="AW598" s="39"/>
    </row>
    <row r="599" spans="1:49" ht="20.100000000000001" customHeight="1" x14ac:dyDescent="0.2">
      <c r="D599" s="2" t="s">
        <v>100</v>
      </c>
      <c r="F599" s="39">
        <v>19</v>
      </c>
      <c r="G599" s="39"/>
      <c r="H599" s="39"/>
      <c r="I599" s="39"/>
      <c r="J599" s="39">
        <v>97</v>
      </c>
      <c r="K599" s="39">
        <v>1</v>
      </c>
      <c r="L599" s="39">
        <v>1</v>
      </c>
      <c r="M599" s="39"/>
      <c r="N599" s="39">
        <v>99</v>
      </c>
      <c r="O599" s="39"/>
      <c r="P599" s="39"/>
      <c r="Q599" s="39"/>
      <c r="R599" s="39">
        <v>0</v>
      </c>
      <c r="S599" s="39">
        <v>3</v>
      </c>
      <c r="T599" s="39">
        <v>25</v>
      </c>
      <c r="U599" s="39">
        <v>5</v>
      </c>
      <c r="V599" s="39"/>
      <c r="W599" s="39">
        <v>11</v>
      </c>
      <c r="X599" s="39">
        <v>0</v>
      </c>
      <c r="Y599" s="39">
        <v>0</v>
      </c>
      <c r="Z599" s="39">
        <v>5</v>
      </c>
      <c r="AA599" s="39">
        <v>11</v>
      </c>
      <c r="AB599" s="39">
        <v>1</v>
      </c>
      <c r="AC599" s="39">
        <v>35</v>
      </c>
      <c r="AD599" s="39">
        <v>0</v>
      </c>
      <c r="AE599" s="39"/>
      <c r="AF599" s="39">
        <v>96</v>
      </c>
      <c r="AG599" s="39"/>
      <c r="AH599" s="39"/>
      <c r="AI599" s="39"/>
      <c r="AJ599" s="39">
        <v>22</v>
      </c>
      <c r="AK599" s="39"/>
      <c r="AL599" s="39"/>
      <c r="AM599" s="39"/>
      <c r="AN599" s="39">
        <v>0</v>
      </c>
      <c r="AO599" s="39"/>
      <c r="AP599" s="39">
        <v>0</v>
      </c>
      <c r="AQ599" s="39"/>
      <c r="AR599" s="39"/>
      <c r="AS599" s="39"/>
      <c r="AT599" s="39">
        <v>0</v>
      </c>
      <c r="AU599" s="39"/>
      <c r="AV599" s="39"/>
      <c r="AW599" s="39"/>
    </row>
    <row r="600" spans="1:49" ht="19.5" customHeight="1" x14ac:dyDescent="0.2">
      <c r="D600" s="47" t="s">
        <v>101</v>
      </c>
      <c r="F600" s="48">
        <v>37</v>
      </c>
      <c r="G600" s="49"/>
      <c r="H600" s="49"/>
      <c r="I600" s="49"/>
      <c r="J600" s="48">
        <v>199</v>
      </c>
      <c r="K600" s="48">
        <v>4</v>
      </c>
      <c r="L600" s="48">
        <v>3</v>
      </c>
      <c r="M600" s="49"/>
      <c r="N600" s="48">
        <v>206</v>
      </c>
      <c r="O600" s="49"/>
      <c r="P600" s="49"/>
      <c r="Q600" s="49"/>
      <c r="R600" s="48">
        <v>0</v>
      </c>
      <c r="S600" s="48">
        <v>7</v>
      </c>
      <c r="T600" s="48">
        <v>54</v>
      </c>
      <c r="U600" s="48">
        <v>11</v>
      </c>
      <c r="V600" s="49"/>
      <c r="W600" s="48">
        <v>17</v>
      </c>
      <c r="X600" s="48">
        <v>1</v>
      </c>
      <c r="Y600" s="48">
        <v>1</v>
      </c>
      <c r="Z600" s="48">
        <v>19</v>
      </c>
      <c r="AA600" s="48">
        <v>18</v>
      </c>
      <c r="AB600" s="48">
        <v>5</v>
      </c>
      <c r="AC600" s="48">
        <v>74</v>
      </c>
      <c r="AD600" s="48">
        <v>0</v>
      </c>
      <c r="AE600" s="49"/>
      <c r="AF600" s="48">
        <v>207</v>
      </c>
      <c r="AG600" s="49"/>
      <c r="AH600" s="49"/>
      <c r="AI600" s="49"/>
      <c r="AJ600" s="48">
        <v>36</v>
      </c>
      <c r="AK600" s="49"/>
      <c r="AL600" s="49"/>
      <c r="AM600" s="49"/>
      <c r="AN600" s="48">
        <v>0</v>
      </c>
      <c r="AO600" s="49"/>
      <c r="AP600" s="48">
        <v>0</v>
      </c>
      <c r="AQ600" s="49"/>
      <c r="AR600" s="49"/>
      <c r="AS600" s="49"/>
      <c r="AT600" s="48">
        <v>0</v>
      </c>
      <c r="AU600" s="39"/>
      <c r="AV600" s="39"/>
      <c r="AW600" s="39"/>
    </row>
    <row r="601" spans="1:49" ht="20.100000000000001" customHeight="1" x14ac:dyDescent="0.2">
      <c r="B601" s="5"/>
      <c r="D601" s="2" t="s">
        <v>102</v>
      </c>
      <c r="F601" s="39">
        <v>22</v>
      </c>
      <c r="G601" s="39"/>
      <c r="H601" s="39"/>
      <c r="I601" s="39"/>
      <c r="J601" s="39">
        <v>147</v>
      </c>
      <c r="K601" s="39">
        <v>3</v>
      </c>
      <c r="L601" s="39">
        <v>0</v>
      </c>
      <c r="M601" s="39"/>
      <c r="N601" s="39">
        <v>150</v>
      </c>
      <c r="O601" s="39"/>
      <c r="P601" s="39"/>
      <c r="Q601" s="39"/>
      <c r="R601" s="39">
        <v>1</v>
      </c>
      <c r="S601" s="39">
        <v>9</v>
      </c>
      <c r="T601" s="39">
        <v>39</v>
      </c>
      <c r="U601" s="39">
        <v>9</v>
      </c>
      <c r="V601" s="39"/>
      <c r="W601" s="39">
        <v>11</v>
      </c>
      <c r="X601" s="39">
        <v>1</v>
      </c>
      <c r="Y601" s="39">
        <v>1</v>
      </c>
      <c r="Z601" s="39">
        <v>5</v>
      </c>
      <c r="AA601" s="39">
        <v>24</v>
      </c>
      <c r="AB601" s="39">
        <v>8</v>
      </c>
      <c r="AC601" s="39">
        <v>46</v>
      </c>
      <c r="AD601" s="39">
        <v>0</v>
      </c>
      <c r="AE601" s="39"/>
      <c r="AF601" s="39">
        <v>154</v>
      </c>
      <c r="AG601" s="39"/>
      <c r="AH601" s="39"/>
      <c r="AI601" s="39"/>
      <c r="AJ601" s="39">
        <v>18</v>
      </c>
      <c r="AK601" s="39"/>
      <c r="AL601" s="39"/>
      <c r="AM601" s="39"/>
      <c r="AN601" s="39">
        <v>0</v>
      </c>
      <c r="AO601" s="39"/>
      <c r="AP601" s="39">
        <v>0</v>
      </c>
      <c r="AQ601" s="39"/>
      <c r="AR601" s="39"/>
      <c r="AS601" s="39"/>
      <c r="AT601" s="39">
        <v>48</v>
      </c>
      <c r="AU601" s="39"/>
      <c r="AV601" s="39"/>
      <c r="AW601" s="39"/>
    </row>
    <row r="602" spans="1:49" ht="19.5" customHeight="1" x14ac:dyDescent="0.2">
      <c r="D602" s="47" t="s">
        <v>103</v>
      </c>
      <c r="F602" s="48">
        <v>32</v>
      </c>
      <c r="G602" s="49"/>
      <c r="H602" s="49"/>
      <c r="I602" s="49"/>
      <c r="J602" s="48">
        <v>179</v>
      </c>
      <c r="K602" s="48">
        <v>5</v>
      </c>
      <c r="L602" s="48">
        <v>3</v>
      </c>
      <c r="M602" s="49"/>
      <c r="N602" s="48">
        <v>187</v>
      </c>
      <c r="O602" s="49"/>
      <c r="P602" s="49"/>
      <c r="Q602" s="49"/>
      <c r="R602" s="48">
        <v>0</v>
      </c>
      <c r="S602" s="48">
        <v>5</v>
      </c>
      <c r="T602" s="48">
        <v>48</v>
      </c>
      <c r="U602" s="48">
        <v>12</v>
      </c>
      <c r="V602" s="49"/>
      <c r="W602" s="48">
        <v>17</v>
      </c>
      <c r="X602" s="48">
        <v>0</v>
      </c>
      <c r="Y602" s="48">
        <v>1</v>
      </c>
      <c r="Z602" s="48">
        <v>4</v>
      </c>
      <c r="AA602" s="48">
        <v>27</v>
      </c>
      <c r="AB602" s="48">
        <v>4</v>
      </c>
      <c r="AC602" s="48">
        <v>67</v>
      </c>
      <c r="AD602" s="48">
        <v>0</v>
      </c>
      <c r="AE602" s="49"/>
      <c r="AF602" s="48">
        <v>185</v>
      </c>
      <c r="AG602" s="49"/>
      <c r="AH602" s="49"/>
      <c r="AI602" s="49"/>
      <c r="AJ602" s="48">
        <v>34</v>
      </c>
      <c r="AK602" s="49"/>
      <c r="AL602" s="49"/>
      <c r="AM602" s="49"/>
      <c r="AN602" s="48">
        <v>0</v>
      </c>
      <c r="AO602" s="49"/>
      <c r="AP602" s="48">
        <v>0</v>
      </c>
      <c r="AQ602" s="49"/>
      <c r="AR602" s="49"/>
      <c r="AS602" s="49"/>
      <c r="AT602" s="48">
        <v>0</v>
      </c>
      <c r="AU602" s="39"/>
      <c r="AV602" s="39"/>
      <c r="AW602" s="39"/>
    </row>
    <row r="603" spans="1:49" ht="20.100000000000001" customHeight="1" x14ac:dyDescent="0.2">
      <c r="B603" s="5"/>
      <c r="D603" s="50" t="s">
        <v>137</v>
      </c>
      <c r="F603" s="49">
        <v>38</v>
      </c>
      <c r="G603" s="49"/>
      <c r="H603" s="49"/>
      <c r="I603" s="49"/>
      <c r="J603" s="49">
        <v>99</v>
      </c>
      <c r="K603" s="49">
        <v>2</v>
      </c>
      <c r="L603" s="49">
        <v>2</v>
      </c>
      <c r="M603" s="49"/>
      <c r="N603" s="49">
        <v>103</v>
      </c>
      <c r="O603" s="49"/>
      <c r="P603" s="49"/>
      <c r="Q603" s="49"/>
      <c r="R603" s="49">
        <v>3</v>
      </c>
      <c r="S603" s="49">
        <v>9</v>
      </c>
      <c r="T603" s="49">
        <v>22</v>
      </c>
      <c r="U603" s="49">
        <v>6</v>
      </c>
      <c r="V603" s="49"/>
      <c r="W603" s="49">
        <v>8</v>
      </c>
      <c r="X603" s="49">
        <v>0</v>
      </c>
      <c r="Y603" s="49">
        <v>0</v>
      </c>
      <c r="Z603" s="49">
        <v>15</v>
      </c>
      <c r="AA603" s="49">
        <v>2</v>
      </c>
      <c r="AB603" s="49">
        <v>2</v>
      </c>
      <c r="AC603" s="49">
        <v>31</v>
      </c>
      <c r="AD603" s="49">
        <v>0</v>
      </c>
      <c r="AE603" s="49"/>
      <c r="AF603" s="49">
        <v>98</v>
      </c>
      <c r="AG603" s="49"/>
      <c r="AH603" s="49"/>
      <c r="AI603" s="49"/>
      <c r="AJ603" s="49">
        <v>43</v>
      </c>
      <c r="AK603" s="49"/>
      <c r="AL603" s="49"/>
      <c r="AM603" s="49"/>
      <c r="AN603" s="49">
        <v>0</v>
      </c>
      <c r="AO603" s="49"/>
      <c r="AP603" s="49">
        <v>0</v>
      </c>
      <c r="AQ603" s="49"/>
      <c r="AR603" s="49"/>
      <c r="AS603" s="49"/>
      <c r="AT603" s="49">
        <v>0</v>
      </c>
      <c r="AU603" s="39"/>
      <c r="AV603" s="39"/>
      <c r="AW603" s="39"/>
    </row>
    <row r="604" spans="1:49" ht="19.5" customHeight="1" x14ac:dyDescent="0.2">
      <c r="D604" s="47" t="s">
        <v>105</v>
      </c>
      <c r="F604" s="48">
        <v>20</v>
      </c>
      <c r="G604" s="49"/>
      <c r="H604" s="49"/>
      <c r="I604" s="49"/>
      <c r="J604" s="48">
        <v>164</v>
      </c>
      <c r="K604" s="48">
        <v>6</v>
      </c>
      <c r="L604" s="48">
        <v>0</v>
      </c>
      <c r="M604" s="49"/>
      <c r="N604" s="48">
        <v>170</v>
      </c>
      <c r="O604" s="49"/>
      <c r="P604" s="49"/>
      <c r="Q604" s="49"/>
      <c r="R604" s="48">
        <v>0</v>
      </c>
      <c r="S604" s="48">
        <v>16</v>
      </c>
      <c r="T604" s="48">
        <v>60</v>
      </c>
      <c r="U604" s="48">
        <v>11</v>
      </c>
      <c r="V604" s="49"/>
      <c r="W604" s="48">
        <v>21</v>
      </c>
      <c r="X604" s="48">
        <v>0</v>
      </c>
      <c r="Y604" s="48">
        <v>0</v>
      </c>
      <c r="Z604" s="48">
        <v>2</v>
      </c>
      <c r="AA604" s="48">
        <v>13</v>
      </c>
      <c r="AB604" s="48">
        <v>2</v>
      </c>
      <c r="AC604" s="48">
        <v>47</v>
      </c>
      <c r="AD604" s="48">
        <v>1</v>
      </c>
      <c r="AE604" s="49"/>
      <c r="AF604" s="48">
        <v>173</v>
      </c>
      <c r="AG604" s="49"/>
      <c r="AH604" s="49"/>
      <c r="AI604" s="49"/>
      <c r="AJ604" s="48">
        <v>17</v>
      </c>
      <c r="AK604" s="49"/>
      <c r="AL604" s="49"/>
      <c r="AM604" s="49"/>
      <c r="AN604" s="48">
        <v>0</v>
      </c>
      <c r="AO604" s="49"/>
      <c r="AP604" s="48">
        <v>0</v>
      </c>
      <c r="AQ604" s="49"/>
      <c r="AR604" s="49"/>
      <c r="AS604" s="49"/>
      <c r="AT604" s="48">
        <v>0</v>
      </c>
      <c r="AU604" s="39"/>
      <c r="AV604" s="39"/>
      <c r="AW604" s="39"/>
    </row>
    <row r="605" spans="1:49" ht="20.100000000000001" customHeight="1" x14ac:dyDescent="0.2">
      <c r="B605" s="5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</row>
    <row r="606" spans="1:49" s="1" customFormat="1" ht="20.100000000000001" customHeight="1" x14ac:dyDescent="0.25">
      <c r="A606" s="3"/>
      <c r="B606" s="6"/>
      <c r="C606" s="51" t="s">
        <v>159</v>
      </c>
      <c r="D606" s="52"/>
      <c r="E606" s="5"/>
      <c r="F606" s="53">
        <v>303</v>
      </c>
      <c r="G606" s="54"/>
      <c r="H606" s="54"/>
      <c r="I606" s="54"/>
      <c r="J606" s="53">
        <v>1567</v>
      </c>
      <c r="K606" s="53">
        <v>32</v>
      </c>
      <c r="L606" s="53">
        <v>17</v>
      </c>
      <c r="M606" s="54"/>
      <c r="N606" s="53">
        <v>1616</v>
      </c>
      <c r="O606" s="54"/>
      <c r="P606" s="54"/>
      <c r="Q606" s="54"/>
      <c r="R606" s="53">
        <v>4</v>
      </c>
      <c r="S606" s="53">
        <v>85</v>
      </c>
      <c r="T606" s="53">
        <v>394</v>
      </c>
      <c r="U606" s="53">
        <v>97</v>
      </c>
      <c r="V606" s="54"/>
      <c r="W606" s="53">
        <v>143</v>
      </c>
      <c r="X606" s="53">
        <v>7</v>
      </c>
      <c r="Y606" s="53">
        <v>3</v>
      </c>
      <c r="Z606" s="53">
        <v>79</v>
      </c>
      <c r="AA606" s="53">
        <v>172</v>
      </c>
      <c r="AB606" s="53">
        <v>35</v>
      </c>
      <c r="AC606" s="53">
        <v>576</v>
      </c>
      <c r="AD606" s="53">
        <v>1</v>
      </c>
      <c r="AE606" s="54"/>
      <c r="AF606" s="53">
        <v>1596</v>
      </c>
      <c r="AG606" s="54"/>
      <c r="AH606" s="54"/>
      <c r="AI606" s="54"/>
      <c r="AJ606" s="53">
        <v>323</v>
      </c>
      <c r="AK606" s="54"/>
      <c r="AL606" s="54"/>
      <c r="AM606" s="54"/>
      <c r="AN606" s="53">
        <v>0</v>
      </c>
      <c r="AO606" s="54"/>
      <c r="AP606" s="53">
        <v>0</v>
      </c>
      <c r="AQ606" s="54"/>
      <c r="AR606" s="54"/>
      <c r="AS606" s="54"/>
      <c r="AT606" s="53">
        <v>90</v>
      </c>
      <c r="AU606" s="39"/>
      <c r="AV606" s="39"/>
      <c r="AW606" s="39"/>
    </row>
    <row r="607" spans="1:49" s="1" customFormat="1" ht="20.100000000000001" customHeight="1" x14ac:dyDescent="0.2">
      <c r="A607" s="3"/>
      <c r="B607" s="6"/>
      <c r="C607" s="3"/>
      <c r="D607" s="3"/>
      <c r="E607" s="5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39"/>
      <c r="AV607" s="39"/>
      <c r="AW607" s="39"/>
    </row>
    <row r="608" spans="1:49" s="1" customFormat="1" ht="20.100000000000001" customHeight="1" x14ac:dyDescent="0.25">
      <c r="A608" s="3"/>
      <c r="B608" s="57" t="s">
        <v>279</v>
      </c>
      <c r="C608" s="58"/>
      <c r="D608" s="58"/>
      <c r="E608" s="5"/>
      <c r="F608" s="59">
        <v>303</v>
      </c>
      <c r="G608" s="54"/>
      <c r="H608" s="54"/>
      <c r="I608" s="54"/>
      <c r="J608" s="59">
        <v>1567</v>
      </c>
      <c r="K608" s="59">
        <v>32</v>
      </c>
      <c r="L608" s="59">
        <v>17</v>
      </c>
      <c r="M608" s="54"/>
      <c r="N608" s="59">
        <v>1616</v>
      </c>
      <c r="O608" s="54"/>
      <c r="P608" s="54"/>
      <c r="Q608" s="54"/>
      <c r="R608" s="59">
        <v>4</v>
      </c>
      <c r="S608" s="59">
        <v>85</v>
      </c>
      <c r="T608" s="59">
        <v>394</v>
      </c>
      <c r="U608" s="59">
        <v>97</v>
      </c>
      <c r="V608" s="54"/>
      <c r="W608" s="59">
        <v>143</v>
      </c>
      <c r="X608" s="59">
        <v>7</v>
      </c>
      <c r="Y608" s="59">
        <v>3</v>
      </c>
      <c r="Z608" s="59">
        <v>79</v>
      </c>
      <c r="AA608" s="59">
        <v>172</v>
      </c>
      <c r="AB608" s="59">
        <v>35</v>
      </c>
      <c r="AC608" s="59">
        <v>576</v>
      </c>
      <c r="AD608" s="59">
        <v>1</v>
      </c>
      <c r="AE608" s="54"/>
      <c r="AF608" s="59">
        <v>1596</v>
      </c>
      <c r="AG608" s="54"/>
      <c r="AH608" s="54"/>
      <c r="AI608" s="54"/>
      <c r="AJ608" s="59">
        <v>323</v>
      </c>
      <c r="AK608" s="54"/>
      <c r="AL608" s="54"/>
      <c r="AM608" s="54"/>
      <c r="AN608" s="59">
        <v>0</v>
      </c>
      <c r="AO608" s="54"/>
      <c r="AP608" s="59">
        <v>0</v>
      </c>
      <c r="AQ608" s="54"/>
      <c r="AR608" s="54"/>
      <c r="AS608" s="54"/>
      <c r="AT608" s="59">
        <v>90</v>
      </c>
      <c r="AU608" s="39"/>
      <c r="AV608" s="39"/>
      <c r="AW608" s="39"/>
    </row>
    <row r="609" spans="1:49" ht="20.100000000000001" customHeight="1" x14ac:dyDescent="0.2"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</row>
    <row r="610" spans="1:49" ht="20.100000000000001" customHeight="1" x14ac:dyDescent="0.2">
      <c r="B610" s="6" t="s">
        <v>280</v>
      </c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</row>
    <row r="611" spans="1:49" ht="20.100000000000001" customHeight="1" x14ac:dyDescent="0.2">
      <c r="C611" s="3" t="s">
        <v>0</v>
      </c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</row>
    <row r="612" spans="1:49" ht="20.100000000000001" customHeight="1" x14ac:dyDescent="0.2">
      <c r="D612" s="2" t="s">
        <v>122</v>
      </c>
      <c r="F612" s="39">
        <v>0</v>
      </c>
      <c r="G612" s="39"/>
      <c r="H612" s="39"/>
      <c r="I612" s="39"/>
      <c r="J612" s="39">
        <v>0</v>
      </c>
      <c r="K612" s="39">
        <v>0</v>
      </c>
      <c r="L612" s="39">
        <v>0</v>
      </c>
      <c r="M612" s="39"/>
      <c r="N612" s="39">
        <v>0</v>
      </c>
      <c r="O612" s="39"/>
      <c r="P612" s="39"/>
      <c r="Q612" s="39"/>
      <c r="R612" s="39">
        <v>0</v>
      </c>
      <c r="S612" s="39">
        <v>0</v>
      </c>
      <c r="T612" s="39">
        <v>0</v>
      </c>
      <c r="U612" s="39">
        <v>0</v>
      </c>
      <c r="V612" s="39"/>
      <c r="W612" s="39">
        <v>0</v>
      </c>
      <c r="X612" s="39">
        <v>0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>
        <v>0</v>
      </c>
      <c r="AE612" s="39"/>
      <c r="AF612" s="39">
        <v>0</v>
      </c>
      <c r="AG612" s="39"/>
      <c r="AH612" s="39"/>
      <c r="AI612" s="39"/>
      <c r="AJ612" s="39">
        <v>0</v>
      </c>
      <c r="AK612" s="39"/>
      <c r="AL612" s="39"/>
      <c r="AM612" s="39"/>
      <c r="AN612" s="39">
        <v>0</v>
      </c>
      <c r="AO612" s="39"/>
      <c r="AP612" s="39">
        <v>0</v>
      </c>
      <c r="AQ612" s="39"/>
      <c r="AR612" s="39"/>
      <c r="AS612" s="39"/>
      <c r="AT612" s="39">
        <v>0</v>
      </c>
      <c r="AU612" s="39"/>
      <c r="AV612" s="39"/>
      <c r="AW612" s="39"/>
    </row>
    <row r="613" spans="1:49" ht="19.5" customHeight="1" x14ac:dyDescent="0.2">
      <c r="D613" s="47" t="s">
        <v>135</v>
      </c>
      <c r="F613" s="48">
        <v>0</v>
      </c>
      <c r="G613" s="49"/>
      <c r="H613" s="49"/>
      <c r="I613" s="49"/>
      <c r="J613" s="48">
        <v>0</v>
      </c>
      <c r="K613" s="48">
        <v>0</v>
      </c>
      <c r="L613" s="48">
        <v>0</v>
      </c>
      <c r="M613" s="49"/>
      <c r="N613" s="48">
        <v>0</v>
      </c>
      <c r="O613" s="49"/>
      <c r="P613" s="49"/>
      <c r="Q613" s="49"/>
      <c r="R613" s="48">
        <v>0</v>
      </c>
      <c r="S613" s="48">
        <v>0</v>
      </c>
      <c r="T613" s="48">
        <v>0</v>
      </c>
      <c r="U613" s="48">
        <v>0</v>
      </c>
      <c r="V613" s="49"/>
      <c r="W613" s="48">
        <v>0</v>
      </c>
      <c r="X613" s="48">
        <v>0</v>
      </c>
      <c r="Y613" s="48">
        <v>0</v>
      </c>
      <c r="Z613" s="48">
        <v>0</v>
      </c>
      <c r="AA613" s="48">
        <v>0</v>
      </c>
      <c r="AB613" s="48">
        <v>0</v>
      </c>
      <c r="AC613" s="48">
        <v>0</v>
      </c>
      <c r="AD613" s="48">
        <v>0</v>
      </c>
      <c r="AE613" s="49"/>
      <c r="AF613" s="48">
        <v>0</v>
      </c>
      <c r="AG613" s="49"/>
      <c r="AH613" s="49"/>
      <c r="AI613" s="49"/>
      <c r="AJ613" s="48">
        <v>0</v>
      </c>
      <c r="AK613" s="49"/>
      <c r="AL613" s="49"/>
      <c r="AM613" s="49"/>
      <c r="AN613" s="48">
        <v>0</v>
      </c>
      <c r="AO613" s="49"/>
      <c r="AP613" s="48">
        <v>0</v>
      </c>
      <c r="AQ613" s="49"/>
      <c r="AR613" s="49"/>
      <c r="AS613" s="49"/>
      <c r="AT613" s="48">
        <v>0</v>
      </c>
      <c r="AU613" s="39"/>
      <c r="AV613" s="39"/>
      <c r="AW613" s="39"/>
    </row>
    <row r="614" spans="1:49" ht="20.100000000000001" customHeight="1" x14ac:dyDescent="0.2">
      <c r="D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39"/>
      <c r="AV614" s="39"/>
      <c r="AW614" s="39"/>
    </row>
    <row r="615" spans="1:49" s="1" customFormat="1" ht="20.100000000000001" customHeight="1" x14ac:dyDescent="0.25">
      <c r="A615" s="3"/>
      <c r="B615" s="6"/>
      <c r="C615" s="51" t="s">
        <v>120</v>
      </c>
      <c r="D615" s="52"/>
      <c r="E615" s="5"/>
      <c r="F615" s="53">
        <v>0</v>
      </c>
      <c r="G615" s="54"/>
      <c r="H615" s="54"/>
      <c r="I615" s="54"/>
      <c r="J615" s="53">
        <v>0</v>
      </c>
      <c r="K615" s="53">
        <v>0</v>
      </c>
      <c r="L615" s="53">
        <v>0</v>
      </c>
      <c r="M615" s="54"/>
      <c r="N615" s="53">
        <v>0</v>
      </c>
      <c r="O615" s="54"/>
      <c r="P615" s="54"/>
      <c r="Q615" s="54"/>
      <c r="R615" s="53">
        <v>0</v>
      </c>
      <c r="S615" s="53">
        <v>0</v>
      </c>
      <c r="T615" s="53">
        <v>0</v>
      </c>
      <c r="U615" s="53">
        <v>0</v>
      </c>
      <c r="V615" s="54"/>
      <c r="W615" s="53">
        <v>0</v>
      </c>
      <c r="X615" s="53">
        <v>0</v>
      </c>
      <c r="Y615" s="53">
        <v>0</v>
      </c>
      <c r="Z615" s="53">
        <v>0</v>
      </c>
      <c r="AA615" s="53">
        <v>0</v>
      </c>
      <c r="AB615" s="53">
        <v>0</v>
      </c>
      <c r="AC615" s="53">
        <v>0</v>
      </c>
      <c r="AD615" s="53">
        <v>0</v>
      </c>
      <c r="AE615" s="54"/>
      <c r="AF615" s="53">
        <v>0</v>
      </c>
      <c r="AG615" s="54"/>
      <c r="AH615" s="54"/>
      <c r="AI615" s="54"/>
      <c r="AJ615" s="53">
        <v>0</v>
      </c>
      <c r="AK615" s="54"/>
      <c r="AL615" s="54"/>
      <c r="AM615" s="54"/>
      <c r="AN615" s="53">
        <v>0</v>
      </c>
      <c r="AO615" s="54"/>
      <c r="AP615" s="53">
        <v>0</v>
      </c>
      <c r="AQ615" s="54"/>
      <c r="AR615" s="54"/>
      <c r="AS615" s="54"/>
      <c r="AT615" s="53">
        <v>0</v>
      </c>
      <c r="AU615" s="39"/>
      <c r="AV615" s="39"/>
      <c r="AW615" s="39"/>
    </row>
    <row r="616" spans="1:49" ht="20.100000000000001" customHeight="1" x14ac:dyDescent="0.2">
      <c r="D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49"/>
      <c r="AU616" s="39"/>
      <c r="AV616" s="39"/>
      <c r="AW616" s="39"/>
    </row>
    <row r="617" spans="1:49" ht="20.100000000000001" customHeight="1" x14ac:dyDescent="0.2">
      <c r="C617" s="3" t="s">
        <v>249</v>
      </c>
      <c r="D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  <c r="AT617" s="49"/>
      <c r="AU617" s="39"/>
      <c r="AV617" s="39"/>
      <c r="AW617" s="39"/>
    </row>
    <row r="618" spans="1:49" ht="20.100000000000001" customHeight="1" x14ac:dyDescent="0.2">
      <c r="D618" s="2" t="s">
        <v>96</v>
      </c>
      <c r="F618" s="39">
        <v>53</v>
      </c>
      <c r="G618" s="39"/>
      <c r="H618" s="39"/>
      <c r="I618" s="39"/>
      <c r="J618" s="39">
        <v>316</v>
      </c>
      <c r="K618" s="39">
        <v>10</v>
      </c>
      <c r="L618" s="39">
        <v>0</v>
      </c>
      <c r="M618" s="39"/>
      <c r="N618" s="39">
        <v>326</v>
      </c>
      <c r="O618" s="39"/>
      <c r="P618" s="39"/>
      <c r="Q618" s="39"/>
      <c r="R618" s="39">
        <v>0</v>
      </c>
      <c r="S618" s="39">
        <v>9</v>
      </c>
      <c r="T618" s="39">
        <v>96</v>
      </c>
      <c r="U618" s="39">
        <v>19</v>
      </c>
      <c r="V618" s="39"/>
      <c r="W618" s="39">
        <v>39</v>
      </c>
      <c r="X618" s="39">
        <v>1</v>
      </c>
      <c r="Y618" s="39">
        <v>0</v>
      </c>
      <c r="Z618" s="39">
        <v>2</v>
      </c>
      <c r="AA618" s="39">
        <v>35</v>
      </c>
      <c r="AB618" s="39">
        <v>10</v>
      </c>
      <c r="AC618" s="39">
        <v>121</v>
      </c>
      <c r="AD618" s="39">
        <v>0</v>
      </c>
      <c r="AE618" s="39"/>
      <c r="AF618" s="39">
        <v>332</v>
      </c>
      <c r="AG618" s="39"/>
      <c r="AH618" s="39"/>
      <c r="AI618" s="39"/>
      <c r="AJ618" s="39">
        <v>47</v>
      </c>
      <c r="AK618" s="39"/>
      <c r="AL618" s="39"/>
      <c r="AM618" s="39"/>
      <c r="AN618" s="39">
        <v>0</v>
      </c>
      <c r="AO618" s="39"/>
      <c r="AP618" s="39">
        <v>0</v>
      </c>
      <c r="AQ618" s="39"/>
      <c r="AR618" s="39"/>
      <c r="AS618" s="39"/>
      <c r="AT618" s="39">
        <v>0</v>
      </c>
      <c r="AU618" s="39"/>
      <c r="AV618" s="39"/>
      <c r="AW618" s="39"/>
    </row>
    <row r="619" spans="1:49" ht="19.5" customHeight="1" x14ac:dyDescent="0.2">
      <c r="D619" s="47" t="s">
        <v>97</v>
      </c>
      <c r="F619" s="48">
        <v>44</v>
      </c>
      <c r="G619" s="49"/>
      <c r="H619" s="49"/>
      <c r="I619" s="49"/>
      <c r="J619" s="48">
        <v>311</v>
      </c>
      <c r="K619" s="48">
        <v>10</v>
      </c>
      <c r="L619" s="48">
        <v>3</v>
      </c>
      <c r="M619" s="49"/>
      <c r="N619" s="48">
        <v>324</v>
      </c>
      <c r="O619" s="49"/>
      <c r="P619" s="49"/>
      <c r="Q619" s="49"/>
      <c r="R619" s="48">
        <v>2</v>
      </c>
      <c r="S619" s="48">
        <v>10</v>
      </c>
      <c r="T619" s="48">
        <v>68</v>
      </c>
      <c r="U619" s="48">
        <v>43</v>
      </c>
      <c r="V619" s="49"/>
      <c r="W619" s="48">
        <v>33</v>
      </c>
      <c r="X619" s="48">
        <v>2</v>
      </c>
      <c r="Y619" s="48">
        <v>1</v>
      </c>
      <c r="Z619" s="48">
        <v>14</v>
      </c>
      <c r="AA619" s="48">
        <v>32</v>
      </c>
      <c r="AB619" s="48">
        <v>9</v>
      </c>
      <c r="AC619" s="48">
        <v>108</v>
      </c>
      <c r="AD619" s="48">
        <v>1</v>
      </c>
      <c r="AE619" s="49"/>
      <c r="AF619" s="48">
        <v>323</v>
      </c>
      <c r="AG619" s="49"/>
      <c r="AH619" s="49"/>
      <c r="AI619" s="49"/>
      <c r="AJ619" s="48">
        <v>45</v>
      </c>
      <c r="AK619" s="49"/>
      <c r="AL619" s="49"/>
      <c r="AM619" s="49"/>
      <c r="AN619" s="48">
        <v>0</v>
      </c>
      <c r="AO619" s="49"/>
      <c r="AP619" s="48">
        <v>0</v>
      </c>
      <c r="AQ619" s="49"/>
      <c r="AR619" s="49"/>
      <c r="AS619" s="49"/>
      <c r="AT619" s="48">
        <v>0</v>
      </c>
      <c r="AU619" s="39"/>
      <c r="AV619" s="39"/>
      <c r="AW619" s="39"/>
    </row>
    <row r="620" spans="1:49" ht="20.100000000000001" customHeight="1" x14ac:dyDescent="0.2">
      <c r="D620" s="50" t="s">
        <v>113</v>
      </c>
      <c r="F620" s="49">
        <v>53</v>
      </c>
      <c r="G620" s="49"/>
      <c r="H620" s="49"/>
      <c r="I620" s="49"/>
      <c r="J620" s="49">
        <v>316</v>
      </c>
      <c r="K620" s="49">
        <v>7</v>
      </c>
      <c r="L620" s="49">
        <v>2</v>
      </c>
      <c r="M620" s="49"/>
      <c r="N620" s="49">
        <v>325</v>
      </c>
      <c r="O620" s="49"/>
      <c r="P620" s="49"/>
      <c r="Q620" s="49"/>
      <c r="R620" s="49">
        <v>0</v>
      </c>
      <c r="S620" s="49">
        <v>9</v>
      </c>
      <c r="T620" s="49">
        <v>66</v>
      </c>
      <c r="U620" s="49">
        <v>32</v>
      </c>
      <c r="V620" s="49"/>
      <c r="W620" s="49">
        <v>34</v>
      </c>
      <c r="X620" s="49">
        <v>0</v>
      </c>
      <c r="Y620" s="49">
        <v>0</v>
      </c>
      <c r="Z620" s="49">
        <v>11</v>
      </c>
      <c r="AA620" s="49">
        <v>44</v>
      </c>
      <c r="AB620" s="49">
        <v>6</v>
      </c>
      <c r="AC620" s="49">
        <v>122</v>
      </c>
      <c r="AD620" s="49">
        <v>0</v>
      </c>
      <c r="AE620" s="49"/>
      <c r="AF620" s="49">
        <v>324</v>
      </c>
      <c r="AG620" s="49"/>
      <c r="AH620" s="49"/>
      <c r="AI620" s="49"/>
      <c r="AJ620" s="49">
        <v>54</v>
      </c>
      <c r="AK620" s="49"/>
      <c r="AL620" s="49"/>
      <c r="AM620" s="49"/>
      <c r="AN620" s="49">
        <v>0</v>
      </c>
      <c r="AO620" s="49"/>
      <c r="AP620" s="49">
        <v>0</v>
      </c>
      <c r="AQ620" s="49"/>
      <c r="AR620" s="49"/>
      <c r="AS620" s="49"/>
      <c r="AT620" s="49">
        <v>0</v>
      </c>
      <c r="AU620" s="39"/>
      <c r="AV620" s="39"/>
      <c r="AW620" s="39"/>
    </row>
    <row r="621" spans="1:49" ht="19.5" customHeight="1" x14ac:dyDescent="0.2">
      <c r="D621" s="47" t="s">
        <v>99</v>
      </c>
      <c r="F621" s="48">
        <v>35</v>
      </c>
      <c r="G621" s="49"/>
      <c r="H621" s="49"/>
      <c r="I621" s="49"/>
      <c r="J621" s="48">
        <v>316</v>
      </c>
      <c r="K621" s="48">
        <v>4</v>
      </c>
      <c r="L621" s="48">
        <v>2</v>
      </c>
      <c r="M621" s="49"/>
      <c r="N621" s="48">
        <v>322</v>
      </c>
      <c r="O621" s="49"/>
      <c r="P621" s="49"/>
      <c r="Q621" s="49"/>
      <c r="R621" s="48">
        <v>2</v>
      </c>
      <c r="S621" s="48">
        <v>11</v>
      </c>
      <c r="T621" s="48">
        <v>58</v>
      </c>
      <c r="U621" s="48">
        <v>15</v>
      </c>
      <c r="V621" s="49"/>
      <c r="W621" s="48">
        <v>19</v>
      </c>
      <c r="X621" s="48">
        <v>0</v>
      </c>
      <c r="Y621" s="48">
        <v>0</v>
      </c>
      <c r="Z621" s="48">
        <v>10</v>
      </c>
      <c r="AA621" s="48">
        <v>39</v>
      </c>
      <c r="AB621" s="48">
        <v>15</v>
      </c>
      <c r="AC621" s="48">
        <v>128</v>
      </c>
      <c r="AD621" s="48">
        <v>0</v>
      </c>
      <c r="AE621" s="49"/>
      <c r="AF621" s="48">
        <v>297</v>
      </c>
      <c r="AG621" s="49"/>
      <c r="AH621" s="49"/>
      <c r="AI621" s="49"/>
      <c r="AJ621" s="48">
        <v>60</v>
      </c>
      <c r="AK621" s="49"/>
      <c r="AL621" s="49"/>
      <c r="AM621" s="49"/>
      <c r="AN621" s="48">
        <v>0</v>
      </c>
      <c r="AO621" s="49"/>
      <c r="AP621" s="48">
        <v>0</v>
      </c>
      <c r="AQ621" s="49"/>
      <c r="AR621" s="49"/>
      <c r="AS621" s="49"/>
      <c r="AT621" s="48">
        <v>0</v>
      </c>
      <c r="AU621" s="39"/>
      <c r="AV621" s="39"/>
      <c r="AW621" s="39"/>
    </row>
    <row r="622" spans="1:49" ht="20.100000000000001" customHeight="1" x14ac:dyDescent="0.2">
      <c r="D622" s="50" t="s">
        <v>100</v>
      </c>
      <c r="F622" s="49">
        <v>25</v>
      </c>
      <c r="G622" s="49"/>
      <c r="H622" s="49"/>
      <c r="I622" s="49"/>
      <c r="J622" s="49">
        <v>312</v>
      </c>
      <c r="K622" s="49">
        <v>8</v>
      </c>
      <c r="L622" s="49">
        <v>2</v>
      </c>
      <c r="M622" s="49"/>
      <c r="N622" s="49">
        <v>322</v>
      </c>
      <c r="O622" s="49"/>
      <c r="P622" s="49"/>
      <c r="Q622" s="49"/>
      <c r="R622" s="49">
        <v>0</v>
      </c>
      <c r="S622" s="49">
        <v>10</v>
      </c>
      <c r="T622" s="49">
        <v>125</v>
      </c>
      <c r="U622" s="49">
        <v>15</v>
      </c>
      <c r="V622" s="49"/>
      <c r="W622" s="49">
        <v>26</v>
      </c>
      <c r="X622" s="49">
        <v>0</v>
      </c>
      <c r="Y622" s="49">
        <v>0</v>
      </c>
      <c r="Z622" s="49">
        <v>8</v>
      </c>
      <c r="AA622" s="49">
        <v>31</v>
      </c>
      <c r="AB622" s="49">
        <v>25</v>
      </c>
      <c r="AC622" s="49">
        <v>81</v>
      </c>
      <c r="AD622" s="49">
        <v>0</v>
      </c>
      <c r="AE622" s="49"/>
      <c r="AF622" s="49">
        <v>321</v>
      </c>
      <c r="AG622" s="49"/>
      <c r="AH622" s="49"/>
      <c r="AI622" s="49"/>
      <c r="AJ622" s="49">
        <v>26</v>
      </c>
      <c r="AK622" s="49"/>
      <c r="AL622" s="49"/>
      <c r="AM622" s="49"/>
      <c r="AN622" s="49">
        <v>0</v>
      </c>
      <c r="AO622" s="49"/>
      <c r="AP622" s="49">
        <v>0</v>
      </c>
      <c r="AQ622" s="49"/>
      <c r="AR622" s="49"/>
      <c r="AS622" s="49"/>
      <c r="AT622" s="49">
        <v>0</v>
      </c>
      <c r="AU622" s="39"/>
      <c r="AV622" s="39"/>
      <c r="AW622" s="39"/>
    </row>
    <row r="623" spans="1:49" ht="20.100000000000001" customHeight="1" x14ac:dyDescent="0.2">
      <c r="D623" s="47" t="s">
        <v>115</v>
      </c>
      <c r="F623" s="48">
        <v>21</v>
      </c>
      <c r="G623" s="49"/>
      <c r="H623" s="49"/>
      <c r="I623" s="49"/>
      <c r="J623" s="48">
        <v>316</v>
      </c>
      <c r="K623" s="48">
        <v>5</v>
      </c>
      <c r="L623" s="48">
        <v>1</v>
      </c>
      <c r="M623" s="49"/>
      <c r="N623" s="48">
        <v>322</v>
      </c>
      <c r="O623" s="49"/>
      <c r="P623" s="49"/>
      <c r="Q623" s="49"/>
      <c r="R623" s="48">
        <v>0</v>
      </c>
      <c r="S623" s="48">
        <v>15</v>
      </c>
      <c r="T623" s="48">
        <v>80</v>
      </c>
      <c r="U623" s="48">
        <v>19</v>
      </c>
      <c r="V623" s="49"/>
      <c r="W623" s="48">
        <v>41</v>
      </c>
      <c r="X623" s="48">
        <v>2</v>
      </c>
      <c r="Y623" s="48">
        <v>1</v>
      </c>
      <c r="Z623" s="48">
        <v>15</v>
      </c>
      <c r="AA623" s="48">
        <v>39</v>
      </c>
      <c r="AB623" s="48">
        <v>27</v>
      </c>
      <c r="AC623" s="48">
        <v>81</v>
      </c>
      <c r="AD623" s="48">
        <v>0</v>
      </c>
      <c r="AE623" s="49"/>
      <c r="AF623" s="48">
        <v>320</v>
      </c>
      <c r="AG623" s="49"/>
      <c r="AH623" s="49"/>
      <c r="AI623" s="49"/>
      <c r="AJ623" s="48">
        <v>23</v>
      </c>
      <c r="AK623" s="49"/>
      <c r="AL623" s="49"/>
      <c r="AM623" s="49"/>
      <c r="AN623" s="48">
        <v>0</v>
      </c>
      <c r="AO623" s="49"/>
      <c r="AP623" s="48">
        <v>0</v>
      </c>
      <c r="AQ623" s="49"/>
      <c r="AR623" s="49"/>
      <c r="AS623" s="49"/>
      <c r="AT623" s="48">
        <v>0</v>
      </c>
      <c r="AU623" s="39"/>
      <c r="AV623" s="39"/>
      <c r="AW623" s="39"/>
    </row>
    <row r="624" spans="1:49" ht="20.100000000000001" customHeight="1" x14ac:dyDescent="0.2">
      <c r="D624" s="50" t="s">
        <v>116</v>
      </c>
      <c r="F624" s="49">
        <v>42</v>
      </c>
      <c r="G624" s="49"/>
      <c r="H624" s="49"/>
      <c r="I624" s="49"/>
      <c r="J624" s="49">
        <v>312</v>
      </c>
      <c r="K624" s="49">
        <v>3</v>
      </c>
      <c r="L624" s="49">
        <v>0</v>
      </c>
      <c r="M624" s="49"/>
      <c r="N624" s="49">
        <v>315</v>
      </c>
      <c r="O624" s="49"/>
      <c r="P624" s="49"/>
      <c r="Q624" s="49"/>
      <c r="R624" s="49">
        <v>0</v>
      </c>
      <c r="S624" s="49">
        <v>11</v>
      </c>
      <c r="T624" s="49">
        <v>74</v>
      </c>
      <c r="U624" s="49">
        <v>32</v>
      </c>
      <c r="V624" s="49"/>
      <c r="W624" s="49">
        <v>40</v>
      </c>
      <c r="X624" s="49">
        <v>3</v>
      </c>
      <c r="Y624" s="49">
        <v>1</v>
      </c>
      <c r="Z624" s="49">
        <v>2</v>
      </c>
      <c r="AA624" s="49">
        <v>29</v>
      </c>
      <c r="AB624" s="49">
        <v>6</v>
      </c>
      <c r="AC624" s="49">
        <v>105</v>
      </c>
      <c r="AD624" s="49">
        <v>0</v>
      </c>
      <c r="AE624" s="49"/>
      <c r="AF624" s="49">
        <v>303</v>
      </c>
      <c r="AG624" s="49"/>
      <c r="AH624" s="49"/>
      <c r="AI624" s="49"/>
      <c r="AJ624" s="49">
        <v>54</v>
      </c>
      <c r="AK624" s="49"/>
      <c r="AL624" s="49"/>
      <c r="AM624" s="49"/>
      <c r="AN624" s="49">
        <v>0</v>
      </c>
      <c r="AO624" s="49"/>
      <c r="AP624" s="49">
        <v>0</v>
      </c>
      <c r="AQ624" s="49"/>
      <c r="AR624" s="49"/>
      <c r="AS624" s="49"/>
      <c r="AT624" s="49">
        <v>0</v>
      </c>
      <c r="AU624" s="39"/>
      <c r="AV624" s="39"/>
      <c r="AW624" s="39"/>
    </row>
    <row r="625" spans="1:49" ht="20.100000000000001" customHeight="1" x14ac:dyDescent="0.2"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</row>
    <row r="626" spans="1:49" s="1" customFormat="1" ht="20.100000000000001" customHeight="1" x14ac:dyDescent="0.25">
      <c r="A626" s="3"/>
      <c r="B626" s="6"/>
      <c r="C626" s="51" t="s">
        <v>250</v>
      </c>
      <c r="D626" s="52"/>
      <c r="E626" s="5"/>
      <c r="F626" s="53">
        <v>273</v>
      </c>
      <c r="G626" s="54"/>
      <c r="H626" s="54"/>
      <c r="I626" s="54"/>
      <c r="J626" s="53">
        <v>2199</v>
      </c>
      <c r="K626" s="53">
        <v>47</v>
      </c>
      <c r="L626" s="53">
        <v>10</v>
      </c>
      <c r="M626" s="54"/>
      <c r="N626" s="53">
        <v>2256</v>
      </c>
      <c r="O626" s="54"/>
      <c r="P626" s="54"/>
      <c r="Q626" s="54"/>
      <c r="R626" s="53">
        <v>4</v>
      </c>
      <c r="S626" s="53">
        <v>75</v>
      </c>
      <c r="T626" s="53">
        <v>567</v>
      </c>
      <c r="U626" s="53">
        <v>175</v>
      </c>
      <c r="V626" s="54"/>
      <c r="W626" s="53">
        <v>232</v>
      </c>
      <c r="X626" s="53">
        <v>8</v>
      </c>
      <c r="Y626" s="53">
        <v>3</v>
      </c>
      <c r="Z626" s="53">
        <v>62</v>
      </c>
      <c r="AA626" s="53">
        <v>249</v>
      </c>
      <c r="AB626" s="53">
        <v>98</v>
      </c>
      <c r="AC626" s="53">
        <v>746</v>
      </c>
      <c r="AD626" s="53">
        <v>1</v>
      </c>
      <c r="AE626" s="54"/>
      <c r="AF626" s="53">
        <v>2220</v>
      </c>
      <c r="AG626" s="54"/>
      <c r="AH626" s="54"/>
      <c r="AI626" s="54"/>
      <c r="AJ626" s="53">
        <v>309</v>
      </c>
      <c r="AK626" s="54"/>
      <c r="AL626" s="54"/>
      <c r="AM626" s="54"/>
      <c r="AN626" s="53">
        <v>0</v>
      </c>
      <c r="AO626" s="54"/>
      <c r="AP626" s="53">
        <v>0</v>
      </c>
      <c r="AQ626" s="54"/>
      <c r="AR626" s="54"/>
      <c r="AS626" s="54"/>
      <c r="AT626" s="53">
        <v>0</v>
      </c>
      <c r="AU626" s="39"/>
      <c r="AV626" s="39"/>
      <c r="AW626" s="39"/>
    </row>
    <row r="627" spans="1:49" ht="20.100000000000001" customHeight="1" x14ac:dyDescent="0.2">
      <c r="C627" s="61"/>
      <c r="D627" s="61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39"/>
      <c r="AV627" s="39"/>
      <c r="AW627" s="39"/>
    </row>
    <row r="628" spans="1:49" s="1" customFormat="1" ht="20.100000000000001" customHeight="1" x14ac:dyDescent="0.25">
      <c r="A628" s="3"/>
      <c r="B628" s="57" t="s">
        <v>281</v>
      </c>
      <c r="C628" s="58"/>
      <c r="D628" s="58"/>
      <c r="E628" s="5"/>
      <c r="F628" s="59">
        <v>273</v>
      </c>
      <c r="G628" s="54"/>
      <c r="H628" s="54"/>
      <c r="I628" s="54"/>
      <c r="J628" s="59">
        <v>2199</v>
      </c>
      <c r="K628" s="59">
        <v>47</v>
      </c>
      <c r="L628" s="59">
        <v>10</v>
      </c>
      <c r="M628" s="54"/>
      <c r="N628" s="59">
        <v>2256</v>
      </c>
      <c r="O628" s="54"/>
      <c r="P628" s="54"/>
      <c r="Q628" s="54"/>
      <c r="R628" s="59">
        <v>4</v>
      </c>
      <c r="S628" s="59">
        <v>75</v>
      </c>
      <c r="T628" s="59">
        <v>567</v>
      </c>
      <c r="U628" s="59">
        <v>175</v>
      </c>
      <c r="V628" s="54"/>
      <c r="W628" s="59">
        <v>232</v>
      </c>
      <c r="X628" s="59">
        <v>8</v>
      </c>
      <c r="Y628" s="59">
        <v>3</v>
      </c>
      <c r="Z628" s="59">
        <v>62</v>
      </c>
      <c r="AA628" s="59">
        <v>249</v>
      </c>
      <c r="AB628" s="59">
        <v>98</v>
      </c>
      <c r="AC628" s="59">
        <v>746</v>
      </c>
      <c r="AD628" s="59">
        <v>1</v>
      </c>
      <c r="AE628" s="54"/>
      <c r="AF628" s="59">
        <v>2220</v>
      </c>
      <c r="AG628" s="54"/>
      <c r="AH628" s="54"/>
      <c r="AI628" s="54"/>
      <c r="AJ628" s="59">
        <v>309</v>
      </c>
      <c r="AK628" s="54"/>
      <c r="AL628" s="54"/>
      <c r="AM628" s="54"/>
      <c r="AN628" s="59">
        <v>0</v>
      </c>
      <c r="AO628" s="54"/>
      <c r="AP628" s="59">
        <v>0</v>
      </c>
      <c r="AQ628" s="54"/>
      <c r="AR628" s="54"/>
      <c r="AS628" s="54"/>
      <c r="AT628" s="59">
        <v>0</v>
      </c>
      <c r="AU628" s="39"/>
      <c r="AV628" s="39"/>
      <c r="AW628" s="39"/>
    </row>
    <row r="629" spans="1:49" ht="20.100000000000001" customHeight="1" x14ac:dyDescent="0.2"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</row>
    <row r="630" spans="1:49" ht="20.100000000000001" customHeight="1" x14ac:dyDescent="0.2">
      <c r="B630" s="6" t="s">
        <v>282</v>
      </c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</row>
    <row r="631" spans="1:49" ht="20.100000000000001" customHeight="1" x14ac:dyDescent="0.2">
      <c r="C631" s="3" t="s">
        <v>154</v>
      </c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</row>
    <row r="632" spans="1:49" ht="20.100000000000001" customHeight="1" x14ac:dyDescent="0.2">
      <c r="D632" s="2" t="s">
        <v>96</v>
      </c>
      <c r="F632" s="39">
        <v>44</v>
      </c>
      <c r="G632" s="39"/>
      <c r="H632" s="39"/>
      <c r="I632" s="39"/>
      <c r="J632" s="39">
        <v>231</v>
      </c>
      <c r="K632" s="39">
        <v>5</v>
      </c>
      <c r="L632" s="39">
        <v>6</v>
      </c>
      <c r="M632" s="39"/>
      <c r="N632" s="39">
        <v>242</v>
      </c>
      <c r="O632" s="39"/>
      <c r="P632" s="39"/>
      <c r="Q632" s="39"/>
      <c r="R632" s="39">
        <v>0</v>
      </c>
      <c r="S632" s="39">
        <v>20</v>
      </c>
      <c r="T632" s="39">
        <v>60</v>
      </c>
      <c r="U632" s="39">
        <v>19</v>
      </c>
      <c r="V632" s="39"/>
      <c r="W632" s="39">
        <v>19</v>
      </c>
      <c r="X632" s="39">
        <v>0</v>
      </c>
      <c r="Y632" s="39">
        <v>0</v>
      </c>
      <c r="Z632" s="39">
        <v>3</v>
      </c>
      <c r="AA632" s="39">
        <v>48</v>
      </c>
      <c r="AB632" s="39">
        <v>7</v>
      </c>
      <c r="AC632" s="39">
        <v>50</v>
      </c>
      <c r="AD632" s="39">
        <v>0</v>
      </c>
      <c r="AE632" s="39"/>
      <c r="AF632" s="39">
        <v>226</v>
      </c>
      <c r="AG632" s="39"/>
      <c r="AH632" s="39"/>
      <c r="AI632" s="39"/>
      <c r="AJ632" s="39">
        <v>60</v>
      </c>
      <c r="AK632" s="39"/>
      <c r="AL632" s="39"/>
      <c r="AM632" s="39"/>
      <c r="AN632" s="39">
        <v>0</v>
      </c>
      <c r="AO632" s="39"/>
      <c r="AP632" s="39">
        <v>0</v>
      </c>
      <c r="AQ632" s="39"/>
      <c r="AR632" s="39"/>
      <c r="AS632" s="39"/>
      <c r="AT632" s="39">
        <v>2</v>
      </c>
      <c r="AU632" s="39"/>
      <c r="AV632" s="39"/>
      <c r="AW632" s="39"/>
    </row>
    <row r="633" spans="1:49" ht="19.5" customHeight="1" x14ac:dyDescent="0.2">
      <c r="D633" s="47" t="s">
        <v>97</v>
      </c>
      <c r="F633" s="48">
        <v>59</v>
      </c>
      <c r="G633" s="49"/>
      <c r="H633" s="49"/>
      <c r="I633" s="49"/>
      <c r="J633" s="48">
        <v>239</v>
      </c>
      <c r="K633" s="48">
        <v>14</v>
      </c>
      <c r="L633" s="48">
        <v>0</v>
      </c>
      <c r="M633" s="49"/>
      <c r="N633" s="48">
        <v>253</v>
      </c>
      <c r="O633" s="49"/>
      <c r="P633" s="49"/>
      <c r="Q633" s="49"/>
      <c r="R633" s="48">
        <v>14</v>
      </c>
      <c r="S633" s="48">
        <v>16</v>
      </c>
      <c r="T633" s="48">
        <v>55</v>
      </c>
      <c r="U633" s="48">
        <v>19</v>
      </c>
      <c r="V633" s="49"/>
      <c r="W633" s="48">
        <v>17</v>
      </c>
      <c r="X633" s="48">
        <v>0</v>
      </c>
      <c r="Y633" s="48">
        <v>0</v>
      </c>
      <c r="Z633" s="48">
        <v>3</v>
      </c>
      <c r="AA633" s="48">
        <v>60</v>
      </c>
      <c r="AB633" s="48">
        <v>5</v>
      </c>
      <c r="AC633" s="48">
        <v>85</v>
      </c>
      <c r="AD633" s="48">
        <v>0</v>
      </c>
      <c r="AE633" s="49"/>
      <c r="AF633" s="48">
        <v>274</v>
      </c>
      <c r="AG633" s="49"/>
      <c r="AH633" s="49"/>
      <c r="AI633" s="49"/>
      <c r="AJ633" s="48">
        <v>38</v>
      </c>
      <c r="AK633" s="49"/>
      <c r="AL633" s="49"/>
      <c r="AM633" s="49"/>
      <c r="AN633" s="48">
        <v>0</v>
      </c>
      <c r="AO633" s="49"/>
      <c r="AP633" s="48">
        <v>0</v>
      </c>
      <c r="AQ633" s="49"/>
      <c r="AR633" s="49"/>
      <c r="AS633" s="49"/>
      <c r="AT633" s="48">
        <v>0</v>
      </c>
      <c r="AU633" s="39"/>
      <c r="AV633" s="39"/>
      <c r="AW633" s="39"/>
    </row>
    <row r="634" spans="1:49" ht="20.100000000000001" customHeight="1" x14ac:dyDescent="0.2"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</row>
    <row r="635" spans="1:49" s="1" customFormat="1" ht="20.100000000000001" customHeight="1" x14ac:dyDescent="0.25">
      <c r="A635" s="3"/>
      <c r="B635" s="6"/>
      <c r="C635" s="51" t="s">
        <v>159</v>
      </c>
      <c r="D635" s="52"/>
      <c r="E635" s="5"/>
      <c r="F635" s="53">
        <v>103</v>
      </c>
      <c r="G635" s="54"/>
      <c r="H635" s="54"/>
      <c r="I635" s="54"/>
      <c r="J635" s="53">
        <v>470</v>
      </c>
      <c r="K635" s="53">
        <v>19</v>
      </c>
      <c r="L635" s="53">
        <v>6</v>
      </c>
      <c r="M635" s="54"/>
      <c r="N635" s="53">
        <v>495</v>
      </c>
      <c r="O635" s="54"/>
      <c r="P635" s="54"/>
      <c r="Q635" s="54"/>
      <c r="R635" s="53">
        <v>14</v>
      </c>
      <c r="S635" s="53">
        <v>36</v>
      </c>
      <c r="T635" s="53">
        <v>115</v>
      </c>
      <c r="U635" s="53">
        <v>38</v>
      </c>
      <c r="V635" s="54"/>
      <c r="W635" s="53">
        <v>36</v>
      </c>
      <c r="X635" s="53">
        <v>0</v>
      </c>
      <c r="Y635" s="53">
        <v>0</v>
      </c>
      <c r="Z635" s="53">
        <v>6</v>
      </c>
      <c r="AA635" s="53">
        <v>108</v>
      </c>
      <c r="AB635" s="53">
        <v>12</v>
      </c>
      <c r="AC635" s="53">
        <v>135</v>
      </c>
      <c r="AD635" s="53">
        <v>0</v>
      </c>
      <c r="AE635" s="54"/>
      <c r="AF635" s="53">
        <v>500</v>
      </c>
      <c r="AG635" s="54"/>
      <c r="AH635" s="54"/>
      <c r="AI635" s="54"/>
      <c r="AJ635" s="53">
        <v>98</v>
      </c>
      <c r="AK635" s="54"/>
      <c r="AL635" s="54"/>
      <c r="AM635" s="54"/>
      <c r="AN635" s="53">
        <v>0</v>
      </c>
      <c r="AO635" s="54"/>
      <c r="AP635" s="53">
        <v>0</v>
      </c>
      <c r="AQ635" s="54"/>
      <c r="AR635" s="54"/>
      <c r="AS635" s="54"/>
      <c r="AT635" s="53">
        <v>2</v>
      </c>
      <c r="AU635" s="39"/>
      <c r="AV635" s="39"/>
      <c r="AW635" s="39"/>
    </row>
    <row r="636" spans="1:49" s="1" customFormat="1" ht="20.100000000000001" customHeight="1" x14ac:dyDescent="0.2">
      <c r="A636" s="3"/>
      <c r="B636" s="6"/>
      <c r="C636" s="3"/>
      <c r="D636" s="3"/>
      <c r="E636" s="5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39"/>
      <c r="AV636" s="39"/>
      <c r="AW636" s="39"/>
    </row>
    <row r="637" spans="1:49" s="1" customFormat="1" ht="20.100000000000001" customHeight="1" x14ac:dyDescent="0.25">
      <c r="A637" s="3"/>
      <c r="B637" s="57" t="s">
        <v>283</v>
      </c>
      <c r="C637" s="58"/>
      <c r="D637" s="58"/>
      <c r="E637" s="5"/>
      <c r="F637" s="59">
        <v>103</v>
      </c>
      <c r="G637" s="54"/>
      <c r="H637" s="54"/>
      <c r="I637" s="54"/>
      <c r="J637" s="59">
        <v>470</v>
      </c>
      <c r="K637" s="59">
        <v>19</v>
      </c>
      <c r="L637" s="59">
        <v>6</v>
      </c>
      <c r="M637" s="54"/>
      <c r="N637" s="59">
        <v>495</v>
      </c>
      <c r="O637" s="54"/>
      <c r="P637" s="54"/>
      <c r="Q637" s="54"/>
      <c r="R637" s="59">
        <v>14</v>
      </c>
      <c r="S637" s="59">
        <v>36</v>
      </c>
      <c r="T637" s="59">
        <v>115</v>
      </c>
      <c r="U637" s="59">
        <v>38</v>
      </c>
      <c r="V637" s="54"/>
      <c r="W637" s="59">
        <v>36</v>
      </c>
      <c r="X637" s="59">
        <v>0</v>
      </c>
      <c r="Y637" s="59">
        <v>0</v>
      </c>
      <c r="Z637" s="59">
        <v>6</v>
      </c>
      <c r="AA637" s="59">
        <v>108</v>
      </c>
      <c r="AB637" s="59">
        <v>12</v>
      </c>
      <c r="AC637" s="59">
        <v>135</v>
      </c>
      <c r="AD637" s="59">
        <v>0</v>
      </c>
      <c r="AE637" s="54"/>
      <c r="AF637" s="59">
        <v>500</v>
      </c>
      <c r="AG637" s="54"/>
      <c r="AH637" s="54"/>
      <c r="AI637" s="54"/>
      <c r="AJ637" s="59">
        <v>98</v>
      </c>
      <c r="AK637" s="54"/>
      <c r="AL637" s="54"/>
      <c r="AM637" s="54"/>
      <c r="AN637" s="59">
        <v>0</v>
      </c>
      <c r="AO637" s="54"/>
      <c r="AP637" s="59">
        <v>0</v>
      </c>
      <c r="AQ637" s="54"/>
      <c r="AR637" s="54"/>
      <c r="AS637" s="54"/>
      <c r="AT637" s="59">
        <v>2</v>
      </c>
      <c r="AU637" s="39"/>
      <c r="AV637" s="39"/>
      <c r="AW637" s="39"/>
    </row>
    <row r="638" spans="1:49" ht="20.100000000000001" customHeight="1" x14ac:dyDescent="0.2"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</row>
    <row r="639" spans="1:49" ht="20.100000000000001" customHeight="1" x14ac:dyDescent="0.2">
      <c r="B639" s="6" t="s">
        <v>284</v>
      </c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</row>
    <row r="640" spans="1:49" ht="20.100000000000001" customHeight="1" x14ac:dyDescent="0.2">
      <c r="C640" s="3" t="s">
        <v>0</v>
      </c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</row>
    <row r="641" spans="1:49" ht="20.100000000000001" customHeight="1" x14ac:dyDescent="0.2">
      <c r="D641" s="2" t="s">
        <v>122</v>
      </c>
      <c r="F641" s="39">
        <v>0</v>
      </c>
      <c r="G641" s="39"/>
      <c r="H641" s="39"/>
      <c r="I641" s="39"/>
      <c r="J641" s="39">
        <v>0</v>
      </c>
      <c r="K641" s="39">
        <v>0</v>
      </c>
      <c r="L641" s="39">
        <v>0</v>
      </c>
      <c r="M641" s="39"/>
      <c r="N641" s="39">
        <v>0</v>
      </c>
      <c r="O641" s="39"/>
      <c r="P641" s="39"/>
      <c r="Q641" s="39"/>
      <c r="R641" s="39">
        <v>0</v>
      </c>
      <c r="S641" s="39">
        <v>0</v>
      </c>
      <c r="T641" s="39">
        <v>0</v>
      </c>
      <c r="U641" s="39">
        <v>0</v>
      </c>
      <c r="V641" s="39"/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/>
      <c r="AF641" s="39">
        <v>0</v>
      </c>
      <c r="AG641" s="39"/>
      <c r="AH641" s="39"/>
      <c r="AI641" s="39"/>
      <c r="AJ641" s="39">
        <v>0</v>
      </c>
      <c r="AK641" s="39"/>
      <c r="AL641" s="39"/>
      <c r="AM641" s="39"/>
      <c r="AN641" s="39">
        <v>0</v>
      </c>
      <c r="AO641" s="39"/>
      <c r="AP641" s="39">
        <v>0</v>
      </c>
      <c r="AQ641" s="39"/>
      <c r="AR641" s="39"/>
      <c r="AS641" s="39"/>
      <c r="AT641" s="39">
        <v>0</v>
      </c>
      <c r="AU641" s="39"/>
      <c r="AV641" s="39"/>
      <c r="AW641" s="39"/>
    </row>
    <row r="642" spans="1:49" ht="19.5" customHeight="1" x14ac:dyDescent="0.2">
      <c r="D642" s="47" t="s">
        <v>97</v>
      </c>
      <c r="F642" s="48">
        <v>0</v>
      </c>
      <c r="G642" s="49"/>
      <c r="H642" s="49"/>
      <c r="I642" s="49"/>
      <c r="J642" s="48">
        <v>0</v>
      </c>
      <c r="K642" s="48">
        <v>0</v>
      </c>
      <c r="L642" s="48">
        <v>0</v>
      </c>
      <c r="M642" s="49"/>
      <c r="N642" s="48">
        <v>0</v>
      </c>
      <c r="O642" s="49"/>
      <c r="P642" s="49"/>
      <c r="Q642" s="49"/>
      <c r="R642" s="48">
        <v>0</v>
      </c>
      <c r="S642" s="48">
        <v>0</v>
      </c>
      <c r="T642" s="48">
        <v>0</v>
      </c>
      <c r="U642" s="48">
        <v>0</v>
      </c>
      <c r="V642" s="49"/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9"/>
      <c r="AF642" s="48">
        <v>0</v>
      </c>
      <c r="AG642" s="49"/>
      <c r="AH642" s="49"/>
      <c r="AI642" s="49"/>
      <c r="AJ642" s="48">
        <v>0</v>
      </c>
      <c r="AK642" s="49"/>
      <c r="AL642" s="49"/>
      <c r="AM642" s="49"/>
      <c r="AN642" s="48">
        <v>0</v>
      </c>
      <c r="AO642" s="49"/>
      <c r="AP642" s="48">
        <v>0</v>
      </c>
      <c r="AQ642" s="49"/>
      <c r="AR642" s="49"/>
      <c r="AS642" s="49"/>
      <c r="AT642" s="48">
        <v>0</v>
      </c>
      <c r="AU642" s="39"/>
      <c r="AV642" s="39"/>
      <c r="AW642" s="39"/>
    </row>
    <row r="643" spans="1:49" ht="20.100000000000001" customHeight="1" x14ac:dyDescent="0.2"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</row>
    <row r="644" spans="1:49" s="1" customFormat="1" ht="20.100000000000001" customHeight="1" x14ac:dyDescent="0.25">
      <c r="A644" s="3"/>
      <c r="B644" s="6"/>
      <c r="C644" s="51" t="s">
        <v>120</v>
      </c>
      <c r="D644" s="52"/>
      <c r="E644" s="5"/>
      <c r="F644" s="53">
        <v>0</v>
      </c>
      <c r="G644" s="54"/>
      <c r="H644" s="54"/>
      <c r="I644" s="54"/>
      <c r="J644" s="53">
        <v>0</v>
      </c>
      <c r="K644" s="53">
        <v>0</v>
      </c>
      <c r="L644" s="53">
        <v>0</v>
      </c>
      <c r="M644" s="54"/>
      <c r="N644" s="53">
        <v>0</v>
      </c>
      <c r="O644" s="54"/>
      <c r="P644" s="54"/>
      <c r="Q644" s="54"/>
      <c r="R644" s="53">
        <v>0</v>
      </c>
      <c r="S644" s="53">
        <v>0</v>
      </c>
      <c r="T644" s="53">
        <v>0</v>
      </c>
      <c r="U644" s="53">
        <v>0</v>
      </c>
      <c r="V644" s="54"/>
      <c r="W644" s="53">
        <v>0</v>
      </c>
      <c r="X644" s="53">
        <v>0</v>
      </c>
      <c r="Y644" s="53">
        <v>0</v>
      </c>
      <c r="Z644" s="53">
        <v>0</v>
      </c>
      <c r="AA644" s="53">
        <v>0</v>
      </c>
      <c r="AB644" s="53">
        <v>0</v>
      </c>
      <c r="AC644" s="53">
        <v>0</v>
      </c>
      <c r="AD644" s="53">
        <v>0</v>
      </c>
      <c r="AE644" s="54"/>
      <c r="AF644" s="53">
        <v>0</v>
      </c>
      <c r="AG644" s="54"/>
      <c r="AH644" s="54"/>
      <c r="AI644" s="54"/>
      <c r="AJ644" s="53">
        <v>0</v>
      </c>
      <c r="AK644" s="54"/>
      <c r="AL644" s="54"/>
      <c r="AM644" s="54"/>
      <c r="AN644" s="53">
        <v>0</v>
      </c>
      <c r="AO644" s="54"/>
      <c r="AP644" s="53">
        <v>0</v>
      </c>
      <c r="AQ644" s="54"/>
      <c r="AR644" s="54"/>
      <c r="AS644" s="54"/>
      <c r="AT644" s="53">
        <v>0</v>
      </c>
      <c r="AU644" s="39"/>
      <c r="AV644" s="39"/>
      <c r="AW644" s="39"/>
    </row>
    <row r="645" spans="1:49" ht="20.100000000000001" customHeight="1" x14ac:dyDescent="0.2"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</row>
    <row r="646" spans="1:49" ht="20.100000000000001" customHeight="1" x14ac:dyDescent="0.2">
      <c r="C646" s="3" t="s">
        <v>95</v>
      </c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</row>
    <row r="647" spans="1:49" ht="20.100000000000001" customHeight="1" x14ac:dyDescent="0.2">
      <c r="D647" s="2" t="s">
        <v>96</v>
      </c>
      <c r="F647" s="39">
        <v>0</v>
      </c>
      <c r="G647" s="39"/>
      <c r="H647" s="39"/>
      <c r="I647" s="39"/>
      <c r="J647" s="39">
        <v>0</v>
      </c>
      <c r="K647" s="39">
        <v>0</v>
      </c>
      <c r="L647" s="39">
        <v>0</v>
      </c>
      <c r="M647" s="39"/>
      <c r="N647" s="39">
        <v>0</v>
      </c>
      <c r="O647" s="39"/>
      <c r="P647" s="39"/>
      <c r="Q647" s="39"/>
      <c r="R647" s="39">
        <v>0</v>
      </c>
      <c r="S647" s="39">
        <v>0</v>
      </c>
      <c r="T647" s="39">
        <v>0</v>
      </c>
      <c r="U647" s="39">
        <v>0</v>
      </c>
      <c r="V647" s="39"/>
      <c r="W647" s="39">
        <v>0</v>
      </c>
      <c r="X647" s="39">
        <v>0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>
        <v>0</v>
      </c>
      <c r="AE647" s="39"/>
      <c r="AF647" s="39">
        <v>0</v>
      </c>
      <c r="AG647" s="39"/>
      <c r="AH647" s="39"/>
      <c r="AI647" s="39"/>
      <c r="AJ647" s="39">
        <v>0</v>
      </c>
      <c r="AK647" s="39"/>
      <c r="AL647" s="39"/>
      <c r="AM647" s="39"/>
      <c r="AN647" s="39">
        <v>0</v>
      </c>
      <c r="AO647" s="39"/>
      <c r="AP647" s="39">
        <v>0</v>
      </c>
      <c r="AQ647" s="39"/>
      <c r="AR647" s="39"/>
      <c r="AS647" s="39"/>
      <c r="AT647" s="39">
        <v>0</v>
      </c>
      <c r="AU647" s="39"/>
      <c r="AV647" s="39"/>
      <c r="AW647" s="39"/>
    </row>
    <row r="648" spans="1:49" ht="19.5" customHeight="1" x14ac:dyDescent="0.2">
      <c r="D648" s="47" t="s">
        <v>97</v>
      </c>
      <c r="F648" s="48">
        <v>0</v>
      </c>
      <c r="G648" s="49"/>
      <c r="H648" s="49"/>
      <c r="I648" s="49"/>
      <c r="J648" s="48">
        <v>1</v>
      </c>
      <c r="K648" s="48">
        <v>0</v>
      </c>
      <c r="L648" s="48">
        <v>0</v>
      </c>
      <c r="M648" s="49"/>
      <c r="N648" s="48">
        <v>1</v>
      </c>
      <c r="O648" s="49"/>
      <c r="P648" s="49"/>
      <c r="Q648" s="49"/>
      <c r="R648" s="48">
        <v>0</v>
      </c>
      <c r="S648" s="48">
        <v>0</v>
      </c>
      <c r="T648" s="48">
        <v>0</v>
      </c>
      <c r="U648" s="48">
        <v>0</v>
      </c>
      <c r="V648" s="49"/>
      <c r="W648" s="48">
        <v>0</v>
      </c>
      <c r="X648" s="48">
        <v>0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9"/>
      <c r="AF648" s="48">
        <v>0</v>
      </c>
      <c r="AG648" s="49"/>
      <c r="AH648" s="49"/>
      <c r="AI648" s="49"/>
      <c r="AJ648" s="48">
        <v>1</v>
      </c>
      <c r="AK648" s="49"/>
      <c r="AL648" s="49"/>
      <c r="AM648" s="49"/>
      <c r="AN648" s="48">
        <v>0</v>
      </c>
      <c r="AO648" s="49"/>
      <c r="AP648" s="48">
        <v>0</v>
      </c>
      <c r="AQ648" s="49"/>
      <c r="AR648" s="49"/>
      <c r="AS648" s="49"/>
      <c r="AT648" s="48">
        <v>0</v>
      </c>
      <c r="AU648" s="39"/>
      <c r="AV648" s="39"/>
      <c r="AW648" s="39"/>
    </row>
    <row r="649" spans="1:49" ht="20.100000000000001" customHeight="1" x14ac:dyDescent="0.2">
      <c r="D649" s="2" t="s">
        <v>113</v>
      </c>
      <c r="F649" s="39">
        <v>0</v>
      </c>
      <c r="G649" s="39"/>
      <c r="H649" s="39"/>
      <c r="I649" s="39"/>
      <c r="J649" s="39">
        <v>1</v>
      </c>
      <c r="K649" s="39">
        <v>0</v>
      </c>
      <c r="L649" s="39">
        <v>0</v>
      </c>
      <c r="M649" s="39"/>
      <c r="N649" s="39">
        <v>1</v>
      </c>
      <c r="O649" s="39"/>
      <c r="P649" s="39"/>
      <c r="Q649" s="39"/>
      <c r="R649" s="39">
        <v>0</v>
      </c>
      <c r="S649" s="39">
        <v>1</v>
      </c>
      <c r="T649" s="39">
        <v>0</v>
      </c>
      <c r="U649" s="39">
        <v>0</v>
      </c>
      <c r="V649" s="39"/>
      <c r="W649" s="39">
        <v>0</v>
      </c>
      <c r="X649" s="39">
        <v>0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/>
      <c r="AF649" s="39">
        <v>1</v>
      </c>
      <c r="AG649" s="39"/>
      <c r="AH649" s="39"/>
      <c r="AI649" s="39"/>
      <c r="AJ649" s="39">
        <v>0</v>
      </c>
      <c r="AK649" s="39"/>
      <c r="AL649" s="39"/>
      <c r="AM649" s="39"/>
      <c r="AN649" s="39">
        <v>0</v>
      </c>
      <c r="AO649" s="39"/>
      <c r="AP649" s="39">
        <v>0</v>
      </c>
      <c r="AQ649" s="39"/>
      <c r="AR649" s="39"/>
      <c r="AS649" s="39"/>
      <c r="AT649" s="39">
        <v>0</v>
      </c>
      <c r="AU649" s="39"/>
      <c r="AV649" s="39"/>
      <c r="AW649" s="39"/>
    </row>
    <row r="650" spans="1:49" ht="20.100000000000001" customHeight="1" x14ac:dyDescent="0.2"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</row>
    <row r="651" spans="1:49" s="1" customFormat="1" ht="20.100000000000001" customHeight="1" x14ac:dyDescent="0.25">
      <c r="A651" s="3"/>
      <c r="B651" s="6"/>
      <c r="C651" s="51" t="s">
        <v>112</v>
      </c>
      <c r="D651" s="52"/>
      <c r="E651" s="5"/>
      <c r="F651" s="53">
        <v>0</v>
      </c>
      <c r="G651" s="54"/>
      <c r="H651" s="54"/>
      <c r="I651" s="54"/>
      <c r="J651" s="53">
        <v>2</v>
      </c>
      <c r="K651" s="53">
        <v>0</v>
      </c>
      <c r="L651" s="53">
        <v>0</v>
      </c>
      <c r="M651" s="54"/>
      <c r="N651" s="53">
        <v>2</v>
      </c>
      <c r="O651" s="54"/>
      <c r="P651" s="54"/>
      <c r="Q651" s="54"/>
      <c r="R651" s="53">
        <v>0</v>
      </c>
      <c r="S651" s="53">
        <v>1</v>
      </c>
      <c r="T651" s="53">
        <v>0</v>
      </c>
      <c r="U651" s="53">
        <v>0</v>
      </c>
      <c r="V651" s="54"/>
      <c r="W651" s="53">
        <v>0</v>
      </c>
      <c r="X651" s="53">
        <v>0</v>
      </c>
      <c r="Y651" s="53">
        <v>0</v>
      </c>
      <c r="Z651" s="53">
        <v>0</v>
      </c>
      <c r="AA651" s="53">
        <v>0</v>
      </c>
      <c r="AB651" s="53">
        <v>0</v>
      </c>
      <c r="AC651" s="53">
        <v>0</v>
      </c>
      <c r="AD651" s="53">
        <v>0</v>
      </c>
      <c r="AE651" s="54"/>
      <c r="AF651" s="53">
        <v>1</v>
      </c>
      <c r="AG651" s="54"/>
      <c r="AH651" s="54"/>
      <c r="AI651" s="54"/>
      <c r="AJ651" s="53">
        <v>1</v>
      </c>
      <c r="AK651" s="54"/>
      <c r="AL651" s="54"/>
      <c r="AM651" s="54"/>
      <c r="AN651" s="53">
        <v>0</v>
      </c>
      <c r="AO651" s="54"/>
      <c r="AP651" s="53">
        <v>0</v>
      </c>
      <c r="AQ651" s="54"/>
      <c r="AR651" s="54"/>
      <c r="AS651" s="54"/>
      <c r="AT651" s="53">
        <v>0</v>
      </c>
      <c r="AU651" s="39"/>
      <c r="AV651" s="39"/>
      <c r="AW651" s="39"/>
    </row>
    <row r="652" spans="1:49" ht="20.100000000000001" customHeight="1" x14ac:dyDescent="0.2"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</row>
    <row r="653" spans="1:49" ht="20.100000000000001" customHeight="1" x14ac:dyDescent="0.2">
      <c r="C653" s="3" t="s">
        <v>285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</row>
    <row r="654" spans="1:49" ht="20.100000000000001" customHeight="1" x14ac:dyDescent="0.2">
      <c r="D654" s="2" t="s">
        <v>96</v>
      </c>
      <c r="F654" s="39">
        <v>107</v>
      </c>
      <c r="G654" s="39"/>
      <c r="H654" s="39"/>
      <c r="I654" s="39"/>
      <c r="J654" s="39">
        <v>550</v>
      </c>
      <c r="K654" s="39">
        <v>7</v>
      </c>
      <c r="L654" s="39">
        <v>1</v>
      </c>
      <c r="M654" s="39"/>
      <c r="N654" s="39">
        <v>558</v>
      </c>
      <c r="O654" s="39"/>
      <c r="P654" s="39"/>
      <c r="Q654" s="39"/>
      <c r="R654" s="39">
        <v>1</v>
      </c>
      <c r="S654" s="39">
        <v>15</v>
      </c>
      <c r="T654" s="39">
        <v>132</v>
      </c>
      <c r="U654" s="39">
        <v>39</v>
      </c>
      <c r="V654" s="39"/>
      <c r="W654" s="39">
        <v>82</v>
      </c>
      <c r="X654" s="39">
        <v>0</v>
      </c>
      <c r="Y654" s="39">
        <v>0</v>
      </c>
      <c r="Z654" s="39">
        <v>12</v>
      </c>
      <c r="AA654" s="39">
        <v>82</v>
      </c>
      <c r="AB654" s="39">
        <v>7</v>
      </c>
      <c r="AC654" s="39">
        <v>144</v>
      </c>
      <c r="AD654" s="39">
        <v>0</v>
      </c>
      <c r="AE654" s="39"/>
      <c r="AF654" s="39">
        <v>514</v>
      </c>
      <c r="AG654" s="39"/>
      <c r="AH654" s="39"/>
      <c r="AI654" s="39"/>
      <c r="AJ654" s="39">
        <v>151</v>
      </c>
      <c r="AK654" s="39"/>
      <c r="AL654" s="39"/>
      <c r="AM654" s="39"/>
      <c r="AN654" s="39">
        <v>0</v>
      </c>
      <c r="AO654" s="39"/>
      <c r="AP654" s="39">
        <v>0</v>
      </c>
      <c r="AQ654" s="39"/>
      <c r="AR654" s="39"/>
      <c r="AS654" s="39"/>
      <c r="AT654" s="39">
        <v>0</v>
      </c>
      <c r="AU654" s="39"/>
      <c r="AV654" s="39"/>
      <c r="AW654" s="39"/>
    </row>
    <row r="655" spans="1:49" ht="19.5" customHeight="1" x14ac:dyDescent="0.2">
      <c r="D655" s="47" t="s">
        <v>97</v>
      </c>
      <c r="F655" s="48">
        <v>142</v>
      </c>
      <c r="G655" s="49"/>
      <c r="H655" s="49"/>
      <c r="I655" s="49"/>
      <c r="J655" s="48">
        <v>538</v>
      </c>
      <c r="K655" s="48">
        <v>8</v>
      </c>
      <c r="L655" s="48">
        <v>7</v>
      </c>
      <c r="M655" s="49"/>
      <c r="N655" s="48">
        <v>553</v>
      </c>
      <c r="O655" s="49"/>
      <c r="P655" s="49"/>
      <c r="Q655" s="49"/>
      <c r="R655" s="48">
        <v>1</v>
      </c>
      <c r="S655" s="48">
        <v>11</v>
      </c>
      <c r="T655" s="48">
        <v>108</v>
      </c>
      <c r="U655" s="48">
        <v>20</v>
      </c>
      <c r="V655" s="49"/>
      <c r="W655" s="48">
        <v>103</v>
      </c>
      <c r="X655" s="48">
        <v>3</v>
      </c>
      <c r="Y655" s="48">
        <v>0</v>
      </c>
      <c r="Z655" s="48">
        <v>17</v>
      </c>
      <c r="AA655" s="48">
        <v>64</v>
      </c>
      <c r="AB655" s="48">
        <v>17</v>
      </c>
      <c r="AC655" s="48">
        <v>218</v>
      </c>
      <c r="AD655" s="48">
        <v>0</v>
      </c>
      <c r="AE655" s="49"/>
      <c r="AF655" s="48">
        <v>562</v>
      </c>
      <c r="AG655" s="49"/>
      <c r="AH655" s="49"/>
      <c r="AI655" s="49"/>
      <c r="AJ655" s="48">
        <v>133</v>
      </c>
      <c r="AK655" s="49"/>
      <c r="AL655" s="49"/>
      <c r="AM655" s="49"/>
      <c r="AN655" s="48">
        <v>0</v>
      </c>
      <c r="AO655" s="49"/>
      <c r="AP655" s="48">
        <v>0</v>
      </c>
      <c r="AQ655" s="49"/>
      <c r="AR655" s="49"/>
      <c r="AS655" s="49"/>
      <c r="AT655" s="48">
        <v>34</v>
      </c>
      <c r="AU655" s="39"/>
      <c r="AV655" s="39"/>
      <c r="AW655" s="39"/>
    </row>
    <row r="656" spans="1:49" ht="20.100000000000001" customHeight="1" x14ac:dyDescent="0.2"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</row>
    <row r="657" spans="1:49" s="1" customFormat="1" ht="20.100000000000001" customHeight="1" x14ac:dyDescent="0.25">
      <c r="A657" s="3"/>
      <c r="B657" s="6"/>
      <c r="C657" s="51" t="s">
        <v>286</v>
      </c>
      <c r="D657" s="52"/>
      <c r="E657" s="5"/>
      <c r="F657" s="53">
        <v>249</v>
      </c>
      <c r="G657" s="54"/>
      <c r="H657" s="54"/>
      <c r="I657" s="54"/>
      <c r="J657" s="53">
        <v>1088</v>
      </c>
      <c r="K657" s="53">
        <v>15</v>
      </c>
      <c r="L657" s="53">
        <v>8</v>
      </c>
      <c r="M657" s="54"/>
      <c r="N657" s="53">
        <v>1111</v>
      </c>
      <c r="O657" s="54"/>
      <c r="P657" s="54"/>
      <c r="Q657" s="54"/>
      <c r="R657" s="53">
        <v>2</v>
      </c>
      <c r="S657" s="53">
        <v>26</v>
      </c>
      <c r="T657" s="53">
        <v>240</v>
      </c>
      <c r="U657" s="53">
        <v>59</v>
      </c>
      <c r="V657" s="54"/>
      <c r="W657" s="53">
        <v>185</v>
      </c>
      <c r="X657" s="53">
        <v>3</v>
      </c>
      <c r="Y657" s="53">
        <v>0</v>
      </c>
      <c r="Z657" s="53">
        <v>29</v>
      </c>
      <c r="AA657" s="53">
        <v>146</v>
      </c>
      <c r="AB657" s="53">
        <v>24</v>
      </c>
      <c r="AC657" s="53">
        <v>362</v>
      </c>
      <c r="AD657" s="53">
        <v>0</v>
      </c>
      <c r="AE657" s="54"/>
      <c r="AF657" s="53">
        <v>1076</v>
      </c>
      <c r="AG657" s="54"/>
      <c r="AH657" s="54"/>
      <c r="AI657" s="54"/>
      <c r="AJ657" s="53">
        <v>284</v>
      </c>
      <c r="AK657" s="54"/>
      <c r="AL657" s="54"/>
      <c r="AM657" s="54"/>
      <c r="AN657" s="53">
        <v>0</v>
      </c>
      <c r="AO657" s="54"/>
      <c r="AP657" s="53">
        <v>0</v>
      </c>
      <c r="AQ657" s="54"/>
      <c r="AR657" s="54"/>
      <c r="AS657" s="54"/>
      <c r="AT657" s="53">
        <v>34</v>
      </c>
      <c r="AU657" s="39"/>
      <c r="AV657" s="39"/>
      <c r="AW657" s="39"/>
    </row>
    <row r="658" spans="1:49" ht="20.100000000000001" customHeight="1" x14ac:dyDescent="0.2"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39"/>
      <c r="AV658" s="39"/>
      <c r="AW658" s="39"/>
    </row>
    <row r="659" spans="1:49" s="1" customFormat="1" ht="20.100000000000001" customHeight="1" x14ac:dyDescent="0.25">
      <c r="A659" s="3"/>
      <c r="B659" s="57" t="s">
        <v>287</v>
      </c>
      <c r="C659" s="58"/>
      <c r="D659" s="58"/>
      <c r="E659" s="5"/>
      <c r="F659" s="59">
        <v>249</v>
      </c>
      <c r="G659" s="54"/>
      <c r="H659" s="54"/>
      <c r="I659" s="54"/>
      <c r="J659" s="59">
        <v>1090</v>
      </c>
      <c r="K659" s="59">
        <v>15</v>
      </c>
      <c r="L659" s="59">
        <v>8</v>
      </c>
      <c r="M659" s="54"/>
      <c r="N659" s="59">
        <v>1113</v>
      </c>
      <c r="O659" s="54"/>
      <c r="P659" s="54"/>
      <c r="Q659" s="54"/>
      <c r="R659" s="59">
        <v>2</v>
      </c>
      <c r="S659" s="59">
        <v>27</v>
      </c>
      <c r="T659" s="59">
        <v>240</v>
      </c>
      <c r="U659" s="59">
        <v>59</v>
      </c>
      <c r="V659" s="54"/>
      <c r="W659" s="59">
        <v>185</v>
      </c>
      <c r="X659" s="59">
        <v>3</v>
      </c>
      <c r="Y659" s="59">
        <v>0</v>
      </c>
      <c r="Z659" s="59">
        <v>29</v>
      </c>
      <c r="AA659" s="59">
        <v>146</v>
      </c>
      <c r="AB659" s="59">
        <v>24</v>
      </c>
      <c r="AC659" s="59">
        <v>362</v>
      </c>
      <c r="AD659" s="59">
        <v>0</v>
      </c>
      <c r="AE659" s="54"/>
      <c r="AF659" s="59">
        <v>1077</v>
      </c>
      <c r="AG659" s="54"/>
      <c r="AH659" s="54"/>
      <c r="AI659" s="54"/>
      <c r="AJ659" s="59">
        <v>285</v>
      </c>
      <c r="AK659" s="54"/>
      <c r="AL659" s="54"/>
      <c r="AM659" s="54"/>
      <c r="AN659" s="59">
        <v>0</v>
      </c>
      <c r="AO659" s="54"/>
      <c r="AP659" s="59">
        <v>0</v>
      </c>
      <c r="AQ659" s="54"/>
      <c r="AR659" s="54"/>
      <c r="AS659" s="54"/>
      <c r="AT659" s="59">
        <v>34</v>
      </c>
      <c r="AU659" s="39"/>
      <c r="AV659" s="39"/>
      <c r="AW659" s="39"/>
    </row>
    <row r="660" spans="1:49" ht="20.100000000000001" customHeight="1" x14ac:dyDescent="0.2"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</row>
    <row r="661" spans="1:49" ht="20.100000000000001" customHeight="1" x14ac:dyDescent="0.2">
      <c r="B661" s="6" t="s">
        <v>288</v>
      </c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</row>
    <row r="662" spans="1:49" ht="20.100000000000001" customHeight="1" x14ac:dyDescent="0.2">
      <c r="C662" s="3" t="s">
        <v>154</v>
      </c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</row>
    <row r="663" spans="1:49" ht="20.100000000000001" customHeight="1" x14ac:dyDescent="0.2">
      <c r="B663" s="5"/>
      <c r="D663" s="2" t="s">
        <v>96</v>
      </c>
      <c r="F663" s="39">
        <v>45</v>
      </c>
      <c r="G663" s="39"/>
      <c r="H663" s="39"/>
      <c r="I663" s="39"/>
      <c r="J663" s="39">
        <v>278</v>
      </c>
      <c r="K663" s="39">
        <v>3</v>
      </c>
      <c r="L663" s="39">
        <v>0</v>
      </c>
      <c r="M663" s="39"/>
      <c r="N663" s="39">
        <v>281</v>
      </c>
      <c r="O663" s="39"/>
      <c r="P663" s="39"/>
      <c r="Q663" s="39"/>
      <c r="R663" s="39">
        <v>1</v>
      </c>
      <c r="S663" s="39">
        <v>19</v>
      </c>
      <c r="T663" s="39">
        <v>43</v>
      </c>
      <c r="U663" s="39">
        <v>32</v>
      </c>
      <c r="V663" s="39"/>
      <c r="W663" s="39">
        <v>23</v>
      </c>
      <c r="X663" s="39">
        <v>0</v>
      </c>
      <c r="Y663" s="39">
        <v>0</v>
      </c>
      <c r="Z663" s="39">
        <v>10</v>
      </c>
      <c r="AA663" s="39">
        <v>29</v>
      </c>
      <c r="AB663" s="39">
        <v>3</v>
      </c>
      <c r="AC663" s="39">
        <v>99</v>
      </c>
      <c r="AD663" s="39">
        <v>1</v>
      </c>
      <c r="AE663" s="39"/>
      <c r="AF663" s="39">
        <v>260</v>
      </c>
      <c r="AG663" s="39"/>
      <c r="AH663" s="39"/>
      <c r="AI663" s="39"/>
      <c r="AJ663" s="39">
        <v>66</v>
      </c>
      <c r="AK663" s="39"/>
      <c r="AL663" s="39"/>
      <c r="AM663" s="39"/>
      <c r="AN663" s="39">
        <v>0</v>
      </c>
      <c r="AO663" s="39"/>
      <c r="AP663" s="39">
        <v>0</v>
      </c>
      <c r="AQ663" s="39"/>
      <c r="AR663" s="39"/>
      <c r="AS663" s="39"/>
      <c r="AT663" s="39">
        <v>0</v>
      </c>
      <c r="AU663" s="39"/>
      <c r="AV663" s="39"/>
      <c r="AW663" s="39"/>
    </row>
    <row r="664" spans="1:49" ht="19.5" customHeight="1" x14ac:dyDescent="0.2">
      <c r="D664" s="47" t="s">
        <v>97</v>
      </c>
      <c r="F664" s="48">
        <v>51</v>
      </c>
      <c r="G664" s="49"/>
      <c r="H664" s="49"/>
      <c r="I664" s="49"/>
      <c r="J664" s="48">
        <v>265</v>
      </c>
      <c r="K664" s="48">
        <v>3</v>
      </c>
      <c r="L664" s="48">
        <v>5</v>
      </c>
      <c r="M664" s="49"/>
      <c r="N664" s="48">
        <v>273</v>
      </c>
      <c r="O664" s="49"/>
      <c r="P664" s="49"/>
      <c r="Q664" s="49"/>
      <c r="R664" s="48">
        <v>0</v>
      </c>
      <c r="S664" s="48">
        <v>21</v>
      </c>
      <c r="T664" s="48">
        <v>40</v>
      </c>
      <c r="U664" s="48">
        <v>12</v>
      </c>
      <c r="V664" s="49"/>
      <c r="W664" s="48">
        <v>32</v>
      </c>
      <c r="X664" s="48">
        <v>0</v>
      </c>
      <c r="Y664" s="48">
        <v>0</v>
      </c>
      <c r="Z664" s="48">
        <v>10</v>
      </c>
      <c r="AA664" s="48">
        <v>16</v>
      </c>
      <c r="AB664" s="48">
        <v>4</v>
      </c>
      <c r="AC664" s="48">
        <v>140</v>
      </c>
      <c r="AD664" s="48">
        <v>0</v>
      </c>
      <c r="AE664" s="49"/>
      <c r="AF664" s="48">
        <v>275</v>
      </c>
      <c r="AG664" s="49"/>
      <c r="AH664" s="49"/>
      <c r="AI664" s="49"/>
      <c r="AJ664" s="48">
        <v>49</v>
      </c>
      <c r="AK664" s="49"/>
      <c r="AL664" s="49"/>
      <c r="AM664" s="49"/>
      <c r="AN664" s="48">
        <v>0</v>
      </c>
      <c r="AO664" s="49"/>
      <c r="AP664" s="48">
        <v>0</v>
      </c>
      <c r="AQ664" s="49"/>
      <c r="AR664" s="49"/>
      <c r="AS664" s="49"/>
      <c r="AT664" s="48">
        <v>0</v>
      </c>
      <c r="AU664" s="39"/>
      <c r="AV664" s="39"/>
      <c r="AW664" s="39"/>
    </row>
    <row r="665" spans="1:49" ht="20.100000000000001" customHeight="1" x14ac:dyDescent="0.2">
      <c r="D665" s="2" t="s">
        <v>113</v>
      </c>
      <c r="F665" s="39">
        <v>62</v>
      </c>
      <c r="G665" s="39"/>
      <c r="H665" s="39"/>
      <c r="I665" s="39"/>
      <c r="J665" s="39">
        <v>278</v>
      </c>
      <c r="K665" s="39">
        <v>5</v>
      </c>
      <c r="L665" s="39">
        <v>3</v>
      </c>
      <c r="M665" s="39"/>
      <c r="N665" s="39">
        <v>286</v>
      </c>
      <c r="O665" s="39"/>
      <c r="P665" s="39"/>
      <c r="Q665" s="39"/>
      <c r="R665" s="39">
        <v>0</v>
      </c>
      <c r="S665" s="39">
        <v>17</v>
      </c>
      <c r="T665" s="39">
        <v>51</v>
      </c>
      <c r="U665" s="39">
        <v>9</v>
      </c>
      <c r="V665" s="39"/>
      <c r="W665" s="39">
        <v>33</v>
      </c>
      <c r="X665" s="39">
        <v>1</v>
      </c>
      <c r="Y665" s="39">
        <v>0</v>
      </c>
      <c r="Z665" s="39">
        <v>16</v>
      </c>
      <c r="AA665" s="39">
        <v>27</v>
      </c>
      <c r="AB665" s="39">
        <v>5</v>
      </c>
      <c r="AC665" s="39">
        <v>112</v>
      </c>
      <c r="AD665" s="39">
        <v>0</v>
      </c>
      <c r="AE665" s="39"/>
      <c r="AF665" s="39">
        <v>271</v>
      </c>
      <c r="AG665" s="39"/>
      <c r="AH665" s="39"/>
      <c r="AI665" s="39"/>
      <c r="AJ665" s="39">
        <v>77</v>
      </c>
      <c r="AK665" s="39"/>
      <c r="AL665" s="39"/>
      <c r="AM665" s="39"/>
      <c r="AN665" s="39">
        <v>0</v>
      </c>
      <c r="AO665" s="39"/>
      <c r="AP665" s="39">
        <v>0</v>
      </c>
      <c r="AQ665" s="39"/>
      <c r="AR665" s="39"/>
      <c r="AS665" s="39"/>
      <c r="AT665" s="39">
        <v>0</v>
      </c>
      <c r="AU665" s="39"/>
      <c r="AV665" s="39"/>
      <c r="AW665" s="39"/>
    </row>
    <row r="666" spans="1:49" ht="20.100000000000001" customHeight="1" x14ac:dyDescent="0.2"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</row>
    <row r="667" spans="1:49" s="1" customFormat="1" ht="20.100000000000001" customHeight="1" x14ac:dyDescent="0.25">
      <c r="A667" s="3"/>
      <c r="B667" s="6"/>
      <c r="C667" s="51" t="s">
        <v>159</v>
      </c>
      <c r="D667" s="52"/>
      <c r="E667" s="5"/>
      <c r="F667" s="53">
        <v>158</v>
      </c>
      <c r="G667" s="54"/>
      <c r="H667" s="54"/>
      <c r="I667" s="54"/>
      <c r="J667" s="53">
        <v>821</v>
      </c>
      <c r="K667" s="53">
        <v>11</v>
      </c>
      <c r="L667" s="53">
        <v>8</v>
      </c>
      <c r="M667" s="54"/>
      <c r="N667" s="53">
        <v>840</v>
      </c>
      <c r="O667" s="54"/>
      <c r="P667" s="54"/>
      <c r="Q667" s="54"/>
      <c r="R667" s="53">
        <v>1</v>
      </c>
      <c r="S667" s="53">
        <v>57</v>
      </c>
      <c r="T667" s="53">
        <v>134</v>
      </c>
      <c r="U667" s="53">
        <v>53</v>
      </c>
      <c r="V667" s="54"/>
      <c r="W667" s="53">
        <v>88</v>
      </c>
      <c r="X667" s="53">
        <v>1</v>
      </c>
      <c r="Y667" s="53">
        <v>0</v>
      </c>
      <c r="Z667" s="53">
        <v>36</v>
      </c>
      <c r="AA667" s="53">
        <v>72</v>
      </c>
      <c r="AB667" s="53">
        <v>12</v>
      </c>
      <c r="AC667" s="53">
        <v>351</v>
      </c>
      <c r="AD667" s="53">
        <v>1</v>
      </c>
      <c r="AE667" s="54"/>
      <c r="AF667" s="53">
        <v>806</v>
      </c>
      <c r="AG667" s="54"/>
      <c r="AH667" s="54"/>
      <c r="AI667" s="54"/>
      <c r="AJ667" s="53">
        <v>192</v>
      </c>
      <c r="AK667" s="54"/>
      <c r="AL667" s="54"/>
      <c r="AM667" s="54"/>
      <c r="AN667" s="53">
        <v>0</v>
      </c>
      <c r="AO667" s="54"/>
      <c r="AP667" s="53">
        <v>0</v>
      </c>
      <c r="AQ667" s="54"/>
      <c r="AR667" s="54"/>
      <c r="AS667" s="54"/>
      <c r="AT667" s="53">
        <v>0</v>
      </c>
      <c r="AU667" s="39"/>
      <c r="AV667" s="39"/>
      <c r="AW667" s="39"/>
    </row>
    <row r="668" spans="1:49" s="1" customFormat="1" ht="20.100000000000001" customHeight="1" x14ac:dyDescent="0.2">
      <c r="A668" s="3"/>
      <c r="B668" s="6"/>
      <c r="C668" s="3"/>
      <c r="D668" s="3"/>
      <c r="E668" s="5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39"/>
      <c r="AV668" s="39"/>
      <c r="AW668" s="39"/>
    </row>
    <row r="669" spans="1:49" s="1" customFormat="1" ht="20.100000000000001" customHeight="1" x14ac:dyDescent="0.25">
      <c r="A669" s="3"/>
      <c r="B669" s="57" t="s">
        <v>289</v>
      </c>
      <c r="C669" s="58"/>
      <c r="D669" s="58"/>
      <c r="E669" s="5"/>
      <c r="F669" s="59">
        <v>158</v>
      </c>
      <c r="G669" s="54"/>
      <c r="H669" s="54"/>
      <c r="I669" s="54"/>
      <c r="J669" s="59">
        <v>821</v>
      </c>
      <c r="K669" s="59">
        <v>11</v>
      </c>
      <c r="L669" s="59">
        <v>8</v>
      </c>
      <c r="M669" s="54"/>
      <c r="N669" s="59">
        <v>840</v>
      </c>
      <c r="O669" s="54"/>
      <c r="P669" s="54"/>
      <c r="Q669" s="54"/>
      <c r="R669" s="59">
        <v>1</v>
      </c>
      <c r="S669" s="59">
        <v>57</v>
      </c>
      <c r="T669" s="59">
        <v>134</v>
      </c>
      <c r="U669" s="59">
        <v>53</v>
      </c>
      <c r="V669" s="54"/>
      <c r="W669" s="59">
        <v>88</v>
      </c>
      <c r="X669" s="59">
        <v>1</v>
      </c>
      <c r="Y669" s="59">
        <v>0</v>
      </c>
      <c r="Z669" s="59">
        <v>36</v>
      </c>
      <c r="AA669" s="59">
        <v>72</v>
      </c>
      <c r="AB669" s="59">
        <v>12</v>
      </c>
      <c r="AC669" s="59">
        <v>351</v>
      </c>
      <c r="AD669" s="59">
        <v>1</v>
      </c>
      <c r="AE669" s="54"/>
      <c r="AF669" s="59">
        <v>806</v>
      </c>
      <c r="AG669" s="54"/>
      <c r="AH669" s="54"/>
      <c r="AI669" s="54"/>
      <c r="AJ669" s="59">
        <v>192</v>
      </c>
      <c r="AK669" s="54"/>
      <c r="AL669" s="54"/>
      <c r="AM669" s="54"/>
      <c r="AN669" s="59">
        <v>0</v>
      </c>
      <c r="AO669" s="54"/>
      <c r="AP669" s="59">
        <v>0</v>
      </c>
      <c r="AQ669" s="54"/>
      <c r="AR669" s="54"/>
      <c r="AS669" s="54"/>
      <c r="AT669" s="59">
        <v>0</v>
      </c>
      <c r="AU669" s="39"/>
      <c r="AV669" s="39"/>
      <c r="AW669" s="39"/>
    </row>
    <row r="670" spans="1:49" ht="20.100000000000001" customHeight="1" x14ac:dyDescent="0.2"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</row>
    <row r="671" spans="1:49" ht="20.100000000000001" customHeight="1" x14ac:dyDescent="0.2">
      <c r="B671" s="6" t="s">
        <v>290</v>
      </c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</row>
    <row r="672" spans="1:49" ht="20.100000000000001" customHeight="1" x14ac:dyDescent="0.2">
      <c r="C672" s="3" t="s">
        <v>154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</row>
    <row r="673" spans="1:49" ht="20.100000000000001" customHeight="1" x14ac:dyDescent="0.2">
      <c r="B673" s="5"/>
      <c r="D673" s="2" t="s">
        <v>96</v>
      </c>
      <c r="F673" s="39">
        <v>75</v>
      </c>
      <c r="G673" s="39"/>
      <c r="H673" s="39"/>
      <c r="I673" s="39"/>
      <c r="J673" s="39">
        <v>217</v>
      </c>
      <c r="K673" s="39">
        <v>11</v>
      </c>
      <c r="L673" s="39">
        <v>1</v>
      </c>
      <c r="M673" s="39"/>
      <c r="N673" s="39">
        <v>229</v>
      </c>
      <c r="O673" s="39"/>
      <c r="P673" s="39"/>
      <c r="Q673" s="39"/>
      <c r="R673" s="39">
        <v>0</v>
      </c>
      <c r="S673" s="39">
        <v>14</v>
      </c>
      <c r="T673" s="39">
        <v>30</v>
      </c>
      <c r="U673" s="39">
        <v>4</v>
      </c>
      <c r="V673" s="39"/>
      <c r="W673" s="39">
        <v>23</v>
      </c>
      <c r="X673" s="39">
        <v>0</v>
      </c>
      <c r="Y673" s="39">
        <v>0</v>
      </c>
      <c r="Z673" s="39">
        <v>5</v>
      </c>
      <c r="AA673" s="39">
        <v>23</v>
      </c>
      <c r="AB673" s="39">
        <v>12</v>
      </c>
      <c r="AC673" s="39">
        <v>97</v>
      </c>
      <c r="AD673" s="39">
        <v>0</v>
      </c>
      <c r="AE673" s="39"/>
      <c r="AF673" s="39">
        <v>208</v>
      </c>
      <c r="AG673" s="39"/>
      <c r="AH673" s="39"/>
      <c r="AI673" s="39"/>
      <c r="AJ673" s="39">
        <v>96</v>
      </c>
      <c r="AK673" s="39"/>
      <c r="AL673" s="39"/>
      <c r="AM673" s="39"/>
      <c r="AN673" s="39">
        <v>0</v>
      </c>
      <c r="AO673" s="39"/>
      <c r="AP673" s="39">
        <v>0</v>
      </c>
      <c r="AQ673" s="39"/>
      <c r="AR673" s="39"/>
      <c r="AS673" s="39"/>
      <c r="AT673" s="39">
        <v>0</v>
      </c>
      <c r="AU673" s="39"/>
      <c r="AV673" s="39"/>
      <c r="AW673" s="39"/>
    </row>
    <row r="674" spans="1:49" ht="19.5" customHeight="1" x14ac:dyDescent="0.2">
      <c r="D674" s="47" t="s">
        <v>97</v>
      </c>
      <c r="F674" s="48">
        <v>75</v>
      </c>
      <c r="G674" s="49"/>
      <c r="H674" s="49"/>
      <c r="I674" s="49"/>
      <c r="J674" s="48">
        <v>236</v>
      </c>
      <c r="K674" s="48">
        <v>8</v>
      </c>
      <c r="L674" s="48">
        <v>1</v>
      </c>
      <c r="M674" s="49"/>
      <c r="N674" s="48">
        <v>245</v>
      </c>
      <c r="O674" s="49"/>
      <c r="P674" s="49"/>
      <c r="Q674" s="49"/>
      <c r="R674" s="48">
        <v>0</v>
      </c>
      <c r="S674" s="48">
        <v>13</v>
      </c>
      <c r="T674" s="48">
        <v>62</v>
      </c>
      <c r="U674" s="48">
        <v>16</v>
      </c>
      <c r="V674" s="49"/>
      <c r="W674" s="48">
        <v>18</v>
      </c>
      <c r="X674" s="48">
        <v>0</v>
      </c>
      <c r="Y674" s="48">
        <v>0</v>
      </c>
      <c r="Z674" s="48">
        <v>6</v>
      </c>
      <c r="AA674" s="48">
        <v>28</v>
      </c>
      <c r="AB674" s="48">
        <v>10</v>
      </c>
      <c r="AC674" s="48">
        <v>93</v>
      </c>
      <c r="AD674" s="48">
        <v>0</v>
      </c>
      <c r="AE674" s="49"/>
      <c r="AF674" s="48">
        <v>246</v>
      </c>
      <c r="AG674" s="49"/>
      <c r="AH674" s="49"/>
      <c r="AI674" s="49"/>
      <c r="AJ674" s="48">
        <v>74</v>
      </c>
      <c r="AK674" s="49"/>
      <c r="AL674" s="49"/>
      <c r="AM674" s="49"/>
      <c r="AN674" s="48">
        <v>0</v>
      </c>
      <c r="AO674" s="49"/>
      <c r="AP674" s="48">
        <v>0</v>
      </c>
      <c r="AQ674" s="49"/>
      <c r="AR674" s="49"/>
      <c r="AS674" s="49"/>
      <c r="AT674" s="48">
        <v>0</v>
      </c>
      <c r="AU674" s="39"/>
      <c r="AV674" s="39"/>
      <c r="AW674" s="39"/>
    </row>
    <row r="675" spans="1:49" ht="20.100000000000001" customHeight="1" x14ac:dyDescent="0.2">
      <c r="D675" s="2" t="s">
        <v>98</v>
      </c>
      <c r="F675" s="39">
        <v>53</v>
      </c>
      <c r="G675" s="39"/>
      <c r="H675" s="39"/>
      <c r="I675" s="39"/>
      <c r="J675" s="39">
        <v>232</v>
      </c>
      <c r="K675" s="39">
        <v>8</v>
      </c>
      <c r="L675" s="39">
        <v>2</v>
      </c>
      <c r="M675" s="39"/>
      <c r="N675" s="39">
        <v>242</v>
      </c>
      <c r="O675" s="39"/>
      <c r="P675" s="39"/>
      <c r="Q675" s="39"/>
      <c r="R675" s="39">
        <v>0</v>
      </c>
      <c r="S675" s="39">
        <v>11</v>
      </c>
      <c r="T675" s="39">
        <v>60</v>
      </c>
      <c r="U675" s="39">
        <v>7</v>
      </c>
      <c r="V675" s="39"/>
      <c r="W675" s="39">
        <v>21</v>
      </c>
      <c r="X675" s="39">
        <v>0</v>
      </c>
      <c r="Y675" s="39">
        <v>0</v>
      </c>
      <c r="Z675" s="39">
        <v>7</v>
      </c>
      <c r="AA675" s="39">
        <v>34</v>
      </c>
      <c r="AB675" s="39">
        <v>12</v>
      </c>
      <c r="AC675" s="39">
        <v>70</v>
      </c>
      <c r="AD675" s="39">
        <v>0</v>
      </c>
      <c r="AE675" s="39"/>
      <c r="AF675" s="39">
        <v>222</v>
      </c>
      <c r="AG675" s="39"/>
      <c r="AH675" s="39"/>
      <c r="AI675" s="39"/>
      <c r="AJ675" s="39">
        <v>73</v>
      </c>
      <c r="AK675" s="39"/>
      <c r="AL675" s="39"/>
      <c r="AM675" s="39"/>
      <c r="AN675" s="39">
        <v>0</v>
      </c>
      <c r="AO675" s="39"/>
      <c r="AP675" s="39">
        <v>0</v>
      </c>
      <c r="AQ675" s="39"/>
      <c r="AR675" s="39"/>
      <c r="AS675" s="39"/>
      <c r="AT675" s="39">
        <v>0</v>
      </c>
      <c r="AU675" s="39"/>
      <c r="AV675" s="39"/>
      <c r="AW675" s="39"/>
    </row>
    <row r="676" spans="1:49" ht="20.100000000000001" customHeight="1" x14ac:dyDescent="0.2"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</row>
    <row r="677" spans="1:49" s="1" customFormat="1" ht="20.100000000000001" customHeight="1" x14ac:dyDescent="0.25">
      <c r="A677" s="3"/>
      <c r="B677" s="6"/>
      <c r="C677" s="51" t="s">
        <v>159</v>
      </c>
      <c r="D677" s="52"/>
      <c r="E677" s="5"/>
      <c r="F677" s="53">
        <v>203</v>
      </c>
      <c r="G677" s="54"/>
      <c r="H677" s="54"/>
      <c r="I677" s="54"/>
      <c r="J677" s="53">
        <v>685</v>
      </c>
      <c r="K677" s="53">
        <v>27</v>
      </c>
      <c r="L677" s="53">
        <v>4</v>
      </c>
      <c r="M677" s="54"/>
      <c r="N677" s="53">
        <v>716</v>
      </c>
      <c r="O677" s="54"/>
      <c r="P677" s="54"/>
      <c r="Q677" s="54"/>
      <c r="R677" s="53">
        <v>0</v>
      </c>
      <c r="S677" s="53">
        <v>38</v>
      </c>
      <c r="T677" s="53">
        <v>152</v>
      </c>
      <c r="U677" s="53">
        <v>27</v>
      </c>
      <c r="V677" s="54"/>
      <c r="W677" s="53">
        <v>62</v>
      </c>
      <c r="X677" s="53">
        <v>0</v>
      </c>
      <c r="Y677" s="53">
        <v>0</v>
      </c>
      <c r="Z677" s="53">
        <v>18</v>
      </c>
      <c r="AA677" s="53">
        <v>85</v>
      </c>
      <c r="AB677" s="53">
        <v>34</v>
      </c>
      <c r="AC677" s="53">
        <v>260</v>
      </c>
      <c r="AD677" s="53">
        <v>0</v>
      </c>
      <c r="AE677" s="54"/>
      <c r="AF677" s="53">
        <v>676</v>
      </c>
      <c r="AG677" s="54"/>
      <c r="AH677" s="54"/>
      <c r="AI677" s="54"/>
      <c r="AJ677" s="53">
        <v>243</v>
      </c>
      <c r="AK677" s="54"/>
      <c r="AL677" s="54"/>
      <c r="AM677" s="54"/>
      <c r="AN677" s="53">
        <v>0</v>
      </c>
      <c r="AO677" s="54"/>
      <c r="AP677" s="53">
        <v>0</v>
      </c>
      <c r="AQ677" s="54"/>
      <c r="AR677" s="54"/>
      <c r="AS677" s="54"/>
      <c r="AT677" s="53">
        <v>0</v>
      </c>
      <c r="AU677" s="39"/>
      <c r="AV677" s="39"/>
      <c r="AW677" s="39"/>
    </row>
    <row r="678" spans="1:49" s="1" customFormat="1" ht="20.100000000000001" customHeight="1" x14ac:dyDescent="0.2">
      <c r="A678" s="3"/>
      <c r="B678" s="6"/>
      <c r="C678" s="3"/>
      <c r="D678" s="3"/>
      <c r="E678" s="5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39"/>
      <c r="AV678" s="39"/>
      <c r="AW678" s="39"/>
    </row>
    <row r="679" spans="1:49" s="1" customFormat="1" ht="20.100000000000001" customHeight="1" x14ac:dyDescent="0.25">
      <c r="A679" s="3"/>
      <c r="B679" s="57" t="s">
        <v>291</v>
      </c>
      <c r="C679" s="58"/>
      <c r="D679" s="58"/>
      <c r="E679" s="5"/>
      <c r="F679" s="59">
        <v>203</v>
      </c>
      <c r="G679" s="54"/>
      <c r="H679" s="54"/>
      <c r="I679" s="54"/>
      <c r="J679" s="59">
        <v>685</v>
      </c>
      <c r="K679" s="59">
        <v>27</v>
      </c>
      <c r="L679" s="59">
        <v>4</v>
      </c>
      <c r="M679" s="54"/>
      <c r="N679" s="59">
        <v>716</v>
      </c>
      <c r="O679" s="54"/>
      <c r="P679" s="54"/>
      <c r="Q679" s="54"/>
      <c r="R679" s="59">
        <v>0</v>
      </c>
      <c r="S679" s="59">
        <v>38</v>
      </c>
      <c r="T679" s="59">
        <v>152</v>
      </c>
      <c r="U679" s="59">
        <v>27</v>
      </c>
      <c r="V679" s="54"/>
      <c r="W679" s="59">
        <v>62</v>
      </c>
      <c r="X679" s="59">
        <v>0</v>
      </c>
      <c r="Y679" s="59">
        <v>0</v>
      </c>
      <c r="Z679" s="59">
        <v>18</v>
      </c>
      <c r="AA679" s="59">
        <v>85</v>
      </c>
      <c r="AB679" s="59">
        <v>34</v>
      </c>
      <c r="AC679" s="59">
        <v>260</v>
      </c>
      <c r="AD679" s="59">
        <v>0</v>
      </c>
      <c r="AE679" s="54"/>
      <c r="AF679" s="59">
        <v>676</v>
      </c>
      <c r="AG679" s="54"/>
      <c r="AH679" s="54"/>
      <c r="AI679" s="54"/>
      <c r="AJ679" s="59">
        <v>243</v>
      </c>
      <c r="AK679" s="54"/>
      <c r="AL679" s="54"/>
      <c r="AM679" s="54"/>
      <c r="AN679" s="59">
        <v>0</v>
      </c>
      <c r="AO679" s="54"/>
      <c r="AP679" s="59">
        <v>0</v>
      </c>
      <c r="AQ679" s="54"/>
      <c r="AR679" s="54"/>
      <c r="AS679" s="54"/>
      <c r="AT679" s="59">
        <v>0</v>
      </c>
      <c r="AU679" s="39"/>
      <c r="AV679" s="39"/>
      <c r="AW679" s="39"/>
    </row>
    <row r="680" spans="1:49" ht="20.100000000000001" customHeight="1" x14ac:dyDescent="0.2"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</row>
    <row r="681" spans="1:49" ht="20.100000000000001" customHeight="1" x14ac:dyDescent="0.2">
      <c r="B681" s="6" t="s">
        <v>292</v>
      </c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</row>
    <row r="682" spans="1:49" ht="20.100000000000001" customHeight="1" x14ac:dyDescent="0.2">
      <c r="C682" s="3" t="s">
        <v>130</v>
      </c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</row>
    <row r="683" spans="1:49" ht="20.100000000000001" customHeight="1" x14ac:dyDescent="0.2">
      <c r="D683" s="2" t="s">
        <v>135</v>
      </c>
      <c r="F683" s="39">
        <v>0</v>
      </c>
      <c r="G683" s="39"/>
      <c r="H683" s="39"/>
      <c r="I683" s="39"/>
      <c r="J683" s="39">
        <v>0</v>
      </c>
      <c r="K683" s="39">
        <v>0</v>
      </c>
      <c r="L683" s="39">
        <v>0</v>
      </c>
      <c r="M683" s="39"/>
      <c r="N683" s="39">
        <v>0</v>
      </c>
      <c r="O683" s="39"/>
      <c r="P683" s="39"/>
      <c r="Q683" s="39"/>
      <c r="R683" s="39">
        <v>0</v>
      </c>
      <c r="S683" s="39">
        <v>0</v>
      </c>
      <c r="T683" s="39">
        <v>0</v>
      </c>
      <c r="U683" s="39">
        <v>0</v>
      </c>
      <c r="V683" s="39"/>
      <c r="W683" s="39">
        <v>0</v>
      </c>
      <c r="X683" s="39">
        <v>0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/>
      <c r="AF683" s="39">
        <v>0</v>
      </c>
      <c r="AG683" s="39"/>
      <c r="AH683" s="39"/>
      <c r="AI683" s="39"/>
      <c r="AJ683" s="39">
        <v>0</v>
      </c>
      <c r="AK683" s="39"/>
      <c r="AL683" s="39"/>
      <c r="AM683" s="39"/>
      <c r="AN683" s="39">
        <v>0</v>
      </c>
      <c r="AO683" s="39"/>
      <c r="AP683" s="39">
        <v>0</v>
      </c>
      <c r="AQ683" s="39"/>
      <c r="AR683" s="39"/>
      <c r="AS683" s="39"/>
      <c r="AT683" s="39">
        <v>0</v>
      </c>
      <c r="AU683" s="39"/>
      <c r="AV683" s="39"/>
      <c r="AW683" s="39"/>
    </row>
    <row r="684" spans="1:49" ht="20.100000000000001" customHeight="1" x14ac:dyDescent="0.2"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</row>
    <row r="685" spans="1:49" s="1" customFormat="1" ht="20.100000000000001" customHeight="1" x14ac:dyDescent="0.25">
      <c r="A685" s="3"/>
      <c r="B685" s="6"/>
      <c r="C685" s="51" t="s">
        <v>133</v>
      </c>
      <c r="D685" s="52"/>
      <c r="E685" s="5"/>
      <c r="F685" s="53">
        <v>0</v>
      </c>
      <c r="G685" s="54"/>
      <c r="H685" s="54"/>
      <c r="I685" s="54"/>
      <c r="J685" s="53">
        <v>0</v>
      </c>
      <c r="K685" s="53">
        <v>0</v>
      </c>
      <c r="L685" s="53">
        <v>0</v>
      </c>
      <c r="M685" s="54"/>
      <c r="N685" s="53">
        <v>0</v>
      </c>
      <c r="O685" s="54"/>
      <c r="P685" s="54"/>
      <c r="Q685" s="54"/>
      <c r="R685" s="53">
        <v>0</v>
      </c>
      <c r="S685" s="53">
        <v>0</v>
      </c>
      <c r="T685" s="53">
        <v>0</v>
      </c>
      <c r="U685" s="53">
        <v>0</v>
      </c>
      <c r="V685" s="54"/>
      <c r="W685" s="53">
        <v>0</v>
      </c>
      <c r="X685" s="53">
        <v>0</v>
      </c>
      <c r="Y685" s="53">
        <v>0</v>
      </c>
      <c r="Z685" s="53">
        <v>0</v>
      </c>
      <c r="AA685" s="53">
        <v>0</v>
      </c>
      <c r="AB685" s="53">
        <v>0</v>
      </c>
      <c r="AC685" s="53">
        <v>0</v>
      </c>
      <c r="AD685" s="53">
        <v>0</v>
      </c>
      <c r="AE685" s="54"/>
      <c r="AF685" s="53">
        <v>0</v>
      </c>
      <c r="AG685" s="54"/>
      <c r="AH685" s="54"/>
      <c r="AI685" s="54"/>
      <c r="AJ685" s="53">
        <v>0</v>
      </c>
      <c r="AK685" s="54"/>
      <c r="AL685" s="54"/>
      <c r="AM685" s="54"/>
      <c r="AN685" s="53">
        <v>0</v>
      </c>
      <c r="AO685" s="54"/>
      <c r="AP685" s="53">
        <v>0</v>
      </c>
      <c r="AQ685" s="54"/>
      <c r="AR685" s="54"/>
      <c r="AS685" s="54"/>
      <c r="AT685" s="53">
        <v>0</v>
      </c>
      <c r="AU685" s="39"/>
      <c r="AV685" s="39"/>
      <c r="AW685" s="39"/>
    </row>
    <row r="686" spans="1:49" ht="20.100000000000001" customHeight="1" x14ac:dyDescent="0.2"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</row>
    <row r="687" spans="1:49" ht="20.100000000000001" customHeight="1" x14ac:dyDescent="0.2">
      <c r="C687" s="3" t="s">
        <v>154</v>
      </c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</row>
    <row r="688" spans="1:49" ht="20.100000000000001" customHeight="1" x14ac:dyDescent="0.2">
      <c r="D688" s="2" t="s">
        <v>122</v>
      </c>
      <c r="F688" s="39">
        <v>29</v>
      </c>
      <c r="G688" s="39"/>
      <c r="H688" s="39"/>
      <c r="I688" s="39"/>
      <c r="J688" s="39">
        <v>161</v>
      </c>
      <c r="K688" s="39">
        <v>4</v>
      </c>
      <c r="L688" s="39">
        <v>0</v>
      </c>
      <c r="M688" s="39"/>
      <c r="N688" s="39">
        <v>165</v>
      </c>
      <c r="O688" s="39"/>
      <c r="P688" s="39"/>
      <c r="Q688" s="39"/>
      <c r="R688" s="39">
        <v>0</v>
      </c>
      <c r="S688" s="39">
        <v>12</v>
      </c>
      <c r="T688" s="39">
        <v>24</v>
      </c>
      <c r="U688" s="39">
        <v>10</v>
      </c>
      <c r="V688" s="39"/>
      <c r="W688" s="39">
        <v>12</v>
      </c>
      <c r="X688" s="39">
        <v>1</v>
      </c>
      <c r="Y688" s="39">
        <v>1</v>
      </c>
      <c r="Z688" s="39">
        <v>2</v>
      </c>
      <c r="AA688" s="39">
        <v>21</v>
      </c>
      <c r="AB688" s="39">
        <v>7</v>
      </c>
      <c r="AC688" s="39">
        <v>71</v>
      </c>
      <c r="AD688" s="39">
        <v>0</v>
      </c>
      <c r="AE688" s="39"/>
      <c r="AF688" s="39">
        <v>161</v>
      </c>
      <c r="AG688" s="39"/>
      <c r="AH688" s="39"/>
      <c r="AI688" s="39"/>
      <c r="AJ688" s="39">
        <v>33</v>
      </c>
      <c r="AK688" s="39"/>
      <c r="AL688" s="39"/>
      <c r="AM688" s="39"/>
      <c r="AN688" s="39">
        <v>0</v>
      </c>
      <c r="AO688" s="39"/>
      <c r="AP688" s="39">
        <v>0</v>
      </c>
      <c r="AQ688" s="39"/>
      <c r="AR688" s="39"/>
      <c r="AS688" s="39"/>
      <c r="AT688" s="39">
        <v>0</v>
      </c>
      <c r="AU688" s="39"/>
      <c r="AV688" s="39"/>
      <c r="AW688" s="39"/>
    </row>
    <row r="689" spans="1:49" ht="19.5" customHeight="1" x14ac:dyDescent="0.2">
      <c r="D689" s="47" t="s">
        <v>135</v>
      </c>
      <c r="F689" s="48">
        <v>52</v>
      </c>
      <c r="G689" s="49"/>
      <c r="H689" s="49"/>
      <c r="I689" s="49"/>
      <c r="J689" s="48">
        <v>274</v>
      </c>
      <c r="K689" s="48">
        <v>10</v>
      </c>
      <c r="L689" s="48">
        <v>2</v>
      </c>
      <c r="M689" s="49"/>
      <c r="N689" s="48">
        <v>286</v>
      </c>
      <c r="O689" s="49"/>
      <c r="P689" s="49"/>
      <c r="Q689" s="49"/>
      <c r="R689" s="48">
        <v>0</v>
      </c>
      <c r="S689" s="48">
        <v>13</v>
      </c>
      <c r="T689" s="48">
        <v>75</v>
      </c>
      <c r="U689" s="48">
        <v>18</v>
      </c>
      <c r="V689" s="49"/>
      <c r="W689" s="48">
        <v>16</v>
      </c>
      <c r="X689" s="48">
        <v>1</v>
      </c>
      <c r="Y689" s="48">
        <v>0</v>
      </c>
      <c r="Z689" s="48">
        <v>3</v>
      </c>
      <c r="AA689" s="48">
        <v>26</v>
      </c>
      <c r="AB689" s="48">
        <v>9</v>
      </c>
      <c r="AC689" s="48">
        <v>106</v>
      </c>
      <c r="AD689" s="48">
        <v>0</v>
      </c>
      <c r="AE689" s="49"/>
      <c r="AF689" s="48">
        <v>267</v>
      </c>
      <c r="AG689" s="49"/>
      <c r="AH689" s="49"/>
      <c r="AI689" s="49"/>
      <c r="AJ689" s="48">
        <v>71</v>
      </c>
      <c r="AK689" s="49"/>
      <c r="AL689" s="49"/>
      <c r="AM689" s="49"/>
      <c r="AN689" s="48">
        <v>0</v>
      </c>
      <c r="AO689" s="49"/>
      <c r="AP689" s="48">
        <v>0</v>
      </c>
      <c r="AQ689" s="49"/>
      <c r="AR689" s="49"/>
      <c r="AS689" s="49"/>
      <c r="AT689" s="48">
        <v>0</v>
      </c>
      <c r="AU689" s="39"/>
      <c r="AV689" s="39"/>
      <c r="AW689" s="39"/>
    </row>
    <row r="690" spans="1:49" ht="20.100000000000001" customHeight="1" x14ac:dyDescent="0.2">
      <c r="B690" s="5"/>
      <c r="D690" s="2" t="s">
        <v>98</v>
      </c>
      <c r="F690" s="39">
        <v>24</v>
      </c>
      <c r="G690" s="39"/>
      <c r="H690" s="39"/>
      <c r="I690" s="39"/>
      <c r="J690" s="39">
        <v>270</v>
      </c>
      <c r="K690" s="39">
        <v>6</v>
      </c>
      <c r="L690" s="39">
        <v>3</v>
      </c>
      <c r="M690" s="39"/>
      <c r="N690" s="39">
        <v>279</v>
      </c>
      <c r="O690" s="39"/>
      <c r="P690" s="39"/>
      <c r="Q690" s="39"/>
      <c r="R690" s="39">
        <v>0</v>
      </c>
      <c r="S690" s="39">
        <v>16</v>
      </c>
      <c r="T690" s="39">
        <v>96</v>
      </c>
      <c r="U690" s="39">
        <v>17</v>
      </c>
      <c r="V690" s="39"/>
      <c r="W690" s="39">
        <v>27</v>
      </c>
      <c r="X690" s="39">
        <v>0</v>
      </c>
      <c r="Y690" s="39">
        <v>0</v>
      </c>
      <c r="Z690" s="39">
        <v>9</v>
      </c>
      <c r="AA690" s="39">
        <v>18</v>
      </c>
      <c r="AB690" s="39">
        <v>7</v>
      </c>
      <c r="AC690" s="39">
        <v>81</v>
      </c>
      <c r="AD690" s="39">
        <v>2</v>
      </c>
      <c r="AE690" s="39"/>
      <c r="AF690" s="39">
        <v>273</v>
      </c>
      <c r="AG690" s="39"/>
      <c r="AH690" s="39"/>
      <c r="AI690" s="39"/>
      <c r="AJ690" s="39">
        <v>30</v>
      </c>
      <c r="AK690" s="39"/>
      <c r="AL690" s="39"/>
      <c r="AM690" s="39"/>
      <c r="AN690" s="39">
        <v>0</v>
      </c>
      <c r="AO690" s="39"/>
      <c r="AP690" s="39">
        <v>0</v>
      </c>
      <c r="AQ690" s="39"/>
      <c r="AR690" s="39"/>
      <c r="AS690" s="39"/>
      <c r="AT690" s="39">
        <v>0</v>
      </c>
      <c r="AU690" s="39"/>
      <c r="AV690" s="39"/>
      <c r="AW690" s="39"/>
    </row>
    <row r="691" spans="1:49" ht="19.5" customHeight="1" x14ac:dyDescent="0.2">
      <c r="D691" s="47" t="s">
        <v>99</v>
      </c>
      <c r="F691" s="48">
        <v>30</v>
      </c>
      <c r="G691" s="49"/>
      <c r="H691" s="49"/>
      <c r="I691" s="49"/>
      <c r="J691" s="48">
        <v>256</v>
      </c>
      <c r="K691" s="48">
        <v>10</v>
      </c>
      <c r="L691" s="48">
        <v>6</v>
      </c>
      <c r="M691" s="49"/>
      <c r="N691" s="48">
        <v>272</v>
      </c>
      <c r="O691" s="49"/>
      <c r="P691" s="49"/>
      <c r="Q691" s="49"/>
      <c r="R691" s="48">
        <v>0</v>
      </c>
      <c r="S691" s="48">
        <v>19</v>
      </c>
      <c r="T691" s="48">
        <v>60</v>
      </c>
      <c r="U691" s="48">
        <v>15</v>
      </c>
      <c r="V691" s="49"/>
      <c r="W691" s="48">
        <v>22</v>
      </c>
      <c r="X691" s="48">
        <v>0</v>
      </c>
      <c r="Y691" s="48">
        <v>4</v>
      </c>
      <c r="Z691" s="48">
        <v>9</v>
      </c>
      <c r="AA691" s="48">
        <v>20</v>
      </c>
      <c r="AB691" s="48">
        <v>7</v>
      </c>
      <c r="AC691" s="48">
        <v>83</v>
      </c>
      <c r="AD691" s="48">
        <v>0</v>
      </c>
      <c r="AE691" s="49"/>
      <c r="AF691" s="48">
        <v>239</v>
      </c>
      <c r="AG691" s="49"/>
      <c r="AH691" s="49"/>
      <c r="AI691" s="49"/>
      <c r="AJ691" s="48">
        <v>63</v>
      </c>
      <c r="AK691" s="49"/>
      <c r="AL691" s="49"/>
      <c r="AM691" s="49"/>
      <c r="AN691" s="48">
        <v>0</v>
      </c>
      <c r="AO691" s="49"/>
      <c r="AP691" s="48">
        <v>0</v>
      </c>
      <c r="AQ691" s="49"/>
      <c r="AR691" s="49"/>
      <c r="AS691" s="49"/>
      <c r="AT691" s="48">
        <v>0</v>
      </c>
      <c r="AU691" s="39"/>
      <c r="AV691" s="39"/>
      <c r="AW691" s="39"/>
    </row>
    <row r="692" spans="1:49" ht="20.100000000000001" customHeight="1" x14ac:dyDescent="0.2">
      <c r="D692" s="2" t="s">
        <v>114</v>
      </c>
      <c r="F692" s="39">
        <v>30</v>
      </c>
      <c r="G692" s="39"/>
      <c r="H692" s="39"/>
      <c r="I692" s="39"/>
      <c r="J692" s="39">
        <v>275</v>
      </c>
      <c r="K692" s="39">
        <v>10</v>
      </c>
      <c r="L692" s="39">
        <v>1</v>
      </c>
      <c r="M692" s="39"/>
      <c r="N692" s="39">
        <v>286</v>
      </c>
      <c r="O692" s="39"/>
      <c r="P692" s="39"/>
      <c r="Q692" s="39"/>
      <c r="R692" s="39">
        <v>0</v>
      </c>
      <c r="S692" s="39">
        <v>16</v>
      </c>
      <c r="T692" s="39">
        <v>80</v>
      </c>
      <c r="U692" s="39">
        <v>12</v>
      </c>
      <c r="V692" s="39"/>
      <c r="W692" s="39">
        <v>26</v>
      </c>
      <c r="X692" s="39">
        <v>1</v>
      </c>
      <c r="Y692" s="39">
        <v>0</v>
      </c>
      <c r="Z692" s="39">
        <v>11</v>
      </c>
      <c r="AA692" s="39">
        <v>13</v>
      </c>
      <c r="AB692" s="39">
        <v>5</v>
      </c>
      <c r="AC692" s="39">
        <v>106</v>
      </c>
      <c r="AD692" s="39">
        <v>0</v>
      </c>
      <c r="AE692" s="39"/>
      <c r="AF692" s="39">
        <v>270</v>
      </c>
      <c r="AG692" s="39"/>
      <c r="AH692" s="39"/>
      <c r="AI692" s="39"/>
      <c r="AJ692" s="39">
        <v>46</v>
      </c>
      <c r="AK692" s="39"/>
      <c r="AL692" s="39"/>
      <c r="AM692" s="39"/>
      <c r="AN692" s="39">
        <v>0</v>
      </c>
      <c r="AO692" s="39"/>
      <c r="AP692" s="39">
        <v>0</v>
      </c>
      <c r="AQ692" s="39"/>
      <c r="AR692" s="39"/>
      <c r="AS692" s="39"/>
      <c r="AT692" s="39">
        <v>0</v>
      </c>
      <c r="AU692" s="39"/>
      <c r="AV692" s="39"/>
      <c r="AW692" s="39"/>
    </row>
    <row r="693" spans="1:49" ht="19.5" customHeight="1" x14ac:dyDescent="0.2">
      <c r="D693" s="47" t="s">
        <v>101</v>
      </c>
      <c r="F693" s="48">
        <v>22</v>
      </c>
      <c r="G693" s="49"/>
      <c r="H693" s="49"/>
      <c r="I693" s="49"/>
      <c r="J693" s="48">
        <v>158</v>
      </c>
      <c r="K693" s="48">
        <v>1</v>
      </c>
      <c r="L693" s="48">
        <v>1</v>
      </c>
      <c r="M693" s="49"/>
      <c r="N693" s="48">
        <v>160</v>
      </c>
      <c r="O693" s="49"/>
      <c r="P693" s="49"/>
      <c r="Q693" s="49"/>
      <c r="R693" s="48">
        <v>0</v>
      </c>
      <c r="S693" s="48">
        <v>8</v>
      </c>
      <c r="T693" s="48">
        <v>30</v>
      </c>
      <c r="U693" s="48">
        <v>16</v>
      </c>
      <c r="V693" s="49"/>
      <c r="W693" s="48">
        <v>16</v>
      </c>
      <c r="X693" s="48">
        <v>0</v>
      </c>
      <c r="Y693" s="48">
        <v>0</v>
      </c>
      <c r="Z693" s="48">
        <v>2</v>
      </c>
      <c r="AA693" s="48">
        <v>23</v>
      </c>
      <c r="AB693" s="48">
        <v>6</v>
      </c>
      <c r="AC693" s="48">
        <v>61</v>
      </c>
      <c r="AD693" s="48">
        <v>0</v>
      </c>
      <c r="AE693" s="49"/>
      <c r="AF693" s="48">
        <v>162</v>
      </c>
      <c r="AG693" s="49"/>
      <c r="AH693" s="49"/>
      <c r="AI693" s="49"/>
      <c r="AJ693" s="48">
        <v>20</v>
      </c>
      <c r="AK693" s="49"/>
      <c r="AL693" s="49"/>
      <c r="AM693" s="49"/>
      <c r="AN693" s="48">
        <v>0</v>
      </c>
      <c r="AO693" s="49"/>
      <c r="AP693" s="48">
        <v>0</v>
      </c>
      <c r="AQ693" s="49"/>
      <c r="AR693" s="49"/>
      <c r="AS693" s="49"/>
      <c r="AT693" s="48">
        <v>0</v>
      </c>
      <c r="AU693" s="39"/>
      <c r="AV693" s="39"/>
      <c r="AW693" s="39"/>
    </row>
    <row r="694" spans="1:49" ht="20.100000000000001" customHeight="1" x14ac:dyDescent="0.2">
      <c r="D694" s="2" t="s">
        <v>102</v>
      </c>
      <c r="F694" s="39">
        <v>47</v>
      </c>
      <c r="G694" s="39"/>
      <c r="H694" s="39"/>
      <c r="I694" s="39"/>
      <c r="J694" s="39">
        <v>264</v>
      </c>
      <c r="K694" s="39">
        <v>6</v>
      </c>
      <c r="L694" s="39">
        <v>4</v>
      </c>
      <c r="M694" s="39"/>
      <c r="N694" s="39">
        <v>274</v>
      </c>
      <c r="O694" s="39"/>
      <c r="P694" s="39"/>
      <c r="Q694" s="39"/>
      <c r="R694" s="39">
        <v>0</v>
      </c>
      <c r="S694" s="39">
        <v>11</v>
      </c>
      <c r="T694" s="39">
        <v>50</v>
      </c>
      <c r="U694" s="39">
        <v>34</v>
      </c>
      <c r="V694" s="39"/>
      <c r="W694" s="39">
        <v>20</v>
      </c>
      <c r="X694" s="39">
        <v>0</v>
      </c>
      <c r="Y694" s="39">
        <v>0</v>
      </c>
      <c r="Z694" s="39">
        <v>13</v>
      </c>
      <c r="AA694" s="39">
        <v>20</v>
      </c>
      <c r="AB694" s="39">
        <v>6</v>
      </c>
      <c r="AC694" s="39">
        <v>121</v>
      </c>
      <c r="AD694" s="39">
        <v>0</v>
      </c>
      <c r="AE694" s="39"/>
      <c r="AF694" s="39">
        <v>275</v>
      </c>
      <c r="AG694" s="39"/>
      <c r="AH694" s="39"/>
      <c r="AI694" s="39"/>
      <c r="AJ694" s="39">
        <v>46</v>
      </c>
      <c r="AK694" s="39"/>
      <c r="AL694" s="39"/>
      <c r="AM694" s="39"/>
      <c r="AN694" s="39">
        <v>0</v>
      </c>
      <c r="AO694" s="39"/>
      <c r="AP694" s="39">
        <v>0</v>
      </c>
      <c r="AQ694" s="39"/>
      <c r="AR694" s="39"/>
      <c r="AS694" s="39"/>
      <c r="AT694" s="39">
        <v>19</v>
      </c>
      <c r="AU694" s="39"/>
      <c r="AV694" s="39"/>
      <c r="AW694" s="39"/>
    </row>
    <row r="695" spans="1:49" ht="20.100000000000001" customHeight="1" x14ac:dyDescent="0.2"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</row>
    <row r="696" spans="1:49" s="1" customFormat="1" ht="20.100000000000001" customHeight="1" x14ac:dyDescent="0.25">
      <c r="A696" s="3"/>
      <c r="B696" s="6"/>
      <c r="C696" s="51" t="s">
        <v>159</v>
      </c>
      <c r="D696" s="52"/>
      <c r="E696" s="5"/>
      <c r="F696" s="53">
        <v>234</v>
      </c>
      <c r="G696" s="54"/>
      <c r="H696" s="54"/>
      <c r="I696" s="54"/>
      <c r="J696" s="53">
        <v>1658</v>
      </c>
      <c r="K696" s="53">
        <v>47</v>
      </c>
      <c r="L696" s="53">
        <v>17</v>
      </c>
      <c r="M696" s="54"/>
      <c r="N696" s="53">
        <v>1722</v>
      </c>
      <c r="O696" s="54"/>
      <c r="P696" s="54"/>
      <c r="Q696" s="54"/>
      <c r="R696" s="53">
        <v>0</v>
      </c>
      <c r="S696" s="53">
        <v>95</v>
      </c>
      <c r="T696" s="53">
        <v>415</v>
      </c>
      <c r="U696" s="53">
        <v>122</v>
      </c>
      <c r="V696" s="54"/>
      <c r="W696" s="53">
        <v>139</v>
      </c>
      <c r="X696" s="53">
        <v>3</v>
      </c>
      <c r="Y696" s="53">
        <v>5</v>
      </c>
      <c r="Z696" s="53">
        <v>49</v>
      </c>
      <c r="AA696" s="53">
        <v>141</v>
      </c>
      <c r="AB696" s="53">
        <v>47</v>
      </c>
      <c r="AC696" s="53">
        <v>629</v>
      </c>
      <c r="AD696" s="53">
        <v>2</v>
      </c>
      <c r="AE696" s="54"/>
      <c r="AF696" s="53">
        <v>1647</v>
      </c>
      <c r="AG696" s="54"/>
      <c r="AH696" s="54"/>
      <c r="AI696" s="54"/>
      <c r="AJ696" s="53">
        <v>309</v>
      </c>
      <c r="AK696" s="54"/>
      <c r="AL696" s="54"/>
      <c r="AM696" s="54"/>
      <c r="AN696" s="53">
        <v>0</v>
      </c>
      <c r="AO696" s="54"/>
      <c r="AP696" s="53">
        <v>0</v>
      </c>
      <c r="AQ696" s="54"/>
      <c r="AR696" s="54"/>
      <c r="AS696" s="54"/>
      <c r="AT696" s="53">
        <v>19</v>
      </c>
      <c r="AU696" s="39"/>
      <c r="AV696" s="39"/>
      <c r="AW696" s="39"/>
    </row>
    <row r="697" spans="1:49" s="1" customFormat="1" ht="20.100000000000001" customHeight="1" x14ac:dyDescent="0.2">
      <c r="A697" s="3"/>
      <c r="B697" s="6"/>
      <c r="C697" s="3"/>
      <c r="D697" s="3"/>
      <c r="E697" s="5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39"/>
      <c r="AV697" s="39"/>
      <c r="AW697" s="39"/>
    </row>
    <row r="698" spans="1:49" s="1" customFormat="1" ht="20.100000000000001" customHeight="1" x14ac:dyDescent="0.25">
      <c r="A698" s="3"/>
      <c r="B698" s="57" t="s">
        <v>293</v>
      </c>
      <c r="C698" s="58"/>
      <c r="D698" s="58"/>
      <c r="E698" s="5"/>
      <c r="F698" s="59">
        <v>234</v>
      </c>
      <c r="G698" s="54"/>
      <c r="H698" s="54"/>
      <c r="I698" s="54"/>
      <c r="J698" s="59">
        <v>1658</v>
      </c>
      <c r="K698" s="59">
        <v>47</v>
      </c>
      <c r="L698" s="59">
        <v>17</v>
      </c>
      <c r="M698" s="54"/>
      <c r="N698" s="59">
        <v>1722</v>
      </c>
      <c r="O698" s="54"/>
      <c r="P698" s="54"/>
      <c r="Q698" s="54"/>
      <c r="R698" s="59">
        <v>0</v>
      </c>
      <c r="S698" s="59">
        <v>95</v>
      </c>
      <c r="T698" s="59">
        <v>415</v>
      </c>
      <c r="U698" s="59">
        <v>122</v>
      </c>
      <c r="V698" s="54"/>
      <c r="W698" s="59">
        <v>139</v>
      </c>
      <c r="X698" s="59">
        <v>3</v>
      </c>
      <c r="Y698" s="59">
        <v>5</v>
      </c>
      <c r="Z698" s="59">
        <v>49</v>
      </c>
      <c r="AA698" s="59">
        <v>141</v>
      </c>
      <c r="AB698" s="59">
        <v>47</v>
      </c>
      <c r="AC698" s="59">
        <v>629</v>
      </c>
      <c r="AD698" s="59">
        <v>2</v>
      </c>
      <c r="AE698" s="54"/>
      <c r="AF698" s="59">
        <v>1647</v>
      </c>
      <c r="AG698" s="54"/>
      <c r="AH698" s="54"/>
      <c r="AI698" s="54"/>
      <c r="AJ698" s="59">
        <v>309</v>
      </c>
      <c r="AK698" s="54"/>
      <c r="AL698" s="54"/>
      <c r="AM698" s="54"/>
      <c r="AN698" s="59">
        <v>0</v>
      </c>
      <c r="AO698" s="54"/>
      <c r="AP698" s="59">
        <v>0</v>
      </c>
      <c r="AQ698" s="54"/>
      <c r="AR698" s="54"/>
      <c r="AS698" s="54"/>
      <c r="AT698" s="59">
        <v>19</v>
      </c>
      <c r="AU698" s="39"/>
      <c r="AV698" s="39"/>
      <c r="AW698" s="39"/>
    </row>
    <row r="699" spans="1:49" ht="20.100000000000001" customHeight="1" x14ac:dyDescent="0.2"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</row>
    <row r="700" spans="1:49" ht="20.100000000000001" customHeight="1" x14ac:dyDescent="0.2">
      <c r="B700" s="6" t="s">
        <v>294</v>
      </c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</row>
    <row r="701" spans="1:49" ht="20.100000000000001" customHeight="1" x14ac:dyDescent="0.2">
      <c r="C701" s="3" t="s">
        <v>154</v>
      </c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</row>
    <row r="702" spans="1:49" ht="20.100000000000001" customHeight="1" x14ac:dyDescent="0.2">
      <c r="D702" s="2" t="s">
        <v>96</v>
      </c>
      <c r="F702" s="39">
        <v>135</v>
      </c>
      <c r="G702" s="39"/>
      <c r="H702" s="39"/>
      <c r="I702" s="39"/>
      <c r="J702" s="39">
        <v>264</v>
      </c>
      <c r="K702" s="39">
        <v>1</v>
      </c>
      <c r="L702" s="39">
        <v>3</v>
      </c>
      <c r="M702" s="39"/>
      <c r="N702" s="39">
        <v>268</v>
      </c>
      <c r="O702" s="39"/>
      <c r="P702" s="39"/>
      <c r="Q702" s="39"/>
      <c r="R702" s="39">
        <v>0</v>
      </c>
      <c r="S702" s="39">
        <v>14</v>
      </c>
      <c r="T702" s="39">
        <v>33</v>
      </c>
      <c r="U702" s="39">
        <v>8</v>
      </c>
      <c r="V702" s="39"/>
      <c r="W702" s="39">
        <v>27</v>
      </c>
      <c r="X702" s="39">
        <v>0</v>
      </c>
      <c r="Y702" s="39">
        <v>0</v>
      </c>
      <c r="Z702" s="39">
        <v>11</v>
      </c>
      <c r="AA702" s="39">
        <v>23</v>
      </c>
      <c r="AB702" s="39">
        <v>6</v>
      </c>
      <c r="AC702" s="39">
        <v>150</v>
      </c>
      <c r="AD702" s="39">
        <v>6</v>
      </c>
      <c r="AE702" s="39"/>
      <c r="AF702" s="39">
        <v>278</v>
      </c>
      <c r="AG702" s="39"/>
      <c r="AH702" s="39"/>
      <c r="AI702" s="39"/>
      <c r="AJ702" s="39">
        <v>125</v>
      </c>
      <c r="AK702" s="39"/>
      <c r="AL702" s="39"/>
      <c r="AM702" s="39"/>
      <c r="AN702" s="39">
        <v>0</v>
      </c>
      <c r="AO702" s="39"/>
      <c r="AP702" s="39">
        <v>0</v>
      </c>
      <c r="AQ702" s="39"/>
      <c r="AR702" s="39"/>
      <c r="AS702" s="39"/>
      <c r="AT702" s="39">
        <v>22</v>
      </c>
      <c r="AU702" s="39"/>
      <c r="AV702" s="39"/>
      <c r="AW702" s="39"/>
    </row>
    <row r="703" spans="1:49" ht="19.5" customHeight="1" x14ac:dyDescent="0.2">
      <c r="D703" s="47" t="s">
        <v>97</v>
      </c>
      <c r="F703" s="48">
        <v>81</v>
      </c>
      <c r="G703" s="49"/>
      <c r="H703" s="49"/>
      <c r="I703" s="49"/>
      <c r="J703" s="48">
        <v>313</v>
      </c>
      <c r="K703" s="48">
        <v>2</v>
      </c>
      <c r="L703" s="48">
        <v>2</v>
      </c>
      <c r="M703" s="49"/>
      <c r="N703" s="48">
        <v>317</v>
      </c>
      <c r="O703" s="49"/>
      <c r="P703" s="49"/>
      <c r="Q703" s="49"/>
      <c r="R703" s="48">
        <v>0</v>
      </c>
      <c r="S703" s="48">
        <v>15</v>
      </c>
      <c r="T703" s="48">
        <v>79</v>
      </c>
      <c r="U703" s="48">
        <v>20</v>
      </c>
      <c r="V703" s="49"/>
      <c r="W703" s="48">
        <v>35</v>
      </c>
      <c r="X703" s="48">
        <v>0</v>
      </c>
      <c r="Y703" s="48">
        <v>2</v>
      </c>
      <c r="Z703" s="48">
        <v>19</v>
      </c>
      <c r="AA703" s="48">
        <v>17</v>
      </c>
      <c r="AB703" s="48">
        <v>5</v>
      </c>
      <c r="AC703" s="48">
        <v>118</v>
      </c>
      <c r="AD703" s="48">
        <v>0</v>
      </c>
      <c r="AE703" s="49"/>
      <c r="AF703" s="48">
        <v>310</v>
      </c>
      <c r="AG703" s="49"/>
      <c r="AH703" s="49"/>
      <c r="AI703" s="49"/>
      <c r="AJ703" s="48">
        <v>88</v>
      </c>
      <c r="AK703" s="49"/>
      <c r="AL703" s="49"/>
      <c r="AM703" s="49"/>
      <c r="AN703" s="48">
        <v>0</v>
      </c>
      <c r="AO703" s="49"/>
      <c r="AP703" s="48">
        <v>0</v>
      </c>
      <c r="AQ703" s="49"/>
      <c r="AR703" s="49"/>
      <c r="AS703" s="49"/>
      <c r="AT703" s="48">
        <v>0</v>
      </c>
      <c r="AU703" s="39"/>
      <c r="AV703" s="39"/>
      <c r="AW703" s="39"/>
    </row>
    <row r="704" spans="1:49" ht="20.100000000000001" customHeight="1" x14ac:dyDescent="0.2">
      <c r="D704" s="2" t="s">
        <v>98</v>
      </c>
      <c r="F704" s="49">
        <v>74</v>
      </c>
      <c r="G704" s="49"/>
      <c r="H704" s="49"/>
      <c r="I704" s="49"/>
      <c r="J704" s="49">
        <v>304</v>
      </c>
      <c r="K704" s="49">
        <v>12</v>
      </c>
      <c r="L704" s="49">
        <v>2</v>
      </c>
      <c r="M704" s="49"/>
      <c r="N704" s="49">
        <v>318</v>
      </c>
      <c r="O704" s="49"/>
      <c r="P704" s="49"/>
      <c r="Q704" s="49"/>
      <c r="R704" s="49">
        <v>0</v>
      </c>
      <c r="S704" s="49">
        <v>27</v>
      </c>
      <c r="T704" s="49">
        <v>81</v>
      </c>
      <c r="U704" s="49">
        <v>69</v>
      </c>
      <c r="V704" s="49"/>
      <c r="W704" s="49">
        <v>23</v>
      </c>
      <c r="X704" s="49">
        <v>0</v>
      </c>
      <c r="Y704" s="49">
        <v>0</v>
      </c>
      <c r="Z704" s="49">
        <v>8</v>
      </c>
      <c r="AA704" s="49">
        <v>17</v>
      </c>
      <c r="AB704" s="49">
        <v>9</v>
      </c>
      <c r="AC704" s="49">
        <v>97</v>
      </c>
      <c r="AD704" s="49">
        <v>0</v>
      </c>
      <c r="AE704" s="49"/>
      <c r="AF704" s="49">
        <v>331</v>
      </c>
      <c r="AG704" s="49"/>
      <c r="AH704" s="49"/>
      <c r="AI704" s="49"/>
      <c r="AJ704" s="49">
        <v>61</v>
      </c>
      <c r="AK704" s="49"/>
      <c r="AL704" s="49"/>
      <c r="AM704" s="49"/>
      <c r="AN704" s="49">
        <v>0</v>
      </c>
      <c r="AO704" s="49"/>
      <c r="AP704" s="49">
        <v>0</v>
      </c>
      <c r="AQ704" s="49"/>
      <c r="AR704" s="49"/>
      <c r="AS704" s="49"/>
      <c r="AT704" s="49">
        <v>0</v>
      </c>
      <c r="AU704" s="39"/>
      <c r="AV704" s="39"/>
      <c r="AW704" s="39"/>
    </row>
    <row r="705" spans="1:49" ht="20.100000000000001" customHeight="1" x14ac:dyDescent="0.2"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</row>
    <row r="706" spans="1:49" s="1" customFormat="1" ht="20.100000000000001" customHeight="1" x14ac:dyDescent="0.25">
      <c r="A706" s="3"/>
      <c r="B706" s="6"/>
      <c r="C706" s="51" t="s">
        <v>159</v>
      </c>
      <c r="D706" s="52"/>
      <c r="E706" s="5"/>
      <c r="F706" s="53">
        <v>290</v>
      </c>
      <c r="G706" s="54"/>
      <c r="H706" s="54"/>
      <c r="I706" s="54"/>
      <c r="J706" s="53">
        <v>881</v>
      </c>
      <c r="K706" s="53">
        <v>15</v>
      </c>
      <c r="L706" s="53">
        <v>7</v>
      </c>
      <c r="M706" s="54"/>
      <c r="N706" s="53">
        <v>903</v>
      </c>
      <c r="O706" s="54"/>
      <c r="P706" s="54"/>
      <c r="Q706" s="54"/>
      <c r="R706" s="53">
        <v>0</v>
      </c>
      <c r="S706" s="53">
        <v>56</v>
      </c>
      <c r="T706" s="53">
        <v>193</v>
      </c>
      <c r="U706" s="53">
        <v>97</v>
      </c>
      <c r="V706" s="54"/>
      <c r="W706" s="53">
        <v>85</v>
      </c>
      <c r="X706" s="53">
        <v>0</v>
      </c>
      <c r="Y706" s="53">
        <v>2</v>
      </c>
      <c r="Z706" s="53">
        <v>38</v>
      </c>
      <c r="AA706" s="53">
        <v>57</v>
      </c>
      <c r="AB706" s="53">
        <v>20</v>
      </c>
      <c r="AC706" s="53">
        <v>365</v>
      </c>
      <c r="AD706" s="53">
        <v>6</v>
      </c>
      <c r="AE706" s="54"/>
      <c r="AF706" s="53">
        <v>919</v>
      </c>
      <c r="AG706" s="54"/>
      <c r="AH706" s="54"/>
      <c r="AI706" s="54"/>
      <c r="AJ706" s="53">
        <v>274</v>
      </c>
      <c r="AK706" s="54"/>
      <c r="AL706" s="54"/>
      <c r="AM706" s="54"/>
      <c r="AN706" s="53">
        <v>0</v>
      </c>
      <c r="AO706" s="54"/>
      <c r="AP706" s="53">
        <v>0</v>
      </c>
      <c r="AQ706" s="54"/>
      <c r="AR706" s="54"/>
      <c r="AS706" s="54"/>
      <c r="AT706" s="53">
        <v>22</v>
      </c>
      <c r="AU706" s="39"/>
      <c r="AV706" s="39"/>
      <c r="AW706" s="39"/>
    </row>
    <row r="707" spans="1:49" s="1" customFormat="1" ht="20.100000000000001" customHeight="1" x14ac:dyDescent="0.2">
      <c r="A707" s="3"/>
      <c r="B707" s="6"/>
      <c r="C707" s="3"/>
      <c r="D707" s="3"/>
      <c r="E707" s="5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39"/>
      <c r="AV707" s="39"/>
      <c r="AW707" s="39"/>
    </row>
    <row r="708" spans="1:49" s="1" customFormat="1" ht="20.100000000000001" customHeight="1" x14ac:dyDescent="0.25">
      <c r="A708" s="3"/>
      <c r="B708" s="57" t="s">
        <v>295</v>
      </c>
      <c r="C708" s="58"/>
      <c r="D708" s="58"/>
      <c r="E708" s="5"/>
      <c r="F708" s="59">
        <v>290</v>
      </c>
      <c r="G708" s="54"/>
      <c r="H708" s="54"/>
      <c r="I708" s="54"/>
      <c r="J708" s="59">
        <v>881</v>
      </c>
      <c r="K708" s="59">
        <v>15</v>
      </c>
      <c r="L708" s="59">
        <v>7</v>
      </c>
      <c r="M708" s="54"/>
      <c r="N708" s="59">
        <v>903</v>
      </c>
      <c r="O708" s="54"/>
      <c r="P708" s="54"/>
      <c r="Q708" s="54"/>
      <c r="R708" s="59">
        <v>0</v>
      </c>
      <c r="S708" s="59">
        <v>56</v>
      </c>
      <c r="T708" s="59">
        <v>193</v>
      </c>
      <c r="U708" s="59">
        <v>97</v>
      </c>
      <c r="V708" s="54"/>
      <c r="W708" s="59">
        <v>85</v>
      </c>
      <c r="X708" s="59">
        <v>0</v>
      </c>
      <c r="Y708" s="59">
        <v>2</v>
      </c>
      <c r="Z708" s="59">
        <v>38</v>
      </c>
      <c r="AA708" s="59">
        <v>57</v>
      </c>
      <c r="AB708" s="59">
        <v>20</v>
      </c>
      <c r="AC708" s="59">
        <v>365</v>
      </c>
      <c r="AD708" s="59">
        <v>6</v>
      </c>
      <c r="AE708" s="54"/>
      <c r="AF708" s="59">
        <v>919</v>
      </c>
      <c r="AG708" s="54"/>
      <c r="AH708" s="54"/>
      <c r="AI708" s="54"/>
      <c r="AJ708" s="59">
        <v>274</v>
      </c>
      <c r="AK708" s="54"/>
      <c r="AL708" s="54"/>
      <c r="AM708" s="54"/>
      <c r="AN708" s="59">
        <v>0</v>
      </c>
      <c r="AO708" s="54"/>
      <c r="AP708" s="59">
        <v>0</v>
      </c>
      <c r="AQ708" s="54"/>
      <c r="AR708" s="54"/>
      <c r="AS708" s="54"/>
      <c r="AT708" s="59">
        <v>22</v>
      </c>
      <c r="AU708" s="39"/>
      <c r="AV708" s="39"/>
      <c r="AW708" s="39"/>
    </row>
    <row r="709" spans="1:49" ht="20.100000000000001" customHeight="1" x14ac:dyDescent="0.2"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</row>
    <row r="710" spans="1:49" ht="20.100000000000001" customHeight="1" x14ac:dyDescent="0.2">
      <c r="B710" s="6" t="s">
        <v>296</v>
      </c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</row>
    <row r="711" spans="1:49" ht="20.100000000000001" customHeight="1" x14ac:dyDescent="0.2">
      <c r="B711" s="5"/>
      <c r="C711" s="3" t="s">
        <v>154</v>
      </c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</row>
    <row r="712" spans="1:49" ht="20.100000000000001" customHeight="1" x14ac:dyDescent="0.2">
      <c r="B712" s="5"/>
      <c r="D712" s="2" t="s">
        <v>96</v>
      </c>
      <c r="F712" s="39">
        <v>48</v>
      </c>
      <c r="G712" s="39"/>
      <c r="H712" s="39"/>
      <c r="I712" s="39"/>
      <c r="J712" s="39">
        <v>309</v>
      </c>
      <c r="K712" s="39">
        <v>8</v>
      </c>
      <c r="L712" s="39">
        <v>1</v>
      </c>
      <c r="M712" s="39"/>
      <c r="N712" s="39">
        <v>318</v>
      </c>
      <c r="O712" s="39"/>
      <c r="P712" s="39"/>
      <c r="Q712" s="39"/>
      <c r="R712" s="39">
        <v>0</v>
      </c>
      <c r="S712" s="39">
        <v>27</v>
      </c>
      <c r="T712" s="39">
        <v>102</v>
      </c>
      <c r="U712" s="39">
        <v>26</v>
      </c>
      <c r="V712" s="39"/>
      <c r="W712" s="39">
        <v>20</v>
      </c>
      <c r="X712" s="39">
        <v>0</v>
      </c>
      <c r="Y712" s="39">
        <v>0</v>
      </c>
      <c r="Z712" s="39">
        <v>5</v>
      </c>
      <c r="AA712" s="39">
        <v>40</v>
      </c>
      <c r="AB712" s="39">
        <v>1</v>
      </c>
      <c r="AC712" s="39">
        <v>90</v>
      </c>
      <c r="AD712" s="39">
        <v>0</v>
      </c>
      <c r="AE712" s="39"/>
      <c r="AF712" s="39">
        <v>311</v>
      </c>
      <c r="AG712" s="39"/>
      <c r="AH712" s="39"/>
      <c r="AI712" s="39"/>
      <c r="AJ712" s="39">
        <v>55</v>
      </c>
      <c r="AK712" s="39"/>
      <c r="AL712" s="39"/>
      <c r="AM712" s="39"/>
      <c r="AN712" s="39">
        <v>0</v>
      </c>
      <c r="AO712" s="39"/>
      <c r="AP712" s="39">
        <v>0</v>
      </c>
      <c r="AQ712" s="39"/>
      <c r="AR712" s="39"/>
      <c r="AS712" s="39"/>
      <c r="AT712" s="39">
        <v>0</v>
      </c>
      <c r="AU712" s="39"/>
      <c r="AV712" s="39"/>
      <c r="AW712" s="39"/>
    </row>
    <row r="713" spans="1:49" ht="19.5" customHeight="1" x14ac:dyDescent="0.2">
      <c r="D713" s="47" t="s">
        <v>97</v>
      </c>
      <c r="F713" s="48">
        <v>67</v>
      </c>
      <c r="G713" s="49"/>
      <c r="H713" s="49"/>
      <c r="I713" s="49"/>
      <c r="J713" s="48">
        <v>296</v>
      </c>
      <c r="K713" s="48">
        <v>5</v>
      </c>
      <c r="L713" s="48">
        <v>2</v>
      </c>
      <c r="M713" s="49"/>
      <c r="N713" s="48">
        <v>303</v>
      </c>
      <c r="O713" s="49"/>
      <c r="P713" s="49"/>
      <c r="Q713" s="49"/>
      <c r="R713" s="48">
        <v>1</v>
      </c>
      <c r="S713" s="48">
        <v>38</v>
      </c>
      <c r="T713" s="48">
        <v>108</v>
      </c>
      <c r="U713" s="48">
        <v>25</v>
      </c>
      <c r="V713" s="49"/>
      <c r="W713" s="48">
        <v>22</v>
      </c>
      <c r="X713" s="48">
        <v>0</v>
      </c>
      <c r="Y713" s="48">
        <v>0</v>
      </c>
      <c r="Z713" s="48">
        <v>5</v>
      </c>
      <c r="AA713" s="48">
        <v>23</v>
      </c>
      <c r="AB713" s="48">
        <v>5</v>
      </c>
      <c r="AC713" s="48">
        <v>86</v>
      </c>
      <c r="AD713" s="48">
        <v>0</v>
      </c>
      <c r="AE713" s="49"/>
      <c r="AF713" s="48">
        <v>313</v>
      </c>
      <c r="AG713" s="49"/>
      <c r="AH713" s="49"/>
      <c r="AI713" s="49"/>
      <c r="AJ713" s="48">
        <v>57</v>
      </c>
      <c r="AK713" s="49"/>
      <c r="AL713" s="49"/>
      <c r="AM713" s="49"/>
      <c r="AN713" s="48">
        <v>0</v>
      </c>
      <c r="AO713" s="49"/>
      <c r="AP713" s="48">
        <v>0</v>
      </c>
      <c r="AQ713" s="49"/>
      <c r="AR713" s="49"/>
      <c r="AS713" s="49"/>
      <c r="AT713" s="48">
        <v>0</v>
      </c>
      <c r="AU713" s="39"/>
      <c r="AV713" s="39"/>
      <c r="AW713" s="39"/>
    </row>
    <row r="714" spans="1:49" ht="20.100000000000001" customHeight="1" x14ac:dyDescent="0.2">
      <c r="D714" s="2" t="s">
        <v>113</v>
      </c>
      <c r="F714" s="39">
        <v>117</v>
      </c>
      <c r="G714" s="39"/>
      <c r="H714" s="39"/>
      <c r="I714" s="39"/>
      <c r="J714" s="39">
        <v>272</v>
      </c>
      <c r="K714" s="39">
        <v>9</v>
      </c>
      <c r="L714" s="39">
        <v>0</v>
      </c>
      <c r="M714" s="39"/>
      <c r="N714" s="39">
        <v>281</v>
      </c>
      <c r="O714" s="39"/>
      <c r="P714" s="39"/>
      <c r="Q714" s="39"/>
      <c r="R714" s="39">
        <v>1</v>
      </c>
      <c r="S714" s="39">
        <v>20</v>
      </c>
      <c r="T714" s="39">
        <v>81</v>
      </c>
      <c r="U714" s="39">
        <v>12</v>
      </c>
      <c r="V714" s="39"/>
      <c r="W714" s="39">
        <v>25</v>
      </c>
      <c r="X714" s="39">
        <v>0</v>
      </c>
      <c r="Y714" s="39">
        <v>0</v>
      </c>
      <c r="Z714" s="39">
        <v>3</v>
      </c>
      <c r="AA714" s="39">
        <v>43</v>
      </c>
      <c r="AB714" s="39">
        <v>2</v>
      </c>
      <c r="AC714" s="39">
        <v>87</v>
      </c>
      <c r="AD714" s="39">
        <v>0</v>
      </c>
      <c r="AE714" s="39"/>
      <c r="AF714" s="39">
        <v>274</v>
      </c>
      <c r="AG714" s="39"/>
      <c r="AH714" s="39"/>
      <c r="AI714" s="39"/>
      <c r="AJ714" s="39">
        <v>124</v>
      </c>
      <c r="AK714" s="39"/>
      <c r="AL714" s="39"/>
      <c r="AM714" s="39"/>
      <c r="AN714" s="39">
        <v>0</v>
      </c>
      <c r="AO714" s="39"/>
      <c r="AP714" s="39">
        <v>0</v>
      </c>
      <c r="AQ714" s="39"/>
      <c r="AR714" s="39"/>
      <c r="AS714" s="39"/>
      <c r="AT714" s="39">
        <v>6</v>
      </c>
      <c r="AU714" s="39"/>
      <c r="AV714" s="39"/>
      <c r="AW714" s="39"/>
    </row>
    <row r="715" spans="1:49" ht="19.5" customHeight="1" x14ac:dyDescent="0.2">
      <c r="D715" s="47" t="s">
        <v>136</v>
      </c>
      <c r="F715" s="48">
        <v>69</v>
      </c>
      <c r="G715" s="49"/>
      <c r="H715" s="49"/>
      <c r="I715" s="49"/>
      <c r="J715" s="48">
        <v>335</v>
      </c>
      <c r="K715" s="48">
        <v>4</v>
      </c>
      <c r="L715" s="48">
        <v>1</v>
      </c>
      <c r="M715" s="49"/>
      <c r="N715" s="48">
        <v>340</v>
      </c>
      <c r="O715" s="49"/>
      <c r="P715" s="49"/>
      <c r="Q715" s="49"/>
      <c r="R715" s="48">
        <v>0</v>
      </c>
      <c r="S715" s="48">
        <v>22</v>
      </c>
      <c r="T715" s="48">
        <v>93</v>
      </c>
      <c r="U715" s="48">
        <v>29</v>
      </c>
      <c r="V715" s="49"/>
      <c r="W715" s="48">
        <v>26</v>
      </c>
      <c r="X715" s="48">
        <v>0</v>
      </c>
      <c r="Y715" s="48">
        <v>0</v>
      </c>
      <c r="Z715" s="48">
        <v>6</v>
      </c>
      <c r="AA715" s="48">
        <v>44</v>
      </c>
      <c r="AB715" s="48">
        <v>4</v>
      </c>
      <c r="AC715" s="48">
        <v>121</v>
      </c>
      <c r="AD715" s="48">
        <v>0</v>
      </c>
      <c r="AE715" s="49"/>
      <c r="AF715" s="48">
        <v>345</v>
      </c>
      <c r="AG715" s="49"/>
      <c r="AH715" s="49"/>
      <c r="AI715" s="49"/>
      <c r="AJ715" s="48">
        <v>64</v>
      </c>
      <c r="AK715" s="49"/>
      <c r="AL715" s="49"/>
      <c r="AM715" s="49"/>
      <c r="AN715" s="48">
        <v>0</v>
      </c>
      <c r="AO715" s="49"/>
      <c r="AP715" s="48">
        <v>0</v>
      </c>
      <c r="AQ715" s="49"/>
      <c r="AR715" s="49"/>
      <c r="AS715" s="49"/>
      <c r="AT715" s="48">
        <v>41</v>
      </c>
      <c r="AU715" s="39"/>
      <c r="AV715" s="39"/>
      <c r="AW715" s="39"/>
    </row>
    <row r="716" spans="1:49" ht="20.100000000000001" customHeight="1" x14ac:dyDescent="0.2"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</row>
    <row r="717" spans="1:49" s="1" customFormat="1" ht="20.100000000000001" customHeight="1" x14ac:dyDescent="0.25">
      <c r="A717" s="3"/>
      <c r="B717" s="6"/>
      <c r="C717" s="51" t="s">
        <v>159</v>
      </c>
      <c r="D717" s="52"/>
      <c r="E717" s="5"/>
      <c r="F717" s="53">
        <v>301</v>
      </c>
      <c r="G717" s="54"/>
      <c r="H717" s="54"/>
      <c r="I717" s="54"/>
      <c r="J717" s="53">
        <v>1212</v>
      </c>
      <c r="K717" s="53">
        <v>26</v>
      </c>
      <c r="L717" s="53">
        <v>4</v>
      </c>
      <c r="M717" s="54"/>
      <c r="N717" s="53">
        <v>1242</v>
      </c>
      <c r="O717" s="54"/>
      <c r="P717" s="54"/>
      <c r="Q717" s="54"/>
      <c r="R717" s="53">
        <v>2</v>
      </c>
      <c r="S717" s="53">
        <v>107</v>
      </c>
      <c r="T717" s="53">
        <v>384</v>
      </c>
      <c r="U717" s="53">
        <v>92</v>
      </c>
      <c r="V717" s="54"/>
      <c r="W717" s="53">
        <v>93</v>
      </c>
      <c r="X717" s="53">
        <v>0</v>
      </c>
      <c r="Y717" s="53">
        <v>0</v>
      </c>
      <c r="Z717" s="53">
        <v>19</v>
      </c>
      <c r="AA717" s="53">
        <v>150</v>
      </c>
      <c r="AB717" s="53">
        <v>12</v>
      </c>
      <c r="AC717" s="53">
        <v>384</v>
      </c>
      <c r="AD717" s="53">
        <v>0</v>
      </c>
      <c r="AE717" s="54"/>
      <c r="AF717" s="53">
        <v>1243</v>
      </c>
      <c r="AG717" s="54"/>
      <c r="AH717" s="54"/>
      <c r="AI717" s="54"/>
      <c r="AJ717" s="53">
        <v>300</v>
      </c>
      <c r="AK717" s="54"/>
      <c r="AL717" s="54"/>
      <c r="AM717" s="54"/>
      <c r="AN717" s="53">
        <v>0</v>
      </c>
      <c r="AO717" s="54"/>
      <c r="AP717" s="53">
        <v>0</v>
      </c>
      <c r="AQ717" s="54"/>
      <c r="AR717" s="54"/>
      <c r="AS717" s="54"/>
      <c r="AT717" s="53">
        <v>47</v>
      </c>
      <c r="AU717" s="39"/>
      <c r="AV717" s="39"/>
      <c r="AW717" s="39"/>
    </row>
    <row r="718" spans="1:49" s="1" customFormat="1" ht="20.100000000000001" customHeight="1" x14ac:dyDescent="0.2">
      <c r="A718" s="3"/>
      <c r="B718" s="6"/>
      <c r="C718" s="3"/>
      <c r="D718" s="3"/>
      <c r="E718" s="5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39"/>
      <c r="AV718" s="39"/>
      <c r="AW718" s="39"/>
    </row>
    <row r="719" spans="1:49" s="1" customFormat="1" ht="20.100000000000001" customHeight="1" x14ac:dyDescent="0.25">
      <c r="A719" s="3"/>
      <c r="B719" s="57" t="s">
        <v>297</v>
      </c>
      <c r="C719" s="58"/>
      <c r="D719" s="58"/>
      <c r="E719" s="5"/>
      <c r="F719" s="59">
        <v>301</v>
      </c>
      <c r="G719" s="54"/>
      <c r="H719" s="54"/>
      <c r="I719" s="54"/>
      <c r="J719" s="59">
        <v>1212</v>
      </c>
      <c r="K719" s="59">
        <v>26</v>
      </c>
      <c r="L719" s="59">
        <v>4</v>
      </c>
      <c r="M719" s="54"/>
      <c r="N719" s="59">
        <v>1242</v>
      </c>
      <c r="O719" s="54"/>
      <c r="P719" s="54"/>
      <c r="Q719" s="54"/>
      <c r="R719" s="59">
        <v>2</v>
      </c>
      <c r="S719" s="59">
        <v>107</v>
      </c>
      <c r="T719" s="59">
        <v>384</v>
      </c>
      <c r="U719" s="59">
        <v>92</v>
      </c>
      <c r="V719" s="54"/>
      <c r="W719" s="59">
        <v>93</v>
      </c>
      <c r="X719" s="59">
        <v>0</v>
      </c>
      <c r="Y719" s="59">
        <v>0</v>
      </c>
      <c r="Z719" s="59">
        <v>19</v>
      </c>
      <c r="AA719" s="59">
        <v>150</v>
      </c>
      <c r="AB719" s="59">
        <v>12</v>
      </c>
      <c r="AC719" s="59">
        <v>384</v>
      </c>
      <c r="AD719" s="59">
        <v>0</v>
      </c>
      <c r="AE719" s="54"/>
      <c r="AF719" s="59">
        <v>1243</v>
      </c>
      <c r="AG719" s="54"/>
      <c r="AH719" s="54"/>
      <c r="AI719" s="54"/>
      <c r="AJ719" s="59">
        <v>300</v>
      </c>
      <c r="AK719" s="54"/>
      <c r="AL719" s="54"/>
      <c r="AM719" s="54"/>
      <c r="AN719" s="59">
        <v>0</v>
      </c>
      <c r="AO719" s="54"/>
      <c r="AP719" s="59">
        <v>0</v>
      </c>
      <c r="AQ719" s="54"/>
      <c r="AR719" s="54"/>
      <c r="AS719" s="54"/>
      <c r="AT719" s="59">
        <v>47</v>
      </c>
      <c r="AU719" s="39"/>
      <c r="AV719" s="39"/>
      <c r="AW719" s="39"/>
    </row>
    <row r="720" spans="1:49" s="1" customFormat="1" ht="20.100000000000001" customHeight="1" x14ac:dyDescent="0.2">
      <c r="A720" s="3"/>
      <c r="B720" s="63"/>
      <c r="C720" s="63"/>
      <c r="D720" s="63"/>
      <c r="E720" s="5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39"/>
      <c r="AV720" s="39"/>
      <c r="AW720" s="39"/>
    </row>
    <row r="721" spans="1:49" s="1" customFormat="1" ht="20.100000000000001" customHeight="1" x14ac:dyDescent="0.2">
      <c r="A721" s="3"/>
      <c r="B721" s="6" t="s">
        <v>298</v>
      </c>
      <c r="C721" s="63"/>
      <c r="D721" s="63"/>
      <c r="E721" s="5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39"/>
      <c r="AV721" s="39"/>
      <c r="AW721" s="39"/>
    </row>
    <row r="722" spans="1:49" s="1" customFormat="1" ht="20.100000000000001" customHeight="1" x14ac:dyDescent="0.2">
      <c r="A722" s="3"/>
      <c r="B722" s="63"/>
      <c r="C722" s="3" t="s">
        <v>154</v>
      </c>
      <c r="D722" s="2"/>
      <c r="E722" s="5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39"/>
      <c r="AV722" s="39"/>
      <c r="AW722" s="39"/>
    </row>
    <row r="723" spans="1:49" s="1" customFormat="1" ht="20.100000000000001" customHeight="1" x14ac:dyDescent="0.2">
      <c r="A723" s="3"/>
      <c r="B723" s="63"/>
      <c r="C723" s="3"/>
      <c r="D723" s="2" t="s">
        <v>299</v>
      </c>
      <c r="E723" s="5"/>
      <c r="F723" s="39">
        <v>89</v>
      </c>
      <c r="G723" s="39"/>
      <c r="H723" s="39"/>
      <c r="I723" s="39"/>
      <c r="J723" s="39">
        <v>355</v>
      </c>
      <c r="K723" s="39">
        <v>5</v>
      </c>
      <c r="L723" s="39">
        <v>4</v>
      </c>
      <c r="M723" s="39"/>
      <c r="N723" s="39">
        <v>364</v>
      </c>
      <c r="O723" s="39"/>
      <c r="P723" s="39"/>
      <c r="Q723" s="39"/>
      <c r="R723" s="39">
        <v>1</v>
      </c>
      <c r="S723" s="39">
        <v>20</v>
      </c>
      <c r="T723" s="39">
        <v>86</v>
      </c>
      <c r="U723" s="39">
        <v>14</v>
      </c>
      <c r="V723" s="39"/>
      <c r="W723" s="39">
        <v>42</v>
      </c>
      <c r="X723" s="39">
        <v>0</v>
      </c>
      <c r="Y723" s="39">
        <v>2</v>
      </c>
      <c r="Z723" s="39">
        <v>3</v>
      </c>
      <c r="AA723" s="39">
        <v>116</v>
      </c>
      <c r="AB723" s="39">
        <v>12</v>
      </c>
      <c r="AC723" s="39">
        <v>112</v>
      </c>
      <c r="AD723" s="39">
        <v>0</v>
      </c>
      <c r="AE723" s="39"/>
      <c r="AF723" s="39">
        <v>408</v>
      </c>
      <c r="AG723" s="39"/>
      <c r="AH723" s="39"/>
      <c r="AI723" s="39"/>
      <c r="AJ723" s="39">
        <v>45</v>
      </c>
      <c r="AK723" s="39"/>
      <c r="AL723" s="39"/>
      <c r="AM723" s="39"/>
      <c r="AN723" s="39">
        <v>0</v>
      </c>
      <c r="AO723" s="39"/>
      <c r="AP723" s="39">
        <v>0</v>
      </c>
      <c r="AQ723" s="39"/>
      <c r="AR723" s="39"/>
      <c r="AS723" s="39"/>
      <c r="AT723" s="39">
        <v>0</v>
      </c>
      <c r="AU723" s="39"/>
      <c r="AV723" s="39"/>
      <c r="AW723" s="39"/>
    </row>
    <row r="724" spans="1:49" ht="19.5" customHeight="1" x14ac:dyDescent="0.2">
      <c r="D724" s="47" t="s">
        <v>300</v>
      </c>
      <c r="F724" s="48">
        <v>57</v>
      </c>
      <c r="G724" s="49"/>
      <c r="H724" s="49"/>
      <c r="I724" s="49"/>
      <c r="J724" s="48">
        <v>347</v>
      </c>
      <c r="K724" s="48">
        <v>6</v>
      </c>
      <c r="L724" s="48">
        <v>3</v>
      </c>
      <c r="M724" s="49"/>
      <c r="N724" s="48">
        <v>356</v>
      </c>
      <c r="O724" s="49"/>
      <c r="P724" s="49"/>
      <c r="Q724" s="49"/>
      <c r="R724" s="48">
        <v>0</v>
      </c>
      <c r="S724" s="48">
        <v>10</v>
      </c>
      <c r="T724" s="48">
        <v>75</v>
      </c>
      <c r="U724" s="48">
        <v>22</v>
      </c>
      <c r="V724" s="49"/>
      <c r="W724" s="48">
        <v>27</v>
      </c>
      <c r="X724" s="48">
        <v>1</v>
      </c>
      <c r="Y724" s="48">
        <v>0</v>
      </c>
      <c r="Z724" s="48">
        <v>3</v>
      </c>
      <c r="AA724" s="48">
        <v>100</v>
      </c>
      <c r="AB724" s="48">
        <v>23</v>
      </c>
      <c r="AC724" s="48">
        <v>103</v>
      </c>
      <c r="AD724" s="48">
        <v>0</v>
      </c>
      <c r="AE724" s="49"/>
      <c r="AF724" s="48">
        <v>364</v>
      </c>
      <c r="AG724" s="49"/>
      <c r="AH724" s="49"/>
      <c r="AI724" s="49"/>
      <c r="AJ724" s="48">
        <v>49</v>
      </c>
      <c r="AK724" s="49"/>
      <c r="AL724" s="49"/>
      <c r="AM724" s="49"/>
      <c r="AN724" s="48">
        <v>0</v>
      </c>
      <c r="AO724" s="49"/>
      <c r="AP724" s="48">
        <v>0</v>
      </c>
      <c r="AQ724" s="49"/>
      <c r="AR724" s="49"/>
      <c r="AS724" s="49"/>
      <c r="AT724" s="48">
        <v>0</v>
      </c>
      <c r="AU724" s="39"/>
      <c r="AV724" s="39"/>
      <c r="AW724" s="39"/>
    </row>
    <row r="725" spans="1:49" s="1" customFormat="1" ht="19.5" customHeight="1" x14ac:dyDescent="0.2">
      <c r="A725" s="3"/>
      <c r="B725" s="63"/>
      <c r="C725" s="3"/>
      <c r="D725" s="2" t="s">
        <v>301</v>
      </c>
      <c r="E725" s="5"/>
      <c r="F725" s="39">
        <v>94</v>
      </c>
      <c r="G725" s="39"/>
      <c r="H725" s="39"/>
      <c r="I725" s="39"/>
      <c r="J725" s="39">
        <v>359</v>
      </c>
      <c r="K725" s="39">
        <v>5</v>
      </c>
      <c r="L725" s="39">
        <v>3</v>
      </c>
      <c r="M725" s="39"/>
      <c r="N725" s="39">
        <v>367</v>
      </c>
      <c r="O725" s="39"/>
      <c r="P725" s="39"/>
      <c r="Q725" s="39"/>
      <c r="R725" s="39">
        <v>1</v>
      </c>
      <c r="S725" s="39">
        <v>12</v>
      </c>
      <c r="T725" s="39">
        <v>80</v>
      </c>
      <c r="U725" s="39">
        <v>3</v>
      </c>
      <c r="V725" s="39"/>
      <c r="W725" s="39">
        <v>42</v>
      </c>
      <c r="X725" s="39">
        <v>1</v>
      </c>
      <c r="Y725" s="39">
        <v>0</v>
      </c>
      <c r="Z725" s="39">
        <v>3</v>
      </c>
      <c r="AA725" s="39">
        <v>99</v>
      </c>
      <c r="AB725" s="39">
        <v>22</v>
      </c>
      <c r="AC725" s="39">
        <v>108</v>
      </c>
      <c r="AD725" s="39">
        <v>0</v>
      </c>
      <c r="AE725" s="39"/>
      <c r="AF725" s="39">
        <v>371</v>
      </c>
      <c r="AG725" s="39"/>
      <c r="AH725" s="39"/>
      <c r="AI725" s="39"/>
      <c r="AJ725" s="39">
        <v>90</v>
      </c>
      <c r="AK725" s="39"/>
      <c r="AL725" s="39"/>
      <c r="AM725" s="39"/>
      <c r="AN725" s="39">
        <v>0</v>
      </c>
      <c r="AO725" s="39"/>
      <c r="AP725" s="39">
        <v>0</v>
      </c>
      <c r="AQ725" s="39"/>
      <c r="AR725" s="39"/>
      <c r="AS725" s="39"/>
      <c r="AT725" s="39">
        <v>0</v>
      </c>
      <c r="AU725" s="39"/>
      <c r="AV725" s="39"/>
      <c r="AW725" s="39"/>
    </row>
    <row r="726" spans="1:49" s="1" customFormat="1" ht="19.5" customHeight="1" x14ac:dyDescent="0.2">
      <c r="A726" s="3"/>
      <c r="B726" s="63"/>
      <c r="C726" s="3"/>
      <c r="D726" s="47" t="s">
        <v>302</v>
      </c>
      <c r="E726" s="5"/>
      <c r="F726" s="48">
        <v>41</v>
      </c>
      <c r="G726" s="49"/>
      <c r="H726" s="49"/>
      <c r="I726" s="49"/>
      <c r="J726" s="48">
        <v>347</v>
      </c>
      <c r="K726" s="48">
        <v>6</v>
      </c>
      <c r="L726" s="48">
        <v>3</v>
      </c>
      <c r="M726" s="49"/>
      <c r="N726" s="48">
        <v>356</v>
      </c>
      <c r="O726" s="49"/>
      <c r="P726" s="49"/>
      <c r="Q726" s="49"/>
      <c r="R726" s="48">
        <v>0</v>
      </c>
      <c r="S726" s="48">
        <v>16</v>
      </c>
      <c r="T726" s="48">
        <v>78</v>
      </c>
      <c r="U726" s="48">
        <v>13</v>
      </c>
      <c r="V726" s="49"/>
      <c r="W726" s="48">
        <v>43</v>
      </c>
      <c r="X726" s="48">
        <v>4</v>
      </c>
      <c r="Y726" s="48">
        <v>2</v>
      </c>
      <c r="Z726" s="48">
        <v>7</v>
      </c>
      <c r="AA726" s="48">
        <v>84</v>
      </c>
      <c r="AB726" s="48">
        <v>12</v>
      </c>
      <c r="AC726" s="48">
        <v>109</v>
      </c>
      <c r="AD726" s="48">
        <v>0</v>
      </c>
      <c r="AE726" s="49"/>
      <c r="AF726" s="48">
        <v>368</v>
      </c>
      <c r="AG726" s="49"/>
      <c r="AH726" s="49"/>
      <c r="AI726" s="49"/>
      <c r="AJ726" s="48">
        <v>29</v>
      </c>
      <c r="AK726" s="49"/>
      <c r="AL726" s="49"/>
      <c r="AM726" s="49"/>
      <c r="AN726" s="48">
        <v>0</v>
      </c>
      <c r="AO726" s="49"/>
      <c r="AP726" s="48">
        <v>0</v>
      </c>
      <c r="AQ726" s="49"/>
      <c r="AR726" s="49"/>
      <c r="AS726" s="49"/>
      <c r="AT726" s="48">
        <v>0</v>
      </c>
      <c r="AU726" s="39"/>
      <c r="AV726" s="39"/>
      <c r="AW726" s="39"/>
    </row>
    <row r="727" spans="1:49" s="1" customFormat="1" ht="19.5" customHeight="1" x14ac:dyDescent="0.2">
      <c r="A727" s="3"/>
      <c r="B727" s="63"/>
      <c r="C727" s="3"/>
      <c r="D727" s="2" t="s">
        <v>303</v>
      </c>
      <c r="E727" s="5"/>
      <c r="F727" s="39">
        <v>73</v>
      </c>
      <c r="G727" s="39"/>
      <c r="H727" s="39"/>
      <c r="I727" s="39"/>
      <c r="J727" s="39">
        <v>347</v>
      </c>
      <c r="K727" s="39">
        <v>1</v>
      </c>
      <c r="L727" s="39">
        <v>0</v>
      </c>
      <c r="M727" s="39"/>
      <c r="N727" s="39">
        <v>348</v>
      </c>
      <c r="O727" s="39"/>
      <c r="P727" s="39"/>
      <c r="Q727" s="39"/>
      <c r="R727" s="39">
        <v>0</v>
      </c>
      <c r="S727" s="39">
        <v>11</v>
      </c>
      <c r="T727" s="39">
        <v>57</v>
      </c>
      <c r="U727" s="39">
        <v>17</v>
      </c>
      <c r="V727" s="39"/>
      <c r="W727" s="39">
        <v>45</v>
      </c>
      <c r="X727" s="39">
        <v>4</v>
      </c>
      <c r="Y727" s="39">
        <v>5</v>
      </c>
      <c r="Z727" s="39">
        <v>12</v>
      </c>
      <c r="AA727" s="39">
        <v>67</v>
      </c>
      <c r="AB727" s="39">
        <v>13</v>
      </c>
      <c r="AC727" s="39">
        <v>129</v>
      </c>
      <c r="AD727" s="39">
        <v>0</v>
      </c>
      <c r="AE727" s="39"/>
      <c r="AF727" s="39">
        <v>360</v>
      </c>
      <c r="AG727" s="39"/>
      <c r="AH727" s="39"/>
      <c r="AI727" s="39"/>
      <c r="AJ727" s="39">
        <v>61</v>
      </c>
      <c r="AK727" s="39"/>
      <c r="AL727" s="39"/>
      <c r="AM727" s="39"/>
      <c r="AN727" s="39">
        <v>0</v>
      </c>
      <c r="AO727" s="39"/>
      <c r="AP727" s="39">
        <v>0</v>
      </c>
      <c r="AQ727" s="39"/>
      <c r="AR727" s="39"/>
      <c r="AS727" s="39"/>
      <c r="AT727" s="39">
        <v>0</v>
      </c>
      <c r="AU727" s="39"/>
      <c r="AV727" s="39"/>
      <c r="AW727" s="39"/>
    </row>
    <row r="728" spans="1:49" s="1" customFormat="1" ht="19.5" customHeight="1" x14ac:dyDescent="0.2">
      <c r="A728" s="3"/>
      <c r="B728" s="63"/>
      <c r="C728" s="3"/>
      <c r="D728" s="47" t="s">
        <v>304</v>
      </c>
      <c r="E728" s="5"/>
      <c r="F728" s="48">
        <v>0</v>
      </c>
      <c r="G728" s="49"/>
      <c r="H728" s="49"/>
      <c r="I728" s="49"/>
      <c r="J728" s="48">
        <v>90</v>
      </c>
      <c r="K728" s="48">
        <v>0</v>
      </c>
      <c r="L728" s="48">
        <v>0</v>
      </c>
      <c r="M728" s="49"/>
      <c r="N728" s="48">
        <v>90</v>
      </c>
      <c r="O728" s="49"/>
      <c r="P728" s="49"/>
      <c r="Q728" s="49"/>
      <c r="R728" s="48">
        <v>0</v>
      </c>
      <c r="S728" s="48">
        <v>3</v>
      </c>
      <c r="T728" s="48">
        <v>18</v>
      </c>
      <c r="U728" s="48">
        <v>3</v>
      </c>
      <c r="V728" s="49"/>
      <c r="W728" s="48">
        <v>1</v>
      </c>
      <c r="X728" s="48">
        <v>0</v>
      </c>
      <c r="Y728" s="48">
        <v>0</v>
      </c>
      <c r="Z728" s="48">
        <v>0</v>
      </c>
      <c r="AA728" s="48">
        <v>0</v>
      </c>
      <c r="AB728" s="48">
        <v>0</v>
      </c>
      <c r="AC728" s="48">
        <v>0</v>
      </c>
      <c r="AD728" s="48">
        <v>0</v>
      </c>
      <c r="AE728" s="49"/>
      <c r="AF728" s="48">
        <v>25</v>
      </c>
      <c r="AG728" s="49"/>
      <c r="AH728" s="49"/>
      <c r="AI728" s="49"/>
      <c r="AJ728" s="48">
        <v>65</v>
      </c>
      <c r="AK728" s="49"/>
      <c r="AL728" s="49"/>
      <c r="AM728" s="49"/>
      <c r="AN728" s="48">
        <v>0</v>
      </c>
      <c r="AO728" s="49"/>
      <c r="AP728" s="48">
        <v>0</v>
      </c>
      <c r="AQ728" s="49"/>
      <c r="AR728" s="49"/>
      <c r="AS728" s="49"/>
      <c r="AT728" s="48">
        <v>0</v>
      </c>
      <c r="AU728" s="39"/>
      <c r="AV728" s="39"/>
      <c r="AW728" s="39"/>
    </row>
    <row r="729" spans="1:49" s="1" customFormat="1" ht="20.100000000000001" customHeight="1" x14ac:dyDescent="0.2">
      <c r="A729" s="3"/>
      <c r="B729" s="63"/>
      <c r="C729" s="3"/>
      <c r="D729" s="2"/>
      <c r="E729" s="5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39"/>
      <c r="AV729" s="39"/>
      <c r="AW729" s="39"/>
    </row>
    <row r="730" spans="1:49" s="1" customFormat="1" ht="20.100000000000001" customHeight="1" x14ac:dyDescent="0.25">
      <c r="A730" s="3"/>
      <c r="B730" s="6"/>
      <c r="C730" s="51" t="s">
        <v>159</v>
      </c>
      <c r="D730" s="52"/>
      <c r="E730" s="5"/>
      <c r="F730" s="53">
        <v>354</v>
      </c>
      <c r="G730" s="54"/>
      <c r="H730" s="54"/>
      <c r="I730" s="54"/>
      <c r="J730" s="53">
        <v>1845</v>
      </c>
      <c r="K730" s="53">
        <v>23</v>
      </c>
      <c r="L730" s="53">
        <v>13</v>
      </c>
      <c r="M730" s="54"/>
      <c r="N730" s="53">
        <v>1881</v>
      </c>
      <c r="O730" s="54"/>
      <c r="P730" s="54"/>
      <c r="Q730" s="54"/>
      <c r="R730" s="53">
        <v>2</v>
      </c>
      <c r="S730" s="53">
        <v>72</v>
      </c>
      <c r="T730" s="53">
        <v>394</v>
      </c>
      <c r="U730" s="53">
        <v>72</v>
      </c>
      <c r="V730" s="54"/>
      <c r="W730" s="53">
        <v>200</v>
      </c>
      <c r="X730" s="53">
        <v>10</v>
      </c>
      <c r="Y730" s="53">
        <v>9</v>
      </c>
      <c r="Z730" s="53">
        <v>28</v>
      </c>
      <c r="AA730" s="53">
        <v>466</v>
      </c>
      <c r="AB730" s="53">
        <v>82</v>
      </c>
      <c r="AC730" s="53">
        <v>561</v>
      </c>
      <c r="AD730" s="53">
        <v>0</v>
      </c>
      <c r="AE730" s="54"/>
      <c r="AF730" s="53">
        <v>1896</v>
      </c>
      <c r="AG730" s="54"/>
      <c r="AH730" s="54"/>
      <c r="AI730" s="54"/>
      <c r="AJ730" s="53">
        <v>339</v>
      </c>
      <c r="AK730" s="54"/>
      <c r="AL730" s="54"/>
      <c r="AM730" s="54"/>
      <c r="AN730" s="53">
        <v>0</v>
      </c>
      <c r="AO730" s="54"/>
      <c r="AP730" s="53">
        <v>0</v>
      </c>
      <c r="AQ730" s="54"/>
      <c r="AR730" s="54"/>
      <c r="AS730" s="54"/>
      <c r="AT730" s="53">
        <v>0</v>
      </c>
      <c r="AU730" s="39"/>
      <c r="AV730" s="39"/>
      <c r="AW730" s="39"/>
    </row>
    <row r="731" spans="1:49" s="1" customFormat="1" ht="20.100000000000001" customHeight="1" x14ac:dyDescent="0.2">
      <c r="A731" s="3"/>
      <c r="B731" s="63"/>
      <c r="C731" s="63"/>
      <c r="D731" s="63"/>
      <c r="E731" s="5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39"/>
      <c r="AV731" s="39"/>
      <c r="AW731" s="39"/>
    </row>
    <row r="732" spans="1:49" s="1" customFormat="1" ht="20.100000000000001" customHeight="1" x14ac:dyDescent="0.25">
      <c r="A732" s="3"/>
      <c r="B732" s="57" t="s">
        <v>305</v>
      </c>
      <c r="C732" s="58"/>
      <c r="D732" s="58"/>
      <c r="E732" s="5"/>
      <c r="F732" s="59">
        <v>354</v>
      </c>
      <c r="G732" s="54"/>
      <c r="H732" s="54"/>
      <c r="I732" s="54"/>
      <c r="J732" s="59">
        <v>1845</v>
      </c>
      <c r="K732" s="59">
        <v>23</v>
      </c>
      <c r="L732" s="59">
        <v>13</v>
      </c>
      <c r="M732" s="54"/>
      <c r="N732" s="59">
        <v>1881</v>
      </c>
      <c r="O732" s="54"/>
      <c r="P732" s="54"/>
      <c r="Q732" s="54"/>
      <c r="R732" s="59">
        <v>2</v>
      </c>
      <c r="S732" s="59">
        <v>72</v>
      </c>
      <c r="T732" s="59">
        <v>394</v>
      </c>
      <c r="U732" s="59">
        <v>72</v>
      </c>
      <c r="V732" s="54"/>
      <c r="W732" s="59">
        <v>200</v>
      </c>
      <c r="X732" s="59">
        <v>10</v>
      </c>
      <c r="Y732" s="59">
        <v>9</v>
      </c>
      <c r="Z732" s="59">
        <v>28</v>
      </c>
      <c r="AA732" s="59">
        <v>466</v>
      </c>
      <c r="AB732" s="59">
        <v>82</v>
      </c>
      <c r="AC732" s="59">
        <v>561</v>
      </c>
      <c r="AD732" s="59">
        <v>0</v>
      </c>
      <c r="AE732" s="54"/>
      <c r="AF732" s="59">
        <v>1896</v>
      </c>
      <c r="AG732" s="54"/>
      <c r="AH732" s="54"/>
      <c r="AI732" s="54"/>
      <c r="AJ732" s="59">
        <v>339</v>
      </c>
      <c r="AK732" s="54"/>
      <c r="AL732" s="54"/>
      <c r="AM732" s="54"/>
      <c r="AN732" s="59">
        <v>0</v>
      </c>
      <c r="AO732" s="54"/>
      <c r="AP732" s="59">
        <v>0</v>
      </c>
      <c r="AQ732" s="54"/>
      <c r="AR732" s="54"/>
      <c r="AS732" s="54"/>
      <c r="AT732" s="59">
        <v>0</v>
      </c>
      <c r="AU732" s="39"/>
      <c r="AV732" s="39"/>
      <c r="AW732" s="39"/>
    </row>
    <row r="733" spans="1:49" s="1" customFormat="1" ht="20.100000000000001" customHeight="1" x14ac:dyDescent="0.2">
      <c r="A733" s="3"/>
      <c r="B733" s="63"/>
      <c r="C733" s="63"/>
      <c r="D733" s="63"/>
      <c r="E733" s="5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39"/>
      <c r="AV733" s="39"/>
      <c r="AW733" s="39"/>
    </row>
    <row r="734" spans="1:49" s="1" customFormat="1" ht="20.100000000000001" customHeight="1" x14ac:dyDescent="0.2">
      <c r="A734" s="3"/>
      <c r="B734" s="6" t="s">
        <v>306</v>
      </c>
      <c r="C734" s="63"/>
      <c r="D734" s="63"/>
      <c r="E734" s="5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39"/>
      <c r="AV734" s="39"/>
      <c r="AW734" s="39"/>
    </row>
    <row r="735" spans="1:49" s="1" customFormat="1" ht="20.100000000000001" customHeight="1" x14ac:dyDescent="0.2">
      <c r="A735" s="3"/>
      <c r="B735" s="63"/>
      <c r="C735" s="3" t="s">
        <v>154</v>
      </c>
      <c r="D735" s="2"/>
      <c r="E735" s="5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39"/>
      <c r="AV735" s="39"/>
      <c r="AW735" s="39"/>
    </row>
    <row r="736" spans="1:49" s="1" customFormat="1" ht="20.100000000000001" customHeight="1" x14ac:dyDescent="0.2">
      <c r="A736" s="3"/>
      <c r="B736" s="63"/>
      <c r="C736" s="3"/>
      <c r="D736" s="2" t="s">
        <v>96</v>
      </c>
      <c r="E736" s="5"/>
      <c r="F736" s="39">
        <v>84</v>
      </c>
      <c r="G736" s="39"/>
      <c r="H736" s="39"/>
      <c r="I736" s="39"/>
      <c r="J736" s="39">
        <v>339</v>
      </c>
      <c r="K736" s="39">
        <v>6</v>
      </c>
      <c r="L736" s="39">
        <v>3</v>
      </c>
      <c r="M736" s="39"/>
      <c r="N736" s="39">
        <v>348</v>
      </c>
      <c r="O736" s="39"/>
      <c r="P736" s="39"/>
      <c r="Q736" s="39"/>
      <c r="R736" s="39">
        <v>0</v>
      </c>
      <c r="S736" s="39">
        <v>23</v>
      </c>
      <c r="T736" s="39">
        <v>105</v>
      </c>
      <c r="U736" s="39">
        <v>11</v>
      </c>
      <c r="V736" s="39"/>
      <c r="W736" s="39">
        <v>48</v>
      </c>
      <c r="X736" s="39">
        <v>1</v>
      </c>
      <c r="Y736" s="39">
        <v>0</v>
      </c>
      <c r="Z736" s="39">
        <v>12</v>
      </c>
      <c r="AA736" s="39">
        <v>31</v>
      </c>
      <c r="AB736" s="39">
        <v>11</v>
      </c>
      <c r="AC736" s="39">
        <v>126</v>
      </c>
      <c r="AD736" s="39">
        <v>0</v>
      </c>
      <c r="AE736" s="39"/>
      <c r="AF736" s="39">
        <v>368</v>
      </c>
      <c r="AG736" s="39"/>
      <c r="AH736" s="39"/>
      <c r="AI736" s="39"/>
      <c r="AJ736" s="39">
        <v>64</v>
      </c>
      <c r="AK736" s="39"/>
      <c r="AL736" s="39"/>
      <c r="AM736" s="39"/>
      <c r="AN736" s="39">
        <v>0</v>
      </c>
      <c r="AO736" s="39"/>
      <c r="AP736" s="39">
        <v>0</v>
      </c>
      <c r="AQ736" s="39"/>
      <c r="AR736" s="39"/>
      <c r="AS736" s="39"/>
      <c r="AT736" s="39">
        <v>33</v>
      </c>
      <c r="AU736" s="39"/>
      <c r="AV736" s="39"/>
      <c r="AW736" s="39"/>
    </row>
    <row r="737" spans="1:49" ht="19.5" customHeight="1" x14ac:dyDescent="0.2">
      <c r="D737" s="47" t="s">
        <v>97</v>
      </c>
      <c r="F737" s="48">
        <v>116</v>
      </c>
      <c r="G737" s="49"/>
      <c r="H737" s="49"/>
      <c r="I737" s="49"/>
      <c r="J737" s="48">
        <v>308</v>
      </c>
      <c r="K737" s="48">
        <v>4</v>
      </c>
      <c r="L737" s="48">
        <v>5</v>
      </c>
      <c r="M737" s="49"/>
      <c r="N737" s="48">
        <v>317</v>
      </c>
      <c r="O737" s="49"/>
      <c r="P737" s="49"/>
      <c r="Q737" s="49"/>
      <c r="R737" s="48">
        <v>0</v>
      </c>
      <c r="S737" s="48">
        <v>16</v>
      </c>
      <c r="T737" s="48">
        <v>80</v>
      </c>
      <c r="U737" s="48">
        <v>20</v>
      </c>
      <c r="V737" s="49"/>
      <c r="W737" s="48">
        <v>43</v>
      </c>
      <c r="X737" s="48">
        <v>1</v>
      </c>
      <c r="Y737" s="48">
        <v>0</v>
      </c>
      <c r="Z737" s="48">
        <v>10</v>
      </c>
      <c r="AA737" s="48">
        <v>42</v>
      </c>
      <c r="AB737" s="48">
        <v>9</v>
      </c>
      <c r="AC737" s="48">
        <v>115</v>
      </c>
      <c r="AD737" s="48">
        <v>0</v>
      </c>
      <c r="AE737" s="49"/>
      <c r="AF737" s="48">
        <v>336</v>
      </c>
      <c r="AG737" s="49"/>
      <c r="AH737" s="49"/>
      <c r="AI737" s="49"/>
      <c r="AJ737" s="48">
        <v>97</v>
      </c>
      <c r="AK737" s="49"/>
      <c r="AL737" s="49"/>
      <c r="AM737" s="49"/>
      <c r="AN737" s="48">
        <v>0</v>
      </c>
      <c r="AO737" s="49"/>
      <c r="AP737" s="48">
        <v>0</v>
      </c>
      <c r="AQ737" s="49"/>
      <c r="AR737" s="49"/>
      <c r="AS737" s="49"/>
      <c r="AT737" s="48">
        <v>155</v>
      </c>
      <c r="AU737" s="39"/>
      <c r="AV737" s="39"/>
      <c r="AW737" s="39"/>
    </row>
    <row r="738" spans="1:49" s="1" customFormat="1" ht="20.100000000000001" customHeight="1" x14ac:dyDescent="0.2">
      <c r="A738" s="3"/>
      <c r="B738" s="63"/>
      <c r="C738" s="3"/>
      <c r="D738" s="2"/>
      <c r="E738" s="5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39"/>
      <c r="AV738" s="39"/>
      <c r="AW738" s="39"/>
    </row>
    <row r="739" spans="1:49" s="1" customFormat="1" ht="20.100000000000001" customHeight="1" x14ac:dyDescent="0.25">
      <c r="A739" s="3"/>
      <c r="B739" s="6"/>
      <c r="C739" s="51" t="s">
        <v>159</v>
      </c>
      <c r="D739" s="52"/>
      <c r="E739" s="5"/>
      <c r="F739" s="53">
        <v>200</v>
      </c>
      <c r="G739" s="54"/>
      <c r="H739" s="54"/>
      <c r="I739" s="54"/>
      <c r="J739" s="53">
        <v>647</v>
      </c>
      <c r="K739" s="53">
        <v>10</v>
      </c>
      <c r="L739" s="53">
        <v>8</v>
      </c>
      <c r="M739" s="54"/>
      <c r="N739" s="53">
        <v>665</v>
      </c>
      <c r="O739" s="54"/>
      <c r="P739" s="54"/>
      <c r="Q739" s="54"/>
      <c r="R739" s="53">
        <v>0</v>
      </c>
      <c r="S739" s="53">
        <v>39</v>
      </c>
      <c r="T739" s="53">
        <v>185</v>
      </c>
      <c r="U739" s="53">
        <v>31</v>
      </c>
      <c r="V739" s="54"/>
      <c r="W739" s="53">
        <v>91</v>
      </c>
      <c r="X739" s="53">
        <v>2</v>
      </c>
      <c r="Y739" s="53">
        <v>0</v>
      </c>
      <c r="Z739" s="53">
        <v>22</v>
      </c>
      <c r="AA739" s="53">
        <v>73</v>
      </c>
      <c r="AB739" s="53">
        <v>20</v>
      </c>
      <c r="AC739" s="53">
        <v>241</v>
      </c>
      <c r="AD739" s="53">
        <v>0</v>
      </c>
      <c r="AE739" s="54"/>
      <c r="AF739" s="53">
        <v>704</v>
      </c>
      <c r="AG739" s="54"/>
      <c r="AH739" s="54"/>
      <c r="AI739" s="54"/>
      <c r="AJ739" s="53">
        <v>161</v>
      </c>
      <c r="AK739" s="54"/>
      <c r="AL739" s="54"/>
      <c r="AM739" s="54"/>
      <c r="AN739" s="53">
        <v>0</v>
      </c>
      <c r="AO739" s="54"/>
      <c r="AP739" s="53">
        <v>0</v>
      </c>
      <c r="AQ739" s="54"/>
      <c r="AR739" s="54"/>
      <c r="AS739" s="54"/>
      <c r="AT739" s="53">
        <v>188</v>
      </c>
      <c r="AU739" s="39"/>
      <c r="AV739" s="39"/>
      <c r="AW739" s="39"/>
    </row>
    <row r="740" spans="1:49" s="1" customFormat="1" ht="20.100000000000001" customHeight="1" x14ac:dyDescent="0.2">
      <c r="A740" s="3"/>
      <c r="B740" s="63"/>
      <c r="C740" s="63"/>
      <c r="D740" s="63"/>
      <c r="E740" s="5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39"/>
      <c r="AV740" s="39"/>
      <c r="AW740" s="39"/>
    </row>
    <row r="741" spans="1:49" s="1" customFormat="1" ht="20.100000000000001" customHeight="1" x14ac:dyDescent="0.25">
      <c r="A741" s="3"/>
      <c r="B741" s="57" t="s">
        <v>307</v>
      </c>
      <c r="C741" s="58"/>
      <c r="D741" s="58"/>
      <c r="E741" s="5"/>
      <c r="F741" s="59">
        <v>200</v>
      </c>
      <c r="G741" s="54"/>
      <c r="H741" s="54"/>
      <c r="I741" s="54"/>
      <c r="J741" s="59">
        <v>647</v>
      </c>
      <c r="K741" s="59">
        <v>10</v>
      </c>
      <c r="L741" s="59">
        <v>8</v>
      </c>
      <c r="M741" s="54"/>
      <c r="N741" s="59">
        <v>665</v>
      </c>
      <c r="O741" s="54"/>
      <c r="P741" s="54"/>
      <c r="Q741" s="54"/>
      <c r="R741" s="59">
        <v>0</v>
      </c>
      <c r="S741" s="59">
        <v>39</v>
      </c>
      <c r="T741" s="59">
        <v>185</v>
      </c>
      <c r="U741" s="59">
        <v>31</v>
      </c>
      <c r="V741" s="54"/>
      <c r="W741" s="59">
        <v>91</v>
      </c>
      <c r="X741" s="59">
        <v>2</v>
      </c>
      <c r="Y741" s="59">
        <v>0</v>
      </c>
      <c r="Z741" s="59">
        <v>22</v>
      </c>
      <c r="AA741" s="59">
        <v>73</v>
      </c>
      <c r="AB741" s="59">
        <v>20</v>
      </c>
      <c r="AC741" s="59">
        <v>241</v>
      </c>
      <c r="AD741" s="59">
        <v>0</v>
      </c>
      <c r="AE741" s="54"/>
      <c r="AF741" s="59">
        <v>704</v>
      </c>
      <c r="AG741" s="54"/>
      <c r="AH741" s="54"/>
      <c r="AI741" s="54"/>
      <c r="AJ741" s="59">
        <v>161</v>
      </c>
      <c r="AK741" s="54"/>
      <c r="AL741" s="54"/>
      <c r="AM741" s="54"/>
      <c r="AN741" s="59">
        <v>0</v>
      </c>
      <c r="AO741" s="54"/>
      <c r="AP741" s="59">
        <v>0</v>
      </c>
      <c r="AQ741" s="54"/>
      <c r="AR741" s="54"/>
      <c r="AS741" s="54"/>
      <c r="AT741" s="59">
        <v>188</v>
      </c>
      <c r="AU741" s="39"/>
      <c r="AV741" s="39"/>
      <c r="AW741" s="39"/>
    </row>
    <row r="742" spans="1:49" s="1" customFormat="1" ht="20.100000000000001" customHeight="1" x14ac:dyDescent="0.2">
      <c r="A742" s="3"/>
      <c r="B742" s="63"/>
      <c r="C742" s="63"/>
      <c r="D742" s="63"/>
      <c r="E742" s="5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39"/>
      <c r="AV742" s="39"/>
      <c r="AW742" s="39"/>
    </row>
    <row r="743" spans="1:49" s="1" customFormat="1" ht="20.100000000000001" customHeight="1" x14ac:dyDescent="0.2">
      <c r="A743" s="3"/>
      <c r="B743" s="6" t="s">
        <v>308</v>
      </c>
      <c r="C743" s="63"/>
      <c r="D743" s="63"/>
      <c r="E743" s="5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39"/>
      <c r="AV743" s="39"/>
      <c r="AW743" s="39"/>
    </row>
    <row r="744" spans="1:49" s="1" customFormat="1" ht="20.100000000000001" customHeight="1" x14ac:dyDescent="0.2">
      <c r="A744" s="3"/>
      <c r="B744" s="63"/>
      <c r="C744" s="3" t="s">
        <v>154</v>
      </c>
      <c r="D744" s="2"/>
      <c r="E744" s="5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39"/>
      <c r="AV744" s="39"/>
      <c r="AW744" s="39"/>
    </row>
    <row r="745" spans="1:49" s="1" customFormat="1" ht="20.100000000000001" customHeight="1" x14ac:dyDescent="0.2">
      <c r="A745" s="3"/>
      <c r="B745" s="63"/>
      <c r="C745" s="3"/>
      <c r="D745" s="2" t="s">
        <v>122</v>
      </c>
      <c r="E745" s="5"/>
      <c r="F745" s="39">
        <v>125</v>
      </c>
      <c r="G745" s="39"/>
      <c r="H745" s="39"/>
      <c r="I745" s="39"/>
      <c r="J745" s="39">
        <v>353</v>
      </c>
      <c r="K745" s="39">
        <v>5</v>
      </c>
      <c r="L745" s="39">
        <v>7</v>
      </c>
      <c r="M745" s="39"/>
      <c r="N745" s="39">
        <v>365</v>
      </c>
      <c r="O745" s="39"/>
      <c r="P745" s="39"/>
      <c r="Q745" s="39"/>
      <c r="R745" s="39">
        <v>4</v>
      </c>
      <c r="S745" s="39">
        <v>10</v>
      </c>
      <c r="T745" s="39">
        <v>77</v>
      </c>
      <c r="U745" s="39">
        <v>28</v>
      </c>
      <c r="V745" s="39"/>
      <c r="W745" s="39">
        <v>31</v>
      </c>
      <c r="X745" s="39">
        <v>0</v>
      </c>
      <c r="Y745" s="39">
        <v>2</v>
      </c>
      <c r="Z745" s="39">
        <v>15</v>
      </c>
      <c r="AA745" s="39">
        <v>33</v>
      </c>
      <c r="AB745" s="39">
        <v>11</v>
      </c>
      <c r="AC745" s="39">
        <v>163</v>
      </c>
      <c r="AD745" s="39">
        <v>0</v>
      </c>
      <c r="AE745" s="39"/>
      <c r="AF745" s="39">
        <v>374</v>
      </c>
      <c r="AG745" s="39"/>
      <c r="AH745" s="39"/>
      <c r="AI745" s="39"/>
      <c r="AJ745" s="39">
        <v>116</v>
      </c>
      <c r="AK745" s="39"/>
      <c r="AL745" s="39"/>
      <c r="AM745" s="39"/>
      <c r="AN745" s="39">
        <v>0</v>
      </c>
      <c r="AO745" s="39"/>
      <c r="AP745" s="39">
        <v>0</v>
      </c>
      <c r="AQ745" s="39"/>
      <c r="AR745" s="39"/>
      <c r="AS745" s="39"/>
      <c r="AT745" s="39">
        <v>16</v>
      </c>
      <c r="AU745" s="39"/>
      <c r="AV745" s="39"/>
      <c r="AW745" s="39"/>
    </row>
    <row r="746" spans="1:49" ht="19.5" customHeight="1" x14ac:dyDescent="0.2">
      <c r="D746" s="47" t="s">
        <v>97</v>
      </c>
      <c r="F746" s="48">
        <v>71</v>
      </c>
      <c r="G746" s="49"/>
      <c r="H746" s="49"/>
      <c r="I746" s="49"/>
      <c r="J746" s="48">
        <v>336</v>
      </c>
      <c r="K746" s="48">
        <v>13</v>
      </c>
      <c r="L746" s="48">
        <v>3</v>
      </c>
      <c r="M746" s="49"/>
      <c r="N746" s="48">
        <v>352</v>
      </c>
      <c r="O746" s="49"/>
      <c r="P746" s="49"/>
      <c r="Q746" s="49"/>
      <c r="R746" s="48">
        <v>4</v>
      </c>
      <c r="S746" s="48">
        <v>19</v>
      </c>
      <c r="T746" s="48">
        <v>76</v>
      </c>
      <c r="U746" s="48">
        <v>35</v>
      </c>
      <c r="V746" s="49"/>
      <c r="W746" s="48">
        <v>27</v>
      </c>
      <c r="X746" s="48">
        <v>0</v>
      </c>
      <c r="Y746" s="48">
        <v>1</v>
      </c>
      <c r="Z746" s="48">
        <v>14</v>
      </c>
      <c r="AA746" s="48">
        <v>42</v>
      </c>
      <c r="AB746" s="48">
        <v>10</v>
      </c>
      <c r="AC746" s="48">
        <v>129</v>
      </c>
      <c r="AD746" s="48">
        <v>0</v>
      </c>
      <c r="AE746" s="49"/>
      <c r="AF746" s="48">
        <v>357</v>
      </c>
      <c r="AG746" s="49"/>
      <c r="AH746" s="49"/>
      <c r="AI746" s="49"/>
      <c r="AJ746" s="48">
        <v>66</v>
      </c>
      <c r="AK746" s="49"/>
      <c r="AL746" s="49"/>
      <c r="AM746" s="49"/>
      <c r="AN746" s="48">
        <v>0</v>
      </c>
      <c r="AO746" s="49"/>
      <c r="AP746" s="48">
        <v>0</v>
      </c>
      <c r="AQ746" s="49"/>
      <c r="AR746" s="49"/>
      <c r="AS746" s="49"/>
      <c r="AT746" s="48">
        <v>0</v>
      </c>
      <c r="AU746" s="39"/>
      <c r="AV746" s="39"/>
      <c r="AW746" s="39"/>
    </row>
    <row r="747" spans="1:49" s="1" customFormat="1" ht="20.100000000000001" customHeight="1" x14ac:dyDescent="0.2">
      <c r="A747" s="3"/>
      <c r="B747" s="63"/>
      <c r="C747" s="3"/>
      <c r="D747" s="2"/>
      <c r="E747" s="5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39"/>
      <c r="AV747" s="39"/>
      <c r="AW747" s="39"/>
    </row>
    <row r="748" spans="1:49" s="1" customFormat="1" ht="20.100000000000001" customHeight="1" x14ac:dyDescent="0.25">
      <c r="A748" s="3"/>
      <c r="B748" s="6"/>
      <c r="C748" s="51" t="s">
        <v>159</v>
      </c>
      <c r="D748" s="52"/>
      <c r="E748" s="5"/>
      <c r="F748" s="53">
        <v>196</v>
      </c>
      <c r="G748" s="54"/>
      <c r="H748" s="54"/>
      <c r="I748" s="54"/>
      <c r="J748" s="53">
        <v>689</v>
      </c>
      <c r="K748" s="53">
        <v>18</v>
      </c>
      <c r="L748" s="53">
        <v>10</v>
      </c>
      <c r="M748" s="54"/>
      <c r="N748" s="53">
        <v>717</v>
      </c>
      <c r="O748" s="54"/>
      <c r="P748" s="54"/>
      <c r="Q748" s="54"/>
      <c r="R748" s="53">
        <v>8</v>
      </c>
      <c r="S748" s="53">
        <v>29</v>
      </c>
      <c r="T748" s="53">
        <v>153</v>
      </c>
      <c r="U748" s="53">
        <v>63</v>
      </c>
      <c r="V748" s="54"/>
      <c r="W748" s="53">
        <v>58</v>
      </c>
      <c r="X748" s="53">
        <v>0</v>
      </c>
      <c r="Y748" s="53">
        <v>3</v>
      </c>
      <c r="Z748" s="53">
        <v>29</v>
      </c>
      <c r="AA748" s="53">
        <v>75</v>
      </c>
      <c r="AB748" s="53">
        <v>21</v>
      </c>
      <c r="AC748" s="53">
        <v>292</v>
      </c>
      <c r="AD748" s="53">
        <v>0</v>
      </c>
      <c r="AE748" s="54"/>
      <c r="AF748" s="53">
        <v>731</v>
      </c>
      <c r="AG748" s="54"/>
      <c r="AH748" s="54"/>
      <c r="AI748" s="54"/>
      <c r="AJ748" s="53">
        <v>182</v>
      </c>
      <c r="AK748" s="54"/>
      <c r="AL748" s="54"/>
      <c r="AM748" s="54"/>
      <c r="AN748" s="53">
        <v>0</v>
      </c>
      <c r="AO748" s="54"/>
      <c r="AP748" s="53">
        <v>0</v>
      </c>
      <c r="AQ748" s="54"/>
      <c r="AR748" s="54"/>
      <c r="AS748" s="54"/>
      <c r="AT748" s="53">
        <v>16</v>
      </c>
      <c r="AU748" s="39"/>
      <c r="AV748" s="39"/>
      <c r="AW748" s="39"/>
    </row>
    <row r="749" spans="1:49" s="1" customFormat="1" ht="20.100000000000001" customHeight="1" x14ac:dyDescent="0.2">
      <c r="A749" s="3"/>
      <c r="B749" s="63"/>
      <c r="C749" s="63"/>
      <c r="D749" s="63"/>
      <c r="E749" s="5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39"/>
      <c r="AV749" s="39"/>
      <c r="AW749" s="39"/>
    </row>
    <row r="750" spans="1:49" s="1" customFormat="1" ht="20.100000000000001" customHeight="1" x14ac:dyDescent="0.25">
      <c r="A750" s="3"/>
      <c r="B750" s="57" t="s">
        <v>309</v>
      </c>
      <c r="C750" s="58"/>
      <c r="D750" s="58"/>
      <c r="E750" s="5"/>
      <c r="F750" s="59">
        <v>196</v>
      </c>
      <c r="G750" s="54"/>
      <c r="H750" s="54"/>
      <c r="I750" s="54"/>
      <c r="J750" s="59">
        <v>689</v>
      </c>
      <c r="K750" s="59">
        <v>18</v>
      </c>
      <c r="L750" s="59">
        <v>10</v>
      </c>
      <c r="M750" s="54"/>
      <c r="N750" s="59">
        <v>717</v>
      </c>
      <c r="O750" s="54"/>
      <c r="P750" s="54"/>
      <c r="Q750" s="54"/>
      <c r="R750" s="59">
        <v>8</v>
      </c>
      <c r="S750" s="59">
        <v>29</v>
      </c>
      <c r="T750" s="59">
        <v>153</v>
      </c>
      <c r="U750" s="59">
        <v>63</v>
      </c>
      <c r="V750" s="54"/>
      <c r="W750" s="59">
        <v>58</v>
      </c>
      <c r="X750" s="59">
        <v>0</v>
      </c>
      <c r="Y750" s="59">
        <v>3</v>
      </c>
      <c r="Z750" s="59">
        <v>29</v>
      </c>
      <c r="AA750" s="59">
        <v>75</v>
      </c>
      <c r="AB750" s="59">
        <v>21</v>
      </c>
      <c r="AC750" s="59">
        <v>292</v>
      </c>
      <c r="AD750" s="59">
        <v>0</v>
      </c>
      <c r="AE750" s="54"/>
      <c r="AF750" s="59">
        <v>731</v>
      </c>
      <c r="AG750" s="54"/>
      <c r="AH750" s="54"/>
      <c r="AI750" s="54"/>
      <c r="AJ750" s="59">
        <v>182</v>
      </c>
      <c r="AK750" s="54"/>
      <c r="AL750" s="54"/>
      <c r="AM750" s="54"/>
      <c r="AN750" s="59">
        <v>0</v>
      </c>
      <c r="AO750" s="54"/>
      <c r="AP750" s="59">
        <v>0</v>
      </c>
      <c r="AQ750" s="54"/>
      <c r="AR750" s="54"/>
      <c r="AS750" s="54"/>
      <c r="AT750" s="59">
        <v>16</v>
      </c>
      <c r="AU750" s="39"/>
      <c r="AV750" s="39"/>
      <c r="AW750" s="39"/>
    </row>
    <row r="751" spans="1:49" ht="20.100000000000001" customHeight="1" x14ac:dyDescent="0.2"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</row>
    <row r="752" spans="1:49" s="69" customFormat="1" ht="30" customHeight="1" x14ac:dyDescent="0.2">
      <c r="A752" s="65"/>
      <c r="B752" s="66" t="s">
        <v>310</v>
      </c>
      <c r="C752" s="67"/>
      <c r="D752" s="67"/>
      <c r="E752" s="5"/>
      <c r="F752" s="68">
        <v>19733</v>
      </c>
      <c r="G752" s="54"/>
      <c r="H752" s="54"/>
      <c r="I752" s="54"/>
      <c r="J752" s="68">
        <v>93514</v>
      </c>
      <c r="K752" s="68">
        <v>2647</v>
      </c>
      <c r="L752" s="68">
        <v>832</v>
      </c>
      <c r="M752" s="54"/>
      <c r="N752" s="68">
        <v>96993</v>
      </c>
      <c r="O752" s="54"/>
      <c r="P752" s="54"/>
      <c r="Q752" s="54"/>
      <c r="R752" s="68">
        <f xml:space="preserve"> 447 + 3 + 2 + 2 + 5 + 2</f>
        <v>461</v>
      </c>
      <c r="S752" s="68">
        <v>5258</v>
      </c>
      <c r="T752" s="68">
        <v>26693</v>
      </c>
      <c r="U752" s="68">
        <v>7486</v>
      </c>
      <c r="V752" s="54"/>
      <c r="W752" s="68">
        <v>10707</v>
      </c>
      <c r="X752" s="68">
        <v>295</v>
      </c>
      <c r="Y752" s="68">
        <v>138</v>
      </c>
      <c r="Z752" s="68">
        <v>2468</v>
      </c>
      <c r="AA752" s="68">
        <v>12922</v>
      </c>
      <c r="AB752" s="68">
        <v>2528</v>
      </c>
      <c r="AC752" s="68">
        <v>28589</v>
      </c>
      <c r="AD752" s="68">
        <v>102</v>
      </c>
      <c r="AE752" s="54"/>
      <c r="AF752" s="68">
        <v>97647</v>
      </c>
      <c r="AG752" s="54"/>
      <c r="AH752" s="54"/>
      <c r="AI752" s="54"/>
      <c r="AJ752" s="68">
        <v>19053</v>
      </c>
      <c r="AK752" s="54"/>
      <c r="AL752" s="54"/>
      <c r="AM752" s="54"/>
      <c r="AN752" s="68">
        <v>0</v>
      </c>
      <c r="AO752" s="54"/>
      <c r="AP752" s="68">
        <v>26</v>
      </c>
      <c r="AQ752" s="54"/>
      <c r="AR752" s="54"/>
      <c r="AS752" s="54"/>
      <c r="AT752" s="68">
        <v>4910</v>
      </c>
      <c r="AU752" s="39"/>
      <c r="AV752" s="39"/>
      <c r="AW752" s="39"/>
    </row>
  </sheetData>
  <mergeCells count="4">
    <mergeCell ref="A2:AT3"/>
    <mergeCell ref="A4:AT5"/>
    <mergeCell ref="F7:AT7"/>
    <mergeCell ref="A8:D8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2:AW752"/>
  <sheetViews>
    <sheetView view="pageBreakPreview" zoomScale="80" zoomScaleNormal="60" zoomScaleSheetLayoutView="80" workbookViewId="0">
      <pane ySplit="9" topLeftCell="A10" activePane="bottomLeft" state="frozen"/>
      <selection activeCell="A10" sqref="A10"/>
      <selection pane="bottomLeft" activeCell="A9" sqref="A9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1" width="12.7109375" style="4" customWidth="1"/>
    <col min="22" max="22" width="1.7109375" style="4" customWidth="1"/>
    <col min="23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45" width="1.7109375" style="4" customWidth="1"/>
    <col min="46" max="46" width="12.7109375" style="4" customWidth="1"/>
    <col min="47" max="16384" width="11.42578125" style="7"/>
  </cols>
  <sheetData>
    <row r="2" spans="1:49" ht="12.75" x14ac:dyDescent="0.2">
      <c r="A2" s="82" t="s">
        <v>20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</row>
    <row r="3" spans="1:49" ht="12.75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</row>
    <row r="4" spans="1:49" ht="12.75" x14ac:dyDescent="0.2">
      <c r="A4" s="82" t="s">
        <v>93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</row>
    <row r="5" spans="1:49" ht="13.5" thickBot="1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</row>
    <row r="6" spans="1:49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  <c r="AQ6" s="9"/>
      <c r="AR6" s="9"/>
      <c r="AS6" s="9"/>
      <c r="AT6" s="9"/>
    </row>
    <row r="7" spans="1:49" ht="30" customHeight="1" thickBot="1" x14ac:dyDescent="0.3">
      <c r="A7" s="13"/>
      <c r="B7" s="13"/>
      <c r="C7" s="13"/>
      <c r="D7" s="14"/>
      <c r="E7" s="14"/>
      <c r="F7" s="84" t="s">
        <v>34</v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</row>
    <row r="8" spans="1:49" ht="50.1" customHeight="1" thickBot="1" x14ac:dyDescent="0.25">
      <c r="A8" s="85" t="s">
        <v>3</v>
      </c>
      <c r="B8" s="85"/>
      <c r="C8" s="85"/>
      <c r="D8" s="85"/>
      <c r="E8" s="11"/>
      <c r="F8" s="10" t="s">
        <v>4</v>
      </c>
      <c r="G8" s="16"/>
      <c r="H8" s="16"/>
      <c r="I8" s="16"/>
      <c r="J8" s="10" t="s">
        <v>5</v>
      </c>
      <c r="K8" s="10" t="s">
        <v>22</v>
      </c>
      <c r="L8" s="10" t="s">
        <v>23</v>
      </c>
      <c r="M8" s="16"/>
      <c r="N8" s="10" t="s">
        <v>7</v>
      </c>
      <c r="O8" s="16"/>
      <c r="P8" s="16"/>
      <c r="Q8" s="16"/>
      <c r="R8" s="10" t="s">
        <v>10</v>
      </c>
      <c r="S8" s="10" t="s">
        <v>9</v>
      </c>
      <c r="T8" s="10" t="s">
        <v>24</v>
      </c>
      <c r="U8" s="10" t="s">
        <v>86</v>
      </c>
      <c r="V8" s="16"/>
      <c r="W8" s="18" t="s">
        <v>26</v>
      </c>
      <c r="X8" s="18" t="s">
        <v>27</v>
      </c>
      <c r="Y8" s="18" t="s">
        <v>28</v>
      </c>
      <c r="Z8" s="18" t="s">
        <v>29</v>
      </c>
      <c r="AA8" s="18" t="s">
        <v>30</v>
      </c>
      <c r="AB8" s="18" t="s">
        <v>31</v>
      </c>
      <c r="AC8" s="18" t="s">
        <v>32</v>
      </c>
      <c r="AD8" s="10" t="s">
        <v>11</v>
      </c>
      <c r="AE8" s="16"/>
      <c r="AF8" s="10" t="s">
        <v>15</v>
      </c>
      <c r="AG8" s="16"/>
      <c r="AH8" s="16"/>
      <c r="AI8" s="16"/>
      <c r="AJ8" s="10" t="s">
        <v>16</v>
      </c>
      <c r="AK8" s="17"/>
      <c r="AL8" s="17"/>
      <c r="AM8" s="17"/>
      <c r="AN8" s="10" t="s">
        <v>17</v>
      </c>
      <c r="AO8" s="17"/>
      <c r="AP8" s="10" t="s">
        <v>18</v>
      </c>
      <c r="AQ8" s="17"/>
      <c r="AR8" s="17"/>
      <c r="AS8" s="17"/>
      <c r="AT8" s="10" t="s">
        <v>33</v>
      </c>
    </row>
    <row r="9" spans="1:49" ht="20.100000000000001" customHeight="1" x14ac:dyDescent="0.2">
      <c r="AU9" s="39"/>
      <c r="AV9" s="39"/>
      <c r="AW9" s="39"/>
    </row>
    <row r="10" spans="1:49" ht="20.100000000000001" customHeight="1" x14ac:dyDescent="0.2">
      <c r="A10" s="2"/>
      <c r="B10" s="6" t="s">
        <v>94</v>
      </c>
      <c r="AU10"/>
      <c r="AV10"/>
      <c r="AW10"/>
    </row>
    <row r="11" spans="1:49" ht="20.100000000000001" customHeight="1" x14ac:dyDescent="0.2">
      <c r="A11" s="45"/>
      <c r="B11" s="46"/>
      <c r="C11" s="3" t="s">
        <v>95</v>
      </c>
      <c r="AU11"/>
      <c r="AV11"/>
      <c r="AW11"/>
    </row>
    <row r="12" spans="1:49" ht="20.100000000000001" customHeight="1" x14ac:dyDescent="0.2">
      <c r="D12" s="2" t="s">
        <v>96</v>
      </c>
      <c r="F12" s="39">
        <v>0</v>
      </c>
      <c r="G12" s="39"/>
      <c r="H12" s="39"/>
      <c r="I12" s="39"/>
      <c r="J12" s="39">
        <v>0</v>
      </c>
      <c r="K12" s="39">
        <v>0</v>
      </c>
      <c r="L12" s="39">
        <v>0</v>
      </c>
      <c r="M12" s="39"/>
      <c r="N12" s="39">
        <v>0</v>
      </c>
      <c r="O12" s="39"/>
      <c r="P12" s="39"/>
      <c r="Q12" s="39"/>
      <c r="R12" s="39">
        <v>0</v>
      </c>
      <c r="S12" s="39">
        <v>0</v>
      </c>
      <c r="T12" s="39">
        <v>0</v>
      </c>
      <c r="U12" s="39">
        <v>0</v>
      </c>
      <c r="V12" s="39"/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/>
      <c r="AF12" s="39">
        <v>0</v>
      </c>
      <c r="AG12" s="39"/>
      <c r="AH12" s="39"/>
      <c r="AI12" s="39"/>
      <c r="AJ12" s="39">
        <v>0</v>
      </c>
      <c r="AK12" s="39"/>
      <c r="AL12" s="39"/>
      <c r="AM12" s="39"/>
      <c r="AN12" s="39">
        <v>0</v>
      </c>
      <c r="AO12" s="39"/>
      <c r="AP12" s="39">
        <v>0</v>
      </c>
      <c r="AQ12" s="39"/>
      <c r="AR12" s="39"/>
      <c r="AS12" s="39"/>
      <c r="AT12" s="39">
        <v>0</v>
      </c>
      <c r="AU12" s="39"/>
      <c r="AV12" s="39"/>
      <c r="AW12" s="39"/>
    </row>
    <row r="13" spans="1:49" ht="20.100000000000001" customHeight="1" x14ac:dyDescent="0.2">
      <c r="D13" s="47" t="s">
        <v>97</v>
      </c>
      <c r="F13" s="48">
        <v>0</v>
      </c>
      <c r="G13" s="49"/>
      <c r="H13" s="49"/>
      <c r="I13" s="49"/>
      <c r="J13" s="48">
        <v>0</v>
      </c>
      <c r="K13" s="48">
        <v>0</v>
      </c>
      <c r="L13" s="48">
        <v>0</v>
      </c>
      <c r="M13" s="49"/>
      <c r="N13" s="48">
        <v>0</v>
      </c>
      <c r="O13" s="49"/>
      <c r="P13" s="49"/>
      <c r="Q13" s="49"/>
      <c r="R13" s="48">
        <v>0</v>
      </c>
      <c r="S13" s="48">
        <v>0</v>
      </c>
      <c r="T13" s="48">
        <v>0</v>
      </c>
      <c r="U13" s="48">
        <v>0</v>
      </c>
      <c r="V13" s="49"/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9"/>
      <c r="AF13" s="48">
        <v>0</v>
      </c>
      <c r="AG13" s="49"/>
      <c r="AH13" s="49"/>
      <c r="AI13" s="49"/>
      <c r="AJ13" s="48">
        <v>0</v>
      </c>
      <c r="AK13" s="49"/>
      <c r="AL13" s="49"/>
      <c r="AM13" s="49"/>
      <c r="AN13" s="48">
        <v>0</v>
      </c>
      <c r="AO13" s="49"/>
      <c r="AP13" s="48">
        <v>0</v>
      </c>
      <c r="AQ13" s="49"/>
      <c r="AR13" s="49"/>
      <c r="AS13" s="49"/>
      <c r="AT13" s="48">
        <v>0</v>
      </c>
      <c r="AU13" s="39"/>
      <c r="AV13" s="39"/>
      <c r="AW13" s="39"/>
    </row>
    <row r="14" spans="1:49" ht="20.100000000000001" customHeight="1" x14ac:dyDescent="0.2">
      <c r="D14" s="2" t="s">
        <v>98</v>
      </c>
      <c r="F14" s="39">
        <v>0</v>
      </c>
      <c r="G14" s="39"/>
      <c r="H14" s="39"/>
      <c r="I14" s="39"/>
      <c r="J14" s="39">
        <v>0</v>
      </c>
      <c r="K14" s="39">
        <v>0</v>
      </c>
      <c r="L14" s="39">
        <v>0</v>
      </c>
      <c r="M14" s="39"/>
      <c r="N14" s="39">
        <v>0</v>
      </c>
      <c r="O14" s="39"/>
      <c r="P14" s="39"/>
      <c r="Q14" s="39"/>
      <c r="R14" s="39">
        <v>0</v>
      </c>
      <c r="S14" s="39">
        <v>0</v>
      </c>
      <c r="T14" s="39">
        <v>0</v>
      </c>
      <c r="U14" s="39">
        <v>0</v>
      </c>
      <c r="V14" s="39"/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/>
      <c r="AF14" s="39">
        <v>0</v>
      </c>
      <c r="AG14" s="39"/>
      <c r="AH14" s="39"/>
      <c r="AI14" s="39"/>
      <c r="AJ14" s="39">
        <v>0</v>
      </c>
      <c r="AK14" s="39"/>
      <c r="AL14" s="39"/>
      <c r="AM14" s="39"/>
      <c r="AN14" s="39">
        <v>0</v>
      </c>
      <c r="AO14" s="39"/>
      <c r="AP14" s="39">
        <v>0</v>
      </c>
      <c r="AQ14" s="39"/>
      <c r="AR14" s="39"/>
      <c r="AS14" s="39"/>
      <c r="AT14" s="39">
        <v>0</v>
      </c>
      <c r="AU14" s="39"/>
      <c r="AV14" s="39"/>
      <c r="AW14" s="39"/>
    </row>
    <row r="15" spans="1:49" ht="20.100000000000001" customHeight="1" x14ac:dyDescent="0.2">
      <c r="D15" s="47" t="s">
        <v>99</v>
      </c>
      <c r="F15" s="48">
        <v>0</v>
      </c>
      <c r="G15" s="49"/>
      <c r="H15" s="49"/>
      <c r="I15" s="49"/>
      <c r="J15" s="48">
        <v>1</v>
      </c>
      <c r="K15" s="48">
        <v>0</v>
      </c>
      <c r="L15" s="48">
        <v>0</v>
      </c>
      <c r="M15" s="49"/>
      <c r="N15" s="48">
        <v>1</v>
      </c>
      <c r="O15" s="49"/>
      <c r="P15" s="49"/>
      <c r="Q15" s="49"/>
      <c r="R15" s="48">
        <v>0</v>
      </c>
      <c r="S15" s="48">
        <v>1</v>
      </c>
      <c r="T15" s="48">
        <v>0</v>
      </c>
      <c r="U15" s="48">
        <v>0</v>
      </c>
      <c r="V15" s="49"/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9"/>
      <c r="AF15" s="48">
        <v>1</v>
      </c>
      <c r="AG15" s="49"/>
      <c r="AH15" s="49"/>
      <c r="AI15" s="49"/>
      <c r="AJ15" s="48">
        <v>0</v>
      </c>
      <c r="AK15" s="49"/>
      <c r="AL15" s="49"/>
      <c r="AM15" s="49"/>
      <c r="AN15" s="48">
        <v>0</v>
      </c>
      <c r="AO15" s="49"/>
      <c r="AP15" s="48">
        <v>0</v>
      </c>
      <c r="AQ15" s="49"/>
      <c r="AR15" s="49"/>
      <c r="AS15" s="49"/>
      <c r="AT15" s="48">
        <v>0</v>
      </c>
      <c r="AU15" s="39"/>
      <c r="AV15" s="39"/>
      <c r="AW15" s="39"/>
    </row>
    <row r="16" spans="1:49" ht="20.100000000000001" customHeight="1" x14ac:dyDescent="0.2">
      <c r="D16" s="2" t="s">
        <v>100</v>
      </c>
      <c r="F16" s="39">
        <v>0</v>
      </c>
      <c r="G16" s="39"/>
      <c r="H16" s="39"/>
      <c r="I16" s="39"/>
      <c r="J16" s="39">
        <v>0</v>
      </c>
      <c r="K16" s="39">
        <v>0</v>
      </c>
      <c r="L16" s="39">
        <v>0</v>
      </c>
      <c r="M16" s="39"/>
      <c r="N16" s="39">
        <v>0</v>
      </c>
      <c r="O16" s="39"/>
      <c r="P16" s="39"/>
      <c r="Q16" s="39"/>
      <c r="R16" s="39">
        <v>0</v>
      </c>
      <c r="S16" s="39">
        <v>0</v>
      </c>
      <c r="T16" s="39">
        <v>0</v>
      </c>
      <c r="U16" s="39">
        <v>0</v>
      </c>
      <c r="V16" s="39"/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/>
      <c r="AF16" s="39">
        <v>0</v>
      </c>
      <c r="AG16" s="39"/>
      <c r="AH16" s="39"/>
      <c r="AI16" s="39"/>
      <c r="AJ16" s="39">
        <v>0</v>
      </c>
      <c r="AK16" s="39"/>
      <c r="AL16" s="39"/>
      <c r="AM16" s="39"/>
      <c r="AN16" s="39">
        <v>0</v>
      </c>
      <c r="AO16" s="39"/>
      <c r="AP16" s="39">
        <v>0</v>
      </c>
      <c r="AQ16" s="39"/>
      <c r="AR16" s="39"/>
      <c r="AS16" s="39"/>
      <c r="AT16" s="39">
        <v>0</v>
      </c>
      <c r="AU16" s="39"/>
      <c r="AV16" s="39"/>
      <c r="AW16" s="39"/>
    </row>
    <row r="17" spans="1:49" ht="20.100000000000001" customHeight="1" x14ac:dyDescent="0.2">
      <c r="D17" s="47" t="s">
        <v>101</v>
      </c>
      <c r="F17" s="48">
        <v>0</v>
      </c>
      <c r="G17" s="49"/>
      <c r="H17" s="49"/>
      <c r="I17" s="49"/>
      <c r="J17" s="48">
        <v>0</v>
      </c>
      <c r="K17" s="48">
        <v>0</v>
      </c>
      <c r="L17" s="48">
        <v>0</v>
      </c>
      <c r="M17" s="49"/>
      <c r="N17" s="48">
        <v>0</v>
      </c>
      <c r="O17" s="49"/>
      <c r="P17" s="49"/>
      <c r="Q17" s="49"/>
      <c r="R17" s="48">
        <v>0</v>
      </c>
      <c r="S17" s="48">
        <v>0</v>
      </c>
      <c r="T17" s="48">
        <v>0</v>
      </c>
      <c r="U17" s="48">
        <v>0</v>
      </c>
      <c r="V17" s="49"/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9"/>
      <c r="AF17" s="48">
        <v>0</v>
      </c>
      <c r="AG17" s="49"/>
      <c r="AH17" s="49"/>
      <c r="AI17" s="49"/>
      <c r="AJ17" s="48">
        <v>0</v>
      </c>
      <c r="AK17" s="49"/>
      <c r="AL17" s="49"/>
      <c r="AM17" s="49"/>
      <c r="AN17" s="48">
        <v>0</v>
      </c>
      <c r="AO17" s="49"/>
      <c r="AP17" s="48">
        <v>0</v>
      </c>
      <c r="AQ17" s="49"/>
      <c r="AR17" s="49"/>
      <c r="AS17" s="49"/>
      <c r="AT17" s="48">
        <v>0</v>
      </c>
      <c r="AU17" s="39"/>
      <c r="AV17" s="39"/>
      <c r="AW17" s="39"/>
    </row>
    <row r="18" spans="1:49" ht="20.100000000000001" customHeight="1" x14ac:dyDescent="0.2">
      <c r="D18" s="2" t="s">
        <v>102</v>
      </c>
      <c r="F18" s="39">
        <v>0</v>
      </c>
      <c r="G18" s="39"/>
      <c r="H18" s="39"/>
      <c r="I18" s="39"/>
      <c r="J18" s="39">
        <v>0</v>
      </c>
      <c r="K18" s="39">
        <v>0</v>
      </c>
      <c r="L18" s="39">
        <v>0</v>
      </c>
      <c r="M18" s="39"/>
      <c r="N18" s="39">
        <v>0</v>
      </c>
      <c r="O18" s="39"/>
      <c r="P18" s="39"/>
      <c r="Q18" s="39"/>
      <c r="R18" s="39">
        <v>0</v>
      </c>
      <c r="S18" s="39">
        <v>0</v>
      </c>
      <c r="T18" s="39">
        <v>0</v>
      </c>
      <c r="U18" s="39">
        <v>0</v>
      </c>
      <c r="V18" s="39"/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/>
      <c r="AF18" s="39">
        <v>0</v>
      </c>
      <c r="AG18" s="39"/>
      <c r="AH18" s="39"/>
      <c r="AI18" s="39"/>
      <c r="AJ18" s="39">
        <v>0</v>
      </c>
      <c r="AK18" s="39"/>
      <c r="AL18" s="39"/>
      <c r="AM18" s="39"/>
      <c r="AN18" s="39">
        <v>0</v>
      </c>
      <c r="AO18" s="39"/>
      <c r="AP18" s="39">
        <v>0</v>
      </c>
      <c r="AQ18" s="39"/>
      <c r="AR18" s="39"/>
      <c r="AS18" s="39"/>
      <c r="AT18" s="39">
        <v>0</v>
      </c>
      <c r="AU18" s="39"/>
      <c r="AV18" s="39"/>
      <c r="AW18" s="39"/>
    </row>
    <row r="19" spans="1:49" ht="20.100000000000001" customHeight="1" x14ac:dyDescent="0.2">
      <c r="D19" s="47" t="s">
        <v>103</v>
      </c>
      <c r="F19" s="48">
        <v>0</v>
      </c>
      <c r="G19" s="49"/>
      <c r="H19" s="49"/>
      <c r="I19" s="49"/>
      <c r="J19" s="48">
        <v>0</v>
      </c>
      <c r="K19" s="48">
        <v>0</v>
      </c>
      <c r="L19" s="48">
        <v>0</v>
      </c>
      <c r="M19" s="49"/>
      <c r="N19" s="48">
        <v>0</v>
      </c>
      <c r="O19" s="49"/>
      <c r="P19" s="49"/>
      <c r="Q19" s="49"/>
      <c r="R19" s="48">
        <v>0</v>
      </c>
      <c r="S19" s="48">
        <v>0</v>
      </c>
      <c r="T19" s="48">
        <v>0</v>
      </c>
      <c r="U19" s="48">
        <v>0</v>
      </c>
      <c r="V19" s="49"/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9"/>
      <c r="AF19" s="48">
        <v>0</v>
      </c>
      <c r="AG19" s="49"/>
      <c r="AH19" s="49"/>
      <c r="AI19" s="49"/>
      <c r="AJ19" s="48">
        <v>0</v>
      </c>
      <c r="AK19" s="49"/>
      <c r="AL19" s="49"/>
      <c r="AM19" s="49"/>
      <c r="AN19" s="48">
        <v>0</v>
      </c>
      <c r="AO19" s="49"/>
      <c r="AP19" s="48">
        <v>0</v>
      </c>
      <c r="AQ19" s="49"/>
      <c r="AR19" s="49"/>
      <c r="AS19" s="49"/>
      <c r="AT19" s="48">
        <v>0</v>
      </c>
      <c r="AU19" s="39"/>
      <c r="AV19" s="39"/>
      <c r="AW19" s="39"/>
    </row>
    <row r="20" spans="1:49" ht="20.100000000000001" customHeight="1" x14ac:dyDescent="0.2">
      <c r="D20" s="2" t="s">
        <v>104</v>
      </c>
      <c r="F20" s="39">
        <v>0</v>
      </c>
      <c r="G20" s="39"/>
      <c r="H20" s="39"/>
      <c r="I20" s="39"/>
      <c r="J20" s="39">
        <v>0</v>
      </c>
      <c r="K20" s="39">
        <v>0</v>
      </c>
      <c r="L20" s="39">
        <v>0</v>
      </c>
      <c r="M20" s="39"/>
      <c r="N20" s="39">
        <v>0</v>
      </c>
      <c r="O20" s="39"/>
      <c r="P20" s="39"/>
      <c r="Q20" s="39"/>
      <c r="R20" s="39">
        <v>0</v>
      </c>
      <c r="S20" s="39">
        <v>0</v>
      </c>
      <c r="T20" s="39">
        <v>0</v>
      </c>
      <c r="U20" s="39">
        <v>0</v>
      </c>
      <c r="V20" s="39"/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/>
      <c r="AF20" s="39">
        <v>0</v>
      </c>
      <c r="AG20" s="39"/>
      <c r="AH20" s="39"/>
      <c r="AI20" s="39"/>
      <c r="AJ20" s="39">
        <v>0</v>
      </c>
      <c r="AK20" s="39"/>
      <c r="AL20" s="39"/>
      <c r="AM20" s="39"/>
      <c r="AN20" s="39">
        <v>0</v>
      </c>
      <c r="AO20" s="39"/>
      <c r="AP20" s="39">
        <v>0</v>
      </c>
      <c r="AQ20" s="39"/>
      <c r="AR20" s="39"/>
      <c r="AS20" s="39"/>
      <c r="AT20" s="39">
        <v>0</v>
      </c>
      <c r="AU20" s="39"/>
      <c r="AV20" s="39"/>
      <c r="AW20" s="39"/>
    </row>
    <row r="21" spans="1:49" ht="20.100000000000001" customHeight="1" x14ac:dyDescent="0.2">
      <c r="D21" s="47" t="s">
        <v>105</v>
      </c>
      <c r="F21" s="48">
        <v>0</v>
      </c>
      <c r="G21" s="49"/>
      <c r="H21" s="49"/>
      <c r="I21" s="49"/>
      <c r="J21" s="48">
        <v>0</v>
      </c>
      <c r="K21" s="48">
        <v>0</v>
      </c>
      <c r="L21" s="48">
        <v>0</v>
      </c>
      <c r="M21" s="49"/>
      <c r="N21" s="48">
        <v>0</v>
      </c>
      <c r="O21" s="49"/>
      <c r="P21" s="49"/>
      <c r="Q21" s="49"/>
      <c r="R21" s="48">
        <v>0</v>
      </c>
      <c r="S21" s="48">
        <v>0</v>
      </c>
      <c r="T21" s="48">
        <v>0</v>
      </c>
      <c r="U21" s="48">
        <v>0</v>
      </c>
      <c r="V21" s="49"/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9"/>
      <c r="AF21" s="48">
        <v>0</v>
      </c>
      <c r="AG21" s="49"/>
      <c r="AH21" s="49"/>
      <c r="AI21" s="49"/>
      <c r="AJ21" s="48">
        <v>0</v>
      </c>
      <c r="AK21" s="49"/>
      <c r="AL21" s="49"/>
      <c r="AM21" s="49"/>
      <c r="AN21" s="48">
        <v>0</v>
      </c>
      <c r="AO21" s="49"/>
      <c r="AP21" s="48">
        <v>0</v>
      </c>
      <c r="AQ21" s="49"/>
      <c r="AR21" s="49"/>
      <c r="AS21" s="49"/>
      <c r="AT21" s="48">
        <v>0</v>
      </c>
      <c r="AU21" s="39"/>
      <c r="AV21" s="39"/>
      <c r="AW21" s="39"/>
    </row>
    <row r="22" spans="1:49" ht="20.100000000000001" customHeight="1" x14ac:dyDescent="0.2">
      <c r="D22" s="2" t="s">
        <v>106</v>
      </c>
      <c r="F22" s="39">
        <v>0</v>
      </c>
      <c r="G22" s="39"/>
      <c r="H22" s="39"/>
      <c r="I22" s="39"/>
      <c r="J22" s="39">
        <v>0</v>
      </c>
      <c r="K22" s="39">
        <v>0</v>
      </c>
      <c r="L22" s="39">
        <v>0</v>
      </c>
      <c r="M22" s="39"/>
      <c r="N22" s="39">
        <v>0</v>
      </c>
      <c r="O22" s="39"/>
      <c r="P22" s="39"/>
      <c r="Q22" s="39"/>
      <c r="R22" s="39">
        <v>0</v>
      </c>
      <c r="S22" s="39">
        <v>0</v>
      </c>
      <c r="T22" s="39">
        <v>0</v>
      </c>
      <c r="U22" s="39">
        <v>0</v>
      </c>
      <c r="V22" s="39"/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/>
      <c r="AF22" s="39">
        <v>0</v>
      </c>
      <c r="AG22" s="39"/>
      <c r="AH22" s="39"/>
      <c r="AI22" s="39"/>
      <c r="AJ22" s="39">
        <v>0</v>
      </c>
      <c r="AK22" s="39"/>
      <c r="AL22" s="39"/>
      <c r="AM22" s="39"/>
      <c r="AN22" s="39">
        <v>0</v>
      </c>
      <c r="AO22" s="39"/>
      <c r="AP22" s="39">
        <v>0</v>
      </c>
      <c r="AQ22" s="39"/>
      <c r="AR22" s="39"/>
      <c r="AS22" s="39"/>
      <c r="AT22" s="39">
        <v>0</v>
      </c>
      <c r="AU22" s="39"/>
      <c r="AV22" s="39"/>
      <c r="AW22" s="39"/>
    </row>
    <row r="23" spans="1:49" ht="20.100000000000001" customHeight="1" x14ac:dyDescent="0.2">
      <c r="D23" s="47" t="s">
        <v>107</v>
      </c>
      <c r="F23" s="48">
        <v>0</v>
      </c>
      <c r="G23" s="49"/>
      <c r="H23" s="49"/>
      <c r="I23" s="49"/>
      <c r="J23" s="48">
        <v>0</v>
      </c>
      <c r="K23" s="48">
        <v>0</v>
      </c>
      <c r="L23" s="48">
        <v>0</v>
      </c>
      <c r="M23" s="49"/>
      <c r="N23" s="48">
        <v>0</v>
      </c>
      <c r="O23" s="49"/>
      <c r="P23" s="49"/>
      <c r="Q23" s="49"/>
      <c r="R23" s="48">
        <v>0</v>
      </c>
      <c r="S23" s="48">
        <v>0</v>
      </c>
      <c r="T23" s="48">
        <v>0</v>
      </c>
      <c r="U23" s="48">
        <v>0</v>
      </c>
      <c r="V23" s="49"/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9"/>
      <c r="AF23" s="48">
        <v>0</v>
      </c>
      <c r="AG23" s="49"/>
      <c r="AH23" s="49"/>
      <c r="AI23" s="49"/>
      <c r="AJ23" s="48">
        <v>0</v>
      </c>
      <c r="AK23" s="49"/>
      <c r="AL23" s="49"/>
      <c r="AM23" s="49"/>
      <c r="AN23" s="48">
        <v>0</v>
      </c>
      <c r="AO23" s="49"/>
      <c r="AP23" s="48">
        <v>0</v>
      </c>
      <c r="AQ23" s="49"/>
      <c r="AR23" s="49"/>
      <c r="AS23" s="49"/>
      <c r="AT23" s="48">
        <v>0</v>
      </c>
      <c r="AU23" s="39"/>
      <c r="AV23" s="39"/>
      <c r="AW23" s="39"/>
    </row>
    <row r="24" spans="1:49" ht="20.100000000000001" customHeight="1" x14ac:dyDescent="0.2">
      <c r="D24" s="2" t="s">
        <v>108</v>
      </c>
      <c r="F24" s="39">
        <v>0</v>
      </c>
      <c r="G24" s="39"/>
      <c r="H24" s="39"/>
      <c r="I24" s="39"/>
      <c r="J24" s="39">
        <v>0</v>
      </c>
      <c r="K24" s="39">
        <v>0</v>
      </c>
      <c r="L24" s="39">
        <v>0</v>
      </c>
      <c r="M24" s="39"/>
      <c r="N24" s="39">
        <v>0</v>
      </c>
      <c r="O24" s="39"/>
      <c r="P24" s="39"/>
      <c r="Q24" s="39"/>
      <c r="R24" s="39">
        <v>0</v>
      </c>
      <c r="S24" s="39">
        <v>0</v>
      </c>
      <c r="T24" s="39">
        <v>0</v>
      </c>
      <c r="U24" s="39">
        <v>0</v>
      </c>
      <c r="V24" s="39"/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/>
      <c r="AF24" s="39">
        <v>0</v>
      </c>
      <c r="AG24" s="39"/>
      <c r="AH24" s="39"/>
      <c r="AI24" s="39"/>
      <c r="AJ24" s="39">
        <v>0</v>
      </c>
      <c r="AK24" s="39"/>
      <c r="AL24" s="39"/>
      <c r="AM24" s="39"/>
      <c r="AN24" s="39">
        <v>0</v>
      </c>
      <c r="AO24" s="39"/>
      <c r="AP24" s="39">
        <v>0</v>
      </c>
      <c r="AQ24" s="39"/>
      <c r="AR24" s="39"/>
      <c r="AS24" s="39"/>
      <c r="AT24" s="39">
        <v>0</v>
      </c>
      <c r="AU24" s="39"/>
      <c r="AV24" s="39"/>
      <c r="AW24" s="39"/>
    </row>
    <row r="25" spans="1:49" ht="20.100000000000001" customHeight="1" x14ac:dyDescent="0.2">
      <c r="D25" s="47" t="s">
        <v>109</v>
      </c>
      <c r="F25" s="48">
        <v>0</v>
      </c>
      <c r="G25" s="49"/>
      <c r="H25" s="49"/>
      <c r="I25" s="49"/>
      <c r="J25" s="48">
        <v>0</v>
      </c>
      <c r="K25" s="48">
        <v>0</v>
      </c>
      <c r="L25" s="48">
        <v>0</v>
      </c>
      <c r="M25" s="49"/>
      <c r="N25" s="48">
        <v>0</v>
      </c>
      <c r="O25" s="49"/>
      <c r="P25" s="49"/>
      <c r="Q25" s="49"/>
      <c r="R25" s="48">
        <v>0</v>
      </c>
      <c r="S25" s="48">
        <v>0</v>
      </c>
      <c r="T25" s="48">
        <v>0</v>
      </c>
      <c r="U25" s="48">
        <v>0</v>
      </c>
      <c r="V25" s="49"/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9"/>
      <c r="AF25" s="48">
        <v>0</v>
      </c>
      <c r="AG25" s="49"/>
      <c r="AH25" s="49"/>
      <c r="AI25" s="49"/>
      <c r="AJ25" s="48">
        <v>0</v>
      </c>
      <c r="AK25" s="49"/>
      <c r="AL25" s="49"/>
      <c r="AM25" s="49"/>
      <c r="AN25" s="48">
        <v>0</v>
      </c>
      <c r="AO25" s="49"/>
      <c r="AP25" s="48">
        <v>0</v>
      </c>
      <c r="AQ25" s="49"/>
      <c r="AR25" s="49"/>
      <c r="AS25" s="49"/>
      <c r="AT25" s="48">
        <v>0</v>
      </c>
      <c r="AU25" s="39"/>
      <c r="AV25" s="39"/>
      <c r="AW25" s="39"/>
    </row>
    <row r="26" spans="1:49" ht="20.100000000000001" customHeight="1" x14ac:dyDescent="0.2">
      <c r="D26" s="50" t="s">
        <v>110</v>
      </c>
      <c r="F26" s="49">
        <v>0</v>
      </c>
      <c r="G26" s="49"/>
      <c r="H26" s="49"/>
      <c r="I26" s="49"/>
      <c r="J26" s="49">
        <v>0</v>
      </c>
      <c r="K26" s="49">
        <v>0</v>
      </c>
      <c r="L26" s="49">
        <v>0</v>
      </c>
      <c r="M26" s="49"/>
      <c r="N26" s="49">
        <v>0</v>
      </c>
      <c r="O26" s="49"/>
      <c r="P26" s="49"/>
      <c r="Q26" s="49"/>
      <c r="R26" s="49">
        <v>0</v>
      </c>
      <c r="S26" s="49">
        <v>0</v>
      </c>
      <c r="T26" s="49">
        <v>0</v>
      </c>
      <c r="U26" s="49">
        <v>0</v>
      </c>
      <c r="V26" s="49"/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/>
      <c r="AF26" s="49">
        <v>0</v>
      </c>
      <c r="AG26" s="49"/>
      <c r="AH26" s="49"/>
      <c r="AI26" s="49"/>
      <c r="AJ26" s="49">
        <v>0</v>
      </c>
      <c r="AK26" s="49"/>
      <c r="AL26" s="49"/>
      <c r="AM26" s="49"/>
      <c r="AN26" s="49">
        <v>0</v>
      </c>
      <c r="AO26" s="49"/>
      <c r="AP26" s="49">
        <v>0</v>
      </c>
      <c r="AQ26" s="49"/>
      <c r="AR26" s="49"/>
      <c r="AS26" s="49"/>
      <c r="AT26" s="49">
        <v>0</v>
      </c>
      <c r="AU26" s="39"/>
      <c r="AV26" s="39"/>
      <c r="AW26" s="39"/>
    </row>
    <row r="27" spans="1:49" ht="20.100000000000001" customHeight="1" x14ac:dyDescent="0.2">
      <c r="D27" s="47" t="s">
        <v>111</v>
      </c>
      <c r="F27" s="48">
        <v>0</v>
      </c>
      <c r="G27" s="49"/>
      <c r="H27" s="49"/>
      <c r="I27" s="49"/>
      <c r="J27" s="48">
        <v>0</v>
      </c>
      <c r="K27" s="48">
        <v>0</v>
      </c>
      <c r="L27" s="48">
        <v>0</v>
      </c>
      <c r="M27" s="49"/>
      <c r="N27" s="48">
        <v>0</v>
      </c>
      <c r="O27" s="49"/>
      <c r="P27" s="49"/>
      <c r="Q27" s="49"/>
      <c r="R27" s="48">
        <v>0</v>
      </c>
      <c r="S27" s="48">
        <v>0</v>
      </c>
      <c r="T27" s="48">
        <v>0</v>
      </c>
      <c r="U27" s="48">
        <v>0</v>
      </c>
      <c r="V27" s="49"/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9"/>
      <c r="AF27" s="48">
        <v>0</v>
      </c>
      <c r="AG27" s="49"/>
      <c r="AH27" s="49"/>
      <c r="AI27" s="49"/>
      <c r="AJ27" s="48">
        <v>0</v>
      </c>
      <c r="AK27" s="49"/>
      <c r="AL27" s="49"/>
      <c r="AM27" s="49"/>
      <c r="AN27" s="48">
        <v>0</v>
      </c>
      <c r="AO27" s="49"/>
      <c r="AP27" s="48">
        <v>0</v>
      </c>
      <c r="AQ27" s="49"/>
      <c r="AR27" s="49"/>
      <c r="AS27" s="49"/>
      <c r="AT27" s="48">
        <v>0</v>
      </c>
      <c r="AU27" s="39"/>
      <c r="AV27" s="39"/>
      <c r="AW27" s="39"/>
    </row>
    <row r="28" spans="1:49" ht="20.100000000000001" customHeight="1" x14ac:dyDescent="0.2"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</row>
    <row r="29" spans="1:49" s="1" customFormat="1" ht="20.100000000000001" customHeight="1" x14ac:dyDescent="0.25">
      <c r="A29" s="3"/>
      <c r="B29" s="6"/>
      <c r="C29" s="51" t="s">
        <v>112</v>
      </c>
      <c r="D29" s="52"/>
      <c r="E29" s="5"/>
      <c r="F29" s="53">
        <v>0</v>
      </c>
      <c r="G29" s="54"/>
      <c r="H29" s="54"/>
      <c r="I29" s="54"/>
      <c r="J29" s="53">
        <v>1</v>
      </c>
      <c r="K29" s="53">
        <v>0</v>
      </c>
      <c r="L29" s="53">
        <v>0</v>
      </c>
      <c r="M29" s="54"/>
      <c r="N29" s="53">
        <v>1</v>
      </c>
      <c r="O29" s="54"/>
      <c r="P29" s="54"/>
      <c r="Q29" s="54"/>
      <c r="R29" s="53">
        <v>0</v>
      </c>
      <c r="S29" s="53">
        <v>1</v>
      </c>
      <c r="T29" s="53">
        <v>0</v>
      </c>
      <c r="U29" s="53">
        <v>0</v>
      </c>
      <c r="V29" s="54"/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4"/>
      <c r="AF29" s="53">
        <v>1</v>
      </c>
      <c r="AG29" s="54"/>
      <c r="AH29" s="54"/>
      <c r="AI29" s="54"/>
      <c r="AJ29" s="53">
        <v>0</v>
      </c>
      <c r="AK29" s="54"/>
      <c r="AL29" s="54"/>
      <c r="AM29" s="54"/>
      <c r="AN29" s="53">
        <v>0</v>
      </c>
      <c r="AO29" s="54"/>
      <c r="AP29" s="53">
        <v>0</v>
      </c>
      <c r="AQ29" s="54"/>
      <c r="AR29" s="54"/>
      <c r="AS29" s="54"/>
      <c r="AT29" s="53">
        <v>0</v>
      </c>
      <c r="AU29" s="39"/>
      <c r="AV29" s="39"/>
      <c r="AW29" s="39"/>
    </row>
    <row r="30" spans="1:49" ht="20.100000000000001" customHeight="1" x14ac:dyDescent="0.2"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</row>
    <row r="31" spans="1:49" ht="20.100000000000001" customHeight="1" x14ac:dyDescent="0.2">
      <c r="C31" s="3" t="s">
        <v>0</v>
      </c>
      <c r="F31" s="55"/>
      <c r="G31" s="55"/>
      <c r="H31" s="55"/>
      <c r="I31" s="55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</row>
    <row r="32" spans="1:49" ht="20.100000000000001" customHeight="1" x14ac:dyDescent="0.2">
      <c r="D32" s="2" t="s">
        <v>96</v>
      </c>
      <c r="F32" s="39">
        <v>0</v>
      </c>
      <c r="G32" s="39"/>
      <c r="H32" s="39"/>
      <c r="I32" s="39"/>
      <c r="J32" s="39">
        <v>0</v>
      </c>
      <c r="K32" s="39">
        <v>0</v>
      </c>
      <c r="L32" s="39">
        <v>0</v>
      </c>
      <c r="M32" s="39"/>
      <c r="N32" s="39">
        <v>0</v>
      </c>
      <c r="O32" s="39"/>
      <c r="P32" s="39"/>
      <c r="Q32" s="39"/>
      <c r="R32" s="39">
        <v>0</v>
      </c>
      <c r="S32" s="39">
        <v>0</v>
      </c>
      <c r="T32" s="39">
        <v>0</v>
      </c>
      <c r="U32" s="39">
        <v>0</v>
      </c>
      <c r="V32" s="39"/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/>
      <c r="AF32" s="39">
        <v>0</v>
      </c>
      <c r="AG32" s="39"/>
      <c r="AH32" s="39"/>
      <c r="AI32" s="39"/>
      <c r="AJ32" s="39">
        <v>0</v>
      </c>
      <c r="AK32" s="39"/>
      <c r="AL32" s="39"/>
      <c r="AM32" s="39"/>
      <c r="AN32" s="39">
        <v>0</v>
      </c>
      <c r="AO32" s="39"/>
      <c r="AP32" s="39">
        <v>0</v>
      </c>
      <c r="AQ32" s="39"/>
      <c r="AR32" s="39"/>
      <c r="AS32" s="39"/>
      <c r="AT32" s="39">
        <v>0</v>
      </c>
      <c r="AU32" s="39"/>
      <c r="AV32" s="39"/>
      <c r="AW32" s="39"/>
    </row>
    <row r="33" spans="1:49" ht="20.100000000000001" customHeight="1" x14ac:dyDescent="0.2">
      <c r="D33" s="47" t="s">
        <v>97</v>
      </c>
      <c r="F33" s="48">
        <v>0</v>
      </c>
      <c r="G33" s="49"/>
      <c r="H33" s="49"/>
      <c r="I33" s="49"/>
      <c r="J33" s="48">
        <v>0</v>
      </c>
      <c r="K33" s="48">
        <v>0</v>
      </c>
      <c r="L33" s="48">
        <v>0</v>
      </c>
      <c r="M33" s="49"/>
      <c r="N33" s="48">
        <v>0</v>
      </c>
      <c r="O33" s="49"/>
      <c r="P33" s="49"/>
      <c r="Q33" s="49"/>
      <c r="R33" s="48">
        <v>0</v>
      </c>
      <c r="S33" s="48">
        <v>0</v>
      </c>
      <c r="T33" s="48">
        <v>0</v>
      </c>
      <c r="U33" s="48">
        <v>0</v>
      </c>
      <c r="V33" s="49"/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9"/>
      <c r="AF33" s="48">
        <v>0</v>
      </c>
      <c r="AG33" s="49"/>
      <c r="AH33" s="49"/>
      <c r="AI33" s="49"/>
      <c r="AJ33" s="48">
        <v>0</v>
      </c>
      <c r="AK33" s="49"/>
      <c r="AL33" s="49"/>
      <c r="AM33" s="49"/>
      <c r="AN33" s="48">
        <v>0</v>
      </c>
      <c r="AO33" s="49"/>
      <c r="AP33" s="48">
        <v>0</v>
      </c>
      <c r="AQ33" s="49"/>
      <c r="AR33" s="49"/>
      <c r="AS33" s="49"/>
      <c r="AT33" s="48">
        <v>0</v>
      </c>
      <c r="AU33" s="39"/>
      <c r="AV33" s="39"/>
      <c r="AW33" s="39"/>
    </row>
    <row r="34" spans="1:49" ht="20.100000000000001" customHeight="1" x14ac:dyDescent="0.2">
      <c r="D34" s="2" t="s">
        <v>113</v>
      </c>
      <c r="F34" s="39">
        <v>0</v>
      </c>
      <c r="G34" s="39"/>
      <c r="H34" s="39"/>
      <c r="I34" s="39"/>
      <c r="J34" s="39">
        <v>0</v>
      </c>
      <c r="K34" s="39">
        <v>0</v>
      </c>
      <c r="L34" s="39">
        <v>0</v>
      </c>
      <c r="M34" s="39"/>
      <c r="N34" s="39">
        <v>0</v>
      </c>
      <c r="O34" s="39"/>
      <c r="P34" s="39"/>
      <c r="Q34" s="39"/>
      <c r="R34" s="39">
        <v>0</v>
      </c>
      <c r="S34" s="39">
        <v>0</v>
      </c>
      <c r="T34" s="39">
        <v>0</v>
      </c>
      <c r="U34" s="39">
        <v>0</v>
      </c>
      <c r="V34" s="39"/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/>
      <c r="AF34" s="39">
        <v>0</v>
      </c>
      <c r="AG34" s="39"/>
      <c r="AH34" s="39"/>
      <c r="AI34" s="39"/>
      <c r="AJ34" s="39">
        <v>0</v>
      </c>
      <c r="AK34" s="39"/>
      <c r="AL34" s="39"/>
      <c r="AM34" s="39"/>
      <c r="AN34" s="39">
        <v>0</v>
      </c>
      <c r="AO34" s="39"/>
      <c r="AP34" s="39">
        <v>0</v>
      </c>
      <c r="AQ34" s="39"/>
      <c r="AR34" s="39"/>
      <c r="AS34" s="39"/>
      <c r="AT34" s="39">
        <v>0</v>
      </c>
      <c r="AU34" s="39"/>
      <c r="AV34" s="39"/>
      <c r="AW34" s="39"/>
    </row>
    <row r="35" spans="1:49" ht="20.100000000000001" customHeight="1" x14ac:dyDescent="0.2">
      <c r="D35" s="47" t="s">
        <v>114</v>
      </c>
      <c r="F35" s="48">
        <v>0</v>
      </c>
      <c r="G35" s="49"/>
      <c r="H35" s="49"/>
      <c r="I35" s="49"/>
      <c r="J35" s="48">
        <v>0</v>
      </c>
      <c r="K35" s="48">
        <v>0</v>
      </c>
      <c r="L35" s="48">
        <v>0</v>
      </c>
      <c r="M35" s="49"/>
      <c r="N35" s="48">
        <v>0</v>
      </c>
      <c r="O35" s="49"/>
      <c r="P35" s="49"/>
      <c r="Q35" s="49"/>
      <c r="R35" s="48">
        <v>0</v>
      </c>
      <c r="S35" s="48">
        <v>0</v>
      </c>
      <c r="T35" s="48">
        <v>0</v>
      </c>
      <c r="U35" s="48">
        <v>0</v>
      </c>
      <c r="V35" s="49"/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9"/>
      <c r="AF35" s="48">
        <v>0</v>
      </c>
      <c r="AG35" s="49"/>
      <c r="AH35" s="49"/>
      <c r="AI35" s="49"/>
      <c r="AJ35" s="48">
        <v>0</v>
      </c>
      <c r="AK35" s="49"/>
      <c r="AL35" s="49"/>
      <c r="AM35" s="49"/>
      <c r="AN35" s="48">
        <v>0</v>
      </c>
      <c r="AO35" s="49"/>
      <c r="AP35" s="48">
        <v>0</v>
      </c>
      <c r="AQ35" s="49"/>
      <c r="AR35" s="49"/>
      <c r="AS35" s="49"/>
      <c r="AT35" s="48">
        <v>0</v>
      </c>
      <c r="AU35" s="39"/>
      <c r="AV35" s="39"/>
      <c r="AW35" s="39"/>
    </row>
    <row r="36" spans="1:49" ht="20.100000000000001" customHeight="1" x14ac:dyDescent="0.2">
      <c r="D36" s="2" t="s">
        <v>115</v>
      </c>
      <c r="F36" s="39">
        <v>0</v>
      </c>
      <c r="G36" s="39"/>
      <c r="H36" s="39"/>
      <c r="I36" s="39"/>
      <c r="J36" s="39">
        <v>0</v>
      </c>
      <c r="K36" s="39">
        <v>0</v>
      </c>
      <c r="L36" s="39">
        <v>0</v>
      </c>
      <c r="M36" s="39"/>
      <c r="N36" s="39">
        <v>0</v>
      </c>
      <c r="O36" s="39"/>
      <c r="P36" s="39"/>
      <c r="Q36" s="39"/>
      <c r="R36" s="39">
        <v>0</v>
      </c>
      <c r="S36" s="39">
        <v>0</v>
      </c>
      <c r="T36" s="39">
        <v>0</v>
      </c>
      <c r="U36" s="39">
        <v>0</v>
      </c>
      <c r="V36" s="39"/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/>
      <c r="AF36" s="39">
        <v>0</v>
      </c>
      <c r="AG36" s="39"/>
      <c r="AH36" s="39"/>
      <c r="AI36" s="39"/>
      <c r="AJ36" s="39">
        <v>0</v>
      </c>
      <c r="AK36" s="39"/>
      <c r="AL36" s="39"/>
      <c r="AM36" s="39"/>
      <c r="AN36" s="39">
        <v>0</v>
      </c>
      <c r="AO36" s="39"/>
      <c r="AP36" s="39">
        <v>0</v>
      </c>
      <c r="AQ36" s="39"/>
      <c r="AR36" s="39"/>
      <c r="AS36" s="39"/>
      <c r="AT36" s="39">
        <v>0</v>
      </c>
      <c r="AU36" s="39"/>
      <c r="AV36" s="39"/>
      <c r="AW36" s="39"/>
    </row>
    <row r="37" spans="1:49" ht="20.100000000000001" customHeight="1" x14ac:dyDescent="0.2">
      <c r="D37" s="47" t="s">
        <v>116</v>
      </c>
      <c r="F37" s="48">
        <v>0</v>
      </c>
      <c r="G37" s="49"/>
      <c r="H37" s="49"/>
      <c r="I37" s="49"/>
      <c r="J37" s="48">
        <v>0</v>
      </c>
      <c r="K37" s="48">
        <v>0</v>
      </c>
      <c r="L37" s="48">
        <v>0</v>
      </c>
      <c r="M37" s="49"/>
      <c r="N37" s="48">
        <v>0</v>
      </c>
      <c r="O37" s="49"/>
      <c r="P37" s="49"/>
      <c r="Q37" s="49"/>
      <c r="R37" s="48">
        <v>0</v>
      </c>
      <c r="S37" s="48">
        <v>0</v>
      </c>
      <c r="T37" s="48">
        <v>0</v>
      </c>
      <c r="U37" s="48">
        <v>0</v>
      </c>
      <c r="V37" s="49"/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9"/>
      <c r="AF37" s="48">
        <v>0</v>
      </c>
      <c r="AG37" s="49"/>
      <c r="AH37" s="49"/>
      <c r="AI37" s="49"/>
      <c r="AJ37" s="48">
        <v>0</v>
      </c>
      <c r="AK37" s="49"/>
      <c r="AL37" s="49"/>
      <c r="AM37" s="49"/>
      <c r="AN37" s="48">
        <v>0</v>
      </c>
      <c r="AO37" s="49"/>
      <c r="AP37" s="48">
        <v>0</v>
      </c>
      <c r="AQ37" s="49"/>
      <c r="AR37" s="49"/>
      <c r="AS37" s="49"/>
      <c r="AT37" s="48">
        <v>0</v>
      </c>
      <c r="AU37" s="39"/>
      <c r="AV37" s="39"/>
      <c r="AW37" s="39"/>
    </row>
    <row r="38" spans="1:49" ht="20.100000000000001" customHeight="1" x14ac:dyDescent="0.2">
      <c r="D38" s="2" t="s">
        <v>103</v>
      </c>
      <c r="F38" s="39">
        <v>0</v>
      </c>
      <c r="G38" s="39"/>
      <c r="H38" s="39"/>
      <c r="I38" s="39"/>
      <c r="J38" s="39">
        <v>0</v>
      </c>
      <c r="K38" s="39">
        <v>0</v>
      </c>
      <c r="L38" s="39">
        <v>0</v>
      </c>
      <c r="M38" s="39"/>
      <c r="N38" s="39">
        <v>0</v>
      </c>
      <c r="O38" s="39"/>
      <c r="P38" s="39"/>
      <c r="Q38" s="39"/>
      <c r="R38" s="39">
        <v>0</v>
      </c>
      <c r="S38" s="39">
        <v>0</v>
      </c>
      <c r="T38" s="39">
        <v>0</v>
      </c>
      <c r="U38" s="39">
        <v>0</v>
      </c>
      <c r="V38" s="39"/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/>
      <c r="AF38" s="39">
        <v>0</v>
      </c>
      <c r="AG38" s="39"/>
      <c r="AH38" s="39"/>
      <c r="AI38" s="39"/>
      <c r="AJ38" s="39">
        <v>0</v>
      </c>
      <c r="AK38" s="39"/>
      <c r="AL38" s="39"/>
      <c r="AM38" s="39"/>
      <c r="AN38" s="39">
        <v>0</v>
      </c>
      <c r="AO38" s="39"/>
      <c r="AP38" s="39">
        <v>0</v>
      </c>
      <c r="AQ38" s="39"/>
      <c r="AR38" s="39"/>
      <c r="AS38" s="39"/>
      <c r="AT38" s="39">
        <v>0</v>
      </c>
      <c r="AU38" s="39"/>
      <c r="AV38" s="39"/>
      <c r="AW38" s="39"/>
    </row>
    <row r="39" spans="1:49" ht="20.100000000000001" customHeight="1" x14ac:dyDescent="0.2">
      <c r="D39" s="47" t="s">
        <v>104</v>
      </c>
      <c r="F39" s="48">
        <v>0</v>
      </c>
      <c r="G39" s="49"/>
      <c r="H39" s="49"/>
      <c r="I39" s="49"/>
      <c r="J39" s="48">
        <v>0</v>
      </c>
      <c r="K39" s="48">
        <v>0</v>
      </c>
      <c r="L39" s="48">
        <v>0</v>
      </c>
      <c r="M39" s="49"/>
      <c r="N39" s="48">
        <v>0</v>
      </c>
      <c r="O39" s="49"/>
      <c r="P39" s="49"/>
      <c r="Q39" s="49"/>
      <c r="R39" s="48">
        <v>0</v>
      </c>
      <c r="S39" s="48">
        <v>0</v>
      </c>
      <c r="T39" s="48">
        <v>0</v>
      </c>
      <c r="U39" s="48">
        <v>0</v>
      </c>
      <c r="V39" s="49"/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9"/>
      <c r="AF39" s="48">
        <v>0</v>
      </c>
      <c r="AG39" s="49"/>
      <c r="AH39" s="49"/>
      <c r="AI39" s="49"/>
      <c r="AJ39" s="48">
        <v>0</v>
      </c>
      <c r="AK39" s="49"/>
      <c r="AL39" s="49"/>
      <c r="AM39" s="49"/>
      <c r="AN39" s="48">
        <v>0</v>
      </c>
      <c r="AO39" s="49"/>
      <c r="AP39" s="48">
        <v>0</v>
      </c>
      <c r="AQ39" s="49"/>
      <c r="AR39" s="49"/>
      <c r="AS39" s="49"/>
      <c r="AT39" s="48">
        <v>0</v>
      </c>
      <c r="AU39" s="39"/>
      <c r="AV39" s="39"/>
      <c r="AW39" s="39"/>
    </row>
    <row r="40" spans="1:49" ht="20.100000000000001" customHeight="1" x14ac:dyDescent="0.2">
      <c r="D40" s="2" t="s">
        <v>117</v>
      </c>
      <c r="F40" s="39">
        <v>0</v>
      </c>
      <c r="G40" s="39"/>
      <c r="H40" s="39"/>
      <c r="I40" s="39"/>
      <c r="J40" s="39">
        <v>0</v>
      </c>
      <c r="K40" s="39">
        <v>0</v>
      </c>
      <c r="L40" s="39">
        <v>0</v>
      </c>
      <c r="M40" s="39"/>
      <c r="N40" s="39">
        <v>0</v>
      </c>
      <c r="O40" s="39"/>
      <c r="P40" s="39"/>
      <c r="Q40" s="39"/>
      <c r="R40" s="39">
        <v>0</v>
      </c>
      <c r="S40" s="39">
        <v>0</v>
      </c>
      <c r="T40" s="39">
        <v>0</v>
      </c>
      <c r="U40" s="39">
        <v>0</v>
      </c>
      <c r="V40" s="39"/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/>
      <c r="AF40" s="39">
        <v>0</v>
      </c>
      <c r="AG40" s="39"/>
      <c r="AH40" s="39"/>
      <c r="AI40" s="39"/>
      <c r="AJ40" s="39">
        <v>0</v>
      </c>
      <c r="AK40" s="39"/>
      <c r="AL40" s="39"/>
      <c r="AM40" s="39"/>
      <c r="AN40" s="39">
        <v>0</v>
      </c>
      <c r="AO40" s="39"/>
      <c r="AP40" s="39">
        <v>0</v>
      </c>
      <c r="AQ40" s="39"/>
      <c r="AR40" s="39"/>
      <c r="AS40" s="39"/>
      <c r="AT40" s="39">
        <v>0</v>
      </c>
      <c r="AU40" s="39"/>
      <c r="AV40" s="39"/>
      <c r="AW40" s="39"/>
    </row>
    <row r="41" spans="1:49" ht="20.100000000000001" customHeight="1" x14ac:dyDescent="0.2">
      <c r="D41" s="47" t="s">
        <v>106</v>
      </c>
      <c r="F41" s="48">
        <v>0</v>
      </c>
      <c r="G41" s="49"/>
      <c r="H41" s="49"/>
      <c r="I41" s="49"/>
      <c r="J41" s="48">
        <v>0</v>
      </c>
      <c r="K41" s="48">
        <v>0</v>
      </c>
      <c r="L41" s="48">
        <v>0</v>
      </c>
      <c r="M41" s="49"/>
      <c r="N41" s="48">
        <v>0</v>
      </c>
      <c r="O41" s="49"/>
      <c r="P41" s="49"/>
      <c r="Q41" s="49"/>
      <c r="R41" s="48">
        <v>0</v>
      </c>
      <c r="S41" s="48">
        <v>0</v>
      </c>
      <c r="T41" s="48">
        <v>0</v>
      </c>
      <c r="U41" s="48">
        <v>0</v>
      </c>
      <c r="V41" s="49"/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9"/>
      <c r="AF41" s="48">
        <v>0</v>
      </c>
      <c r="AG41" s="49"/>
      <c r="AH41" s="49"/>
      <c r="AI41" s="49"/>
      <c r="AJ41" s="48">
        <v>0</v>
      </c>
      <c r="AK41" s="49"/>
      <c r="AL41" s="49"/>
      <c r="AM41" s="49"/>
      <c r="AN41" s="48">
        <v>0</v>
      </c>
      <c r="AO41" s="49"/>
      <c r="AP41" s="48">
        <v>0</v>
      </c>
      <c r="AQ41" s="49"/>
      <c r="AR41" s="49"/>
      <c r="AS41" s="49"/>
      <c r="AT41" s="48">
        <v>0</v>
      </c>
      <c r="AU41" s="39"/>
      <c r="AV41" s="39"/>
      <c r="AW41" s="39"/>
    </row>
    <row r="42" spans="1:49" ht="20.100000000000001" customHeight="1" x14ac:dyDescent="0.2">
      <c r="D42" s="2" t="s">
        <v>107</v>
      </c>
      <c r="F42" s="39">
        <v>0</v>
      </c>
      <c r="G42" s="39"/>
      <c r="H42" s="39"/>
      <c r="I42" s="39"/>
      <c r="J42" s="39">
        <v>0</v>
      </c>
      <c r="K42" s="39">
        <v>0</v>
      </c>
      <c r="L42" s="39">
        <v>0</v>
      </c>
      <c r="M42" s="39"/>
      <c r="N42" s="39">
        <v>0</v>
      </c>
      <c r="O42" s="39"/>
      <c r="P42" s="39"/>
      <c r="Q42" s="39"/>
      <c r="R42" s="39">
        <v>0</v>
      </c>
      <c r="S42" s="39">
        <v>0</v>
      </c>
      <c r="T42" s="39">
        <v>0</v>
      </c>
      <c r="U42" s="39">
        <v>0</v>
      </c>
      <c r="V42" s="39"/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/>
      <c r="AF42" s="39">
        <v>0</v>
      </c>
      <c r="AG42" s="39"/>
      <c r="AH42" s="39"/>
      <c r="AI42" s="39"/>
      <c r="AJ42" s="39">
        <v>0</v>
      </c>
      <c r="AK42" s="39"/>
      <c r="AL42" s="39"/>
      <c r="AM42" s="39"/>
      <c r="AN42" s="39">
        <v>0</v>
      </c>
      <c r="AO42" s="39"/>
      <c r="AP42" s="39">
        <v>0</v>
      </c>
      <c r="AQ42" s="39"/>
      <c r="AR42" s="39"/>
      <c r="AS42" s="39"/>
      <c r="AT42" s="39">
        <v>0</v>
      </c>
      <c r="AU42" s="39"/>
      <c r="AV42" s="39"/>
      <c r="AW42" s="39"/>
    </row>
    <row r="43" spans="1:49" ht="20.100000000000001" customHeight="1" x14ac:dyDescent="0.2">
      <c r="D43" s="47" t="s">
        <v>108</v>
      </c>
      <c r="F43" s="48">
        <v>0</v>
      </c>
      <c r="G43" s="49"/>
      <c r="H43" s="49"/>
      <c r="I43" s="49"/>
      <c r="J43" s="48">
        <v>0</v>
      </c>
      <c r="K43" s="48">
        <v>0</v>
      </c>
      <c r="L43" s="48">
        <v>0</v>
      </c>
      <c r="M43" s="49"/>
      <c r="N43" s="48">
        <v>0</v>
      </c>
      <c r="O43" s="49"/>
      <c r="P43" s="49"/>
      <c r="Q43" s="49"/>
      <c r="R43" s="48">
        <v>0</v>
      </c>
      <c r="S43" s="48">
        <v>0</v>
      </c>
      <c r="T43" s="48">
        <v>0</v>
      </c>
      <c r="U43" s="48">
        <v>0</v>
      </c>
      <c r="V43" s="49"/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9"/>
      <c r="AF43" s="48">
        <v>0</v>
      </c>
      <c r="AG43" s="49"/>
      <c r="AH43" s="49"/>
      <c r="AI43" s="49"/>
      <c r="AJ43" s="48">
        <v>0</v>
      </c>
      <c r="AK43" s="49"/>
      <c r="AL43" s="49"/>
      <c r="AM43" s="49"/>
      <c r="AN43" s="48">
        <v>0</v>
      </c>
      <c r="AO43" s="49"/>
      <c r="AP43" s="48">
        <v>0</v>
      </c>
      <c r="AQ43" s="49"/>
      <c r="AR43" s="49"/>
      <c r="AS43" s="49"/>
      <c r="AT43" s="48">
        <v>0</v>
      </c>
      <c r="AU43" s="39"/>
      <c r="AV43" s="39"/>
      <c r="AW43" s="39"/>
    </row>
    <row r="44" spans="1:49" ht="20.100000000000001" customHeight="1" x14ac:dyDescent="0.2">
      <c r="D44" s="2" t="s">
        <v>109</v>
      </c>
      <c r="F44" s="39">
        <v>0</v>
      </c>
      <c r="G44" s="39"/>
      <c r="H44" s="39"/>
      <c r="I44" s="39"/>
      <c r="J44" s="39">
        <v>0</v>
      </c>
      <c r="K44" s="39">
        <v>0</v>
      </c>
      <c r="L44" s="39">
        <v>0</v>
      </c>
      <c r="M44" s="39"/>
      <c r="N44" s="39">
        <v>0</v>
      </c>
      <c r="O44" s="39"/>
      <c r="P44" s="39"/>
      <c r="Q44" s="39"/>
      <c r="R44" s="39">
        <v>0</v>
      </c>
      <c r="S44" s="39">
        <v>0</v>
      </c>
      <c r="T44" s="39">
        <v>0</v>
      </c>
      <c r="U44" s="39">
        <v>0</v>
      </c>
      <c r="V44" s="39"/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/>
      <c r="AF44" s="39">
        <v>0</v>
      </c>
      <c r="AG44" s="39"/>
      <c r="AH44" s="39"/>
      <c r="AI44" s="39"/>
      <c r="AJ44" s="39">
        <v>0</v>
      </c>
      <c r="AK44" s="39"/>
      <c r="AL44" s="39"/>
      <c r="AM44" s="39"/>
      <c r="AN44" s="39">
        <v>0</v>
      </c>
      <c r="AO44" s="39"/>
      <c r="AP44" s="39">
        <v>0</v>
      </c>
      <c r="AQ44" s="39"/>
      <c r="AR44" s="39"/>
      <c r="AS44" s="39"/>
      <c r="AT44" s="39">
        <v>0</v>
      </c>
      <c r="AU44" s="39"/>
      <c r="AV44" s="39"/>
      <c r="AW44" s="39"/>
    </row>
    <row r="45" spans="1:49" ht="20.100000000000001" customHeight="1" x14ac:dyDescent="0.2">
      <c r="D45" s="47" t="s">
        <v>118</v>
      </c>
      <c r="F45" s="48">
        <v>0</v>
      </c>
      <c r="G45" s="49"/>
      <c r="H45" s="49"/>
      <c r="I45" s="49"/>
      <c r="J45" s="48">
        <v>0</v>
      </c>
      <c r="K45" s="48">
        <v>0</v>
      </c>
      <c r="L45" s="48">
        <v>0</v>
      </c>
      <c r="M45" s="49"/>
      <c r="N45" s="48">
        <v>0</v>
      </c>
      <c r="O45" s="49"/>
      <c r="P45" s="49"/>
      <c r="Q45" s="49"/>
      <c r="R45" s="48">
        <v>0</v>
      </c>
      <c r="S45" s="48">
        <v>0</v>
      </c>
      <c r="T45" s="48">
        <v>0</v>
      </c>
      <c r="U45" s="48">
        <v>0</v>
      </c>
      <c r="V45" s="49"/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9"/>
      <c r="AF45" s="48">
        <v>0</v>
      </c>
      <c r="AG45" s="49"/>
      <c r="AH45" s="49"/>
      <c r="AI45" s="49"/>
      <c r="AJ45" s="48">
        <v>0</v>
      </c>
      <c r="AK45" s="49"/>
      <c r="AL45" s="49"/>
      <c r="AM45" s="49"/>
      <c r="AN45" s="48">
        <v>0</v>
      </c>
      <c r="AO45" s="49"/>
      <c r="AP45" s="48">
        <v>0</v>
      </c>
      <c r="AQ45" s="49"/>
      <c r="AR45" s="49"/>
      <c r="AS45" s="49"/>
      <c r="AT45" s="48">
        <v>0</v>
      </c>
      <c r="AU45" s="39"/>
      <c r="AV45" s="39"/>
      <c r="AW45" s="39"/>
    </row>
    <row r="46" spans="1:49" ht="20.100000000000001" customHeight="1" x14ac:dyDescent="0.2">
      <c r="D46" s="2" t="s">
        <v>119</v>
      </c>
      <c r="F46" s="39">
        <v>0</v>
      </c>
      <c r="G46" s="39"/>
      <c r="H46" s="39"/>
      <c r="I46" s="39"/>
      <c r="J46" s="39">
        <v>0</v>
      </c>
      <c r="K46" s="39">
        <v>0</v>
      </c>
      <c r="L46" s="39">
        <v>0</v>
      </c>
      <c r="M46" s="39"/>
      <c r="N46" s="39">
        <v>0</v>
      </c>
      <c r="O46" s="39"/>
      <c r="P46" s="39"/>
      <c r="Q46" s="39"/>
      <c r="R46" s="39">
        <v>0</v>
      </c>
      <c r="S46" s="39">
        <v>0</v>
      </c>
      <c r="T46" s="39">
        <v>0</v>
      </c>
      <c r="U46" s="39">
        <v>0</v>
      </c>
      <c r="V46" s="39"/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/>
      <c r="AF46" s="39">
        <v>0</v>
      </c>
      <c r="AG46" s="39"/>
      <c r="AH46" s="39"/>
      <c r="AI46" s="39"/>
      <c r="AJ46" s="39">
        <v>0</v>
      </c>
      <c r="AK46" s="39"/>
      <c r="AL46" s="39"/>
      <c r="AM46" s="39"/>
      <c r="AN46" s="39">
        <v>0</v>
      </c>
      <c r="AO46" s="39"/>
      <c r="AP46" s="39">
        <v>0</v>
      </c>
      <c r="AQ46" s="39"/>
      <c r="AR46" s="39"/>
      <c r="AS46" s="39"/>
      <c r="AT46" s="39">
        <v>0</v>
      </c>
      <c r="AU46" s="39"/>
      <c r="AV46" s="39"/>
      <c r="AW46" s="39"/>
    </row>
    <row r="47" spans="1:49" ht="20.100000000000001" customHeight="1" x14ac:dyDescent="0.2"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</row>
    <row r="48" spans="1:49" s="1" customFormat="1" ht="20.100000000000001" customHeight="1" x14ac:dyDescent="0.25">
      <c r="A48" s="3"/>
      <c r="B48" s="6"/>
      <c r="C48" s="51" t="s">
        <v>120</v>
      </c>
      <c r="D48" s="52"/>
      <c r="E48" s="5"/>
      <c r="F48" s="53">
        <v>0</v>
      </c>
      <c r="G48" s="54"/>
      <c r="H48" s="54"/>
      <c r="I48" s="54"/>
      <c r="J48" s="53">
        <v>0</v>
      </c>
      <c r="K48" s="53">
        <v>0</v>
      </c>
      <c r="L48" s="53">
        <v>0</v>
      </c>
      <c r="M48" s="54"/>
      <c r="N48" s="53">
        <v>0</v>
      </c>
      <c r="O48" s="54"/>
      <c r="P48" s="54"/>
      <c r="Q48" s="54"/>
      <c r="R48" s="53">
        <v>0</v>
      </c>
      <c r="S48" s="53">
        <v>0</v>
      </c>
      <c r="T48" s="53">
        <v>0</v>
      </c>
      <c r="U48" s="53">
        <v>0</v>
      </c>
      <c r="V48" s="54"/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4"/>
      <c r="AF48" s="53">
        <v>0</v>
      </c>
      <c r="AG48" s="54"/>
      <c r="AH48" s="54"/>
      <c r="AI48" s="54"/>
      <c r="AJ48" s="53">
        <v>0</v>
      </c>
      <c r="AK48" s="54"/>
      <c r="AL48" s="54"/>
      <c r="AM48" s="54"/>
      <c r="AN48" s="53">
        <v>0</v>
      </c>
      <c r="AO48" s="54"/>
      <c r="AP48" s="53">
        <v>0</v>
      </c>
      <c r="AQ48" s="54"/>
      <c r="AR48" s="54"/>
      <c r="AS48" s="54"/>
      <c r="AT48" s="53">
        <v>0</v>
      </c>
      <c r="AU48" s="39"/>
      <c r="AV48" s="39"/>
      <c r="AW48" s="39"/>
    </row>
    <row r="49" spans="3:49" ht="20.100000000000001" customHeight="1" x14ac:dyDescent="0.2"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</row>
    <row r="50" spans="3:49" ht="20.100000000000001" customHeight="1" x14ac:dyDescent="0.2">
      <c r="C50" s="3" t="s">
        <v>121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</row>
    <row r="51" spans="3:49" ht="20.100000000000001" customHeight="1" x14ac:dyDescent="0.2">
      <c r="D51" s="2" t="s">
        <v>122</v>
      </c>
      <c r="F51" s="39">
        <v>0</v>
      </c>
      <c r="G51" s="39"/>
      <c r="H51" s="39"/>
      <c r="I51" s="39"/>
      <c r="J51" s="39">
        <v>0</v>
      </c>
      <c r="K51" s="39">
        <v>0</v>
      </c>
      <c r="L51" s="39">
        <v>0</v>
      </c>
      <c r="M51" s="39"/>
      <c r="N51" s="39">
        <v>0</v>
      </c>
      <c r="O51" s="39"/>
      <c r="P51" s="39"/>
      <c r="Q51" s="39"/>
      <c r="R51" s="39">
        <v>0</v>
      </c>
      <c r="S51" s="39">
        <v>0</v>
      </c>
      <c r="T51" s="39">
        <v>0</v>
      </c>
      <c r="U51" s="39">
        <v>0</v>
      </c>
      <c r="V51" s="39"/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/>
      <c r="AF51" s="39">
        <v>0</v>
      </c>
      <c r="AG51" s="39"/>
      <c r="AH51" s="39"/>
      <c r="AI51" s="39"/>
      <c r="AJ51" s="39">
        <v>0</v>
      </c>
      <c r="AK51" s="39"/>
      <c r="AL51" s="39"/>
      <c r="AM51" s="39"/>
      <c r="AN51" s="39">
        <v>0</v>
      </c>
      <c r="AO51" s="39"/>
      <c r="AP51" s="39">
        <v>0</v>
      </c>
      <c r="AQ51" s="39"/>
      <c r="AR51" s="39"/>
      <c r="AS51" s="39"/>
      <c r="AT51" s="39">
        <v>0</v>
      </c>
      <c r="AU51" s="39"/>
      <c r="AV51" s="39"/>
      <c r="AW51" s="39"/>
    </row>
    <row r="52" spans="3:49" ht="20.100000000000001" customHeight="1" x14ac:dyDescent="0.2">
      <c r="D52" s="47" t="s">
        <v>97</v>
      </c>
      <c r="F52" s="48">
        <v>0</v>
      </c>
      <c r="G52" s="49"/>
      <c r="H52" s="49"/>
      <c r="I52" s="49"/>
      <c r="J52" s="48">
        <v>0</v>
      </c>
      <c r="K52" s="48">
        <v>0</v>
      </c>
      <c r="L52" s="48">
        <v>0</v>
      </c>
      <c r="M52" s="49"/>
      <c r="N52" s="48">
        <v>0</v>
      </c>
      <c r="O52" s="49"/>
      <c r="P52" s="49"/>
      <c r="Q52" s="49"/>
      <c r="R52" s="48">
        <v>0</v>
      </c>
      <c r="S52" s="48">
        <v>0</v>
      </c>
      <c r="T52" s="48">
        <v>0</v>
      </c>
      <c r="U52" s="48">
        <v>0</v>
      </c>
      <c r="V52" s="49"/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0</v>
      </c>
      <c r="AE52" s="49"/>
      <c r="AF52" s="48">
        <v>0</v>
      </c>
      <c r="AG52" s="49"/>
      <c r="AH52" s="49"/>
      <c r="AI52" s="49"/>
      <c r="AJ52" s="48">
        <v>0</v>
      </c>
      <c r="AK52" s="49"/>
      <c r="AL52" s="49"/>
      <c r="AM52" s="49"/>
      <c r="AN52" s="48">
        <v>0</v>
      </c>
      <c r="AO52" s="49"/>
      <c r="AP52" s="48">
        <v>0</v>
      </c>
      <c r="AQ52" s="49"/>
      <c r="AR52" s="49"/>
      <c r="AS52" s="49"/>
      <c r="AT52" s="48">
        <v>0</v>
      </c>
      <c r="AU52" s="39"/>
      <c r="AV52" s="39"/>
      <c r="AW52" s="39"/>
    </row>
    <row r="53" spans="3:49" ht="20.100000000000001" customHeight="1" x14ac:dyDescent="0.2">
      <c r="D53" s="2" t="s">
        <v>113</v>
      </c>
      <c r="F53" s="39">
        <v>0</v>
      </c>
      <c r="G53" s="39"/>
      <c r="H53" s="39"/>
      <c r="I53" s="39"/>
      <c r="J53" s="39">
        <v>0</v>
      </c>
      <c r="K53" s="39">
        <v>0</v>
      </c>
      <c r="L53" s="39">
        <v>0</v>
      </c>
      <c r="M53" s="39"/>
      <c r="N53" s="39">
        <v>0</v>
      </c>
      <c r="O53" s="39"/>
      <c r="P53" s="39"/>
      <c r="Q53" s="39"/>
      <c r="R53" s="39">
        <v>0</v>
      </c>
      <c r="S53" s="39">
        <v>0</v>
      </c>
      <c r="T53" s="39">
        <v>0</v>
      </c>
      <c r="U53" s="39">
        <v>0</v>
      </c>
      <c r="V53" s="39"/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/>
      <c r="AF53" s="39">
        <v>0</v>
      </c>
      <c r="AG53" s="39"/>
      <c r="AH53" s="39"/>
      <c r="AI53" s="39"/>
      <c r="AJ53" s="39">
        <v>0</v>
      </c>
      <c r="AK53" s="39"/>
      <c r="AL53" s="39"/>
      <c r="AM53" s="39"/>
      <c r="AN53" s="39">
        <v>0</v>
      </c>
      <c r="AO53" s="39"/>
      <c r="AP53" s="39">
        <v>0</v>
      </c>
      <c r="AQ53" s="39"/>
      <c r="AR53" s="39"/>
      <c r="AS53" s="39"/>
      <c r="AT53" s="39">
        <v>0</v>
      </c>
      <c r="AU53" s="39"/>
      <c r="AV53" s="39"/>
      <c r="AW53" s="39"/>
    </row>
    <row r="54" spans="3:49" ht="20.100000000000001" customHeight="1" x14ac:dyDescent="0.2">
      <c r="D54" s="47" t="s">
        <v>99</v>
      </c>
      <c r="F54" s="48">
        <v>0</v>
      </c>
      <c r="G54" s="49"/>
      <c r="H54" s="49"/>
      <c r="I54" s="49"/>
      <c r="J54" s="48">
        <v>0</v>
      </c>
      <c r="K54" s="48">
        <v>0</v>
      </c>
      <c r="L54" s="48">
        <v>0</v>
      </c>
      <c r="M54" s="49"/>
      <c r="N54" s="48">
        <v>0</v>
      </c>
      <c r="O54" s="49"/>
      <c r="P54" s="49"/>
      <c r="Q54" s="49"/>
      <c r="R54" s="48">
        <v>0</v>
      </c>
      <c r="S54" s="48">
        <v>0</v>
      </c>
      <c r="T54" s="48">
        <v>0</v>
      </c>
      <c r="U54" s="48">
        <v>0</v>
      </c>
      <c r="V54" s="49"/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9"/>
      <c r="AF54" s="48">
        <v>0</v>
      </c>
      <c r="AG54" s="49"/>
      <c r="AH54" s="49"/>
      <c r="AI54" s="49"/>
      <c r="AJ54" s="48">
        <v>0</v>
      </c>
      <c r="AK54" s="49"/>
      <c r="AL54" s="49"/>
      <c r="AM54" s="49"/>
      <c r="AN54" s="48">
        <v>0</v>
      </c>
      <c r="AO54" s="49"/>
      <c r="AP54" s="48">
        <v>0</v>
      </c>
      <c r="AQ54" s="49"/>
      <c r="AR54" s="49"/>
      <c r="AS54" s="49"/>
      <c r="AT54" s="48">
        <v>0</v>
      </c>
      <c r="AU54" s="39"/>
      <c r="AV54" s="39"/>
      <c r="AW54" s="39"/>
    </row>
    <row r="55" spans="3:49" ht="20.100000000000001" customHeight="1" x14ac:dyDescent="0.2">
      <c r="D55" s="2" t="s">
        <v>114</v>
      </c>
      <c r="F55" s="39">
        <v>0</v>
      </c>
      <c r="G55" s="39"/>
      <c r="H55" s="39"/>
      <c r="I55" s="39"/>
      <c r="J55" s="39">
        <v>0</v>
      </c>
      <c r="K55" s="39">
        <v>0</v>
      </c>
      <c r="L55" s="39">
        <v>0</v>
      </c>
      <c r="M55" s="39"/>
      <c r="N55" s="39">
        <v>0</v>
      </c>
      <c r="O55" s="39"/>
      <c r="P55" s="39"/>
      <c r="Q55" s="39"/>
      <c r="R55" s="39">
        <v>0</v>
      </c>
      <c r="S55" s="39">
        <v>0</v>
      </c>
      <c r="T55" s="39">
        <v>0</v>
      </c>
      <c r="U55" s="39">
        <v>0</v>
      </c>
      <c r="V55" s="39"/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/>
      <c r="AF55" s="39">
        <v>0</v>
      </c>
      <c r="AG55" s="39"/>
      <c r="AH55" s="39"/>
      <c r="AI55" s="39"/>
      <c r="AJ55" s="39">
        <v>0</v>
      </c>
      <c r="AK55" s="39"/>
      <c r="AL55" s="39"/>
      <c r="AM55" s="39"/>
      <c r="AN55" s="39">
        <v>0</v>
      </c>
      <c r="AO55" s="39"/>
      <c r="AP55" s="39">
        <v>0</v>
      </c>
      <c r="AQ55" s="39"/>
      <c r="AR55" s="39"/>
      <c r="AS55" s="39"/>
      <c r="AT55" s="39">
        <v>0</v>
      </c>
      <c r="AU55" s="39"/>
      <c r="AV55" s="39"/>
      <c r="AW55" s="39"/>
    </row>
    <row r="56" spans="3:49" ht="20.100000000000001" customHeight="1" x14ac:dyDescent="0.2">
      <c r="D56" s="47" t="s">
        <v>115</v>
      </c>
      <c r="F56" s="48">
        <v>0</v>
      </c>
      <c r="G56" s="49"/>
      <c r="H56" s="49"/>
      <c r="I56" s="49"/>
      <c r="J56" s="48">
        <v>0</v>
      </c>
      <c r="K56" s="48">
        <v>0</v>
      </c>
      <c r="L56" s="48">
        <v>0</v>
      </c>
      <c r="M56" s="49"/>
      <c r="N56" s="48">
        <v>0</v>
      </c>
      <c r="O56" s="49"/>
      <c r="P56" s="49"/>
      <c r="Q56" s="49"/>
      <c r="R56" s="48">
        <v>0</v>
      </c>
      <c r="S56" s="48">
        <v>0</v>
      </c>
      <c r="T56" s="48">
        <v>0</v>
      </c>
      <c r="U56" s="48">
        <v>0</v>
      </c>
      <c r="V56" s="49"/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E56" s="49"/>
      <c r="AF56" s="48">
        <v>0</v>
      </c>
      <c r="AG56" s="49"/>
      <c r="AH56" s="49"/>
      <c r="AI56" s="49"/>
      <c r="AJ56" s="48">
        <v>0</v>
      </c>
      <c r="AK56" s="49"/>
      <c r="AL56" s="49"/>
      <c r="AM56" s="49"/>
      <c r="AN56" s="48">
        <v>0</v>
      </c>
      <c r="AO56" s="49"/>
      <c r="AP56" s="48">
        <v>0</v>
      </c>
      <c r="AQ56" s="49"/>
      <c r="AR56" s="49"/>
      <c r="AS56" s="49"/>
      <c r="AT56" s="48">
        <v>0</v>
      </c>
      <c r="AU56" s="39"/>
      <c r="AV56" s="39"/>
      <c r="AW56" s="39"/>
    </row>
    <row r="57" spans="3:49" ht="20.100000000000001" customHeight="1" x14ac:dyDescent="0.2">
      <c r="D57" s="2" t="s">
        <v>102</v>
      </c>
      <c r="F57" s="39">
        <v>0</v>
      </c>
      <c r="G57" s="39"/>
      <c r="H57" s="39"/>
      <c r="I57" s="39"/>
      <c r="J57" s="39">
        <v>0</v>
      </c>
      <c r="K57" s="39">
        <v>0</v>
      </c>
      <c r="L57" s="39">
        <v>0</v>
      </c>
      <c r="M57" s="39"/>
      <c r="N57" s="39">
        <v>0</v>
      </c>
      <c r="O57" s="39"/>
      <c r="P57" s="39"/>
      <c r="Q57" s="39"/>
      <c r="R57" s="39">
        <v>0</v>
      </c>
      <c r="S57" s="39">
        <v>0</v>
      </c>
      <c r="T57" s="39">
        <v>0</v>
      </c>
      <c r="U57" s="39">
        <v>0</v>
      </c>
      <c r="V57" s="39"/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/>
      <c r="AF57" s="39">
        <v>0</v>
      </c>
      <c r="AG57" s="39"/>
      <c r="AH57" s="39"/>
      <c r="AI57" s="39"/>
      <c r="AJ57" s="39">
        <v>0</v>
      </c>
      <c r="AK57" s="39"/>
      <c r="AL57" s="39"/>
      <c r="AM57" s="39"/>
      <c r="AN57" s="39">
        <v>0</v>
      </c>
      <c r="AO57" s="39"/>
      <c r="AP57" s="39">
        <v>0</v>
      </c>
      <c r="AQ57" s="39"/>
      <c r="AR57" s="39"/>
      <c r="AS57" s="39"/>
      <c r="AT57" s="39">
        <v>0</v>
      </c>
      <c r="AU57" s="39"/>
      <c r="AV57" s="39"/>
      <c r="AW57" s="39"/>
    </row>
    <row r="58" spans="3:49" ht="20.100000000000001" customHeight="1" x14ac:dyDescent="0.2">
      <c r="D58" s="47" t="s">
        <v>103</v>
      </c>
      <c r="F58" s="48">
        <v>0</v>
      </c>
      <c r="G58" s="49"/>
      <c r="H58" s="49"/>
      <c r="I58" s="49"/>
      <c r="J58" s="48">
        <v>0</v>
      </c>
      <c r="K58" s="48">
        <v>0</v>
      </c>
      <c r="L58" s="48">
        <v>0</v>
      </c>
      <c r="M58" s="49"/>
      <c r="N58" s="48">
        <v>0</v>
      </c>
      <c r="O58" s="49"/>
      <c r="P58" s="49"/>
      <c r="Q58" s="49"/>
      <c r="R58" s="48">
        <v>0</v>
      </c>
      <c r="S58" s="48">
        <v>0</v>
      </c>
      <c r="T58" s="48">
        <v>0</v>
      </c>
      <c r="U58" s="48">
        <v>0</v>
      </c>
      <c r="V58" s="49"/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9"/>
      <c r="AF58" s="48">
        <v>0</v>
      </c>
      <c r="AG58" s="49"/>
      <c r="AH58" s="49"/>
      <c r="AI58" s="49"/>
      <c r="AJ58" s="48">
        <v>0</v>
      </c>
      <c r="AK58" s="49"/>
      <c r="AL58" s="49"/>
      <c r="AM58" s="49"/>
      <c r="AN58" s="48">
        <v>0</v>
      </c>
      <c r="AO58" s="49"/>
      <c r="AP58" s="48">
        <v>0</v>
      </c>
      <c r="AQ58" s="49"/>
      <c r="AR58" s="49"/>
      <c r="AS58" s="49"/>
      <c r="AT58" s="48">
        <v>0</v>
      </c>
      <c r="AU58" s="39"/>
      <c r="AV58" s="39"/>
      <c r="AW58" s="39"/>
    </row>
    <row r="59" spans="3:49" ht="20.100000000000001" customHeight="1" x14ac:dyDescent="0.2">
      <c r="D59" s="2" t="s">
        <v>104</v>
      </c>
      <c r="F59" s="39">
        <v>0</v>
      </c>
      <c r="G59" s="39"/>
      <c r="H59" s="39"/>
      <c r="I59" s="39"/>
      <c r="J59" s="39">
        <v>0</v>
      </c>
      <c r="K59" s="39">
        <v>0</v>
      </c>
      <c r="L59" s="39">
        <v>0</v>
      </c>
      <c r="M59" s="39"/>
      <c r="N59" s="39">
        <v>0</v>
      </c>
      <c r="O59" s="39"/>
      <c r="P59" s="39"/>
      <c r="Q59" s="39"/>
      <c r="R59" s="39">
        <v>0</v>
      </c>
      <c r="S59" s="39">
        <v>0</v>
      </c>
      <c r="T59" s="39">
        <v>0</v>
      </c>
      <c r="U59" s="39">
        <v>0</v>
      </c>
      <c r="V59" s="39"/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/>
      <c r="AF59" s="39">
        <v>0</v>
      </c>
      <c r="AG59" s="39"/>
      <c r="AH59" s="39"/>
      <c r="AI59" s="39"/>
      <c r="AJ59" s="39">
        <v>0</v>
      </c>
      <c r="AK59" s="39"/>
      <c r="AL59" s="39"/>
      <c r="AM59" s="39"/>
      <c r="AN59" s="39">
        <v>0</v>
      </c>
      <c r="AO59" s="39"/>
      <c r="AP59" s="39">
        <v>0</v>
      </c>
      <c r="AQ59" s="39"/>
      <c r="AR59" s="39"/>
      <c r="AS59" s="39"/>
      <c r="AT59" s="39">
        <v>0</v>
      </c>
      <c r="AU59" s="39"/>
      <c r="AV59" s="39"/>
      <c r="AW59" s="39"/>
    </row>
    <row r="60" spans="3:49" ht="20.100000000000001" customHeight="1" x14ac:dyDescent="0.2">
      <c r="D60" s="47" t="s">
        <v>117</v>
      </c>
      <c r="F60" s="48">
        <v>1</v>
      </c>
      <c r="G60" s="49"/>
      <c r="H60" s="49"/>
      <c r="I60" s="49"/>
      <c r="J60" s="48">
        <v>26</v>
      </c>
      <c r="K60" s="48">
        <v>0</v>
      </c>
      <c r="L60" s="48">
        <v>0</v>
      </c>
      <c r="M60" s="49"/>
      <c r="N60" s="48">
        <v>26</v>
      </c>
      <c r="O60" s="49"/>
      <c r="P60" s="49"/>
      <c r="Q60" s="49"/>
      <c r="R60" s="48">
        <v>0</v>
      </c>
      <c r="S60" s="48">
        <v>27</v>
      </c>
      <c r="T60" s="48">
        <v>0</v>
      </c>
      <c r="U60" s="48">
        <v>0</v>
      </c>
      <c r="V60" s="49"/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9"/>
      <c r="AF60" s="48">
        <v>27</v>
      </c>
      <c r="AG60" s="49"/>
      <c r="AH60" s="49"/>
      <c r="AI60" s="49"/>
      <c r="AJ60" s="48">
        <v>0</v>
      </c>
      <c r="AK60" s="49"/>
      <c r="AL60" s="49"/>
      <c r="AM60" s="49"/>
      <c r="AN60" s="48">
        <v>0</v>
      </c>
      <c r="AO60" s="49"/>
      <c r="AP60" s="48">
        <v>0</v>
      </c>
      <c r="AQ60" s="49"/>
      <c r="AR60" s="49"/>
      <c r="AS60" s="49"/>
      <c r="AT60" s="48">
        <v>0</v>
      </c>
      <c r="AU60" s="39"/>
      <c r="AV60" s="39"/>
      <c r="AW60" s="39"/>
    </row>
    <row r="61" spans="3:49" ht="20.100000000000001" customHeight="1" x14ac:dyDescent="0.2">
      <c r="D61" s="2" t="s">
        <v>106</v>
      </c>
      <c r="F61" s="39">
        <v>0</v>
      </c>
      <c r="G61" s="39"/>
      <c r="H61" s="39"/>
      <c r="I61" s="39"/>
      <c r="J61" s="39">
        <v>0</v>
      </c>
      <c r="K61" s="39">
        <v>0</v>
      </c>
      <c r="L61" s="39">
        <v>0</v>
      </c>
      <c r="M61" s="39"/>
      <c r="N61" s="39">
        <v>0</v>
      </c>
      <c r="O61" s="39"/>
      <c r="P61" s="39"/>
      <c r="Q61" s="39"/>
      <c r="R61" s="39">
        <v>0</v>
      </c>
      <c r="S61" s="39">
        <v>0</v>
      </c>
      <c r="T61" s="39">
        <v>0</v>
      </c>
      <c r="U61" s="39">
        <v>0</v>
      </c>
      <c r="V61" s="39"/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/>
      <c r="AF61" s="39">
        <v>0</v>
      </c>
      <c r="AG61" s="39"/>
      <c r="AH61" s="39"/>
      <c r="AI61" s="39"/>
      <c r="AJ61" s="39">
        <v>0</v>
      </c>
      <c r="AK61" s="39"/>
      <c r="AL61" s="39"/>
      <c r="AM61" s="39"/>
      <c r="AN61" s="39">
        <v>0</v>
      </c>
      <c r="AO61" s="39"/>
      <c r="AP61" s="39">
        <v>0</v>
      </c>
      <c r="AQ61" s="39"/>
      <c r="AR61" s="39"/>
      <c r="AS61" s="39"/>
      <c r="AT61" s="39">
        <v>0</v>
      </c>
      <c r="AU61" s="39"/>
      <c r="AV61" s="39"/>
      <c r="AW61" s="39"/>
    </row>
    <row r="62" spans="3:49" ht="20.100000000000001" customHeight="1" x14ac:dyDescent="0.2">
      <c r="D62" s="47" t="s">
        <v>107</v>
      </c>
      <c r="F62" s="48">
        <v>0</v>
      </c>
      <c r="G62" s="49"/>
      <c r="H62" s="49"/>
      <c r="I62" s="49"/>
      <c r="J62" s="48">
        <v>0</v>
      </c>
      <c r="K62" s="48">
        <v>0</v>
      </c>
      <c r="L62" s="48">
        <v>0</v>
      </c>
      <c r="M62" s="49"/>
      <c r="N62" s="48">
        <v>0</v>
      </c>
      <c r="O62" s="49"/>
      <c r="P62" s="49"/>
      <c r="Q62" s="49"/>
      <c r="R62" s="48">
        <v>0</v>
      </c>
      <c r="S62" s="48">
        <v>0</v>
      </c>
      <c r="T62" s="48">
        <v>0</v>
      </c>
      <c r="U62" s="48">
        <v>0</v>
      </c>
      <c r="V62" s="49"/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E62" s="49"/>
      <c r="AF62" s="48">
        <v>0</v>
      </c>
      <c r="AG62" s="49"/>
      <c r="AH62" s="49"/>
      <c r="AI62" s="49"/>
      <c r="AJ62" s="48">
        <v>0</v>
      </c>
      <c r="AK62" s="49"/>
      <c r="AL62" s="49"/>
      <c r="AM62" s="49"/>
      <c r="AN62" s="48">
        <v>0</v>
      </c>
      <c r="AO62" s="49"/>
      <c r="AP62" s="48">
        <v>0</v>
      </c>
      <c r="AQ62" s="49"/>
      <c r="AR62" s="49"/>
      <c r="AS62" s="49"/>
      <c r="AT62" s="48">
        <v>0</v>
      </c>
      <c r="AU62" s="39"/>
      <c r="AV62" s="39"/>
      <c r="AW62" s="39"/>
    </row>
    <row r="63" spans="3:49" ht="20.100000000000001" customHeight="1" x14ac:dyDescent="0.2">
      <c r="D63" s="2" t="s">
        <v>108</v>
      </c>
      <c r="F63" s="39">
        <v>0</v>
      </c>
      <c r="G63" s="39"/>
      <c r="H63" s="39"/>
      <c r="I63" s="39"/>
      <c r="J63" s="39">
        <v>0</v>
      </c>
      <c r="K63" s="39">
        <v>0</v>
      </c>
      <c r="L63" s="39">
        <v>0</v>
      </c>
      <c r="M63" s="39"/>
      <c r="N63" s="39">
        <v>0</v>
      </c>
      <c r="O63" s="39"/>
      <c r="P63" s="39"/>
      <c r="Q63" s="39"/>
      <c r="R63" s="39">
        <v>0</v>
      </c>
      <c r="S63" s="39">
        <v>0</v>
      </c>
      <c r="T63" s="39">
        <v>0</v>
      </c>
      <c r="U63" s="39">
        <v>0</v>
      </c>
      <c r="V63" s="39"/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/>
      <c r="AF63" s="39">
        <v>0</v>
      </c>
      <c r="AG63" s="39"/>
      <c r="AH63" s="39"/>
      <c r="AI63" s="39"/>
      <c r="AJ63" s="39">
        <v>0</v>
      </c>
      <c r="AK63" s="39"/>
      <c r="AL63" s="39"/>
      <c r="AM63" s="39"/>
      <c r="AN63" s="39">
        <v>0</v>
      </c>
      <c r="AO63" s="39"/>
      <c r="AP63" s="39">
        <v>0</v>
      </c>
      <c r="AQ63" s="39"/>
      <c r="AR63" s="39"/>
      <c r="AS63" s="39"/>
      <c r="AT63" s="39">
        <v>0</v>
      </c>
      <c r="AU63" s="39"/>
      <c r="AV63" s="39"/>
      <c r="AW63" s="39"/>
    </row>
    <row r="64" spans="3:49" ht="20.100000000000001" customHeight="1" x14ac:dyDescent="0.2">
      <c r="D64" s="47" t="s">
        <v>109</v>
      </c>
      <c r="F64" s="48">
        <v>0</v>
      </c>
      <c r="G64" s="49"/>
      <c r="H64" s="49"/>
      <c r="I64" s="49"/>
      <c r="J64" s="48">
        <v>0</v>
      </c>
      <c r="K64" s="48">
        <v>0</v>
      </c>
      <c r="L64" s="48">
        <v>0</v>
      </c>
      <c r="M64" s="49"/>
      <c r="N64" s="48">
        <v>0</v>
      </c>
      <c r="O64" s="49"/>
      <c r="P64" s="49"/>
      <c r="Q64" s="49"/>
      <c r="R64" s="48">
        <v>0</v>
      </c>
      <c r="S64" s="48">
        <v>0</v>
      </c>
      <c r="T64" s="48">
        <v>0</v>
      </c>
      <c r="U64" s="48">
        <v>0</v>
      </c>
      <c r="V64" s="49"/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9"/>
      <c r="AF64" s="48">
        <v>0</v>
      </c>
      <c r="AG64" s="49"/>
      <c r="AH64" s="49"/>
      <c r="AI64" s="49"/>
      <c r="AJ64" s="48">
        <v>0</v>
      </c>
      <c r="AK64" s="49"/>
      <c r="AL64" s="49"/>
      <c r="AM64" s="49"/>
      <c r="AN64" s="48">
        <v>0</v>
      </c>
      <c r="AO64" s="49"/>
      <c r="AP64" s="48">
        <v>0</v>
      </c>
      <c r="AQ64" s="49"/>
      <c r="AR64" s="49"/>
      <c r="AS64" s="49"/>
      <c r="AT64" s="48">
        <v>0</v>
      </c>
      <c r="AU64" s="39"/>
      <c r="AV64" s="39"/>
      <c r="AW64" s="39"/>
    </row>
    <row r="65" spans="1:49" ht="20.100000000000001" customHeight="1" x14ac:dyDescent="0.2">
      <c r="D65" s="2" t="s">
        <v>123</v>
      </c>
      <c r="F65" s="39">
        <v>0</v>
      </c>
      <c r="G65" s="39"/>
      <c r="H65" s="39"/>
      <c r="I65" s="39"/>
      <c r="J65" s="39">
        <v>0</v>
      </c>
      <c r="K65" s="39">
        <v>0</v>
      </c>
      <c r="L65" s="39">
        <v>0</v>
      </c>
      <c r="M65" s="39"/>
      <c r="N65" s="39">
        <v>0</v>
      </c>
      <c r="O65" s="39"/>
      <c r="P65" s="39"/>
      <c r="Q65" s="39"/>
      <c r="R65" s="39">
        <v>0</v>
      </c>
      <c r="S65" s="39">
        <v>0</v>
      </c>
      <c r="T65" s="39">
        <v>0</v>
      </c>
      <c r="U65" s="39">
        <v>0</v>
      </c>
      <c r="V65" s="39"/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/>
      <c r="AF65" s="39">
        <v>0</v>
      </c>
      <c r="AG65" s="39"/>
      <c r="AH65" s="39"/>
      <c r="AI65" s="39"/>
      <c r="AJ65" s="39">
        <v>0</v>
      </c>
      <c r="AK65" s="39"/>
      <c r="AL65" s="39"/>
      <c r="AM65" s="39"/>
      <c r="AN65" s="39">
        <v>0</v>
      </c>
      <c r="AO65" s="39"/>
      <c r="AP65" s="39">
        <v>0</v>
      </c>
      <c r="AQ65" s="39"/>
      <c r="AR65" s="39"/>
      <c r="AS65" s="39"/>
      <c r="AT65" s="39">
        <v>0</v>
      </c>
      <c r="AU65" s="39"/>
      <c r="AV65" s="39"/>
      <c r="AW65" s="39"/>
    </row>
    <row r="66" spans="1:49" ht="20.100000000000001" customHeight="1" x14ac:dyDescent="0.2">
      <c r="D66" s="47" t="s">
        <v>118</v>
      </c>
      <c r="F66" s="48">
        <v>0</v>
      </c>
      <c r="G66" s="49"/>
      <c r="H66" s="49"/>
      <c r="I66" s="49"/>
      <c r="J66" s="48">
        <v>0</v>
      </c>
      <c r="K66" s="48">
        <v>0</v>
      </c>
      <c r="L66" s="48">
        <v>0</v>
      </c>
      <c r="M66" s="49"/>
      <c r="N66" s="48">
        <v>0</v>
      </c>
      <c r="O66" s="49"/>
      <c r="P66" s="49"/>
      <c r="Q66" s="49"/>
      <c r="R66" s="48">
        <v>0</v>
      </c>
      <c r="S66" s="48">
        <v>0</v>
      </c>
      <c r="T66" s="48">
        <v>0</v>
      </c>
      <c r="U66" s="48">
        <v>0</v>
      </c>
      <c r="V66" s="49"/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48">
        <v>0</v>
      </c>
      <c r="AE66" s="49"/>
      <c r="AF66" s="48">
        <v>0</v>
      </c>
      <c r="AG66" s="49"/>
      <c r="AH66" s="49"/>
      <c r="AI66" s="49"/>
      <c r="AJ66" s="48">
        <v>0</v>
      </c>
      <c r="AK66" s="49"/>
      <c r="AL66" s="49"/>
      <c r="AM66" s="49"/>
      <c r="AN66" s="48">
        <v>0</v>
      </c>
      <c r="AO66" s="49"/>
      <c r="AP66" s="48">
        <v>0</v>
      </c>
      <c r="AQ66" s="49"/>
      <c r="AR66" s="49"/>
      <c r="AS66" s="49"/>
      <c r="AT66" s="48">
        <v>0</v>
      </c>
      <c r="AU66" s="39"/>
      <c r="AV66" s="39"/>
      <c r="AW66" s="39"/>
    </row>
    <row r="67" spans="1:49" ht="20.100000000000001" customHeight="1" x14ac:dyDescent="0.2"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</row>
    <row r="68" spans="1:49" s="1" customFormat="1" ht="20.100000000000001" customHeight="1" x14ac:dyDescent="0.25">
      <c r="A68" s="3"/>
      <c r="B68" s="6"/>
      <c r="C68" s="51" t="s">
        <v>124</v>
      </c>
      <c r="D68" s="52"/>
      <c r="E68" s="5"/>
      <c r="F68" s="53">
        <v>1</v>
      </c>
      <c r="G68" s="54"/>
      <c r="H68" s="54"/>
      <c r="I68" s="54"/>
      <c r="J68" s="53">
        <v>26</v>
      </c>
      <c r="K68" s="53">
        <v>0</v>
      </c>
      <c r="L68" s="53">
        <v>0</v>
      </c>
      <c r="M68" s="54"/>
      <c r="N68" s="53">
        <v>26</v>
      </c>
      <c r="O68" s="54"/>
      <c r="P68" s="54"/>
      <c r="Q68" s="54"/>
      <c r="R68" s="53">
        <v>0</v>
      </c>
      <c r="S68" s="53">
        <v>27</v>
      </c>
      <c r="T68" s="53">
        <v>0</v>
      </c>
      <c r="U68" s="53">
        <v>0</v>
      </c>
      <c r="V68" s="54"/>
      <c r="W68" s="53">
        <v>0</v>
      </c>
      <c r="X68" s="53">
        <v>0</v>
      </c>
      <c r="Y68" s="53">
        <v>0</v>
      </c>
      <c r="Z68" s="53">
        <v>0</v>
      </c>
      <c r="AA68" s="53">
        <v>0</v>
      </c>
      <c r="AB68" s="53">
        <v>0</v>
      </c>
      <c r="AC68" s="53">
        <v>0</v>
      </c>
      <c r="AD68" s="53">
        <v>0</v>
      </c>
      <c r="AE68" s="54"/>
      <c r="AF68" s="53">
        <v>27</v>
      </c>
      <c r="AG68" s="54"/>
      <c r="AH68" s="54"/>
      <c r="AI68" s="54"/>
      <c r="AJ68" s="53">
        <v>0</v>
      </c>
      <c r="AK68" s="54"/>
      <c r="AL68" s="54"/>
      <c r="AM68" s="54"/>
      <c r="AN68" s="53">
        <v>0</v>
      </c>
      <c r="AO68" s="54"/>
      <c r="AP68" s="53">
        <v>0</v>
      </c>
      <c r="AQ68" s="54"/>
      <c r="AR68" s="54"/>
      <c r="AS68" s="54"/>
      <c r="AT68" s="53">
        <v>0</v>
      </c>
      <c r="AU68" s="39"/>
      <c r="AV68" s="39"/>
      <c r="AW68" s="39"/>
    </row>
    <row r="69" spans="1:49" ht="20.100000000000001" customHeight="1" x14ac:dyDescent="0.2"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</row>
    <row r="70" spans="1:49" ht="20.100000000000001" customHeight="1" x14ac:dyDescent="0.2">
      <c r="C70" s="1" t="s">
        <v>125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</row>
    <row r="71" spans="1:49" ht="20.100000000000001" customHeight="1" x14ac:dyDescent="0.2">
      <c r="D71" s="2" t="s">
        <v>122</v>
      </c>
      <c r="F71" s="39">
        <v>0</v>
      </c>
      <c r="G71" s="39"/>
      <c r="H71" s="39"/>
      <c r="I71" s="39"/>
      <c r="J71" s="39">
        <v>0</v>
      </c>
      <c r="K71" s="39">
        <v>0</v>
      </c>
      <c r="L71" s="39">
        <v>0</v>
      </c>
      <c r="M71" s="39"/>
      <c r="N71" s="39">
        <v>0</v>
      </c>
      <c r="O71" s="39"/>
      <c r="P71" s="39"/>
      <c r="Q71" s="39"/>
      <c r="R71" s="39">
        <v>0</v>
      </c>
      <c r="S71" s="39">
        <v>0</v>
      </c>
      <c r="T71" s="39">
        <v>0</v>
      </c>
      <c r="U71" s="39">
        <v>0</v>
      </c>
      <c r="V71" s="39"/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/>
      <c r="AF71" s="39">
        <v>0</v>
      </c>
      <c r="AG71" s="39"/>
      <c r="AH71" s="39"/>
      <c r="AI71" s="39"/>
      <c r="AJ71" s="39">
        <v>0</v>
      </c>
      <c r="AK71" s="39"/>
      <c r="AL71" s="39"/>
      <c r="AM71" s="39"/>
      <c r="AN71" s="39">
        <v>0</v>
      </c>
      <c r="AO71" s="39"/>
      <c r="AP71" s="39">
        <v>0</v>
      </c>
      <c r="AQ71" s="39"/>
      <c r="AR71" s="39"/>
      <c r="AS71" s="39"/>
      <c r="AT71" s="39">
        <v>0</v>
      </c>
      <c r="AU71" s="39"/>
      <c r="AV71" s="39"/>
      <c r="AW71" s="39"/>
    </row>
    <row r="72" spans="1:49" ht="20.100000000000001" customHeight="1" x14ac:dyDescent="0.2">
      <c r="D72" s="47" t="s">
        <v>97</v>
      </c>
      <c r="F72" s="48">
        <v>0</v>
      </c>
      <c r="G72" s="49"/>
      <c r="H72" s="49"/>
      <c r="I72" s="49"/>
      <c r="J72" s="48">
        <v>0</v>
      </c>
      <c r="K72" s="48">
        <v>0</v>
      </c>
      <c r="L72" s="48">
        <v>0</v>
      </c>
      <c r="M72" s="49"/>
      <c r="N72" s="48">
        <v>0</v>
      </c>
      <c r="O72" s="49"/>
      <c r="P72" s="49"/>
      <c r="Q72" s="49"/>
      <c r="R72" s="48">
        <v>0</v>
      </c>
      <c r="S72" s="48">
        <v>0</v>
      </c>
      <c r="T72" s="48">
        <v>0</v>
      </c>
      <c r="U72" s="48">
        <v>0</v>
      </c>
      <c r="V72" s="49"/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9"/>
      <c r="AF72" s="48">
        <v>0</v>
      </c>
      <c r="AG72" s="49"/>
      <c r="AH72" s="49"/>
      <c r="AI72" s="49"/>
      <c r="AJ72" s="48">
        <v>0</v>
      </c>
      <c r="AK72" s="49"/>
      <c r="AL72" s="49"/>
      <c r="AM72" s="49"/>
      <c r="AN72" s="48">
        <v>0</v>
      </c>
      <c r="AO72" s="49"/>
      <c r="AP72" s="48">
        <v>0</v>
      </c>
      <c r="AQ72" s="49"/>
      <c r="AR72" s="49"/>
      <c r="AS72" s="49"/>
      <c r="AT72" s="48">
        <v>0</v>
      </c>
      <c r="AU72" s="39"/>
      <c r="AV72" s="39"/>
      <c r="AW72" s="39"/>
    </row>
    <row r="73" spans="1:49" ht="20.100000000000001" customHeight="1" x14ac:dyDescent="0.2">
      <c r="D73" s="50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39"/>
      <c r="AV73" s="39"/>
      <c r="AW73" s="39"/>
    </row>
    <row r="74" spans="1:49" s="1" customFormat="1" ht="20.100000000000001" customHeight="1" x14ac:dyDescent="0.25">
      <c r="A74" s="3"/>
      <c r="B74" s="6"/>
      <c r="C74" s="51" t="s">
        <v>126</v>
      </c>
      <c r="D74" s="52"/>
      <c r="E74" s="5"/>
      <c r="F74" s="53">
        <v>0</v>
      </c>
      <c r="G74" s="54"/>
      <c r="H74" s="54"/>
      <c r="I74" s="54"/>
      <c r="J74" s="53">
        <v>0</v>
      </c>
      <c r="K74" s="53">
        <v>0</v>
      </c>
      <c r="L74" s="53">
        <v>0</v>
      </c>
      <c r="M74" s="54"/>
      <c r="N74" s="53">
        <v>0</v>
      </c>
      <c r="O74" s="54"/>
      <c r="P74" s="54"/>
      <c r="Q74" s="54"/>
      <c r="R74" s="53">
        <v>0</v>
      </c>
      <c r="S74" s="53">
        <v>0</v>
      </c>
      <c r="T74" s="53">
        <v>0</v>
      </c>
      <c r="U74" s="53">
        <v>0</v>
      </c>
      <c r="V74" s="54"/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3">
        <v>0</v>
      </c>
      <c r="AE74" s="54"/>
      <c r="AF74" s="53">
        <v>0</v>
      </c>
      <c r="AG74" s="54"/>
      <c r="AH74" s="54"/>
      <c r="AI74" s="54"/>
      <c r="AJ74" s="53">
        <v>0</v>
      </c>
      <c r="AK74" s="54"/>
      <c r="AL74" s="54"/>
      <c r="AM74" s="54"/>
      <c r="AN74" s="53">
        <v>0</v>
      </c>
      <c r="AO74" s="54"/>
      <c r="AP74" s="53">
        <v>0</v>
      </c>
      <c r="AQ74" s="54"/>
      <c r="AR74" s="54"/>
      <c r="AS74" s="54"/>
      <c r="AT74" s="53">
        <v>0</v>
      </c>
      <c r="AU74" s="39"/>
      <c r="AV74" s="39"/>
      <c r="AW74" s="39"/>
    </row>
    <row r="75" spans="1:49" ht="20.100000000000001" customHeight="1" x14ac:dyDescent="0.2"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</row>
    <row r="76" spans="1:49" ht="20.100000000000001" customHeight="1" x14ac:dyDescent="0.2">
      <c r="C76" s="3" t="s">
        <v>127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</row>
    <row r="77" spans="1:49" ht="20.100000000000001" customHeight="1" x14ac:dyDescent="0.2">
      <c r="D77" s="2" t="s">
        <v>96</v>
      </c>
      <c r="F77" s="39">
        <v>0</v>
      </c>
      <c r="G77" s="39"/>
      <c r="H77" s="39"/>
      <c r="I77" s="39"/>
      <c r="J77" s="39">
        <v>0</v>
      </c>
      <c r="K77" s="39">
        <v>0</v>
      </c>
      <c r="L77" s="39">
        <v>0</v>
      </c>
      <c r="M77" s="39"/>
      <c r="N77" s="39">
        <v>0</v>
      </c>
      <c r="O77" s="39"/>
      <c r="P77" s="39"/>
      <c r="Q77" s="39"/>
      <c r="R77" s="39">
        <v>0</v>
      </c>
      <c r="S77" s="39">
        <v>0</v>
      </c>
      <c r="T77" s="39">
        <v>0</v>
      </c>
      <c r="U77" s="39">
        <v>0</v>
      </c>
      <c r="V77" s="39"/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/>
      <c r="AF77" s="39">
        <v>0</v>
      </c>
      <c r="AG77" s="39"/>
      <c r="AH77" s="39"/>
      <c r="AI77" s="39"/>
      <c r="AJ77" s="39">
        <v>0</v>
      </c>
      <c r="AK77" s="39"/>
      <c r="AL77" s="39"/>
      <c r="AM77" s="39"/>
      <c r="AN77" s="39">
        <v>0</v>
      </c>
      <c r="AO77" s="39"/>
      <c r="AP77" s="39">
        <v>0</v>
      </c>
      <c r="AQ77" s="39"/>
      <c r="AR77" s="39"/>
      <c r="AS77" s="39"/>
      <c r="AT77" s="39">
        <v>0</v>
      </c>
      <c r="AU77" s="39"/>
      <c r="AV77" s="39"/>
      <c r="AW77" s="39"/>
    </row>
    <row r="78" spans="1:49" ht="20.100000000000001" customHeight="1" x14ac:dyDescent="0.2">
      <c r="D78" s="47" t="s">
        <v>97</v>
      </c>
      <c r="F78" s="48">
        <v>0</v>
      </c>
      <c r="G78" s="49"/>
      <c r="H78" s="49"/>
      <c r="I78" s="49"/>
      <c r="J78" s="48">
        <v>2</v>
      </c>
      <c r="K78" s="48">
        <v>0</v>
      </c>
      <c r="L78" s="48">
        <v>0</v>
      </c>
      <c r="M78" s="49"/>
      <c r="N78" s="48">
        <v>2</v>
      </c>
      <c r="O78" s="49"/>
      <c r="P78" s="49"/>
      <c r="Q78" s="49"/>
      <c r="R78" s="48">
        <v>0</v>
      </c>
      <c r="S78" s="48">
        <v>2</v>
      </c>
      <c r="T78" s="48">
        <v>0</v>
      </c>
      <c r="U78" s="48">
        <v>0</v>
      </c>
      <c r="V78" s="49"/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9"/>
      <c r="AF78" s="48">
        <v>2</v>
      </c>
      <c r="AG78" s="49"/>
      <c r="AH78" s="49"/>
      <c r="AI78" s="49"/>
      <c r="AJ78" s="48">
        <v>0</v>
      </c>
      <c r="AK78" s="49"/>
      <c r="AL78" s="49"/>
      <c r="AM78" s="49"/>
      <c r="AN78" s="48">
        <v>0</v>
      </c>
      <c r="AO78" s="49"/>
      <c r="AP78" s="48">
        <v>0</v>
      </c>
      <c r="AQ78" s="49"/>
      <c r="AR78" s="49"/>
      <c r="AS78" s="49"/>
      <c r="AT78" s="48">
        <v>0</v>
      </c>
      <c r="AU78" s="39"/>
      <c r="AV78" s="39"/>
      <c r="AW78" s="39"/>
    </row>
    <row r="79" spans="1:49" ht="20.100000000000001" customHeight="1" x14ac:dyDescent="0.2">
      <c r="D79" s="2" t="s">
        <v>113</v>
      </c>
      <c r="F79" s="39">
        <v>0</v>
      </c>
      <c r="G79" s="39"/>
      <c r="H79" s="39"/>
      <c r="I79" s="39"/>
      <c r="J79" s="39">
        <v>0</v>
      </c>
      <c r="K79" s="39">
        <v>0</v>
      </c>
      <c r="L79" s="39">
        <v>0</v>
      </c>
      <c r="M79" s="39"/>
      <c r="N79" s="39">
        <v>0</v>
      </c>
      <c r="O79" s="39"/>
      <c r="P79" s="39"/>
      <c r="Q79" s="39"/>
      <c r="R79" s="39">
        <v>0</v>
      </c>
      <c r="S79" s="39">
        <v>0</v>
      </c>
      <c r="T79" s="39">
        <v>0</v>
      </c>
      <c r="U79" s="39">
        <v>0</v>
      </c>
      <c r="V79" s="39"/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/>
      <c r="AF79" s="39">
        <v>0</v>
      </c>
      <c r="AG79" s="39"/>
      <c r="AH79" s="39"/>
      <c r="AI79" s="39"/>
      <c r="AJ79" s="39">
        <v>0</v>
      </c>
      <c r="AK79" s="39"/>
      <c r="AL79" s="39"/>
      <c r="AM79" s="39"/>
      <c r="AN79" s="39">
        <v>0</v>
      </c>
      <c r="AO79" s="39"/>
      <c r="AP79" s="39">
        <v>0</v>
      </c>
      <c r="AQ79" s="39"/>
      <c r="AR79" s="39"/>
      <c r="AS79" s="39"/>
      <c r="AT79" s="39">
        <v>0</v>
      </c>
      <c r="AU79" s="39"/>
      <c r="AV79" s="39"/>
      <c r="AW79" s="39"/>
    </row>
    <row r="80" spans="1:49" ht="20.100000000000001" customHeight="1" x14ac:dyDescent="0.2">
      <c r="D80" s="47" t="s">
        <v>99</v>
      </c>
      <c r="F80" s="48">
        <v>0</v>
      </c>
      <c r="G80" s="49"/>
      <c r="H80" s="49"/>
      <c r="I80" s="49"/>
      <c r="J80" s="48">
        <v>0</v>
      </c>
      <c r="K80" s="48">
        <v>0</v>
      </c>
      <c r="L80" s="48">
        <v>0</v>
      </c>
      <c r="M80" s="49"/>
      <c r="N80" s="48">
        <v>0</v>
      </c>
      <c r="O80" s="49"/>
      <c r="P80" s="49"/>
      <c r="Q80" s="49"/>
      <c r="R80" s="48">
        <v>0</v>
      </c>
      <c r="S80" s="48">
        <v>0</v>
      </c>
      <c r="T80" s="48">
        <v>0</v>
      </c>
      <c r="U80" s="48">
        <v>0</v>
      </c>
      <c r="V80" s="49"/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9"/>
      <c r="AF80" s="48">
        <v>0</v>
      </c>
      <c r="AG80" s="49"/>
      <c r="AH80" s="49"/>
      <c r="AI80" s="49"/>
      <c r="AJ80" s="48">
        <v>0</v>
      </c>
      <c r="AK80" s="49"/>
      <c r="AL80" s="49"/>
      <c r="AM80" s="49"/>
      <c r="AN80" s="48">
        <v>0</v>
      </c>
      <c r="AO80" s="49"/>
      <c r="AP80" s="48">
        <v>0</v>
      </c>
      <c r="AQ80" s="49"/>
      <c r="AR80" s="49"/>
      <c r="AS80" s="49"/>
      <c r="AT80" s="48">
        <v>0</v>
      </c>
      <c r="AU80" s="39"/>
      <c r="AV80" s="39"/>
      <c r="AW80" s="39"/>
    </row>
    <row r="81" spans="1:49" ht="20.100000000000001" customHeight="1" x14ac:dyDescent="0.2">
      <c r="D81" s="2" t="s">
        <v>114</v>
      </c>
      <c r="F81" s="39">
        <v>0</v>
      </c>
      <c r="G81" s="39"/>
      <c r="H81" s="39"/>
      <c r="I81" s="39"/>
      <c r="J81" s="39">
        <v>0</v>
      </c>
      <c r="K81" s="39">
        <v>0</v>
      </c>
      <c r="L81" s="39">
        <v>0</v>
      </c>
      <c r="M81" s="39"/>
      <c r="N81" s="39">
        <v>0</v>
      </c>
      <c r="O81" s="39"/>
      <c r="P81" s="39"/>
      <c r="Q81" s="39"/>
      <c r="R81" s="39">
        <v>0</v>
      </c>
      <c r="S81" s="39">
        <v>0</v>
      </c>
      <c r="T81" s="39">
        <v>0</v>
      </c>
      <c r="U81" s="39">
        <v>0</v>
      </c>
      <c r="V81" s="39"/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/>
      <c r="AF81" s="39">
        <v>0</v>
      </c>
      <c r="AG81" s="39"/>
      <c r="AH81" s="39"/>
      <c r="AI81" s="39"/>
      <c r="AJ81" s="39">
        <v>0</v>
      </c>
      <c r="AK81" s="39"/>
      <c r="AL81" s="39"/>
      <c r="AM81" s="39"/>
      <c r="AN81" s="39">
        <v>0</v>
      </c>
      <c r="AO81" s="39"/>
      <c r="AP81" s="39">
        <v>0</v>
      </c>
      <c r="AQ81" s="39"/>
      <c r="AR81" s="39"/>
      <c r="AS81" s="39"/>
      <c r="AT81" s="39">
        <v>0</v>
      </c>
      <c r="AU81" s="39"/>
      <c r="AV81" s="39"/>
      <c r="AW81" s="39"/>
    </row>
    <row r="82" spans="1:49" ht="20.100000000000001" customHeight="1" x14ac:dyDescent="0.2">
      <c r="D82" s="47" t="s">
        <v>115</v>
      </c>
      <c r="F82" s="48">
        <v>0</v>
      </c>
      <c r="G82" s="49"/>
      <c r="H82" s="49"/>
      <c r="I82" s="49"/>
      <c r="J82" s="48">
        <v>0</v>
      </c>
      <c r="K82" s="48">
        <v>0</v>
      </c>
      <c r="L82" s="48">
        <v>0</v>
      </c>
      <c r="M82" s="49"/>
      <c r="N82" s="48">
        <v>0</v>
      </c>
      <c r="O82" s="49"/>
      <c r="P82" s="49"/>
      <c r="Q82" s="49"/>
      <c r="R82" s="48">
        <v>0</v>
      </c>
      <c r="S82" s="48">
        <v>0</v>
      </c>
      <c r="T82" s="48">
        <v>0</v>
      </c>
      <c r="U82" s="48">
        <v>0</v>
      </c>
      <c r="V82" s="49"/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9"/>
      <c r="AF82" s="48">
        <v>0</v>
      </c>
      <c r="AG82" s="49"/>
      <c r="AH82" s="49"/>
      <c r="AI82" s="49"/>
      <c r="AJ82" s="48">
        <v>0</v>
      </c>
      <c r="AK82" s="49"/>
      <c r="AL82" s="49"/>
      <c r="AM82" s="49"/>
      <c r="AN82" s="48">
        <v>0</v>
      </c>
      <c r="AO82" s="49"/>
      <c r="AP82" s="48">
        <v>0</v>
      </c>
      <c r="AQ82" s="49"/>
      <c r="AR82" s="49"/>
      <c r="AS82" s="49"/>
      <c r="AT82" s="48">
        <v>0</v>
      </c>
      <c r="AU82" s="39"/>
      <c r="AV82" s="39"/>
      <c r="AW82" s="39"/>
    </row>
    <row r="83" spans="1:49" ht="20.100000000000001" customHeight="1" x14ac:dyDescent="0.2">
      <c r="D83" s="2" t="s">
        <v>116</v>
      </c>
      <c r="F83" s="39">
        <v>0</v>
      </c>
      <c r="G83" s="39"/>
      <c r="H83" s="39"/>
      <c r="I83" s="39"/>
      <c r="J83" s="39">
        <v>0</v>
      </c>
      <c r="K83" s="39">
        <v>0</v>
      </c>
      <c r="L83" s="39">
        <v>0</v>
      </c>
      <c r="M83" s="39"/>
      <c r="N83" s="39">
        <v>0</v>
      </c>
      <c r="O83" s="39"/>
      <c r="P83" s="39"/>
      <c r="Q83" s="39"/>
      <c r="R83" s="39">
        <v>0</v>
      </c>
      <c r="S83" s="39">
        <v>0</v>
      </c>
      <c r="T83" s="39">
        <v>0</v>
      </c>
      <c r="U83" s="39">
        <v>0</v>
      </c>
      <c r="V83" s="39"/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/>
      <c r="AF83" s="39">
        <v>0</v>
      </c>
      <c r="AG83" s="39"/>
      <c r="AH83" s="39"/>
      <c r="AI83" s="39"/>
      <c r="AJ83" s="39">
        <v>0</v>
      </c>
      <c r="AK83" s="39"/>
      <c r="AL83" s="39"/>
      <c r="AM83" s="39"/>
      <c r="AN83" s="39">
        <v>0</v>
      </c>
      <c r="AO83" s="39"/>
      <c r="AP83" s="39">
        <v>0</v>
      </c>
      <c r="AQ83" s="39"/>
      <c r="AR83" s="39"/>
      <c r="AS83" s="39"/>
      <c r="AT83" s="39">
        <v>0</v>
      </c>
      <c r="AU83" s="39"/>
      <c r="AV83" s="39"/>
      <c r="AW83" s="39"/>
    </row>
    <row r="84" spans="1:49" ht="20.100000000000001" customHeight="1" x14ac:dyDescent="0.2">
      <c r="D84" s="47" t="s">
        <v>103</v>
      </c>
      <c r="F84" s="48">
        <v>0</v>
      </c>
      <c r="G84" s="49"/>
      <c r="H84" s="49"/>
      <c r="I84" s="49"/>
      <c r="J84" s="48">
        <v>3</v>
      </c>
      <c r="K84" s="48">
        <v>0</v>
      </c>
      <c r="L84" s="48">
        <v>0</v>
      </c>
      <c r="M84" s="49"/>
      <c r="N84" s="48">
        <v>3</v>
      </c>
      <c r="O84" s="49"/>
      <c r="P84" s="49"/>
      <c r="Q84" s="49"/>
      <c r="R84" s="48">
        <v>0</v>
      </c>
      <c r="S84" s="48">
        <v>3</v>
      </c>
      <c r="T84" s="48">
        <v>0</v>
      </c>
      <c r="U84" s="48">
        <v>0</v>
      </c>
      <c r="V84" s="49"/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9"/>
      <c r="AF84" s="48">
        <v>3</v>
      </c>
      <c r="AG84" s="49"/>
      <c r="AH84" s="49"/>
      <c r="AI84" s="49"/>
      <c r="AJ84" s="48">
        <v>0</v>
      </c>
      <c r="AK84" s="49"/>
      <c r="AL84" s="49"/>
      <c r="AM84" s="49"/>
      <c r="AN84" s="48">
        <v>0</v>
      </c>
      <c r="AO84" s="49"/>
      <c r="AP84" s="48">
        <v>0</v>
      </c>
      <c r="AQ84" s="49"/>
      <c r="AR84" s="49"/>
      <c r="AS84" s="49"/>
      <c r="AT84" s="48">
        <v>0</v>
      </c>
      <c r="AU84" s="39"/>
      <c r="AV84" s="39"/>
      <c r="AW84" s="39"/>
    </row>
    <row r="85" spans="1:49" ht="20.100000000000001" customHeight="1" x14ac:dyDescent="0.2">
      <c r="D85" s="2" t="s">
        <v>104</v>
      </c>
      <c r="F85" s="39">
        <v>0</v>
      </c>
      <c r="G85" s="39"/>
      <c r="H85" s="39"/>
      <c r="I85" s="39"/>
      <c r="J85" s="39">
        <v>1</v>
      </c>
      <c r="K85" s="39">
        <v>0</v>
      </c>
      <c r="L85" s="39">
        <v>0</v>
      </c>
      <c r="M85" s="39"/>
      <c r="N85" s="39">
        <v>1</v>
      </c>
      <c r="O85" s="39"/>
      <c r="P85" s="39"/>
      <c r="Q85" s="39"/>
      <c r="R85" s="39">
        <v>0</v>
      </c>
      <c r="S85" s="39">
        <v>1</v>
      </c>
      <c r="T85" s="39">
        <v>0</v>
      </c>
      <c r="U85" s="39">
        <v>0</v>
      </c>
      <c r="V85" s="39"/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/>
      <c r="AF85" s="39">
        <v>1</v>
      </c>
      <c r="AG85" s="39"/>
      <c r="AH85" s="39"/>
      <c r="AI85" s="39"/>
      <c r="AJ85" s="39">
        <v>0</v>
      </c>
      <c r="AK85" s="39"/>
      <c r="AL85" s="39"/>
      <c r="AM85" s="39"/>
      <c r="AN85" s="39">
        <v>0</v>
      </c>
      <c r="AO85" s="39"/>
      <c r="AP85" s="39">
        <v>0</v>
      </c>
      <c r="AQ85" s="39"/>
      <c r="AR85" s="39"/>
      <c r="AS85" s="39"/>
      <c r="AT85" s="39">
        <v>0</v>
      </c>
      <c r="AU85" s="39"/>
      <c r="AV85" s="39"/>
      <c r="AW85" s="39"/>
    </row>
    <row r="86" spans="1:49" ht="20.100000000000001" customHeight="1" x14ac:dyDescent="0.2">
      <c r="D86" s="47" t="s">
        <v>117</v>
      </c>
      <c r="F86" s="48">
        <v>0</v>
      </c>
      <c r="G86" s="49"/>
      <c r="H86" s="49"/>
      <c r="I86" s="49"/>
      <c r="J86" s="48">
        <v>0</v>
      </c>
      <c r="K86" s="48">
        <v>0</v>
      </c>
      <c r="L86" s="48">
        <v>0</v>
      </c>
      <c r="M86" s="49"/>
      <c r="N86" s="48">
        <v>0</v>
      </c>
      <c r="O86" s="49"/>
      <c r="P86" s="49"/>
      <c r="Q86" s="49"/>
      <c r="R86" s="48">
        <v>0</v>
      </c>
      <c r="S86" s="48">
        <v>0</v>
      </c>
      <c r="T86" s="48">
        <v>0</v>
      </c>
      <c r="U86" s="48">
        <v>0</v>
      </c>
      <c r="V86" s="49"/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9"/>
      <c r="AF86" s="48">
        <v>0</v>
      </c>
      <c r="AG86" s="49"/>
      <c r="AH86" s="49"/>
      <c r="AI86" s="49"/>
      <c r="AJ86" s="48">
        <v>0</v>
      </c>
      <c r="AK86" s="49"/>
      <c r="AL86" s="49"/>
      <c r="AM86" s="49"/>
      <c r="AN86" s="48">
        <v>0</v>
      </c>
      <c r="AO86" s="49"/>
      <c r="AP86" s="48">
        <v>0</v>
      </c>
      <c r="AQ86" s="49"/>
      <c r="AR86" s="49"/>
      <c r="AS86" s="49"/>
      <c r="AT86" s="48">
        <v>0</v>
      </c>
      <c r="AU86" s="39"/>
      <c r="AV86" s="39"/>
      <c r="AW86" s="39"/>
    </row>
    <row r="87" spans="1:49" ht="20.100000000000001" customHeight="1" x14ac:dyDescent="0.2">
      <c r="D87" s="2" t="s">
        <v>106</v>
      </c>
      <c r="F87" s="39">
        <v>0</v>
      </c>
      <c r="G87" s="39"/>
      <c r="H87" s="39"/>
      <c r="I87" s="39"/>
      <c r="J87" s="39">
        <v>0</v>
      </c>
      <c r="K87" s="39">
        <v>0</v>
      </c>
      <c r="L87" s="39">
        <v>0</v>
      </c>
      <c r="M87" s="39"/>
      <c r="N87" s="39">
        <v>0</v>
      </c>
      <c r="O87" s="39"/>
      <c r="P87" s="39"/>
      <c r="Q87" s="39"/>
      <c r="R87" s="39">
        <v>0</v>
      </c>
      <c r="S87" s="39">
        <v>0</v>
      </c>
      <c r="T87" s="39">
        <v>0</v>
      </c>
      <c r="U87" s="39">
        <v>0</v>
      </c>
      <c r="V87" s="39"/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/>
      <c r="AF87" s="39">
        <v>0</v>
      </c>
      <c r="AG87" s="39"/>
      <c r="AH87" s="39"/>
      <c r="AI87" s="39"/>
      <c r="AJ87" s="39">
        <v>0</v>
      </c>
      <c r="AK87" s="39"/>
      <c r="AL87" s="39"/>
      <c r="AM87" s="39"/>
      <c r="AN87" s="39">
        <v>0</v>
      </c>
      <c r="AO87" s="39"/>
      <c r="AP87" s="39">
        <v>0</v>
      </c>
      <c r="AQ87" s="39"/>
      <c r="AR87" s="39"/>
      <c r="AS87" s="39"/>
      <c r="AT87" s="39">
        <v>0</v>
      </c>
      <c r="AU87" s="39"/>
      <c r="AV87" s="39"/>
      <c r="AW87" s="39"/>
    </row>
    <row r="88" spans="1:49" ht="20.100000000000001" customHeight="1" x14ac:dyDescent="0.2">
      <c r="D88" s="47" t="s">
        <v>107</v>
      </c>
      <c r="F88" s="48">
        <v>0</v>
      </c>
      <c r="G88" s="49"/>
      <c r="H88" s="49"/>
      <c r="I88" s="49"/>
      <c r="J88" s="48">
        <v>0</v>
      </c>
      <c r="K88" s="48">
        <v>0</v>
      </c>
      <c r="L88" s="48">
        <v>0</v>
      </c>
      <c r="M88" s="49"/>
      <c r="N88" s="48">
        <v>0</v>
      </c>
      <c r="O88" s="49"/>
      <c r="P88" s="49"/>
      <c r="Q88" s="49"/>
      <c r="R88" s="48">
        <v>0</v>
      </c>
      <c r="S88" s="48">
        <v>0</v>
      </c>
      <c r="T88" s="48">
        <v>0</v>
      </c>
      <c r="U88" s="48">
        <v>0</v>
      </c>
      <c r="V88" s="49"/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9"/>
      <c r="AF88" s="48">
        <v>0</v>
      </c>
      <c r="AG88" s="49"/>
      <c r="AH88" s="49"/>
      <c r="AI88" s="49"/>
      <c r="AJ88" s="48">
        <v>0</v>
      </c>
      <c r="AK88" s="49"/>
      <c r="AL88" s="49"/>
      <c r="AM88" s="49"/>
      <c r="AN88" s="48">
        <v>0</v>
      </c>
      <c r="AO88" s="49"/>
      <c r="AP88" s="48">
        <v>0</v>
      </c>
      <c r="AQ88" s="49"/>
      <c r="AR88" s="49"/>
      <c r="AS88" s="49"/>
      <c r="AT88" s="48">
        <v>0</v>
      </c>
      <c r="AU88" s="39"/>
      <c r="AV88" s="39"/>
      <c r="AW88" s="39"/>
    </row>
    <row r="89" spans="1:49" ht="20.100000000000001" customHeight="1" x14ac:dyDescent="0.2">
      <c r="D89" s="2" t="s">
        <v>108</v>
      </c>
      <c r="F89" s="39">
        <v>0</v>
      </c>
      <c r="G89" s="39"/>
      <c r="H89" s="39"/>
      <c r="I89" s="39"/>
      <c r="J89" s="39">
        <v>0</v>
      </c>
      <c r="K89" s="39">
        <v>0</v>
      </c>
      <c r="L89" s="39">
        <v>0</v>
      </c>
      <c r="M89" s="39"/>
      <c r="N89" s="39">
        <v>0</v>
      </c>
      <c r="O89" s="39"/>
      <c r="P89" s="39"/>
      <c r="Q89" s="39"/>
      <c r="R89" s="39">
        <v>0</v>
      </c>
      <c r="S89" s="39">
        <v>0</v>
      </c>
      <c r="T89" s="39">
        <v>0</v>
      </c>
      <c r="U89" s="39">
        <v>0</v>
      </c>
      <c r="V89" s="39"/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/>
      <c r="AF89" s="39">
        <v>0</v>
      </c>
      <c r="AG89" s="39"/>
      <c r="AH89" s="39"/>
      <c r="AI89" s="39"/>
      <c r="AJ89" s="39">
        <v>0</v>
      </c>
      <c r="AK89" s="39"/>
      <c r="AL89" s="39"/>
      <c r="AM89" s="39"/>
      <c r="AN89" s="39">
        <v>0</v>
      </c>
      <c r="AO89" s="39"/>
      <c r="AP89" s="39">
        <v>0</v>
      </c>
      <c r="AQ89" s="39"/>
      <c r="AR89" s="39"/>
      <c r="AS89" s="39"/>
      <c r="AT89" s="39">
        <v>0</v>
      </c>
      <c r="AU89" s="39"/>
      <c r="AV89" s="39"/>
      <c r="AW89" s="39"/>
    </row>
    <row r="90" spans="1:49" ht="20.100000000000001" customHeight="1" x14ac:dyDescent="0.2">
      <c r="D90" s="47" t="s">
        <v>128</v>
      </c>
      <c r="F90" s="48">
        <v>0</v>
      </c>
      <c r="G90" s="49"/>
      <c r="H90" s="49"/>
      <c r="I90" s="49"/>
      <c r="J90" s="48">
        <v>0</v>
      </c>
      <c r="K90" s="48">
        <v>0</v>
      </c>
      <c r="L90" s="48">
        <v>0</v>
      </c>
      <c r="M90" s="49"/>
      <c r="N90" s="48">
        <v>0</v>
      </c>
      <c r="O90" s="49"/>
      <c r="P90" s="49"/>
      <c r="Q90" s="49"/>
      <c r="R90" s="48">
        <v>0</v>
      </c>
      <c r="S90" s="48">
        <v>0</v>
      </c>
      <c r="T90" s="48">
        <v>0</v>
      </c>
      <c r="U90" s="48">
        <v>0</v>
      </c>
      <c r="V90" s="49"/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9"/>
      <c r="AF90" s="48">
        <v>0</v>
      </c>
      <c r="AG90" s="49"/>
      <c r="AH90" s="49"/>
      <c r="AI90" s="49"/>
      <c r="AJ90" s="48">
        <v>0</v>
      </c>
      <c r="AK90" s="49"/>
      <c r="AL90" s="49"/>
      <c r="AM90" s="49"/>
      <c r="AN90" s="48">
        <v>0</v>
      </c>
      <c r="AO90" s="49"/>
      <c r="AP90" s="48">
        <v>0</v>
      </c>
      <c r="AQ90" s="49"/>
      <c r="AR90" s="49"/>
      <c r="AS90" s="49"/>
      <c r="AT90" s="48">
        <v>0</v>
      </c>
      <c r="AU90" s="39"/>
      <c r="AV90" s="39"/>
      <c r="AW90" s="39"/>
    </row>
    <row r="91" spans="1:49" ht="20.100000000000001" customHeight="1" x14ac:dyDescent="0.2"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</row>
    <row r="92" spans="1:49" s="1" customFormat="1" ht="20.100000000000001" customHeight="1" x14ac:dyDescent="0.25">
      <c r="A92" s="3"/>
      <c r="B92" s="6"/>
      <c r="C92" s="51" t="s">
        <v>129</v>
      </c>
      <c r="D92" s="52"/>
      <c r="E92" s="5"/>
      <c r="F92" s="53">
        <v>0</v>
      </c>
      <c r="G92" s="54"/>
      <c r="H92" s="54"/>
      <c r="I92" s="54"/>
      <c r="J92" s="53">
        <v>6</v>
      </c>
      <c r="K92" s="53">
        <v>0</v>
      </c>
      <c r="L92" s="53">
        <v>0</v>
      </c>
      <c r="M92" s="54"/>
      <c r="N92" s="53">
        <v>6</v>
      </c>
      <c r="O92" s="54"/>
      <c r="P92" s="54"/>
      <c r="Q92" s="54"/>
      <c r="R92" s="53">
        <v>0</v>
      </c>
      <c r="S92" s="53">
        <v>6</v>
      </c>
      <c r="T92" s="53">
        <v>0</v>
      </c>
      <c r="U92" s="53">
        <v>0</v>
      </c>
      <c r="V92" s="54"/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0</v>
      </c>
      <c r="AD92" s="53">
        <v>0</v>
      </c>
      <c r="AE92" s="54"/>
      <c r="AF92" s="53">
        <v>6</v>
      </c>
      <c r="AG92" s="54"/>
      <c r="AH92" s="54"/>
      <c r="AI92" s="54"/>
      <c r="AJ92" s="53">
        <v>0</v>
      </c>
      <c r="AK92" s="54"/>
      <c r="AL92" s="54"/>
      <c r="AM92" s="54"/>
      <c r="AN92" s="53">
        <v>0</v>
      </c>
      <c r="AO92" s="54"/>
      <c r="AP92" s="53">
        <v>0</v>
      </c>
      <c r="AQ92" s="54"/>
      <c r="AR92" s="54"/>
      <c r="AS92" s="54"/>
      <c r="AT92" s="53">
        <v>0</v>
      </c>
      <c r="AU92" s="39"/>
      <c r="AV92" s="39"/>
      <c r="AW92" s="39"/>
    </row>
    <row r="93" spans="1:49" ht="20.100000000000001" customHeight="1" x14ac:dyDescent="0.2"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</row>
    <row r="94" spans="1:49" ht="20.100000000000001" customHeight="1" x14ac:dyDescent="0.2">
      <c r="C94" s="3" t="s">
        <v>130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</row>
    <row r="95" spans="1:49" ht="20.100000000000001" customHeight="1" x14ac:dyDescent="0.2">
      <c r="D95" s="2" t="s">
        <v>131</v>
      </c>
      <c r="F95" s="39">
        <v>0</v>
      </c>
      <c r="G95" s="39"/>
      <c r="H95" s="39"/>
      <c r="I95" s="39"/>
      <c r="J95" s="39">
        <v>0</v>
      </c>
      <c r="K95" s="39">
        <v>0</v>
      </c>
      <c r="L95" s="39">
        <v>0</v>
      </c>
      <c r="M95" s="39"/>
      <c r="N95" s="39">
        <v>0</v>
      </c>
      <c r="O95" s="39"/>
      <c r="P95" s="39"/>
      <c r="Q95" s="39"/>
      <c r="R95" s="39">
        <v>0</v>
      </c>
      <c r="S95" s="39">
        <v>0</v>
      </c>
      <c r="T95" s="39">
        <v>0</v>
      </c>
      <c r="U95" s="39">
        <v>0</v>
      </c>
      <c r="V95" s="39"/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/>
      <c r="AF95" s="39">
        <v>0</v>
      </c>
      <c r="AG95" s="39"/>
      <c r="AH95" s="39"/>
      <c r="AI95" s="39"/>
      <c r="AJ95" s="39">
        <v>0</v>
      </c>
      <c r="AK95" s="39"/>
      <c r="AL95" s="39"/>
      <c r="AM95" s="39"/>
      <c r="AN95" s="39">
        <v>0</v>
      </c>
      <c r="AO95" s="39"/>
      <c r="AP95" s="39">
        <v>0</v>
      </c>
      <c r="AQ95" s="39"/>
      <c r="AR95" s="39"/>
      <c r="AS95" s="39"/>
      <c r="AT95" s="39">
        <v>0</v>
      </c>
      <c r="AU95" s="39"/>
      <c r="AV95" s="39"/>
      <c r="AW95" s="39"/>
    </row>
    <row r="96" spans="1:49" ht="20.100000000000001" customHeight="1" x14ac:dyDescent="0.2">
      <c r="D96" s="47" t="s">
        <v>132</v>
      </c>
      <c r="F96" s="48">
        <v>0</v>
      </c>
      <c r="G96" s="49"/>
      <c r="H96" s="49"/>
      <c r="I96" s="49"/>
      <c r="J96" s="48">
        <v>0</v>
      </c>
      <c r="K96" s="48">
        <v>0</v>
      </c>
      <c r="L96" s="48">
        <v>0</v>
      </c>
      <c r="M96" s="49"/>
      <c r="N96" s="48">
        <v>0</v>
      </c>
      <c r="O96" s="49"/>
      <c r="P96" s="49"/>
      <c r="Q96" s="49"/>
      <c r="R96" s="48">
        <v>0</v>
      </c>
      <c r="S96" s="48">
        <v>0</v>
      </c>
      <c r="T96" s="48">
        <v>0</v>
      </c>
      <c r="U96" s="48">
        <v>0</v>
      </c>
      <c r="V96" s="49"/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9"/>
      <c r="AF96" s="48">
        <v>0</v>
      </c>
      <c r="AG96" s="49"/>
      <c r="AH96" s="49"/>
      <c r="AI96" s="49"/>
      <c r="AJ96" s="48">
        <v>0</v>
      </c>
      <c r="AK96" s="49"/>
      <c r="AL96" s="49"/>
      <c r="AM96" s="49"/>
      <c r="AN96" s="48">
        <v>0</v>
      </c>
      <c r="AO96" s="49"/>
      <c r="AP96" s="48">
        <v>0</v>
      </c>
      <c r="AQ96" s="49"/>
      <c r="AR96" s="49"/>
      <c r="AS96" s="49"/>
      <c r="AT96" s="48">
        <v>0</v>
      </c>
      <c r="AU96" s="39"/>
      <c r="AV96" s="39"/>
      <c r="AW96" s="39"/>
    </row>
    <row r="97" spans="1:49" ht="20.100000000000001" customHeight="1" x14ac:dyDescent="0.2"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</row>
    <row r="98" spans="1:49" ht="20.100000000000001" customHeight="1" x14ac:dyDescent="0.25">
      <c r="C98" s="51" t="s">
        <v>133</v>
      </c>
      <c r="D98" s="52"/>
      <c r="F98" s="53">
        <v>0</v>
      </c>
      <c r="G98" s="54"/>
      <c r="H98" s="54"/>
      <c r="I98" s="54"/>
      <c r="J98" s="53">
        <v>0</v>
      </c>
      <c r="K98" s="53">
        <v>0</v>
      </c>
      <c r="L98" s="53">
        <v>0</v>
      </c>
      <c r="M98" s="54"/>
      <c r="N98" s="53">
        <v>0</v>
      </c>
      <c r="O98" s="54"/>
      <c r="P98" s="54"/>
      <c r="Q98" s="54"/>
      <c r="R98" s="53">
        <v>0</v>
      </c>
      <c r="S98" s="53">
        <v>0</v>
      </c>
      <c r="T98" s="53">
        <v>0</v>
      </c>
      <c r="U98" s="53">
        <v>0</v>
      </c>
      <c r="V98" s="54"/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4"/>
      <c r="AF98" s="53">
        <v>0</v>
      </c>
      <c r="AG98" s="54"/>
      <c r="AH98" s="54"/>
      <c r="AI98" s="54"/>
      <c r="AJ98" s="53">
        <v>0</v>
      </c>
      <c r="AK98" s="54"/>
      <c r="AL98" s="54"/>
      <c r="AM98" s="54"/>
      <c r="AN98" s="53">
        <v>0</v>
      </c>
      <c r="AO98" s="54"/>
      <c r="AP98" s="53">
        <v>0</v>
      </c>
      <c r="AQ98" s="54"/>
      <c r="AR98" s="54"/>
      <c r="AS98" s="54"/>
      <c r="AT98" s="53">
        <v>0</v>
      </c>
      <c r="AU98" s="39"/>
      <c r="AV98" s="39"/>
      <c r="AW98" s="39"/>
    </row>
    <row r="99" spans="1:49" ht="20.100000000000001" customHeight="1" x14ac:dyDescent="0.2"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</row>
    <row r="100" spans="1:49" ht="20.100000000000001" customHeight="1" x14ac:dyDescent="0.2">
      <c r="C100" s="3" t="s">
        <v>134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</row>
    <row r="101" spans="1:49" ht="20.100000000000001" customHeight="1" x14ac:dyDescent="0.2">
      <c r="D101" s="2" t="s">
        <v>122</v>
      </c>
      <c r="F101" s="39">
        <v>183</v>
      </c>
      <c r="G101" s="39"/>
      <c r="H101" s="39"/>
      <c r="I101" s="39"/>
      <c r="J101" s="39">
        <v>2357</v>
      </c>
      <c r="K101" s="39">
        <v>100</v>
      </c>
      <c r="L101" s="39">
        <v>4</v>
      </c>
      <c r="M101" s="39"/>
      <c r="N101" s="39">
        <v>2461</v>
      </c>
      <c r="O101" s="39"/>
      <c r="P101" s="39"/>
      <c r="Q101" s="39"/>
      <c r="R101" s="39">
        <v>0</v>
      </c>
      <c r="S101" s="39">
        <v>113</v>
      </c>
      <c r="T101" s="39">
        <v>728</v>
      </c>
      <c r="U101" s="39">
        <v>92</v>
      </c>
      <c r="V101" s="39"/>
      <c r="W101" s="39">
        <v>572</v>
      </c>
      <c r="X101" s="39">
        <v>0</v>
      </c>
      <c r="Y101" s="39">
        <v>0</v>
      </c>
      <c r="Z101" s="39">
        <v>164</v>
      </c>
      <c r="AA101" s="39">
        <v>88</v>
      </c>
      <c r="AB101" s="39">
        <v>11</v>
      </c>
      <c r="AC101" s="39">
        <v>652</v>
      </c>
      <c r="AD101" s="39">
        <v>0</v>
      </c>
      <c r="AE101" s="39"/>
      <c r="AF101" s="39">
        <v>2420</v>
      </c>
      <c r="AG101" s="39"/>
      <c r="AH101" s="39"/>
      <c r="AI101" s="39"/>
      <c r="AJ101" s="39">
        <v>224</v>
      </c>
      <c r="AK101" s="39"/>
      <c r="AL101" s="39"/>
      <c r="AM101" s="39"/>
      <c r="AN101" s="39">
        <v>0</v>
      </c>
      <c r="AO101" s="39"/>
      <c r="AP101" s="39">
        <v>0</v>
      </c>
      <c r="AQ101" s="39"/>
      <c r="AR101" s="39"/>
      <c r="AS101" s="39"/>
      <c r="AT101" s="39">
        <v>0</v>
      </c>
      <c r="AU101" s="39"/>
      <c r="AV101" s="39"/>
      <c r="AW101" s="39"/>
    </row>
    <row r="102" spans="1:49" ht="20.100000000000001" customHeight="1" x14ac:dyDescent="0.2">
      <c r="D102" s="47" t="s">
        <v>135</v>
      </c>
      <c r="F102" s="48">
        <v>226</v>
      </c>
      <c r="G102" s="49"/>
      <c r="H102" s="49"/>
      <c r="I102" s="49"/>
      <c r="J102" s="48">
        <v>2344</v>
      </c>
      <c r="K102" s="48">
        <v>67</v>
      </c>
      <c r="L102" s="48">
        <v>4</v>
      </c>
      <c r="M102" s="49"/>
      <c r="N102" s="48">
        <v>2415</v>
      </c>
      <c r="O102" s="49"/>
      <c r="P102" s="49"/>
      <c r="Q102" s="49"/>
      <c r="R102" s="48">
        <v>0</v>
      </c>
      <c r="S102" s="48">
        <v>80</v>
      </c>
      <c r="T102" s="48">
        <v>585</v>
      </c>
      <c r="U102" s="48">
        <v>281</v>
      </c>
      <c r="V102" s="49"/>
      <c r="W102" s="48">
        <v>579</v>
      </c>
      <c r="X102" s="48">
        <v>29</v>
      </c>
      <c r="Y102" s="48">
        <v>1</v>
      </c>
      <c r="Z102" s="48">
        <v>134</v>
      </c>
      <c r="AA102" s="48">
        <v>108</v>
      </c>
      <c r="AB102" s="48">
        <v>17</v>
      </c>
      <c r="AC102" s="48">
        <v>622</v>
      </c>
      <c r="AD102" s="48">
        <v>0</v>
      </c>
      <c r="AE102" s="49"/>
      <c r="AF102" s="48">
        <v>2436</v>
      </c>
      <c r="AG102" s="49"/>
      <c r="AH102" s="49"/>
      <c r="AI102" s="49"/>
      <c r="AJ102" s="48">
        <v>205</v>
      </c>
      <c r="AK102" s="49"/>
      <c r="AL102" s="49"/>
      <c r="AM102" s="49"/>
      <c r="AN102" s="48">
        <v>0</v>
      </c>
      <c r="AO102" s="49"/>
      <c r="AP102" s="48">
        <v>0</v>
      </c>
      <c r="AQ102" s="49"/>
      <c r="AR102" s="49"/>
      <c r="AS102" s="49"/>
      <c r="AT102" s="48">
        <v>0</v>
      </c>
      <c r="AU102" s="39"/>
      <c r="AV102" s="39"/>
      <c r="AW102" s="39"/>
    </row>
    <row r="103" spans="1:49" ht="20.100000000000001" customHeight="1" x14ac:dyDescent="0.2">
      <c r="D103" s="2" t="s">
        <v>98</v>
      </c>
      <c r="F103" s="39">
        <v>233</v>
      </c>
      <c r="G103" s="39"/>
      <c r="H103" s="39"/>
      <c r="I103" s="39"/>
      <c r="J103" s="39">
        <v>2342</v>
      </c>
      <c r="K103" s="39">
        <v>42</v>
      </c>
      <c r="L103" s="39">
        <v>8</v>
      </c>
      <c r="M103" s="39"/>
      <c r="N103" s="39">
        <v>2392</v>
      </c>
      <c r="O103" s="39"/>
      <c r="P103" s="39"/>
      <c r="Q103" s="39"/>
      <c r="R103" s="39">
        <v>4</v>
      </c>
      <c r="S103" s="39">
        <v>66</v>
      </c>
      <c r="T103" s="39">
        <v>394</v>
      </c>
      <c r="U103" s="39">
        <v>164</v>
      </c>
      <c r="V103" s="39"/>
      <c r="W103" s="39">
        <v>604</v>
      </c>
      <c r="X103" s="39">
        <v>0</v>
      </c>
      <c r="Y103" s="39">
        <v>0</v>
      </c>
      <c r="Z103" s="39">
        <v>136</v>
      </c>
      <c r="AA103" s="39">
        <v>94</v>
      </c>
      <c r="AB103" s="39">
        <v>13</v>
      </c>
      <c r="AC103" s="39">
        <v>941</v>
      </c>
      <c r="AD103" s="39">
        <v>0</v>
      </c>
      <c r="AE103" s="39"/>
      <c r="AF103" s="39">
        <v>2416</v>
      </c>
      <c r="AG103" s="39"/>
      <c r="AH103" s="39"/>
      <c r="AI103" s="39"/>
      <c r="AJ103" s="39">
        <v>209</v>
      </c>
      <c r="AK103" s="39"/>
      <c r="AL103" s="39"/>
      <c r="AM103" s="39"/>
      <c r="AN103" s="39">
        <v>0</v>
      </c>
      <c r="AO103" s="39"/>
      <c r="AP103" s="39">
        <v>0</v>
      </c>
      <c r="AQ103" s="39"/>
      <c r="AR103" s="39"/>
      <c r="AS103" s="39"/>
      <c r="AT103" s="39">
        <v>0</v>
      </c>
      <c r="AU103" s="39"/>
      <c r="AV103" s="39"/>
      <c r="AW103" s="39"/>
    </row>
    <row r="104" spans="1:49" ht="20.100000000000001" customHeight="1" x14ac:dyDescent="0.2">
      <c r="D104" s="47" t="s">
        <v>136</v>
      </c>
      <c r="F104" s="48">
        <v>195</v>
      </c>
      <c r="G104" s="49"/>
      <c r="H104" s="49"/>
      <c r="I104" s="49"/>
      <c r="J104" s="48">
        <v>2350</v>
      </c>
      <c r="K104" s="48">
        <v>37</v>
      </c>
      <c r="L104" s="48">
        <v>3</v>
      </c>
      <c r="M104" s="49"/>
      <c r="N104" s="48">
        <v>2390</v>
      </c>
      <c r="O104" s="49"/>
      <c r="P104" s="49"/>
      <c r="Q104" s="49"/>
      <c r="R104" s="48">
        <v>0</v>
      </c>
      <c r="S104" s="48">
        <v>73</v>
      </c>
      <c r="T104" s="48">
        <v>509</v>
      </c>
      <c r="U104" s="48">
        <v>66</v>
      </c>
      <c r="V104" s="49"/>
      <c r="W104" s="48">
        <v>893</v>
      </c>
      <c r="X104" s="48">
        <v>6</v>
      </c>
      <c r="Y104" s="48">
        <v>3</v>
      </c>
      <c r="Z104" s="48">
        <v>145</v>
      </c>
      <c r="AA104" s="48">
        <v>155</v>
      </c>
      <c r="AB104" s="48">
        <v>20</v>
      </c>
      <c r="AC104" s="48">
        <v>558</v>
      </c>
      <c r="AD104" s="48">
        <v>0</v>
      </c>
      <c r="AE104" s="49"/>
      <c r="AF104" s="48">
        <v>2428</v>
      </c>
      <c r="AG104" s="49"/>
      <c r="AH104" s="49"/>
      <c r="AI104" s="49"/>
      <c r="AJ104" s="48">
        <v>157</v>
      </c>
      <c r="AK104" s="49"/>
      <c r="AL104" s="49"/>
      <c r="AM104" s="49"/>
      <c r="AN104" s="48">
        <v>0</v>
      </c>
      <c r="AO104" s="49"/>
      <c r="AP104" s="48">
        <v>0</v>
      </c>
      <c r="AQ104" s="49"/>
      <c r="AR104" s="49"/>
      <c r="AS104" s="49"/>
      <c r="AT104" s="48">
        <v>0</v>
      </c>
      <c r="AU104" s="39"/>
      <c r="AV104" s="39"/>
      <c r="AW104" s="39"/>
    </row>
    <row r="105" spans="1:49" ht="20.100000000000001" customHeight="1" x14ac:dyDescent="0.2">
      <c r="D105" s="2" t="s">
        <v>114</v>
      </c>
      <c r="F105" s="39">
        <v>211</v>
      </c>
      <c r="G105" s="39"/>
      <c r="H105" s="39"/>
      <c r="I105" s="39"/>
      <c r="J105" s="39">
        <v>2261</v>
      </c>
      <c r="K105" s="39">
        <v>38</v>
      </c>
      <c r="L105" s="39">
        <v>2</v>
      </c>
      <c r="M105" s="39"/>
      <c r="N105" s="39">
        <v>2301</v>
      </c>
      <c r="O105" s="39"/>
      <c r="P105" s="39"/>
      <c r="Q105" s="39"/>
      <c r="R105" s="39">
        <v>6</v>
      </c>
      <c r="S105" s="39">
        <v>66</v>
      </c>
      <c r="T105" s="39">
        <v>581</v>
      </c>
      <c r="U105" s="39">
        <v>84</v>
      </c>
      <c r="V105" s="39"/>
      <c r="W105" s="39">
        <v>602</v>
      </c>
      <c r="X105" s="39">
        <v>4</v>
      </c>
      <c r="Y105" s="39">
        <v>1</v>
      </c>
      <c r="Z105" s="39">
        <v>147</v>
      </c>
      <c r="AA105" s="39">
        <v>125</v>
      </c>
      <c r="AB105" s="39">
        <v>22</v>
      </c>
      <c r="AC105" s="39">
        <v>636</v>
      </c>
      <c r="AD105" s="39">
        <v>1</v>
      </c>
      <c r="AE105" s="39"/>
      <c r="AF105" s="39">
        <v>2275</v>
      </c>
      <c r="AG105" s="39"/>
      <c r="AH105" s="39"/>
      <c r="AI105" s="39"/>
      <c r="AJ105" s="39">
        <v>237</v>
      </c>
      <c r="AK105" s="39"/>
      <c r="AL105" s="39"/>
      <c r="AM105" s="39"/>
      <c r="AN105" s="39">
        <v>0</v>
      </c>
      <c r="AO105" s="39"/>
      <c r="AP105" s="39">
        <v>0</v>
      </c>
      <c r="AQ105" s="39"/>
      <c r="AR105" s="39"/>
      <c r="AS105" s="39"/>
      <c r="AT105" s="39">
        <v>0</v>
      </c>
      <c r="AU105" s="39"/>
      <c r="AV105" s="39"/>
      <c r="AW105" s="39"/>
    </row>
    <row r="106" spans="1:49" ht="20.100000000000001" customHeight="1" x14ac:dyDescent="0.2">
      <c r="D106" s="47" t="s">
        <v>101</v>
      </c>
      <c r="F106" s="48">
        <v>258</v>
      </c>
      <c r="G106" s="49"/>
      <c r="H106" s="49"/>
      <c r="I106" s="49"/>
      <c r="J106" s="48">
        <v>2356</v>
      </c>
      <c r="K106" s="48">
        <v>53</v>
      </c>
      <c r="L106" s="48">
        <v>9</v>
      </c>
      <c r="M106" s="49"/>
      <c r="N106" s="48">
        <v>2418</v>
      </c>
      <c r="O106" s="49"/>
      <c r="P106" s="49"/>
      <c r="Q106" s="49"/>
      <c r="R106" s="48">
        <v>0</v>
      </c>
      <c r="S106" s="48">
        <v>129</v>
      </c>
      <c r="T106" s="48">
        <v>520</v>
      </c>
      <c r="U106" s="48">
        <v>134</v>
      </c>
      <c r="V106" s="49"/>
      <c r="W106" s="48">
        <v>522</v>
      </c>
      <c r="X106" s="48">
        <v>2</v>
      </c>
      <c r="Y106" s="48">
        <v>2</v>
      </c>
      <c r="Z106" s="48">
        <v>215</v>
      </c>
      <c r="AA106" s="48">
        <v>131</v>
      </c>
      <c r="AB106" s="48">
        <v>22</v>
      </c>
      <c r="AC106" s="48">
        <v>759</v>
      </c>
      <c r="AD106" s="48">
        <v>0</v>
      </c>
      <c r="AE106" s="49"/>
      <c r="AF106" s="48">
        <v>2436</v>
      </c>
      <c r="AG106" s="49"/>
      <c r="AH106" s="49"/>
      <c r="AI106" s="49"/>
      <c r="AJ106" s="48">
        <v>240</v>
      </c>
      <c r="AK106" s="49"/>
      <c r="AL106" s="49"/>
      <c r="AM106" s="49"/>
      <c r="AN106" s="48">
        <v>0</v>
      </c>
      <c r="AO106" s="49"/>
      <c r="AP106" s="48">
        <v>0</v>
      </c>
      <c r="AQ106" s="49"/>
      <c r="AR106" s="49"/>
      <c r="AS106" s="49"/>
      <c r="AT106" s="48">
        <v>0</v>
      </c>
      <c r="AU106" s="39"/>
      <c r="AV106" s="39"/>
      <c r="AW106" s="39"/>
    </row>
    <row r="107" spans="1:49" ht="20.100000000000001" customHeight="1" x14ac:dyDescent="0.2">
      <c r="D107" s="50" t="s">
        <v>116</v>
      </c>
      <c r="F107" s="49">
        <v>191</v>
      </c>
      <c r="G107" s="49"/>
      <c r="H107" s="49"/>
      <c r="I107" s="49"/>
      <c r="J107" s="49">
        <v>2354</v>
      </c>
      <c r="K107" s="49">
        <v>37</v>
      </c>
      <c r="L107" s="49">
        <v>4</v>
      </c>
      <c r="M107" s="49"/>
      <c r="N107" s="49">
        <v>2395</v>
      </c>
      <c r="O107" s="49"/>
      <c r="P107" s="49"/>
      <c r="Q107" s="49"/>
      <c r="R107" s="49">
        <v>0</v>
      </c>
      <c r="S107" s="49">
        <v>69</v>
      </c>
      <c r="T107" s="49">
        <v>454</v>
      </c>
      <c r="U107" s="49">
        <v>83</v>
      </c>
      <c r="V107" s="49"/>
      <c r="W107" s="49">
        <v>546</v>
      </c>
      <c r="X107" s="49">
        <v>17</v>
      </c>
      <c r="Y107" s="49">
        <v>6</v>
      </c>
      <c r="Z107" s="49">
        <v>181</v>
      </c>
      <c r="AA107" s="49">
        <v>120</v>
      </c>
      <c r="AB107" s="49">
        <v>67</v>
      </c>
      <c r="AC107" s="49">
        <v>873</v>
      </c>
      <c r="AD107" s="49">
        <v>0</v>
      </c>
      <c r="AE107" s="49"/>
      <c r="AF107" s="49">
        <v>2416</v>
      </c>
      <c r="AG107" s="49"/>
      <c r="AH107" s="49"/>
      <c r="AI107" s="49"/>
      <c r="AJ107" s="49">
        <v>170</v>
      </c>
      <c r="AK107" s="49"/>
      <c r="AL107" s="49"/>
      <c r="AM107" s="49"/>
      <c r="AN107" s="49">
        <v>0</v>
      </c>
      <c r="AO107" s="49"/>
      <c r="AP107" s="49">
        <v>0</v>
      </c>
      <c r="AQ107" s="49"/>
      <c r="AR107" s="49"/>
      <c r="AS107" s="49"/>
      <c r="AT107" s="49">
        <v>0</v>
      </c>
      <c r="AU107" s="39"/>
      <c r="AV107" s="39"/>
      <c r="AW107" s="39"/>
    </row>
    <row r="108" spans="1:49" ht="20.100000000000001" customHeight="1" x14ac:dyDescent="0.2">
      <c r="D108" s="47" t="s">
        <v>103</v>
      </c>
      <c r="F108" s="48">
        <v>188</v>
      </c>
      <c r="G108" s="49"/>
      <c r="H108" s="49"/>
      <c r="I108" s="49"/>
      <c r="J108" s="48">
        <v>2367</v>
      </c>
      <c r="K108" s="48">
        <v>43</v>
      </c>
      <c r="L108" s="48">
        <v>10</v>
      </c>
      <c r="M108" s="49"/>
      <c r="N108" s="48">
        <v>2420</v>
      </c>
      <c r="O108" s="49"/>
      <c r="P108" s="49"/>
      <c r="Q108" s="49"/>
      <c r="R108" s="48">
        <v>1</v>
      </c>
      <c r="S108" s="48">
        <v>104</v>
      </c>
      <c r="T108" s="48">
        <v>469</v>
      </c>
      <c r="U108" s="48">
        <v>100</v>
      </c>
      <c r="V108" s="49"/>
      <c r="W108" s="48">
        <v>577</v>
      </c>
      <c r="X108" s="48">
        <v>4</v>
      </c>
      <c r="Y108" s="48">
        <v>2</v>
      </c>
      <c r="Z108" s="48">
        <v>173</v>
      </c>
      <c r="AA108" s="48">
        <v>94</v>
      </c>
      <c r="AB108" s="48">
        <v>28</v>
      </c>
      <c r="AC108" s="48">
        <v>880</v>
      </c>
      <c r="AD108" s="48">
        <v>0</v>
      </c>
      <c r="AE108" s="49"/>
      <c r="AF108" s="48">
        <v>2432</v>
      </c>
      <c r="AG108" s="49"/>
      <c r="AH108" s="49"/>
      <c r="AI108" s="49"/>
      <c r="AJ108" s="48">
        <v>176</v>
      </c>
      <c r="AK108" s="49"/>
      <c r="AL108" s="49"/>
      <c r="AM108" s="49"/>
      <c r="AN108" s="48">
        <v>0</v>
      </c>
      <c r="AO108" s="49"/>
      <c r="AP108" s="48">
        <v>0</v>
      </c>
      <c r="AQ108" s="49"/>
      <c r="AR108" s="49"/>
      <c r="AS108" s="49"/>
      <c r="AT108" s="48">
        <v>0</v>
      </c>
      <c r="AU108" s="39"/>
      <c r="AV108" s="39"/>
      <c r="AW108" s="39"/>
    </row>
    <row r="109" spans="1:49" ht="20.100000000000001" customHeight="1" x14ac:dyDescent="0.2">
      <c r="D109" s="50" t="s">
        <v>137</v>
      </c>
      <c r="F109" s="49">
        <v>233</v>
      </c>
      <c r="G109" s="49"/>
      <c r="H109" s="49"/>
      <c r="I109" s="49"/>
      <c r="J109" s="49">
        <v>2379</v>
      </c>
      <c r="K109" s="49">
        <v>22</v>
      </c>
      <c r="L109" s="49">
        <v>3</v>
      </c>
      <c r="M109" s="49"/>
      <c r="N109" s="49">
        <v>2404</v>
      </c>
      <c r="O109" s="49"/>
      <c r="P109" s="49"/>
      <c r="Q109" s="49"/>
      <c r="R109" s="49">
        <v>0</v>
      </c>
      <c r="S109" s="49">
        <v>104</v>
      </c>
      <c r="T109" s="49">
        <v>283</v>
      </c>
      <c r="U109" s="49">
        <v>115</v>
      </c>
      <c r="V109" s="49"/>
      <c r="W109" s="49">
        <v>744</v>
      </c>
      <c r="X109" s="49">
        <v>0</v>
      </c>
      <c r="Y109" s="49">
        <v>1</v>
      </c>
      <c r="Z109" s="49">
        <v>226</v>
      </c>
      <c r="AA109" s="49">
        <v>102</v>
      </c>
      <c r="AB109" s="49">
        <v>21</v>
      </c>
      <c r="AC109" s="49">
        <v>857</v>
      </c>
      <c r="AD109" s="49">
        <v>0</v>
      </c>
      <c r="AE109" s="49"/>
      <c r="AF109" s="49">
        <v>2453</v>
      </c>
      <c r="AG109" s="49"/>
      <c r="AH109" s="49"/>
      <c r="AI109" s="49"/>
      <c r="AJ109" s="49">
        <v>184</v>
      </c>
      <c r="AK109" s="49"/>
      <c r="AL109" s="49"/>
      <c r="AM109" s="49"/>
      <c r="AN109" s="49">
        <v>0</v>
      </c>
      <c r="AO109" s="49"/>
      <c r="AP109" s="49">
        <v>0</v>
      </c>
      <c r="AQ109" s="49"/>
      <c r="AR109" s="49"/>
      <c r="AS109" s="49"/>
      <c r="AT109" s="49">
        <v>0</v>
      </c>
      <c r="AU109" s="39"/>
      <c r="AV109" s="39"/>
      <c r="AW109" s="39"/>
    </row>
    <row r="110" spans="1:49" ht="20.100000000000001" customHeight="1" x14ac:dyDescent="0.2"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</row>
    <row r="111" spans="1:49" s="1" customFormat="1" ht="20.100000000000001" customHeight="1" x14ac:dyDescent="0.25">
      <c r="A111" s="3"/>
      <c r="B111" s="6"/>
      <c r="C111" s="51" t="s">
        <v>138</v>
      </c>
      <c r="D111" s="52"/>
      <c r="E111" s="5"/>
      <c r="F111" s="53">
        <v>1918</v>
      </c>
      <c r="G111" s="54"/>
      <c r="H111" s="54"/>
      <c r="I111" s="54"/>
      <c r="J111" s="53">
        <v>21110</v>
      </c>
      <c r="K111" s="53">
        <v>439</v>
      </c>
      <c r="L111" s="53">
        <v>47</v>
      </c>
      <c r="M111" s="54"/>
      <c r="N111" s="53">
        <v>21596</v>
      </c>
      <c r="O111" s="54"/>
      <c r="P111" s="54"/>
      <c r="Q111" s="54"/>
      <c r="R111" s="53">
        <v>11</v>
      </c>
      <c r="S111" s="53">
        <v>804</v>
      </c>
      <c r="T111" s="53">
        <v>4523</v>
      </c>
      <c r="U111" s="53">
        <v>1119</v>
      </c>
      <c r="V111" s="54"/>
      <c r="W111" s="53">
        <v>5639</v>
      </c>
      <c r="X111" s="53">
        <v>62</v>
      </c>
      <c r="Y111" s="53">
        <v>16</v>
      </c>
      <c r="Z111" s="53">
        <v>1521</v>
      </c>
      <c r="AA111" s="53">
        <v>1017</v>
      </c>
      <c r="AB111" s="53">
        <v>221</v>
      </c>
      <c r="AC111" s="53">
        <v>6778</v>
      </c>
      <c r="AD111" s="53">
        <v>1</v>
      </c>
      <c r="AE111" s="54"/>
      <c r="AF111" s="53">
        <v>21712</v>
      </c>
      <c r="AG111" s="54"/>
      <c r="AH111" s="54"/>
      <c r="AI111" s="54"/>
      <c r="AJ111" s="53">
        <v>1802</v>
      </c>
      <c r="AK111" s="54"/>
      <c r="AL111" s="54"/>
      <c r="AM111" s="54"/>
      <c r="AN111" s="53">
        <v>0</v>
      </c>
      <c r="AO111" s="54"/>
      <c r="AP111" s="53">
        <v>0</v>
      </c>
      <c r="AQ111" s="54"/>
      <c r="AR111" s="54"/>
      <c r="AS111" s="54"/>
      <c r="AT111" s="53">
        <v>0</v>
      </c>
      <c r="AU111" s="39"/>
      <c r="AV111" s="39"/>
      <c r="AW111" s="39"/>
    </row>
    <row r="112" spans="1:49" s="1" customFormat="1" ht="20.100000000000001" customHeight="1" x14ac:dyDescent="0.2">
      <c r="A112" s="3"/>
      <c r="B112" s="6"/>
      <c r="C112" s="3"/>
      <c r="D112" s="3"/>
      <c r="E112" s="5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39"/>
      <c r="AV112" s="39"/>
      <c r="AW112" s="39"/>
    </row>
    <row r="113" spans="1:49" s="1" customFormat="1" ht="20.100000000000001" customHeight="1" x14ac:dyDescent="0.2">
      <c r="A113" s="3"/>
      <c r="B113" s="6"/>
      <c r="C113" s="3" t="s">
        <v>139</v>
      </c>
      <c r="D113" s="3"/>
      <c r="E113" s="5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39"/>
      <c r="AV113" s="39"/>
      <c r="AW113" s="39"/>
    </row>
    <row r="114" spans="1:49" s="1" customFormat="1" ht="20.100000000000001" customHeight="1" x14ac:dyDescent="0.2">
      <c r="A114" s="3"/>
      <c r="B114" s="6"/>
      <c r="C114" s="3"/>
      <c r="D114" s="2" t="s">
        <v>140</v>
      </c>
      <c r="E114" s="5"/>
      <c r="F114" s="39">
        <v>0</v>
      </c>
      <c r="G114" s="39"/>
      <c r="H114" s="39"/>
      <c r="I114" s="39"/>
      <c r="J114" s="39">
        <v>0</v>
      </c>
      <c r="K114" s="39">
        <v>0</v>
      </c>
      <c r="L114" s="39">
        <v>0</v>
      </c>
      <c r="M114" s="39"/>
      <c r="N114" s="39">
        <v>0</v>
      </c>
      <c r="O114" s="39"/>
      <c r="P114" s="39"/>
      <c r="Q114" s="39"/>
      <c r="R114" s="39">
        <v>0</v>
      </c>
      <c r="S114" s="39">
        <v>0</v>
      </c>
      <c r="T114" s="39">
        <v>0</v>
      </c>
      <c r="U114" s="39">
        <v>0</v>
      </c>
      <c r="V114" s="39"/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0</v>
      </c>
      <c r="AD114" s="39">
        <v>0</v>
      </c>
      <c r="AE114" s="39"/>
      <c r="AF114" s="39">
        <v>0</v>
      </c>
      <c r="AG114" s="39"/>
      <c r="AH114" s="39"/>
      <c r="AI114" s="39"/>
      <c r="AJ114" s="39">
        <v>0</v>
      </c>
      <c r="AK114" s="39"/>
      <c r="AL114" s="39"/>
      <c r="AM114" s="39"/>
      <c r="AN114" s="39">
        <v>0</v>
      </c>
      <c r="AO114" s="39"/>
      <c r="AP114" s="39">
        <v>0</v>
      </c>
      <c r="AQ114" s="39"/>
      <c r="AR114" s="39"/>
      <c r="AS114" s="39"/>
      <c r="AT114" s="39">
        <v>0</v>
      </c>
      <c r="AU114" s="39"/>
      <c r="AV114" s="39"/>
      <c r="AW114" s="39"/>
    </row>
    <row r="115" spans="1:49" ht="20.100000000000001" customHeight="1" x14ac:dyDescent="0.2">
      <c r="D115" s="47" t="s">
        <v>141</v>
      </c>
      <c r="F115" s="48">
        <v>0</v>
      </c>
      <c r="G115" s="49"/>
      <c r="H115" s="49"/>
      <c r="I115" s="49"/>
      <c r="J115" s="48">
        <v>0</v>
      </c>
      <c r="K115" s="48">
        <v>0</v>
      </c>
      <c r="L115" s="48">
        <v>0</v>
      </c>
      <c r="M115" s="49"/>
      <c r="N115" s="48">
        <v>0</v>
      </c>
      <c r="O115" s="49"/>
      <c r="P115" s="49"/>
      <c r="Q115" s="49"/>
      <c r="R115" s="48">
        <v>0</v>
      </c>
      <c r="S115" s="48">
        <v>0</v>
      </c>
      <c r="T115" s="48">
        <v>0</v>
      </c>
      <c r="U115" s="48">
        <v>0</v>
      </c>
      <c r="V115" s="49"/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8">
        <v>0</v>
      </c>
      <c r="AE115" s="49"/>
      <c r="AF115" s="48">
        <v>0</v>
      </c>
      <c r="AG115" s="49"/>
      <c r="AH115" s="49"/>
      <c r="AI115" s="49"/>
      <c r="AJ115" s="48">
        <v>0</v>
      </c>
      <c r="AK115" s="49"/>
      <c r="AL115" s="49"/>
      <c r="AM115" s="49"/>
      <c r="AN115" s="48">
        <v>0</v>
      </c>
      <c r="AO115" s="49"/>
      <c r="AP115" s="48">
        <v>0</v>
      </c>
      <c r="AQ115" s="49"/>
      <c r="AR115" s="49"/>
      <c r="AS115" s="49"/>
      <c r="AT115" s="48">
        <v>0</v>
      </c>
      <c r="AU115" s="39"/>
      <c r="AV115" s="39"/>
      <c r="AW115" s="39"/>
    </row>
    <row r="116" spans="1:49" s="1" customFormat="1" ht="20.100000000000001" customHeight="1" x14ac:dyDescent="0.2">
      <c r="A116" s="3"/>
      <c r="B116" s="6"/>
      <c r="C116" s="3"/>
      <c r="D116" s="2" t="s">
        <v>142</v>
      </c>
      <c r="E116" s="5"/>
      <c r="F116" s="39">
        <v>0</v>
      </c>
      <c r="G116" s="39"/>
      <c r="H116" s="39"/>
      <c r="I116" s="39"/>
      <c r="J116" s="39">
        <v>0</v>
      </c>
      <c r="K116" s="39">
        <v>0</v>
      </c>
      <c r="L116" s="39">
        <v>0</v>
      </c>
      <c r="M116" s="39"/>
      <c r="N116" s="39">
        <v>0</v>
      </c>
      <c r="O116" s="39"/>
      <c r="P116" s="39"/>
      <c r="Q116" s="39"/>
      <c r="R116" s="39">
        <v>0</v>
      </c>
      <c r="S116" s="39">
        <v>0</v>
      </c>
      <c r="T116" s="39">
        <v>0</v>
      </c>
      <c r="U116" s="39">
        <v>0</v>
      </c>
      <c r="V116" s="39"/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/>
      <c r="AF116" s="39">
        <v>0</v>
      </c>
      <c r="AG116" s="39"/>
      <c r="AH116" s="39"/>
      <c r="AI116" s="39"/>
      <c r="AJ116" s="39">
        <v>0</v>
      </c>
      <c r="AK116" s="39"/>
      <c r="AL116" s="39"/>
      <c r="AM116" s="39"/>
      <c r="AN116" s="39">
        <v>0</v>
      </c>
      <c r="AO116" s="39"/>
      <c r="AP116" s="39">
        <v>0</v>
      </c>
      <c r="AQ116" s="39"/>
      <c r="AR116" s="39"/>
      <c r="AS116" s="39"/>
      <c r="AT116" s="39">
        <v>0</v>
      </c>
      <c r="AU116" s="39"/>
      <c r="AV116" s="39"/>
      <c r="AW116" s="39"/>
    </row>
    <row r="117" spans="1:49" s="1" customFormat="1" ht="20.100000000000001" customHeight="1" x14ac:dyDescent="0.2">
      <c r="A117" s="3"/>
      <c r="B117" s="6"/>
      <c r="C117" s="3"/>
      <c r="D117" s="2"/>
      <c r="E117" s="5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39"/>
      <c r="AV117" s="39"/>
      <c r="AW117" s="39"/>
    </row>
    <row r="118" spans="1:49" s="1" customFormat="1" ht="20.100000000000001" customHeight="1" x14ac:dyDescent="0.25">
      <c r="A118" s="3"/>
      <c r="B118" s="6"/>
      <c r="C118" s="51" t="s">
        <v>143</v>
      </c>
      <c r="D118" s="52"/>
      <c r="E118" s="5"/>
      <c r="F118" s="53">
        <v>0</v>
      </c>
      <c r="G118" s="54"/>
      <c r="H118" s="54"/>
      <c r="I118" s="54"/>
      <c r="J118" s="53">
        <v>0</v>
      </c>
      <c r="K118" s="53">
        <v>0</v>
      </c>
      <c r="L118" s="53">
        <v>0</v>
      </c>
      <c r="M118" s="54"/>
      <c r="N118" s="53">
        <v>0</v>
      </c>
      <c r="O118" s="54"/>
      <c r="P118" s="54"/>
      <c r="Q118" s="54"/>
      <c r="R118" s="53">
        <v>0</v>
      </c>
      <c r="S118" s="53">
        <v>0</v>
      </c>
      <c r="T118" s="53">
        <v>0</v>
      </c>
      <c r="U118" s="53">
        <v>0</v>
      </c>
      <c r="V118" s="54"/>
      <c r="W118" s="53">
        <v>0</v>
      </c>
      <c r="X118" s="53">
        <v>0</v>
      </c>
      <c r="Y118" s="53">
        <v>0</v>
      </c>
      <c r="Z118" s="53">
        <v>0</v>
      </c>
      <c r="AA118" s="53">
        <v>0</v>
      </c>
      <c r="AB118" s="53">
        <v>0</v>
      </c>
      <c r="AC118" s="53">
        <v>0</v>
      </c>
      <c r="AD118" s="53">
        <v>0</v>
      </c>
      <c r="AE118" s="54"/>
      <c r="AF118" s="53">
        <v>0</v>
      </c>
      <c r="AG118" s="54"/>
      <c r="AH118" s="54"/>
      <c r="AI118" s="54"/>
      <c r="AJ118" s="53">
        <v>0</v>
      </c>
      <c r="AK118" s="54"/>
      <c r="AL118" s="54"/>
      <c r="AM118" s="54"/>
      <c r="AN118" s="53">
        <v>0</v>
      </c>
      <c r="AO118" s="54"/>
      <c r="AP118" s="53">
        <v>0</v>
      </c>
      <c r="AQ118" s="54"/>
      <c r="AR118" s="54"/>
      <c r="AS118" s="54"/>
      <c r="AT118" s="53">
        <v>0</v>
      </c>
      <c r="AU118" s="39"/>
      <c r="AV118" s="39"/>
      <c r="AW118" s="39"/>
    </row>
    <row r="119" spans="1:49" s="1" customFormat="1" ht="20.100000000000001" customHeight="1" x14ac:dyDescent="0.2">
      <c r="A119" s="3"/>
      <c r="B119" s="6"/>
      <c r="C119" s="3"/>
      <c r="D119" s="3"/>
      <c r="E119" s="5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39"/>
      <c r="AV119" s="39"/>
      <c r="AW119" s="39"/>
    </row>
    <row r="120" spans="1:49" s="1" customFormat="1" ht="20.100000000000001" customHeight="1" x14ac:dyDescent="0.25">
      <c r="A120" s="3"/>
      <c r="B120" s="57" t="s">
        <v>144</v>
      </c>
      <c r="C120" s="58"/>
      <c r="D120" s="58"/>
      <c r="E120" s="5"/>
      <c r="F120" s="59">
        <v>1919</v>
      </c>
      <c r="G120" s="54"/>
      <c r="H120" s="54"/>
      <c r="I120" s="54"/>
      <c r="J120" s="59">
        <v>21143</v>
      </c>
      <c r="K120" s="59">
        <v>439</v>
      </c>
      <c r="L120" s="59">
        <v>47</v>
      </c>
      <c r="M120" s="54"/>
      <c r="N120" s="59">
        <v>21629</v>
      </c>
      <c r="O120" s="54"/>
      <c r="P120" s="54"/>
      <c r="Q120" s="54"/>
      <c r="R120" s="59">
        <v>11</v>
      </c>
      <c r="S120" s="59">
        <v>838</v>
      </c>
      <c r="T120" s="59">
        <v>4523</v>
      </c>
      <c r="U120" s="59">
        <v>1119</v>
      </c>
      <c r="V120" s="54"/>
      <c r="W120" s="59">
        <v>5639</v>
      </c>
      <c r="X120" s="59">
        <v>62</v>
      </c>
      <c r="Y120" s="59">
        <v>16</v>
      </c>
      <c r="Z120" s="59">
        <v>1521</v>
      </c>
      <c r="AA120" s="59">
        <v>1017</v>
      </c>
      <c r="AB120" s="59">
        <v>221</v>
      </c>
      <c r="AC120" s="59">
        <v>6778</v>
      </c>
      <c r="AD120" s="59">
        <v>1</v>
      </c>
      <c r="AE120" s="54"/>
      <c r="AF120" s="59">
        <v>21746</v>
      </c>
      <c r="AG120" s="54"/>
      <c r="AH120" s="54"/>
      <c r="AI120" s="54"/>
      <c r="AJ120" s="59">
        <v>1802</v>
      </c>
      <c r="AK120" s="54"/>
      <c r="AL120" s="54"/>
      <c r="AM120" s="54"/>
      <c r="AN120" s="59">
        <v>0</v>
      </c>
      <c r="AO120" s="54"/>
      <c r="AP120" s="59">
        <v>0</v>
      </c>
      <c r="AQ120" s="54"/>
      <c r="AR120" s="54"/>
      <c r="AS120" s="54"/>
      <c r="AT120" s="59">
        <v>0</v>
      </c>
      <c r="AU120" s="39"/>
      <c r="AV120" s="39"/>
      <c r="AW120" s="39"/>
    </row>
    <row r="121" spans="1:49" ht="20.100000000000001" customHeight="1" x14ac:dyDescent="0.2"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</row>
    <row r="122" spans="1:49" ht="20.100000000000001" customHeight="1" x14ac:dyDescent="0.2">
      <c r="B122" s="6" t="s">
        <v>145</v>
      </c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</row>
    <row r="123" spans="1:49" ht="20.100000000000001" customHeight="1" x14ac:dyDescent="0.2">
      <c r="C123" s="3" t="s">
        <v>0</v>
      </c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</row>
    <row r="124" spans="1:49" ht="20.100000000000001" customHeight="1" x14ac:dyDescent="0.2">
      <c r="D124" s="2" t="s">
        <v>96</v>
      </c>
      <c r="F124" s="39">
        <v>0</v>
      </c>
      <c r="G124" s="39"/>
      <c r="H124" s="39"/>
      <c r="I124" s="39"/>
      <c r="J124" s="39">
        <v>0</v>
      </c>
      <c r="K124" s="39">
        <v>0</v>
      </c>
      <c r="L124" s="39">
        <v>0</v>
      </c>
      <c r="M124" s="39"/>
      <c r="N124" s="39">
        <v>0</v>
      </c>
      <c r="O124" s="39"/>
      <c r="P124" s="39"/>
      <c r="Q124" s="39"/>
      <c r="R124" s="39">
        <v>0</v>
      </c>
      <c r="S124" s="39">
        <v>0</v>
      </c>
      <c r="T124" s="39">
        <v>0</v>
      </c>
      <c r="U124" s="39">
        <v>0</v>
      </c>
      <c r="V124" s="39"/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/>
      <c r="AF124" s="39">
        <v>0</v>
      </c>
      <c r="AG124" s="39"/>
      <c r="AH124" s="39"/>
      <c r="AI124" s="39"/>
      <c r="AJ124" s="39">
        <v>0</v>
      </c>
      <c r="AK124" s="39"/>
      <c r="AL124" s="39"/>
      <c r="AM124" s="39"/>
      <c r="AN124" s="39">
        <v>0</v>
      </c>
      <c r="AO124" s="39"/>
      <c r="AP124" s="39">
        <v>0</v>
      </c>
      <c r="AQ124" s="39"/>
      <c r="AR124" s="39"/>
      <c r="AS124" s="39"/>
      <c r="AT124" s="39">
        <v>0</v>
      </c>
      <c r="AU124" s="39"/>
      <c r="AV124" s="39"/>
      <c r="AW124" s="39"/>
    </row>
    <row r="125" spans="1:49" ht="20.100000000000001" customHeight="1" x14ac:dyDescent="0.2">
      <c r="D125" s="47" t="s">
        <v>97</v>
      </c>
      <c r="F125" s="48">
        <v>0</v>
      </c>
      <c r="G125" s="49"/>
      <c r="H125" s="49"/>
      <c r="I125" s="49"/>
      <c r="J125" s="48">
        <v>0</v>
      </c>
      <c r="K125" s="48">
        <v>0</v>
      </c>
      <c r="L125" s="48">
        <v>0</v>
      </c>
      <c r="M125" s="49"/>
      <c r="N125" s="48">
        <v>0</v>
      </c>
      <c r="O125" s="49"/>
      <c r="P125" s="49"/>
      <c r="Q125" s="49"/>
      <c r="R125" s="48">
        <v>0</v>
      </c>
      <c r="S125" s="48">
        <v>0</v>
      </c>
      <c r="T125" s="48">
        <v>0</v>
      </c>
      <c r="U125" s="48">
        <v>0</v>
      </c>
      <c r="V125" s="49"/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8">
        <v>0</v>
      </c>
      <c r="AE125" s="49"/>
      <c r="AF125" s="48">
        <v>0</v>
      </c>
      <c r="AG125" s="49"/>
      <c r="AH125" s="49"/>
      <c r="AI125" s="49"/>
      <c r="AJ125" s="48">
        <v>0</v>
      </c>
      <c r="AK125" s="49"/>
      <c r="AL125" s="49"/>
      <c r="AM125" s="49"/>
      <c r="AN125" s="48">
        <v>0</v>
      </c>
      <c r="AO125" s="49"/>
      <c r="AP125" s="48">
        <v>0</v>
      </c>
      <c r="AQ125" s="49"/>
      <c r="AR125" s="49"/>
      <c r="AS125" s="49"/>
      <c r="AT125" s="48">
        <v>0</v>
      </c>
      <c r="AU125" s="39"/>
      <c r="AV125" s="39"/>
      <c r="AW125" s="39"/>
    </row>
    <row r="126" spans="1:49" ht="20.100000000000001" customHeight="1" x14ac:dyDescent="0.2">
      <c r="D126" s="2" t="s">
        <v>98</v>
      </c>
      <c r="F126" s="39">
        <v>0</v>
      </c>
      <c r="G126" s="39"/>
      <c r="H126" s="39"/>
      <c r="I126" s="39"/>
      <c r="J126" s="39">
        <v>0</v>
      </c>
      <c r="K126" s="39">
        <v>0</v>
      </c>
      <c r="L126" s="39">
        <v>0</v>
      </c>
      <c r="M126" s="39"/>
      <c r="N126" s="39">
        <v>0</v>
      </c>
      <c r="O126" s="39"/>
      <c r="P126" s="39"/>
      <c r="Q126" s="39"/>
      <c r="R126" s="39">
        <v>0</v>
      </c>
      <c r="S126" s="39">
        <v>0</v>
      </c>
      <c r="T126" s="39">
        <v>0</v>
      </c>
      <c r="U126" s="39">
        <v>0</v>
      </c>
      <c r="V126" s="39"/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/>
      <c r="AF126" s="39">
        <v>0</v>
      </c>
      <c r="AG126" s="39"/>
      <c r="AH126" s="39"/>
      <c r="AI126" s="39"/>
      <c r="AJ126" s="39">
        <v>0</v>
      </c>
      <c r="AK126" s="39"/>
      <c r="AL126" s="39"/>
      <c r="AM126" s="39"/>
      <c r="AN126" s="39">
        <v>0</v>
      </c>
      <c r="AO126" s="39"/>
      <c r="AP126" s="39">
        <v>0</v>
      </c>
      <c r="AQ126" s="39"/>
      <c r="AR126" s="39"/>
      <c r="AS126" s="39"/>
      <c r="AT126" s="39">
        <v>0</v>
      </c>
      <c r="AU126" s="39"/>
      <c r="AV126" s="39"/>
      <c r="AW126" s="39"/>
    </row>
    <row r="127" spans="1:49" ht="20.100000000000001" customHeight="1" x14ac:dyDescent="0.2">
      <c r="D127" s="47" t="s">
        <v>136</v>
      </c>
      <c r="F127" s="48">
        <v>0</v>
      </c>
      <c r="G127" s="49"/>
      <c r="H127" s="49"/>
      <c r="I127" s="49"/>
      <c r="J127" s="48">
        <v>0</v>
      </c>
      <c r="K127" s="48">
        <v>0</v>
      </c>
      <c r="L127" s="48">
        <v>0</v>
      </c>
      <c r="M127" s="49"/>
      <c r="N127" s="48">
        <v>0</v>
      </c>
      <c r="O127" s="49"/>
      <c r="P127" s="49"/>
      <c r="Q127" s="49"/>
      <c r="R127" s="48">
        <v>0</v>
      </c>
      <c r="S127" s="48">
        <v>0</v>
      </c>
      <c r="T127" s="48">
        <v>0</v>
      </c>
      <c r="U127" s="48">
        <v>0</v>
      </c>
      <c r="V127" s="49"/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8">
        <v>0</v>
      </c>
      <c r="AE127" s="49"/>
      <c r="AF127" s="48">
        <v>0</v>
      </c>
      <c r="AG127" s="49"/>
      <c r="AH127" s="49"/>
      <c r="AI127" s="49"/>
      <c r="AJ127" s="48">
        <v>0</v>
      </c>
      <c r="AK127" s="49"/>
      <c r="AL127" s="49"/>
      <c r="AM127" s="49"/>
      <c r="AN127" s="48">
        <v>0</v>
      </c>
      <c r="AO127" s="49"/>
      <c r="AP127" s="48">
        <v>0</v>
      </c>
      <c r="AQ127" s="49"/>
      <c r="AR127" s="49"/>
      <c r="AS127" s="49"/>
      <c r="AT127" s="48">
        <v>0</v>
      </c>
      <c r="AU127" s="39"/>
      <c r="AV127" s="39"/>
      <c r="AW127" s="39"/>
    </row>
    <row r="128" spans="1:49" ht="20.100000000000001" customHeight="1" x14ac:dyDescent="0.2">
      <c r="D128" s="2" t="s">
        <v>114</v>
      </c>
      <c r="F128" s="39">
        <v>0</v>
      </c>
      <c r="G128" s="39"/>
      <c r="H128" s="39"/>
      <c r="I128" s="39"/>
      <c r="J128" s="39">
        <v>0</v>
      </c>
      <c r="K128" s="39">
        <v>0</v>
      </c>
      <c r="L128" s="39">
        <v>0</v>
      </c>
      <c r="M128" s="39"/>
      <c r="N128" s="39">
        <v>0</v>
      </c>
      <c r="O128" s="39"/>
      <c r="P128" s="39"/>
      <c r="Q128" s="39"/>
      <c r="R128" s="39">
        <v>0</v>
      </c>
      <c r="S128" s="39">
        <v>0</v>
      </c>
      <c r="T128" s="39">
        <v>0</v>
      </c>
      <c r="U128" s="39">
        <v>0</v>
      </c>
      <c r="V128" s="39"/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39"/>
      <c r="AF128" s="39">
        <v>0</v>
      </c>
      <c r="AG128" s="39"/>
      <c r="AH128" s="39"/>
      <c r="AI128" s="39"/>
      <c r="AJ128" s="39">
        <v>0</v>
      </c>
      <c r="AK128" s="39"/>
      <c r="AL128" s="39"/>
      <c r="AM128" s="39"/>
      <c r="AN128" s="39">
        <v>0</v>
      </c>
      <c r="AO128" s="39"/>
      <c r="AP128" s="39">
        <v>0</v>
      </c>
      <c r="AQ128" s="39"/>
      <c r="AR128" s="39"/>
      <c r="AS128" s="39"/>
      <c r="AT128" s="39">
        <v>0</v>
      </c>
      <c r="AU128" s="39"/>
      <c r="AV128" s="39"/>
      <c r="AW128" s="39"/>
    </row>
    <row r="129" spans="1:49" ht="20.100000000000001" customHeight="1" x14ac:dyDescent="0.2">
      <c r="D129" s="47" t="s">
        <v>115</v>
      </c>
      <c r="F129" s="48">
        <v>0</v>
      </c>
      <c r="G129" s="49"/>
      <c r="H129" s="49"/>
      <c r="I129" s="49"/>
      <c r="J129" s="48">
        <v>0</v>
      </c>
      <c r="K129" s="48">
        <v>0</v>
      </c>
      <c r="L129" s="48">
        <v>0</v>
      </c>
      <c r="M129" s="49"/>
      <c r="N129" s="48">
        <v>0</v>
      </c>
      <c r="O129" s="49"/>
      <c r="P129" s="49"/>
      <c r="Q129" s="49"/>
      <c r="R129" s="48">
        <v>0</v>
      </c>
      <c r="S129" s="48">
        <v>0</v>
      </c>
      <c r="T129" s="48">
        <v>0</v>
      </c>
      <c r="U129" s="48">
        <v>0</v>
      </c>
      <c r="V129" s="49"/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0</v>
      </c>
      <c r="AC129" s="48">
        <v>0</v>
      </c>
      <c r="AD129" s="48">
        <v>0</v>
      </c>
      <c r="AE129" s="49"/>
      <c r="AF129" s="48">
        <v>0</v>
      </c>
      <c r="AG129" s="49"/>
      <c r="AH129" s="49"/>
      <c r="AI129" s="49"/>
      <c r="AJ129" s="48">
        <v>0</v>
      </c>
      <c r="AK129" s="49"/>
      <c r="AL129" s="49"/>
      <c r="AM129" s="49"/>
      <c r="AN129" s="48">
        <v>0</v>
      </c>
      <c r="AO129" s="49"/>
      <c r="AP129" s="48">
        <v>0</v>
      </c>
      <c r="AQ129" s="49"/>
      <c r="AR129" s="49"/>
      <c r="AS129" s="49"/>
      <c r="AT129" s="48">
        <v>0</v>
      </c>
      <c r="AU129" s="39"/>
      <c r="AV129" s="39"/>
      <c r="AW129" s="39"/>
    </row>
    <row r="130" spans="1:49" ht="20.100000000000001" customHeight="1" x14ac:dyDescent="0.2">
      <c r="D130" s="50" t="s">
        <v>116</v>
      </c>
      <c r="F130" s="49">
        <v>0</v>
      </c>
      <c r="G130" s="49"/>
      <c r="H130" s="49"/>
      <c r="I130" s="49"/>
      <c r="J130" s="49">
        <v>0</v>
      </c>
      <c r="K130" s="49">
        <v>0</v>
      </c>
      <c r="L130" s="49">
        <v>0</v>
      </c>
      <c r="M130" s="49"/>
      <c r="N130" s="49">
        <v>0</v>
      </c>
      <c r="O130" s="49"/>
      <c r="P130" s="49"/>
      <c r="Q130" s="49"/>
      <c r="R130" s="49">
        <v>0</v>
      </c>
      <c r="S130" s="49">
        <v>0</v>
      </c>
      <c r="T130" s="49">
        <v>0</v>
      </c>
      <c r="U130" s="49">
        <v>0</v>
      </c>
      <c r="V130" s="49"/>
      <c r="W130" s="49">
        <v>0</v>
      </c>
      <c r="X130" s="49">
        <v>0</v>
      </c>
      <c r="Y130" s="49">
        <v>0</v>
      </c>
      <c r="Z130" s="49">
        <v>0</v>
      </c>
      <c r="AA130" s="49">
        <v>0</v>
      </c>
      <c r="AB130" s="49">
        <v>0</v>
      </c>
      <c r="AC130" s="49">
        <v>0</v>
      </c>
      <c r="AD130" s="49">
        <v>0</v>
      </c>
      <c r="AE130" s="49"/>
      <c r="AF130" s="49">
        <v>0</v>
      </c>
      <c r="AG130" s="49"/>
      <c r="AH130" s="49"/>
      <c r="AI130" s="49"/>
      <c r="AJ130" s="49">
        <v>0</v>
      </c>
      <c r="AK130" s="49"/>
      <c r="AL130" s="49"/>
      <c r="AM130" s="49"/>
      <c r="AN130" s="49">
        <v>0</v>
      </c>
      <c r="AO130" s="49"/>
      <c r="AP130" s="49">
        <v>0</v>
      </c>
      <c r="AQ130" s="49"/>
      <c r="AR130" s="49"/>
      <c r="AS130" s="49"/>
      <c r="AT130" s="49">
        <v>0</v>
      </c>
      <c r="AU130" s="39"/>
      <c r="AV130" s="39"/>
      <c r="AW130" s="39"/>
    </row>
    <row r="131" spans="1:49" ht="20.100000000000001" customHeight="1" x14ac:dyDescent="0.2"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</row>
    <row r="132" spans="1:49" s="1" customFormat="1" ht="20.100000000000001" customHeight="1" x14ac:dyDescent="0.25">
      <c r="A132" s="3"/>
      <c r="B132" s="6"/>
      <c r="C132" s="51" t="s">
        <v>120</v>
      </c>
      <c r="D132" s="52"/>
      <c r="E132" s="5"/>
      <c r="F132" s="53">
        <v>0</v>
      </c>
      <c r="G132" s="54"/>
      <c r="H132" s="54"/>
      <c r="I132" s="54"/>
      <c r="J132" s="53">
        <v>0</v>
      </c>
      <c r="K132" s="53">
        <v>0</v>
      </c>
      <c r="L132" s="53">
        <v>0</v>
      </c>
      <c r="M132" s="54"/>
      <c r="N132" s="53">
        <v>0</v>
      </c>
      <c r="O132" s="54"/>
      <c r="P132" s="54"/>
      <c r="Q132" s="54"/>
      <c r="R132" s="53">
        <v>0</v>
      </c>
      <c r="S132" s="53">
        <v>0</v>
      </c>
      <c r="T132" s="53">
        <v>0</v>
      </c>
      <c r="U132" s="53">
        <v>0</v>
      </c>
      <c r="V132" s="54"/>
      <c r="W132" s="53">
        <v>0</v>
      </c>
      <c r="X132" s="53">
        <v>0</v>
      </c>
      <c r="Y132" s="53">
        <v>0</v>
      </c>
      <c r="Z132" s="53">
        <v>0</v>
      </c>
      <c r="AA132" s="53">
        <v>0</v>
      </c>
      <c r="AB132" s="53">
        <v>0</v>
      </c>
      <c r="AC132" s="53">
        <v>0</v>
      </c>
      <c r="AD132" s="53">
        <v>0</v>
      </c>
      <c r="AE132" s="54"/>
      <c r="AF132" s="53">
        <v>0</v>
      </c>
      <c r="AG132" s="54"/>
      <c r="AH132" s="54"/>
      <c r="AI132" s="54"/>
      <c r="AJ132" s="53">
        <v>0</v>
      </c>
      <c r="AK132" s="54"/>
      <c r="AL132" s="54"/>
      <c r="AM132" s="54"/>
      <c r="AN132" s="53">
        <v>0</v>
      </c>
      <c r="AO132" s="54"/>
      <c r="AP132" s="53">
        <v>0</v>
      </c>
      <c r="AQ132" s="54"/>
      <c r="AR132" s="54"/>
      <c r="AS132" s="54"/>
      <c r="AT132" s="53">
        <v>0</v>
      </c>
      <c r="AU132" s="39"/>
      <c r="AV132" s="39"/>
      <c r="AW132" s="39"/>
    </row>
    <row r="133" spans="1:49" ht="20.100000000000001" customHeight="1" x14ac:dyDescent="0.2"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</row>
    <row r="134" spans="1:49" ht="20.100000000000001" customHeight="1" x14ac:dyDescent="0.2">
      <c r="B134" s="5"/>
      <c r="C134" s="3" t="s">
        <v>146</v>
      </c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</row>
    <row r="135" spans="1:49" ht="20.100000000000001" customHeight="1" x14ac:dyDescent="0.2">
      <c r="D135" s="2" t="s">
        <v>147</v>
      </c>
      <c r="F135" s="39">
        <v>43</v>
      </c>
      <c r="G135" s="39"/>
      <c r="H135" s="39"/>
      <c r="I135" s="39"/>
      <c r="J135" s="39">
        <v>345</v>
      </c>
      <c r="K135" s="39">
        <v>5</v>
      </c>
      <c r="L135" s="39">
        <v>0</v>
      </c>
      <c r="M135" s="39"/>
      <c r="N135" s="39">
        <v>350</v>
      </c>
      <c r="O135" s="39"/>
      <c r="P135" s="39"/>
      <c r="Q135" s="39"/>
      <c r="R135" s="39">
        <v>0</v>
      </c>
      <c r="S135" s="39">
        <v>8</v>
      </c>
      <c r="T135" s="39">
        <v>60</v>
      </c>
      <c r="U135" s="39">
        <v>11</v>
      </c>
      <c r="V135" s="39"/>
      <c r="W135" s="39">
        <v>134</v>
      </c>
      <c r="X135" s="39">
        <v>0</v>
      </c>
      <c r="Y135" s="39">
        <v>1</v>
      </c>
      <c r="Z135" s="39">
        <v>10</v>
      </c>
      <c r="AA135" s="39">
        <v>31</v>
      </c>
      <c r="AB135" s="39">
        <v>3</v>
      </c>
      <c r="AC135" s="39">
        <v>119</v>
      </c>
      <c r="AD135" s="39">
        <v>0</v>
      </c>
      <c r="AE135" s="39"/>
      <c r="AF135" s="39">
        <v>377</v>
      </c>
      <c r="AG135" s="39"/>
      <c r="AH135" s="39"/>
      <c r="AI135" s="39"/>
      <c r="AJ135" s="39">
        <v>16</v>
      </c>
      <c r="AK135" s="39"/>
      <c r="AL135" s="39"/>
      <c r="AM135" s="39"/>
      <c r="AN135" s="39">
        <v>0</v>
      </c>
      <c r="AO135" s="39"/>
      <c r="AP135" s="39">
        <v>0</v>
      </c>
      <c r="AQ135" s="39"/>
      <c r="AR135" s="39"/>
      <c r="AS135" s="39"/>
      <c r="AT135" s="39">
        <v>16</v>
      </c>
      <c r="AU135" s="39"/>
      <c r="AV135" s="39"/>
      <c r="AW135" s="39"/>
    </row>
    <row r="136" spans="1:49" ht="20.100000000000001" customHeight="1" x14ac:dyDescent="0.2">
      <c r="D136" s="47" t="s">
        <v>148</v>
      </c>
      <c r="F136" s="48">
        <v>33</v>
      </c>
      <c r="G136" s="49"/>
      <c r="H136" s="49"/>
      <c r="I136" s="49"/>
      <c r="J136" s="48">
        <v>347</v>
      </c>
      <c r="K136" s="48">
        <v>12</v>
      </c>
      <c r="L136" s="48">
        <v>2</v>
      </c>
      <c r="M136" s="49"/>
      <c r="N136" s="48">
        <v>361</v>
      </c>
      <c r="O136" s="49"/>
      <c r="P136" s="49"/>
      <c r="Q136" s="49"/>
      <c r="R136" s="48">
        <v>0</v>
      </c>
      <c r="S136" s="48">
        <v>11</v>
      </c>
      <c r="T136" s="48">
        <v>88</v>
      </c>
      <c r="U136" s="48">
        <v>25</v>
      </c>
      <c r="V136" s="49"/>
      <c r="W136" s="48">
        <v>107</v>
      </c>
      <c r="X136" s="48">
        <v>0</v>
      </c>
      <c r="Y136" s="48">
        <v>0</v>
      </c>
      <c r="Z136" s="48">
        <v>6</v>
      </c>
      <c r="AA136" s="48">
        <v>19</v>
      </c>
      <c r="AB136" s="48">
        <v>0</v>
      </c>
      <c r="AC136" s="48">
        <v>112</v>
      </c>
      <c r="AD136" s="48">
        <v>0</v>
      </c>
      <c r="AE136" s="49"/>
      <c r="AF136" s="48">
        <v>368</v>
      </c>
      <c r="AG136" s="49"/>
      <c r="AH136" s="49"/>
      <c r="AI136" s="49"/>
      <c r="AJ136" s="48">
        <v>26</v>
      </c>
      <c r="AK136" s="49"/>
      <c r="AL136" s="49"/>
      <c r="AM136" s="49"/>
      <c r="AN136" s="48">
        <v>0</v>
      </c>
      <c r="AO136" s="49"/>
      <c r="AP136" s="48">
        <v>0</v>
      </c>
      <c r="AQ136" s="49"/>
      <c r="AR136" s="49"/>
      <c r="AS136" s="49"/>
      <c r="AT136" s="48">
        <v>0</v>
      </c>
      <c r="AU136" s="39"/>
      <c r="AV136" s="39"/>
      <c r="AW136" s="39"/>
    </row>
    <row r="137" spans="1:49" ht="20.100000000000001" customHeight="1" x14ac:dyDescent="0.2">
      <c r="D137" s="2" t="s">
        <v>149</v>
      </c>
      <c r="F137" s="39">
        <v>31</v>
      </c>
      <c r="G137" s="39"/>
      <c r="H137" s="39"/>
      <c r="I137" s="39"/>
      <c r="J137" s="39">
        <v>351</v>
      </c>
      <c r="K137" s="39">
        <v>4</v>
      </c>
      <c r="L137" s="39">
        <v>2</v>
      </c>
      <c r="M137" s="39"/>
      <c r="N137" s="39">
        <v>357</v>
      </c>
      <c r="O137" s="39"/>
      <c r="P137" s="39"/>
      <c r="Q137" s="39"/>
      <c r="R137" s="39">
        <v>0</v>
      </c>
      <c r="S137" s="39">
        <v>11</v>
      </c>
      <c r="T137" s="39">
        <v>75</v>
      </c>
      <c r="U137" s="39">
        <v>7</v>
      </c>
      <c r="V137" s="39"/>
      <c r="W137" s="39">
        <v>98</v>
      </c>
      <c r="X137" s="39">
        <v>0</v>
      </c>
      <c r="Y137" s="39">
        <v>0</v>
      </c>
      <c r="Z137" s="39">
        <v>11</v>
      </c>
      <c r="AA137" s="39">
        <v>28</v>
      </c>
      <c r="AB137" s="39">
        <v>6</v>
      </c>
      <c r="AC137" s="39">
        <v>131</v>
      </c>
      <c r="AD137" s="39">
        <v>1</v>
      </c>
      <c r="AE137" s="39"/>
      <c r="AF137" s="39">
        <v>368</v>
      </c>
      <c r="AG137" s="39"/>
      <c r="AH137" s="39"/>
      <c r="AI137" s="39"/>
      <c r="AJ137" s="39">
        <v>20</v>
      </c>
      <c r="AK137" s="39"/>
      <c r="AL137" s="39"/>
      <c r="AM137" s="39"/>
      <c r="AN137" s="39">
        <v>0</v>
      </c>
      <c r="AO137" s="39"/>
      <c r="AP137" s="39">
        <v>0</v>
      </c>
      <c r="AQ137" s="39"/>
      <c r="AR137" s="39"/>
      <c r="AS137" s="39"/>
      <c r="AT137" s="39">
        <v>0</v>
      </c>
      <c r="AU137" s="39"/>
      <c r="AV137" s="39"/>
      <c r="AW137" s="39"/>
    </row>
    <row r="138" spans="1:49" ht="20.100000000000001" customHeight="1" x14ac:dyDescent="0.2">
      <c r="D138" s="47" t="s">
        <v>150</v>
      </c>
      <c r="F138" s="48">
        <v>24</v>
      </c>
      <c r="G138" s="49"/>
      <c r="H138" s="49"/>
      <c r="I138" s="49"/>
      <c r="J138" s="48">
        <v>346</v>
      </c>
      <c r="K138" s="48">
        <v>17</v>
      </c>
      <c r="L138" s="48">
        <v>1</v>
      </c>
      <c r="M138" s="49"/>
      <c r="N138" s="48">
        <v>364</v>
      </c>
      <c r="O138" s="49"/>
      <c r="P138" s="49"/>
      <c r="Q138" s="49"/>
      <c r="R138" s="48">
        <v>0</v>
      </c>
      <c r="S138" s="48">
        <v>5</v>
      </c>
      <c r="T138" s="48">
        <v>85</v>
      </c>
      <c r="U138" s="48">
        <v>22</v>
      </c>
      <c r="V138" s="49"/>
      <c r="W138" s="48">
        <v>102</v>
      </c>
      <c r="X138" s="48">
        <v>0</v>
      </c>
      <c r="Y138" s="48">
        <v>0</v>
      </c>
      <c r="Z138" s="48">
        <v>9</v>
      </c>
      <c r="AA138" s="48">
        <v>19</v>
      </c>
      <c r="AB138" s="48">
        <v>10</v>
      </c>
      <c r="AC138" s="48">
        <v>108</v>
      </c>
      <c r="AD138" s="48">
        <v>0</v>
      </c>
      <c r="AE138" s="49"/>
      <c r="AF138" s="48">
        <v>360</v>
      </c>
      <c r="AG138" s="49"/>
      <c r="AH138" s="49"/>
      <c r="AI138" s="49"/>
      <c r="AJ138" s="48">
        <v>28</v>
      </c>
      <c r="AK138" s="49"/>
      <c r="AL138" s="49"/>
      <c r="AM138" s="49"/>
      <c r="AN138" s="48">
        <v>0</v>
      </c>
      <c r="AO138" s="49"/>
      <c r="AP138" s="48">
        <v>0</v>
      </c>
      <c r="AQ138" s="49"/>
      <c r="AR138" s="49"/>
      <c r="AS138" s="49"/>
      <c r="AT138" s="48">
        <v>0</v>
      </c>
      <c r="AU138" s="39"/>
      <c r="AV138" s="39"/>
      <c r="AW138" s="39"/>
    </row>
    <row r="139" spans="1:49" ht="20.100000000000001" customHeight="1" x14ac:dyDescent="0.2">
      <c r="D139" s="2" t="s">
        <v>151</v>
      </c>
      <c r="F139" s="39">
        <v>31</v>
      </c>
      <c r="G139" s="39"/>
      <c r="H139" s="39"/>
      <c r="I139" s="39"/>
      <c r="J139" s="39">
        <v>347</v>
      </c>
      <c r="K139" s="39">
        <v>11</v>
      </c>
      <c r="L139" s="39">
        <v>1</v>
      </c>
      <c r="M139" s="39"/>
      <c r="N139" s="39">
        <v>359</v>
      </c>
      <c r="O139" s="39"/>
      <c r="P139" s="39"/>
      <c r="Q139" s="39"/>
      <c r="R139" s="39">
        <v>1</v>
      </c>
      <c r="S139" s="39">
        <v>11</v>
      </c>
      <c r="T139" s="39">
        <v>77</v>
      </c>
      <c r="U139" s="39">
        <v>16</v>
      </c>
      <c r="V139" s="39"/>
      <c r="W139" s="39">
        <v>112</v>
      </c>
      <c r="X139" s="39">
        <v>2</v>
      </c>
      <c r="Y139" s="39">
        <v>1</v>
      </c>
      <c r="Z139" s="39">
        <v>12</v>
      </c>
      <c r="AA139" s="39">
        <v>23</v>
      </c>
      <c r="AB139" s="39">
        <v>8</v>
      </c>
      <c r="AC139" s="39">
        <v>116</v>
      </c>
      <c r="AD139" s="39">
        <v>0</v>
      </c>
      <c r="AE139" s="39"/>
      <c r="AF139" s="39">
        <v>379</v>
      </c>
      <c r="AG139" s="39"/>
      <c r="AH139" s="39"/>
      <c r="AI139" s="39"/>
      <c r="AJ139" s="39">
        <v>11</v>
      </c>
      <c r="AK139" s="39"/>
      <c r="AL139" s="39"/>
      <c r="AM139" s="39"/>
      <c r="AN139" s="39">
        <v>0</v>
      </c>
      <c r="AO139" s="39"/>
      <c r="AP139" s="39">
        <v>0</v>
      </c>
      <c r="AQ139" s="39"/>
      <c r="AR139" s="39"/>
      <c r="AS139" s="39"/>
      <c r="AT139" s="39">
        <v>15</v>
      </c>
      <c r="AU139" s="39"/>
      <c r="AV139" s="39"/>
      <c r="AW139" s="39"/>
    </row>
    <row r="140" spans="1:49" ht="20.100000000000001" customHeight="1" x14ac:dyDescent="0.2">
      <c r="D140" s="47" t="s">
        <v>152</v>
      </c>
      <c r="F140" s="48">
        <v>0</v>
      </c>
      <c r="G140" s="49"/>
      <c r="H140" s="49"/>
      <c r="I140" s="49"/>
      <c r="J140" s="48">
        <v>48</v>
      </c>
      <c r="K140" s="48">
        <v>0</v>
      </c>
      <c r="L140" s="48">
        <v>0</v>
      </c>
      <c r="M140" s="49"/>
      <c r="N140" s="48">
        <v>48</v>
      </c>
      <c r="O140" s="49"/>
      <c r="P140" s="49"/>
      <c r="Q140" s="49"/>
      <c r="R140" s="48">
        <v>0</v>
      </c>
      <c r="S140" s="48">
        <v>0</v>
      </c>
      <c r="T140" s="48">
        <v>5</v>
      </c>
      <c r="U140" s="48">
        <v>1</v>
      </c>
      <c r="V140" s="49"/>
      <c r="W140" s="48">
        <v>0</v>
      </c>
      <c r="X140" s="48">
        <v>0</v>
      </c>
      <c r="Y140" s="48">
        <v>0</v>
      </c>
      <c r="Z140" s="48">
        <v>0</v>
      </c>
      <c r="AA140" s="48">
        <v>0</v>
      </c>
      <c r="AB140" s="48">
        <v>0</v>
      </c>
      <c r="AC140" s="48">
        <v>8</v>
      </c>
      <c r="AD140" s="48">
        <v>0</v>
      </c>
      <c r="AE140" s="49"/>
      <c r="AF140" s="48">
        <v>14</v>
      </c>
      <c r="AG140" s="49"/>
      <c r="AH140" s="49"/>
      <c r="AI140" s="49"/>
      <c r="AJ140" s="48">
        <v>34</v>
      </c>
      <c r="AK140" s="49"/>
      <c r="AL140" s="49"/>
      <c r="AM140" s="49"/>
      <c r="AN140" s="48">
        <v>0</v>
      </c>
      <c r="AO140" s="49"/>
      <c r="AP140" s="48">
        <v>0</v>
      </c>
      <c r="AQ140" s="49"/>
      <c r="AR140" s="49"/>
      <c r="AS140" s="49"/>
      <c r="AT140" s="48">
        <v>0</v>
      </c>
      <c r="AU140" s="39"/>
      <c r="AV140" s="39"/>
      <c r="AW140" s="39"/>
    </row>
    <row r="141" spans="1:49" ht="20.100000000000001" customHeight="1" x14ac:dyDescent="0.2"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</row>
    <row r="142" spans="1:49" s="1" customFormat="1" ht="20.100000000000001" customHeight="1" x14ac:dyDescent="0.25">
      <c r="A142" s="3"/>
      <c r="B142" s="6"/>
      <c r="C142" s="51" t="s">
        <v>153</v>
      </c>
      <c r="D142" s="52"/>
      <c r="E142" s="5"/>
      <c r="F142" s="53">
        <v>162</v>
      </c>
      <c r="G142" s="54"/>
      <c r="H142" s="54"/>
      <c r="I142" s="54"/>
      <c r="J142" s="53">
        <v>1784</v>
      </c>
      <c r="K142" s="53">
        <v>49</v>
      </c>
      <c r="L142" s="53">
        <v>6</v>
      </c>
      <c r="M142" s="54"/>
      <c r="N142" s="53">
        <v>1839</v>
      </c>
      <c r="O142" s="54"/>
      <c r="P142" s="54"/>
      <c r="Q142" s="54"/>
      <c r="R142" s="53">
        <v>1</v>
      </c>
      <c r="S142" s="53">
        <v>46</v>
      </c>
      <c r="T142" s="53">
        <v>390</v>
      </c>
      <c r="U142" s="53">
        <v>82</v>
      </c>
      <c r="V142" s="54"/>
      <c r="W142" s="53">
        <v>553</v>
      </c>
      <c r="X142" s="53">
        <v>2</v>
      </c>
      <c r="Y142" s="53">
        <v>2</v>
      </c>
      <c r="Z142" s="53">
        <v>48</v>
      </c>
      <c r="AA142" s="53">
        <v>120</v>
      </c>
      <c r="AB142" s="53">
        <v>27</v>
      </c>
      <c r="AC142" s="53">
        <v>594</v>
      </c>
      <c r="AD142" s="53">
        <v>1</v>
      </c>
      <c r="AE142" s="54"/>
      <c r="AF142" s="53">
        <v>1866</v>
      </c>
      <c r="AG142" s="54"/>
      <c r="AH142" s="54"/>
      <c r="AI142" s="54"/>
      <c r="AJ142" s="53">
        <v>135</v>
      </c>
      <c r="AK142" s="54"/>
      <c r="AL142" s="54"/>
      <c r="AM142" s="54"/>
      <c r="AN142" s="53">
        <v>0</v>
      </c>
      <c r="AO142" s="54"/>
      <c r="AP142" s="53">
        <v>0</v>
      </c>
      <c r="AQ142" s="54"/>
      <c r="AR142" s="54"/>
      <c r="AS142" s="54"/>
      <c r="AT142" s="53">
        <v>31</v>
      </c>
      <c r="AU142" s="39"/>
      <c r="AV142" s="39"/>
      <c r="AW142" s="39"/>
    </row>
    <row r="143" spans="1:49" ht="20.100000000000001" customHeight="1" x14ac:dyDescent="0.2"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</row>
    <row r="144" spans="1:49" ht="20.100000000000001" customHeight="1" x14ac:dyDescent="0.2">
      <c r="C144" s="3" t="s">
        <v>154</v>
      </c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</row>
    <row r="145" spans="1:49" ht="20.100000000000001" customHeight="1" x14ac:dyDescent="0.2">
      <c r="D145" s="2" t="s">
        <v>122</v>
      </c>
      <c r="F145" s="39">
        <v>64</v>
      </c>
      <c r="G145" s="39"/>
      <c r="H145" s="39"/>
      <c r="I145" s="39"/>
      <c r="J145" s="39">
        <v>201</v>
      </c>
      <c r="K145" s="39">
        <v>5</v>
      </c>
      <c r="L145" s="39">
        <v>0</v>
      </c>
      <c r="M145" s="39"/>
      <c r="N145" s="39">
        <v>206</v>
      </c>
      <c r="O145" s="39"/>
      <c r="P145" s="39"/>
      <c r="Q145" s="39"/>
      <c r="R145" s="48">
        <f xml:space="preserve"> 0 + 1</f>
        <v>1</v>
      </c>
      <c r="S145" s="39">
        <v>8</v>
      </c>
      <c r="T145" s="39">
        <v>40</v>
      </c>
      <c r="U145" s="39">
        <v>7</v>
      </c>
      <c r="V145" s="39"/>
      <c r="W145" s="39">
        <v>61</v>
      </c>
      <c r="X145" s="39">
        <v>2</v>
      </c>
      <c r="Y145" s="39">
        <v>0</v>
      </c>
      <c r="Z145" s="39">
        <v>9</v>
      </c>
      <c r="AA145" s="39">
        <v>10</v>
      </c>
      <c r="AB145" s="39">
        <v>2</v>
      </c>
      <c r="AC145" s="39">
        <v>71</v>
      </c>
      <c r="AD145" s="39">
        <v>0</v>
      </c>
      <c r="AE145" s="39"/>
      <c r="AF145" s="39">
        <v>211</v>
      </c>
      <c r="AG145" s="39"/>
      <c r="AH145" s="39"/>
      <c r="AI145" s="39"/>
      <c r="AJ145" s="39">
        <v>59</v>
      </c>
      <c r="AK145" s="39"/>
      <c r="AL145" s="39"/>
      <c r="AM145" s="39"/>
      <c r="AN145" s="39">
        <v>0</v>
      </c>
      <c r="AO145" s="39"/>
      <c r="AP145" s="39">
        <v>0</v>
      </c>
      <c r="AQ145" s="39"/>
      <c r="AR145" s="39"/>
      <c r="AS145" s="39"/>
      <c r="AT145" s="39">
        <v>7</v>
      </c>
      <c r="AU145" s="39"/>
      <c r="AV145" s="39"/>
      <c r="AW145" s="39"/>
    </row>
    <row r="146" spans="1:49" ht="20.100000000000001" customHeight="1" x14ac:dyDescent="0.2">
      <c r="D146" s="47" t="s">
        <v>135</v>
      </c>
      <c r="F146" s="48">
        <v>21</v>
      </c>
      <c r="G146" s="49"/>
      <c r="H146" s="49"/>
      <c r="I146" s="49"/>
      <c r="J146" s="48">
        <v>205</v>
      </c>
      <c r="K146" s="48">
        <v>1</v>
      </c>
      <c r="L146" s="48">
        <v>0</v>
      </c>
      <c r="M146" s="49"/>
      <c r="N146" s="48">
        <v>206</v>
      </c>
      <c r="O146" s="49"/>
      <c r="P146" s="49"/>
      <c r="Q146" s="49"/>
      <c r="R146" s="48">
        <v>0</v>
      </c>
      <c r="S146" s="48">
        <v>5</v>
      </c>
      <c r="T146" s="48">
        <v>39</v>
      </c>
      <c r="U146" s="48">
        <v>6</v>
      </c>
      <c r="V146" s="49"/>
      <c r="W146" s="48">
        <v>65</v>
      </c>
      <c r="X146" s="48">
        <v>0</v>
      </c>
      <c r="Y146" s="48">
        <v>1</v>
      </c>
      <c r="Z146" s="48">
        <v>8</v>
      </c>
      <c r="AA146" s="48">
        <v>7</v>
      </c>
      <c r="AB146" s="48">
        <v>1</v>
      </c>
      <c r="AC146" s="48">
        <v>79</v>
      </c>
      <c r="AD146" s="48">
        <v>0</v>
      </c>
      <c r="AE146" s="49"/>
      <c r="AF146" s="48">
        <v>211</v>
      </c>
      <c r="AG146" s="49"/>
      <c r="AH146" s="49"/>
      <c r="AI146" s="49"/>
      <c r="AJ146" s="48">
        <v>16</v>
      </c>
      <c r="AK146" s="49"/>
      <c r="AL146" s="49"/>
      <c r="AM146" s="49"/>
      <c r="AN146" s="48">
        <v>0</v>
      </c>
      <c r="AO146" s="49"/>
      <c r="AP146" s="48">
        <v>0</v>
      </c>
      <c r="AQ146" s="49"/>
      <c r="AR146" s="49"/>
      <c r="AS146" s="49"/>
      <c r="AT146" s="48">
        <v>0</v>
      </c>
      <c r="AU146" s="39"/>
      <c r="AV146" s="39"/>
      <c r="AW146" s="39"/>
    </row>
    <row r="147" spans="1:49" ht="20.100000000000001" customHeight="1" x14ac:dyDescent="0.2">
      <c r="D147" s="2" t="s">
        <v>113</v>
      </c>
      <c r="F147" s="39">
        <v>10</v>
      </c>
      <c r="G147" s="39"/>
      <c r="H147" s="39"/>
      <c r="I147" s="39"/>
      <c r="J147" s="39">
        <v>203</v>
      </c>
      <c r="K147" s="39">
        <v>10</v>
      </c>
      <c r="L147" s="39">
        <v>2</v>
      </c>
      <c r="M147" s="39"/>
      <c r="N147" s="39">
        <v>215</v>
      </c>
      <c r="O147" s="39"/>
      <c r="P147" s="39"/>
      <c r="Q147" s="39"/>
      <c r="R147" s="39">
        <v>0</v>
      </c>
      <c r="S147" s="39">
        <v>9</v>
      </c>
      <c r="T147" s="39">
        <v>81</v>
      </c>
      <c r="U147" s="39">
        <v>12</v>
      </c>
      <c r="V147" s="39"/>
      <c r="W147" s="39">
        <v>39</v>
      </c>
      <c r="X147" s="39">
        <v>0</v>
      </c>
      <c r="Y147" s="39">
        <v>0</v>
      </c>
      <c r="Z147" s="39">
        <v>1</v>
      </c>
      <c r="AA147" s="39">
        <v>11</v>
      </c>
      <c r="AB147" s="39">
        <v>1</v>
      </c>
      <c r="AC147" s="39">
        <v>59</v>
      </c>
      <c r="AD147" s="39">
        <v>0</v>
      </c>
      <c r="AE147" s="39"/>
      <c r="AF147" s="39">
        <v>213</v>
      </c>
      <c r="AG147" s="39"/>
      <c r="AH147" s="39"/>
      <c r="AI147" s="39"/>
      <c r="AJ147" s="39">
        <v>12</v>
      </c>
      <c r="AK147" s="39"/>
      <c r="AL147" s="39"/>
      <c r="AM147" s="39"/>
      <c r="AN147" s="39">
        <v>0</v>
      </c>
      <c r="AO147" s="39"/>
      <c r="AP147" s="39">
        <v>0</v>
      </c>
      <c r="AQ147" s="39"/>
      <c r="AR147" s="39"/>
      <c r="AS147" s="39"/>
      <c r="AT147" s="39">
        <v>0</v>
      </c>
      <c r="AU147" s="39"/>
      <c r="AV147" s="39"/>
      <c r="AW147" s="39"/>
    </row>
    <row r="148" spans="1:49" ht="20.100000000000001" customHeight="1" x14ac:dyDescent="0.2">
      <c r="D148" s="47" t="s">
        <v>136</v>
      </c>
      <c r="F148" s="48">
        <v>40</v>
      </c>
      <c r="G148" s="49"/>
      <c r="H148" s="49"/>
      <c r="I148" s="49"/>
      <c r="J148" s="48">
        <v>210</v>
      </c>
      <c r="K148" s="48">
        <v>2</v>
      </c>
      <c r="L148" s="48">
        <v>2</v>
      </c>
      <c r="M148" s="49"/>
      <c r="N148" s="48">
        <v>214</v>
      </c>
      <c r="O148" s="49"/>
      <c r="P148" s="49"/>
      <c r="Q148" s="49"/>
      <c r="R148" s="48">
        <v>0</v>
      </c>
      <c r="S148" s="48">
        <v>6</v>
      </c>
      <c r="T148" s="48">
        <v>36</v>
      </c>
      <c r="U148" s="48">
        <v>19</v>
      </c>
      <c r="V148" s="49"/>
      <c r="W148" s="48">
        <v>42</v>
      </c>
      <c r="X148" s="48">
        <v>0</v>
      </c>
      <c r="Y148" s="48">
        <v>0</v>
      </c>
      <c r="Z148" s="48">
        <v>4</v>
      </c>
      <c r="AA148" s="48">
        <v>16</v>
      </c>
      <c r="AB148" s="48">
        <v>11</v>
      </c>
      <c r="AC148" s="48">
        <v>81</v>
      </c>
      <c r="AD148" s="48">
        <v>0</v>
      </c>
      <c r="AE148" s="49"/>
      <c r="AF148" s="48">
        <v>215</v>
      </c>
      <c r="AG148" s="49"/>
      <c r="AH148" s="49"/>
      <c r="AI148" s="49"/>
      <c r="AJ148" s="48">
        <v>39</v>
      </c>
      <c r="AK148" s="49"/>
      <c r="AL148" s="49"/>
      <c r="AM148" s="49"/>
      <c r="AN148" s="48">
        <v>0</v>
      </c>
      <c r="AO148" s="49"/>
      <c r="AP148" s="48">
        <v>0</v>
      </c>
      <c r="AQ148" s="49"/>
      <c r="AR148" s="49"/>
      <c r="AS148" s="49"/>
      <c r="AT148" s="48">
        <v>0</v>
      </c>
      <c r="AU148" s="39"/>
      <c r="AV148" s="39"/>
      <c r="AW148" s="39"/>
    </row>
    <row r="149" spans="1:49" ht="20.100000000000001" customHeight="1" x14ac:dyDescent="0.2">
      <c r="D149" s="2" t="s">
        <v>114</v>
      </c>
      <c r="F149" s="39">
        <v>7</v>
      </c>
      <c r="G149" s="39"/>
      <c r="H149" s="39"/>
      <c r="I149" s="39"/>
      <c r="J149" s="39">
        <v>71</v>
      </c>
      <c r="K149" s="39">
        <v>2</v>
      </c>
      <c r="L149" s="39">
        <v>0</v>
      </c>
      <c r="M149" s="39"/>
      <c r="N149" s="39">
        <v>73</v>
      </c>
      <c r="O149" s="39"/>
      <c r="P149" s="39"/>
      <c r="Q149" s="39"/>
      <c r="R149" s="39">
        <v>0</v>
      </c>
      <c r="S149" s="39">
        <v>3</v>
      </c>
      <c r="T149" s="39">
        <v>21</v>
      </c>
      <c r="U149" s="39">
        <v>7</v>
      </c>
      <c r="V149" s="39"/>
      <c r="W149" s="39">
        <v>15</v>
      </c>
      <c r="X149" s="39">
        <v>0</v>
      </c>
      <c r="Y149" s="39">
        <v>0</v>
      </c>
      <c r="Z149" s="39">
        <v>1</v>
      </c>
      <c r="AA149" s="39">
        <v>4</v>
      </c>
      <c r="AB149" s="39">
        <v>0</v>
      </c>
      <c r="AC149" s="39">
        <v>17</v>
      </c>
      <c r="AD149" s="39">
        <v>0</v>
      </c>
      <c r="AE149" s="39"/>
      <c r="AF149" s="39">
        <v>68</v>
      </c>
      <c r="AG149" s="39"/>
      <c r="AH149" s="39"/>
      <c r="AI149" s="39"/>
      <c r="AJ149" s="39">
        <v>12</v>
      </c>
      <c r="AK149" s="39"/>
      <c r="AL149" s="39"/>
      <c r="AM149" s="39"/>
      <c r="AN149" s="39">
        <v>0</v>
      </c>
      <c r="AO149" s="39"/>
      <c r="AP149" s="39">
        <v>0</v>
      </c>
      <c r="AQ149" s="39"/>
      <c r="AR149" s="39"/>
      <c r="AS149" s="39"/>
      <c r="AT149" s="39">
        <v>4</v>
      </c>
      <c r="AU149" s="39"/>
      <c r="AV149" s="39"/>
      <c r="AW149" s="39"/>
    </row>
    <row r="150" spans="1:49" ht="20.100000000000001" customHeight="1" x14ac:dyDescent="0.2">
      <c r="D150" s="47" t="s">
        <v>115</v>
      </c>
      <c r="F150" s="48">
        <v>6</v>
      </c>
      <c r="G150" s="49"/>
      <c r="H150" s="49"/>
      <c r="I150" s="49"/>
      <c r="J150" s="48">
        <v>71</v>
      </c>
      <c r="K150" s="48">
        <v>5</v>
      </c>
      <c r="L150" s="48">
        <v>1</v>
      </c>
      <c r="M150" s="49"/>
      <c r="N150" s="48">
        <v>77</v>
      </c>
      <c r="O150" s="49"/>
      <c r="P150" s="49"/>
      <c r="Q150" s="49"/>
      <c r="R150" s="48">
        <v>0</v>
      </c>
      <c r="S150" s="48">
        <v>5</v>
      </c>
      <c r="T150" s="48">
        <v>28</v>
      </c>
      <c r="U150" s="48">
        <v>14</v>
      </c>
      <c r="V150" s="49"/>
      <c r="W150" s="48">
        <v>11</v>
      </c>
      <c r="X150" s="48">
        <v>0</v>
      </c>
      <c r="Y150" s="48">
        <v>0</v>
      </c>
      <c r="Z150" s="48">
        <v>1</v>
      </c>
      <c r="AA150" s="48">
        <v>5</v>
      </c>
      <c r="AB150" s="48">
        <v>0</v>
      </c>
      <c r="AC150" s="48">
        <v>16</v>
      </c>
      <c r="AD150" s="48">
        <v>2</v>
      </c>
      <c r="AE150" s="49"/>
      <c r="AF150" s="48">
        <v>82</v>
      </c>
      <c r="AG150" s="49"/>
      <c r="AH150" s="49"/>
      <c r="AI150" s="49"/>
      <c r="AJ150" s="48">
        <v>1</v>
      </c>
      <c r="AK150" s="49"/>
      <c r="AL150" s="49"/>
      <c r="AM150" s="49"/>
      <c r="AN150" s="48">
        <v>0</v>
      </c>
      <c r="AO150" s="49"/>
      <c r="AP150" s="48">
        <v>0</v>
      </c>
      <c r="AQ150" s="49"/>
      <c r="AR150" s="49"/>
      <c r="AS150" s="49"/>
      <c r="AT150" s="48">
        <v>0</v>
      </c>
      <c r="AU150" s="39"/>
      <c r="AV150" s="39"/>
      <c r="AW150" s="39"/>
    </row>
    <row r="151" spans="1:49" ht="20.100000000000001" customHeight="1" x14ac:dyDescent="0.2">
      <c r="D151" s="2" t="s">
        <v>102</v>
      </c>
      <c r="F151" s="39">
        <v>20</v>
      </c>
      <c r="G151" s="39"/>
      <c r="H151" s="39"/>
      <c r="I151" s="39"/>
      <c r="J151" s="39">
        <v>233</v>
      </c>
      <c r="K151" s="39">
        <v>4</v>
      </c>
      <c r="L151" s="39">
        <v>0</v>
      </c>
      <c r="M151" s="39"/>
      <c r="N151" s="39">
        <v>237</v>
      </c>
      <c r="O151" s="39"/>
      <c r="P151" s="39"/>
      <c r="Q151" s="39"/>
      <c r="R151" s="39">
        <v>0</v>
      </c>
      <c r="S151" s="39">
        <v>8</v>
      </c>
      <c r="T151" s="39">
        <v>72</v>
      </c>
      <c r="U151" s="39">
        <v>29</v>
      </c>
      <c r="V151" s="39"/>
      <c r="W151" s="39">
        <v>25</v>
      </c>
      <c r="X151" s="39">
        <v>1</v>
      </c>
      <c r="Y151" s="39">
        <v>0</v>
      </c>
      <c r="Z151" s="39">
        <v>6</v>
      </c>
      <c r="AA151" s="39">
        <v>14</v>
      </c>
      <c r="AB151" s="39">
        <v>1</v>
      </c>
      <c r="AC151" s="39">
        <v>72</v>
      </c>
      <c r="AD151" s="39">
        <v>0</v>
      </c>
      <c r="AE151" s="39"/>
      <c r="AF151" s="39">
        <v>228</v>
      </c>
      <c r="AG151" s="39"/>
      <c r="AH151" s="39"/>
      <c r="AI151" s="39"/>
      <c r="AJ151" s="39">
        <v>29</v>
      </c>
      <c r="AK151" s="39"/>
      <c r="AL151" s="39"/>
      <c r="AM151" s="39"/>
      <c r="AN151" s="39">
        <v>0</v>
      </c>
      <c r="AO151" s="39"/>
      <c r="AP151" s="39">
        <v>0</v>
      </c>
      <c r="AQ151" s="39"/>
      <c r="AR151" s="39"/>
      <c r="AS151" s="39"/>
      <c r="AT151" s="39">
        <v>0</v>
      </c>
      <c r="AU151" s="39"/>
      <c r="AV151" s="39"/>
      <c r="AW151" s="39"/>
    </row>
    <row r="152" spans="1:49" ht="20.100000000000001" customHeight="1" x14ac:dyDescent="0.2">
      <c r="D152" s="47" t="s">
        <v>155</v>
      </c>
      <c r="F152" s="48">
        <v>41</v>
      </c>
      <c r="G152" s="49"/>
      <c r="H152" s="49"/>
      <c r="I152" s="49"/>
      <c r="J152" s="48">
        <v>228</v>
      </c>
      <c r="K152" s="48">
        <v>7</v>
      </c>
      <c r="L152" s="48">
        <v>0</v>
      </c>
      <c r="M152" s="49"/>
      <c r="N152" s="48">
        <v>235</v>
      </c>
      <c r="O152" s="49"/>
      <c r="P152" s="49"/>
      <c r="Q152" s="49"/>
      <c r="R152" s="48">
        <v>0</v>
      </c>
      <c r="S152" s="48">
        <v>7</v>
      </c>
      <c r="T152" s="48">
        <v>55</v>
      </c>
      <c r="U152" s="48">
        <v>9</v>
      </c>
      <c r="V152" s="49"/>
      <c r="W152" s="48">
        <v>58</v>
      </c>
      <c r="X152" s="48">
        <v>1</v>
      </c>
      <c r="Y152" s="48">
        <v>0</v>
      </c>
      <c r="Z152" s="48">
        <v>6</v>
      </c>
      <c r="AA152" s="48">
        <v>15</v>
      </c>
      <c r="AB152" s="48">
        <v>2</v>
      </c>
      <c r="AC152" s="48">
        <v>88</v>
      </c>
      <c r="AD152" s="48">
        <v>0</v>
      </c>
      <c r="AE152" s="49"/>
      <c r="AF152" s="48">
        <v>241</v>
      </c>
      <c r="AG152" s="49"/>
      <c r="AH152" s="49"/>
      <c r="AI152" s="49"/>
      <c r="AJ152" s="48">
        <v>35</v>
      </c>
      <c r="AK152" s="49"/>
      <c r="AL152" s="49"/>
      <c r="AM152" s="49"/>
      <c r="AN152" s="48">
        <v>0</v>
      </c>
      <c r="AO152" s="49"/>
      <c r="AP152" s="48">
        <v>0</v>
      </c>
      <c r="AQ152" s="49"/>
      <c r="AR152" s="49"/>
      <c r="AS152" s="49"/>
      <c r="AT152" s="48">
        <v>0</v>
      </c>
      <c r="AU152" s="39"/>
      <c r="AV152" s="39"/>
      <c r="AW152" s="39"/>
    </row>
    <row r="153" spans="1:49" ht="20.100000000000001" customHeight="1" x14ac:dyDescent="0.2">
      <c r="D153" s="2" t="s">
        <v>104</v>
      </c>
      <c r="F153" s="39">
        <v>5</v>
      </c>
      <c r="G153" s="39"/>
      <c r="H153" s="39"/>
      <c r="I153" s="39"/>
      <c r="J153" s="39">
        <v>71</v>
      </c>
      <c r="K153" s="39">
        <v>2</v>
      </c>
      <c r="L153" s="39">
        <v>1</v>
      </c>
      <c r="M153" s="39"/>
      <c r="N153" s="39">
        <v>74</v>
      </c>
      <c r="O153" s="39"/>
      <c r="P153" s="39"/>
      <c r="Q153" s="39"/>
      <c r="R153" s="39">
        <v>0</v>
      </c>
      <c r="S153" s="39">
        <v>2</v>
      </c>
      <c r="T153" s="39">
        <v>23</v>
      </c>
      <c r="U153" s="39">
        <v>8</v>
      </c>
      <c r="V153" s="39"/>
      <c r="W153" s="39">
        <v>10</v>
      </c>
      <c r="X153" s="39">
        <v>1</v>
      </c>
      <c r="Y153" s="39">
        <v>0</v>
      </c>
      <c r="Z153" s="39">
        <v>1</v>
      </c>
      <c r="AA153" s="39">
        <v>5</v>
      </c>
      <c r="AB153" s="39">
        <v>2</v>
      </c>
      <c r="AC153" s="39">
        <v>19</v>
      </c>
      <c r="AD153" s="39">
        <v>0</v>
      </c>
      <c r="AE153" s="39"/>
      <c r="AF153" s="39">
        <v>71</v>
      </c>
      <c r="AG153" s="39"/>
      <c r="AH153" s="39"/>
      <c r="AI153" s="39"/>
      <c r="AJ153" s="39">
        <v>8</v>
      </c>
      <c r="AK153" s="39"/>
      <c r="AL153" s="39"/>
      <c r="AM153" s="39"/>
      <c r="AN153" s="39">
        <v>0</v>
      </c>
      <c r="AO153" s="39"/>
      <c r="AP153" s="39">
        <v>0</v>
      </c>
      <c r="AQ153" s="39"/>
      <c r="AR153" s="39"/>
      <c r="AS153" s="39"/>
      <c r="AT153" s="39">
        <v>0</v>
      </c>
      <c r="AU153" s="39"/>
      <c r="AV153" s="39"/>
      <c r="AW153" s="39"/>
    </row>
    <row r="154" spans="1:49" ht="20.100000000000001" customHeight="1" x14ac:dyDescent="0.2">
      <c r="D154" s="47" t="s">
        <v>105</v>
      </c>
      <c r="F154" s="48">
        <v>45</v>
      </c>
      <c r="G154" s="49"/>
      <c r="H154" s="49"/>
      <c r="I154" s="49"/>
      <c r="J154" s="48">
        <v>179</v>
      </c>
      <c r="K154" s="48">
        <v>5</v>
      </c>
      <c r="L154" s="48">
        <v>1</v>
      </c>
      <c r="M154" s="49"/>
      <c r="N154" s="48">
        <v>185</v>
      </c>
      <c r="O154" s="49"/>
      <c r="P154" s="49"/>
      <c r="Q154" s="49"/>
      <c r="R154" s="48">
        <v>0</v>
      </c>
      <c r="S154" s="48">
        <v>4</v>
      </c>
      <c r="T154" s="48">
        <v>29</v>
      </c>
      <c r="U154" s="48">
        <v>8</v>
      </c>
      <c r="V154" s="49"/>
      <c r="W154" s="48">
        <v>43</v>
      </c>
      <c r="X154" s="48">
        <v>1</v>
      </c>
      <c r="Y154" s="48">
        <v>1</v>
      </c>
      <c r="Z154" s="48">
        <v>10</v>
      </c>
      <c r="AA154" s="48">
        <v>10</v>
      </c>
      <c r="AB154" s="48">
        <v>0</v>
      </c>
      <c r="AC154" s="48">
        <v>76</v>
      </c>
      <c r="AD154" s="48">
        <v>0</v>
      </c>
      <c r="AE154" s="49"/>
      <c r="AF154" s="48">
        <v>182</v>
      </c>
      <c r="AG154" s="49"/>
      <c r="AH154" s="49"/>
      <c r="AI154" s="49"/>
      <c r="AJ154" s="48">
        <v>48</v>
      </c>
      <c r="AK154" s="49"/>
      <c r="AL154" s="49"/>
      <c r="AM154" s="49"/>
      <c r="AN154" s="48">
        <v>0</v>
      </c>
      <c r="AO154" s="49"/>
      <c r="AP154" s="48">
        <v>0</v>
      </c>
      <c r="AQ154" s="49"/>
      <c r="AR154" s="49"/>
      <c r="AS154" s="49"/>
      <c r="AT154" s="48">
        <v>0</v>
      </c>
      <c r="AU154" s="39"/>
      <c r="AV154" s="39"/>
      <c r="AW154" s="39"/>
    </row>
    <row r="155" spans="1:49" ht="20.100000000000001" customHeight="1" x14ac:dyDescent="0.2">
      <c r="D155" s="2" t="s">
        <v>156</v>
      </c>
      <c r="F155" s="39">
        <v>30</v>
      </c>
      <c r="G155" s="39"/>
      <c r="H155" s="39"/>
      <c r="I155" s="39"/>
      <c r="J155" s="39">
        <v>192</v>
      </c>
      <c r="K155" s="39">
        <v>2</v>
      </c>
      <c r="L155" s="39">
        <v>3</v>
      </c>
      <c r="M155" s="39"/>
      <c r="N155" s="39">
        <v>197</v>
      </c>
      <c r="O155" s="39"/>
      <c r="P155" s="39"/>
      <c r="Q155" s="39"/>
      <c r="R155" s="39">
        <v>0</v>
      </c>
      <c r="S155" s="39">
        <v>4</v>
      </c>
      <c r="T155" s="39">
        <v>41</v>
      </c>
      <c r="U155" s="39">
        <v>11</v>
      </c>
      <c r="V155" s="39"/>
      <c r="W155" s="39">
        <v>48</v>
      </c>
      <c r="X155" s="39">
        <v>1</v>
      </c>
      <c r="Y155" s="39">
        <v>0</v>
      </c>
      <c r="Z155" s="39">
        <v>10</v>
      </c>
      <c r="AA155" s="39">
        <v>17</v>
      </c>
      <c r="AB155" s="39">
        <v>2</v>
      </c>
      <c r="AC155" s="39">
        <v>57</v>
      </c>
      <c r="AD155" s="39">
        <v>0</v>
      </c>
      <c r="AE155" s="39"/>
      <c r="AF155" s="39">
        <v>191</v>
      </c>
      <c r="AG155" s="39"/>
      <c r="AH155" s="39"/>
      <c r="AI155" s="39"/>
      <c r="AJ155" s="39">
        <v>36</v>
      </c>
      <c r="AK155" s="39"/>
      <c r="AL155" s="39"/>
      <c r="AM155" s="39"/>
      <c r="AN155" s="39">
        <v>0</v>
      </c>
      <c r="AO155" s="39"/>
      <c r="AP155" s="39">
        <v>0</v>
      </c>
      <c r="AQ155" s="39"/>
      <c r="AR155" s="39"/>
      <c r="AS155" s="39"/>
      <c r="AT155" s="39">
        <v>3</v>
      </c>
      <c r="AU155" s="39"/>
      <c r="AV155" s="39"/>
      <c r="AW155" s="39"/>
    </row>
    <row r="156" spans="1:49" ht="20.100000000000001" customHeight="1" x14ac:dyDescent="0.2">
      <c r="D156" s="47" t="s">
        <v>157</v>
      </c>
      <c r="F156" s="48">
        <v>5</v>
      </c>
      <c r="G156" s="49"/>
      <c r="H156" s="49"/>
      <c r="I156" s="49"/>
      <c r="J156" s="48">
        <v>69</v>
      </c>
      <c r="K156" s="48">
        <v>2</v>
      </c>
      <c r="L156" s="48">
        <v>1</v>
      </c>
      <c r="M156" s="49"/>
      <c r="N156" s="48">
        <v>72</v>
      </c>
      <c r="O156" s="49"/>
      <c r="P156" s="49"/>
      <c r="Q156" s="49"/>
      <c r="R156" s="48">
        <v>0</v>
      </c>
      <c r="S156" s="48">
        <v>3</v>
      </c>
      <c r="T156" s="48">
        <v>32</v>
      </c>
      <c r="U156" s="48">
        <v>9</v>
      </c>
      <c r="V156" s="49"/>
      <c r="W156" s="48">
        <v>8</v>
      </c>
      <c r="X156" s="48">
        <v>0</v>
      </c>
      <c r="Y156" s="48">
        <v>1</v>
      </c>
      <c r="Z156" s="48">
        <v>1</v>
      </c>
      <c r="AA156" s="48">
        <v>2</v>
      </c>
      <c r="AB156" s="48">
        <v>0</v>
      </c>
      <c r="AC156" s="48">
        <v>15</v>
      </c>
      <c r="AD156" s="48">
        <v>0</v>
      </c>
      <c r="AE156" s="49"/>
      <c r="AF156" s="48">
        <v>71</v>
      </c>
      <c r="AG156" s="49"/>
      <c r="AH156" s="49"/>
      <c r="AI156" s="49"/>
      <c r="AJ156" s="48">
        <v>6</v>
      </c>
      <c r="AK156" s="49"/>
      <c r="AL156" s="49"/>
      <c r="AM156" s="49"/>
      <c r="AN156" s="48">
        <v>0</v>
      </c>
      <c r="AO156" s="49"/>
      <c r="AP156" s="48">
        <v>0</v>
      </c>
      <c r="AQ156" s="49"/>
      <c r="AR156" s="49"/>
      <c r="AS156" s="49"/>
      <c r="AT156" s="48">
        <v>0</v>
      </c>
      <c r="AU156" s="39"/>
      <c r="AV156" s="39"/>
      <c r="AW156" s="39"/>
    </row>
    <row r="157" spans="1:49" ht="20.100000000000001" customHeight="1" x14ac:dyDescent="0.2">
      <c r="D157" s="2" t="s">
        <v>158</v>
      </c>
      <c r="F157" s="39">
        <v>28</v>
      </c>
      <c r="G157" s="39"/>
      <c r="H157" s="39"/>
      <c r="I157" s="39"/>
      <c r="J157" s="39">
        <v>180</v>
      </c>
      <c r="K157" s="39">
        <v>4</v>
      </c>
      <c r="L157" s="39">
        <v>0</v>
      </c>
      <c r="M157" s="39"/>
      <c r="N157" s="39">
        <v>184</v>
      </c>
      <c r="O157" s="39"/>
      <c r="P157" s="39"/>
      <c r="Q157" s="39"/>
      <c r="R157" s="39">
        <v>0</v>
      </c>
      <c r="S157" s="39">
        <v>5</v>
      </c>
      <c r="T157" s="39">
        <v>43</v>
      </c>
      <c r="U157" s="39">
        <v>9</v>
      </c>
      <c r="V157" s="39"/>
      <c r="W157" s="39">
        <v>41</v>
      </c>
      <c r="X157" s="39">
        <v>1</v>
      </c>
      <c r="Y157" s="39">
        <v>0</v>
      </c>
      <c r="Z157" s="39">
        <v>7</v>
      </c>
      <c r="AA157" s="39">
        <v>8</v>
      </c>
      <c r="AB157" s="39">
        <v>2</v>
      </c>
      <c r="AC157" s="39">
        <v>58</v>
      </c>
      <c r="AD157" s="39">
        <v>0</v>
      </c>
      <c r="AE157" s="39"/>
      <c r="AF157" s="39">
        <v>174</v>
      </c>
      <c r="AG157" s="39"/>
      <c r="AH157" s="39"/>
      <c r="AI157" s="39"/>
      <c r="AJ157" s="39">
        <v>38</v>
      </c>
      <c r="AK157" s="39"/>
      <c r="AL157" s="39"/>
      <c r="AM157" s="39"/>
      <c r="AN157" s="39">
        <v>0</v>
      </c>
      <c r="AO157" s="39"/>
      <c r="AP157" s="39">
        <v>0</v>
      </c>
      <c r="AQ157" s="39"/>
      <c r="AR157" s="39"/>
      <c r="AS157" s="39"/>
      <c r="AT157" s="39">
        <v>0</v>
      </c>
      <c r="AU157" s="39"/>
      <c r="AV157" s="39"/>
      <c r="AW157" s="39"/>
    </row>
    <row r="158" spans="1:49" ht="20.100000000000001" customHeight="1" x14ac:dyDescent="0.2">
      <c r="D158" s="47" t="s">
        <v>128</v>
      </c>
      <c r="F158" s="48">
        <v>28</v>
      </c>
      <c r="G158" s="49"/>
      <c r="H158" s="49"/>
      <c r="I158" s="49"/>
      <c r="J158" s="48">
        <v>217</v>
      </c>
      <c r="K158" s="48">
        <v>1</v>
      </c>
      <c r="L158" s="48">
        <v>1</v>
      </c>
      <c r="M158" s="49"/>
      <c r="N158" s="48">
        <v>219</v>
      </c>
      <c r="O158" s="49"/>
      <c r="P158" s="49"/>
      <c r="Q158" s="49"/>
      <c r="R158" s="48">
        <v>0</v>
      </c>
      <c r="S158" s="48">
        <v>10</v>
      </c>
      <c r="T158" s="48">
        <v>45</v>
      </c>
      <c r="U158" s="48">
        <v>9</v>
      </c>
      <c r="V158" s="49"/>
      <c r="W158" s="48">
        <v>55</v>
      </c>
      <c r="X158" s="48">
        <v>0</v>
      </c>
      <c r="Y158" s="48">
        <v>0</v>
      </c>
      <c r="Z158" s="48">
        <v>6</v>
      </c>
      <c r="AA158" s="48">
        <v>15</v>
      </c>
      <c r="AB158" s="48">
        <v>3</v>
      </c>
      <c r="AC158" s="48">
        <v>72</v>
      </c>
      <c r="AD158" s="48">
        <v>0</v>
      </c>
      <c r="AE158" s="49"/>
      <c r="AF158" s="48">
        <v>215</v>
      </c>
      <c r="AG158" s="49"/>
      <c r="AH158" s="49"/>
      <c r="AI158" s="49"/>
      <c r="AJ158" s="48">
        <v>32</v>
      </c>
      <c r="AK158" s="49"/>
      <c r="AL158" s="49"/>
      <c r="AM158" s="49"/>
      <c r="AN158" s="48">
        <v>0</v>
      </c>
      <c r="AO158" s="49"/>
      <c r="AP158" s="48">
        <v>0</v>
      </c>
      <c r="AQ158" s="49"/>
      <c r="AR158" s="49"/>
      <c r="AS158" s="49"/>
      <c r="AT158" s="48">
        <v>0</v>
      </c>
      <c r="AU158" s="39"/>
      <c r="AV158" s="39"/>
      <c r="AW158" s="39"/>
    </row>
    <row r="159" spans="1:49" ht="20.100000000000001" customHeight="1" x14ac:dyDescent="0.2"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</row>
    <row r="160" spans="1:49" s="1" customFormat="1" ht="20.100000000000001" customHeight="1" x14ac:dyDescent="0.25">
      <c r="A160" s="3"/>
      <c r="B160" s="6"/>
      <c r="C160" s="51" t="s">
        <v>159</v>
      </c>
      <c r="D160" s="52"/>
      <c r="E160" s="5"/>
      <c r="F160" s="53">
        <v>350</v>
      </c>
      <c r="G160" s="54"/>
      <c r="H160" s="54"/>
      <c r="I160" s="54"/>
      <c r="J160" s="53">
        <v>2330</v>
      </c>
      <c r="K160" s="53">
        <v>52</v>
      </c>
      <c r="L160" s="53">
        <v>12</v>
      </c>
      <c r="M160" s="54"/>
      <c r="N160" s="53">
        <v>2394</v>
      </c>
      <c r="O160" s="54"/>
      <c r="P160" s="54"/>
      <c r="Q160" s="54"/>
      <c r="R160" s="53">
        <f xml:space="preserve"> 0 + 1</f>
        <v>1</v>
      </c>
      <c r="S160" s="53">
        <v>79</v>
      </c>
      <c r="T160" s="53">
        <v>585</v>
      </c>
      <c r="U160" s="53">
        <v>157</v>
      </c>
      <c r="V160" s="54"/>
      <c r="W160" s="53">
        <v>521</v>
      </c>
      <c r="X160" s="53">
        <v>8</v>
      </c>
      <c r="Y160" s="53">
        <v>3</v>
      </c>
      <c r="Z160" s="53">
        <v>71</v>
      </c>
      <c r="AA160" s="53">
        <v>139</v>
      </c>
      <c r="AB160" s="53">
        <v>27</v>
      </c>
      <c r="AC160" s="53">
        <v>780</v>
      </c>
      <c r="AD160" s="53">
        <v>2</v>
      </c>
      <c r="AE160" s="54"/>
      <c r="AF160" s="53">
        <v>2373</v>
      </c>
      <c r="AG160" s="54"/>
      <c r="AH160" s="54"/>
      <c r="AI160" s="54"/>
      <c r="AJ160" s="53">
        <v>371</v>
      </c>
      <c r="AK160" s="54"/>
      <c r="AL160" s="54"/>
      <c r="AM160" s="54"/>
      <c r="AN160" s="53">
        <v>0</v>
      </c>
      <c r="AO160" s="54"/>
      <c r="AP160" s="53">
        <v>0</v>
      </c>
      <c r="AQ160" s="54"/>
      <c r="AR160" s="54"/>
      <c r="AS160" s="54"/>
      <c r="AT160" s="53">
        <v>14</v>
      </c>
      <c r="AU160" s="39"/>
      <c r="AV160" s="39"/>
      <c r="AW160" s="39"/>
    </row>
    <row r="161" spans="1:49" ht="20.100000000000001" customHeight="1" x14ac:dyDescent="0.2"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</row>
    <row r="162" spans="1:49" s="1" customFormat="1" ht="20.100000000000001" customHeight="1" x14ac:dyDescent="0.25">
      <c r="A162" s="3"/>
      <c r="B162" s="57" t="s">
        <v>160</v>
      </c>
      <c r="C162" s="58"/>
      <c r="D162" s="58"/>
      <c r="E162" s="5"/>
      <c r="F162" s="59">
        <v>512</v>
      </c>
      <c r="G162" s="54"/>
      <c r="H162" s="54"/>
      <c r="I162" s="54"/>
      <c r="J162" s="59">
        <v>4114</v>
      </c>
      <c r="K162" s="59">
        <v>101</v>
      </c>
      <c r="L162" s="59">
        <v>18</v>
      </c>
      <c r="M162" s="54"/>
      <c r="N162" s="59">
        <v>4233</v>
      </c>
      <c r="O162" s="54"/>
      <c r="P162" s="54"/>
      <c r="Q162" s="54"/>
      <c r="R162" s="59">
        <f xml:space="preserve"> 1 + 1</f>
        <v>2</v>
      </c>
      <c r="S162" s="59">
        <v>125</v>
      </c>
      <c r="T162" s="59">
        <v>975</v>
      </c>
      <c r="U162" s="59">
        <v>239</v>
      </c>
      <c r="V162" s="54"/>
      <c r="W162" s="59">
        <v>1074</v>
      </c>
      <c r="X162" s="59">
        <v>10</v>
      </c>
      <c r="Y162" s="59">
        <v>5</v>
      </c>
      <c r="Z162" s="59">
        <v>119</v>
      </c>
      <c r="AA162" s="59">
        <v>259</v>
      </c>
      <c r="AB162" s="59">
        <v>54</v>
      </c>
      <c r="AC162" s="59">
        <v>1374</v>
      </c>
      <c r="AD162" s="59">
        <v>3</v>
      </c>
      <c r="AE162" s="54"/>
      <c r="AF162" s="59">
        <v>4239</v>
      </c>
      <c r="AG162" s="54"/>
      <c r="AH162" s="54"/>
      <c r="AI162" s="54"/>
      <c r="AJ162" s="59">
        <v>506</v>
      </c>
      <c r="AK162" s="54"/>
      <c r="AL162" s="54"/>
      <c r="AM162" s="54"/>
      <c r="AN162" s="59">
        <v>0</v>
      </c>
      <c r="AO162" s="54"/>
      <c r="AP162" s="59">
        <v>0</v>
      </c>
      <c r="AQ162" s="54"/>
      <c r="AR162" s="54"/>
      <c r="AS162" s="54"/>
      <c r="AT162" s="59">
        <v>45</v>
      </c>
      <c r="AU162" s="39"/>
      <c r="AV162" s="39"/>
      <c r="AW162" s="39"/>
    </row>
    <row r="163" spans="1:49" ht="20.100000000000001" customHeight="1" x14ac:dyDescent="0.2"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</row>
    <row r="164" spans="1:49" ht="20.100000000000001" customHeight="1" x14ac:dyDescent="0.2">
      <c r="B164" s="6" t="s">
        <v>161</v>
      </c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</row>
    <row r="165" spans="1:49" ht="20.100000000000001" customHeight="1" x14ac:dyDescent="0.2">
      <c r="C165" s="3" t="s">
        <v>95</v>
      </c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</row>
    <row r="166" spans="1:49" ht="20.100000000000001" customHeight="1" x14ac:dyDescent="0.2">
      <c r="D166" s="2" t="s">
        <v>122</v>
      </c>
      <c r="F166" s="39">
        <v>0</v>
      </c>
      <c r="G166" s="39"/>
      <c r="H166" s="39"/>
      <c r="I166" s="39"/>
      <c r="J166" s="39">
        <v>0</v>
      </c>
      <c r="K166" s="39">
        <v>0</v>
      </c>
      <c r="L166" s="39">
        <v>0</v>
      </c>
      <c r="M166" s="39"/>
      <c r="N166" s="39">
        <v>0</v>
      </c>
      <c r="O166" s="39"/>
      <c r="P166" s="39"/>
      <c r="Q166" s="39"/>
      <c r="R166" s="39">
        <v>0</v>
      </c>
      <c r="S166" s="39">
        <v>0</v>
      </c>
      <c r="T166" s="39">
        <v>0</v>
      </c>
      <c r="U166" s="39">
        <v>0</v>
      </c>
      <c r="V166" s="39"/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/>
      <c r="AF166" s="39">
        <v>0</v>
      </c>
      <c r="AG166" s="39"/>
      <c r="AH166" s="39"/>
      <c r="AI166" s="39"/>
      <c r="AJ166" s="39">
        <v>0</v>
      </c>
      <c r="AK166" s="39"/>
      <c r="AL166" s="39"/>
      <c r="AM166" s="39"/>
      <c r="AN166" s="39">
        <v>0</v>
      </c>
      <c r="AO166" s="39"/>
      <c r="AP166" s="39">
        <v>0</v>
      </c>
      <c r="AQ166" s="39"/>
      <c r="AR166" s="39"/>
      <c r="AS166" s="39"/>
      <c r="AT166" s="39">
        <v>0</v>
      </c>
      <c r="AU166" s="39"/>
      <c r="AV166" s="39"/>
      <c r="AW166" s="39"/>
    </row>
    <row r="167" spans="1:49" ht="20.100000000000001" customHeight="1" x14ac:dyDescent="0.2">
      <c r="D167" s="47" t="s">
        <v>135</v>
      </c>
      <c r="F167" s="48">
        <v>0</v>
      </c>
      <c r="G167" s="49"/>
      <c r="H167" s="49"/>
      <c r="I167" s="49"/>
      <c r="J167" s="48">
        <v>0</v>
      </c>
      <c r="K167" s="48">
        <v>0</v>
      </c>
      <c r="L167" s="48">
        <v>0</v>
      </c>
      <c r="M167" s="49"/>
      <c r="N167" s="48">
        <v>0</v>
      </c>
      <c r="O167" s="49"/>
      <c r="P167" s="49"/>
      <c r="Q167" s="49"/>
      <c r="R167" s="48">
        <v>0</v>
      </c>
      <c r="S167" s="48">
        <v>0</v>
      </c>
      <c r="T167" s="48">
        <v>0</v>
      </c>
      <c r="U167" s="48">
        <v>0</v>
      </c>
      <c r="V167" s="49"/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9"/>
      <c r="AF167" s="48">
        <v>0</v>
      </c>
      <c r="AG167" s="49"/>
      <c r="AH167" s="49"/>
      <c r="AI167" s="49"/>
      <c r="AJ167" s="48">
        <v>0</v>
      </c>
      <c r="AK167" s="49"/>
      <c r="AL167" s="49"/>
      <c r="AM167" s="49"/>
      <c r="AN167" s="48">
        <v>0</v>
      </c>
      <c r="AO167" s="49"/>
      <c r="AP167" s="48">
        <v>0</v>
      </c>
      <c r="AQ167" s="49"/>
      <c r="AR167" s="49"/>
      <c r="AS167" s="49"/>
      <c r="AT167" s="48">
        <v>0</v>
      </c>
      <c r="AU167" s="39"/>
      <c r="AV167" s="39"/>
      <c r="AW167" s="39"/>
    </row>
    <row r="168" spans="1:49" ht="20.100000000000001" customHeight="1" x14ac:dyDescent="0.2">
      <c r="D168" s="2" t="s">
        <v>113</v>
      </c>
      <c r="F168" s="39">
        <v>0</v>
      </c>
      <c r="G168" s="39"/>
      <c r="H168" s="39"/>
      <c r="I168" s="39"/>
      <c r="J168" s="39">
        <v>0</v>
      </c>
      <c r="K168" s="39">
        <v>0</v>
      </c>
      <c r="L168" s="39">
        <v>0</v>
      </c>
      <c r="M168" s="39"/>
      <c r="N168" s="39">
        <v>0</v>
      </c>
      <c r="O168" s="39"/>
      <c r="P168" s="39"/>
      <c r="Q168" s="39"/>
      <c r="R168" s="39">
        <v>0</v>
      </c>
      <c r="S168" s="39">
        <v>0</v>
      </c>
      <c r="T168" s="39">
        <v>0</v>
      </c>
      <c r="U168" s="39">
        <v>0</v>
      </c>
      <c r="V168" s="39"/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/>
      <c r="AF168" s="39">
        <v>0</v>
      </c>
      <c r="AG168" s="39"/>
      <c r="AH168" s="39"/>
      <c r="AI168" s="39"/>
      <c r="AJ168" s="39">
        <v>0</v>
      </c>
      <c r="AK168" s="39"/>
      <c r="AL168" s="39"/>
      <c r="AM168" s="39"/>
      <c r="AN168" s="39">
        <v>0</v>
      </c>
      <c r="AO168" s="39"/>
      <c r="AP168" s="39">
        <v>0</v>
      </c>
      <c r="AQ168" s="39"/>
      <c r="AR168" s="39"/>
      <c r="AS168" s="39"/>
      <c r="AT168" s="39">
        <v>0</v>
      </c>
      <c r="AU168" s="39"/>
      <c r="AV168" s="39"/>
      <c r="AW168" s="39"/>
    </row>
    <row r="169" spans="1:49" ht="20.100000000000001" customHeight="1" x14ac:dyDescent="0.2">
      <c r="D169" s="47" t="s">
        <v>99</v>
      </c>
      <c r="F169" s="48">
        <v>0</v>
      </c>
      <c r="G169" s="49"/>
      <c r="H169" s="49"/>
      <c r="I169" s="49"/>
      <c r="J169" s="48">
        <v>0</v>
      </c>
      <c r="K169" s="48">
        <v>0</v>
      </c>
      <c r="L169" s="48">
        <v>0</v>
      </c>
      <c r="M169" s="49"/>
      <c r="N169" s="48">
        <v>0</v>
      </c>
      <c r="O169" s="49"/>
      <c r="P169" s="49"/>
      <c r="Q169" s="49"/>
      <c r="R169" s="48">
        <v>0</v>
      </c>
      <c r="S169" s="48">
        <v>0</v>
      </c>
      <c r="T169" s="48">
        <v>0</v>
      </c>
      <c r="U169" s="48">
        <v>0</v>
      </c>
      <c r="V169" s="49"/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9"/>
      <c r="AF169" s="48">
        <v>0</v>
      </c>
      <c r="AG169" s="49"/>
      <c r="AH169" s="49"/>
      <c r="AI169" s="49"/>
      <c r="AJ169" s="48">
        <v>0</v>
      </c>
      <c r="AK169" s="49"/>
      <c r="AL169" s="49"/>
      <c r="AM169" s="49"/>
      <c r="AN169" s="48">
        <v>0</v>
      </c>
      <c r="AO169" s="49"/>
      <c r="AP169" s="48">
        <v>0</v>
      </c>
      <c r="AQ169" s="49"/>
      <c r="AR169" s="49"/>
      <c r="AS169" s="49"/>
      <c r="AT169" s="48">
        <v>0</v>
      </c>
      <c r="AU169" s="39"/>
      <c r="AV169" s="39"/>
      <c r="AW169" s="39"/>
    </row>
    <row r="170" spans="1:49" ht="20.100000000000001" customHeight="1" x14ac:dyDescent="0.2">
      <c r="D170" s="2" t="s">
        <v>114</v>
      </c>
      <c r="F170" s="39">
        <v>0</v>
      </c>
      <c r="G170" s="39"/>
      <c r="H170" s="39"/>
      <c r="I170" s="39"/>
      <c r="J170" s="39">
        <v>0</v>
      </c>
      <c r="K170" s="39">
        <v>0</v>
      </c>
      <c r="L170" s="39">
        <v>0</v>
      </c>
      <c r="M170" s="39"/>
      <c r="N170" s="39">
        <v>0</v>
      </c>
      <c r="O170" s="39"/>
      <c r="P170" s="39"/>
      <c r="Q170" s="39"/>
      <c r="R170" s="39">
        <v>0</v>
      </c>
      <c r="S170" s="39">
        <v>0</v>
      </c>
      <c r="T170" s="39">
        <v>0</v>
      </c>
      <c r="U170" s="39">
        <v>0</v>
      </c>
      <c r="V170" s="39"/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/>
      <c r="AF170" s="39">
        <v>0</v>
      </c>
      <c r="AG170" s="39"/>
      <c r="AH170" s="39"/>
      <c r="AI170" s="39"/>
      <c r="AJ170" s="39">
        <v>0</v>
      </c>
      <c r="AK170" s="39"/>
      <c r="AL170" s="39"/>
      <c r="AM170" s="39"/>
      <c r="AN170" s="39">
        <v>0</v>
      </c>
      <c r="AO170" s="39"/>
      <c r="AP170" s="39">
        <v>0</v>
      </c>
      <c r="AQ170" s="39"/>
      <c r="AR170" s="39"/>
      <c r="AS170" s="39"/>
      <c r="AT170" s="39">
        <v>0</v>
      </c>
      <c r="AU170" s="39"/>
      <c r="AV170" s="39"/>
      <c r="AW170" s="39"/>
    </row>
    <row r="171" spans="1:49" ht="20.100000000000001" customHeight="1" x14ac:dyDescent="0.2">
      <c r="D171" s="47" t="s">
        <v>101</v>
      </c>
      <c r="F171" s="48">
        <v>0</v>
      </c>
      <c r="G171" s="49"/>
      <c r="H171" s="49"/>
      <c r="I171" s="49"/>
      <c r="J171" s="48">
        <v>0</v>
      </c>
      <c r="K171" s="48">
        <v>0</v>
      </c>
      <c r="L171" s="48">
        <v>0</v>
      </c>
      <c r="M171" s="49"/>
      <c r="N171" s="48">
        <v>0</v>
      </c>
      <c r="O171" s="49"/>
      <c r="P171" s="49"/>
      <c r="Q171" s="49"/>
      <c r="R171" s="48">
        <v>0</v>
      </c>
      <c r="S171" s="48">
        <v>0</v>
      </c>
      <c r="T171" s="48">
        <v>0</v>
      </c>
      <c r="U171" s="48">
        <v>0</v>
      </c>
      <c r="V171" s="49"/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9"/>
      <c r="AF171" s="48">
        <v>0</v>
      </c>
      <c r="AG171" s="49"/>
      <c r="AH171" s="49"/>
      <c r="AI171" s="49"/>
      <c r="AJ171" s="48">
        <v>0</v>
      </c>
      <c r="AK171" s="49"/>
      <c r="AL171" s="49"/>
      <c r="AM171" s="49"/>
      <c r="AN171" s="48">
        <v>0</v>
      </c>
      <c r="AO171" s="49"/>
      <c r="AP171" s="48">
        <v>0</v>
      </c>
      <c r="AQ171" s="49"/>
      <c r="AR171" s="49"/>
      <c r="AS171" s="49"/>
      <c r="AT171" s="48">
        <v>0</v>
      </c>
      <c r="AU171" s="39"/>
      <c r="AV171" s="39"/>
      <c r="AW171" s="39"/>
    </row>
    <row r="172" spans="1:49" ht="20.100000000000001" customHeight="1" x14ac:dyDescent="0.2">
      <c r="D172" s="50" t="s">
        <v>102</v>
      </c>
      <c r="F172" s="49">
        <v>0</v>
      </c>
      <c r="G172" s="49"/>
      <c r="H172" s="49"/>
      <c r="I172" s="49"/>
      <c r="J172" s="49">
        <v>0</v>
      </c>
      <c r="K172" s="49">
        <v>0</v>
      </c>
      <c r="L172" s="49">
        <v>0</v>
      </c>
      <c r="M172" s="49"/>
      <c r="N172" s="49">
        <v>0</v>
      </c>
      <c r="O172" s="49"/>
      <c r="P172" s="49"/>
      <c r="Q172" s="49"/>
      <c r="R172" s="49">
        <v>0</v>
      </c>
      <c r="S172" s="49">
        <v>0</v>
      </c>
      <c r="T172" s="49">
        <v>0</v>
      </c>
      <c r="U172" s="49">
        <v>0</v>
      </c>
      <c r="V172" s="49"/>
      <c r="W172" s="49">
        <v>0</v>
      </c>
      <c r="X172" s="49">
        <v>0</v>
      </c>
      <c r="Y172" s="49">
        <v>0</v>
      </c>
      <c r="Z172" s="49">
        <v>0</v>
      </c>
      <c r="AA172" s="49">
        <v>0</v>
      </c>
      <c r="AB172" s="49">
        <v>0</v>
      </c>
      <c r="AC172" s="49">
        <v>0</v>
      </c>
      <c r="AD172" s="49">
        <v>0</v>
      </c>
      <c r="AE172" s="49"/>
      <c r="AF172" s="49">
        <v>0</v>
      </c>
      <c r="AG172" s="49"/>
      <c r="AH172" s="49"/>
      <c r="AI172" s="49"/>
      <c r="AJ172" s="49">
        <v>0</v>
      </c>
      <c r="AK172" s="49"/>
      <c r="AL172" s="49"/>
      <c r="AM172" s="49"/>
      <c r="AN172" s="49">
        <v>0</v>
      </c>
      <c r="AO172" s="49"/>
      <c r="AP172" s="49">
        <v>0</v>
      </c>
      <c r="AQ172" s="49"/>
      <c r="AR172" s="49"/>
      <c r="AS172" s="49"/>
      <c r="AT172" s="49">
        <v>0</v>
      </c>
      <c r="AU172" s="39"/>
      <c r="AV172" s="39"/>
      <c r="AW172" s="39"/>
    </row>
    <row r="173" spans="1:49" ht="20.100000000000001" customHeight="1" x14ac:dyDescent="0.2">
      <c r="D173" s="50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39"/>
      <c r="AV173" s="39"/>
      <c r="AW173" s="39"/>
    </row>
    <row r="174" spans="1:49" s="1" customFormat="1" ht="20.100000000000001" customHeight="1" x14ac:dyDescent="0.25">
      <c r="A174" s="3"/>
      <c r="B174" s="6"/>
      <c r="C174" s="51" t="s">
        <v>112</v>
      </c>
      <c r="D174" s="52"/>
      <c r="E174" s="5"/>
      <c r="F174" s="53">
        <v>0</v>
      </c>
      <c r="G174" s="54"/>
      <c r="H174" s="54"/>
      <c r="I174" s="54"/>
      <c r="J174" s="53">
        <v>0</v>
      </c>
      <c r="K174" s="53">
        <v>0</v>
      </c>
      <c r="L174" s="53">
        <v>0</v>
      </c>
      <c r="M174" s="54"/>
      <c r="N174" s="53">
        <v>0</v>
      </c>
      <c r="O174" s="54"/>
      <c r="P174" s="54"/>
      <c r="Q174" s="54"/>
      <c r="R174" s="53">
        <v>0</v>
      </c>
      <c r="S174" s="53">
        <v>0</v>
      </c>
      <c r="T174" s="53">
        <v>0</v>
      </c>
      <c r="U174" s="53">
        <v>0</v>
      </c>
      <c r="V174" s="54"/>
      <c r="W174" s="53">
        <v>0</v>
      </c>
      <c r="X174" s="53">
        <v>0</v>
      </c>
      <c r="Y174" s="53">
        <v>0</v>
      </c>
      <c r="Z174" s="53">
        <v>0</v>
      </c>
      <c r="AA174" s="53">
        <v>0</v>
      </c>
      <c r="AB174" s="53">
        <v>0</v>
      </c>
      <c r="AC174" s="53">
        <v>0</v>
      </c>
      <c r="AD174" s="53">
        <v>0</v>
      </c>
      <c r="AE174" s="54"/>
      <c r="AF174" s="53">
        <v>0</v>
      </c>
      <c r="AG174" s="54"/>
      <c r="AH174" s="54"/>
      <c r="AI174" s="54"/>
      <c r="AJ174" s="53">
        <v>0</v>
      </c>
      <c r="AK174" s="54"/>
      <c r="AL174" s="54"/>
      <c r="AM174" s="54"/>
      <c r="AN174" s="53">
        <v>0</v>
      </c>
      <c r="AO174" s="54"/>
      <c r="AP174" s="53">
        <v>0</v>
      </c>
      <c r="AQ174" s="54"/>
      <c r="AR174" s="54"/>
      <c r="AS174" s="54"/>
      <c r="AT174" s="53">
        <v>0</v>
      </c>
      <c r="AU174" s="39"/>
      <c r="AV174" s="39"/>
      <c r="AW174" s="39"/>
    </row>
    <row r="175" spans="1:49" ht="20.100000000000001" customHeight="1" x14ac:dyDescent="0.2">
      <c r="D175" s="50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39"/>
      <c r="AV175" s="39"/>
      <c r="AW175" s="39"/>
    </row>
    <row r="176" spans="1:49" ht="20.100000000000001" customHeight="1" x14ac:dyDescent="0.2">
      <c r="C176" s="3" t="s">
        <v>0</v>
      </c>
      <c r="D176" s="50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39"/>
      <c r="AV176" s="39"/>
      <c r="AW176" s="39"/>
    </row>
    <row r="177" spans="1:49" ht="20.100000000000001" customHeight="1" x14ac:dyDescent="0.2">
      <c r="D177" s="2" t="s">
        <v>122</v>
      </c>
      <c r="F177" s="39">
        <v>0</v>
      </c>
      <c r="G177" s="39"/>
      <c r="H177" s="39"/>
      <c r="I177" s="39"/>
      <c r="J177" s="39">
        <v>0</v>
      </c>
      <c r="K177" s="39">
        <v>0</v>
      </c>
      <c r="L177" s="39">
        <v>0</v>
      </c>
      <c r="M177" s="39"/>
      <c r="N177" s="39">
        <v>0</v>
      </c>
      <c r="O177" s="39"/>
      <c r="P177" s="39"/>
      <c r="Q177" s="39"/>
      <c r="R177" s="39">
        <v>0</v>
      </c>
      <c r="S177" s="39">
        <v>0</v>
      </c>
      <c r="T177" s="39">
        <v>0</v>
      </c>
      <c r="U177" s="39">
        <v>0</v>
      </c>
      <c r="V177" s="39"/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/>
      <c r="AF177" s="39">
        <v>0</v>
      </c>
      <c r="AG177" s="39"/>
      <c r="AH177" s="39"/>
      <c r="AI177" s="39"/>
      <c r="AJ177" s="39">
        <v>0</v>
      </c>
      <c r="AK177" s="39"/>
      <c r="AL177" s="39"/>
      <c r="AM177" s="39"/>
      <c r="AN177" s="39">
        <v>0</v>
      </c>
      <c r="AO177" s="39"/>
      <c r="AP177" s="39">
        <v>0</v>
      </c>
      <c r="AQ177" s="39"/>
      <c r="AR177" s="39"/>
      <c r="AS177" s="39"/>
      <c r="AT177" s="39">
        <v>0</v>
      </c>
      <c r="AU177" s="39"/>
      <c r="AV177" s="39"/>
      <c r="AW177" s="39"/>
    </row>
    <row r="178" spans="1:49" ht="20.100000000000001" customHeight="1" x14ac:dyDescent="0.2">
      <c r="D178" s="47" t="s">
        <v>135</v>
      </c>
      <c r="F178" s="48">
        <v>0</v>
      </c>
      <c r="G178" s="49"/>
      <c r="H178" s="49"/>
      <c r="I178" s="49"/>
      <c r="J178" s="48">
        <v>0</v>
      </c>
      <c r="K178" s="48">
        <v>0</v>
      </c>
      <c r="L178" s="48">
        <v>0</v>
      </c>
      <c r="M178" s="49"/>
      <c r="N178" s="48">
        <v>0</v>
      </c>
      <c r="O178" s="49"/>
      <c r="P178" s="49"/>
      <c r="Q178" s="49"/>
      <c r="R178" s="48">
        <v>0</v>
      </c>
      <c r="S178" s="48">
        <v>0</v>
      </c>
      <c r="T178" s="48">
        <v>0</v>
      </c>
      <c r="U178" s="48">
        <v>0</v>
      </c>
      <c r="V178" s="49"/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9"/>
      <c r="AF178" s="48">
        <v>0</v>
      </c>
      <c r="AG178" s="49"/>
      <c r="AH178" s="49"/>
      <c r="AI178" s="49"/>
      <c r="AJ178" s="48">
        <v>0</v>
      </c>
      <c r="AK178" s="49"/>
      <c r="AL178" s="49"/>
      <c r="AM178" s="49"/>
      <c r="AN178" s="48">
        <v>0</v>
      </c>
      <c r="AO178" s="49"/>
      <c r="AP178" s="48">
        <v>0</v>
      </c>
      <c r="AQ178" s="49"/>
      <c r="AR178" s="49"/>
      <c r="AS178" s="49"/>
      <c r="AT178" s="48">
        <v>0</v>
      </c>
      <c r="AU178" s="39"/>
      <c r="AV178" s="39"/>
      <c r="AW178" s="39"/>
    </row>
    <row r="179" spans="1:49" ht="20.100000000000001" customHeight="1" x14ac:dyDescent="0.2">
      <c r="D179" s="2" t="s">
        <v>113</v>
      </c>
      <c r="F179" s="39">
        <v>0</v>
      </c>
      <c r="G179" s="39"/>
      <c r="H179" s="39"/>
      <c r="I179" s="39"/>
      <c r="J179" s="39">
        <v>0</v>
      </c>
      <c r="K179" s="39">
        <v>0</v>
      </c>
      <c r="L179" s="39">
        <v>0</v>
      </c>
      <c r="M179" s="39"/>
      <c r="N179" s="39">
        <v>0</v>
      </c>
      <c r="O179" s="39"/>
      <c r="P179" s="39"/>
      <c r="Q179" s="39"/>
      <c r="R179" s="39">
        <v>0</v>
      </c>
      <c r="S179" s="39">
        <v>0</v>
      </c>
      <c r="T179" s="39">
        <v>0</v>
      </c>
      <c r="U179" s="39">
        <v>0</v>
      </c>
      <c r="V179" s="39"/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/>
      <c r="AF179" s="39">
        <v>0</v>
      </c>
      <c r="AG179" s="39"/>
      <c r="AH179" s="39"/>
      <c r="AI179" s="39"/>
      <c r="AJ179" s="39">
        <v>0</v>
      </c>
      <c r="AK179" s="39"/>
      <c r="AL179" s="39"/>
      <c r="AM179" s="39"/>
      <c r="AN179" s="39">
        <v>0</v>
      </c>
      <c r="AO179" s="39"/>
      <c r="AP179" s="39">
        <v>0</v>
      </c>
      <c r="AQ179" s="39"/>
      <c r="AR179" s="39"/>
      <c r="AS179" s="39"/>
      <c r="AT179" s="39">
        <v>0</v>
      </c>
      <c r="AU179" s="39"/>
      <c r="AV179" s="39"/>
      <c r="AW179" s="39"/>
    </row>
    <row r="180" spans="1:49" ht="20.100000000000001" customHeight="1" x14ac:dyDescent="0.2">
      <c r="D180" s="47" t="s">
        <v>136</v>
      </c>
      <c r="F180" s="48">
        <v>0</v>
      </c>
      <c r="G180" s="49"/>
      <c r="H180" s="49"/>
      <c r="I180" s="49"/>
      <c r="J180" s="48">
        <v>0</v>
      </c>
      <c r="K180" s="48">
        <v>0</v>
      </c>
      <c r="L180" s="48">
        <v>0</v>
      </c>
      <c r="M180" s="49"/>
      <c r="N180" s="48">
        <v>0</v>
      </c>
      <c r="O180" s="49"/>
      <c r="P180" s="49"/>
      <c r="Q180" s="49"/>
      <c r="R180" s="48">
        <v>0</v>
      </c>
      <c r="S180" s="48">
        <v>0</v>
      </c>
      <c r="T180" s="48">
        <v>0</v>
      </c>
      <c r="U180" s="48">
        <v>0</v>
      </c>
      <c r="V180" s="49"/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9"/>
      <c r="AF180" s="48">
        <v>0</v>
      </c>
      <c r="AG180" s="49"/>
      <c r="AH180" s="49"/>
      <c r="AI180" s="49"/>
      <c r="AJ180" s="48">
        <v>0</v>
      </c>
      <c r="AK180" s="49"/>
      <c r="AL180" s="49"/>
      <c r="AM180" s="49"/>
      <c r="AN180" s="48">
        <v>0</v>
      </c>
      <c r="AO180" s="49"/>
      <c r="AP180" s="48">
        <v>0</v>
      </c>
      <c r="AQ180" s="49"/>
      <c r="AR180" s="49"/>
      <c r="AS180" s="49"/>
      <c r="AT180" s="48">
        <v>0</v>
      </c>
      <c r="AU180" s="39"/>
      <c r="AV180" s="39"/>
      <c r="AW180" s="39"/>
    </row>
    <row r="181" spans="1:49" ht="20.100000000000001" customHeight="1" x14ac:dyDescent="0.2">
      <c r="D181" s="2" t="s">
        <v>114</v>
      </c>
      <c r="F181" s="39">
        <v>0</v>
      </c>
      <c r="G181" s="39"/>
      <c r="H181" s="39"/>
      <c r="I181" s="39"/>
      <c r="J181" s="39">
        <v>0</v>
      </c>
      <c r="K181" s="39">
        <v>0</v>
      </c>
      <c r="L181" s="39">
        <v>0</v>
      </c>
      <c r="M181" s="39"/>
      <c r="N181" s="39">
        <v>0</v>
      </c>
      <c r="O181" s="39"/>
      <c r="P181" s="39"/>
      <c r="Q181" s="39"/>
      <c r="R181" s="39">
        <v>0</v>
      </c>
      <c r="S181" s="39">
        <v>0</v>
      </c>
      <c r="T181" s="39">
        <v>0</v>
      </c>
      <c r="U181" s="39">
        <v>0</v>
      </c>
      <c r="V181" s="39"/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/>
      <c r="AF181" s="39">
        <v>0</v>
      </c>
      <c r="AG181" s="39"/>
      <c r="AH181" s="39"/>
      <c r="AI181" s="39"/>
      <c r="AJ181" s="39">
        <v>0</v>
      </c>
      <c r="AK181" s="39"/>
      <c r="AL181" s="39"/>
      <c r="AM181" s="39"/>
      <c r="AN181" s="39">
        <v>0</v>
      </c>
      <c r="AO181" s="39"/>
      <c r="AP181" s="39">
        <v>0</v>
      </c>
      <c r="AQ181" s="39"/>
      <c r="AR181" s="39"/>
      <c r="AS181" s="39"/>
      <c r="AT181" s="39">
        <v>0</v>
      </c>
      <c r="AU181" s="39"/>
      <c r="AV181" s="39"/>
      <c r="AW181" s="39"/>
    </row>
    <row r="182" spans="1:49" ht="20.100000000000001" customHeight="1" x14ac:dyDescent="0.2">
      <c r="D182" s="47" t="s">
        <v>101</v>
      </c>
      <c r="F182" s="48">
        <v>0</v>
      </c>
      <c r="G182" s="49"/>
      <c r="H182" s="49"/>
      <c r="I182" s="49"/>
      <c r="J182" s="48">
        <v>0</v>
      </c>
      <c r="K182" s="48">
        <v>0</v>
      </c>
      <c r="L182" s="48">
        <v>0</v>
      </c>
      <c r="M182" s="49"/>
      <c r="N182" s="48">
        <v>0</v>
      </c>
      <c r="O182" s="49"/>
      <c r="P182" s="49"/>
      <c r="Q182" s="49"/>
      <c r="R182" s="48">
        <v>0</v>
      </c>
      <c r="S182" s="48">
        <v>0</v>
      </c>
      <c r="T182" s="48">
        <v>0</v>
      </c>
      <c r="U182" s="48">
        <v>0</v>
      </c>
      <c r="V182" s="49"/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9"/>
      <c r="AF182" s="48">
        <v>0</v>
      </c>
      <c r="AG182" s="49"/>
      <c r="AH182" s="49"/>
      <c r="AI182" s="49"/>
      <c r="AJ182" s="48">
        <v>0</v>
      </c>
      <c r="AK182" s="49"/>
      <c r="AL182" s="49"/>
      <c r="AM182" s="49"/>
      <c r="AN182" s="48">
        <v>0</v>
      </c>
      <c r="AO182" s="49"/>
      <c r="AP182" s="48">
        <v>0</v>
      </c>
      <c r="AQ182" s="49"/>
      <c r="AR182" s="49"/>
      <c r="AS182" s="49"/>
      <c r="AT182" s="48">
        <v>0</v>
      </c>
      <c r="AU182" s="39"/>
      <c r="AV182" s="39"/>
      <c r="AW182" s="39"/>
    </row>
    <row r="183" spans="1:49" ht="19.5" customHeight="1" x14ac:dyDescent="0.2">
      <c r="D183" s="2" t="s">
        <v>116</v>
      </c>
      <c r="F183" s="39">
        <v>0</v>
      </c>
      <c r="G183" s="39"/>
      <c r="H183" s="39"/>
      <c r="I183" s="39"/>
      <c r="J183" s="39">
        <v>0</v>
      </c>
      <c r="K183" s="39">
        <v>0</v>
      </c>
      <c r="L183" s="39">
        <v>0</v>
      </c>
      <c r="M183" s="39"/>
      <c r="N183" s="39">
        <v>0</v>
      </c>
      <c r="O183" s="39"/>
      <c r="P183" s="39"/>
      <c r="Q183" s="39"/>
      <c r="R183" s="39">
        <v>0</v>
      </c>
      <c r="S183" s="39">
        <v>0</v>
      </c>
      <c r="T183" s="39">
        <v>0</v>
      </c>
      <c r="U183" s="39">
        <v>0</v>
      </c>
      <c r="V183" s="39"/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/>
      <c r="AF183" s="39">
        <v>0</v>
      </c>
      <c r="AG183" s="39"/>
      <c r="AH183" s="39"/>
      <c r="AI183" s="39"/>
      <c r="AJ183" s="39">
        <v>0</v>
      </c>
      <c r="AK183" s="39"/>
      <c r="AL183" s="39"/>
      <c r="AM183" s="39"/>
      <c r="AN183" s="39">
        <v>0</v>
      </c>
      <c r="AO183" s="39"/>
      <c r="AP183" s="39">
        <v>0</v>
      </c>
      <c r="AQ183" s="39"/>
      <c r="AR183" s="39"/>
      <c r="AS183" s="39"/>
      <c r="AT183" s="39">
        <v>0</v>
      </c>
      <c r="AU183" s="39"/>
      <c r="AV183" s="39"/>
      <c r="AW183" s="39"/>
    </row>
    <row r="184" spans="1:49" ht="20.100000000000001" customHeight="1" x14ac:dyDescent="0.2">
      <c r="D184" s="47" t="s">
        <v>155</v>
      </c>
      <c r="F184" s="48">
        <v>0</v>
      </c>
      <c r="G184" s="49"/>
      <c r="H184" s="49"/>
      <c r="I184" s="49"/>
      <c r="J184" s="48">
        <v>0</v>
      </c>
      <c r="K184" s="48">
        <v>0</v>
      </c>
      <c r="L184" s="48">
        <v>0</v>
      </c>
      <c r="M184" s="49"/>
      <c r="N184" s="48">
        <v>0</v>
      </c>
      <c r="O184" s="49"/>
      <c r="P184" s="49"/>
      <c r="Q184" s="49"/>
      <c r="R184" s="48">
        <v>0</v>
      </c>
      <c r="S184" s="48">
        <v>0</v>
      </c>
      <c r="T184" s="48">
        <v>0</v>
      </c>
      <c r="U184" s="48">
        <v>0</v>
      </c>
      <c r="V184" s="49"/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9"/>
      <c r="AF184" s="48">
        <v>0</v>
      </c>
      <c r="AG184" s="49"/>
      <c r="AH184" s="49"/>
      <c r="AI184" s="49"/>
      <c r="AJ184" s="48">
        <v>0</v>
      </c>
      <c r="AK184" s="49"/>
      <c r="AL184" s="49"/>
      <c r="AM184" s="49"/>
      <c r="AN184" s="48">
        <v>0</v>
      </c>
      <c r="AO184" s="49"/>
      <c r="AP184" s="48">
        <v>0</v>
      </c>
      <c r="AQ184" s="49"/>
      <c r="AR184" s="49"/>
      <c r="AS184" s="49"/>
      <c r="AT184" s="48">
        <v>0</v>
      </c>
      <c r="AU184" s="39"/>
      <c r="AV184" s="39"/>
      <c r="AW184" s="39"/>
    </row>
    <row r="185" spans="1:49" ht="20.100000000000001" customHeight="1" x14ac:dyDescent="0.2">
      <c r="D185" s="2" t="s">
        <v>137</v>
      </c>
      <c r="F185" s="39">
        <v>0</v>
      </c>
      <c r="G185" s="39"/>
      <c r="H185" s="39"/>
      <c r="I185" s="39"/>
      <c r="J185" s="39">
        <v>0</v>
      </c>
      <c r="K185" s="39">
        <v>0</v>
      </c>
      <c r="L185" s="39">
        <v>0</v>
      </c>
      <c r="M185" s="39"/>
      <c r="N185" s="39">
        <v>0</v>
      </c>
      <c r="O185" s="39"/>
      <c r="P185" s="39"/>
      <c r="Q185" s="39"/>
      <c r="R185" s="39">
        <v>0</v>
      </c>
      <c r="S185" s="39">
        <v>0</v>
      </c>
      <c r="T185" s="39">
        <v>0</v>
      </c>
      <c r="U185" s="39">
        <v>0</v>
      </c>
      <c r="V185" s="39"/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/>
      <c r="AF185" s="39">
        <v>0</v>
      </c>
      <c r="AG185" s="39"/>
      <c r="AH185" s="39"/>
      <c r="AI185" s="39"/>
      <c r="AJ185" s="39">
        <v>0</v>
      </c>
      <c r="AK185" s="39"/>
      <c r="AL185" s="39"/>
      <c r="AM185" s="39"/>
      <c r="AN185" s="39">
        <v>0</v>
      </c>
      <c r="AO185" s="39"/>
      <c r="AP185" s="39">
        <v>0</v>
      </c>
      <c r="AQ185" s="39"/>
      <c r="AR185" s="39"/>
      <c r="AS185" s="39"/>
      <c r="AT185" s="39">
        <v>0</v>
      </c>
      <c r="AU185" s="39"/>
      <c r="AV185" s="39"/>
      <c r="AW185" s="39"/>
    </row>
    <row r="186" spans="1:49" ht="20.100000000000001" customHeight="1" x14ac:dyDescent="0.2"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</row>
    <row r="187" spans="1:49" s="1" customFormat="1" ht="20.100000000000001" customHeight="1" x14ac:dyDescent="0.25">
      <c r="A187" s="3"/>
      <c r="B187" s="6"/>
      <c r="C187" s="51" t="s">
        <v>120</v>
      </c>
      <c r="D187" s="52"/>
      <c r="E187" s="5"/>
      <c r="F187" s="53">
        <v>0</v>
      </c>
      <c r="G187" s="54"/>
      <c r="H187" s="54"/>
      <c r="I187" s="54"/>
      <c r="J187" s="53">
        <v>0</v>
      </c>
      <c r="K187" s="53">
        <v>0</v>
      </c>
      <c r="L187" s="53">
        <v>0</v>
      </c>
      <c r="M187" s="54"/>
      <c r="N187" s="53">
        <v>0</v>
      </c>
      <c r="O187" s="54"/>
      <c r="P187" s="54"/>
      <c r="Q187" s="54"/>
      <c r="R187" s="53">
        <v>0</v>
      </c>
      <c r="S187" s="53">
        <v>0</v>
      </c>
      <c r="T187" s="53">
        <v>0</v>
      </c>
      <c r="U187" s="53">
        <v>0</v>
      </c>
      <c r="V187" s="54"/>
      <c r="W187" s="53">
        <v>0</v>
      </c>
      <c r="X187" s="53">
        <v>0</v>
      </c>
      <c r="Y187" s="53">
        <v>0</v>
      </c>
      <c r="Z187" s="53">
        <v>0</v>
      </c>
      <c r="AA187" s="53">
        <v>0</v>
      </c>
      <c r="AB187" s="53">
        <v>0</v>
      </c>
      <c r="AC187" s="53">
        <v>0</v>
      </c>
      <c r="AD187" s="53">
        <v>0</v>
      </c>
      <c r="AE187" s="54"/>
      <c r="AF187" s="53">
        <v>0</v>
      </c>
      <c r="AG187" s="54"/>
      <c r="AH187" s="54"/>
      <c r="AI187" s="54"/>
      <c r="AJ187" s="53">
        <v>0</v>
      </c>
      <c r="AK187" s="54"/>
      <c r="AL187" s="54"/>
      <c r="AM187" s="54"/>
      <c r="AN187" s="53">
        <v>0</v>
      </c>
      <c r="AO187" s="54"/>
      <c r="AP187" s="53">
        <v>0</v>
      </c>
      <c r="AQ187" s="54"/>
      <c r="AR187" s="54"/>
      <c r="AS187" s="54"/>
      <c r="AT187" s="53">
        <v>0</v>
      </c>
      <c r="AU187" s="39"/>
      <c r="AV187" s="39"/>
      <c r="AW187" s="39"/>
    </row>
    <row r="188" spans="1:49" ht="20.100000000000001" customHeight="1" x14ac:dyDescent="0.2"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</row>
    <row r="189" spans="1:49" ht="20.100000000000001" customHeight="1" x14ac:dyDescent="0.2">
      <c r="C189" s="3" t="s">
        <v>162</v>
      </c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</row>
    <row r="190" spans="1:49" ht="20.100000000000001" customHeight="1" x14ac:dyDescent="0.2">
      <c r="D190" s="2" t="s">
        <v>163</v>
      </c>
      <c r="F190" s="39">
        <v>309</v>
      </c>
      <c r="G190" s="39"/>
      <c r="H190" s="39"/>
      <c r="I190" s="39"/>
      <c r="J190" s="39">
        <v>2340</v>
      </c>
      <c r="K190" s="39">
        <v>34</v>
      </c>
      <c r="L190" s="39">
        <v>11</v>
      </c>
      <c r="M190" s="39"/>
      <c r="N190" s="39">
        <v>2385</v>
      </c>
      <c r="O190" s="39"/>
      <c r="P190" s="39"/>
      <c r="Q190" s="39"/>
      <c r="R190" s="39">
        <v>7</v>
      </c>
      <c r="S190" s="39">
        <v>1</v>
      </c>
      <c r="T190" s="39">
        <v>179</v>
      </c>
      <c r="U190" s="39">
        <v>98</v>
      </c>
      <c r="V190" s="39"/>
      <c r="W190" s="39">
        <v>1306</v>
      </c>
      <c r="X190" s="39">
        <v>1</v>
      </c>
      <c r="Y190" s="39">
        <v>0</v>
      </c>
      <c r="Z190" s="39">
        <v>44</v>
      </c>
      <c r="AA190" s="39">
        <v>90</v>
      </c>
      <c r="AB190" s="39">
        <v>12</v>
      </c>
      <c r="AC190" s="39">
        <v>417</v>
      </c>
      <c r="AD190" s="39">
        <v>0</v>
      </c>
      <c r="AE190" s="39"/>
      <c r="AF190" s="39">
        <v>2155</v>
      </c>
      <c r="AG190" s="39"/>
      <c r="AH190" s="39"/>
      <c r="AI190" s="39"/>
      <c r="AJ190" s="39">
        <v>539</v>
      </c>
      <c r="AK190" s="39"/>
      <c r="AL190" s="39"/>
      <c r="AM190" s="39"/>
      <c r="AN190" s="39">
        <v>0</v>
      </c>
      <c r="AO190" s="39"/>
      <c r="AP190" s="39">
        <v>0</v>
      </c>
      <c r="AQ190" s="39"/>
      <c r="AR190" s="39"/>
      <c r="AS190" s="39"/>
      <c r="AT190" s="39">
        <v>0</v>
      </c>
      <c r="AU190" s="39"/>
      <c r="AV190" s="39"/>
      <c r="AW190" s="39"/>
    </row>
    <row r="191" spans="1:49" ht="19.5" customHeight="1" x14ac:dyDescent="0.2">
      <c r="D191" s="47" t="s">
        <v>164</v>
      </c>
      <c r="F191" s="48">
        <v>373</v>
      </c>
      <c r="G191" s="49"/>
      <c r="H191" s="49"/>
      <c r="I191" s="49"/>
      <c r="J191" s="48">
        <v>2385</v>
      </c>
      <c r="K191" s="48">
        <v>136</v>
      </c>
      <c r="L191" s="48">
        <v>4</v>
      </c>
      <c r="M191" s="49"/>
      <c r="N191" s="48">
        <v>2525</v>
      </c>
      <c r="O191" s="49"/>
      <c r="P191" s="49"/>
      <c r="Q191" s="49"/>
      <c r="R191" s="48">
        <v>1</v>
      </c>
      <c r="S191" s="48">
        <v>9</v>
      </c>
      <c r="T191" s="48">
        <v>279</v>
      </c>
      <c r="U191" s="48">
        <v>117</v>
      </c>
      <c r="V191" s="49"/>
      <c r="W191" s="48">
        <v>634</v>
      </c>
      <c r="X191" s="48">
        <v>9</v>
      </c>
      <c r="Y191" s="48">
        <v>1</v>
      </c>
      <c r="Z191" s="48">
        <v>220</v>
      </c>
      <c r="AA191" s="48">
        <v>232</v>
      </c>
      <c r="AB191" s="48">
        <v>46</v>
      </c>
      <c r="AC191" s="48">
        <v>921</v>
      </c>
      <c r="AD191" s="48">
        <v>0</v>
      </c>
      <c r="AE191" s="49"/>
      <c r="AF191" s="48">
        <v>2469</v>
      </c>
      <c r="AG191" s="49"/>
      <c r="AH191" s="49"/>
      <c r="AI191" s="49"/>
      <c r="AJ191" s="48">
        <v>429</v>
      </c>
      <c r="AK191" s="49"/>
      <c r="AL191" s="49"/>
      <c r="AM191" s="49"/>
      <c r="AN191" s="48">
        <v>0</v>
      </c>
      <c r="AO191" s="49"/>
      <c r="AP191" s="48">
        <v>0</v>
      </c>
      <c r="AQ191" s="49"/>
      <c r="AR191" s="49"/>
      <c r="AS191" s="49"/>
      <c r="AT191" s="48">
        <v>31</v>
      </c>
      <c r="AU191" s="39"/>
      <c r="AV191" s="39"/>
      <c r="AW191" s="39"/>
    </row>
    <row r="192" spans="1:49" ht="20.100000000000001" customHeight="1" x14ac:dyDescent="0.2">
      <c r="D192" s="2" t="s">
        <v>165</v>
      </c>
      <c r="F192" s="39">
        <v>192</v>
      </c>
      <c r="G192" s="39"/>
      <c r="H192" s="39"/>
      <c r="I192" s="39"/>
      <c r="J192" s="39">
        <v>2284</v>
      </c>
      <c r="K192" s="39">
        <v>16</v>
      </c>
      <c r="L192" s="39">
        <v>11</v>
      </c>
      <c r="M192" s="39"/>
      <c r="N192" s="39">
        <v>2311</v>
      </c>
      <c r="O192" s="39"/>
      <c r="P192" s="39"/>
      <c r="Q192" s="39"/>
      <c r="R192" s="39">
        <v>0</v>
      </c>
      <c r="S192" s="39">
        <v>6</v>
      </c>
      <c r="T192" s="39">
        <v>154</v>
      </c>
      <c r="U192" s="39">
        <v>30</v>
      </c>
      <c r="V192" s="39"/>
      <c r="W192" s="39">
        <v>1132</v>
      </c>
      <c r="X192" s="39">
        <v>2</v>
      </c>
      <c r="Y192" s="39">
        <v>3</v>
      </c>
      <c r="Z192" s="39">
        <v>257</v>
      </c>
      <c r="AA192" s="39">
        <v>133</v>
      </c>
      <c r="AB192" s="39">
        <v>23</v>
      </c>
      <c r="AC192" s="39">
        <v>489</v>
      </c>
      <c r="AD192" s="39">
        <v>0</v>
      </c>
      <c r="AE192" s="39"/>
      <c r="AF192" s="39">
        <v>2229</v>
      </c>
      <c r="AG192" s="39"/>
      <c r="AH192" s="39"/>
      <c r="AI192" s="39"/>
      <c r="AJ192" s="39">
        <v>274</v>
      </c>
      <c r="AK192" s="39"/>
      <c r="AL192" s="39"/>
      <c r="AM192" s="39"/>
      <c r="AN192" s="39">
        <v>0</v>
      </c>
      <c r="AO192" s="39"/>
      <c r="AP192" s="39">
        <v>0</v>
      </c>
      <c r="AQ192" s="39"/>
      <c r="AR192" s="39"/>
      <c r="AS192" s="39"/>
      <c r="AT192" s="39">
        <v>0</v>
      </c>
      <c r="AU192" s="39"/>
      <c r="AV192" s="39"/>
      <c r="AW192" s="39"/>
    </row>
    <row r="193" spans="1:49" ht="19.5" customHeight="1" x14ac:dyDescent="0.2">
      <c r="D193" s="47" t="s">
        <v>166</v>
      </c>
      <c r="F193" s="48">
        <v>223</v>
      </c>
      <c r="G193" s="49"/>
      <c r="H193" s="49"/>
      <c r="I193" s="49"/>
      <c r="J193" s="48">
        <v>2314</v>
      </c>
      <c r="K193" s="48">
        <v>35</v>
      </c>
      <c r="L193" s="48">
        <v>12</v>
      </c>
      <c r="M193" s="49"/>
      <c r="N193" s="48">
        <v>2361</v>
      </c>
      <c r="O193" s="49"/>
      <c r="P193" s="49"/>
      <c r="Q193" s="49"/>
      <c r="R193" s="48">
        <v>0</v>
      </c>
      <c r="S193" s="48">
        <v>4</v>
      </c>
      <c r="T193" s="48">
        <v>86</v>
      </c>
      <c r="U193" s="48">
        <v>68</v>
      </c>
      <c r="V193" s="49"/>
      <c r="W193" s="48">
        <v>773</v>
      </c>
      <c r="X193" s="48">
        <v>8</v>
      </c>
      <c r="Y193" s="48">
        <v>1</v>
      </c>
      <c r="Z193" s="48">
        <v>297</v>
      </c>
      <c r="AA193" s="48">
        <v>118</v>
      </c>
      <c r="AB193" s="48">
        <v>36</v>
      </c>
      <c r="AC193" s="48">
        <v>872</v>
      </c>
      <c r="AD193" s="48">
        <v>0</v>
      </c>
      <c r="AE193" s="49"/>
      <c r="AF193" s="48">
        <v>2263</v>
      </c>
      <c r="AG193" s="49"/>
      <c r="AH193" s="49"/>
      <c r="AI193" s="49"/>
      <c r="AJ193" s="48">
        <v>321</v>
      </c>
      <c r="AK193" s="49"/>
      <c r="AL193" s="49"/>
      <c r="AM193" s="49"/>
      <c r="AN193" s="48">
        <v>0</v>
      </c>
      <c r="AO193" s="49"/>
      <c r="AP193" s="48">
        <v>0</v>
      </c>
      <c r="AQ193" s="49"/>
      <c r="AR193" s="49"/>
      <c r="AS193" s="49"/>
      <c r="AT193" s="48">
        <v>0</v>
      </c>
      <c r="AU193" s="39"/>
      <c r="AV193" s="39"/>
      <c r="AW193" s="39"/>
    </row>
    <row r="194" spans="1:49" ht="20.100000000000001" customHeight="1" x14ac:dyDescent="0.2">
      <c r="D194" s="2" t="s">
        <v>167</v>
      </c>
      <c r="F194" s="39">
        <v>179</v>
      </c>
      <c r="G194" s="39"/>
      <c r="H194" s="39"/>
      <c r="I194" s="39"/>
      <c r="J194" s="39">
        <v>2397</v>
      </c>
      <c r="K194" s="39">
        <v>279</v>
      </c>
      <c r="L194" s="39">
        <v>8</v>
      </c>
      <c r="M194" s="39"/>
      <c r="N194" s="39">
        <v>2684</v>
      </c>
      <c r="O194" s="39"/>
      <c r="P194" s="39"/>
      <c r="Q194" s="39"/>
      <c r="R194" s="39">
        <v>2</v>
      </c>
      <c r="S194" s="39">
        <v>5</v>
      </c>
      <c r="T194" s="39">
        <v>708</v>
      </c>
      <c r="U194" s="39">
        <v>104</v>
      </c>
      <c r="V194" s="39"/>
      <c r="W194" s="39">
        <v>497</v>
      </c>
      <c r="X194" s="39">
        <v>4</v>
      </c>
      <c r="Y194" s="39">
        <v>3</v>
      </c>
      <c r="Z194" s="39">
        <v>247</v>
      </c>
      <c r="AA194" s="39">
        <v>88</v>
      </c>
      <c r="AB194" s="39">
        <v>32</v>
      </c>
      <c r="AC194" s="39">
        <v>905</v>
      </c>
      <c r="AD194" s="39">
        <v>0</v>
      </c>
      <c r="AE194" s="39"/>
      <c r="AF194" s="39">
        <v>2595</v>
      </c>
      <c r="AG194" s="39"/>
      <c r="AH194" s="39"/>
      <c r="AI194" s="39"/>
      <c r="AJ194" s="39">
        <v>268</v>
      </c>
      <c r="AK194" s="39"/>
      <c r="AL194" s="39"/>
      <c r="AM194" s="39"/>
      <c r="AN194" s="39">
        <v>0</v>
      </c>
      <c r="AO194" s="39"/>
      <c r="AP194" s="39">
        <v>0</v>
      </c>
      <c r="AQ194" s="39"/>
      <c r="AR194" s="39"/>
      <c r="AS194" s="39"/>
      <c r="AT194" s="39">
        <v>126</v>
      </c>
      <c r="AU194" s="39"/>
      <c r="AV194" s="39"/>
      <c r="AW194" s="39"/>
    </row>
    <row r="195" spans="1:49" ht="19.5" customHeight="1" x14ac:dyDescent="0.2">
      <c r="D195" s="47" t="s">
        <v>168</v>
      </c>
      <c r="F195" s="48">
        <v>199</v>
      </c>
      <c r="G195" s="49"/>
      <c r="H195" s="49"/>
      <c r="I195" s="49"/>
      <c r="J195" s="48">
        <v>2367</v>
      </c>
      <c r="K195" s="48">
        <v>90</v>
      </c>
      <c r="L195" s="48">
        <v>6</v>
      </c>
      <c r="M195" s="49"/>
      <c r="N195" s="48">
        <v>2463</v>
      </c>
      <c r="O195" s="49"/>
      <c r="P195" s="49"/>
      <c r="Q195" s="49"/>
      <c r="R195" s="48">
        <v>1</v>
      </c>
      <c r="S195" s="48">
        <v>6</v>
      </c>
      <c r="T195" s="48">
        <v>223</v>
      </c>
      <c r="U195" s="48">
        <v>160</v>
      </c>
      <c r="V195" s="49"/>
      <c r="W195" s="48">
        <v>809</v>
      </c>
      <c r="X195" s="48">
        <v>32</v>
      </c>
      <c r="Y195" s="48">
        <v>5</v>
      </c>
      <c r="Z195" s="48">
        <v>280</v>
      </c>
      <c r="AA195" s="48">
        <v>158</v>
      </c>
      <c r="AB195" s="48">
        <v>39</v>
      </c>
      <c r="AC195" s="48">
        <v>633</v>
      </c>
      <c r="AD195" s="48">
        <v>0</v>
      </c>
      <c r="AE195" s="49"/>
      <c r="AF195" s="48">
        <v>2346</v>
      </c>
      <c r="AG195" s="49"/>
      <c r="AH195" s="49"/>
      <c r="AI195" s="49"/>
      <c r="AJ195" s="48">
        <v>316</v>
      </c>
      <c r="AK195" s="49"/>
      <c r="AL195" s="49"/>
      <c r="AM195" s="49"/>
      <c r="AN195" s="48">
        <v>0</v>
      </c>
      <c r="AO195" s="49"/>
      <c r="AP195" s="48">
        <v>0</v>
      </c>
      <c r="AQ195" s="49"/>
      <c r="AR195" s="49"/>
      <c r="AS195" s="49"/>
      <c r="AT195" s="48">
        <v>16</v>
      </c>
      <c r="AU195" s="39"/>
      <c r="AV195" s="39"/>
      <c r="AW195" s="39"/>
    </row>
    <row r="196" spans="1:49" ht="20.100000000000001" customHeight="1" x14ac:dyDescent="0.2">
      <c r="D196" s="2" t="s">
        <v>169</v>
      </c>
      <c r="F196" s="39">
        <v>163</v>
      </c>
      <c r="G196" s="39"/>
      <c r="H196" s="39"/>
      <c r="I196" s="39"/>
      <c r="J196" s="39">
        <v>2347</v>
      </c>
      <c r="K196" s="39">
        <v>70</v>
      </c>
      <c r="L196" s="39">
        <v>16</v>
      </c>
      <c r="M196" s="39"/>
      <c r="N196" s="39">
        <v>2433</v>
      </c>
      <c r="O196" s="39"/>
      <c r="P196" s="39"/>
      <c r="Q196" s="39"/>
      <c r="R196" s="39">
        <v>0</v>
      </c>
      <c r="S196" s="39">
        <v>6</v>
      </c>
      <c r="T196" s="39">
        <v>188</v>
      </c>
      <c r="U196" s="39">
        <v>177</v>
      </c>
      <c r="V196" s="39"/>
      <c r="W196" s="39">
        <v>700</v>
      </c>
      <c r="X196" s="39">
        <v>12</v>
      </c>
      <c r="Y196" s="39">
        <v>9</v>
      </c>
      <c r="Z196" s="39">
        <v>256</v>
      </c>
      <c r="AA196" s="39">
        <v>157</v>
      </c>
      <c r="AB196" s="39">
        <v>93</v>
      </c>
      <c r="AC196" s="39">
        <v>800</v>
      </c>
      <c r="AD196" s="39">
        <v>0</v>
      </c>
      <c r="AE196" s="39"/>
      <c r="AF196" s="39">
        <v>2398</v>
      </c>
      <c r="AG196" s="39"/>
      <c r="AH196" s="39"/>
      <c r="AI196" s="39"/>
      <c r="AJ196" s="39">
        <v>198</v>
      </c>
      <c r="AK196" s="39"/>
      <c r="AL196" s="39"/>
      <c r="AM196" s="39"/>
      <c r="AN196" s="39">
        <v>0</v>
      </c>
      <c r="AO196" s="39"/>
      <c r="AP196" s="39">
        <v>0</v>
      </c>
      <c r="AQ196" s="39"/>
      <c r="AR196" s="39"/>
      <c r="AS196" s="39"/>
      <c r="AT196" s="39">
        <v>0</v>
      </c>
      <c r="AU196" s="39"/>
      <c r="AV196" s="39"/>
      <c r="AW196" s="39"/>
    </row>
    <row r="197" spans="1:49" ht="19.5" customHeight="1" x14ac:dyDescent="0.2">
      <c r="D197" s="47" t="s">
        <v>170</v>
      </c>
      <c r="F197" s="48">
        <v>116</v>
      </c>
      <c r="G197" s="49"/>
      <c r="H197" s="49"/>
      <c r="I197" s="49"/>
      <c r="J197" s="48">
        <v>2321</v>
      </c>
      <c r="K197" s="48">
        <v>366</v>
      </c>
      <c r="L197" s="48">
        <v>3</v>
      </c>
      <c r="M197" s="49"/>
      <c r="N197" s="48">
        <v>2690</v>
      </c>
      <c r="O197" s="49"/>
      <c r="P197" s="49"/>
      <c r="Q197" s="49"/>
      <c r="R197" s="48">
        <v>0</v>
      </c>
      <c r="S197" s="48">
        <v>10</v>
      </c>
      <c r="T197" s="48">
        <v>566</v>
      </c>
      <c r="U197" s="48">
        <v>202</v>
      </c>
      <c r="V197" s="49"/>
      <c r="W197" s="48">
        <v>694</v>
      </c>
      <c r="X197" s="48">
        <v>7</v>
      </c>
      <c r="Y197" s="48">
        <v>0</v>
      </c>
      <c r="Z197" s="48">
        <v>166</v>
      </c>
      <c r="AA197" s="48">
        <v>87</v>
      </c>
      <c r="AB197" s="48">
        <v>21</v>
      </c>
      <c r="AC197" s="48">
        <v>881</v>
      </c>
      <c r="AD197" s="48">
        <v>0</v>
      </c>
      <c r="AE197" s="49"/>
      <c r="AF197" s="48">
        <v>2634</v>
      </c>
      <c r="AG197" s="49"/>
      <c r="AH197" s="49"/>
      <c r="AI197" s="49"/>
      <c r="AJ197" s="48">
        <v>172</v>
      </c>
      <c r="AK197" s="49"/>
      <c r="AL197" s="49"/>
      <c r="AM197" s="49"/>
      <c r="AN197" s="48">
        <v>0</v>
      </c>
      <c r="AO197" s="49"/>
      <c r="AP197" s="48">
        <v>0</v>
      </c>
      <c r="AQ197" s="49"/>
      <c r="AR197" s="49"/>
      <c r="AS197" s="49"/>
      <c r="AT197" s="48">
        <v>0</v>
      </c>
      <c r="AU197" s="39"/>
      <c r="AV197" s="39"/>
      <c r="AW197" s="39"/>
    </row>
    <row r="198" spans="1:49" ht="19.5" customHeight="1" x14ac:dyDescent="0.2">
      <c r="D198" s="50" t="s">
        <v>171</v>
      </c>
      <c r="F198" s="49">
        <v>0</v>
      </c>
      <c r="G198" s="49"/>
      <c r="H198" s="49"/>
      <c r="I198" s="49"/>
      <c r="J198" s="49">
        <v>339</v>
      </c>
      <c r="K198" s="49">
        <v>0</v>
      </c>
      <c r="L198" s="49">
        <v>0</v>
      </c>
      <c r="M198" s="49"/>
      <c r="N198" s="49">
        <v>339</v>
      </c>
      <c r="O198" s="49"/>
      <c r="P198" s="49"/>
      <c r="Q198" s="49"/>
      <c r="R198" s="49">
        <v>0</v>
      </c>
      <c r="S198" s="49">
        <v>0</v>
      </c>
      <c r="T198" s="49">
        <v>3</v>
      </c>
      <c r="U198" s="49">
        <v>0</v>
      </c>
      <c r="V198" s="49"/>
      <c r="W198" s="49">
        <v>0</v>
      </c>
      <c r="X198" s="49">
        <v>0</v>
      </c>
      <c r="Y198" s="49">
        <v>0</v>
      </c>
      <c r="Z198" s="49">
        <v>0</v>
      </c>
      <c r="AA198" s="49">
        <v>0</v>
      </c>
      <c r="AB198" s="49">
        <v>0</v>
      </c>
      <c r="AC198" s="49">
        <v>0</v>
      </c>
      <c r="AD198" s="49">
        <v>0</v>
      </c>
      <c r="AE198" s="49"/>
      <c r="AF198" s="49">
        <v>3</v>
      </c>
      <c r="AG198" s="49"/>
      <c r="AH198" s="49"/>
      <c r="AI198" s="49"/>
      <c r="AJ198" s="49">
        <v>336</v>
      </c>
      <c r="AK198" s="49"/>
      <c r="AL198" s="49"/>
      <c r="AM198" s="49"/>
      <c r="AN198" s="49">
        <v>0</v>
      </c>
      <c r="AO198" s="49"/>
      <c r="AP198" s="49">
        <v>0</v>
      </c>
      <c r="AQ198" s="49"/>
      <c r="AR198" s="49"/>
      <c r="AS198" s="49"/>
      <c r="AT198" s="49">
        <v>0</v>
      </c>
      <c r="AU198" s="39"/>
      <c r="AV198" s="39"/>
      <c r="AW198" s="39"/>
    </row>
    <row r="199" spans="1:49" ht="20.100000000000001" customHeight="1" x14ac:dyDescent="0.2">
      <c r="D199" s="50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</row>
    <row r="200" spans="1:49" s="1" customFormat="1" ht="20.100000000000001" customHeight="1" x14ac:dyDescent="0.25">
      <c r="A200" s="3"/>
      <c r="B200" s="6"/>
      <c r="C200" s="51" t="s">
        <v>172</v>
      </c>
      <c r="D200" s="52"/>
      <c r="E200" s="5"/>
      <c r="F200" s="53">
        <v>1754</v>
      </c>
      <c r="G200" s="54"/>
      <c r="H200" s="54"/>
      <c r="I200" s="54"/>
      <c r="J200" s="53">
        <v>19094</v>
      </c>
      <c r="K200" s="53">
        <v>1026</v>
      </c>
      <c r="L200" s="53">
        <v>71</v>
      </c>
      <c r="M200" s="54"/>
      <c r="N200" s="53">
        <v>20191</v>
      </c>
      <c r="O200" s="54"/>
      <c r="P200" s="54"/>
      <c r="Q200" s="54"/>
      <c r="R200" s="53">
        <v>11</v>
      </c>
      <c r="S200" s="53">
        <v>47</v>
      </c>
      <c r="T200" s="53">
        <v>2386</v>
      </c>
      <c r="U200" s="53">
        <v>956</v>
      </c>
      <c r="V200" s="54"/>
      <c r="W200" s="53">
        <v>6545</v>
      </c>
      <c r="X200" s="53">
        <v>75</v>
      </c>
      <c r="Y200" s="53">
        <v>22</v>
      </c>
      <c r="Z200" s="53">
        <v>1767</v>
      </c>
      <c r="AA200" s="53">
        <v>1063</v>
      </c>
      <c r="AB200" s="53">
        <v>302</v>
      </c>
      <c r="AC200" s="53">
        <v>5918</v>
      </c>
      <c r="AD200" s="53">
        <v>0</v>
      </c>
      <c r="AE200" s="54"/>
      <c r="AF200" s="53">
        <v>19092</v>
      </c>
      <c r="AG200" s="54"/>
      <c r="AH200" s="54"/>
      <c r="AI200" s="54"/>
      <c r="AJ200" s="53">
        <v>2853</v>
      </c>
      <c r="AK200" s="54"/>
      <c r="AL200" s="54"/>
      <c r="AM200" s="54"/>
      <c r="AN200" s="53">
        <v>0</v>
      </c>
      <c r="AO200" s="54"/>
      <c r="AP200" s="53">
        <v>0</v>
      </c>
      <c r="AQ200" s="54"/>
      <c r="AR200" s="54"/>
      <c r="AS200" s="54"/>
      <c r="AT200" s="53">
        <v>173</v>
      </c>
      <c r="AU200" s="39"/>
      <c r="AV200" s="39"/>
      <c r="AW200" s="39"/>
    </row>
    <row r="201" spans="1:49" ht="20.100000000000001" customHeight="1" x14ac:dyDescent="0.2"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</row>
    <row r="202" spans="1:49" ht="20.100000000000001" customHeight="1" x14ac:dyDescent="0.2">
      <c r="C202" s="3" t="s">
        <v>127</v>
      </c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</row>
    <row r="203" spans="1:49" ht="20.100000000000001" customHeight="1" x14ac:dyDescent="0.2">
      <c r="D203" s="2" t="s">
        <v>122</v>
      </c>
      <c r="F203" s="39">
        <v>0</v>
      </c>
      <c r="G203" s="39"/>
      <c r="H203" s="39"/>
      <c r="I203" s="39"/>
      <c r="J203" s="39">
        <v>0</v>
      </c>
      <c r="K203" s="39">
        <v>0</v>
      </c>
      <c r="L203" s="39">
        <v>0</v>
      </c>
      <c r="M203" s="39"/>
      <c r="N203" s="39">
        <v>0</v>
      </c>
      <c r="O203" s="39"/>
      <c r="P203" s="39"/>
      <c r="Q203" s="39"/>
      <c r="R203" s="39">
        <v>0</v>
      </c>
      <c r="S203" s="39">
        <v>0</v>
      </c>
      <c r="T203" s="39">
        <v>0</v>
      </c>
      <c r="U203" s="39">
        <v>0</v>
      </c>
      <c r="V203" s="39"/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/>
      <c r="AF203" s="39">
        <v>0</v>
      </c>
      <c r="AG203" s="39"/>
      <c r="AH203" s="39"/>
      <c r="AI203" s="39"/>
      <c r="AJ203" s="39">
        <v>0</v>
      </c>
      <c r="AK203" s="39"/>
      <c r="AL203" s="39"/>
      <c r="AM203" s="39"/>
      <c r="AN203" s="39">
        <v>0</v>
      </c>
      <c r="AO203" s="39"/>
      <c r="AP203" s="39">
        <v>0</v>
      </c>
      <c r="AQ203" s="39"/>
      <c r="AR203" s="39"/>
      <c r="AS203" s="39"/>
      <c r="AT203" s="39">
        <v>0</v>
      </c>
      <c r="AU203" s="39"/>
      <c r="AV203" s="39"/>
      <c r="AW203" s="39"/>
    </row>
    <row r="204" spans="1:49" ht="19.5" customHeight="1" x14ac:dyDescent="0.2">
      <c r="D204" s="47" t="s">
        <v>135</v>
      </c>
      <c r="F204" s="48">
        <v>0</v>
      </c>
      <c r="G204" s="49"/>
      <c r="H204" s="49"/>
      <c r="I204" s="49"/>
      <c r="J204" s="48">
        <v>0</v>
      </c>
      <c r="K204" s="48">
        <v>0</v>
      </c>
      <c r="L204" s="48">
        <v>0</v>
      </c>
      <c r="M204" s="49"/>
      <c r="N204" s="48">
        <v>0</v>
      </c>
      <c r="O204" s="49"/>
      <c r="P204" s="49"/>
      <c r="Q204" s="49"/>
      <c r="R204" s="48">
        <v>0</v>
      </c>
      <c r="S204" s="48">
        <v>0</v>
      </c>
      <c r="T204" s="48">
        <v>0</v>
      </c>
      <c r="U204" s="48">
        <v>0</v>
      </c>
      <c r="V204" s="49"/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9"/>
      <c r="AF204" s="48">
        <v>0</v>
      </c>
      <c r="AG204" s="49"/>
      <c r="AH204" s="49"/>
      <c r="AI204" s="49"/>
      <c r="AJ204" s="48">
        <v>0</v>
      </c>
      <c r="AK204" s="49"/>
      <c r="AL204" s="49"/>
      <c r="AM204" s="49"/>
      <c r="AN204" s="48">
        <v>0</v>
      </c>
      <c r="AO204" s="49"/>
      <c r="AP204" s="48">
        <v>0</v>
      </c>
      <c r="AQ204" s="49"/>
      <c r="AR204" s="49"/>
      <c r="AS204" s="49"/>
      <c r="AT204" s="48">
        <v>0</v>
      </c>
      <c r="AU204" s="39"/>
      <c r="AV204" s="39"/>
      <c r="AW204" s="39"/>
    </row>
    <row r="205" spans="1:49" ht="20.100000000000001" customHeight="1" x14ac:dyDescent="0.2">
      <c r="D205" s="2" t="s">
        <v>98</v>
      </c>
      <c r="F205" s="39">
        <v>0</v>
      </c>
      <c r="G205" s="39"/>
      <c r="H205" s="39"/>
      <c r="I205" s="39"/>
      <c r="J205" s="39">
        <v>0</v>
      </c>
      <c r="K205" s="39">
        <v>0</v>
      </c>
      <c r="L205" s="39">
        <v>0</v>
      </c>
      <c r="M205" s="39"/>
      <c r="N205" s="39">
        <v>0</v>
      </c>
      <c r="O205" s="39"/>
      <c r="P205" s="39"/>
      <c r="Q205" s="39"/>
      <c r="R205" s="39">
        <v>0</v>
      </c>
      <c r="S205" s="39">
        <v>0</v>
      </c>
      <c r="T205" s="39">
        <v>0</v>
      </c>
      <c r="U205" s="39">
        <v>0</v>
      </c>
      <c r="V205" s="39"/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/>
      <c r="AF205" s="39">
        <v>0</v>
      </c>
      <c r="AG205" s="39"/>
      <c r="AH205" s="39"/>
      <c r="AI205" s="39"/>
      <c r="AJ205" s="39">
        <v>0</v>
      </c>
      <c r="AK205" s="39"/>
      <c r="AL205" s="39"/>
      <c r="AM205" s="39"/>
      <c r="AN205" s="39">
        <v>0</v>
      </c>
      <c r="AO205" s="39"/>
      <c r="AP205" s="39">
        <v>0</v>
      </c>
      <c r="AQ205" s="39"/>
      <c r="AR205" s="39"/>
      <c r="AS205" s="39"/>
      <c r="AT205" s="39">
        <v>0</v>
      </c>
      <c r="AU205" s="39"/>
      <c r="AV205" s="39"/>
      <c r="AW205" s="39"/>
    </row>
    <row r="206" spans="1:49" ht="19.5" customHeight="1" x14ac:dyDescent="0.2">
      <c r="D206" s="47" t="s">
        <v>136</v>
      </c>
      <c r="F206" s="48">
        <v>0</v>
      </c>
      <c r="G206" s="49"/>
      <c r="H206" s="49"/>
      <c r="I206" s="49"/>
      <c r="J206" s="48">
        <v>0</v>
      </c>
      <c r="K206" s="48">
        <v>0</v>
      </c>
      <c r="L206" s="48">
        <v>0</v>
      </c>
      <c r="M206" s="49"/>
      <c r="N206" s="48">
        <v>0</v>
      </c>
      <c r="O206" s="49"/>
      <c r="P206" s="49"/>
      <c r="Q206" s="49"/>
      <c r="R206" s="48">
        <v>0</v>
      </c>
      <c r="S206" s="48">
        <v>0</v>
      </c>
      <c r="T206" s="48">
        <v>0</v>
      </c>
      <c r="U206" s="48">
        <v>0</v>
      </c>
      <c r="V206" s="49"/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9"/>
      <c r="AF206" s="48">
        <v>0</v>
      </c>
      <c r="AG206" s="49"/>
      <c r="AH206" s="49"/>
      <c r="AI206" s="49"/>
      <c r="AJ206" s="48">
        <v>0</v>
      </c>
      <c r="AK206" s="49"/>
      <c r="AL206" s="49"/>
      <c r="AM206" s="49"/>
      <c r="AN206" s="48">
        <v>0</v>
      </c>
      <c r="AO206" s="49"/>
      <c r="AP206" s="48">
        <v>0</v>
      </c>
      <c r="AQ206" s="49"/>
      <c r="AR206" s="49"/>
      <c r="AS206" s="49"/>
      <c r="AT206" s="48">
        <v>0</v>
      </c>
      <c r="AU206" s="39"/>
      <c r="AV206" s="39"/>
      <c r="AW206" s="39"/>
    </row>
    <row r="207" spans="1:49" ht="20.100000000000001" customHeight="1" x14ac:dyDescent="0.2">
      <c r="D207" s="2" t="s">
        <v>114</v>
      </c>
      <c r="F207" s="39">
        <v>0</v>
      </c>
      <c r="G207" s="39"/>
      <c r="H207" s="39"/>
      <c r="I207" s="39"/>
      <c r="J207" s="39">
        <v>0</v>
      </c>
      <c r="K207" s="39">
        <v>0</v>
      </c>
      <c r="L207" s="39">
        <v>0</v>
      </c>
      <c r="M207" s="39"/>
      <c r="N207" s="39">
        <v>0</v>
      </c>
      <c r="O207" s="39"/>
      <c r="P207" s="39"/>
      <c r="Q207" s="39"/>
      <c r="R207" s="39">
        <v>0</v>
      </c>
      <c r="S207" s="39">
        <v>0</v>
      </c>
      <c r="T207" s="39">
        <v>0</v>
      </c>
      <c r="U207" s="39">
        <v>0</v>
      </c>
      <c r="V207" s="39"/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/>
      <c r="AF207" s="39">
        <v>0</v>
      </c>
      <c r="AG207" s="39"/>
      <c r="AH207" s="39"/>
      <c r="AI207" s="39"/>
      <c r="AJ207" s="39">
        <v>0</v>
      </c>
      <c r="AK207" s="39"/>
      <c r="AL207" s="39"/>
      <c r="AM207" s="39"/>
      <c r="AN207" s="39">
        <v>0</v>
      </c>
      <c r="AO207" s="39"/>
      <c r="AP207" s="39">
        <v>0</v>
      </c>
      <c r="AQ207" s="39"/>
      <c r="AR207" s="39"/>
      <c r="AS207" s="39"/>
      <c r="AT207" s="39">
        <v>0</v>
      </c>
      <c r="AU207" s="39"/>
      <c r="AV207" s="39"/>
      <c r="AW207" s="39"/>
    </row>
    <row r="208" spans="1:49" ht="19.5" customHeight="1" x14ac:dyDescent="0.2">
      <c r="D208" s="47" t="s">
        <v>115</v>
      </c>
      <c r="F208" s="48">
        <v>0</v>
      </c>
      <c r="G208" s="49"/>
      <c r="H208" s="49"/>
      <c r="I208" s="49"/>
      <c r="J208" s="48">
        <v>0</v>
      </c>
      <c r="K208" s="48">
        <v>0</v>
      </c>
      <c r="L208" s="48">
        <v>0</v>
      </c>
      <c r="M208" s="49"/>
      <c r="N208" s="48">
        <v>0</v>
      </c>
      <c r="O208" s="49"/>
      <c r="P208" s="49"/>
      <c r="Q208" s="49"/>
      <c r="R208" s="48">
        <v>0</v>
      </c>
      <c r="S208" s="48">
        <v>0</v>
      </c>
      <c r="T208" s="48">
        <v>0</v>
      </c>
      <c r="U208" s="48">
        <v>0</v>
      </c>
      <c r="V208" s="49"/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9"/>
      <c r="AF208" s="48">
        <v>0</v>
      </c>
      <c r="AG208" s="49"/>
      <c r="AH208" s="49"/>
      <c r="AI208" s="49"/>
      <c r="AJ208" s="48">
        <v>0</v>
      </c>
      <c r="AK208" s="49"/>
      <c r="AL208" s="49"/>
      <c r="AM208" s="49"/>
      <c r="AN208" s="48">
        <v>0</v>
      </c>
      <c r="AO208" s="49"/>
      <c r="AP208" s="48">
        <v>0</v>
      </c>
      <c r="AQ208" s="49"/>
      <c r="AR208" s="49"/>
      <c r="AS208" s="49"/>
      <c r="AT208" s="48">
        <v>0</v>
      </c>
      <c r="AU208" s="39"/>
      <c r="AV208" s="39"/>
      <c r="AW208" s="39"/>
    </row>
    <row r="209" spans="1:49" ht="20.100000000000001" customHeight="1" x14ac:dyDescent="0.2">
      <c r="D209" s="2" t="s">
        <v>102</v>
      </c>
      <c r="F209" s="39">
        <v>0</v>
      </c>
      <c r="G209" s="39"/>
      <c r="H209" s="39"/>
      <c r="I209" s="39"/>
      <c r="J209" s="39">
        <v>0</v>
      </c>
      <c r="K209" s="39">
        <v>0</v>
      </c>
      <c r="L209" s="39">
        <v>0</v>
      </c>
      <c r="M209" s="39"/>
      <c r="N209" s="39">
        <v>0</v>
      </c>
      <c r="O209" s="39"/>
      <c r="P209" s="39"/>
      <c r="Q209" s="39"/>
      <c r="R209" s="39">
        <v>0</v>
      </c>
      <c r="S209" s="39">
        <v>0</v>
      </c>
      <c r="T209" s="39">
        <v>0</v>
      </c>
      <c r="U209" s="39">
        <v>0</v>
      </c>
      <c r="V209" s="39"/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/>
      <c r="AF209" s="39">
        <v>0</v>
      </c>
      <c r="AG209" s="39"/>
      <c r="AH209" s="39"/>
      <c r="AI209" s="39"/>
      <c r="AJ209" s="39">
        <v>0</v>
      </c>
      <c r="AK209" s="39"/>
      <c r="AL209" s="39"/>
      <c r="AM209" s="39"/>
      <c r="AN209" s="39">
        <v>0</v>
      </c>
      <c r="AO209" s="39"/>
      <c r="AP209" s="39">
        <v>0</v>
      </c>
      <c r="AQ209" s="39"/>
      <c r="AR209" s="39"/>
      <c r="AS209" s="39"/>
      <c r="AT209" s="39">
        <v>0</v>
      </c>
      <c r="AU209" s="39"/>
      <c r="AV209" s="39"/>
      <c r="AW209" s="39"/>
    </row>
    <row r="210" spans="1:49" ht="20.100000000000001" customHeight="1" x14ac:dyDescent="0.2">
      <c r="D210" s="50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</row>
    <row r="211" spans="1:49" s="1" customFormat="1" ht="20.100000000000001" customHeight="1" x14ac:dyDescent="0.25">
      <c r="A211" s="3"/>
      <c r="B211" s="6"/>
      <c r="C211" s="51" t="s">
        <v>129</v>
      </c>
      <c r="D211" s="52"/>
      <c r="E211" s="5"/>
      <c r="F211" s="53">
        <v>0</v>
      </c>
      <c r="G211" s="54"/>
      <c r="H211" s="54"/>
      <c r="I211" s="54"/>
      <c r="J211" s="53">
        <v>0</v>
      </c>
      <c r="K211" s="53">
        <v>0</v>
      </c>
      <c r="L211" s="53">
        <v>0</v>
      </c>
      <c r="M211" s="54"/>
      <c r="N211" s="53">
        <v>0</v>
      </c>
      <c r="O211" s="54"/>
      <c r="P211" s="54"/>
      <c r="Q211" s="54"/>
      <c r="R211" s="53">
        <v>0</v>
      </c>
      <c r="S211" s="53">
        <v>0</v>
      </c>
      <c r="T211" s="53">
        <v>0</v>
      </c>
      <c r="U211" s="53">
        <v>0</v>
      </c>
      <c r="V211" s="54"/>
      <c r="W211" s="53">
        <v>0</v>
      </c>
      <c r="X211" s="53">
        <v>0</v>
      </c>
      <c r="Y211" s="53">
        <v>0</v>
      </c>
      <c r="Z211" s="53">
        <v>0</v>
      </c>
      <c r="AA211" s="53">
        <v>0</v>
      </c>
      <c r="AB211" s="53">
        <v>0</v>
      </c>
      <c r="AC211" s="53">
        <v>0</v>
      </c>
      <c r="AD211" s="53">
        <v>0</v>
      </c>
      <c r="AE211" s="54"/>
      <c r="AF211" s="53">
        <v>0</v>
      </c>
      <c r="AG211" s="54"/>
      <c r="AH211" s="54"/>
      <c r="AI211" s="54"/>
      <c r="AJ211" s="53">
        <v>0</v>
      </c>
      <c r="AK211" s="54"/>
      <c r="AL211" s="54"/>
      <c r="AM211" s="54"/>
      <c r="AN211" s="53">
        <v>0</v>
      </c>
      <c r="AO211" s="54"/>
      <c r="AP211" s="53">
        <v>0</v>
      </c>
      <c r="AQ211" s="54"/>
      <c r="AR211" s="54"/>
      <c r="AS211" s="54"/>
      <c r="AT211" s="53">
        <v>0</v>
      </c>
      <c r="AU211" s="39"/>
      <c r="AV211" s="39"/>
      <c r="AW211" s="39"/>
    </row>
    <row r="212" spans="1:49" s="1" customFormat="1" ht="20.100000000000001" customHeight="1" x14ac:dyDescent="0.2">
      <c r="A212" s="3"/>
      <c r="B212" s="6"/>
      <c r="C212" s="3"/>
      <c r="D212" s="3"/>
      <c r="E212" s="5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39"/>
      <c r="AV212" s="39"/>
      <c r="AW212" s="39"/>
    </row>
    <row r="213" spans="1:49" ht="20.100000000000001" customHeight="1" x14ac:dyDescent="0.2">
      <c r="C213" s="3" t="s">
        <v>130</v>
      </c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</row>
    <row r="214" spans="1:49" ht="19.5" customHeight="1" x14ac:dyDescent="0.2">
      <c r="D214" s="2" t="s">
        <v>113</v>
      </c>
      <c r="F214" s="39">
        <v>0</v>
      </c>
      <c r="G214" s="39"/>
      <c r="H214" s="39"/>
      <c r="I214" s="39"/>
      <c r="J214" s="39">
        <v>0</v>
      </c>
      <c r="K214" s="39">
        <v>0</v>
      </c>
      <c r="L214" s="39">
        <v>0</v>
      </c>
      <c r="M214" s="39"/>
      <c r="N214" s="39">
        <v>0</v>
      </c>
      <c r="O214" s="39"/>
      <c r="P214" s="39"/>
      <c r="Q214" s="39"/>
      <c r="R214" s="39">
        <v>0</v>
      </c>
      <c r="S214" s="39">
        <v>0</v>
      </c>
      <c r="T214" s="39">
        <v>0</v>
      </c>
      <c r="U214" s="39">
        <v>0</v>
      </c>
      <c r="V214" s="39"/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/>
      <c r="AF214" s="39">
        <v>0</v>
      </c>
      <c r="AG214" s="39"/>
      <c r="AH214" s="39"/>
      <c r="AI214" s="39"/>
      <c r="AJ214" s="39">
        <v>0</v>
      </c>
      <c r="AK214" s="39"/>
      <c r="AL214" s="39"/>
      <c r="AM214" s="39"/>
      <c r="AN214" s="39">
        <v>0</v>
      </c>
      <c r="AO214" s="39"/>
      <c r="AP214" s="39">
        <v>0</v>
      </c>
      <c r="AQ214" s="39"/>
      <c r="AR214" s="39"/>
      <c r="AS214" s="39"/>
      <c r="AT214" s="39">
        <v>0</v>
      </c>
      <c r="AU214" s="39"/>
      <c r="AV214" s="39"/>
      <c r="AW214" s="39"/>
    </row>
    <row r="215" spans="1:49" s="1" customFormat="1" ht="20.100000000000001" customHeight="1" x14ac:dyDescent="0.2">
      <c r="A215" s="3"/>
      <c r="B215" s="6"/>
      <c r="C215" s="3"/>
      <c r="D215" s="3"/>
      <c r="E215" s="5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39"/>
      <c r="AV215" s="39"/>
      <c r="AW215" s="39"/>
    </row>
    <row r="216" spans="1:49" s="1" customFormat="1" ht="20.100000000000001" customHeight="1" x14ac:dyDescent="0.25">
      <c r="A216" s="3"/>
      <c r="B216" s="6"/>
      <c r="C216" s="51" t="s">
        <v>133</v>
      </c>
      <c r="D216" s="52"/>
      <c r="E216" s="5"/>
      <c r="F216" s="53">
        <v>0</v>
      </c>
      <c r="G216" s="54"/>
      <c r="H216" s="54"/>
      <c r="I216" s="54"/>
      <c r="J216" s="53">
        <v>0</v>
      </c>
      <c r="K216" s="53">
        <v>0</v>
      </c>
      <c r="L216" s="53">
        <v>0</v>
      </c>
      <c r="M216" s="54"/>
      <c r="N216" s="53">
        <v>0</v>
      </c>
      <c r="O216" s="54"/>
      <c r="P216" s="54"/>
      <c r="Q216" s="54"/>
      <c r="R216" s="53">
        <v>0</v>
      </c>
      <c r="S216" s="53">
        <v>0</v>
      </c>
      <c r="T216" s="53">
        <v>0</v>
      </c>
      <c r="U216" s="53">
        <v>0</v>
      </c>
      <c r="V216" s="54"/>
      <c r="W216" s="53">
        <v>0</v>
      </c>
      <c r="X216" s="53">
        <v>0</v>
      </c>
      <c r="Y216" s="53">
        <v>0</v>
      </c>
      <c r="Z216" s="53">
        <v>0</v>
      </c>
      <c r="AA216" s="53">
        <v>0</v>
      </c>
      <c r="AB216" s="53">
        <v>0</v>
      </c>
      <c r="AC216" s="53">
        <v>0</v>
      </c>
      <c r="AD216" s="53">
        <v>0</v>
      </c>
      <c r="AE216" s="54"/>
      <c r="AF216" s="53">
        <v>0</v>
      </c>
      <c r="AG216" s="54"/>
      <c r="AH216" s="54"/>
      <c r="AI216" s="54"/>
      <c r="AJ216" s="53">
        <v>0</v>
      </c>
      <c r="AK216" s="54"/>
      <c r="AL216" s="54"/>
      <c r="AM216" s="54"/>
      <c r="AN216" s="53">
        <v>0</v>
      </c>
      <c r="AO216" s="54"/>
      <c r="AP216" s="53">
        <v>0</v>
      </c>
      <c r="AQ216" s="54"/>
      <c r="AR216" s="54"/>
      <c r="AS216" s="54"/>
      <c r="AT216" s="53">
        <v>0</v>
      </c>
      <c r="AU216" s="39"/>
      <c r="AV216" s="39"/>
      <c r="AW216" s="39"/>
    </row>
    <row r="217" spans="1:49" s="1" customFormat="1" ht="20.100000000000001" customHeight="1" x14ac:dyDescent="0.2">
      <c r="A217" s="3"/>
      <c r="B217" s="6"/>
      <c r="C217" s="3"/>
      <c r="D217" s="3"/>
      <c r="E217" s="5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39"/>
      <c r="AV217" s="39"/>
      <c r="AW217" s="39"/>
    </row>
    <row r="218" spans="1:49" s="1" customFormat="1" ht="20.100000000000001" customHeight="1" x14ac:dyDescent="0.25">
      <c r="A218" s="3"/>
      <c r="B218" s="57" t="s">
        <v>173</v>
      </c>
      <c r="C218" s="58"/>
      <c r="D218" s="58"/>
      <c r="E218" s="5"/>
      <c r="F218" s="59">
        <v>1754</v>
      </c>
      <c r="G218" s="54"/>
      <c r="H218" s="54"/>
      <c r="I218" s="54"/>
      <c r="J218" s="59">
        <v>19094</v>
      </c>
      <c r="K218" s="59">
        <v>1026</v>
      </c>
      <c r="L218" s="59">
        <v>71</v>
      </c>
      <c r="M218" s="54"/>
      <c r="N218" s="59">
        <v>20191</v>
      </c>
      <c r="O218" s="54"/>
      <c r="P218" s="54"/>
      <c r="Q218" s="54"/>
      <c r="R218" s="59">
        <v>11</v>
      </c>
      <c r="S218" s="59">
        <v>47</v>
      </c>
      <c r="T218" s="59">
        <v>2386</v>
      </c>
      <c r="U218" s="59">
        <v>956</v>
      </c>
      <c r="V218" s="54"/>
      <c r="W218" s="59">
        <v>6545</v>
      </c>
      <c r="X218" s="59">
        <v>75</v>
      </c>
      <c r="Y218" s="59">
        <v>22</v>
      </c>
      <c r="Z218" s="59">
        <v>1767</v>
      </c>
      <c r="AA218" s="59">
        <v>1063</v>
      </c>
      <c r="AB218" s="59">
        <v>302</v>
      </c>
      <c r="AC218" s="59">
        <v>5918</v>
      </c>
      <c r="AD218" s="59">
        <v>0</v>
      </c>
      <c r="AE218" s="54"/>
      <c r="AF218" s="59">
        <v>19092</v>
      </c>
      <c r="AG218" s="54"/>
      <c r="AH218" s="54"/>
      <c r="AI218" s="54"/>
      <c r="AJ218" s="59">
        <v>2853</v>
      </c>
      <c r="AK218" s="54"/>
      <c r="AL218" s="54"/>
      <c r="AM218" s="54"/>
      <c r="AN218" s="59">
        <v>0</v>
      </c>
      <c r="AO218" s="54"/>
      <c r="AP218" s="59">
        <v>0</v>
      </c>
      <c r="AQ218" s="54"/>
      <c r="AR218" s="54"/>
      <c r="AS218" s="54"/>
      <c r="AT218" s="59">
        <v>173</v>
      </c>
      <c r="AU218" s="39"/>
      <c r="AV218" s="39"/>
      <c r="AW218" s="39"/>
    </row>
    <row r="219" spans="1:49" ht="20.100000000000001" customHeight="1" x14ac:dyDescent="0.2"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</row>
    <row r="220" spans="1:49" ht="20.100000000000001" customHeight="1" x14ac:dyDescent="0.2">
      <c r="B220" s="6" t="s">
        <v>174</v>
      </c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</row>
    <row r="221" spans="1:49" ht="20.100000000000001" customHeight="1" x14ac:dyDescent="0.2">
      <c r="C221" s="3" t="s">
        <v>175</v>
      </c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</row>
    <row r="222" spans="1:49" ht="20.100000000000001" customHeight="1" x14ac:dyDescent="0.2">
      <c r="D222" s="2" t="s">
        <v>176</v>
      </c>
      <c r="F222" s="39">
        <v>0</v>
      </c>
      <c r="G222" s="39"/>
      <c r="H222" s="39"/>
      <c r="I222" s="39"/>
      <c r="J222" s="39">
        <v>0</v>
      </c>
      <c r="K222" s="39">
        <v>0</v>
      </c>
      <c r="L222" s="39">
        <v>0</v>
      </c>
      <c r="M222" s="39"/>
      <c r="N222" s="39">
        <v>0</v>
      </c>
      <c r="O222" s="39"/>
      <c r="P222" s="39"/>
      <c r="Q222" s="39"/>
      <c r="R222" s="39">
        <v>0</v>
      </c>
      <c r="S222" s="39">
        <v>0</v>
      </c>
      <c r="T222" s="39">
        <v>0</v>
      </c>
      <c r="U222" s="39">
        <v>0</v>
      </c>
      <c r="V222" s="39"/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/>
      <c r="AF222" s="39">
        <v>0</v>
      </c>
      <c r="AG222" s="39"/>
      <c r="AH222" s="39"/>
      <c r="AI222" s="39"/>
      <c r="AJ222" s="39">
        <v>0</v>
      </c>
      <c r="AK222" s="39"/>
      <c r="AL222" s="39"/>
      <c r="AM222" s="39"/>
      <c r="AN222" s="39">
        <v>0</v>
      </c>
      <c r="AO222" s="39"/>
      <c r="AP222" s="39">
        <v>0</v>
      </c>
      <c r="AQ222" s="39"/>
      <c r="AR222" s="39"/>
      <c r="AS222" s="39"/>
      <c r="AT222" s="39">
        <v>0</v>
      </c>
      <c r="AU222" s="39"/>
      <c r="AV222" s="39"/>
      <c r="AW222" s="39"/>
    </row>
    <row r="223" spans="1:49" ht="19.5" customHeight="1" x14ac:dyDescent="0.2">
      <c r="D223" s="47" t="s">
        <v>177</v>
      </c>
      <c r="F223" s="48">
        <v>0</v>
      </c>
      <c r="G223" s="49"/>
      <c r="H223" s="49"/>
      <c r="I223" s="49"/>
      <c r="J223" s="48">
        <v>0</v>
      </c>
      <c r="K223" s="48">
        <v>0</v>
      </c>
      <c r="L223" s="48">
        <v>0</v>
      </c>
      <c r="M223" s="49"/>
      <c r="N223" s="48">
        <v>0</v>
      </c>
      <c r="O223" s="49"/>
      <c r="P223" s="49"/>
      <c r="Q223" s="49"/>
      <c r="R223" s="48">
        <v>0</v>
      </c>
      <c r="S223" s="48">
        <v>0</v>
      </c>
      <c r="T223" s="48">
        <v>0</v>
      </c>
      <c r="U223" s="48">
        <v>0</v>
      </c>
      <c r="V223" s="49"/>
      <c r="W223" s="48">
        <v>0</v>
      </c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0</v>
      </c>
      <c r="AE223" s="49"/>
      <c r="AF223" s="48">
        <v>0</v>
      </c>
      <c r="AG223" s="49"/>
      <c r="AH223" s="49"/>
      <c r="AI223" s="49"/>
      <c r="AJ223" s="48">
        <v>0</v>
      </c>
      <c r="AK223" s="49"/>
      <c r="AL223" s="49"/>
      <c r="AM223" s="49"/>
      <c r="AN223" s="48">
        <v>0</v>
      </c>
      <c r="AO223" s="49"/>
      <c r="AP223" s="48">
        <v>0</v>
      </c>
      <c r="AQ223" s="49"/>
      <c r="AR223" s="49"/>
      <c r="AS223" s="49"/>
      <c r="AT223" s="48">
        <v>0</v>
      </c>
      <c r="AU223" s="39"/>
      <c r="AV223" s="39"/>
      <c r="AW223" s="39"/>
    </row>
    <row r="224" spans="1:49" ht="20.100000000000001" customHeight="1" x14ac:dyDescent="0.2">
      <c r="D224" s="2" t="s">
        <v>178</v>
      </c>
      <c r="F224" s="39">
        <v>0</v>
      </c>
      <c r="G224" s="39"/>
      <c r="H224" s="39"/>
      <c r="I224" s="39"/>
      <c r="J224" s="39">
        <v>0</v>
      </c>
      <c r="K224" s="39">
        <v>0</v>
      </c>
      <c r="L224" s="39">
        <v>0</v>
      </c>
      <c r="M224" s="39"/>
      <c r="N224" s="39">
        <v>0</v>
      </c>
      <c r="O224" s="39"/>
      <c r="P224" s="39"/>
      <c r="Q224" s="39"/>
      <c r="R224" s="39">
        <v>0</v>
      </c>
      <c r="S224" s="39">
        <v>0</v>
      </c>
      <c r="T224" s="39">
        <v>0</v>
      </c>
      <c r="U224" s="39">
        <v>0</v>
      </c>
      <c r="V224" s="39"/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/>
      <c r="AF224" s="39">
        <v>0</v>
      </c>
      <c r="AG224" s="39"/>
      <c r="AH224" s="39"/>
      <c r="AI224" s="39"/>
      <c r="AJ224" s="39">
        <v>0</v>
      </c>
      <c r="AK224" s="39"/>
      <c r="AL224" s="39"/>
      <c r="AM224" s="39"/>
      <c r="AN224" s="39">
        <v>0</v>
      </c>
      <c r="AO224" s="39"/>
      <c r="AP224" s="39">
        <v>0</v>
      </c>
      <c r="AQ224" s="39"/>
      <c r="AR224" s="39"/>
      <c r="AS224" s="39"/>
      <c r="AT224" s="39">
        <v>0</v>
      </c>
      <c r="AU224" s="39"/>
      <c r="AV224" s="39"/>
      <c r="AW224" s="39"/>
    </row>
    <row r="225" spans="1:49" ht="19.5" customHeight="1" x14ac:dyDescent="0.2">
      <c r="D225" s="47" t="s">
        <v>179</v>
      </c>
      <c r="F225" s="48">
        <v>0</v>
      </c>
      <c r="G225" s="49"/>
      <c r="H225" s="49"/>
      <c r="I225" s="49"/>
      <c r="J225" s="48">
        <v>0</v>
      </c>
      <c r="K225" s="48">
        <v>0</v>
      </c>
      <c r="L225" s="48">
        <v>0</v>
      </c>
      <c r="M225" s="49"/>
      <c r="N225" s="48">
        <v>0</v>
      </c>
      <c r="O225" s="49"/>
      <c r="P225" s="49"/>
      <c r="Q225" s="49"/>
      <c r="R225" s="48">
        <v>0</v>
      </c>
      <c r="S225" s="48">
        <v>0</v>
      </c>
      <c r="T225" s="48">
        <v>0</v>
      </c>
      <c r="U225" s="48">
        <v>0</v>
      </c>
      <c r="V225" s="49"/>
      <c r="W225" s="48">
        <v>0</v>
      </c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9"/>
      <c r="AF225" s="48">
        <v>0</v>
      </c>
      <c r="AG225" s="49"/>
      <c r="AH225" s="49"/>
      <c r="AI225" s="49"/>
      <c r="AJ225" s="48">
        <v>0</v>
      </c>
      <c r="AK225" s="49"/>
      <c r="AL225" s="49"/>
      <c r="AM225" s="49"/>
      <c r="AN225" s="48">
        <v>0</v>
      </c>
      <c r="AO225" s="49"/>
      <c r="AP225" s="48">
        <v>0</v>
      </c>
      <c r="AQ225" s="49"/>
      <c r="AR225" s="49"/>
      <c r="AS225" s="49"/>
      <c r="AT225" s="48">
        <v>0</v>
      </c>
      <c r="AU225" s="39"/>
      <c r="AV225" s="39"/>
      <c r="AW225" s="39"/>
    </row>
    <row r="226" spans="1:49" ht="20.100000000000001" customHeight="1" x14ac:dyDescent="0.2">
      <c r="D226" s="2" t="s">
        <v>114</v>
      </c>
      <c r="F226" s="39">
        <v>0</v>
      </c>
      <c r="G226" s="39"/>
      <c r="H226" s="39"/>
      <c r="I226" s="39"/>
      <c r="J226" s="39">
        <v>0</v>
      </c>
      <c r="K226" s="39">
        <v>0</v>
      </c>
      <c r="L226" s="39">
        <v>0</v>
      </c>
      <c r="M226" s="39"/>
      <c r="N226" s="39">
        <v>0</v>
      </c>
      <c r="O226" s="39"/>
      <c r="P226" s="39"/>
      <c r="Q226" s="39"/>
      <c r="R226" s="39">
        <v>0</v>
      </c>
      <c r="S226" s="39">
        <v>0</v>
      </c>
      <c r="T226" s="39">
        <v>0</v>
      </c>
      <c r="U226" s="39">
        <v>0</v>
      </c>
      <c r="V226" s="39"/>
      <c r="W226" s="39">
        <v>0</v>
      </c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/>
      <c r="AF226" s="39">
        <v>0</v>
      </c>
      <c r="AG226" s="39"/>
      <c r="AH226" s="39"/>
      <c r="AI226" s="39"/>
      <c r="AJ226" s="39">
        <v>0</v>
      </c>
      <c r="AK226" s="39"/>
      <c r="AL226" s="39"/>
      <c r="AM226" s="39"/>
      <c r="AN226" s="39">
        <v>0</v>
      </c>
      <c r="AO226" s="39"/>
      <c r="AP226" s="39">
        <v>0</v>
      </c>
      <c r="AQ226" s="39"/>
      <c r="AR226" s="39"/>
      <c r="AS226" s="39"/>
      <c r="AT226" s="39">
        <v>0</v>
      </c>
      <c r="AU226" s="39"/>
      <c r="AV226" s="39"/>
      <c r="AW226" s="39"/>
    </row>
    <row r="227" spans="1:49" ht="19.5" customHeight="1" x14ac:dyDescent="0.2">
      <c r="D227" s="47" t="s">
        <v>115</v>
      </c>
      <c r="F227" s="48">
        <v>0</v>
      </c>
      <c r="G227" s="49"/>
      <c r="H227" s="49"/>
      <c r="I227" s="49"/>
      <c r="J227" s="48">
        <v>0</v>
      </c>
      <c r="K227" s="48">
        <v>0</v>
      </c>
      <c r="L227" s="48">
        <v>0</v>
      </c>
      <c r="M227" s="49"/>
      <c r="N227" s="48">
        <v>0</v>
      </c>
      <c r="O227" s="49"/>
      <c r="P227" s="49"/>
      <c r="Q227" s="49"/>
      <c r="R227" s="48">
        <v>0</v>
      </c>
      <c r="S227" s="48">
        <v>0</v>
      </c>
      <c r="T227" s="48">
        <v>0</v>
      </c>
      <c r="U227" s="48">
        <v>0</v>
      </c>
      <c r="V227" s="49"/>
      <c r="W227" s="48">
        <v>0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9"/>
      <c r="AF227" s="48">
        <v>0</v>
      </c>
      <c r="AG227" s="49"/>
      <c r="AH227" s="49"/>
      <c r="AI227" s="49"/>
      <c r="AJ227" s="48">
        <v>0</v>
      </c>
      <c r="AK227" s="49"/>
      <c r="AL227" s="49"/>
      <c r="AM227" s="49"/>
      <c r="AN227" s="48">
        <v>0</v>
      </c>
      <c r="AO227" s="49"/>
      <c r="AP227" s="48">
        <v>0</v>
      </c>
      <c r="AQ227" s="49"/>
      <c r="AR227" s="49"/>
      <c r="AS227" s="49"/>
      <c r="AT227" s="48">
        <v>0</v>
      </c>
      <c r="AU227" s="39"/>
      <c r="AV227" s="39"/>
      <c r="AW227" s="39"/>
    </row>
    <row r="228" spans="1:49" ht="20.100000000000001" customHeight="1" x14ac:dyDescent="0.2"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</row>
    <row r="229" spans="1:49" s="1" customFormat="1" ht="20.100000000000001" customHeight="1" x14ac:dyDescent="0.25">
      <c r="A229" s="3"/>
      <c r="B229" s="6"/>
      <c r="C229" s="51" t="s">
        <v>180</v>
      </c>
      <c r="D229" s="52"/>
      <c r="E229" s="5"/>
      <c r="F229" s="53">
        <v>0</v>
      </c>
      <c r="G229" s="54"/>
      <c r="H229" s="54"/>
      <c r="I229" s="54"/>
      <c r="J229" s="53">
        <v>0</v>
      </c>
      <c r="K229" s="53">
        <v>0</v>
      </c>
      <c r="L229" s="53">
        <v>0</v>
      </c>
      <c r="M229" s="54"/>
      <c r="N229" s="53">
        <v>0</v>
      </c>
      <c r="O229" s="54"/>
      <c r="P229" s="54"/>
      <c r="Q229" s="54"/>
      <c r="R229" s="53">
        <v>0</v>
      </c>
      <c r="S229" s="53">
        <v>0</v>
      </c>
      <c r="T229" s="53">
        <v>0</v>
      </c>
      <c r="U229" s="53">
        <v>0</v>
      </c>
      <c r="V229" s="54"/>
      <c r="W229" s="53">
        <v>0</v>
      </c>
      <c r="X229" s="53">
        <v>0</v>
      </c>
      <c r="Y229" s="53">
        <v>0</v>
      </c>
      <c r="Z229" s="53">
        <v>0</v>
      </c>
      <c r="AA229" s="53">
        <v>0</v>
      </c>
      <c r="AB229" s="53">
        <v>0</v>
      </c>
      <c r="AC229" s="53">
        <v>0</v>
      </c>
      <c r="AD229" s="53">
        <v>0</v>
      </c>
      <c r="AE229" s="54"/>
      <c r="AF229" s="53">
        <v>0</v>
      </c>
      <c r="AG229" s="54"/>
      <c r="AH229" s="54"/>
      <c r="AI229" s="54"/>
      <c r="AJ229" s="53">
        <v>0</v>
      </c>
      <c r="AK229" s="54"/>
      <c r="AL229" s="54"/>
      <c r="AM229" s="54"/>
      <c r="AN229" s="53">
        <v>0</v>
      </c>
      <c r="AO229" s="54"/>
      <c r="AP229" s="53">
        <v>0</v>
      </c>
      <c r="AQ229" s="54"/>
      <c r="AR229" s="54"/>
      <c r="AS229" s="54"/>
      <c r="AT229" s="53">
        <v>0</v>
      </c>
      <c r="AU229" s="39"/>
      <c r="AV229" s="39"/>
      <c r="AW229" s="39"/>
    </row>
    <row r="230" spans="1:49" ht="20.100000000000001" customHeight="1" x14ac:dyDescent="0.2"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</row>
    <row r="231" spans="1:49" ht="20.100000000000001" customHeight="1" x14ac:dyDescent="0.2">
      <c r="C231" s="3" t="s">
        <v>121</v>
      </c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</row>
    <row r="232" spans="1:49" ht="20.100000000000001" customHeight="1" x14ac:dyDescent="0.2">
      <c r="D232" s="2" t="s">
        <v>176</v>
      </c>
      <c r="F232" s="39">
        <v>0</v>
      </c>
      <c r="G232" s="39"/>
      <c r="H232" s="39"/>
      <c r="I232" s="39"/>
      <c r="J232" s="39">
        <v>0</v>
      </c>
      <c r="K232" s="39">
        <v>0</v>
      </c>
      <c r="L232" s="39">
        <v>0</v>
      </c>
      <c r="M232" s="39"/>
      <c r="N232" s="39">
        <v>0</v>
      </c>
      <c r="O232" s="39"/>
      <c r="P232" s="39"/>
      <c r="Q232" s="39"/>
      <c r="R232" s="39">
        <v>0</v>
      </c>
      <c r="S232" s="39">
        <v>0</v>
      </c>
      <c r="T232" s="39">
        <v>0</v>
      </c>
      <c r="U232" s="39">
        <v>0</v>
      </c>
      <c r="V232" s="39"/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/>
      <c r="AF232" s="39">
        <v>0</v>
      </c>
      <c r="AG232" s="39"/>
      <c r="AH232" s="39"/>
      <c r="AI232" s="39"/>
      <c r="AJ232" s="39">
        <v>0</v>
      </c>
      <c r="AK232" s="39"/>
      <c r="AL232" s="39"/>
      <c r="AM232" s="39"/>
      <c r="AN232" s="39">
        <v>0</v>
      </c>
      <c r="AO232" s="39"/>
      <c r="AP232" s="39">
        <v>0</v>
      </c>
      <c r="AQ232" s="39"/>
      <c r="AR232" s="39"/>
      <c r="AS232" s="39"/>
      <c r="AT232" s="39">
        <v>0</v>
      </c>
      <c r="AU232" s="39"/>
      <c r="AV232" s="39"/>
      <c r="AW232" s="39"/>
    </row>
    <row r="233" spans="1:49" ht="19.5" customHeight="1" x14ac:dyDescent="0.2">
      <c r="D233" s="47" t="s">
        <v>97</v>
      </c>
      <c r="F233" s="48">
        <v>0</v>
      </c>
      <c r="G233" s="49"/>
      <c r="H233" s="49"/>
      <c r="I233" s="49"/>
      <c r="J233" s="48">
        <v>0</v>
      </c>
      <c r="K233" s="48">
        <v>0</v>
      </c>
      <c r="L233" s="48">
        <v>0</v>
      </c>
      <c r="M233" s="49"/>
      <c r="N233" s="48">
        <v>0</v>
      </c>
      <c r="O233" s="49"/>
      <c r="P233" s="49"/>
      <c r="Q233" s="49"/>
      <c r="R233" s="48">
        <v>0</v>
      </c>
      <c r="S233" s="48">
        <v>0</v>
      </c>
      <c r="T233" s="48">
        <v>0</v>
      </c>
      <c r="U233" s="48">
        <v>0</v>
      </c>
      <c r="V233" s="49"/>
      <c r="W233" s="48">
        <v>0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9"/>
      <c r="AF233" s="48">
        <v>0</v>
      </c>
      <c r="AG233" s="49"/>
      <c r="AH233" s="49"/>
      <c r="AI233" s="49"/>
      <c r="AJ233" s="48">
        <v>0</v>
      </c>
      <c r="AK233" s="49"/>
      <c r="AL233" s="49"/>
      <c r="AM233" s="49"/>
      <c r="AN233" s="48">
        <v>0</v>
      </c>
      <c r="AO233" s="49"/>
      <c r="AP233" s="48">
        <v>0</v>
      </c>
      <c r="AQ233" s="49"/>
      <c r="AR233" s="49"/>
      <c r="AS233" s="49"/>
      <c r="AT233" s="48">
        <v>0</v>
      </c>
      <c r="AU233" s="39"/>
      <c r="AV233" s="39"/>
      <c r="AW233" s="39"/>
    </row>
    <row r="234" spans="1:49" ht="20.100000000000001" customHeight="1" x14ac:dyDescent="0.2"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</row>
    <row r="235" spans="1:49" s="1" customFormat="1" ht="20.100000000000001" customHeight="1" x14ac:dyDescent="0.25">
      <c r="A235" s="3"/>
      <c r="B235" s="6"/>
      <c r="C235" s="51" t="s">
        <v>124</v>
      </c>
      <c r="D235" s="52"/>
      <c r="E235" s="5"/>
      <c r="F235" s="53">
        <v>0</v>
      </c>
      <c r="G235" s="54"/>
      <c r="H235" s="54"/>
      <c r="I235" s="54"/>
      <c r="J235" s="53">
        <v>0</v>
      </c>
      <c r="K235" s="53">
        <v>0</v>
      </c>
      <c r="L235" s="53">
        <v>0</v>
      </c>
      <c r="M235" s="54"/>
      <c r="N235" s="53">
        <v>0</v>
      </c>
      <c r="O235" s="54"/>
      <c r="P235" s="54"/>
      <c r="Q235" s="54"/>
      <c r="R235" s="53">
        <v>0</v>
      </c>
      <c r="S235" s="53">
        <v>0</v>
      </c>
      <c r="T235" s="53">
        <v>0</v>
      </c>
      <c r="U235" s="53">
        <v>0</v>
      </c>
      <c r="V235" s="54"/>
      <c r="W235" s="53">
        <v>0</v>
      </c>
      <c r="X235" s="53">
        <v>0</v>
      </c>
      <c r="Y235" s="53">
        <v>0</v>
      </c>
      <c r="Z235" s="53">
        <v>0</v>
      </c>
      <c r="AA235" s="53">
        <v>0</v>
      </c>
      <c r="AB235" s="53">
        <v>0</v>
      </c>
      <c r="AC235" s="53">
        <v>0</v>
      </c>
      <c r="AD235" s="53">
        <v>0</v>
      </c>
      <c r="AE235" s="54"/>
      <c r="AF235" s="53">
        <v>0</v>
      </c>
      <c r="AG235" s="54"/>
      <c r="AH235" s="54"/>
      <c r="AI235" s="54"/>
      <c r="AJ235" s="53">
        <v>0</v>
      </c>
      <c r="AK235" s="54"/>
      <c r="AL235" s="54"/>
      <c r="AM235" s="54"/>
      <c r="AN235" s="53">
        <v>0</v>
      </c>
      <c r="AO235" s="54"/>
      <c r="AP235" s="53">
        <v>0</v>
      </c>
      <c r="AQ235" s="54"/>
      <c r="AR235" s="54"/>
      <c r="AS235" s="54"/>
      <c r="AT235" s="53">
        <v>0</v>
      </c>
      <c r="AU235" s="39"/>
      <c r="AV235" s="39"/>
      <c r="AW235" s="39"/>
    </row>
    <row r="236" spans="1:49" ht="20.100000000000001" customHeight="1" x14ac:dyDescent="0.2"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</row>
    <row r="237" spans="1:49" ht="20.100000000000001" customHeight="1" x14ac:dyDescent="0.2">
      <c r="C237" s="3" t="s">
        <v>181</v>
      </c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</row>
    <row r="238" spans="1:49" ht="20.100000000000001" customHeight="1" x14ac:dyDescent="0.2">
      <c r="D238" s="2" t="s">
        <v>96</v>
      </c>
      <c r="F238" s="39">
        <v>65</v>
      </c>
      <c r="G238" s="39"/>
      <c r="H238" s="39"/>
      <c r="I238" s="39"/>
      <c r="J238" s="39">
        <v>440</v>
      </c>
      <c r="K238" s="39">
        <v>1</v>
      </c>
      <c r="L238" s="39">
        <v>0</v>
      </c>
      <c r="M238" s="39"/>
      <c r="N238" s="39">
        <v>441</v>
      </c>
      <c r="O238" s="39"/>
      <c r="P238" s="39"/>
      <c r="Q238" s="39"/>
      <c r="R238" s="39">
        <v>0</v>
      </c>
      <c r="S238" s="39">
        <v>21</v>
      </c>
      <c r="T238" s="39">
        <v>89</v>
      </c>
      <c r="U238" s="39">
        <v>30</v>
      </c>
      <c r="V238" s="39"/>
      <c r="W238" s="39">
        <v>98</v>
      </c>
      <c r="X238" s="39">
        <v>2</v>
      </c>
      <c r="Y238" s="39">
        <v>0</v>
      </c>
      <c r="Z238" s="39">
        <v>17</v>
      </c>
      <c r="AA238" s="39">
        <v>63</v>
      </c>
      <c r="AB238" s="39">
        <v>2</v>
      </c>
      <c r="AC238" s="39">
        <v>116</v>
      </c>
      <c r="AD238" s="39">
        <v>0</v>
      </c>
      <c r="AE238" s="39"/>
      <c r="AF238" s="39">
        <v>438</v>
      </c>
      <c r="AG238" s="39"/>
      <c r="AH238" s="39"/>
      <c r="AI238" s="39"/>
      <c r="AJ238" s="39">
        <v>68</v>
      </c>
      <c r="AK238" s="39"/>
      <c r="AL238" s="39"/>
      <c r="AM238" s="39"/>
      <c r="AN238" s="39">
        <v>0</v>
      </c>
      <c r="AO238" s="39"/>
      <c r="AP238" s="39">
        <v>0</v>
      </c>
      <c r="AQ238" s="39"/>
      <c r="AR238" s="39"/>
      <c r="AS238" s="39"/>
      <c r="AT238" s="39">
        <v>7</v>
      </c>
      <c r="AU238" s="39"/>
      <c r="AV238" s="39"/>
      <c r="AW238" s="39"/>
    </row>
    <row r="239" spans="1:49" ht="19.5" customHeight="1" x14ac:dyDescent="0.2">
      <c r="D239" s="47" t="s">
        <v>97</v>
      </c>
      <c r="F239" s="48">
        <v>33</v>
      </c>
      <c r="G239" s="49"/>
      <c r="H239" s="49"/>
      <c r="I239" s="49"/>
      <c r="J239" s="48">
        <v>427</v>
      </c>
      <c r="K239" s="48">
        <v>1</v>
      </c>
      <c r="L239" s="48">
        <v>1</v>
      </c>
      <c r="M239" s="49"/>
      <c r="N239" s="48">
        <v>429</v>
      </c>
      <c r="O239" s="49"/>
      <c r="P239" s="49"/>
      <c r="Q239" s="49"/>
      <c r="R239" s="48">
        <v>0</v>
      </c>
      <c r="S239" s="48">
        <v>23</v>
      </c>
      <c r="T239" s="48">
        <v>55</v>
      </c>
      <c r="U239" s="48">
        <v>46</v>
      </c>
      <c r="V239" s="49"/>
      <c r="W239" s="48">
        <v>94</v>
      </c>
      <c r="X239" s="48">
        <v>8</v>
      </c>
      <c r="Y239" s="48">
        <v>1</v>
      </c>
      <c r="Z239" s="48">
        <v>7</v>
      </c>
      <c r="AA239" s="48">
        <v>63</v>
      </c>
      <c r="AB239" s="48">
        <v>4</v>
      </c>
      <c r="AC239" s="48">
        <v>129</v>
      </c>
      <c r="AD239" s="48">
        <v>0</v>
      </c>
      <c r="AE239" s="49"/>
      <c r="AF239" s="48">
        <v>430</v>
      </c>
      <c r="AG239" s="49"/>
      <c r="AH239" s="49"/>
      <c r="AI239" s="49"/>
      <c r="AJ239" s="48">
        <v>32</v>
      </c>
      <c r="AK239" s="49"/>
      <c r="AL239" s="49"/>
      <c r="AM239" s="49"/>
      <c r="AN239" s="48">
        <v>0</v>
      </c>
      <c r="AO239" s="49"/>
      <c r="AP239" s="48">
        <v>0</v>
      </c>
      <c r="AQ239" s="49"/>
      <c r="AR239" s="49"/>
      <c r="AS239" s="49"/>
      <c r="AT239" s="48">
        <v>0</v>
      </c>
      <c r="AU239" s="39"/>
      <c r="AV239" s="39"/>
      <c r="AW239" s="39"/>
    </row>
    <row r="240" spans="1:49" ht="20.100000000000001" customHeight="1" x14ac:dyDescent="0.2">
      <c r="D240" s="2" t="s">
        <v>113</v>
      </c>
      <c r="F240" s="39">
        <v>77</v>
      </c>
      <c r="G240" s="39"/>
      <c r="H240" s="39"/>
      <c r="I240" s="39"/>
      <c r="J240" s="39">
        <v>433</v>
      </c>
      <c r="K240" s="39">
        <v>6</v>
      </c>
      <c r="L240" s="39">
        <v>1</v>
      </c>
      <c r="M240" s="39"/>
      <c r="N240" s="39">
        <v>440</v>
      </c>
      <c r="O240" s="39"/>
      <c r="P240" s="39"/>
      <c r="Q240" s="39"/>
      <c r="R240" s="39">
        <v>0</v>
      </c>
      <c r="S240" s="39">
        <v>22</v>
      </c>
      <c r="T240" s="39">
        <v>41</v>
      </c>
      <c r="U240" s="39">
        <v>56</v>
      </c>
      <c r="V240" s="39"/>
      <c r="W240" s="39">
        <v>102</v>
      </c>
      <c r="X240" s="39">
        <v>3</v>
      </c>
      <c r="Y240" s="39">
        <v>0</v>
      </c>
      <c r="Z240" s="39">
        <v>13</v>
      </c>
      <c r="AA240" s="39">
        <v>46</v>
      </c>
      <c r="AB240" s="39">
        <v>4</v>
      </c>
      <c r="AC240" s="39">
        <v>143</v>
      </c>
      <c r="AD240" s="39">
        <v>0</v>
      </c>
      <c r="AE240" s="39"/>
      <c r="AF240" s="39">
        <v>430</v>
      </c>
      <c r="AG240" s="39"/>
      <c r="AH240" s="39"/>
      <c r="AI240" s="39"/>
      <c r="AJ240" s="39">
        <v>87</v>
      </c>
      <c r="AK240" s="39"/>
      <c r="AL240" s="39"/>
      <c r="AM240" s="39"/>
      <c r="AN240" s="39">
        <v>0</v>
      </c>
      <c r="AO240" s="39"/>
      <c r="AP240" s="39">
        <v>0</v>
      </c>
      <c r="AQ240" s="39"/>
      <c r="AR240" s="39"/>
      <c r="AS240" s="39"/>
      <c r="AT240" s="39">
        <v>0</v>
      </c>
      <c r="AU240" s="39"/>
      <c r="AV240" s="39"/>
      <c r="AW240" s="39"/>
    </row>
    <row r="241" spans="1:49" ht="19.5" customHeight="1" x14ac:dyDescent="0.2">
      <c r="D241" s="47" t="s">
        <v>99</v>
      </c>
      <c r="F241" s="48">
        <v>61</v>
      </c>
      <c r="G241" s="49"/>
      <c r="H241" s="49"/>
      <c r="I241" s="49"/>
      <c r="J241" s="48">
        <v>432</v>
      </c>
      <c r="K241" s="48">
        <v>1</v>
      </c>
      <c r="L241" s="48">
        <v>0</v>
      </c>
      <c r="M241" s="49"/>
      <c r="N241" s="48">
        <v>433</v>
      </c>
      <c r="O241" s="49"/>
      <c r="P241" s="49"/>
      <c r="Q241" s="49"/>
      <c r="R241" s="48">
        <v>0</v>
      </c>
      <c r="S241" s="48">
        <v>14</v>
      </c>
      <c r="T241" s="48">
        <v>88</v>
      </c>
      <c r="U241" s="48">
        <v>62</v>
      </c>
      <c r="V241" s="49"/>
      <c r="W241" s="48">
        <v>78</v>
      </c>
      <c r="X241" s="48">
        <v>12</v>
      </c>
      <c r="Y241" s="48">
        <v>0</v>
      </c>
      <c r="Z241" s="48">
        <v>11</v>
      </c>
      <c r="AA241" s="48">
        <v>43</v>
      </c>
      <c r="AB241" s="48">
        <v>12</v>
      </c>
      <c r="AC241" s="48">
        <v>102</v>
      </c>
      <c r="AD241" s="48">
        <v>0</v>
      </c>
      <c r="AE241" s="49"/>
      <c r="AF241" s="48">
        <v>422</v>
      </c>
      <c r="AG241" s="49"/>
      <c r="AH241" s="49"/>
      <c r="AI241" s="49"/>
      <c r="AJ241" s="48">
        <v>72</v>
      </c>
      <c r="AK241" s="49"/>
      <c r="AL241" s="49"/>
      <c r="AM241" s="49"/>
      <c r="AN241" s="48">
        <v>0</v>
      </c>
      <c r="AO241" s="49"/>
      <c r="AP241" s="48">
        <v>0</v>
      </c>
      <c r="AQ241" s="49"/>
      <c r="AR241" s="49"/>
      <c r="AS241" s="49"/>
      <c r="AT241" s="48">
        <v>0</v>
      </c>
      <c r="AU241" s="39"/>
      <c r="AV241" s="39"/>
      <c r="AW241" s="39"/>
    </row>
    <row r="242" spans="1:49" ht="20.100000000000001" customHeight="1" x14ac:dyDescent="0.2">
      <c r="D242" s="50" t="s">
        <v>114</v>
      </c>
      <c r="F242" s="49">
        <v>65</v>
      </c>
      <c r="G242" s="49"/>
      <c r="H242" s="49"/>
      <c r="I242" s="49"/>
      <c r="J242" s="49">
        <v>433</v>
      </c>
      <c r="K242" s="49">
        <v>10</v>
      </c>
      <c r="L242" s="49">
        <v>0</v>
      </c>
      <c r="M242" s="49"/>
      <c r="N242" s="49">
        <v>443</v>
      </c>
      <c r="O242" s="49"/>
      <c r="P242" s="49"/>
      <c r="Q242" s="49"/>
      <c r="R242" s="49">
        <v>0</v>
      </c>
      <c r="S242" s="49">
        <v>21</v>
      </c>
      <c r="T242" s="49">
        <v>78</v>
      </c>
      <c r="U242" s="49">
        <v>53</v>
      </c>
      <c r="V242" s="49"/>
      <c r="W242" s="49">
        <v>104</v>
      </c>
      <c r="X242" s="49">
        <v>6</v>
      </c>
      <c r="Y242" s="49">
        <v>0</v>
      </c>
      <c r="Z242" s="49">
        <v>13</v>
      </c>
      <c r="AA242" s="49">
        <v>61</v>
      </c>
      <c r="AB242" s="49">
        <v>3</v>
      </c>
      <c r="AC242" s="49">
        <v>98</v>
      </c>
      <c r="AD242" s="49">
        <v>0</v>
      </c>
      <c r="AE242" s="49"/>
      <c r="AF242" s="49">
        <v>437</v>
      </c>
      <c r="AG242" s="49"/>
      <c r="AH242" s="49"/>
      <c r="AI242" s="49"/>
      <c r="AJ242" s="49">
        <v>71</v>
      </c>
      <c r="AK242" s="49"/>
      <c r="AL242" s="49"/>
      <c r="AM242" s="49"/>
      <c r="AN242" s="49">
        <v>0</v>
      </c>
      <c r="AO242" s="49"/>
      <c r="AP242" s="49">
        <v>0</v>
      </c>
      <c r="AQ242" s="49"/>
      <c r="AR242" s="49"/>
      <c r="AS242" s="49"/>
      <c r="AT242" s="49">
        <v>0</v>
      </c>
      <c r="AU242" s="39"/>
      <c r="AV242" s="39"/>
      <c r="AW242" s="39"/>
    </row>
    <row r="243" spans="1:49" ht="20.100000000000001" customHeight="1" x14ac:dyDescent="0.2"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</row>
    <row r="244" spans="1:49" s="1" customFormat="1" ht="20.100000000000001" customHeight="1" x14ac:dyDescent="0.25">
      <c r="A244" s="3"/>
      <c r="B244" s="6"/>
      <c r="C244" s="51" t="s">
        <v>182</v>
      </c>
      <c r="D244" s="52"/>
      <c r="E244" s="5"/>
      <c r="F244" s="53">
        <v>301</v>
      </c>
      <c r="G244" s="54"/>
      <c r="H244" s="54"/>
      <c r="I244" s="54"/>
      <c r="J244" s="53">
        <v>2165</v>
      </c>
      <c r="K244" s="53">
        <v>19</v>
      </c>
      <c r="L244" s="53">
        <v>2</v>
      </c>
      <c r="M244" s="54"/>
      <c r="N244" s="53">
        <v>2186</v>
      </c>
      <c r="O244" s="54"/>
      <c r="P244" s="54"/>
      <c r="Q244" s="54"/>
      <c r="R244" s="53">
        <v>0</v>
      </c>
      <c r="S244" s="53">
        <v>101</v>
      </c>
      <c r="T244" s="53">
        <v>351</v>
      </c>
      <c r="U244" s="53">
        <v>247</v>
      </c>
      <c r="V244" s="54"/>
      <c r="W244" s="53">
        <v>476</v>
      </c>
      <c r="X244" s="53">
        <v>31</v>
      </c>
      <c r="Y244" s="53">
        <v>1</v>
      </c>
      <c r="Z244" s="53">
        <v>61</v>
      </c>
      <c r="AA244" s="53">
        <v>276</v>
      </c>
      <c r="AB244" s="53">
        <v>25</v>
      </c>
      <c r="AC244" s="53">
        <v>588</v>
      </c>
      <c r="AD244" s="53">
        <v>0</v>
      </c>
      <c r="AE244" s="54"/>
      <c r="AF244" s="53">
        <v>2157</v>
      </c>
      <c r="AG244" s="54"/>
      <c r="AH244" s="54"/>
      <c r="AI244" s="54"/>
      <c r="AJ244" s="53">
        <v>330</v>
      </c>
      <c r="AK244" s="54"/>
      <c r="AL244" s="54"/>
      <c r="AM244" s="54"/>
      <c r="AN244" s="53">
        <v>0</v>
      </c>
      <c r="AO244" s="54"/>
      <c r="AP244" s="53">
        <v>0</v>
      </c>
      <c r="AQ244" s="54"/>
      <c r="AR244" s="54"/>
      <c r="AS244" s="54"/>
      <c r="AT244" s="53">
        <v>7</v>
      </c>
      <c r="AU244" s="39"/>
      <c r="AV244" s="39"/>
      <c r="AW244" s="39"/>
    </row>
    <row r="245" spans="1:49" ht="20.100000000000001" customHeight="1" x14ac:dyDescent="0.2"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</row>
    <row r="246" spans="1:49" s="1" customFormat="1" ht="20.100000000000001" customHeight="1" x14ac:dyDescent="0.25">
      <c r="A246" s="3"/>
      <c r="B246" s="57" t="s">
        <v>183</v>
      </c>
      <c r="C246" s="58"/>
      <c r="D246" s="58"/>
      <c r="E246" s="5"/>
      <c r="F246" s="59">
        <v>301</v>
      </c>
      <c r="G246" s="54"/>
      <c r="H246" s="54"/>
      <c r="I246" s="54"/>
      <c r="J246" s="59">
        <v>2165</v>
      </c>
      <c r="K246" s="59">
        <v>19</v>
      </c>
      <c r="L246" s="59">
        <v>2</v>
      </c>
      <c r="M246" s="54"/>
      <c r="N246" s="59">
        <v>2186</v>
      </c>
      <c r="O246" s="54"/>
      <c r="P246" s="54"/>
      <c r="Q246" s="54"/>
      <c r="R246" s="59">
        <v>0</v>
      </c>
      <c r="S246" s="59">
        <v>101</v>
      </c>
      <c r="T246" s="59">
        <v>351</v>
      </c>
      <c r="U246" s="59">
        <v>247</v>
      </c>
      <c r="V246" s="54"/>
      <c r="W246" s="59">
        <v>476</v>
      </c>
      <c r="X246" s="59">
        <v>31</v>
      </c>
      <c r="Y246" s="59">
        <v>1</v>
      </c>
      <c r="Z246" s="59">
        <v>61</v>
      </c>
      <c r="AA246" s="59">
        <v>276</v>
      </c>
      <c r="AB246" s="59">
        <v>25</v>
      </c>
      <c r="AC246" s="59">
        <v>588</v>
      </c>
      <c r="AD246" s="59">
        <v>0</v>
      </c>
      <c r="AE246" s="54"/>
      <c r="AF246" s="59">
        <v>2157</v>
      </c>
      <c r="AG246" s="54"/>
      <c r="AH246" s="54"/>
      <c r="AI246" s="54"/>
      <c r="AJ246" s="59">
        <v>330</v>
      </c>
      <c r="AK246" s="54"/>
      <c r="AL246" s="54"/>
      <c r="AM246" s="54"/>
      <c r="AN246" s="59">
        <v>0</v>
      </c>
      <c r="AO246" s="54"/>
      <c r="AP246" s="59">
        <v>0</v>
      </c>
      <c r="AQ246" s="54"/>
      <c r="AR246" s="54"/>
      <c r="AS246" s="54"/>
      <c r="AT246" s="59">
        <v>7</v>
      </c>
      <c r="AU246" s="39"/>
      <c r="AV246" s="39"/>
      <c r="AW246" s="39"/>
    </row>
    <row r="247" spans="1:49" ht="20.100000000000001" customHeight="1" x14ac:dyDescent="0.2"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</row>
    <row r="248" spans="1:49" ht="20.100000000000001" customHeight="1" x14ac:dyDescent="0.2">
      <c r="B248" s="6" t="s">
        <v>184</v>
      </c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</row>
    <row r="249" spans="1:49" ht="20.100000000000001" customHeight="1" x14ac:dyDescent="0.2">
      <c r="C249" s="3" t="s">
        <v>154</v>
      </c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</row>
    <row r="250" spans="1:49" ht="20.100000000000001" customHeight="1" x14ac:dyDescent="0.2">
      <c r="D250" s="2" t="s">
        <v>96</v>
      </c>
      <c r="F250" s="39">
        <v>71</v>
      </c>
      <c r="G250" s="39"/>
      <c r="H250" s="39"/>
      <c r="I250" s="39"/>
      <c r="J250" s="39">
        <v>639</v>
      </c>
      <c r="K250" s="39">
        <v>1</v>
      </c>
      <c r="L250" s="39">
        <v>3</v>
      </c>
      <c r="M250" s="39"/>
      <c r="N250" s="39">
        <v>643</v>
      </c>
      <c r="O250" s="39"/>
      <c r="P250" s="39"/>
      <c r="Q250" s="39"/>
      <c r="R250" s="39">
        <v>0</v>
      </c>
      <c r="S250" s="39">
        <v>10</v>
      </c>
      <c r="T250" s="39">
        <v>18</v>
      </c>
      <c r="U250" s="39">
        <v>3</v>
      </c>
      <c r="V250" s="39"/>
      <c r="W250" s="39">
        <v>224</v>
      </c>
      <c r="X250" s="39">
        <v>6</v>
      </c>
      <c r="Y250" s="39">
        <v>2</v>
      </c>
      <c r="Z250" s="39">
        <v>46</v>
      </c>
      <c r="AA250" s="39">
        <v>34</v>
      </c>
      <c r="AB250" s="39">
        <v>7</v>
      </c>
      <c r="AC250" s="39">
        <v>267</v>
      </c>
      <c r="AD250" s="39">
        <v>0</v>
      </c>
      <c r="AE250" s="39"/>
      <c r="AF250" s="39">
        <v>617</v>
      </c>
      <c r="AG250" s="39"/>
      <c r="AH250" s="39"/>
      <c r="AI250" s="39"/>
      <c r="AJ250" s="39">
        <v>97</v>
      </c>
      <c r="AK250" s="39"/>
      <c r="AL250" s="39"/>
      <c r="AM250" s="39"/>
      <c r="AN250" s="39">
        <v>0</v>
      </c>
      <c r="AO250" s="39"/>
      <c r="AP250" s="39">
        <v>0</v>
      </c>
      <c r="AQ250" s="39"/>
      <c r="AR250" s="39"/>
      <c r="AS250" s="39"/>
      <c r="AT250" s="39">
        <v>28</v>
      </c>
      <c r="AU250" s="39"/>
      <c r="AV250" s="39"/>
      <c r="AW250" s="39"/>
    </row>
    <row r="251" spans="1:49" ht="19.5" customHeight="1" x14ac:dyDescent="0.2">
      <c r="D251" s="47" t="s">
        <v>135</v>
      </c>
      <c r="F251" s="48">
        <v>2</v>
      </c>
      <c r="G251" s="49"/>
      <c r="H251" s="49"/>
      <c r="I251" s="49"/>
      <c r="J251" s="48">
        <v>531</v>
      </c>
      <c r="K251" s="48">
        <v>28</v>
      </c>
      <c r="L251" s="48">
        <v>0</v>
      </c>
      <c r="M251" s="49"/>
      <c r="N251" s="48">
        <v>559</v>
      </c>
      <c r="O251" s="49"/>
      <c r="P251" s="49"/>
      <c r="Q251" s="49"/>
      <c r="R251" s="48">
        <v>0</v>
      </c>
      <c r="S251" s="48">
        <v>6</v>
      </c>
      <c r="T251" s="48">
        <v>127</v>
      </c>
      <c r="U251" s="48">
        <v>51</v>
      </c>
      <c r="V251" s="49"/>
      <c r="W251" s="48">
        <v>110</v>
      </c>
      <c r="X251" s="48">
        <v>0</v>
      </c>
      <c r="Y251" s="48">
        <v>0</v>
      </c>
      <c r="Z251" s="48">
        <v>27</v>
      </c>
      <c r="AA251" s="48">
        <v>22</v>
      </c>
      <c r="AB251" s="48">
        <v>5</v>
      </c>
      <c r="AC251" s="48">
        <v>180</v>
      </c>
      <c r="AD251" s="48">
        <v>0</v>
      </c>
      <c r="AE251" s="49"/>
      <c r="AF251" s="48">
        <v>528</v>
      </c>
      <c r="AG251" s="49"/>
      <c r="AH251" s="49"/>
      <c r="AI251" s="49"/>
      <c r="AJ251" s="48">
        <v>33</v>
      </c>
      <c r="AK251" s="49"/>
      <c r="AL251" s="49"/>
      <c r="AM251" s="49"/>
      <c r="AN251" s="48">
        <v>0</v>
      </c>
      <c r="AO251" s="49"/>
      <c r="AP251" s="48">
        <v>0</v>
      </c>
      <c r="AQ251" s="49"/>
      <c r="AR251" s="49"/>
      <c r="AS251" s="49"/>
      <c r="AT251" s="48">
        <v>0</v>
      </c>
      <c r="AU251" s="39"/>
      <c r="AV251" s="39"/>
      <c r="AW251" s="39"/>
    </row>
    <row r="252" spans="1:49" ht="20.100000000000001" customHeight="1" x14ac:dyDescent="0.2">
      <c r="D252" s="2" t="s">
        <v>98</v>
      </c>
      <c r="F252" s="39">
        <v>19</v>
      </c>
      <c r="G252" s="39"/>
      <c r="H252" s="39"/>
      <c r="I252" s="39"/>
      <c r="J252" s="39">
        <v>442</v>
      </c>
      <c r="K252" s="39">
        <v>5</v>
      </c>
      <c r="L252" s="39">
        <v>0</v>
      </c>
      <c r="M252" s="39"/>
      <c r="N252" s="39">
        <v>447</v>
      </c>
      <c r="O252" s="39"/>
      <c r="P252" s="39"/>
      <c r="Q252" s="39"/>
      <c r="R252" s="39">
        <v>1</v>
      </c>
      <c r="S252" s="39">
        <v>4</v>
      </c>
      <c r="T252" s="39">
        <v>9</v>
      </c>
      <c r="U252" s="39">
        <v>7</v>
      </c>
      <c r="V252" s="39"/>
      <c r="W252" s="39">
        <v>54</v>
      </c>
      <c r="X252" s="39">
        <v>0</v>
      </c>
      <c r="Y252" s="39">
        <v>0</v>
      </c>
      <c r="Z252" s="39">
        <v>2</v>
      </c>
      <c r="AA252" s="39">
        <v>35</v>
      </c>
      <c r="AB252" s="39">
        <v>1</v>
      </c>
      <c r="AC252" s="39">
        <v>308</v>
      </c>
      <c r="AD252" s="39">
        <v>0</v>
      </c>
      <c r="AE252" s="39"/>
      <c r="AF252" s="39">
        <v>421</v>
      </c>
      <c r="AG252" s="39"/>
      <c r="AH252" s="39"/>
      <c r="AI252" s="39"/>
      <c r="AJ252" s="39">
        <v>45</v>
      </c>
      <c r="AK252" s="39"/>
      <c r="AL252" s="39"/>
      <c r="AM252" s="39"/>
      <c r="AN252" s="39">
        <v>0</v>
      </c>
      <c r="AO252" s="39"/>
      <c r="AP252" s="39">
        <v>0</v>
      </c>
      <c r="AQ252" s="39"/>
      <c r="AR252" s="39"/>
      <c r="AS252" s="39"/>
      <c r="AT252" s="39">
        <v>0</v>
      </c>
      <c r="AU252" s="39"/>
      <c r="AV252" s="39"/>
      <c r="AW252" s="39"/>
    </row>
    <row r="253" spans="1:49" ht="19.5" customHeight="1" x14ac:dyDescent="0.2">
      <c r="D253" s="47" t="s">
        <v>136</v>
      </c>
      <c r="F253" s="48">
        <v>5</v>
      </c>
      <c r="G253" s="49"/>
      <c r="H253" s="49"/>
      <c r="I253" s="49"/>
      <c r="J253" s="48">
        <v>17</v>
      </c>
      <c r="K253" s="48">
        <v>0</v>
      </c>
      <c r="L253" s="48">
        <v>0</v>
      </c>
      <c r="M253" s="49"/>
      <c r="N253" s="48">
        <v>17</v>
      </c>
      <c r="O253" s="49"/>
      <c r="P253" s="49"/>
      <c r="Q253" s="49"/>
      <c r="R253" s="48">
        <v>0</v>
      </c>
      <c r="S253" s="48">
        <v>1</v>
      </c>
      <c r="T253" s="48">
        <v>1</v>
      </c>
      <c r="U253" s="48">
        <v>1</v>
      </c>
      <c r="V253" s="49"/>
      <c r="W253" s="48">
        <v>5</v>
      </c>
      <c r="X253" s="48">
        <v>1</v>
      </c>
      <c r="Y253" s="48">
        <v>0</v>
      </c>
      <c r="Z253" s="48">
        <v>0</v>
      </c>
      <c r="AA253" s="48">
        <v>5</v>
      </c>
      <c r="AB253" s="48">
        <v>1</v>
      </c>
      <c r="AC253" s="48">
        <v>7</v>
      </c>
      <c r="AD253" s="48">
        <v>0</v>
      </c>
      <c r="AE253" s="49"/>
      <c r="AF253" s="48">
        <v>22</v>
      </c>
      <c r="AG253" s="49"/>
      <c r="AH253" s="49"/>
      <c r="AI253" s="49"/>
      <c r="AJ253" s="48">
        <v>0</v>
      </c>
      <c r="AK253" s="49"/>
      <c r="AL253" s="49"/>
      <c r="AM253" s="49"/>
      <c r="AN253" s="48">
        <v>0</v>
      </c>
      <c r="AO253" s="49"/>
      <c r="AP253" s="48">
        <v>0</v>
      </c>
      <c r="AQ253" s="49"/>
      <c r="AR253" s="49"/>
      <c r="AS253" s="49"/>
      <c r="AT253" s="48">
        <v>0</v>
      </c>
      <c r="AU253" s="39"/>
      <c r="AV253" s="39"/>
      <c r="AW253" s="39"/>
    </row>
    <row r="254" spans="1:49" ht="20.100000000000001" customHeight="1" x14ac:dyDescent="0.2">
      <c r="D254" s="2" t="s">
        <v>100</v>
      </c>
      <c r="F254" s="39">
        <v>5</v>
      </c>
      <c r="G254" s="39"/>
      <c r="H254" s="39"/>
      <c r="I254" s="39"/>
      <c r="J254" s="39">
        <v>16</v>
      </c>
      <c r="K254" s="39">
        <v>1</v>
      </c>
      <c r="L254" s="39">
        <v>0</v>
      </c>
      <c r="M254" s="39"/>
      <c r="N254" s="39">
        <v>17</v>
      </c>
      <c r="O254" s="39"/>
      <c r="P254" s="39"/>
      <c r="Q254" s="39"/>
      <c r="R254" s="39">
        <v>0</v>
      </c>
      <c r="S254" s="39">
        <v>0</v>
      </c>
      <c r="T254" s="39">
        <v>7</v>
      </c>
      <c r="U254" s="39">
        <v>2</v>
      </c>
      <c r="V254" s="39"/>
      <c r="W254" s="39">
        <v>7</v>
      </c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6</v>
      </c>
      <c r="AD254" s="39">
        <v>0</v>
      </c>
      <c r="AE254" s="39"/>
      <c r="AF254" s="39">
        <v>22</v>
      </c>
      <c r="AG254" s="39"/>
      <c r="AH254" s="39"/>
      <c r="AI254" s="39"/>
      <c r="AJ254" s="39">
        <v>0</v>
      </c>
      <c r="AK254" s="39"/>
      <c r="AL254" s="39"/>
      <c r="AM254" s="39"/>
      <c r="AN254" s="39">
        <v>0</v>
      </c>
      <c r="AO254" s="39"/>
      <c r="AP254" s="39">
        <v>0</v>
      </c>
      <c r="AQ254" s="39"/>
      <c r="AR254" s="39"/>
      <c r="AS254" s="39"/>
      <c r="AT254" s="39">
        <v>0</v>
      </c>
      <c r="AU254" s="39"/>
      <c r="AV254" s="39"/>
      <c r="AW254" s="39"/>
    </row>
    <row r="255" spans="1:49" ht="19.5" customHeight="1" x14ac:dyDescent="0.2">
      <c r="D255" s="47" t="s">
        <v>101</v>
      </c>
      <c r="F255" s="48">
        <v>7</v>
      </c>
      <c r="G255" s="49"/>
      <c r="H255" s="49"/>
      <c r="I255" s="49"/>
      <c r="J255" s="48">
        <v>15</v>
      </c>
      <c r="K255" s="48">
        <v>0</v>
      </c>
      <c r="L255" s="48">
        <v>0</v>
      </c>
      <c r="M255" s="49"/>
      <c r="N255" s="48">
        <v>15</v>
      </c>
      <c r="O255" s="49"/>
      <c r="P255" s="49"/>
      <c r="Q255" s="49"/>
      <c r="R255" s="48">
        <v>0</v>
      </c>
      <c r="S255" s="48">
        <v>0</v>
      </c>
      <c r="T255" s="48">
        <v>5</v>
      </c>
      <c r="U255" s="48">
        <v>1</v>
      </c>
      <c r="V255" s="49"/>
      <c r="W255" s="48">
        <v>3</v>
      </c>
      <c r="X255" s="48">
        <v>0</v>
      </c>
      <c r="Y255" s="48">
        <v>0</v>
      </c>
      <c r="Z255" s="48">
        <v>0</v>
      </c>
      <c r="AA255" s="48">
        <v>0</v>
      </c>
      <c r="AB255" s="48">
        <v>0</v>
      </c>
      <c r="AC255" s="48">
        <v>8</v>
      </c>
      <c r="AD255" s="48">
        <v>0</v>
      </c>
      <c r="AE255" s="49"/>
      <c r="AF255" s="48">
        <v>17</v>
      </c>
      <c r="AG255" s="49"/>
      <c r="AH255" s="49"/>
      <c r="AI255" s="49"/>
      <c r="AJ255" s="48">
        <v>5</v>
      </c>
      <c r="AK255" s="49"/>
      <c r="AL255" s="49"/>
      <c r="AM255" s="49"/>
      <c r="AN255" s="48">
        <v>0</v>
      </c>
      <c r="AO255" s="49"/>
      <c r="AP255" s="48">
        <v>0</v>
      </c>
      <c r="AQ255" s="49"/>
      <c r="AR255" s="49"/>
      <c r="AS255" s="49"/>
      <c r="AT255" s="48">
        <v>0</v>
      </c>
      <c r="AU255" s="39"/>
      <c r="AV255" s="39"/>
      <c r="AW255" s="39"/>
    </row>
    <row r="256" spans="1:49" ht="20.100000000000001" customHeight="1" x14ac:dyDescent="0.2">
      <c r="D256" s="2" t="s">
        <v>116</v>
      </c>
      <c r="F256" s="39">
        <v>33</v>
      </c>
      <c r="G256" s="39"/>
      <c r="H256" s="39"/>
      <c r="I256" s="39"/>
      <c r="J256" s="39">
        <v>107</v>
      </c>
      <c r="K256" s="39">
        <v>1</v>
      </c>
      <c r="L256" s="39">
        <v>0</v>
      </c>
      <c r="M256" s="39"/>
      <c r="N256" s="39">
        <v>108</v>
      </c>
      <c r="O256" s="39"/>
      <c r="P256" s="39"/>
      <c r="Q256" s="39"/>
      <c r="R256" s="39">
        <v>0</v>
      </c>
      <c r="S256" s="39">
        <v>5</v>
      </c>
      <c r="T256" s="39">
        <v>3</v>
      </c>
      <c r="U256" s="39">
        <v>6</v>
      </c>
      <c r="V256" s="39"/>
      <c r="W256" s="39">
        <v>30</v>
      </c>
      <c r="X256" s="39">
        <v>0</v>
      </c>
      <c r="Y256" s="39">
        <v>0</v>
      </c>
      <c r="Z256" s="39">
        <v>0</v>
      </c>
      <c r="AA256" s="39">
        <v>5</v>
      </c>
      <c r="AB256" s="39">
        <v>0</v>
      </c>
      <c r="AC256" s="39">
        <v>65</v>
      </c>
      <c r="AD256" s="39">
        <v>0</v>
      </c>
      <c r="AE256" s="39"/>
      <c r="AF256" s="39">
        <v>114</v>
      </c>
      <c r="AG256" s="39"/>
      <c r="AH256" s="39"/>
      <c r="AI256" s="39"/>
      <c r="AJ256" s="39">
        <v>27</v>
      </c>
      <c r="AK256" s="39"/>
      <c r="AL256" s="39"/>
      <c r="AM256" s="39"/>
      <c r="AN256" s="39">
        <v>0</v>
      </c>
      <c r="AO256" s="39"/>
      <c r="AP256" s="39">
        <v>0</v>
      </c>
      <c r="AQ256" s="39"/>
      <c r="AR256" s="39"/>
      <c r="AS256" s="39"/>
      <c r="AT256" s="39">
        <v>0</v>
      </c>
      <c r="AU256" s="39"/>
      <c r="AV256" s="39"/>
      <c r="AW256" s="39"/>
    </row>
    <row r="257" spans="1:49" ht="19.5" customHeight="1" x14ac:dyDescent="0.2">
      <c r="D257" s="47" t="s">
        <v>103</v>
      </c>
      <c r="F257" s="48">
        <v>31</v>
      </c>
      <c r="G257" s="49"/>
      <c r="H257" s="49"/>
      <c r="I257" s="49"/>
      <c r="J257" s="48">
        <v>101</v>
      </c>
      <c r="K257" s="48">
        <v>0</v>
      </c>
      <c r="L257" s="48">
        <v>0</v>
      </c>
      <c r="M257" s="49"/>
      <c r="N257" s="48">
        <v>101</v>
      </c>
      <c r="O257" s="49"/>
      <c r="P257" s="49"/>
      <c r="Q257" s="49"/>
      <c r="R257" s="48">
        <v>0</v>
      </c>
      <c r="S257" s="48">
        <v>1</v>
      </c>
      <c r="T257" s="48">
        <v>0</v>
      </c>
      <c r="U257" s="48">
        <v>1</v>
      </c>
      <c r="V257" s="49"/>
      <c r="W257" s="48">
        <v>49</v>
      </c>
      <c r="X257" s="48">
        <v>0</v>
      </c>
      <c r="Y257" s="48">
        <v>0</v>
      </c>
      <c r="Z257" s="48">
        <v>12</v>
      </c>
      <c r="AA257" s="48">
        <v>7</v>
      </c>
      <c r="AB257" s="48">
        <v>0</v>
      </c>
      <c r="AC257" s="48">
        <v>42</v>
      </c>
      <c r="AD257" s="48">
        <v>0</v>
      </c>
      <c r="AE257" s="49"/>
      <c r="AF257" s="48">
        <v>112</v>
      </c>
      <c r="AG257" s="49"/>
      <c r="AH257" s="49"/>
      <c r="AI257" s="49"/>
      <c r="AJ257" s="48">
        <v>20</v>
      </c>
      <c r="AK257" s="49"/>
      <c r="AL257" s="49"/>
      <c r="AM257" s="49"/>
      <c r="AN257" s="48">
        <v>0</v>
      </c>
      <c r="AO257" s="49"/>
      <c r="AP257" s="48">
        <v>0</v>
      </c>
      <c r="AQ257" s="49"/>
      <c r="AR257" s="49"/>
      <c r="AS257" s="49"/>
      <c r="AT257" s="48">
        <v>0</v>
      </c>
      <c r="AU257" s="39"/>
      <c r="AV257" s="39"/>
      <c r="AW257" s="39"/>
    </row>
    <row r="258" spans="1:49" ht="20.100000000000001" customHeight="1" x14ac:dyDescent="0.2">
      <c r="D258" s="2" t="s">
        <v>104</v>
      </c>
      <c r="F258" s="39">
        <v>5</v>
      </c>
      <c r="G258" s="39"/>
      <c r="H258" s="39"/>
      <c r="I258" s="39"/>
      <c r="J258" s="39">
        <v>19</v>
      </c>
      <c r="K258" s="39">
        <v>1</v>
      </c>
      <c r="L258" s="39">
        <v>0</v>
      </c>
      <c r="M258" s="39"/>
      <c r="N258" s="39">
        <v>20</v>
      </c>
      <c r="O258" s="39"/>
      <c r="P258" s="39"/>
      <c r="Q258" s="39"/>
      <c r="R258" s="39">
        <v>0</v>
      </c>
      <c r="S258" s="39">
        <v>1</v>
      </c>
      <c r="T258" s="39">
        <v>3</v>
      </c>
      <c r="U258" s="39">
        <v>0</v>
      </c>
      <c r="V258" s="39"/>
      <c r="W258" s="39">
        <v>2</v>
      </c>
      <c r="X258" s="39">
        <v>0</v>
      </c>
      <c r="Y258" s="39">
        <v>0</v>
      </c>
      <c r="Z258" s="39">
        <v>0</v>
      </c>
      <c r="AA258" s="39">
        <v>6</v>
      </c>
      <c r="AB258" s="39">
        <v>0</v>
      </c>
      <c r="AC258" s="39">
        <v>8</v>
      </c>
      <c r="AD258" s="39">
        <v>0</v>
      </c>
      <c r="AE258" s="39"/>
      <c r="AF258" s="39">
        <v>20</v>
      </c>
      <c r="AG258" s="39"/>
      <c r="AH258" s="39"/>
      <c r="AI258" s="39"/>
      <c r="AJ258" s="39">
        <v>5</v>
      </c>
      <c r="AK258" s="39"/>
      <c r="AL258" s="39"/>
      <c r="AM258" s="39"/>
      <c r="AN258" s="39">
        <v>0</v>
      </c>
      <c r="AO258" s="39"/>
      <c r="AP258" s="39">
        <v>0</v>
      </c>
      <c r="AQ258" s="39"/>
      <c r="AR258" s="39"/>
      <c r="AS258" s="39"/>
      <c r="AT258" s="39">
        <v>0</v>
      </c>
      <c r="AU258" s="39"/>
      <c r="AV258" s="39"/>
      <c r="AW258" s="39"/>
    </row>
    <row r="259" spans="1:49" ht="19.5" customHeight="1" x14ac:dyDescent="0.2">
      <c r="D259" s="47" t="s">
        <v>117</v>
      </c>
      <c r="F259" s="48">
        <v>27</v>
      </c>
      <c r="G259" s="49"/>
      <c r="H259" s="49"/>
      <c r="I259" s="49"/>
      <c r="J259" s="48">
        <v>557</v>
      </c>
      <c r="K259" s="48">
        <v>14</v>
      </c>
      <c r="L259" s="48">
        <v>0</v>
      </c>
      <c r="M259" s="49"/>
      <c r="N259" s="48">
        <v>571</v>
      </c>
      <c r="O259" s="49"/>
      <c r="P259" s="49"/>
      <c r="Q259" s="49"/>
      <c r="R259" s="48">
        <v>0</v>
      </c>
      <c r="S259" s="48">
        <v>9</v>
      </c>
      <c r="T259" s="48">
        <v>30</v>
      </c>
      <c r="U259" s="48">
        <v>113</v>
      </c>
      <c r="V259" s="49"/>
      <c r="W259" s="48">
        <v>80</v>
      </c>
      <c r="X259" s="48">
        <v>1</v>
      </c>
      <c r="Y259" s="48">
        <v>1</v>
      </c>
      <c r="Z259" s="48">
        <v>15</v>
      </c>
      <c r="AA259" s="48">
        <v>39</v>
      </c>
      <c r="AB259" s="48">
        <v>14</v>
      </c>
      <c r="AC259" s="48">
        <v>235</v>
      </c>
      <c r="AD259" s="48">
        <v>0</v>
      </c>
      <c r="AE259" s="49"/>
      <c r="AF259" s="48">
        <v>537</v>
      </c>
      <c r="AG259" s="49"/>
      <c r="AH259" s="49"/>
      <c r="AI259" s="49"/>
      <c r="AJ259" s="48">
        <v>61</v>
      </c>
      <c r="AK259" s="49"/>
      <c r="AL259" s="49"/>
      <c r="AM259" s="49"/>
      <c r="AN259" s="48">
        <v>0</v>
      </c>
      <c r="AO259" s="49"/>
      <c r="AP259" s="48">
        <v>0</v>
      </c>
      <c r="AQ259" s="49"/>
      <c r="AR259" s="49"/>
      <c r="AS259" s="49"/>
      <c r="AT259" s="48">
        <v>0</v>
      </c>
      <c r="AU259" s="39"/>
      <c r="AV259" s="39"/>
      <c r="AW259" s="39"/>
    </row>
    <row r="260" spans="1:49" ht="20.100000000000001" customHeight="1" x14ac:dyDescent="0.2">
      <c r="D260" s="2" t="s">
        <v>156</v>
      </c>
      <c r="F260" s="39">
        <v>21</v>
      </c>
      <c r="G260" s="39"/>
      <c r="H260" s="39"/>
      <c r="I260" s="39"/>
      <c r="J260" s="39">
        <v>368</v>
      </c>
      <c r="K260" s="39">
        <v>2</v>
      </c>
      <c r="L260" s="39">
        <v>1</v>
      </c>
      <c r="M260" s="39"/>
      <c r="N260" s="39">
        <v>371</v>
      </c>
      <c r="O260" s="39"/>
      <c r="P260" s="39"/>
      <c r="Q260" s="39"/>
      <c r="R260" s="39">
        <v>0</v>
      </c>
      <c r="S260" s="39">
        <v>6</v>
      </c>
      <c r="T260" s="39">
        <v>31</v>
      </c>
      <c r="U260" s="39">
        <v>26</v>
      </c>
      <c r="V260" s="39"/>
      <c r="W260" s="39">
        <v>75</v>
      </c>
      <c r="X260" s="39">
        <v>0</v>
      </c>
      <c r="Y260" s="39">
        <v>0</v>
      </c>
      <c r="Z260" s="39">
        <v>45</v>
      </c>
      <c r="AA260" s="39">
        <v>14</v>
      </c>
      <c r="AB260" s="39">
        <v>2</v>
      </c>
      <c r="AC260" s="39">
        <v>145</v>
      </c>
      <c r="AD260" s="39">
        <v>0</v>
      </c>
      <c r="AE260" s="39"/>
      <c r="AF260" s="39">
        <v>344</v>
      </c>
      <c r="AG260" s="39"/>
      <c r="AH260" s="39"/>
      <c r="AI260" s="39"/>
      <c r="AJ260" s="39">
        <v>48</v>
      </c>
      <c r="AK260" s="39"/>
      <c r="AL260" s="39"/>
      <c r="AM260" s="39"/>
      <c r="AN260" s="39">
        <v>0</v>
      </c>
      <c r="AO260" s="39"/>
      <c r="AP260" s="39">
        <v>0</v>
      </c>
      <c r="AQ260" s="39"/>
      <c r="AR260" s="39"/>
      <c r="AS260" s="39"/>
      <c r="AT260" s="39">
        <v>0</v>
      </c>
      <c r="AU260" s="39"/>
      <c r="AV260" s="39"/>
      <c r="AW260" s="39"/>
    </row>
    <row r="261" spans="1:49" ht="19.5" customHeight="1" x14ac:dyDescent="0.2">
      <c r="D261" s="47" t="s">
        <v>185</v>
      </c>
      <c r="F261" s="48">
        <v>29</v>
      </c>
      <c r="G261" s="49"/>
      <c r="H261" s="49"/>
      <c r="I261" s="49"/>
      <c r="J261" s="48">
        <v>503</v>
      </c>
      <c r="K261" s="48">
        <v>3</v>
      </c>
      <c r="L261" s="48">
        <v>1</v>
      </c>
      <c r="M261" s="49"/>
      <c r="N261" s="48">
        <v>507</v>
      </c>
      <c r="O261" s="49"/>
      <c r="P261" s="49"/>
      <c r="Q261" s="49"/>
      <c r="R261" s="48">
        <v>0</v>
      </c>
      <c r="S261" s="48">
        <v>4</v>
      </c>
      <c r="T261" s="48">
        <v>8</v>
      </c>
      <c r="U261" s="48">
        <v>21</v>
      </c>
      <c r="V261" s="49"/>
      <c r="W261" s="48">
        <v>135</v>
      </c>
      <c r="X261" s="48">
        <v>1</v>
      </c>
      <c r="Y261" s="48">
        <v>0</v>
      </c>
      <c r="Z261" s="48">
        <v>22</v>
      </c>
      <c r="AA261" s="48">
        <v>7</v>
      </c>
      <c r="AB261" s="48">
        <v>3</v>
      </c>
      <c r="AC261" s="48">
        <v>253</v>
      </c>
      <c r="AD261" s="48">
        <v>0</v>
      </c>
      <c r="AE261" s="49"/>
      <c r="AF261" s="48">
        <v>454</v>
      </c>
      <c r="AG261" s="49"/>
      <c r="AH261" s="49"/>
      <c r="AI261" s="49"/>
      <c r="AJ261" s="48">
        <v>82</v>
      </c>
      <c r="AK261" s="49"/>
      <c r="AL261" s="49"/>
      <c r="AM261" s="49"/>
      <c r="AN261" s="48">
        <v>0</v>
      </c>
      <c r="AO261" s="49"/>
      <c r="AP261" s="48">
        <v>0</v>
      </c>
      <c r="AQ261" s="49"/>
      <c r="AR261" s="49"/>
      <c r="AS261" s="49"/>
      <c r="AT261" s="48">
        <v>0</v>
      </c>
      <c r="AU261" s="39"/>
      <c r="AV261" s="39"/>
      <c r="AW261" s="39"/>
    </row>
    <row r="262" spans="1:49" ht="20.100000000000001" customHeight="1" x14ac:dyDescent="0.2"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</row>
    <row r="263" spans="1:49" s="1" customFormat="1" ht="20.100000000000001" customHeight="1" x14ac:dyDescent="0.25">
      <c r="A263" s="3"/>
      <c r="B263" s="6"/>
      <c r="C263" s="51" t="s">
        <v>159</v>
      </c>
      <c r="D263" s="52"/>
      <c r="E263" s="5"/>
      <c r="F263" s="53">
        <v>255</v>
      </c>
      <c r="G263" s="54"/>
      <c r="H263" s="54"/>
      <c r="I263" s="54"/>
      <c r="J263" s="53">
        <v>3315</v>
      </c>
      <c r="K263" s="53">
        <v>56</v>
      </c>
      <c r="L263" s="53">
        <v>5</v>
      </c>
      <c r="M263" s="54"/>
      <c r="N263" s="53">
        <v>3376</v>
      </c>
      <c r="O263" s="54"/>
      <c r="P263" s="54"/>
      <c r="Q263" s="54"/>
      <c r="R263" s="53">
        <v>1</v>
      </c>
      <c r="S263" s="53">
        <v>47</v>
      </c>
      <c r="T263" s="53">
        <v>242</v>
      </c>
      <c r="U263" s="53">
        <v>232</v>
      </c>
      <c r="V263" s="54"/>
      <c r="W263" s="53">
        <v>774</v>
      </c>
      <c r="X263" s="53">
        <v>9</v>
      </c>
      <c r="Y263" s="53">
        <v>3</v>
      </c>
      <c r="Z263" s="53">
        <v>169</v>
      </c>
      <c r="AA263" s="53">
        <v>174</v>
      </c>
      <c r="AB263" s="53">
        <v>33</v>
      </c>
      <c r="AC263" s="53">
        <v>1524</v>
      </c>
      <c r="AD263" s="53">
        <v>0</v>
      </c>
      <c r="AE263" s="54"/>
      <c r="AF263" s="53">
        <v>3208</v>
      </c>
      <c r="AG263" s="54"/>
      <c r="AH263" s="54"/>
      <c r="AI263" s="54"/>
      <c r="AJ263" s="53">
        <v>423</v>
      </c>
      <c r="AK263" s="54"/>
      <c r="AL263" s="54"/>
      <c r="AM263" s="54"/>
      <c r="AN263" s="53">
        <v>0</v>
      </c>
      <c r="AO263" s="54"/>
      <c r="AP263" s="53">
        <v>0</v>
      </c>
      <c r="AQ263" s="54"/>
      <c r="AR263" s="54"/>
      <c r="AS263" s="54"/>
      <c r="AT263" s="53">
        <v>28</v>
      </c>
      <c r="AU263" s="39"/>
      <c r="AV263" s="39"/>
      <c r="AW263" s="39"/>
    </row>
    <row r="264" spans="1:49" s="1" customFormat="1" ht="20.100000000000001" customHeight="1" x14ac:dyDescent="0.2">
      <c r="A264" s="3"/>
      <c r="B264" s="6"/>
      <c r="C264" s="3"/>
      <c r="D264" s="3"/>
      <c r="E264" s="5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39"/>
      <c r="AV264" s="39"/>
      <c r="AW264" s="39"/>
    </row>
    <row r="265" spans="1:49" s="1" customFormat="1" ht="20.100000000000001" customHeight="1" x14ac:dyDescent="0.25">
      <c r="A265" s="3"/>
      <c r="B265" s="57" t="s">
        <v>186</v>
      </c>
      <c r="C265" s="58"/>
      <c r="D265" s="58"/>
      <c r="E265" s="5"/>
      <c r="F265" s="59">
        <v>255</v>
      </c>
      <c r="G265" s="54"/>
      <c r="H265" s="54"/>
      <c r="I265" s="54"/>
      <c r="J265" s="59">
        <v>3315</v>
      </c>
      <c r="K265" s="59">
        <v>56</v>
      </c>
      <c r="L265" s="59">
        <v>5</v>
      </c>
      <c r="M265" s="54"/>
      <c r="N265" s="59">
        <v>3376</v>
      </c>
      <c r="O265" s="54"/>
      <c r="P265" s="54"/>
      <c r="Q265" s="54"/>
      <c r="R265" s="59">
        <v>1</v>
      </c>
      <c r="S265" s="59">
        <v>47</v>
      </c>
      <c r="T265" s="59">
        <v>242</v>
      </c>
      <c r="U265" s="59">
        <v>232</v>
      </c>
      <c r="V265" s="54"/>
      <c r="W265" s="59">
        <v>774</v>
      </c>
      <c r="X265" s="59">
        <v>9</v>
      </c>
      <c r="Y265" s="59">
        <v>3</v>
      </c>
      <c r="Z265" s="59">
        <v>169</v>
      </c>
      <c r="AA265" s="59">
        <v>174</v>
      </c>
      <c r="AB265" s="59">
        <v>33</v>
      </c>
      <c r="AC265" s="59">
        <v>1524</v>
      </c>
      <c r="AD265" s="59">
        <v>0</v>
      </c>
      <c r="AE265" s="54"/>
      <c r="AF265" s="59">
        <v>3208</v>
      </c>
      <c r="AG265" s="54"/>
      <c r="AH265" s="54"/>
      <c r="AI265" s="54"/>
      <c r="AJ265" s="59">
        <v>423</v>
      </c>
      <c r="AK265" s="54"/>
      <c r="AL265" s="54"/>
      <c r="AM265" s="54"/>
      <c r="AN265" s="59">
        <v>0</v>
      </c>
      <c r="AO265" s="54"/>
      <c r="AP265" s="59">
        <v>0</v>
      </c>
      <c r="AQ265" s="54"/>
      <c r="AR265" s="54"/>
      <c r="AS265" s="54"/>
      <c r="AT265" s="59">
        <v>28</v>
      </c>
      <c r="AU265" s="39"/>
      <c r="AV265" s="39"/>
      <c r="AW265" s="39"/>
    </row>
    <row r="266" spans="1:49" ht="20.100000000000001" customHeight="1" x14ac:dyDescent="0.2"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</row>
    <row r="267" spans="1:49" ht="20.100000000000001" customHeight="1" x14ac:dyDescent="0.2">
      <c r="B267" s="6" t="s">
        <v>187</v>
      </c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</row>
    <row r="268" spans="1:49" ht="20.100000000000001" customHeight="1" x14ac:dyDescent="0.2">
      <c r="C268" s="3" t="s">
        <v>95</v>
      </c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</row>
    <row r="269" spans="1:49" ht="20.100000000000001" customHeight="1" x14ac:dyDescent="0.2">
      <c r="D269" s="2" t="s">
        <v>96</v>
      </c>
      <c r="F269" s="39">
        <v>0</v>
      </c>
      <c r="G269" s="39"/>
      <c r="H269" s="39"/>
      <c r="I269" s="39"/>
      <c r="J269" s="39">
        <v>0</v>
      </c>
      <c r="K269" s="39">
        <v>0</v>
      </c>
      <c r="L269" s="39">
        <v>0</v>
      </c>
      <c r="M269" s="39"/>
      <c r="N269" s="39">
        <v>0</v>
      </c>
      <c r="O269" s="39"/>
      <c r="P269" s="39"/>
      <c r="Q269" s="39"/>
      <c r="R269" s="39">
        <v>0</v>
      </c>
      <c r="S269" s="39">
        <v>0</v>
      </c>
      <c r="T269" s="39">
        <v>0</v>
      </c>
      <c r="U269" s="39">
        <v>0</v>
      </c>
      <c r="V269" s="39"/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/>
      <c r="AF269" s="39">
        <v>0</v>
      </c>
      <c r="AG269" s="39"/>
      <c r="AH269" s="39"/>
      <c r="AI269" s="39"/>
      <c r="AJ269" s="39">
        <v>0</v>
      </c>
      <c r="AK269" s="39"/>
      <c r="AL269" s="39"/>
      <c r="AM269" s="39"/>
      <c r="AN269" s="39">
        <v>0</v>
      </c>
      <c r="AO269" s="39"/>
      <c r="AP269" s="39">
        <v>0</v>
      </c>
      <c r="AQ269" s="39"/>
      <c r="AR269" s="39"/>
      <c r="AS269" s="39"/>
      <c r="AT269" s="39">
        <v>0</v>
      </c>
      <c r="AU269" s="39"/>
      <c r="AV269" s="39"/>
      <c r="AW269" s="39"/>
    </row>
    <row r="270" spans="1:49" ht="19.5" customHeight="1" x14ac:dyDescent="0.2">
      <c r="D270" s="47" t="s">
        <v>97</v>
      </c>
      <c r="F270" s="48">
        <v>0</v>
      </c>
      <c r="G270" s="49"/>
      <c r="H270" s="49"/>
      <c r="I270" s="49"/>
      <c r="J270" s="48">
        <v>0</v>
      </c>
      <c r="K270" s="48">
        <v>0</v>
      </c>
      <c r="L270" s="48">
        <v>0</v>
      </c>
      <c r="M270" s="49"/>
      <c r="N270" s="48">
        <v>0</v>
      </c>
      <c r="O270" s="49"/>
      <c r="P270" s="49"/>
      <c r="Q270" s="49"/>
      <c r="R270" s="48">
        <v>0</v>
      </c>
      <c r="S270" s="48">
        <v>0</v>
      </c>
      <c r="T270" s="48">
        <v>0</v>
      </c>
      <c r="U270" s="48">
        <v>0</v>
      </c>
      <c r="V270" s="49"/>
      <c r="W270" s="48">
        <v>0</v>
      </c>
      <c r="X270" s="48">
        <v>0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9"/>
      <c r="AF270" s="48">
        <v>0</v>
      </c>
      <c r="AG270" s="49"/>
      <c r="AH270" s="49"/>
      <c r="AI270" s="49"/>
      <c r="AJ270" s="48">
        <v>0</v>
      </c>
      <c r="AK270" s="49"/>
      <c r="AL270" s="49"/>
      <c r="AM270" s="49"/>
      <c r="AN270" s="48">
        <v>0</v>
      </c>
      <c r="AO270" s="49"/>
      <c r="AP270" s="48">
        <v>0</v>
      </c>
      <c r="AQ270" s="49"/>
      <c r="AR270" s="49"/>
      <c r="AS270" s="49"/>
      <c r="AT270" s="48">
        <v>0</v>
      </c>
      <c r="AU270" s="39"/>
      <c r="AV270" s="39"/>
      <c r="AW270" s="39"/>
    </row>
    <row r="271" spans="1:49" ht="20.100000000000001" customHeight="1" x14ac:dyDescent="0.2">
      <c r="D271" s="2" t="s">
        <v>113</v>
      </c>
      <c r="F271" s="39">
        <v>0</v>
      </c>
      <c r="G271" s="39"/>
      <c r="H271" s="39"/>
      <c r="I271" s="39"/>
      <c r="J271" s="39">
        <v>0</v>
      </c>
      <c r="K271" s="39">
        <v>0</v>
      </c>
      <c r="L271" s="39">
        <v>0</v>
      </c>
      <c r="M271" s="39"/>
      <c r="N271" s="39">
        <v>0</v>
      </c>
      <c r="O271" s="39"/>
      <c r="P271" s="39"/>
      <c r="Q271" s="39"/>
      <c r="R271" s="39">
        <v>0</v>
      </c>
      <c r="S271" s="39">
        <v>0</v>
      </c>
      <c r="T271" s="39">
        <v>0</v>
      </c>
      <c r="U271" s="39">
        <v>0</v>
      </c>
      <c r="V271" s="39"/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/>
      <c r="AF271" s="39">
        <v>0</v>
      </c>
      <c r="AG271" s="39"/>
      <c r="AH271" s="39"/>
      <c r="AI271" s="39"/>
      <c r="AJ271" s="39">
        <v>0</v>
      </c>
      <c r="AK271" s="39"/>
      <c r="AL271" s="39"/>
      <c r="AM271" s="39"/>
      <c r="AN271" s="39">
        <v>0</v>
      </c>
      <c r="AO271" s="39"/>
      <c r="AP271" s="39">
        <v>0</v>
      </c>
      <c r="AQ271" s="39"/>
      <c r="AR271" s="39"/>
      <c r="AS271" s="39"/>
      <c r="AT271" s="39">
        <v>0</v>
      </c>
      <c r="AU271" s="39"/>
      <c r="AV271" s="39"/>
      <c r="AW271" s="39"/>
    </row>
    <row r="272" spans="1:49" ht="19.5" customHeight="1" x14ac:dyDescent="0.2">
      <c r="D272" s="47" t="s">
        <v>99</v>
      </c>
      <c r="F272" s="48">
        <v>0</v>
      </c>
      <c r="G272" s="49"/>
      <c r="H272" s="49"/>
      <c r="I272" s="49"/>
      <c r="J272" s="48">
        <v>0</v>
      </c>
      <c r="K272" s="48">
        <v>0</v>
      </c>
      <c r="L272" s="48">
        <v>0</v>
      </c>
      <c r="M272" s="49"/>
      <c r="N272" s="48">
        <v>0</v>
      </c>
      <c r="O272" s="49"/>
      <c r="P272" s="49"/>
      <c r="Q272" s="49"/>
      <c r="R272" s="48">
        <v>0</v>
      </c>
      <c r="S272" s="48">
        <v>0</v>
      </c>
      <c r="T272" s="48">
        <v>0</v>
      </c>
      <c r="U272" s="48">
        <v>0</v>
      </c>
      <c r="V272" s="49"/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9"/>
      <c r="AF272" s="48">
        <v>0</v>
      </c>
      <c r="AG272" s="49"/>
      <c r="AH272" s="49"/>
      <c r="AI272" s="49"/>
      <c r="AJ272" s="48">
        <v>0</v>
      </c>
      <c r="AK272" s="49"/>
      <c r="AL272" s="49"/>
      <c r="AM272" s="49"/>
      <c r="AN272" s="48">
        <v>0</v>
      </c>
      <c r="AO272" s="49"/>
      <c r="AP272" s="48">
        <v>0</v>
      </c>
      <c r="AQ272" s="49"/>
      <c r="AR272" s="49"/>
      <c r="AS272" s="49"/>
      <c r="AT272" s="48">
        <v>0</v>
      </c>
      <c r="AU272" s="39"/>
      <c r="AV272" s="39"/>
      <c r="AW272" s="39"/>
    </row>
    <row r="273" spans="1:49" ht="20.100000000000001" customHeight="1" x14ac:dyDescent="0.2">
      <c r="D273" s="2" t="s">
        <v>100</v>
      </c>
      <c r="F273" s="39">
        <v>0</v>
      </c>
      <c r="G273" s="39"/>
      <c r="H273" s="39"/>
      <c r="I273" s="39"/>
      <c r="J273" s="39">
        <v>0</v>
      </c>
      <c r="K273" s="39">
        <v>0</v>
      </c>
      <c r="L273" s="39">
        <v>0</v>
      </c>
      <c r="M273" s="39"/>
      <c r="N273" s="39">
        <v>0</v>
      </c>
      <c r="O273" s="39"/>
      <c r="P273" s="39"/>
      <c r="Q273" s="39"/>
      <c r="R273" s="39">
        <v>0</v>
      </c>
      <c r="S273" s="39">
        <v>0</v>
      </c>
      <c r="T273" s="39">
        <v>0</v>
      </c>
      <c r="U273" s="39">
        <v>0</v>
      </c>
      <c r="V273" s="39"/>
      <c r="W273" s="39">
        <v>0</v>
      </c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/>
      <c r="AF273" s="39">
        <v>0</v>
      </c>
      <c r="AG273" s="39"/>
      <c r="AH273" s="39"/>
      <c r="AI273" s="39"/>
      <c r="AJ273" s="39">
        <v>0</v>
      </c>
      <c r="AK273" s="39"/>
      <c r="AL273" s="39"/>
      <c r="AM273" s="39"/>
      <c r="AN273" s="39">
        <v>0</v>
      </c>
      <c r="AO273" s="39"/>
      <c r="AP273" s="39">
        <v>0</v>
      </c>
      <c r="AQ273" s="39"/>
      <c r="AR273" s="39"/>
      <c r="AS273" s="39"/>
      <c r="AT273" s="39">
        <v>0</v>
      </c>
      <c r="AU273" s="39"/>
      <c r="AV273" s="39"/>
      <c r="AW273" s="39"/>
    </row>
    <row r="274" spans="1:49" ht="20.100000000000001" customHeight="1" x14ac:dyDescent="0.2"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</row>
    <row r="275" spans="1:49" s="1" customFormat="1" ht="20.100000000000001" customHeight="1" x14ac:dyDescent="0.25">
      <c r="A275" s="3"/>
      <c r="B275" s="6"/>
      <c r="C275" s="51" t="s">
        <v>112</v>
      </c>
      <c r="D275" s="52"/>
      <c r="E275" s="5"/>
      <c r="F275" s="53">
        <v>0</v>
      </c>
      <c r="G275" s="54"/>
      <c r="H275" s="54"/>
      <c r="I275" s="54"/>
      <c r="J275" s="53">
        <v>0</v>
      </c>
      <c r="K275" s="53">
        <v>0</v>
      </c>
      <c r="L275" s="53">
        <v>0</v>
      </c>
      <c r="M275" s="54"/>
      <c r="N275" s="53">
        <v>0</v>
      </c>
      <c r="O275" s="54"/>
      <c r="P275" s="54"/>
      <c r="Q275" s="54"/>
      <c r="R275" s="53">
        <v>0</v>
      </c>
      <c r="S275" s="53">
        <v>0</v>
      </c>
      <c r="T275" s="53">
        <v>0</v>
      </c>
      <c r="U275" s="53">
        <v>0</v>
      </c>
      <c r="V275" s="54"/>
      <c r="W275" s="53">
        <v>0</v>
      </c>
      <c r="X275" s="53">
        <v>0</v>
      </c>
      <c r="Y275" s="53">
        <v>0</v>
      </c>
      <c r="Z275" s="53">
        <v>0</v>
      </c>
      <c r="AA275" s="53">
        <v>0</v>
      </c>
      <c r="AB275" s="53">
        <v>0</v>
      </c>
      <c r="AC275" s="53">
        <v>0</v>
      </c>
      <c r="AD275" s="53">
        <v>0</v>
      </c>
      <c r="AE275" s="54"/>
      <c r="AF275" s="53">
        <v>0</v>
      </c>
      <c r="AG275" s="54"/>
      <c r="AH275" s="54"/>
      <c r="AI275" s="54"/>
      <c r="AJ275" s="53">
        <v>0</v>
      </c>
      <c r="AK275" s="54"/>
      <c r="AL275" s="54"/>
      <c r="AM275" s="54"/>
      <c r="AN275" s="53">
        <v>0</v>
      </c>
      <c r="AO275" s="54"/>
      <c r="AP275" s="53">
        <v>0</v>
      </c>
      <c r="AQ275" s="54"/>
      <c r="AR275" s="54"/>
      <c r="AS275" s="54"/>
      <c r="AT275" s="53">
        <v>0</v>
      </c>
      <c r="AU275" s="39"/>
      <c r="AV275" s="39"/>
      <c r="AW275" s="39"/>
    </row>
    <row r="276" spans="1:49" ht="20.100000000000001" customHeight="1" x14ac:dyDescent="0.2"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</row>
    <row r="277" spans="1:49" ht="20.100000000000001" customHeight="1" x14ac:dyDescent="0.2">
      <c r="C277" s="3" t="s">
        <v>188</v>
      </c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</row>
    <row r="278" spans="1:49" ht="20.100000000000001" customHeight="1" x14ac:dyDescent="0.2">
      <c r="D278" s="2" t="s">
        <v>122</v>
      </c>
      <c r="F278" s="39">
        <v>64</v>
      </c>
      <c r="G278" s="39"/>
      <c r="H278" s="39"/>
      <c r="I278" s="39"/>
      <c r="J278" s="39">
        <v>850</v>
      </c>
      <c r="K278" s="39">
        <v>14</v>
      </c>
      <c r="L278" s="39">
        <v>5</v>
      </c>
      <c r="M278" s="39"/>
      <c r="N278" s="39">
        <v>869</v>
      </c>
      <c r="O278" s="39"/>
      <c r="P278" s="39"/>
      <c r="Q278" s="39"/>
      <c r="R278" s="39">
        <v>0</v>
      </c>
      <c r="S278" s="39">
        <v>5</v>
      </c>
      <c r="T278" s="39">
        <v>58</v>
      </c>
      <c r="U278" s="39">
        <v>7</v>
      </c>
      <c r="V278" s="39"/>
      <c r="W278" s="39">
        <v>352</v>
      </c>
      <c r="X278" s="39">
        <v>6</v>
      </c>
      <c r="Y278" s="39">
        <v>4</v>
      </c>
      <c r="Z278" s="39">
        <v>37</v>
      </c>
      <c r="AA278" s="39">
        <v>38</v>
      </c>
      <c r="AB278" s="39">
        <v>8</v>
      </c>
      <c r="AC278" s="39">
        <v>334</v>
      </c>
      <c r="AD278" s="39">
        <v>0</v>
      </c>
      <c r="AE278" s="39"/>
      <c r="AF278" s="39">
        <v>849</v>
      </c>
      <c r="AG278" s="39"/>
      <c r="AH278" s="39"/>
      <c r="AI278" s="39"/>
      <c r="AJ278" s="39">
        <v>84</v>
      </c>
      <c r="AK278" s="39"/>
      <c r="AL278" s="39"/>
      <c r="AM278" s="39"/>
      <c r="AN278" s="39">
        <v>0</v>
      </c>
      <c r="AO278" s="39"/>
      <c r="AP278" s="39">
        <v>0</v>
      </c>
      <c r="AQ278" s="39"/>
      <c r="AR278" s="39"/>
      <c r="AS278" s="39"/>
      <c r="AT278" s="39">
        <v>16</v>
      </c>
      <c r="AU278" s="39"/>
      <c r="AV278" s="39"/>
      <c r="AW278" s="39"/>
    </row>
    <row r="279" spans="1:49" ht="19.5" customHeight="1" x14ac:dyDescent="0.2">
      <c r="D279" s="47" t="s">
        <v>97</v>
      </c>
      <c r="F279" s="48">
        <v>148</v>
      </c>
      <c r="G279" s="49"/>
      <c r="H279" s="49"/>
      <c r="I279" s="49"/>
      <c r="J279" s="48">
        <v>841</v>
      </c>
      <c r="K279" s="48">
        <v>6</v>
      </c>
      <c r="L279" s="48">
        <v>5</v>
      </c>
      <c r="M279" s="49"/>
      <c r="N279" s="48">
        <v>852</v>
      </c>
      <c r="O279" s="49"/>
      <c r="P279" s="49"/>
      <c r="Q279" s="49"/>
      <c r="R279" s="48">
        <v>0</v>
      </c>
      <c r="S279" s="48">
        <v>2</v>
      </c>
      <c r="T279" s="48">
        <v>30</v>
      </c>
      <c r="U279" s="48">
        <v>16</v>
      </c>
      <c r="V279" s="49"/>
      <c r="W279" s="48">
        <v>401</v>
      </c>
      <c r="X279" s="48">
        <v>4</v>
      </c>
      <c r="Y279" s="48">
        <v>1</v>
      </c>
      <c r="Z279" s="48">
        <v>119</v>
      </c>
      <c r="AA279" s="48">
        <v>27</v>
      </c>
      <c r="AB279" s="48">
        <v>7</v>
      </c>
      <c r="AC279" s="48">
        <v>252</v>
      </c>
      <c r="AD279" s="48">
        <v>0</v>
      </c>
      <c r="AE279" s="49"/>
      <c r="AF279" s="48">
        <v>859</v>
      </c>
      <c r="AG279" s="49"/>
      <c r="AH279" s="49"/>
      <c r="AI279" s="49"/>
      <c r="AJ279" s="48">
        <v>141</v>
      </c>
      <c r="AK279" s="49"/>
      <c r="AL279" s="49"/>
      <c r="AM279" s="49"/>
      <c r="AN279" s="48">
        <v>0</v>
      </c>
      <c r="AO279" s="49"/>
      <c r="AP279" s="48">
        <v>0</v>
      </c>
      <c r="AQ279" s="49"/>
      <c r="AR279" s="49"/>
      <c r="AS279" s="49"/>
      <c r="AT279" s="48">
        <v>27</v>
      </c>
      <c r="AU279" s="39"/>
      <c r="AV279" s="39"/>
      <c r="AW279" s="39"/>
    </row>
    <row r="280" spans="1:49" ht="20.100000000000001" customHeight="1" x14ac:dyDescent="0.2">
      <c r="D280" s="2" t="s">
        <v>113</v>
      </c>
      <c r="F280" s="39">
        <v>97</v>
      </c>
      <c r="G280" s="39"/>
      <c r="H280" s="39"/>
      <c r="I280" s="39"/>
      <c r="J280" s="39">
        <v>832</v>
      </c>
      <c r="K280" s="39">
        <v>54</v>
      </c>
      <c r="L280" s="39">
        <v>4</v>
      </c>
      <c r="M280" s="39"/>
      <c r="N280" s="39">
        <v>890</v>
      </c>
      <c r="O280" s="39"/>
      <c r="P280" s="39"/>
      <c r="Q280" s="39"/>
      <c r="R280" s="39">
        <v>0</v>
      </c>
      <c r="S280" s="39">
        <v>6</v>
      </c>
      <c r="T280" s="39">
        <v>149</v>
      </c>
      <c r="U280" s="39">
        <v>33</v>
      </c>
      <c r="V280" s="39"/>
      <c r="W280" s="39">
        <v>262</v>
      </c>
      <c r="X280" s="39">
        <v>1</v>
      </c>
      <c r="Y280" s="39">
        <v>0</v>
      </c>
      <c r="Z280" s="39">
        <v>35</v>
      </c>
      <c r="AA280" s="39">
        <v>28</v>
      </c>
      <c r="AB280" s="39">
        <v>7</v>
      </c>
      <c r="AC280" s="39">
        <v>324</v>
      </c>
      <c r="AD280" s="39">
        <v>0</v>
      </c>
      <c r="AE280" s="39"/>
      <c r="AF280" s="39">
        <v>845</v>
      </c>
      <c r="AG280" s="39"/>
      <c r="AH280" s="39"/>
      <c r="AI280" s="39"/>
      <c r="AJ280" s="39">
        <v>142</v>
      </c>
      <c r="AK280" s="39"/>
      <c r="AL280" s="39"/>
      <c r="AM280" s="39"/>
      <c r="AN280" s="39">
        <v>0</v>
      </c>
      <c r="AO280" s="39"/>
      <c r="AP280" s="39">
        <v>0</v>
      </c>
      <c r="AQ280" s="39"/>
      <c r="AR280" s="39"/>
      <c r="AS280" s="39"/>
      <c r="AT280" s="39">
        <v>73</v>
      </c>
      <c r="AU280" s="39"/>
      <c r="AV280" s="39"/>
      <c r="AW280" s="39"/>
    </row>
    <row r="281" spans="1:49" ht="19.5" customHeight="1" x14ac:dyDescent="0.2">
      <c r="D281" s="47" t="s">
        <v>99</v>
      </c>
      <c r="F281" s="48">
        <v>85</v>
      </c>
      <c r="G281" s="49"/>
      <c r="H281" s="49"/>
      <c r="I281" s="49"/>
      <c r="J281" s="48">
        <v>842</v>
      </c>
      <c r="K281" s="48">
        <v>6</v>
      </c>
      <c r="L281" s="48">
        <v>10</v>
      </c>
      <c r="M281" s="49"/>
      <c r="N281" s="48">
        <v>858</v>
      </c>
      <c r="O281" s="49"/>
      <c r="P281" s="49"/>
      <c r="Q281" s="49"/>
      <c r="R281" s="48">
        <v>0</v>
      </c>
      <c r="S281" s="48">
        <v>5</v>
      </c>
      <c r="T281" s="48">
        <v>35</v>
      </c>
      <c r="U281" s="48">
        <v>21</v>
      </c>
      <c r="V281" s="49"/>
      <c r="W281" s="48">
        <v>322</v>
      </c>
      <c r="X281" s="48">
        <v>3</v>
      </c>
      <c r="Y281" s="48">
        <v>1</v>
      </c>
      <c r="Z281" s="48">
        <v>48</v>
      </c>
      <c r="AA281" s="48">
        <v>39</v>
      </c>
      <c r="AB281" s="48">
        <v>10</v>
      </c>
      <c r="AC281" s="48">
        <v>328</v>
      </c>
      <c r="AD281" s="48">
        <v>1</v>
      </c>
      <c r="AE281" s="49"/>
      <c r="AF281" s="48">
        <v>813</v>
      </c>
      <c r="AG281" s="49"/>
      <c r="AH281" s="49"/>
      <c r="AI281" s="49"/>
      <c r="AJ281" s="48">
        <v>130</v>
      </c>
      <c r="AK281" s="49"/>
      <c r="AL281" s="49"/>
      <c r="AM281" s="49"/>
      <c r="AN281" s="48">
        <v>0</v>
      </c>
      <c r="AO281" s="49"/>
      <c r="AP281" s="48">
        <v>0</v>
      </c>
      <c r="AQ281" s="49"/>
      <c r="AR281" s="49"/>
      <c r="AS281" s="49"/>
      <c r="AT281" s="48">
        <v>10</v>
      </c>
      <c r="AU281" s="39"/>
      <c r="AV281" s="39"/>
      <c r="AW281" s="39"/>
    </row>
    <row r="282" spans="1:49" ht="20.100000000000001" customHeight="1" x14ac:dyDescent="0.2">
      <c r="D282" s="2" t="s">
        <v>114</v>
      </c>
      <c r="F282" s="39">
        <v>68</v>
      </c>
      <c r="G282" s="39"/>
      <c r="H282" s="39"/>
      <c r="I282" s="39"/>
      <c r="J282" s="39">
        <v>837</v>
      </c>
      <c r="K282" s="39">
        <v>30</v>
      </c>
      <c r="L282" s="39">
        <v>9</v>
      </c>
      <c r="M282" s="39"/>
      <c r="N282" s="39">
        <v>876</v>
      </c>
      <c r="O282" s="39"/>
      <c r="P282" s="39"/>
      <c r="Q282" s="39"/>
      <c r="R282" s="39">
        <v>0</v>
      </c>
      <c r="S282" s="39">
        <v>5</v>
      </c>
      <c r="T282" s="39">
        <v>109</v>
      </c>
      <c r="U282" s="39">
        <v>15</v>
      </c>
      <c r="V282" s="39"/>
      <c r="W282" s="39">
        <v>377</v>
      </c>
      <c r="X282" s="39">
        <v>2</v>
      </c>
      <c r="Y282" s="39">
        <v>0</v>
      </c>
      <c r="Z282" s="39">
        <v>62</v>
      </c>
      <c r="AA282" s="39">
        <v>37</v>
      </c>
      <c r="AB282" s="39">
        <v>10</v>
      </c>
      <c r="AC282" s="39">
        <v>246</v>
      </c>
      <c r="AD282" s="39">
        <v>0</v>
      </c>
      <c r="AE282" s="39"/>
      <c r="AF282" s="39">
        <v>863</v>
      </c>
      <c r="AG282" s="39"/>
      <c r="AH282" s="39"/>
      <c r="AI282" s="39"/>
      <c r="AJ282" s="39">
        <v>81</v>
      </c>
      <c r="AK282" s="39"/>
      <c r="AL282" s="39"/>
      <c r="AM282" s="39"/>
      <c r="AN282" s="39">
        <v>0</v>
      </c>
      <c r="AO282" s="39"/>
      <c r="AP282" s="39">
        <v>0</v>
      </c>
      <c r="AQ282" s="39"/>
      <c r="AR282" s="39"/>
      <c r="AS282" s="39"/>
      <c r="AT282" s="39">
        <v>0</v>
      </c>
      <c r="AU282" s="39"/>
      <c r="AV282" s="39"/>
      <c r="AW282" s="39"/>
    </row>
    <row r="283" spans="1:49" ht="19.5" customHeight="1" x14ac:dyDescent="0.2">
      <c r="D283" s="47" t="s">
        <v>101</v>
      </c>
      <c r="F283" s="48">
        <v>107</v>
      </c>
      <c r="G283" s="49"/>
      <c r="H283" s="49"/>
      <c r="I283" s="49"/>
      <c r="J283" s="48">
        <v>837</v>
      </c>
      <c r="K283" s="48">
        <v>12</v>
      </c>
      <c r="L283" s="48">
        <v>11</v>
      </c>
      <c r="M283" s="49"/>
      <c r="N283" s="48">
        <v>860</v>
      </c>
      <c r="O283" s="49"/>
      <c r="P283" s="49"/>
      <c r="Q283" s="49"/>
      <c r="R283" s="48">
        <v>0</v>
      </c>
      <c r="S283" s="48">
        <v>4</v>
      </c>
      <c r="T283" s="48">
        <v>45</v>
      </c>
      <c r="U283" s="48">
        <v>21</v>
      </c>
      <c r="V283" s="49"/>
      <c r="W283" s="48">
        <v>306</v>
      </c>
      <c r="X283" s="48">
        <v>4</v>
      </c>
      <c r="Y283" s="48">
        <v>3</v>
      </c>
      <c r="Z283" s="48">
        <v>66</v>
      </c>
      <c r="AA283" s="48">
        <v>21</v>
      </c>
      <c r="AB283" s="48">
        <v>6</v>
      </c>
      <c r="AC283" s="48">
        <v>353</v>
      </c>
      <c r="AD283" s="48">
        <v>0</v>
      </c>
      <c r="AE283" s="49"/>
      <c r="AF283" s="48">
        <v>829</v>
      </c>
      <c r="AG283" s="49"/>
      <c r="AH283" s="49"/>
      <c r="AI283" s="49"/>
      <c r="AJ283" s="48">
        <v>138</v>
      </c>
      <c r="AK283" s="49"/>
      <c r="AL283" s="49"/>
      <c r="AM283" s="49"/>
      <c r="AN283" s="48">
        <v>0</v>
      </c>
      <c r="AO283" s="49"/>
      <c r="AP283" s="48">
        <v>0</v>
      </c>
      <c r="AQ283" s="49"/>
      <c r="AR283" s="49"/>
      <c r="AS283" s="49"/>
      <c r="AT283" s="48">
        <v>14</v>
      </c>
      <c r="AU283" s="39"/>
      <c r="AV283" s="39"/>
      <c r="AW283" s="39"/>
    </row>
    <row r="284" spans="1:49" ht="20.100000000000001" customHeight="1" x14ac:dyDescent="0.2"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</row>
    <row r="285" spans="1:49" s="1" customFormat="1" ht="20.100000000000001" customHeight="1" x14ac:dyDescent="0.25">
      <c r="A285" s="3"/>
      <c r="B285" s="6"/>
      <c r="C285" s="51" t="s">
        <v>189</v>
      </c>
      <c r="D285" s="52"/>
      <c r="E285" s="5"/>
      <c r="F285" s="53">
        <v>569</v>
      </c>
      <c r="G285" s="54"/>
      <c r="H285" s="54"/>
      <c r="I285" s="54"/>
      <c r="J285" s="53">
        <v>5039</v>
      </c>
      <c r="K285" s="53">
        <v>122</v>
      </c>
      <c r="L285" s="53">
        <v>44</v>
      </c>
      <c r="M285" s="54"/>
      <c r="N285" s="53">
        <v>5205</v>
      </c>
      <c r="O285" s="54"/>
      <c r="P285" s="54"/>
      <c r="Q285" s="54"/>
      <c r="R285" s="53">
        <v>0</v>
      </c>
      <c r="S285" s="53">
        <v>27</v>
      </c>
      <c r="T285" s="53">
        <v>426</v>
      </c>
      <c r="U285" s="53">
        <v>113</v>
      </c>
      <c r="V285" s="54"/>
      <c r="W285" s="53">
        <v>2020</v>
      </c>
      <c r="X285" s="53">
        <v>20</v>
      </c>
      <c r="Y285" s="53">
        <v>9</v>
      </c>
      <c r="Z285" s="53">
        <v>367</v>
      </c>
      <c r="AA285" s="53">
        <v>190</v>
      </c>
      <c r="AB285" s="53">
        <v>48</v>
      </c>
      <c r="AC285" s="53">
        <v>1837</v>
      </c>
      <c r="AD285" s="53">
        <v>1</v>
      </c>
      <c r="AE285" s="54"/>
      <c r="AF285" s="53">
        <v>5058</v>
      </c>
      <c r="AG285" s="54"/>
      <c r="AH285" s="54"/>
      <c r="AI285" s="54"/>
      <c r="AJ285" s="53">
        <v>716</v>
      </c>
      <c r="AK285" s="54"/>
      <c r="AL285" s="54"/>
      <c r="AM285" s="54"/>
      <c r="AN285" s="53">
        <v>0</v>
      </c>
      <c r="AO285" s="54"/>
      <c r="AP285" s="53">
        <v>0</v>
      </c>
      <c r="AQ285" s="54"/>
      <c r="AR285" s="54"/>
      <c r="AS285" s="54"/>
      <c r="AT285" s="53">
        <v>140</v>
      </c>
      <c r="AU285" s="39"/>
      <c r="AV285" s="39"/>
      <c r="AW285" s="39"/>
    </row>
    <row r="286" spans="1:49" ht="20.100000000000001" customHeight="1" x14ac:dyDescent="0.2"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</row>
    <row r="287" spans="1:49" ht="20.100000000000001" customHeight="1" x14ac:dyDescent="0.2">
      <c r="C287" s="3" t="s">
        <v>130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</row>
    <row r="288" spans="1:49" ht="20.100000000000001" customHeight="1" x14ac:dyDescent="0.2">
      <c r="D288" s="2" t="s">
        <v>122</v>
      </c>
      <c r="F288" s="39">
        <v>0</v>
      </c>
      <c r="G288" s="39"/>
      <c r="H288" s="39"/>
      <c r="I288" s="39"/>
      <c r="J288" s="39">
        <v>0</v>
      </c>
      <c r="K288" s="39">
        <v>0</v>
      </c>
      <c r="L288" s="39">
        <v>0</v>
      </c>
      <c r="M288" s="39"/>
      <c r="N288" s="39">
        <v>0</v>
      </c>
      <c r="O288" s="39"/>
      <c r="P288" s="39"/>
      <c r="Q288" s="39"/>
      <c r="R288" s="39">
        <v>0</v>
      </c>
      <c r="S288" s="39">
        <v>0</v>
      </c>
      <c r="T288" s="39">
        <v>0</v>
      </c>
      <c r="U288" s="39">
        <v>0</v>
      </c>
      <c r="V288" s="39"/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/>
      <c r="AF288" s="39">
        <v>0</v>
      </c>
      <c r="AG288" s="39"/>
      <c r="AH288" s="39"/>
      <c r="AI288" s="39"/>
      <c r="AJ288" s="39">
        <v>0</v>
      </c>
      <c r="AK288" s="39"/>
      <c r="AL288" s="39"/>
      <c r="AM288" s="39"/>
      <c r="AN288" s="39">
        <v>0</v>
      </c>
      <c r="AO288" s="39"/>
      <c r="AP288" s="39">
        <v>0</v>
      </c>
      <c r="AQ288" s="39"/>
      <c r="AR288" s="39"/>
      <c r="AS288" s="39"/>
      <c r="AT288" s="39">
        <v>0</v>
      </c>
      <c r="AU288" s="39"/>
      <c r="AV288" s="39"/>
      <c r="AW288" s="39"/>
    </row>
    <row r="289" spans="1:49" ht="20.100000000000001" customHeight="1" x14ac:dyDescent="0.2"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</row>
    <row r="290" spans="1:49" s="1" customFormat="1" ht="20.100000000000001" customHeight="1" x14ac:dyDescent="0.25">
      <c r="A290" s="3"/>
      <c r="B290" s="6"/>
      <c r="C290" s="51" t="s">
        <v>133</v>
      </c>
      <c r="D290" s="52"/>
      <c r="E290" s="5"/>
      <c r="F290" s="53">
        <v>0</v>
      </c>
      <c r="G290" s="54"/>
      <c r="H290" s="54"/>
      <c r="I290" s="54"/>
      <c r="J290" s="53">
        <v>0</v>
      </c>
      <c r="K290" s="53">
        <v>0</v>
      </c>
      <c r="L290" s="53">
        <v>0</v>
      </c>
      <c r="M290" s="54"/>
      <c r="N290" s="53">
        <v>0</v>
      </c>
      <c r="O290" s="54"/>
      <c r="P290" s="54"/>
      <c r="Q290" s="54"/>
      <c r="R290" s="53">
        <v>0</v>
      </c>
      <c r="S290" s="53">
        <v>0</v>
      </c>
      <c r="T290" s="53">
        <v>0</v>
      </c>
      <c r="U290" s="53">
        <v>0</v>
      </c>
      <c r="V290" s="54"/>
      <c r="W290" s="53">
        <v>0</v>
      </c>
      <c r="X290" s="53">
        <v>0</v>
      </c>
      <c r="Y290" s="53">
        <v>0</v>
      </c>
      <c r="Z290" s="53">
        <v>0</v>
      </c>
      <c r="AA290" s="53">
        <v>0</v>
      </c>
      <c r="AB290" s="53">
        <v>0</v>
      </c>
      <c r="AC290" s="53">
        <v>0</v>
      </c>
      <c r="AD290" s="53">
        <v>0</v>
      </c>
      <c r="AE290" s="54"/>
      <c r="AF290" s="53">
        <v>0</v>
      </c>
      <c r="AG290" s="54"/>
      <c r="AH290" s="54"/>
      <c r="AI290" s="54"/>
      <c r="AJ290" s="53">
        <v>0</v>
      </c>
      <c r="AK290" s="54"/>
      <c r="AL290" s="54"/>
      <c r="AM290" s="54"/>
      <c r="AN290" s="53">
        <v>0</v>
      </c>
      <c r="AO290" s="54"/>
      <c r="AP290" s="53">
        <v>0</v>
      </c>
      <c r="AQ290" s="54"/>
      <c r="AR290" s="54"/>
      <c r="AS290" s="54"/>
      <c r="AT290" s="53">
        <v>0</v>
      </c>
      <c r="AU290" s="39"/>
      <c r="AV290" s="39"/>
      <c r="AW290" s="39"/>
    </row>
    <row r="291" spans="1:49" ht="20.100000000000001" customHeight="1" x14ac:dyDescent="0.2"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</row>
    <row r="292" spans="1:49" ht="20.100000000000001" customHeight="1" x14ac:dyDescent="0.2">
      <c r="C292" s="3" t="s">
        <v>0</v>
      </c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</row>
    <row r="293" spans="1:49" ht="20.100000000000001" customHeight="1" x14ac:dyDescent="0.2">
      <c r="D293" s="2" t="s">
        <v>96</v>
      </c>
      <c r="F293" s="39">
        <v>0</v>
      </c>
      <c r="G293" s="39"/>
      <c r="H293" s="39"/>
      <c r="I293" s="39"/>
      <c r="J293" s="39">
        <v>0</v>
      </c>
      <c r="K293" s="39">
        <v>0</v>
      </c>
      <c r="L293" s="39">
        <v>0</v>
      </c>
      <c r="M293" s="39"/>
      <c r="N293" s="39">
        <v>0</v>
      </c>
      <c r="O293" s="39"/>
      <c r="P293" s="39"/>
      <c r="Q293" s="39"/>
      <c r="R293" s="39">
        <v>0</v>
      </c>
      <c r="S293" s="39">
        <v>0</v>
      </c>
      <c r="T293" s="39">
        <v>0</v>
      </c>
      <c r="U293" s="39">
        <v>0</v>
      </c>
      <c r="V293" s="39"/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/>
      <c r="AF293" s="39">
        <v>0</v>
      </c>
      <c r="AG293" s="39"/>
      <c r="AH293" s="39"/>
      <c r="AI293" s="39"/>
      <c r="AJ293" s="39">
        <v>0</v>
      </c>
      <c r="AK293" s="39"/>
      <c r="AL293" s="39"/>
      <c r="AM293" s="39"/>
      <c r="AN293" s="39">
        <v>0</v>
      </c>
      <c r="AO293" s="39"/>
      <c r="AP293" s="39">
        <v>0</v>
      </c>
      <c r="AQ293" s="39"/>
      <c r="AR293" s="39"/>
      <c r="AS293" s="39"/>
      <c r="AT293" s="39">
        <v>0</v>
      </c>
      <c r="AU293" s="39"/>
      <c r="AV293" s="39"/>
      <c r="AW293" s="39"/>
    </row>
    <row r="294" spans="1:49" ht="19.5" customHeight="1" x14ac:dyDescent="0.2">
      <c r="D294" s="47" t="s">
        <v>97</v>
      </c>
      <c r="F294" s="48">
        <v>2</v>
      </c>
      <c r="G294" s="49"/>
      <c r="H294" s="49"/>
      <c r="I294" s="49"/>
      <c r="J294" s="48">
        <v>0</v>
      </c>
      <c r="K294" s="48">
        <v>0</v>
      </c>
      <c r="L294" s="48">
        <v>0</v>
      </c>
      <c r="M294" s="49"/>
      <c r="N294" s="48">
        <v>0</v>
      </c>
      <c r="O294" s="49"/>
      <c r="P294" s="49"/>
      <c r="Q294" s="49"/>
      <c r="R294" s="48">
        <v>0</v>
      </c>
      <c r="S294" s="48">
        <v>0</v>
      </c>
      <c r="T294" s="48">
        <v>0</v>
      </c>
      <c r="U294" s="48">
        <v>0</v>
      </c>
      <c r="V294" s="49"/>
      <c r="W294" s="48">
        <v>0</v>
      </c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2</v>
      </c>
      <c r="AD294" s="48">
        <v>0</v>
      </c>
      <c r="AE294" s="49"/>
      <c r="AF294" s="48">
        <v>2</v>
      </c>
      <c r="AG294" s="49"/>
      <c r="AH294" s="49"/>
      <c r="AI294" s="49"/>
      <c r="AJ294" s="48">
        <v>0</v>
      </c>
      <c r="AK294" s="49"/>
      <c r="AL294" s="49"/>
      <c r="AM294" s="49"/>
      <c r="AN294" s="48">
        <v>0</v>
      </c>
      <c r="AO294" s="49"/>
      <c r="AP294" s="48">
        <v>0</v>
      </c>
      <c r="AQ294" s="49"/>
      <c r="AR294" s="49"/>
      <c r="AS294" s="49"/>
      <c r="AT294" s="48">
        <v>0</v>
      </c>
      <c r="AU294" s="39"/>
      <c r="AV294" s="39"/>
      <c r="AW294" s="39"/>
    </row>
    <row r="295" spans="1:49" ht="20.100000000000001" customHeight="1" x14ac:dyDescent="0.2"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</row>
    <row r="296" spans="1:49" s="1" customFormat="1" ht="20.100000000000001" customHeight="1" x14ac:dyDescent="0.25">
      <c r="A296" s="3"/>
      <c r="B296" s="6"/>
      <c r="C296" s="51" t="s">
        <v>120</v>
      </c>
      <c r="D296" s="52"/>
      <c r="E296" s="5"/>
      <c r="F296" s="53">
        <v>2</v>
      </c>
      <c r="G296" s="54"/>
      <c r="H296" s="54"/>
      <c r="I296" s="54"/>
      <c r="J296" s="53">
        <v>0</v>
      </c>
      <c r="K296" s="53">
        <v>0</v>
      </c>
      <c r="L296" s="53">
        <v>0</v>
      </c>
      <c r="M296" s="54"/>
      <c r="N296" s="53">
        <v>0</v>
      </c>
      <c r="O296" s="54"/>
      <c r="P296" s="54"/>
      <c r="Q296" s="54"/>
      <c r="R296" s="53">
        <v>0</v>
      </c>
      <c r="S296" s="53">
        <v>0</v>
      </c>
      <c r="T296" s="53">
        <v>0</v>
      </c>
      <c r="U296" s="53">
        <v>0</v>
      </c>
      <c r="V296" s="54"/>
      <c r="W296" s="53">
        <v>0</v>
      </c>
      <c r="X296" s="53">
        <v>0</v>
      </c>
      <c r="Y296" s="53">
        <v>0</v>
      </c>
      <c r="Z296" s="53">
        <v>0</v>
      </c>
      <c r="AA296" s="53">
        <v>0</v>
      </c>
      <c r="AB296" s="53">
        <v>0</v>
      </c>
      <c r="AC296" s="53">
        <v>2</v>
      </c>
      <c r="AD296" s="53">
        <v>0</v>
      </c>
      <c r="AE296" s="54"/>
      <c r="AF296" s="53">
        <v>2</v>
      </c>
      <c r="AG296" s="54"/>
      <c r="AH296" s="54"/>
      <c r="AI296" s="54"/>
      <c r="AJ296" s="53">
        <v>0</v>
      </c>
      <c r="AK296" s="54"/>
      <c r="AL296" s="54"/>
      <c r="AM296" s="54"/>
      <c r="AN296" s="53">
        <v>0</v>
      </c>
      <c r="AO296" s="54"/>
      <c r="AP296" s="53">
        <v>0</v>
      </c>
      <c r="AQ296" s="54"/>
      <c r="AR296" s="54"/>
      <c r="AS296" s="54"/>
      <c r="AT296" s="53">
        <v>0</v>
      </c>
      <c r="AU296" s="39"/>
      <c r="AV296" s="39"/>
      <c r="AW296" s="39"/>
    </row>
    <row r="297" spans="1:49" ht="20.100000000000001" customHeight="1" x14ac:dyDescent="0.2"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</row>
    <row r="298" spans="1:49" s="1" customFormat="1" ht="20.100000000000001" customHeight="1" x14ac:dyDescent="0.2">
      <c r="A298" s="3"/>
      <c r="B298" s="6"/>
      <c r="C298" s="3" t="s">
        <v>139</v>
      </c>
      <c r="D298" s="3"/>
      <c r="E298" s="5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39"/>
      <c r="AV298" s="39"/>
      <c r="AW298" s="39"/>
    </row>
    <row r="299" spans="1:49" ht="20.100000000000001" customHeight="1" x14ac:dyDescent="0.2">
      <c r="D299" s="2" t="s">
        <v>190</v>
      </c>
      <c r="F299" s="39">
        <v>0</v>
      </c>
      <c r="G299" s="39"/>
      <c r="H299" s="39"/>
      <c r="I299" s="39"/>
      <c r="J299" s="39">
        <v>0</v>
      </c>
      <c r="K299" s="39">
        <v>0</v>
      </c>
      <c r="L299" s="39">
        <v>0</v>
      </c>
      <c r="M299" s="39"/>
      <c r="N299" s="39">
        <v>0</v>
      </c>
      <c r="O299" s="39"/>
      <c r="P299" s="39"/>
      <c r="Q299" s="39"/>
      <c r="R299" s="39">
        <v>0</v>
      </c>
      <c r="S299" s="39">
        <v>0</v>
      </c>
      <c r="T299" s="39">
        <v>0</v>
      </c>
      <c r="U299" s="39">
        <v>0</v>
      </c>
      <c r="V299" s="39"/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/>
      <c r="AF299" s="39">
        <v>0</v>
      </c>
      <c r="AG299" s="39"/>
      <c r="AH299" s="39"/>
      <c r="AI299" s="39"/>
      <c r="AJ299" s="39">
        <v>0</v>
      </c>
      <c r="AK299" s="39"/>
      <c r="AL299" s="39"/>
      <c r="AM299" s="39"/>
      <c r="AN299" s="39">
        <v>0</v>
      </c>
      <c r="AO299" s="39"/>
      <c r="AP299" s="39">
        <v>0</v>
      </c>
      <c r="AQ299" s="39"/>
      <c r="AR299" s="39"/>
      <c r="AS299" s="39"/>
      <c r="AT299" s="39">
        <v>0</v>
      </c>
      <c r="AU299" s="39"/>
      <c r="AV299" s="39"/>
      <c r="AW299" s="39"/>
    </row>
    <row r="300" spans="1:49" ht="19.5" customHeight="1" x14ac:dyDescent="0.2">
      <c r="D300" s="47" t="s">
        <v>191</v>
      </c>
      <c r="F300" s="48">
        <v>0</v>
      </c>
      <c r="G300" s="49"/>
      <c r="H300" s="49"/>
      <c r="I300" s="49"/>
      <c r="J300" s="48">
        <v>0</v>
      </c>
      <c r="K300" s="48">
        <v>0</v>
      </c>
      <c r="L300" s="48">
        <v>0</v>
      </c>
      <c r="M300" s="49"/>
      <c r="N300" s="48">
        <v>0</v>
      </c>
      <c r="O300" s="49"/>
      <c r="P300" s="49"/>
      <c r="Q300" s="49"/>
      <c r="R300" s="48">
        <v>0</v>
      </c>
      <c r="S300" s="48">
        <v>0</v>
      </c>
      <c r="T300" s="48">
        <v>0</v>
      </c>
      <c r="U300" s="48">
        <v>0</v>
      </c>
      <c r="V300" s="49"/>
      <c r="W300" s="48">
        <v>0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9"/>
      <c r="AF300" s="48">
        <v>0</v>
      </c>
      <c r="AG300" s="49"/>
      <c r="AH300" s="49"/>
      <c r="AI300" s="49"/>
      <c r="AJ300" s="48">
        <v>0</v>
      </c>
      <c r="AK300" s="49"/>
      <c r="AL300" s="49"/>
      <c r="AM300" s="49"/>
      <c r="AN300" s="48">
        <v>0</v>
      </c>
      <c r="AO300" s="49"/>
      <c r="AP300" s="48">
        <v>0</v>
      </c>
      <c r="AQ300" s="49"/>
      <c r="AR300" s="49"/>
      <c r="AS300" s="49"/>
      <c r="AT300" s="48">
        <v>0</v>
      </c>
      <c r="AU300" s="39"/>
      <c r="AV300" s="39"/>
      <c r="AW300" s="39"/>
    </row>
    <row r="301" spans="1:49" ht="20.100000000000001" customHeight="1" x14ac:dyDescent="0.2">
      <c r="D301" s="2" t="s">
        <v>192</v>
      </c>
      <c r="F301" s="39">
        <v>0</v>
      </c>
      <c r="G301" s="39"/>
      <c r="H301" s="39"/>
      <c r="I301" s="39"/>
      <c r="J301" s="39">
        <v>0</v>
      </c>
      <c r="K301" s="39">
        <v>0</v>
      </c>
      <c r="L301" s="39">
        <v>0</v>
      </c>
      <c r="M301" s="39"/>
      <c r="N301" s="39">
        <v>0</v>
      </c>
      <c r="O301" s="39"/>
      <c r="P301" s="39"/>
      <c r="Q301" s="39"/>
      <c r="R301" s="39">
        <v>0</v>
      </c>
      <c r="S301" s="39">
        <v>0</v>
      </c>
      <c r="T301" s="39">
        <v>0</v>
      </c>
      <c r="U301" s="39">
        <v>0</v>
      </c>
      <c r="V301" s="39"/>
      <c r="W301" s="39">
        <v>0</v>
      </c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/>
      <c r="AF301" s="39">
        <v>0</v>
      </c>
      <c r="AG301" s="39"/>
      <c r="AH301" s="39"/>
      <c r="AI301" s="39"/>
      <c r="AJ301" s="39">
        <v>0</v>
      </c>
      <c r="AK301" s="39"/>
      <c r="AL301" s="39"/>
      <c r="AM301" s="39"/>
      <c r="AN301" s="39">
        <v>0</v>
      </c>
      <c r="AO301" s="39"/>
      <c r="AP301" s="39">
        <v>0</v>
      </c>
      <c r="AQ301" s="39"/>
      <c r="AR301" s="39"/>
      <c r="AS301" s="39"/>
      <c r="AT301" s="39">
        <v>0</v>
      </c>
      <c r="AU301" s="39"/>
      <c r="AV301" s="39"/>
      <c r="AW301" s="39"/>
    </row>
    <row r="302" spans="1:49" ht="19.5" customHeight="1" x14ac:dyDescent="0.2">
      <c r="D302" s="47" t="s">
        <v>193</v>
      </c>
      <c r="F302" s="48">
        <v>0</v>
      </c>
      <c r="G302" s="49"/>
      <c r="H302" s="49"/>
      <c r="I302" s="49"/>
      <c r="J302" s="48">
        <v>0</v>
      </c>
      <c r="K302" s="48">
        <v>0</v>
      </c>
      <c r="L302" s="48">
        <v>0</v>
      </c>
      <c r="M302" s="49"/>
      <c r="N302" s="48">
        <v>0</v>
      </c>
      <c r="O302" s="49"/>
      <c r="P302" s="49"/>
      <c r="Q302" s="49"/>
      <c r="R302" s="48">
        <v>0</v>
      </c>
      <c r="S302" s="48">
        <v>0</v>
      </c>
      <c r="T302" s="48">
        <v>0</v>
      </c>
      <c r="U302" s="48">
        <v>0</v>
      </c>
      <c r="V302" s="49"/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9"/>
      <c r="AF302" s="48">
        <v>0</v>
      </c>
      <c r="AG302" s="49"/>
      <c r="AH302" s="49"/>
      <c r="AI302" s="49"/>
      <c r="AJ302" s="48">
        <v>0</v>
      </c>
      <c r="AK302" s="49"/>
      <c r="AL302" s="49"/>
      <c r="AM302" s="49"/>
      <c r="AN302" s="48">
        <v>0</v>
      </c>
      <c r="AO302" s="49"/>
      <c r="AP302" s="48">
        <v>0</v>
      </c>
      <c r="AQ302" s="49"/>
      <c r="AR302" s="49"/>
      <c r="AS302" s="49"/>
      <c r="AT302" s="48">
        <v>0</v>
      </c>
      <c r="AU302" s="39"/>
      <c r="AV302" s="39"/>
      <c r="AW302" s="39"/>
    </row>
    <row r="303" spans="1:49" s="1" customFormat="1" ht="20.100000000000001" customHeight="1" x14ac:dyDescent="0.2">
      <c r="A303" s="3"/>
      <c r="B303" s="6"/>
      <c r="C303" s="3"/>
      <c r="D303" s="3"/>
      <c r="E303" s="5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39"/>
      <c r="AV303" s="39"/>
      <c r="AW303" s="39"/>
    </row>
    <row r="304" spans="1:49" s="1" customFormat="1" ht="20.100000000000001" customHeight="1" x14ac:dyDescent="0.25">
      <c r="A304" s="3"/>
      <c r="B304" s="6"/>
      <c r="C304" s="51" t="s">
        <v>194</v>
      </c>
      <c r="D304" s="52"/>
      <c r="E304" s="5"/>
      <c r="F304" s="53">
        <v>0</v>
      </c>
      <c r="G304" s="54"/>
      <c r="H304" s="54"/>
      <c r="I304" s="54"/>
      <c r="J304" s="53">
        <v>0</v>
      </c>
      <c r="K304" s="53">
        <v>0</v>
      </c>
      <c r="L304" s="53">
        <v>0</v>
      </c>
      <c r="M304" s="54"/>
      <c r="N304" s="53">
        <v>0</v>
      </c>
      <c r="O304" s="54"/>
      <c r="P304" s="54"/>
      <c r="Q304" s="54"/>
      <c r="R304" s="53">
        <v>0</v>
      </c>
      <c r="S304" s="53">
        <v>0</v>
      </c>
      <c r="T304" s="53">
        <v>0</v>
      </c>
      <c r="U304" s="53">
        <v>0</v>
      </c>
      <c r="V304" s="54"/>
      <c r="W304" s="53">
        <v>0</v>
      </c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0</v>
      </c>
      <c r="AD304" s="53">
        <v>0</v>
      </c>
      <c r="AE304" s="54"/>
      <c r="AF304" s="53">
        <v>0</v>
      </c>
      <c r="AG304" s="54"/>
      <c r="AH304" s="54"/>
      <c r="AI304" s="54"/>
      <c r="AJ304" s="53">
        <v>0</v>
      </c>
      <c r="AK304" s="54"/>
      <c r="AL304" s="54"/>
      <c r="AM304" s="54"/>
      <c r="AN304" s="53">
        <v>0</v>
      </c>
      <c r="AO304" s="54"/>
      <c r="AP304" s="53">
        <v>0</v>
      </c>
      <c r="AQ304" s="54"/>
      <c r="AR304" s="54"/>
      <c r="AS304" s="54"/>
      <c r="AT304" s="53">
        <v>0</v>
      </c>
      <c r="AU304" s="39"/>
      <c r="AV304" s="39"/>
      <c r="AW304" s="39"/>
    </row>
    <row r="305" spans="1:49" s="1" customFormat="1" ht="20.100000000000001" customHeight="1" x14ac:dyDescent="0.2">
      <c r="A305" s="3"/>
      <c r="B305" s="6"/>
      <c r="C305" s="3"/>
      <c r="D305" s="3"/>
      <c r="E305" s="5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39"/>
      <c r="AV305" s="39"/>
      <c r="AW305" s="39"/>
    </row>
    <row r="306" spans="1:49" s="1" customFormat="1" ht="20.100000000000001" customHeight="1" x14ac:dyDescent="0.25">
      <c r="A306" s="3"/>
      <c r="B306" s="57" t="s">
        <v>195</v>
      </c>
      <c r="C306" s="58"/>
      <c r="D306" s="58"/>
      <c r="E306" s="5"/>
      <c r="F306" s="59">
        <v>571</v>
      </c>
      <c r="G306" s="54"/>
      <c r="H306" s="54"/>
      <c r="I306" s="54"/>
      <c r="J306" s="59">
        <v>5039</v>
      </c>
      <c r="K306" s="59">
        <v>122</v>
      </c>
      <c r="L306" s="59">
        <v>44</v>
      </c>
      <c r="M306" s="54"/>
      <c r="N306" s="59">
        <v>5205</v>
      </c>
      <c r="O306" s="54"/>
      <c r="P306" s="54"/>
      <c r="Q306" s="54"/>
      <c r="R306" s="59">
        <v>0</v>
      </c>
      <c r="S306" s="59">
        <v>27</v>
      </c>
      <c r="T306" s="59">
        <v>426</v>
      </c>
      <c r="U306" s="59">
        <v>113</v>
      </c>
      <c r="V306" s="54"/>
      <c r="W306" s="59">
        <v>2020</v>
      </c>
      <c r="X306" s="59">
        <v>20</v>
      </c>
      <c r="Y306" s="59">
        <v>9</v>
      </c>
      <c r="Z306" s="59">
        <v>367</v>
      </c>
      <c r="AA306" s="59">
        <v>190</v>
      </c>
      <c r="AB306" s="59">
        <v>48</v>
      </c>
      <c r="AC306" s="59">
        <v>1839</v>
      </c>
      <c r="AD306" s="59">
        <v>1</v>
      </c>
      <c r="AE306" s="54"/>
      <c r="AF306" s="59">
        <v>5060</v>
      </c>
      <c r="AG306" s="54"/>
      <c r="AH306" s="54"/>
      <c r="AI306" s="54"/>
      <c r="AJ306" s="59">
        <v>716</v>
      </c>
      <c r="AK306" s="54"/>
      <c r="AL306" s="54"/>
      <c r="AM306" s="54"/>
      <c r="AN306" s="59">
        <v>0</v>
      </c>
      <c r="AO306" s="54"/>
      <c r="AP306" s="59">
        <v>0</v>
      </c>
      <c r="AQ306" s="54"/>
      <c r="AR306" s="54"/>
      <c r="AS306" s="54"/>
      <c r="AT306" s="59">
        <v>140</v>
      </c>
      <c r="AU306" s="39"/>
      <c r="AV306" s="39"/>
      <c r="AW306" s="39"/>
    </row>
    <row r="307" spans="1:49" ht="20.100000000000001" customHeight="1" x14ac:dyDescent="0.2"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</row>
    <row r="308" spans="1:49" ht="20.100000000000001" customHeight="1" x14ac:dyDescent="0.2">
      <c r="B308" s="6" t="s">
        <v>196</v>
      </c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</row>
    <row r="309" spans="1:49" ht="20.100000000000001" customHeight="1" x14ac:dyDescent="0.2">
      <c r="C309" s="3" t="s">
        <v>0</v>
      </c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</row>
    <row r="310" spans="1:49" ht="20.100000000000001" customHeight="1" x14ac:dyDescent="0.2">
      <c r="D310" s="2" t="s">
        <v>122</v>
      </c>
      <c r="F310" s="39">
        <v>0</v>
      </c>
      <c r="G310" s="39"/>
      <c r="H310" s="39"/>
      <c r="I310" s="39"/>
      <c r="J310" s="39">
        <v>0</v>
      </c>
      <c r="K310" s="39">
        <v>0</v>
      </c>
      <c r="L310" s="39">
        <v>0</v>
      </c>
      <c r="M310" s="39"/>
      <c r="N310" s="39">
        <v>0</v>
      </c>
      <c r="O310" s="39"/>
      <c r="P310" s="39"/>
      <c r="Q310" s="39"/>
      <c r="R310" s="39">
        <v>0</v>
      </c>
      <c r="S310" s="39">
        <v>0</v>
      </c>
      <c r="T310" s="39">
        <v>0</v>
      </c>
      <c r="U310" s="39">
        <v>0</v>
      </c>
      <c r="V310" s="39"/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/>
      <c r="AF310" s="39">
        <v>0</v>
      </c>
      <c r="AG310" s="39"/>
      <c r="AH310" s="39"/>
      <c r="AI310" s="39"/>
      <c r="AJ310" s="39">
        <v>0</v>
      </c>
      <c r="AK310" s="39"/>
      <c r="AL310" s="39"/>
      <c r="AM310" s="39"/>
      <c r="AN310" s="39">
        <v>0</v>
      </c>
      <c r="AO310" s="39"/>
      <c r="AP310" s="39">
        <v>0</v>
      </c>
      <c r="AQ310" s="39"/>
      <c r="AR310" s="39"/>
      <c r="AS310" s="39"/>
      <c r="AT310" s="39">
        <v>0</v>
      </c>
      <c r="AU310" s="39"/>
      <c r="AV310" s="39"/>
      <c r="AW310" s="39"/>
    </row>
    <row r="311" spans="1:49" ht="19.5" customHeight="1" x14ac:dyDescent="0.2">
      <c r="D311" s="47" t="s">
        <v>135</v>
      </c>
      <c r="F311" s="48">
        <v>0</v>
      </c>
      <c r="G311" s="49"/>
      <c r="H311" s="49"/>
      <c r="I311" s="49"/>
      <c r="J311" s="48">
        <v>0</v>
      </c>
      <c r="K311" s="48">
        <v>0</v>
      </c>
      <c r="L311" s="48">
        <v>0</v>
      </c>
      <c r="M311" s="49"/>
      <c r="N311" s="48">
        <v>0</v>
      </c>
      <c r="O311" s="49"/>
      <c r="P311" s="49"/>
      <c r="Q311" s="49"/>
      <c r="R311" s="48">
        <v>0</v>
      </c>
      <c r="S311" s="48">
        <v>0</v>
      </c>
      <c r="T311" s="48">
        <v>0</v>
      </c>
      <c r="U311" s="48">
        <v>0</v>
      </c>
      <c r="V311" s="49"/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9"/>
      <c r="AF311" s="48">
        <v>0</v>
      </c>
      <c r="AG311" s="49"/>
      <c r="AH311" s="49"/>
      <c r="AI311" s="49"/>
      <c r="AJ311" s="48">
        <v>0</v>
      </c>
      <c r="AK311" s="49"/>
      <c r="AL311" s="49"/>
      <c r="AM311" s="49"/>
      <c r="AN311" s="48">
        <v>0</v>
      </c>
      <c r="AO311" s="49"/>
      <c r="AP311" s="48">
        <v>0</v>
      </c>
      <c r="AQ311" s="49"/>
      <c r="AR311" s="49"/>
      <c r="AS311" s="49"/>
      <c r="AT311" s="48">
        <v>0</v>
      </c>
      <c r="AU311" s="39"/>
      <c r="AV311" s="39"/>
      <c r="AW311" s="39"/>
    </row>
    <row r="312" spans="1:49" ht="20.100000000000001" customHeight="1" x14ac:dyDescent="0.2">
      <c r="D312" s="50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</row>
    <row r="313" spans="1:49" s="1" customFormat="1" ht="20.100000000000001" customHeight="1" x14ac:dyDescent="0.25">
      <c r="A313" s="3"/>
      <c r="B313" s="6"/>
      <c r="C313" s="51" t="s">
        <v>120</v>
      </c>
      <c r="D313" s="52"/>
      <c r="E313" s="5"/>
      <c r="F313" s="53">
        <v>0</v>
      </c>
      <c r="G313" s="54"/>
      <c r="H313" s="54"/>
      <c r="I313" s="54"/>
      <c r="J313" s="53">
        <v>0</v>
      </c>
      <c r="K313" s="53">
        <v>0</v>
      </c>
      <c r="L313" s="53">
        <v>0</v>
      </c>
      <c r="M313" s="54"/>
      <c r="N313" s="53">
        <v>0</v>
      </c>
      <c r="O313" s="54"/>
      <c r="P313" s="54"/>
      <c r="Q313" s="54"/>
      <c r="R313" s="53">
        <v>0</v>
      </c>
      <c r="S313" s="53">
        <v>0</v>
      </c>
      <c r="T313" s="53">
        <v>0</v>
      </c>
      <c r="U313" s="53">
        <v>0</v>
      </c>
      <c r="V313" s="54"/>
      <c r="W313" s="53">
        <v>0</v>
      </c>
      <c r="X313" s="53">
        <v>0</v>
      </c>
      <c r="Y313" s="53">
        <v>0</v>
      </c>
      <c r="Z313" s="53">
        <v>0</v>
      </c>
      <c r="AA313" s="53">
        <v>0</v>
      </c>
      <c r="AB313" s="53">
        <v>0</v>
      </c>
      <c r="AC313" s="53">
        <v>0</v>
      </c>
      <c r="AD313" s="53">
        <v>0</v>
      </c>
      <c r="AE313" s="54"/>
      <c r="AF313" s="53">
        <v>0</v>
      </c>
      <c r="AG313" s="54"/>
      <c r="AH313" s="54"/>
      <c r="AI313" s="54"/>
      <c r="AJ313" s="53">
        <v>0</v>
      </c>
      <c r="AK313" s="54"/>
      <c r="AL313" s="54"/>
      <c r="AM313" s="54"/>
      <c r="AN313" s="53">
        <v>0</v>
      </c>
      <c r="AO313" s="54"/>
      <c r="AP313" s="53">
        <v>0</v>
      </c>
      <c r="AQ313" s="54"/>
      <c r="AR313" s="54"/>
      <c r="AS313" s="54"/>
      <c r="AT313" s="53">
        <v>0</v>
      </c>
      <c r="AU313" s="39"/>
      <c r="AV313" s="39"/>
      <c r="AW313" s="39"/>
    </row>
    <row r="314" spans="1:49" ht="20.100000000000001" customHeight="1" x14ac:dyDescent="0.2"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</row>
    <row r="315" spans="1:49" ht="20.100000000000001" customHeight="1" x14ac:dyDescent="0.2">
      <c r="C315" s="3" t="s">
        <v>154</v>
      </c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</row>
    <row r="316" spans="1:49" ht="20.100000000000001" customHeight="1" x14ac:dyDescent="0.2">
      <c r="D316" s="2" t="s">
        <v>96</v>
      </c>
      <c r="F316" s="39">
        <v>18</v>
      </c>
      <c r="G316" s="39"/>
      <c r="H316" s="39"/>
      <c r="I316" s="39"/>
      <c r="J316" s="39">
        <v>102</v>
      </c>
      <c r="K316" s="39">
        <v>2</v>
      </c>
      <c r="L316" s="39">
        <v>0</v>
      </c>
      <c r="M316" s="39"/>
      <c r="N316" s="39">
        <v>104</v>
      </c>
      <c r="O316" s="39"/>
      <c r="P316" s="39"/>
      <c r="Q316" s="39"/>
      <c r="R316" s="39">
        <v>0</v>
      </c>
      <c r="S316" s="39">
        <v>8</v>
      </c>
      <c r="T316" s="39">
        <v>38</v>
      </c>
      <c r="U316" s="39">
        <v>3</v>
      </c>
      <c r="V316" s="39"/>
      <c r="W316" s="39">
        <v>14</v>
      </c>
      <c r="X316" s="39">
        <v>0</v>
      </c>
      <c r="Y316" s="39">
        <v>0</v>
      </c>
      <c r="Z316" s="39">
        <v>4</v>
      </c>
      <c r="AA316" s="39">
        <v>6</v>
      </c>
      <c r="AB316" s="39">
        <v>4</v>
      </c>
      <c r="AC316" s="39">
        <v>25</v>
      </c>
      <c r="AD316" s="39">
        <v>0</v>
      </c>
      <c r="AE316" s="39"/>
      <c r="AF316" s="39">
        <v>102</v>
      </c>
      <c r="AG316" s="39"/>
      <c r="AH316" s="39"/>
      <c r="AI316" s="39"/>
      <c r="AJ316" s="39">
        <v>20</v>
      </c>
      <c r="AK316" s="39"/>
      <c r="AL316" s="39"/>
      <c r="AM316" s="39"/>
      <c r="AN316" s="39">
        <v>0</v>
      </c>
      <c r="AO316" s="39"/>
      <c r="AP316" s="39">
        <v>0</v>
      </c>
      <c r="AQ316" s="39"/>
      <c r="AR316" s="39"/>
      <c r="AS316" s="39"/>
      <c r="AT316" s="39">
        <v>35</v>
      </c>
      <c r="AU316" s="39"/>
      <c r="AV316" s="39"/>
      <c r="AW316" s="39"/>
    </row>
    <row r="317" spans="1:49" ht="19.5" customHeight="1" x14ac:dyDescent="0.2">
      <c r="D317" s="47" t="s">
        <v>135</v>
      </c>
      <c r="F317" s="48">
        <v>10</v>
      </c>
      <c r="G317" s="49"/>
      <c r="H317" s="49"/>
      <c r="I317" s="49"/>
      <c r="J317" s="48">
        <v>105</v>
      </c>
      <c r="K317" s="48">
        <v>4</v>
      </c>
      <c r="L317" s="48">
        <v>0</v>
      </c>
      <c r="M317" s="49"/>
      <c r="N317" s="48">
        <v>109</v>
      </c>
      <c r="O317" s="49"/>
      <c r="P317" s="49"/>
      <c r="Q317" s="49"/>
      <c r="R317" s="48">
        <v>0</v>
      </c>
      <c r="S317" s="48">
        <v>6</v>
      </c>
      <c r="T317" s="48">
        <v>28</v>
      </c>
      <c r="U317" s="48">
        <v>0</v>
      </c>
      <c r="V317" s="49"/>
      <c r="W317" s="48">
        <v>20</v>
      </c>
      <c r="X317" s="48">
        <v>0</v>
      </c>
      <c r="Y317" s="48">
        <v>0</v>
      </c>
      <c r="Z317" s="48">
        <v>6</v>
      </c>
      <c r="AA317" s="48">
        <v>9</v>
      </c>
      <c r="AB317" s="48">
        <v>0</v>
      </c>
      <c r="AC317" s="48">
        <v>27</v>
      </c>
      <c r="AD317" s="48">
        <v>0</v>
      </c>
      <c r="AE317" s="49"/>
      <c r="AF317" s="48">
        <v>96</v>
      </c>
      <c r="AG317" s="49"/>
      <c r="AH317" s="49"/>
      <c r="AI317" s="49"/>
      <c r="AJ317" s="48">
        <v>23</v>
      </c>
      <c r="AK317" s="49"/>
      <c r="AL317" s="49"/>
      <c r="AM317" s="49"/>
      <c r="AN317" s="48">
        <v>0</v>
      </c>
      <c r="AO317" s="49"/>
      <c r="AP317" s="48">
        <v>0</v>
      </c>
      <c r="AQ317" s="49"/>
      <c r="AR317" s="49"/>
      <c r="AS317" s="49"/>
      <c r="AT317" s="48">
        <v>0</v>
      </c>
      <c r="AU317" s="39"/>
      <c r="AV317" s="39"/>
      <c r="AW317" s="39"/>
    </row>
    <row r="318" spans="1:49" ht="20.100000000000001" customHeight="1" x14ac:dyDescent="0.2">
      <c r="D318" s="2" t="s">
        <v>113</v>
      </c>
      <c r="F318" s="39">
        <v>15</v>
      </c>
      <c r="G318" s="39"/>
      <c r="H318" s="39"/>
      <c r="I318" s="39"/>
      <c r="J318" s="39">
        <v>121</v>
      </c>
      <c r="K318" s="39">
        <v>1</v>
      </c>
      <c r="L318" s="39">
        <v>1</v>
      </c>
      <c r="M318" s="39"/>
      <c r="N318" s="39">
        <v>123</v>
      </c>
      <c r="O318" s="39"/>
      <c r="P318" s="39"/>
      <c r="Q318" s="39"/>
      <c r="R318" s="39">
        <v>0</v>
      </c>
      <c r="S318" s="39">
        <v>0</v>
      </c>
      <c r="T318" s="39">
        <v>42</v>
      </c>
      <c r="U318" s="39">
        <v>4</v>
      </c>
      <c r="V318" s="39"/>
      <c r="W318" s="39">
        <v>32</v>
      </c>
      <c r="X318" s="39">
        <v>0</v>
      </c>
      <c r="Y318" s="39">
        <v>0</v>
      </c>
      <c r="Z318" s="39">
        <v>4</v>
      </c>
      <c r="AA318" s="39">
        <v>1</v>
      </c>
      <c r="AB318" s="39">
        <v>1</v>
      </c>
      <c r="AC318" s="39">
        <v>21</v>
      </c>
      <c r="AD318" s="39">
        <v>0</v>
      </c>
      <c r="AE318" s="39"/>
      <c r="AF318" s="39">
        <v>105</v>
      </c>
      <c r="AG318" s="39"/>
      <c r="AH318" s="39"/>
      <c r="AI318" s="39"/>
      <c r="AJ318" s="39">
        <v>33</v>
      </c>
      <c r="AK318" s="39"/>
      <c r="AL318" s="39"/>
      <c r="AM318" s="39"/>
      <c r="AN318" s="39">
        <v>0</v>
      </c>
      <c r="AO318" s="39"/>
      <c r="AP318" s="39">
        <v>0</v>
      </c>
      <c r="AQ318" s="39"/>
      <c r="AR318" s="39"/>
      <c r="AS318" s="39"/>
      <c r="AT318" s="39">
        <v>0</v>
      </c>
      <c r="AU318" s="39"/>
      <c r="AV318" s="39"/>
      <c r="AW318" s="39"/>
    </row>
    <row r="319" spans="1:49" ht="19.5" customHeight="1" x14ac:dyDescent="0.2">
      <c r="D319" s="47" t="s">
        <v>99</v>
      </c>
      <c r="F319" s="48">
        <v>38</v>
      </c>
      <c r="G319" s="49"/>
      <c r="H319" s="49"/>
      <c r="I319" s="49"/>
      <c r="J319" s="48">
        <v>116</v>
      </c>
      <c r="K319" s="48">
        <v>2</v>
      </c>
      <c r="L319" s="48">
        <v>1</v>
      </c>
      <c r="M319" s="49"/>
      <c r="N319" s="48">
        <v>119</v>
      </c>
      <c r="O319" s="49"/>
      <c r="P319" s="49"/>
      <c r="Q319" s="49"/>
      <c r="R319" s="48">
        <v>0</v>
      </c>
      <c r="S319" s="48">
        <v>6</v>
      </c>
      <c r="T319" s="48">
        <v>22</v>
      </c>
      <c r="U319" s="48">
        <v>4</v>
      </c>
      <c r="V319" s="49"/>
      <c r="W319" s="48">
        <v>27</v>
      </c>
      <c r="X319" s="48">
        <v>0</v>
      </c>
      <c r="Y319" s="48">
        <v>0</v>
      </c>
      <c r="Z319" s="48">
        <v>7</v>
      </c>
      <c r="AA319" s="48">
        <v>12</v>
      </c>
      <c r="AB319" s="48">
        <v>3</v>
      </c>
      <c r="AC319" s="48">
        <v>56</v>
      </c>
      <c r="AD319" s="48">
        <v>0</v>
      </c>
      <c r="AE319" s="49"/>
      <c r="AF319" s="48">
        <v>137</v>
      </c>
      <c r="AG319" s="49"/>
      <c r="AH319" s="49"/>
      <c r="AI319" s="49"/>
      <c r="AJ319" s="48">
        <v>20</v>
      </c>
      <c r="AK319" s="49"/>
      <c r="AL319" s="49"/>
      <c r="AM319" s="49"/>
      <c r="AN319" s="48">
        <v>0</v>
      </c>
      <c r="AO319" s="49"/>
      <c r="AP319" s="48">
        <v>0</v>
      </c>
      <c r="AQ319" s="49"/>
      <c r="AR319" s="49"/>
      <c r="AS319" s="49"/>
      <c r="AT319" s="48">
        <v>0</v>
      </c>
      <c r="AU319" s="39"/>
      <c r="AV319" s="39"/>
      <c r="AW319" s="39"/>
    </row>
    <row r="320" spans="1:49" ht="20.100000000000001" customHeight="1" x14ac:dyDescent="0.2">
      <c r="D320" s="2" t="s">
        <v>114</v>
      </c>
      <c r="F320" s="39">
        <v>6</v>
      </c>
      <c r="G320" s="39"/>
      <c r="H320" s="39"/>
      <c r="I320" s="39"/>
      <c r="J320" s="39">
        <v>120</v>
      </c>
      <c r="K320" s="39">
        <v>3</v>
      </c>
      <c r="L320" s="39">
        <v>0</v>
      </c>
      <c r="M320" s="39"/>
      <c r="N320" s="39">
        <v>123</v>
      </c>
      <c r="O320" s="39"/>
      <c r="P320" s="39"/>
      <c r="Q320" s="39"/>
      <c r="R320" s="39">
        <v>0</v>
      </c>
      <c r="S320" s="39">
        <v>3</v>
      </c>
      <c r="T320" s="39">
        <v>40</v>
      </c>
      <c r="U320" s="39">
        <v>10</v>
      </c>
      <c r="V320" s="39"/>
      <c r="W320" s="39">
        <v>25</v>
      </c>
      <c r="X320" s="39">
        <v>1</v>
      </c>
      <c r="Y320" s="39">
        <v>0</v>
      </c>
      <c r="Z320" s="39">
        <v>0</v>
      </c>
      <c r="AA320" s="39">
        <v>13</v>
      </c>
      <c r="AB320" s="39">
        <v>3</v>
      </c>
      <c r="AC320" s="39">
        <v>27</v>
      </c>
      <c r="AD320" s="39">
        <v>0</v>
      </c>
      <c r="AE320" s="39"/>
      <c r="AF320" s="39">
        <v>122</v>
      </c>
      <c r="AG320" s="39"/>
      <c r="AH320" s="39"/>
      <c r="AI320" s="39"/>
      <c r="AJ320" s="39">
        <v>7</v>
      </c>
      <c r="AK320" s="39"/>
      <c r="AL320" s="39"/>
      <c r="AM320" s="39"/>
      <c r="AN320" s="39">
        <v>0</v>
      </c>
      <c r="AO320" s="39"/>
      <c r="AP320" s="39">
        <v>0</v>
      </c>
      <c r="AQ320" s="39"/>
      <c r="AR320" s="39"/>
      <c r="AS320" s="39"/>
      <c r="AT320" s="39">
        <v>0</v>
      </c>
      <c r="AU320" s="39"/>
      <c r="AV320" s="39"/>
      <c r="AW320" s="39"/>
    </row>
    <row r="321" spans="1:49" ht="19.5" customHeight="1" x14ac:dyDescent="0.2">
      <c r="D321" s="47" t="s">
        <v>115</v>
      </c>
      <c r="F321" s="48">
        <v>13</v>
      </c>
      <c r="G321" s="49"/>
      <c r="H321" s="49"/>
      <c r="I321" s="49"/>
      <c r="J321" s="48">
        <v>83</v>
      </c>
      <c r="K321" s="48">
        <v>31</v>
      </c>
      <c r="L321" s="48">
        <v>2</v>
      </c>
      <c r="M321" s="49"/>
      <c r="N321" s="48">
        <v>116</v>
      </c>
      <c r="O321" s="49"/>
      <c r="P321" s="49"/>
      <c r="Q321" s="49"/>
      <c r="R321" s="48">
        <v>0</v>
      </c>
      <c r="S321" s="48">
        <v>2</v>
      </c>
      <c r="T321" s="48">
        <v>16</v>
      </c>
      <c r="U321" s="48">
        <v>13</v>
      </c>
      <c r="V321" s="49"/>
      <c r="W321" s="48">
        <v>10</v>
      </c>
      <c r="X321" s="48">
        <v>0</v>
      </c>
      <c r="Y321" s="48">
        <v>0</v>
      </c>
      <c r="Z321" s="48">
        <v>4</v>
      </c>
      <c r="AA321" s="48">
        <v>5</v>
      </c>
      <c r="AB321" s="48">
        <v>30</v>
      </c>
      <c r="AC321" s="48">
        <v>32</v>
      </c>
      <c r="AD321" s="48">
        <v>0</v>
      </c>
      <c r="AE321" s="49"/>
      <c r="AF321" s="48">
        <v>112</v>
      </c>
      <c r="AG321" s="49"/>
      <c r="AH321" s="49"/>
      <c r="AI321" s="49"/>
      <c r="AJ321" s="48">
        <v>17</v>
      </c>
      <c r="AK321" s="49"/>
      <c r="AL321" s="49"/>
      <c r="AM321" s="49"/>
      <c r="AN321" s="48">
        <v>0</v>
      </c>
      <c r="AO321" s="49"/>
      <c r="AP321" s="48">
        <v>0</v>
      </c>
      <c r="AQ321" s="49"/>
      <c r="AR321" s="49"/>
      <c r="AS321" s="49"/>
      <c r="AT321" s="48">
        <v>0</v>
      </c>
      <c r="AU321" s="39"/>
      <c r="AV321" s="39"/>
      <c r="AW321" s="39"/>
    </row>
    <row r="322" spans="1:49" ht="20.100000000000001" customHeight="1" x14ac:dyDescent="0.2">
      <c r="D322" s="2" t="s">
        <v>116</v>
      </c>
      <c r="F322" s="39">
        <v>8</v>
      </c>
      <c r="G322" s="39"/>
      <c r="H322" s="39"/>
      <c r="I322" s="39"/>
      <c r="J322" s="39">
        <v>34</v>
      </c>
      <c r="K322" s="39">
        <v>1</v>
      </c>
      <c r="L322" s="39">
        <v>1</v>
      </c>
      <c r="M322" s="39"/>
      <c r="N322" s="39">
        <v>36</v>
      </c>
      <c r="O322" s="39"/>
      <c r="P322" s="39"/>
      <c r="Q322" s="39"/>
      <c r="R322" s="39">
        <v>0</v>
      </c>
      <c r="S322" s="39">
        <v>3</v>
      </c>
      <c r="T322" s="39">
        <v>6</v>
      </c>
      <c r="U322" s="39">
        <v>3</v>
      </c>
      <c r="V322" s="39"/>
      <c r="W322" s="39">
        <v>14</v>
      </c>
      <c r="X322" s="39">
        <v>0</v>
      </c>
      <c r="Y322" s="39">
        <v>0</v>
      </c>
      <c r="Z322" s="39">
        <v>1</v>
      </c>
      <c r="AA322" s="39">
        <v>1</v>
      </c>
      <c r="AB322" s="39">
        <v>0</v>
      </c>
      <c r="AC322" s="39">
        <v>10</v>
      </c>
      <c r="AD322" s="39">
        <v>0</v>
      </c>
      <c r="AE322" s="39"/>
      <c r="AF322" s="39">
        <v>38</v>
      </c>
      <c r="AG322" s="39"/>
      <c r="AH322" s="39"/>
      <c r="AI322" s="39"/>
      <c r="AJ322" s="39">
        <v>6</v>
      </c>
      <c r="AK322" s="39"/>
      <c r="AL322" s="39"/>
      <c r="AM322" s="39"/>
      <c r="AN322" s="39">
        <v>0</v>
      </c>
      <c r="AO322" s="39"/>
      <c r="AP322" s="39">
        <v>0</v>
      </c>
      <c r="AQ322" s="39"/>
      <c r="AR322" s="39"/>
      <c r="AS322" s="39"/>
      <c r="AT322" s="39">
        <v>0</v>
      </c>
      <c r="AU322" s="39"/>
      <c r="AV322" s="39"/>
      <c r="AW322" s="39"/>
    </row>
    <row r="323" spans="1:49" ht="19.5" customHeight="1" x14ac:dyDescent="0.2">
      <c r="D323" s="47" t="s">
        <v>103</v>
      </c>
      <c r="F323" s="48">
        <v>13</v>
      </c>
      <c r="G323" s="49"/>
      <c r="H323" s="49"/>
      <c r="I323" s="49"/>
      <c r="J323" s="48">
        <v>28</v>
      </c>
      <c r="K323" s="48">
        <v>0</v>
      </c>
      <c r="L323" s="48">
        <v>0</v>
      </c>
      <c r="M323" s="49"/>
      <c r="N323" s="48">
        <v>28</v>
      </c>
      <c r="O323" s="49"/>
      <c r="P323" s="49"/>
      <c r="Q323" s="49"/>
      <c r="R323" s="48">
        <v>1</v>
      </c>
      <c r="S323" s="48">
        <v>3</v>
      </c>
      <c r="T323" s="48">
        <v>3</v>
      </c>
      <c r="U323" s="48">
        <v>1</v>
      </c>
      <c r="V323" s="49"/>
      <c r="W323" s="48">
        <v>10</v>
      </c>
      <c r="X323" s="48">
        <v>0</v>
      </c>
      <c r="Y323" s="48">
        <v>0</v>
      </c>
      <c r="Z323" s="48">
        <v>2</v>
      </c>
      <c r="AA323" s="48">
        <v>3</v>
      </c>
      <c r="AB323" s="48">
        <v>0</v>
      </c>
      <c r="AC323" s="48">
        <v>6</v>
      </c>
      <c r="AD323" s="48">
        <v>0</v>
      </c>
      <c r="AE323" s="49"/>
      <c r="AF323" s="48">
        <v>29</v>
      </c>
      <c r="AG323" s="49"/>
      <c r="AH323" s="49"/>
      <c r="AI323" s="49"/>
      <c r="AJ323" s="48">
        <v>12</v>
      </c>
      <c r="AK323" s="49"/>
      <c r="AL323" s="49"/>
      <c r="AM323" s="49"/>
      <c r="AN323" s="48">
        <v>0</v>
      </c>
      <c r="AO323" s="49"/>
      <c r="AP323" s="48">
        <v>0</v>
      </c>
      <c r="AQ323" s="49"/>
      <c r="AR323" s="49"/>
      <c r="AS323" s="49"/>
      <c r="AT323" s="48">
        <v>0</v>
      </c>
      <c r="AU323" s="39"/>
      <c r="AV323" s="39"/>
      <c r="AW323" s="39"/>
    </row>
    <row r="324" spans="1:49" ht="20.100000000000001" customHeight="1" x14ac:dyDescent="0.2">
      <c r="D324" s="2" t="s">
        <v>197</v>
      </c>
      <c r="F324" s="39">
        <v>21</v>
      </c>
      <c r="G324" s="39"/>
      <c r="H324" s="39"/>
      <c r="I324" s="39"/>
      <c r="J324" s="39">
        <v>91</v>
      </c>
      <c r="K324" s="39">
        <v>0</v>
      </c>
      <c r="L324" s="39">
        <v>0</v>
      </c>
      <c r="M324" s="39"/>
      <c r="N324" s="39">
        <v>91</v>
      </c>
      <c r="O324" s="39"/>
      <c r="P324" s="39"/>
      <c r="Q324" s="39"/>
      <c r="R324" s="39">
        <v>0</v>
      </c>
      <c r="S324" s="39">
        <v>3</v>
      </c>
      <c r="T324" s="39">
        <v>21</v>
      </c>
      <c r="U324" s="39">
        <v>4</v>
      </c>
      <c r="V324" s="39"/>
      <c r="W324" s="39">
        <v>12</v>
      </c>
      <c r="X324" s="39">
        <v>0</v>
      </c>
      <c r="Y324" s="39">
        <v>0</v>
      </c>
      <c r="Z324" s="39">
        <v>4</v>
      </c>
      <c r="AA324" s="39">
        <v>7</v>
      </c>
      <c r="AB324" s="39">
        <v>1</v>
      </c>
      <c r="AC324" s="39">
        <v>35</v>
      </c>
      <c r="AD324" s="39">
        <v>0</v>
      </c>
      <c r="AE324" s="39"/>
      <c r="AF324" s="39">
        <v>87</v>
      </c>
      <c r="AG324" s="39"/>
      <c r="AH324" s="39"/>
      <c r="AI324" s="39"/>
      <c r="AJ324" s="39">
        <v>25</v>
      </c>
      <c r="AK324" s="39"/>
      <c r="AL324" s="39"/>
      <c r="AM324" s="39"/>
      <c r="AN324" s="39">
        <v>0</v>
      </c>
      <c r="AO324" s="39"/>
      <c r="AP324" s="39">
        <v>0</v>
      </c>
      <c r="AQ324" s="39"/>
      <c r="AR324" s="39"/>
      <c r="AS324" s="39"/>
      <c r="AT324" s="39">
        <v>0</v>
      </c>
      <c r="AU324" s="39"/>
      <c r="AV324" s="39"/>
      <c r="AW324" s="39"/>
    </row>
    <row r="325" spans="1:49" ht="19.5" customHeight="1" x14ac:dyDescent="0.2">
      <c r="D325" s="47" t="s">
        <v>198</v>
      </c>
      <c r="F325" s="48">
        <v>27</v>
      </c>
      <c r="G325" s="49"/>
      <c r="H325" s="49"/>
      <c r="I325" s="49"/>
      <c r="J325" s="48">
        <v>155</v>
      </c>
      <c r="K325" s="48">
        <v>1</v>
      </c>
      <c r="L325" s="48">
        <v>0</v>
      </c>
      <c r="M325" s="49"/>
      <c r="N325" s="48">
        <v>156</v>
      </c>
      <c r="O325" s="49"/>
      <c r="P325" s="49"/>
      <c r="Q325" s="49"/>
      <c r="R325" s="48">
        <v>0</v>
      </c>
      <c r="S325" s="48">
        <v>5</v>
      </c>
      <c r="T325" s="48">
        <v>23</v>
      </c>
      <c r="U325" s="48">
        <v>2</v>
      </c>
      <c r="V325" s="49"/>
      <c r="W325" s="48">
        <v>39</v>
      </c>
      <c r="X325" s="48">
        <v>0</v>
      </c>
      <c r="Y325" s="48">
        <v>0</v>
      </c>
      <c r="Z325" s="48">
        <v>1</v>
      </c>
      <c r="AA325" s="48">
        <v>11</v>
      </c>
      <c r="AB325" s="48">
        <v>2</v>
      </c>
      <c r="AC325" s="48">
        <v>74</v>
      </c>
      <c r="AD325" s="48">
        <v>0</v>
      </c>
      <c r="AE325" s="49"/>
      <c r="AF325" s="48">
        <v>157</v>
      </c>
      <c r="AG325" s="49"/>
      <c r="AH325" s="49"/>
      <c r="AI325" s="49"/>
      <c r="AJ325" s="48">
        <v>26</v>
      </c>
      <c r="AK325" s="49"/>
      <c r="AL325" s="49"/>
      <c r="AM325" s="49"/>
      <c r="AN325" s="48">
        <v>0</v>
      </c>
      <c r="AO325" s="49"/>
      <c r="AP325" s="48">
        <v>0</v>
      </c>
      <c r="AQ325" s="49"/>
      <c r="AR325" s="49"/>
      <c r="AS325" s="49"/>
      <c r="AT325" s="48">
        <v>5</v>
      </c>
      <c r="AU325" s="39"/>
      <c r="AV325" s="39"/>
      <c r="AW325" s="39"/>
    </row>
    <row r="326" spans="1:49" ht="20.100000000000001" customHeight="1" x14ac:dyDescent="0.2">
      <c r="D326" s="2" t="s">
        <v>199</v>
      </c>
      <c r="F326" s="39">
        <v>19</v>
      </c>
      <c r="G326" s="39"/>
      <c r="H326" s="39"/>
      <c r="I326" s="39"/>
      <c r="J326" s="39">
        <v>88</v>
      </c>
      <c r="K326" s="39">
        <v>19</v>
      </c>
      <c r="L326" s="39">
        <v>3</v>
      </c>
      <c r="M326" s="39"/>
      <c r="N326" s="39">
        <v>110</v>
      </c>
      <c r="O326" s="39"/>
      <c r="P326" s="39"/>
      <c r="Q326" s="39"/>
      <c r="R326" s="39">
        <v>0</v>
      </c>
      <c r="S326" s="39">
        <v>23</v>
      </c>
      <c r="T326" s="39">
        <v>37</v>
      </c>
      <c r="U326" s="39">
        <v>12</v>
      </c>
      <c r="V326" s="39"/>
      <c r="W326" s="39">
        <v>11</v>
      </c>
      <c r="X326" s="39">
        <v>0</v>
      </c>
      <c r="Y326" s="39">
        <v>0</v>
      </c>
      <c r="Z326" s="39">
        <v>0</v>
      </c>
      <c r="AA326" s="39">
        <v>7</v>
      </c>
      <c r="AB326" s="39">
        <v>1</v>
      </c>
      <c r="AC326" s="39">
        <v>28</v>
      </c>
      <c r="AD326" s="39">
        <v>0</v>
      </c>
      <c r="AE326" s="39"/>
      <c r="AF326" s="39">
        <v>119</v>
      </c>
      <c r="AG326" s="39"/>
      <c r="AH326" s="39"/>
      <c r="AI326" s="39"/>
      <c r="AJ326" s="39">
        <v>10</v>
      </c>
      <c r="AK326" s="39"/>
      <c r="AL326" s="39"/>
      <c r="AM326" s="39"/>
      <c r="AN326" s="39">
        <v>0</v>
      </c>
      <c r="AO326" s="39"/>
      <c r="AP326" s="39">
        <v>0</v>
      </c>
      <c r="AQ326" s="39"/>
      <c r="AR326" s="39"/>
      <c r="AS326" s="39"/>
      <c r="AT326" s="39">
        <v>0</v>
      </c>
      <c r="AU326" s="39"/>
      <c r="AV326" s="39"/>
      <c r="AW326" s="39"/>
    </row>
    <row r="327" spans="1:49" ht="19.5" customHeight="1" x14ac:dyDescent="0.2">
      <c r="D327" s="47" t="s">
        <v>123</v>
      </c>
      <c r="F327" s="48">
        <v>54</v>
      </c>
      <c r="G327" s="49"/>
      <c r="H327" s="49"/>
      <c r="I327" s="49"/>
      <c r="J327" s="48">
        <v>105</v>
      </c>
      <c r="K327" s="48">
        <v>0</v>
      </c>
      <c r="L327" s="48">
        <v>0</v>
      </c>
      <c r="M327" s="49"/>
      <c r="N327" s="48">
        <v>105</v>
      </c>
      <c r="O327" s="49"/>
      <c r="P327" s="49"/>
      <c r="Q327" s="49"/>
      <c r="R327" s="48">
        <v>0</v>
      </c>
      <c r="S327" s="48">
        <v>3</v>
      </c>
      <c r="T327" s="48">
        <v>25</v>
      </c>
      <c r="U327" s="48">
        <v>11</v>
      </c>
      <c r="V327" s="49"/>
      <c r="W327" s="48">
        <v>21</v>
      </c>
      <c r="X327" s="48">
        <v>0</v>
      </c>
      <c r="Y327" s="48">
        <v>0</v>
      </c>
      <c r="Z327" s="48">
        <v>1</v>
      </c>
      <c r="AA327" s="48">
        <v>1</v>
      </c>
      <c r="AB327" s="48">
        <v>0</v>
      </c>
      <c r="AC327" s="48">
        <v>32</v>
      </c>
      <c r="AD327" s="48">
        <v>0</v>
      </c>
      <c r="AE327" s="49"/>
      <c r="AF327" s="48">
        <v>94</v>
      </c>
      <c r="AG327" s="49"/>
      <c r="AH327" s="49"/>
      <c r="AI327" s="49"/>
      <c r="AJ327" s="48">
        <v>65</v>
      </c>
      <c r="AK327" s="49"/>
      <c r="AL327" s="49"/>
      <c r="AM327" s="49"/>
      <c r="AN327" s="48">
        <v>0</v>
      </c>
      <c r="AO327" s="49"/>
      <c r="AP327" s="48">
        <v>0</v>
      </c>
      <c r="AQ327" s="49"/>
      <c r="AR327" s="49"/>
      <c r="AS327" s="49"/>
      <c r="AT327" s="48">
        <v>0</v>
      </c>
      <c r="AU327" s="39"/>
      <c r="AV327" s="39"/>
      <c r="AW327" s="39"/>
    </row>
    <row r="328" spans="1:49" ht="20.100000000000001" customHeight="1" x14ac:dyDescent="0.2">
      <c r="D328" s="2" t="s">
        <v>118</v>
      </c>
      <c r="F328" s="39">
        <v>31</v>
      </c>
      <c r="G328" s="39"/>
      <c r="H328" s="39"/>
      <c r="I328" s="39"/>
      <c r="J328" s="39">
        <v>162</v>
      </c>
      <c r="K328" s="39">
        <v>4</v>
      </c>
      <c r="L328" s="39">
        <v>0</v>
      </c>
      <c r="M328" s="39"/>
      <c r="N328" s="39">
        <v>166</v>
      </c>
      <c r="O328" s="39"/>
      <c r="P328" s="39"/>
      <c r="Q328" s="39"/>
      <c r="R328" s="39">
        <v>0</v>
      </c>
      <c r="S328" s="39">
        <v>1</v>
      </c>
      <c r="T328" s="39">
        <v>45</v>
      </c>
      <c r="U328" s="39">
        <v>10</v>
      </c>
      <c r="V328" s="39"/>
      <c r="W328" s="39">
        <v>43</v>
      </c>
      <c r="X328" s="39">
        <v>0</v>
      </c>
      <c r="Y328" s="39">
        <v>0</v>
      </c>
      <c r="Z328" s="39">
        <v>4</v>
      </c>
      <c r="AA328" s="39">
        <v>13</v>
      </c>
      <c r="AB328" s="39">
        <v>2</v>
      </c>
      <c r="AC328" s="39">
        <v>53</v>
      </c>
      <c r="AD328" s="39">
        <v>0</v>
      </c>
      <c r="AE328" s="39"/>
      <c r="AF328" s="39">
        <v>171</v>
      </c>
      <c r="AG328" s="39"/>
      <c r="AH328" s="39"/>
      <c r="AI328" s="39"/>
      <c r="AJ328" s="39">
        <v>26</v>
      </c>
      <c r="AK328" s="39"/>
      <c r="AL328" s="39"/>
      <c r="AM328" s="39"/>
      <c r="AN328" s="39">
        <v>0</v>
      </c>
      <c r="AO328" s="39"/>
      <c r="AP328" s="39">
        <v>0</v>
      </c>
      <c r="AQ328" s="39"/>
      <c r="AR328" s="39"/>
      <c r="AS328" s="39"/>
      <c r="AT328" s="39">
        <v>2</v>
      </c>
      <c r="AU328" s="39"/>
      <c r="AV328" s="39"/>
      <c r="AW328" s="39"/>
    </row>
    <row r="329" spans="1:49" ht="19.5" customHeight="1" x14ac:dyDescent="0.2">
      <c r="D329" s="47" t="s">
        <v>200</v>
      </c>
      <c r="F329" s="48">
        <v>13</v>
      </c>
      <c r="G329" s="49"/>
      <c r="H329" s="49"/>
      <c r="I329" s="49"/>
      <c r="J329" s="48">
        <v>123</v>
      </c>
      <c r="K329" s="48">
        <v>1</v>
      </c>
      <c r="L329" s="48">
        <v>0</v>
      </c>
      <c r="M329" s="49"/>
      <c r="N329" s="48">
        <v>124</v>
      </c>
      <c r="O329" s="49"/>
      <c r="P329" s="49"/>
      <c r="Q329" s="49"/>
      <c r="R329" s="48">
        <v>0</v>
      </c>
      <c r="S329" s="48">
        <v>18</v>
      </c>
      <c r="T329" s="48">
        <v>35</v>
      </c>
      <c r="U329" s="48">
        <v>7</v>
      </c>
      <c r="V329" s="49"/>
      <c r="W329" s="48">
        <v>16</v>
      </c>
      <c r="X329" s="48">
        <v>0</v>
      </c>
      <c r="Y329" s="48">
        <v>0</v>
      </c>
      <c r="Z329" s="48">
        <v>1</v>
      </c>
      <c r="AA329" s="48">
        <v>7</v>
      </c>
      <c r="AB329" s="48">
        <v>0</v>
      </c>
      <c r="AC329" s="48">
        <v>26</v>
      </c>
      <c r="AD329" s="48">
        <v>0</v>
      </c>
      <c r="AE329" s="49"/>
      <c r="AF329" s="48">
        <v>110</v>
      </c>
      <c r="AG329" s="49"/>
      <c r="AH329" s="49"/>
      <c r="AI329" s="49"/>
      <c r="AJ329" s="48">
        <v>27</v>
      </c>
      <c r="AK329" s="49"/>
      <c r="AL329" s="49"/>
      <c r="AM329" s="49"/>
      <c r="AN329" s="48">
        <v>0</v>
      </c>
      <c r="AO329" s="49"/>
      <c r="AP329" s="48">
        <v>0</v>
      </c>
      <c r="AQ329" s="49"/>
      <c r="AR329" s="49"/>
      <c r="AS329" s="49"/>
      <c r="AT329" s="48">
        <v>0</v>
      </c>
      <c r="AU329" s="39"/>
      <c r="AV329" s="39"/>
      <c r="AW329" s="39"/>
    </row>
    <row r="330" spans="1:49" ht="19.5" customHeight="1" x14ac:dyDescent="0.2">
      <c r="D330" s="50" t="s">
        <v>119</v>
      </c>
      <c r="F330" s="49">
        <v>11</v>
      </c>
      <c r="G330" s="49"/>
      <c r="H330" s="49"/>
      <c r="I330" s="49"/>
      <c r="J330" s="49">
        <v>107</v>
      </c>
      <c r="K330" s="49">
        <v>2</v>
      </c>
      <c r="L330" s="49">
        <v>1</v>
      </c>
      <c r="M330" s="49"/>
      <c r="N330" s="49">
        <v>110</v>
      </c>
      <c r="O330" s="49"/>
      <c r="P330" s="49"/>
      <c r="Q330" s="49"/>
      <c r="R330" s="49">
        <v>0</v>
      </c>
      <c r="S330" s="49">
        <v>8</v>
      </c>
      <c r="T330" s="49">
        <v>24</v>
      </c>
      <c r="U330" s="49">
        <v>9</v>
      </c>
      <c r="V330" s="49"/>
      <c r="W330" s="49">
        <v>18</v>
      </c>
      <c r="X330" s="49">
        <v>0</v>
      </c>
      <c r="Y330" s="49">
        <v>0</v>
      </c>
      <c r="Z330" s="49">
        <v>2</v>
      </c>
      <c r="AA330" s="49">
        <v>8</v>
      </c>
      <c r="AB330" s="49">
        <v>2</v>
      </c>
      <c r="AC330" s="49">
        <v>22</v>
      </c>
      <c r="AD330" s="49">
        <v>0</v>
      </c>
      <c r="AE330" s="49"/>
      <c r="AF330" s="49">
        <v>93</v>
      </c>
      <c r="AG330" s="49"/>
      <c r="AH330" s="49"/>
      <c r="AI330" s="49"/>
      <c r="AJ330" s="49">
        <v>28</v>
      </c>
      <c r="AK330" s="49"/>
      <c r="AL330" s="49"/>
      <c r="AM330" s="49"/>
      <c r="AN330" s="49">
        <v>0</v>
      </c>
      <c r="AO330" s="49"/>
      <c r="AP330" s="49">
        <v>0</v>
      </c>
      <c r="AQ330" s="49"/>
      <c r="AR330" s="49"/>
      <c r="AS330" s="49"/>
      <c r="AT330" s="49">
        <v>0</v>
      </c>
      <c r="AU330" s="39"/>
      <c r="AV330" s="39"/>
      <c r="AW330" s="39"/>
    </row>
    <row r="331" spans="1:49" ht="20.100000000000001" customHeight="1" x14ac:dyDescent="0.2"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</row>
    <row r="332" spans="1:49" s="1" customFormat="1" ht="20.100000000000001" customHeight="1" x14ac:dyDescent="0.25">
      <c r="A332" s="3"/>
      <c r="B332" s="6"/>
      <c r="C332" s="51" t="s">
        <v>159</v>
      </c>
      <c r="D332" s="52"/>
      <c r="E332" s="5"/>
      <c r="F332" s="53">
        <v>297</v>
      </c>
      <c r="G332" s="54"/>
      <c r="H332" s="54"/>
      <c r="I332" s="54"/>
      <c r="J332" s="53">
        <v>1540</v>
      </c>
      <c r="K332" s="53">
        <v>71</v>
      </c>
      <c r="L332" s="53">
        <v>9</v>
      </c>
      <c r="M332" s="54"/>
      <c r="N332" s="53">
        <v>1620</v>
      </c>
      <c r="O332" s="54"/>
      <c r="P332" s="54"/>
      <c r="Q332" s="54"/>
      <c r="R332" s="53">
        <v>1</v>
      </c>
      <c r="S332" s="53">
        <v>92</v>
      </c>
      <c r="T332" s="53">
        <v>405</v>
      </c>
      <c r="U332" s="53">
        <v>93</v>
      </c>
      <c r="V332" s="54"/>
      <c r="W332" s="53">
        <v>312</v>
      </c>
      <c r="X332" s="53">
        <v>1</v>
      </c>
      <c r="Y332" s="53">
        <v>0</v>
      </c>
      <c r="Z332" s="53">
        <v>41</v>
      </c>
      <c r="AA332" s="53">
        <v>104</v>
      </c>
      <c r="AB332" s="53">
        <v>49</v>
      </c>
      <c r="AC332" s="53">
        <v>474</v>
      </c>
      <c r="AD332" s="53">
        <v>0</v>
      </c>
      <c r="AE332" s="54"/>
      <c r="AF332" s="53">
        <v>1572</v>
      </c>
      <c r="AG332" s="54"/>
      <c r="AH332" s="54"/>
      <c r="AI332" s="54"/>
      <c r="AJ332" s="53">
        <v>345</v>
      </c>
      <c r="AK332" s="54"/>
      <c r="AL332" s="54"/>
      <c r="AM332" s="54"/>
      <c r="AN332" s="53">
        <v>0</v>
      </c>
      <c r="AO332" s="54"/>
      <c r="AP332" s="53">
        <v>0</v>
      </c>
      <c r="AQ332" s="54"/>
      <c r="AR332" s="54"/>
      <c r="AS332" s="54"/>
      <c r="AT332" s="53">
        <v>42</v>
      </c>
      <c r="AU332" s="39"/>
      <c r="AV332" s="39"/>
      <c r="AW332" s="39"/>
    </row>
    <row r="333" spans="1:49" s="1" customFormat="1" ht="20.100000000000001" customHeight="1" x14ac:dyDescent="0.2">
      <c r="A333" s="3"/>
      <c r="B333" s="6"/>
      <c r="C333" s="3"/>
      <c r="D333" s="3"/>
      <c r="E333" s="5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39"/>
      <c r="AV333" s="39"/>
      <c r="AW333" s="39"/>
    </row>
    <row r="334" spans="1:49" s="1" customFormat="1" ht="20.100000000000001" customHeight="1" x14ac:dyDescent="0.25">
      <c r="A334" s="3"/>
      <c r="B334" s="57" t="s">
        <v>201</v>
      </c>
      <c r="C334" s="58"/>
      <c r="D334" s="58"/>
      <c r="E334" s="5"/>
      <c r="F334" s="59">
        <v>297</v>
      </c>
      <c r="G334" s="54"/>
      <c r="H334" s="54"/>
      <c r="I334" s="54"/>
      <c r="J334" s="59">
        <v>1540</v>
      </c>
      <c r="K334" s="59">
        <v>71</v>
      </c>
      <c r="L334" s="59">
        <v>9</v>
      </c>
      <c r="M334" s="54"/>
      <c r="N334" s="59">
        <v>1620</v>
      </c>
      <c r="O334" s="54"/>
      <c r="P334" s="54"/>
      <c r="Q334" s="54"/>
      <c r="R334" s="59">
        <v>1</v>
      </c>
      <c r="S334" s="59">
        <v>92</v>
      </c>
      <c r="T334" s="59">
        <v>405</v>
      </c>
      <c r="U334" s="59">
        <v>93</v>
      </c>
      <c r="V334" s="54"/>
      <c r="W334" s="59">
        <v>312</v>
      </c>
      <c r="X334" s="59">
        <v>1</v>
      </c>
      <c r="Y334" s="59">
        <v>0</v>
      </c>
      <c r="Z334" s="59">
        <v>41</v>
      </c>
      <c r="AA334" s="59">
        <v>104</v>
      </c>
      <c r="AB334" s="59">
        <v>49</v>
      </c>
      <c r="AC334" s="59">
        <v>474</v>
      </c>
      <c r="AD334" s="59">
        <v>0</v>
      </c>
      <c r="AE334" s="54"/>
      <c r="AF334" s="59">
        <v>1572</v>
      </c>
      <c r="AG334" s="54"/>
      <c r="AH334" s="54"/>
      <c r="AI334" s="54"/>
      <c r="AJ334" s="59">
        <v>345</v>
      </c>
      <c r="AK334" s="54"/>
      <c r="AL334" s="54"/>
      <c r="AM334" s="54"/>
      <c r="AN334" s="59">
        <v>0</v>
      </c>
      <c r="AO334" s="54"/>
      <c r="AP334" s="59">
        <v>0</v>
      </c>
      <c r="AQ334" s="54"/>
      <c r="AR334" s="54"/>
      <c r="AS334" s="54"/>
      <c r="AT334" s="59">
        <v>42</v>
      </c>
      <c r="AU334" s="39"/>
      <c r="AV334" s="39"/>
      <c r="AW334" s="39"/>
    </row>
    <row r="335" spans="1:49" ht="20.100000000000001" customHeight="1" x14ac:dyDescent="0.2"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</row>
    <row r="336" spans="1:49" ht="20.100000000000001" customHeight="1" x14ac:dyDescent="0.2">
      <c r="B336" s="6" t="s">
        <v>202</v>
      </c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</row>
    <row r="337" spans="1:49" ht="20.100000000000001" customHeight="1" x14ac:dyDescent="0.2">
      <c r="C337" s="3" t="s">
        <v>154</v>
      </c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</row>
    <row r="338" spans="1:49" ht="20.100000000000001" customHeight="1" x14ac:dyDescent="0.2">
      <c r="D338" s="2" t="s">
        <v>203</v>
      </c>
      <c r="F338" s="39">
        <v>26</v>
      </c>
      <c r="G338" s="39"/>
      <c r="H338" s="39"/>
      <c r="I338" s="39"/>
      <c r="J338" s="39">
        <v>131</v>
      </c>
      <c r="K338" s="39">
        <v>1</v>
      </c>
      <c r="L338" s="39">
        <v>0</v>
      </c>
      <c r="M338" s="39"/>
      <c r="N338" s="39">
        <v>132</v>
      </c>
      <c r="O338" s="39"/>
      <c r="P338" s="39"/>
      <c r="Q338" s="39"/>
      <c r="R338" s="39">
        <v>0</v>
      </c>
      <c r="S338" s="39">
        <v>11</v>
      </c>
      <c r="T338" s="39">
        <v>34</v>
      </c>
      <c r="U338" s="39">
        <v>12</v>
      </c>
      <c r="V338" s="39"/>
      <c r="W338" s="39">
        <v>28</v>
      </c>
      <c r="X338" s="39">
        <v>0</v>
      </c>
      <c r="Y338" s="39">
        <v>0</v>
      </c>
      <c r="Z338" s="39">
        <v>5</v>
      </c>
      <c r="AA338" s="39">
        <v>9</v>
      </c>
      <c r="AB338" s="39">
        <v>3</v>
      </c>
      <c r="AC338" s="39">
        <v>39</v>
      </c>
      <c r="AD338" s="39">
        <v>0</v>
      </c>
      <c r="AE338" s="39"/>
      <c r="AF338" s="39">
        <v>141</v>
      </c>
      <c r="AG338" s="39"/>
      <c r="AH338" s="39"/>
      <c r="AI338" s="39"/>
      <c r="AJ338" s="39">
        <v>17</v>
      </c>
      <c r="AK338" s="39"/>
      <c r="AL338" s="39"/>
      <c r="AM338" s="39"/>
      <c r="AN338" s="39">
        <v>0</v>
      </c>
      <c r="AO338" s="39"/>
      <c r="AP338" s="39">
        <v>0</v>
      </c>
      <c r="AQ338" s="39"/>
      <c r="AR338" s="39"/>
      <c r="AS338" s="39"/>
      <c r="AT338" s="39">
        <v>37</v>
      </c>
      <c r="AU338" s="39"/>
      <c r="AV338" s="39"/>
      <c r="AW338" s="39"/>
    </row>
    <row r="339" spans="1:49" ht="19.5" customHeight="1" x14ac:dyDescent="0.2">
      <c r="D339" s="47" t="s">
        <v>204</v>
      </c>
      <c r="F339" s="48">
        <v>40</v>
      </c>
      <c r="G339" s="49"/>
      <c r="H339" s="49"/>
      <c r="I339" s="49"/>
      <c r="J339" s="48">
        <v>130</v>
      </c>
      <c r="K339" s="48">
        <v>2</v>
      </c>
      <c r="L339" s="48">
        <v>1</v>
      </c>
      <c r="M339" s="49"/>
      <c r="N339" s="48">
        <v>133</v>
      </c>
      <c r="O339" s="49"/>
      <c r="P339" s="49"/>
      <c r="Q339" s="49"/>
      <c r="R339" s="48">
        <v>0</v>
      </c>
      <c r="S339" s="48">
        <v>6</v>
      </c>
      <c r="T339" s="48">
        <v>17</v>
      </c>
      <c r="U339" s="48">
        <v>10</v>
      </c>
      <c r="V339" s="49"/>
      <c r="W339" s="48">
        <v>39</v>
      </c>
      <c r="X339" s="48">
        <v>0</v>
      </c>
      <c r="Y339" s="48">
        <v>0</v>
      </c>
      <c r="Z339" s="48">
        <v>10</v>
      </c>
      <c r="AA339" s="48">
        <v>2</v>
      </c>
      <c r="AB339" s="48">
        <v>2</v>
      </c>
      <c r="AC339" s="48">
        <v>67</v>
      </c>
      <c r="AD339" s="48">
        <v>0</v>
      </c>
      <c r="AE339" s="49"/>
      <c r="AF339" s="48">
        <v>153</v>
      </c>
      <c r="AG339" s="49"/>
      <c r="AH339" s="49"/>
      <c r="AI339" s="49"/>
      <c r="AJ339" s="48">
        <v>20</v>
      </c>
      <c r="AK339" s="49"/>
      <c r="AL339" s="49"/>
      <c r="AM339" s="49"/>
      <c r="AN339" s="48">
        <v>0</v>
      </c>
      <c r="AO339" s="49"/>
      <c r="AP339" s="48">
        <v>0</v>
      </c>
      <c r="AQ339" s="49"/>
      <c r="AR339" s="49"/>
      <c r="AS339" s="49"/>
      <c r="AT339" s="48">
        <v>0</v>
      </c>
      <c r="AU339" s="39"/>
      <c r="AV339" s="39"/>
      <c r="AW339" s="39"/>
    </row>
    <row r="340" spans="1:49" ht="20.100000000000001" customHeight="1" x14ac:dyDescent="0.2">
      <c r="D340" s="2" t="s">
        <v>205</v>
      </c>
      <c r="F340" s="39">
        <v>40</v>
      </c>
      <c r="G340" s="39"/>
      <c r="H340" s="39"/>
      <c r="I340" s="39"/>
      <c r="J340" s="39">
        <v>117</v>
      </c>
      <c r="K340" s="39">
        <v>1</v>
      </c>
      <c r="L340" s="39">
        <v>2</v>
      </c>
      <c r="M340" s="39"/>
      <c r="N340" s="39">
        <v>120</v>
      </c>
      <c r="O340" s="39"/>
      <c r="P340" s="39"/>
      <c r="Q340" s="39"/>
      <c r="R340" s="39">
        <v>0</v>
      </c>
      <c r="S340" s="39">
        <v>3</v>
      </c>
      <c r="T340" s="39">
        <v>19</v>
      </c>
      <c r="U340" s="39">
        <v>9</v>
      </c>
      <c r="V340" s="39"/>
      <c r="W340" s="39">
        <v>39</v>
      </c>
      <c r="X340" s="39">
        <v>0</v>
      </c>
      <c r="Y340" s="39">
        <v>1</v>
      </c>
      <c r="Z340" s="39">
        <v>6</v>
      </c>
      <c r="AA340" s="39">
        <v>7</v>
      </c>
      <c r="AB340" s="39">
        <v>2</v>
      </c>
      <c r="AC340" s="39">
        <v>47</v>
      </c>
      <c r="AD340" s="39">
        <v>0</v>
      </c>
      <c r="AE340" s="39"/>
      <c r="AF340" s="39">
        <v>133</v>
      </c>
      <c r="AG340" s="39"/>
      <c r="AH340" s="39"/>
      <c r="AI340" s="39"/>
      <c r="AJ340" s="39">
        <v>27</v>
      </c>
      <c r="AK340" s="39"/>
      <c r="AL340" s="39"/>
      <c r="AM340" s="39"/>
      <c r="AN340" s="39">
        <v>0</v>
      </c>
      <c r="AO340" s="39"/>
      <c r="AP340" s="39">
        <v>0</v>
      </c>
      <c r="AQ340" s="39"/>
      <c r="AR340" s="39"/>
      <c r="AS340" s="39"/>
      <c r="AT340" s="39">
        <v>1</v>
      </c>
      <c r="AU340" s="39"/>
      <c r="AV340" s="39"/>
      <c r="AW340" s="39"/>
    </row>
    <row r="341" spans="1:49" ht="19.5" customHeight="1" x14ac:dyDescent="0.2">
      <c r="D341" s="47" t="s">
        <v>206</v>
      </c>
      <c r="F341" s="48">
        <v>19</v>
      </c>
      <c r="G341" s="49"/>
      <c r="H341" s="49"/>
      <c r="I341" s="49"/>
      <c r="J341" s="48">
        <v>133</v>
      </c>
      <c r="K341" s="48">
        <v>4</v>
      </c>
      <c r="L341" s="48">
        <v>0</v>
      </c>
      <c r="M341" s="49"/>
      <c r="N341" s="48">
        <v>137</v>
      </c>
      <c r="O341" s="49"/>
      <c r="P341" s="49"/>
      <c r="Q341" s="49"/>
      <c r="R341" s="48">
        <v>0</v>
      </c>
      <c r="S341" s="48">
        <v>15</v>
      </c>
      <c r="T341" s="48">
        <v>15</v>
      </c>
      <c r="U341" s="48">
        <v>4</v>
      </c>
      <c r="V341" s="49"/>
      <c r="W341" s="48">
        <v>47</v>
      </c>
      <c r="X341" s="48">
        <v>0</v>
      </c>
      <c r="Y341" s="48">
        <v>0</v>
      </c>
      <c r="Z341" s="48">
        <v>9</v>
      </c>
      <c r="AA341" s="48">
        <v>8</v>
      </c>
      <c r="AB341" s="48">
        <v>2</v>
      </c>
      <c r="AC341" s="48">
        <v>42</v>
      </c>
      <c r="AD341" s="48">
        <v>0</v>
      </c>
      <c r="AE341" s="49"/>
      <c r="AF341" s="48">
        <v>142</v>
      </c>
      <c r="AG341" s="49"/>
      <c r="AH341" s="49"/>
      <c r="AI341" s="49"/>
      <c r="AJ341" s="48">
        <v>14</v>
      </c>
      <c r="AK341" s="49"/>
      <c r="AL341" s="49"/>
      <c r="AM341" s="49"/>
      <c r="AN341" s="48">
        <v>0</v>
      </c>
      <c r="AO341" s="49"/>
      <c r="AP341" s="48">
        <v>0</v>
      </c>
      <c r="AQ341" s="49"/>
      <c r="AR341" s="49"/>
      <c r="AS341" s="49"/>
      <c r="AT341" s="48">
        <v>2</v>
      </c>
      <c r="AU341" s="39"/>
      <c r="AV341" s="39"/>
      <c r="AW341" s="39"/>
    </row>
    <row r="342" spans="1:49" ht="19.5" customHeight="1" x14ac:dyDescent="0.2">
      <c r="D342" s="50" t="s">
        <v>207</v>
      </c>
      <c r="F342" s="49">
        <v>21</v>
      </c>
      <c r="G342" s="49"/>
      <c r="H342" s="49"/>
      <c r="I342" s="49"/>
      <c r="J342" s="49">
        <v>146</v>
      </c>
      <c r="K342" s="49">
        <v>3</v>
      </c>
      <c r="L342" s="49">
        <v>0</v>
      </c>
      <c r="M342" s="49"/>
      <c r="N342" s="49">
        <v>149</v>
      </c>
      <c r="O342" s="49"/>
      <c r="P342" s="49"/>
      <c r="Q342" s="49"/>
      <c r="R342" s="49">
        <v>0</v>
      </c>
      <c r="S342" s="49">
        <v>16</v>
      </c>
      <c r="T342" s="49">
        <v>17</v>
      </c>
      <c r="U342" s="49">
        <v>8</v>
      </c>
      <c r="V342" s="49"/>
      <c r="W342" s="49">
        <v>44</v>
      </c>
      <c r="X342" s="49">
        <v>0</v>
      </c>
      <c r="Y342" s="49">
        <v>0</v>
      </c>
      <c r="Z342" s="49">
        <v>1</v>
      </c>
      <c r="AA342" s="49">
        <v>8</v>
      </c>
      <c r="AB342" s="49">
        <v>1</v>
      </c>
      <c r="AC342" s="49">
        <v>46</v>
      </c>
      <c r="AD342" s="49">
        <v>0</v>
      </c>
      <c r="AE342" s="49"/>
      <c r="AF342" s="49">
        <v>141</v>
      </c>
      <c r="AG342" s="49"/>
      <c r="AH342" s="49"/>
      <c r="AI342" s="49"/>
      <c r="AJ342" s="49">
        <v>29</v>
      </c>
      <c r="AK342" s="49"/>
      <c r="AL342" s="49"/>
      <c r="AM342" s="49"/>
      <c r="AN342" s="49">
        <v>0</v>
      </c>
      <c r="AO342" s="49"/>
      <c r="AP342" s="49">
        <v>0</v>
      </c>
      <c r="AQ342" s="49"/>
      <c r="AR342" s="49"/>
      <c r="AS342" s="49"/>
      <c r="AT342" s="49">
        <v>0</v>
      </c>
      <c r="AU342" s="39"/>
      <c r="AV342" s="39"/>
      <c r="AW342" s="39"/>
    </row>
    <row r="343" spans="1:49" ht="19.5" customHeight="1" x14ac:dyDescent="0.2">
      <c r="D343" s="47" t="s">
        <v>208</v>
      </c>
      <c r="F343" s="48">
        <v>19</v>
      </c>
      <c r="G343" s="49"/>
      <c r="H343" s="49"/>
      <c r="I343" s="49"/>
      <c r="J343" s="48">
        <v>140</v>
      </c>
      <c r="K343" s="48">
        <v>2</v>
      </c>
      <c r="L343" s="48">
        <v>2</v>
      </c>
      <c r="M343" s="49"/>
      <c r="N343" s="48">
        <v>144</v>
      </c>
      <c r="O343" s="49"/>
      <c r="P343" s="49"/>
      <c r="Q343" s="49"/>
      <c r="R343" s="48">
        <v>0</v>
      </c>
      <c r="S343" s="48">
        <v>3</v>
      </c>
      <c r="T343" s="48">
        <v>25</v>
      </c>
      <c r="U343" s="48">
        <v>9</v>
      </c>
      <c r="V343" s="49"/>
      <c r="W343" s="48">
        <v>35</v>
      </c>
      <c r="X343" s="48">
        <v>0</v>
      </c>
      <c r="Y343" s="48">
        <v>0</v>
      </c>
      <c r="Z343" s="48">
        <v>3</v>
      </c>
      <c r="AA343" s="48">
        <v>9</v>
      </c>
      <c r="AB343" s="48">
        <v>3</v>
      </c>
      <c r="AC343" s="48">
        <v>53</v>
      </c>
      <c r="AD343" s="48">
        <v>1</v>
      </c>
      <c r="AE343" s="49"/>
      <c r="AF343" s="48">
        <v>141</v>
      </c>
      <c r="AG343" s="49"/>
      <c r="AH343" s="49"/>
      <c r="AI343" s="49"/>
      <c r="AJ343" s="48">
        <v>22</v>
      </c>
      <c r="AK343" s="49"/>
      <c r="AL343" s="49"/>
      <c r="AM343" s="49"/>
      <c r="AN343" s="48">
        <v>0</v>
      </c>
      <c r="AO343" s="49"/>
      <c r="AP343" s="48">
        <v>0</v>
      </c>
      <c r="AQ343" s="49"/>
      <c r="AR343" s="49"/>
      <c r="AS343" s="49"/>
      <c r="AT343" s="48">
        <v>0</v>
      </c>
      <c r="AU343" s="39"/>
      <c r="AV343" s="39"/>
      <c r="AW343" s="39"/>
    </row>
    <row r="344" spans="1:49" ht="20.100000000000001" customHeight="1" x14ac:dyDescent="0.2">
      <c r="D344" s="2" t="s">
        <v>209</v>
      </c>
      <c r="F344" s="39">
        <v>45</v>
      </c>
      <c r="G344" s="39"/>
      <c r="H344" s="39"/>
      <c r="I344" s="39"/>
      <c r="J344" s="39">
        <v>165</v>
      </c>
      <c r="K344" s="39">
        <v>9</v>
      </c>
      <c r="L344" s="39">
        <v>1</v>
      </c>
      <c r="M344" s="39"/>
      <c r="N344" s="39">
        <v>175</v>
      </c>
      <c r="O344" s="39"/>
      <c r="P344" s="39"/>
      <c r="Q344" s="39"/>
      <c r="R344" s="39">
        <v>0</v>
      </c>
      <c r="S344" s="39">
        <v>8</v>
      </c>
      <c r="T344" s="39">
        <v>60</v>
      </c>
      <c r="U344" s="39">
        <v>4</v>
      </c>
      <c r="V344" s="39"/>
      <c r="W344" s="39">
        <v>31</v>
      </c>
      <c r="X344" s="39">
        <v>1</v>
      </c>
      <c r="Y344" s="39">
        <v>0</v>
      </c>
      <c r="Z344" s="39">
        <v>2</v>
      </c>
      <c r="AA344" s="39">
        <v>8</v>
      </c>
      <c r="AB344" s="39">
        <v>1</v>
      </c>
      <c r="AC344" s="39">
        <v>60</v>
      </c>
      <c r="AD344" s="39">
        <v>0</v>
      </c>
      <c r="AE344" s="39"/>
      <c r="AF344" s="39">
        <v>175</v>
      </c>
      <c r="AG344" s="39"/>
      <c r="AH344" s="39"/>
      <c r="AI344" s="39"/>
      <c r="AJ344" s="39">
        <v>45</v>
      </c>
      <c r="AK344" s="39"/>
      <c r="AL344" s="39"/>
      <c r="AM344" s="39"/>
      <c r="AN344" s="39">
        <v>0</v>
      </c>
      <c r="AO344" s="39"/>
      <c r="AP344" s="39">
        <v>0</v>
      </c>
      <c r="AQ344" s="39"/>
      <c r="AR344" s="39"/>
      <c r="AS344" s="39"/>
      <c r="AT344" s="39">
        <v>10</v>
      </c>
      <c r="AU344" s="39"/>
      <c r="AV344" s="39"/>
      <c r="AW344" s="39"/>
    </row>
    <row r="345" spans="1:49" ht="19.5" customHeight="1" x14ac:dyDescent="0.2">
      <c r="D345" s="47" t="s">
        <v>210</v>
      </c>
      <c r="F345" s="48">
        <v>13</v>
      </c>
      <c r="G345" s="49"/>
      <c r="H345" s="49"/>
      <c r="I345" s="49"/>
      <c r="J345" s="48">
        <v>141</v>
      </c>
      <c r="K345" s="48">
        <v>3</v>
      </c>
      <c r="L345" s="48">
        <v>1</v>
      </c>
      <c r="M345" s="49"/>
      <c r="N345" s="48">
        <v>145</v>
      </c>
      <c r="O345" s="49"/>
      <c r="P345" s="49"/>
      <c r="Q345" s="49"/>
      <c r="R345" s="48">
        <v>0</v>
      </c>
      <c r="S345" s="48">
        <v>0</v>
      </c>
      <c r="T345" s="48">
        <v>29</v>
      </c>
      <c r="U345" s="48">
        <v>5</v>
      </c>
      <c r="V345" s="49"/>
      <c r="W345" s="48">
        <v>23</v>
      </c>
      <c r="X345" s="48">
        <v>0</v>
      </c>
      <c r="Y345" s="48">
        <v>1</v>
      </c>
      <c r="Z345" s="48">
        <v>2</v>
      </c>
      <c r="AA345" s="48">
        <v>18</v>
      </c>
      <c r="AB345" s="48">
        <v>1</v>
      </c>
      <c r="AC345" s="48">
        <v>53</v>
      </c>
      <c r="AD345" s="48">
        <v>0</v>
      </c>
      <c r="AE345" s="49"/>
      <c r="AF345" s="48">
        <v>132</v>
      </c>
      <c r="AG345" s="49"/>
      <c r="AH345" s="49"/>
      <c r="AI345" s="49"/>
      <c r="AJ345" s="48">
        <v>26</v>
      </c>
      <c r="AK345" s="49"/>
      <c r="AL345" s="49"/>
      <c r="AM345" s="49"/>
      <c r="AN345" s="48">
        <v>0</v>
      </c>
      <c r="AO345" s="49"/>
      <c r="AP345" s="48">
        <v>0</v>
      </c>
      <c r="AQ345" s="49"/>
      <c r="AR345" s="49"/>
      <c r="AS345" s="49"/>
      <c r="AT345" s="48">
        <v>2</v>
      </c>
      <c r="AU345" s="39"/>
      <c r="AV345" s="39"/>
      <c r="AW345" s="39"/>
    </row>
    <row r="346" spans="1:49" ht="20.100000000000001" customHeight="1" x14ac:dyDescent="0.2">
      <c r="D346" s="2" t="s">
        <v>211</v>
      </c>
      <c r="F346" s="39">
        <v>30</v>
      </c>
      <c r="G346" s="39"/>
      <c r="H346" s="39"/>
      <c r="I346" s="39"/>
      <c r="J346" s="39">
        <v>97</v>
      </c>
      <c r="K346" s="39">
        <v>3</v>
      </c>
      <c r="L346" s="39">
        <v>1</v>
      </c>
      <c r="M346" s="39"/>
      <c r="N346" s="39">
        <v>101</v>
      </c>
      <c r="O346" s="39"/>
      <c r="P346" s="39"/>
      <c r="Q346" s="39"/>
      <c r="R346" s="39">
        <v>0</v>
      </c>
      <c r="S346" s="39">
        <v>4</v>
      </c>
      <c r="T346" s="39">
        <v>20</v>
      </c>
      <c r="U346" s="39">
        <v>14</v>
      </c>
      <c r="V346" s="39"/>
      <c r="W346" s="39">
        <v>38</v>
      </c>
      <c r="X346" s="39">
        <v>1</v>
      </c>
      <c r="Y346" s="39">
        <v>0</v>
      </c>
      <c r="Z346" s="39">
        <v>1</v>
      </c>
      <c r="AA346" s="39">
        <v>5</v>
      </c>
      <c r="AB346" s="39">
        <v>2</v>
      </c>
      <c r="AC346" s="39">
        <v>26</v>
      </c>
      <c r="AD346" s="39">
        <v>1</v>
      </c>
      <c r="AE346" s="39"/>
      <c r="AF346" s="39">
        <v>112</v>
      </c>
      <c r="AG346" s="39"/>
      <c r="AH346" s="39"/>
      <c r="AI346" s="39"/>
      <c r="AJ346" s="39">
        <v>19</v>
      </c>
      <c r="AK346" s="39"/>
      <c r="AL346" s="39"/>
      <c r="AM346" s="39"/>
      <c r="AN346" s="39">
        <v>0</v>
      </c>
      <c r="AO346" s="39"/>
      <c r="AP346" s="39">
        <v>0</v>
      </c>
      <c r="AQ346" s="39"/>
      <c r="AR346" s="39"/>
      <c r="AS346" s="39"/>
      <c r="AT346" s="39">
        <v>0</v>
      </c>
      <c r="AU346" s="39"/>
      <c r="AV346" s="39"/>
      <c r="AW346" s="39"/>
    </row>
    <row r="347" spans="1:49" ht="19.5" customHeight="1" x14ac:dyDescent="0.2">
      <c r="D347" s="47" t="s">
        <v>212</v>
      </c>
      <c r="F347" s="48">
        <v>4</v>
      </c>
      <c r="G347" s="49"/>
      <c r="H347" s="49"/>
      <c r="I347" s="49"/>
      <c r="J347" s="48">
        <v>51</v>
      </c>
      <c r="K347" s="48">
        <v>2</v>
      </c>
      <c r="L347" s="48">
        <v>1</v>
      </c>
      <c r="M347" s="49"/>
      <c r="N347" s="48">
        <v>54</v>
      </c>
      <c r="O347" s="49"/>
      <c r="P347" s="49"/>
      <c r="Q347" s="49"/>
      <c r="R347" s="48">
        <v>0</v>
      </c>
      <c r="S347" s="48">
        <v>2</v>
      </c>
      <c r="T347" s="48">
        <v>11</v>
      </c>
      <c r="U347" s="48">
        <v>2</v>
      </c>
      <c r="V347" s="49"/>
      <c r="W347" s="48">
        <v>16</v>
      </c>
      <c r="X347" s="48">
        <v>0</v>
      </c>
      <c r="Y347" s="48">
        <v>0</v>
      </c>
      <c r="Z347" s="48">
        <v>0</v>
      </c>
      <c r="AA347" s="48">
        <v>4</v>
      </c>
      <c r="AB347" s="48">
        <v>0</v>
      </c>
      <c r="AC347" s="48">
        <v>15</v>
      </c>
      <c r="AD347" s="48">
        <v>0</v>
      </c>
      <c r="AE347" s="49"/>
      <c r="AF347" s="48">
        <v>50</v>
      </c>
      <c r="AG347" s="49"/>
      <c r="AH347" s="49"/>
      <c r="AI347" s="49"/>
      <c r="AJ347" s="48">
        <v>8</v>
      </c>
      <c r="AK347" s="49"/>
      <c r="AL347" s="49"/>
      <c r="AM347" s="49"/>
      <c r="AN347" s="48">
        <v>0</v>
      </c>
      <c r="AO347" s="49"/>
      <c r="AP347" s="48">
        <v>0</v>
      </c>
      <c r="AQ347" s="49"/>
      <c r="AR347" s="49"/>
      <c r="AS347" s="49"/>
      <c r="AT347" s="48">
        <v>0</v>
      </c>
      <c r="AU347" s="39"/>
      <c r="AV347" s="39"/>
      <c r="AW347" s="39"/>
    </row>
    <row r="348" spans="1:49" ht="20.100000000000001" customHeight="1" x14ac:dyDescent="0.2">
      <c r="D348" s="50" t="s">
        <v>213</v>
      </c>
      <c r="F348" s="39">
        <v>9</v>
      </c>
      <c r="G348" s="39"/>
      <c r="H348" s="39"/>
      <c r="I348" s="39"/>
      <c r="J348" s="39">
        <v>50</v>
      </c>
      <c r="K348" s="39">
        <v>1</v>
      </c>
      <c r="L348" s="39">
        <v>0</v>
      </c>
      <c r="M348" s="39"/>
      <c r="N348" s="39">
        <v>51</v>
      </c>
      <c r="O348" s="39"/>
      <c r="P348" s="39"/>
      <c r="Q348" s="39"/>
      <c r="R348" s="39">
        <v>0</v>
      </c>
      <c r="S348" s="39">
        <v>5</v>
      </c>
      <c r="T348" s="39">
        <v>7</v>
      </c>
      <c r="U348" s="39">
        <v>3</v>
      </c>
      <c r="V348" s="39"/>
      <c r="W348" s="39">
        <v>15</v>
      </c>
      <c r="X348" s="39">
        <v>0</v>
      </c>
      <c r="Y348" s="39">
        <v>0</v>
      </c>
      <c r="Z348" s="39">
        <v>3</v>
      </c>
      <c r="AA348" s="39">
        <v>2</v>
      </c>
      <c r="AB348" s="39">
        <v>2</v>
      </c>
      <c r="AC348" s="39">
        <v>15</v>
      </c>
      <c r="AD348" s="39">
        <v>0</v>
      </c>
      <c r="AE348" s="39"/>
      <c r="AF348" s="39">
        <v>52</v>
      </c>
      <c r="AG348" s="39"/>
      <c r="AH348" s="39"/>
      <c r="AI348" s="39"/>
      <c r="AJ348" s="39">
        <v>8</v>
      </c>
      <c r="AK348" s="39"/>
      <c r="AL348" s="39"/>
      <c r="AM348" s="39"/>
      <c r="AN348" s="39">
        <v>0</v>
      </c>
      <c r="AO348" s="39"/>
      <c r="AP348" s="39">
        <v>0</v>
      </c>
      <c r="AQ348" s="39"/>
      <c r="AR348" s="39"/>
      <c r="AS348" s="39"/>
      <c r="AT348" s="39">
        <v>0</v>
      </c>
      <c r="AU348" s="39"/>
      <c r="AV348" s="39"/>
      <c r="AW348" s="39"/>
    </row>
    <row r="349" spans="1:49" ht="20.100000000000001" customHeight="1" x14ac:dyDescent="0.2"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</row>
    <row r="350" spans="1:49" s="1" customFormat="1" ht="20.100000000000001" customHeight="1" x14ac:dyDescent="0.25">
      <c r="A350" s="3"/>
      <c r="B350" s="6"/>
      <c r="C350" s="51" t="s">
        <v>159</v>
      </c>
      <c r="D350" s="52"/>
      <c r="E350" s="5"/>
      <c r="F350" s="53">
        <v>266</v>
      </c>
      <c r="G350" s="54"/>
      <c r="H350" s="54"/>
      <c r="I350" s="54"/>
      <c r="J350" s="53">
        <v>1301</v>
      </c>
      <c r="K350" s="53">
        <v>31</v>
      </c>
      <c r="L350" s="53">
        <v>9</v>
      </c>
      <c r="M350" s="54"/>
      <c r="N350" s="53">
        <v>1341</v>
      </c>
      <c r="O350" s="54"/>
      <c r="P350" s="54"/>
      <c r="Q350" s="54"/>
      <c r="R350" s="53">
        <v>0</v>
      </c>
      <c r="S350" s="53">
        <v>73</v>
      </c>
      <c r="T350" s="53">
        <v>254</v>
      </c>
      <c r="U350" s="53">
        <v>80</v>
      </c>
      <c r="V350" s="54"/>
      <c r="W350" s="53">
        <v>355</v>
      </c>
      <c r="X350" s="53">
        <v>2</v>
      </c>
      <c r="Y350" s="53">
        <v>2</v>
      </c>
      <c r="Z350" s="53">
        <v>42</v>
      </c>
      <c r="AA350" s="53">
        <v>80</v>
      </c>
      <c r="AB350" s="53">
        <v>19</v>
      </c>
      <c r="AC350" s="53">
        <v>463</v>
      </c>
      <c r="AD350" s="53">
        <v>2</v>
      </c>
      <c r="AE350" s="54"/>
      <c r="AF350" s="53">
        <v>1372</v>
      </c>
      <c r="AG350" s="54"/>
      <c r="AH350" s="54"/>
      <c r="AI350" s="54"/>
      <c r="AJ350" s="53">
        <v>235</v>
      </c>
      <c r="AK350" s="54"/>
      <c r="AL350" s="54"/>
      <c r="AM350" s="54"/>
      <c r="AN350" s="53">
        <v>0</v>
      </c>
      <c r="AO350" s="54"/>
      <c r="AP350" s="53">
        <v>0</v>
      </c>
      <c r="AQ350" s="54"/>
      <c r="AR350" s="54"/>
      <c r="AS350" s="54"/>
      <c r="AT350" s="53">
        <v>52</v>
      </c>
      <c r="AU350" s="39"/>
      <c r="AV350" s="39"/>
      <c r="AW350" s="39"/>
    </row>
    <row r="351" spans="1:49" s="1" customFormat="1" ht="20.100000000000001" customHeight="1" x14ac:dyDescent="0.2">
      <c r="A351" s="3"/>
      <c r="B351" s="6"/>
      <c r="C351" s="3"/>
      <c r="D351" s="3"/>
      <c r="E351" s="5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39"/>
      <c r="AV351" s="39"/>
      <c r="AW351" s="39"/>
    </row>
    <row r="352" spans="1:49" s="1" customFormat="1" ht="20.100000000000001" customHeight="1" x14ac:dyDescent="0.25">
      <c r="A352" s="3"/>
      <c r="B352" s="57" t="s">
        <v>214</v>
      </c>
      <c r="C352" s="58"/>
      <c r="D352" s="58"/>
      <c r="E352" s="5"/>
      <c r="F352" s="59">
        <v>266</v>
      </c>
      <c r="G352" s="54"/>
      <c r="H352" s="54"/>
      <c r="I352" s="54"/>
      <c r="J352" s="59">
        <v>1301</v>
      </c>
      <c r="K352" s="59">
        <v>31</v>
      </c>
      <c r="L352" s="59">
        <v>9</v>
      </c>
      <c r="M352" s="54"/>
      <c r="N352" s="59">
        <v>1341</v>
      </c>
      <c r="O352" s="54"/>
      <c r="P352" s="54"/>
      <c r="Q352" s="54"/>
      <c r="R352" s="59">
        <v>0</v>
      </c>
      <c r="S352" s="59">
        <v>73</v>
      </c>
      <c r="T352" s="59">
        <v>254</v>
      </c>
      <c r="U352" s="59">
        <v>80</v>
      </c>
      <c r="V352" s="54"/>
      <c r="W352" s="59">
        <v>355</v>
      </c>
      <c r="X352" s="59">
        <v>2</v>
      </c>
      <c r="Y352" s="59">
        <v>2</v>
      </c>
      <c r="Z352" s="59">
        <v>42</v>
      </c>
      <c r="AA352" s="59">
        <v>80</v>
      </c>
      <c r="AB352" s="59">
        <v>19</v>
      </c>
      <c r="AC352" s="59">
        <v>463</v>
      </c>
      <c r="AD352" s="59">
        <v>2</v>
      </c>
      <c r="AE352" s="54"/>
      <c r="AF352" s="59">
        <v>1372</v>
      </c>
      <c r="AG352" s="54"/>
      <c r="AH352" s="54"/>
      <c r="AI352" s="54"/>
      <c r="AJ352" s="59">
        <v>235</v>
      </c>
      <c r="AK352" s="54"/>
      <c r="AL352" s="54"/>
      <c r="AM352" s="54"/>
      <c r="AN352" s="59">
        <v>0</v>
      </c>
      <c r="AO352" s="54"/>
      <c r="AP352" s="59">
        <v>0</v>
      </c>
      <c r="AQ352" s="54"/>
      <c r="AR352" s="54"/>
      <c r="AS352" s="54"/>
      <c r="AT352" s="59">
        <v>52</v>
      </c>
      <c r="AU352" s="39"/>
      <c r="AV352" s="39"/>
      <c r="AW352" s="39"/>
    </row>
    <row r="353" spans="1:49" ht="20.100000000000001" customHeight="1" x14ac:dyDescent="0.2"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</row>
    <row r="354" spans="1:49" ht="20.100000000000001" customHeight="1" x14ac:dyDescent="0.2">
      <c r="B354" s="6" t="s">
        <v>215</v>
      </c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</row>
    <row r="355" spans="1:49" ht="20.100000000000001" customHeight="1" x14ac:dyDescent="0.2">
      <c r="C355" s="3" t="s">
        <v>154</v>
      </c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</row>
    <row r="356" spans="1:49" ht="20.100000000000001" customHeight="1" x14ac:dyDescent="0.2">
      <c r="D356" s="2" t="s">
        <v>216</v>
      </c>
      <c r="F356" s="39">
        <v>43</v>
      </c>
      <c r="G356" s="39"/>
      <c r="H356" s="39"/>
      <c r="I356" s="39"/>
      <c r="J356" s="39">
        <v>289</v>
      </c>
      <c r="K356" s="39">
        <v>0</v>
      </c>
      <c r="L356" s="39">
        <v>0</v>
      </c>
      <c r="M356" s="39"/>
      <c r="N356" s="39">
        <v>289</v>
      </c>
      <c r="O356" s="39"/>
      <c r="P356" s="39"/>
      <c r="Q356" s="39"/>
      <c r="R356" s="39">
        <v>0</v>
      </c>
      <c r="S356" s="39">
        <v>6</v>
      </c>
      <c r="T356" s="39">
        <v>46</v>
      </c>
      <c r="U356" s="39">
        <v>17</v>
      </c>
      <c r="V356" s="39"/>
      <c r="W356" s="39">
        <v>101</v>
      </c>
      <c r="X356" s="39">
        <v>0</v>
      </c>
      <c r="Y356" s="39">
        <v>0</v>
      </c>
      <c r="Z356" s="39">
        <v>4</v>
      </c>
      <c r="AA356" s="39">
        <v>15</v>
      </c>
      <c r="AB356" s="39">
        <v>1</v>
      </c>
      <c r="AC356" s="39">
        <v>120</v>
      </c>
      <c r="AD356" s="39">
        <v>0</v>
      </c>
      <c r="AE356" s="39"/>
      <c r="AF356" s="39">
        <v>310</v>
      </c>
      <c r="AG356" s="39"/>
      <c r="AH356" s="39"/>
      <c r="AI356" s="39"/>
      <c r="AJ356" s="39">
        <v>22</v>
      </c>
      <c r="AK356" s="39"/>
      <c r="AL356" s="39"/>
      <c r="AM356" s="39"/>
      <c r="AN356" s="39">
        <v>0</v>
      </c>
      <c r="AO356" s="39"/>
      <c r="AP356" s="39">
        <v>0</v>
      </c>
      <c r="AQ356" s="39"/>
      <c r="AR356" s="39"/>
      <c r="AS356" s="39"/>
      <c r="AT356" s="39">
        <v>0</v>
      </c>
      <c r="AU356" s="39"/>
      <c r="AV356" s="39"/>
      <c r="AW356" s="39"/>
    </row>
    <row r="357" spans="1:49" ht="19.5" customHeight="1" x14ac:dyDescent="0.2">
      <c r="D357" s="47" t="s">
        <v>217</v>
      </c>
      <c r="F357" s="48">
        <v>37</v>
      </c>
      <c r="G357" s="49"/>
      <c r="H357" s="49"/>
      <c r="I357" s="49"/>
      <c r="J357" s="48">
        <v>321</v>
      </c>
      <c r="K357" s="48">
        <v>3</v>
      </c>
      <c r="L357" s="48">
        <v>0</v>
      </c>
      <c r="M357" s="49"/>
      <c r="N357" s="48">
        <v>324</v>
      </c>
      <c r="O357" s="49"/>
      <c r="P357" s="49"/>
      <c r="Q357" s="49"/>
      <c r="R357" s="48">
        <v>0</v>
      </c>
      <c r="S357" s="48">
        <v>2</v>
      </c>
      <c r="T357" s="48">
        <v>70</v>
      </c>
      <c r="U357" s="48">
        <v>14</v>
      </c>
      <c r="V357" s="49"/>
      <c r="W357" s="48">
        <v>83</v>
      </c>
      <c r="X357" s="48">
        <v>0</v>
      </c>
      <c r="Y357" s="48">
        <v>0</v>
      </c>
      <c r="Z357" s="48">
        <v>5</v>
      </c>
      <c r="AA357" s="48">
        <v>11</v>
      </c>
      <c r="AB357" s="48">
        <v>3</v>
      </c>
      <c r="AC357" s="48">
        <v>138</v>
      </c>
      <c r="AD357" s="48">
        <v>0</v>
      </c>
      <c r="AE357" s="49"/>
      <c r="AF357" s="48">
        <v>326</v>
      </c>
      <c r="AG357" s="49"/>
      <c r="AH357" s="49"/>
      <c r="AI357" s="49"/>
      <c r="AJ357" s="48">
        <v>35</v>
      </c>
      <c r="AK357" s="49"/>
      <c r="AL357" s="49"/>
      <c r="AM357" s="49"/>
      <c r="AN357" s="48">
        <v>0</v>
      </c>
      <c r="AO357" s="49"/>
      <c r="AP357" s="48">
        <v>0</v>
      </c>
      <c r="AQ357" s="49"/>
      <c r="AR357" s="49"/>
      <c r="AS357" s="49"/>
      <c r="AT357" s="48">
        <v>17</v>
      </c>
      <c r="AU357" s="39"/>
      <c r="AV357" s="39"/>
      <c r="AW357" s="39"/>
    </row>
    <row r="358" spans="1:49" ht="20.100000000000001" customHeight="1" x14ac:dyDescent="0.2">
      <c r="D358" s="2" t="s">
        <v>218</v>
      </c>
      <c r="F358" s="39">
        <v>41</v>
      </c>
      <c r="G358" s="39"/>
      <c r="H358" s="39"/>
      <c r="I358" s="39"/>
      <c r="J358" s="39">
        <v>279</v>
      </c>
      <c r="K358" s="39">
        <v>1</v>
      </c>
      <c r="L358" s="39">
        <v>0</v>
      </c>
      <c r="M358" s="39"/>
      <c r="N358" s="39">
        <v>280</v>
      </c>
      <c r="O358" s="39"/>
      <c r="P358" s="39"/>
      <c r="Q358" s="39"/>
      <c r="R358" s="39">
        <v>0</v>
      </c>
      <c r="S358" s="39">
        <v>3</v>
      </c>
      <c r="T358" s="39">
        <v>22</v>
      </c>
      <c r="U358" s="39">
        <v>14</v>
      </c>
      <c r="V358" s="39"/>
      <c r="W358" s="39">
        <v>92</v>
      </c>
      <c r="X358" s="39">
        <v>0</v>
      </c>
      <c r="Y358" s="39">
        <v>0</v>
      </c>
      <c r="Z358" s="39">
        <v>5</v>
      </c>
      <c r="AA358" s="39">
        <v>15</v>
      </c>
      <c r="AB358" s="39">
        <v>1</v>
      </c>
      <c r="AC358" s="39">
        <v>150</v>
      </c>
      <c r="AD358" s="39">
        <v>0</v>
      </c>
      <c r="AE358" s="39"/>
      <c r="AF358" s="39">
        <v>302</v>
      </c>
      <c r="AG358" s="39"/>
      <c r="AH358" s="39"/>
      <c r="AI358" s="39"/>
      <c r="AJ358" s="39">
        <v>19</v>
      </c>
      <c r="AK358" s="39"/>
      <c r="AL358" s="39"/>
      <c r="AM358" s="39"/>
      <c r="AN358" s="39">
        <v>0</v>
      </c>
      <c r="AO358" s="39"/>
      <c r="AP358" s="39">
        <v>0</v>
      </c>
      <c r="AQ358" s="39"/>
      <c r="AR358" s="39"/>
      <c r="AS358" s="39"/>
      <c r="AT358" s="39">
        <v>0</v>
      </c>
      <c r="AU358" s="39"/>
      <c r="AV358" s="39"/>
      <c r="AW358" s="39"/>
    </row>
    <row r="359" spans="1:49" ht="19.5" customHeight="1" x14ac:dyDescent="0.2">
      <c r="D359" s="47" t="s">
        <v>219</v>
      </c>
      <c r="F359" s="48">
        <v>53</v>
      </c>
      <c r="G359" s="49"/>
      <c r="H359" s="49"/>
      <c r="I359" s="49"/>
      <c r="J359" s="48">
        <v>316</v>
      </c>
      <c r="K359" s="48">
        <v>1</v>
      </c>
      <c r="L359" s="48">
        <v>2</v>
      </c>
      <c r="M359" s="49"/>
      <c r="N359" s="48">
        <v>319</v>
      </c>
      <c r="O359" s="49"/>
      <c r="P359" s="49"/>
      <c r="Q359" s="49"/>
      <c r="R359" s="48">
        <v>4</v>
      </c>
      <c r="S359" s="48">
        <v>3</v>
      </c>
      <c r="T359" s="48">
        <v>30</v>
      </c>
      <c r="U359" s="48">
        <v>6</v>
      </c>
      <c r="V359" s="49"/>
      <c r="W359" s="48">
        <v>103</v>
      </c>
      <c r="X359" s="48">
        <v>2</v>
      </c>
      <c r="Y359" s="48">
        <v>0</v>
      </c>
      <c r="Z359" s="48">
        <v>8</v>
      </c>
      <c r="AA359" s="48">
        <v>22</v>
      </c>
      <c r="AB359" s="48">
        <v>1</v>
      </c>
      <c r="AC359" s="48">
        <v>160</v>
      </c>
      <c r="AD359" s="48">
        <v>0</v>
      </c>
      <c r="AE359" s="49"/>
      <c r="AF359" s="48">
        <v>339</v>
      </c>
      <c r="AG359" s="49"/>
      <c r="AH359" s="49"/>
      <c r="AI359" s="49"/>
      <c r="AJ359" s="48">
        <v>33</v>
      </c>
      <c r="AK359" s="49"/>
      <c r="AL359" s="49"/>
      <c r="AM359" s="49"/>
      <c r="AN359" s="48">
        <v>0</v>
      </c>
      <c r="AO359" s="49"/>
      <c r="AP359" s="48">
        <v>0</v>
      </c>
      <c r="AQ359" s="49"/>
      <c r="AR359" s="49"/>
      <c r="AS359" s="49"/>
      <c r="AT359" s="48">
        <v>0</v>
      </c>
      <c r="AU359" s="39"/>
      <c r="AV359" s="39"/>
      <c r="AW359" s="39"/>
    </row>
    <row r="360" spans="1:49" ht="20.100000000000001" customHeight="1" x14ac:dyDescent="0.2">
      <c r="D360" s="2" t="s">
        <v>114</v>
      </c>
      <c r="F360" s="39">
        <v>17</v>
      </c>
      <c r="G360" s="39"/>
      <c r="H360" s="39"/>
      <c r="I360" s="39"/>
      <c r="J360" s="39">
        <v>84</v>
      </c>
      <c r="K360" s="39">
        <v>5</v>
      </c>
      <c r="L360" s="39">
        <v>1</v>
      </c>
      <c r="M360" s="39"/>
      <c r="N360" s="39">
        <v>90</v>
      </c>
      <c r="O360" s="39"/>
      <c r="P360" s="39"/>
      <c r="Q360" s="39"/>
      <c r="R360" s="39">
        <v>0</v>
      </c>
      <c r="S360" s="39">
        <v>0</v>
      </c>
      <c r="T360" s="39">
        <v>27</v>
      </c>
      <c r="U360" s="39">
        <v>5</v>
      </c>
      <c r="V360" s="39"/>
      <c r="W360" s="39">
        <v>22</v>
      </c>
      <c r="X360" s="39">
        <v>0</v>
      </c>
      <c r="Y360" s="39">
        <v>0</v>
      </c>
      <c r="Z360" s="39">
        <v>2</v>
      </c>
      <c r="AA360" s="39">
        <v>10</v>
      </c>
      <c r="AB360" s="39">
        <v>1</v>
      </c>
      <c r="AC360" s="39">
        <v>26</v>
      </c>
      <c r="AD360" s="39">
        <v>0</v>
      </c>
      <c r="AE360" s="39"/>
      <c r="AF360" s="39">
        <v>93</v>
      </c>
      <c r="AG360" s="39"/>
      <c r="AH360" s="39"/>
      <c r="AI360" s="39"/>
      <c r="AJ360" s="39">
        <v>14</v>
      </c>
      <c r="AK360" s="39"/>
      <c r="AL360" s="39"/>
      <c r="AM360" s="39"/>
      <c r="AN360" s="39">
        <v>0</v>
      </c>
      <c r="AO360" s="39"/>
      <c r="AP360" s="39">
        <v>0</v>
      </c>
      <c r="AQ360" s="39"/>
      <c r="AR360" s="39"/>
      <c r="AS360" s="39"/>
      <c r="AT360" s="39">
        <v>0</v>
      </c>
      <c r="AU360" s="39"/>
      <c r="AV360" s="39"/>
      <c r="AW360" s="39"/>
    </row>
    <row r="361" spans="1:49" ht="19.5" customHeight="1" x14ac:dyDescent="0.2">
      <c r="D361" s="47" t="s">
        <v>220</v>
      </c>
      <c r="F361" s="48">
        <v>57</v>
      </c>
      <c r="G361" s="49"/>
      <c r="H361" s="49"/>
      <c r="I361" s="49"/>
      <c r="J361" s="48">
        <v>316</v>
      </c>
      <c r="K361" s="48">
        <v>6</v>
      </c>
      <c r="L361" s="48">
        <v>0</v>
      </c>
      <c r="M361" s="49"/>
      <c r="N361" s="48">
        <v>322</v>
      </c>
      <c r="O361" s="49"/>
      <c r="P361" s="49"/>
      <c r="Q361" s="49"/>
      <c r="R361" s="48">
        <f xml:space="preserve"> 1 + 1</f>
        <v>2</v>
      </c>
      <c r="S361" s="48">
        <v>3</v>
      </c>
      <c r="T361" s="48">
        <v>59</v>
      </c>
      <c r="U361" s="48">
        <v>34</v>
      </c>
      <c r="V361" s="49"/>
      <c r="W361" s="48">
        <v>84</v>
      </c>
      <c r="X361" s="48">
        <v>1</v>
      </c>
      <c r="Y361" s="48">
        <v>0</v>
      </c>
      <c r="Z361" s="48">
        <v>8</v>
      </c>
      <c r="AA361" s="48">
        <v>24</v>
      </c>
      <c r="AB361" s="48">
        <v>1</v>
      </c>
      <c r="AC361" s="48">
        <v>141</v>
      </c>
      <c r="AD361" s="48">
        <v>2</v>
      </c>
      <c r="AE361" s="49"/>
      <c r="AF361" s="48">
        <v>359</v>
      </c>
      <c r="AG361" s="49"/>
      <c r="AH361" s="49"/>
      <c r="AI361" s="49"/>
      <c r="AJ361" s="48">
        <v>20</v>
      </c>
      <c r="AK361" s="49"/>
      <c r="AL361" s="49"/>
      <c r="AM361" s="49"/>
      <c r="AN361" s="48">
        <v>0</v>
      </c>
      <c r="AO361" s="49"/>
      <c r="AP361" s="48">
        <v>0</v>
      </c>
      <c r="AQ361" s="49"/>
      <c r="AR361" s="49"/>
      <c r="AS361" s="49"/>
      <c r="AT361" s="48">
        <v>22</v>
      </c>
      <c r="AU361" s="39"/>
      <c r="AV361" s="39"/>
      <c r="AW361" s="39"/>
    </row>
    <row r="362" spans="1:49" ht="20.100000000000001" customHeight="1" x14ac:dyDescent="0.2">
      <c r="D362" s="50" t="s">
        <v>116</v>
      </c>
      <c r="F362" s="49">
        <v>19</v>
      </c>
      <c r="G362" s="49"/>
      <c r="H362" s="49"/>
      <c r="I362" s="49"/>
      <c r="J362" s="49">
        <v>87</v>
      </c>
      <c r="K362" s="49">
        <v>1</v>
      </c>
      <c r="L362" s="49">
        <v>0</v>
      </c>
      <c r="M362" s="49"/>
      <c r="N362" s="49">
        <v>88</v>
      </c>
      <c r="O362" s="49"/>
      <c r="P362" s="49"/>
      <c r="Q362" s="49"/>
      <c r="R362" s="49">
        <v>0</v>
      </c>
      <c r="S362" s="49">
        <v>3</v>
      </c>
      <c r="T362" s="49">
        <v>19</v>
      </c>
      <c r="U362" s="49">
        <v>9</v>
      </c>
      <c r="V362" s="49"/>
      <c r="W362" s="49">
        <v>22</v>
      </c>
      <c r="X362" s="49">
        <v>0</v>
      </c>
      <c r="Y362" s="49">
        <v>0</v>
      </c>
      <c r="Z362" s="49">
        <v>1</v>
      </c>
      <c r="AA362" s="49">
        <v>7</v>
      </c>
      <c r="AB362" s="49">
        <v>4</v>
      </c>
      <c r="AC362" s="49">
        <v>27</v>
      </c>
      <c r="AD362" s="49">
        <v>0</v>
      </c>
      <c r="AE362" s="49"/>
      <c r="AF362" s="49">
        <v>92</v>
      </c>
      <c r="AG362" s="49"/>
      <c r="AH362" s="49"/>
      <c r="AI362" s="49"/>
      <c r="AJ362" s="49">
        <v>15</v>
      </c>
      <c r="AK362" s="49"/>
      <c r="AL362" s="49"/>
      <c r="AM362" s="49"/>
      <c r="AN362" s="49">
        <v>0</v>
      </c>
      <c r="AO362" s="49"/>
      <c r="AP362" s="49">
        <v>0</v>
      </c>
      <c r="AQ362" s="49"/>
      <c r="AR362" s="49"/>
      <c r="AS362" s="49"/>
      <c r="AT362" s="49">
        <v>0</v>
      </c>
      <c r="AU362" s="39"/>
      <c r="AV362" s="39"/>
      <c r="AW362" s="39"/>
    </row>
    <row r="363" spans="1:49" ht="20.100000000000001" customHeight="1" x14ac:dyDescent="0.2">
      <c r="D363" s="47" t="s">
        <v>221</v>
      </c>
      <c r="F363" s="48">
        <v>0</v>
      </c>
      <c r="G363" s="49"/>
      <c r="H363" s="49"/>
      <c r="I363" s="49"/>
      <c r="J363" s="48">
        <v>218</v>
      </c>
      <c r="K363" s="48">
        <v>2</v>
      </c>
      <c r="L363" s="48">
        <v>0</v>
      </c>
      <c r="M363" s="49"/>
      <c r="N363" s="48">
        <v>220</v>
      </c>
      <c r="O363" s="49"/>
      <c r="P363" s="49"/>
      <c r="Q363" s="49"/>
      <c r="R363" s="48">
        <v>3</v>
      </c>
      <c r="S363" s="48">
        <v>2</v>
      </c>
      <c r="T363" s="48">
        <v>33</v>
      </c>
      <c r="U363" s="48">
        <v>18</v>
      </c>
      <c r="V363" s="49"/>
      <c r="W363" s="48">
        <v>41</v>
      </c>
      <c r="X363" s="48">
        <v>0</v>
      </c>
      <c r="Y363" s="48">
        <v>0</v>
      </c>
      <c r="Z363" s="48">
        <v>3</v>
      </c>
      <c r="AA363" s="48">
        <v>10</v>
      </c>
      <c r="AB363" s="48">
        <v>0</v>
      </c>
      <c r="AC363" s="48">
        <v>91</v>
      </c>
      <c r="AD363" s="48">
        <v>0</v>
      </c>
      <c r="AE363" s="49"/>
      <c r="AF363" s="48">
        <v>201</v>
      </c>
      <c r="AG363" s="49"/>
      <c r="AH363" s="49"/>
      <c r="AI363" s="49"/>
      <c r="AJ363" s="48">
        <v>19</v>
      </c>
      <c r="AK363" s="49"/>
      <c r="AL363" s="49"/>
      <c r="AM363" s="49"/>
      <c r="AN363" s="48">
        <v>0</v>
      </c>
      <c r="AO363" s="49"/>
      <c r="AP363" s="48">
        <v>0</v>
      </c>
      <c r="AQ363" s="49"/>
      <c r="AR363" s="49"/>
      <c r="AS363" s="49"/>
      <c r="AT363" s="48">
        <v>0</v>
      </c>
      <c r="AU363" s="39"/>
      <c r="AV363" s="39"/>
      <c r="AW363" s="39"/>
    </row>
    <row r="364" spans="1:49" ht="20.100000000000001" customHeight="1" x14ac:dyDescent="0.2"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</row>
    <row r="365" spans="1:49" s="1" customFormat="1" ht="20.100000000000001" customHeight="1" x14ac:dyDescent="0.25">
      <c r="A365" s="3"/>
      <c r="B365" s="6"/>
      <c r="C365" s="51" t="s">
        <v>159</v>
      </c>
      <c r="D365" s="52"/>
      <c r="E365" s="5"/>
      <c r="F365" s="53">
        <v>267</v>
      </c>
      <c r="G365" s="54"/>
      <c r="H365" s="54"/>
      <c r="I365" s="54"/>
      <c r="J365" s="53">
        <v>1910</v>
      </c>
      <c r="K365" s="53">
        <v>19</v>
      </c>
      <c r="L365" s="53">
        <v>3</v>
      </c>
      <c r="M365" s="54"/>
      <c r="N365" s="53">
        <v>1932</v>
      </c>
      <c r="O365" s="54"/>
      <c r="P365" s="54"/>
      <c r="Q365" s="54"/>
      <c r="R365" s="53">
        <f xml:space="preserve"> 8 + 1</f>
        <v>9</v>
      </c>
      <c r="S365" s="53">
        <v>22</v>
      </c>
      <c r="T365" s="53">
        <v>306</v>
      </c>
      <c r="U365" s="53">
        <v>117</v>
      </c>
      <c r="V365" s="54"/>
      <c r="W365" s="53">
        <v>548</v>
      </c>
      <c r="X365" s="53">
        <v>3</v>
      </c>
      <c r="Y365" s="53">
        <v>0</v>
      </c>
      <c r="Z365" s="53">
        <v>36</v>
      </c>
      <c r="AA365" s="53">
        <v>114</v>
      </c>
      <c r="AB365" s="53">
        <v>12</v>
      </c>
      <c r="AC365" s="53">
        <v>853</v>
      </c>
      <c r="AD365" s="53">
        <v>2</v>
      </c>
      <c r="AE365" s="54"/>
      <c r="AF365" s="53">
        <v>2022</v>
      </c>
      <c r="AG365" s="54"/>
      <c r="AH365" s="54"/>
      <c r="AI365" s="54"/>
      <c r="AJ365" s="53">
        <v>177</v>
      </c>
      <c r="AK365" s="54"/>
      <c r="AL365" s="54"/>
      <c r="AM365" s="54"/>
      <c r="AN365" s="53">
        <v>0</v>
      </c>
      <c r="AO365" s="54"/>
      <c r="AP365" s="53">
        <v>0</v>
      </c>
      <c r="AQ365" s="54"/>
      <c r="AR365" s="54"/>
      <c r="AS365" s="54"/>
      <c r="AT365" s="53">
        <v>39</v>
      </c>
      <c r="AU365" s="39"/>
      <c r="AV365" s="39"/>
      <c r="AW365" s="39"/>
    </row>
    <row r="366" spans="1:49" s="1" customFormat="1" ht="20.100000000000001" customHeight="1" x14ac:dyDescent="0.2">
      <c r="A366" s="3"/>
      <c r="B366" s="6"/>
      <c r="C366" s="3"/>
      <c r="D366" s="3"/>
      <c r="E366" s="5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39"/>
      <c r="AV366" s="39"/>
      <c r="AW366" s="39"/>
    </row>
    <row r="367" spans="1:49" s="1" customFormat="1" ht="20.100000000000001" customHeight="1" x14ac:dyDescent="0.25">
      <c r="A367" s="3"/>
      <c r="B367" s="57" t="s">
        <v>222</v>
      </c>
      <c r="C367" s="58"/>
      <c r="D367" s="58"/>
      <c r="E367" s="5"/>
      <c r="F367" s="59">
        <v>267</v>
      </c>
      <c r="G367" s="54"/>
      <c r="H367" s="54"/>
      <c r="I367" s="54"/>
      <c r="J367" s="59">
        <v>1910</v>
      </c>
      <c r="K367" s="59">
        <v>19</v>
      </c>
      <c r="L367" s="59">
        <v>3</v>
      </c>
      <c r="M367" s="54"/>
      <c r="N367" s="59">
        <v>1932</v>
      </c>
      <c r="O367" s="54"/>
      <c r="P367" s="54"/>
      <c r="Q367" s="54"/>
      <c r="R367" s="59">
        <f xml:space="preserve"> 8 + 1</f>
        <v>9</v>
      </c>
      <c r="S367" s="59">
        <v>22</v>
      </c>
      <c r="T367" s="59">
        <v>306</v>
      </c>
      <c r="U367" s="59">
        <v>117</v>
      </c>
      <c r="V367" s="54"/>
      <c r="W367" s="59">
        <v>548</v>
      </c>
      <c r="X367" s="59">
        <v>3</v>
      </c>
      <c r="Y367" s="59">
        <v>0</v>
      </c>
      <c r="Z367" s="59">
        <v>36</v>
      </c>
      <c r="AA367" s="59">
        <v>114</v>
      </c>
      <c r="AB367" s="59">
        <v>12</v>
      </c>
      <c r="AC367" s="59">
        <v>853</v>
      </c>
      <c r="AD367" s="59">
        <v>2</v>
      </c>
      <c r="AE367" s="54"/>
      <c r="AF367" s="59">
        <v>2022</v>
      </c>
      <c r="AG367" s="54"/>
      <c r="AH367" s="54"/>
      <c r="AI367" s="54"/>
      <c r="AJ367" s="59">
        <v>177</v>
      </c>
      <c r="AK367" s="54"/>
      <c r="AL367" s="54"/>
      <c r="AM367" s="54"/>
      <c r="AN367" s="59">
        <v>0</v>
      </c>
      <c r="AO367" s="54"/>
      <c r="AP367" s="59">
        <v>0</v>
      </c>
      <c r="AQ367" s="54"/>
      <c r="AR367" s="54"/>
      <c r="AS367" s="54"/>
      <c r="AT367" s="59">
        <v>39</v>
      </c>
      <c r="AU367" s="39"/>
      <c r="AV367" s="39"/>
      <c r="AW367" s="39"/>
    </row>
    <row r="368" spans="1:49" ht="20.100000000000001" customHeight="1" x14ac:dyDescent="0.2"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</row>
    <row r="369" spans="1:49" ht="20.100000000000001" customHeight="1" x14ac:dyDescent="0.2">
      <c r="B369" s="6" t="s">
        <v>223</v>
      </c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</row>
    <row r="370" spans="1:49" ht="20.100000000000001" customHeight="1" x14ac:dyDescent="0.2">
      <c r="C370" s="3" t="s">
        <v>154</v>
      </c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</row>
    <row r="371" spans="1:49" ht="20.100000000000001" customHeight="1" x14ac:dyDescent="0.2">
      <c r="D371" s="2" t="s">
        <v>224</v>
      </c>
      <c r="F371" s="39">
        <v>98</v>
      </c>
      <c r="G371" s="39"/>
      <c r="H371" s="39"/>
      <c r="I371" s="39"/>
      <c r="J371" s="39">
        <v>1061</v>
      </c>
      <c r="K371" s="39">
        <v>22</v>
      </c>
      <c r="L371" s="39">
        <v>4</v>
      </c>
      <c r="M371" s="39"/>
      <c r="N371" s="39">
        <v>1087</v>
      </c>
      <c r="O371" s="39"/>
      <c r="P371" s="39"/>
      <c r="Q371" s="39"/>
      <c r="R371" s="39">
        <v>0</v>
      </c>
      <c r="S371" s="39">
        <v>8</v>
      </c>
      <c r="T371" s="39">
        <v>100</v>
      </c>
      <c r="U371" s="39">
        <v>52</v>
      </c>
      <c r="V371" s="39"/>
      <c r="W371" s="39">
        <v>195</v>
      </c>
      <c r="X371" s="39">
        <v>5</v>
      </c>
      <c r="Y371" s="39">
        <v>3</v>
      </c>
      <c r="Z371" s="39">
        <v>35</v>
      </c>
      <c r="AA371" s="39">
        <v>91</v>
      </c>
      <c r="AB371" s="39">
        <v>20</v>
      </c>
      <c r="AC371" s="39">
        <v>542</v>
      </c>
      <c r="AD371" s="39">
        <v>0</v>
      </c>
      <c r="AE371" s="39"/>
      <c r="AF371" s="39">
        <v>1051</v>
      </c>
      <c r="AG371" s="39"/>
      <c r="AH371" s="39"/>
      <c r="AI371" s="39"/>
      <c r="AJ371" s="39">
        <v>134</v>
      </c>
      <c r="AK371" s="39"/>
      <c r="AL371" s="39"/>
      <c r="AM371" s="39"/>
      <c r="AN371" s="39">
        <v>0</v>
      </c>
      <c r="AO371" s="39"/>
      <c r="AP371" s="39">
        <v>0</v>
      </c>
      <c r="AQ371" s="39"/>
      <c r="AR371" s="39"/>
      <c r="AS371" s="39"/>
      <c r="AT371" s="39">
        <v>0</v>
      </c>
      <c r="AU371" s="39"/>
      <c r="AV371" s="39"/>
      <c r="AW371" s="39"/>
    </row>
    <row r="372" spans="1:49" ht="19.5" customHeight="1" x14ac:dyDescent="0.2">
      <c r="D372" s="47" t="s">
        <v>225</v>
      </c>
      <c r="F372" s="48">
        <v>26</v>
      </c>
      <c r="G372" s="49"/>
      <c r="H372" s="49"/>
      <c r="I372" s="49"/>
      <c r="J372" s="48">
        <v>1038</v>
      </c>
      <c r="K372" s="48">
        <v>45</v>
      </c>
      <c r="L372" s="48">
        <v>10</v>
      </c>
      <c r="M372" s="49"/>
      <c r="N372" s="48">
        <v>1093</v>
      </c>
      <c r="O372" s="49"/>
      <c r="P372" s="49"/>
      <c r="Q372" s="49"/>
      <c r="R372" s="48">
        <v>0</v>
      </c>
      <c r="S372" s="48">
        <v>5</v>
      </c>
      <c r="T372" s="48">
        <v>252</v>
      </c>
      <c r="U372" s="48">
        <v>25</v>
      </c>
      <c r="V372" s="49"/>
      <c r="W372" s="48">
        <v>347</v>
      </c>
      <c r="X372" s="48">
        <v>0</v>
      </c>
      <c r="Y372" s="48">
        <v>0</v>
      </c>
      <c r="Z372" s="48">
        <v>19</v>
      </c>
      <c r="AA372" s="48">
        <v>23</v>
      </c>
      <c r="AB372" s="48">
        <v>3</v>
      </c>
      <c r="AC372" s="48">
        <v>354</v>
      </c>
      <c r="AD372" s="48">
        <v>0</v>
      </c>
      <c r="AE372" s="49"/>
      <c r="AF372" s="48">
        <v>1028</v>
      </c>
      <c r="AG372" s="49"/>
      <c r="AH372" s="49"/>
      <c r="AI372" s="49"/>
      <c r="AJ372" s="48">
        <v>91</v>
      </c>
      <c r="AK372" s="49"/>
      <c r="AL372" s="49"/>
      <c r="AM372" s="49"/>
      <c r="AN372" s="48">
        <v>0</v>
      </c>
      <c r="AO372" s="49"/>
      <c r="AP372" s="48">
        <v>0</v>
      </c>
      <c r="AQ372" s="49"/>
      <c r="AR372" s="49"/>
      <c r="AS372" s="49"/>
      <c r="AT372" s="48">
        <v>0</v>
      </c>
      <c r="AU372" s="39"/>
      <c r="AV372" s="39"/>
      <c r="AW372" s="39"/>
    </row>
    <row r="373" spans="1:49" ht="20.100000000000001" customHeight="1" x14ac:dyDescent="0.2">
      <c r="D373" s="2" t="s">
        <v>226</v>
      </c>
      <c r="F373" s="39">
        <v>96</v>
      </c>
      <c r="G373" s="39"/>
      <c r="H373" s="39"/>
      <c r="I373" s="39"/>
      <c r="J373" s="39">
        <v>1036</v>
      </c>
      <c r="K373" s="39">
        <v>28</v>
      </c>
      <c r="L373" s="39">
        <v>4</v>
      </c>
      <c r="M373" s="39"/>
      <c r="N373" s="39">
        <v>1068</v>
      </c>
      <c r="O373" s="39"/>
      <c r="P373" s="39"/>
      <c r="Q373" s="39"/>
      <c r="R373" s="39">
        <v>0</v>
      </c>
      <c r="S373" s="39">
        <v>11</v>
      </c>
      <c r="T373" s="39">
        <v>46</v>
      </c>
      <c r="U373" s="39">
        <v>22</v>
      </c>
      <c r="V373" s="39"/>
      <c r="W373" s="39">
        <v>314</v>
      </c>
      <c r="X373" s="39">
        <v>4</v>
      </c>
      <c r="Y373" s="39">
        <v>0</v>
      </c>
      <c r="Z373" s="39">
        <v>39</v>
      </c>
      <c r="AA373" s="39">
        <v>78</v>
      </c>
      <c r="AB373" s="39">
        <v>16</v>
      </c>
      <c r="AC373" s="39">
        <v>412</v>
      </c>
      <c r="AD373" s="39">
        <v>0</v>
      </c>
      <c r="AE373" s="39"/>
      <c r="AF373" s="39">
        <v>942</v>
      </c>
      <c r="AG373" s="39"/>
      <c r="AH373" s="39"/>
      <c r="AI373" s="39"/>
      <c r="AJ373" s="39">
        <v>222</v>
      </c>
      <c r="AK373" s="39"/>
      <c r="AL373" s="39"/>
      <c r="AM373" s="39"/>
      <c r="AN373" s="39">
        <v>0</v>
      </c>
      <c r="AO373" s="39"/>
      <c r="AP373" s="39">
        <v>0</v>
      </c>
      <c r="AQ373" s="39"/>
      <c r="AR373" s="39"/>
      <c r="AS373" s="39"/>
      <c r="AT373" s="39">
        <v>198</v>
      </c>
      <c r="AU373" s="39"/>
      <c r="AV373" s="39"/>
      <c r="AW373" s="39"/>
    </row>
    <row r="374" spans="1:49" ht="19.5" customHeight="1" x14ac:dyDescent="0.2">
      <c r="D374" s="47" t="s">
        <v>227</v>
      </c>
      <c r="F374" s="48">
        <v>93</v>
      </c>
      <c r="G374" s="49"/>
      <c r="H374" s="49"/>
      <c r="I374" s="49"/>
      <c r="J374" s="48">
        <v>1060</v>
      </c>
      <c r="K374" s="48">
        <v>36</v>
      </c>
      <c r="L374" s="48">
        <v>5</v>
      </c>
      <c r="M374" s="49"/>
      <c r="N374" s="48">
        <v>1101</v>
      </c>
      <c r="O374" s="49"/>
      <c r="P374" s="49"/>
      <c r="Q374" s="49"/>
      <c r="R374" s="48">
        <v>0</v>
      </c>
      <c r="S374" s="48">
        <v>8</v>
      </c>
      <c r="T374" s="48">
        <v>193</v>
      </c>
      <c r="U374" s="48">
        <v>24</v>
      </c>
      <c r="V374" s="49"/>
      <c r="W374" s="48">
        <v>216</v>
      </c>
      <c r="X374" s="48">
        <v>0</v>
      </c>
      <c r="Y374" s="48">
        <v>0</v>
      </c>
      <c r="Z374" s="48">
        <v>40</v>
      </c>
      <c r="AA374" s="48">
        <v>93</v>
      </c>
      <c r="AB374" s="48">
        <v>22</v>
      </c>
      <c r="AC374" s="48">
        <v>445</v>
      </c>
      <c r="AD374" s="48">
        <v>0</v>
      </c>
      <c r="AE374" s="49"/>
      <c r="AF374" s="48">
        <v>1041</v>
      </c>
      <c r="AG374" s="49"/>
      <c r="AH374" s="49"/>
      <c r="AI374" s="49"/>
      <c r="AJ374" s="48">
        <v>153</v>
      </c>
      <c r="AK374" s="49"/>
      <c r="AL374" s="49"/>
      <c r="AM374" s="49"/>
      <c r="AN374" s="48">
        <v>0</v>
      </c>
      <c r="AO374" s="49"/>
      <c r="AP374" s="48">
        <v>0</v>
      </c>
      <c r="AQ374" s="49"/>
      <c r="AR374" s="49"/>
      <c r="AS374" s="49"/>
      <c r="AT374" s="48">
        <v>0</v>
      </c>
      <c r="AU374" s="39"/>
      <c r="AV374" s="39"/>
      <c r="AW374" s="39"/>
    </row>
    <row r="375" spans="1:49" ht="20.100000000000001" customHeight="1" x14ac:dyDescent="0.2">
      <c r="D375" s="50" t="s">
        <v>228</v>
      </c>
      <c r="F375" s="49">
        <v>66</v>
      </c>
      <c r="G375" s="49"/>
      <c r="H375" s="49"/>
      <c r="I375" s="49"/>
      <c r="J375" s="49">
        <v>963</v>
      </c>
      <c r="K375" s="49">
        <v>18</v>
      </c>
      <c r="L375" s="49">
        <v>3</v>
      </c>
      <c r="M375" s="49"/>
      <c r="N375" s="49">
        <v>984</v>
      </c>
      <c r="O375" s="49"/>
      <c r="P375" s="49"/>
      <c r="Q375" s="49"/>
      <c r="R375" s="49">
        <v>0</v>
      </c>
      <c r="S375" s="49">
        <v>7</v>
      </c>
      <c r="T375" s="49">
        <v>197</v>
      </c>
      <c r="U375" s="49">
        <v>29</v>
      </c>
      <c r="V375" s="49"/>
      <c r="W375" s="49">
        <v>272</v>
      </c>
      <c r="X375" s="49">
        <v>1</v>
      </c>
      <c r="Y375" s="49">
        <v>1</v>
      </c>
      <c r="Z375" s="49">
        <v>35</v>
      </c>
      <c r="AA375" s="49">
        <v>26</v>
      </c>
      <c r="AB375" s="49">
        <v>1</v>
      </c>
      <c r="AC375" s="49">
        <v>355</v>
      </c>
      <c r="AD375" s="49">
        <v>0</v>
      </c>
      <c r="AE375" s="49"/>
      <c r="AF375" s="49">
        <v>924</v>
      </c>
      <c r="AG375" s="49"/>
      <c r="AH375" s="49"/>
      <c r="AI375" s="49"/>
      <c r="AJ375" s="49">
        <v>126</v>
      </c>
      <c r="AK375" s="49"/>
      <c r="AL375" s="49"/>
      <c r="AM375" s="49"/>
      <c r="AN375" s="49">
        <v>0</v>
      </c>
      <c r="AO375" s="49"/>
      <c r="AP375" s="49">
        <v>0</v>
      </c>
      <c r="AQ375" s="49"/>
      <c r="AR375" s="49"/>
      <c r="AS375" s="49"/>
      <c r="AT375" s="49">
        <v>0</v>
      </c>
      <c r="AU375" s="39"/>
      <c r="AV375" s="39"/>
      <c r="AW375" s="39"/>
    </row>
    <row r="376" spans="1:49" ht="19.5" customHeight="1" x14ac:dyDescent="0.2">
      <c r="D376" s="47" t="s">
        <v>229</v>
      </c>
      <c r="F376" s="48">
        <v>39</v>
      </c>
      <c r="G376" s="49"/>
      <c r="H376" s="49"/>
      <c r="I376" s="49"/>
      <c r="J376" s="48">
        <v>1000</v>
      </c>
      <c r="K376" s="48">
        <v>70</v>
      </c>
      <c r="L376" s="48">
        <v>7</v>
      </c>
      <c r="M376" s="49"/>
      <c r="N376" s="48">
        <v>1077</v>
      </c>
      <c r="O376" s="49"/>
      <c r="P376" s="49"/>
      <c r="Q376" s="49"/>
      <c r="R376" s="48">
        <v>1</v>
      </c>
      <c r="S376" s="48">
        <v>4</v>
      </c>
      <c r="T376" s="48">
        <v>276</v>
      </c>
      <c r="U376" s="48">
        <v>44</v>
      </c>
      <c r="V376" s="49"/>
      <c r="W376" s="48">
        <v>249</v>
      </c>
      <c r="X376" s="48">
        <v>1</v>
      </c>
      <c r="Y376" s="48">
        <v>0</v>
      </c>
      <c r="Z376" s="48">
        <v>8</v>
      </c>
      <c r="AA376" s="48">
        <v>72</v>
      </c>
      <c r="AB376" s="48">
        <v>7</v>
      </c>
      <c r="AC376" s="48">
        <v>358</v>
      </c>
      <c r="AD376" s="48">
        <v>0</v>
      </c>
      <c r="AE376" s="49"/>
      <c r="AF376" s="48">
        <v>1020</v>
      </c>
      <c r="AG376" s="49"/>
      <c r="AH376" s="49"/>
      <c r="AI376" s="49"/>
      <c r="AJ376" s="48">
        <v>96</v>
      </c>
      <c r="AK376" s="49"/>
      <c r="AL376" s="49"/>
      <c r="AM376" s="49"/>
      <c r="AN376" s="48">
        <v>0</v>
      </c>
      <c r="AO376" s="49"/>
      <c r="AP376" s="48">
        <v>0</v>
      </c>
      <c r="AQ376" s="49"/>
      <c r="AR376" s="49"/>
      <c r="AS376" s="49"/>
      <c r="AT376" s="48">
        <v>0</v>
      </c>
      <c r="AU376" s="39"/>
      <c r="AV376" s="39"/>
      <c r="AW376" s="39"/>
    </row>
    <row r="377" spans="1:49" ht="20.100000000000001" customHeight="1" x14ac:dyDescent="0.2">
      <c r="D377" s="2" t="s">
        <v>230</v>
      </c>
      <c r="F377" s="39">
        <v>117</v>
      </c>
      <c r="G377" s="39"/>
      <c r="H377" s="39"/>
      <c r="I377" s="39"/>
      <c r="J377" s="39">
        <v>1028</v>
      </c>
      <c r="K377" s="39">
        <v>7</v>
      </c>
      <c r="L377" s="39">
        <v>0</v>
      </c>
      <c r="M377" s="39"/>
      <c r="N377" s="39">
        <v>1035</v>
      </c>
      <c r="O377" s="39"/>
      <c r="P377" s="39"/>
      <c r="Q377" s="39"/>
      <c r="R377" s="39">
        <v>0</v>
      </c>
      <c r="S377" s="39">
        <v>8</v>
      </c>
      <c r="T377" s="39">
        <v>113</v>
      </c>
      <c r="U377" s="39">
        <v>18</v>
      </c>
      <c r="V377" s="39"/>
      <c r="W377" s="39">
        <v>564</v>
      </c>
      <c r="X377" s="39">
        <v>0</v>
      </c>
      <c r="Y377" s="39">
        <v>0</v>
      </c>
      <c r="Z377" s="39">
        <v>14</v>
      </c>
      <c r="AA377" s="39">
        <v>45</v>
      </c>
      <c r="AB377" s="39">
        <v>3</v>
      </c>
      <c r="AC377" s="39">
        <v>281</v>
      </c>
      <c r="AD377" s="39">
        <v>0</v>
      </c>
      <c r="AE377" s="39"/>
      <c r="AF377" s="39">
        <v>1046</v>
      </c>
      <c r="AG377" s="39"/>
      <c r="AH377" s="39"/>
      <c r="AI377" s="39"/>
      <c r="AJ377" s="39">
        <v>106</v>
      </c>
      <c r="AK377" s="39"/>
      <c r="AL377" s="39"/>
      <c r="AM377" s="39"/>
      <c r="AN377" s="39">
        <v>0</v>
      </c>
      <c r="AO377" s="39"/>
      <c r="AP377" s="39">
        <v>0</v>
      </c>
      <c r="AQ377" s="39"/>
      <c r="AR377" s="39"/>
      <c r="AS377" s="39"/>
      <c r="AT377" s="39">
        <v>0</v>
      </c>
      <c r="AU377" s="39"/>
      <c r="AV377" s="39"/>
      <c r="AW377" s="39"/>
    </row>
    <row r="378" spans="1:49" ht="19.5" customHeight="1" x14ac:dyDescent="0.2">
      <c r="D378" s="47" t="s">
        <v>231</v>
      </c>
      <c r="F378" s="48">
        <v>131</v>
      </c>
      <c r="G378" s="49"/>
      <c r="H378" s="49"/>
      <c r="I378" s="49"/>
      <c r="J378" s="48">
        <v>1068</v>
      </c>
      <c r="K378" s="48">
        <v>5</v>
      </c>
      <c r="L378" s="48">
        <v>3</v>
      </c>
      <c r="M378" s="49"/>
      <c r="N378" s="48">
        <v>1076</v>
      </c>
      <c r="O378" s="49"/>
      <c r="P378" s="49"/>
      <c r="Q378" s="49"/>
      <c r="R378" s="48">
        <v>0</v>
      </c>
      <c r="S378" s="48">
        <v>8</v>
      </c>
      <c r="T378" s="48">
        <v>91</v>
      </c>
      <c r="U378" s="48">
        <v>60</v>
      </c>
      <c r="V378" s="49"/>
      <c r="W378" s="48">
        <v>665</v>
      </c>
      <c r="X378" s="48">
        <v>0</v>
      </c>
      <c r="Y378" s="48">
        <v>1</v>
      </c>
      <c r="Z378" s="48">
        <v>24</v>
      </c>
      <c r="AA378" s="48">
        <v>65</v>
      </c>
      <c r="AB378" s="48">
        <v>2</v>
      </c>
      <c r="AC378" s="48">
        <v>169</v>
      </c>
      <c r="AD378" s="48">
        <v>0</v>
      </c>
      <c r="AE378" s="49"/>
      <c r="AF378" s="48">
        <v>1085</v>
      </c>
      <c r="AG378" s="49"/>
      <c r="AH378" s="49"/>
      <c r="AI378" s="49"/>
      <c r="AJ378" s="48">
        <v>122</v>
      </c>
      <c r="AK378" s="49"/>
      <c r="AL378" s="49"/>
      <c r="AM378" s="49"/>
      <c r="AN378" s="48">
        <v>0</v>
      </c>
      <c r="AO378" s="49"/>
      <c r="AP378" s="48">
        <v>0</v>
      </c>
      <c r="AQ378" s="49"/>
      <c r="AR378" s="49"/>
      <c r="AS378" s="49"/>
      <c r="AT378" s="48">
        <v>0</v>
      </c>
      <c r="AU378" s="39"/>
      <c r="AV378" s="39"/>
      <c r="AW378" s="39"/>
    </row>
    <row r="379" spans="1:49" ht="20.100000000000001" customHeight="1" x14ac:dyDescent="0.2">
      <c r="D379" s="2" t="s">
        <v>232</v>
      </c>
      <c r="F379" s="39">
        <v>132</v>
      </c>
      <c r="G379" s="39"/>
      <c r="H379" s="39"/>
      <c r="I379" s="39"/>
      <c r="J379" s="39">
        <v>1054</v>
      </c>
      <c r="K379" s="39">
        <v>10</v>
      </c>
      <c r="L379" s="39">
        <v>0</v>
      </c>
      <c r="M379" s="39"/>
      <c r="N379" s="39">
        <v>1064</v>
      </c>
      <c r="O379" s="39"/>
      <c r="P379" s="39"/>
      <c r="Q379" s="39"/>
      <c r="R379" s="39">
        <v>0</v>
      </c>
      <c r="S379" s="39">
        <v>9</v>
      </c>
      <c r="T379" s="39">
        <v>68</v>
      </c>
      <c r="U379" s="39">
        <v>36</v>
      </c>
      <c r="V379" s="39"/>
      <c r="W379" s="39">
        <v>573</v>
      </c>
      <c r="X379" s="39">
        <v>3</v>
      </c>
      <c r="Y379" s="39">
        <v>0</v>
      </c>
      <c r="Z379" s="39">
        <v>13</v>
      </c>
      <c r="AA379" s="39">
        <v>83</v>
      </c>
      <c r="AB379" s="39">
        <v>2</v>
      </c>
      <c r="AC379" s="39">
        <v>235</v>
      </c>
      <c r="AD379" s="39">
        <v>0</v>
      </c>
      <c r="AE379" s="39"/>
      <c r="AF379" s="39">
        <v>1022</v>
      </c>
      <c r="AG379" s="39"/>
      <c r="AH379" s="39"/>
      <c r="AI379" s="39"/>
      <c r="AJ379" s="39">
        <v>174</v>
      </c>
      <c r="AK379" s="39"/>
      <c r="AL379" s="39"/>
      <c r="AM379" s="39"/>
      <c r="AN379" s="39">
        <v>0</v>
      </c>
      <c r="AO379" s="39"/>
      <c r="AP379" s="39">
        <v>0</v>
      </c>
      <c r="AQ379" s="39"/>
      <c r="AR379" s="39"/>
      <c r="AS379" s="39"/>
      <c r="AT379" s="39">
        <v>9</v>
      </c>
      <c r="AU379" s="39"/>
      <c r="AV379" s="39"/>
      <c r="AW379" s="39"/>
    </row>
    <row r="380" spans="1:49" ht="20.100000000000001" customHeight="1" x14ac:dyDescent="0.2"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</row>
    <row r="381" spans="1:49" s="1" customFormat="1" ht="20.100000000000001" customHeight="1" x14ac:dyDescent="0.25">
      <c r="A381" s="3"/>
      <c r="B381" s="6"/>
      <c r="C381" s="51" t="s">
        <v>159</v>
      </c>
      <c r="D381" s="52"/>
      <c r="E381" s="5"/>
      <c r="F381" s="53">
        <v>798</v>
      </c>
      <c r="G381" s="54"/>
      <c r="H381" s="54"/>
      <c r="I381" s="54"/>
      <c r="J381" s="53">
        <v>9308</v>
      </c>
      <c r="K381" s="53">
        <v>241</v>
      </c>
      <c r="L381" s="53">
        <v>36</v>
      </c>
      <c r="M381" s="54"/>
      <c r="N381" s="53">
        <v>9585</v>
      </c>
      <c r="O381" s="54"/>
      <c r="P381" s="54"/>
      <c r="Q381" s="54"/>
      <c r="R381" s="53">
        <v>1</v>
      </c>
      <c r="S381" s="53">
        <v>68</v>
      </c>
      <c r="T381" s="53">
        <v>1336</v>
      </c>
      <c r="U381" s="53">
        <v>310</v>
      </c>
      <c r="V381" s="54"/>
      <c r="W381" s="53">
        <v>3395</v>
      </c>
      <c r="X381" s="53">
        <v>14</v>
      </c>
      <c r="Y381" s="53">
        <v>5</v>
      </c>
      <c r="Z381" s="53">
        <v>227</v>
      </c>
      <c r="AA381" s="53">
        <v>576</v>
      </c>
      <c r="AB381" s="53">
        <v>76</v>
      </c>
      <c r="AC381" s="53">
        <v>3151</v>
      </c>
      <c r="AD381" s="53">
        <v>0</v>
      </c>
      <c r="AE381" s="54"/>
      <c r="AF381" s="53">
        <v>9159</v>
      </c>
      <c r="AG381" s="54"/>
      <c r="AH381" s="54"/>
      <c r="AI381" s="54"/>
      <c r="AJ381" s="53">
        <v>1224</v>
      </c>
      <c r="AK381" s="54"/>
      <c r="AL381" s="54"/>
      <c r="AM381" s="54"/>
      <c r="AN381" s="53">
        <v>0</v>
      </c>
      <c r="AO381" s="54"/>
      <c r="AP381" s="53">
        <v>0</v>
      </c>
      <c r="AQ381" s="54"/>
      <c r="AR381" s="54"/>
      <c r="AS381" s="54"/>
      <c r="AT381" s="53">
        <v>207</v>
      </c>
      <c r="AU381" s="39"/>
      <c r="AV381" s="39"/>
      <c r="AW381" s="39"/>
    </row>
    <row r="382" spans="1:49" s="1" customFormat="1" ht="20.100000000000001" customHeight="1" x14ac:dyDescent="0.2">
      <c r="A382" s="3"/>
      <c r="B382" s="6"/>
      <c r="C382" s="3"/>
      <c r="D382" s="3"/>
      <c r="E382" s="5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39"/>
      <c r="AV382" s="39"/>
      <c r="AW382" s="39"/>
    </row>
    <row r="383" spans="1:49" s="1" customFormat="1" ht="20.100000000000001" customHeight="1" x14ac:dyDescent="0.25">
      <c r="A383" s="3"/>
      <c r="B383" s="57" t="s">
        <v>233</v>
      </c>
      <c r="C383" s="58"/>
      <c r="D383" s="58"/>
      <c r="E383" s="5"/>
      <c r="F383" s="59">
        <v>798</v>
      </c>
      <c r="G383" s="54"/>
      <c r="H383" s="54"/>
      <c r="I383" s="54"/>
      <c r="J383" s="59">
        <v>9308</v>
      </c>
      <c r="K383" s="59">
        <v>241</v>
      </c>
      <c r="L383" s="59">
        <v>36</v>
      </c>
      <c r="M383" s="54"/>
      <c r="N383" s="59">
        <v>9585</v>
      </c>
      <c r="O383" s="54"/>
      <c r="P383" s="54"/>
      <c r="Q383" s="54"/>
      <c r="R383" s="59">
        <v>1</v>
      </c>
      <c r="S383" s="59">
        <v>68</v>
      </c>
      <c r="T383" s="59">
        <v>1336</v>
      </c>
      <c r="U383" s="59">
        <v>310</v>
      </c>
      <c r="V383" s="54"/>
      <c r="W383" s="59">
        <v>3395</v>
      </c>
      <c r="X383" s="59">
        <v>14</v>
      </c>
      <c r="Y383" s="59">
        <v>5</v>
      </c>
      <c r="Z383" s="59">
        <v>227</v>
      </c>
      <c r="AA383" s="59">
        <v>576</v>
      </c>
      <c r="AB383" s="59">
        <v>76</v>
      </c>
      <c r="AC383" s="59">
        <v>3151</v>
      </c>
      <c r="AD383" s="59">
        <v>0</v>
      </c>
      <c r="AE383" s="54"/>
      <c r="AF383" s="59">
        <v>9159</v>
      </c>
      <c r="AG383" s="54"/>
      <c r="AH383" s="54"/>
      <c r="AI383" s="54"/>
      <c r="AJ383" s="59">
        <v>1224</v>
      </c>
      <c r="AK383" s="54"/>
      <c r="AL383" s="54"/>
      <c r="AM383" s="54"/>
      <c r="AN383" s="59">
        <v>0</v>
      </c>
      <c r="AO383" s="54"/>
      <c r="AP383" s="59">
        <v>0</v>
      </c>
      <c r="AQ383" s="54"/>
      <c r="AR383" s="54"/>
      <c r="AS383" s="54"/>
      <c r="AT383" s="59">
        <v>207</v>
      </c>
      <c r="AU383" s="39"/>
      <c r="AV383" s="39"/>
      <c r="AW383" s="39"/>
    </row>
    <row r="384" spans="1:49" ht="20.100000000000001" customHeight="1" x14ac:dyDescent="0.2"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</row>
    <row r="385" spans="1:49" ht="20.100000000000001" customHeight="1" x14ac:dyDescent="0.2">
      <c r="B385" s="6" t="s">
        <v>234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</row>
    <row r="386" spans="1:49" ht="20.100000000000001" customHeight="1" x14ac:dyDescent="0.2">
      <c r="C386" s="3" t="s">
        <v>154</v>
      </c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</row>
    <row r="387" spans="1:49" ht="20.100000000000001" customHeight="1" x14ac:dyDescent="0.2">
      <c r="D387" s="2" t="s">
        <v>96</v>
      </c>
      <c r="F387" s="39">
        <v>62</v>
      </c>
      <c r="G387" s="39"/>
      <c r="H387" s="39"/>
      <c r="I387" s="39"/>
      <c r="J387" s="39">
        <v>235</v>
      </c>
      <c r="K387" s="39">
        <v>0</v>
      </c>
      <c r="L387" s="39">
        <v>2</v>
      </c>
      <c r="M387" s="39"/>
      <c r="N387" s="39">
        <v>237</v>
      </c>
      <c r="O387" s="39"/>
      <c r="P387" s="39"/>
      <c r="Q387" s="39"/>
      <c r="R387" s="39">
        <f xml:space="preserve"> 0 + 2</f>
        <v>2</v>
      </c>
      <c r="S387" s="39">
        <v>3</v>
      </c>
      <c r="T387" s="39">
        <v>43</v>
      </c>
      <c r="U387" s="39">
        <v>4</v>
      </c>
      <c r="V387" s="39"/>
      <c r="W387" s="39">
        <v>93</v>
      </c>
      <c r="X387" s="39">
        <v>2</v>
      </c>
      <c r="Y387" s="39">
        <v>0</v>
      </c>
      <c r="Z387" s="39">
        <v>10</v>
      </c>
      <c r="AA387" s="39">
        <v>9</v>
      </c>
      <c r="AB387" s="39">
        <v>1</v>
      </c>
      <c r="AC387" s="39">
        <v>89</v>
      </c>
      <c r="AD387" s="39">
        <v>0</v>
      </c>
      <c r="AE387" s="39"/>
      <c r="AF387" s="39">
        <v>256</v>
      </c>
      <c r="AG387" s="39"/>
      <c r="AH387" s="39"/>
      <c r="AI387" s="39"/>
      <c r="AJ387" s="39">
        <v>43</v>
      </c>
      <c r="AK387" s="39"/>
      <c r="AL387" s="39"/>
      <c r="AM387" s="39"/>
      <c r="AN387" s="39">
        <v>0</v>
      </c>
      <c r="AO387" s="39"/>
      <c r="AP387" s="39">
        <v>0</v>
      </c>
      <c r="AQ387" s="39"/>
      <c r="AR387" s="39"/>
      <c r="AS387" s="39"/>
      <c r="AT387" s="39">
        <v>31</v>
      </c>
      <c r="AU387" s="39"/>
      <c r="AV387" s="39"/>
      <c r="AW387" s="39"/>
    </row>
    <row r="388" spans="1:49" ht="19.5" customHeight="1" x14ac:dyDescent="0.2">
      <c r="D388" s="47" t="s">
        <v>97</v>
      </c>
      <c r="F388" s="48">
        <v>43</v>
      </c>
      <c r="G388" s="49"/>
      <c r="H388" s="49"/>
      <c r="I388" s="49"/>
      <c r="J388" s="48">
        <v>237</v>
      </c>
      <c r="K388" s="48">
        <v>0</v>
      </c>
      <c r="L388" s="48">
        <v>11</v>
      </c>
      <c r="M388" s="49"/>
      <c r="N388" s="48">
        <v>248</v>
      </c>
      <c r="O388" s="49"/>
      <c r="P388" s="49"/>
      <c r="Q388" s="49"/>
      <c r="R388" s="48">
        <v>0</v>
      </c>
      <c r="S388" s="48">
        <v>12</v>
      </c>
      <c r="T388" s="48">
        <v>59</v>
      </c>
      <c r="U388" s="48">
        <v>5</v>
      </c>
      <c r="V388" s="49"/>
      <c r="W388" s="48">
        <v>76</v>
      </c>
      <c r="X388" s="48">
        <v>1</v>
      </c>
      <c r="Y388" s="48">
        <v>0</v>
      </c>
      <c r="Z388" s="48">
        <v>5</v>
      </c>
      <c r="AA388" s="48">
        <v>11</v>
      </c>
      <c r="AB388" s="48">
        <v>1</v>
      </c>
      <c r="AC388" s="48">
        <v>74</v>
      </c>
      <c r="AD388" s="48">
        <v>0</v>
      </c>
      <c r="AE388" s="49"/>
      <c r="AF388" s="48">
        <v>244</v>
      </c>
      <c r="AG388" s="49"/>
      <c r="AH388" s="49"/>
      <c r="AI388" s="49"/>
      <c r="AJ388" s="48">
        <v>47</v>
      </c>
      <c r="AK388" s="49"/>
      <c r="AL388" s="49"/>
      <c r="AM388" s="49"/>
      <c r="AN388" s="48">
        <v>0</v>
      </c>
      <c r="AO388" s="49"/>
      <c r="AP388" s="48">
        <v>0</v>
      </c>
      <c r="AQ388" s="49"/>
      <c r="AR388" s="49"/>
      <c r="AS388" s="49"/>
      <c r="AT388" s="48">
        <v>0</v>
      </c>
      <c r="AU388" s="39"/>
      <c r="AV388" s="39"/>
      <c r="AW388" s="39"/>
    </row>
    <row r="389" spans="1:49" ht="20.100000000000001" customHeight="1" x14ac:dyDescent="0.2">
      <c r="D389" s="2" t="s">
        <v>113</v>
      </c>
      <c r="F389" s="39">
        <v>37</v>
      </c>
      <c r="G389" s="39"/>
      <c r="H389" s="39"/>
      <c r="I389" s="39"/>
      <c r="J389" s="39">
        <v>234</v>
      </c>
      <c r="K389" s="39">
        <v>3</v>
      </c>
      <c r="L389" s="39">
        <v>1</v>
      </c>
      <c r="M389" s="39"/>
      <c r="N389" s="39">
        <v>238</v>
      </c>
      <c r="O389" s="39"/>
      <c r="P389" s="39"/>
      <c r="Q389" s="39"/>
      <c r="R389" s="39">
        <v>0</v>
      </c>
      <c r="S389" s="39">
        <v>4</v>
      </c>
      <c r="T389" s="39">
        <v>60</v>
      </c>
      <c r="U389" s="39">
        <v>27</v>
      </c>
      <c r="V389" s="39"/>
      <c r="W389" s="39">
        <v>70</v>
      </c>
      <c r="X389" s="39">
        <v>0</v>
      </c>
      <c r="Y389" s="39">
        <v>0</v>
      </c>
      <c r="Z389" s="39">
        <v>7</v>
      </c>
      <c r="AA389" s="39">
        <v>7</v>
      </c>
      <c r="AB389" s="39">
        <v>2</v>
      </c>
      <c r="AC389" s="39">
        <v>45</v>
      </c>
      <c r="AD389" s="39">
        <v>0</v>
      </c>
      <c r="AE389" s="39"/>
      <c r="AF389" s="39">
        <v>222</v>
      </c>
      <c r="AG389" s="39"/>
      <c r="AH389" s="39"/>
      <c r="AI389" s="39"/>
      <c r="AJ389" s="39">
        <v>49</v>
      </c>
      <c r="AK389" s="39"/>
      <c r="AL389" s="39"/>
      <c r="AM389" s="39"/>
      <c r="AN389" s="39">
        <v>0</v>
      </c>
      <c r="AO389" s="39"/>
      <c r="AP389" s="39">
        <v>4</v>
      </c>
      <c r="AQ389" s="39"/>
      <c r="AR389" s="39"/>
      <c r="AS389" s="39"/>
      <c r="AT389" s="39">
        <v>17</v>
      </c>
      <c r="AU389" s="39"/>
      <c r="AV389" s="39"/>
      <c r="AW389" s="39"/>
    </row>
    <row r="390" spans="1:49" ht="19.5" customHeight="1" x14ac:dyDescent="0.2">
      <c r="D390" s="47" t="s">
        <v>99</v>
      </c>
      <c r="F390" s="48">
        <v>51</v>
      </c>
      <c r="G390" s="49"/>
      <c r="H390" s="49"/>
      <c r="I390" s="49"/>
      <c r="J390" s="48">
        <v>230</v>
      </c>
      <c r="K390" s="48">
        <v>1</v>
      </c>
      <c r="L390" s="48">
        <v>0</v>
      </c>
      <c r="M390" s="49"/>
      <c r="N390" s="48">
        <v>231</v>
      </c>
      <c r="O390" s="49"/>
      <c r="P390" s="49"/>
      <c r="Q390" s="49"/>
      <c r="R390" s="48">
        <v>0</v>
      </c>
      <c r="S390" s="48">
        <v>3</v>
      </c>
      <c r="T390" s="48">
        <v>36</v>
      </c>
      <c r="U390" s="48">
        <v>5</v>
      </c>
      <c r="V390" s="49"/>
      <c r="W390" s="48">
        <v>71</v>
      </c>
      <c r="X390" s="48">
        <v>0</v>
      </c>
      <c r="Y390" s="48">
        <v>0</v>
      </c>
      <c r="Z390" s="48">
        <v>20</v>
      </c>
      <c r="AA390" s="48">
        <v>8</v>
      </c>
      <c r="AB390" s="48">
        <v>4</v>
      </c>
      <c r="AC390" s="48">
        <v>60</v>
      </c>
      <c r="AD390" s="48">
        <v>0</v>
      </c>
      <c r="AE390" s="49"/>
      <c r="AF390" s="48">
        <v>207</v>
      </c>
      <c r="AG390" s="49"/>
      <c r="AH390" s="49"/>
      <c r="AI390" s="49"/>
      <c r="AJ390" s="48">
        <v>71</v>
      </c>
      <c r="AK390" s="49"/>
      <c r="AL390" s="49"/>
      <c r="AM390" s="49"/>
      <c r="AN390" s="48">
        <v>0</v>
      </c>
      <c r="AO390" s="49"/>
      <c r="AP390" s="48">
        <v>4</v>
      </c>
      <c r="AQ390" s="49"/>
      <c r="AR390" s="49"/>
      <c r="AS390" s="49"/>
      <c r="AT390" s="48">
        <v>128</v>
      </c>
      <c r="AU390" s="39"/>
      <c r="AV390" s="39"/>
      <c r="AW390" s="39"/>
    </row>
    <row r="391" spans="1:49" ht="20.100000000000001" customHeight="1" x14ac:dyDescent="0.2">
      <c r="D391" s="2" t="s">
        <v>114</v>
      </c>
      <c r="F391" s="39">
        <v>4</v>
      </c>
      <c r="G391" s="39"/>
      <c r="H391" s="39"/>
      <c r="I391" s="39"/>
      <c r="J391" s="39">
        <v>15</v>
      </c>
      <c r="K391" s="39">
        <v>0</v>
      </c>
      <c r="L391" s="39">
        <v>0</v>
      </c>
      <c r="M391" s="39"/>
      <c r="N391" s="39">
        <v>15</v>
      </c>
      <c r="O391" s="39"/>
      <c r="P391" s="39"/>
      <c r="Q391" s="39"/>
      <c r="R391" s="39">
        <v>0</v>
      </c>
      <c r="S391" s="39">
        <v>2</v>
      </c>
      <c r="T391" s="39">
        <v>5</v>
      </c>
      <c r="U391" s="39">
        <v>2</v>
      </c>
      <c r="V391" s="39"/>
      <c r="W391" s="39">
        <v>0</v>
      </c>
      <c r="X391" s="39">
        <v>0</v>
      </c>
      <c r="Y391" s="39">
        <v>0</v>
      </c>
      <c r="Z391" s="39">
        <v>0</v>
      </c>
      <c r="AA391" s="39">
        <v>2</v>
      </c>
      <c r="AB391" s="39">
        <v>1</v>
      </c>
      <c r="AC391" s="39">
        <v>2</v>
      </c>
      <c r="AD391" s="39">
        <v>0</v>
      </c>
      <c r="AE391" s="39"/>
      <c r="AF391" s="39">
        <v>14</v>
      </c>
      <c r="AG391" s="39"/>
      <c r="AH391" s="39"/>
      <c r="AI391" s="39"/>
      <c r="AJ391" s="39">
        <v>5</v>
      </c>
      <c r="AK391" s="39"/>
      <c r="AL391" s="39"/>
      <c r="AM391" s="39"/>
      <c r="AN391" s="39">
        <v>0</v>
      </c>
      <c r="AO391" s="39"/>
      <c r="AP391" s="39">
        <v>0</v>
      </c>
      <c r="AQ391" s="39"/>
      <c r="AR391" s="39"/>
      <c r="AS391" s="39"/>
      <c r="AT391" s="39">
        <v>4</v>
      </c>
      <c r="AU391" s="39"/>
      <c r="AV391" s="39"/>
      <c r="AW391" s="39"/>
    </row>
    <row r="392" spans="1:49" ht="19.5" customHeight="1" x14ac:dyDescent="0.2">
      <c r="D392" s="47" t="s">
        <v>115</v>
      </c>
      <c r="F392" s="48">
        <v>3</v>
      </c>
      <c r="G392" s="49"/>
      <c r="H392" s="49"/>
      <c r="I392" s="49"/>
      <c r="J392" s="48">
        <v>10</v>
      </c>
      <c r="K392" s="48">
        <v>0</v>
      </c>
      <c r="L392" s="48">
        <v>0</v>
      </c>
      <c r="M392" s="49"/>
      <c r="N392" s="48">
        <v>10</v>
      </c>
      <c r="O392" s="49"/>
      <c r="P392" s="49"/>
      <c r="Q392" s="49"/>
      <c r="R392" s="48">
        <v>0</v>
      </c>
      <c r="S392" s="48">
        <v>0</v>
      </c>
      <c r="T392" s="48">
        <v>2</v>
      </c>
      <c r="U392" s="48">
        <v>1</v>
      </c>
      <c r="V392" s="49"/>
      <c r="W392" s="48">
        <v>3</v>
      </c>
      <c r="X392" s="48">
        <v>0</v>
      </c>
      <c r="Y392" s="48">
        <v>0</v>
      </c>
      <c r="Z392" s="48">
        <v>0</v>
      </c>
      <c r="AA392" s="48">
        <v>1</v>
      </c>
      <c r="AB392" s="48">
        <v>1</v>
      </c>
      <c r="AC392" s="48">
        <v>3</v>
      </c>
      <c r="AD392" s="48">
        <v>0</v>
      </c>
      <c r="AE392" s="49"/>
      <c r="AF392" s="48">
        <v>11</v>
      </c>
      <c r="AG392" s="49"/>
      <c r="AH392" s="49"/>
      <c r="AI392" s="49"/>
      <c r="AJ392" s="48">
        <v>2</v>
      </c>
      <c r="AK392" s="49"/>
      <c r="AL392" s="49"/>
      <c r="AM392" s="49"/>
      <c r="AN392" s="48">
        <v>0</v>
      </c>
      <c r="AO392" s="49"/>
      <c r="AP392" s="48">
        <v>0</v>
      </c>
      <c r="AQ392" s="49"/>
      <c r="AR392" s="49"/>
      <c r="AS392" s="49"/>
      <c r="AT392" s="48">
        <v>2</v>
      </c>
      <c r="AU392" s="39"/>
      <c r="AV392" s="39"/>
      <c r="AW392" s="39"/>
    </row>
    <row r="393" spans="1:49" ht="20.100000000000001" customHeight="1" x14ac:dyDescent="0.2">
      <c r="D393" s="2" t="s">
        <v>116</v>
      </c>
      <c r="F393" s="39">
        <v>26</v>
      </c>
      <c r="G393" s="39"/>
      <c r="H393" s="39"/>
      <c r="I393" s="39"/>
      <c r="J393" s="39">
        <v>234</v>
      </c>
      <c r="K393" s="39">
        <v>2</v>
      </c>
      <c r="L393" s="39">
        <v>0</v>
      </c>
      <c r="M393" s="39"/>
      <c r="N393" s="39">
        <v>236</v>
      </c>
      <c r="O393" s="39"/>
      <c r="P393" s="39"/>
      <c r="Q393" s="39"/>
      <c r="R393" s="39">
        <v>0</v>
      </c>
      <c r="S393" s="39">
        <v>13</v>
      </c>
      <c r="T393" s="39">
        <v>33</v>
      </c>
      <c r="U393" s="39">
        <v>12</v>
      </c>
      <c r="V393" s="39"/>
      <c r="W393" s="39">
        <v>100</v>
      </c>
      <c r="X393" s="39">
        <v>2</v>
      </c>
      <c r="Y393" s="39">
        <v>0</v>
      </c>
      <c r="Z393" s="39">
        <v>4</v>
      </c>
      <c r="AA393" s="39">
        <v>8</v>
      </c>
      <c r="AB393" s="39">
        <v>1</v>
      </c>
      <c r="AC393" s="39">
        <v>58</v>
      </c>
      <c r="AD393" s="39">
        <v>0</v>
      </c>
      <c r="AE393" s="39"/>
      <c r="AF393" s="39">
        <v>231</v>
      </c>
      <c r="AG393" s="39"/>
      <c r="AH393" s="39"/>
      <c r="AI393" s="39"/>
      <c r="AJ393" s="39">
        <v>31</v>
      </c>
      <c r="AK393" s="39"/>
      <c r="AL393" s="39"/>
      <c r="AM393" s="39"/>
      <c r="AN393" s="39">
        <v>0</v>
      </c>
      <c r="AO393" s="39"/>
      <c r="AP393" s="39">
        <v>0</v>
      </c>
      <c r="AQ393" s="39"/>
      <c r="AR393" s="39"/>
      <c r="AS393" s="39"/>
      <c r="AT393" s="39">
        <v>0</v>
      </c>
      <c r="AU393" s="39"/>
      <c r="AV393" s="39"/>
      <c r="AW393" s="39"/>
    </row>
    <row r="394" spans="1:49" ht="19.5" customHeight="1" x14ac:dyDescent="0.2">
      <c r="D394" s="47" t="s">
        <v>103</v>
      </c>
      <c r="F394" s="48">
        <v>5</v>
      </c>
      <c r="G394" s="49"/>
      <c r="H394" s="49"/>
      <c r="I394" s="49"/>
      <c r="J394" s="48">
        <v>15</v>
      </c>
      <c r="K394" s="48">
        <v>0</v>
      </c>
      <c r="L394" s="48">
        <v>0</v>
      </c>
      <c r="M394" s="49"/>
      <c r="N394" s="48">
        <v>15</v>
      </c>
      <c r="O394" s="49"/>
      <c r="P394" s="49"/>
      <c r="Q394" s="49"/>
      <c r="R394" s="48">
        <v>0</v>
      </c>
      <c r="S394" s="48">
        <v>0</v>
      </c>
      <c r="T394" s="48">
        <v>3</v>
      </c>
      <c r="U394" s="48">
        <v>0</v>
      </c>
      <c r="V394" s="49"/>
      <c r="W394" s="48">
        <v>4</v>
      </c>
      <c r="X394" s="48">
        <v>0</v>
      </c>
      <c r="Y394" s="48">
        <v>0</v>
      </c>
      <c r="Z394" s="48">
        <v>0</v>
      </c>
      <c r="AA394" s="48">
        <v>0</v>
      </c>
      <c r="AB394" s="48">
        <v>0</v>
      </c>
      <c r="AC394" s="48">
        <v>3</v>
      </c>
      <c r="AD394" s="48">
        <v>0</v>
      </c>
      <c r="AE394" s="49"/>
      <c r="AF394" s="48">
        <v>10</v>
      </c>
      <c r="AG394" s="49"/>
      <c r="AH394" s="49"/>
      <c r="AI394" s="49"/>
      <c r="AJ394" s="48">
        <v>10</v>
      </c>
      <c r="AK394" s="49"/>
      <c r="AL394" s="49"/>
      <c r="AM394" s="49"/>
      <c r="AN394" s="48">
        <v>0</v>
      </c>
      <c r="AO394" s="49"/>
      <c r="AP394" s="48">
        <v>0</v>
      </c>
      <c r="AQ394" s="49"/>
      <c r="AR394" s="49"/>
      <c r="AS394" s="49"/>
      <c r="AT394" s="48">
        <v>7</v>
      </c>
      <c r="AU394" s="39"/>
      <c r="AV394" s="39"/>
      <c r="AW394" s="39"/>
    </row>
    <row r="395" spans="1:49" ht="20.100000000000001" customHeight="1" x14ac:dyDescent="0.2">
      <c r="D395" s="2" t="s">
        <v>104</v>
      </c>
      <c r="F395" s="39">
        <v>41</v>
      </c>
      <c r="G395" s="39"/>
      <c r="H395" s="39"/>
      <c r="I395" s="39"/>
      <c r="J395" s="39">
        <v>232</v>
      </c>
      <c r="K395" s="39">
        <v>0</v>
      </c>
      <c r="L395" s="39">
        <v>0</v>
      </c>
      <c r="M395" s="39"/>
      <c r="N395" s="39">
        <v>232</v>
      </c>
      <c r="O395" s="39"/>
      <c r="P395" s="39"/>
      <c r="Q395" s="39"/>
      <c r="R395" s="39">
        <v>0</v>
      </c>
      <c r="S395" s="39">
        <v>9</v>
      </c>
      <c r="T395" s="39">
        <v>43</v>
      </c>
      <c r="U395" s="39">
        <v>9</v>
      </c>
      <c r="V395" s="39"/>
      <c r="W395" s="39">
        <v>82</v>
      </c>
      <c r="X395" s="39">
        <v>0</v>
      </c>
      <c r="Y395" s="39">
        <v>0</v>
      </c>
      <c r="Z395" s="39">
        <v>7</v>
      </c>
      <c r="AA395" s="39">
        <v>1</v>
      </c>
      <c r="AB395" s="39">
        <v>1</v>
      </c>
      <c r="AC395" s="39">
        <v>71</v>
      </c>
      <c r="AD395" s="39">
        <v>0</v>
      </c>
      <c r="AE395" s="39"/>
      <c r="AF395" s="39">
        <v>223</v>
      </c>
      <c r="AG395" s="39"/>
      <c r="AH395" s="39"/>
      <c r="AI395" s="39"/>
      <c r="AJ395" s="39">
        <v>47</v>
      </c>
      <c r="AK395" s="39"/>
      <c r="AL395" s="39"/>
      <c r="AM395" s="39"/>
      <c r="AN395" s="39">
        <v>0</v>
      </c>
      <c r="AO395" s="39"/>
      <c r="AP395" s="39">
        <v>3</v>
      </c>
      <c r="AQ395" s="39"/>
      <c r="AR395" s="39"/>
      <c r="AS395" s="39"/>
      <c r="AT395" s="39">
        <v>0</v>
      </c>
      <c r="AU395" s="39"/>
      <c r="AV395" s="39"/>
      <c r="AW395" s="39"/>
    </row>
    <row r="396" spans="1:49" ht="20.100000000000001" customHeight="1" x14ac:dyDescent="0.2"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</row>
    <row r="397" spans="1:49" s="1" customFormat="1" ht="20.100000000000001" customHeight="1" x14ac:dyDescent="0.25">
      <c r="A397" s="3"/>
      <c r="B397" s="6"/>
      <c r="C397" s="51" t="s">
        <v>159</v>
      </c>
      <c r="D397" s="52"/>
      <c r="E397" s="5"/>
      <c r="F397" s="53">
        <v>272</v>
      </c>
      <c r="G397" s="54"/>
      <c r="H397" s="54"/>
      <c r="I397" s="54"/>
      <c r="J397" s="53">
        <v>1442</v>
      </c>
      <c r="K397" s="53">
        <v>6</v>
      </c>
      <c r="L397" s="53">
        <v>14</v>
      </c>
      <c r="M397" s="54"/>
      <c r="N397" s="53">
        <v>1462</v>
      </c>
      <c r="O397" s="54"/>
      <c r="P397" s="54"/>
      <c r="Q397" s="54"/>
      <c r="R397" s="53">
        <f xml:space="preserve"> 0 + 2</f>
        <v>2</v>
      </c>
      <c r="S397" s="53">
        <v>46</v>
      </c>
      <c r="T397" s="53">
        <v>284</v>
      </c>
      <c r="U397" s="53">
        <v>65</v>
      </c>
      <c r="V397" s="54"/>
      <c r="W397" s="53">
        <v>499</v>
      </c>
      <c r="X397" s="53">
        <v>5</v>
      </c>
      <c r="Y397" s="53">
        <v>0</v>
      </c>
      <c r="Z397" s="53">
        <v>53</v>
      </c>
      <c r="AA397" s="53">
        <v>47</v>
      </c>
      <c r="AB397" s="53">
        <v>12</v>
      </c>
      <c r="AC397" s="53">
        <v>405</v>
      </c>
      <c r="AD397" s="53">
        <v>0</v>
      </c>
      <c r="AE397" s="54"/>
      <c r="AF397" s="53">
        <v>1418</v>
      </c>
      <c r="AG397" s="54"/>
      <c r="AH397" s="54"/>
      <c r="AI397" s="54"/>
      <c r="AJ397" s="53">
        <v>305</v>
      </c>
      <c r="AK397" s="54"/>
      <c r="AL397" s="54"/>
      <c r="AM397" s="54"/>
      <c r="AN397" s="53">
        <v>0</v>
      </c>
      <c r="AO397" s="54"/>
      <c r="AP397" s="53">
        <v>11</v>
      </c>
      <c r="AQ397" s="54"/>
      <c r="AR397" s="54"/>
      <c r="AS397" s="54"/>
      <c r="AT397" s="53">
        <v>189</v>
      </c>
      <c r="AU397" s="39"/>
      <c r="AV397" s="39"/>
      <c r="AW397" s="39"/>
    </row>
    <row r="398" spans="1:49" s="1" customFormat="1" ht="20.100000000000001" customHeight="1" x14ac:dyDescent="0.2">
      <c r="A398" s="3"/>
      <c r="B398" s="6"/>
      <c r="C398" s="3"/>
      <c r="D398" s="3"/>
      <c r="E398" s="5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39"/>
      <c r="AV398" s="39"/>
      <c r="AW398" s="39"/>
    </row>
    <row r="399" spans="1:49" s="1" customFormat="1" ht="20.100000000000001" customHeight="1" x14ac:dyDescent="0.25">
      <c r="A399" s="3"/>
      <c r="B399" s="57" t="s">
        <v>235</v>
      </c>
      <c r="C399" s="58"/>
      <c r="D399" s="58"/>
      <c r="E399" s="5"/>
      <c r="F399" s="59">
        <v>272</v>
      </c>
      <c r="G399" s="54"/>
      <c r="H399" s="54"/>
      <c r="I399" s="54"/>
      <c r="J399" s="59">
        <v>1442</v>
      </c>
      <c r="K399" s="59">
        <v>6</v>
      </c>
      <c r="L399" s="59">
        <v>14</v>
      </c>
      <c r="M399" s="54"/>
      <c r="N399" s="59">
        <v>1462</v>
      </c>
      <c r="O399" s="54"/>
      <c r="P399" s="54"/>
      <c r="Q399" s="54"/>
      <c r="R399" s="59">
        <f xml:space="preserve"> 0 + 2</f>
        <v>2</v>
      </c>
      <c r="S399" s="59">
        <v>46</v>
      </c>
      <c r="T399" s="59">
        <v>284</v>
      </c>
      <c r="U399" s="59">
        <v>65</v>
      </c>
      <c r="V399" s="54"/>
      <c r="W399" s="59">
        <v>499</v>
      </c>
      <c r="X399" s="59">
        <v>5</v>
      </c>
      <c r="Y399" s="59">
        <v>0</v>
      </c>
      <c r="Z399" s="59">
        <v>53</v>
      </c>
      <c r="AA399" s="59">
        <v>47</v>
      </c>
      <c r="AB399" s="59">
        <v>12</v>
      </c>
      <c r="AC399" s="59">
        <v>405</v>
      </c>
      <c r="AD399" s="59">
        <v>0</v>
      </c>
      <c r="AE399" s="54"/>
      <c r="AF399" s="59">
        <v>1418</v>
      </c>
      <c r="AG399" s="54"/>
      <c r="AH399" s="54"/>
      <c r="AI399" s="54"/>
      <c r="AJ399" s="59">
        <v>305</v>
      </c>
      <c r="AK399" s="54"/>
      <c r="AL399" s="54"/>
      <c r="AM399" s="54"/>
      <c r="AN399" s="59">
        <v>0</v>
      </c>
      <c r="AO399" s="54"/>
      <c r="AP399" s="59">
        <v>11</v>
      </c>
      <c r="AQ399" s="54"/>
      <c r="AR399" s="54"/>
      <c r="AS399" s="54"/>
      <c r="AT399" s="59">
        <v>189</v>
      </c>
      <c r="AU399" s="39"/>
      <c r="AV399" s="39"/>
      <c r="AW399" s="39"/>
    </row>
    <row r="400" spans="1:49" ht="20.100000000000001" customHeight="1" x14ac:dyDescent="0.2"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</row>
    <row r="401" spans="1:49" ht="20.100000000000001" customHeight="1" x14ac:dyDescent="0.2">
      <c r="B401" s="6" t="s">
        <v>236</v>
      </c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</row>
    <row r="402" spans="1:49" ht="20.100000000000001" customHeight="1" x14ac:dyDescent="0.2">
      <c r="C402" s="3" t="s">
        <v>154</v>
      </c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</row>
    <row r="403" spans="1:49" ht="20.100000000000001" customHeight="1" x14ac:dyDescent="0.2">
      <c r="D403" s="2" t="s">
        <v>96</v>
      </c>
      <c r="F403" s="39">
        <v>53</v>
      </c>
      <c r="G403" s="39"/>
      <c r="H403" s="39"/>
      <c r="I403" s="39"/>
      <c r="J403" s="39">
        <v>214</v>
      </c>
      <c r="K403" s="39">
        <v>2</v>
      </c>
      <c r="L403" s="39">
        <v>0</v>
      </c>
      <c r="M403" s="39"/>
      <c r="N403" s="39">
        <v>216</v>
      </c>
      <c r="O403" s="39"/>
      <c r="P403" s="39"/>
      <c r="Q403" s="39"/>
      <c r="R403" s="39">
        <v>0</v>
      </c>
      <c r="S403" s="39">
        <v>4</v>
      </c>
      <c r="T403" s="39">
        <v>25</v>
      </c>
      <c r="U403" s="39">
        <v>6</v>
      </c>
      <c r="V403" s="39"/>
      <c r="W403" s="39">
        <v>126</v>
      </c>
      <c r="X403" s="39">
        <v>0</v>
      </c>
      <c r="Y403" s="39">
        <v>0</v>
      </c>
      <c r="Z403" s="39">
        <v>6</v>
      </c>
      <c r="AA403" s="39">
        <v>7</v>
      </c>
      <c r="AB403" s="39">
        <v>1</v>
      </c>
      <c r="AC403" s="39">
        <v>68</v>
      </c>
      <c r="AD403" s="39">
        <v>0</v>
      </c>
      <c r="AE403" s="39"/>
      <c r="AF403" s="39">
        <v>243</v>
      </c>
      <c r="AG403" s="39"/>
      <c r="AH403" s="39"/>
      <c r="AI403" s="39"/>
      <c r="AJ403" s="39">
        <v>26</v>
      </c>
      <c r="AK403" s="39"/>
      <c r="AL403" s="39"/>
      <c r="AM403" s="39"/>
      <c r="AN403" s="39">
        <v>0</v>
      </c>
      <c r="AO403" s="39"/>
      <c r="AP403" s="39">
        <v>0</v>
      </c>
      <c r="AQ403" s="39"/>
      <c r="AR403" s="39"/>
      <c r="AS403" s="39"/>
      <c r="AT403" s="39">
        <v>0</v>
      </c>
      <c r="AU403" s="39"/>
      <c r="AV403" s="39"/>
      <c r="AW403" s="39"/>
    </row>
    <row r="404" spans="1:49" ht="19.5" customHeight="1" x14ac:dyDescent="0.2">
      <c r="D404" s="47" t="s">
        <v>97</v>
      </c>
      <c r="F404" s="48">
        <v>17</v>
      </c>
      <c r="G404" s="49"/>
      <c r="H404" s="49"/>
      <c r="I404" s="49"/>
      <c r="J404" s="48">
        <v>199</v>
      </c>
      <c r="K404" s="48">
        <v>3</v>
      </c>
      <c r="L404" s="48">
        <v>1</v>
      </c>
      <c r="M404" s="49"/>
      <c r="N404" s="48">
        <v>203</v>
      </c>
      <c r="O404" s="49"/>
      <c r="P404" s="49"/>
      <c r="Q404" s="49"/>
      <c r="R404" s="48">
        <v>0</v>
      </c>
      <c r="S404" s="48">
        <v>0</v>
      </c>
      <c r="T404" s="48">
        <v>22</v>
      </c>
      <c r="U404" s="48">
        <v>4</v>
      </c>
      <c r="V404" s="49"/>
      <c r="W404" s="48">
        <v>83</v>
      </c>
      <c r="X404" s="48">
        <v>1</v>
      </c>
      <c r="Y404" s="48">
        <v>0</v>
      </c>
      <c r="Z404" s="48">
        <v>31</v>
      </c>
      <c r="AA404" s="48">
        <v>6</v>
      </c>
      <c r="AB404" s="48">
        <v>3</v>
      </c>
      <c r="AC404" s="48">
        <v>45</v>
      </c>
      <c r="AD404" s="48">
        <v>0</v>
      </c>
      <c r="AE404" s="49"/>
      <c r="AF404" s="48">
        <v>195</v>
      </c>
      <c r="AG404" s="49"/>
      <c r="AH404" s="49"/>
      <c r="AI404" s="49"/>
      <c r="AJ404" s="48">
        <v>25</v>
      </c>
      <c r="AK404" s="49"/>
      <c r="AL404" s="49"/>
      <c r="AM404" s="49"/>
      <c r="AN404" s="48">
        <v>0</v>
      </c>
      <c r="AO404" s="49"/>
      <c r="AP404" s="48">
        <v>0</v>
      </c>
      <c r="AQ404" s="49"/>
      <c r="AR404" s="49"/>
      <c r="AS404" s="49"/>
      <c r="AT404" s="48">
        <v>0</v>
      </c>
      <c r="AU404" s="39"/>
      <c r="AV404" s="39"/>
      <c r="AW404" s="39"/>
    </row>
    <row r="405" spans="1:49" ht="20.100000000000001" customHeight="1" x14ac:dyDescent="0.2">
      <c r="D405" s="2" t="s">
        <v>113</v>
      </c>
      <c r="F405" s="39">
        <v>41</v>
      </c>
      <c r="G405" s="39"/>
      <c r="H405" s="39"/>
      <c r="I405" s="39"/>
      <c r="J405" s="39">
        <v>219</v>
      </c>
      <c r="K405" s="39">
        <v>2</v>
      </c>
      <c r="L405" s="39">
        <v>2</v>
      </c>
      <c r="M405" s="39"/>
      <c r="N405" s="39">
        <v>223</v>
      </c>
      <c r="O405" s="39"/>
      <c r="P405" s="39"/>
      <c r="Q405" s="39"/>
      <c r="R405" s="39">
        <v>0</v>
      </c>
      <c r="S405" s="39">
        <v>3</v>
      </c>
      <c r="T405" s="39">
        <v>10</v>
      </c>
      <c r="U405" s="39">
        <v>13</v>
      </c>
      <c r="V405" s="39"/>
      <c r="W405" s="39">
        <v>117</v>
      </c>
      <c r="X405" s="39">
        <v>0</v>
      </c>
      <c r="Y405" s="39">
        <v>0</v>
      </c>
      <c r="Z405" s="39">
        <v>14</v>
      </c>
      <c r="AA405" s="39">
        <v>7</v>
      </c>
      <c r="AB405" s="39">
        <v>0</v>
      </c>
      <c r="AC405" s="39">
        <v>56</v>
      </c>
      <c r="AD405" s="39">
        <v>0</v>
      </c>
      <c r="AE405" s="39"/>
      <c r="AF405" s="39">
        <v>220</v>
      </c>
      <c r="AG405" s="39"/>
      <c r="AH405" s="39"/>
      <c r="AI405" s="39"/>
      <c r="AJ405" s="39">
        <v>44</v>
      </c>
      <c r="AK405" s="39"/>
      <c r="AL405" s="39"/>
      <c r="AM405" s="39"/>
      <c r="AN405" s="39">
        <v>0</v>
      </c>
      <c r="AO405" s="39"/>
      <c r="AP405" s="39">
        <v>0</v>
      </c>
      <c r="AQ405" s="39"/>
      <c r="AR405" s="39"/>
      <c r="AS405" s="39"/>
      <c r="AT405" s="39">
        <v>0</v>
      </c>
      <c r="AU405" s="39"/>
      <c r="AV405" s="39"/>
      <c r="AW405" s="39"/>
    </row>
    <row r="406" spans="1:49" ht="19.5" customHeight="1" x14ac:dyDescent="0.2">
      <c r="D406" s="47" t="s">
        <v>99</v>
      </c>
      <c r="F406" s="48">
        <v>33</v>
      </c>
      <c r="G406" s="49"/>
      <c r="H406" s="49"/>
      <c r="I406" s="49"/>
      <c r="J406" s="48">
        <v>194</v>
      </c>
      <c r="K406" s="48">
        <v>1</v>
      </c>
      <c r="L406" s="48">
        <v>0</v>
      </c>
      <c r="M406" s="49"/>
      <c r="N406" s="48">
        <v>195</v>
      </c>
      <c r="O406" s="49"/>
      <c r="P406" s="49"/>
      <c r="Q406" s="49"/>
      <c r="R406" s="48">
        <v>0</v>
      </c>
      <c r="S406" s="48">
        <v>2</v>
      </c>
      <c r="T406" s="48">
        <v>7</v>
      </c>
      <c r="U406" s="48">
        <v>14</v>
      </c>
      <c r="V406" s="49"/>
      <c r="W406" s="48">
        <v>64</v>
      </c>
      <c r="X406" s="48">
        <v>0</v>
      </c>
      <c r="Y406" s="48">
        <v>0</v>
      </c>
      <c r="Z406" s="48">
        <v>35</v>
      </c>
      <c r="AA406" s="48">
        <v>1</v>
      </c>
      <c r="AB406" s="48">
        <v>1</v>
      </c>
      <c r="AC406" s="48">
        <v>63</v>
      </c>
      <c r="AD406" s="48">
        <v>0</v>
      </c>
      <c r="AE406" s="49"/>
      <c r="AF406" s="48">
        <v>187</v>
      </c>
      <c r="AG406" s="49"/>
      <c r="AH406" s="49"/>
      <c r="AI406" s="49"/>
      <c r="AJ406" s="48">
        <v>41</v>
      </c>
      <c r="AK406" s="49"/>
      <c r="AL406" s="49"/>
      <c r="AM406" s="49"/>
      <c r="AN406" s="48">
        <v>0</v>
      </c>
      <c r="AO406" s="49"/>
      <c r="AP406" s="48">
        <v>0</v>
      </c>
      <c r="AQ406" s="49"/>
      <c r="AR406" s="49"/>
      <c r="AS406" s="49"/>
      <c r="AT406" s="48">
        <v>0</v>
      </c>
      <c r="AU406" s="39"/>
      <c r="AV406" s="39"/>
      <c r="AW406" s="39"/>
    </row>
    <row r="407" spans="1:49" ht="20.100000000000001" customHeight="1" x14ac:dyDescent="0.2">
      <c r="D407" s="2" t="s">
        <v>114</v>
      </c>
      <c r="F407" s="39">
        <v>7</v>
      </c>
      <c r="G407" s="39"/>
      <c r="H407" s="39"/>
      <c r="I407" s="39"/>
      <c r="J407" s="39">
        <v>56</v>
      </c>
      <c r="K407" s="39">
        <v>0</v>
      </c>
      <c r="L407" s="39">
        <v>1</v>
      </c>
      <c r="M407" s="39"/>
      <c r="N407" s="39">
        <v>57</v>
      </c>
      <c r="O407" s="39"/>
      <c r="P407" s="39"/>
      <c r="Q407" s="39"/>
      <c r="R407" s="39">
        <v>0</v>
      </c>
      <c r="S407" s="39">
        <v>2</v>
      </c>
      <c r="T407" s="39">
        <v>12</v>
      </c>
      <c r="U407" s="39">
        <v>0</v>
      </c>
      <c r="V407" s="39"/>
      <c r="W407" s="39">
        <v>15</v>
      </c>
      <c r="X407" s="39">
        <v>0</v>
      </c>
      <c r="Y407" s="39">
        <v>0</v>
      </c>
      <c r="Z407" s="39">
        <v>1</v>
      </c>
      <c r="AA407" s="39">
        <v>4</v>
      </c>
      <c r="AB407" s="39">
        <v>0</v>
      </c>
      <c r="AC407" s="39">
        <v>23</v>
      </c>
      <c r="AD407" s="39">
        <v>0</v>
      </c>
      <c r="AE407" s="39"/>
      <c r="AF407" s="39">
        <v>57</v>
      </c>
      <c r="AG407" s="39"/>
      <c r="AH407" s="39"/>
      <c r="AI407" s="39"/>
      <c r="AJ407" s="39">
        <v>7</v>
      </c>
      <c r="AK407" s="39"/>
      <c r="AL407" s="39"/>
      <c r="AM407" s="39"/>
      <c r="AN407" s="39">
        <v>0</v>
      </c>
      <c r="AO407" s="39"/>
      <c r="AP407" s="39">
        <v>0</v>
      </c>
      <c r="AQ407" s="39"/>
      <c r="AR407" s="39"/>
      <c r="AS407" s="39"/>
      <c r="AT407" s="39">
        <v>0</v>
      </c>
      <c r="AU407" s="39"/>
      <c r="AV407" s="39"/>
      <c r="AW407" s="39"/>
    </row>
    <row r="408" spans="1:49" ht="19.5" customHeight="1" x14ac:dyDescent="0.2">
      <c r="D408" s="47" t="s">
        <v>115</v>
      </c>
      <c r="F408" s="48">
        <v>16</v>
      </c>
      <c r="G408" s="49"/>
      <c r="H408" s="49"/>
      <c r="I408" s="49"/>
      <c r="J408" s="48">
        <v>59</v>
      </c>
      <c r="K408" s="48">
        <v>4</v>
      </c>
      <c r="L408" s="48">
        <v>0</v>
      </c>
      <c r="M408" s="49"/>
      <c r="N408" s="48">
        <v>63</v>
      </c>
      <c r="O408" s="49"/>
      <c r="P408" s="49"/>
      <c r="Q408" s="49"/>
      <c r="R408" s="48">
        <v>0</v>
      </c>
      <c r="S408" s="48">
        <v>4</v>
      </c>
      <c r="T408" s="48">
        <v>9</v>
      </c>
      <c r="U408" s="48">
        <v>4</v>
      </c>
      <c r="V408" s="49"/>
      <c r="W408" s="48">
        <v>21</v>
      </c>
      <c r="X408" s="48">
        <v>1</v>
      </c>
      <c r="Y408" s="48">
        <v>0</v>
      </c>
      <c r="Z408" s="48">
        <v>1</v>
      </c>
      <c r="AA408" s="48">
        <v>1</v>
      </c>
      <c r="AB408" s="48">
        <v>1</v>
      </c>
      <c r="AC408" s="48">
        <v>17</v>
      </c>
      <c r="AD408" s="48">
        <v>1</v>
      </c>
      <c r="AE408" s="49"/>
      <c r="AF408" s="48">
        <v>60</v>
      </c>
      <c r="AG408" s="49"/>
      <c r="AH408" s="49"/>
      <c r="AI408" s="49"/>
      <c r="AJ408" s="48">
        <v>19</v>
      </c>
      <c r="AK408" s="49"/>
      <c r="AL408" s="49"/>
      <c r="AM408" s="49"/>
      <c r="AN408" s="48">
        <v>0</v>
      </c>
      <c r="AO408" s="49"/>
      <c r="AP408" s="48">
        <v>0</v>
      </c>
      <c r="AQ408" s="49"/>
      <c r="AR408" s="49"/>
      <c r="AS408" s="49"/>
      <c r="AT408" s="48">
        <v>0</v>
      </c>
      <c r="AU408" s="39"/>
      <c r="AV408" s="39"/>
      <c r="AW408" s="39"/>
    </row>
    <row r="409" spans="1:49" ht="20.100000000000001" customHeight="1" x14ac:dyDescent="0.2">
      <c r="D409" s="2" t="s">
        <v>116</v>
      </c>
      <c r="F409" s="39">
        <v>13</v>
      </c>
      <c r="G409" s="39"/>
      <c r="H409" s="39"/>
      <c r="I409" s="39"/>
      <c r="J409" s="39">
        <v>59</v>
      </c>
      <c r="K409" s="39">
        <v>0</v>
      </c>
      <c r="L409" s="39">
        <v>2</v>
      </c>
      <c r="M409" s="39"/>
      <c r="N409" s="39">
        <v>61</v>
      </c>
      <c r="O409" s="39"/>
      <c r="P409" s="39"/>
      <c r="Q409" s="39"/>
      <c r="R409" s="39">
        <v>0</v>
      </c>
      <c r="S409" s="39">
        <v>0</v>
      </c>
      <c r="T409" s="39">
        <v>12</v>
      </c>
      <c r="U409" s="39">
        <v>1</v>
      </c>
      <c r="V409" s="39"/>
      <c r="W409" s="39">
        <v>16</v>
      </c>
      <c r="X409" s="39">
        <v>0</v>
      </c>
      <c r="Y409" s="39">
        <v>0</v>
      </c>
      <c r="Z409" s="39">
        <v>1</v>
      </c>
      <c r="AA409" s="39">
        <v>5</v>
      </c>
      <c r="AB409" s="39">
        <v>1</v>
      </c>
      <c r="AC409" s="39">
        <v>23</v>
      </c>
      <c r="AD409" s="39">
        <v>0</v>
      </c>
      <c r="AE409" s="39"/>
      <c r="AF409" s="39">
        <v>59</v>
      </c>
      <c r="AG409" s="39"/>
      <c r="AH409" s="39"/>
      <c r="AI409" s="39"/>
      <c r="AJ409" s="39">
        <v>15</v>
      </c>
      <c r="AK409" s="39"/>
      <c r="AL409" s="39"/>
      <c r="AM409" s="39"/>
      <c r="AN409" s="39">
        <v>0</v>
      </c>
      <c r="AO409" s="39"/>
      <c r="AP409" s="39">
        <v>0</v>
      </c>
      <c r="AQ409" s="39"/>
      <c r="AR409" s="39"/>
      <c r="AS409" s="39"/>
      <c r="AT409" s="39">
        <v>0</v>
      </c>
      <c r="AU409" s="39"/>
      <c r="AV409" s="39"/>
      <c r="AW409" s="39"/>
    </row>
    <row r="410" spans="1:49" ht="19.5" customHeight="1" x14ac:dyDescent="0.2">
      <c r="D410" s="47" t="s">
        <v>103</v>
      </c>
      <c r="F410" s="48">
        <v>4</v>
      </c>
      <c r="G410" s="49"/>
      <c r="H410" s="49"/>
      <c r="I410" s="49"/>
      <c r="J410" s="48">
        <v>52</v>
      </c>
      <c r="K410" s="48">
        <v>1</v>
      </c>
      <c r="L410" s="48">
        <v>0</v>
      </c>
      <c r="M410" s="49"/>
      <c r="N410" s="48">
        <v>53</v>
      </c>
      <c r="O410" s="49"/>
      <c r="P410" s="49"/>
      <c r="Q410" s="49"/>
      <c r="R410" s="48">
        <v>0</v>
      </c>
      <c r="S410" s="48">
        <v>2</v>
      </c>
      <c r="T410" s="48">
        <v>5</v>
      </c>
      <c r="U410" s="48">
        <v>7</v>
      </c>
      <c r="V410" s="49"/>
      <c r="W410" s="48">
        <v>7</v>
      </c>
      <c r="X410" s="48">
        <v>0</v>
      </c>
      <c r="Y410" s="48">
        <v>0</v>
      </c>
      <c r="Z410" s="48">
        <v>4</v>
      </c>
      <c r="AA410" s="48">
        <v>1</v>
      </c>
      <c r="AB410" s="48">
        <v>1</v>
      </c>
      <c r="AC410" s="48">
        <v>27</v>
      </c>
      <c r="AD410" s="48">
        <v>0</v>
      </c>
      <c r="AE410" s="49"/>
      <c r="AF410" s="48">
        <v>54</v>
      </c>
      <c r="AG410" s="49"/>
      <c r="AH410" s="49"/>
      <c r="AI410" s="49"/>
      <c r="AJ410" s="48">
        <v>3</v>
      </c>
      <c r="AK410" s="49"/>
      <c r="AL410" s="49"/>
      <c r="AM410" s="49"/>
      <c r="AN410" s="48">
        <v>0</v>
      </c>
      <c r="AO410" s="49"/>
      <c r="AP410" s="48">
        <v>0</v>
      </c>
      <c r="AQ410" s="49"/>
      <c r="AR410" s="49"/>
      <c r="AS410" s="49"/>
      <c r="AT410" s="48">
        <v>0</v>
      </c>
      <c r="AU410" s="39"/>
      <c r="AV410" s="39"/>
      <c r="AW410" s="39"/>
    </row>
    <row r="411" spans="1:49" ht="20.100000000000001" customHeight="1" x14ac:dyDescent="0.2">
      <c r="D411" s="2" t="s">
        <v>104</v>
      </c>
      <c r="F411" s="39">
        <v>24</v>
      </c>
      <c r="G411" s="39"/>
      <c r="H411" s="39"/>
      <c r="I411" s="39"/>
      <c r="J411" s="39">
        <v>53</v>
      </c>
      <c r="K411" s="39">
        <v>4</v>
      </c>
      <c r="L411" s="39">
        <v>1</v>
      </c>
      <c r="M411" s="39"/>
      <c r="N411" s="39">
        <v>58</v>
      </c>
      <c r="O411" s="39"/>
      <c r="P411" s="39"/>
      <c r="Q411" s="39"/>
      <c r="R411" s="39">
        <v>0</v>
      </c>
      <c r="S411" s="39">
        <v>11</v>
      </c>
      <c r="T411" s="39">
        <v>11</v>
      </c>
      <c r="U411" s="39">
        <v>1</v>
      </c>
      <c r="V411" s="39"/>
      <c r="W411" s="39">
        <v>14</v>
      </c>
      <c r="X411" s="39">
        <v>0</v>
      </c>
      <c r="Y411" s="39">
        <v>0</v>
      </c>
      <c r="Z411" s="39">
        <v>10</v>
      </c>
      <c r="AA411" s="39">
        <v>0</v>
      </c>
      <c r="AB411" s="39">
        <v>0</v>
      </c>
      <c r="AC411" s="39">
        <v>15</v>
      </c>
      <c r="AD411" s="39">
        <v>0</v>
      </c>
      <c r="AE411" s="39"/>
      <c r="AF411" s="39">
        <v>62</v>
      </c>
      <c r="AG411" s="39"/>
      <c r="AH411" s="39"/>
      <c r="AI411" s="39"/>
      <c r="AJ411" s="39">
        <v>20</v>
      </c>
      <c r="AK411" s="39"/>
      <c r="AL411" s="39"/>
      <c r="AM411" s="39"/>
      <c r="AN411" s="39">
        <v>0</v>
      </c>
      <c r="AO411" s="39"/>
      <c r="AP411" s="39">
        <v>0</v>
      </c>
      <c r="AQ411" s="39"/>
      <c r="AR411" s="39"/>
      <c r="AS411" s="39"/>
      <c r="AT411" s="39">
        <v>0</v>
      </c>
      <c r="AU411" s="39"/>
      <c r="AV411" s="39"/>
      <c r="AW411" s="39"/>
    </row>
    <row r="412" spans="1:49" ht="19.5" customHeight="1" x14ac:dyDescent="0.2">
      <c r="D412" s="47" t="s">
        <v>117</v>
      </c>
      <c r="F412" s="48">
        <v>18</v>
      </c>
      <c r="G412" s="49"/>
      <c r="H412" s="49"/>
      <c r="I412" s="49"/>
      <c r="J412" s="48">
        <v>36</v>
      </c>
      <c r="K412" s="48">
        <v>1</v>
      </c>
      <c r="L412" s="48">
        <v>0</v>
      </c>
      <c r="M412" s="49"/>
      <c r="N412" s="48">
        <v>37</v>
      </c>
      <c r="O412" s="49"/>
      <c r="P412" s="49"/>
      <c r="Q412" s="49"/>
      <c r="R412" s="48">
        <v>0</v>
      </c>
      <c r="S412" s="48">
        <v>0</v>
      </c>
      <c r="T412" s="48">
        <v>11</v>
      </c>
      <c r="U412" s="48">
        <v>4</v>
      </c>
      <c r="V412" s="49"/>
      <c r="W412" s="48">
        <v>4</v>
      </c>
      <c r="X412" s="48">
        <v>0</v>
      </c>
      <c r="Y412" s="48">
        <v>0</v>
      </c>
      <c r="Z412" s="48">
        <v>4</v>
      </c>
      <c r="AA412" s="48">
        <v>4</v>
      </c>
      <c r="AB412" s="48">
        <v>1</v>
      </c>
      <c r="AC412" s="48">
        <v>15</v>
      </c>
      <c r="AD412" s="48">
        <v>0</v>
      </c>
      <c r="AE412" s="49"/>
      <c r="AF412" s="48">
        <v>43</v>
      </c>
      <c r="AG412" s="49"/>
      <c r="AH412" s="49"/>
      <c r="AI412" s="49"/>
      <c r="AJ412" s="48">
        <v>12</v>
      </c>
      <c r="AK412" s="49"/>
      <c r="AL412" s="49"/>
      <c r="AM412" s="49"/>
      <c r="AN412" s="48">
        <v>0</v>
      </c>
      <c r="AO412" s="49"/>
      <c r="AP412" s="48">
        <v>0</v>
      </c>
      <c r="AQ412" s="49"/>
      <c r="AR412" s="49"/>
      <c r="AS412" s="49"/>
      <c r="AT412" s="48">
        <v>1</v>
      </c>
      <c r="AU412" s="39"/>
      <c r="AV412" s="39"/>
      <c r="AW412" s="39"/>
    </row>
    <row r="413" spans="1:49" ht="20.100000000000001" customHeight="1" x14ac:dyDescent="0.2"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</row>
    <row r="414" spans="1:49" s="1" customFormat="1" ht="20.100000000000001" customHeight="1" x14ac:dyDescent="0.25">
      <c r="A414" s="3"/>
      <c r="B414" s="6"/>
      <c r="C414" s="51" t="s">
        <v>159</v>
      </c>
      <c r="D414" s="52"/>
      <c r="E414" s="5"/>
      <c r="F414" s="53">
        <v>226</v>
      </c>
      <c r="G414" s="54"/>
      <c r="H414" s="54"/>
      <c r="I414" s="54"/>
      <c r="J414" s="53">
        <v>1141</v>
      </c>
      <c r="K414" s="53">
        <v>18</v>
      </c>
      <c r="L414" s="53">
        <v>7</v>
      </c>
      <c r="M414" s="54"/>
      <c r="N414" s="53">
        <v>1166</v>
      </c>
      <c r="O414" s="54"/>
      <c r="P414" s="54"/>
      <c r="Q414" s="54"/>
      <c r="R414" s="53">
        <v>0</v>
      </c>
      <c r="S414" s="53">
        <v>28</v>
      </c>
      <c r="T414" s="53">
        <v>124</v>
      </c>
      <c r="U414" s="53">
        <v>54</v>
      </c>
      <c r="V414" s="54"/>
      <c r="W414" s="53">
        <v>467</v>
      </c>
      <c r="X414" s="53">
        <v>2</v>
      </c>
      <c r="Y414" s="53">
        <v>0</v>
      </c>
      <c r="Z414" s="53">
        <v>107</v>
      </c>
      <c r="AA414" s="53">
        <v>36</v>
      </c>
      <c r="AB414" s="53">
        <v>9</v>
      </c>
      <c r="AC414" s="53">
        <v>352</v>
      </c>
      <c r="AD414" s="53">
        <v>1</v>
      </c>
      <c r="AE414" s="54"/>
      <c r="AF414" s="53">
        <v>1180</v>
      </c>
      <c r="AG414" s="54"/>
      <c r="AH414" s="54"/>
      <c r="AI414" s="54"/>
      <c r="AJ414" s="53">
        <v>212</v>
      </c>
      <c r="AK414" s="54"/>
      <c r="AL414" s="54"/>
      <c r="AM414" s="54"/>
      <c r="AN414" s="53">
        <v>0</v>
      </c>
      <c r="AO414" s="54"/>
      <c r="AP414" s="53">
        <v>0</v>
      </c>
      <c r="AQ414" s="54"/>
      <c r="AR414" s="54"/>
      <c r="AS414" s="54"/>
      <c r="AT414" s="53">
        <v>1</v>
      </c>
      <c r="AU414" s="39"/>
      <c r="AV414" s="39"/>
      <c r="AW414" s="39"/>
    </row>
    <row r="415" spans="1:49" ht="20.100000000000001" customHeight="1" x14ac:dyDescent="0.2"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</row>
    <row r="416" spans="1:49" ht="20.100000000000001" customHeight="1" x14ac:dyDescent="0.2">
      <c r="C416" s="3" t="s">
        <v>237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</row>
    <row r="417" spans="1:49" ht="20.100000000000001" customHeight="1" x14ac:dyDescent="0.2">
      <c r="D417" s="2" t="s">
        <v>238</v>
      </c>
      <c r="F417" s="39">
        <v>0</v>
      </c>
      <c r="G417" s="39"/>
      <c r="H417" s="39"/>
      <c r="I417" s="39"/>
      <c r="J417" s="39">
        <v>3</v>
      </c>
      <c r="K417" s="39">
        <v>0</v>
      </c>
      <c r="L417" s="39">
        <v>0</v>
      </c>
      <c r="M417" s="39"/>
      <c r="N417" s="39">
        <v>3</v>
      </c>
      <c r="O417" s="39"/>
      <c r="P417" s="39"/>
      <c r="Q417" s="39"/>
      <c r="R417" s="39">
        <v>0</v>
      </c>
      <c r="S417" s="39">
        <v>0</v>
      </c>
      <c r="T417" s="39">
        <v>1</v>
      </c>
      <c r="U417" s="39">
        <v>0</v>
      </c>
      <c r="V417" s="39"/>
      <c r="W417" s="39">
        <v>1</v>
      </c>
      <c r="X417" s="39">
        <v>0</v>
      </c>
      <c r="Y417" s="39">
        <v>0</v>
      </c>
      <c r="Z417" s="39">
        <v>0</v>
      </c>
      <c r="AA417" s="39">
        <v>0</v>
      </c>
      <c r="AB417" s="39">
        <v>0</v>
      </c>
      <c r="AC417" s="39">
        <v>1</v>
      </c>
      <c r="AD417" s="39">
        <v>0</v>
      </c>
      <c r="AE417" s="39"/>
      <c r="AF417" s="39">
        <v>3</v>
      </c>
      <c r="AG417" s="39"/>
      <c r="AH417" s="39"/>
      <c r="AI417" s="39"/>
      <c r="AJ417" s="39">
        <v>0</v>
      </c>
      <c r="AK417" s="39"/>
      <c r="AL417" s="39"/>
      <c r="AM417" s="39"/>
      <c r="AN417" s="39">
        <v>0</v>
      </c>
      <c r="AO417" s="39"/>
      <c r="AP417" s="39">
        <v>0</v>
      </c>
      <c r="AQ417" s="39"/>
      <c r="AR417" s="39"/>
      <c r="AS417" s="39"/>
      <c r="AT417" s="39">
        <v>0</v>
      </c>
      <c r="AU417" s="39"/>
      <c r="AV417" s="39"/>
      <c r="AW417" s="39"/>
    </row>
    <row r="418" spans="1:49" ht="20.100000000000001" customHeight="1" x14ac:dyDescent="0.2"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</row>
    <row r="419" spans="1:49" s="1" customFormat="1" ht="20.100000000000001" customHeight="1" x14ac:dyDescent="0.25">
      <c r="A419" s="3"/>
      <c r="B419" s="6"/>
      <c r="C419" s="51" t="s">
        <v>194</v>
      </c>
      <c r="D419" s="52"/>
      <c r="E419" s="5"/>
      <c r="F419" s="53">
        <v>0</v>
      </c>
      <c r="G419" s="54"/>
      <c r="H419" s="54"/>
      <c r="I419" s="54"/>
      <c r="J419" s="53">
        <v>3</v>
      </c>
      <c r="K419" s="53">
        <v>0</v>
      </c>
      <c r="L419" s="53">
        <v>0</v>
      </c>
      <c r="M419" s="54"/>
      <c r="N419" s="53">
        <v>3</v>
      </c>
      <c r="O419" s="54"/>
      <c r="P419" s="54"/>
      <c r="Q419" s="54"/>
      <c r="R419" s="53">
        <v>0</v>
      </c>
      <c r="S419" s="53">
        <v>0</v>
      </c>
      <c r="T419" s="53">
        <v>1</v>
      </c>
      <c r="U419" s="53">
        <v>0</v>
      </c>
      <c r="V419" s="54"/>
      <c r="W419" s="53">
        <v>1</v>
      </c>
      <c r="X419" s="53">
        <v>0</v>
      </c>
      <c r="Y419" s="53">
        <v>0</v>
      </c>
      <c r="Z419" s="53">
        <v>0</v>
      </c>
      <c r="AA419" s="53">
        <v>0</v>
      </c>
      <c r="AB419" s="53">
        <v>0</v>
      </c>
      <c r="AC419" s="53">
        <v>1</v>
      </c>
      <c r="AD419" s="53">
        <v>0</v>
      </c>
      <c r="AE419" s="54"/>
      <c r="AF419" s="53">
        <v>3</v>
      </c>
      <c r="AG419" s="54"/>
      <c r="AH419" s="54"/>
      <c r="AI419" s="54"/>
      <c r="AJ419" s="53">
        <v>0</v>
      </c>
      <c r="AK419" s="54"/>
      <c r="AL419" s="54"/>
      <c r="AM419" s="54"/>
      <c r="AN419" s="53">
        <v>0</v>
      </c>
      <c r="AO419" s="54"/>
      <c r="AP419" s="53">
        <v>0</v>
      </c>
      <c r="AQ419" s="54"/>
      <c r="AR419" s="54"/>
      <c r="AS419" s="54"/>
      <c r="AT419" s="53">
        <v>0</v>
      </c>
      <c r="AU419" s="39"/>
      <c r="AV419" s="39"/>
      <c r="AW419" s="39"/>
    </row>
    <row r="420" spans="1:49" ht="20.100000000000001" customHeight="1" x14ac:dyDescent="0.2"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</row>
    <row r="421" spans="1:49" s="1" customFormat="1" ht="20.100000000000001" customHeight="1" x14ac:dyDescent="0.25">
      <c r="A421" s="3"/>
      <c r="B421" s="57" t="s">
        <v>239</v>
      </c>
      <c r="C421" s="58"/>
      <c r="D421" s="58"/>
      <c r="E421" s="5"/>
      <c r="F421" s="59">
        <v>226</v>
      </c>
      <c r="G421" s="54"/>
      <c r="H421" s="54"/>
      <c r="I421" s="54"/>
      <c r="J421" s="59">
        <v>1144</v>
      </c>
      <c r="K421" s="59">
        <v>18</v>
      </c>
      <c r="L421" s="59">
        <v>7</v>
      </c>
      <c r="M421" s="54"/>
      <c r="N421" s="59">
        <v>1169</v>
      </c>
      <c r="O421" s="54"/>
      <c r="P421" s="54"/>
      <c r="Q421" s="54"/>
      <c r="R421" s="59">
        <v>0</v>
      </c>
      <c r="S421" s="59">
        <v>28</v>
      </c>
      <c r="T421" s="59">
        <v>125</v>
      </c>
      <c r="U421" s="59">
        <v>54</v>
      </c>
      <c r="V421" s="54"/>
      <c r="W421" s="59">
        <v>468</v>
      </c>
      <c r="X421" s="59">
        <v>2</v>
      </c>
      <c r="Y421" s="59">
        <v>0</v>
      </c>
      <c r="Z421" s="59">
        <v>107</v>
      </c>
      <c r="AA421" s="59">
        <v>36</v>
      </c>
      <c r="AB421" s="59">
        <v>9</v>
      </c>
      <c r="AC421" s="59">
        <v>353</v>
      </c>
      <c r="AD421" s="59">
        <v>1</v>
      </c>
      <c r="AE421" s="54"/>
      <c r="AF421" s="59">
        <v>1183</v>
      </c>
      <c r="AG421" s="54"/>
      <c r="AH421" s="54"/>
      <c r="AI421" s="54"/>
      <c r="AJ421" s="59">
        <v>212</v>
      </c>
      <c r="AK421" s="54"/>
      <c r="AL421" s="54"/>
      <c r="AM421" s="54"/>
      <c r="AN421" s="59">
        <v>0</v>
      </c>
      <c r="AO421" s="54"/>
      <c r="AP421" s="59">
        <v>0</v>
      </c>
      <c r="AQ421" s="54"/>
      <c r="AR421" s="54"/>
      <c r="AS421" s="54"/>
      <c r="AT421" s="59">
        <v>1</v>
      </c>
      <c r="AU421" s="39"/>
      <c r="AV421" s="39"/>
      <c r="AW421" s="39"/>
    </row>
    <row r="422" spans="1:49" ht="20.100000000000001" customHeight="1" x14ac:dyDescent="0.2"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</row>
    <row r="423" spans="1:49" ht="20.100000000000001" customHeight="1" x14ac:dyDescent="0.2">
      <c r="B423" s="6" t="s">
        <v>240</v>
      </c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</row>
    <row r="424" spans="1:49" ht="20.100000000000001" customHeight="1" x14ac:dyDescent="0.2">
      <c r="C424" s="3" t="s">
        <v>154</v>
      </c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</row>
    <row r="425" spans="1:49" ht="20.100000000000001" customHeight="1" x14ac:dyDescent="0.2">
      <c r="D425" s="2" t="s">
        <v>96</v>
      </c>
      <c r="F425" s="39">
        <v>13</v>
      </c>
      <c r="G425" s="39"/>
      <c r="H425" s="39"/>
      <c r="I425" s="39"/>
      <c r="J425" s="39">
        <v>158</v>
      </c>
      <c r="K425" s="39">
        <v>2</v>
      </c>
      <c r="L425" s="39">
        <v>2</v>
      </c>
      <c r="M425" s="39"/>
      <c r="N425" s="39">
        <v>162</v>
      </c>
      <c r="O425" s="39"/>
      <c r="P425" s="39"/>
      <c r="Q425" s="39"/>
      <c r="R425" s="39">
        <v>0</v>
      </c>
      <c r="S425" s="39">
        <v>3</v>
      </c>
      <c r="T425" s="39">
        <v>26</v>
      </c>
      <c r="U425" s="39">
        <v>4</v>
      </c>
      <c r="V425" s="39"/>
      <c r="W425" s="39">
        <v>61</v>
      </c>
      <c r="X425" s="39">
        <v>3</v>
      </c>
      <c r="Y425" s="39">
        <v>0</v>
      </c>
      <c r="Z425" s="39">
        <v>22</v>
      </c>
      <c r="AA425" s="39">
        <v>6</v>
      </c>
      <c r="AB425" s="39">
        <v>3</v>
      </c>
      <c r="AC425" s="39">
        <v>38</v>
      </c>
      <c r="AD425" s="39">
        <v>0</v>
      </c>
      <c r="AE425" s="39"/>
      <c r="AF425" s="39">
        <v>166</v>
      </c>
      <c r="AG425" s="39"/>
      <c r="AH425" s="39"/>
      <c r="AI425" s="39"/>
      <c r="AJ425" s="39">
        <v>9</v>
      </c>
      <c r="AK425" s="39"/>
      <c r="AL425" s="39"/>
      <c r="AM425" s="39"/>
      <c r="AN425" s="39">
        <v>0</v>
      </c>
      <c r="AO425" s="39"/>
      <c r="AP425" s="39">
        <v>0</v>
      </c>
      <c r="AQ425" s="39"/>
      <c r="AR425" s="39"/>
      <c r="AS425" s="39"/>
      <c r="AT425" s="39">
        <v>0</v>
      </c>
      <c r="AU425" s="39"/>
      <c r="AV425" s="39"/>
      <c r="AW425" s="39"/>
    </row>
    <row r="426" spans="1:49" ht="19.5" customHeight="1" x14ac:dyDescent="0.2">
      <c r="D426" s="47" t="s">
        <v>241</v>
      </c>
      <c r="F426" s="48">
        <v>13</v>
      </c>
      <c r="G426" s="49"/>
      <c r="H426" s="49"/>
      <c r="I426" s="49"/>
      <c r="J426" s="48">
        <v>109</v>
      </c>
      <c r="K426" s="48">
        <v>4</v>
      </c>
      <c r="L426" s="48">
        <v>0</v>
      </c>
      <c r="M426" s="49"/>
      <c r="N426" s="48">
        <v>113</v>
      </c>
      <c r="O426" s="49"/>
      <c r="P426" s="49"/>
      <c r="Q426" s="49"/>
      <c r="R426" s="48">
        <v>0</v>
      </c>
      <c r="S426" s="48">
        <v>2</v>
      </c>
      <c r="T426" s="48">
        <v>20</v>
      </c>
      <c r="U426" s="48">
        <v>7</v>
      </c>
      <c r="V426" s="49"/>
      <c r="W426" s="48">
        <v>27</v>
      </c>
      <c r="X426" s="48">
        <v>2</v>
      </c>
      <c r="Y426" s="48">
        <v>0</v>
      </c>
      <c r="Z426" s="48">
        <v>9</v>
      </c>
      <c r="AA426" s="48">
        <v>8</v>
      </c>
      <c r="AB426" s="48">
        <v>0</v>
      </c>
      <c r="AC426" s="48">
        <v>35</v>
      </c>
      <c r="AD426" s="48">
        <v>0</v>
      </c>
      <c r="AE426" s="49"/>
      <c r="AF426" s="48">
        <v>110</v>
      </c>
      <c r="AG426" s="49"/>
      <c r="AH426" s="49"/>
      <c r="AI426" s="49"/>
      <c r="AJ426" s="48">
        <v>16</v>
      </c>
      <c r="AK426" s="49"/>
      <c r="AL426" s="49"/>
      <c r="AM426" s="49"/>
      <c r="AN426" s="48">
        <v>0</v>
      </c>
      <c r="AO426" s="49"/>
      <c r="AP426" s="48">
        <v>0</v>
      </c>
      <c r="AQ426" s="49"/>
      <c r="AR426" s="49"/>
      <c r="AS426" s="49"/>
      <c r="AT426" s="48">
        <v>0</v>
      </c>
      <c r="AU426" s="39"/>
      <c r="AV426" s="39"/>
      <c r="AW426" s="39"/>
    </row>
    <row r="427" spans="1:49" ht="20.100000000000001" customHeight="1" x14ac:dyDescent="0.2">
      <c r="D427" s="2" t="s">
        <v>242</v>
      </c>
      <c r="F427" s="39">
        <v>19</v>
      </c>
      <c r="G427" s="39"/>
      <c r="H427" s="39"/>
      <c r="I427" s="39"/>
      <c r="J427" s="39">
        <v>107</v>
      </c>
      <c r="K427" s="39">
        <v>2</v>
      </c>
      <c r="L427" s="39">
        <v>0</v>
      </c>
      <c r="M427" s="39"/>
      <c r="N427" s="39">
        <v>109</v>
      </c>
      <c r="O427" s="39"/>
      <c r="P427" s="39"/>
      <c r="Q427" s="39"/>
      <c r="R427" s="39">
        <v>0</v>
      </c>
      <c r="S427" s="39">
        <v>4</v>
      </c>
      <c r="T427" s="39">
        <v>14</v>
      </c>
      <c r="U427" s="39">
        <v>4</v>
      </c>
      <c r="V427" s="39"/>
      <c r="W427" s="39">
        <v>30</v>
      </c>
      <c r="X427" s="39">
        <v>0</v>
      </c>
      <c r="Y427" s="39">
        <v>0</v>
      </c>
      <c r="Z427" s="39">
        <v>9</v>
      </c>
      <c r="AA427" s="39">
        <v>4</v>
      </c>
      <c r="AB427" s="39">
        <v>2</v>
      </c>
      <c r="AC427" s="39">
        <v>48</v>
      </c>
      <c r="AD427" s="39">
        <v>0</v>
      </c>
      <c r="AE427" s="39"/>
      <c r="AF427" s="39">
        <v>115</v>
      </c>
      <c r="AG427" s="39"/>
      <c r="AH427" s="39"/>
      <c r="AI427" s="39"/>
      <c r="AJ427" s="39">
        <v>13</v>
      </c>
      <c r="AK427" s="39"/>
      <c r="AL427" s="39"/>
      <c r="AM427" s="39"/>
      <c r="AN427" s="39">
        <v>0</v>
      </c>
      <c r="AO427" s="39"/>
      <c r="AP427" s="39">
        <v>0</v>
      </c>
      <c r="AQ427" s="39"/>
      <c r="AR427" s="39"/>
      <c r="AS427" s="39"/>
      <c r="AT427" s="39">
        <v>0</v>
      </c>
      <c r="AU427" s="39"/>
      <c r="AV427" s="39"/>
      <c r="AW427" s="39"/>
    </row>
    <row r="428" spans="1:49" ht="19.5" customHeight="1" x14ac:dyDescent="0.2">
      <c r="D428" s="47" t="s">
        <v>243</v>
      </c>
      <c r="F428" s="48">
        <v>19</v>
      </c>
      <c r="G428" s="49"/>
      <c r="H428" s="49"/>
      <c r="I428" s="49"/>
      <c r="J428" s="48">
        <v>84</v>
      </c>
      <c r="K428" s="48">
        <v>2</v>
      </c>
      <c r="L428" s="48">
        <v>0</v>
      </c>
      <c r="M428" s="49"/>
      <c r="N428" s="48">
        <v>86</v>
      </c>
      <c r="O428" s="49"/>
      <c r="P428" s="49"/>
      <c r="Q428" s="49"/>
      <c r="R428" s="48">
        <v>0</v>
      </c>
      <c r="S428" s="48">
        <v>3</v>
      </c>
      <c r="T428" s="48">
        <v>12</v>
      </c>
      <c r="U428" s="48">
        <v>3</v>
      </c>
      <c r="V428" s="49"/>
      <c r="W428" s="48">
        <v>24</v>
      </c>
      <c r="X428" s="48">
        <v>0</v>
      </c>
      <c r="Y428" s="48">
        <v>0</v>
      </c>
      <c r="Z428" s="48">
        <v>1</v>
      </c>
      <c r="AA428" s="48">
        <v>5</v>
      </c>
      <c r="AB428" s="48">
        <v>2</v>
      </c>
      <c r="AC428" s="48">
        <v>40</v>
      </c>
      <c r="AD428" s="48">
        <v>0</v>
      </c>
      <c r="AE428" s="49"/>
      <c r="AF428" s="48">
        <v>90</v>
      </c>
      <c r="AG428" s="49"/>
      <c r="AH428" s="49"/>
      <c r="AI428" s="49"/>
      <c r="AJ428" s="48">
        <v>15</v>
      </c>
      <c r="AK428" s="49"/>
      <c r="AL428" s="49"/>
      <c r="AM428" s="49"/>
      <c r="AN428" s="48">
        <v>0</v>
      </c>
      <c r="AO428" s="49"/>
      <c r="AP428" s="48">
        <v>0</v>
      </c>
      <c r="AQ428" s="49"/>
      <c r="AR428" s="49"/>
      <c r="AS428" s="49"/>
      <c r="AT428" s="48">
        <v>1</v>
      </c>
      <c r="AU428" s="39"/>
      <c r="AV428" s="39"/>
      <c r="AW428" s="39"/>
    </row>
    <row r="429" spans="1:49" ht="20.100000000000001" customHeight="1" x14ac:dyDescent="0.2">
      <c r="D429" s="2" t="s">
        <v>244</v>
      </c>
      <c r="F429" s="39">
        <v>15</v>
      </c>
      <c r="G429" s="39"/>
      <c r="H429" s="39"/>
      <c r="I429" s="39"/>
      <c r="J429" s="39">
        <v>87</v>
      </c>
      <c r="K429" s="39">
        <v>0</v>
      </c>
      <c r="L429" s="39">
        <v>0</v>
      </c>
      <c r="M429" s="39"/>
      <c r="N429" s="39">
        <v>87</v>
      </c>
      <c r="O429" s="39"/>
      <c r="P429" s="39"/>
      <c r="Q429" s="39"/>
      <c r="R429" s="39">
        <v>0</v>
      </c>
      <c r="S429" s="39">
        <v>1</v>
      </c>
      <c r="T429" s="39">
        <v>9</v>
      </c>
      <c r="U429" s="39">
        <v>0</v>
      </c>
      <c r="V429" s="39"/>
      <c r="W429" s="39">
        <v>18</v>
      </c>
      <c r="X429" s="39">
        <v>0</v>
      </c>
      <c r="Y429" s="39">
        <v>0</v>
      </c>
      <c r="Z429" s="39">
        <v>4</v>
      </c>
      <c r="AA429" s="39">
        <v>2</v>
      </c>
      <c r="AB429" s="39">
        <v>1</v>
      </c>
      <c r="AC429" s="39">
        <v>45</v>
      </c>
      <c r="AD429" s="39">
        <v>0</v>
      </c>
      <c r="AE429" s="39"/>
      <c r="AF429" s="39">
        <v>80</v>
      </c>
      <c r="AG429" s="39"/>
      <c r="AH429" s="39"/>
      <c r="AI429" s="39"/>
      <c r="AJ429" s="39">
        <v>22</v>
      </c>
      <c r="AK429" s="39"/>
      <c r="AL429" s="39"/>
      <c r="AM429" s="39"/>
      <c r="AN429" s="39">
        <v>0</v>
      </c>
      <c r="AO429" s="39"/>
      <c r="AP429" s="39">
        <v>0</v>
      </c>
      <c r="AQ429" s="39"/>
      <c r="AR429" s="39"/>
      <c r="AS429" s="39"/>
      <c r="AT429" s="39">
        <v>5</v>
      </c>
      <c r="AU429" s="39"/>
      <c r="AV429" s="39"/>
      <c r="AW429" s="39"/>
    </row>
    <row r="430" spans="1:49" ht="19.5" customHeight="1" x14ac:dyDescent="0.2">
      <c r="D430" s="47" t="s">
        <v>115</v>
      </c>
      <c r="F430" s="48">
        <v>8</v>
      </c>
      <c r="G430" s="49"/>
      <c r="H430" s="49"/>
      <c r="I430" s="49"/>
      <c r="J430" s="48">
        <v>23</v>
      </c>
      <c r="K430" s="48">
        <v>0</v>
      </c>
      <c r="L430" s="48">
        <v>0</v>
      </c>
      <c r="M430" s="49"/>
      <c r="N430" s="48">
        <v>23</v>
      </c>
      <c r="O430" s="49"/>
      <c r="P430" s="49"/>
      <c r="Q430" s="49"/>
      <c r="R430" s="48">
        <v>0</v>
      </c>
      <c r="S430" s="48">
        <v>2</v>
      </c>
      <c r="T430" s="48">
        <v>4</v>
      </c>
      <c r="U430" s="48">
        <v>1</v>
      </c>
      <c r="V430" s="49"/>
      <c r="W430" s="48">
        <v>11</v>
      </c>
      <c r="X430" s="48">
        <v>0</v>
      </c>
      <c r="Y430" s="48">
        <v>0</v>
      </c>
      <c r="Z430" s="48">
        <v>1</v>
      </c>
      <c r="AA430" s="48">
        <v>0</v>
      </c>
      <c r="AB430" s="48">
        <v>0</v>
      </c>
      <c r="AC430" s="48">
        <v>6</v>
      </c>
      <c r="AD430" s="48">
        <v>0</v>
      </c>
      <c r="AE430" s="49"/>
      <c r="AF430" s="48">
        <v>25</v>
      </c>
      <c r="AG430" s="49"/>
      <c r="AH430" s="49"/>
      <c r="AI430" s="49"/>
      <c r="AJ430" s="48">
        <v>6</v>
      </c>
      <c r="AK430" s="49"/>
      <c r="AL430" s="49"/>
      <c r="AM430" s="49"/>
      <c r="AN430" s="48">
        <v>0</v>
      </c>
      <c r="AO430" s="49"/>
      <c r="AP430" s="48">
        <v>0</v>
      </c>
      <c r="AQ430" s="49"/>
      <c r="AR430" s="49"/>
      <c r="AS430" s="49"/>
      <c r="AT430" s="48">
        <v>0</v>
      </c>
      <c r="AU430" s="39"/>
      <c r="AV430" s="39"/>
      <c r="AW430" s="39"/>
    </row>
    <row r="431" spans="1:49" ht="20.100000000000001" customHeight="1" x14ac:dyDescent="0.2">
      <c r="D431" s="2" t="s">
        <v>116</v>
      </c>
      <c r="F431" s="39">
        <v>2</v>
      </c>
      <c r="G431" s="39"/>
      <c r="H431" s="39"/>
      <c r="I431" s="39"/>
      <c r="J431" s="39">
        <v>23</v>
      </c>
      <c r="K431" s="39">
        <v>0</v>
      </c>
      <c r="L431" s="39">
        <v>0</v>
      </c>
      <c r="M431" s="39"/>
      <c r="N431" s="39">
        <v>23</v>
      </c>
      <c r="O431" s="39"/>
      <c r="P431" s="39"/>
      <c r="Q431" s="39"/>
      <c r="R431" s="39">
        <v>0</v>
      </c>
      <c r="S431" s="39">
        <v>1</v>
      </c>
      <c r="T431" s="39">
        <v>7</v>
      </c>
      <c r="U431" s="39">
        <v>3</v>
      </c>
      <c r="V431" s="39"/>
      <c r="W431" s="39">
        <v>3</v>
      </c>
      <c r="X431" s="39">
        <v>0</v>
      </c>
      <c r="Y431" s="39">
        <v>0</v>
      </c>
      <c r="Z431" s="39">
        <v>0</v>
      </c>
      <c r="AA431" s="39">
        <v>0</v>
      </c>
      <c r="AB431" s="39">
        <v>0</v>
      </c>
      <c r="AC431" s="39">
        <v>7</v>
      </c>
      <c r="AD431" s="39">
        <v>0</v>
      </c>
      <c r="AE431" s="39"/>
      <c r="AF431" s="39">
        <v>21</v>
      </c>
      <c r="AG431" s="39"/>
      <c r="AH431" s="39"/>
      <c r="AI431" s="39"/>
      <c r="AJ431" s="39">
        <v>4</v>
      </c>
      <c r="AK431" s="39"/>
      <c r="AL431" s="39"/>
      <c r="AM431" s="39"/>
      <c r="AN431" s="39">
        <v>0</v>
      </c>
      <c r="AO431" s="39"/>
      <c r="AP431" s="39">
        <v>0</v>
      </c>
      <c r="AQ431" s="39"/>
      <c r="AR431" s="39"/>
      <c r="AS431" s="39"/>
      <c r="AT431" s="39">
        <v>0</v>
      </c>
      <c r="AU431" s="39"/>
      <c r="AV431" s="39"/>
      <c r="AW431" s="39"/>
    </row>
    <row r="432" spans="1:49" ht="19.5" customHeight="1" x14ac:dyDescent="0.2">
      <c r="D432" s="47" t="s">
        <v>103</v>
      </c>
      <c r="F432" s="48">
        <v>10</v>
      </c>
      <c r="G432" s="49"/>
      <c r="H432" s="49"/>
      <c r="I432" s="49"/>
      <c r="J432" s="48">
        <v>114</v>
      </c>
      <c r="K432" s="48">
        <v>8</v>
      </c>
      <c r="L432" s="48">
        <v>1</v>
      </c>
      <c r="M432" s="49"/>
      <c r="N432" s="48">
        <v>123</v>
      </c>
      <c r="O432" s="49"/>
      <c r="P432" s="49"/>
      <c r="Q432" s="49"/>
      <c r="R432" s="48">
        <v>0</v>
      </c>
      <c r="S432" s="48">
        <v>7</v>
      </c>
      <c r="T432" s="48">
        <v>42</v>
      </c>
      <c r="U432" s="48">
        <v>4</v>
      </c>
      <c r="V432" s="49"/>
      <c r="W432" s="48">
        <v>18</v>
      </c>
      <c r="X432" s="48">
        <v>1</v>
      </c>
      <c r="Y432" s="48">
        <v>2</v>
      </c>
      <c r="Z432" s="48">
        <v>4</v>
      </c>
      <c r="AA432" s="48">
        <v>12</v>
      </c>
      <c r="AB432" s="48">
        <v>1</v>
      </c>
      <c r="AC432" s="48">
        <v>33</v>
      </c>
      <c r="AD432" s="48">
        <v>0</v>
      </c>
      <c r="AE432" s="49"/>
      <c r="AF432" s="48">
        <v>124</v>
      </c>
      <c r="AG432" s="49"/>
      <c r="AH432" s="49"/>
      <c r="AI432" s="49"/>
      <c r="AJ432" s="48">
        <v>9</v>
      </c>
      <c r="AK432" s="49"/>
      <c r="AL432" s="49"/>
      <c r="AM432" s="49"/>
      <c r="AN432" s="48">
        <v>0</v>
      </c>
      <c r="AO432" s="49"/>
      <c r="AP432" s="48">
        <v>0</v>
      </c>
      <c r="AQ432" s="49"/>
      <c r="AR432" s="49"/>
      <c r="AS432" s="49"/>
      <c r="AT432" s="48">
        <v>0</v>
      </c>
      <c r="AU432" s="39"/>
      <c r="AV432" s="39"/>
      <c r="AW432" s="39"/>
    </row>
    <row r="433" spans="1:49" ht="19.5" customHeight="1" x14ac:dyDescent="0.2">
      <c r="D433" s="50" t="s">
        <v>104</v>
      </c>
      <c r="F433" s="49">
        <v>8</v>
      </c>
      <c r="G433" s="49"/>
      <c r="H433" s="49"/>
      <c r="I433" s="49"/>
      <c r="J433" s="49">
        <v>59</v>
      </c>
      <c r="K433" s="49">
        <v>3</v>
      </c>
      <c r="L433" s="49">
        <v>0</v>
      </c>
      <c r="M433" s="49"/>
      <c r="N433" s="49">
        <v>62</v>
      </c>
      <c r="O433" s="49"/>
      <c r="P433" s="49"/>
      <c r="Q433" s="49"/>
      <c r="R433" s="49">
        <v>0</v>
      </c>
      <c r="S433" s="49">
        <v>4</v>
      </c>
      <c r="T433" s="49">
        <v>11</v>
      </c>
      <c r="U433" s="49">
        <v>5</v>
      </c>
      <c r="V433" s="49"/>
      <c r="W433" s="49">
        <v>10</v>
      </c>
      <c r="X433" s="49">
        <v>0</v>
      </c>
      <c r="Y433" s="49">
        <v>0</v>
      </c>
      <c r="Z433" s="49">
        <v>0</v>
      </c>
      <c r="AA433" s="49">
        <v>3</v>
      </c>
      <c r="AB433" s="49">
        <v>0</v>
      </c>
      <c r="AC433" s="49">
        <v>34</v>
      </c>
      <c r="AD433" s="49">
        <v>0</v>
      </c>
      <c r="AE433" s="49"/>
      <c r="AF433" s="49">
        <v>67</v>
      </c>
      <c r="AG433" s="49"/>
      <c r="AH433" s="49"/>
      <c r="AI433" s="49"/>
      <c r="AJ433" s="49">
        <v>3</v>
      </c>
      <c r="AK433" s="49"/>
      <c r="AL433" s="49"/>
      <c r="AM433" s="49"/>
      <c r="AN433" s="49">
        <v>0</v>
      </c>
      <c r="AO433" s="49"/>
      <c r="AP433" s="49">
        <v>0</v>
      </c>
      <c r="AQ433" s="49"/>
      <c r="AR433" s="49"/>
      <c r="AS433" s="49"/>
      <c r="AT433" s="49">
        <v>0</v>
      </c>
      <c r="AU433" s="39"/>
      <c r="AV433" s="39"/>
      <c r="AW433" s="39"/>
    </row>
    <row r="434" spans="1:49" ht="19.5" customHeight="1" x14ac:dyDescent="0.2">
      <c r="D434" s="47" t="s">
        <v>105</v>
      </c>
      <c r="F434" s="48">
        <v>8</v>
      </c>
      <c r="G434" s="49"/>
      <c r="H434" s="49"/>
      <c r="I434" s="49"/>
      <c r="J434" s="48">
        <v>75</v>
      </c>
      <c r="K434" s="48">
        <v>0</v>
      </c>
      <c r="L434" s="48">
        <v>0</v>
      </c>
      <c r="M434" s="49"/>
      <c r="N434" s="48">
        <v>75</v>
      </c>
      <c r="O434" s="49"/>
      <c r="P434" s="49"/>
      <c r="Q434" s="49"/>
      <c r="R434" s="48">
        <v>0</v>
      </c>
      <c r="S434" s="48">
        <v>5</v>
      </c>
      <c r="T434" s="48">
        <v>13</v>
      </c>
      <c r="U434" s="48">
        <v>8</v>
      </c>
      <c r="V434" s="49"/>
      <c r="W434" s="48">
        <v>18</v>
      </c>
      <c r="X434" s="48">
        <v>0</v>
      </c>
      <c r="Y434" s="48">
        <v>0</v>
      </c>
      <c r="Z434" s="48">
        <v>0</v>
      </c>
      <c r="AA434" s="48">
        <v>2</v>
      </c>
      <c r="AB434" s="48">
        <v>0</v>
      </c>
      <c r="AC434" s="48">
        <v>30</v>
      </c>
      <c r="AD434" s="48">
        <v>0</v>
      </c>
      <c r="AE434" s="49"/>
      <c r="AF434" s="48">
        <v>76</v>
      </c>
      <c r="AG434" s="49"/>
      <c r="AH434" s="49"/>
      <c r="AI434" s="49"/>
      <c r="AJ434" s="48">
        <v>7</v>
      </c>
      <c r="AK434" s="49"/>
      <c r="AL434" s="49"/>
      <c r="AM434" s="49"/>
      <c r="AN434" s="48">
        <v>0</v>
      </c>
      <c r="AO434" s="49"/>
      <c r="AP434" s="48">
        <v>0</v>
      </c>
      <c r="AQ434" s="49"/>
      <c r="AR434" s="49"/>
      <c r="AS434" s="49"/>
      <c r="AT434" s="48">
        <v>0</v>
      </c>
      <c r="AU434" s="39"/>
      <c r="AV434" s="39"/>
      <c r="AW434" s="39"/>
    </row>
    <row r="435" spans="1:49" ht="19.5" customHeight="1" x14ac:dyDescent="0.2">
      <c r="D435" s="50" t="s">
        <v>106</v>
      </c>
      <c r="F435" s="49">
        <v>14</v>
      </c>
      <c r="G435" s="49"/>
      <c r="H435" s="49"/>
      <c r="I435" s="49"/>
      <c r="J435" s="49">
        <v>70</v>
      </c>
      <c r="K435" s="49">
        <v>1</v>
      </c>
      <c r="L435" s="49">
        <v>0</v>
      </c>
      <c r="M435" s="49"/>
      <c r="N435" s="49">
        <v>71</v>
      </c>
      <c r="O435" s="49"/>
      <c r="P435" s="49"/>
      <c r="Q435" s="49"/>
      <c r="R435" s="49">
        <v>0</v>
      </c>
      <c r="S435" s="49">
        <v>3</v>
      </c>
      <c r="T435" s="49">
        <v>11</v>
      </c>
      <c r="U435" s="49">
        <v>5</v>
      </c>
      <c r="V435" s="49"/>
      <c r="W435" s="49">
        <v>16</v>
      </c>
      <c r="X435" s="49">
        <v>0</v>
      </c>
      <c r="Y435" s="49">
        <v>0</v>
      </c>
      <c r="Z435" s="49">
        <v>2</v>
      </c>
      <c r="AA435" s="49">
        <v>3</v>
      </c>
      <c r="AB435" s="49">
        <v>0</v>
      </c>
      <c r="AC435" s="49">
        <v>38</v>
      </c>
      <c r="AD435" s="49">
        <v>0</v>
      </c>
      <c r="AE435" s="49"/>
      <c r="AF435" s="49">
        <v>78</v>
      </c>
      <c r="AG435" s="49"/>
      <c r="AH435" s="49"/>
      <c r="AI435" s="49"/>
      <c r="AJ435" s="49">
        <v>7</v>
      </c>
      <c r="AK435" s="49"/>
      <c r="AL435" s="49"/>
      <c r="AM435" s="49"/>
      <c r="AN435" s="49">
        <v>0</v>
      </c>
      <c r="AO435" s="49"/>
      <c r="AP435" s="49">
        <v>0</v>
      </c>
      <c r="AQ435" s="49"/>
      <c r="AR435" s="49"/>
      <c r="AS435" s="49"/>
      <c r="AT435" s="49">
        <v>0</v>
      </c>
      <c r="AU435" s="39"/>
      <c r="AV435" s="39"/>
      <c r="AW435" s="39"/>
    </row>
    <row r="436" spans="1:49" ht="20.100000000000001" customHeight="1" x14ac:dyDescent="0.2"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</row>
    <row r="437" spans="1:49" s="1" customFormat="1" ht="20.100000000000001" customHeight="1" x14ac:dyDescent="0.25">
      <c r="A437" s="3"/>
      <c r="B437" s="6"/>
      <c r="C437" s="51" t="s">
        <v>159</v>
      </c>
      <c r="D437" s="52"/>
      <c r="E437" s="5"/>
      <c r="F437" s="53">
        <v>129</v>
      </c>
      <c r="G437" s="54"/>
      <c r="H437" s="54"/>
      <c r="I437" s="54"/>
      <c r="J437" s="53">
        <v>909</v>
      </c>
      <c r="K437" s="53">
        <v>22</v>
      </c>
      <c r="L437" s="53">
        <v>3</v>
      </c>
      <c r="M437" s="54"/>
      <c r="N437" s="53">
        <v>934</v>
      </c>
      <c r="O437" s="54"/>
      <c r="P437" s="54"/>
      <c r="Q437" s="54"/>
      <c r="R437" s="53">
        <v>0</v>
      </c>
      <c r="S437" s="53">
        <v>35</v>
      </c>
      <c r="T437" s="53">
        <v>169</v>
      </c>
      <c r="U437" s="53">
        <v>44</v>
      </c>
      <c r="V437" s="54"/>
      <c r="W437" s="53">
        <v>236</v>
      </c>
      <c r="X437" s="53">
        <v>6</v>
      </c>
      <c r="Y437" s="53">
        <v>2</v>
      </c>
      <c r="Z437" s="53">
        <v>52</v>
      </c>
      <c r="AA437" s="53">
        <v>45</v>
      </c>
      <c r="AB437" s="53">
        <v>9</v>
      </c>
      <c r="AC437" s="53">
        <v>354</v>
      </c>
      <c r="AD437" s="53">
        <v>0</v>
      </c>
      <c r="AE437" s="54"/>
      <c r="AF437" s="53">
        <v>952</v>
      </c>
      <c r="AG437" s="54"/>
      <c r="AH437" s="54"/>
      <c r="AI437" s="54"/>
      <c r="AJ437" s="53">
        <v>111</v>
      </c>
      <c r="AK437" s="54"/>
      <c r="AL437" s="54"/>
      <c r="AM437" s="54"/>
      <c r="AN437" s="53">
        <v>0</v>
      </c>
      <c r="AO437" s="54"/>
      <c r="AP437" s="53">
        <v>0</v>
      </c>
      <c r="AQ437" s="54"/>
      <c r="AR437" s="54"/>
      <c r="AS437" s="54"/>
      <c r="AT437" s="53">
        <v>6</v>
      </c>
      <c r="AU437" s="39"/>
      <c r="AV437" s="39"/>
      <c r="AW437" s="39"/>
    </row>
    <row r="438" spans="1:49" s="1" customFormat="1" ht="20.100000000000001" customHeight="1" x14ac:dyDescent="0.2">
      <c r="A438" s="3"/>
      <c r="B438" s="6"/>
      <c r="C438" s="3"/>
      <c r="D438" s="3"/>
      <c r="E438" s="5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39"/>
      <c r="AV438" s="39"/>
      <c r="AW438" s="39"/>
    </row>
    <row r="439" spans="1:49" s="1" customFormat="1" ht="20.100000000000001" customHeight="1" x14ac:dyDescent="0.25">
      <c r="A439" s="3"/>
      <c r="B439" s="57" t="s">
        <v>245</v>
      </c>
      <c r="C439" s="58"/>
      <c r="D439" s="58"/>
      <c r="E439" s="5"/>
      <c r="F439" s="59">
        <v>129</v>
      </c>
      <c r="G439" s="54"/>
      <c r="H439" s="54"/>
      <c r="I439" s="54"/>
      <c r="J439" s="59">
        <v>909</v>
      </c>
      <c r="K439" s="59">
        <v>22</v>
      </c>
      <c r="L439" s="59">
        <v>3</v>
      </c>
      <c r="M439" s="54"/>
      <c r="N439" s="59">
        <v>934</v>
      </c>
      <c r="O439" s="54"/>
      <c r="P439" s="54"/>
      <c r="Q439" s="54"/>
      <c r="R439" s="59">
        <v>0</v>
      </c>
      <c r="S439" s="59">
        <v>35</v>
      </c>
      <c r="T439" s="59">
        <v>169</v>
      </c>
      <c r="U439" s="59">
        <v>44</v>
      </c>
      <c r="V439" s="54"/>
      <c r="W439" s="59">
        <v>236</v>
      </c>
      <c r="X439" s="59">
        <v>6</v>
      </c>
      <c r="Y439" s="59">
        <v>2</v>
      </c>
      <c r="Z439" s="59">
        <v>52</v>
      </c>
      <c r="AA439" s="59">
        <v>45</v>
      </c>
      <c r="AB439" s="59">
        <v>9</v>
      </c>
      <c r="AC439" s="59">
        <v>354</v>
      </c>
      <c r="AD439" s="59">
        <v>0</v>
      </c>
      <c r="AE439" s="54"/>
      <c r="AF439" s="59">
        <v>952</v>
      </c>
      <c r="AG439" s="54"/>
      <c r="AH439" s="54"/>
      <c r="AI439" s="54"/>
      <c r="AJ439" s="59">
        <v>111</v>
      </c>
      <c r="AK439" s="54"/>
      <c r="AL439" s="54"/>
      <c r="AM439" s="54"/>
      <c r="AN439" s="59">
        <v>0</v>
      </c>
      <c r="AO439" s="54"/>
      <c r="AP439" s="59">
        <v>0</v>
      </c>
      <c r="AQ439" s="54"/>
      <c r="AR439" s="54"/>
      <c r="AS439" s="54"/>
      <c r="AT439" s="59">
        <v>6</v>
      </c>
      <c r="AU439" s="39"/>
      <c r="AV439" s="39"/>
      <c r="AW439" s="39"/>
    </row>
    <row r="440" spans="1:49" ht="20.100000000000001" customHeight="1" x14ac:dyDescent="0.2"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</row>
    <row r="441" spans="1:49" ht="20.100000000000001" customHeight="1" x14ac:dyDescent="0.2">
      <c r="B441" s="6" t="s">
        <v>246</v>
      </c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</row>
    <row r="442" spans="1:49" ht="20.100000000000001" customHeight="1" x14ac:dyDescent="0.2">
      <c r="C442" s="3" t="s">
        <v>154</v>
      </c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</row>
    <row r="443" spans="1:49" ht="20.100000000000001" customHeight="1" x14ac:dyDescent="0.2">
      <c r="D443" s="2" t="s">
        <v>122</v>
      </c>
      <c r="F443" s="39">
        <v>92</v>
      </c>
      <c r="G443" s="39"/>
      <c r="H443" s="39"/>
      <c r="I443" s="39"/>
      <c r="J443" s="39">
        <v>387</v>
      </c>
      <c r="K443" s="39">
        <v>2</v>
      </c>
      <c r="L443" s="39">
        <v>0</v>
      </c>
      <c r="M443" s="39"/>
      <c r="N443" s="39">
        <v>389</v>
      </c>
      <c r="O443" s="39"/>
      <c r="P443" s="39"/>
      <c r="Q443" s="39"/>
      <c r="R443" s="39">
        <v>0</v>
      </c>
      <c r="S443" s="39">
        <v>1</v>
      </c>
      <c r="T443" s="39">
        <v>40</v>
      </c>
      <c r="U443" s="39">
        <v>7</v>
      </c>
      <c r="V443" s="39"/>
      <c r="W443" s="39">
        <v>109</v>
      </c>
      <c r="X443" s="39">
        <v>0</v>
      </c>
      <c r="Y443" s="39">
        <v>0</v>
      </c>
      <c r="Z443" s="39">
        <v>6</v>
      </c>
      <c r="AA443" s="39">
        <v>15</v>
      </c>
      <c r="AB443" s="39">
        <v>0</v>
      </c>
      <c r="AC443" s="39">
        <v>231</v>
      </c>
      <c r="AD443" s="39">
        <v>0</v>
      </c>
      <c r="AE443" s="39"/>
      <c r="AF443" s="39">
        <v>409</v>
      </c>
      <c r="AG443" s="39"/>
      <c r="AH443" s="39"/>
      <c r="AI443" s="39"/>
      <c r="AJ443" s="39">
        <v>72</v>
      </c>
      <c r="AK443" s="39"/>
      <c r="AL443" s="39"/>
      <c r="AM443" s="39"/>
      <c r="AN443" s="39">
        <v>0</v>
      </c>
      <c r="AO443" s="39"/>
      <c r="AP443" s="39">
        <v>0</v>
      </c>
      <c r="AQ443" s="39"/>
      <c r="AR443" s="39"/>
      <c r="AS443" s="39"/>
      <c r="AT443" s="39">
        <v>0</v>
      </c>
      <c r="AU443" s="39"/>
      <c r="AV443" s="39"/>
      <c r="AW443" s="39"/>
    </row>
    <row r="444" spans="1:49" ht="19.5" customHeight="1" x14ac:dyDescent="0.2">
      <c r="D444" s="47" t="s">
        <v>97</v>
      </c>
      <c r="F444" s="48">
        <v>63</v>
      </c>
      <c r="G444" s="49"/>
      <c r="H444" s="49"/>
      <c r="I444" s="49"/>
      <c r="J444" s="48">
        <v>400</v>
      </c>
      <c r="K444" s="48">
        <v>1</v>
      </c>
      <c r="L444" s="48">
        <v>1</v>
      </c>
      <c r="M444" s="49"/>
      <c r="N444" s="48">
        <v>402</v>
      </c>
      <c r="O444" s="49"/>
      <c r="P444" s="49"/>
      <c r="Q444" s="49"/>
      <c r="R444" s="48">
        <v>0</v>
      </c>
      <c r="S444" s="48">
        <v>0</v>
      </c>
      <c r="T444" s="48">
        <v>32</v>
      </c>
      <c r="U444" s="48">
        <v>23</v>
      </c>
      <c r="V444" s="49"/>
      <c r="W444" s="48">
        <v>100</v>
      </c>
      <c r="X444" s="48">
        <v>1</v>
      </c>
      <c r="Y444" s="48">
        <v>0</v>
      </c>
      <c r="Z444" s="48">
        <v>13</v>
      </c>
      <c r="AA444" s="48">
        <v>24</v>
      </c>
      <c r="AB444" s="48">
        <v>3</v>
      </c>
      <c r="AC444" s="48">
        <v>224</v>
      </c>
      <c r="AD444" s="48">
        <v>0</v>
      </c>
      <c r="AE444" s="49"/>
      <c r="AF444" s="48">
        <v>420</v>
      </c>
      <c r="AG444" s="49"/>
      <c r="AH444" s="49"/>
      <c r="AI444" s="49"/>
      <c r="AJ444" s="48">
        <v>45</v>
      </c>
      <c r="AK444" s="49"/>
      <c r="AL444" s="49"/>
      <c r="AM444" s="49"/>
      <c r="AN444" s="48">
        <v>0</v>
      </c>
      <c r="AO444" s="49"/>
      <c r="AP444" s="48">
        <v>0</v>
      </c>
      <c r="AQ444" s="49"/>
      <c r="AR444" s="49"/>
      <c r="AS444" s="49"/>
      <c r="AT444" s="48">
        <v>0</v>
      </c>
      <c r="AU444" s="39"/>
      <c r="AV444" s="39"/>
      <c r="AW444" s="39"/>
    </row>
    <row r="445" spans="1:49" ht="20.100000000000001" customHeight="1" x14ac:dyDescent="0.2">
      <c r="D445" s="2" t="s">
        <v>113</v>
      </c>
      <c r="F445" s="39">
        <v>65</v>
      </c>
      <c r="G445" s="39"/>
      <c r="H445" s="39"/>
      <c r="I445" s="39"/>
      <c r="J445" s="39">
        <v>403</v>
      </c>
      <c r="K445" s="39">
        <v>3</v>
      </c>
      <c r="L445" s="39">
        <v>4</v>
      </c>
      <c r="M445" s="39"/>
      <c r="N445" s="39">
        <v>410</v>
      </c>
      <c r="O445" s="39"/>
      <c r="P445" s="39"/>
      <c r="Q445" s="39"/>
      <c r="R445" s="39">
        <v>0</v>
      </c>
      <c r="S445" s="39">
        <v>2</v>
      </c>
      <c r="T445" s="39">
        <v>37</v>
      </c>
      <c r="U445" s="39">
        <v>7</v>
      </c>
      <c r="V445" s="39"/>
      <c r="W445" s="39">
        <v>96</v>
      </c>
      <c r="X445" s="39">
        <v>1</v>
      </c>
      <c r="Y445" s="39">
        <v>0</v>
      </c>
      <c r="Z445" s="39">
        <v>12</v>
      </c>
      <c r="AA445" s="39">
        <v>8</v>
      </c>
      <c r="AB445" s="39">
        <v>1</v>
      </c>
      <c r="AC445" s="39">
        <v>253</v>
      </c>
      <c r="AD445" s="39">
        <v>0</v>
      </c>
      <c r="AE445" s="39"/>
      <c r="AF445" s="39">
        <v>417</v>
      </c>
      <c r="AG445" s="39"/>
      <c r="AH445" s="39"/>
      <c r="AI445" s="39"/>
      <c r="AJ445" s="39">
        <v>58</v>
      </c>
      <c r="AK445" s="39"/>
      <c r="AL445" s="39"/>
      <c r="AM445" s="39"/>
      <c r="AN445" s="39">
        <v>0</v>
      </c>
      <c r="AO445" s="39"/>
      <c r="AP445" s="39">
        <v>0</v>
      </c>
      <c r="AQ445" s="39"/>
      <c r="AR445" s="39"/>
      <c r="AS445" s="39"/>
      <c r="AT445" s="39">
        <v>0</v>
      </c>
      <c r="AU445" s="39"/>
      <c r="AV445" s="39"/>
      <c r="AW445" s="39"/>
    </row>
    <row r="446" spans="1:49" ht="19.5" customHeight="1" x14ac:dyDescent="0.2">
      <c r="D446" s="47" t="s">
        <v>136</v>
      </c>
      <c r="F446" s="48">
        <v>61</v>
      </c>
      <c r="G446" s="49"/>
      <c r="H446" s="49"/>
      <c r="I446" s="49"/>
      <c r="J446" s="48">
        <v>417</v>
      </c>
      <c r="K446" s="48">
        <v>2</v>
      </c>
      <c r="L446" s="48">
        <v>0</v>
      </c>
      <c r="M446" s="49"/>
      <c r="N446" s="48">
        <v>419</v>
      </c>
      <c r="O446" s="49"/>
      <c r="P446" s="49"/>
      <c r="Q446" s="49"/>
      <c r="R446" s="48">
        <v>0</v>
      </c>
      <c r="S446" s="48">
        <v>1</v>
      </c>
      <c r="T446" s="48">
        <v>19</v>
      </c>
      <c r="U446" s="48">
        <v>10</v>
      </c>
      <c r="V446" s="49"/>
      <c r="W446" s="48">
        <v>110</v>
      </c>
      <c r="X446" s="48">
        <v>0</v>
      </c>
      <c r="Y446" s="48">
        <v>1</v>
      </c>
      <c r="Z446" s="48">
        <v>38</v>
      </c>
      <c r="AA446" s="48">
        <v>3</v>
      </c>
      <c r="AB446" s="48">
        <v>0</v>
      </c>
      <c r="AC446" s="48">
        <v>250</v>
      </c>
      <c r="AD446" s="48">
        <v>0</v>
      </c>
      <c r="AE446" s="49"/>
      <c r="AF446" s="48">
        <v>432</v>
      </c>
      <c r="AG446" s="49"/>
      <c r="AH446" s="49"/>
      <c r="AI446" s="49"/>
      <c r="AJ446" s="48">
        <v>48</v>
      </c>
      <c r="AK446" s="49"/>
      <c r="AL446" s="49"/>
      <c r="AM446" s="49"/>
      <c r="AN446" s="48">
        <v>0</v>
      </c>
      <c r="AO446" s="49"/>
      <c r="AP446" s="48">
        <v>0</v>
      </c>
      <c r="AQ446" s="49"/>
      <c r="AR446" s="49"/>
      <c r="AS446" s="49"/>
      <c r="AT446" s="48">
        <v>0</v>
      </c>
      <c r="AU446" s="39"/>
      <c r="AV446" s="39"/>
      <c r="AW446" s="39"/>
    </row>
    <row r="447" spans="1:49" ht="20.100000000000001" customHeight="1" x14ac:dyDescent="0.2">
      <c r="D447" s="2" t="s">
        <v>114</v>
      </c>
      <c r="F447" s="39">
        <v>65</v>
      </c>
      <c r="G447" s="39"/>
      <c r="H447" s="39"/>
      <c r="I447" s="39"/>
      <c r="J447" s="39">
        <v>401</v>
      </c>
      <c r="K447" s="39">
        <v>1</v>
      </c>
      <c r="L447" s="39">
        <v>0</v>
      </c>
      <c r="M447" s="39"/>
      <c r="N447" s="39">
        <v>402</v>
      </c>
      <c r="O447" s="39"/>
      <c r="P447" s="39"/>
      <c r="Q447" s="39"/>
      <c r="R447" s="39">
        <v>0</v>
      </c>
      <c r="S447" s="39">
        <v>8</v>
      </c>
      <c r="T447" s="39">
        <v>23</v>
      </c>
      <c r="U447" s="39">
        <v>11</v>
      </c>
      <c r="V447" s="39"/>
      <c r="W447" s="39">
        <v>29</v>
      </c>
      <c r="X447" s="39">
        <v>1</v>
      </c>
      <c r="Y447" s="39">
        <v>0</v>
      </c>
      <c r="Z447" s="39">
        <v>45</v>
      </c>
      <c r="AA447" s="39">
        <v>11</v>
      </c>
      <c r="AB447" s="39">
        <v>3</v>
      </c>
      <c r="AC447" s="39">
        <v>269</v>
      </c>
      <c r="AD447" s="39">
        <v>0</v>
      </c>
      <c r="AE447" s="39"/>
      <c r="AF447" s="39">
        <v>400</v>
      </c>
      <c r="AG447" s="39"/>
      <c r="AH447" s="39"/>
      <c r="AI447" s="39"/>
      <c r="AJ447" s="39">
        <v>67</v>
      </c>
      <c r="AK447" s="39"/>
      <c r="AL447" s="39"/>
      <c r="AM447" s="39"/>
      <c r="AN447" s="39">
        <v>0</v>
      </c>
      <c r="AO447" s="39"/>
      <c r="AP447" s="39">
        <v>0</v>
      </c>
      <c r="AQ447" s="39"/>
      <c r="AR447" s="39"/>
      <c r="AS447" s="39"/>
      <c r="AT447" s="39">
        <v>0</v>
      </c>
      <c r="AU447" s="39"/>
      <c r="AV447" s="39"/>
      <c r="AW447" s="39"/>
    </row>
    <row r="448" spans="1:49" ht="20.100000000000001" customHeight="1" x14ac:dyDescent="0.2"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</row>
    <row r="449" spans="1:49" s="1" customFormat="1" ht="20.100000000000001" customHeight="1" x14ac:dyDescent="0.25">
      <c r="A449" s="3"/>
      <c r="B449" s="6"/>
      <c r="C449" s="51" t="s">
        <v>159</v>
      </c>
      <c r="D449" s="52"/>
      <c r="E449" s="5"/>
      <c r="F449" s="53">
        <v>346</v>
      </c>
      <c r="G449" s="54"/>
      <c r="H449" s="54"/>
      <c r="I449" s="54"/>
      <c r="J449" s="53">
        <v>2008</v>
      </c>
      <c r="K449" s="53">
        <v>9</v>
      </c>
      <c r="L449" s="53">
        <v>5</v>
      </c>
      <c r="M449" s="54"/>
      <c r="N449" s="53">
        <v>2022</v>
      </c>
      <c r="O449" s="54"/>
      <c r="P449" s="54"/>
      <c r="Q449" s="54"/>
      <c r="R449" s="53">
        <v>0</v>
      </c>
      <c r="S449" s="53">
        <v>12</v>
      </c>
      <c r="T449" s="53">
        <v>151</v>
      </c>
      <c r="U449" s="53">
        <v>58</v>
      </c>
      <c r="V449" s="54"/>
      <c r="W449" s="53">
        <v>444</v>
      </c>
      <c r="X449" s="53">
        <v>3</v>
      </c>
      <c r="Y449" s="53">
        <v>1</v>
      </c>
      <c r="Z449" s="53">
        <v>114</v>
      </c>
      <c r="AA449" s="53">
        <v>61</v>
      </c>
      <c r="AB449" s="53">
        <v>7</v>
      </c>
      <c r="AC449" s="53">
        <v>1227</v>
      </c>
      <c r="AD449" s="53">
        <v>0</v>
      </c>
      <c r="AE449" s="54"/>
      <c r="AF449" s="53">
        <v>2078</v>
      </c>
      <c r="AG449" s="54"/>
      <c r="AH449" s="54"/>
      <c r="AI449" s="54"/>
      <c r="AJ449" s="53">
        <v>290</v>
      </c>
      <c r="AK449" s="54"/>
      <c r="AL449" s="54"/>
      <c r="AM449" s="54"/>
      <c r="AN449" s="53">
        <v>0</v>
      </c>
      <c r="AO449" s="54"/>
      <c r="AP449" s="53">
        <v>0</v>
      </c>
      <c r="AQ449" s="54"/>
      <c r="AR449" s="54"/>
      <c r="AS449" s="54"/>
      <c r="AT449" s="53">
        <v>0</v>
      </c>
      <c r="AU449" s="39"/>
      <c r="AV449" s="39"/>
      <c r="AW449" s="39"/>
    </row>
    <row r="450" spans="1:49" s="1" customFormat="1" ht="20.100000000000001" customHeight="1" x14ac:dyDescent="0.2">
      <c r="A450" s="3"/>
      <c r="B450" s="6"/>
      <c r="C450" s="3"/>
      <c r="D450" s="3"/>
      <c r="E450" s="5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39"/>
      <c r="AV450" s="39"/>
      <c r="AW450" s="39"/>
    </row>
    <row r="451" spans="1:49" s="1" customFormat="1" ht="20.100000000000001" customHeight="1" x14ac:dyDescent="0.25">
      <c r="A451" s="3"/>
      <c r="B451" s="57" t="s">
        <v>247</v>
      </c>
      <c r="C451" s="58"/>
      <c r="D451" s="58"/>
      <c r="E451" s="5"/>
      <c r="F451" s="59">
        <v>346</v>
      </c>
      <c r="G451" s="54"/>
      <c r="H451" s="54"/>
      <c r="I451" s="54"/>
      <c r="J451" s="59">
        <v>2008</v>
      </c>
      <c r="K451" s="59">
        <v>9</v>
      </c>
      <c r="L451" s="59">
        <v>5</v>
      </c>
      <c r="M451" s="54"/>
      <c r="N451" s="59">
        <v>2022</v>
      </c>
      <c r="O451" s="54"/>
      <c r="P451" s="54"/>
      <c r="Q451" s="54"/>
      <c r="R451" s="59">
        <v>0</v>
      </c>
      <c r="S451" s="59">
        <v>12</v>
      </c>
      <c r="T451" s="59">
        <v>151</v>
      </c>
      <c r="U451" s="59">
        <v>58</v>
      </c>
      <c r="V451" s="54"/>
      <c r="W451" s="59">
        <v>444</v>
      </c>
      <c r="X451" s="59">
        <v>3</v>
      </c>
      <c r="Y451" s="59">
        <v>1</v>
      </c>
      <c r="Z451" s="59">
        <v>114</v>
      </c>
      <c r="AA451" s="59">
        <v>61</v>
      </c>
      <c r="AB451" s="59">
        <v>7</v>
      </c>
      <c r="AC451" s="59">
        <v>1227</v>
      </c>
      <c r="AD451" s="59">
        <v>0</v>
      </c>
      <c r="AE451" s="54"/>
      <c r="AF451" s="59">
        <v>2078</v>
      </c>
      <c r="AG451" s="54"/>
      <c r="AH451" s="54"/>
      <c r="AI451" s="54"/>
      <c r="AJ451" s="59">
        <v>290</v>
      </c>
      <c r="AK451" s="54"/>
      <c r="AL451" s="54"/>
      <c r="AM451" s="54"/>
      <c r="AN451" s="59">
        <v>0</v>
      </c>
      <c r="AO451" s="54"/>
      <c r="AP451" s="59">
        <v>0</v>
      </c>
      <c r="AQ451" s="54"/>
      <c r="AR451" s="54"/>
      <c r="AS451" s="54"/>
      <c r="AT451" s="59">
        <v>0</v>
      </c>
      <c r="AU451" s="39"/>
      <c r="AV451" s="39"/>
      <c r="AW451" s="39"/>
    </row>
    <row r="452" spans="1:49" ht="20.100000000000001" customHeight="1" x14ac:dyDescent="0.2"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</row>
    <row r="453" spans="1:49" ht="20.100000000000001" customHeight="1" x14ac:dyDescent="0.2">
      <c r="B453" s="6" t="s">
        <v>248</v>
      </c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</row>
    <row r="454" spans="1:49" ht="20.100000000000001" customHeight="1" x14ac:dyDescent="0.2">
      <c r="C454" s="3" t="s">
        <v>0</v>
      </c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</row>
    <row r="455" spans="1:49" ht="20.100000000000001" customHeight="1" x14ac:dyDescent="0.2">
      <c r="D455" s="2" t="s">
        <v>122</v>
      </c>
      <c r="F455" s="39">
        <v>0</v>
      </c>
      <c r="G455" s="39"/>
      <c r="H455" s="39"/>
      <c r="I455" s="39"/>
      <c r="J455" s="39">
        <v>0</v>
      </c>
      <c r="K455" s="39">
        <v>0</v>
      </c>
      <c r="L455" s="39">
        <v>0</v>
      </c>
      <c r="M455" s="39"/>
      <c r="N455" s="39">
        <v>0</v>
      </c>
      <c r="O455" s="39"/>
      <c r="P455" s="39"/>
      <c r="Q455" s="39"/>
      <c r="R455" s="39">
        <v>0</v>
      </c>
      <c r="S455" s="39">
        <v>0</v>
      </c>
      <c r="T455" s="39">
        <v>0</v>
      </c>
      <c r="U455" s="39">
        <v>0</v>
      </c>
      <c r="V455" s="39"/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/>
      <c r="AF455" s="39">
        <v>0</v>
      </c>
      <c r="AG455" s="39"/>
      <c r="AH455" s="39"/>
      <c r="AI455" s="39"/>
      <c r="AJ455" s="39">
        <v>0</v>
      </c>
      <c r="AK455" s="39"/>
      <c r="AL455" s="39"/>
      <c r="AM455" s="39"/>
      <c r="AN455" s="39">
        <v>0</v>
      </c>
      <c r="AO455" s="39"/>
      <c r="AP455" s="39">
        <v>0</v>
      </c>
      <c r="AQ455" s="39"/>
      <c r="AR455" s="39"/>
      <c r="AS455" s="39"/>
      <c r="AT455" s="39">
        <v>0</v>
      </c>
      <c r="AU455" s="39"/>
      <c r="AV455" s="39"/>
      <c r="AW455" s="39"/>
    </row>
    <row r="456" spans="1:49" ht="19.5" customHeight="1" x14ac:dyDescent="0.2">
      <c r="D456" s="47" t="s">
        <v>97</v>
      </c>
      <c r="F456" s="48">
        <v>0</v>
      </c>
      <c r="G456" s="49"/>
      <c r="H456" s="49"/>
      <c r="I456" s="49"/>
      <c r="J456" s="48">
        <v>0</v>
      </c>
      <c r="K456" s="48">
        <v>0</v>
      </c>
      <c r="L456" s="48">
        <v>0</v>
      </c>
      <c r="M456" s="49"/>
      <c r="N456" s="48">
        <v>0</v>
      </c>
      <c r="O456" s="49"/>
      <c r="P456" s="49"/>
      <c r="Q456" s="49"/>
      <c r="R456" s="48">
        <v>0</v>
      </c>
      <c r="S456" s="48">
        <v>0</v>
      </c>
      <c r="T456" s="48">
        <v>0</v>
      </c>
      <c r="U456" s="48">
        <v>0</v>
      </c>
      <c r="V456" s="49"/>
      <c r="W456" s="48">
        <v>0</v>
      </c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9"/>
      <c r="AF456" s="48">
        <v>0</v>
      </c>
      <c r="AG456" s="49"/>
      <c r="AH456" s="49"/>
      <c r="AI456" s="49"/>
      <c r="AJ456" s="48">
        <v>0</v>
      </c>
      <c r="AK456" s="49"/>
      <c r="AL456" s="49"/>
      <c r="AM456" s="49"/>
      <c r="AN456" s="48">
        <v>0</v>
      </c>
      <c r="AO456" s="49"/>
      <c r="AP456" s="48">
        <v>0</v>
      </c>
      <c r="AQ456" s="49"/>
      <c r="AR456" s="49"/>
      <c r="AS456" s="49"/>
      <c r="AT456" s="48">
        <v>0</v>
      </c>
      <c r="AU456" s="39"/>
      <c r="AV456" s="39"/>
      <c r="AW456" s="39"/>
    </row>
    <row r="457" spans="1:49" ht="20.100000000000001" customHeight="1" x14ac:dyDescent="0.2">
      <c r="B457" s="5"/>
      <c r="D457" s="2" t="s">
        <v>113</v>
      </c>
      <c r="F457" s="39">
        <v>0</v>
      </c>
      <c r="G457" s="39"/>
      <c r="H457" s="39"/>
      <c r="I457" s="39"/>
      <c r="J457" s="39">
        <v>0</v>
      </c>
      <c r="K457" s="39">
        <v>0</v>
      </c>
      <c r="L457" s="39">
        <v>0</v>
      </c>
      <c r="M457" s="39"/>
      <c r="N457" s="39">
        <v>0</v>
      </c>
      <c r="O457" s="39"/>
      <c r="P457" s="39"/>
      <c r="Q457" s="39"/>
      <c r="R457" s="39">
        <v>0</v>
      </c>
      <c r="S457" s="39">
        <v>0</v>
      </c>
      <c r="T457" s="39">
        <v>0</v>
      </c>
      <c r="U457" s="39">
        <v>0</v>
      </c>
      <c r="V457" s="39"/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/>
      <c r="AF457" s="39">
        <v>0</v>
      </c>
      <c r="AG457" s="39"/>
      <c r="AH457" s="39"/>
      <c r="AI457" s="39"/>
      <c r="AJ457" s="39">
        <v>0</v>
      </c>
      <c r="AK457" s="39"/>
      <c r="AL457" s="39"/>
      <c r="AM457" s="39"/>
      <c r="AN457" s="39">
        <v>0</v>
      </c>
      <c r="AO457" s="39"/>
      <c r="AP457" s="39">
        <v>0</v>
      </c>
      <c r="AQ457" s="39"/>
      <c r="AR457" s="39"/>
      <c r="AS457" s="39"/>
      <c r="AT457" s="39">
        <v>0</v>
      </c>
      <c r="AU457" s="39"/>
      <c r="AV457" s="39"/>
      <c r="AW457" s="39"/>
    </row>
    <row r="458" spans="1:49" ht="19.5" customHeight="1" x14ac:dyDescent="0.2">
      <c r="D458" s="47" t="s">
        <v>136</v>
      </c>
      <c r="F458" s="48">
        <v>0</v>
      </c>
      <c r="G458" s="49"/>
      <c r="H458" s="49"/>
      <c r="I458" s="49"/>
      <c r="J458" s="48">
        <v>0</v>
      </c>
      <c r="K458" s="48">
        <v>0</v>
      </c>
      <c r="L458" s="48">
        <v>0</v>
      </c>
      <c r="M458" s="49"/>
      <c r="N458" s="48">
        <v>0</v>
      </c>
      <c r="O458" s="49"/>
      <c r="P458" s="49"/>
      <c r="Q458" s="49"/>
      <c r="R458" s="48">
        <v>0</v>
      </c>
      <c r="S458" s="48">
        <v>0</v>
      </c>
      <c r="T458" s="48">
        <v>0</v>
      </c>
      <c r="U458" s="48">
        <v>0</v>
      </c>
      <c r="V458" s="49"/>
      <c r="W458" s="48">
        <v>0</v>
      </c>
      <c r="X458" s="48">
        <v>0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8">
        <v>0</v>
      </c>
      <c r="AE458" s="49"/>
      <c r="AF458" s="48">
        <v>0</v>
      </c>
      <c r="AG458" s="49"/>
      <c r="AH458" s="49"/>
      <c r="AI458" s="49"/>
      <c r="AJ458" s="48">
        <v>0</v>
      </c>
      <c r="AK458" s="49"/>
      <c r="AL458" s="49"/>
      <c r="AM458" s="49"/>
      <c r="AN458" s="48">
        <v>0</v>
      </c>
      <c r="AO458" s="49"/>
      <c r="AP458" s="48">
        <v>0</v>
      </c>
      <c r="AQ458" s="49"/>
      <c r="AR458" s="49"/>
      <c r="AS458" s="49"/>
      <c r="AT458" s="48">
        <v>0</v>
      </c>
      <c r="AU458" s="39"/>
      <c r="AV458" s="39"/>
      <c r="AW458" s="39"/>
    </row>
    <row r="459" spans="1:49" ht="20.100000000000001" customHeight="1" x14ac:dyDescent="0.2">
      <c r="D459" s="2" t="s">
        <v>100</v>
      </c>
      <c r="F459" s="39">
        <v>0</v>
      </c>
      <c r="G459" s="39"/>
      <c r="H459" s="39"/>
      <c r="I459" s="39"/>
      <c r="J459" s="39">
        <v>0</v>
      </c>
      <c r="K459" s="39">
        <v>0</v>
      </c>
      <c r="L459" s="39">
        <v>0</v>
      </c>
      <c r="M459" s="39"/>
      <c r="N459" s="39">
        <v>0</v>
      </c>
      <c r="O459" s="39"/>
      <c r="P459" s="39"/>
      <c r="Q459" s="39"/>
      <c r="R459" s="39">
        <v>0</v>
      </c>
      <c r="S459" s="39">
        <v>0</v>
      </c>
      <c r="T459" s="39">
        <v>0</v>
      </c>
      <c r="U459" s="39">
        <v>0</v>
      </c>
      <c r="V459" s="39"/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/>
      <c r="AF459" s="39">
        <v>0</v>
      </c>
      <c r="AG459" s="39"/>
      <c r="AH459" s="39"/>
      <c r="AI459" s="39"/>
      <c r="AJ459" s="39">
        <v>0</v>
      </c>
      <c r="AK459" s="39"/>
      <c r="AL459" s="39"/>
      <c r="AM459" s="39"/>
      <c r="AN459" s="39">
        <v>0</v>
      </c>
      <c r="AO459" s="39"/>
      <c r="AP459" s="39">
        <v>0</v>
      </c>
      <c r="AQ459" s="39"/>
      <c r="AR459" s="39"/>
      <c r="AS459" s="39"/>
      <c r="AT459" s="39">
        <v>0</v>
      </c>
      <c r="AU459" s="39"/>
      <c r="AV459" s="39"/>
      <c r="AW459" s="39"/>
    </row>
    <row r="460" spans="1:49" ht="19.5" customHeight="1" x14ac:dyDescent="0.2">
      <c r="D460" s="47" t="s">
        <v>115</v>
      </c>
      <c r="F460" s="48">
        <v>0</v>
      </c>
      <c r="G460" s="49"/>
      <c r="H460" s="49"/>
      <c r="I460" s="49"/>
      <c r="J460" s="48">
        <v>0</v>
      </c>
      <c r="K460" s="48">
        <v>0</v>
      </c>
      <c r="L460" s="48">
        <v>0</v>
      </c>
      <c r="M460" s="49"/>
      <c r="N460" s="48">
        <v>0</v>
      </c>
      <c r="O460" s="49"/>
      <c r="P460" s="49"/>
      <c r="Q460" s="49"/>
      <c r="R460" s="48">
        <v>0</v>
      </c>
      <c r="S460" s="48">
        <v>0</v>
      </c>
      <c r="T460" s="48">
        <v>0</v>
      </c>
      <c r="U460" s="48">
        <v>0</v>
      </c>
      <c r="V460" s="49"/>
      <c r="W460" s="48">
        <v>0</v>
      </c>
      <c r="X460" s="48">
        <v>0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9"/>
      <c r="AF460" s="48">
        <v>0</v>
      </c>
      <c r="AG460" s="49"/>
      <c r="AH460" s="49"/>
      <c r="AI460" s="49"/>
      <c r="AJ460" s="48">
        <v>0</v>
      </c>
      <c r="AK460" s="49"/>
      <c r="AL460" s="49"/>
      <c r="AM460" s="49"/>
      <c r="AN460" s="48">
        <v>0</v>
      </c>
      <c r="AO460" s="49"/>
      <c r="AP460" s="48">
        <v>0</v>
      </c>
      <c r="AQ460" s="49"/>
      <c r="AR460" s="49"/>
      <c r="AS460" s="49"/>
      <c r="AT460" s="48">
        <v>0</v>
      </c>
      <c r="AU460" s="39"/>
      <c r="AV460" s="39"/>
      <c r="AW460" s="39"/>
    </row>
    <row r="461" spans="1:49" ht="20.100000000000001" customHeight="1" x14ac:dyDescent="0.2">
      <c r="D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39"/>
      <c r="AV461" s="39"/>
      <c r="AW461" s="39"/>
    </row>
    <row r="462" spans="1:49" s="1" customFormat="1" ht="20.100000000000001" customHeight="1" x14ac:dyDescent="0.25">
      <c r="A462" s="3"/>
      <c r="B462" s="6"/>
      <c r="C462" s="51" t="s">
        <v>120</v>
      </c>
      <c r="D462" s="52"/>
      <c r="E462" s="5"/>
      <c r="F462" s="53">
        <v>0</v>
      </c>
      <c r="G462" s="54"/>
      <c r="H462" s="54"/>
      <c r="I462" s="54"/>
      <c r="J462" s="53">
        <v>0</v>
      </c>
      <c r="K462" s="53">
        <v>0</v>
      </c>
      <c r="L462" s="53">
        <v>0</v>
      </c>
      <c r="M462" s="54"/>
      <c r="N462" s="53">
        <v>0</v>
      </c>
      <c r="O462" s="54"/>
      <c r="P462" s="54"/>
      <c r="Q462" s="54"/>
      <c r="R462" s="53">
        <v>0</v>
      </c>
      <c r="S462" s="53">
        <v>0</v>
      </c>
      <c r="T462" s="53">
        <v>0</v>
      </c>
      <c r="U462" s="53">
        <v>0</v>
      </c>
      <c r="V462" s="54"/>
      <c r="W462" s="53">
        <v>0</v>
      </c>
      <c r="X462" s="53">
        <v>0</v>
      </c>
      <c r="Y462" s="53">
        <v>0</v>
      </c>
      <c r="Z462" s="53">
        <v>0</v>
      </c>
      <c r="AA462" s="53">
        <v>0</v>
      </c>
      <c r="AB462" s="53">
        <v>0</v>
      </c>
      <c r="AC462" s="53">
        <v>0</v>
      </c>
      <c r="AD462" s="53">
        <v>0</v>
      </c>
      <c r="AE462" s="54"/>
      <c r="AF462" s="53">
        <v>0</v>
      </c>
      <c r="AG462" s="54"/>
      <c r="AH462" s="54"/>
      <c r="AI462" s="54"/>
      <c r="AJ462" s="53">
        <v>0</v>
      </c>
      <c r="AK462" s="54"/>
      <c r="AL462" s="54"/>
      <c r="AM462" s="54"/>
      <c r="AN462" s="53">
        <v>0</v>
      </c>
      <c r="AO462" s="54"/>
      <c r="AP462" s="53">
        <v>0</v>
      </c>
      <c r="AQ462" s="54"/>
      <c r="AR462" s="54"/>
      <c r="AS462" s="54"/>
      <c r="AT462" s="53">
        <v>0</v>
      </c>
      <c r="AU462" s="39"/>
      <c r="AV462" s="39"/>
      <c r="AW462" s="39"/>
    </row>
    <row r="463" spans="1:49" ht="20.100000000000001" customHeight="1" x14ac:dyDescent="0.2">
      <c r="D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39"/>
      <c r="AV463" s="39"/>
      <c r="AW463" s="39"/>
    </row>
    <row r="464" spans="1:49" ht="20.100000000000001" customHeight="1" x14ac:dyDescent="0.2">
      <c r="C464" s="3" t="s">
        <v>249</v>
      </c>
      <c r="D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39"/>
      <c r="AV464" s="39"/>
      <c r="AW464" s="39"/>
    </row>
    <row r="465" spans="1:49" ht="20.100000000000001" customHeight="1" x14ac:dyDescent="0.2">
      <c r="D465" s="2" t="s">
        <v>122</v>
      </c>
      <c r="F465" s="39">
        <v>28</v>
      </c>
      <c r="G465" s="39"/>
      <c r="H465" s="39"/>
      <c r="I465" s="39"/>
      <c r="J465" s="39">
        <v>127</v>
      </c>
      <c r="K465" s="39">
        <v>7</v>
      </c>
      <c r="L465" s="39">
        <v>2</v>
      </c>
      <c r="M465" s="39"/>
      <c r="N465" s="39">
        <v>136</v>
      </c>
      <c r="O465" s="39"/>
      <c r="P465" s="39"/>
      <c r="Q465" s="39"/>
      <c r="R465" s="39">
        <v>0</v>
      </c>
      <c r="S465" s="39">
        <v>4</v>
      </c>
      <c r="T465" s="39">
        <v>23</v>
      </c>
      <c r="U465" s="39">
        <v>9</v>
      </c>
      <c r="V465" s="39"/>
      <c r="W465" s="39">
        <v>34</v>
      </c>
      <c r="X465" s="39">
        <v>0</v>
      </c>
      <c r="Y465" s="39">
        <v>0</v>
      </c>
      <c r="Z465" s="39">
        <v>3</v>
      </c>
      <c r="AA465" s="39">
        <v>19</v>
      </c>
      <c r="AB465" s="39">
        <v>2</v>
      </c>
      <c r="AC465" s="39">
        <v>30</v>
      </c>
      <c r="AD465" s="39">
        <v>0</v>
      </c>
      <c r="AE465" s="39"/>
      <c r="AF465" s="39">
        <v>124</v>
      </c>
      <c r="AG465" s="39"/>
      <c r="AH465" s="39"/>
      <c r="AI465" s="39"/>
      <c r="AJ465" s="39">
        <v>40</v>
      </c>
      <c r="AK465" s="39"/>
      <c r="AL465" s="39"/>
      <c r="AM465" s="39"/>
      <c r="AN465" s="39">
        <v>0</v>
      </c>
      <c r="AO465" s="39"/>
      <c r="AP465" s="39">
        <v>0</v>
      </c>
      <c r="AQ465" s="39"/>
      <c r="AR465" s="39"/>
      <c r="AS465" s="39"/>
      <c r="AT465" s="39">
        <v>0</v>
      </c>
      <c r="AU465" s="39"/>
      <c r="AV465" s="39"/>
      <c r="AW465" s="39"/>
    </row>
    <row r="466" spans="1:49" ht="19.5" customHeight="1" x14ac:dyDescent="0.2">
      <c r="D466" s="47" t="s">
        <v>135</v>
      </c>
      <c r="F466" s="48">
        <v>19</v>
      </c>
      <c r="G466" s="49"/>
      <c r="H466" s="49"/>
      <c r="I466" s="49"/>
      <c r="J466" s="48">
        <v>130</v>
      </c>
      <c r="K466" s="48">
        <v>2</v>
      </c>
      <c r="L466" s="48">
        <v>1</v>
      </c>
      <c r="M466" s="49"/>
      <c r="N466" s="48">
        <v>133</v>
      </c>
      <c r="O466" s="49"/>
      <c r="P466" s="49"/>
      <c r="Q466" s="49"/>
      <c r="R466" s="48">
        <v>0</v>
      </c>
      <c r="S466" s="48">
        <v>1</v>
      </c>
      <c r="T466" s="48">
        <v>15</v>
      </c>
      <c r="U466" s="48">
        <v>11</v>
      </c>
      <c r="V466" s="49"/>
      <c r="W466" s="48">
        <v>37</v>
      </c>
      <c r="X466" s="48">
        <v>2</v>
      </c>
      <c r="Y466" s="48">
        <v>0</v>
      </c>
      <c r="Z466" s="48">
        <v>2</v>
      </c>
      <c r="AA466" s="48">
        <v>3</v>
      </c>
      <c r="AB466" s="48">
        <v>1</v>
      </c>
      <c r="AC466" s="48">
        <v>44</v>
      </c>
      <c r="AD466" s="48">
        <v>0</v>
      </c>
      <c r="AE466" s="49"/>
      <c r="AF466" s="48">
        <v>116</v>
      </c>
      <c r="AG466" s="49"/>
      <c r="AH466" s="49"/>
      <c r="AI466" s="49"/>
      <c r="AJ466" s="48">
        <v>36</v>
      </c>
      <c r="AK466" s="49"/>
      <c r="AL466" s="49"/>
      <c r="AM466" s="49"/>
      <c r="AN466" s="48">
        <v>0</v>
      </c>
      <c r="AO466" s="49"/>
      <c r="AP466" s="48">
        <v>0</v>
      </c>
      <c r="AQ466" s="49"/>
      <c r="AR466" s="49"/>
      <c r="AS466" s="49"/>
      <c r="AT466" s="48">
        <v>2</v>
      </c>
      <c r="AU466" s="39"/>
      <c r="AV466" s="39"/>
      <c r="AW466" s="39"/>
    </row>
    <row r="467" spans="1:49" ht="20.100000000000001" customHeight="1" x14ac:dyDescent="0.2">
      <c r="B467" s="5"/>
      <c r="D467" s="2" t="s">
        <v>113</v>
      </c>
      <c r="F467" s="39">
        <v>14</v>
      </c>
      <c r="G467" s="39"/>
      <c r="H467" s="39"/>
      <c r="I467" s="39"/>
      <c r="J467" s="39">
        <v>131</v>
      </c>
      <c r="K467" s="39">
        <v>4</v>
      </c>
      <c r="L467" s="39">
        <v>1</v>
      </c>
      <c r="M467" s="39"/>
      <c r="N467" s="39">
        <v>136</v>
      </c>
      <c r="O467" s="39"/>
      <c r="P467" s="39"/>
      <c r="Q467" s="39"/>
      <c r="R467" s="39">
        <v>0</v>
      </c>
      <c r="S467" s="39">
        <v>2</v>
      </c>
      <c r="T467" s="39">
        <v>21</v>
      </c>
      <c r="U467" s="39">
        <v>6</v>
      </c>
      <c r="V467" s="39"/>
      <c r="W467" s="39">
        <v>41</v>
      </c>
      <c r="X467" s="39">
        <v>0</v>
      </c>
      <c r="Y467" s="39">
        <v>0</v>
      </c>
      <c r="Z467" s="39">
        <v>1</v>
      </c>
      <c r="AA467" s="39">
        <v>3</v>
      </c>
      <c r="AB467" s="39">
        <v>0</v>
      </c>
      <c r="AC467" s="39">
        <v>44</v>
      </c>
      <c r="AD467" s="39">
        <v>0</v>
      </c>
      <c r="AE467" s="39"/>
      <c r="AF467" s="39">
        <v>118</v>
      </c>
      <c r="AG467" s="39"/>
      <c r="AH467" s="39"/>
      <c r="AI467" s="39"/>
      <c r="AJ467" s="39">
        <v>32</v>
      </c>
      <c r="AK467" s="39"/>
      <c r="AL467" s="39"/>
      <c r="AM467" s="39"/>
      <c r="AN467" s="39">
        <v>0</v>
      </c>
      <c r="AO467" s="39"/>
      <c r="AP467" s="39">
        <v>0</v>
      </c>
      <c r="AQ467" s="39"/>
      <c r="AR467" s="39"/>
      <c r="AS467" s="39"/>
      <c r="AT467" s="39">
        <v>0</v>
      </c>
      <c r="AU467" s="39"/>
      <c r="AV467" s="39"/>
      <c r="AW467" s="39"/>
    </row>
    <row r="468" spans="1:49" ht="19.5" customHeight="1" x14ac:dyDescent="0.2">
      <c r="D468" s="47" t="s">
        <v>136</v>
      </c>
      <c r="F468" s="48">
        <v>35</v>
      </c>
      <c r="G468" s="49"/>
      <c r="H468" s="49"/>
      <c r="I468" s="49"/>
      <c r="J468" s="48">
        <v>128</v>
      </c>
      <c r="K468" s="48">
        <v>0</v>
      </c>
      <c r="L468" s="48">
        <v>0</v>
      </c>
      <c r="M468" s="49"/>
      <c r="N468" s="48">
        <v>128</v>
      </c>
      <c r="O468" s="49"/>
      <c r="P468" s="49"/>
      <c r="Q468" s="49"/>
      <c r="R468" s="48">
        <v>0</v>
      </c>
      <c r="S468" s="48">
        <v>3</v>
      </c>
      <c r="T468" s="48">
        <v>12</v>
      </c>
      <c r="U468" s="48">
        <v>4</v>
      </c>
      <c r="V468" s="49"/>
      <c r="W468" s="48">
        <v>39</v>
      </c>
      <c r="X468" s="48">
        <v>0</v>
      </c>
      <c r="Y468" s="48">
        <v>0</v>
      </c>
      <c r="Z468" s="48">
        <v>3</v>
      </c>
      <c r="AA468" s="48">
        <v>5</v>
      </c>
      <c r="AB468" s="48">
        <v>0</v>
      </c>
      <c r="AC468" s="48">
        <v>53</v>
      </c>
      <c r="AD468" s="48">
        <v>0</v>
      </c>
      <c r="AE468" s="49"/>
      <c r="AF468" s="48">
        <v>119</v>
      </c>
      <c r="AG468" s="49"/>
      <c r="AH468" s="49"/>
      <c r="AI468" s="49"/>
      <c r="AJ468" s="48">
        <v>44</v>
      </c>
      <c r="AK468" s="49"/>
      <c r="AL468" s="49"/>
      <c r="AM468" s="49"/>
      <c r="AN468" s="48">
        <v>0</v>
      </c>
      <c r="AO468" s="49"/>
      <c r="AP468" s="48">
        <v>0</v>
      </c>
      <c r="AQ468" s="49"/>
      <c r="AR468" s="49"/>
      <c r="AS468" s="49"/>
      <c r="AT468" s="48">
        <v>3</v>
      </c>
      <c r="AU468" s="39"/>
      <c r="AV468" s="39"/>
      <c r="AW468" s="39"/>
    </row>
    <row r="469" spans="1:49" ht="20.100000000000001" customHeight="1" x14ac:dyDescent="0.2">
      <c r="B469" s="5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</row>
    <row r="470" spans="1:49" s="1" customFormat="1" ht="20.100000000000001" customHeight="1" x14ac:dyDescent="0.25">
      <c r="A470" s="3"/>
      <c r="B470" s="6"/>
      <c r="C470" s="51" t="s">
        <v>250</v>
      </c>
      <c r="D470" s="52"/>
      <c r="E470" s="5"/>
      <c r="F470" s="53">
        <v>96</v>
      </c>
      <c r="G470" s="54"/>
      <c r="H470" s="54"/>
      <c r="I470" s="54"/>
      <c r="J470" s="53">
        <v>516</v>
      </c>
      <c r="K470" s="53">
        <v>13</v>
      </c>
      <c r="L470" s="53">
        <v>4</v>
      </c>
      <c r="M470" s="54"/>
      <c r="N470" s="53">
        <v>533</v>
      </c>
      <c r="O470" s="54"/>
      <c r="P470" s="54"/>
      <c r="Q470" s="54"/>
      <c r="R470" s="53">
        <v>0</v>
      </c>
      <c r="S470" s="53">
        <v>10</v>
      </c>
      <c r="T470" s="53">
        <v>71</v>
      </c>
      <c r="U470" s="53">
        <v>30</v>
      </c>
      <c r="V470" s="54"/>
      <c r="W470" s="53">
        <v>151</v>
      </c>
      <c r="X470" s="53">
        <v>2</v>
      </c>
      <c r="Y470" s="53">
        <v>0</v>
      </c>
      <c r="Z470" s="53">
        <v>9</v>
      </c>
      <c r="AA470" s="53">
        <v>30</v>
      </c>
      <c r="AB470" s="53">
        <v>3</v>
      </c>
      <c r="AC470" s="53">
        <v>171</v>
      </c>
      <c r="AD470" s="53">
        <v>0</v>
      </c>
      <c r="AE470" s="54"/>
      <c r="AF470" s="53">
        <v>477</v>
      </c>
      <c r="AG470" s="54"/>
      <c r="AH470" s="54"/>
      <c r="AI470" s="54"/>
      <c r="AJ470" s="53">
        <v>152</v>
      </c>
      <c r="AK470" s="54"/>
      <c r="AL470" s="54"/>
      <c r="AM470" s="54"/>
      <c r="AN470" s="53">
        <v>0</v>
      </c>
      <c r="AO470" s="54"/>
      <c r="AP470" s="53">
        <v>0</v>
      </c>
      <c r="AQ470" s="54"/>
      <c r="AR470" s="54"/>
      <c r="AS470" s="54"/>
      <c r="AT470" s="53">
        <v>5</v>
      </c>
      <c r="AU470" s="39"/>
      <c r="AV470" s="39"/>
      <c r="AW470" s="39"/>
    </row>
    <row r="471" spans="1:49" ht="20.100000000000001" customHeight="1" x14ac:dyDescent="0.2">
      <c r="B471" s="5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</row>
    <row r="472" spans="1:49" ht="20.100000000000001" customHeight="1" x14ac:dyDescent="0.2">
      <c r="B472" s="5"/>
      <c r="C472" s="3" t="s">
        <v>154</v>
      </c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</row>
    <row r="473" spans="1:49" ht="20.100000000000001" customHeight="1" x14ac:dyDescent="0.2">
      <c r="B473" s="5"/>
      <c r="D473" s="60" t="s">
        <v>251</v>
      </c>
      <c r="F473" s="39">
        <v>32</v>
      </c>
      <c r="G473" s="39"/>
      <c r="H473" s="39"/>
      <c r="I473" s="39"/>
      <c r="J473" s="39">
        <v>186</v>
      </c>
      <c r="K473" s="39">
        <v>1</v>
      </c>
      <c r="L473" s="39">
        <v>2</v>
      </c>
      <c r="M473" s="39"/>
      <c r="N473" s="39">
        <v>189</v>
      </c>
      <c r="O473" s="39"/>
      <c r="P473" s="39"/>
      <c r="Q473" s="39"/>
      <c r="R473" s="39">
        <v>0</v>
      </c>
      <c r="S473" s="39">
        <v>2</v>
      </c>
      <c r="T473" s="39">
        <v>27</v>
      </c>
      <c r="U473" s="39">
        <v>7</v>
      </c>
      <c r="V473" s="39"/>
      <c r="W473" s="39">
        <v>74</v>
      </c>
      <c r="X473" s="39">
        <v>0</v>
      </c>
      <c r="Y473" s="39">
        <v>1</v>
      </c>
      <c r="Z473" s="39">
        <v>12</v>
      </c>
      <c r="AA473" s="39">
        <v>5</v>
      </c>
      <c r="AB473" s="39">
        <v>2</v>
      </c>
      <c r="AC473" s="39">
        <v>62</v>
      </c>
      <c r="AD473" s="39">
        <v>0</v>
      </c>
      <c r="AE473" s="39"/>
      <c r="AF473" s="39">
        <v>192</v>
      </c>
      <c r="AG473" s="39"/>
      <c r="AH473" s="39"/>
      <c r="AI473" s="39"/>
      <c r="AJ473" s="39">
        <v>29</v>
      </c>
      <c r="AK473" s="39"/>
      <c r="AL473" s="39"/>
      <c r="AM473" s="39"/>
      <c r="AN473" s="39">
        <v>0</v>
      </c>
      <c r="AO473" s="39"/>
      <c r="AP473" s="39">
        <v>0</v>
      </c>
      <c r="AQ473" s="39"/>
      <c r="AR473" s="39"/>
      <c r="AS473" s="39"/>
      <c r="AT473" s="39">
        <v>0</v>
      </c>
      <c r="AU473" s="39"/>
      <c r="AV473" s="39"/>
      <c r="AW473" s="39"/>
    </row>
    <row r="474" spans="1:49" ht="19.5" customHeight="1" x14ac:dyDescent="0.2">
      <c r="D474" s="47" t="s">
        <v>252</v>
      </c>
      <c r="F474" s="48">
        <v>33</v>
      </c>
      <c r="G474" s="49"/>
      <c r="H474" s="49"/>
      <c r="I474" s="49"/>
      <c r="J474" s="48">
        <v>184</v>
      </c>
      <c r="K474" s="48">
        <v>3</v>
      </c>
      <c r="L474" s="48">
        <v>0</v>
      </c>
      <c r="M474" s="49"/>
      <c r="N474" s="48">
        <v>187</v>
      </c>
      <c r="O474" s="49"/>
      <c r="P474" s="49"/>
      <c r="Q474" s="49"/>
      <c r="R474" s="48">
        <v>0</v>
      </c>
      <c r="S474" s="48">
        <v>8</v>
      </c>
      <c r="T474" s="48">
        <v>23</v>
      </c>
      <c r="U474" s="48">
        <v>14</v>
      </c>
      <c r="V474" s="49"/>
      <c r="W474" s="48">
        <v>55</v>
      </c>
      <c r="X474" s="48">
        <v>0</v>
      </c>
      <c r="Y474" s="48">
        <v>0</v>
      </c>
      <c r="Z474" s="48">
        <v>1</v>
      </c>
      <c r="AA474" s="48">
        <v>11</v>
      </c>
      <c r="AB474" s="48">
        <v>1</v>
      </c>
      <c r="AC474" s="48">
        <v>72</v>
      </c>
      <c r="AD474" s="48">
        <v>0</v>
      </c>
      <c r="AE474" s="49"/>
      <c r="AF474" s="48">
        <v>185</v>
      </c>
      <c r="AG474" s="49"/>
      <c r="AH474" s="49"/>
      <c r="AI474" s="49"/>
      <c r="AJ474" s="48">
        <v>35</v>
      </c>
      <c r="AK474" s="49"/>
      <c r="AL474" s="49"/>
      <c r="AM474" s="49"/>
      <c r="AN474" s="48">
        <v>0</v>
      </c>
      <c r="AO474" s="49"/>
      <c r="AP474" s="48">
        <v>0</v>
      </c>
      <c r="AQ474" s="49"/>
      <c r="AR474" s="49"/>
      <c r="AS474" s="49"/>
      <c r="AT474" s="48">
        <v>0</v>
      </c>
      <c r="AU474" s="39"/>
      <c r="AV474" s="39"/>
      <c r="AW474" s="39"/>
    </row>
    <row r="475" spans="1:49" ht="20.100000000000001" customHeight="1" x14ac:dyDescent="0.2">
      <c r="B475" s="5"/>
      <c r="D475" s="60" t="s">
        <v>253</v>
      </c>
      <c r="F475" s="39">
        <v>23</v>
      </c>
      <c r="G475" s="39"/>
      <c r="H475" s="39"/>
      <c r="I475" s="39"/>
      <c r="J475" s="39">
        <v>189</v>
      </c>
      <c r="K475" s="39">
        <v>2</v>
      </c>
      <c r="L475" s="39">
        <v>1</v>
      </c>
      <c r="M475" s="39"/>
      <c r="N475" s="39">
        <v>192</v>
      </c>
      <c r="O475" s="39"/>
      <c r="P475" s="39"/>
      <c r="Q475" s="39"/>
      <c r="R475" s="39">
        <v>0</v>
      </c>
      <c r="S475" s="39">
        <v>10</v>
      </c>
      <c r="T475" s="39">
        <v>4</v>
      </c>
      <c r="U475" s="39">
        <v>13</v>
      </c>
      <c r="V475" s="39"/>
      <c r="W475" s="39">
        <v>115</v>
      </c>
      <c r="X475" s="39">
        <v>0</v>
      </c>
      <c r="Y475" s="39">
        <v>0</v>
      </c>
      <c r="Z475" s="39">
        <v>4</v>
      </c>
      <c r="AA475" s="39">
        <v>10</v>
      </c>
      <c r="AB475" s="39">
        <v>3</v>
      </c>
      <c r="AC475" s="39">
        <v>32</v>
      </c>
      <c r="AD475" s="39">
        <v>0</v>
      </c>
      <c r="AE475" s="39"/>
      <c r="AF475" s="39">
        <v>191</v>
      </c>
      <c r="AG475" s="39"/>
      <c r="AH475" s="39"/>
      <c r="AI475" s="39"/>
      <c r="AJ475" s="39">
        <v>24</v>
      </c>
      <c r="AK475" s="39"/>
      <c r="AL475" s="39"/>
      <c r="AM475" s="39"/>
      <c r="AN475" s="39">
        <v>0</v>
      </c>
      <c r="AO475" s="39"/>
      <c r="AP475" s="39">
        <v>0</v>
      </c>
      <c r="AQ475" s="39"/>
      <c r="AR475" s="39"/>
      <c r="AS475" s="39"/>
      <c r="AT475" s="39">
        <v>0</v>
      </c>
      <c r="AU475" s="39"/>
      <c r="AV475" s="39"/>
      <c r="AW475" s="39"/>
    </row>
    <row r="476" spans="1:49" ht="19.5" customHeight="1" x14ac:dyDescent="0.2">
      <c r="D476" s="47" t="s">
        <v>254</v>
      </c>
      <c r="F476" s="48">
        <v>37</v>
      </c>
      <c r="G476" s="49"/>
      <c r="H476" s="49"/>
      <c r="I476" s="49"/>
      <c r="J476" s="48">
        <v>187</v>
      </c>
      <c r="K476" s="48">
        <v>0</v>
      </c>
      <c r="L476" s="48">
        <v>11</v>
      </c>
      <c r="M476" s="49"/>
      <c r="N476" s="48">
        <v>198</v>
      </c>
      <c r="O476" s="49"/>
      <c r="P476" s="49"/>
      <c r="Q476" s="49"/>
      <c r="R476" s="48">
        <v>0</v>
      </c>
      <c r="S476" s="48">
        <v>11</v>
      </c>
      <c r="T476" s="48">
        <v>34</v>
      </c>
      <c r="U476" s="48">
        <v>8</v>
      </c>
      <c r="V476" s="49"/>
      <c r="W476" s="48">
        <v>61</v>
      </c>
      <c r="X476" s="48">
        <v>0</v>
      </c>
      <c r="Y476" s="48">
        <v>0</v>
      </c>
      <c r="Z476" s="48">
        <v>10</v>
      </c>
      <c r="AA476" s="48">
        <v>7</v>
      </c>
      <c r="AB476" s="48">
        <v>1</v>
      </c>
      <c r="AC476" s="48">
        <v>50</v>
      </c>
      <c r="AD476" s="48">
        <v>0</v>
      </c>
      <c r="AE476" s="49"/>
      <c r="AF476" s="48">
        <v>182</v>
      </c>
      <c r="AG476" s="49"/>
      <c r="AH476" s="49"/>
      <c r="AI476" s="49"/>
      <c r="AJ476" s="48">
        <v>53</v>
      </c>
      <c r="AK476" s="49"/>
      <c r="AL476" s="49"/>
      <c r="AM476" s="49"/>
      <c r="AN476" s="48">
        <v>0</v>
      </c>
      <c r="AO476" s="49"/>
      <c r="AP476" s="48">
        <v>0</v>
      </c>
      <c r="AQ476" s="49"/>
      <c r="AR476" s="49"/>
      <c r="AS476" s="49"/>
      <c r="AT476" s="48">
        <v>0</v>
      </c>
      <c r="AU476" s="39"/>
      <c r="AV476" s="39"/>
      <c r="AW476" s="39"/>
    </row>
    <row r="477" spans="1:49" ht="20.100000000000001" customHeight="1" x14ac:dyDescent="0.2">
      <c r="D477" s="60" t="s">
        <v>255</v>
      </c>
      <c r="F477" s="39">
        <v>23</v>
      </c>
      <c r="G477" s="39"/>
      <c r="H477" s="39"/>
      <c r="I477" s="39"/>
      <c r="J477" s="39">
        <v>184</v>
      </c>
      <c r="K477" s="39">
        <v>1</v>
      </c>
      <c r="L477" s="39">
        <v>1</v>
      </c>
      <c r="M477" s="39"/>
      <c r="N477" s="39">
        <v>186</v>
      </c>
      <c r="O477" s="39"/>
      <c r="P477" s="39"/>
      <c r="Q477" s="39"/>
      <c r="R477" s="39">
        <v>0</v>
      </c>
      <c r="S477" s="39">
        <v>2</v>
      </c>
      <c r="T477" s="39">
        <v>11</v>
      </c>
      <c r="U477" s="39">
        <v>3</v>
      </c>
      <c r="V477" s="39"/>
      <c r="W477" s="39">
        <v>89</v>
      </c>
      <c r="X477" s="39">
        <v>0</v>
      </c>
      <c r="Y477" s="39">
        <v>0</v>
      </c>
      <c r="Z477" s="39">
        <v>25</v>
      </c>
      <c r="AA477" s="39">
        <v>4</v>
      </c>
      <c r="AB477" s="39">
        <v>2</v>
      </c>
      <c r="AC477" s="39">
        <v>41</v>
      </c>
      <c r="AD477" s="39">
        <v>0</v>
      </c>
      <c r="AE477" s="39"/>
      <c r="AF477" s="39">
        <v>177</v>
      </c>
      <c r="AG477" s="39"/>
      <c r="AH477" s="39"/>
      <c r="AI477" s="39"/>
      <c r="AJ477" s="39">
        <v>32</v>
      </c>
      <c r="AK477" s="39"/>
      <c r="AL477" s="39"/>
      <c r="AM477" s="39"/>
      <c r="AN477" s="39">
        <v>0</v>
      </c>
      <c r="AO477" s="39"/>
      <c r="AP477" s="39">
        <v>0</v>
      </c>
      <c r="AQ477" s="39"/>
      <c r="AR477" s="39"/>
      <c r="AS477" s="39"/>
      <c r="AT477" s="39">
        <v>0</v>
      </c>
      <c r="AU477" s="39"/>
      <c r="AV477" s="39"/>
      <c r="AW477" s="39"/>
    </row>
    <row r="478" spans="1:49" ht="19.5" customHeight="1" x14ac:dyDescent="0.2">
      <c r="D478" s="47" t="s">
        <v>256</v>
      </c>
      <c r="F478" s="48">
        <v>34</v>
      </c>
      <c r="G478" s="49"/>
      <c r="H478" s="49"/>
      <c r="I478" s="49"/>
      <c r="J478" s="48">
        <v>187</v>
      </c>
      <c r="K478" s="48">
        <v>0</v>
      </c>
      <c r="L478" s="48">
        <v>0</v>
      </c>
      <c r="M478" s="49"/>
      <c r="N478" s="48">
        <v>187</v>
      </c>
      <c r="O478" s="49"/>
      <c r="P478" s="49"/>
      <c r="Q478" s="49"/>
      <c r="R478" s="48">
        <v>0</v>
      </c>
      <c r="S478" s="48">
        <v>1</v>
      </c>
      <c r="T478" s="48">
        <v>9</v>
      </c>
      <c r="U478" s="48">
        <v>0</v>
      </c>
      <c r="V478" s="49"/>
      <c r="W478" s="48">
        <v>94</v>
      </c>
      <c r="X478" s="48">
        <v>0</v>
      </c>
      <c r="Y478" s="48">
        <v>0</v>
      </c>
      <c r="Z478" s="48">
        <v>8</v>
      </c>
      <c r="AA478" s="48">
        <v>7</v>
      </c>
      <c r="AB478" s="48">
        <v>2</v>
      </c>
      <c r="AC478" s="48">
        <v>51</v>
      </c>
      <c r="AD478" s="48">
        <v>0</v>
      </c>
      <c r="AE478" s="49"/>
      <c r="AF478" s="48">
        <v>172</v>
      </c>
      <c r="AG478" s="49"/>
      <c r="AH478" s="49"/>
      <c r="AI478" s="49"/>
      <c r="AJ478" s="48">
        <v>49</v>
      </c>
      <c r="AK478" s="49"/>
      <c r="AL478" s="49"/>
      <c r="AM478" s="49"/>
      <c r="AN478" s="48">
        <v>0</v>
      </c>
      <c r="AO478" s="49"/>
      <c r="AP478" s="48">
        <v>0</v>
      </c>
      <c r="AQ478" s="49"/>
      <c r="AR478" s="49"/>
      <c r="AS478" s="49"/>
      <c r="AT478" s="48">
        <v>0</v>
      </c>
      <c r="AU478" s="39"/>
      <c r="AV478" s="39"/>
      <c r="AW478" s="39"/>
    </row>
    <row r="479" spans="1:49" ht="20.100000000000001" customHeight="1" x14ac:dyDescent="0.2">
      <c r="D479" s="60" t="s">
        <v>257</v>
      </c>
      <c r="F479" s="39">
        <v>6</v>
      </c>
      <c r="G479" s="39"/>
      <c r="H479" s="39"/>
      <c r="I479" s="39"/>
      <c r="J479" s="39">
        <v>78</v>
      </c>
      <c r="K479" s="39">
        <v>1</v>
      </c>
      <c r="L479" s="39">
        <v>1</v>
      </c>
      <c r="M479" s="39"/>
      <c r="N479" s="39">
        <v>80</v>
      </c>
      <c r="O479" s="39"/>
      <c r="P479" s="39"/>
      <c r="Q479" s="39"/>
      <c r="R479" s="39">
        <v>0</v>
      </c>
      <c r="S479" s="39">
        <v>2</v>
      </c>
      <c r="T479" s="39">
        <v>6</v>
      </c>
      <c r="U479" s="39">
        <v>8</v>
      </c>
      <c r="V479" s="39"/>
      <c r="W479" s="39">
        <v>11</v>
      </c>
      <c r="X479" s="39">
        <v>0</v>
      </c>
      <c r="Y479" s="39">
        <v>0</v>
      </c>
      <c r="Z479" s="39">
        <v>6</v>
      </c>
      <c r="AA479" s="39">
        <v>4</v>
      </c>
      <c r="AB479" s="39">
        <v>2</v>
      </c>
      <c r="AC479" s="39">
        <v>23</v>
      </c>
      <c r="AD479" s="39">
        <v>0</v>
      </c>
      <c r="AE479" s="39"/>
      <c r="AF479" s="39">
        <v>62</v>
      </c>
      <c r="AG479" s="39"/>
      <c r="AH479" s="39"/>
      <c r="AI479" s="39"/>
      <c r="AJ479" s="39">
        <v>24</v>
      </c>
      <c r="AK479" s="39"/>
      <c r="AL479" s="39"/>
      <c r="AM479" s="39"/>
      <c r="AN479" s="39">
        <v>0</v>
      </c>
      <c r="AO479" s="39"/>
      <c r="AP479" s="39">
        <v>0</v>
      </c>
      <c r="AQ479" s="39"/>
      <c r="AR479" s="39"/>
      <c r="AS479" s="39"/>
      <c r="AT479" s="39">
        <v>0</v>
      </c>
      <c r="AU479" s="39"/>
      <c r="AV479" s="39"/>
      <c r="AW479" s="39"/>
    </row>
    <row r="480" spans="1:49" ht="19.5" customHeight="1" x14ac:dyDescent="0.2">
      <c r="D480" s="47" t="s">
        <v>258</v>
      </c>
      <c r="F480" s="48">
        <v>9</v>
      </c>
      <c r="G480" s="49"/>
      <c r="H480" s="49"/>
      <c r="I480" s="49"/>
      <c r="J480" s="48">
        <v>80</v>
      </c>
      <c r="K480" s="48">
        <v>1</v>
      </c>
      <c r="L480" s="48">
        <v>0</v>
      </c>
      <c r="M480" s="49"/>
      <c r="N480" s="48">
        <v>81</v>
      </c>
      <c r="O480" s="49"/>
      <c r="P480" s="49"/>
      <c r="Q480" s="49"/>
      <c r="R480" s="48">
        <v>0</v>
      </c>
      <c r="S480" s="48">
        <v>0</v>
      </c>
      <c r="T480" s="48">
        <v>13</v>
      </c>
      <c r="U480" s="48">
        <v>1</v>
      </c>
      <c r="V480" s="49"/>
      <c r="W480" s="48">
        <v>24</v>
      </c>
      <c r="X480" s="48">
        <v>0</v>
      </c>
      <c r="Y480" s="48">
        <v>0</v>
      </c>
      <c r="Z480" s="48">
        <v>1</v>
      </c>
      <c r="AA480" s="48">
        <v>1</v>
      </c>
      <c r="AB480" s="48">
        <v>0</v>
      </c>
      <c r="AC480" s="48">
        <v>26</v>
      </c>
      <c r="AD480" s="48">
        <v>0</v>
      </c>
      <c r="AE480" s="49"/>
      <c r="AF480" s="48">
        <v>66</v>
      </c>
      <c r="AG480" s="49"/>
      <c r="AH480" s="49"/>
      <c r="AI480" s="49"/>
      <c r="AJ480" s="48">
        <v>24</v>
      </c>
      <c r="AK480" s="49"/>
      <c r="AL480" s="49"/>
      <c r="AM480" s="49"/>
      <c r="AN480" s="48">
        <v>0</v>
      </c>
      <c r="AO480" s="49"/>
      <c r="AP480" s="48">
        <v>0</v>
      </c>
      <c r="AQ480" s="49"/>
      <c r="AR480" s="49"/>
      <c r="AS480" s="49"/>
      <c r="AT480" s="48">
        <v>0</v>
      </c>
      <c r="AU480" s="39"/>
      <c r="AV480" s="39"/>
      <c r="AW480" s="39"/>
    </row>
    <row r="481" spans="1:49" ht="20.100000000000001" customHeight="1" x14ac:dyDescent="0.2">
      <c r="D481" s="60" t="s">
        <v>259</v>
      </c>
      <c r="F481" s="39">
        <v>9</v>
      </c>
      <c r="G481" s="39"/>
      <c r="H481" s="39"/>
      <c r="I481" s="39"/>
      <c r="J481" s="39">
        <v>80</v>
      </c>
      <c r="K481" s="39">
        <v>0</v>
      </c>
      <c r="L481" s="39">
        <v>0</v>
      </c>
      <c r="M481" s="39"/>
      <c r="N481" s="39">
        <v>80</v>
      </c>
      <c r="O481" s="39"/>
      <c r="P481" s="39"/>
      <c r="Q481" s="39"/>
      <c r="R481" s="39">
        <v>0</v>
      </c>
      <c r="S481" s="39">
        <v>4</v>
      </c>
      <c r="T481" s="39">
        <v>7</v>
      </c>
      <c r="U481" s="39">
        <v>2</v>
      </c>
      <c r="V481" s="39"/>
      <c r="W481" s="39">
        <v>19</v>
      </c>
      <c r="X481" s="39">
        <v>0</v>
      </c>
      <c r="Y481" s="39">
        <v>0</v>
      </c>
      <c r="Z481" s="39">
        <v>2</v>
      </c>
      <c r="AA481" s="39">
        <v>8</v>
      </c>
      <c r="AB481" s="39">
        <v>1</v>
      </c>
      <c r="AC481" s="39">
        <v>25</v>
      </c>
      <c r="AD481" s="39">
        <v>0</v>
      </c>
      <c r="AE481" s="39"/>
      <c r="AF481" s="39">
        <v>68</v>
      </c>
      <c r="AG481" s="39"/>
      <c r="AH481" s="39"/>
      <c r="AI481" s="39"/>
      <c r="AJ481" s="39">
        <v>21</v>
      </c>
      <c r="AK481" s="39"/>
      <c r="AL481" s="39"/>
      <c r="AM481" s="39"/>
      <c r="AN481" s="39">
        <v>0</v>
      </c>
      <c r="AO481" s="39"/>
      <c r="AP481" s="39">
        <v>0</v>
      </c>
      <c r="AQ481" s="39"/>
      <c r="AR481" s="39"/>
      <c r="AS481" s="39"/>
      <c r="AT481" s="39">
        <v>0</v>
      </c>
      <c r="AU481" s="39"/>
      <c r="AV481" s="39"/>
      <c r="AW481" s="39"/>
    </row>
    <row r="482" spans="1:49" ht="20.100000000000001" customHeight="1" x14ac:dyDescent="0.2"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</row>
    <row r="483" spans="1:49" s="1" customFormat="1" ht="20.100000000000001" customHeight="1" x14ac:dyDescent="0.25">
      <c r="A483" s="3"/>
      <c r="B483" s="6"/>
      <c r="C483" s="51" t="s">
        <v>159</v>
      </c>
      <c r="D483" s="52"/>
      <c r="E483" s="5"/>
      <c r="F483" s="53">
        <v>206</v>
      </c>
      <c r="G483" s="54"/>
      <c r="H483" s="54"/>
      <c r="I483" s="54"/>
      <c r="J483" s="53">
        <v>1355</v>
      </c>
      <c r="K483" s="53">
        <v>9</v>
      </c>
      <c r="L483" s="53">
        <v>16</v>
      </c>
      <c r="M483" s="54"/>
      <c r="N483" s="53">
        <v>1380</v>
      </c>
      <c r="O483" s="54"/>
      <c r="P483" s="54"/>
      <c r="Q483" s="54"/>
      <c r="R483" s="53">
        <v>0</v>
      </c>
      <c r="S483" s="53">
        <v>40</v>
      </c>
      <c r="T483" s="53">
        <v>134</v>
      </c>
      <c r="U483" s="53">
        <v>56</v>
      </c>
      <c r="V483" s="54"/>
      <c r="W483" s="53">
        <v>542</v>
      </c>
      <c r="X483" s="53">
        <v>0</v>
      </c>
      <c r="Y483" s="53">
        <v>1</v>
      </c>
      <c r="Z483" s="53">
        <v>69</v>
      </c>
      <c r="AA483" s="53">
        <v>57</v>
      </c>
      <c r="AB483" s="53">
        <v>14</v>
      </c>
      <c r="AC483" s="53">
        <v>382</v>
      </c>
      <c r="AD483" s="53">
        <v>0</v>
      </c>
      <c r="AE483" s="54"/>
      <c r="AF483" s="53">
        <v>1295</v>
      </c>
      <c r="AG483" s="54"/>
      <c r="AH483" s="54"/>
      <c r="AI483" s="54"/>
      <c r="AJ483" s="53">
        <v>291</v>
      </c>
      <c r="AK483" s="54"/>
      <c r="AL483" s="54"/>
      <c r="AM483" s="54"/>
      <c r="AN483" s="53">
        <v>0</v>
      </c>
      <c r="AO483" s="54"/>
      <c r="AP483" s="53">
        <v>0</v>
      </c>
      <c r="AQ483" s="54"/>
      <c r="AR483" s="54"/>
      <c r="AS483" s="54"/>
      <c r="AT483" s="53">
        <v>0</v>
      </c>
      <c r="AU483" s="39"/>
      <c r="AV483" s="39"/>
      <c r="AW483" s="39"/>
    </row>
    <row r="484" spans="1:49" s="1" customFormat="1" ht="20.100000000000001" customHeight="1" x14ac:dyDescent="0.2">
      <c r="A484" s="3"/>
      <c r="B484" s="6"/>
      <c r="C484" s="3"/>
      <c r="D484" s="3"/>
      <c r="E484" s="5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39"/>
      <c r="AV484" s="39"/>
      <c r="AW484" s="39"/>
    </row>
    <row r="485" spans="1:49" s="1" customFormat="1" ht="20.100000000000001" customHeight="1" x14ac:dyDescent="0.25">
      <c r="A485" s="3"/>
      <c r="B485" s="57" t="s">
        <v>260</v>
      </c>
      <c r="C485" s="58"/>
      <c r="D485" s="58"/>
      <c r="E485" s="5"/>
      <c r="F485" s="59">
        <v>302</v>
      </c>
      <c r="G485" s="54"/>
      <c r="H485" s="54"/>
      <c r="I485" s="54"/>
      <c r="J485" s="59">
        <v>1871</v>
      </c>
      <c r="K485" s="59">
        <v>22</v>
      </c>
      <c r="L485" s="59">
        <v>20</v>
      </c>
      <c r="M485" s="54"/>
      <c r="N485" s="59">
        <v>1913</v>
      </c>
      <c r="O485" s="54"/>
      <c r="P485" s="54"/>
      <c r="Q485" s="54"/>
      <c r="R485" s="59">
        <v>0</v>
      </c>
      <c r="S485" s="59">
        <v>50</v>
      </c>
      <c r="T485" s="59">
        <v>205</v>
      </c>
      <c r="U485" s="59">
        <v>86</v>
      </c>
      <c r="V485" s="54"/>
      <c r="W485" s="59">
        <v>693</v>
      </c>
      <c r="X485" s="59">
        <v>2</v>
      </c>
      <c r="Y485" s="59">
        <v>1</v>
      </c>
      <c r="Z485" s="59">
        <v>78</v>
      </c>
      <c r="AA485" s="59">
        <v>87</v>
      </c>
      <c r="AB485" s="59">
        <v>17</v>
      </c>
      <c r="AC485" s="59">
        <v>553</v>
      </c>
      <c r="AD485" s="59">
        <v>0</v>
      </c>
      <c r="AE485" s="54"/>
      <c r="AF485" s="59">
        <v>1772</v>
      </c>
      <c r="AG485" s="54"/>
      <c r="AH485" s="54"/>
      <c r="AI485" s="54"/>
      <c r="AJ485" s="59">
        <v>443</v>
      </c>
      <c r="AK485" s="54"/>
      <c r="AL485" s="54"/>
      <c r="AM485" s="54"/>
      <c r="AN485" s="59">
        <v>0</v>
      </c>
      <c r="AO485" s="54"/>
      <c r="AP485" s="59">
        <v>0</v>
      </c>
      <c r="AQ485" s="54"/>
      <c r="AR485" s="54"/>
      <c r="AS485" s="54"/>
      <c r="AT485" s="59">
        <v>5</v>
      </c>
      <c r="AU485" s="39"/>
      <c r="AV485" s="39"/>
      <c r="AW485" s="39"/>
    </row>
    <row r="486" spans="1:49" ht="20.100000000000001" customHeight="1" x14ac:dyDescent="0.2"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</row>
    <row r="487" spans="1:49" ht="20.100000000000001" customHeight="1" x14ac:dyDescent="0.2">
      <c r="B487" s="6" t="s">
        <v>261</v>
      </c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</row>
    <row r="488" spans="1:49" ht="20.100000000000001" customHeight="1" x14ac:dyDescent="0.2">
      <c r="C488" s="3" t="s">
        <v>154</v>
      </c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</row>
    <row r="489" spans="1:49" ht="20.100000000000001" customHeight="1" x14ac:dyDescent="0.2">
      <c r="D489" s="2" t="s">
        <v>96</v>
      </c>
      <c r="F489" s="39">
        <v>35</v>
      </c>
      <c r="G489" s="39"/>
      <c r="H489" s="39"/>
      <c r="I489" s="39"/>
      <c r="J489" s="39">
        <v>201</v>
      </c>
      <c r="K489" s="39">
        <v>2</v>
      </c>
      <c r="L489" s="39">
        <v>0</v>
      </c>
      <c r="M489" s="39"/>
      <c r="N489" s="39">
        <v>203</v>
      </c>
      <c r="O489" s="39"/>
      <c r="P489" s="39"/>
      <c r="Q489" s="39"/>
      <c r="R489" s="39">
        <v>0</v>
      </c>
      <c r="S489" s="39">
        <v>3</v>
      </c>
      <c r="T489" s="39">
        <v>46</v>
      </c>
      <c r="U489" s="39">
        <v>22</v>
      </c>
      <c r="V489" s="39"/>
      <c r="W489" s="39">
        <v>82</v>
      </c>
      <c r="X489" s="39">
        <v>0</v>
      </c>
      <c r="Y489" s="39">
        <v>0</v>
      </c>
      <c r="Z489" s="39">
        <v>2</v>
      </c>
      <c r="AA489" s="39">
        <v>5</v>
      </c>
      <c r="AB489" s="39">
        <v>3</v>
      </c>
      <c r="AC489" s="39">
        <v>47</v>
      </c>
      <c r="AD489" s="39">
        <v>0</v>
      </c>
      <c r="AE489" s="39"/>
      <c r="AF489" s="39">
        <v>210</v>
      </c>
      <c r="AG489" s="39"/>
      <c r="AH489" s="39"/>
      <c r="AI489" s="39"/>
      <c r="AJ489" s="39">
        <v>28</v>
      </c>
      <c r="AK489" s="39"/>
      <c r="AL489" s="39"/>
      <c r="AM489" s="39"/>
      <c r="AN489" s="39">
        <v>0</v>
      </c>
      <c r="AO489" s="39"/>
      <c r="AP489" s="39">
        <v>0</v>
      </c>
      <c r="AQ489" s="39"/>
      <c r="AR489" s="39"/>
      <c r="AS489" s="39"/>
      <c r="AT489" s="39">
        <v>0</v>
      </c>
      <c r="AU489" s="39"/>
      <c r="AV489" s="39"/>
      <c r="AW489" s="39"/>
    </row>
    <row r="490" spans="1:49" ht="19.5" customHeight="1" x14ac:dyDescent="0.2">
      <c r="D490" s="47" t="s">
        <v>97</v>
      </c>
      <c r="F490" s="48">
        <v>23</v>
      </c>
      <c r="G490" s="49"/>
      <c r="H490" s="49"/>
      <c r="I490" s="49"/>
      <c r="J490" s="48">
        <v>191</v>
      </c>
      <c r="K490" s="48">
        <v>2</v>
      </c>
      <c r="L490" s="48">
        <v>0</v>
      </c>
      <c r="M490" s="49"/>
      <c r="N490" s="48">
        <v>193</v>
      </c>
      <c r="O490" s="49"/>
      <c r="P490" s="49"/>
      <c r="Q490" s="49"/>
      <c r="R490" s="48">
        <v>0</v>
      </c>
      <c r="S490" s="48">
        <v>4</v>
      </c>
      <c r="T490" s="48">
        <v>28</v>
      </c>
      <c r="U490" s="48">
        <v>27</v>
      </c>
      <c r="V490" s="49"/>
      <c r="W490" s="48">
        <v>73</v>
      </c>
      <c r="X490" s="48">
        <v>0</v>
      </c>
      <c r="Y490" s="48">
        <v>0</v>
      </c>
      <c r="Z490" s="48">
        <v>5</v>
      </c>
      <c r="AA490" s="48">
        <v>7</v>
      </c>
      <c r="AB490" s="48">
        <v>1</v>
      </c>
      <c r="AC490" s="48">
        <v>53</v>
      </c>
      <c r="AD490" s="48">
        <v>0</v>
      </c>
      <c r="AE490" s="49"/>
      <c r="AF490" s="48">
        <v>198</v>
      </c>
      <c r="AG490" s="49"/>
      <c r="AH490" s="49"/>
      <c r="AI490" s="49"/>
      <c r="AJ490" s="48">
        <v>18</v>
      </c>
      <c r="AK490" s="49"/>
      <c r="AL490" s="49"/>
      <c r="AM490" s="49"/>
      <c r="AN490" s="48">
        <v>0</v>
      </c>
      <c r="AO490" s="49"/>
      <c r="AP490" s="48">
        <v>0</v>
      </c>
      <c r="AQ490" s="49"/>
      <c r="AR490" s="49"/>
      <c r="AS490" s="49"/>
      <c r="AT490" s="48">
        <v>0</v>
      </c>
      <c r="AU490" s="39"/>
      <c r="AV490" s="39"/>
      <c r="AW490" s="39"/>
    </row>
    <row r="491" spans="1:49" ht="20.100000000000001" customHeight="1" x14ac:dyDescent="0.2">
      <c r="B491" s="5"/>
      <c r="D491" s="2" t="s">
        <v>113</v>
      </c>
      <c r="F491" s="39">
        <v>17</v>
      </c>
      <c r="G491" s="39"/>
      <c r="H491" s="39"/>
      <c r="I491" s="39"/>
      <c r="J491" s="39">
        <v>70</v>
      </c>
      <c r="K491" s="39">
        <v>1</v>
      </c>
      <c r="L491" s="39">
        <v>0</v>
      </c>
      <c r="M491" s="39"/>
      <c r="N491" s="39">
        <v>71</v>
      </c>
      <c r="O491" s="39"/>
      <c r="P491" s="39"/>
      <c r="Q491" s="39"/>
      <c r="R491" s="39">
        <v>0</v>
      </c>
      <c r="S491" s="39">
        <v>0</v>
      </c>
      <c r="T491" s="39">
        <v>18</v>
      </c>
      <c r="U491" s="39">
        <v>6</v>
      </c>
      <c r="V491" s="39"/>
      <c r="W491" s="39">
        <v>17</v>
      </c>
      <c r="X491" s="39">
        <v>0</v>
      </c>
      <c r="Y491" s="39">
        <v>0</v>
      </c>
      <c r="Z491" s="39">
        <v>5</v>
      </c>
      <c r="AA491" s="39">
        <v>7</v>
      </c>
      <c r="AB491" s="39">
        <v>0</v>
      </c>
      <c r="AC491" s="39">
        <v>28</v>
      </c>
      <c r="AD491" s="39">
        <v>0</v>
      </c>
      <c r="AE491" s="39"/>
      <c r="AF491" s="39">
        <v>81</v>
      </c>
      <c r="AG491" s="39"/>
      <c r="AH491" s="39"/>
      <c r="AI491" s="39"/>
      <c r="AJ491" s="39">
        <v>7</v>
      </c>
      <c r="AK491" s="39"/>
      <c r="AL491" s="39"/>
      <c r="AM491" s="39"/>
      <c r="AN491" s="39">
        <v>0</v>
      </c>
      <c r="AO491" s="39"/>
      <c r="AP491" s="39">
        <v>0</v>
      </c>
      <c r="AQ491" s="39"/>
      <c r="AR491" s="39"/>
      <c r="AS491" s="39"/>
      <c r="AT491" s="39">
        <v>12</v>
      </c>
      <c r="AU491" s="39"/>
      <c r="AV491" s="39"/>
      <c r="AW491" s="39"/>
    </row>
    <row r="492" spans="1:49" ht="19.5" customHeight="1" x14ac:dyDescent="0.2">
      <c r="D492" s="47" t="s">
        <v>136</v>
      </c>
      <c r="F492" s="48">
        <v>22</v>
      </c>
      <c r="G492" s="49"/>
      <c r="H492" s="49"/>
      <c r="I492" s="49"/>
      <c r="J492" s="48">
        <v>69</v>
      </c>
      <c r="K492" s="48">
        <v>0</v>
      </c>
      <c r="L492" s="48">
        <v>2</v>
      </c>
      <c r="M492" s="49"/>
      <c r="N492" s="48">
        <v>71</v>
      </c>
      <c r="O492" s="49"/>
      <c r="P492" s="49"/>
      <c r="Q492" s="49"/>
      <c r="R492" s="48">
        <v>0</v>
      </c>
      <c r="S492" s="48">
        <v>0</v>
      </c>
      <c r="T492" s="48">
        <v>13</v>
      </c>
      <c r="U492" s="48">
        <v>4</v>
      </c>
      <c r="V492" s="49"/>
      <c r="W492" s="48">
        <v>9</v>
      </c>
      <c r="X492" s="48">
        <v>1</v>
      </c>
      <c r="Y492" s="48">
        <v>0</v>
      </c>
      <c r="Z492" s="48">
        <v>3</v>
      </c>
      <c r="AA492" s="48">
        <v>14</v>
      </c>
      <c r="AB492" s="48">
        <v>3</v>
      </c>
      <c r="AC492" s="48">
        <v>31</v>
      </c>
      <c r="AD492" s="48">
        <v>1</v>
      </c>
      <c r="AE492" s="49"/>
      <c r="AF492" s="48">
        <v>79</v>
      </c>
      <c r="AG492" s="49"/>
      <c r="AH492" s="49"/>
      <c r="AI492" s="49"/>
      <c r="AJ492" s="48">
        <v>14</v>
      </c>
      <c r="AK492" s="49"/>
      <c r="AL492" s="49"/>
      <c r="AM492" s="49"/>
      <c r="AN492" s="48">
        <v>0</v>
      </c>
      <c r="AO492" s="49"/>
      <c r="AP492" s="48">
        <v>0</v>
      </c>
      <c r="AQ492" s="49"/>
      <c r="AR492" s="49"/>
      <c r="AS492" s="49"/>
      <c r="AT492" s="48">
        <v>38</v>
      </c>
      <c r="AU492" s="39"/>
      <c r="AV492" s="39"/>
      <c r="AW492" s="39"/>
    </row>
    <row r="493" spans="1:49" ht="20.100000000000001" customHeight="1" x14ac:dyDescent="0.2">
      <c r="D493" s="2" t="s">
        <v>114</v>
      </c>
      <c r="F493" s="39">
        <v>7</v>
      </c>
      <c r="G493" s="39"/>
      <c r="H493" s="39"/>
      <c r="I493" s="39"/>
      <c r="J493" s="39">
        <v>66</v>
      </c>
      <c r="K493" s="39">
        <v>1</v>
      </c>
      <c r="L493" s="39">
        <v>0</v>
      </c>
      <c r="M493" s="39"/>
      <c r="N493" s="39">
        <v>67</v>
      </c>
      <c r="O493" s="39"/>
      <c r="P493" s="39"/>
      <c r="Q493" s="39"/>
      <c r="R493" s="39">
        <v>0</v>
      </c>
      <c r="S493" s="39">
        <v>5</v>
      </c>
      <c r="T493" s="39">
        <v>36</v>
      </c>
      <c r="U493" s="39">
        <v>3</v>
      </c>
      <c r="V493" s="39"/>
      <c r="W493" s="39">
        <v>2</v>
      </c>
      <c r="X493" s="39">
        <v>0</v>
      </c>
      <c r="Y493" s="39">
        <v>0</v>
      </c>
      <c r="Z493" s="39">
        <v>5</v>
      </c>
      <c r="AA493" s="39">
        <v>6</v>
      </c>
      <c r="AB493" s="39">
        <v>4</v>
      </c>
      <c r="AC493" s="39">
        <v>9</v>
      </c>
      <c r="AD493" s="39">
        <v>0</v>
      </c>
      <c r="AE493" s="39"/>
      <c r="AF493" s="39">
        <v>70</v>
      </c>
      <c r="AG493" s="39"/>
      <c r="AH493" s="39"/>
      <c r="AI493" s="39"/>
      <c r="AJ493" s="39">
        <v>4</v>
      </c>
      <c r="AK493" s="39"/>
      <c r="AL493" s="39"/>
      <c r="AM493" s="39"/>
      <c r="AN493" s="39">
        <v>0</v>
      </c>
      <c r="AO493" s="39"/>
      <c r="AP493" s="39">
        <v>0</v>
      </c>
      <c r="AQ493" s="39"/>
      <c r="AR493" s="39"/>
      <c r="AS493" s="39"/>
      <c r="AT493" s="39">
        <v>0</v>
      </c>
      <c r="AU493" s="39"/>
      <c r="AV493" s="39"/>
      <c r="AW493" s="39"/>
    </row>
    <row r="494" spans="1:49" ht="19.5" customHeight="1" x14ac:dyDescent="0.2">
      <c r="D494" s="47" t="s">
        <v>115</v>
      </c>
      <c r="F494" s="48">
        <v>7</v>
      </c>
      <c r="G494" s="49"/>
      <c r="H494" s="49"/>
      <c r="I494" s="49"/>
      <c r="J494" s="48">
        <v>62</v>
      </c>
      <c r="K494" s="48">
        <v>0</v>
      </c>
      <c r="L494" s="48">
        <v>0</v>
      </c>
      <c r="M494" s="49"/>
      <c r="N494" s="48">
        <v>62</v>
      </c>
      <c r="O494" s="49"/>
      <c r="P494" s="49"/>
      <c r="Q494" s="49"/>
      <c r="R494" s="48">
        <v>0</v>
      </c>
      <c r="S494" s="48">
        <v>3</v>
      </c>
      <c r="T494" s="48">
        <v>21</v>
      </c>
      <c r="U494" s="48">
        <v>3</v>
      </c>
      <c r="V494" s="49"/>
      <c r="W494" s="48">
        <v>19</v>
      </c>
      <c r="X494" s="48">
        <v>0</v>
      </c>
      <c r="Y494" s="48">
        <v>0</v>
      </c>
      <c r="Z494" s="48">
        <v>0</v>
      </c>
      <c r="AA494" s="48">
        <v>4</v>
      </c>
      <c r="AB494" s="48">
        <v>0</v>
      </c>
      <c r="AC494" s="48">
        <v>6</v>
      </c>
      <c r="AD494" s="48">
        <v>0</v>
      </c>
      <c r="AE494" s="49"/>
      <c r="AF494" s="48">
        <v>56</v>
      </c>
      <c r="AG494" s="49"/>
      <c r="AH494" s="49"/>
      <c r="AI494" s="49"/>
      <c r="AJ494" s="48">
        <v>13</v>
      </c>
      <c r="AK494" s="49"/>
      <c r="AL494" s="49"/>
      <c r="AM494" s="49"/>
      <c r="AN494" s="48">
        <v>0</v>
      </c>
      <c r="AO494" s="49"/>
      <c r="AP494" s="48">
        <v>0</v>
      </c>
      <c r="AQ494" s="49"/>
      <c r="AR494" s="49"/>
      <c r="AS494" s="49"/>
      <c r="AT494" s="48">
        <v>0</v>
      </c>
      <c r="AU494" s="39"/>
      <c r="AV494" s="39"/>
      <c r="AW494" s="39"/>
    </row>
    <row r="495" spans="1:49" ht="20.100000000000001" customHeight="1" x14ac:dyDescent="0.2">
      <c r="D495" s="2" t="s">
        <v>102</v>
      </c>
      <c r="F495" s="39">
        <v>14</v>
      </c>
      <c r="G495" s="39"/>
      <c r="H495" s="39"/>
      <c r="I495" s="39"/>
      <c r="J495" s="39">
        <v>68</v>
      </c>
      <c r="K495" s="39">
        <v>0</v>
      </c>
      <c r="L495" s="39">
        <v>0</v>
      </c>
      <c r="M495" s="39"/>
      <c r="N495" s="39">
        <v>68</v>
      </c>
      <c r="O495" s="39"/>
      <c r="P495" s="39"/>
      <c r="Q495" s="39"/>
      <c r="R495" s="39">
        <v>0</v>
      </c>
      <c r="S495" s="39">
        <v>1</v>
      </c>
      <c r="T495" s="39">
        <v>16</v>
      </c>
      <c r="U495" s="39">
        <v>10</v>
      </c>
      <c r="V495" s="39"/>
      <c r="W495" s="39">
        <v>12</v>
      </c>
      <c r="X495" s="39">
        <v>0</v>
      </c>
      <c r="Y495" s="39">
        <v>0</v>
      </c>
      <c r="Z495" s="39">
        <v>4</v>
      </c>
      <c r="AA495" s="39">
        <v>12</v>
      </c>
      <c r="AB495" s="39">
        <v>0</v>
      </c>
      <c r="AC495" s="39">
        <v>17</v>
      </c>
      <c r="AD495" s="39">
        <v>0</v>
      </c>
      <c r="AE495" s="39"/>
      <c r="AF495" s="39">
        <v>72</v>
      </c>
      <c r="AG495" s="39"/>
      <c r="AH495" s="39"/>
      <c r="AI495" s="39"/>
      <c r="AJ495" s="39">
        <v>10</v>
      </c>
      <c r="AK495" s="39"/>
      <c r="AL495" s="39"/>
      <c r="AM495" s="39"/>
      <c r="AN495" s="39">
        <v>0</v>
      </c>
      <c r="AO495" s="39"/>
      <c r="AP495" s="39">
        <v>0</v>
      </c>
      <c r="AQ495" s="39"/>
      <c r="AR495" s="39"/>
      <c r="AS495" s="39"/>
      <c r="AT495" s="39">
        <v>0</v>
      </c>
      <c r="AU495" s="39"/>
      <c r="AV495" s="39"/>
      <c r="AW495" s="39"/>
    </row>
    <row r="496" spans="1:49" ht="19.5" customHeight="1" x14ac:dyDescent="0.2">
      <c r="D496" s="47" t="s">
        <v>103</v>
      </c>
      <c r="F496" s="48">
        <v>11</v>
      </c>
      <c r="G496" s="49"/>
      <c r="H496" s="49"/>
      <c r="I496" s="49"/>
      <c r="J496" s="48">
        <v>64</v>
      </c>
      <c r="K496" s="48">
        <v>1</v>
      </c>
      <c r="L496" s="48">
        <v>1</v>
      </c>
      <c r="M496" s="49"/>
      <c r="N496" s="48">
        <v>66</v>
      </c>
      <c r="O496" s="49"/>
      <c r="P496" s="49"/>
      <c r="Q496" s="49"/>
      <c r="R496" s="48">
        <v>0</v>
      </c>
      <c r="S496" s="48">
        <v>1</v>
      </c>
      <c r="T496" s="48">
        <v>30</v>
      </c>
      <c r="U496" s="48">
        <v>3</v>
      </c>
      <c r="V496" s="49"/>
      <c r="W496" s="48">
        <v>17</v>
      </c>
      <c r="X496" s="48">
        <v>0</v>
      </c>
      <c r="Y496" s="48">
        <v>0</v>
      </c>
      <c r="Z496" s="48">
        <v>1</v>
      </c>
      <c r="AA496" s="48">
        <v>8</v>
      </c>
      <c r="AB496" s="48">
        <v>3</v>
      </c>
      <c r="AC496" s="48">
        <v>5</v>
      </c>
      <c r="AD496" s="48">
        <v>0</v>
      </c>
      <c r="AE496" s="49"/>
      <c r="AF496" s="48">
        <v>68</v>
      </c>
      <c r="AG496" s="49"/>
      <c r="AH496" s="49"/>
      <c r="AI496" s="49"/>
      <c r="AJ496" s="48">
        <v>9</v>
      </c>
      <c r="AK496" s="49"/>
      <c r="AL496" s="49"/>
      <c r="AM496" s="49"/>
      <c r="AN496" s="48">
        <v>0</v>
      </c>
      <c r="AO496" s="49"/>
      <c r="AP496" s="48">
        <v>0</v>
      </c>
      <c r="AQ496" s="49"/>
      <c r="AR496" s="49"/>
      <c r="AS496" s="49"/>
      <c r="AT496" s="48">
        <v>0</v>
      </c>
      <c r="AU496" s="39"/>
      <c r="AV496" s="39"/>
      <c r="AW496" s="39"/>
    </row>
    <row r="497" spans="1:49" ht="20.100000000000001" customHeight="1" x14ac:dyDescent="0.2">
      <c r="B497" s="5"/>
      <c r="D497" s="2" t="s">
        <v>104</v>
      </c>
      <c r="F497" s="39">
        <v>10</v>
      </c>
      <c r="G497" s="39"/>
      <c r="H497" s="39"/>
      <c r="I497" s="39"/>
      <c r="J497" s="39">
        <v>64</v>
      </c>
      <c r="K497" s="39">
        <v>1</v>
      </c>
      <c r="L497" s="39">
        <v>1</v>
      </c>
      <c r="M497" s="39"/>
      <c r="N497" s="39">
        <v>66</v>
      </c>
      <c r="O497" s="39"/>
      <c r="P497" s="39"/>
      <c r="Q497" s="39"/>
      <c r="R497" s="39">
        <v>0</v>
      </c>
      <c r="S497" s="39">
        <v>3</v>
      </c>
      <c r="T497" s="39">
        <v>13</v>
      </c>
      <c r="U497" s="39">
        <v>10</v>
      </c>
      <c r="V497" s="39"/>
      <c r="W497" s="39">
        <v>13</v>
      </c>
      <c r="X497" s="39">
        <v>1</v>
      </c>
      <c r="Y497" s="39">
        <v>0</v>
      </c>
      <c r="Z497" s="39">
        <v>1</v>
      </c>
      <c r="AA497" s="39">
        <v>7</v>
      </c>
      <c r="AB497" s="39">
        <v>2</v>
      </c>
      <c r="AC497" s="39">
        <v>13</v>
      </c>
      <c r="AD497" s="39">
        <v>0</v>
      </c>
      <c r="AE497" s="39"/>
      <c r="AF497" s="39">
        <v>63</v>
      </c>
      <c r="AG497" s="39"/>
      <c r="AH497" s="39"/>
      <c r="AI497" s="39"/>
      <c r="AJ497" s="39">
        <v>13</v>
      </c>
      <c r="AK497" s="39"/>
      <c r="AL497" s="39"/>
      <c r="AM497" s="39"/>
      <c r="AN497" s="39">
        <v>0</v>
      </c>
      <c r="AO497" s="39"/>
      <c r="AP497" s="39">
        <v>0</v>
      </c>
      <c r="AQ497" s="39"/>
      <c r="AR497" s="39"/>
      <c r="AS497" s="39"/>
      <c r="AT497" s="39">
        <v>0</v>
      </c>
      <c r="AU497" s="39"/>
      <c r="AV497" s="39"/>
      <c r="AW497" s="39"/>
    </row>
    <row r="498" spans="1:49" ht="19.5" customHeight="1" x14ac:dyDescent="0.2">
      <c r="D498" s="47" t="s">
        <v>117</v>
      </c>
      <c r="F498" s="48">
        <v>10</v>
      </c>
      <c r="G498" s="49"/>
      <c r="H498" s="49"/>
      <c r="I498" s="49"/>
      <c r="J498" s="48">
        <v>65</v>
      </c>
      <c r="K498" s="48">
        <v>3</v>
      </c>
      <c r="L498" s="48">
        <v>0</v>
      </c>
      <c r="M498" s="49"/>
      <c r="N498" s="48">
        <v>68</v>
      </c>
      <c r="O498" s="49"/>
      <c r="P498" s="49"/>
      <c r="Q498" s="49"/>
      <c r="R498" s="48">
        <v>0</v>
      </c>
      <c r="S498" s="48">
        <v>1</v>
      </c>
      <c r="T498" s="48">
        <v>24</v>
      </c>
      <c r="U498" s="48">
        <v>6</v>
      </c>
      <c r="V498" s="49"/>
      <c r="W498" s="48">
        <v>7</v>
      </c>
      <c r="X498" s="48">
        <v>0</v>
      </c>
      <c r="Y498" s="48">
        <v>0</v>
      </c>
      <c r="Z498" s="48">
        <v>0</v>
      </c>
      <c r="AA498" s="48">
        <v>2</v>
      </c>
      <c r="AB498" s="48">
        <v>0</v>
      </c>
      <c r="AC498" s="48">
        <v>25</v>
      </c>
      <c r="AD498" s="48">
        <v>0</v>
      </c>
      <c r="AE498" s="49"/>
      <c r="AF498" s="48">
        <v>65</v>
      </c>
      <c r="AG498" s="49"/>
      <c r="AH498" s="49"/>
      <c r="AI498" s="49"/>
      <c r="AJ498" s="48">
        <v>13</v>
      </c>
      <c r="AK498" s="49"/>
      <c r="AL498" s="49"/>
      <c r="AM498" s="49"/>
      <c r="AN498" s="48">
        <v>0</v>
      </c>
      <c r="AO498" s="49"/>
      <c r="AP498" s="48">
        <v>0</v>
      </c>
      <c r="AQ498" s="49"/>
      <c r="AR498" s="49"/>
      <c r="AS498" s="49"/>
      <c r="AT498" s="48">
        <v>12</v>
      </c>
      <c r="AU498" s="39"/>
      <c r="AV498" s="39"/>
      <c r="AW498" s="39"/>
    </row>
    <row r="499" spans="1:49" ht="20.100000000000001" customHeight="1" x14ac:dyDescent="0.2">
      <c r="B499" s="5"/>
      <c r="D499" s="2" t="s">
        <v>156</v>
      </c>
      <c r="F499" s="39">
        <v>18</v>
      </c>
      <c r="G499" s="39"/>
      <c r="H499" s="39"/>
      <c r="I499" s="39"/>
      <c r="J499" s="39">
        <v>68</v>
      </c>
      <c r="K499" s="39">
        <v>0</v>
      </c>
      <c r="L499" s="39">
        <v>1</v>
      </c>
      <c r="M499" s="39"/>
      <c r="N499" s="39">
        <v>69</v>
      </c>
      <c r="O499" s="39"/>
      <c r="P499" s="39"/>
      <c r="Q499" s="39"/>
      <c r="R499" s="39">
        <v>0</v>
      </c>
      <c r="S499" s="39">
        <v>0</v>
      </c>
      <c r="T499" s="39">
        <v>10</v>
      </c>
      <c r="U499" s="39">
        <v>10</v>
      </c>
      <c r="V499" s="39"/>
      <c r="W499" s="39">
        <v>12</v>
      </c>
      <c r="X499" s="39">
        <v>0</v>
      </c>
      <c r="Y499" s="39">
        <v>0</v>
      </c>
      <c r="Z499" s="39">
        <v>2</v>
      </c>
      <c r="AA499" s="39">
        <v>11</v>
      </c>
      <c r="AB499" s="39">
        <v>0</v>
      </c>
      <c r="AC499" s="39">
        <v>25</v>
      </c>
      <c r="AD499" s="39">
        <v>0</v>
      </c>
      <c r="AE499" s="39"/>
      <c r="AF499" s="39">
        <v>70</v>
      </c>
      <c r="AG499" s="39"/>
      <c r="AH499" s="39"/>
      <c r="AI499" s="39"/>
      <c r="AJ499" s="39">
        <v>17</v>
      </c>
      <c r="AK499" s="39"/>
      <c r="AL499" s="39"/>
      <c r="AM499" s="39"/>
      <c r="AN499" s="39">
        <v>0</v>
      </c>
      <c r="AO499" s="39"/>
      <c r="AP499" s="39">
        <v>0</v>
      </c>
      <c r="AQ499" s="39"/>
      <c r="AR499" s="39"/>
      <c r="AS499" s="39"/>
      <c r="AT499" s="39">
        <v>15</v>
      </c>
      <c r="AU499" s="39"/>
      <c r="AV499" s="39"/>
      <c r="AW499" s="39"/>
    </row>
    <row r="500" spans="1:49" ht="20.100000000000001" customHeight="1" x14ac:dyDescent="0.2">
      <c r="B500" s="5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</row>
    <row r="501" spans="1:49" s="1" customFormat="1" ht="20.100000000000001" customHeight="1" x14ac:dyDescent="0.25">
      <c r="A501" s="3"/>
      <c r="B501" s="6"/>
      <c r="C501" s="51" t="s">
        <v>159</v>
      </c>
      <c r="D501" s="52"/>
      <c r="E501" s="5"/>
      <c r="F501" s="53">
        <v>174</v>
      </c>
      <c r="G501" s="54"/>
      <c r="H501" s="54"/>
      <c r="I501" s="54"/>
      <c r="J501" s="53">
        <v>988</v>
      </c>
      <c r="K501" s="53">
        <v>11</v>
      </c>
      <c r="L501" s="53">
        <v>5</v>
      </c>
      <c r="M501" s="54"/>
      <c r="N501" s="53">
        <v>1004</v>
      </c>
      <c r="O501" s="54"/>
      <c r="P501" s="54"/>
      <c r="Q501" s="54"/>
      <c r="R501" s="53">
        <v>0</v>
      </c>
      <c r="S501" s="53">
        <v>21</v>
      </c>
      <c r="T501" s="53">
        <v>255</v>
      </c>
      <c r="U501" s="53">
        <v>104</v>
      </c>
      <c r="V501" s="54"/>
      <c r="W501" s="53">
        <v>263</v>
      </c>
      <c r="X501" s="53">
        <v>2</v>
      </c>
      <c r="Y501" s="53">
        <v>0</v>
      </c>
      <c r="Z501" s="53">
        <v>28</v>
      </c>
      <c r="AA501" s="53">
        <v>83</v>
      </c>
      <c r="AB501" s="53">
        <v>16</v>
      </c>
      <c r="AC501" s="53">
        <v>259</v>
      </c>
      <c r="AD501" s="53">
        <v>1</v>
      </c>
      <c r="AE501" s="54"/>
      <c r="AF501" s="53">
        <v>1032</v>
      </c>
      <c r="AG501" s="54"/>
      <c r="AH501" s="54"/>
      <c r="AI501" s="54"/>
      <c r="AJ501" s="53">
        <v>146</v>
      </c>
      <c r="AK501" s="54"/>
      <c r="AL501" s="54"/>
      <c r="AM501" s="54"/>
      <c r="AN501" s="53">
        <v>0</v>
      </c>
      <c r="AO501" s="54"/>
      <c r="AP501" s="53">
        <v>0</v>
      </c>
      <c r="AQ501" s="54"/>
      <c r="AR501" s="54"/>
      <c r="AS501" s="54"/>
      <c r="AT501" s="53">
        <v>77</v>
      </c>
      <c r="AU501" s="39"/>
      <c r="AV501" s="39"/>
      <c r="AW501" s="39"/>
    </row>
    <row r="502" spans="1:49" s="1" customFormat="1" ht="20.100000000000001" customHeight="1" x14ac:dyDescent="0.2">
      <c r="A502" s="3"/>
      <c r="B502" s="6"/>
      <c r="C502" s="3"/>
      <c r="D502" s="3"/>
      <c r="E502" s="5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39"/>
      <c r="AV502" s="39"/>
      <c r="AW502" s="39"/>
    </row>
    <row r="503" spans="1:49" s="1" customFormat="1" ht="20.100000000000001" customHeight="1" x14ac:dyDescent="0.25">
      <c r="A503" s="3"/>
      <c r="B503" s="57" t="s">
        <v>262</v>
      </c>
      <c r="C503" s="58"/>
      <c r="D503" s="58"/>
      <c r="E503" s="5"/>
      <c r="F503" s="59">
        <v>174</v>
      </c>
      <c r="G503" s="54"/>
      <c r="H503" s="54"/>
      <c r="I503" s="54"/>
      <c r="J503" s="59">
        <v>988</v>
      </c>
      <c r="K503" s="59">
        <v>11</v>
      </c>
      <c r="L503" s="59">
        <v>5</v>
      </c>
      <c r="M503" s="54"/>
      <c r="N503" s="59">
        <v>1004</v>
      </c>
      <c r="O503" s="54"/>
      <c r="P503" s="54"/>
      <c r="Q503" s="54"/>
      <c r="R503" s="59">
        <v>0</v>
      </c>
      <c r="S503" s="59">
        <v>21</v>
      </c>
      <c r="T503" s="59">
        <v>255</v>
      </c>
      <c r="U503" s="59">
        <v>104</v>
      </c>
      <c r="V503" s="54"/>
      <c r="W503" s="59">
        <v>263</v>
      </c>
      <c r="X503" s="59">
        <v>2</v>
      </c>
      <c r="Y503" s="59">
        <v>0</v>
      </c>
      <c r="Z503" s="59">
        <v>28</v>
      </c>
      <c r="AA503" s="59">
        <v>83</v>
      </c>
      <c r="AB503" s="59">
        <v>16</v>
      </c>
      <c r="AC503" s="59">
        <v>259</v>
      </c>
      <c r="AD503" s="59">
        <v>1</v>
      </c>
      <c r="AE503" s="54"/>
      <c r="AF503" s="59">
        <v>1032</v>
      </c>
      <c r="AG503" s="54"/>
      <c r="AH503" s="54"/>
      <c r="AI503" s="54"/>
      <c r="AJ503" s="59">
        <v>146</v>
      </c>
      <c r="AK503" s="54"/>
      <c r="AL503" s="54"/>
      <c r="AM503" s="54"/>
      <c r="AN503" s="59">
        <v>0</v>
      </c>
      <c r="AO503" s="54"/>
      <c r="AP503" s="59">
        <v>0</v>
      </c>
      <c r="AQ503" s="54"/>
      <c r="AR503" s="54"/>
      <c r="AS503" s="54"/>
      <c r="AT503" s="59">
        <v>77</v>
      </c>
      <c r="AU503" s="39"/>
      <c r="AV503" s="39"/>
      <c r="AW503" s="39"/>
    </row>
    <row r="504" spans="1:49" ht="20.100000000000001" customHeight="1" x14ac:dyDescent="0.2"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</row>
    <row r="505" spans="1:49" ht="20.100000000000001" customHeight="1" x14ac:dyDescent="0.2">
      <c r="B505" s="6" t="s">
        <v>263</v>
      </c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</row>
    <row r="506" spans="1:49" ht="20.100000000000001" customHeight="1" x14ac:dyDescent="0.2">
      <c r="C506" s="3" t="s">
        <v>154</v>
      </c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</row>
    <row r="507" spans="1:49" ht="20.100000000000001" customHeight="1" x14ac:dyDescent="0.2">
      <c r="D507" s="2" t="s">
        <v>122</v>
      </c>
      <c r="F507" s="39">
        <v>40</v>
      </c>
      <c r="G507" s="39"/>
      <c r="H507" s="39"/>
      <c r="I507" s="39"/>
      <c r="J507" s="39">
        <v>389</v>
      </c>
      <c r="K507" s="39">
        <v>0</v>
      </c>
      <c r="L507" s="39">
        <v>0</v>
      </c>
      <c r="M507" s="39"/>
      <c r="N507" s="39">
        <v>389</v>
      </c>
      <c r="O507" s="39"/>
      <c r="P507" s="39"/>
      <c r="Q507" s="39"/>
      <c r="R507" s="39">
        <v>0</v>
      </c>
      <c r="S507" s="39">
        <v>4</v>
      </c>
      <c r="T507" s="39">
        <v>46</v>
      </c>
      <c r="U507" s="39">
        <v>13</v>
      </c>
      <c r="V507" s="39"/>
      <c r="W507" s="39">
        <v>116</v>
      </c>
      <c r="X507" s="39">
        <v>0</v>
      </c>
      <c r="Y507" s="39">
        <v>3</v>
      </c>
      <c r="Z507" s="39">
        <v>29</v>
      </c>
      <c r="AA507" s="39">
        <v>24</v>
      </c>
      <c r="AB507" s="39">
        <v>1</v>
      </c>
      <c r="AC507" s="39">
        <v>119</v>
      </c>
      <c r="AD507" s="39">
        <v>0</v>
      </c>
      <c r="AE507" s="39"/>
      <c r="AF507" s="39">
        <v>355</v>
      </c>
      <c r="AG507" s="39"/>
      <c r="AH507" s="39"/>
      <c r="AI507" s="39"/>
      <c r="AJ507" s="39">
        <v>74</v>
      </c>
      <c r="AK507" s="39"/>
      <c r="AL507" s="39"/>
      <c r="AM507" s="39"/>
      <c r="AN507" s="39">
        <v>0</v>
      </c>
      <c r="AO507" s="39"/>
      <c r="AP507" s="39">
        <v>0</v>
      </c>
      <c r="AQ507" s="39"/>
      <c r="AR507" s="39"/>
      <c r="AS507" s="39"/>
      <c r="AT507" s="39">
        <v>0</v>
      </c>
      <c r="AU507" s="39"/>
      <c r="AV507" s="39"/>
      <c r="AW507" s="39"/>
    </row>
    <row r="508" spans="1:49" ht="19.5" customHeight="1" x14ac:dyDescent="0.2">
      <c r="D508" s="47" t="s">
        <v>97</v>
      </c>
      <c r="F508" s="48">
        <v>14</v>
      </c>
      <c r="G508" s="49"/>
      <c r="H508" s="49"/>
      <c r="I508" s="49"/>
      <c r="J508" s="48">
        <v>354</v>
      </c>
      <c r="K508" s="48">
        <v>14</v>
      </c>
      <c r="L508" s="48">
        <v>4</v>
      </c>
      <c r="M508" s="49"/>
      <c r="N508" s="48">
        <v>372</v>
      </c>
      <c r="O508" s="49"/>
      <c r="P508" s="49"/>
      <c r="Q508" s="49"/>
      <c r="R508" s="48">
        <v>0</v>
      </c>
      <c r="S508" s="48">
        <v>4</v>
      </c>
      <c r="T508" s="48">
        <v>83</v>
      </c>
      <c r="U508" s="48">
        <v>9</v>
      </c>
      <c r="V508" s="49"/>
      <c r="W508" s="48">
        <v>118</v>
      </c>
      <c r="X508" s="48">
        <v>1</v>
      </c>
      <c r="Y508" s="48">
        <v>0</v>
      </c>
      <c r="Z508" s="48">
        <v>13</v>
      </c>
      <c r="AA508" s="48">
        <v>17</v>
      </c>
      <c r="AB508" s="48">
        <v>3</v>
      </c>
      <c r="AC508" s="48">
        <v>95</v>
      </c>
      <c r="AD508" s="48">
        <v>0</v>
      </c>
      <c r="AE508" s="49"/>
      <c r="AF508" s="48">
        <v>343</v>
      </c>
      <c r="AG508" s="49"/>
      <c r="AH508" s="49"/>
      <c r="AI508" s="49"/>
      <c r="AJ508" s="48">
        <v>43</v>
      </c>
      <c r="AK508" s="49"/>
      <c r="AL508" s="49"/>
      <c r="AM508" s="49"/>
      <c r="AN508" s="48">
        <v>0</v>
      </c>
      <c r="AO508" s="49"/>
      <c r="AP508" s="48">
        <v>0</v>
      </c>
      <c r="AQ508" s="49"/>
      <c r="AR508" s="49"/>
      <c r="AS508" s="49"/>
      <c r="AT508" s="48">
        <v>0</v>
      </c>
      <c r="AU508" s="39"/>
      <c r="AV508" s="39"/>
      <c r="AW508" s="39"/>
    </row>
    <row r="509" spans="1:49" ht="20.100000000000001" customHeight="1" x14ac:dyDescent="0.2">
      <c r="D509" s="2" t="s">
        <v>98</v>
      </c>
      <c r="F509" s="39">
        <v>56</v>
      </c>
      <c r="G509" s="39"/>
      <c r="H509" s="39"/>
      <c r="I509" s="39"/>
      <c r="J509" s="39">
        <v>361</v>
      </c>
      <c r="K509" s="39">
        <v>3</v>
      </c>
      <c r="L509" s="39">
        <v>0</v>
      </c>
      <c r="M509" s="39"/>
      <c r="N509" s="39">
        <v>364</v>
      </c>
      <c r="O509" s="39"/>
      <c r="P509" s="39"/>
      <c r="Q509" s="39"/>
      <c r="R509" s="39">
        <v>0</v>
      </c>
      <c r="S509" s="39">
        <v>7</v>
      </c>
      <c r="T509" s="39">
        <v>38</v>
      </c>
      <c r="U509" s="39">
        <v>7</v>
      </c>
      <c r="V509" s="39"/>
      <c r="W509" s="39">
        <v>140</v>
      </c>
      <c r="X509" s="39">
        <v>1</v>
      </c>
      <c r="Y509" s="39">
        <v>0</v>
      </c>
      <c r="Z509" s="39">
        <v>12</v>
      </c>
      <c r="AA509" s="39">
        <v>25</v>
      </c>
      <c r="AB509" s="39">
        <v>5</v>
      </c>
      <c r="AC509" s="39">
        <v>114</v>
      </c>
      <c r="AD509" s="39">
        <v>0</v>
      </c>
      <c r="AE509" s="39"/>
      <c r="AF509" s="39">
        <v>349</v>
      </c>
      <c r="AG509" s="39"/>
      <c r="AH509" s="39"/>
      <c r="AI509" s="39"/>
      <c r="AJ509" s="39">
        <v>71</v>
      </c>
      <c r="AK509" s="39"/>
      <c r="AL509" s="39"/>
      <c r="AM509" s="39"/>
      <c r="AN509" s="39">
        <v>0</v>
      </c>
      <c r="AO509" s="39"/>
      <c r="AP509" s="39">
        <v>0</v>
      </c>
      <c r="AQ509" s="39"/>
      <c r="AR509" s="39"/>
      <c r="AS509" s="39"/>
      <c r="AT509" s="39">
        <v>0</v>
      </c>
      <c r="AU509" s="39"/>
      <c r="AV509" s="39"/>
      <c r="AW509" s="39"/>
    </row>
    <row r="510" spans="1:49" ht="19.5" customHeight="1" x14ac:dyDescent="0.2">
      <c r="D510" s="47" t="s">
        <v>99</v>
      </c>
      <c r="F510" s="48">
        <v>19</v>
      </c>
      <c r="G510" s="49"/>
      <c r="H510" s="49"/>
      <c r="I510" s="49"/>
      <c r="J510" s="48">
        <v>148</v>
      </c>
      <c r="K510" s="48">
        <v>2</v>
      </c>
      <c r="L510" s="48">
        <v>0</v>
      </c>
      <c r="M510" s="49"/>
      <c r="N510" s="48">
        <v>150</v>
      </c>
      <c r="O510" s="49"/>
      <c r="P510" s="49"/>
      <c r="Q510" s="49"/>
      <c r="R510" s="48">
        <v>0</v>
      </c>
      <c r="S510" s="48">
        <v>1</v>
      </c>
      <c r="T510" s="48">
        <v>65</v>
      </c>
      <c r="U510" s="48">
        <v>5</v>
      </c>
      <c r="V510" s="49"/>
      <c r="W510" s="48">
        <v>54</v>
      </c>
      <c r="X510" s="48">
        <v>0</v>
      </c>
      <c r="Y510" s="48">
        <v>0</v>
      </c>
      <c r="Z510" s="48">
        <v>6</v>
      </c>
      <c r="AA510" s="48">
        <v>5</v>
      </c>
      <c r="AB510" s="48">
        <v>0</v>
      </c>
      <c r="AC510" s="48">
        <v>21</v>
      </c>
      <c r="AD510" s="48">
        <v>0</v>
      </c>
      <c r="AE510" s="49"/>
      <c r="AF510" s="48">
        <v>157</v>
      </c>
      <c r="AG510" s="49"/>
      <c r="AH510" s="49"/>
      <c r="AI510" s="49"/>
      <c r="AJ510" s="48">
        <v>12</v>
      </c>
      <c r="AK510" s="49"/>
      <c r="AL510" s="49"/>
      <c r="AM510" s="49"/>
      <c r="AN510" s="48">
        <v>0</v>
      </c>
      <c r="AO510" s="49"/>
      <c r="AP510" s="48">
        <v>0</v>
      </c>
      <c r="AQ510" s="49"/>
      <c r="AR510" s="49"/>
      <c r="AS510" s="49"/>
      <c r="AT510" s="48">
        <v>0</v>
      </c>
      <c r="AU510" s="39"/>
      <c r="AV510" s="39"/>
      <c r="AW510" s="39"/>
    </row>
    <row r="511" spans="1:49" ht="20.100000000000001" customHeight="1" x14ac:dyDescent="0.2">
      <c r="D511" s="2" t="s">
        <v>114</v>
      </c>
      <c r="F511" s="39">
        <v>20</v>
      </c>
      <c r="G511" s="39"/>
      <c r="H511" s="39"/>
      <c r="I511" s="39"/>
      <c r="J511" s="39">
        <v>145</v>
      </c>
      <c r="K511" s="39">
        <v>2</v>
      </c>
      <c r="L511" s="39">
        <v>0</v>
      </c>
      <c r="M511" s="39"/>
      <c r="N511" s="39">
        <v>147</v>
      </c>
      <c r="O511" s="39"/>
      <c r="P511" s="39"/>
      <c r="Q511" s="39"/>
      <c r="R511" s="39">
        <v>0</v>
      </c>
      <c r="S511" s="39">
        <v>1</v>
      </c>
      <c r="T511" s="39">
        <v>21</v>
      </c>
      <c r="U511" s="39">
        <v>4</v>
      </c>
      <c r="V511" s="39"/>
      <c r="W511" s="39">
        <v>79</v>
      </c>
      <c r="X511" s="39">
        <v>0</v>
      </c>
      <c r="Y511" s="39">
        <v>0</v>
      </c>
      <c r="Z511" s="39">
        <v>1</v>
      </c>
      <c r="AA511" s="39">
        <v>5</v>
      </c>
      <c r="AB511" s="39">
        <v>1</v>
      </c>
      <c r="AC511" s="39">
        <v>42</v>
      </c>
      <c r="AD511" s="39">
        <v>0</v>
      </c>
      <c r="AE511" s="39"/>
      <c r="AF511" s="39">
        <v>154</v>
      </c>
      <c r="AG511" s="39"/>
      <c r="AH511" s="39"/>
      <c r="AI511" s="39"/>
      <c r="AJ511" s="39">
        <v>13</v>
      </c>
      <c r="AK511" s="39"/>
      <c r="AL511" s="39"/>
      <c r="AM511" s="39"/>
      <c r="AN511" s="39">
        <v>0</v>
      </c>
      <c r="AO511" s="39"/>
      <c r="AP511" s="39">
        <v>0</v>
      </c>
      <c r="AQ511" s="39"/>
      <c r="AR511" s="39"/>
      <c r="AS511" s="39"/>
      <c r="AT511" s="39">
        <v>0</v>
      </c>
      <c r="AU511" s="39"/>
      <c r="AV511" s="39"/>
      <c r="AW511" s="39"/>
    </row>
    <row r="512" spans="1:49" ht="19.5" customHeight="1" x14ac:dyDescent="0.2">
      <c r="D512" s="47" t="s">
        <v>115</v>
      </c>
      <c r="F512" s="48">
        <v>25</v>
      </c>
      <c r="G512" s="49"/>
      <c r="H512" s="49"/>
      <c r="I512" s="49"/>
      <c r="J512" s="48">
        <v>147</v>
      </c>
      <c r="K512" s="48">
        <v>0</v>
      </c>
      <c r="L512" s="48">
        <v>1</v>
      </c>
      <c r="M512" s="49"/>
      <c r="N512" s="48">
        <v>148</v>
      </c>
      <c r="O512" s="49"/>
      <c r="P512" s="49"/>
      <c r="Q512" s="49"/>
      <c r="R512" s="48">
        <v>0</v>
      </c>
      <c r="S512" s="48">
        <v>2</v>
      </c>
      <c r="T512" s="48">
        <v>36</v>
      </c>
      <c r="U512" s="48">
        <v>9</v>
      </c>
      <c r="V512" s="49"/>
      <c r="W512" s="48">
        <v>69</v>
      </c>
      <c r="X512" s="48">
        <v>0</v>
      </c>
      <c r="Y512" s="48">
        <v>0</v>
      </c>
      <c r="Z512" s="48">
        <v>1</v>
      </c>
      <c r="AA512" s="48">
        <v>5</v>
      </c>
      <c r="AB512" s="48">
        <v>0</v>
      </c>
      <c r="AC512" s="48">
        <v>44</v>
      </c>
      <c r="AD512" s="48">
        <v>0</v>
      </c>
      <c r="AE512" s="49"/>
      <c r="AF512" s="48">
        <v>166</v>
      </c>
      <c r="AG512" s="49"/>
      <c r="AH512" s="49"/>
      <c r="AI512" s="49"/>
      <c r="AJ512" s="48">
        <v>7</v>
      </c>
      <c r="AK512" s="49"/>
      <c r="AL512" s="49"/>
      <c r="AM512" s="49"/>
      <c r="AN512" s="48">
        <v>0</v>
      </c>
      <c r="AO512" s="49"/>
      <c r="AP512" s="48">
        <v>0</v>
      </c>
      <c r="AQ512" s="49"/>
      <c r="AR512" s="49"/>
      <c r="AS512" s="49"/>
      <c r="AT512" s="48">
        <v>0</v>
      </c>
      <c r="AU512" s="39"/>
      <c r="AV512" s="39"/>
      <c r="AW512" s="39"/>
    </row>
    <row r="513" spans="1:49" ht="20.100000000000001" customHeight="1" x14ac:dyDescent="0.2">
      <c r="D513" s="2" t="s">
        <v>116</v>
      </c>
      <c r="F513" s="39">
        <v>19</v>
      </c>
      <c r="G513" s="39"/>
      <c r="H513" s="39"/>
      <c r="I513" s="39"/>
      <c r="J513" s="39">
        <v>148</v>
      </c>
      <c r="K513" s="39">
        <v>0</v>
      </c>
      <c r="L513" s="39">
        <v>0</v>
      </c>
      <c r="M513" s="39"/>
      <c r="N513" s="39">
        <v>148</v>
      </c>
      <c r="O513" s="39"/>
      <c r="P513" s="39"/>
      <c r="Q513" s="39"/>
      <c r="R513" s="39">
        <v>0</v>
      </c>
      <c r="S513" s="39">
        <v>2</v>
      </c>
      <c r="T513" s="39">
        <v>15</v>
      </c>
      <c r="U513" s="39">
        <v>2</v>
      </c>
      <c r="V513" s="39"/>
      <c r="W513" s="39">
        <v>100</v>
      </c>
      <c r="X513" s="39">
        <v>0</v>
      </c>
      <c r="Y513" s="39">
        <v>0</v>
      </c>
      <c r="Z513" s="39">
        <v>5</v>
      </c>
      <c r="AA513" s="39">
        <v>3</v>
      </c>
      <c r="AB513" s="39">
        <v>2</v>
      </c>
      <c r="AC513" s="39">
        <v>26</v>
      </c>
      <c r="AD513" s="39">
        <v>0</v>
      </c>
      <c r="AE513" s="39"/>
      <c r="AF513" s="39">
        <v>155</v>
      </c>
      <c r="AG513" s="39"/>
      <c r="AH513" s="39"/>
      <c r="AI513" s="39"/>
      <c r="AJ513" s="39">
        <v>12</v>
      </c>
      <c r="AK513" s="39"/>
      <c r="AL513" s="39"/>
      <c r="AM513" s="39"/>
      <c r="AN513" s="39">
        <v>0</v>
      </c>
      <c r="AO513" s="39"/>
      <c r="AP513" s="39">
        <v>0</v>
      </c>
      <c r="AQ513" s="39"/>
      <c r="AR513" s="39"/>
      <c r="AS513" s="39"/>
      <c r="AT513" s="39">
        <v>0</v>
      </c>
      <c r="AU513" s="39"/>
      <c r="AV513" s="39"/>
      <c r="AW513" s="39"/>
    </row>
    <row r="514" spans="1:49" ht="19.5" customHeight="1" x14ac:dyDescent="0.2">
      <c r="D514" s="47" t="s">
        <v>103</v>
      </c>
      <c r="F514" s="48">
        <v>29</v>
      </c>
      <c r="G514" s="49"/>
      <c r="H514" s="49"/>
      <c r="I514" s="49"/>
      <c r="J514" s="48">
        <v>371</v>
      </c>
      <c r="K514" s="48">
        <v>12</v>
      </c>
      <c r="L514" s="48">
        <v>0</v>
      </c>
      <c r="M514" s="49"/>
      <c r="N514" s="48">
        <v>383</v>
      </c>
      <c r="O514" s="49"/>
      <c r="P514" s="49"/>
      <c r="Q514" s="49"/>
      <c r="R514" s="48">
        <v>0</v>
      </c>
      <c r="S514" s="48">
        <v>4</v>
      </c>
      <c r="T514" s="48">
        <v>72</v>
      </c>
      <c r="U514" s="48">
        <v>18</v>
      </c>
      <c r="V514" s="49"/>
      <c r="W514" s="48">
        <v>115</v>
      </c>
      <c r="X514" s="48">
        <v>0</v>
      </c>
      <c r="Y514" s="48">
        <v>0</v>
      </c>
      <c r="Z514" s="48">
        <v>5</v>
      </c>
      <c r="AA514" s="48">
        <v>16</v>
      </c>
      <c r="AB514" s="48">
        <v>3</v>
      </c>
      <c r="AC514" s="48">
        <v>116</v>
      </c>
      <c r="AD514" s="48">
        <v>0</v>
      </c>
      <c r="AE514" s="49"/>
      <c r="AF514" s="48">
        <v>349</v>
      </c>
      <c r="AG514" s="49"/>
      <c r="AH514" s="49"/>
      <c r="AI514" s="49"/>
      <c r="AJ514" s="48">
        <v>63</v>
      </c>
      <c r="AK514" s="49"/>
      <c r="AL514" s="49"/>
      <c r="AM514" s="49"/>
      <c r="AN514" s="48">
        <v>0</v>
      </c>
      <c r="AO514" s="49"/>
      <c r="AP514" s="48">
        <v>0</v>
      </c>
      <c r="AQ514" s="49"/>
      <c r="AR514" s="49"/>
      <c r="AS514" s="49"/>
      <c r="AT514" s="48">
        <v>6</v>
      </c>
      <c r="AU514" s="39"/>
      <c r="AV514" s="39"/>
      <c r="AW514" s="39"/>
    </row>
    <row r="515" spans="1:49" ht="20.100000000000001" customHeight="1" x14ac:dyDescent="0.2">
      <c r="D515" s="2" t="s">
        <v>104</v>
      </c>
      <c r="F515" s="39">
        <v>17</v>
      </c>
      <c r="G515" s="39"/>
      <c r="H515" s="39"/>
      <c r="I515" s="39"/>
      <c r="J515" s="39">
        <v>150</v>
      </c>
      <c r="K515" s="39">
        <v>2</v>
      </c>
      <c r="L515" s="39">
        <v>0</v>
      </c>
      <c r="M515" s="39"/>
      <c r="N515" s="39">
        <v>152</v>
      </c>
      <c r="O515" s="39"/>
      <c r="P515" s="39"/>
      <c r="Q515" s="39"/>
      <c r="R515" s="39">
        <v>0</v>
      </c>
      <c r="S515" s="39">
        <v>0</v>
      </c>
      <c r="T515" s="39">
        <v>13</v>
      </c>
      <c r="U515" s="39">
        <v>2</v>
      </c>
      <c r="V515" s="39"/>
      <c r="W515" s="39">
        <v>80</v>
      </c>
      <c r="X515" s="39">
        <v>0</v>
      </c>
      <c r="Y515" s="39">
        <v>0</v>
      </c>
      <c r="Z515" s="39">
        <v>12</v>
      </c>
      <c r="AA515" s="39">
        <v>7</v>
      </c>
      <c r="AB515" s="39">
        <v>0</v>
      </c>
      <c r="AC515" s="39">
        <v>50</v>
      </c>
      <c r="AD515" s="39">
        <v>0</v>
      </c>
      <c r="AE515" s="39"/>
      <c r="AF515" s="39">
        <v>164</v>
      </c>
      <c r="AG515" s="39"/>
      <c r="AH515" s="39"/>
      <c r="AI515" s="39"/>
      <c r="AJ515" s="39">
        <v>5</v>
      </c>
      <c r="AK515" s="39"/>
      <c r="AL515" s="39"/>
      <c r="AM515" s="39"/>
      <c r="AN515" s="39">
        <v>0</v>
      </c>
      <c r="AO515" s="39"/>
      <c r="AP515" s="39">
        <v>0</v>
      </c>
      <c r="AQ515" s="39"/>
      <c r="AR515" s="39"/>
      <c r="AS515" s="39"/>
      <c r="AT515" s="39">
        <v>0</v>
      </c>
      <c r="AU515" s="39"/>
      <c r="AV515" s="39"/>
      <c r="AW515" s="39"/>
    </row>
    <row r="516" spans="1:49" ht="19.5" customHeight="1" x14ac:dyDescent="0.2">
      <c r="D516" s="47" t="s">
        <v>117</v>
      </c>
      <c r="F516" s="48">
        <v>41</v>
      </c>
      <c r="G516" s="49"/>
      <c r="H516" s="49"/>
      <c r="I516" s="49"/>
      <c r="J516" s="48">
        <v>399</v>
      </c>
      <c r="K516" s="48">
        <v>4</v>
      </c>
      <c r="L516" s="48">
        <v>1</v>
      </c>
      <c r="M516" s="49"/>
      <c r="N516" s="48">
        <v>404</v>
      </c>
      <c r="O516" s="49"/>
      <c r="P516" s="49"/>
      <c r="Q516" s="49"/>
      <c r="R516" s="48">
        <v>0</v>
      </c>
      <c r="S516" s="48">
        <v>10</v>
      </c>
      <c r="T516" s="48">
        <v>50</v>
      </c>
      <c r="U516" s="48">
        <v>37</v>
      </c>
      <c r="V516" s="49"/>
      <c r="W516" s="48">
        <v>100</v>
      </c>
      <c r="X516" s="48">
        <v>0</v>
      </c>
      <c r="Y516" s="48">
        <v>0</v>
      </c>
      <c r="Z516" s="48">
        <v>15</v>
      </c>
      <c r="AA516" s="48">
        <v>18</v>
      </c>
      <c r="AB516" s="48">
        <v>6</v>
      </c>
      <c r="AC516" s="48">
        <v>131</v>
      </c>
      <c r="AD516" s="48">
        <v>0</v>
      </c>
      <c r="AE516" s="49"/>
      <c r="AF516" s="48">
        <v>367</v>
      </c>
      <c r="AG516" s="49"/>
      <c r="AH516" s="49"/>
      <c r="AI516" s="49"/>
      <c r="AJ516" s="48">
        <v>78</v>
      </c>
      <c r="AK516" s="49"/>
      <c r="AL516" s="49"/>
      <c r="AM516" s="49"/>
      <c r="AN516" s="48">
        <v>0</v>
      </c>
      <c r="AO516" s="49"/>
      <c r="AP516" s="48">
        <v>0</v>
      </c>
      <c r="AQ516" s="49"/>
      <c r="AR516" s="49"/>
      <c r="AS516" s="49"/>
      <c r="AT516" s="48">
        <v>0</v>
      </c>
      <c r="AU516" s="39"/>
      <c r="AV516" s="39"/>
      <c r="AW516" s="39"/>
    </row>
    <row r="517" spans="1:49" ht="20.100000000000001" customHeight="1" x14ac:dyDescent="0.2"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</row>
    <row r="518" spans="1:49" s="1" customFormat="1" ht="20.100000000000001" customHeight="1" x14ac:dyDescent="0.25">
      <c r="A518" s="3"/>
      <c r="B518" s="6"/>
      <c r="C518" s="51" t="s">
        <v>159</v>
      </c>
      <c r="D518" s="52"/>
      <c r="E518" s="5"/>
      <c r="F518" s="53">
        <v>280</v>
      </c>
      <c r="G518" s="54"/>
      <c r="H518" s="54"/>
      <c r="I518" s="54"/>
      <c r="J518" s="53">
        <v>2612</v>
      </c>
      <c r="K518" s="53">
        <v>39</v>
      </c>
      <c r="L518" s="53">
        <v>6</v>
      </c>
      <c r="M518" s="54"/>
      <c r="N518" s="53">
        <v>2657</v>
      </c>
      <c r="O518" s="54"/>
      <c r="P518" s="54"/>
      <c r="Q518" s="54"/>
      <c r="R518" s="53">
        <v>0</v>
      </c>
      <c r="S518" s="53">
        <v>35</v>
      </c>
      <c r="T518" s="53">
        <v>439</v>
      </c>
      <c r="U518" s="53">
        <v>106</v>
      </c>
      <c r="V518" s="54"/>
      <c r="W518" s="53">
        <v>971</v>
      </c>
      <c r="X518" s="53">
        <v>2</v>
      </c>
      <c r="Y518" s="53">
        <v>3</v>
      </c>
      <c r="Z518" s="53">
        <v>99</v>
      </c>
      <c r="AA518" s="53">
        <v>125</v>
      </c>
      <c r="AB518" s="53">
        <v>21</v>
      </c>
      <c r="AC518" s="53">
        <v>758</v>
      </c>
      <c r="AD518" s="53">
        <v>0</v>
      </c>
      <c r="AE518" s="54"/>
      <c r="AF518" s="53">
        <v>2559</v>
      </c>
      <c r="AG518" s="54"/>
      <c r="AH518" s="54"/>
      <c r="AI518" s="54"/>
      <c r="AJ518" s="53">
        <v>378</v>
      </c>
      <c r="AK518" s="54"/>
      <c r="AL518" s="54"/>
      <c r="AM518" s="54"/>
      <c r="AN518" s="53">
        <v>0</v>
      </c>
      <c r="AO518" s="54"/>
      <c r="AP518" s="53">
        <v>0</v>
      </c>
      <c r="AQ518" s="54"/>
      <c r="AR518" s="54"/>
      <c r="AS518" s="54"/>
      <c r="AT518" s="53">
        <v>6</v>
      </c>
      <c r="AU518" s="39"/>
      <c r="AV518" s="39"/>
      <c r="AW518" s="39"/>
    </row>
    <row r="519" spans="1:49" s="1" customFormat="1" ht="20.100000000000001" customHeight="1" x14ac:dyDescent="0.2">
      <c r="A519" s="3"/>
      <c r="B519" s="6"/>
      <c r="C519" s="3"/>
      <c r="D519" s="3"/>
      <c r="E519" s="5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39"/>
      <c r="AV519" s="39"/>
      <c r="AW519" s="39"/>
    </row>
    <row r="520" spans="1:49" s="1" customFormat="1" ht="20.100000000000001" customHeight="1" x14ac:dyDescent="0.25">
      <c r="A520" s="3"/>
      <c r="B520" s="57" t="s">
        <v>264</v>
      </c>
      <c r="C520" s="58"/>
      <c r="D520" s="58"/>
      <c r="E520" s="5"/>
      <c r="F520" s="59">
        <v>280</v>
      </c>
      <c r="G520" s="54"/>
      <c r="H520" s="54"/>
      <c r="I520" s="54"/>
      <c r="J520" s="59">
        <v>2612</v>
      </c>
      <c r="K520" s="59">
        <v>39</v>
      </c>
      <c r="L520" s="59">
        <v>6</v>
      </c>
      <c r="M520" s="54"/>
      <c r="N520" s="59">
        <v>2657</v>
      </c>
      <c r="O520" s="54"/>
      <c r="P520" s="54"/>
      <c r="Q520" s="54"/>
      <c r="R520" s="59">
        <v>0</v>
      </c>
      <c r="S520" s="59">
        <v>35</v>
      </c>
      <c r="T520" s="59">
        <v>439</v>
      </c>
      <c r="U520" s="59">
        <v>106</v>
      </c>
      <c r="V520" s="54"/>
      <c r="W520" s="59">
        <v>971</v>
      </c>
      <c r="X520" s="59">
        <v>2</v>
      </c>
      <c r="Y520" s="59">
        <v>3</v>
      </c>
      <c r="Z520" s="59">
        <v>99</v>
      </c>
      <c r="AA520" s="59">
        <v>125</v>
      </c>
      <c r="AB520" s="59">
        <v>21</v>
      </c>
      <c r="AC520" s="59">
        <v>758</v>
      </c>
      <c r="AD520" s="59">
        <v>0</v>
      </c>
      <c r="AE520" s="54"/>
      <c r="AF520" s="59">
        <v>2559</v>
      </c>
      <c r="AG520" s="54"/>
      <c r="AH520" s="54"/>
      <c r="AI520" s="54"/>
      <c r="AJ520" s="59">
        <v>378</v>
      </c>
      <c r="AK520" s="54"/>
      <c r="AL520" s="54"/>
      <c r="AM520" s="54"/>
      <c r="AN520" s="59">
        <v>0</v>
      </c>
      <c r="AO520" s="54"/>
      <c r="AP520" s="59">
        <v>0</v>
      </c>
      <c r="AQ520" s="54"/>
      <c r="AR520" s="54"/>
      <c r="AS520" s="54"/>
      <c r="AT520" s="59">
        <v>6</v>
      </c>
      <c r="AU520" s="39"/>
      <c r="AV520" s="39"/>
      <c r="AW520" s="39"/>
    </row>
    <row r="521" spans="1:49" ht="20.100000000000001" customHeight="1" x14ac:dyDescent="0.2"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</row>
    <row r="522" spans="1:49" ht="20.100000000000001" customHeight="1" x14ac:dyDescent="0.2">
      <c r="B522" s="6" t="s">
        <v>265</v>
      </c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</row>
    <row r="523" spans="1:49" ht="20.100000000000001" customHeight="1" x14ac:dyDescent="0.2">
      <c r="C523" s="3" t="s">
        <v>154</v>
      </c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</row>
    <row r="524" spans="1:49" ht="20.100000000000001" customHeight="1" x14ac:dyDescent="0.2">
      <c r="D524" s="2" t="s">
        <v>96</v>
      </c>
      <c r="F524" s="39">
        <v>104</v>
      </c>
      <c r="G524" s="39"/>
      <c r="H524" s="39"/>
      <c r="I524" s="39"/>
      <c r="J524" s="39">
        <v>621</v>
      </c>
      <c r="K524" s="39">
        <v>1</v>
      </c>
      <c r="L524" s="39">
        <v>1</v>
      </c>
      <c r="M524" s="39"/>
      <c r="N524" s="39">
        <v>623</v>
      </c>
      <c r="O524" s="39"/>
      <c r="P524" s="39"/>
      <c r="Q524" s="39"/>
      <c r="R524" s="39">
        <v>26</v>
      </c>
      <c r="S524" s="39">
        <v>5</v>
      </c>
      <c r="T524" s="39">
        <v>82</v>
      </c>
      <c r="U524" s="39">
        <v>33</v>
      </c>
      <c r="V524" s="39"/>
      <c r="W524" s="39">
        <v>278</v>
      </c>
      <c r="X524" s="39">
        <v>1</v>
      </c>
      <c r="Y524" s="39">
        <v>0</v>
      </c>
      <c r="Z524" s="39">
        <v>21</v>
      </c>
      <c r="AA524" s="39">
        <v>9</v>
      </c>
      <c r="AB524" s="39">
        <v>1</v>
      </c>
      <c r="AC524" s="39">
        <v>132</v>
      </c>
      <c r="AD524" s="39">
        <v>6</v>
      </c>
      <c r="AE524" s="39"/>
      <c r="AF524" s="39">
        <v>594</v>
      </c>
      <c r="AG524" s="39"/>
      <c r="AH524" s="39"/>
      <c r="AI524" s="39"/>
      <c r="AJ524" s="39">
        <v>133</v>
      </c>
      <c r="AK524" s="39"/>
      <c r="AL524" s="39"/>
      <c r="AM524" s="39"/>
      <c r="AN524" s="39">
        <v>0</v>
      </c>
      <c r="AO524" s="39"/>
      <c r="AP524" s="39">
        <v>0</v>
      </c>
      <c r="AQ524" s="39"/>
      <c r="AR524" s="39"/>
      <c r="AS524" s="39"/>
      <c r="AT524" s="39">
        <v>35</v>
      </c>
      <c r="AU524" s="39"/>
      <c r="AV524" s="39"/>
      <c r="AW524" s="39"/>
    </row>
    <row r="525" spans="1:49" ht="19.5" customHeight="1" x14ac:dyDescent="0.2">
      <c r="D525" s="47" t="s">
        <v>97</v>
      </c>
      <c r="F525" s="48">
        <v>15</v>
      </c>
      <c r="G525" s="49"/>
      <c r="H525" s="49"/>
      <c r="I525" s="49"/>
      <c r="J525" s="48">
        <v>779</v>
      </c>
      <c r="K525" s="48">
        <v>6</v>
      </c>
      <c r="L525" s="48">
        <v>3</v>
      </c>
      <c r="M525" s="49"/>
      <c r="N525" s="48">
        <v>788</v>
      </c>
      <c r="O525" s="49"/>
      <c r="P525" s="49"/>
      <c r="Q525" s="49"/>
      <c r="R525" s="48">
        <v>0</v>
      </c>
      <c r="S525" s="48">
        <v>20</v>
      </c>
      <c r="T525" s="48">
        <v>88</v>
      </c>
      <c r="U525" s="48">
        <v>66</v>
      </c>
      <c r="V525" s="49"/>
      <c r="W525" s="48">
        <v>357</v>
      </c>
      <c r="X525" s="48">
        <v>0</v>
      </c>
      <c r="Y525" s="48">
        <v>2</v>
      </c>
      <c r="Z525" s="48">
        <v>20</v>
      </c>
      <c r="AA525" s="48">
        <v>15</v>
      </c>
      <c r="AB525" s="48">
        <v>4</v>
      </c>
      <c r="AC525" s="48">
        <v>189</v>
      </c>
      <c r="AD525" s="48">
        <v>0</v>
      </c>
      <c r="AE525" s="49"/>
      <c r="AF525" s="48">
        <v>761</v>
      </c>
      <c r="AG525" s="49"/>
      <c r="AH525" s="49"/>
      <c r="AI525" s="49"/>
      <c r="AJ525" s="48">
        <v>42</v>
      </c>
      <c r="AK525" s="49"/>
      <c r="AL525" s="49"/>
      <c r="AM525" s="49"/>
      <c r="AN525" s="48">
        <v>0</v>
      </c>
      <c r="AO525" s="49"/>
      <c r="AP525" s="48">
        <v>0</v>
      </c>
      <c r="AQ525" s="49"/>
      <c r="AR525" s="49"/>
      <c r="AS525" s="49"/>
      <c r="AT525" s="48">
        <v>0</v>
      </c>
      <c r="AU525" s="39"/>
      <c r="AV525" s="39"/>
      <c r="AW525" s="39"/>
    </row>
    <row r="526" spans="1:49" ht="20.100000000000001" customHeight="1" x14ac:dyDescent="0.2">
      <c r="D526" s="2" t="s">
        <v>113</v>
      </c>
      <c r="F526" s="39">
        <v>116</v>
      </c>
      <c r="G526" s="39"/>
      <c r="H526" s="39"/>
      <c r="I526" s="39"/>
      <c r="J526" s="39">
        <v>857</v>
      </c>
      <c r="K526" s="39">
        <v>13</v>
      </c>
      <c r="L526" s="39">
        <v>0</v>
      </c>
      <c r="M526" s="39"/>
      <c r="N526" s="39">
        <v>870</v>
      </c>
      <c r="O526" s="39"/>
      <c r="P526" s="39"/>
      <c r="Q526" s="39"/>
      <c r="R526" s="39">
        <v>0</v>
      </c>
      <c r="S526" s="39">
        <v>11</v>
      </c>
      <c r="T526" s="39">
        <v>134</v>
      </c>
      <c r="U526" s="39">
        <v>32</v>
      </c>
      <c r="V526" s="39"/>
      <c r="W526" s="39">
        <v>349</v>
      </c>
      <c r="X526" s="39">
        <v>2</v>
      </c>
      <c r="Y526" s="39">
        <v>1</v>
      </c>
      <c r="Z526" s="39">
        <v>13</v>
      </c>
      <c r="AA526" s="39">
        <v>15</v>
      </c>
      <c r="AB526" s="39">
        <v>2</v>
      </c>
      <c r="AC526" s="39">
        <v>281</v>
      </c>
      <c r="AD526" s="39">
        <v>0</v>
      </c>
      <c r="AE526" s="39"/>
      <c r="AF526" s="39">
        <v>840</v>
      </c>
      <c r="AG526" s="39"/>
      <c r="AH526" s="39"/>
      <c r="AI526" s="39"/>
      <c r="AJ526" s="39">
        <v>146</v>
      </c>
      <c r="AK526" s="39"/>
      <c r="AL526" s="39"/>
      <c r="AM526" s="39"/>
      <c r="AN526" s="39">
        <v>0</v>
      </c>
      <c r="AO526" s="39"/>
      <c r="AP526" s="39">
        <v>0</v>
      </c>
      <c r="AQ526" s="39"/>
      <c r="AR526" s="39"/>
      <c r="AS526" s="39"/>
      <c r="AT526" s="39">
        <v>137</v>
      </c>
      <c r="AU526" s="39"/>
      <c r="AV526" s="39"/>
      <c r="AW526" s="39"/>
    </row>
    <row r="527" spans="1:49" ht="19.5" customHeight="1" x14ac:dyDescent="0.2">
      <c r="D527" s="47" t="s">
        <v>99</v>
      </c>
      <c r="F527" s="48">
        <v>106</v>
      </c>
      <c r="G527" s="49"/>
      <c r="H527" s="49"/>
      <c r="I527" s="49"/>
      <c r="J527" s="48">
        <v>845</v>
      </c>
      <c r="K527" s="48">
        <v>12</v>
      </c>
      <c r="L527" s="48">
        <v>1</v>
      </c>
      <c r="M527" s="49"/>
      <c r="N527" s="48">
        <v>858</v>
      </c>
      <c r="O527" s="49"/>
      <c r="P527" s="49"/>
      <c r="Q527" s="49"/>
      <c r="R527" s="48">
        <v>3</v>
      </c>
      <c r="S527" s="48">
        <v>15</v>
      </c>
      <c r="T527" s="48">
        <v>76</v>
      </c>
      <c r="U527" s="48">
        <v>25</v>
      </c>
      <c r="V527" s="49"/>
      <c r="W527" s="48">
        <v>471</v>
      </c>
      <c r="X527" s="48">
        <v>2</v>
      </c>
      <c r="Y527" s="48">
        <v>2</v>
      </c>
      <c r="Z527" s="48">
        <v>28</v>
      </c>
      <c r="AA527" s="48">
        <v>33</v>
      </c>
      <c r="AB527" s="48">
        <v>16</v>
      </c>
      <c r="AC527" s="48">
        <v>179</v>
      </c>
      <c r="AD527" s="48">
        <v>0</v>
      </c>
      <c r="AE527" s="49"/>
      <c r="AF527" s="48">
        <v>850</v>
      </c>
      <c r="AG527" s="49"/>
      <c r="AH527" s="49"/>
      <c r="AI527" s="49"/>
      <c r="AJ527" s="48">
        <v>114</v>
      </c>
      <c r="AK527" s="49"/>
      <c r="AL527" s="49"/>
      <c r="AM527" s="49"/>
      <c r="AN527" s="48">
        <v>0</v>
      </c>
      <c r="AO527" s="49"/>
      <c r="AP527" s="48">
        <v>0</v>
      </c>
      <c r="AQ527" s="49"/>
      <c r="AR527" s="49"/>
      <c r="AS527" s="49"/>
      <c r="AT527" s="48">
        <v>107</v>
      </c>
      <c r="AU527" s="39"/>
      <c r="AV527" s="39"/>
      <c r="AW527" s="39"/>
    </row>
    <row r="528" spans="1:49" ht="20.100000000000001" customHeight="1" x14ac:dyDescent="0.2">
      <c r="D528" s="2" t="s">
        <v>114</v>
      </c>
      <c r="F528" s="39">
        <v>35</v>
      </c>
      <c r="G528" s="39"/>
      <c r="H528" s="39"/>
      <c r="I528" s="39"/>
      <c r="J528" s="39">
        <v>845</v>
      </c>
      <c r="K528" s="39">
        <v>11</v>
      </c>
      <c r="L528" s="39">
        <v>2</v>
      </c>
      <c r="M528" s="39"/>
      <c r="N528" s="39">
        <v>858</v>
      </c>
      <c r="O528" s="39"/>
      <c r="P528" s="39"/>
      <c r="Q528" s="39"/>
      <c r="R528" s="39">
        <f xml:space="preserve"> 0 + 2</f>
        <v>2</v>
      </c>
      <c r="S528" s="39">
        <v>5</v>
      </c>
      <c r="T528" s="39">
        <v>87</v>
      </c>
      <c r="U528" s="39">
        <v>27</v>
      </c>
      <c r="V528" s="39"/>
      <c r="W528" s="39">
        <v>407</v>
      </c>
      <c r="X528" s="39">
        <v>0</v>
      </c>
      <c r="Y528" s="39">
        <v>0</v>
      </c>
      <c r="Z528" s="39">
        <v>28</v>
      </c>
      <c r="AA528" s="39">
        <v>25</v>
      </c>
      <c r="AB528" s="39">
        <v>7</v>
      </c>
      <c r="AC528" s="39">
        <v>179</v>
      </c>
      <c r="AD528" s="39">
        <v>0</v>
      </c>
      <c r="AE528" s="39"/>
      <c r="AF528" s="39">
        <v>767</v>
      </c>
      <c r="AG528" s="39"/>
      <c r="AH528" s="39"/>
      <c r="AI528" s="39"/>
      <c r="AJ528" s="39">
        <v>126</v>
      </c>
      <c r="AK528" s="39"/>
      <c r="AL528" s="39"/>
      <c r="AM528" s="39"/>
      <c r="AN528" s="39">
        <v>0</v>
      </c>
      <c r="AO528" s="39"/>
      <c r="AP528" s="39">
        <v>0</v>
      </c>
      <c r="AQ528" s="39"/>
      <c r="AR528" s="39"/>
      <c r="AS528" s="39"/>
      <c r="AT528" s="39">
        <v>77</v>
      </c>
      <c r="AU528" s="39"/>
      <c r="AV528" s="39"/>
      <c r="AW528" s="39"/>
    </row>
    <row r="529" spans="1:49" ht="19.5" customHeight="1" x14ac:dyDescent="0.2">
      <c r="D529" s="47" t="s">
        <v>115</v>
      </c>
      <c r="F529" s="48">
        <v>83</v>
      </c>
      <c r="G529" s="49"/>
      <c r="H529" s="49"/>
      <c r="I529" s="49"/>
      <c r="J529" s="48">
        <v>851</v>
      </c>
      <c r="K529" s="48">
        <v>22</v>
      </c>
      <c r="L529" s="48">
        <v>0</v>
      </c>
      <c r="M529" s="49"/>
      <c r="N529" s="48">
        <v>873</v>
      </c>
      <c r="O529" s="49"/>
      <c r="P529" s="49"/>
      <c r="Q529" s="49"/>
      <c r="R529" s="48">
        <v>0</v>
      </c>
      <c r="S529" s="48">
        <v>6</v>
      </c>
      <c r="T529" s="48">
        <v>204</v>
      </c>
      <c r="U529" s="48">
        <v>47</v>
      </c>
      <c r="V529" s="49"/>
      <c r="W529" s="48">
        <v>287</v>
      </c>
      <c r="X529" s="48">
        <v>0</v>
      </c>
      <c r="Y529" s="48">
        <v>0</v>
      </c>
      <c r="Z529" s="48">
        <v>14</v>
      </c>
      <c r="AA529" s="48">
        <v>18</v>
      </c>
      <c r="AB529" s="48">
        <v>4</v>
      </c>
      <c r="AC529" s="48">
        <v>201</v>
      </c>
      <c r="AD529" s="48">
        <v>0</v>
      </c>
      <c r="AE529" s="49"/>
      <c r="AF529" s="48">
        <v>781</v>
      </c>
      <c r="AG529" s="49"/>
      <c r="AH529" s="49"/>
      <c r="AI529" s="49"/>
      <c r="AJ529" s="48">
        <v>175</v>
      </c>
      <c r="AK529" s="49"/>
      <c r="AL529" s="49"/>
      <c r="AM529" s="49"/>
      <c r="AN529" s="48">
        <v>0</v>
      </c>
      <c r="AO529" s="49"/>
      <c r="AP529" s="48">
        <v>0</v>
      </c>
      <c r="AQ529" s="49"/>
      <c r="AR529" s="49"/>
      <c r="AS529" s="49"/>
      <c r="AT529" s="48">
        <v>0</v>
      </c>
      <c r="AU529" s="39"/>
      <c r="AV529" s="39"/>
      <c r="AW529" s="39"/>
    </row>
    <row r="530" spans="1:49" ht="20.100000000000001" customHeight="1" x14ac:dyDescent="0.2">
      <c r="D530" s="2" t="s">
        <v>116</v>
      </c>
      <c r="F530" s="39">
        <v>87</v>
      </c>
      <c r="G530" s="39"/>
      <c r="H530" s="39"/>
      <c r="I530" s="39"/>
      <c r="J530" s="39">
        <v>807</v>
      </c>
      <c r="K530" s="39">
        <v>13</v>
      </c>
      <c r="L530" s="39">
        <v>0</v>
      </c>
      <c r="M530" s="39"/>
      <c r="N530" s="39">
        <v>820</v>
      </c>
      <c r="O530" s="39"/>
      <c r="P530" s="39"/>
      <c r="Q530" s="39"/>
      <c r="R530" s="39">
        <v>0</v>
      </c>
      <c r="S530" s="39">
        <v>19</v>
      </c>
      <c r="T530" s="39">
        <v>216</v>
      </c>
      <c r="U530" s="39">
        <v>51</v>
      </c>
      <c r="V530" s="39"/>
      <c r="W530" s="39">
        <v>312</v>
      </c>
      <c r="X530" s="39">
        <v>1</v>
      </c>
      <c r="Y530" s="39">
        <v>0</v>
      </c>
      <c r="Z530" s="39">
        <v>11</v>
      </c>
      <c r="AA530" s="39">
        <v>14</v>
      </c>
      <c r="AB530" s="39">
        <v>3</v>
      </c>
      <c r="AC530" s="39">
        <v>182</v>
      </c>
      <c r="AD530" s="39">
        <v>0</v>
      </c>
      <c r="AE530" s="39"/>
      <c r="AF530" s="39">
        <v>809</v>
      </c>
      <c r="AG530" s="39"/>
      <c r="AH530" s="39"/>
      <c r="AI530" s="39"/>
      <c r="AJ530" s="39">
        <v>98</v>
      </c>
      <c r="AK530" s="39"/>
      <c r="AL530" s="39"/>
      <c r="AM530" s="39"/>
      <c r="AN530" s="39">
        <v>0</v>
      </c>
      <c r="AO530" s="39"/>
      <c r="AP530" s="39">
        <v>0</v>
      </c>
      <c r="AQ530" s="39"/>
      <c r="AR530" s="39"/>
      <c r="AS530" s="39"/>
      <c r="AT530" s="39">
        <v>0</v>
      </c>
      <c r="AU530" s="39"/>
      <c r="AV530" s="39"/>
      <c r="AW530" s="39"/>
    </row>
    <row r="531" spans="1:49" ht="19.5" customHeight="1" x14ac:dyDescent="0.2">
      <c r="D531" s="47" t="s">
        <v>103</v>
      </c>
      <c r="F531" s="48">
        <v>97</v>
      </c>
      <c r="G531" s="49"/>
      <c r="H531" s="49"/>
      <c r="I531" s="49"/>
      <c r="J531" s="48">
        <v>783</v>
      </c>
      <c r="K531" s="48">
        <v>32</v>
      </c>
      <c r="L531" s="48">
        <v>6</v>
      </c>
      <c r="M531" s="49"/>
      <c r="N531" s="48">
        <v>821</v>
      </c>
      <c r="O531" s="49"/>
      <c r="P531" s="49"/>
      <c r="Q531" s="49"/>
      <c r="R531" s="48">
        <v>0</v>
      </c>
      <c r="S531" s="48">
        <v>15</v>
      </c>
      <c r="T531" s="48">
        <v>292</v>
      </c>
      <c r="U531" s="48">
        <v>71</v>
      </c>
      <c r="V531" s="49"/>
      <c r="W531" s="48">
        <v>182</v>
      </c>
      <c r="X531" s="48">
        <v>0</v>
      </c>
      <c r="Y531" s="48">
        <v>0</v>
      </c>
      <c r="Z531" s="48">
        <v>44</v>
      </c>
      <c r="AA531" s="48">
        <v>8</v>
      </c>
      <c r="AB531" s="48">
        <v>3</v>
      </c>
      <c r="AC531" s="48">
        <v>181</v>
      </c>
      <c r="AD531" s="48">
        <v>0</v>
      </c>
      <c r="AE531" s="49"/>
      <c r="AF531" s="48">
        <v>796</v>
      </c>
      <c r="AG531" s="49"/>
      <c r="AH531" s="49"/>
      <c r="AI531" s="49"/>
      <c r="AJ531" s="48">
        <v>122</v>
      </c>
      <c r="AK531" s="49"/>
      <c r="AL531" s="49"/>
      <c r="AM531" s="49"/>
      <c r="AN531" s="48">
        <v>0</v>
      </c>
      <c r="AO531" s="49"/>
      <c r="AP531" s="48">
        <v>0</v>
      </c>
      <c r="AQ531" s="49"/>
      <c r="AR531" s="49"/>
      <c r="AS531" s="49"/>
      <c r="AT531" s="48">
        <v>0</v>
      </c>
      <c r="AU531" s="39"/>
      <c r="AV531" s="39"/>
      <c r="AW531" s="39"/>
    </row>
    <row r="532" spans="1:49" ht="20.100000000000001" customHeight="1" x14ac:dyDescent="0.2"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</row>
    <row r="533" spans="1:49" s="1" customFormat="1" ht="20.100000000000001" customHeight="1" x14ac:dyDescent="0.25">
      <c r="A533" s="3"/>
      <c r="B533" s="6"/>
      <c r="C533" s="51" t="s">
        <v>159</v>
      </c>
      <c r="D533" s="52"/>
      <c r="E533" s="5"/>
      <c r="F533" s="53">
        <v>643</v>
      </c>
      <c r="G533" s="54"/>
      <c r="H533" s="54"/>
      <c r="I533" s="54"/>
      <c r="J533" s="53">
        <v>6388</v>
      </c>
      <c r="K533" s="53">
        <v>110</v>
      </c>
      <c r="L533" s="53">
        <v>13</v>
      </c>
      <c r="M533" s="54"/>
      <c r="N533" s="53">
        <v>6511</v>
      </c>
      <c r="O533" s="54"/>
      <c r="P533" s="54"/>
      <c r="Q533" s="54"/>
      <c r="R533" s="53">
        <f xml:space="preserve"> 29 + 2</f>
        <v>31</v>
      </c>
      <c r="S533" s="53">
        <v>96</v>
      </c>
      <c r="T533" s="53">
        <v>1179</v>
      </c>
      <c r="U533" s="53">
        <v>352</v>
      </c>
      <c r="V533" s="54"/>
      <c r="W533" s="53">
        <v>2643</v>
      </c>
      <c r="X533" s="53">
        <v>6</v>
      </c>
      <c r="Y533" s="53">
        <v>5</v>
      </c>
      <c r="Z533" s="53">
        <v>179</v>
      </c>
      <c r="AA533" s="53">
        <v>137</v>
      </c>
      <c r="AB533" s="53">
        <v>40</v>
      </c>
      <c r="AC533" s="53">
        <v>1524</v>
      </c>
      <c r="AD533" s="53">
        <v>6</v>
      </c>
      <c r="AE533" s="54"/>
      <c r="AF533" s="53">
        <v>6198</v>
      </c>
      <c r="AG533" s="54"/>
      <c r="AH533" s="54"/>
      <c r="AI533" s="54"/>
      <c r="AJ533" s="53">
        <v>956</v>
      </c>
      <c r="AK533" s="54"/>
      <c r="AL533" s="54"/>
      <c r="AM533" s="54"/>
      <c r="AN533" s="53">
        <v>0</v>
      </c>
      <c r="AO533" s="54"/>
      <c r="AP533" s="53">
        <v>0</v>
      </c>
      <c r="AQ533" s="54"/>
      <c r="AR533" s="54"/>
      <c r="AS533" s="54"/>
      <c r="AT533" s="53">
        <v>356</v>
      </c>
      <c r="AU533" s="39"/>
      <c r="AV533" s="39"/>
      <c r="AW533" s="39"/>
    </row>
    <row r="534" spans="1:49" s="1" customFormat="1" ht="20.100000000000001" customHeight="1" x14ac:dyDescent="0.2">
      <c r="A534" s="3"/>
      <c r="B534" s="6"/>
      <c r="C534" s="3"/>
      <c r="D534" s="3"/>
      <c r="E534" s="5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39"/>
      <c r="AV534" s="39"/>
      <c r="AW534" s="39"/>
    </row>
    <row r="535" spans="1:49" s="1" customFormat="1" ht="20.100000000000001" customHeight="1" x14ac:dyDescent="0.25">
      <c r="A535" s="3"/>
      <c r="B535" s="57" t="s">
        <v>266</v>
      </c>
      <c r="C535" s="58"/>
      <c r="D535" s="58"/>
      <c r="E535" s="5"/>
      <c r="F535" s="59">
        <v>643</v>
      </c>
      <c r="G535" s="54"/>
      <c r="H535" s="54"/>
      <c r="I535" s="54"/>
      <c r="J535" s="59">
        <v>6388</v>
      </c>
      <c r="K535" s="59">
        <v>110</v>
      </c>
      <c r="L535" s="59">
        <v>13</v>
      </c>
      <c r="M535" s="54"/>
      <c r="N535" s="59">
        <v>6511</v>
      </c>
      <c r="O535" s="54"/>
      <c r="P535" s="54"/>
      <c r="Q535" s="54"/>
      <c r="R535" s="59">
        <f xml:space="preserve"> 29 + 2</f>
        <v>31</v>
      </c>
      <c r="S535" s="59">
        <v>96</v>
      </c>
      <c r="T535" s="59">
        <v>1179</v>
      </c>
      <c r="U535" s="59">
        <v>352</v>
      </c>
      <c r="V535" s="54"/>
      <c r="W535" s="59">
        <v>2643</v>
      </c>
      <c r="X535" s="59">
        <v>6</v>
      </c>
      <c r="Y535" s="59">
        <v>5</v>
      </c>
      <c r="Z535" s="59">
        <v>179</v>
      </c>
      <c r="AA535" s="59">
        <v>137</v>
      </c>
      <c r="AB535" s="59">
        <v>40</v>
      </c>
      <c r="AC535" s="59">
        <v>1524</v>
      </c>
      <c r="AD535" s="59">
        <v>6</v>
      </c>
      <c r="AE535" s="54"/>
      <c r="AF535" s="59">
        <v>6198</v>
      </c>
      <c r="AG535" s="54"/>
      <c r="AH535" s="54"/>
      <c r="AI535" s="54"/>
      <c r="AJ535" s="59">
        <v>956</v>
      </c>
      <c r="AK535" s="54"/>
      <c r="AL535" s="54"/>
      <c r="AM535" s="54"/>
      <c r="AN535" s="59">
        <v>0</v>
      </c>
      <c r="AO535" s="54"/>
      <c r="AP535" s="59">
        <v>0</v>
      </c>
      <c r="AQ535" s="54"/>
      <c r="AR535" s="54"/>
      <c r="AS535" s="54"/>
      <c r="AT535" s="59">
        <v>356</v>
      </c>
      <c r="AU535" s="39"/>
      <c r="AV535" s="39"/>
      <c r="AW535" s="39"/>
    </row>
    <row r="536" spans="1:49" ht="20.100000000000001" customHeight="1" x14ac:dyDescent="0.2"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</row>
    <row r="537" spans="1:49" ht="20.100000000000001" customHeight="1" x14ac:dyDescent="0.2">
      <c r="B537" s="6" t="s">
        <v>267</v>
      </c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</row>
    <row r="538" spans="1:49" ht="20.100000000000001" customHeight="1" x14ac:dyDescent="0.2">
      <c r="C538" s="3" t="s">
        <v>154</v>
      </c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</row>
    <row r="539" spans="1:49" ht="20.100000000000001" customHeight="1" x14ac:dyDescent="0.2">
      <c r="D539" s="2" t="s">
        <v>96</v>
      </c>
      <c r="F539" s="39">
        <v>251</v>
      </c>
      <c r="G539" s="39"/>
      <c r="H539" s="39"/>
      <c r="I539" s="39"/>
      <c r="J539" s="39">
        <v>1767</v>
      </c>
      <c r="K539" s="39">
        <v>1</v>
      </c>
      <c r="L539" s="39">
        <v>0</v>
      </c>
      <c r="M539" s="39"/>
      <c r="N539" s="39">
        <v>1768</v>
      </c>
      <c r="O539" s="39"/>
      <c r="P539" s="39"/>
      <c r="Q539" s="39"/>
      <c r="R539" s="39">
        <v>0</v>
      </c>
      <c r="S539" s="39">
        <v>3</v>
      </c>
      <c r="T539" s="39">
        <v>35</v>
      </c>
      <c r="U539" s="39">
        <v>8</v>
      </c>
      <c r="V539" s="39"/>
      <c r="W539" s="39">
        <v>241</v>
      </c>
      <c r="X539" s="39">
        <v>1</v>
      </c>
      <c r="Y539" s="39">
        <v>0</v>
      </c>
      <c r="Z539" s="39">
        <v>98</v>
      </c>
      <c r="AA539" s="39">
        <v>102</v>
      </c>
      <c r="AB539" s="39">
        <v>34</v>
      </c>
      <c r="AC539" s="39">
        <v>1222</v>
      </c>
      <c r="AD539" s="39">
        <v>0</v>
      </c>
      <c r="AE539" s="39"/>
      <c r="AF539" s="39">
        <v>1744</v>
      </c>
      <c r="AG539" s="39"/>
      <c r="AH539" s="39"/>
      <c r="AI539" s="39"/>
      <c r="AJ539" s="39">
        <v>275</v>
      </c>
      <c r="AK539" s="39"/>
      <c r="AL539" s="39"/>
      <c r="AM539" s="39"/>
      <c r="AN539" s="39">
        <v>0</v>
      </c>
      <c r="AO539" s="39"/>
      <c r="AP539" s="39">
        <v>0</v>
      </c>
      <c r="AQ539" s="39"/>
      <c r="AR539" s="39"/>
      <c r="AS539" s="39"/>
      <c r="AT539" s="39">
        <v>49</v>
      </c>
      <c r="AU539" s="39"/>
      <c r="AV539" s="39"/>
      <c r="AW539" s="39"/>
    </row>
    <row r="540" spans="1:49" ht="19.5" customHeight="1" x14ac:dyDescent="0.2">
      <c r="D540" s="47" t="s">
        <v>97</v>
      </c>
      <c r="F540" s="48">
        <v>199</v>
      </c>
      <c r="G540" s="49"/>
      <c r="H540" s="49"/>
      <c r="I540" s="49"/>
      <c r="J540" s="48">
        <v>1769</v>
      </c>
      <c r="K540" s="48">
        <v>7</v>
      </c>
      <c r="L540" s="48">
        <v>21</v>
      </c>
      <c r="M540" s="49"/>
      <c r="N540" s="48">
        <v>1797</v>
      </c>
      <c r="O540" s="49"/>
      <c r="P540" s="49"/>
      <c r="Q540" s="49"/>
      <c r="R540" s="48">
        <v>0</v>
      </c>
      <c r="S540" s="48">
        <v>7</v>
      </c>
      <c r="T540" s="48">
        <v>45</v>
      </c>
      <c r="U540" s="48">
        <v>22</v>
      </c>
      <c r="V540" s="49"/>
      <c r="W540" s="48">
        <v>295</v>
      </c>
      <c r="X540" s="48">
        <v>3</v>
      </c>
      <c r="Y540" s="48">
        <v>1</v>
      </c>
      <c r="Z540" s="48">
        <v>57</v>
      </c>
      <c r="AA540" s="48">
        <v>65</v>
      </c>
      <c r="AB540" s="48">
        <v>12</v>
      </c>
      <c r="AC540" s="48">
        <v>1130</v>
      </c>
      <c r="AD540" s="48">
        <v>8</v>
      </c>
      <c r="AE540" s="49"/>
      <c r="AF540" s="48">
        <v>1645</v>
      </c>
      <c r="AG540" s="49"/>
      <c r="AH540" s="49"/>
      <c r="AI540" s="49"/>
      <c r="AJ540" s="48">
        <v>351</v>
      </c>
      <c r="AK540" s="49"/>
      <c r="AL540" s="49"/>
      <c r="AM540" s="49"/>
      <c r="AN540" s="48">
        <v>0</v>
      </c>
      <c r="AO540" s="49"/>
      <c r="AP540" s="48">
        <v>0</v>
      </c>
      <c r="AQ540" s="49"/>
      <c r="AR540" s="49"/>
      <c r="AS540" s="49"/>
      <c r="AT540" s="48">
        <v>0</v>
      </c>
      <c r="AU540" s="39"/>
      <c r="AV540" s="39"/>
      <c r="AW540" s="39"/>
    </row>
    <row r="541" spans="1:49" ht="20.100000000000001" customHeight="1" x14ac:dyDescent="0.2">
      <c r="D541" s="2" t="s">
        <v>113</v>
      </c>
      <c r="F541" s="39">
        <v>24</v>
      </c>
      <c r="G541" s="39"/>
      <c r="H541" s="39"/>
      <c r="I541" s="39"/>
      <c r="J541" s="39">
        <v>117</v>
      </c>
      <c r="K541" s="39">
        <v>0</v>
      </c>
      <c r="L541" s="39">
        <v>0</v>
      </c>
      <c r="M541" s="39"/>
      <c r="N541" s="39">
        <v>117</v>
      </c>
      <c r="O541" s="39"/>
      <c r="P541" s="39"/>
      <c r="Q541" s="39"/>
      <c r="R541" s="39">
        <v>0</v>
      </c>
      <c r="S541" s="39">
        <v>1</v>
      </c>
      <c r="T541" s="39">
        <v>10</v>
      </c>
      <c r="U541" s="39">
        <v>4</v>
      </c>
      <c r="V541" s="39"/>
      <c r="W541" s="39">
        <v>22</v>
      </c>
      <c r="X541" s="39">
        <v>0</v>
      </c>
      <c r="Y541" s="39">
        <v>0</v>
      </c>
      <c r="Z541" s="39">
        <v>6</v>
      </c>
      <c r="AA541" s="39">
        <v>3</v>
      </c>
      <c r="AB541" s="39">
        <v>8</v>
      </c>
      <c r="AC541" s="39">
        <v>57</v>
      </c>
      <c r="AD541" s="39">
        <v>0</v>
      </c>
      <c r="AE541" s="39"/>
      <c r="AF541" s="39">
        <v>111</v>
      </c>
      <c r="AG541" s="39"/>
      <c r="AH541" s="39"/>
      <c r="AI541" s="39"/>
      <c r="AJ541" s="39">
        <v>30</v>
      </c>
      <c r="AK541" s="39"/>
      <c r="AL541" s="39"/>
      <c r="AM541" s="39"/>
      <c r="AN541" s="39">
        <v>0</v>
      </c>
      <c r="AO541" s="39"/>
      <c r="AP541" s="39">
        <v>0</v>
      </c>
      <c r="AQ541" s="39"/>
      <c r="AR541" s="39"/>
      <c r="AS541" s="39"/>
      <c r="AT541" s="39">
        <v>0</v>
      </c>
      <c r="AU541" s="39"/>
      <c r="AV541" s="39"/>
      <c r="AW541" s="39"/>
    </row>
    <row r="542" spans="1:49" ht="19.5" customHeight="1" x14ac:dyDescent="0.2">
      <c r="D542" s="47" t="s">
        <v>99</v>
      </c>
      <c r="F542" s="48">
        <v>10</v>
      </c>
      <c r="G542" s="49"/>
      <c r="H542" s="49"/>
      <c r="I542" s="49"/>
      <c r="J542" s="48">
        <v>91</v>
      </c>
      <c r="K542" s="48">
        <v>3</v>
      </c>
      <c r="L542" s="48">
        <v>0</v>
      </c>
      <c r="M542" s="49"/>
      <c r="N542" s="48">
        <v>94</v>
      </c>
      <c r="O542" s="49"/>
      <c r="P542" s="49"/>
      <c r="Q542" s="49"/>
      <c r="R542" s="48">
        <v>0</v>
      </c>
      <c r="S542" s="48">
        <v>2</v>
      </c>
      <c r="T542" s="48">
        <v>5</v>
      </c>
      <c r="U542" s="48">
        <v>5</v>
      </c>
      <c r="V542" s="49"/>
      <c r="W542" s="48">
        <v>9</v>
      </c>
      <c r="X542" s="48">
        <v>0</v>
      </c>
      <c r="Y542" s="48">
        <v>0</v>
      </c>
      <c r="Z542" s="48">
        <v>3</v>
      </c>
      <c r="AA542" s="48">
        <v>0</v>
      </c>
      <c r="AB542" s="48">
        <v>2</v>
      </c>
      <c r="AC542" s="48">
        <v>61</v>
      </c>
      <c r="AD542" s="48">
        <v>0</v>
      </c>
      <c r="AE542" s="49"/>
      <c r="AF542" s="48">
        <v>87</v>
      </c>
      <c r="AG542" s="49"/>
      <c r="AH542" s="49"/>
      <c r="AI542" s="49"/>
      <c r="AJ542" s="48">
        <v>17</v>
      </c>
      <c r="AK542" s="49"/>
      <c r="AL542" s="49"/>
      <c r="AM542" s="49"/>
      <c r="AN542" s="48">
        <v>0</v>
      </c>
      <c r="AO542" s="49"/>
      <c r="AP542" s="48">
        <v>0</v>
      </c>
      <c r="AQ542" s="49"/>
      <c r="AR542" s="49"/>
      <c r="AS542" s="49"/>
      <c r="AT542" s="48">
        <v>0</v>
      </c>
      <c r="AU542" s="39"/>
      <c r="AV542" s="39"/>
      <c r="AW542" s="39"/>
    </row>
    <row r="543" spans="1:49" ht="20.100000000000001" customHeight="1" x14ac:dyDescent="0.2">
      <c r="D543" s="2" t="s">
        <v>116</v>
      </c>
      <c r="F543" s="39">
        <v>83</v>
      </c>
      <c r="G543" s="39"/>
      <c r="H543" s="39"/>
      <c r="I543" s="39"/>
      <c r="J543" s="39">
        <v>572</v>
      </c>
      <c r="K543" s="39">
        <v>0</v>
      </c>
      <c r="L543" s="39">
        <v>2</v>
      </c>
      <c r="M543" s="39"/>
      <c r="N543" s="39">
        <v>574</v>
      </c>
      <c r="O543" s="39"/>
      <c r="P543" s="39"/>
      <c r="Q543" s="39"/>
      <c r="R543" s="39">
        <v>1</v>
      </c>
      <c r="S543" s="39">
        <v>7</v>
      </c>
      <c r="T543" s="39">
        <v>38</v>
      </c>
      <c r="U543" s="39">
        <v>24</v>
      </c>
      <c r="V543" s="39"/>
      <c r="W543" s="39">
        <v>55</v>
      </c>
      <c r="X543" s="39">
        <v>0</v>
      </c>
      <c r="Y543" s="39">
        <v>0</v>
      </c>
      <c r="Z543" s="39">
        <v>6</v>
      </c>
      <c r="AA543" s="39">
        <v>37</v>
      </c>
      <c r="AB543" s="39">
        <v>4</v>
      </c>
      <c r="AC543" s="39">
        <v>364</v>
      </c>
      <c r="AD543" s="39">
        <v>0</v>
      </c>
      <c r="AE543" s="39"/>
      <c r="AF543" s="39">
        <v>536</v>
      </c>
      <c r="AG543" s="39"/>
      <c r="AH543" s="39"/>
      <c r="AI543" s="39"/>
      <c r="AJ543" s="39">
        <v>121</v>
      </c>
      <c r="AK543" s="39"/>
      <c r="AL543" s="39"/>
      <c r="AM543" s="39"/>
      <c r="AN543" s="39">
        <v>0</v>
      </c>
      <c r="AO543" s="39"/>
      <c r="AP543" s="39">
        <v>0</v>
      </c>
      <c r="AQ543" s="39"/>
      <c r="AR543" s="39"/>
      <c r="AS543" s="39"/>
      <c r="AT543" s="39">
        <v>0</v>
      </c>
      <c r="AU543" s="39"/>
      <c r="AV543" s="39"/>
      <c r="AW543" s="39"/>
    </row>
    <row r="544" spans="1:49" ht="19.5" customHeight="1" x14ac:dyDescent="0.2">
      <c r="D544" s="47" t="s">
        <v>103</v>
      </c>
      <c r="F544" s="48">
        <v>56</v>
      </c>
      <c r="G544" s="49"/>
      <c r="H544" s="49"/>
      <c r="I544" s="49"/>
      <c r="J544" s="48">
        <v>603</v>
      </c>
      <c r="K544" s="48">
        <v>4</v>
      </c>
      <c r="L544" s="48">
        <v>3</v>
      </c>
      <c r="M544" s="49"/>
      <c r="N544" s="48">
        <v>610</v>
      </c>
      <c r="O544" s="49"/>
      <c r="P544" s="49"/>
      <c r="Q544" s="49"/>
      <c r="R544" s="48">
        <v>0</v>
      </c>
      <c r="S544" s="48">
        <v>5</v>
      </c>
      <c r="T544" s="48">
        <v>62</v>
      </c>
      <c r="U544" s="48">
        <v>12</v>
      </c>
      <c r="V544" s="49"/>
      <c r="W544" s="48">
        <v>115</v>
      </c>
      <c r="X544" s="48">
        <v>2</v>
      </c>
      <c r="Y544" s="48">
        <v>0</v>
      </c>
      <c r="Z544" s="48">
        <v>5</v>
      </c>
      <c r="AA544" s="48">
        <v>77</v>
      </c>
      <c r="AB544" s="48">
        <v>1</v>
      </c>
      <c r="AC544" s="48">
        <v>300</v>
      </c>
      <c r="AD544" s="48">
        <v>0</v>
      </c>
      <c r="AE544" s="49"/>
      <c r="AF544" s="48">
        <v>579</v>
      </c>
      <c r="AG544" s="49"/>
      <c r="AH544" s="49"/>
      <c r="AI544" s="49"/>
      <c r="AJ544" s="48">
        <v>87</v>
      </c>
      <c r="AK544" s="49"/>
      <c r="AL544" s="49"/>
      <c r="AM544" s="49"/>
      <c r="AN544" s="48">
        <v>0</v>
      </c>
      <c r="AO544" s="49"/>
      <c r="AP544" s="48">
        <v>0</v>
      </c>
      <c r="AQ544" s="49"/>
      <c r="AR544" s="49"/>
      <c r="AS544" s="49"/>
      <c r="AT544" s="48">
        <v>0</v>
      </c>
      <c r="AU544" s="39"/>
      <c r="AV544" s="39"/>
      <c r="AW544" s="39"/>
    </row>
    <row r="545" spans="1:49" ht="20.100000000000001" customHeight="1" x14ac:dyDescent="0.2">
      <c r="D545" s="2" t="s">
        <v>104</v>
      </c>
      <c r="F545" s="39">
        <v>84</v>
      </c>
      <c r="G545" s="39"/>
      <c r="H545" s="39"/>
      <c r="I545" s="39"/>
      <c r="J545" s="39">
        <v>431</v>
      </c>
      <c r="K545" s="39">
        <v>6</v>
      </c>
      <c r="L545" s="39">
        <v>2</v>
      </c>
      <c r="M545" s="39"/>
      <c r="N545" s="39">
        <v>439</v>
      </c>
      <c r="O545" s="39"/>
      <c r="P545" s="39"/>
      <c r="Q545" s="39"/>
      <c r="R545" s="39">
        <v>0</v>
      </c>
      <c r="S545" s="39">
        <v>3</v>
      </c>
      <c r="T545" s="39">
        <v>18</v>
      </c>
      <c r="U545" s="39">
        <v>8</v>
      </c>
      <c r="V545" s="39"/>
      <c r="W545" s="39">
        <v>161</v>
      </c>
      <c r="X545" s="39">
        <v>4</v>
      </c>
      <c r="Y545" s="39">
        <v>0</v>
      </c>
      <c r="Z545" s="39">
        <v>32</v>
      </c>
      <c r="AA545" s="39">
        <v>15</v>
      </c>
      <c r="AB545" s="39">
        <v>5</v>
      </c>
      <c r="AC545" s="39">
        <v>210</v>
      </c>
      <c r="AD545" s="39">
        <v>0</v>
      </c>
      <c r="AE545" s="39"/>
      <c r="AF545" s="39">
        <v>456</v>
      </c>
      <c r="AG545" s="39"/>
      <c r="AH545" s="39"/>
      <c r="AI545" s="39"/>
      <c r="AJ545" s="39">
        <v>67</v>
      </c>
      <c r="AK545" s="39"/>
      <c r="AL545" s="39"/>
      <c r="AM545" s="39"/>
      <c r="AN545" s="39">
        <v>0</v>
      </c>
      <c r="AO545" s="39"/>
      <c r="AP545" s="39">
        <v>0</v>
      </c>
      <c r="AQ545" s="39"/>
      <c r="AR545" s="39"/>
      <c r="AS545" s="39"/>
      <c r="AT545" s="39">
        <v>0</v>
      </c>
      <c r="AU545" s="39"/>
      <c r="AV545" s="39"/>
      <c r="AW545" s="39"/>
    </row>
    <row r="546" spans="1:49" ht="19.5" customHeight="1" x14ac:dyDescent="0.2">
      <c r="D546" s="47" t="s">
        <v>117</v>
      </c>
      <c r="F546" s="48">
        <v>113</v>
      </c>
      <c r="G546" s="49"/>
      <c r="H546" s="49"/>
      <c r="I546" s="49"/>
      <c r="J546" s="48">
        <v>428</v>
      </c>
      <c r="K546" s="48">
        <v>20</v>
      </c>
      <c r="L546" s="48">
        <v>2</v>
      </c>
      <c r="M546" s="49"/>
      <c r="N546" s="48">
        <v>450</v>
      </c>
      <c r="O546" s="49"/>
      <c r="P546" s="49"/>
      <c r="Q546" s="49"/>
      <c r="R546" s="48">
        <v>0</v>
      </c>
      <c r="S546" s="48">
        <v>4</v>
      </c>
      <c r="T546" s="48">
        <v>19</v>
      </c>
      <c r="U546" s="48">
        <v>7</v>
      </c>
      <c r="V546" s="49"/>
      <c r="W546" s="48">
        <v>202</v>
      </c>
      <c r="X546" s="48">
        <v>2</v>
      </c>
      <c r="Y546" s="48">
        <v>0</v>
      </c>
      <c r="Z546" s="48">
        <v>37</v>
      </c>
      <c r="AA546" s="48">
        <v>13</v>
      </c>
      <c r="AB546" s="48">
        <v>3</v>
      </c>
      <c r="AC546" s="48">
        <v>192</v>
      </c>
      <c r="AD546" s="48">
        <v>1</v>
      </c>
      <c r="AE546" s="49"/>
      <c r="AF546" s="48">
        <v>480</v>
      </c>
      <c r="AG546" s="49"/>
      <c r="AH546" s="49"/>
      <c r="AI546" s="49"/>
      <c r="AJ546" s="48">
        <v>83</v>
      </c>
      <c r="AK546" s="49"/>
      <c r="AL546" s="49"/>
      <c r="AM546" s="49"/>
      <c r="AN546" s="48">
        <v>0</v>
      </c>
      <c r="AO546" s="49"/>
      <c r="AP546" s="48">
        <v>0</v>
      </c>
      <c r="AQ546" s="49"/>
      <c r="AR546" s="49"/>
      <c r="AS546" s="49"/>
      <c r="AT546" s="48">
        <v>107</v>
      </c>
      <c r="AU546" s="39"/>
      <c r="AV546" s="39"/>
      <c r="AW546" s="39"/>
    </row>
    <row r="547" spans="1:49" ht="20.100000000000001" customHeight="1" x14ac:dyDescent="0.2">
      <c r="D547" s="2" t="s">
        <v>106</v>
      </c>
      <c r="F547" s="39">
        <v>238</v>
      </c>
      <c r="G547" s="39"/>
      <c r="H547" s="39"/>
      <c r="I547" s="39"/>
      <c r="J547" s="39">
        <v>1765</v>
      </c>
      <c r="K547" s="39">
        <v>56</v>
      </c>
      <c r="L547" s="39">
        <v>8</v>
      </c>
      <c r="M547" s="39"/>
      <c r="N547" s="39">
        <v>1829</v>
      </c>
      <c r="O547" s="39"/>
      <c r="P547" s="39"/>
      <c r="Q547" s="39"/>
      <c r="R547" s="39">
        <v>0</v>
      </c>
      <c r="S547" s="39">
        <v>4</v>
      </c>
      <c r="T547" s="39">
        <v>257</v>
      </c>
      <c r="U547" s="39">
        <v>71</v>
      </c>
      <c r="V547" s="39"/>
      <c r="W547" s="39">
        <v>236</v>
      </c>
      <c r="X547" s="39">
        <v>6</v>
      </c>
      <c r="Y547" s="39">
        <v>3</v>
      </c>
      <c r="Z547" s="39">
        <v>101</v>
      </c>
      <c r="AA547" s="39">
        <v>134</v>
      </c>
      <c r="AB547" s="39">
        <v>30</v>
      </c>
      <c r="AC547" s="39">
        <v>988</v>
      </c>
      <c r="AD547" s="39">
        <v>0</v>
      </c>
      <c r="AE547" s="39"/>
      <c r="AF547" s="39">
        <v>1830</v>
      </c>
      <c r="AG547" s="39"/>
      <c r="AH547" s="39"/>
      <c r="AI547" s="39"/>
      <c r="AJ547" s="39">
        <v>237</v>
      </c>
      <c r="AK547" s="39"/>
      <c r="AL547" s="39"/>
      <c r="AM547" s="39"/>
      <c r="AN547" s="39">
        <v>0</v>
      </c>
      <c r="AO547" s="39"/>
      <c r="AP547" s="39">
        <v>0</v>
      </c>
      <c r="AQ547" s="39"/>
      <c r="AR547" s="39"/>
      <c r="AS547" s="39"/>
      <c r="AT547" s="39">
        <v>46</v>
      </c>
      <c r="AU547" s="39"/>
      <c r="AV547" s="39"/>
      <c r="AW547" s="39"/>
    </row>
    <row r="548" spans="1:49" ht="19.5" customHeight="1" x14ac:dyDescent="0.2">
      <c r="D548" s="47" t="s">
        <v>185</v>
      </c>
      <c r="F548" s="48">
        <v>176</v>
      </c>
      <c r="G548" s="49"/>
      <c r="H548" s="49"/>
      <c r="I548" s="49"/>
      <c r="J548" s="48">
        <v>1786</v>
      </c>
      <c r="K548" s="48">
        <v>3</v>
      </c>
      <c r="L548" s="48">
        <v>2</v>
      </c>
      <c r="M548" s="49"/>
      <c r="N548" s="48">
        <v>1791</v>
      </c>
      <c r="O548" s="49"/>
      <c r="P548" s="49"/>
      <c r="Q548" s="49"/>
      <c r="R548" s="48">
        <v>2</v>
      </c>
      <c r="S548" s="48">
        <v>6</v>
      </c>
      <c r="T548" s="48">
        <v>18</v>
      </c>
      <c r="U548" s="48">
        <v>26</v>
      </c>
      <c r="V548" s="49"/>
      <c r="W548" s="48">
        <v>381</v>
      </c>
      <c r="X548" s="48">
        <v>1</v>
      </c>
      <c r="Y548" s="48">
        <v>1</v>
      </c>
      <c r="Z548" s="48">
        <v>87</v>
      </c>
      <c r="AA548" s="48">
        <v>62</v>
      </c>
      <c r="AB548" s="48">
        <v>18</v>
      </c>
      <c r="AC548" s="48">
        <v>1124</v>
      </c>
      <c r="AD548" s="48">
        <v>0</v>
      </c>
      <c r="AE548" s="49"/>
      <c r="AF548" s="48">
        <v>1726</v>
      </c>
      <c r="AG548" s="49"/>
      <c r="AH548" s="49"/>
      <c r="AI548" s="49"/>
      <c r="AJ548" s="48">
        <v>241</v>
      </c>
      <c r="AK548" s="49"/>
      <c r="AL548" s="49"/>
      <c r="AM548" s="49"/>
      <c r="AN548" s="48">
        <v>0</v>
      </c>
      <c r="AO548" s="49"/>
      <c r="AP548" s="48">
        <v>0</v>
      </c>
      <c r="AQ548" s="49"/>
      <c r="AR548" s="49"/>
      <c r="AS548" s="49"/>
      <c r="AT548" s="48">
        <v>0</v>
      </c>
      <c r="AU548" s="39"/>
      <c r="AV548" s="39"/>
      <c r="AW548" s="39"/>
    </row>
    <row r="549" spans="1:49" ht="20.100000000000001" customHeight="1" x14ac:dyDescent="0.2">
      <c r="D549" s="2" t="s">
        <v>108</v>
      </c>
      <c r="F549" s="39">
        <v>47</v>
      </c>
      <c r="G549" s="39"/>
      <c r="H549" s="39"/>
      <c r="I549" s="39"/>
      <c r="J549" s="39">
        <v>353</v>
      </c>
      <c r="K549" s="39">
        <v>1</v>
      </c>
      <c r="L549" s="39">
        <v>1</v>
      </c>
      <c r="M549" s="39"/>
      <c r="N549" s="39">
        <v>355</v>
      </c>
      <c r="O549" s="39"/>
      <c r="P549" s="39"/>
      <c r="Q549" s="39"/>
      <c r="R549" s="39">
        <v>0</v>
      </c>
      <c r="S549" s="39">
        <v>5</v>
      </c>
      <c r="T549" s="39">
        <v>17</v>
      </c>
      <c r="U549" s="39">
        <v>10</v>
      </c>
      <c r="V549" s="39"/>
      <c r="W549" s="39">
        <v>171</v>
      </c>
      <c r="X549" s="39">
        <v>3</v>
      </c>
      <c r="Y549" s="39">
        <v>0</v>
      </c>
      <c r="Z549" s="39">
        <v>17</v>
      </c>
      <c r="AA549" s="39">
        <v>9</v>
      </c>
      <c r="AB549" s="39">
        <v>3</v>
      </c>
      <c r="AC549" s="39">
        <v>119</v>
      </c>
      <c r="AD549" s="39">
        <v>0</v>
      </c>
      <c r="AE549" s="39"/>
      <c r="AF549" s="39">
        <v>354</v>
      </c>
      <c r="AG549" s="39"/>
      <c r="AH549" s="39"/>
      <c r="AI549" s="39"/>
      <c r="AJ549" s="39">
        <v>48</v>
      </c>
      <c r="AK549" s="39"/>
      <c r="AL549" s="39"/>
      <c r="AM549" s="39"/>
      <c r="AN549" s="39">
        <v>0</v>
      </c>
      <c r="AO549" s="39"/>
      <c r="AP549" s="39">
        <v>0</v>
      </c>
      <c r="AQ549" s="39"/>
      <c r="AR549" s="39"/>
      <c r="AS549" s="39"/>
      <c r="AT549" s="39">
        <v>0</v>
      </c>
      <c r="AU549" s="39"/>
      <c r="AV549" s="39"/>
      <c r="AW549" s="39"/>
    </row>
    <row r="550" spans="1:49" ht="20.100000000000001" customHeight="1" x14ac:dyDescent="0.2"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</row>
    <row r="551" spans="1:49" s="1" customFormat="1" ht="20.100000000000001" customHeight="1" x14ac:dyDescent="0.25">
      <c r="A551" s="3"/>
      <c r="B551" s="6"/>
      <c r="C551" s="51" t="s">
        <v>159</v>
      </c>
      <c r="D551" s="52"/>
      <c r="E551" s="5"/>
      <c r="F551" s="53">
        <v>1281</v>
      </c>
      <c r="G551" s="54"/>
      <c r="H551" s="54"/>
      <c r="I551" s="54"/>
      <c r="J551" s="53">
        <v>9682</v>
      </c>
      <c r="K551" s="53">
        <v>101</v>
      </c>
      <c r="L551" s="53">
        <v>41</v>
      </c>
      <c r="M551" s="54"/>
      <c r="N551" s="53">
        <v>9824</v>
      </c>
      <c r="O551" s="54"/>
      <c r="P551" s="54"/>
      <c r="Q551" s="54"/>
      <c r="R551" s="53">
        <v>3</v>
      </c>
      <c r="S551" s="53">
        <v>47</v>
      </c>
      <c r="T551" s="53">
        <v>524</v>
      </c>
      <c r="U551" s="53">
        <v>197</v>
      </c>
      <c r="V551" s="54"/>
      <c r="W551" s="53">
        <v>1888</v>
      </c>
      <c r="X551" s="53">
        <v>22</v>
      </c>
      <c r="Y551" s="53">
        <v>5</v>
      </c>
      <c r="Z551" s="53">
        <v>449</v>
      </c>
      <c r="AA551" s="53">
        <v>517</v>
      </c>
      <c r="AB551" s="53">
        <v>120</v>
      </c>
      <c r="AC551" s="53">
        <v>5767</v>
      </c>
      <c r="AD551" s="53">
        <v>9</v>
      </c>
      <c r="AE551" s="54"/>
      <c r="AF551" s="53">
        <v>9548</v>
      </c>
      <c r="AG551" s="54"/>
      <c r="AH551" s="54"/>
      <c r="AI551" s="54"/>
      <c r="AJ551" s="53">
        <v>1557</v>
      </c>
      <c r="AK551" s="54"/>
      <c r="AL551" s="54"/>
      <c r="AM551" s="54"/>
      <c r="AN551" s="53">
        <v>0</v>
      </c>
      <c r="AO551" s="54"/>
      <c r="AP551" s="53">
        <v>0</v>
      </c>
      <c r="AQ551" s="54"/>
      <c r="AR551" s="54"/>
      <c r="AS551" s="54"/>
      <c r="AT551" s="53">
        <v>202</v>
      </c>
      <c r="AU551" s="39"/>
      <c r="AV551" s="39"/>
      <c r="AW551" s="39"/>
    </row>
    <row r="552" spans="1:49" s="1" customFormat="1" ht="20.100000000000001" customHeight="1" x14ac:dyDescent="0.2">
      <c r="A552" s="3"/>
      <c r="B552" s="6"/>
      <c r="C552" s="3"/>
      <c r="D552" s="3"/>
      <c r="E552" s="5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39"/>
      <c r="AV552" s="39"/>
      <c r="AW552" s="39"/>
    </row>
    <row r="553" spans="1:49" s="1" customFormat="1" ht="20.100000000000001" customHeight="1" x14ac:dyDescent="0.2">
      <c r="A553" s="3"/>
      <c r="B553" s="6"/>
      <c r="C553" s="3" t="s">
        <v>146</v>
      </c>
      <c r="D553" s="3"/>
      <c r="E553" s="5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39"/>
      <c r="AV553" s="39"/>
      <c r="AW553" s="39"/>
    </row>
    <row r="554" spans="1:49" s="1" customFormat="1" ht="20.100000000000001" customHeight="1" x14ac:dyDescent="0.2">
      <c r="A554" s="3"/>
      <c r="B554" s="6"/>
      <c r="C554" s="3"/>
      <c r="D554" s="50" t="s">
        <v>96</v>
      </c>
      <c r="E554" s="5"/>
      <c r="F554" s="39">
        <v>26</v>
      </c>
      <c r="G554" s="39"/>
      <c r="H554" s="39"/>
      <c r="I554" s="39"/>
      <c r="J554" s="39">
        <v>180</v>
      </c>
      <c r="K554" s="39">
        <v>4</v>
      </c>
      <c r="L554" s="39">
        <v>2</v>
      </c>
      <c r="M554" s="39"/>
      <c r="N554" s="39">
        <v>186</v>
      </c>
      <c r="O554" s="39"/>
      <c r="P554" s="39"/>
      <c r="Q554" s="39"/>
      <c r="R554" s="39">
        <v>0</v>
      </c>
      <c r="S554" s="39">
        <v>1</v>
      </c>
      <c r="T554" s="39">
        <v>15</v>
      </c>
      <c r="U554" s="39">
        <v>4</v>
      </c>
      <c r="V554" s="39"/>
      <c r="W554" s="39">
        <v>43</v>
      </c>
      <c r="X554" s="39">
        <v>0</v>
      </c>
      <c r="Y554" s="39">
        <v>0</v>
      </c>
      <c r="Z554" s="39">
        <v>0</v>
      </c>
      <c r="AA554" s="39">
        <v>1</v>
      </c>
      <c r="AB554" s="39">
        <v>1</v>
      </c>
      <c r="AC554" s="39">
        <v>113</v>
      </c>
      <c r="AD554" s="39">
        <v>0</v>
      </c>
      <c r="AE554" s="39"/>
      <c r="AF554" s="39">
        <v>178</v>
      </c>
      <c r="AG554" s="39"/>
      <c r="AH554" s="39"/>
      <c r="AI554" s="39"/>
      <c r="AJ554" s="39">
        <v>34</v>
      </c>
      <c r="AK554" s="39"/>
      <c r="AL554" s="39"/>
      <c r="AM554" s="39"/>
      <c r="AN554" s="39">
        <v>0</v>
      </c>
      <c r="AO554" s="39"/>
      <c r="AP554" s="39">
        <v>0</v>
      </c>
      <c r="AQ554" s="39"/>
      <c r="AR554" s="39"/>
      <c r="AS554" s="39"/>
      <c r="AT554" s="39">
        <v>0</v>
      </c>
      <c r="AU554" s="39"/>
      <c r="AV554" s="39"/>
      <c r="AW554" s="39"/>
    </row>
    <row r="555" spans="1:49" s="1" customFormat="1" ht="20.100000000000001" customHeight="1" x14ac:dyDescent="0.2">
      <c r="A555" s="3"/>
      <c r="B555" s="6"/>
      <c r="C555" s="3"/>
      <c r="D555" s="3"/>
      <c r="E555" s="5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39"/>
      <c r="AV555" s="39"/>
      <c r="AW555" s="39"/>
    </row>
    <row r="556" spans="1:49" s="1" customFormat="1" ht="20.100000000000001" customHeight="1" x14ac:dyDescent="0.25">
      <c r="A556" s="3"/>
      <c r="B556" s="6"/>
      <c r="C556" s="51" t="s">
        <v>153</v>
      </c>
      <c r="D556" s="52"/>
      <c r="E556" s="5"/>
      <c r="F556" s="53">
        <v>26</v>
      </c>
      <c r="G556" s="54"/>
      <c r="H556" s="54"/>
      <c r="I556" s="54"/>
      <c r="J556" s="53">
        <v>180</v>
      </c>
      <c r="K556" s="53">
        <v>4</v>
      </c>
      <c r="L556" s="53">
        <v>2</v>
      </c>
      <c r="M556" s="54"/>
      <c r="N556" s="53">
        <v>186</v>
      </c>
      <c r="O556" s="54"/>
      <c r="P556" s="54"/>
      <c r="Q556" s="54"/>
      <c r="R556" s="53">
        <v>0</v>
      </c>
      <c r="S556" s="53">
        <v>1</v>
      </c>
      <c r="T556" s="53">
        <v>15</v>
      </c>
      <c r="U556" s="53">
        <v>4</v>
      </c>
      <c r="V556" s="54"/>
      <c r="W556" s="53">
        <v>43</v>
      </c>
      <c r="X556" s="53">
        <v>0</v>
      </c>
      <c r="Y556" s="53">
        <v>0</v>
      </c>
      <c r="Z556" s="53">
        <v>0</v>
      </c>
      <c r="AA556" s="53">
        <v>1</v>
      </c>
      <c r="AB556" s="53">
        <v>1</v>
      </c>
      <c r="AC556" s="53">
        <v>113</v>
      </c>
      <c r="AD556" s="53">
        <v>0</v>
      </c>
      <c r="AE556" s="54"/>
      <c r="AF556" s="53">
        <v>178</v>
      </c>
      <c r="AG556" s="54"/>
      <c r="AH556" s="54"/>
      <c r="AI556" s="54"/>
      <c r="AJ556" s="53">
        <v>34</v>
      </c>
      <c r="AK556" s="54"/>
      <c r="AL556" s="54"/>
      <c r="AM556" s="54"/>
      <c r="AN556" s="53">
        <v>0</v>
      </c>
      <c r="AO556" s="54"/>
      <c r="AP556" s="53">
        <v>0</v>
      </c>
      <c r="AQ556" s="54"/>
      <c r="AR556" s="54"/>
      <c r="AS556" s="54"/>
      <c r="AT556" s="53">
        <v>0</v>
      </c>
      <c r="AU556" s="39"/>
      <c r="AV556" s="39"/>
      <c r="AW556" s="39"/>
    </row>
    <row r="557" spans="1:49" s="1" customFormat="1" ht="20.100000000000001" customHeight="1" x14ac:dyDescent="0.2">
      <c r="A557" s="3"/>
      <c r="B557" s="6"/>
      <c r="C557" s="3"/>
      <c r="D557" s="3"/>
      <c r="E557" s="5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39"/>
      <c r="AV557" s="39"/>
      <c r="AW557" s="39"/>
    </row>
    <row r="558" spans="1:49" s="1" customFormat="1" ht="20.100000000000001" customHeight="1" x14ac:dyDescent="0.2">
      <c r="A558" s="3"/>
      <c r="B558" s="6"/>
      <c r="C558" s="3" t="s">
        <v>0</v>
      </c>
      <c r="D558" s="3"/>
      <c r="E558" s="5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39"/>
      <c r="AV558" s="39"/>
      <c r="AW558" s="39"/>
    </row>
    <row r="559" spans="1:49" s="1" customFormat="1" ht="20.100000000000001" customHeight="1" x14ac:dyDescent="0.2">
      <c r="A559" s="3"/>
      <c r="B559" s="6"/>
      <c r="C559" s="3"/>
      <c r="D559" s="2" t="s">
        <v>96</v>
      </c>
      <c r="E559" s="5"/>
      <c r="F559" s="39">
        <v>0</v>
      </c>
      <c r="G559" s="39"/>
      <c r="H559" s="39"/>
      <c r="I559" s="39"/>
      <c r="J559" s="39">
        <v>0</v>
      </c>
      <c r="K559" s="39">
        <v>0</v>
      </c>
      <c r="L559" s="39">
        <v>0</v>
      </c>
      <c r="M559" s="39"/>
      <c r="N559" s="39">
        <v>0</v>
      </c>
      <c r="O559" s="39"/>
      <c r="P559" s="39"/>
      <c r="Q559" s="39"/>
      <c r="R559" s="39">
        <v>0</v>
      </c>
      <c r="S559" s="39">
        <v>0</v>
      </c>
      <c r="T559" s="39">
        <v>0</v>
      </c>
      <c r="U559" s="39">
        <v>0</v>
      </c>
      <c r="V559" s="39"/>
      <c r="W559" s="39">
        <v>0</v>
      </c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  <c r="AE559" s="39"/>
      <c r="AF559" s="39">
        <v>0</v>
      </c>
      <c r="AG559" s="39"/>
      <c r="AH559" s="39"/>
      <c r="AI559" s="39"/>
      <c r="AJ559" s="39">
        <v>0</v>
      </c>
      <c r="AK559" s="39"/>
      <c r="AL559" s="39"/>
      <c r="AM559" s="39"/>
      <c r="AN559" s="39">
        <v>0</v>
      </c>
      <c r="AO559" s="39"/>
      <c r="AP559" s="39">
        <v>0</v>
      </c>
      <c r="AQ559" s="39"/>
      <c r="AR559" s="39"/>
      <c r="AS559" s="39"/>
      <c r="AT559" s="39">
        <v>0</v>
      </c>
      <c r="AU559" s="39"/>
      <c r="AV559" s="39"/>
      <c r="AW559" s="39"/>
    </row>
    <row r="560" spans="1:49" ht="19.5" customHeight="1" x14ac:dyDescent="0.2">
      <c r="D560" s="47" t="s">
        <v>97</v>
      </c>
      <c r="F560" s="48">
        <v>0</v>
      </c>
      <c r="G560" s="49"/>
      <c r="H560" s="49"/>
      <c r="I560" s="49"/>
      <c r="J560" s="48">
        <v>0</v>
      </c>
      <c r="K560" s="48">
        <v>0</v>
      </c>
      <c r="L560" s="48">
        <v>0</v>
      </c>
      <c r="M560" s="49"/>
      <c r="N560" s="48">
        <v>0</v>
      </c>
      <c r="O560" s="49"/>
      <c r="P560" s="49"/>
      <c r="Q560" s="49"/>
      <c r="R560" s="48">
        <v>0</v>
      </c>
      <c r="S560" s="48">
        <v>0</v>
      </c>
      <c r="T560" s="48">
        <v>0</v>
      </c>
      <c r="U560" s="48">
        <v>0</v>
      </c>
      <c r="V560" s="49"/>
      <c r="W560" s="48">
        <v>0</v>
      </c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9"/>
      <c r="AF560" s="48">
        <v>0</v>
      </c>
      <c r="AG560" s="49"/>
      <c r="AH560" s="49"/>
      <c r="AI560" s="49"/>
      <c r="AJ560" s="48">
        <v>0</v>
      </c>
      <c r="AK560" s="49"/>
      <c r="AL560" s="49"/>
      <c r="AM560" s="49"/>
      <c r="AN560" s="48">
        <v>0</v>
      </c>
      <c r="AO560" s="49"/>
      <c r="AP560" s="48">
        <v>0</v>
      </c>
      <c r="AQ560" s="49"/>
      <c r="AR560" s="49"/>
      <c r="AS560" s="49"/>
      <c r="AT560" s="48">
        <v>0</v>
      </c>
      <c r="AU560" s="39"/>
      <c r="AV560" s="39"/>
      <c r="AW560" s="39"/>
    </row>
    <row r="561" spans="1:49" s="1" customFormat="1" ht="20.100000000000001" customHeight="1" x14ac:dyDescent="0.2">
      <c r="A561" s="3"/>
      <c r="B561" s="6"/>
      <c r="C561" s="3"/>
      <c r="D561" s="2" t="s">
        <v>98</v>
      </c>
      <c r="E561" s="5"/>
      <c r="F561" s="39">
        <v>0</v>
      </c>
      <c r="G561" s="39"/>
      <c r="H561" s="39"/>
      <c r="I561" s="39"/>
      <c r="J561" s="39">
        <v>0</v>
      </c>
      <c r="K561" s="39">
        <v>0</v>
      </c>
      <c r="L561" s="39">
        <v>0</v>
      </c>
      <c r="M561" s="39"/>
      <c r="N561" s="39">
        <v>0</v>
      </c>
      <c r="O561" s="39"/>
      <c r="P561" s="39"/>
      <c r="Q561" s="39"/>
      <c r="R561" s="39">
        <v>0</v>
      </c>
      <c r="S561" s="39">
        <v>0</v>
      </c>
      <c r="T561" s="39">
        <v>0</v>
      </c>
      <c r="U561" s="39">
        <v>0</v>
      </c>
      <c r="V561" s="39"/>
      <c r="W561" s="39">
        <v>0</v>
      </c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/>
      <c r="AF561" s="39">
        <v>0</v>
      </c>
      <c r="AG561" s="39"/>
      <c r="AH561" s="39"/>
      <c r="AI561" s="39"/>
      <c r="AJ561" s="39">
        <v>0</v>
      </c>
      <c r="AK561" s="39"/>
      <c r="AL561" s="39"/>
      <c r="AM561" s="39"/>
      <c r="AN561" s="39">
        <v>0</v>
      </c>
      <c r="AO561" s="39"/>
      <c r="AP561" s="39">
        <v>0</v>
      </c>
      <c r="AQ561" s="39"/>
      <c r="AR561" s="39"/>
      <c r="AS561" s="39"/>
      <c r="AT561" s="39">
        <v>0</v>
      </c>
      <c r="AU561" s="39"/>
      <c r="AV561" s="39"/>
      <c r="AW561" s="39"/>
    </row>
    <row r="562" spans="1:49" s="1" customFormat="1" ht="20.100000000000001" customHeight="1" x14ac:dyDescent="0.2">
      <c r="A562" s="3"/>
      <c r="B562" s="6"/>
      <c r="C562" s="3"/>
      <c r="D562" s="3"/>
      <c r="E562" s="5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39"/>
      <c r="AV562" s="39"/>
      <c r="AW562" s="39"/>
    </row>
    <row r="563" spans="1:49" s="1" customFormat="1" ht="20.100000000000001" customHeight="1" x14ac:dyDescent="0.25">
      <c r="A563" s="3"/>
      <c r="B563" s="6"/>
      <c r="C563" s="51" t="s">
        <v>120</v>
      </c>
      <c r="D563" s="52"/>
      <c r="E563" s="5"/>
      <c r="F563" s="53">
        <v>0</v>
      </c>
      <c r="G563" s="54"/>
      <c r="H563" s="54"/>
      <c r="I563" s="54"/>
      <c r="J563" s="53">
        <v>0</v>
      </c>
      <c r="K563" s="53">
        <v>0</v>
      </c>
      <c r="L563" s="53">
        <v>0</v>
      </c>
      <c r="M563" s="54"/>
      <c r="N563" s="53">
        <v>0</v>
      </c>
      <c r="O563" s="54"/>
      <c r="P563" s="54"/>
      <c r="Q563" s="54"/>
      <c r="R563" s="53">
        <v>0</v>
      </c>
      <c r="S563" s="53">
        <v>0</v>
      </c>
      <c r="T563" s="53">
        <v>0</v>
      </c>
      <c r="U563" s="53">
        <v>0</v>
      </c>
      <c r="V563" s="54"/>
      <c r="W563" s="53">
        <v>0</v>
      </c>
      <c r="X563" s="53">
        <v>0</v>
      </c>
      <c r="Y563" s="53">
        <v>0</v>
      </c>
      <c r="Z563" s="53">
        <v>0</v>
      </c>
      <c r="AA563" s="53">
        <v>0</v>
      </c>
      <c r="AB563" s="53">
        <v>0</v>
      </c>
      <c r="AC563" s="53">
        <v>0</v>
      </c>
      <c r="AD563" s="53">
        <v>0</v>
      </c>
      <c r="AE563" s="54"/>
      <c r="AF563" s="53">
        <v>0</v>
      </c>
      <c r="AG563" s="54"/>
      <c r="AH563" s="54"/>
      <c r="AI563" s="54"/>
      <c r="AJ563" s="53">
        <v>0</v>
      </c>
      <c r="AK563" s="54"/>
      <c r="AL563" s="54"/>
      <c r="AM563" s="54"/>
      <c r="AN563" s="53">
        <v>0</v>
      </c>
      <c r="AO563" s="54"/>
      <c r="AP563" s="53">
        <v>0</v>
      </c>
      <c r="AQ563" s="54"/>
      <c r="AR563" s="54"/>
      <c r="AS563" s="54"/>
      <c r="AT563" s="53">
        <v>0</v>
      </c>
      <c r="AU563" s="39"/>
      <c r="AV563" s="39"/>
      <c r="AW563" s="39"/>
    </row>
    <row r="564" spans="1:49" s="1" customFormat="1" ht="20.100000000000001" customHeight="1" x14ac:dyDescent="0.2">
      <c r="A564" s="3"/>
      <c r="B564" s="6"/>
      <c r="C564" s="3"/>
      <c r="D564" s="3"/>
      <c r="E564" s="5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39"/>
      <c r="AV564" s="39"/>
      <c r="AW564" s="39"/>
    </row>
    <row r="565" spans="1:49" s="1" customFormat="1" ht="20.100000000000001" customHeight="1" x14ac:dyDescent="0.25">
      <c r="A565" s="3"/>
      <c r="B565" s="57" t="s">
        <v>268</v>
      </c>
      <c r="C565" s="58"/>
      <c r="D565" s="58"/>
      <c r="E565" s="5"/>
      <c r="F565" s="59">
        <v>1307</v>
      </c>
      <c r="G565" s="54"/>
      <c r="H565" s="54"/>
      <c r="I565" s="54"/>
      <c r="J565" s="59">
        <v>9862</v>
      </c>
      <c r="K565" s="59">
        <v>105</v>
      </c>
      <c r="L565" s="59">
        <v>43</v>
      </c>
      <c r="M565" s="54"/>
      <c r="N565" s="59">
        <v>10010</v>
      </c>
      <c r="O565" s="54"/>
      <c r="P565" s="54"/>
      <c r="Q565" s="54"/>
      <c r="R565" s="59">
        <v>3</v>
      </c>
      <c r="S565" s="59">
        <v>48</v>
      </c>
      <c r="T565" s="59">
        <v>539</v>
      </c>
      <c r="U565" s="59">
        <v>201</v>
      </c>
      <c r="V565" s="54"/>
      <c r="W565" s="59">
        <v>1931</v>
      </c>
      <c r="X565" s="59">
        <v>22</v>
      </c>
      <c r="Y565" s="59">
        <v>5</v>
      </c>
      <c r="Z565" s="59">
        <v>449</v>
      </c>
      <c r="AA565" s="59">
        <v>518</v>
      </c>
      <c r="AB565" s="59">
        <v>121</v>
      </c>
      <c r="AC565" s="59">
        <v>5880</v>
      </c>
      <c r="AD565" s="59">
        <v>9</v>
      </c>
      <c r="AE565" s="54"/>
      <c r="AF565" s="59">
        <v>9726</v>
      </c>
      <c r="AG565" s="54"/>
      <c r="AH565" s="54"/>
      <c r="AI565" s="54"/>
      <c r="AJ565" s="59">
        <v>1591</v>
      </c>
      <c r="AK565" s="54"/>
      <c r="AL565" s="54"/>
      <c r="AM565" s="54"/>
      <c r="AN565" s="59">
        <v>0</v>
      </c>
      <c r="AO565" s="54"/>
      <c r="AP565" s="59">
        <v>0</v>
      </c>
      <c r="AQ565" s="54"/>
      <c r="AR565" s="54"/>
      <c r="AS565" s="54"/>
      <c r="AT565" s="59">
        <v>202</v>
      </c>
      <c r="AU565" s="39"/>
      <c r="AV565" s="39"/>
      <c r="AW565" s="39"/>
    </row>
    <row r="566" spans="1:49" ht="20.100000000000001" customHeight="1" x14ac:dyDescent="0.2"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</row>
    <row r="567" spans="1:49" ht="20.100000000000001" customHeight="1" x14ac:dyDescent="0.2">
      <c r="B567" s="6" t="s">
        <v>269</v>
      </c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</row>
    <row r="568" spans="1:49" ht="20.100000000000001" customHeight="1" x14ac:dyDescent="0.2">
      <c r="C568" s="3" t="s">
        <v>0</v>
      </c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</row>
    <row r="569" spans="1:49" ht="20.100000000000001" customHeight="1" x14ac:dyDescent="0.2">
      <c r="D569" s="2" t="s">
        <v>96</v>
      </c>
      <c r="F569" s="39">
        <v>0</v>
      </c>
      <c r="G569" s="39"/>
      <c r="H569" s="39"/>
      <c r="I569" s="39"/>
      <c r="J569" s="39">
        <v>0</v>
      </c>
      <c r="K569" s="39">
        <v>0</v>
      </c>
      <c r="L569" s="39">
        <v>0</v>
      </c>
      <c r="M569" s="39"/>
      <c r="N569" s="39">
        <v>0</v>
      </c>
      <c r="O569" s="39"/>
      <c r="P569" s="39"/>
      <c r="Q569" s="39"/>
      <c r="R569" s="39">
        <v>0</v>
      </c>
      <c r="S569" s="39">
        <v>0</v>
      </c>
      <c r="T569" s="39">
        <v>0</v>
      </c>
      <c r="U569" s="39">
        <v>0</v>
      </c>
      <c r="V569" s="39"/>
      <c r="W569" s="39">
        <v>0</v>
      </c>
      <c r="X569" s="39">
        <v>0</v>
      </c>
      <c r="Y569" s="39">
        <v>0</v>
      </c>
      <c r="Z569" s="39">
        <v>0</v>
      </c>
      <c r="AA569" s="39">
        <v>0</v>
      </c>
      <c r="AB569" s="39">
        <v>0</v>
      </c>
      <c r="AC569" s="39">
        <v>0</v>
      </c>
      <c r="AD569" s="39">
        <v>0</v>
      </c>
      <c r="AE569" s="39"/>
      <c r="AF569" s="39">
        <v>0</v>
      </c>
      <c r="AG569" s="39"/>
      <c r="AH569" s="39"/>
      <c r="AI569" s="39"/>
      <c r="AJ569" s="39">
        <v>0</v>
      </c>
      <c r="AK569" s="39"/>
      <c r="AL569" s="39"/>
      <c r="AM569" s="39"/>
      <c r="AN569" s="39">
        <v>0</v>
      </c>
      <c r="AO569" s="39"/>
      <c r="AP569" s="39">
        <v>0</v>
      </c>
      <c r="AQ569" s="39"/>
      <c r="AR569" s="39"/>
      <c r="AS569" s="39"/>
      <c r="AT569" s="39">
        <v>0</v>
      </c>
      <c r="AU569" s="39"/>
      <c r="AV569" s="39"/>
      <c r="AW569" s="39"/>
    </row>
    <row r="570" spans="1:49" ht="19.5" customHeight="1" x14ac:dyDescent="0.2">
      <c r="D570" s="47" t="s">
        <v>97</v>
      </c>
      <c r="F570" s="48">
        <v>0</v>
      </c>
      <c r="G570" s="49"/>
      <c r="H570" s="49"/>
      <c r="I570" s="49"/>
      <c r="J570" s="48">
        <v>0</v>
      </c>
      <c r="K570" s="48">
        <v>0</v>
      </c>
      <c r="L570" s="48">
        <v>0</v>
      </c>
      <c r="M570" s="49"/>
      <c r="N570" s="48">
        <v>0</v>
      </c>
      <c r="O570" s="49"/>
      <c r="P570" s="49"/>
      <c r="Q570" s="49"/>
      <c r="R570" s="48">
        <v>0</v>
      </c>
      <c r="S570" s="48">
        <v>0</v>
      </c>
      <c r="T570" s="48">
        <v>0</v>
      </c>
      <c r="U570" s="48">
        <v>0</v>
      </c>
      <c r="V570" s="49"/>
      <c r="W570" s="48">
        <v>0</v>
      </c>
      <c r="X570" s="48">
        <v>0</v>
      </c>
      <c r="Y570" s="48">
        <v>0</v>
      </c>
      <c r="Z570" s="48">
        <v>0</v>
      </c>
      <c r="AA570" s="48">
        <v>0</v>
      </c>
      <c r="AB570" s="48">
        <v>0</v>
      </c>
      <c r="AC570" s="48">
        <v>0</v>
      </c>
      <c r="AD570" s="48">
        <v>0</v>
      </c>
      <c r="AE570" s="49"/>
      <c r="AF570" s="48">
        <v>0</v>
      </c>
      <c r="AG570" s="49"/>
      <c r="AH570" s="49"/>
      <c r="AI570" s="49"/>
      <c r="AJ570" s="48">
        <v>0</v>
      </c>
      <c r="AK570" s="49"/>
      <c r="AL570" s="49"/>
      <c r="AM570" s="49"/>
      <c r="AN570" s="48">
        <v>0</v>
      </c>
      <c r="AO570" s="49"/>
      <c r="AP570" s="48">
        <v>0</v>
      </c>
      <c r="AQ570" s="49"/>
      <c r="AR570" s="49"/>
      <c r="AS570" s="49"/>
      <c r="AT570" s="48">
        <v>0</v>
      </c>
      <c r="AU570" s="39"/>
      <c r="AV570" s="39"/>
      <c r="AW570" s="39"/>
    </row>
    <row r="571" spans="1:49" ht="20.100000000000001" customHeight="1" x14ac:dyDescent="0.2"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</row>
    <row r="572" spans="1:49" s="1" customFormat="1" ht="20.100000000000001" customHeight="1" x14ac:dyDescent="0.25">
      <c r="A572" s="3"/>
      <c r="B572" s="6"/>
      <c r="C572" s="51" t="s">
        <v>120</v>
      </c>
      <c r="D572" s="52"/>
      <c r="E572" s="5"/>
      <c r="F572" s="53">
        <v>0</v>
      </c>
      <c r="G572" s="54"/>
      <c r="H572" s="54"/>
      <c r="I572" s="54"/>
      <c r="J572" s="53">
        <v>0</v>
      </c>
      <c r="K572" s="53">
        <v>0</v>
      </c>
      <c r="L572" s="53">
        <v>0</v>
      </c>
      <c r="M572" s="54"/>
      <c r="N572" s="53">
        <v>0</v>
      </c>
      <c r="O572" s="54"/>
      <c r="P572" s="54"/>
      <c r="Q572" s="54"/>
      <c r="R572" s="53">
        <v>0</v>
      </c>
      <c r="S572" s="53">
        <v>0</v>
      </c>
      <c r="T572" s="53">
        <v>0</v>
      </c>
      <c r="U572" s="53">
        <v>0</v>
      </c>
      <c r="V572" s="54"/>
      <c r="W572" s="53">
        <v>0</v>
      </c>
      <c r="X572" s="53">
        <v>0</v>
      </c>
      <c r="Y572" s="53">
        <v>0</v>
      </c>
      <c r="Z572" s="53">
        <v>0</v>
      </c>
      <c r="AA572" s="53">
        <v>0</v>
      </c>
      <c r="AB572" s="53">
        <v>0</v>
      </c>
      <c r="AC572" s="53">
        <v>0</v>
      </c>
      <c r="AD572" s="53">
        <v>0</v>
      </c>
      <c r="AE572" s="54"/>
      <c r="AF572" s="53">
        <v>0</v>
      </c>
      <c r="AG572" s="54"/>
      <c r="AH572" s="54"/>
      <c r="AI572" s="54"/>
      <c r="AJ572" s="53">
        <v>0</v>
      </c>
      <c r="AK572" s="54"/>
      <c r="AL572" s="54"/>
      <c r="AM572" s="54"/>
      <c r="AN572" s="53">
        <v>0</v>
      </c>
      <c r="AO572" s="54"/>
      <c r="AP572" s="53">
        <v>0</v>
      </c>
      <c r="AQ572" s="54"/>
      <c r="AR572" s="54"/>
      <c r="AS572" s="54"/>
      <c r="AT572" s="53">
        <v>0</v>
      </c>
      <c r="AU572" s="39"/>
      <c r="AV572" s="39"/>
      <c r="AW572" s="39"/>
    </row>
    <row r="573" spans="1:49" ht="20.100000000000001" customHeight="1" x14ac:dyDescent="0.2"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</row>
    <row r="574" spans="1:49" ht="20.100000000000001" customHeight="1" x14ac:dyDescent="0.2">
      <c r="C574" s="3" t="s">
        <v>249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</row>
    <row r="575" spans="1:49" ht="20.100000000000001" customHeight="1" x14ac:dyDescent="0.2">
      <c r="D575" s="2" t="s">
        <v>270</v>
      </c>
      <c r="F575" s="39">
        <v>74</v>
      </c>
      <c r="G575" s="39"/>
      <c r="H575" s="39"/>
      <c r="I575" s="39"/>
      <c r="J575" s="39">
        <v>490</v>
      </c>
      <c r="K575" s="39">
        <v>39</v>
      </c>
      <c r="L575" s="39">
        <v>3</v>
      </c>
      <c r="M575" s="39"/>
      <c r="N575" s="39">
        <v>532</v>
      </c>
      <c r="O575" s="39"/>
      <c r="P575" s="39"/>
      <c r="Q575" s="39"/>
      <c r="R575" s="39">
        <v>0</v>
      </c>
      <c r="S575" s="39">
        <v>8</v>
      </c>
      <c r="T575" s="39">
        <v>66</v>
      </c>
      <c r="U575" s="39">
        <v>11</v>
      </c>
      <c r="V575" s="39"/>
      <c r="W575" s="39">
        <v>127</v>
      </c>
      <c r="X575" s="39">
        <v>0</v>
      </c>
      <c r="Y575" s="39">
        <v>0</v>
      </c>
      <c r="Z575" s="39">
        <v>14</v>
      </c>
      <c r="AA575" s="39">
        <v>17</v>
      </c>
      <c r="AB575" s="39">
        <v>6</v>
      </c>
      <c r="AC575" s="39">
        <v>274</v>
      </c>
      <c r="AD575" s="39">
        <v>1</v>
      </c>
      <c r="AE575" s="39"/>
      <c r="AF575" s="39">
        <v>524</v>
      </c>
      <c r="AG575" s="39"/>
      <c r="AH575" s="39"/>
      <c r="AI575" s="39"/>
      <c r="AJ575" s="39">
        <v>82</v>
      </c>
      <c r="AK575" s="39"/>
      <c r="AL575" s="39"/>
      <c r="AM575" s="39"/>
      <c r="AN575" s="39">
        <v>0</v>
      </c>
      <c r="AO575" s="39"/>
      <c r="AP575" s="39">
        <v>0</v>
      </c>
      <c r="AQ575" s="39"/>
      <c r="AR575" s="39"/>
      <c r="AS575" s="39"/>
      <c r="AT575" s="39">
        <v>0</v>
      </c>
      <c r="AU575" s="39"/>
      <c r="AV575" s="39"/>
      <c r="AW575" s="39"/>
    </row>
    <row r="576" spans="1:49" ht="20.100000000000001" customHeight="1" x14ac:dyDescent="0.2">
      <c r="D576" s="47" t="s">
        <v>271</v>
      </c>
      <c r="F576" s="48">
        <v>81</v>
      </c>
      <c r="G576" s="49"/>
      <c r="H576" s="49"/>
      <c r="I576" s="49"/>
      <c r="J576" s="48">
        <v>494</v>
      </c>
      <c r="K576" s="48">
        <v>22</v>
      </c>
      <c r="L576" s="48">
        <v>6</v>
      </c>
      <c r="M576" s="49"/>
      <c r="N576" s="48">
        <v>522</v>
      </c>
      <c r="O576" s="49"/>
      <c r="P576" s="49"/>
      <c r="Q576" s="49"/>
      <c r="R576" s="48">
        <v>0</v>
      </c>
      <c r="S576" s="48">
        <v>16</v>
      </c>
      <c r="T576" s="48">
        <v>76</v>
      </c>
      <c r="U576" s="48">
        <v>31</v>
      </c>
      <c r="V576" s="49"/>
      <c r="W576" s="48">
        <v>101</v>
      </c>
      <c r="X576" s="48">
        <v>2</v>
      </c>
      <c r="Y576" s="48">
        <v>2</v>
      </c>
      <c r="Z576" s="48">
        <v>12</v>
      </c>
      <c r="AA576" s="48">
        <v>19</v>
      </c>
      <c r="AB576" s="48">
        <v>3</v>
      </c>
      <c r="AC576" s="48">
        <v>289</v>
      </c>
      <c r="AD576" s="48">
        <v>0</v>
      </c>
      <c r="AE576" s="49"/>
      <c r="AF576" s="48">
        <v>551</v>
      </c>
      <c r="AG576" s="49"/>
      <c r="AH576" s="49"/>
      <c r="AI576" s="49"/>
      <c r="AJ576" s="48">
        <v>52</v>
      </c>
      <c r="AK576" s="49"/>
      <c r="AL576" s="49"/>
      <c r="AM576" s="49"/>
      <c r="AN576" s="48">
        <v>0</v>
      </c>
      <c r="AO576" s="49"/>
      <c r="AP576" s="48">
        <v>0</v>
      </c>
      <c r="AQ576" s="49"/>
      <c r="AR576" s="49"/>
      <c r="AS576" s="49"/>
      <c r="AT576" s="48">
        <v>0</v>
      </c>
      <c r="AU576" s="39"/>
      <c r="AV576" s="39"/>
      <c r="AW576" s="39"/>
    </row>
    <row r="577" spans="1:49" ht="20.100000000000001" customHeight="1" x14ac:dyDescent="0.2">
      <c r="D577" s="2" t="s">
        <v>272</v>
      </c>
      <c r="F577" s="39">
        <v>81</v>
      </c>
      <c r="G577" s="39"/>
      <c r="H577" s="39"/>
      <c r="I577" s="39"/>
      <c r="J577" s="39">
        <v>480</v>
      </c>
      <c r="K577" s="39">
        <v>28</v>
      </c>
      <c r="L577" s="39">
        <v>3</v>
      </c>
      <c r="M577" s="39"/>
      <c r="N577" s="39">
        <v>511</v>
      </c>
      <c r="O577" s="39"/>
      <c r="P577" s="39"/>
      <c r="Q577" s="39"/>
      <c r="R577" s="39">
        <v>0</v>
      </c>
      <c r="S577" s="39">
        <v>5</v>
      </c>
      <c r="T577" s="39">
        <v>128</v>
      </c>
      <c r="U577" s="39">
        <v>19</v>
      </c>
      <c r="V577" s="39"/>
      <c r="W577" s="39">
        <v>94</v>
      </c>
      <c r="X577" s="39">
        <v>1</v>
      </c>
      <c r="Y577" s="39">
        <v>0</v>
      </c>
      <c r="Z577" s="39">
        <v>13</v>
      </c>
      <c r="AA577" s="39">
        <v>20</v>
      </c>
      <c r="AB577" s="39">
        <v>2</v>
      </c>
      <c r="AC577" s="39">
        <v>268</v>
      </c>
      <c r="AD577" s="39">
        <v>1</v>
      </c>
      <c r="AE577" s="39"/>
      <c r="AF577" s="39">
        <v>551</v>
      </c>
      <c r="AG577" s="39"/>
      <c r="AH577" s="39"/>
      <c r="AI577" s="39"/>
      <c r="AJ577" s="39">
        <v>41</v>
      </c>
      <c r="AK577" s="39"/>
      <c r="AL577" s="39"/>
      <c r="AM577" s="39"/>
      <c r="AN577" s="39">
        <v>0</v>
      </c>
      <c r="AO577" s="39"/>
      <c r="AP577" s="39">
        <v>0</v>
      </c>
      <c r="AQ577" s="39"/>
      <c r="AR577" s="39"/>
      <c r="AS577" s="39"/>
      <c r="AT577" s="39">
        <v>0</v>
      </c>
      <c r="AU577" s="39"/>
      <c r="AV577" s="39"/>
      <c r="AW577" s="39"/>
    </row>
    <row r="578" spans="1:49" ht="20.100000000000001" customHeight="1" x14ac:dyDescent="0.2">
      <c r="D578" s="47" t="s">
        <v>273</v>
      </c>
      <c r="F578" s="48">
        <v>147</v>
      </c>
      <c r="G578" s="49"/>
      <c r="H578" s="49"/>
      <c r="I578" s="49"/>
      <c r="J578" s="48">
        <v>468</v>
      </c>
      <c r="K578" s="48">
        <v>19</v>
      </c>
      <c r="L578" s="48">
        <v>3</v>
      </c>
      <c r="M578" s="49"/>
      <c r="N578" s="48">
        <v>490</v>
      </c>
      <c r="O578" s="49"/>
      <c r="P578" s="49"/>
      <c r="Q578" s="49"/>
      <c r="R578" s="48">
        <v>0</v>
      </c>
      <c r="S578" s="48">
        <v>4</v>
      </c>
      <c r="T578" s="48">
        <v>60</v>
      </c>
      <c r="U578" s="48">
        <v>6</v>
      </c>
      <c r="V578" s="49"/>
      <c r="W578" s="48">
        <v>114</v>
      </c>
      <c r="X578" s="48">
        <v>0</v>
      </c>
      <c r="Y578" s="48">
        <v>0</v>
      </c>
      <c r="Z578" s="48">
        <v>13</v>
      </c>
      <c r="AA578" s="48">
        <v>40</v>
      </c>
      <c r="AB578" s="48">
        <v>5</v>
      </c>
      <c r="AC578" s="48">
        <v>321</v>
      </c>
      <c r="AD578" s="48">
        <v>2</v>
      </c>
      <c r="AE578" s="49"/>
      <c r="AF578" s="48">
        <v>565</v>
      </c>
      <c r="AG578" s="49"/>
      <c r="AH578" s="49"/>
      <c r="AI578" s="49"/>
      <c r="AJ578" s="48">
        <v>72</v>
      </c>
      <c r="AK578" s="49"/>
      <c r="AL578" s="49"/>
      <c r="AM578" s="49"/>
      <c r="AN578" s="48">
        <v>0</v>
      </c>
      <c r="AO578" s="49"/>
      <c r="AP578" s="48">
        <v>0</v>
      </c>
      <c r="AQ578" s="49"/>
      <c r="AR578" s="49"/>
      <c r="AS578" s="49"/>
      <c r="AT578" s="48">
        <v>26</v>
      </c>
      <c r="AU578" s="39"/>
      <c r="AV578" s="39"/>
      <c r="AW578" s="39"/>
    </row>
    <row r="579" spans="1:49" ht="20.100000000000001" customHeight="1" x14ac:dyDescent="0.2">
      <c r="D579" s="2" t="s">
        <v>274</v>
      </c>
      <c r="F579" s="39">
        <v>80</v>
      </c>
      <c r="G579" s="39"/>
      <c r="H579" s="39"/>
      <c r="I579" s="39"/>
      <c r="J579" s="39">
        <v>442</v>
      </c>
      <c r="K579" s="39">
        <v>13</v>
      </c>
      <c r="L579" s="39">
        <v>5</v>
      </c>
      <c r="M579" s="39"/>
      <c r="N579" s="39">
        <v>460</v>
      </c>
      <c r="O579" s="39"/>
      <c r="P579" s="39"/>
      <c r="Q579" s="39"/>
      <c r="R579" s="39">
        <v>0</v>
      </c>
      <c r="S579" s="39">
        <v>15</v>
      </c>
      <c r="T579" s="39">
        <v>65</v>
      </c>
      <c r="U579" s="39">
        <v>19</v>
      </c>
      <c r="V579" s="39"/>
      <c r="W579" s="39">
        <v>123</v>
      </c>
      <c r="X579" s="39">
        <v>0</v>
      </c>
      <c r="Y579" s="39">
        <v>0</v>
      </c>
      <c r="Z579" s="39">
        <v>26</v>
      </c>
      <c r="AA579" s="39">
        <v>27</v>
      </c>
      <c r="AB579" s="39">
        <v>2</v>
      </c>
      <c r="AC579" s="39">
        <v>204</v>
      </c>
      <c r="AD579" s="39">
        <v>0</v>
      </c>
      <c r="AE579" s="39"/>
      <c r="AF579" s="39">
        <v>481</v>
      </c>
      <c r="AG579" s="39"/>
      <c r="AH579" s="39"/>
      <c r="AI579" s="39"/>
      <c r="AJ579" s="39">
        <v>59</v>
      </c>
      <c r="AK579" s="39"/>
      <c r="AL579" s="39"/>
      <c r="AM579" s="39"/>
      <c r="AN579" s="39">
        <v>0</v>
      </c>
      <c r="AO579" s="39"/>
      <c r="AP579" s="39">
        <v>0</v>
      </c>
      <c r="AQ579" s="39"/>
      <c r="AR579" s="39"/>
      <c r="AS579" s="39"/>
      <c r="AT579" s="39">
        <v>0</v>
      </c>
      <c r="AU579" s="39"/>
      <c r="AV579" s="39"/>
      <c r="AW579" s="39"/>
    </row>
    <row r="580" spans="1:49" ht="20.100000000000001" customHeight="1" x14ac:dyDescent="0.2">
      <c r="D580" s="47" t="s">
        <v>275</v>
      </c>
      <c r="F580" s="48">
        <v>0</v>
      </c>
      <c r="G580" s="49"/>
      <c r="H580" s="49"/>
      <c r="I580" s="49"/>
      <c r="J580" s="48">
        <v>286</v>
      </c>
      <c r="K580" s="48">
        <v>3</v>
      </c>
      <c r="L580" s="48">
        <v>0</v>
      </c>
      <c r="M580" s="49"/>
      <c r="N580" s="48">
        <v>289</v>
      </c>
      <c r="O580" s="49"/>
      <c r="P580" s="49"/>
      <c r="Q580" s="49"/>
      <c r="R580" s="48">
        <v>0</v>
      </c>
      <c r="S580" s="48">
        <v>7</v>
      </c>
      <c r="T580" s="48">
        <v>26</v>
      </c>
      <c r="U580" s="48">
        <v>22</v>
      </c>
      <c r="V580" s="49"/>
      <c r="W580" s="48">
        <v>42</v>
      </c>
      <c r="X580" s="48">
        <v>0</v>
      </c>
      <c r="Y580" s="48">
        <v>0</v>
      </c>
      <c r="Z580" s="48">
        <v>2</v>
      </c>
      <c r="AA580" s="48">
        <v>8</v>
      </c>
      <c r="AB580" s="48">
        <v>0</v>
      </c>
      <c r="AC580" s="48">
        <v>144</v>
      </c>
      <c r="AD580" s="48">
        <v>0</v>
      </c>
      <c r="AE580" s="49"/>
      <c r="AF580" s="48">
        <v>251</v>
      </c>
      <c r="AG580" s="49"/>
      <c r="AH580" s="49"/>
      <c r="AI580" s="49"/>
      <c r="AJ580" s="48">
        <v>38</v>
      </c>
      <c r="AK580" s="49"/>
      <c r="AL580" s="49"/>
      <c r="AM580" s="49"/>
      <c r="AN580" s="48">
        <v>0</v>
      </c>
      <c r="AO580" s="49"/>
      <c r="AP580" s="48">
        <v>0</v>
      </c>
      <c r="AQ580" s="49"/>
      <c r="AR580" s="49"/>
      <c r="AS580" s="49"/>
      <c r="AT580" s="48">
        <v>0</v>
      </c>
      <c r="AU580" s="39"/>
      <c r="AV580" s="39"/>
      <c r="AW580" s="39"/>
    </row>
    <row r="581" spans="1:49" ht="20.100000000000001" customHeight="1" x14ac:dyDescent="0.2">
      <c r="D581" s="2" t="s">
        <v>276</v>
      </c>
      <c r="F581" s="39">
        <v>0</v>
      </c>
      <c r="G581" s="39"/>
      <c r="H581" s="39"/>
      <c r="I581" s="39"/>
      <c r="J581" s="39">
        <v>289</v>
      </c>
      <c r="K581" s="39">
        <v>5</v>
      </c>
      <c r="L581" s="39">
        <v>0</v>
      </c>
      <c r="M581" s="39"/>
      <c r="N581" s="39">
        <v>294</v>
      </c>
      <c r="O581" s="39"/>
      <c r="P581" s="39"/>
      <c r="Q581" s="39"/>
      <c r="R581" s="39">
        <v>0</v>
      </c>
      <c r="S581" s="39">
        <v>7</v>
      </c>
      <c r="T581" s="39">
        <v>26</v>
      </c>
      <c r="U581" s="39">
        <v>5</v>
      </c>
      <c r="V581" s="39"/>
      <c r="W581" s="39">
        <v>76</v>
      </c>
      <c r="X581" s="39">
        <v>0</v>
      </c>
      <c r="Y581" s="39">
        <v>0</v>
      </c>
      <c r="Z581" s="39">
        <v>11</v>
      </c>
      <c r="AA581" s="39">
        <v>3</v>
      </c>
      <c r="AB581" s="39">
        <v>1</v>
      </c>
      <c r="AC581" s="39">
        <v>148</v>
      </c>
      <c r="AD581" s="39">
        <v>0</v>
      </c>
      <c r="AE581" s="39"/>
      <c r="AF581" s="39">
        <v>277</v>
      </c>
      <c r="AG581" s="39"/>
      <c r="AH581" s="39"/>
      <c r="AI581" s="39"/>
      <c r="AJ581" s="39">
        <v>17</v>
      </c>
      <c r="AK581" s="39"/>
      <c r="AL581" s="39"/>
      <c r="AM581" s="39"/>
      <c r="AN581" s="39">
        <v>0</v>
      </c>
      <c r="AO581" s="39"/>
      <c r="AP581" s="39">
        <v>0</v>
      </c>
      <c r="AQ581" s="39"/>
      <c r="AR581" s="39"/>
      <c r="AS581" s="39"/>
      <c r="AT581" s="39">
        <v>0</v>
      </c>
      <c r="AU581" s="39"/>
      <c r="AV581" s="39"/>
      <c r="AW581" s="39"/>
    </row>
    <row r="582" spans="1:49" ht="20.100000000000001" customHeight="1" x14ac:dyDescent="0.2"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</row>
    <row r="583" spans="1:49" s="1" customFormat="1" ht="20.100000000000001" customHeight="1" x14ac:dyDescent="0.25">
      <c r="A583" s="3"/>
      <c r="B583" s="6"/>
      <c r="C583" s="51" t="s">
        <v>250</v>
      </c>
      <c r="D583" s="52"/>
      <c r="E583" s="5"/>
      <c r="F583" s="53">
        <v>463</v>
      </c>
      <c r="G583" s="54"/>
      <c r="H583" s="54"/>
      <c r="I583" s="54"/>
      <c r="J583" s="53">
        <v>2949</v>
      </c>
      <c r="K583" s="53">
        <v>129</v>
      </c>
      <c r="L583" s="53">
        <v>20</v>
      </c>
      <c r="M583" s="54"/>
      <c r="N583" s="53">
        <v>3098</v>
      </c>
      <c r="O583" s="54"/>
      <c r="P583" s="54"/>
      <c r="Q583" s="54"/>
      <c r="R583" s="53">
        <v>0</v>
      </c>
      <c r="S583" s="53">
        <v>62</v>
      </c>
      <c r="T583" s="53">
        <v>447</v>
      </c>
      <c r="U583" s="53">
        <v>113</v>
      </c>
      <c r="V583" s="54"/>
      <c r="W583" s="53">
        <v>677</v>
      </c>
      <c r="X583" s="53">
        <v>3</v>
      </c>
      <c r="Y583" s="53">
        <v>2</v>
      </c>
      <c r="Z583" s="53">
        <v>91</v>
      </c>
      <c r="AA583" s="53">
        <v>134</v>
      </c>
      <c r="AB583" s="53">
        <v>19</v>
      </c>
      <c r="AC583" s="53">
        <v>1648</v>
      </c>
      <c r="AD583" s="53">
        <v>4</v>
      </c>
      <c r="AE583" s="54"/>
      <c r="AF583" s="53">
        <v>3200</v>
      </c>
      <c r="AG583" s="54"/>
      <c r="AH583" s="54"/>
      <c r="AI583" s="54"/>
      <c r="AJ583" s="53">
        <v>361</v>
      </c>
      <c r="AK583" s="54"/>
      <c r="AL583" s="54"/>
      <c r="AM583" s="54"/>
      <c r="AN583" s="53">
        <v>0</v>
      </c>
      <c r="AO583" s="54"/>
      <c r="AP583" s="53">
        <v>0</v>
      </c>
      <c r="AQ583" s="54"/>
      <c r="AR583" s="54"/>
      <c r="AS583" s="54"/>
      <c r="AT583" s="53">
        <v>26</v>
      </c>
      <c r="AU583" s="39"/>
      <c r="AV583" s="39"/>
      <c r="AW583" s="39"/>
    </row>
    <row r="584" spans="1:49" ht="20.100000000000001" customHeight="1" x14ac:dyDescent="0.2"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</row>
    <row r="585" spans="1:49" ht="20.100000000000001" customHeight="1" x14ac:dyDescent="0.2">
      <c r="C585" s="3" t="s">
        <v>154</v>
      </c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</row>
    <row r="586" spans="1:49" ht="19.5" customHeight="1" x14ac:dyDescent="0.2">
      <c r="D586" s="50" t="s">
        <v>96</v>
      </c>
      <c r="F586" s="49">
        <v>20</v>
      </c>
      <c r="G586" s="49"/>
      <c r="H586" s="49"/>
      <c r="I586" s="49"/>
      <c r="J586" s="49">
        <v>182</v>
      </c>
      <c r="K586" s="49">
        <v>6</v>
      </c>
      <c r="L586" s="49">
        <v>0</v>
      </c>
      <c r="M586" s="49"/>
      <c r="N586" s="49">
        <v>188</v>
      </c>
      <c r="O586" s="49"/>
      <c r="P586" s="49"/>
      <c r="Q586" s="49"/>
      <c r="R586" s="49">
        <v>0</v>
      </c>
      <c r="S586" s="49">
        <v>11</v>
      </c>
      <c r="T586" s="49">
        <v>57</v>
      </c>
      <c r="U586" s="49">
        <v>48</v>
      </c>
      <c r="V586" s="49"/>
      <c r="W586" s="49">
        <v>27</v>
      </c>
      <c r="X586" s="49">
        <v>0</v>
      </c>
      <c r="Y586" s="49">
        <v>0</v>
      </c>
      <c r="Z586" s="49">
        <v>2</v>
      </c>
      <c r="AA586" s="49">
        <v>2</v>
      </c>
      <c r="AB586" s="49">
        <v>1</v>
      </c>
      <c r="AC586" s="49">
        <v>39</v>
      </c>
      <c r="AD586" s="49">
        <v>0</v>
      </c>
      <c r="AE586" s="49"/>
      <c r="AF586" s="49">
        <v>187</v>
      </c>
      <c r="AG586" s="49"/>
      <c r="AH586" s="49"/>
      <c r="AI586" s="49"/>
      <c r="AJ586" s="49">
        <v>21</v>
      </c>
      <c r="AK586" s="49"/>
      <c r="AL586" s="49"/>
      <c r="AM586" s="49"/>
      <c r="AN586" s="49">
        <v>0</v>
      </c>
      <c r="AO586" s="49"/>
      <c r="AP586" s="49">
        <v>0</v>
      </c>
      <c r="AQ586" s="49"/>
      <c r="AR586" s="49"/>
      <c r="AS586" s="49"/>
      <c r="AT586" s="49">
        <v>10</v>
      </c>
      <c r="AU586" s="39"/>
      <c r="AV586" s="39"/>
      <c r="AW586" s="39"/>
    </row>
    <row r="587" spans="1:49" ht="19.5" customHeight="1" x14ac:dyDescent="0.2">
      <c r="D587" s="47" t="s">
        <v>97</v>
      </c>
      <c r="F587" s="48">
        <v>35</v>
      </c>
      <c r="G587" s="49"/>
      <c r="H587" s="49"/>
      <c r="I587" s="49"/>
      <c r="J587" s="48">
        <v>173</v>
      </c>
      <c r="K587" s="48">
        <v>2</v>
      </c>
      <c r="L587" s="48">
        <v>2</v>
      </c>
      <c r="M587" s="49"/>
      <c r="N587" s="48">
        <v>177</v>
      </c>
      <c r="O587" s="49"/>
      <c r="P587" s="49"/>
      <c r="Q587" s="49"/>
      <c r="R587" s="48">
        <v>0</v>
      </c>
      <c r="S587" s="48">
        <v>2</v>
      </c>
      <c r="T587" s="48">
        <v>15</v>
      </c>
      <c r="U587" s="48">
        <v>4</v>
      </c>
      <c r="V587" s="49"/>
      <c r="W587" s="48">
        <v>31</v>
      </c>
      <c r="X587" s="48">
        <v>0</v>
      </c>
      <c r="Y587" s="48">
        <v>0</v>
      </c>
      <c r="Z587" s="48">
        <v>3</v>
      </c>
      <c r="AA587" s="48">
        <v>6</v>
      </c>
      <c r="AB587" s="48">
        <v>0</v>
      </c>
      <c r="AC587" s="48">
        <v>61</v>
      </c>
      <c r="AD587" s="48">
        <v>0</v>
      </c>
      <c r="AE587" s="49"/>
      <c r="AF587" s="48">
        <v>122</v>
      </c>
      <c r="AG587" s="49"/>
      <c r="AH587" s="49"/>
      <c r="AI587" s="49"/>
      <c r="AJ587" s="48">
        <v>90</v>
      </c>
      <c r="AK587" s="49"/>
      <c r="AL587" s="49"/>
      <c r="AM587" s="49"/>
      <c r="AN587" s="48">
        <v>0</v>
      </c>
      <c r="AO587" s="49"/>
      <c r="AP587" s="48">
        <v>0</v>
      </c>
      <c r="AQ587" s="49"/>
      <c r="AR587" s="49"/>
      <c r="AS587" s="49"/>
      <c r="AT587" s="48">
        <v>0</v>
      </c>
      <c r="AU587" s="39"/>
      <c r="AV587" s="39"/>
      <c r="AW587" s="39"/>
    </row>
    <row r="588" spans="1:49" ht="20.100000000000001" customHeight="1" x14ac:dyDescent="0.2"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</row>
    <row r="589" spans="1:49" s="1" customFormat="1" ht="20.100000000000001" customHeight="1" x14ac:dyDescent="0.25">
      <c r="A589" s="3"/>
      <c r="B589" s="6"/>
      <c r="C589" s="51" t="s">
        <v>159</v>
      </c>
      <c r="D589" s="52"/>
      <c r="E589" s="5"/>
      <c r="F589" s="53">
        <v>55</v>
      </c>
      <c r="G589" s="54"/>
      <c r="H589" s="54"/>
      <c r="I589" s="54"/>
      <c r="J589" s="53">
        <v>355</v>
      </c>
      <c r="K589" s="53">
        <v>8</v>
      </c>
      <c r="L589" s="53">
        <v>2</v>
      </c>
      <c r="M589" s="54"/>
      <c r="N589" s="53">
        <v>365</v>
      </c>
      <c r="O589" s="54"/>
      <c r="P589" s="54"/>
      <c r="Q589" s="54"/>
      <c r="R589" s="53">
        <v>0</v>
      </c>
      <c r="S589" s="53">
        <v>13</v>
      </c>
      <c r="T589" s="53">
        <v>72</v>
      </c>
      <c r="U589" s="53">
        <v>52</v>
      </c>
      <c r="V589" s="54"/>
      <c r="W589" s="53">
        <v>58</v>
      </c>
      <c r="X589" s="53">
        <v>0</v>
      </c>
      <c r="Y589" s="53">
        <v>0</v>
      </c>
      <c r="Z589" s="53">
        <v>5</v>
      </c>
      <c r="AA589" s="53">
        <v>8</v>
      </c>
      <c r="AB589" s="53">
        <v>1</v>
      </c>
      <c r="AC589" s="53">
        <v>100</v>
      </c>
      <c r="AD589" s="53">
        <v>0</v>
      </c>
      <c r="AE589" s="54"/>
      <c r="AF589" s="53">
        <v>309</v>
      </c>
      <c r="AG589" s="54"/>
      <c r="AH589" s="54"/>
      <c r="AI589" s="54"/>
      <c r="AJ589" s="53">
        <v>111</v>
      </c>
      <c r="AK589" s="54"/>
      <c r="AL589" s="54"/>
      <c r="AM589" s="54"/>
      <c r="AN589" s="53">
        <v>0</v>
      </c>
      <c r="AO589" s="54"/>
      <c r="AP589" s="53">
        <v>0</v>
      </c>
      <c r="AQ589" s="54"/>
      <c r="AR589" s="54"/>
      <c r="AS589" s="54"/>
      <c r="AT589" s="53">
        <v>10</v>
      </c>
      <c r="AU589" s="39"/>
      <c r="AV589" s="39"/>
      <c r="AW589" s="39"/>
    </row>
    <row r="590" spans="1:49" s="1" customFormat="1" ht="20.100000000000001" customHeight="1" x14ac:dyDescent="0.2">
      <c r="A590" s="3"/>
      <c r="B590" s="6"/>
      <c r="C590" s="3"/>
      <c r="D590" s="3"/>
      <c r="E590" s="5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39"/>
      <c r="AV590" s="39"/>
      <c r="AW590" s="39"/>
    </row>
    <row r="591" spans="1:49" s="1" customFormat="1" ht="20.100000000000001" customHeight="1" x14ac:dyDescent="0.25">
      <c r="A591" s="3"/>
      <c r="B591" s="57" t="s">
        <v>277</v>
      </c>
      <c r="C591" s="58"/>
      <c r="D591" s="58"/>
      <c r="E591" s="5"/>
      <c r="F591" s="59">
        <v>518</v>
      </c>
      <c r="G591" s="54"/>
      <c r="H591" s="54"/>
      <c r="I591" s="54"/>
      <c r="J591" s="59">
        <v>3304</v>
      </c>
      <c r="K591" s="59">
        <v>137</v>
      </c>
      <c r="L591" s="59">
        <v>22</v>
      </c>
      <c r="M591" s="54"/>
      <c r="N591" s="59">
        <v>3463</v>
      </c>
      <c r="O591" s="54"/>
      <c r="P591" s="54"/>
      <c r="Q591" s="54"/>
      <c r="R591" s="59">
        <v>0</v>
      </c>
      <c r="S591" s="59">
        <v>75</v>
      </c>
      <c r="T591" s="59">
        <v>519</v>
      </c>
      <c r="U591" s="59">
        <v>165</v>
      </c>
      <c r="V591" s="54"/>
      <c r="W591" s="59">
        <v>735</v>
      </c>
      <c r="X591" s="59">
        <v>3</v>
      </c>
      <c r="Y591" s="59">
        <v>2</v>
      </c>
      <c r="Z591" s="59">
        <v>96</v>
      </c>
      <c r="AA591" s="59">
        <v>142</v>
      </c>
      <c r="AB591" s="59">
        <v>20</v>
      </c>
      <c r="AC591" s="59">
        <v>1748</v>
      </c>
      <c r="AD591" s="59">
        <v>4</v>
      </c>
      <c r="AE591" s="54"/>
      <c r="AF591" s="59">
        <v>3509</v>
      </c>
      <c r="AG591" s="54"/>
      <c r="AH591" s="54"/>
      <c r="AI591" s="54"/>
      <c r="AJ591" s="59">
        <v>472</v>
      </c>
      <c r="AK591" s="54"/>
      <c r="AL591" s="54"/>
      <c r="AM591" s="54"/>
      <c r="AN591" s="59">
        <v>0</v>
      </c>
      <c r="AO591" s="54"/>
      <c r="AP591" s="59">
        <v>0</v>
      </c>
      <c r="AQ591" s="54"/>
      <c r="AR591" s="54"/>
      <c r="AS591" s="54"/>
      <c r="AT591" s="59">
        <v>36</v>
      </c>
      <c r="AU591" s="39"/>
      <c r="AV591" s="39"/>
      <c r="AW591" s="39"/>
    </row>
    <row r="592" spans="1:49" ht="20.100000000000001" customHeight="1" x14ac:dyDescent="0.2"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</row>
    <row r="593" spans="1:49" ht="20.100000000000001" customHeight="1" x14ac:dyDescent="0.2">
      <c r="B593" s="6" t="s">
        <v>278</v>
      </c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</row>
    <row r="594" spans="1:49" ht="20.100000000000001" customHeight="1" x14ac:dyDescent="0.2">
      <c r="C594" s="3" t="s">
        <v>154</v>
      </c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</row>
    <row r="595" spans="1:49" ht="20.100000000000001" customHeight="1" x14ac:dyDescent="0.2">
      <c r="D595" s="2" t="s">
        <v>122</v>
      </c>
      <c r="F595" s="39">
        <v>59</v>
      </c>
      <c r="G595" s="39"/>
      <c r="H595" s="39"/>
      <c r="I595" s="39"/>
      <c r="J595" s="39">
        <v>805</v>
      </c>
      <c r="K595" s="39">
        <v>8</v>
      </c>
      <c r="L595" s="39">
        <v>2</v>
      </c>
      <c r="M595" s="39"/>
      <c r="N595" s="39">
        <v>815</v>
      </c>
      <c r="O595" s="39"/>
      <c r="P595" s="39"/>
      <c r="Q595" s="39"/>
      <c r="R595" s="39">
        <v>0</v>
      </c>
      <c r="S595" s="39">
        <v>39</v>
      </c>
      <c r="T595" s="39">
        <v>46</v>
      </c>
      <c r="U595" s="39">
        <v>7</v>
      </c>
      <c r="V595" s="39"/>
      <c r="W595" s="39">
        <v>122</v>
      </c>
      <c r="X595" s="39">
        <v>4</v>
      </c>
      <c r="Y595" s="39">
        <v>0</v>
      </c>
      <c r="Z595" s="39">
        <v>55</v>
      </c>
      <c r="AA595" s="39">
        <v>31</v>
      </c>
      <c r="AB595" s="39">
        <v>7</v>
      </c>
      <c r="AC595" s="39">
        <v>416</v>
      </c>
      <c r="AD595" s="39">
        <v>0</v>
      </c>
      <c r="AE595" s="39"/>
      <c r="AF595" s="39">
        <v>727</v>
      </c>
      <c r="AG595" s="39"/>
      <c r="AH595" s="39"/>
      <c r="AI595" s="39"/>
      <c r="AJ595" s="39">
        <v>147</v>
      </c>
      <c r="AK595" s="39"/>
      <c r="AL595" s="39"/>
      <c r="AM595" s="39"/>
      <c r="AN595" s="39">
        <v>0</v>
      </c>
      <c r="AO595" s="39"/>
      <c r="AP595" s="39">
        <v>0</v>
      </c>
      <c r="AQ595" s="39"/>
      <c r="AR595" s="39"/>
      <c r="AS595" s="39"/>
      <c r="AT595" s="39">
        <v>0</v>
      </c>
      <c r="AU595" s="39"/>
      <c r="AV595" s="39"/>
      <c r="AW595" s="39"/>
    </row>
    <row r="596" spans="1:49" ht="19.5" customHeight="1" x14ac:dyDescent="0.2">
      <c r="D596" s="47" t="s">
        <v>135</v>
      </c>
      <c r="F596" s="48">
        <v>36</v>
      </c>
      <c r="G596" s="49"/>
      <c r="H596" s="49"/>
      <c r="I596" s="49"/>
      <c r="J596" s="48">
        <v>266</v>
      </c>
      <c r="K596" s="48">
        <v>4</v>
      </c>
      <c r="L596" s="48">
        <v>2</v>
      </c>
      <c r="M596" s="49"/>
      <c r="N596" s="48">
        <v>272</v>
      </c>
      <c r="O596" s="49"/>
      <c r="P596" s="49"/>
      <c r="Q596" s="49"/>
      <c r="R596" s="48">
        <v>0</v>
      </c>
      <c r="S596" s="48">
        <v>4</v>
      </c>
      <c r="T596" s="48">
        <v>37</v>
      </c>
      <c r="U596" s="48">
        <v>18</v>
      </c>
      <c r="V596" s="49"/>
      <c r="W596" s="48">
        <v>84</v>
      </c>
      <c r="X596" s="48">
        <v>2</v>
      </c>
      <c r="Y596" s="48">
        <v>0</v>
      </c>
      <c r="Z596" s="48">
        <v>14</v>
      </c>
      <c r="AA596" s="48">
        <v>24</v>
      </c>
      <c r="AB596" s="48">
        <v>3</v>
      </c>
      <c r="AC596" s="48">
        <v>88</v>
      </c>
      <c r="AD596" s="48">
        <v>0</v>
      </c>
      <c r="AE596" s="49"/>
      <c r="AF596" s="48">
        <v>274</v>
      </c>
      <c r="AG596" s="49"/>
      <c r="AH596" s="49"/>
      <c r="AI596" s="49"/>
      <c r="AJ596" s="48">
        <v>34</v>
      </c>
      <c r="AK596" s="49"/>
      <c r="AL596" s="49"/>
      <c r="AM596" s="49"/>
      <c r="AN596" s="48">
        <v>0</v>
      </c>
      <c r="AO596" s="49"/>
      <c r="AP596" s="48">
        <v>0</v>
      </c>
      <c r="AQ596" s="49"/>
      <c r="AR596" s="49"/>
      <c r="AS596" s="49"/>
      <c r="AT596" s="48">
        <v>0</v>
      </c>
      <c r="AU596" s="39"/>
      <c r="AV596" s="39"/>
      <c r="AW596" s="39"/>
    </row>
    <row r="597" spans="1:49" ht="20.100000000000001" customHeight="1" x14ac:dyDescent="0.2">
      <c r="D597" s="2" t="s">
        <v>98</v>
      </c>
      <c r="F597" s="39">
        <v>63</v>
      </c>
      <c r="G597" s="39"/>
      <c r="H597" s="39"/>
      <c r="I597" s="39"/>
      <c r="J597" s="39">
        <v>237</v>
      </c>
      <c r="K597" s="39">
        <v>4</v>
      </c>
      <c r="L597" s="39">
        <v>4</v>
      </c>
      <c r="M597" s="39"/>
      <c r="N597" s="39">
        <v>245</v>
      </c>
      <c r="O597" s="39"/>
      <c r="P597" s="39"/>
      <c r="Q597" s="39"/>
      <c r="R597" s="39">
        <v>0</v>
      </c>
      <c r="S597" s="39">
        <v>7</v>
      </c>
      <c r="T597" s="39">
        <v>12</v>
      </c>
      <c r="U597" s="39">
        <v>8</v>
      </c>
      <c r="V597" s="39"/>
      <c r="W597" s="39">
        <v>99</v>
      </c>
      <c r="X597" s="39">
        <v>3</v>
      </c>
      <c r="Y597" s="39">
        <v>0</v>
      </c>
      <c r="Z597" s="39">
        <v>20</v>
      </c>
      <c r="AA597" s="39">
        <v>23</v>
      </c>
      <c r="AB597" s="39">
        <v>3</v>
      </c>
      <c r="AC597" s="39">
        <v>66</v>
      </c>
      <c r="AD597" s="39">
        <v>0</v>
      </c>
      <c r="AE597" s="39"/>
      <c r="AF597" s="39">
        <v>241</v>
      </c>
      <c r="AG597" s="39"/>
      <c r="AH597" s="39"/>
      <c r="AI597" s="39"/>
      <c r="AJ597" s="39">
        <v>67</v>
      </c>
      <c r="AK597" s="39"/>
      <c r="AL597" s="39"/>
      <c r="AM597" s="39"/>
      <c r="AN597" s="39">
        <v>0</v>
      </c>
      <c r="AO597" s="39"/>
      <c r="AP597" s="39">
        <v>0</v>
      </c>
      <c r="AQ597" s="39"/>
      <c r="AR597" s="39"/>
      <c r="AS597" s="39"/>
      <c r="AT597" s="39">
        <v>25</v>
      </c>
      <c r="AU597" s="39"/>
      <c r="AV597" s="39"/>
      <c r="AW597" s="39"/>
    </row>
    <row r="598" spans="1:49" ht="19.5" customHeight="1" x14ac:dyDescent="0.2">
      <c r="D598" s="47" t="s">
        <v>136</v>
      </c>
      <c r="F598" s="48">
        <v>43</v>
      </c>
      <c r="G598" s="49"/>
      <c r="H598" s="49"/>
      <c r="I598" s="49"/>
      <c r="J598" s="48">
        <v>237</v>
      </c>
      <c r="K598" s="48">
        <v>2</v>
      </c>
      <c r="L598" s="48">
        <v>0</v>
      </c>
      <c r="M598" s="49"/>
      <c r="N598" s="48">
        <v>239</v>
      </c>
      <c r="O598" s="49"/>
      <c r="P598" s="49"/>
      <c r="Q598" s="49"/>
      <c r="R598" s="48">
        <v>0</v>
      </c>
      <c r="S598" s="48">
        <v>3</v>
      </c>
      <c r="T598" s="48">
        <v>39</v>
      </c>
      <c r="U598" s="48">
        <v>30</v>
      </c>
      <c r="V598" s="49"/>
      <c r="W598" s="48">
        <v>69</v>
      </c>
      <c r="X598" s="48">
        <v>4</v>
      </c>
      <c r="Y598" s="48">
        <v>0</v>
      </c>
      <c r="Z598" s="48">
        <v>10</v>
      </c>
      <c r="AA598" s="48">
        <v>15</v>
      </c>
      <c r="AB598" s="48">
        <v>4</v>
      </c>
      <c r="AC598" s="48">
        <v>54</v>
      </c>
      <c r="AD598" s="48">
        <v>0</v>
      </c>
      <c r="AE598" s="49"/>
      <c r="AF598" s="48">
        <v>228</v>
      </c>
      <c r="AG598" s="49"/>
      <c r="AH598" s="49"/>
      <c r="AI598" s="49"/>
      <c r="AJ598" s="48">
        <v>54</v>
      </c>
      <c r="AK598" s="49"/>
      <c r="AL598" s="49"/>
      <c r="AM598" s="49"/>
      <c r="AN598" s="48">
        <v>0</v>
      </c>
      <c r="AO598" s="49"/>
      <c r="AP598" s="48">
        <v>0</v>
      </c>
      <c r="AQ598" s="49"/>
      <c r="AR598" s="49"/>
      <c r="AS598" s="49"/>
      <c r="AT598" s="48">
        <v>0</v>
      </c>
      <c r="AU598" s="39"/>
      <c r="AV598" s="39"/>
      <c r="AW598" s="39"/>
    </row>
    <row r="599" spans="1:49" ht="20.100000000000001" customHeight="1" x14ac:dyDescent="0.2">
      <c r="D599" s="2" t="s">
        <v>100</v>
      </c>
      <c r="F599" s="39">
        <v>20</v>
      </c>
      <c r="G599" s="39"/>
      <c r="H599" s="39"/>
      <c r="I599" s="39"/>
      <c r="J599" s="39">
        <v>71</v>
      </c>
      <c r="K599" s="39">
        <v>3</v>
      </c>
      <c r="L599" s="39">
        <v>1</v>
      </c>
      <c r="M599" s="39"/>
      <c r="N599" s="39">
        <v>75</v>
      </c>
      <c r="O599" s="39"/>
      <c r="P599" s="39"/>
      <c r="Q599" s="39"/>
      <c r="R599" s="39">
        <v>0</v>
      </c>
      <c r="S599" s="39">
        <v>3</v>
      </c>
      <c r="T599" s="39">
        <v>16</v>
      </c>
      <c r="U599" s="39">
        <v>6</v>
      </c>
      <c r="V599" s="39"/>
      <c r="W599" s="39">
        <v>13</v>
      </c>
      <c r="X599" s="39">
        <v>0</v>
      </c>
      <c r="Y599" s="39">
        <v>0</v>
      </c>
      <c r="Z599" s="39">
        <v>2</v>
      </c>
      <c r="AA599" s="39">
        <v>3</v>
      </c>
      <c r="AB599" s="39">
        <v>1</v>
      </c>
      <c r="AC599" s="39">
        <v>34</v>
      </c>
      <c r="AD599" s="39">
        <v>0</v>
      </c>
      <c r="AE599" s="39"/>
      <c r="AF599" s="39">
        <v>78</v>
      </c>
      <c r="AG599" s="39"/>
      <c r="AH599" s="39"/>
      <c r="AI599" s="39"/>
      <c r="AJ599" s="39">
        <v>17</v>
      </c>
      <c r="AK599" s="39"/>
      <c r="AL599" s="39"/>
      <c r="AM599" s="39"/>
      <c r="AN599" s="39">
        <v>0</v>
      </c>
      <c r="AO599" s="39"/>
      <c r="AP599" s="39">
        <v>0</v>
      </c>
      <c r="AQ599" s="39"/>
      <c r="AR599" s="39"/>
      <c r="AS599" s="39"/>
      <c r="AT599" s="39">
        <v>0</v>
      </c>
      <c r="AU599" s="39"/>
      <c r="AV599" s="39"/>
      <c r="AW599" s="39"/>
    </row>
    <row r="600" spans="1:49" ht="19.5" customHeight="1" x14ac:dyDescent="0.2">
      <c r="D600" s="47" t="s">
        <v>101</v>
      </c>
      <c r="F600" s="48">
        <v>30</v>
      </c>
      <c r="G600" s="49"/>
      <c r="H600" s="49"/>
      <c r="I600" s="49"/>
      <c r="J600" s="48">
        <v>282</v>
      </c>
      <c r="K600" s="48">
        <v>1</v>
      </c>
      <c r="L600" s="48">
        <v>1</v>
      </c>
      <c r="M600" s="49"/>
      <c r="N600" s="48">
        <v>284</v>
      </c>
      <c r="O600" s="49"/>
      <c r="P600" s="49"/>
      <c r="Q600" s="49"/>
      <c r="R600" s="48">
        <v>0</v>
      </c>
      <c r="S600" s="48">
        <v>3</v>
      </c>
      <c r="T600" s="48">
        <v>41</v>
      </c>
      <c r="U600" s="48">
        <v>12</v>
      </c>
      <c r="V600" s="49"/>
      <c r="W600" s="48">
        <v>101</v>
      </c>
      <c r="X600" s="48">
        <v>0</v>
      </c>
      <c r="Y600" s="48">
        <v>0</v>
      </c>
      <c r="Z600" s="48">
        <v>14</v>
      </c>
      <c r="AA600" s="48">
        <v>13</v>
      </c>
      <c r="AB600" s="48">
        <v>2</v>
      </c>
      <c r="AC600" s="48">
        <v>93</v>
      </c>
      <c r="AD600" s="48">
        <v>0</v>
      </c>
      <c r="AE600" s="49"/>
      <c r="AF600" s="48">
        <v>279</v>
      </c>
      <c r="AG600" s="49"/>
      <c r="AH600" s="49"/>
      <c r="AI600" s="49"/>
      <c r="AJ600" s="48">
        <v>35</v>
      </c>
      <c r="AK600" s="49"/>
      <c r="AL600" s="49"/>
      <c r="AM600" s="49"/>
      <c r="AN600" s="48">
        <v>0</v>
      </c>
      <c r="AO600" s="49"/>
      <c r="AP600" s="48">
        <v>0</v>
      </c>
      <c r="AQ600" s="49"/>
      <c r="AR600" s="49"/>
      <c r="AS600" s="49"/>
      <c r="AT600" s="48">
        <v>0</v>
      </c>
      <c r="AU600" s="39"/>
      <c r="AV600" s="39"/>
      <c r="AW600" s="39"/>
    </row>
    <row r="601" spans="1:49" ht="20.100000000000001" customHeight="1" x14ac:dyDescent="0.2">
      <c r="B601" s="5"/>
      <c r="D601" s="2" t="s">
        <v>102</v>
      </c>
      <c r="F601" s="39">
        <v>122</v>
      </c>
      <c r="G601" s="39"/>
      <c r="H601" s="39"/>
      <c r="I601" s="39"/>
      <c r="J601" s="39">
        <v>801</v>
      </c>
      <c r="K601" s="39">
        <v>23</v>
      </c>
      <c r="L601" s="39">
        <v>5</v>
      </c>
      <c r="M601" s="39"/>
      <c r="N601" s="39">
        <v>829</v>
      </c>
      <c r="O601" s="39"/>
      <c r="P601" s="39"/>
      <c r="Q601" s="39"/>
      <c r="R601" s="39">
        <v>0</v>
      </c>
      <c r="S601" s="39">
        <v>12</v>
      </c>
      <c r="T601" s="39">
        <v>25</v>
      </c>
      <c r="U601" s="39">
        <v>12</v>
      </c>
      <c r="V601" s="39"/>
      <c r="W601" s="39">
        <v>163</v>
      </c>
      <c r="X601" s="39">
        <v>3</v>
      </c>
      <c r="Y601" s="39">
        <v>7</v>
      </c>
      <c r="Z601" s="39">
        <v>77</v>
      </c>
      <c r="AA601" s="39">
        <v>21</v>
      </c>
      <c r="AB601" s="39">
        <v>31</v>
      </c>
      <c r="AC601" s="39">
        <v>419</v>
      </c>
      <c r="AD601" s="39">
        <v>0</v>
      </c>
      <c r="AE601" s="39"/>
      <c r="AF601" s="39">
        <v>770</v>
      </c>
      <c r="AG601" s="39"/>
      <c r="AH601" s="39"/>
      <c r="AI601" s="39"/>
      <c r="AJ601" s="39">
        <v>181</v>
      </c>
      <c r="AK601" s="39"/>
      <c r="AL601" s="39"/>
      <c r="AM601" s="39"/>
      <c r="AN601" s="39">
        <v>0</v>
      </c>
      <c r="AO601" s="39"/>
      <c r="AP601" s="39">
        <v>0</v>
      </c>
      <c r="AQ601" s="39"/>
      <c r="AR601" s="39"/>
      <c r="AS601" s="39"/>
      <c r="AT601" s="39">
        <v>95</v>
      </c>
      <c r="AU601" s="39"/>
      <c r="AV601" s="39"/>
      <c r="AW601" s="39"/>
    </row>
    <row r="602" spans="1:49" ht="19.5" customHeight="1" x14ac:dyDescent="0.2">
      <c r="D602" s="47" t="s">
        <v>103</v>
      </c>
      <c r="F602" s="48">
        <v>30</v>
      </c>
      <c r="G602" s="49"/>
      <c r="H602" s="49"/>
      <c r="I602" s="49"/>
      <c r="J602" s="48">
        <v>253</v>
      </c>
      <c r="K602" s="48">
        <v>3</v>
      </c>
      <c r="L602" s="48">
        <v>0</v>
      </c>
      <c r="M602" s="49"/>
      <c r="N602" s="48">
        <v>256</v>
      </c>
      <c r="O602" s="49"/>
      <c r="P602" s="49"/>
      <c r="Q602" s="49"/>
      <c r="R602" s="48">
        <v>0</v>
      </c>
      <c r="S602" s="48">
        <v>3</v>
      </c>
      <c r="T602" s="48">
        <v>34</v>
      </c>
      <c r="U602" s="48">
        <v>31</v>
      </c>
      <c r="V602" s="49"/>
      <c r="W602" s="48">
        <v>70</v>
      </c>
      <c r="X602" s="48">
        <v>2</v>
      </c>
      <c r="Y602" s="48">
        <v>0</v>
      </c>
      <c r="Z602" s="48">
        <v>5</v>
      </c>
      <c r="AA602" s="48">
        <v>23</v>
      </c>
      <c r="AB602" s="48">
        <v>2</v>
      </c>
      <c r="AC602" s="48">
        <v>68</v>
      </c>
      <c r="AD602" s="48">
        <v>0</v>
      </c>
      <c r="AE602" s="49"/>
      <c r="AF602" s="48">
        <v>238</v>
      </c>
      <c r="AG602" s="49"/>
      <c r="AH602" s="49"/>
      <c r="AI602" s="49"/>
      <c r="AJ602" s="48">
        <v>48</v>
      </c>
      <c r="AK602" s="49"/>
      <c r="AL602" s="49"/>
      <c r="AM602" s="49"/>
      <c r="AN602" s="48">
        <v>0</v>
      </c>
      <c r="AO602" s="49"/>
      <c r="AP602" s="48">
        <v>0</v>
      </c>
      <c r="AQ602" s="49"/>
      <c r="AR602" s="49"/>
      <c r="AS602" s="49"/>
      <c r="AT602" s="48">
        <v>0</v>
      </c>
      <c r="AU602" s="39"/>
      <c r="AV602" s="39"/>
      <c r="AW602" s="39"/>
    </row>
    <row r="603" spans="1:49" ht="20.100000000000001" customHeight="1" x14ac:dyDescent="0.2">
      <c r="B603" s="5"/>
      <c r="D603" s="50" t="s">
        <v>137</v>
      </c>
      <c r="F603" s="49">
        <v>32</v>
      </c>
      <c r="G603" s="49"/>
      <c r="H603" s="49"/>
      <c r="I603" s="49"/>
      <c r="J603" s="49">
        <v>66</v>
      </c>
      <c r="K603" s="49">
        <v>1</v>
      </c>
      <c r="L603" s="49">
        <v>0</v>
      </c>
      <c r="M603" s="49"/>
      <c r="N603" s="49">
        <v>67</v>
      </c>
      <c r="O603" s="49"/>
      <c r="P603" s="49"/>
      <c r="Q603" s="49"/>
      <c r="R603" s="49">
        <v>0</v>
      </c>
      <c r="S603" s="49">
        <v>5</v>
      </c>
      <c r="T603" s="49">
        <v>10</v>
      </c>
      <c r="U603" s="49">
        <v>1</v>
      </c>
      <c r="V603" s="49"/>
      <c r="W603" s="49">
        <v>20</v>
      </c>
      <c r="X603" s="49">
        <v>0</v>
      </c>
      <c r="Y603" s="49">
        <v>0</v>
      </c>
      <c r="Z603" s="49">
        <v>8</v>
      </c>
      <c r="AA603" s="49">
        <v>3</v>
      </c>
      <c r="AB603" s="49">
        <v>0</v>
      </c>
      <c r="AC603" s="49">
        <v>26</v>
      </c>
      <c r="AD603" s="49">
        <v>0</v>
      </c>
      <c r="AE603" s="49"/>
      <c r="AF603" s="49">
        <v>73</v>
      </c>
      <c r="AG603" s="49"/>
      <c r="AH603" s="49"/>
      <c r="AI603" s="49"/>
      <c r="AJ603" s="49">
        <v>26</v>
      </c>
      <c r="AK603" s="49"/>
      <c r="AL603" s="49"/>
      <c r="AM603" s="49"/>
      <c r="AN603" s="49">
        <v>0</v>
      </c>
      <c r="AO603" s="49"/>
      <c r="AP603" s="49">
        <v>0</v>
      </c>
      <c r="AQ603" s="49"/>
      <c r="AR603" s="49"/>
      <c r="AS603" s="49"/>
      <c r="AT603" s="49">
        <v>0</v>
      </c>
      <c r="AU603" s="39"/>
      <c r="AV603" s="39"/>
      <c r="AW603" s="39"/>
    </row>
    <row r="604" spans="1:49" ht="19.5" customHeight="1" x14ac:dyDescent="0.2">
      <c r="D604" s="47" t="s">
        <v>105</v>
      </c>
      <c r="F604" s="48">
        <v>81</v>
      </c>
      <c r="G604" s="49"/>
      <c r="H604" s="49"/>
      <c r="I604" s="49"/>
      <c r="J604" s="48">
        <v>699</v>
      </c>
      <c r="K604" s="48">
        <v>11</v>
      </c>
      <c r="L604" s="48">
        <v>2</v>
      </c>
      <c r="M604" s="49"/>
      <c r="N604" s="48">
        <v>712</v>
      </c>
      <c r="O604" s="49"/>
      <c r="P604" s="49"/>
      <c r="Q604" s="49"/>
      <c r="R604" s="48">
        <v>0</v>
      </c>
      <c r="S604" s="48">
        <v>17</v>
      </c>
      <c r="T604" s="48">
        <v>38</v>
      </c>
      <c r="U604" s="48">
        <v>20</v>
      </c>
      <c r="V604" s="49"/>
      <c r="W604" s="48">
        <v>186</v>
      </c>
      <c r="X604" s="48">
        <v>6</v>
      </c>
      <c r="Y604" s="48">
        <v>8</v>
      </c>
      <c r="Z604" s="48">
        <v>40</v>
      </c>
      <c r="AA604" s="48">
        <v>45</v>
      </c>
      <c r="AB604" s="48">
        <v>8</v>
      </c>
      <c r="AC604" s="48">
        <v>299</v>
      </c>
      <c r="AD604" s="48">
        <v>0</v>
      </c>
      <c r="AE604" s="49"/>
      <c r="AF604" s="48">
        <v>667</v>
      </c>
      <c r="AG604" s="49"/>
      <c r="AH604" s="49"/>
      <c r="AI604" s="49"/>
      <c r="AJ604" s="48">
        <v>126</v>
      </c>
      <c r="AK604" s="49"/>
      <c r="AL604" s="49"/>
      <c r="AM604" s="49"/>
      <c r="AN604" s="48">
        <v>0</v>
      </c>
      <c r="AO604" s="49"/>
      <c r="AP604" s="48">
        <v>0</v>
      </c>
      <c r="AQ604" s="49"/>
      <c r="AR604" s="49"/>
      <c r="AS604" s="49"/>
      <c r="AT604" s="48">
        <v>0</v>
      </c>
      <c r="AU604" s="39"/>
      <c r="AV604" s="39"/>
      <c r="AW604" s="39"/>
    </row>
    <row r="605" spans="1:49" ht="20.100000000000001" customHeight="1" x14ac:dyDescent="0.2">
      <c r="B605" s="5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</row>
    <row r="606" spans="1:49" s="1" customFormat="1" ht="20.100000000000001" customHeight="1" x14ac:dyDescent="0.25">
      <c r="A606" s="3"/>
      <c r="B606" s="6"/>
      <c r="C606" s="51" t="s">
        <v>159</v>
      </c>
      <c r="D606" s="52"/>
      <c r="E606" s="5"/>
      <c r="F606" s="53">
        <v>516</v>
      </c>
      <c r="G606" s="54"/>
      <c r="H606" s="54"/>
      <c r="I606" s="54"/>
      <c r="J606" s="53">
        <v>3717</v>
      </c>
      <c r="K606" s="53">
        <v>60</v>
      </c>
      <c r="L606" s="53">
        <v>17</v>
      </c>
      <c r="M606" s="54"/>
      <c r="N606" s="53">
        <v>3794</v>
      </c>
      <c r="O606" s="54"/>
      <c r="P606" s="54"/>
      <c r="Q606" s="54"/>
      <c r="R606" s="53">
        <v>0</v>
      </c>
      <c r="S606" s="53">
        <v>96</v>
      </c>
      <c r="T606" s="53">
        <v>298</v>
      </c>
      <c r="U606" s="53">
        <v>145</v>
      </c>
      <c r="V606" s="54"/>
      <c r="W606" s="53">
        <v>927</v>
      </c>
      <c r="X606" s="53">
        <v>24</v>
      </c>
      <c r="Y606" s="53">
        <v>15</v>
      </c>
      <c r="Z606" s="53">
        <v>245</v>
      </c>
      <c r="AA606" s="53">
        <v>201</v>
      </c>
      <c r="AB606" s="53">
        <v>61</v>
      </c>
      <c r="AC606" s="53">
        <v>1563</v>
      </c>
      <c r="AD606" s="53">
        <v>0</v>
      </c>
      <c r="AE606" s="54"/>
      <c r="AF606" s="53">
        <v>3575</v>
      </c>
      <c r="AG606" s="54"/>
      <c r="AH606" s="54"/>
      <c r="AI606" s="54"/>
      <c r="AJ606" s="53">
        <v>735</v>
      </c>
      <c r="AK606" s="54"/>
      <c r="AL606" s="54"/>
      <c r="AM606" s="54"/>
      <c r="AN606" s="53">
        <v>0</v>
      </c>
      <c r="AO606" s="54"/>
      <c r="AP606" s="53">
        <v>0</v>
      </c>
      <c r="AQ606" s="54"/>
      <c r="AR606" s="54"/>
      <c r="AS606" s="54"/>
      <c r="AT606" s="53">
        <v>120</v>
      </c>
      <c r="AU606" s="39"/>
      <c r="AV606" s="39"/>
      <c r="AW606" s="39"/>
    </row>
    <row r="607" spans="1:49" s="1" customFormat="1" ht="20.100000000000001" customHeight="1" x14ac:dyDescent="0.2">
      <c r="A607" s="3"/>
      <c r="B607" s="6"/>
      <c r="C607" s="3"/>
      <c r="D607" s="3"/>
      <c r="E607" s="5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39"/>
      <c r="AV607" s="39"/>
      <c r="AW607" s="39"/>
    </row>
    <row r="608" spans="1:49" s="1" customFormat="1" ht="20.100000000000001" customHeight="1" x14ac:dyDescent="0.25">
      <c r="A608" s="3"/>
      <c r="B608" s="57" t="s">
        <v>279</v>
      </c>
      <c r="C608" s="58"/>
      <c r="D608" s="58"/>
      <c r="E608" s="5"/>
      <c r="F608" s="59">
        <v>516</v>
      </c>
      <c r="G608" s="54"/>
      <c r="H608" s="54"/>
      <c r="I608" s="54"/>
      <c r="J608" s="59">
        <v>3717</v>
      </c>
      <c r="K608" s="59">
        <v>60</v>
      </c>
      <c r="L608" s="59">
        <v>17</v>
      </c>
      <c r="M608" s="54"/>
      <c r="N608" s="59">
        <v>3794</v>
      </c>
      <c r="O608" s="54"/>
      <c r="P608" s="54"/>
      <c r="Q608" s="54"/>
      <c r="R608" s="59">
        <v>0</v>
      </c>
      <c r="S608" s="59">
        <v>96</v>
      </c>
      <c r="T608" s="59">
        <v>298</v>
      </c>
      <c r="U608" s="59">
        <v>145</v>
      </c>
      <c r="V608" s="54"/>
      <c r="W608" s="59">
        <v>927</v>
      </c>
      <c r="X608" s="59">
        <v>24</v>
      </c>
      <c r="Y608" s="59">
        <v>15</v>
      </c>
      <c r="Z608" s="59">
        <v>245</v>
      </c>
      <c r="AA608" s="59">
        <v>201</v>
      </c>
      <c r="AB608" s="59">
        <v>61</v>
      </c>
      <c r="AC608" s="59">
        <v>1563</v>
      </c>
      <c r="AD608" s="59">
        <v>0</v>
      </c>
      <c r="AE608" s="54"/>
      <c r="AF608" s="59">
        <v>3575</v>
      </c>
      <c r="AG608" s="54"/>
      <c r="AH608" s="54"/>
      <c r="AI608" s="54"/>
      <c r="AJ608" s="59">
        <v>735</v>
      </c>
      <c r="AK608" s="54"/>
      <c r="AL608" s="54"/>
      <c r="AM608" s="54"/>
      <c r="AN608" s="59">
        <v>0</v>
      </c>
      <c r="AO608" s="54"/>
      <c r="AP608" s="59">
        <v>0</v>
      </c>
      <c r="AQ608" s="54"/>
      <c r="AR608" s="54"/>
      <c r="AS608" s="54"/>
      <c r="AT608" s="59">
        <v>120</v>
      </c>
      <c r="AU608" s="39"/>
      <c r="AV608" s="39"/>
      <c r="AW608" s="39"/>
    </row>
    <row r="609" spans="1:49" ht="20.100000000000001" customHeight="1" x14ac:dyDescent="0.2"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</row>
    <row r="610" spans="1:49" ht="20.100000000000001" customHeight="1" x14ac:dyDescent="0.2">
      <c r="B610" s="6" t="s">
        <v>280</v>
      </c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</row>
    <row r="611" spans="1:49" ht="20.100000000000001" customHeight="1" x14ac:dyDescent="0.2">
      <c r="C611" s="3" t="s">
        <v>0</v>
      </c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</row>
    <row r="612" spans="1:49" ht="20.100000000000001" customHeight="1" x14ac:dyDescent="0.2">
      <c r="D612" s="2" t="s">
        <v>122</v>
      </c>
      <c r="F612" s="39">
        <v>0</v>
      </c>
      <c r="G612" s="39"/>
      <c r="H612" s="39"/>
      <c r="I612" s="39"/>
      <c r="J612" s="39">
        <v>0</v>
      </c>
      <c r="K612" s="39">
        <v>0</v>
      </c>
      <c r="L612" s="39">
        <v>0</v>
      </c>
      <c r="M612" s="39"/>
      <c r="N612" s="39">
        <v>0</v>
      </c>
      <c r="O612" s="39"/>
      <c r="P612" s="39"/>
      <c r="Q612" s="39"/>
      <c r="R612" s="39">
        <v>0</v>
      </c>
      <c r="S612" s="39">
        <v>0</v>
      </c>
      <c r="T612" s="39">
        <v>0</v>
      </c>
      <c r="U612" s="39">
        <v>0</v>
      </c>
      <c r="V612" s="39"/>
      <c r="W612" s="39">
        <v>0</v>
      </c>
      <c r="X612" s="39">
        <v>0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>
        <v>0</v>
      </c>
      <c r="AE612" s="39"/>
      <c r="AF612" s="39">
        <v>0</v>
      </c>
      <c r="AG612" s="39"/>
      <c r="AH612" s="39"/>
      <c r="AI612" s="39"/>
      <c r="AJ612" s="39">
        <v>0</v>
      </c>
      <c r="AK612" s="39"/>
      <c r="AL612" s="39"/>
      <c r="AM612" s="39"/>
      <c r="AN612" s="39">
        <v>0</v>
      </c>
      <c r="AO612" s="39"/>
      <c r="AP612" s="39">
        <v>0</v>
      </c>
      <c r="AQ612" s="39"/>
      <c r="AR612" s="39"/>
      <c r="AS612" s="39"/>
      <c r="AT612" s="39">
        <v>0</v>
      </c>
      <c r="AU612" s="39"/>
      <c r="AV612" s="39"/>
      <c r="AW612" s="39"/>
    </row>
    <row r="613" spans="1:49" ht="19.5" customHeight="1" x14ac:dyDescent="0.2">
      <c r="D613" s="47" t="s">
        <v>135</v>
      </c>
      <c r="F613" s="48">
        <v>0</v>
      </c>
      <c r="G613" s="49"/>
      <c r="H613" s="49"/>
      <c r="I613" s="49"/>
      <c r="J613" s="48">
        <v>0</v>
      </c>
      <c r="K613" s="48">
        <v>0</v>
      </c>
      <c r="L613" s="48">
        <v>0</v>
      </c>
      <c r="M613" s="49"/>
      <c r="N613" s="48">
        <v>0</v>
      </c>
      <c r="O613" s="49"/>
      <c r="P613" s="49"/>
      <c r="Q613" s="49"/>
      <c r="R613" s="48">
        <v>0</v>
      </c>
      <c r="S613" s="48">
        <v>0</v>
      </c>
      <c r="T613" s="48">
        <v>0</v>
      </c>
      <c r="U613" s="48">
        <v>0</v>
      </c>
      <c r="V613" s="49"/>
      <c r="W613" s="48">
        <v>0</v>
      </c>
      <c r="X613" s="48">
        <v>0</v>
      </c>
      <c r="Y613" s="48">
        <v>0</v>
      </c>
      <c r="Z613" s="48">
        <v>0</v>
      </c>
      <c r="AA613" s="48">
        <v>0</v>
      </c>
      <c r="AB613" s="48">
        <v>0</v>
      </c>
      <c r="AC613" s="48">
        <v>0</v>
      </c>
      <c r="AD613" s="48">
        <v>0</v>
      </c>
      <c r="AE613" s="49"/>
      <c r="AF613" s="48">
        <v>0</v>
      </c>
      <c r="AG613" s="49"/>
      <c r="AH613" s="49"/>
      <c r="AI613" s="49"/>
      <c r="AJ613" s="48">
        <v>0</v>
      </c>
      <c r="AK613" s="49"/>
      <c r="AL613" s="49"/>
      <c r="AM613" s="49"/>
      <c r="AN613" s="48">
        <v>0</v>
      </c>
      <c r="AO613" s="49"/>
      <c r="AP613" s="48">
        <v>0</v>
      </c>
      <c r="AQ613" s="49"/>
      <c r="AR613" s="49"/>
      <c r="AS613" s="49"/>
      <c r="AT613" s="48">
        <v>0</v>
      </c>
      <c r="AU613" s="39"/>
      <c r="AV613" s="39"/>
      <c r="AW613" s="39"/>
    </row>
    <row r="614" spans="1:49" ht="20.100000000000001" customHeight="1" x14ac:dyDescent="0.2">
      <c r="D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39"/>
      <c r="AV614" s="39"/>
      <c r="AW614" s="39"/>
    </row>
    <row r="615" spans="1:49" s="1" customFormat="1" ht="20.100000000000001" customHeight="1" x14ac:dyDescent="0.25">
      <c r="A615" s="3"/>
      <c r="B615" s="6"/>
      <c r="C615" s="51" t="s">
        <v>120</v>
      </c>
      <c r="D615" s="52"/>
      <c r="E615" s="5"/>
      <c r="F615" s="53">
        <v>0</v>
      </c>
      <c r="G615" s="54"/>
      <c r="H615" s="54"/>
      <c r="I615" s="54"/>
      <c r="J615" s="53">
        <v>0</v>
      </c>
      <c r="K615" s="53">
        <v>0</v>
      </c>
      <c r="L615" s="53">
        <v>0</v>
      </c>
      <c r="M615" s="54"/>
      <c r="N615" s="53">
        <v>0</v>
      </c>
      <c r="O615" s="54"/>
      <c r="P615" s="54"/>
      <c r="Q615" s="54"/>
      <c r="R615" s="53">
        <v>0</v>
      </c>
      <c r="S615" s="53">
        <v>0</v>
      </c>
      <c r="T615" s="53">
        <v>0</v>
      </c>
      <c r="U615" s="53">
        <v>0</v>
      </c>
      <c r="V615" s="54"/>
      <c r="W615" s="53">
        <v>0</v>
      </c>
      <c r="X615" s="53">
        <v>0</v>
      </c>
      <c r="Y615" s="53">
        <v>0</v>
      </c>
      <c r="Z615" s="53">
        <v>0</v>
      </c>
      <c r="AA615" s="53">
        <v>0</v>
      </c>
      <c r="AB615" s="53">
        <v>0</v>
      </c>
      <c r="AC615" s="53">
        <v>0</v>
      </c>
      <c r="AD615" s="53">
        <v>0</v>
      </c>
      <c r="AE615" s="54"/>
      <c r="AF615" s="53">
        <v>0</v>
      </c>
      <c r="AG615" s="54"/>
      <c r="AH615" s="54"/>
      <c r="AI615" s="54"/>
      <c r="AJ615" s="53">
        <v>0</v>
      </c>
      <c r="AK615" s="54"/>
      <c r="AL615" s="54"/>
      <c r="AM615" s="54"/>
      <c r="AN615" s="53">
        <v>0</v>
      </c>
      <c r="AO615" s="54"/>
      <c r="AP615" s="53">
        <v>0</v>
      </c>
      <c r="AQ615" s="54"/>
      <c r="AR615" s="54"/>
      <c r="AS615" s="54"/>
      <c r="AT615" s="53">
        <v>0</v>
      </c>
      <c r="AU615" s="39"/>
      <c r="AV615" s="39"/>
      <c r="AW615" s="39"/>
    </row>
    <row r="616" spans="1:49" ht="20.100000000000001" customHeight="1" x14ac:dyDescent="0.2">
      <c r="D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49"/>
      <c r="AU616" s="39"/>
      <c r="AV616" s="39"/>
      <c r="AW616" s="39"/>
    </row>
    <row r="617" spans="1:49" ht="20.100000000000001" customHeight="1" x14ac:dyDescent="0.2">
      <c r="C617" s="3" t="s">
        <v>249</v>
      </c>
      <c r="D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  <c r="AT617" s="49"/>
      <c r="AU617" s="39"/>
      <c r="AV617" s="39"/>
      <c r="AW617" s="39"/>
    </row>
    <row r="618" spans="1:49" ht="20.100000000000001" customHeight="1" x14ac:dyDescent="0.2">
      <c r="D618" s="2" t="s">
        <v>96</v>
      </c>
      <c r="F618" s="39">
        <v>12</v>
      </c>
      <c r="G618" s="39"/>
      <c r="H618" s="39"/>
      <c r="I618" s="39"/>
      <c r="J618" s="39">
        <v>115</v>
      </c>
      <c r="K618" s="39">
        <v>3</v>
      </c>
      <c r="L618" s="39">
        <v>0</v>
      </c>
      <c r="M618" s="39"/>
      <c r="N618" s="39">
        <v>118</v>
      </c>
      <c r="O618" s="39"/>
      <c r="P618" s="39"/>
      <c r="Q618" s="39"/>
      <c r="R618" s="39">
        <v>0</v>
      </c>
      <c r="S618" s="39">
        <v>2</v>
      </c>
      <c r="T618" s="39">
        <v>27</v>
      </c>
      <c r="U618" s="39">
        <v>4</v>
      </c>
      <c r="V618" s="39"/>
      <c r="W618" s="39">
        <v>30</v>
      </c>
      <c r="X618" s="39">
        <v>1</v>
      </c>
      <c r="Y618" s="39">
        <v>0</v>
      </c>
      <c r="Z618" s="39">
        <v>5</v>
      </c>
      <c r="AA618" s="39">
        <v>8</v>
      </c>
      <c r="AB618" s="39">
        <v>2</v>
      </c>
      <c r="AC618" s="39">
        <v>29</v>
      </c>
      <c r="AD618" s="39">
        <v>0</v>
      </c>
      <c r="AE618" s="39"/>
      <c r="AF618" s="39">
        <v>108</v>
      </c>
      <c r="AG618" s="39"/>
      <c r="AH618" s="39"/>
      <c r="AI618" s="39"/>
      <c r="AJ618" s="39">
        <v>22</v>
      </c>
      <c r="AK618" s="39"/>
      <c r="AL618" s="39"/>
      <c r="AM618" s="39"/>
      <c r="AN618" s="39">
        <v>0</v>
      </c>
      <c r="AO618" s="39"/>
      <c r="AP618" s="39">
        <v>0</v>
      </c>
      <c r="AQ618" s="39"/>
      <c r="AR618" s="39"/>
      <c r="AS618" s="39"/>
      <c r="AT618" s="39">
        <v>0</v>
      </c>
      <c r="AU618" s="39"/>
      <c r="AV618" s="39"/>
      <c r="AW618" s="39"/>
    </row>
    <row r="619" spans="1:49" ht="19.5" customHeight="1" x14ac:dyDescent="0.2">
      <c r="D619" s="47" t="s">
        <v>97</v>
      </c>
      <c r="F619" s="48">
        <v>13</v>
      </c>
      <c r="G619" s="49"/>
      <c r="H619" s="49"/>
      <c r="I619" s="49"/>
      <c r="J619" s="48">
        <v>111</v>
      </c>
      <c r="K619" s="48">
        <v>1</v>
      </c>
      <c r="L619" s="48">
        <v>0</v>
      </c>
      <c r="M619" s="49"/>
      <c r="N619" s="48">
        <v>112</v>
      </c>
      <c r="O619" s="49"/>
      <c r="P619" s="49"/>
      <c r="Q619" s="49"/>
      <c r="R619" s="48">
        <v>0</v>
      </c>
      <c r="S619" s="48">
        <v>1</v>
      </c>
      <c r="T619" s="48">
        <v>23</v>
      </c>
      <c r="U619" s="48">
        <v>9</v>
      </c>
      <c r="V619" s="49"/>
      <c r="W619" s="48">
        <v>24</v>
      </c>
      <c r="X619" s="48">
        <v>0</v>
      </c>
      <c r="Y619" s="48">
        <v>0</v>
      </c>
      <c r="Z619" s="48">
        <v>5</v>
      </c>
      <c r="AA619" s="48">
        <v>3</v>
      </c>
      <c r="AB619" s="48">
        <v>1</v>
      </c>
      <c r="AC619" s="48">
        <v>41</v>
      </c>
      <c r="AD619" s="48">
        <v>0</v>
      </c>
      <c r="AE619" s="49"/>
      <c r="AF619" s="48">
        <v>107</v>
      </c>
      <c r="AG619" s="49"/>
      <c r="AH619" s="49"/>
      <c r="AI619" s="49"/>
      <c r="AJ619" s="48">
        <v>18</v>
      </c>
      <c r="AK619" s="49"/>
      <c r="AL619" s="49"/>
      <c r="AM619" s="49"/>
      <c r="AN619" s="48">
        <v>0</v>
      </c>
      <c r="AO619" s="49"/>
      <c r="AP619" s="48">
        <v>0</v>
      </c>
      <c r="AQ619" s="49"/>
      <c r="AR619" s="49"/>
      <c r="AS619" s="49"/>
      <c r="AT619" s="48">
        <v>0</v>
      </c>
      <c r="AU619" s="39"/>
      <c r="AV619" s="39"/>
      <c r="AW619" s="39"/>
    </row>
    <row r="620" spans="1:49" ht="20.100000000000001" customHeight="1" x14ac:dyDescent="0.2">
      <c r="D620" s="50" t="s">
        <v>113</v>
      </c>
      <c r="F620" s="49">
        <v>17</v>
      </c>
      <c r="G620" s="49"/>
      <c r="H620" s="49"/>
      <c r="I620" s="49"/>
      <c r="J620" s="49">
        <v>111</v>
      </c>
      <c r="K620" s="49">
        <v>1</v>
      </c>
      <c r="L620" s="49">
        <v>0</v>
      </c>
      <c r="M620" s="49"/>
      <c r="N620" s="49">
        <v>112</v>
      </c>
      <c r="O620" s="49"/>
      <c r="P620" s="49"/>
      <c r="Q620" s="49"/>
      <c r="R620" s="49">
        <v>0</v>
      </c>
      <c r="S620" s="49">
        <v>1</v>
      </c>
      <c r="T620" s="49">
        <v>15</v>
      </c>
      <c r="U620" s="49">
        <v>11</v>
      </c>
      <c r="V620" s="49"/>
      <c r="W620" s="49">
        <v>43</v>
      </c>
      <c r="X620" s="49">
        <v>0</v>
      </c>
      <c r="Y620" s="49">
        <v>0</v>
      </c>
      <c r="Z620" s="49">
        <v>2</v>
      </c>
      <c r="AA620" s="49">
        <v>8</v>
      </c>
      <c r="AB620" s="49">
        <v>2</v>
      </c>
      <c r="AC620" s="49">
        <v>26</v>
      </c>
      <c r="AD620" s="49">
        <v>0</v>
      </c>
      <c r="AE620" s="49"/>
      <c r="AF620" s="49">
        <v>108</v>
      </c>
      <c r="AG620" s="49"/>
      <c r="AH620" s="49"/>
      <c r="AI620" s="49"/>
      <c r="AJ620" s="49">
        <v>21</v>
      </c>
      <c r="AK620" s="49"/>
      <c r="AL620" s="49"/>
      <c r="AM620" s="49"/>
      <c r="AN620" s="49">
        <v>0</v>
      </c>
      <c r="AO620" s="49"/>
      <c r="AP620" s="49">
        <v>0</v>
      </c>
      <c r="AQ620" s="49"/>
      <c r="AR620" s="49"/>
      <c r="AS620" s="49"/>
      <c r="AT620" s="49">
        <v>0</v>
      </c>
      <c r="AU620" s="39"/>
      <c r="AV620" s="39"/>
      <c r="AW620" s="39"/>
    </row>
    <row r="621" spans="1:49" ht="19.5" customHeight="1" x14ac:dyDescent="0.2">
      <c r="D621" s="47" t="s">
        <v>99</v>
      </c>
      <c r="F621" s="48">
        <v>12</v>
      </c>
      <c r="G621" s="49"/>
      <c r="H621" s="49"/>
      <c r="I621" s="49"/>
      <c r="J621" s="48">
        <v>111</v>
      </c>
      <c r="K621" s="48">
        <v>2</v>
      </c>
      <c r="L621" s="48">
        <v>0</v>
      </c>
      <c r="M621" s="49"/>
      <c r="N621" s="48">
        <v>113</v>
      </c>
      <c r="O621" s="49"/>
      <c r="P621" s="49"/>
      <c r="Q621" s="49"/>
      <c r="R621" s="48">
        <v>0</v>
      </c>
      <c r="S621" s="48">
        <v>0</v>
      </c>
      <c r="T621" s="48">
        <v>23</v>
      </c>
      <c r="U621" s="48">
        <v>5</v>
      </c>
      <c r="V621" s="49"/>
      <c r="W621" s="48">
        <v>32</v>
      </c>
      <c r="X621" s="48">
        <v>0</v>
      </c>
      <c r="Y621" s="48">
        <v>0</v>
      </c>
      <c r="Z621" s="48">
        <v>4</v>
      </c>
      <c r="AA621" s="48">
        <v>9</v>
      </c>
      <c r="AB621" s="48">
        <v>0</v>
      </c>
      <c r="AC621" s="48">
        <v>33</v>
      </c>
      <c r="AD621" s="48">
        <v>0</v>
      </c>
      <c r="AE621" s="49"/>
      <c r="AF621" s="48">
        <v>106</v>
      </c>
      <c r="AG621" s="49"/>
      <c r="AH621" s="49"/>
      <c r="AI621" s="49"/>
      <c r="AJ621" s="48">
        <v>19</v>
      </c>
      <c r="AK621" s="49"/>
      <c r="AL621" s="49"/>
      <c r="AM621" s="49"/>
      <c r="AN621" s="48">
        <v>0</v>
      </c>
      <c r="AO621" s="49"/>
      <c r="AP621" s="48">
        <v>0</v>
      </c>
      <c r="AQ621" s="49"/>
      <c r="AR621" s="49"/>
      <c r="AS621" s="49"/>
      <c r="AT621" s="48">
        <v>0</v>
      </c>
      <c r="AU621" s="39"/>
      <c r="AV621" s="39"/>
      <c r="AW621" s="39"/>
    </row>
    <row r="622" spans="1:49" ht="20.100000000000001" customHeight="1" x14ac:dyDescent="0.2">
      <c r="D622" s="50" t="s">
        <v>100</v>
      </c>
      <c r="F622" s="49">
        <v>12</v>
      </c>
      <c r="G622" s="49"/>
      <c r="H622" s="49"/>
      <c r="I622" s="49"/>
      <c r="J622" s="49">
        <v>113</v>
      </c>
      <c r="K622" s="49">
        <v>3</v>
      </c>
      <c r="L622" s="49">
        <v>0</v>
      </c>
      <c r="M622" s="49"/>
      <c r="N622" s="49">
        <v>116</v>
      </c>
      <c r="O622" s="49"/>
      <c r="P622" s="49"/>
      <c r="Q622" s="49"/>
      <c r="R622" s="49">
        <v>1</v>
      </c>
      <c r="S622" s="49">
        <v>2</v>
      </c>
      <c r="T622" s="49">
        <v>30</v>
      </c>
      <c r="U622" s="49">
        <v>7</v>
      </c>
      <c r="V622" s="49"/>
      <c r="W622" s="49">
        <v>37</v>
      </c>
      <c r="X622" s="49">
        <v>0</v>
      </c>
      <c r="Y622" s="49">
        <v>2</v>
      </c>
      <c r="Z622" s="49">
        <v>10</v>
      </c>
      <c r="AA622" s="49">
        <v>6</v>
      </c>
      <c r="AB622" s="49">
        <v>0</v>
      </c>
      <c r="AC622" s="49">
        <v>15</v>
      </c>
      <c r="AD622" s="49">
        <v>0</v>
      </c>
      <c r="AE622" s="49"/>
      <c r="AF622" s="49">
        <v>110</v>
      </c>
      <c r="AG622" s="49"/>
      <c r="AH622" s="49"/>
      <c r="AI622" s="49"/>
      <c r="AJ622" s="49">
        <v>18</v>
      </c>
      <c r="AK622" s="49"/>
      <c r="AL622" s="49"/>
      <c r="AM622" s="49"/>
      <c r="AN622" s="49">
        <v>0</v>
      </c>
      <c r="AO622" s="49"/>
      <c r="AP622" s="49">
        <v>0</v>
      </c>
      <c r="AQ622" s="49"/>
      <c r="AR622" s="49"/>
      <c r="AS622" s="49"/>
      <c r="AT622" s="49">
        <v>0</v>
      </c>
      <c r="AU622" s="39"/>
      <c r="AV622" s="39"/>
      <c r="AW622" s="39"/>
    </row>
    <row r="623" spans="1:49" ht="20.100000000000001" customHeight="1" x14ac:dyDescent="0.2">
      <c r="D623" s="47" t="s">
        <v>115</v>
      </c>
      <c r="F623" s="48">
        <v>8</v>
      </c>
      <c r="G623" s="49"/>
      <c r="H623" s="49"/>
      <c r="I623" s="49"/>
      <c r="J623" s="48">
        <v>112</v>
      </c>
      <c r="K623" s="48">
        <v>0</v>
      </c>
      <c r="L623" s="48">
        <v>1</v>
      </c>
      <c r="M623" s="49"/>
      <c r="N623" s="48">
        <v>113</v>
      </c>
      <c r="O623" s="49"/>
      <c r="P623" s="49"/>
      <c r="Q623" s="49"/>
      <c r="R623" s="48">
        <v>0</v>
      </c>
      <c r="S623" s="48">
        <v>0</v>
      </c>
      <c r="T623" s="48">
        <v>16</v>
      </c>
      <c r="U623" s="48">
        <v>3</v>
      </c>
      <c r="V623" s="49"/>
      <c r="W623" s="48">
        <v>44</v>
      </c>
      <c r="X623" s="48">
        <v>0</v>
      </c>
      <c r="Y623" s="48">
        <v>0</v>
      </c>
      <c r="Z623" s="48">
        <v>7</v>
      </c>
      <c r="AA623" s="48">
        <v>17</v>
      </c>
      <c r="AB623" s="48">
        <v>3</v>
      </c>
      <c r="AC623" s="48">
        <v>19</v>
      </c>
      <c r="AD623" s="48">
        <v>0</v>
      </c>
      <c r="AE623" s="49"/>
      <c r="AF623" s="48">
        <v>109</v>
      </c>
      <c r="AG623" s="49"/>
      <c r="AH623" s="49"/>
      <c r="AI623" s="49"/>
      <c r="AJ623" s="48">
        <v>12</v>
      </c>
      <c r="AK623" s="49"/>
      <c r="AL623" s="49"/>
      <c r="AM623" s="49"/>
      <c r="AN623" s="48">
        <v>0</v>
      </c>
      <c r="AO623" s="49"/>
      <c r="AP623" s="48">
        <v>0</v>
      </c>
      <c r="AQ623" s="49"/>
      <c r="AR623" s="49"/>
      <c r="AS623" s="49"/>
      <c r="AT623" s="48">
        <v>0</v>
      </c>
      <c r="AU623" s="39"/>
      <c r="AV623" s="39"/>
      <c r="AW623" s="39"/>
    </row>
    <row r="624" spans="1:49" ht="20.100000000000001" customHeight="1" x14ac:dyDescent="0.2">
      <c r="D624" s="50" t="s">
        <v>116</v>
      </c>
      <c r="F624" s="49">
        <v>14</v>
      </c>
      <c r="G624" s="49"/>
      <c r="H624" s="49"/>
      <c r="I624" s="49"/>
      <c r="J624" s="49">
        <v>115</v>
      </c>
      <c r="K624" s="49">
        <v>1</v>
      </c>
      <c r="L624" s="49">
        <v>1</v>
      </c>
      <c r="M624" s="49"/>
      <c r="N624" s="49">
        <v>117</v>
      </c>
      <c r="O624" s="49"/>
      <c r="P624" s="49"/>
      <c r="Q624" s="49"/>
      <c r="R624" s="49">
        <v>0</v>
      </c>
      <c r="S624" s="49">
        <v>3</v>
      </c>
      <c r="T624" s="49">
        <v>17</v>
      </c>
      <c r="U624" s="49">
        <v>8</v>
      </c>
      <c r="V624" s="49"/>
      <c r="W624" s="49">
        <v>44</v>
      </c>
      <c r="X624" s="49">
        <v>0</v>
      </c>
      <c r="Y624" s="49">
        <v>0</v>
      </c>
      <c r="Z624" s="49">
        <v>3</v>
      </c>
      <c r="AA624" s="49">
        <v>3</v>
      </c>
      <c r="AB624" s="49">
        <v>0</v>
      </c>
      <c r="AC624" s="49">
        <v>31</v>
      </c>
      <c r="AD624" s="49">
        <v>0</v>
      </c>
      <c r="AE624" s="49"/>
      <c r="AF624" s="49">
        <v>109</v>
      </c>
      <c r="AG624" s="49"/>
      <c r="AH624" s="49"/>
      <c r="AI624" s="49"/>
      <c r="AJ624" s="49">
        <v>22</v>
      </c>
      <c r="AK624" s="49"/>
      <c r="AL624" s="49"/>
      <c r="AM624" s="49"/>
      <c r="AN624" s="49">
        <v>0</v>
      </c>
      <c r="AO624" s="49"/>
      <c r="AP624" s="49">
        <v>0</v>
      </c>
      <c r="AQ624" s="49"/>
      <c r="AR624" s="49"/>
      <c r="AS624" s="49"/>
      <c r="AT624" s="49">
        <v>0</v>
      </c>
      <c r="AU624" s="39"/>
      <c r="AV624" s="39"/>
      <c r="AW624" s="39"/>
    </row>
    <row r="625" spans="1:49" ht="20.100000000000001" customHeight="1" x14ac:dyDescent="0.2"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</row>
    <row r="626" spans="1:49" s="1" customFormat="1" ht="20.100000000000001" customHeight="1" x14ac:dyDescent="0.25">
      <c r="A626" s="3"/>
      <c r="B626" s="6"/>
      <c r="C626" s="51" t="s">
        <v>250</v>
      </c>
      <c r="D626" s="52"/>
      <c r="E626" s="5"/>
      <c r="F626" s="53">
        <v>88</v>
      </c>
      <c r="G626" s="54"/>
      <c r="H626" s="54"/>
      <c r="I626" s="54"/>
      <c r="J626" s="53">
        <v>788</v>
      </c>
      <c r="K626" s="53">
        <v>11</v>
      </c>
      <c r="L626" s="53">
        <v>2</v>
      </c>
      <c r="M626" s="54"/>
      <c r="N626" s="53">
        <v>801</v>
      </c>
      <c r="O626" s="54"/>
      <c r="P626" s="54"/>
      <c r="Q626" s="54"/>
      <c r="R626" s="53">
        <v>1</v>
      </c>
      <c r="S626" s="53">
        <v>9</v>
      </c>
      <c r="T626" s="53">
        <v>151</v>
      </c>
      <c r="U626" s="53">
        <v>47</v>
      </c>
      <c r="V626" s="54"/>
      <c r="W626" s="53">
        <v>254</v>
      </c>
      <c r="X626" s="53">
        <v>1</v>
      </c>
      <c r="Y626" s="53">
        <v>2</v>
      </c>
      <c r="Z626" s="53">
        <v>36</v>
      </c>
      <c r="AA626" s="53">
        <v>54</v>
      </c>
      <c r="AB626" s="53">
        <v>8</v>
      </c>
      <c r="AC626" s="53">
        <v>194</v>
      </c>
      <c r="AD626" s="53">
        <v>0</v>
      </c>
      <c r="AE626" s="54"/>
      <c r="AF626" s="53">
        <v>757</v>
      </c>
      <c r="AG626" s="54"/>
      <c r="AH626" s="54"/>
      <c r="AI626" s="54"/>
      <c r="AJ626" s="53">
        <v>132</v>
      </c>
      <c r="AK626" s="54"/>
      <c r="AL626" s="54"/>
      <c r="AM626" s="54"/>
      <c r="AN626" s="53">
        <v>0</v>
      </c>
      <c r="AO626" s="54"/>
      <c r="AP626" s="53">
        <v>0</v>
      </c>
      <c r="AQ626" s="54"/>
      <c r="AR626" s="54"/>
      <c r="AS626" s="54"/>
      <c r="AT626" s="53">
        <v>0</v>
      </c>
      <c r="AU626" s="39"/>
      <c r="AV626" s="39"/>
      <c r="AW626" s="39"/>
    </row>
    <row r="627" spans="1:49" ht="20.100000000000001" customHeight="1" x14ac:dyDescent="0.2">
      <c r="C627" s="61"/>
      <c r="D627" s="61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39"/>
      <c r="AV627" s="39"/>
      <c r="AW627" s="39"/>
    </row>
    <row r="628" spans="1:49" s="1" customFormat="1" ht="20.100000000000001" customHeight="1" x14ac:dyDescent="0.25">
      <c r="A628" s="3"/>
      <c r="B628" s="57" t="s">
        <v>281</v>
      </c>
      <c r="C628" s="58"/>
      <c r="D628" s="58"/>
      <c r="E628" s="5"/>
      <c r="F628" s="59">
        <v>88</v>
      </c>
      <c r="G628" s="54"/>
      <c r="H628" s="54"/>
      <c r="I628" s="54"/>
      <c r="J628" s="59">
        <v>788</v>
      </c>
      <c r="K628" s="59">
        <v>11</v>
      </c>
      <c r="L628" s="59">
        <v>2</v>
      </c>
      <c r="M628" s="54"/>
      <c r="N628" s="59">
        <v>801</v>
      </c>
      <c r="O628" s="54"/>
      <c r="P628" s="54"/>
      <c r="Q628" s="54"/>
      <c r="R628" s="59">
        <v>1</v>
      </c>
      <c r="S628" s="59">
        <v>9</v>
      </c>
      <c r="T628" s="59">
        <v>151</v>
      </c>
      <c r="U628" s="59">
        <v>47</v>
      </c>
      <c r="V628" s="54"/>
      <c r="W628" s="59">
        <v>254</v>
      </c>
      <c r="X628" s="59">
        <v>1</v>
      </c>
      <c r="Y628" s="59">
        <v>2</v>
      </c>
      <c r="Z628" s="59">
        <v>36</v>
      </c>
      <c r="AA628" s="59">
        <v>54</v>
      </c>
      <c r="AB628" s="59">
        <v>8</v>
      </c>
      <c r="AC628" s="59">
        <v>194</v>
      </c>
      <c r="AD628" s="59">
        <v>0</v>
      </c>
      <c r="AE628" s="54"/>
      <c r="AF628" s="59">
        <v>757</v>
      </c>
      <c r="AG628" s="54"/>
      <c r="AH628" s="54"/>
      <c r="AI628" s="54"/>
      <c r="AJ628" s="59">
        <v>132</v>
      </c>
      <c r="AK628" s="54"/>
      <c r="AL628" s="54"/>
      <c r="AM628" s="54"/>
      <c r="AN628" s="59">
        <v>0</v>
      </c>
      <c r="AO628" s="54"/>
      <c r="AP628" s="59">
        <v>0</v>
      </c>
      <c r="AQ628" s="54"/>
      <c r="AR628" s="54"/>
      <c r="AS628" s="54"/>
      <c r="AT628" s="59">
        <v>0</v>
      </c>
      <c r="AU628" s="39"/>
      <c r="AV628" s="39"/>
      <c r="AW628" s="39"/>
    </row>
    <row r="629" spans="1:49" ht="20.100000000000001" customHeight="1" x14ac:dyDescent="0.2"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</row>
    <row r="630" spans="1:49" ht="20.100000000000001" customHeight="1" x14ac:dyDescent="0.2">
      <c r="B630" s="6" t="s">
        <v>282</v>
      </c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</row>
    <row r="631" spans="1:49" ht="20.100000000000001" customHeight="1" x14ac:dyDescent="0.2">
      <c r="C631" s="3" t="s">
        <v>154</v>
      </c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</row>
    <row r="632" spans="1:49" ht="20.100000000000001" customHeight="1" x14ac:dyDescent="0.2">
      <c r="D632" s="2" t="s">
        <v>96</v>
      </c>
      <c r="F632" s="39">
        <v>23</v>
      </c>
      <c r="G632" s="39"/>
      <c r="H632" s="39"/>
      <c r="I632" s="39"/>
      <c r="J632" s="39">
        <v>161</v>
      </c>
      <c r="K632" s="39">
        <v>7</v>
      </c>
      <c r="L632" s="39">
        <v>0</v>
      </c>
      <c r="M632" s="39"/>
      <c r="N632" s="39">
        <v>168</v>
      </c>
      <c r="O632" s="39"/>
      <c r="P632" s="39"/>
      <c r="Q632" s="39"/>
      <c r="R632" s="39">
        <v>0</v>
      </c>
      <c r="S632" s="39">
        <v>1</v>
      </c>
      <c r="T632" s="39">
        <v>42</v>
      </c>
      <c r="U632" s="39">
        <v>9</v>
      </c>
      <c r="V632" s="39"/>
      <c r="W632" s="39">
        <v>35</v>
      </c>
      <c r="X632" s="39">
        <v>6</v>
      </c>
      <c r="Y632" s="39">
        <v>0</v>
      </c>
      <c r="Z632" s="39">
        <v>3</v>
      </c>
      <c r="AA632" s="39">
        <v>9</v>
      </c>
      <c r="AB632" s="39">
        <v>1</v>
      </c>
      <c r="AC632" s="39">
        <v>56</v>
      </c>
      <c r="AD632" s="39">
        <v>0</v>
      </c>
      <c r="AE632" s="39"/>
      <c r="AF632" s="39">
        <v>162</v>
      </c>
      <c r="AG632" s="39"/>
      <c r="AH632" s="39"/>
      <c r="AI632" s="39"/>
      <c r="AJ632" s="39">
        <v>29</v>
      </c>
      <c r="AK632" s="39"/>
      <c r="AL632" s="39"/>
      <c r="AM632" s="39"/>
      <c r="AN632" s="39">
        <v>0</v>
      </c>
      <c r="AO632" s="39"/>
      <c r="AP632" s="39">
        <v>0</v>
      </c>
      <c r="AQ632" s="39"/>
      <c r="AR632" s="39"/>
      <c r="AS632" s="39"/>
      <c r="AT632" s="39">
        <v>1</v>
      </c>
      <c r="AU632" s="39"/>
      <c r="AV632" s="39"/>
      <c r="AW632" s="39"/>
    </row>
    <row r="633" spans="1:49" ht="19.5" customHeight="1" x14ac:dyDescent="0.2">
      <c r="D633" s="47" t="s">
        <v>97</v>
      </c>
      <c r="F633" s="48">
        <v>30</v>
      </c>
      <c r="G633" s="49"/>
      <c r="H633" s="49"/>
      <c r="I633" s="49"/>
      <c r="J633" s="48">
        <v>159</v>
      </c>
      <c r="K633" s="48">
        <v>1</v>
      </c>
      <c r="L633" s="48">
        <v>0</v>
      </c>
      <c r="M633" s="49"/>
      <c r="N633" s="48">
        <v>160</v>
      </c>
      <c r="O633" s="49"/>
      <c r="P633" s="49"/>
      <c r="Q633" s="49"/>
      <c r="R633" s="48">
        <v>0</v>
      </c>
      <c r="S633" s="48">
        <v>2</v>
      </c>
      <c r="T633" s="48">
        <v>34</v>
      </c>
      <c r="U633" s="48">
        <v>6</v>
      </c>
      <c r="V633" s="49"/>
      <c r="W633" s="48">
        <v>37</v>
      </c>
      <c r="X633" s="48">
        <v>1</v>
      </c>
      <c r="Y633" s="48">
        <v>0</v>
      </c>
      <c r="Z633" s="48">
        <v>1</v>
      </c>
      <c r="AA633" s="48">
        <v>15</v>
      </c>
      <c r="AB633" s="48">
        <v>1</v>
      </c>
      <c r="AC633" s="48">
        <v>61</v>
      </c>
      <c r="AD633" s="48">
        <v>0</v>
      </c>
      <c r="AE633" s="49"/>
      <c r="AF633" s="48">
        <v>158</v>
      </c>
      <c r="AG633" s="49"/>
      <c r="AH633" s="49"/>
      <c r="AI633" s="49"/>
      <c r="AJ633" s="48">
        <v>32</v>
      </c>
      <c r="AK633" s="49"/>
      <c r="AL633" s="49"/>
      <c r="AM633" s="49"/>
      <c r="AN633" s="48">
        <v>0</v>
      </c>
      <c r="AO633" s="49"/>
      <c r="AP633" s="48">
        <v>0</v>
      </c>
      <c r="AQ633" s="49"/>
      <c r="AR633" s="49"/>
      <c r="AS633" s="49"/>
      <c r="AT633" s="48">
        <v>0</v>
      </c>
      <c r="AU633" s="39"/>
      <c r="AV633" s="39"/>
      <c r="AW633" s="39"/>
    </row>
    <row r="634" spans="1:49" ht="20.100000000000001" customHeight="1" x14ac:dyDescent="0.2"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</row>
    <row r="635" spans="1:49" s="1" customFormat="1" ht="20.100000000000001" customHeight="1" x14ac:dyDescent="0.25">
      <c r="A635" s="3"/>
      <c r="B635" s="6"/>
      <c r="C635" s="51" t="s">
        <v>159</v>
      </c>
      <c r="D635" s="52"/>
      <c r="E635" s="5"/>
      <c r="F635" s="53">
        <v>53</v>
      </c>
      <c r="G635" s="54"/>
      <c r="H635" s="54"/>
      <c r="I635" s="54"/>
      <c r="J635" s="53">
        <v>320</v>
      </c>
      <c r="K635" s="53">
        <v>8</v>
      </c>
      <c r="L635" s="53">
        <v>0</v>
      </c>
      <c r="M635" s="54"/>
      <c r="N635" s="53">
        <v>328</v>
      </c>
      <c r="O635" s="54"/>
      <c r="P635" s="54"/>
      <c r="Q635" s="54"/>
      <c r="R635" s="53">
        <v>0</v>
      </c>
      <c r="S635" s="53">
        <v>3</v>
      </c>
      <c r="T635" s="53">
        <v>76</v>
      </c>
      <c r="U635" s="53">
        <v>15</v>
      </c>
      <c r="V635" s="54"/>
      <c r="W635" s="53">
        <v>72</v>
      </c>
      <c r="X635" s="53">
        <v>7</v>
      </c>
      <c r="Y635" s="53">
        <v>0</v>
      </c>
      <c r="Z635" s="53">
        <v>4</v>
      </c>
      <c r="AA635" s="53">
        <v>24</v>
      </c>
      <c r="AB635" s="53">
        <v>2</v>
      </c>
      <c r="AC635" s="53">
        <v>117</v>
      </c>
      <c r="AD635" s="53">
        <v>0</v>
      </c>
      <c r="AE635" s="54"/>
      <c r="AF635" s="53">
        <v>320</v>
      </c>
      <c r="AG635" s="54"/>
      <c r="AH635" s="54"/>
      <c r="AI635" s="54"/>
      <c r="AJ635" s="53">
        <v>61</v>
      </c>
      <c r="AK635" s="54"/>
      <c r="AL635" s="54"/>
      <c r="AM635" s="54"/>
      <c r="AN635" s="53">
        <v>0</v>
      </c>
      <c r="AO635" s="54"/>
      <c r="AP635" s="53">
        <v>0</v>
      </c>
      <c r="AQ635" s="54"/>
      <c r="AR635" s="54"/>
      <c r="AS635" s="54"/>
      <c r="AT635" s="53">
        <v>1</v>
      </c>
      <c r="AU635" s="39"/>
      <c r="AV635" s="39"/>
      <c r="AW635" s="39"/>
    </row>
    <row r="636" spans="1:49" s="1" customFormat="1" ht="20.100000000000001" customHeight="1" x14ac:dyDescent="0.2">
      <c r="A636" s="3"/>
      <c r="B636" s="6"/>
      <c r="C636" s="3"/>
      <c r="D636" s="3"/>
      <c r="E636" s="5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39"/>
      <c r="AV636" s="39"/>
      <c r="AW636" s="39"/>
    </row>
    <row r="637" spans="1:49" s="1" customFormat="1" ht="20.100000000000001" customHeight="1" x14ac:dyDescent="0.25">
      <c r="A637" s="3"/>
      <c r="B637" s="57" t="s">
        <v>283</v>
      </c>
      <c r="C637" s="58"/>
      <c r="D637" s="58"/>
      <c r="E637" s="5"/>
      <c r="F637" s="59">
        <v>53</v>
      </c>
      <c r="G637" s="54"/>
      <c r="H637" s="54"/>
      <c r="I637" s="54"/>
      <c r="J637" s="59">
        <v>320</v>
      </c>
      <c r="K637" s="59">
        <v>8</v>
      </c>
      <c r="L637" s="59">
        <v>0</v>
      </c>
      <c r="M637" s="54"/>
      <c r="N637" s="59">
        <v>328</v>
      </c>
      <c r="O637" s="54"/>
      <c r="P637" s="54"/>
      <c r="Q637" s="54"/>
      <c r="R637" s="59">
        <v>0</v>
      </c>
      <c r="S637" s="59">
        <v>3</v>
      </c>
      <c r="T637" s="59">
        <v>76</v>
      </c>
      <c r="U637" s="59">
        <v>15</v>
      </c>
      <c r="V637" s="54"/>
      <c r="W637" s="59">
        <v>72</v>
      </c>
      <c r="X637" s="59">
        <v>7</v>
      </c>
      <c r="Y637" s="59">
        <v>0</v>
      </c>
      <c r="Z637" s="59">
        <v>4</v>
      </c>
      <c r="AA637" s="59">
        <v>24</v>
      </c>
      <c r="AB637" s="59">
        <v>2</v>
      </c>
      <c r="AC637" s="59">
        <v>117</v>
      </c>
      <c r="AD637" s="59">
        <v>0</v>
      </c>
      <c r="AE637" s="54"/>
      <c r="AF637" s="59">
        <v>320</v>
      </c>
      <c r="AG637" s="54"/>
      <c r="AH637" s="54"/>
      <c r="AI637" s="54"/>
      <c r="AJ637" s="59">
        <v>61</v>
      </c>
      <c r="AK637" s="54"/>
      <c r="AL637" s="54"/>
      <c r="AM637" s="54"/>
      <c r="AN637" s="59">
        <v>0</v>
      </c>
      <c r="AO637" s="54"/>
      <c r="AP637" s="59">
        <v>0</v>
      </c>
      <c r="AQ637" s="54"/>
      <c r="AR637" s="54"/>
      <c r="AS637" s="54"/>
      <c r="AT637" s="59">
        <v>1</v>
      </c>
      <c r="AU637" s="39"/>
      <c r="AV637" s="39"/>
      <c r="AW637" s="39"/>
    </row>
    <row r="638" spans="1:49" ht="20.100000000000001" customHeight="1" x14ac:dyDescent="0.2"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</row>
    <row r="639" spans="1:49" ht="20.100000000000001" customHeight="1" x14ac:dyDescent="0.2">
      <c r="B639" s="6" t="s">
        <v>284</v>
      </c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</row>
    <row r="640" spans="1:49" ht="20.100000000000001" customHeight="1" x14ac:dyDescent="0.2">
      <c r="C640" s="3" t="s">
        <v>0</v>
      </c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</row>
    <row r="641" spans="1:49" ht="20.100000000000001" customHeight="1" x14ac:dyDescent="0.2">
      <c r="D641" s="2" t="s">
        <v>122</v>
      </c>
      <c r="F641" s="39">
        <v>0</v>
      </c>
      <c r="G641" s="39"/>
      <c r="H641" s="39"/>
      <c r="I641" s="39"/>
      <c r="J641" s="39">
        <v>0</v>
      </c>
      <c r="K641" s="39">
        <v>0</v>
      </c>
      <c r="L641" s="39">
        <v>0</v>
      </c>
      <c r="M641" s="39"/>
      <c r="N641" s="39">
        <v>0</v>
      </c>
      <c r="O641" s="39"/>
      <c r="P641" s="39"/>
      <c r="Q641" s="39"/>
      <c r="R641" s="39">
        <v>0</v>
      </c>
      <c r="S641" s="39">
        <v>0</v>
      </c>
      <c r="T641" s="39">
        <v>0</v>
      </c>
      <c r="U641" s="39">
        <v>0</v>
      </c>
      <c r="V641" s="39"/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/>
      <c r="AF641" s="39">
        <v>0</v>
      </c>
      <c r="AG641" s="39"/>
      <c r="AH641" s="39"/>
      <c r="AI641" s="39"/>
      <c r="AJ641" s="39">
        <v>0</v>
      </c>
      <c r="AK641" s="39"/>
      <c r="AL641" s="39"/>
      <c r="AM641" s="39"/>
      <c r="AN641" s="39">
        <v>0</v>
      </c>
      <c r="AO641" s="39"/>
      <c r="AP641" s="39">
        <v>0</v>
      </c>
      <c r="AQ641" s="39"/>
      <c r="AR641" s="39"/>
      <c r="AS641" s="39"/>
      <c r="AT641" s="39">
        <v>0</v>
      </c>
      <c r="AU641" s="39"/>
      <c r="AV641" s="39"/>
      <c r="AW641" s="39"/>
    </row>
    <row r="642" spans="1:49" ht="19.5" customHeight="1" x14ac:dyDescent="0.2">
      <c r="D642" s="47" t="s">
        <v>97</v>
      </c>
      <c r="F642" s="48">
        <v>0</v>
      </c>
      <c r="G642" s="49"/>
      <c r="H642" s="49"/>
      <c r="I642" s="49"/>
      <c r="J642" s="48">
        <v>0</v>
      </c>
      <c r="K642" s="48">
        <v>0</v>
      </c>
      <c r="L642" s="48">
        <v>0</v>
      </c>
      <c r="M642" s="49"/>
      <c r="N642" s="48">
        <v>0</v>
      </c>
      <c r="O642" s="49"/>
      <c r="P642" s="49"/>
      <c r="Q642" s="49"/>
      <c r="R642" s="48">
        <v>0</v>
      </c>
      <c r="S642" s="48">
        <v>0</v>
      </c>
      <c r="T642" s="48">
        <v>0</v>
      </c>
      <c r="U642" s="48">
        <v>0</v>
      </c>
      <c r="V642" s="49"/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9"/>
      <c r="AF642" s="48">
        <v>0</v>
      </c>
      <c r="AG642" s="49"/>
      <c r="AH642" s="49"/>
      <c r="AI642" s="49"/>
      <c r="AJ642" s="48">
        <v>0</v>
      </c>
      <c r="AK642" s="49"/>
      <c r="AL642" s="49"/>
      <c r="AM642" s="49"/>
      <c r="AN642" s="48">
        <v>0</v>
      </c>
      <c r="AO642" s="49"/>
      <c r="AP642" s="48">
        <v>0</v>
      </c>
      <c r="AQ642" s="49"/>
      <c r="AR642" s="49"/>
      <c r="AS642" s="49"/>
      <c r="AT642" s="48">
        <v>0</v>
      </c>
      <c r="AU642" s="39"/>
      <c r="AV642" s="39"/>
      <c r="AW642" s="39"/>
    </row>
    <row r="643" spans="1:49" ht="20.100000000000001" customHeight="1" x14ac:dyDescent="0.2"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</row>
    <row r="644" spans="1:49" s="1" customFormat="1" ht="20.100000000000001" customHeight="1" x14ac:dyDescent="0.25">
      <c r="A644" s="3"/>
      <c r="B644" s="6"/>
      <c r="C644" s="51" t="s">
        <v>120</v>
      </c>
      <c r="D644" s="52"/>
      <c r="E644" s="5"/>
      <c r="F644" s="53">
        <v>0</v>
      </c>
      <c r="G644" s="54"/>
      <c r="H644" s="54"/>
      <c r="I644" s="54"/>
      <c r="J644" s="53">
        <v>0</v>
      </c>
      <c r="K644" s="53">
        <v>0</v>
      </c>
      <c r="L644" s="53">
        <v>0</v>
      </c>
      <c r="M644" s="54"/>
      <c r="N644" s="53">
        <v>0</v>
      </c>
      <c r="O644" s="54"/>
      <c r="P644" s="54"/>
      <c r="Q644" s="54"/>
      <c r="R644" s="53">
        <v>0</v>
      </c>
      <c r="S644" s="53">
        <v>0</v>
      </c>
      <c r="T644" s="53">
        <v>0</v>
      </c>
      <c r="U644" s="53">
        <v>0</v>
      </c>
      <c r="V644" s="54"/>
      <c r="W644" s="53">
        <v>0</v>
      </c>
      <c r="X644" s="53">
        <v>0</v>
      </c>
      <c r="Y644" s="53">
        <v>0</v>
      </c>
      <c r="Z644" s="53">
        <v>0</v>
      </c>
      <c r="AA644" s="53">
        <v>0</v>
      </c>
      <c r="AB644" s="53">
        <v>0</v>
      </c>
      <c r="AC644" s="53">
        <v>0</v>
      </c>
      <c r="AD644" s="53">
        <v>0</v>
      </c>
      <c r="AE644" s="54"/>
      <c r="AF644" s="53">
        <v>0</v>
      </c>
      <c r="AG644" s="54"/>
      <c r="AH644" s="54"/>
      <c r="AI644" s="54"/>
      <c r="AJ644" s="53">
        <v>0</v>
      </c>
      <c r="AK644" s="54"/>
      <c r="AL644" s="54"/>
      <c r="AM644" s="54"/>
      <c r="AN644" s="53">
        <v>0</v>
      </c>
      <c r="AO644" s="54"/>
      <c r="AP644" s="53">
        <v>0</v>
      </c>
      <c r="AQ644" s="54"/>
      <c r="AR644" s="54"/>
      <c r="AS644" s="54"/>
      <c r="AT644" s="53">
        <v>0</v>
      </c>
      <c r="AU644" s="39"/>
      <c r="AV644" s="39"/>
      <c r="AW644" s="39"/>
    </row>
    <row r="645" spans="1:49" ht="20.100000000000001" customHeight="1" x14ac:dyDescent="0.2"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</row>
    <row r="646" spans="1:49" ht="20.100000000000001" customHeight="1" x14ac:dyDescent="0.2">
      <c r="C646" s="3" t="s">
        <v>95</v>
      </c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</row>
    <row r="647" spans="1:49" ht="20.100000000000001" customHeight="1" x14ac:dyDescent="0.2">
      <c r="D647" s="2" t="s">
        <v>96</v>
      </c>
      <c r="F647" s="39">
        <v>0</v>
      </c>
      <c r="G647" s="39"/>
      <c r="H647" s="39"/>
      <c r="I647" s="39"/>
      <c r="J647" s="39">
        <v>0</v>
      </c>
      <c r="K647" s="39">
        <v>0</v>
      </c>
      <c r="L647" s="39">
        <v>0</v>
      </c>
      <c r="M647" s="39"/>
      <c r="N647" s="39">
        <v>0</v>
      </c>
      <c r="O647" s="39"/>
      <c r="P647" s="39"/>
      <c r="Q647" s="39"/>
      <c r="R647" s="39">
        <v>0</v>
      </c>
      <c r="S647" s="39">
        <v>0</v>
      </c>
      <c r="T647" s="39">
        <v>0</v>
      </c>
      <c r="U647" s="39">
        <v>0</v>
      </c>
      <c r="V647" s="39"/>
      <c r="W647" s="39">
        <v>0</v>
      </c>
      <c r="X647" s="39">
        <v>0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>
        <v>0</v>
      </c>
      <c r="AE647" s="39"/>
      <c r="AF647" s="39">
        <v>0</v>
      </c>
      <c r="AG647" s="39"/>
      <c r="AH647" s="39"/>
      <c r="AI647" s="39"/>
      <c r="AJ647" s="39">
        <v>0</v>
      </c>
      <c r="AK647" s="39"/>
      <c r="AL647" s="39"/>
      <c r="AM647" s="39"/>
      <c r="AN647" s="39">
        <v>0</v>
      </c>
      <c r="AO647" s="39"/>
      <c r="AP647" s="39">
        <v>0</v>
      </c>
      <c r="AQ647" s="39"/>
      <c r="AR647" s="39"/>
      <c r="AS647" s="39"/>
      <c r="AT647" s="39">
        <v>0</v>
      </c>
      <c r="AU647" s="39"/>
      <c r="AV647" s="39"/>
      <c r="AW647" s="39"/>
    </row>
    <row r="648" spans="1:49" ht="19.5" customHeight="1" x14ac:dyDescent="0.2">
      <c r="D648" s="47" t="s">
        <v>97</v>
      </c>
      <c r="F648" s="48">
        <v>0</v>
      </c>
      <c r="G648" s="49"/>
      <c r="H648" s="49"/>
      <c r="I648" s="49"/>
      <c r="J648" s="48">
        <v>0</v>
      </c>
      <c r="K648" s="48">
        <v>0</v>
      </c>
      <c r="L648" s="48">
        <v>0</v>
      </c>
      <c r="M648" s="49"/>
      <c r="N648" s="48">
        <v>0</v>
      </c>
      <c r="O648" s="49"/>
      <c r="P648" s="49"/>
      <c r="Q648" s="49"/>
      <c r="R648" s="48">
        <v>0</v>
      </c>
      <c r="S648" s="48">
        <v>0</v>
      </c>
      <c r="T648" s="48">
        <v>0</v>
      </c>
      <c r="U648" s="48">
        <v>0</v>
      </c>
      <c r="V648" s="49"/>
      <c r="W648" s="48">
        <v>0</v>
      </c>
      <c r="X648" s="48">
        <v>0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9"/>
      <c r="AF648" s="48">
        <v>0</v>
      </c>
      <c r="AG648" s="49"/>
      <c r="AH648" s="49"/>
      <c r="AI648" s="49"/>
      <c r="AJ648" s="48">
        <v>0</v>
      </c>
      <c r="AK648" s="49"/>
      <c r="AL648" s="49"/>
      <c r="AM648" s="49"/>
      <c r="AN648" s="48">
        <v>0</v>
      </c>
      <c r="AO648" s="49"/>
      <c r="AP648" s="48">
        <v>0</v>
      </c>
      <c r="AQ648" s="49"/>
      <c r="AR648" s="49"/>
      <c r="AS648" s="49"/>
      <c r="AT648" s="48">
        <v>0</v>
      </c>
      <c r="AU648" s="39"/>
      <c r="AV648" s="39"/>
      <c r="AW648" s="39"/>
    </row>
    <row r="649" spans="1:49" ht="20.100000000000001" customHeight="1" x14ac:dyDescent="0.2">
      <c r="D649" s="2" t="s">
        <v>113</v>
      </c>
      <c r="F649" s="39">
        <v>0</v>
      </c>
      <c r="G649" s="39"/>
      <c r="H649" s="39"/>
      <c r="I649" s="39"/>
      <c r="J649" s="39">
        <v>0</v>
      </c>
      <c r="K649" s="39">
        <v>0</v>
      </c>
      <c r="L649" s="39">
        <v>0</v>
      </c>
      <c r="M649" s="39"/>
      <c r="N649" s="39">
        <v>0</v>
      </c>
      <c r="O649" s="39"/>
      <c r="P649" s="39"/>
      <c r="Q649" s="39"/>
      <c r="R649" s="39">
        <v>0</v>
      </c>
      <c r="S649" s="39">
        <v>0</v>
      </c>
      <c r="T649" s="39">
        <v>0</v>
      </c>
      <c r="U649" s="39">
        <v>0</v>
      </c>
      <c r="V649" s="39"/>
      <c r="W649" s="39">
        <v>0</v>
      </c>
      <c r="X649" s="39">
        <v>0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/>
      <c r="AF649" s="39">
        <v>0</v>
      </c>
      <c r="AG649" s="39"/>
      <c r="AH649" s="39"/>
      <c r="AI649" s="39"/>
      <c r="AJ649" s="39">
        <v>0</v>
      </c>
      <c r="AK649" s="39"/>
      <c r="AL649" s="39"/>
      <c r="AM649" s="39"/>
      <c r="AN649" s="39">
        <v>0</v>
      </c>
      <c r="AO649" s="39"/>
      <c r="AP649" s="39">
        <v>0</v>
      </c>
      <c r="AQ649" s="39"/>
      <c r="AR649" s="39"/>
      <c r="AS649" s="39"/>
      <c r="AT649" s="39">
        <v>0</v>
      </c>
      <c r="AU649" s="39"/>
      <c r="AV649" s="39"/>
      <c r="AW649" s="39"/>
    </row>
    <row r="650" spans="1:49" ht="20.100000000000001" customHeight="1" x14ac:dyDescent="0.2"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</row>
    <row r="651" spans="1:49" s="1" customFormat="1" ht="20.100000000000001" customHeight="1" x14ac:dyDescent="0.25">
      <c r="A651" s="3"/>
      <c r="B651" s="6"/>
      <c r="C651" s="51" t="s">
        <v>112</v>
      </c>
      <c r="D651" s="52"/>
      <c r="E651" s="5"/>
      <c r="F651" s="53">
        <v>0</v>
      </c>
      <c r="G651" s="54"/>
      <c r="H651" s="54"/>
      <c r="I651" s="54"/>
      <c r="J651" s="53">
        <v>0</v>
      </c>
      <c r="K651" s="53">
        <v>0</v>
      </c>
      <c r="L651" s="53">
        <v>0</v>
      </c>
      <c r="M651" s="54"/>
      <c r="N651" s="53">
        <v>0</v>
      </c>
      <c r="O651" s="54"/>
      <c r="P651" s="54"/>
      <c r="Q651" s="54"/>
      <c r="R651" s="53">
        <v>0</v>
      </c>
      <c r="S651" s="53">
        <v>0</v>
      </c>
      <c r="T651" s="53">
        <v>0</v>
      </c>
      <c r="U651" s="53">
        <v>0</v>
      </c>
      <c r="V651" s="54"/>
      <c r="W651" s="53">
        <v>0</v>
      </c>
      <c r="X651" s="53">
        <v>0</v>
      </c>
      <c r="Y651" s="53">
        <v>0</v>
      </c>
      <c r="Z651" s="53">
        <v>0</v>
      </c>
      <c r="AA651" s="53">
        <v>0</v>
      </c>
      <c r="AB651" s="53">
        <v>0</v>
      </c>
      <c r="AC651" s="53">
        <v>0</v>
      </c>
      <c r="AD651" s="53">
        <v>0</v>
      </c>
      <c r="AE651" s="54"/>
      <c r="AF651" s="53">
        <v>0</v>
      </c>
      <c r="AG651" s="54"/>
      <c r="AH651" s="54"/>
      <c r="AI651" s="54"/>
      <c r="AJ651" s="53">
        <v>0</v>
      </c>
      <c r="AK651" s="54"/>
      <c r="AL651" s="54"/>
      <c r="AM651" s="54"/>
      <c r="AN651" s="53">
        <v>0</v>
      </c>
      <c r="AO651" s="54"/>
      <c r="AP651" s="53">
        <v>0</v>
      </c>
      <c r="AQ651" s="54"/>
      <c r="AR651" s="54"/>
      <c r="AS651" s="54"/>
      <c r="AT651" s="53">
        <v>0</v>
      </c>
      <c r="AU651" s="39"/>
      <c r="AV651" s="39"/>
      <c r="AW651" s="39"/>
    </row>
    <row r="652" spans="1:49" ht="20.100000000000001" customHeight="1" x14ac:dyDescent="0.2"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</row>
    <row r="653" spans="1:49" ht="20.100000000000001" customHeight="1" x14ac:dyDescent="0.2">
      <c r="C653" s="3" t="s">
        <v>285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</row>
    <row r="654" spans="1:49" ht="20.100000000000001" customHeight="1" x14ac:dyDescent="0.2">
      <c r="D654" s="2" t="s">
        <v>96</v>
      </c>
      <c r="F654" s="39">
        <v>48</v>
      </c>
      <c r="G654" s="39"/>
      <c r="H654" s="39"/>
      <c r="I654" s="39"/>
      <c r="J654" s="39">
        <v>376</v>
      </c>
      <c r="K654" s="39">
        <v>3</v>
      </c>
      <c r="L654" s="39">
        <v>2</v>
      </c>
      <c r="M654" s="39"/>
      <c r="N654" s="39">
        <v>381</v>
      </c>
      <c r="O654" s="39"/>
      <c r="P654" s="39"/>
      <c r="Q654" s="39"/>
      <c r="R654" s="39">
        <v>0</v>
      </c>
      <c r="S654" s="39">
        <v>5</v>
      </c>
      <c r="T654" s="39">
        <v>49</v>
      </c>
      <c r="U654" s="39">
        <v>23</v>
      </c>
      <c r="V654" s="39"/>
      <c r="W654" s="39">
        <v>101</v>
      </c>
      <c r="X654" s="39">
        <v>0</v>
      </c>
      <c r="Y654" s="39">
        <v>0</v>
      </c>
      <c r="Z654" s="39">
        <v>18</v>
      </c>
      <c r="AA654" s="39">
        <v>6</v>
      </c>
      <c r="AB654" s="39">
        <v>0</v>
      </c>
      <c r="AC654" s="39">
        <v>115</v>
      </c>
      <c r="AD654" s="39">
        <v>0</v>
      </c>
      <c r="AE654" s="39"/>
      <c r="AF654" s="39">
        <v>317</v>
      </c>
      <c r="AG654" s="39"/>
      <c r="AH654" s="39"/>
      <c r="AI654" s="39"/>
      <c r="AJ654" s="39">
        <v>112</v>
      </c>
      <c r="AK654" s="39"/>
      <c r="AL654" s="39"/>
      <c r="AM654" s="39"/>
      <c r="AN654" s="39">
        <v>0</v>
      </c>
      <c r="AO654" s="39"/>
      <c r="AP654" s="39">
        <v>0</v>
      </c>
      <c r="AQ654" s="39"/>
      <c r="AR654" s="39"/>
      <c r="AS654" s="39"/>
      <c r="AT654" s="39">
        <v>0</v>
      </c>
      <c r="AU654" s="39"/>
      <c r="AV654" s="39"/>
      <c r="AW654" s="39"/>
    </row>
    <row r="655" spans="1:49" ht="19.5" customHeight="1" x14ac:dyDescent="0.2">
      <c r="D655" s="47" t="s">
        <v>97</v>
      </c>
      <c r="F655" s="48">
        <v>68</v>
      </c>
      <c r="G655" s="49"/>
      <c r="H655" s="49"/>
      <c r="I655" s="49"/>
      <c r="J655" s="48">
        <v>387</v>
      </c>
      <c r="K655" s="48">
        <v>2</v>
      </c>
      <c r="L655" s="48">
        <v>4</v>
      </c>
      <c r="M655" s="49"/>
      <c r="N655" s="48">
        <v>393</v>
      </c>
      <c r="O655" s="49"/>
      <c r="P655" s="49"/>
      <c r="Q655" s="49"/>
      <c r="R655" s="48">
        <v>0</v>
      </c>
      <c r="S655" s="48">
        <v>2</v>
      </c>
      <c r="T655" s="48">
        <v>39</v>
      </c>
      <c r="U655" s="48">
        <v>16</v>
      </c>
      <c r="V655" s="49"/>
      <c r="W655" s="48">
        <v>160</v>
      </c>
      <c r="X655" s="48">
        <v>0</v>
      </c>
      <c r="Y655" s="48">
        <v>1</v>
      </c>
      <c r="Z655" s="48">
        <v>16</v>
      </c>
      <c r="AA655" s="48">
        <v>8</v>
      </c>
      <c r="AB655" s="48">
        <v>1</v>
      </c>
      <c r="AC655" s="48">
        <v>139</v>
      </c>
      <c r="AD655" s="48">
        <v>0</v>
      </c>
      <c r="AE655" s="49"/>
      <c r="AF655" s="48">
        <v>382</v>
      </c>
      <c r="AG655" s="49"/>
      <c r="AH655" s="49"/>
      <c r="AI655" s="49"/>
      <c r="AJ655" s="48">
        <v>79</v>
      </c>
      <c r="AK655" s="49"/>
      <c r="AL655" s="49"/>
      <c r="AM655" s="49"/>
      <c r="AN655" s="48">
        <v>0</v>
      </c>
      <c r="AO655" s="49"/>
      <c r="AP655" s="48">
        <v>0</v>
      </c>
      <c r="AQ655" s="49"/>
      <c r="AR655" s="49"/>
      <c r="AS655" s="49"/>
      <c r="AT655" s="48">
        <v>5</v>
      </c>
      <c r="AU655" s="39"/>
      <c r="AV655" s="39"/>
      <c r="AW655" s="39"/>
    </row>
    <row r="656" spans="1:49" ht="20.100000000000001" customHeight="1" x14ac:dyDescent="0.2"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</row>
    <row r="657" spans="1:49" s="1" customFormat="1" ht="20.100000000000001" customHeight="1" x14ac:dyDescent="0.25">
      <c r="A657" s="3"/>
      <c r="B657" s="6"/>
      <c r="C657" s="51" t="s">
        <v>286</v>
      </c>
      <c r="D657" s="52"/>
      <c r="E657" s="5"/>
      <c r="F657" s="53">
        <v>116</v>
      </c>
      <c r="G657" s="54"/>
      <c r="H657" s="54"/>
      <c r="I657" s="54"/>
      <c r="J657" s="53">
        <v>763</v>
      </c>
      <c r="K657" s="53">
        <v>5</v>
      </c>
      <c r="L657" s="53">
        <v>6</v>
      </c>
      <c r="M657" s="54"/>
      <c r="N657" s="53">
        <v>774</v>
      </c>
      <c r="O657" s="54"/>
      <c r="P657" s="54"/>
      <c r="Q657" s="54"/>
      <c r="R657" s="53">
        <v>0</v>
      </c>
      <c r="S657" s="53">
        <v>7</v>
      </c>
      <c r="T657" s="53">
        <v>88</v>
      </c>
      <c r="U657" s="53">
        <v>39</v>
      </c>
      <c r="V657" s="54"/>
      <c r="W657" s="53">
        <v>261</v>
      </c>
      <c r="X657" s="53">
        <v>0</v>
      </c>
      <c r="Y657" s="53">
        <v>1</v>
      </c>
      <c r="Z657" s="53">
        <v>34</v>
      </c>
      <c r="AA657" s="53">
        <v>14</v>
      </c>
      <c r="AB657" s="53">
        <v>1</v>
      </c>
      <c r="AC657" s="53">
        <v>254</v>
      </c>
      <c r="AD657" s="53">
        <v>0</v>
      </c>
      <c r="AE657" s="54"/>
      <c r="AF657" s="53">
        <v>699</v>
      </c>
      <c r="AG657" s="54"/>
      <c r="AH657" s="54"/>
      <c r="AI657" s="54"/>
      <c r="AJ657" s="53">
        <v>191</v>
      </c>
      <c r="AK657" s="54"/>
      <c r="AL657" s="54"/>
      <c r="AM657" s="54"/>
      <c r="AN657" s="53">
        <v>0</v>
      </c>
      <c r="AO657" s="54"/>
      <c r="AP657" s="53">
        <v>0</v>
      </c>
      <c r="AQ657" s="54"/>
      <c r="AR657" s="54"/>
      <c r="AS657" s="54"/>
      <c r="AT657" s="53">
        <v>5</v>
      </c>
      <c r="AU657" s="39"/>
      <c r="AV657" s="39"/>
      <c r="AW657" s="39"/>
    </row>
    <row r="658" spans="1:49" ht="20.100000000000001" customHeight="1" x14ac:dyDescent="0.2"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39"/>
      <c r="AV658" s="39"/>
      <c r="AW658" s="39"/>
    </row>
    <row r="659" spans="1:49" s="1" customFormat="1" ht="20.100000000000001" customHeight="1" x14ac:dyDescent="0.25">
      <c r="A659" s="3"/>
      <c r="B659" s="57" t="s">
        <v>287</v>
      </c>
      <c r="C659" s="58"/>
      <c r="D659" s="58"/>
      <c r="E659" s="5"/>
      <c r="F659" s="59">
        <v>116</v>
      </c>
      <c r="G659" s="54"/>
      <c r="H659" s="54"/>
      <c r="I659" s="54"/>
      <c r="J659" s="59">
        <v>763</v>
      </c>
      <c r="K659" s="59">
        <v>5</v>
      </c>
      <c r="L659" s="59">
        <v>6</v>
      </c>
      <c r="M659" s="54"/>
      <c r="N659" s="59">
        <v>774</v>
      </c>
      <c r="O659" s="54"/>
      <c r="P659" s="54"/>
      <c r="Q659" s="54"/>
      <c r="R659" s="59">
        <v>0</v>
      </c>
      <c r="S659" s="59">
        <v>7</v>
      </c>
      <c r="T659" s="59">
        <v>88</v>
      </c>
      <c r="U659" s="59">
        <v>39</v>
      </c>
      <c r="V659" s="54"/>
      <c r="W659" s="59">
        <v>261</v>
      </c>
      <c r="X659" s="59">
        <v>0</v>
      </c>
      <c r="Y659" s="59">
        <v>1</v>
      </c>
      <c r="Z659" s="59">
        <v>34</v>
      </c>
      <c r="AA659" s="59">
        <v>14</v>
      </c>
      <c r="AB659" s="59">
        <v>1</v>
      </c>
      <c r="AC659" s="59">
        <v>254</v>
      </c>
      <c r="AD659" s="59">
        <v>0</v>
      </c>
      <c r="AE659" s="54"/>
      <c r="AF659" s="59">
        <v>699</v>
      </c>
      <c r="AG659" s="54"/>
      <c r="AH659" s="54"/>
      <c r="AI659" s="54"/>
      <c r="AJ659" s="59">
        <v>191</v>
      </c>
      <c r="AK659" s="54"/>
      <c r="AL659" s="54"/>
      <c r="AM659" s="54"/>
      <c r="AN659" s="59">
        <v>0</v>
      </c>
      <c r="AO659" s="54"/>
      <c r="AP659" s="59">
        <v>0</v>
      </c>
      <c r="AQ659" s="54"/>
      <c r="AR659" s="54"/>
      <c r="AS659" s="54"/>
      <c r="AT659" s="59">
        <v>5</v>
      </c>
      <c r="AU659" s="39"/>
      <c r="AV659" s="39"/>
      <c r="AW659" s="39"/>
    </row>
    <row r="660" spans="1:49" ht="20.100000000000001" customHeight="1" x14ac:dyDescent="0.2"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</row>
    <row r="661" spans="1:49" ht="20.100000000000001" customHeight="1" x14ac:dyDescent="0.2">
      <c r="B661" s="6" t="s">
        <v>288</v>
      </c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</row>
    <row r="662" spans="1:49" ht="20.100000000000001" customHeight="1" x14ac:dyDescent="0.2">
      <c r="C662" s="3" t="s">
        <v>154</v>
      </c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</row>
    <row r="663" spans="1:49" ht="20.100000000000001" customHeight="1" x14ac:dyDescent="0.2">
      <c r="B663" s="5"/>
      <c r="D663" s="2" t="s">
        <v>96</v>
      </c>
      <c r="F663" s="39">
        <v>37</v>
      </c>
      <c r="G663" s="39"/>
      <c r="H663" s="39"/>
      <c r="I663" s="39"/>
      <c r="J663" s="39">
        <v>171</v>
      </c>
      <c r="K663" s="39">
        <v>1</v>
      </c>
      <c r="L663" s="39">
        <v>0</v>
      </c>
      <c r="M663" s="39"/>
      <c r="N663" s="39">
        <v>172</v>
      </c>
      <c r="O663" s="39"/>
      <c r="P663" s="39"/>
      <c r="Q663" s="39"/>
      <c r="R663" s="39">
        <v>0</v>
      </c>
      <c r="S663" s="39">
        <v>11</v>
      </c>
      <c r="T663" s="39">
        <v>23</v>
      </c>
      <c r="U663" s="39">
        <v>23</v>
      </c>
      <c r="V663" s="39"/>
      <c r="W663" s="39">
        <v>38</v>
      </c>
      <c r="X663" s="39">
        <v>0</v>
      </c>
      <c r="Y663" s="39">
        <v>0</v>
      </c>
      <c r="Z663" s="39">
        <v>7</v>
      </c>
      <c r="AA663" s="39">
        <v>4</v>
      </c>
      <c r="AB663" s="39">
        <v>0</v>
      </c>
      <c r="AC663" s="39">
        <v>64</v>
      </c>
      <c r="AD663" s="39">
        <v>0</v>
      </c>
      <c r="AE663" s="39"/>
      <c r="AF663" s="39">
        <v>170</v>
      </c>
      <c r="AG663" s="39"/>
      <c r="AH663" s="39"/>
      <c r="AI663" s="39"/>
      <c r="AJ663" s="39">
        <v>39</v>
      </c>
      <c r="AK663" s="39"/>
      <c r="AL663" s="39"/>
      <c r="AM663" s="39"/>
      <c r="AN663" s="39">
        <v>0</v>
      </c>
      <c r="AO663" s="39"/>
      <c r="AP663" s="39">
        <v>0</v>
      </c>
      <c r="AQ663" s="39"/>
      <c r="AR663" s="39"/>
      <c r="AS663" s="39"/>
      <c r="AT663" s="39">
        <v>0</v>
      </c>
      <c r="AU663" s="39"/>
      <c r="AV663" s="39"/>
      <c r="AW663" s="39"/>
    </row>
    <row r="664" spans="1:49" ht="19.5" customHeight="1" x14ac:dyDescent="0.2">
      <c r="D664" s="47" t="s">
        <v>97</v>
      </c>
      <c r="F664" s="48">
        <v>12</v>
      </c>
      <c r="G664" s="49"/>
      <c r="H664" s="49"/>
      <c r="I664" s="49"/>
      <c r="J664" s="48">
        <v>160</v>
      </c>
      <c r="K664" s="48">
        <v>1</v>
      </c>
      <c r="L664" s="48">
        <v>0</v>
      </c>
      <c r="M664" s="49"/>
      <c r="N664" s="48">
        <v>161</v>
      </c>
      <c r="O664" s="49"/>
      <c r="P664" s="49"/>
      <c r="Q664" s="49"/>
      <c r="R664" s="48">
        <v>0</v>
      </c>
      <c r="S664" s="48">
        <v>5</v>
      </c>
      <c r="T664" s="48">
        <v>25</v>
      </c>
      <c r="U664" s="48">
        <v>6</v>
      </c>
      <c r="V664" s="49"/>
      <c r="W664" s="48">
        <v>42</v>
      </c>
      <c r="X664" s="48">
        <v>0</v>
      </c>
      <c r="Y664" s="48">
        <v>0</v>
      </c>
      <c r="Z664" s="48">
        <v>5</v>
      </c>
      <c r="AA664" s="48">
        <v>3</v>
      </c>
      <c r="AB664" s="48">
        <v>1</v>
      </c>
      <c r="AC664" s="48">
        <v>66</v>
      </c>
      <c r="AD664" s="48">
        <v>0</v>
      </c>
      <c r="AE664" s="49"/>
      <c r="AF664" s="48">
        <v>153</v>
      </c>
      <c r="AG664" s="49"/>
      <c r="AH664" s="49"/>
      <c r="AI664" s="49"/>
      <c r="AJ664" s="48">
        <v>20</v>
      </c>
      <c r="AK664" s="49"/>
      <c r="AL664" s="49"/>
      <c r="AM664" s="49"/>
      <c r="AN664" s="48">
        <v>0</v>
      </c>
      <c r="AO664" s="49"/>
      <c r="AP664" s="48">
        <v>0</v>
      </c>
      <c r="AQ664" s="49"/>
      <c r="AR664" s="49"/>
      <c r="AS664" s="49"/>
      <c r="AT664" s="48">
        <v>0</v>
      </c>
      <c r="AU664" s="39"/>
      <c r="AV664" s="39"/>
      <c r="AW664" s="39"/>
    </row>
    <row r="665" spans="1:49" ht="20.100000000000001" customHeight="1" x14ac:dyDescent="0.2">
      <c r="D665" s="2" t="s">
        <v>113</v>
      </c>
      <c r="F665" s="39">
        <v>31</v>
      </c>
      <c r="G665" s="39"/>
      <c r="H665" s="39"/>
      <c r="I665" s="39"/>
      <c r="J665" s="39">
        <v>165</v>
      </c>
      <c r="K665" s="39">
        <v>1</v>
      </c>
      <c r="L665" s="39">
        <v>2</v>
      </c>
      <c r="M665" s="39"/>
      <c r="N665" s="39">
        <v>168</v>
      </c>
      <c r="O665" s="39"/>
      <c r="P665" s="39"/>
      <c r="Q665" s="39"/>
      <c r="R665" s="39">
        <v>0</v>
      </c>
      <c r="S665" s="39">
        <v>4</v>
      </c>
      <c r="T665" s="39">
        <v>12</v>
      </c>
      <c r="U665" s="39">
        <v>5</v>
      </c>
      <c r="V665" s="39"/>
      <c r="W665" s="39">
        <v>58</v>
      </c>
      <c r="X665" s="39">
        <v>1</v>
      </c>
      <c r="Y665" s="39">
        <v>0</v>
      </c>
      <c r="Z665" s="39">
        <v>6</v>
      </c>
      <c r="AA665" s="39">
        <v>11</v>
      </c>
      <c r="AB665" s="39">
        <v>3</v>
      </c>
      <c r="AC665" s="39">
        <v>70</v>
      </c>
      <c r="AD665" s="39">
        <v>0</v>
      </c>
      <c r="AE665" s="39"/>
      <c r="AF665" s="39">
        <v>170</v>
      </c>
      <c r="AG665" s="39"/>
      <c r="AH665" s="39"/>
      <c r="AI665" s="39"/>
      <c r="AJ665" s="39">
        <v>29</v>
      </c>
      <c r="AK665" s="39"/>
      <c r="AL665" s="39"/>
      <c r="AM665" s="39"/>
      <c r="AN665" s="39">
        <v>0</v>
      </c>
      <c r="AO665" s="39"/>
      <c r="AP665" s="39">
        <v>0</v>
      </c>
      <c r="AQ665" s="39"/>
      <c r="AR665" s="39"/>
      <c r="AS665" s="39"/>
      <c r="AT665" s="39">
        <v>0</v>
      </c>
      <c r="AU665" s="39"/>
      <c r="AV665" s="39"/>
      <c r="AW665" s="39"/>
    </row>
    <row r="666" spans="1:49" ht="20.100000000000001" customHeight="1" x14ac:dyDescent="0.2"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</row>
    <row r="667" spans="1:49" s="1" customFormat="1" ht="20.100000000000001" customHeight="1" x14ac:dyDescent="0.25">
      <c r="A667" s="3"/>
      <c r="B667" s="6"/>
      <c r="C667" s="51" t="s">
        <v>159</v>
      </c>
      <c r="D667" s="52"/>
      <c r="E667" s="5"/>
      <c r="F667" s="53">
        <v>80</v>
      </c>
      <c r="G667" s="54"/>
      <c r="H667" s="54"/>
      <c r="I667" s="54"/>
      <c r="J667" s="53">
        <v>496</v>
      </c>
      <c r="K667" s="53">
        <v>3</v>
      </c>
      <c r="L667" s="53">
        <v>2</v>
      </c>
      <c r="M667" s="54"/>
      <c r="N667" s="53">
        <v>501</v>
      </c>
      <c r="O667" s="54"/>
      <c r="P667" s="54"/>
      <c r="Q667" s="54"/>
      <c r="R667" s="53">
        <v>0</v>
      </c>
      <c r="S667" s="53">
        <v>20</v>
      </c>
      <c r="T667" s="53">
        <v>60</v>
      </c>
      <c r="U667" s="53">
        <v>34</v>
      </c>
      <c r="V667" s="54"/>
      <c r="W667" s="53">
        <v>138</v>
      </c>
      <c r="X667" s="53">
        <v>1</v>
      </c>
      <c r="Y667" s="53">
        <v>0</v>
      </c>
      <c r="Z667" s="53">
        <v>18</v>
      </c>
      <c r="AA667" s="53">
        <v>18</v>
      </c>
      <c r="AB667" s="53">
        <v>4</v>
      </c>
      <c r="AC667" s="53">
        <v>200</v>
      </c>
      <c r="AD667" s="53">
        <v>0</v>
      </c>
      <c r="AE667" s="54"/>
      <c r="AF667" s="53">
        <v>493</v>
      </c>
      <c r="AG667" s="54"/>
      <c r="AH667" s="54"/>
      <c r="AI667" s="54"/>
      <c r="AJ667" s="53">
        <v>88</v>
      </c>
      <c r="AK667" s="54"/>
      <c r="AL667" s="54"/>
      <c r="AM667" s="54"/>
      <c r="AN667" s="53">
        <v>0</v>
      </c>
      <c r="AO667" s="54"/>
      <c r="AP667" s="53">
        <v>0</v>
      </c>
      <c r="AQ667" s="54"/>
      <c r="AR667" s="54"/>
      <c r="AS667" s="54"/>
      <c r="AT667" s="53">
        <v>0</v>
      </c>
      <c r="AU667" s="39"/>
      <c r="AV667" s="39"/>
      <c r="AW667" s="39"/>
    </row>
    <row r="668" spans="1:49" s="1" customFormat="1" ht="20.100000000000001" customHeight="1" x14ac:dyDescent="0.2">
      <c r="A668" s="3"/>
      <c r="B668" s="6"/>
      <c r="C668" s="3"/>
      <c r="D668" s="3"/>
      <c r="E668" s="5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39"/>
      <c r="AV668" s="39"/>
      <c r="AW668" s="39"/>
    </row>
    <row r="669" spans="1:49" s="1" customFormat="1" ht="20.100000000000001" customHeight="1" x14ac:dyDescent="0.25">
      <c r="A669" s="3"/>
      <c r="B669" s="57" t="s">
        <v>289</v>
      </c>
      <c r="C669" s="58"/>
      <c r="D669" s="58"/>
      <c r="E669" s="5"/>
      <c r="F669" s="59">
        <v>80</v>
      </c>
      <c r="G669" s="54"/>
      <c r="H669" s="54"/>
      <c r="I669" s="54"/>
      <c r="J669" s="59">
        <v>496</v>
      </c>
      <c r="K669" s="59">
        <v>3</v>
      </c>
      <c r="L669" s="59">
        <v>2</v>
      </c>
      <c r="M669" s="54"/>
      <c r="N669" s="59">
        <v>501</v>
      </c>
      <c r="O669" s="54"/>
      <c r="P669" s="54"/>
      <c r="Q669" s="54"/>
      <c r="R669" s="59">
        <v>0</v>
      </c>
      <c r="S669" s="59">
        <v>20</v>
      </c>
      <c r="T669" s="59">
        <v>60</v>
      </c>
      <c r="U669" s="59">
        <v>34</v>
      </c>
      <c r="V669" s="54"/>
      <c r="W669" s="59">
        <v>138</v>
      </c>
      <c r="X669" s="59">
        <v>1</v>
      </c>
      <c r="Y669" s="59">
        <v>0</v>
      </c>
      <c r="Z669" s="59">
        <v>18</v>
      </c>
      <c r="AA669" s="59">
        <v>18</v>
      </c>
      <c r="AB669" s="59">
        <v>4</v>
      </c>
      <c r="AC669" s="59">
        <v>200</v>
      </c>
      <c r="AD669" s="59">
        <v>0</v>
      </c>
      <c r="AE669" s="54"/>
      <c r="AF669" s="59">
        <v>493</v>
      </c>
      <c r="AG669" s="54"/>
      <c r="AH669" s="54"/>
      <c r="AI669" s="54"/>
      <c r="AJ669" s="59">
        <v>88</v>
      </c>
      <c r="AK669" s="54"/>
      <c r="AL669" s="54"/>
      <c r="AM669" s="54"/>
      <c r="AN669" s="59">
        <v>0</v>
      </c>
      <c r="AO669" s="54"/>
      <c r="AP669" s="59">
        <v>0</v>
      </c>
      <c r="AQ669" s="54"/>
      <c r="AR669" s="54"/>
      <c r="AS669" s="54"/>
      <c r="AT669" s="59">
        <v>0</v>
      </c>
      <c r="AU669" s="39"/>
      <c r="AV669" s="39"/>
      <c r="AW669" s="39"/>
    </row>
    <row r="670" spans="1:49" ht="20.100000000000001" customHeight="1" x14ac:dyDescent="0.2"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</row>
    <row r="671" spans="1:49" ht="20.100000000000001" customHeight="1" x14ac:dyDescent="0.2">
      <c r="B671" s="6" t="s">
        <v>290</v>
      </c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</row>
    <row r="672" spans="1:49" ht="20.100000000000001" customHeight="1" x14ac:dyDescent="0.2">
      <c r="C672" s="3" t="s">
        <v>154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</row>
    <row r="673" spans="1:49" ht="20.100000000000001" customHeight="1" x14ac:dyDescent="0.2">
      <c r="B673" s="5"/>
      <c r="D673" s="2" t="s">
        <v>96</v>
      </c>
      <c r="F673" s="39">
        <v>30</v>
      </c>
      <c r="G673" s="39"/>
      <c r="H673" s="39"/>
      <c r="I673" s="39"/>
      <c r="J673" s="39">
        <v>265</v>
      </c>
      <c r="K673" s="39">
        <v>3</v>
      </c>
      <c r="L673" s="39">
        <v>2</v>
      </c>
      <c r="M673" s="39"/>
      <c r="N673" s="39">
        <v>270</v>
      </c>
      <c r="O673" s="39"/>
      <c r="P673" s="39"/>
      <c r="Q673" s="39"/>
      <c r="R673" s="39">
        <v>0</v>
      </c>
      <c r="S673" s="39">
        <v>4</v>
      </c>
      <c r="T673" s="39">
        <v>24</v>
      </c>
      <c r="U673" s="39">
        <v>8</v>
      </c>
      <c r="V673" s="39"/>
      <c r="W673" s="39">
        <v>108</v>
      </c>
      <c r="X673" s="39">
        <v>0</v>
      </c>
      <c r="Y673" s="39">
        <v>0</v>
      </c>
      <c r="Z673" s="39">
        <v>4</v>
      </c>
      <c r="AA673" s="39">
        <v>15</v>
      </c>
      <c r="AB673" s="39">
        <v>1</v>
      </c>
      <c r="AC673" s="39">
        <v>102</v>
      </c>
      <c r="AD673" s="39">
        <v>0</v>
      </c>
      <c r="AE673" s="39"/>
      <c r="AF673" s="39">
        <v>266</v>
      </c>
      <c r="AG673" s="39"/>
      <c r="AH673" s="39"/>
      <c r="AI673" s="39"/>
      <c r="AJ673" s="39">
        <v>34</v>
      </c>
      <c r="AK673" s="39"/>
      <c r="AL673" s="39"/>
      <c r="AM673" s="39"/>
      <c r="AN673" s="39">
        <v>0</v>
      </c>
      <c r="AO673" s="39"/>
      <c r="AP673" s="39">
        <v>0</v>
      </c>
      <c r="AQ673" s="39"/>
      <c r="AR673" s="39"/>
      <c r="AS673" s="39"/>
      <c r="AT673" s="39">
        <v>0</v>
      </c>
      <c r="AU673" s="39"/>
      <c r="AV673" s="39"/>
      <c r="AW673" s="39"/>
    </row>
    <row r="674" spans="1:49" ht="19.5" customHeight="1" x14ac:dyDescent="0.2">
      <c r="D674" s="47" t="s">
        <v>97</v>
      </c>
      <c r="F674" s="48">
        <v>47</v>
      </c>
      <c r="G674" s="49"/>
      <c r="H674" s="49"/>
      <c r="I674" s="49"/>
      <c r="J674" s="48">
        <v>262</v>
      </c>
      <c r="K674" s="48">
        <v>2</v>
      </c>
      <c r="L674" s="48">
        <v>4</v>
      </c>
      <c r="M674" s="49"/>
      <c r="N674" s="48">
        <v>268</v>
      </c>
      <c r="O674" s="49"/>
      <c r="P674" s="49"/>
      <c r="Q674" s="49"/>
      <c r="R674" s="48">
        <v>0</v>
      </c>
      <c r="S674" s="48">
        <v>9</v>
      </c>
      <c r="T674" s="48">
        <v>22</v>
      </c>
      <c r="U674" s="48">
        <v>9</v>
      </c>
      <c r="V674" s="49"/>
      <c r="W674" s="48">
        <v>97</v>
      </c>
      <c r="X674" s="48">
        <v>1</v>
      </c>
      <c r="Y674" s="48">
        <v>0</v>
      </c>
      <c r="Z674" s="48">
        <v>8</v>
      </c>
      <c r="AA674" s="48">
        <v>13</v>
      </c>
      <c r="AB674" s="48">
        <v>2</v>
      </c>
      <c r="AC674" s="48">
        <v>105</v>
      </c>
      <c r="AD674" s="48">
        <v>0</v>
      </c>
      <c r="AE674" s="49"/>
      <c r="AF674" s="48">
        <v>266</v>
      </c>
      <c r="AG674" s="49"/>
      <c r="AH674" s="49"/>
      <c r="AI674" s="49"/>
      <c r="AJ674" s="48">
        <v>49</v>
      </c>
      <c r="AK674" s="49"/>
      <c r="AL674" s="49"/>
      <c r="AM674" s="49"/>
      <c r="AN674" s="48">
        <v>0</v>
      </c>
      <c r="AO674" s="49"/>
      <c r="AP674" s="48">
        <v>0</v>
      </c>
      <c r="AQ674" s="49"/>
      <c r="AR674" s="49"/>
      <c r="AS674" s="49"/>
      <c r="AT674" s="48">
        <v>0</v>
      </c>
      <c r="AU674" s="39"/>
      <c r="AV674" s="39"/>
      <c r="AW674" s="39"/>
    </row>
    <row r="675" spans="1:49" ht="20.100000000000001" customHeight="1" x14ac:dyDescent="0.2">
      <c r="D675" s="2" t="s">
        <v>98</v>
      </c>
      <c r="F675" s="39">
        <v>28</v>
      </c>
      <c r="G675" s="39"/>
      <c r="H675" s="39"/>
      <c r="I675" s="39"/>
      <c r="J675" s="39">
        <v>254</v>
      </c>
      <c r="K675" s="39">
        <v>3</v>
      </c>
      <c r="L675" s="39">
        <v>0</v>
      </c>
      <c r="M675" s="39"/>
      <c r="N675" s="39">
        <v>257</v>
      </c>
      <c r="O675" s="39"/>
      <c r="P675" s="39"/>
      <c r="Q675" s="39"/>
      <c r="R675" s="39">
        <v>0</v>
      </c>
      <c r="S675" s="39">
        <v>3</v>
      </c>
      <c r="T675" s="39">
        <v>28</v>
      </c>
      <c r="U675" s="39">
        <v>10</v>
      </c>
      <c r="V675" s="39"/>
      <c r="W675" s="39">
        <v>75</v>
      </c>
      <c r="X675" s="39">
        <v>0</v>
      </c>
      <c r="Y675" s="39">
        <v>0</v>
      </c>
      <c r="Z675" s="39">
        <v>6</v>
      </c>
      <c r="AA675" s="39">
        <v>13</v>
      </c>
      <c r="AB675" s="39">
        <v>3</v>
      </c>
      <c r="AC675" s="39">
        <v>88</v>
      </c>
      <c r="AD675" s="39">
        <v>0</v>
      </c>
      <c r="AE675" s="39"/>
      <c r="AF675" s="39">
        <v>226</v>
      </c>
      <c r="AG675" s="39"/>
      <c r="AH675" s="39"/>
      <c r="AI675" s="39"/>
      <c r="AJ675" s="39">
        <v>59</v>
      </c>
      <c r="AK675" s="39"/>
      <c r="AL675" s="39"/>
      <c r="AM675" s="39"/>
      <c r="AN675" s="39">
        <v>0</v>
      </c>
      <c r="AO675" s="39"/>
      <c r="AP675" s="39">
        <v>0</v>
      </c>
      <c r="AQ675" s="39"/>
      <c r="AR675" s="39"/>
      <c r="AS675" s="39"/>
      <c r="AT675" s="39">
        <v>0</v>
      </c>
      <c r="AU675" s="39"/>
      <c r="AV675" s="39"/>
      <c r="AW675" s="39"/>
    </row>
    <row r="676" spans="1:49" ht="20.100000000000001" customHeight="1" x14ac:dyDescent="0.2"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</row>
    <row r="677" spans="1:49" s="1" customFormat="1" ht="20.100000000000001" customHeight="1" x14ac:dyDescent="0.25">
      <c r="A677" s="3"/>
      <c r="B677" s="6"/>
      <c r="C677" s="51" t="s">
        <v>159</v>
      </c>
      <c r="D677" s="52"/>
      <c r="E677" s="5"/>
      <c r="F677" s="53">
        <v>105</v>
      </c>
      <c r="G677" s="54"/>
      <c r="H677" s="54"/>
      <c r="I677" s="54"/>
      <c r="J677" s="53">
        <v>781</v>
      </c>
      <c r="K677" s="53">
        <v>8</v>
      </c>
      <c r="L677" s="53">
        <v>6</v>
      </c>
      <c r="M677" s="54"/>
      <c r="N677" s="53">
        <v>795</v>
      </c>
      <c r="O677" s="54"/>
      <c r="P677" s="54"/>
      <c r="Q677" s="54"/>
      <c r="R677" s="53">
        <v>0</v>
      </c>
      <c r="S677" s="53">
        <v>16</v>
      </c>
      <c r="T677" s="53">
        <v>74</v>
      </c>
      <c r="U677" s="53">
        <v>27</v>
      </c>
      <c r="V677" s="54"/>
      <c r="W677" s="53">
        <v>280</v>
      </c>
      <c r="X677" s="53">
        <v>1</v>
      </c>
      <c r="Y677" s="53">
        <v>0</v>
      </c>
      <c r="Z677" s="53">
        <v>18</v>
      </c>
      <c r="AA677" s="53">
        <v>41</v>
      </c>
      <c r="AB677" s="53">
        <v>6</v>
      </c>
      <c r="AC677" s="53">
        <v>295</v>
      </c>
      <c r="AD677" s="53">
        <v>0</v>
      </c>
      <c r="AE677" s="54"/>
      <c r="AF677" s="53">
        <v>758</v>
      </c>
      <c r="AG677" s="54"/>
      <c r="AH677" s="54"/>
      <c r="AI677" s="54"/>
      <c r="AJ677" s="53">
        <v>142</v>
      </c>
      <c r="AK677" s="54"/>
      <c r="AL677" s="54"/>
      <c r="AM677" s="54"/>
      <c r="AN677" s="53">
        <v>0</v>
      </c>
      <c r="AO677" s="54"/>
      <c r="AP677" s="53">
        <v>0</v>
      </c>
      <c r="AQ677" s="54"/>
      <c r="AR677" s="54"/>
      <c r="AS677" s="54"/>
      <c r="AT677" s="53">
        <v>0</v>
      </c>
      <c r="AU677" s="39"/>
      <c r="AV677" s="39"/>
      <c r="AW677" s="39"/>
    </row>
    <row r="678" spans="1:49" s="1" customFormat="1" ht="20.100000000000001" customHeight="1" x14ac:dyDescent="0.2">
      <c r="A678" s="3"/>
      <c r="B678" s="6"/>
      <c r="C678" s="3"/>
      <c r="D678" s="3"/>
      <c r="E678" s="5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39"/>
      <c r="AV678" s="39"/>
      <c r="AW678" s="39"/>
    </row>
    <row r="679" spans="1:49" s="1" customFormat="1" ht="20.100000000000001" customHeight="1" x14ac:dyDescent="0.25">
      <c r="A679" s="3"/>
      <c r="B679" s="57" t="s">
        <v>291</v>
      </c>
      <c r="C679" s="58"/>
      <c r="D679" s="58"/>
      <c r="E679" s="5"/>
      <c r="F679" s="59">
        <v>105</v>
      </c>
      <c r="G679" s="54"/>
      <c r="H679" s="54"/>
      <c r="I679" s="54"/>
      <c r="J679" s="59">
        <v>781</v>
      </c>
      <c r="K679" s="59">
        <v>8</v>
      </c>
      <c r="L679" s="59">
        <v>6</v>
      </c>
      <c r="M679" s="54"/>
      <c r="N679" s="59">
        <v>795</v>
      </c>
      <c r="O679" s="54"/>
      <c r="P679" s="54"/>
      <c r="Q679" s="54"/>
      <c r="R679" s="59">
        <v>0</v>
      </c>
      <c r="S679" s="59">
        <v>16</v>
      </c>
      <c r="T679" s="59">
        <v>74</v>
      </c>
      <c r="U679" s="59">
        <v>27</v>
      </c>
      <c r="V679" s="54"/>
      <c r="W679" s="59">
        <v>280</v>
      </c>
      <c r="X679" s="59">
        <v>1</v>
      </c>
      <c r="Y679" s="59">
        <v>0</v>
      </c>
      <c r="Z679" s="59">
        <v>18</v>
      </c>
      <c r="AA679" s="59">
        <v>41</v>
      </c>
      <c r="AB679" s="59">
        <v>6</v>
      </c>
      <c r="AC679" s="59">
        <v>295</v>
      </c>
      <c r="AD679" s="59">
        <v>0</v>
      </c>
      <c r="AE679" s="54"/>
      <c r="AF679" s="59">
        <v>758</v>
      </c>
      <c r="AG679" s="54"/>
      <c r="AH679" s="54"/>
      <c r="AI679" s="54"/>
      <c r="AJ679" s="59">
        <v>142</v>
      </c>
      <c r="AK679" s="54"/>
      <c r="AL679" s="54"/>
      <c r="AM679" s="54"/>
      <c r="AN679" s="59">
        <v>0</v>
      </c>
      <c r="AO679" s="54"/>
      <c r="AP679" s="59">
        <v>0</v>
      </c>
      <c r="AQ679" s="54"/>
      <c r="AR679" s="54"/>
      <c r="AS679" s="54"/>
      <c r="AT679" s="59">
        <v>0</v>
      </c>
      <c r="AU679" s="39"/>
      <c r="AV679" s="39"/>
      <c r="AW679" s="39"/>
    </row>
    <row r="680" spans="1:49" ht="20.100000000000001" customHeight="1" x14ac:dyDescent="0.2"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</row>
    <row r="681" spans="1:49" ht="20.100000000000001" customHeight="1" x14ac:dyDescent="0.2">
      <c r="B681" s="6" t="s">
        <v>292</v>
      </c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</row>
    <row r="682" spans="1:49" ht="20.100000000000001" customHeight="1" x14ac:dyDescent="0.2">
      <c r="C682" s="3" t="s">
        <v>130</v>
      </c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</row>
    <row r="683" spans="1:49" ht="20.100000000000001" customHeight="1" x14ac:dyDescent="0.2">
      <c r="D683" s="2" t="s">
        <v>135</v>
      </c>
      <c r="F683" s="39">
        <v>0</v>
      </c>
      <c r="G683" s="39"/>
      <c r="H683" s="39"/>
      <c r="I683" s="39"/>
      <c r="J683" s="39">
        <v>0</v>
      </c>
      <c r="K683" s="39">
        <v>0</v>
      </c>
      <c r="L683" s="39">
        <v>0</v>
      </c>
      <c r="M683" s="39"/>
      <c r="N683" s="39">
        <v>0</v>
      </c>
      <c r="O683" s="39"/>
      <c r="P683" s="39"/>
      <c r="Q683" s="39"/>
      <c r="R683" s="39">
        <v>0</v>
      </c>
      <c r="S683" s="39">
        <v>0</v>
      </c>
      <c r="T683" s="39">
        <v>0</v>
      </c>
      <c r="U683" s="39">
        <v>0</v>
      </c>
      <c r="V683" s="39"/>
      <c r="W683" s="39">
        <v>0</v>
      </c>
      <c r="X683" s="39">
        <v>0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/>
      <c r="AF683" s="39">
        <v>0</v>
      </c>
      <c r="AG683" s="39"/>
      <c r="AH683" s="39"/>
      <c r="AI683" s="39"/>
      <c r="AJ683" s="39">
        <v>0</v>
      </c>
      <c r="AK683" s="39"/>
      <c r="AL683" s="39"/>
      <c r="AM683" s="39"/>
      <c r="AN683" s="39">
        <v>0</v>
      </c>
      <c r="AO683" s="39"/>
      <c r="AP683" s="39">
        <v>0</v>
      </c>
      <c r="AQ683" s="39"/>
      <c r="AR683" s="39"/>
      <c r="AS683" s="39"/>
      <c r="AT683" s="39">
        <v>0</v>
      </c>
      <c r="AU683" s="39"/>
      <c r="AV683" s="39"/>
      <c r="AW683" s="39"/>
    </row>
    <row r="684" spans="1:49" ht="20.100000000000001" customHeight="1" x14ac:dyDescent="0.2"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</row>
    <row r="685" spans="1:49" s="1" customFormat="1" ht="20.100000000000001" customHeight="1" x14ac:dyDescent="0.25">
      <c r="A685" s="3"/>
      <c r="B685" s="6"/>
      <c r="C685" s="51" t="s">
        <v>133</v>
      </c>
      <c r="D685" s="52"/>
      <c r="E685" s="5"/>
      <c r="F685" s="53">
        <v>0</v>
      </c>
      <c r="G685" s="54"/>
      <c r="H685" s="54"/>
      <c r="I685" s="54"/>
      <c r="J685" s="53">
        <v>0</v>
      </c>
      <c r="K685" s="53">
        <v>0</v>
      </c>
      <c r="L685" s="53">
        <v>0</v>
      </c>
      <c r="M685" s="54"/>
      <c r="N685" s="53">
        <v>0</v>
      </c>
      <c r="O685" s="54"/>
      <c r="P685" s="54"/>
      <c r="Q685" s="54"/>
      <c r="R685" s="53">
        <v>0</v>
      </c>
      <c r="S685" s="53">
        <v>0</v>
      </c>
      <c r="T685" s="53">
        <v>0</v>
      </c>
      <c r="U685" s="53">
        <v>0</v>
      </c>
      <c r="V685" s="54"/>
      <c r="W685" s="53">
        <v>0</v>
      </c>
      <c r="X685" s="53">
        <v>0</v>
      </c>
      <c r="Y685" s="53">
        <v>0</v>
      </c>
      <c r="Z685" s="53">
        <v>0</v>
      </c>
      <c r="AA685" s="53">
        <v>0</v>
      </c>
      <c r="AB685" s="53">
        <v>0</v>
      </c>
      <c r="AC685" s="53">
        <v>0</v>
      </c>
      <c r="AD685" s="53">
        <v>0</v>
      </c>
      <c r="AE685" s="54"/>
      <c r="AF685" s="53">
        <v>0</v>
      </c>
      <c r="AG685" s="54"/>
      <c r="AH685" s="54"/>
      <c r="AI685" s="54"/>
      <c r="AJ685" s="53">
        <v>0</v>
      </c>
      <c r="AK685" s="54"/>
      <c r="AL685" s="54"/>
      <c r="AM685" s="54"/>
      <c r="AN685" s="53">
        <v>0</v>
      </c>
      <c r="AO685" s="54"/>
      <c r="AP685" s="53">
        <v>0</v>
      </c>
      <c r="AQ685" s="54"/>
      <c r="AR685" s="54"/>
      <c r="AS685" s="54"/>
      <c r="AT685" s="53">
        <v>0</v>
      </c>
      <c r="AU685" s="39"/>
      <c r="AV685" s="39"/>
      <c r="AW685" s="39"/>
    </row>
    <row r="686" spans="1:49" ht="20.100000000000001" customHeight="1" x14ac:dyDescent="0.2"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</row>
    <row r="687" spans="1:49" ht="20.100000000000001" customHeight="1" x14ac:dyDescent="0.2">
      <c r="C687" s="3" t="s">
        <v>154</v>
      </c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</row>
    <row r="688" spans="1:49" ht="20.100000000000001" customHeight="1" x14ac:dyDescent="0.2">
      <c r="D688" s="2" t="s">
        <v>122</v>
      </c>
      <c r="F688" s="39">
        <v>29</v>
      </c>
      <c r="G688" s="39"/>
      <c r="H688" s="39"/>
      <c r="I688" s="39"/>
      <c r="J688" s="39">
        <v>116</v>
      </c>
      <c r="K688" s="39">
        <v>2</v>
      </c>
      <c r="L688" s="39">
        <v>0</v>
      </c>
      <c r="M688" s="39"/>
      <c r="N688" s="39">
        <v>118</v>
      </c>
      <c r="O688" s="39"/>
      <c r="P688" s="39"/>
      <c r="Q688" s="39"/>
      <c r="R688" s="39">
        <v>0</v>
      </c>
      <c r="S688" s="39">
        <v>0</v>
      </c>
      <c r="T688" s="39">
        <v>10</v>
      </c>
      <c r="U688" s="39">
        <v>8</v>
      </c>
      <c r="V688" s="39"/>
      <c r="W688" s="39">
        <v>37</v>
      </c>
      <c r="X688" s="39">
        <v>0</v>
      </c>
      <c r="Y688" s="39">
        <v>0</v>
      </c>
      <c r="Z688" s="39">
        <v>5</v>
      </c>
      <c r="AA688" s="39">
        <v>1</v>
      </c>
      <c r="AB688" s="39">
        <v>1</v>
      </c>
      <c r="AC688" s="39">
        <v>59</v>
      </c>
      <c r="AD688" s="39">
        <v>0</v>
      </c>
      <c r="AE688" s="39"/>
      <c r="AF688" s="39">
        <v>121</v>
      </c>
      <c r="AG688" s="39"/>
      <c r="AH688" s="39"/>
      <c r="AI688" s="39"/>
      <c r="AJ688" s="39">
        <v>26</v>
      </c>
      <c r="AK688" s="39"/>
      <c r="AL688" s="39"/>
      <c r="AM688" s="39"/>
      <c r="AN688" s="39">
        <v>0</v>
      </c>
      <c r="AO688" s="39"/>
      <c r="AP688" s="39">
        <v>0</v>
      </c>
      <c r="AQ688" s="39"/>
      <c r="AR688" s="39"/>
      <c r="AS688" s="39"/>
      <c r="AT688" s="39">
        <v>0</v>
      </c>
      <c r="AU688" s="39"/>
      <c r="AV688" s="39"/>
      <c r="AW688" s="39"/>
    </row>
    <row r="689" spans="1:49" ht="19.5" customHeight="1" x14ac:dyDescent="0.2">
      <c r="D689" s="47" t="s">
        <v>135</v>
      </c>
      <c r="F689" s="48">
        <v>26</v>
      </c>
      <c r="G689" s="49"/>
      <c r="H689" s="49"/>
      <c r="I689" s="49"/>
      <c r="J689" s="48">
        <v>323</v>
      </c>
      <c r="K689" s="48">
        <v>1</v>
      </c>
      <c r="L689" s="48">
        <v>2</v>
      </c>
      <c r="M689" s="49"/>
      <c r="N689" s="48">
        <v>326</v>
      </c>
      <c r="O689" s="49"/>
      <c r="P689" s="49"/>
      <c r="Q689" s="49"/>
      <c r="R689" s="48">
        <v>0</v>
      </c>
      <c r="S689" s="48">
        <v>0</v>
      </c>
      <c r="T689" s="48">
        <v>39</v>
      </c>
      <c r="U689" s="48">
        <v>13</v>
      </c>
      <c r="V689" s="49"/>
      <c r="W689" s="48">
        <v>60</v>
      </c>
      <c r="X689" s="48">
        <v>0</v>
      </c>
      <c r="Y689" s="48">
        <v>0</v>
      </c>
      <c r="Z689" s="48">
        <v>22</v>
      </c>
      <c r="AA689" s="48">
        <v>14</v>
      </c>
      <c r="AB689" s="48">
        <v>2</v>
      </c>
      <c r="AC689" s="48">
        <v>160</v>
      </c>
      <c r="AD689" s="48">
        <v>0</v>
      </c>
      <c r="AE689" s="49"/>
      <c r="AF689" s="48">
        <v>310</v>
      </c>
      <c r="AG689" s="49"/>
      <c r="AH689" s="49"/>
      <c r="AI689" s="49"/>
      <c r="AJ689" s="48">
        <v>42</v>
      </c>
      <c r="AK689" s="49"/>
      <c r="AL689" s="49"/>
      <c r="AM689" s="49"/>
      <c r="AN689" s="48">
        <v>0</v>
      </c>
      <c r="AO689" s="49"/>
      <c r="AP689" s="48">
        <v>0</v>
      </c>
      <c r="AQ689" s="49"/>
      <c r="AR689" s="49"/>
      <c r="AS689" s="49"/>
      <c r="AT689" s="48">
        <v>0</v>
      </c>
      <c r="AU689" s="39"/>
      <c r="AV689" s="39"/>
      <c r="AW689" s="39"/>
    </row>
    <row r="690" spans="1:49" ht="20.100000000000001" customHeight="1" x14ac:dyDescent="0.2">
      <c r="B690" s="5"/>
      <c r="D690" s="2" t="s">
        <v>98</v>
      </c>
      <c r="F690" s="39">
        <v>38</v>
      </c>
      <c r="G690" s="39"/>
      <c r="H690" s="39"/>
      <c r="I690" s="39"/>
      <c r="J690" s="39">
        <v>320</v>
      </c>
      <c r="K690" s="39">
        <v>4</v>
      </c>
      <c r="L690" s="39">
        <v>8</v>
      </c>
      <c r="M690" s="39"/>
      <c r="N690" s="39">
        <v>332</v>
      </c>
      <c r="O690" s="39"/>
      <c r="P690" s="39"/>
      <c r="Q690" s="39"/>
      <c r="R690" s="39">
        <v>0</v>
      </c>
      <c r="S690" s="39">
        <v>3</v>
      </c>
      <c r="T690" s="39">
        <v>49</v>
      </c>
      <c r="U690" s="39">
        <v>11</v>
      </c>
      <c r="V690" s="39"/>
      <c r="W690" s="39">
        <v>82</v>
      </c>
      <c r="X690" s="39">
        <v>1</v>
      </c>
      <c r="Y690" s="39">
        <v>0</v>
      </c>
      <c r="Z690" s="39">
        <v>43</v>
      </c>
      <c r="AA690" s="39">
        <v>5</v>
      </c>
      <c r="AB690" s="39">
        <v>4</v>
      </c>
      <c r="AC690" s="39">
        <v>141</v>
      </c>
      <c r="AD690" s="39">
        <v>0</v>
      </c>
      <c r="AE690" s="39"/>
      <c r="AF690" s="39">
        <v>339</v>
      </c>
      <c r="AG690" s="39"/>
      <c r="AH690" s="39"/>
      <c r="AI690" s="39"/>
      <c r="AJ690" s="39">
        <v>31</v>
      </c>
      <c r="AK690" s="39"/>
      <c r="AL690" s="39"/>
      <c r="AM690" s="39"/>
      <c r="AN690" s="39">
        <v>0</v>
      </c>
      <c r="AO690" s="39"/>
      <c r="AP690" s="39">
        <v>0</v>
      </c>
      <c r="AQ690" s="39"/>
      <c r="AR690" s="39"/>
      <c r="AS690" s="39"/>
      <c r="AT690" s="39">
        <v>0</v>
      </c>
      <c r="AU690" s="39"/>
      <c r="AV690" s="39"/>
      <c r="AW690" s="39"/>
    </row>
    <row r="691" spans="1:49" ht="19.5" customHeight="1" x14ac:dyDescent="0.2">
      <c r="D691" s="47" t="s">
        <v>99</v>
      </c>
      <c r="F691" s="48">
        <v>35</v>
      </c>
      <c r="G691" s="49"/>
      <c r="H691" s="49"/>
      <c r="I691" s="49"/>
      <c r="J691" s="48">
        <v>326</v>
      </c>
      <c r="K691" s="48">
        <v>3</v>
      </c>
      <c r="L691" s="48">
        <v>2</v>
      </c>
      <c r="M691" s="49"/>
      <c r="N691" s="48">
        <v>331</v>
      </c>
      <c r="O691" s="49"/>
      <c r="P691" s="49"/>
      <c r="Q691" s="49"/>
      <c r="R691" s="48">
        <v>0</v>
      </c>
      <c r="S691" s="48">
        <v>7</v>
      </c>
      <c r="T691" s="48">
        <v>23</v>
      </c>
      <c r="U691" s="48">
        <v>2</v>
      </c>
      <c r="V691" s="49"/>
      <c r="W691" s="48">
        <v>173</v>
      </c>
      <c r="X691" s="48">
        <v>1</v>
      </c>
      <c r="Y691" s="48">
        <v>0</v>
      </c>
      <c r="Z691" s="48">
        <v>11</v>
      </c>
      <c r="AA691" s="48">
        <v>16</v>
      </c>
      <c r="AB691" s="48">
        <v>1</v>
      </c>
      <c r="AC691" s="48">
        <v>97</v>
      </c>
      <c r="AD691" s="48">
        <v>0</v>
      </c>
      <c r="AE691" s="49"/>
      <c r="AF691" s="48">
        <v>331</v>
      </c>
      <c r="AG691" s="49"/>
      <c r="AH691" s="49"/>
      <c r="AI691" s="49"/>
      <c r="AJ691" s="48">
        <v>35</v>
      </c>
      <c r="AK691" s="49"/>
      <c r="AL691" s="49"/>
      <c r="AM691" s="49"/>
      <c r="AN691" s="48">
        <v>0</v>
      </c>
      <c r="AO691" s="49"/>
      <c r="AP691" s="48">
        <v>0</v>
      </c>
      <c r="AQ691" s="49"/>
      <c r="AR691" s="49"/>
      <c r="AS691" s="49"/>
      <c r="AT691" s="48">
        <v>0</v>
      </c>
      <c r="AU691" s="39"/>
      <c r="AV691" s="39"/>
      <c r="AW691" s="39"/>
    </row>
    <row r="692" spans="1:49" ht="20.100000000000001" customHeight="1" x14ac:dyDescent="0.2">
      <c r="D692" s="2" t="s">
        <v>114</v>
      </c>
      <c r="F692" s="39">
        <v>40</v>
      </c>
      <c r="G692" s="39"/>
      <c r="H692" s="39"/>
      <c r="I692" s="39"/>
      <c r="J692" s="39">
        <v>313</v>
      </c>
      <c r="K692" s="39">
        <v>3</v>
      </c>
      <c r="L692" s="39">
        <v>2</v>
      </c>
      <c r="M692" s="39"/>
      <c r="N692" s="39">
        <v>318</v>
      </c>
      <c r="O692" s="39"/>
      <c r="P692" s="39"/>
      <c r="Q692" s="39"/>
      <c r="R692" s="39">
        <v>0</v>
      </c>
      <c r="S692" s="39">
        <v>2</v>
      </c>
      <c r="T692" s="39">
        <v>40</v>
      </c>
      <c r="U692" s="39">
        <v>13</v>
      </c>
      <c r="V692" s="39"/>
      <c r="W692" s="39">
        <v>87</v>
      </c>
      <c r="X692" s="39">
        <v>3</v>
      </c>
      <c r="Y692" s="39">
        <v>0</v>
      </c>
      <c r="Z692" s="39">
        <v>23</v>
      </c>
      <c r="AA692" s="39">
        <v>27</v>
      </c>
      <c r="AB692" s="39">
        <v>8</v>
      </c>
      <c r="AC692" s="39">
        <v>113</v>
      </c>
      <c r="AD692" s="39">
        <v>0</v>
      </c>
      <c r="AE692" s="39"/>
      <c r="AF692" s="39">
        <v>316</v>
      </c>
      <c r="AG692" s="39"/>
      <c r="AH692" s="39"/>
      <c r="AI692" s="39"/>
      <c r="AJ692" s="39">
        <v>42</v>
      </c>
      <c r="AK692" s="39"/>
      <c r="AL692" s="39"/>
      <c r="AM692" s="39"/>
      <c r="AN692" s="39">
        <v>0</v>
      </c>
      <c r="AO692" s="39"/>
      <c r="AP692" s="39">
        <v>0</v>
      </c>
      <c r="AQ692" s="39"/>
      <c r="AR692" s="39"/>
      <c r="AS692" s="39"/>
      <c r="AT692" s="39">
        <v>0</v>
      </c>
      <c r="AU692" s="39"/>
      <c r="AV692" s="39"/>
      <c r="AW692" s="39"/>
    </row>
    <row r="693" spans="1:49" ht="19.5" customHeight="1" x14ac:dyDescent="0.2">
      <c r="D693" s="47" t="s">
        <v>101</v>
      </c>
      <c r="F693" s="48">
        <v>22</v>
      </c>
      <c r="G693" s="49"/>
      <c r="H693" s="49"/>
      <c r="I693" s="49"/>
      <c r="J693" s="48">
        <v>107</v>
      </c>
      <c r="K693" s="48">
        <v>0</v>
      </c>
      <c r="L693" s="48">
        <v>0</v>
      </c>
      <c r="M693" s="49"/>
      <c r="N693" s="48">
        <v>107</v>
      </c>
      <c r="O693" s="49"/>
      <c r="P693" s="49"/>
      <c r="Q693" s="49"/>
      <c r="R693" s="48">
        <v>0</v>
      </c>
      <c r="S693" s="48">
        <v>1</v>
      </c>
      <c r="T693" s="48">
        <v>2</v>
      </c>
      <c r="U693" s="48">
        <v>7</v>
      </c>
      <c r="V693" s="49"/>
      <c r="W693" s="48">
        <v>36</v>
      </c>
      <c r="X693" s="48">
        <v>0</v>
      </c>
      <c r="Y693" s="48">
        <v>0</v>
      </c>
      <c r="Z693" s="48">
        <v>10</v>
      </c>
      <c r="AA693" s="48">
        <v>2</v>
      </c>
      <c r="AB693" s="48">
        <v>0</v>
      </c>
      <c r="AC693" s="48">
        <v>51</v>
      </c>
      <c r="AD693" s="48">
        <v>2</v>
      </c>
      <c r="AE693" s="49"/>
      <c r="AF693" s="48">
        <v>111</v>
      </c>
      <c r="AG693" s="49"/>
      <c r="AH693" s="49"/>
      <c r="AI693" s="49"/>
      <c r="AJ693" s="48">
        <v>18</v>
      </c>
      <c r="AK693" s="49"/>
      <c r="AL693" s="49"/>
      <c r="AM693" s="49"/>
      <c r="AN693" s="48">
        <v>0</v>
      </c>
      <c r="AO693" s="49"/>
      <c r="AP693" s="48">
        <v>0</v>
      </c>
      <c r="AQ693" s="49"/>
      <c r="AR693" s="49"/>
      <c r="AS693" s="49"/>
      <c r="AT693" s="48">
        <v>0</v>
      </c>
      <c r="AU693" s="39"/>
      <c r="AV693" s="39"/>
      <c r="AW693" s="39"/>
    </row>
    <row r="694" spans="1:49" ht="20.100000000000001" customHeight="1" x14ac:dyDescent="0.2">
      <c r="D694" s="2" t="s">
        <v>102</v>
      </c>
      <c r="F694" s="39">
        <v>20</v>
      </c>
      <c r="G694" s="39"/>
      <c r="H694" s="39"/>
      <c r="I694" s="39"/>
      <c r="J694" s="39">
        <v>318</v>
      </c>
      <c r="K694" s="39">
        <v>3</v>
      </c>
      <c r="L694" s="39">
        <v>1</v>
      </c>
      <c r="M694" s="39"/>
      <c r="N694" s="39">
        <v>322</v>
      </c>
      <c r="O694" s="39"/>
      <c r="P694" s="39"/>
      <c r="Q694" s="39"/>
      <c r="R694" s="39">
        <v>0</v>
      </c>
      <c r="S694" s="39">
        <v>2</v>
      </c>
      <c r="T694" s="39">
        <v>25</v>
      </c>
      <c r="U694" s="39">
        <v>13</v>
      </c>
      <c r="V694" s="39"/>
      <c r="W694" s="39">
        <v>96</v>
      </c>
      <c r="X694" s="39">
        <v>0</v>
      </c>
      <c r="Y694" s="39">
        <v>0</v>
      </c>
      <c r="Z694" s="39">
        <v>32</v>
      </c>
      <c r="AA694" s="39">
        <v>4</v>
      </c>
      <c r="AB694" s="39">
        <v>2</v>
      </c>
      <c r="AC694" s="39">
        <v>137</v>
      </c>
      <c r="AD694" s="39">
        <v>0</v>
      </c>
      <c r="AE694" s="39"/>
      <c r="AF694" s="39">
        <v>311</v>
      </c>
      <c r="AG694" s="39"/>
      <c r="AH694" s="39"/>
      <c r="AI694" s="39"/>
      <c r="AJ694" s="39">
        <v>31</v>
      </c>
      <c r="AK694" s="39"/>
      <c r="AL694" s="39"/>
      <c r="AM694" s="39"/>
      <c r="AN694" s="39">
        <v>0</v>
      </c>
      <c r="AO694" s="39"/>
      <c r="AP694" s="39">
        <v>0</v>
      </c>
      <c r="AQ694" s="39"/>
      <c r="AR694" s="39"/>
      <c r="AS694" s="39"/>
      <c r="AT694" s="39">
        <v>9</v>
      </c>
      <c r="AU694" s="39"/>
      <c r="AV694" s="39"/>
      <c r="AW694" s="39"/>
    </row>
    <row r="695" spans="1:49" ht="20.100000000000001" customHeight="1" x14ac:dyDescent="0.2"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</row>
    <row r="696" spans="1:49" s="1" customFormat="1" ht="20.100000000000001" customHeight="1" x14ac:dyDescent="0.25">
      <c r="A696" s="3"/>
      <c r="B696" s="6"/>
      <c r="C696" s="51" t="s">
        <v>159</v>
      </c>
      <c r="D696" s="52"/>
      <c r="E696" s="5"/>
      <c r="F696" s="53">
        <v>210</v>
      </c>
      <c r="G696" s="54"/>
      <c r="H696" s="54"/>
      <c r="I696" s="54"/>
      <c r="J696" s="53">
        <v>1823</v>
      </c>
      <c r="K696" s="53">
        <v>16</v>
      </c>
      <c r="L696" s="53">
        <v>15</v>
      </c>
      <c r="M696" s="54"/>
      <c r="N696" s="53">
        <v>1854</v>
      </c>
      <c r="O696" s="54"/>
      <c r="P696" s="54"/>
      <c r="Q696" s="54"/>
      <c r="R696" s="53">
        <v>0</v>
      </c>
      <c r="S696" s="53">
        <v>15</v>
      </c>
      <c r="T696" s="53">
        <v>188</v>
      </c>
      <c r="U696" s="53">
        <v>67</v>
      </c>
      <c r="V696" s="54"/>
      <c r="W696" s="53">
        <v>571</v>
      </c>
      <c r="X696" s="53">
        <v>5</v>
      </c>
      <c r="Y696" s="53">
        <v>0</v>
      </c>
      <c r="Z696" s="53">
        <v>146</v>
      </c>
      <c r="AA696" s="53">
        <v>69</v>
      </c>
      <c r="AB696" s="53">
        <v>18</v>
      </c>
      <c r="AC696" s="53">
        <v>758</v>
      </c>
      <c r="AD696" s="53">
        <v>2</v>
      </c>
      <c r="AE696" s="54"/>
      <c r="AF696" s="53">
        <v>1839</v>
      </c>
      <c r="AG696" s="54"/>
      <c r="AH696" s="54"/>
      <c r="AI696" s="54"/>
      <c r="AJ696" s="53">
        <v>225</v>
      </c>
      <c r="AK696" s="54"/>
      <c r="AL696" s="54"/>
      <c r="AM696" s="54"/>
      <c r="AN696" s="53">
        <v>0</v>
      </c>
      <c r="AO696" s="54"/>
      <c r="AP696" s="53">
        <v>0</v>
      </c>
      <c r="AQ696" s="54"/>
      <c r="AR696" s="54"/>
      <c r="AS696" s="54"/>
      <c r="AT696" s="53">
        <v>9</v>
      </c>
      <c r="AU696" s="39"/>
      <c r="AV696" s="39"/>
      <c r="AW696" s="39"/>
    </row>
    <row r="697" spans="1:49" s="1" customFormat="1" ht="20.100000000000001" customHeight="1" x14ac:dyDescent="0.2">
      <c r="A697" s="3"/>
      <c r="B697" s="6"/>
      <c r="C697" s="3"/>
      <c r="D697" s="3"/>
      <c r="E697" s="5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39"/>
      <c r="AV697" s="39"/>
      <c r="AW697" s="39"/>
    </row>
    <row r="698" spans="1:49" s="1" customFormat="1" ht="20.100000000000001" customHeight="1" x14ac:dyDescent="0.25">
      <c r="A698" s="3"/>
      <c r="B698" s="57" t="s">
        <v>293</v>
      </c>
      <c r="C698" s="58"/>
      <c r="D698" s="58"/>
      <c r="E698" s="5"/>
      <c r="F698" s="59">
        <v>210</v>
      </c>
      <c r="G698" s="54"/>
      <c r="H698" s="54"/>
      <c r="I698" s="54"/>
      <c r="J698" s="59">
        <v>1823</v>
      </c>
      <c r="K698" s="59">
        <v>16</v>
      </c>
      <c r="L698" s="59">
        <v>15</v>
      </c>
      <c r="M698" s="54"/>
      <c r="N698" s="59">
        <v>1854</v>
      </c>
      <c r="O698" s="54"/>
      <c r="P698" s="54"/>
      <c r="Q698" s="54"/>
      <c r="R698" s="59">
        <v>0</v>
      </c>
      <c r="S698" s="59">
        <v>15</v>
      </c>
      <c r="T698" s="59">
        <v>188</v>
      </c>
      <c r="U698" s="59">
        <v>67</v>
      </c>
      <c r="V698" s="54"/>
      <c r="W698" s="59">
        <v>571</v>
      </c>
      <c r="X698" s="59">
        <v>5</v>
      </c>
      <c r="Y698" s="59">
        <v>0</v>
      </c>
      <c r="Z698" s="59">
        <v>146</v>
      </c>
      <c r="AA698" s="59">
        <v>69</v>
      </c>
      <c r="AB698" s="59">
        <v>18</v>
      </c>
      <c r="AC698" s="59">
        <v>758</v>
      </c>
      <c r="AD698" s="59">
        <v>2</v>
      </c>
      <c r="AE698" s="54"/>
      <c r="AF698" s="59">
        <v>1839</v>
      </c>
      <c r="AG698" s="54"/>
      <c r="AH698" s="54"/>
      <c r="AI698" s="54"/>
      <c r="AJ698" s="59">
        <v>225</v>
      </c>
      <c r="AK698" s="54"/>
      <c r="AL698" s="54"/>
      <c r="AM698" s="54"/>
      <c r="AN698" s="59">
        <v>0</v>
      </c>
      <c r="AO698" s="54"/>
      <c r="AP698" s="59">
        <v>0</v>
      </c>
      <c r="AQ698" s="54"/>
      <c r="AR698" s="54"/>
      <c r="AS698" s="54"/>
      <c r="AT698" s="59">
        <v>9</v>
      </c>
      <c r="AU698" s="39"/>
      <c r="AV698" s="39"/>
      <c r="AW698" s="39"/>
    </row>
    <row r="699" spans="1:49" ht="20.100000000000001" customHeight="1" x14ac:dyDescent="0.2"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</row>
    <row r="700" spans="1:49" ht="20.100000000000001" customHeight="1" x14ac:dyDescent="0.2">
      <c r="B700" s="6" t="s">
        <v>294</v>
      </c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</row>
    <row r="701" spans="1:49" ht="20.100000000000001" customHeight="1" x14ac:dyDescent="0.2">
      <c r="C701" s="3" t="s">
        <v>154</v>
      </c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</row>
    <row r="702" spans="1:49" ht="20.100000000000001" customHeight="1" x14ac:dyDescent="0.2">
      <c r="D702" s="2" t="s">
        <v>96</v>
      </c>
      <c r="F702" s="39">
        <v>52</v>
      </c>
      <c r="G702" s="39"/>
      <c r="H702" s="39"/>
      <c r="I702" s="39"/>
      <c r="J702" s="39">
        <v>214</v>
      </c>
      <c r="K702" s="39">
        <v>1</v>
      </c>
      <c r="L702" s="39">
        <v>0</v>
      </c>
      <c r="M702" s="39"/>
      <c r="N702" s="39">
        <v>215</v>
      </c>
      <c r="O702" s="39"/>
      <c r="P702" s="39"/>
      <c r="Q702" s="39"/>
      <c r="R702" s="39">
        <v>0</v>
      </c>
      <c r="S702" s="39">
        <v>2</v>
      </c>
      <c r="T702" s="39">
        <v>18</v>
      </c>
      <c r="U702" s="39">
        <v>1</v>
      </c>
      <c r="V702" s="39"/>
      <c r="W702" s="39">
        <v>60</v>
      </c>
      <c r="X702" s="39">
        <v>0</v>
      </c>
      <c r="Y702" s="39">
        <v>0</v>
      </c>
      <c r="Z702" s="39">
        <v>3</v>
      </c>
      <c r="AA702" s="39">
        <v>18</v>
      </c>
      <c r="AB702" s="39">
        <v>2</v>
      </c>
      <c r="AC702" s="39">
        <v>103</v>
      </c>
      <c r="AD702" s="39">
        <v>0</v>
      </c>
      <c r="AE702" s="39"/>
      <c r="AF702" s="39">
        <v>207</v>
      </c>
      <c r="AG702" s="39"/>
      <c r="AH702" s="39"/>
      <c r="AI702" s="39"/>
      <c r="AJ702" s="39">
        <v>60</v>
      </c>
      <c r="AK702" s="39"/>
      <c r="AL702" s="39"/>
      <c r="AM702" s="39"/>
      <c r="AN702" s="39">
        <v>0</v>
      </c>
      <c r="AO702" s="39"/>
      <c r="AP702" s="39">
        <v>0</v>
      </c>
      <c r="AQ702" s="39"/>
      <c r="AR702" s="39"/>
      <c r="AS702" s="39"/>
      <c r="AT702" s="39">
        <v>5</v>
      </c>
      <c r="AU702" s="39"/>
      <c r="AV702" s="39"/>
      <c r="AW702" s="39"/>
    </row>
    <row r="703" spans="1:49" ht="19.5" customHeight="1" x14ac:dyDescent="0.2">
      <c r="D703" s="47" t="s">
        <v>97</v>
      </c>
      <c r="F703" s="48">
        <v>32</v>
      </c>
      <c r="G703" s="49"/>
      <c r="H703" s="49"/>
      <c r="I703" s="49"/>
      <c r="J703" s="48">
        <v>225</v>
      </c>
      <c r="K703" s="48">
        <v>2</v>
      </c>
      <c r="L703" s="48">
        <v>0</v>
      </c>
      <c r="M703" s="49"/>
      <c r="N703" s="48">
        <v>227</v>
      </c>
      <c r="O703" s="49"/>
      <c r="P703" s="49"/>
      <c r="Q703" s="49"/>
      <c r="R703" s="48">
        <v>0</v>
      </c>
      <c r="S703" s="48">
        <v>1</v>
      </c>
      <c r="T703" s="48">
        <v>38</v>
      </c>
      <c r="U703" s="48">
        <v>8</v>
      </c>
      <c r="V703" s="49"/>
      <c r="W703" s="48">
        <v>60</v>
      </c>
      <c r="X703" s="48">
        <v>4</v>
      </c>
      <c r="Y703" s="48">
        <v>0</v>
      </c>
      <c r="Z703" s="48">
        <v>7</v>
      </c>
      <c r="AA703" s="48">
        <v>26</v>
      </c>
      <c r="AB703" s="48">
        <v>4</v>
      </c>
      <c r="AC703" s="48">
        <v>75</v>
      </c>
      <c r="AD703" s="48">
        <v>0</v>
      </c>
      <c r="AE703" s="49"/>
      <c r="AF703" s="48">
        <v>223</v>
      </c>
      <c r="AG703" s="49"/>
      <c r="AH703" s="49"/>
      <c r="AI703" s="49"/>
      <c r="AJ703" s="48">
        <v>36</v>
      </c>
      <c r="AK703" s="49"/>
      <c r="AL703" s="49"/>
      <c r="AM703" s="49"/>
      <c r="AN703" s="48">
        <v>0</v>
      </c>
      <c r="AO703" s="49"/>
      <c r="AP703" s="48">
        <v>0</v>
      </c>
      <c r="AQ703" s="49"/>
      <c r="AR703" s="49"/>
      <c r="AS703" s="49"/>
      <c r="AT703" s="48">
        <v>0</v>
      </c>
      <c r="AU703" s="39"/>
      <c r="AV703" s="39"/>
      <c r="AW703" s="39"/>
    </row>
    <row r="704" spans="1:49" ht="20.100000000000001" customHeight="1" x14ac:dyDescent="0.2">
      <c r="D704" s="2" t="s">
        <v>98</v>
      </c>
      <c r="F704" s="49">
        <v>40</v>
      </c>
      <c r="G704" s="49"/>
      <c r="H704" s="49"/>
      <c r="I704" s="49"/>
      <c r="J704" s="49">
        <v>202</v>
      </c>
      <c r="K704" s="49">
        <v>5</v>
      </c>
      <c r="L704" s="49">
        <v>0</v>
      </c>
      <c r="M704" s="49"/>
      <c r="N704" s="49">
        <v>207</v>
      </c>
      <c r="O704" s="49"/>
      <c r="P704" s="49"/>
      <c r="Q704" s="49"/>
      <c r="R704" s="49">
        <v>0</v>
      </c>
      <c r="S704" s="49">
        <v>6</v>
      </c>
      <c r="T704" s="49">
        <v>38</v>
      </c>
      <c r="U704" s="49">
        <v>44</v>
      </c>
      <c r="V704" s="49"/>
      <c r="W704" s="49">
        <v>45</v>
      </c>
      <c r="X704" s="49">
        <v>0</v>
      </c>
      <c r="Y704" s="49">
        <v>0</v>
      </c>
      <c r="Z704" s="49">
        <v>4</v>
      </c>
      <c r="AA704" s="49">
        <v>6</v>
      </c>
      <c r="AB704" s="49">
        <v>2</v>
      </c>
      <c r="AC704" s="49">
        <v>60</v>
      </c>
      <c r="AD704" s="49">
        <v>0</v>
      </c>
      <c r="AE704" s="49"/>
      <c r="AF704" s="49">
        <v>205</v>
      </c>
      <c r="AG704" s="49"/>
      <c r="AH704" s="49"/>
      <c r="AI704" s="49"/>
      <c r="AJ704" s="49">
        <v>42</v>
      </c>
      <c r="AK704" s="49"/>
      <c r="AL704" s="49"/>
      <c r="AM704" s="49"/>
      <c r="AN704" s="49">
        <v>0</v>
      </c>
      <c r="AO704" s="49"/>
      <c r="AP704" s="49">
        <v>0</v>
      </c>
      <c r="AQ704" s="49"/>
      <c r="AR704" s="49"/>
      <c r="AS704" s="49"/>
      <c r="AT704" s="49">
        <v>0</v>
      </c>
      <c r="AU704" s="39"/>
      <c r="AV704" s="39"/>
      <c r="AW704" s="39"/>
    </row>
    <row r="705" spans="1:49" ht="20.100000000000001" customHeight="1" x14ac:dyDescent="0.2"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</row>
    <row r="706" spans="1:49" s="1" customFormat="1" ht="20.100000000000001" customHeight="1" x14ac:dyDescent="0.25">
      <c r="A706" s="3"/>
      <c r="B706" s="6"/>
      <c r="C706" s="51" t="s">
        <v>159</v>
      </c>
      <c r="D706" s="52"/>
      <c r="E706" s="5"/>
      <c r="F706" s="53">
        <v>124</v>
      </c>
      <c r="G706" s="54"/>
      <c r="H706" s="54"/>
      <c r="I706" s="54"/>
      <c r="J706" s="53">
        <v>641</v>
      </c>
      <c r="K706" s="53">
        <v>8</v>
      </c>
      <c r="L706" s="53">
        <v>0</v>
      </c>
      <c r="M706" s="54"/>
      <c r="N706" s="53">
        <v>649</v>
      </c>
      <c r="O706" s="54"/>
      <c r="P706" s="54"/>
      <c r="Q706" s="54"/>
      <c r="R706" s="53">
        <v>0</v>
      </c>
      <c r="S706" s="53">
        <v>9</v>
      </c>
      <c r="T706" s="53">
        <v>94</v>
      </c>
      <c r="U706" s="53">
        <v>53</v>
      </c>
      <c r="V706" s="54"/>
      <c r="W706" s="53">
        <v>165</v>
      </c>
      <c r="X706" s="53">
        <v>4</v>
      </c>
      <c r="Y706" s="53">
        <v>0</v>
      </c>
      <c r="Z706" s="53">
        <v>14</v>
      </c>
      <c r="AA706" s="53">
        <v>50</v>
      </c>
      <c r="AB706" s="53">
        <v>8</v>
      </c>
      <c r="AC706" s="53">
        <v>238</v>
      </c>
      <c r="AD706" s="53">
        <v>0</v>
      </c>
      <c r="AE706" s="54"/>
      <c r="AF706" s="53">
        <v>635</v>
      </c>
      <c r="AG706" s="54"/>
      <c r="AH706" s="54"/>
      <c r="AI706" s="54"/>
      <c r="AJ706" s="53">
        <v>138</v>
      </c>
      <c r="AK706" s="54"/>
      <c r="AL706" s="54"/>
      <c r="AM706" s="54"/>
      <c r="AN706" s="53">
        <v>0</v>
      </c>
      <c r="AO706" s="54"/>
      <c r="AP706" s="53">
        <v>0</v>
      </c>
      <c r="AQ706" s="54"/>
      <c r="AR706" s="54"/>
      <c r="AS706" s="54"/>
      <c r="AT706" s="53">
        <v>5</v>
      </c>
      <c r="AU706" s="39"/>
      <c r="AV706" s="39"/>
      <c r="AW706" s="39"/>
    </row>
    <row r="707" spans="1:49" s="1" customFormat="1" ht="20.100000000000001" customHeight="1" x14ac:dyDescent="0.2">
      <c r="A707" s="3"/>
      <c r="B707" s="6"/>
      <c r="C707" s="3"/>
      <c r="D707" s="3"/>
      <c r="E707" s="5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39"/>
      <c r="AV707" s="39"/>
      <c r="AW707" s="39"/>
    </row>
    <row r="708" spans="1:49" s="1" customFormat="1" ht="20.100000000000001" customHeight="1" x14ac:dyDescent="0.25">
      <c r="A708" s="3"/>
      <c r="B708" s="57" t="s">
        <v>295</v>
      </c>
      <c r="C708" s="58"/>
      <c r="D708" s="58"/>
      <c r="E708" s="5"/>
      <c r="F708" s="59">
        <v>124</v>
      </c>
      <c r="G708" s="54"/>
      <c r="H708" s="54"/>
      <c r="I708" s="54"/>
      <c r="J708" s="59">
        <v>641</v>
      </c>
      <c r="K708" s="59">
        <v>8</v>
      </c>
      <c r="L708" s="59">
        <v>0</v>
      </c>
      <c r="M708" s="54"/>
      <c r="N708" s="59">
        <v>649</v>
      </c>
      <c r="O708" s="54"/>
      <c r="P708" s="54"/>
      <c r="Q708" s="54"/>
      <c r="R708" s="59">
        <v>0</v>
      </c>
      <c r="S708" s="59">
        <v>9</v>
      </c>
      <c r="T708" s="59">
        <v>94</v>
      </c>
      <c r="U708" s="59">
        <v>53</v>
      </c>
      <c r="V708" s="54"/>
      <c r="W708" s="59">
        <v>165</v>
      </c>
      <c r="X708" s="59">
        <v>4</v>
      </c>
      <c r="Y708" s="59">
        <v>0</v>
      </c>
      <c r="Z708" s="59">
        <v>14</v>
      </c>
      <c r="AA708" s="59">
        <v>50</v>
      </c>
      <c r="AB708" s="59">
        <v>8</v>
      </c>
      <c r="AC708" s="59">
        <v>238</v>
      </c>
      <c r="AD708" s="59">
        <v>0</v>
      </c>
      <c r="AE708" s="54"/>
      <c r="AF708" s="59">
        <v>635</v>
      </c>
      <c r="AG708" s="54"/>
      <c r="AH708" s="54"/>
      <c r="AI708" s="54"/>
      <c r="AJ708" s="59">
        <v>138</v>
      </c>
      <c r="AK708" s="54"/>
      <c r="AL708" s="54"/>
      <c r="AM708" s="54"/>
      <c r="AN708" s="59">
        <v>0</v>
      </c>
      <c r="AO708" s="54"/>
      <c r="AP708" s="59">
        <v>0</v>
      </c>
      <c r="AQ708" s="54"/>
      <c r="AR708" s="54"/>
      <c r="AS708" s="54"/>
      <c r="AT708" s="59">
        <v>5</v>
      </c>
      <c r="AU708" s="39"/>
      <c r="AV708" s="39"/>
      <c r="AW708" s="39"/>
    </row>
    <row r="709" spans="1:49" ht="20.100000000000001" customHeight="1" x14ac:dyDescent="0.2"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</row>
    <row r="710" spans="1:49" ht="20.100000000000001" customHeight="1" x14ac:dyDescent="0.2">
      <c r="B710" s="6" t="s">
        <v>296</v>
      </c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</row>
    <row r="711" spans="1:49" ht="20.100000000000001" customHeight="1" x14ac:dyDescent="0.2">
      <c r="B711" s="5"/>
      <c r="C711" s="3" t="s">
        <v>154</v>
      </c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</row>
    <row r="712" spans="1:49" ht="20.100000000000001" customHeight="1" x14ac:dyDescent="0.2">
      <c r="B712" s="5"/>
      <c r="D712" s="2" t="s">
        <v>96</v>
      </c>
      <c r="F712" s="39">
        <v>57</v>
      </c>
      <c r="G712" s="39"/>
      <c r="H712" s="39"/>
      <c r="I712" s="39"/>
      <c r="J712" s="39">
        <v>184</v>
      </c>
      <c r="K712" s="39">
        <v>2</v>
      </c>
      <c r="L712" s="39">
        <v>1</v>
      </c>
      <c r="M712" s="39"/>
      <c r="N712" s="39">
        <v>187</v>
      </c>
      <c r="O712" s="39"/>
      <c r="P712" s="39"/>
      <c r="Q712" s="39"/>
      <c r="R712" s="39">
        <v>0</v>
      </c>
      <c r="S712" s="39">
        <v>5</v>
      </c>
      <c r="T712" s="39">
        <v>37</v>
      </c>
      <c r="U712" s="39">
        <v>9</v>
      </c>
      <c r="V712" s="39"/>
      <c r="W712" s="39">
        <v>59</v>
      </c>
      <c r="X712" s="39">
        <v>2</v>
      </c>
      <c r="Y712" s="39">
        <v>0</v>
      </c>
      <c r="Z712" s="39">
        <v>2</v>
      </c>
      <c r="AA712" s="39">
        <v>21</v>
      </c>
      <c r="AB712" s="39">
        <v>1</v>
      </c>
      <c r="AC712" s="39">
        <v>89</v>
      </c>
      <c r="AD712" s="39">
        <v>0</v>
      </c>
      <c r="AE712" s="39"/>
      <c r="AF712" s="39">
        <v>225</v>
      </c>
      <c r="AG712" s="39"/>
      <c r="AH712" s="39"/>
      <c r="AI712" s="39"/>
      <c r="AJ712" s="39">
        <v>19</v>
      </c>
      <c r="AK712" s="39"/>
      <c r="AL712" s="39"/>
      <c r="AM712" s="39"/>
      <c r="AN712" s="39">
        <v>0</v>
      </c>
      <c r="AO712" s="39"/>
      <c r="AP712" s="39">
        <v>0</v>
      </c>
      <c r="AQ712" s="39"/>
      <c r="AR712" s="39"/>
      <c r="AS712" s="39"/>
      <c r="AT712" s="39">
        <v>0</v>
      </c>
      <c r="AU712" s="39"/>
      <c r="AV712" s="39"/>
      <c r="AW712" s="39"/>
    </row>
    <row r="713" spans="1:49" ht="19.5" customHeight="1" x14ac:dyDescent="0.2">
      <c r="D713" s="47" t="s">
        <v>97</v>
      </c>
      <c r="F713" s="48">
        <v>47</v>
      </c>
      <c r="G713" s="49"/>
      <c r="H713" s="49"/>
      <c r="I713" s="49"/>
      <c r="J713" s="48">
        <v>186</v>
      </c>
      <c r="K713" s="48">
        <v>7</v>
      </c>
      <c r="L713" s="48">
        <v>1</v>
      </c>
      <c r="M713" s="49"/>
      <c r="N713" s="48">
        <v>194</v>
      </c>
      <c r="O713" s="49"/>
      <c r="P713" s="49"/>
      <c r="Q713" s="49"/>
      <c r="R713" s="48">
        <v>0</v>
      </c>
      <c r="S713" s="48">
        <v>5</v>
      </c>
      <c r="T713" s="48">
        <v>26</v>
      </c>
      <c r="U713" s="48">
        <v>12</v>
      </c>
      <c r="V713" s="49"/>
      <c r="W713" s="48">
        <v>65</v>
      </c>
      <c r="X713" s="48">
        <v>0</v>
      </c>
      <c r="Y713" s="48">
        <v>0</v>
      </c>
      <c r="Z713" s="48">
        <v>6</v>
      </c>
      <c r="AA713" s="48">
        <v>18</v>
      </c>
      <c r="AB713" s="48">
        <v>2</v>
      </c>
      <c r="AC713" s="48">
        <v>99</v>
      </c>
      <c r="AD713" s="48">
        <v>0</v>
      </c>
      <c r="AE713" s="49"/>
      <c r="AF713" s="48">
        <v>233</v>
      </c>
      <c r="AG713" s="49"/>
      <c r="AH713" s="49"/>
      <c r="AI713" s="49"/>
      <c r="AJ713" s="48">
        <v>8</v>
      </c>
      <c r="AK713" s="49"/>
      <c r="AL713" s="49"/>
      <c r="AM713" s="49"/>
      <c r="AN713" s="48">
        <v>0</v>
      </c>
      <c r="AO713" s="49"/>
      <c r="AP713" s="48">
        <v>0</v>
      </c>
      <c r="AQ713" s="49"/>
      <c r="AR713" s="49"/>
      <c r="AS713" s="49"/>
      <c r="AT713" s="48">
        <v>0</v>
      </c>
      <c r="AU713" s="39"/>
      <c r="AV713" s="39"/>
      <c r="AW713" s="39"/>
    </row>
    <row r="714" spans="1:49" ht="20.100000000000001" customHeight="1" x14ac:dyDescent="0.2">
      <c r="D714" s="2" t="s">
        <v>113</v>
      </c>
      <c r="F714" s="39">
        <v>58</v>
      </c>
      <c r="G714" s="39"/>
      <c r="H714" s="39"/>
      <c r="I714" s="39"/>
      <c r="J714" s="39">
        <v>177</v>
      </c>
      <c r="K714" s="39">
        <v>3</v>
      </c>
      <c r="L714" s="39">
        <v>0</v>
      </c>
      <c r="M714" s="39"/>
      <c r="N714" s="39">
        <v>180</v>
      </c>
      <c r="O714" s="39"/>
      <c r="P714" s="39"/>
      <c r="Q714" s="39"/>
      <c r="R714" s="39">
        <v>0</v>
      </c>
      <c r="S714" s="39">
        <v>4</v>
      </c>
      <c r="T714" s="39">
        <v>40</v>
      </c>
      <c r="U714" s="39">
        <v>10</v>
      </c>
      <c r="V714" s="39"/>
      <c r="W714" s="39">
        <v>52</v>
      </c>
      <c r="X714" s="39">
        <v>0</v>
      </c>
      <c r="Y714" s="39">
        <v>0</v>
      </c>
      <c r="Z714" s="39">
        <v>2</v>
      </c>
      <c r="AA714" s="39">
        <v>19</v>
      </c>
      <c r="AB714" s="39">
        <v>0</v>
      </c>
      <c r="AC714" s="39">
        <v>88</v>
      </c>
      <c r="AD714" s="39">
        <v>0</v>
      </c>
      <c r="AE714" s="39"/>
      <c r="AF714" s="39">
        <v>215</v>
      </c>
      <c r="AG714" s="39"/>
      <c r="AH714" s="39"/>
      <c r="AI714" s="39"/>
      <c r="AJ714" s="39">
        <v>23</v>
      </c>
      <c r="AK714" s="39"/>
      <c r="AL714" s="39"/>
      <c r="AM714" s="39"/>
      <c r="AN714" s="39">
        <v>0</v>
      </c>
      <c r="AO714" s="39"/>
      <c r="AP714" s="39">
        <v>0</v>
      </c>
      <c r="AQ714" s="39"/>
      <c r="AR714" s="39"/>
      <c r="AS714" s="39"/>
      <c r="AT714" s="39">
        <v>0</v>
      </c>
      <c r="AU714" s="39"/>
      <c r="AV714" s="39"/>
      <c r="AW714" s="39"/>
    </row>
    <row r="715" spans="1:49" ht="19.5" customHeight="1" x14ac:dyDescent="0.2">
      <c r="D715" s="47" t="s">
        <v>136</v>
      </c>
      <c r="F715" s="48">
        <v>51</v>
      </c>
      <c r="G715" s="49"/>
      <c r="H715" s="49"/>
      <c r="I715" s="49"/>
      <c r="J715" s="48">
        <v>160</v>
      </c>
      <c r="K715" s="48">
        <v>2</v>
      </c>
      <c r="L715" s="48">
        <v>0</v>
      </c>
      <c r="M715" s="49"/>
      <c r="N715" s="48">
        <v>162</v>
      </c>
      <c r="O715" s="49"/>
      <c r="P715" s="49"/>
      <c r="Q715" s="49"/>
      <c r="R715" s="48">
        <v>0</v>
      </c>
      <c r="S715" s="48">
        <v>4</v>
      </c>
      <c r="T715" s="48">
        <v>25</v>
      </c>
      <c r="U715" s="48">
        <v>4</v>
      </c>
      <c r="V715" s="49"/>
      <c r="W715" s="48">
        <v>51</v>
      </c>
      <c r="X715" s="48">
        <v>2</v>
      </c>
      <c r="Y715" s="48">
        <v>0</v>
      </c>
      <c r="Z715" s="48">
        <v>0</v>
      </c>
      <c r="AA715" s="48">
        <v>24</v>
      </c>
      <c r="AB715" s="48">
        <v>1</v>
      </c>
      <c r="AC715" s="48">
        <v>82</v>
      </c>
      <c r="AD715" s="48">
        <v>0</v>
      </c>
      <c r="AE715" s="49"/>
      <c r="AF715" s="48">
        <v>193</v>
      </c>
      <c r="AG715" s="49"/>
      <c r="AH715" s="49"/>
      <c r="AI715" s="49"/>
      <c r="AJ715" s="48">
        <v>20</v>
      </c>
      <c r="AK715" s="49"/>
      <c r="AL715" s="49"/>
      <c r="AM715" s="49"/>
      <c r="AN715" s="48">
        <v>0</v>
      </c>
      <c r="AO715" s="49"/>
      <c r="AP715" s="48">
        <v>0</v>
      </c>
      <c r="AQ715" s="49"/>
      <c r="AR715" s="49"/>
      <c r="AS715" s="49"/>
      <c r="AT715" s="48">
        <v>23</v>
      </c>
      <c r="AU715" s="39"/>
      <c r="AV715" s="39"/>
      <c r="AW715" s="39"/>
    </row>
    <row r="716" spans="1:49" ht="20.100000000000001" customHeight="1" x14ac:dyDescent="0.2"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</row>
    <row r="717" spans="1:49" s="1" customFormat="1" ht="20.100000000000001" customHeight="1" x14ac:dyDescent="0.25">
      <c r="A717" s="3"/>
      <c r="B717" s="6"/>
      <c r="C717" s="51" t="s">
        <v>159</v>
      </c>
      <c r="D717" s="52"/>
      <c r="E717" s="5"/>
      <c r="F717" s="53">
        <v>213</v>
      </c>
      <c r="G717" s="54"/>
      <c r="H717" s="54"/>
      <c r="I717" s="54"/>
      <c r="J717" s="53">
        <v>707</v>
      </c>
      <c r="K717" s="53">
        <v>14</v>
      </c>
      <c r="L717" s="53">
        <v>2</v>
      </c>
      <c r="M717" s="54"/>
      <c r="N717" s="53">
        <v>723</v>
      </c>
      <c r="O717" s="54"/>
      <c r="P717" s="54"/>
      <c r="Q717" s="54"/>
      <c r="R717" s="53">
        <v>0</v>
      </c>
      <c r="S717" s="53">
        <v>18</v>
      </c>
      <c r="T717" s="53">
        <v>128</v>
      </c>
      <c r="U717" s="53">
        <v>35</v>
      </c>
      <c r="V717" s="54"/>
      <c r="W717" s="53">
        <v>227</v>
      </c>
      <c r="X717" s="53">
        <v>4</v>
      </c>
      <c r="Y717" s="53">
        <v>0</v>
      </c>
      <c r="Z717" s="53">
        <v>10</v>
      </c>
      <c r="AA717" s="53">
        <v>82</v>
      </c>
      <c r="AB717" s="53">
        <v>4</v>
      </c>
      <c r="AC717" s="53">
        <v>358</v>
      </c>
      <c r="AD717" s="53">
        <v>0</v>
      </c>
      <c r="AE717" s="54"/>
      <c r="AF717" s="53">
        <v>866</v>
      </c>
      <c r="AG717" s="54"/>
      <c r="AH717" s="54"/>
      <c r="AI717" s="54"/>
      <c r="AJ717" s="53">
        <v>70</v>
      </c>
      <c r="AK717" s="54"/>
      <c r="AL717" s="54"/>
      <c r="AM717" s="54"/>
      <c r="AN717" s="53">
        <v>0</v>
      </c>
      <c r="AO717" s="54"/>
      <c r="AP717" s="53">
        <v>0</v>
      </c>
      <c r="AQ717" s="54"/>
      <c r="AR717" s="54"/>
      <c r="AS717" s="54"/>
      <c r="AT717" s="53">
        <v>23</v>
      </c>
      <c r="AU717" s="39"/>
      <c r="AV717" s="39"/>
      <c r="AW717" s="39"/>
    </row>
    <row r="718" spans="1:49" s="1" customFormat="1" ht="20.100000000000001" customHeight="1" x14ac:dyDescent="0.2">
      <c r="A718" s="3"/>
      <c r="B718" s="6"/>
      <c r="C718" s="3"/>
      <c r="D718" s="3"/>
      <c r="E718" s="5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39"/>
      <c r="AV718" s="39"/>
      <c r="AW718" s="39"/>
    </row>
    <row r="719" spans="1:49" s="1" customFormat="1" ht="20.100000000000001" customHeight="1" x14ac:dyDescent="0.25">
      <c r="A719" s="3"/>
      <c r="B719" s="57" t="s">
        <v>297</v>
      </c>
      <c r="C719" s="58"/>
      <c r="D719" s="58"/>
      <c r="E719" s="5"/>
      <c r="F719" s="59">
        <v>213</v>
      </c>
      <c r="G719" s="54"/>
      <c r="H719" s="54"/>
      <c r="I719" s="54"/>
      <c r="J719" s="59">
        <v>707</v>
      </c>
      <c r="K719" s="59">
        <v>14</v>
      </c>
      <c r="L719" s="59">
        <v>2</v>
      </c>
      <c r="M719" s="54"/>
      <c r="N719" s="59">
        <v>723</v>
      </c>
      <c r="O719" s="54"/>
      <c r="P719" s="54"/>
      <c r="Q719" s="54"/>
      <c r="R719" s="59">
        <v>0</v>
      </c>
      <c r="S719" s="59">
        <v>18</v>
      </c>
      <c r="T719" s="59">
        <v>128</v>
      </c>
      <c r="U719" s="59">
        <v>35</v>
      </c>
      <c r="V719" s="54"/>
      <c r="W719" s="59">
        <v>227</v>
      </c>
      <c r="X719" s="59">
        <v>4</v>
      </c>
      <c r="Y719" s="59">
        <v>0</v>
      </c>
      <c r="Z719" s="59">
        <v>10</v>
      </c>
      <c r="AA719" s="59">
        <v>82</v>
      </c>
      <c r="AB719" s="59">
        <v>4</v>
      </c>
      <c r="AC719" s="59">
        <v>358</v>
      </c>
      <c r="AD719" s="59">
        <v>0</v>
      </c>
      <c r="AE719" s="54"/>
      <c r="AF719" s="59">
        <v>866</v>
      </c>
      <c r="AG719" s="54"/>
      <c r="AH719" s="54"/>
      <c r="AI719" s="54"/>
      <c r="AJ719" s="59">
        <v>70</v>
      </c>
      <c r="AK719" s="54"/>
      <c r="AL719" s="54"/>
      <c r="AM719" s="54"/>
      <c r="AN719" s="59">
        <v>0</v>
      </c>
      <c r="AO719" s="54"/>
      <c r="AP719" s="59">
        <v>0</v>
      </c>
      <c r="AQ719" s="54"/>
      <c r="AR719" s="54"/>
      <c r="AS719" s="54"/>
      <c r="AT719" s="59">
        <v>23</v>
      </c>
      <c r="AU719" s="39"/>
      <c r="AV719" s="39"/>
      <c r="AW719" s="39"/>
    </row>
    <row r="720" spans="1:49" s="1" customFormat="1" ht="20.100000000000001" customHeight="1" x14ac:dyDescent="0.2">
      <c r="A720" s="3"/>
      <c r="B720" s="63"/>
      <c r="C720" s="63"/>
      <c r="D720" s="63"/>
      <c r="E720" s="5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39"/>
      <c r="AV720" s="39"/>
      <c r="AW720" s="39"/>
    </row>
    <row r="721" spans="1:49" s="1" customFormat="1" ht="20.100000000000001" customHeight="1" x14ac:dyDescent="0.2">
      <c r="A721" s="3"/>
      <c r="B721" s="6" t="s">
        <v>298</v>
      </c>
      <c r="C721" s="63"/>
      <c r="D721" s="63"/>
      <c r="E721" s="5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39"/>
      <c r="AV721" s="39"/>
      <c r="AW721" s="39"/>
    </row>
    <row r="722" spans="1:49" s="1" customFormat="1" ht="20.100000000000001" customHeight="1" x14ac:dyDescent="0.2">
      <c r="A722" s="3"/>
      <c r="B722" s="63"/>
      <c r="C722" s="3" t="s">
        <v>154</v>
      </c>
      <c r="D722" s="2"/>
      <c r="E722" s="5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39"/>
      <c r="AV722" s="39"/>
      <c r="AW722" s="39"/>
    </row>
    <row r="723" spans="1:49" s="1" customFormat="1" ht="20.100000000000001" customHeight="1" x14ac:dyDescent="0.2">
      <c r="A723" s="3"/>
      <c r="B723" s="63"/>
      <c r="C723" s="3"/>
      <c r="D723" s="2" t="s">
        <v>299</v>
      </c>
      <c r="E723" s="5"/>
      <c r="F723" s="39">
        <v>18</v>
      </c>
      <c r="G723" s="39"/>
      <c r="H723" s="39"/>
      <c r="I723" s="39"/>
      <c r="J723" s="39">
        <v>131</v>
      </c>
      <c r="K723" s="39">
        <v>3</v>
      </c>
      <c r="L723" s="39">
        <v>0</v>
      </c>
      <c r="M723" s="39"/>
      <c r="N723" s="39">
        <v>134</v>
      </c>
      <c r="O723" s="39"/>
      <c r="P723" s="39"/>
      <c r="Q723" s="39"/>
      <c r="R723" s="39">
        <v>0</v>
      </c>
      <c r="S723" s="39">
        <v>0</v>
      </c>
      <c r="T723" s="39">
        <v>20</v>
      </c>
      <c r="U723" s="39">
        <v>7</v>
      </c>
      <c r="V723" s="39"/>
      <c r="W723" s="39">
        <v>41</v>
      </c>
      <c r="X723" s="39">
        <v>0</v>
      </c>
      <c r="Y723" s="39">
        <v>0</v>
      </c>
      <c r="Z723" s="39">
        <v>4</v>
      </c>
      <c r="AA723" s="39">
        <v>12</v>
      </c>
      <c r="AB723" s="39">
        <v>2</v>
      </c>
      <c r="AC723" s="39">
        <v>54</v>
      </c>
      <c r="AD723" s="39">
        <v>0</v>
      </c>
      <c r="AE723" s="39"/>
      <c r="AF723" s="39">
        <v>140</v>
      </c>
      <c r="AG723" s="39"/>
      <c r="AH723" s="39"/>
      <c r="AI723" s="39"/>
      <c r="AJ723" s="39">
        <v>12</v>
      </c>
      <c r="AK723" s="39"/>
      <c r="AL723" s="39"/>
      <c r="AM723" s="39"/>
      <c r="AN723" s="39">
        <v>0</v>
      </c>
      <c r="AO723" s="39"/>
      <c r="AP723" s="39">
        <v>0</v>
      </c>
      <c r="AQ723" s="39"/>
      <c r="AR723" s="39"/>
      <c r="AS723" s="39"/>
      <c r="AT723" s="39">
        <v>0</v>
      </c>
      <c r="AU723" s="39"/>
      <c r="AV723" s="39"/>
      <c r="AW723" s="39"/>
    </row>
    <row r="724" spans="1:49" ht="19.5" customHeight="1" x14ac:dyDescent="0.2">
      <c r="D724" s="47" t="s">
        <v>300</v>
      </c>
      <c r="F724" s="48">
        <v>18</v>
      </c>
      <c r="G724" s="49"/>
      <c r="H724" s="49"/>
      <c r="I724" s="49"/>
      <c r="J724" s="48">
        <v>135</v>
      </c>
      <c r="K724" s="48">
        <v>1</v>
      </c>
      <c r="L724" s="48">
        <v>0</v>
      </c>
      <c r="M724" s="49"/>
      <c r="N724" s="48">
        <v>136</v>
      </c>
      <c r="O724" s="49"/>
      <c r="P724" s="49"/>
      <c r="Q724" s="49"/>
      <c r="R724" s="48">
        <v>0</v>
      </c>
      <c r="S724" s="48">
        <v>3</v>
      </c>
      <c r="T724" s="48">
        <v>15</v>
      </c>
      <c r="U724" s="48">
        <v>10</v>
      </c>
      <c r="V724" s="49"/>
      <c r="W724" s="48">
        <v>41</v>
      </c>
      <c r="X724" s="48">
        <v>0</v>
      </c>
      <c r="Y724" s="48">
        <v>0</v>
      </c>
      <c r="Z724" s="48">
        <v>3</v>
      </c>
      <c r="AA724" s="48">
        <v>11</v>
      </c>
      <c r="AB724" s="48">
        <v>1</v>
      </c>
      <c r="AC724" s="48">
        <v>53</v>
      </c>
      <c r="AD724" s="48">
        <v>0</v>
      </c>
      <c r="AE724" s="49"/>
      <c r="AF724" s="48">
        <v>137</v>
      </c>
      <c r="AG724" s="49"/>
      <c r="AH724" s="49"/>
      <c r="AI724" s="49"/>
      <c r="AJ724" s="48">
        <v>17</v>
      </c>
      <c r="AK724" s="49"/>
      <c r="AL724" s="49"/>
      <c r="AM724" s="49"/>
      <c r="AN724" s="48">
        <v>0</v>
      </c>
      <c r="AO724" s="49"/>
      <c r="AP724" s="48">
        <v>0</v>
      </c>
      <c r="AQ724" s="49"/>
      <c r="AR724" s="49"/>
      <c r="AS724" s="49"/>
      <c r="AT724" s="48">
        <v>0</v>
      </c>
      <c r="AU724" s="39"/>
      <c r="AV724" s="39"/>
      <c r="AW724" s="39"/>
    </row>
    <row r="725" spans="1:49" s="1" customFormat="1" ht="19.5" customHeight="1" x14ac:dyDescent="0.2">
      <c r="A725" s="3"/>
      <c r="B725" s="63"/>
      <c r="C725" s="3"/>
      <c r="D725" s="2" t="s">
        <v>301</v>
      </c>
      <c r="E725" s="5"/>
      <c r="F725" s="39">
        <v>20</v>
      </c>
      <c r="G725" s="39"/>
      <c r="H725" s="39"/>
      <c r="I725" s="39"/>
      <c r="J725" s="39">
        <v>136</v>
      </c>
      <c r="K725" s="39">
        <v>1</v>
      </c>
      <c r="L725" s="39">
        <v>0</v>
      </c>
      <c r="M725" s="39"/>
      <c r="N725" s="39">
        <v>137</v>
      </c>
      <c r="O725" s="39"/>
      <c r="P725" s="39"/>
      <c r="Q725" s="39"/>
      <c r="R725" s="39">
        <v>1</v>
      </c>
      <c r="S725" s="39">
        <v>2</v>
      </c>
      <c r="T725" s="39">
        <v>13</v>
      </c>
      <c r="U725" s="39">
        <v>10</v>
      </c>
      <c r="V725" s="39"/>
      <c r="W725" s="39">
        <v>40</v>
      </c>
      <c r="X725" s="39">
        <v>0</v>
      </c>
      <c r="Y725" s="39">
        <v>0</v>
      </c>
      <c r="Z725" s="39">
        <v>6</v>
      </c>
      <c r="AA725" s="39">
        <v>9</v>
      </c>
      <c r="AB725" s="39">
        <v>0</v>
      </c>
      <c r="AC725" s="39">
        <v>51</v>
      </c>
      <c r="AD725" s="39">
        <v>0</v>
      </c>
      <c r="AE725" s="39"/>
      <c r="AF725" s="39">
        <v>132</v>
      </c>
      <c r="AG725" s="39"/>
      <c r="AH725" s="39"/>
      <c r="AI725" s="39"/>
      <c r="AJ725" s="39">
        <v>25</v>
      </c>
      <c r="AK725" s="39"/>
      <c r="AL725" s="39"/>
      <c r="AM725" s="39"/>
      <c r="AN725" s="39">
        <v>0</v>
      </c>
      <c r="AO725" s="39"/>
      <c r="AP725" s="39">
        <v>0</v>
      </c>
      <c r="AQ725" s="39"/>
      <c r="AR725" s="39"/>
      <c r="AS725" s="39"/>
      <c r="AT725" s="39">
        <v>0</v>
      </c>
      <c r="AU725" s="39"/>
      <c r="AV725" s="39"/>
      <c r="AW725" s="39"/>
    </row>
    <row r="726" spans="1:49" s="1" customFormat="1" ht="19.5" customHeight="1" x14ac:dyDescent="0.2">
      <c r="A726" s="3"/>
      <c r="B726" s="63"/>
      <c r="C726" s="3"/>
      <c r="D726" s="47" t="s">
        <v>302</v>
      </c>
      <c r="E726" s="5"/>
      <c r="F726" s="48">
        <v>8</v>
      </c>
      <c r="G726" s="49"/>
      <c r="H726" s="49"/>
      <c r="I726" s="49"/>
      <c r="J726" s="48">
        <v>132</v>
      </c>
      <c r="K726" s="48">
        <v>9</v>
      </c>
      <c r="L726" s="48">
        <v>0</v>
      </c>
      <c r="M726" s="49"/>
      <c r="N726" s="48">
        <v>141</v>
      </c>
      <c r="O726" s="49"/>
      <c r="P726" s="49"/>
      <c r="Q726" s="49"/>
      <c r="R726" s="48">
        <v>0</v>
      </c>
      <c r="S726" s="48">
        <v>2</v>
      </c>
      <c r="T726" s="48">
        <v>37</v>
      </c>
      <c r="U726" s="48">
        <v>9</v>
      </c>
      <c r="V726" s="49"/>
      <c r="W726" s="48">
        <v>41</v>
      </c>
      <c r="X726" s="48">
        <v>0</v>
      </c>
      <c r="Y726" s="48">
        <v>0</v>
      </c>
      <c r="Z726" s="48">
        <v>2</v>
      </c>
      <c r="AA726" s="48">
        <v>5</v>
      </c>
      <c r="AB726" s="48">
        <v>0</v>
      </c>
      <c r="AC726" s="48">
        <v>44</v>
      </c>
      <c r="AD726" s="48">
        <v>0</v>
      </c>
      <c r="AE726" s="49"/>
      <c r="AF726" s="48">
        <v>140</v>
      </c>
      <c r="AG726" s="49"/>
      <c r="AH726" s="49"/>
      <c r="AI726" s="49"/>
      <c r="AJ726" s="48">
        <v>9</v>
      </c>
      <c r="AK726" s="49"/>
      <c r="AL726" s="49"/>
      <c r="AM726" s="49"/>
      <c r="AN726" s="48">
        <v>0</v>
      </c>
      <c r="AO726" s="49"/>
      <c r="AP726" s="48">
        <v>0</v>
      </c>
      <c r="AQ726" s="49"/>
      <c r="AR726" s="49"/>
      <c r="AS726" s="49"/>
      <c r="AT726" s="48">
        <v>0</v>
      </c>
      <c r="AU726" s="39"/>
      <c r="AV726" s="39"/>
      <c r="AW726" s="39"/>
    </row>
    <row r="727" spans="1:49" s="1" customFormat="1" ht="19.5" customHeight="1" x14ac:dyDescent="0.2">
      <c r="A727" s="3"/>
      <c r="B727" s="63"/>
      <c r="C727" s="3"/>
      <c r="D727" s="2" t="s">
        <v>303</v>
      </c>
      <c r="E727" s="5"/>
      <c r="F727" s="39">
        <v>20</v>
      </c>
      <c r="G727" s="39"/>
      <c r="H727" s="39"/>
      <c r="I727" s="39"/>
      <c r="J727" s="39">
        <v>133</v>
      </c>
      <c r="K727" s="39">
        <v>1</v>
      </c>
      <c r="L727" s="39">
        <v>0</v>
      </c>
      <c r="M727" s="39"/>
      <c r="N727" s="39">
        <v>134</v>
      </c>
      <c r="O727" s="39"/>
      <c r="P727" s="39"/>
      <c r="Q727" s="39"/>
      <c r="R727" s="39">
        <v>0</v>
      </c>
      <c r="S727" s="39">
        <v>2</v>
      </c>
      <c r="T727" s="39">
        <v>9</v>
      </c>
      <c r="U727" s="39">
        <v>11</v>
      </c>
      <c r="V727" s="39"/>
      <c r="W727" s="39">
        <v>38</v>
      </c>
      <c r="X727" s="39">
        <v>0</v>
      </c>
      <c r="Y727" s="39">
        <v>0</v>
      </c>
      <c r="Z727" s="39">
        <v>7</v>
      </c>
      <c r="AA727" s="39">
        <v>7</v>
      </c>
      <c r="AB727" s="39">
        <v>3</v>
      </c>
      <c r="AC727" s="39">
        <v>66</v>
      </c>
      <c r="AD727" s="39">
        <v>0</v>
      </c>
      <c r="AE727" s="39"/>
      <c r="AF727" s="39">
        <v>143</v>
      </c>
      <c r="AG727" s="39"/>
      <c r="AH727" s="39"/>
      <c r="AI727" s="39"/>
      <c r="AJ727" s="39">
        <v>11</v>
      </c>
      <c r="AK727" s="39"/>
      <c r="AL727" s="39"/>
      <c r="AM727" s="39"/>
      <c r="AN727" s="39">
        <v>0</v>
      </c>
      <c r="AO727" s="39"/>
      <c r="AP727" s="39">
        <v>0</v>
      </c>
      <c r="AQ727" s="39"/>
      <c r="AR727" s="39"/>
      <c r="AS727" s="39"/>
      <c r="AT727" s="39">
        <v>0</v>
      </c>
      <c r="AU727" s="39"/>
      <c r="AV727" s="39"/>
      <c r="AW727" s="39"/>
    </row>
    <row r="728" spans="1:49" s="1" customFormat="1" ht="19.5" customHeight="1" x14ac:dyDescent="0.2">
      <c r="A728" s="3"/>
      <c r="B728" s="63"/>
      <c r="C728" s="3"/>
      <c r="D728" s="47" t="s">
        <v>304</v>
      </c>
      <c r="E728" s="5"/>
      <c r="F728" s="48">
        <v>0</v>
      </c>
      <c r="G728" s="49"/>
      <c r="H728" s="49"/>
      <c r="I728" s="49"/>
      <c r="J728" s="48">
        <v>23</v>
      </c>
      <c r="K728" s="48">
        <v>0</v>
      </c>
      <c r="L728" s="48">
        <v>0</v>
      </c>
      <c r="M728" s="49"/>
      <c r="N728" s="48">
        <v>23</v>
      </c>
      <c r="O728" s="49"/>
      <c r="P728" s="49"/>
      <c r="Q728" s="49"/>
      <c r="R728" s="48">
        <v>0</v>
      </c>
      <c r="S728" s="48">
        <v>0</v>
      </c>
      <c r="T728" s="48">
        <v>4</v>
      </c>
      <c r="U728" s="48">
        <v>2</v>
      </c>
      <c r="V728" s="49"/>
      <c r="W728" s="48">
        <v>0</v>
      </c>
      <c r="X728" s="48">
        <v>0</v>
      </c>
      <c r="Y728" s="48">
        <v>0</v>
      </c>
      <c r="Z728" s="48">
        <v>0</v>
      </c>
      <c r="AA728" s="48">
        <v>0</v>
      </c>
      <c r="AB728" s="48">
        <v>0</v>
      </c>
      <c r="AC728" s="48">
        <v>3</v>
      </c>
      <c r="AD728" s="48">
        <v>0</v>
      </c>
      <c r="AE728" s="49"/>
      <c r="AF728" s="48">
        <v>9</v>
      </c>
      <c r="AG728" s="49"/>
      <c r="AH728" s="49"/>
      <c r="AI728" s="49"/>
      <c r="AJ728" s="48">
        <v>14</v>
      </c>
      <c r="AK728" s="49"/>
      <c r="AL728" s="49"/>
      <c r="AM728" s="49"/>
      <c r="AN728" s="48">
        <v>0</v>
      </c>
      <c r="AO728" s="49"/>
      <c r="AP728" s="48">
        <v>0</v>
      </c>
      <c r="AQ728" s="49"/>
      <c r="AR728" s="49"/>
      <c r="AS728" s="49"/>
      <c r="AT728" s="48">
        <v>0</v>
      </c>
      <c r="AU728" s="39"/>
      <c r="AV728" s="39"/>
      <c r="AW728" s="39"/>
    </row>
    <row r="729" spans="1:49" s="1" customFormat="1" ht="20.100000000000001" customHeight="1" x14ac:dyDescent="0.2">
      <c r="A729" s="3"/>
      <c r="B729" s="63"/>
      <c r="C729" s="3"/>
      <c r="D729" s="2"/>
      <c r="E729" s="5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39"/>
      <c r="AV729" s="39"/>
      <c r="AW729" s="39"/>
    </row>
    <row r="730" spans="1:49" s="1" customFormat="1" ht="20.100000000000001" customHeight="1" x14ac:dyDescent="0.25">
      <c r="A730" s="3"/>
      <c r="B730" s="6"/>
      <c r="C730" s="51" t="s">
        <v>159</v>
      </c>
      <c r="D730" s="52"/>
      <c r="E730" s="5"/>
      <c r="F730" s="53">
        <v>84</v>
      </c>
      <c r="G730" s="54"/>
      <c r="H730" s="54"/>
      <c r="I730" s="54"/>
      <c r="J730" s="53">
        <v>690</v>
      </c>
      <c r="K730" s="53">
        <v>15</v>
      </c>
      <c r="L730" s="53">
        <v>0</v>
      </c>
      <c r="M730" s="54"/>
      <c r="N730" s="53">
        <v>705</v>
      </c>
      <c r="O730" s="54"/>
      <c r="P730" s="54"/>
      <c r="Q730" s="54"/>
      <c r="R730" s="53">
        <v>1</v>
      </c>
      <c r="S730" s="53">
        <v>9</v>
      </c>
      <c r="T730" s="53">
        <v>98</v>
      </c>
      <c r="U730" s="53">
        <v>49</v>
      </c>
      <c r="V730" s="54"/>
      <c r="W730" s="53">
        <v>201</v>
      </c>
      <c r="X730" s="53">
        <v>0</v>
      </c>
      <c r="Y730" s="53">
        <v>0</v>
      </c>
      <c r="Z730" s="53">
        <v>22</v>
      </c>
      <c r="AA730" s="53">
        <v>44</v>
      </c>
      <c r="AB730" s="53">
        <v>6</v>
      </c>
      <c r="AC730" s="53">
        <v>271</v>
      </c>
      <c r="AD730" s="53">
        <v>0</v>
      </c>
      <c r="AE730" s="54"/>
      <c r="AF730" s="53">
        <v>701</v>
      </c>
      <c r="AG730" s="54"/>
      <c r="AH730" s="54"/>
      <c r="AI730" s="54"/>
      <c r="AJ730" s="53">
        <v>88</v>
      </c>
      <c r="AK730" s="54"/>
      <c r="AL730" s="54"/>
      <c r="AM730" s="54"/>
      <c r="AN730" s="53">
        <v>0</v>
      </c>
      <c r="AO730" s="54"/>
      <c r="AP730" s="53">
        <v>0</v>
      </c>
      <c r="AQ730" s="54"/>
      <c r="AR730" s="54"/>
      <c r="AS730" s="54"/>
      <c r="AT730" s="53">
        <v>0</v>
      </c>
      <c r="AU730" s="39"/>
      <c r="AV730" s="39"/>
      <c r="AW730" s="39"/>
    </row>
    <row r="731" spans="1:49" s="1" customFormat="1" ht="20.100000000000001" customHeight="1" x14ac:dyDescent="0.2">
      <c r="A731" s="3"/>
      <c r="B731" s="63"/>
      <c r="C731" s="63"/>
      <c r="D731" s="63"/>
      <c r="E731" s="5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39"/>
      <c r="AV731" s="39"/>
      <c r="AW731" s="39"/>
    </row>
    <row r="732" spans="1:49" s="1" customFormat="1" ht="20.100000000000001" customHeight="1" x14ac:dyDescent="0.25">
      <c r="A732" s="3"/>
      <c r="B732" s="57" t="s">
        <v>305</v>
      </c>
      <c r="C732" s="58"/>
      <c r="D732" s="58"/>
      <c r="E732" s="5"/>
      <c r="F732" s="59">
        <v>84</v>
      </c>
      <c r="G732" s="54"/>
      <c r="H732" s="54"/>
      <c r="I732" s="54"/>
      <c r="J732" s="59">
        <v>690</v>
      </c>
      <c r="K732" s="59">
        <v>15</v>
      </c>
      <c r="L732" s="59">
        <v>0</v>
      </c>
      <c r="M732" s="54"/>
      <c r="N732" s="59">
        <v>705</v>
      </c>
      <c r="O732" s="54"/>
      <c r="P732" s="54"/>
      <c r="Q732" s="54"/>
      <c r="R732" s="59">
        <v>1</v>
      </c>
      <c r="S732" s="59">
        <v>9</v>
      </c>
      <c r="T732" s="59">
        <v>98</v>
      </c>
      <c r="U732" s="59">
        <v>49</v>
      </c>
      <c r="V732" s="54"/>
      <c r="W732" s="59">
        <v>201</v>
      </c>
      <c r="X732" s="59">
        <v>0</v>
      </c>
      <c r="Y732" s="59">
        <v>0</v>
      </c>
      <c r="Z732" s="59">
        <v>22</v>
      </c>
      <c r="AA732" s="59">
        <v>44</v>
      </c>
      <c r="AB732" s="59">
        <v>6</v>
      </c>
      <c r="AC732" s="59">
        <v>271</v>
      </c>
      <c r="AD732" s="59">
        <v>0</v>
      </c>
      <c r="AE732" s="54"/>
      <c r="AF732" s="59">
        <v>701</v>
      </c>
      <c r="AG732" s="54"/>
      <c r="AH732" s="54"/>
      <c r="AI732" s="54"/>
      <c r="AJ732" s="59">
        <v>88</v>
      </c>
      <c r="AK732" s="54"/>
      <c r="AL732" s="54"/>
      <c r="AM732" s="54"/>
      <c r="AN732" s="59">
        <v>0</v>
      </c>
      <c r="AO732" s="54"/>
      <c r="AP732" s="59">
        <v>0</v>
      </c>
      <c r="AQ732" s="54"/>
      <c r="AR732" s="54"/>
      <c r="AS732" s="54"/>
      <c r="AT732" s="59">
        <v>0</v>
      </c>
      <c r="AU732" s="39"/>
      <c r="AV732" s="39"/>
      <c r="AW732" s="39"/>
    </row>
    <row r="733" spans="1:49" s="1" customFormat="1" ht="20.100000000000001" customHeight="1" x14ac:dyDescent="0.2">
      <c r="A733" s="3"/>
      <c r="B733" s="63"/>
      <c r="C733" s="63"/>
      <c r="D733" s="63"/>
      <c r="E733" s="5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39"/>
      <c r="AV733" s="39"/>
      <c r="AW733" s="39"/>
    </row>
    <row r="734" spans="1:49" s="1" customFormat="1" ht="20.100000000000001" customHeight="1" x14ac:dyDescent="0.2">
      <c r="A734" s="3"/>
      <c r="B734" s="6" t="s">
        <v>306</v>
      </c>
      <c r="C734" s="63"/>
      <c r="D734" s="63"/>
      <c r="E734" s="5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39"/>
      <c r="AV734" s="39"/>
      <c r="AW734" s="39"/>
    </row>
    <row r="735" spans="1:49" s="1" customFormat="1" ht="20.100000000000001" customHeight="1" x14ac:dyDescent="0.2">
      <c r="A735" s="3"/>
      <c r="B735" s="63"/>
      <c r="C735" s="3" t="s">
        <v>154</v>
      </c>
      <c r="D735" s="2"/>
      <c r="E735" s="5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39"/>
      <c r="AV735" s="39"/>
      <c r="AW735" s="39"/>
    </row>
    <row r="736" spans="1:49" s="1" customFormat="1" ht="20.100000000000001" customHeight="1" x14ac:dyDescent="0.2">
      <c r="A736" s="3"/>
      <c r="B736" s="63"/>
      <c r="C736" s="3"/>
      <c r="D736" s="2" t="s">
        <v>96</v>
      </c>
      <c r="E736" s="5"/>
      <c r="F736" s="39">
        <v>101</v>
      </c>
      <c r="G736" s="39"/>
      <c r="H736" s="39"/>
      <c r="I736" s="39"/>
      <c r="J736" s="39">
        <v>604</v>
      </c>
      <c r="K736" s="39">
        <v>9</v>
      </c>
      <c r="L736" s="39">
        <v>2</v>
      </c>
      <c r="M736" s="39"/>
      <c r="N736" s="39">
        <v>615</v>
      </c>
      <c r="O736" s="39"/>
      <c r="P736" s="39"/>
      <c r="Q736" s="39"/>
      <c r="R736" s="39">
        <v>0</v>
      </c>
      <c r="S736" s="39">
        <v>10</v>
      </c>
      <c r="T736" s="39">
        <v>86</v>
      </c>
      <c r="U736" s="39">
        <v>23</v>
      </c>
      <c r="V736" s="39"/>
      <c r="W736" s="39">
        <v>173</v>
      </c>
      <c r="X736" s="39">
        <v>2</v>
      </c>
      <c r="Y736" s="39">
        <v>0</v>
      </c>
      <c r="Z736" s="39">
        <v>62</v>
      </c>
      <c r="AA736" s="39">
        <v>32</v>
      </c>
      <c r="AB736" s="39">
        <v>12</v>
      </c>
      <c r="AC736" s="39">
        <v>205</v>
      </c>
      <c r="AD736" s="39">
        <v>0</v>
      </c>
      <c r="AE736" s="39"/>
      <c r="AF736" s="39">
        <v>605</v>
      </c>
      <c r="AG736" s="39"/>
      <c r="AH736" s="39"/>
      <c r="AI736" s="39"/>
      <c r="AJ736" s="39">
        <v>111</v>
      </c>
      <c r="AK736" s="39"/>
      <c r="AL736" s="39"/>
      <c r="AM736" s="39"/>
      <c r="AN736" s="39">
        <v>0</v>
      </c>
      <c r="AO736" s="39"/>
      <c r="AP736" s="39">
        <v>0</v>
      </c>
      <c r="AQ736" s="39"/>
      <c r="AR736" s="39"/>
      <c r="AS736" s="39"/>
      <c r="AT736" s="39">
        <v>35</v>
      </c>
      <c r="AU736" s="39"/>
      <c r="AV736" s="39"/>
      <c r="AW736" s="39"/>
    </row>
    <row r="737" spans="1:49" ht="19.5" customHeight="1" x14ac:dyDescent="0.2">
      <c r="D737" s="47" t="s">
        <v>97</v>
      </c>
      <c r="F737" s="48">
        <v>146</v>
      </c>
      <c r="G737" s="49"/>
      <c r="H737" s="49"/>
      <c r="I737" s="49"/>
      <c r="J737" s="48">
        <v>637</v>
      </c>
      <c r="K737" s="48">
        <v>3</v>
      </c>
      <c r="L737" s="48">
        <v>1</v>
      </c>
      <c r="M737" s="49"/>
      <c r="N737" s="48">
        <v>641</v>
      </c>
      <c r="O737" s="49"/>
      <c r="P737" s="49"/>
      <c r="Q737" s="49"/>
      <c r="R737" s="48">
        <v>0</v>
      </c>
      <c r="S737" s="48">
        <v>13</v>
      </c>
      <c r="T737" s="48">
        <v>51</v>
      </c>
      <c r="U737" s="48">
        <v>27</v>
      </c>
      <c r="V737" s="49"/>
      <c r="W737" s="48">
        <v>286</v>
      </c>
      <c r="X737" s="48">
        <v>0</v>
      </c>
      <c r="Y737" s="48">
        <v>0</v>
      </c>
      <c r="Z737" s="48">
        <v>86</v>
      </c>
      <c r="AA737" s="48">
        <v>18</v>
      </c>
      <c r="AB737" s="48">
        <v>0</v>
      </c>
      <c r="AC737" s="48">
        <v>179</v>
      </c>
      <c r="AD737" s="48">
        <v>0</v>
      </c>
      <c r="AE737" s="49"/>
      <c r="AF737" s="48">
        <v>660</v>
      </c>
      <c r="AG737" s="49"/>
      <c r="AH737" s="49"/>
      <c r="AI737" s="49"/>
      <c r="AJ737" s="48">
        <v>127</v>
      </c>
      <c r="AK737" s="49"/>
      <c r="AL737" s="49"/>
      <c r="AM737" s="49"/>
      <c r="AN737" s="48">
        <v>0</v>
      </c>
      <c r="AO737" s="49"/>
      <c r="AP737" s="48">
        <v>0</v>
      </c>
      <c r="AQ737" s="49"/>
      <c r="AR737" s="49"/>
      <c r="AS737" s="49"/>
      <c r="AT737" s="48">
        <v>92</v>
      </c>
      <c r="AU737" s="39"/>
      <c r="AV737" s="39"/>
      <c r="AW737" s="39"/>
    </row>
    <row r="738" spans="1:49" s="1" customFormat="1" ht="20.100000000000001" customHeight="1" x14ac:dyDescent="0.2">
      <c r="A738" s="3"/>
      <c r="B738" s="63"/>
      <c r="C738" s="3"/>
      <c r="D738" s="2"/>
      <c r="E738" s="5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39"/>
      <c r="AV738" s="39"/>
      <c r="AW738" s="39"/>
    </row>
    <row r="739" spans="1:49" s="1" customFormat="1" ht="20.100000000000001" customHeight="1" x14ac:dyDescent="0.25">
      <c r="A739" s="3"/>
      <c r="B739" s="6"/>
      <c r="C739" s="51" t="s">
        <v>159</v>
      </c>
      <c r="D739" s="52"/>
      <c r="E739" s="5"/>
      <c r="F739" s="53">
        <v>247</v>
      </c>
      <c r="G739" s="54"/>
      <c r="H739" s="54"/>
      <c r="I739" s="54"/>
      <c r="J739" s="53">
        <v>1241</v>
      </c>
      <c r="K739" s="53">
        <v>12</v>
      </c>
      <c r="L739" s="53">
        <v>3</v>
      </c>
      <c r="M739" s="54"/>
      <c r="N739" s="53">
        <v>1256</v>
      </c>
      <c r="O739" s="54"/>
      <c r="P739" s="54"/>
      <c r="Q739" s="54"/>
      <c r="R739" s="53">
        <v>0</v>
      </c>
      <c r="S739" s="53">
        <v>23</v>
      </c>
      <c r="T739" s="53">
        <v>137</v>
      </c>
      <c r="U739" s="53">
        <v>50</v>
      </c>
      <c r="V739" s="54"/>
      <c r="W739" s="53">
        <v>459</v>
      </c>
      <c r="X739" s="53">
        <v>2</v>
      </c>
      <c r="Y739" s="53">
        <v>0</v>
      </c>
      <c r="Z739" s="53">
        <v>148</v>
      </c>
      <c r="AA739" s="53">
        <v>50</v>
      </c>
      <c r="AB739" s="53">
        <v>12</v>
      </c>
      <c r="AC739" s="53">
        <v>384</v>
      </c>
      <c r="AD739" s="53">
        <v>0</v>
      </c>
      <c r="AE739" s="54"/>
      <c r="AF739" s="53">
        <v>1265</v>
      </c>
      <c r="AG739" s="54"/>
      <c r="AH739" s="54"/>
      <c r="AI739" s="54"/>
      <c r="AJ739" s="53">
        <v>238</v>
      </c>
      <c r="AK739" s="54"/>
      <c r="AL739" s="54"/>
      <c r="AM739" s="54"/>
      <c r="AN739" s="53">
        <v>0</v>
      </c>
      <c r="AO739" s="54"/>
      <c r="AP739" s="53">
        <v>0</v>
      </c>
      <c r="AQ739" s="54"/>
      <c r="AR739" s="54"/>
      <c r="AS739" s="54"/>
      <c r="AT739" s="53">
        <v>127</v>
      </c>
      <c r="AU739" s="39"/>
      <c r="AV739" s="39"/>
      <c r="AW739" s="39"/>
    </row>
    <row r="740" spans="1:49" s="1" customFormat="1" ht="20.100000000000001" customHeight="1" x14ac:dyDescent="0.2">
      <c r="A740" s="3"/>
      <c r="B740" s="63"/>
      <c r="C740" s="63"/>
      <c r="D740" s="63"/>
      <c r="E740" s="5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39"/>
      <c r="AV740" s="39"/>
      <c r="AW740" s="39"/>
    </row>
    <row r="741" spans="1:49" s="1" customFormat="1" ht="20.100000000000001" customHeight="1" x14ac:dyDescent="0.25">
      <c r="A741" s="3"/>
      <c r="B741" s="57" t="s">
        <v>307</v>
      </c>
      <c r="C741" s="58"/>
      <c r="D741" s="58"/>
      <c r="E741" s="5"/>
      <c r="F741" s="59">
        <v>247</v>
      </c>
      <c r="G741" s="54"/>
      <c r="H741" s="54"/>
      <c r="I741" s="54"/>
      <c r="J741" s="59">
        <v>1241</v>
      </c>
      <c r="K741" s="59">
        <v>12</v>
      </c>
      <c r="L741" s="59">
        <v>3</v>
      </c>
      <c r="M741" s="54"/>
      <c r="N741" s="59">
        <v>1256</v>
      </c>
      <c r="O741" s="54"/>
      <c r="P741" s="54"/>
      <c r="Q741" s="54"/>
      <c r="R741" s="59">
        <v>0</v>
      </c>
      <c r="S741" s="59">
        <v>23</v>
      </c>
      <c r="T741" s="59">
        <v>137</v>
      </c>
      <c r="U741" s="59">
        <v>50</v>
      </c>
      <c r="V741" s="54"/>
      <c r="W741" s="59">
        <v>459</v>
      </c>
      <c r="X741" s="59">
        <v>2</v>
      </c>
      <c r="Y741" s="59">
        <v>0</v>
      </c>
      <c r="Z741" s="59">
        <v>148</v>
      </c>
      <c r="AA741" s="59">
        <v>50</v>
      </c>
      <c r="AB741" s="59">
        <v>12</v>
      </c>
      <c r="AC741" s="59">
        <v>384</v>
      </c>
      <c r="AD741" s="59">
        <v>0</v>
      </c>
      <c r="AE741" s="54"/>
      <c r="AF741" s="59">
        <v>1265</v>
      </c>
      <c r="AG741" s="54"/>
      <c r="AH741" s="54"/>
      <c r="AI741" s="54"/>
      <c r="AJ741" s="59">
        <v>238</v>
      </c>
      <c r="AK741" s="54"/>
      <c r="AL741" s="54"/>
      <c r="AM741" s="54"/>
      <c r="AN741" s="59">
        <v>0</v>
      </c>
      <c r="AO741" s="54"/>
      <c r="AP741" s="59">
        <v>0</v>
      </c>
      <c r="AQ741" s="54"/>
      <c r="AR741" s="54"/>
      <c r="AS741" s="54"/>
      <c r="AT741" s="59">
        <v>127</v>
      </c>
      <c r="AU741" s="39"/>
      <c r="AV741" s="39"/>
      <c r="AW741" s="39"/>
    </row>
    <row r="742" spans="1:49" s="1" customFormat="1" ht="20.100000000000001" customHeight="1" x14ac:dyDescent="0.2">
      <c r="A742" s="3"/>
      <c r="B742" s="63"/>
      <c r="C742" s="63"/>
      <c r="D742" s="63"/>
      <c r="E742" s="5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39"/>
      <c r="AV742" s="39"/>
      <c r="AW742" s="39"/>
    </row>
    <row r="743" spans="1:49" s="1" customFormat="1" ht="20.100000000000001" customHeight="1" x14ac:dyDescent="0.2">
      <c r="A743" s="3"/>
      <c r="B743" s="6" t="s">
        <v>308</v>
      </c>
      <c r="C743" s="63"/>
      <c r="D743" s="63"/>
      <c r="E743" s="5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39"/>
      <c r="AV743" s="39"/>
      <c r="AW743" s="39"/>
    </row>
    <row r="744" spans="1:49" s="1" customFormat="1" ht="20.100000000000001" customHeight="1" x14ac:dyDescent="0.2">
      <c r="A744" s="3"/>
      <c r="B744" s="63"/>
      <c r="C744" s="3" t="s">
        <v>154</v>
      </c>
      <c r="D744" s="2"/>
      <c r="E744" s="5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39"/>
      <c r="AV744" s="39"/>
      <c r="AW744" s="39"/>
    </row>
    <row r="745" spans="1:49" s="1" customFormat="1" ht="20.100000000000001" customHeight="1" x14ac:dyDescent="0.2">
      <c r="A745" s="3"/>
      <c r="B745" s="63"/>
      <c r="C745" s="3"/>
      <c r="D745" s="2" t="s">
        <v>122</v>
      </c>
      <c r="E745" s="5"/>
      <c r="F745" s="39">
        <v>33</v>
      </c>
      <c r="G745" s="39"/>
      <c r="H745" s="39"/>
      <c r="I745" s="39"/>
      <c r="J745" s="39">
        <v>151</v>
      </c>
      <c r="K745" s="39">
        <v>3</v>
      </c>
      <c r="L745" s="39">
        <v>0</v>
      </c>
      <c r="M745" s="39"/>
      <c r="N745" s="39">
        <v>154</v>
      </c>
      <c r="O745" s="39"/>
      <c r="P745" s="39"/>
      <c r="Q745" s="39"/>
      <c r="R745" s="39">
        <v>0</v>
      </c>
      <c r="S745" s="39">
        <v>4</v>
      </c>
      <c r="T745" s="39">
        <v>32</v>
      </c>
      <c r="U745" s="39">
        <v>2</v>
      </c>
      <c r="V745" s="39"/>
      <c r="W745" s="39">
        <v>60</v>
      </c>
      <c r="X745" s="39">
        <v>1</v>
      </c>
      <c r="Y745" s="39">
        <v>0</v>
      </c>
      <c r="Z745" s="39">
        <v>3</v>
      </c>
      <c r="AA745" s="39">
        <v>8</v>
      </c>
      <c r="AB745" s="39">
        <v>2</v>
      </c>
      <c r="AC745" s="39">
        <v>54</v>
      </c>
      <c r="AD745" s="39">
        <v>0</v>
      </c>
      <c r="AE745" s="39"/>
      <c r="AF745" s="39">
        <v>166</v>
      </c>
      <c r="AG745" s="39"/>
      <c r="AH745" s="39"/>
      <c r="AI745" s="39"/>
      <c r="AJ745" s="39">
        <v>21</v>
      </c>
      <c r="AK745" s="39"/>
      <c r="AL745" s="39"/>
      <c r="AM745" s="39"/>
      <c r="AN745" s="39">
        <v>0</v>
      </c>
      <c r="AO745" s="39"/>
      <c r="AP745" s="39">
        <v>0</v>
      </c>
      <c r="AQ745" s="39"/>
      <c r="AR745" s="39"/>
      <c r="AS745" s="39"/>
      <c r="AT745" s="39">
        <v>1</v>
      </c>
      <c r="AU745" s="39"/>
      <c r="AV745" s="39"/>
      <c r="AW745" s="39"/>
    </row>
    <row r="746" spans="1:49" ht="19.5" customHeight="1" x14ac:dyDescent="0.2">
      <c r="D746" s="47" t="s">
        <v>97</v>
      </c>
      <c r="F746" s="48">
        <v>29</v>
      </c>
      <c r="G746" s="49"/>
      <c r="H746" s="49"/>
      <c r="I746" s="49"/>
      <c r="J746" s="48">
        <v>179</v>
      </c>
      <c r="K746" s="48">
        <v>4</v>
      </c>
      <c r="L746" s="48">
        <v>0</v>
      </c>
      <c r="M746" s="49"/>
      <c r="N746" s="48">
        <v>183</v>
      </c>
      <c r="O746" s="49"/>
      <c r="P746" s="49"/>
      <c r="Q746" s="49"/>
      <c r="R746" s="48">
        <v>0</v>
      </c>
      <c r="S746" s="48">
        <v>4</v>
      </c>
      <c r="T746" s="48">
        <v>35</v>
      </c>
      <c r="U746" s="48">
        <v>14</v>
      </c>
      <c r="V746" s="49"/>
      <c r="W746" s="48">
        <v>57</v>
      </c>
      <c r="X746" s="48">
        <v>0</v>
      </c>
      <c r="Y746" s="48">
        <v>0</v>
      </c>
      <c r="Z746" s="48">
        <v>7</v>
      </c>
      <c r="AA746" s="48">
        <v>11</v>
      </c>
      <c r="AB746" s="48">
        <v>2</v>
      </c>
      <c r="AC746" s="48">
        <v>67</v>
      </c>
      <c r="AD746" s="48">
        <v>0</v>
      </c>
      <c r="AE746" s="49"/>
      <c r="AF746" s="48">
        <v>197</v>
      </c>
      <c r="AG746" s="49"/>
      <c r="AH746" s="49"/>
      <c r="AI746" s="49"/>
      <c r="AJ746" s="48">
        <v>15</v>
      </c>
      <c r="AK746" s="49"/>
      <c r="AL746" s="49"/>
      <c r="AM746" s="49"/>
      <c r="AN746" s="48">
        <v>0</v>
      </c>
      <c r="AO746" s="49"/>
      <c r="AP746" s="48">
        <v>0</v>
      </c>
      <c r="AQ746" s="49"/>
      <c r="AR746" s="49"/>
      <c r="AS746" s="49"/>
      <c r="AT746" s="48">
        <v>0</v>
      </c>
      <c r="AU746" s="39"/>
      <c r="AV746" s="39"/>
      <c r="AW746" s="39"/>
    </row>
    <row r="747" spans="1:49" s="1" customFormat="1" ht="20.100000000000001" customHeight="1" x14ac:dyDescent="0.2">
      <c r="A747" s="3"/>
      <c r="B747" s="63"/>
      <c r="C747" s="3"/>
      <c r="D747" s="2"/>
      <c r="E747" s="5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39"/>
      <c r="AV747" s="39"/>
      <c r="AW747" s="39"/>
    </row>
    <row r="748" spans="1:49" s="1" customFormat="1" ht="20.100000000000001" customHeight="1" x14ac:dyDescent="0.25">
      <c r="A748" s="3"/>
      <c r="B748" s="6"/>
      <c r="C748" s="51" t="s">
        <v>159</v>
      </c>
      <c r="D748" s="52"/>
      <c r="E748" s="5"/>
      <c r="F748" s="53">
        <v>62</v>
      </c>
      <c r="G748" s="54"/>
      <c r="H748" s="54"/>
      <c r="I748" s="54"/>
      <c r="J748" s="53">
        <v>330</v>
      </c>
      <c r="K748" s="53">
        <v>7</v>
      </c>
      <c r="L748" s="53">
        <v>0</v>
      </c>
      <c r="M748" s="54"/>
      <c r="N748" s="53">
        <v>337</v>
      </c>
      <c r="O748" s="54"/>
      <c r="P748" s="54"/>
      <c r="Q748" s="54"/>
      <c r="R748" s="53">
        <v>0</v>
      </c>
      <c r="S748" s="53">
        <v>8</v>
      </c>
      <c r="T748" s="53">
        <v>67</v>
      </c>
      <c r="U748" s="53">
        <v>16</v>
      </c>
      <c r="V748" s="54"/>
      <c r="W748" s="53">
        <v>117</v>
      </c>
      <c r="X748" s="53">
        <v>1</v>
      </c>
      <c r="Y748" s="53">
        <v>0</v>
      </c>
      <c r="Z748" s="53">
        <v>10</v>
      </c>
      <c r="AA748" s="53">
        <v>19</v>
      </c>
      <c r="AB748" s="53">
        <v>4</v>
      </c>
      <c r="AC748" s="53">
        <v>121</v>
      </c>
      <c r="AD748" s="53">
        <v>0</v>
      </c>
      <c r="AE748" s="54"/>
      <c r="AF748" s="53">
        <v>363</v>
      </c>
      <c r="AG748" s="54"/>
      <c r="AH748" s="54"/>
      <c r="AI748" s="54"/>
      <c r="AJ748" s="53">
        <v>36</v>
      </c>
      <c r="AK748" s="54"/>
      <c r="AL748" s="54"/>
      <c r="AM748" s="54"/>
      <c r="AN748" s="53">
        <v>0</v>
      </c>
      <c r="AO748" s="54"/>
      <c r="AP748" s="53">
        <v>0</v>
      </c>
      <c r="AQ748" s="54"/>
      <c r="AR748" s="54"/>
      <c r="AS748" s="54"/>
      <c r="AT748" s="53">
        <v>1</v>
      </c>
      <c r="AU748" s="39"/>
      <c r="AV748" s="39"/>
      <c r="AW748" s="39"/>
    </row>
    <row r="749" spans="1:49" s="1" customFormat="1" ht="20.100000000000001" customHeight="1" x14ac:dyDescent="0.2">
      <c r="A749" s="3"/>
      <c r="B749" s="63"/>
      <c r="C749" s="63"/>
      <c r="D749" s="63"/>
      <c r="E749" s="5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39"/>
      <c r="AV749" s="39"/>
      <c r="AW749" s="39"/>
    </row>
    <row r="750" spans="1:49" s="1" customFormat="1" ht="20.100000000000001" customHeight="1" x14ac:dyDescent="0.25">
      <c r="A750" s="3"/>
      <c r="B750" s="57" t="s">
        <v>309</v>
      </c>
      <c r="C750" s="58"/>
      <c r="D750" s="58"/>
      <c r="E750" s="5"/>
      <c r="F750" s="59">
        <v>62</v>
      </c>
      <c r="G750" s="54"/>
      <c r="H750" s="54"/>
      <c r="I750" s="54"/>
      <c r="J750" s="59">
        <v>330</v>
      </c>
      <c r="K750" s="59">
        <v>7</v>
      </c>
      <c r="L750" s="59">
        <v>0</v>
      </c>
      <c r="M750" s="54"/>
      <c r="N750" s="59">
        <v>337</v>
      </c>
      <c r="O750" s="54"/>
      <c r="P750" s="54"/>
      <c r="Q750" s="54"/>
      <c r="R750" s="59">
        <v>0</v>
      </c>
      <c r="S750" s="59">
        <v>8</v>
      </c>
      <c r="T750" s="59">
        <v>67</v>
      </c>
      <c r="U750" s="59">
        <v>16</v>
      </c>
      <c r="V750" s="54"/>
      <c r="W750" s="59">
        <v>117</v>
      </c>
      <c r="X750" s="59">
        <v>1</v>
      </c>
      <c r="Y750" s="59">
        <v>0</v>
      </c>
      <c r="Z750" s="59">
        <v>10</v>
      </c>
      <c r="AA750" s="59">
        <v>19</v>
      </c>
      <c r="AB750" s="59">
        <v>4</v>
      </c>
      <c r="AC750" s="59">
        <v>121</v>
      </c>
      <c r="AD750" s="59">
        <v>0</v>
      </c>
      <c r="AE750" s="54"/>
      <c r="AF750" s="59">
        <v>363</v>
      </c>
      <c r="AG750" s="54"/>
      <c r="AH750" s="54"/>
      <c r="AI750" s="54"/>
      <c r="AJ750" s="59">
        <v>36</v>
      </c>
      <c r="AK750" s="54"/>
      <c r="AL750" s="54"/>
      <c r="AM750" s="54"/>
      <c r="AN750" s="59">
        <v>0</v>
      </c>
      <c r="AO750" s="54"/>
      <c r="AP750" s="59">
        <v>0</v>
      </c>
      <c r="AQ750" s="54"/>
      <c r="AR750" s="54"/>
      <c r="AS750" s="54"/>
      <c r="AT750" s="59">
        <v>1</v>
      </c>
      <c r="AU750" s="39"/>
      <c r="AV750" s="39"/>
      <c r="AW750" s="39"/>
    </row>
    <row r="751" spans="1:49" ht="20.100000000000001" customHeight="1" x14ac:dyDescent="0.2"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</row>
    <row r="752" spans="1:49" s="69" customFormat="1" ht="30" customHeight="1" x14ac:dyDescent="0.2">
      <c r="A752" s="65"/>
      <c r="B752" s="66" t="s">
        <v>310</v>
      </c>
      <c r="C752" s="67"/>
      <c r="D752" s="67"/>
      <c r="E752" s="5"/>
      <c r="F752" s="68">
        <v>13035</v>
      </c>
      <c r="G752" s="54"/>
      <c r="H752" s="54"/>
      <c r="I752" s="54"/>
      <c r="J752" s="68">
        <v>111754</v>
      </c>
      <c r="K752" s="68">
        <v>2771</v>
      </c>
      <c r="L752" s="68">
        <v>435</v>
      </c>
      <c r="M752" s="54"/>
      <c r="N752" s="68">
        <v>114960</v>
      </c>
      <c r="O752" s="54"/>
      <c r="P752" s="54"/>
      <c r="Q752" s="54"/>
      <c r="R752" s="68">
        <f xml:space="preserve"> 68 + 1+1+2+2</f>
        <v>74</v>
      </c>
      <c r="S752" s="68">
        <v>2119</v>
      </c>
      <c r="T752" s="68">
        <v>16528</v>
      </c>
      <c r="U752" s="68">
        <v>5318</v>
      </c>
      <c r="V752" s="54"/>
      <c r="W752" s="68">
        <v>33693</v>
      </c>
      <c r="X752" s="68">
        <v>330</v>
      </c>
      <c r="Y752" s="68">
        <v>100</v>
      </c>
      <c r="Z752" s="68">
        <v>6310</v>
      </c>
      <c r="AA752" s="68">
        <v>5800</v>
      </c>
      <c r="AB752" s="68">
        <v>1245</v>
      </c>
      <c r="AC752" s="68">
        <v>40776</v>
      </c>
      <c r="AD752" s="68">
        <v>32</v>
      </c>
      <c r="AE752" s="54"/>
      <c r="AF752" s="68">
        <v>112325</v>
      </c>
      <c r="AG752" s="54"/>
      <c r="AH752" s="54"/>
      <c r="AI752" s="54"/>
      <c r="AJ752" s="68">
        <v>15659</v>
      </c>
      <c r="AK752" s="54"/>
      <c r="AL752" s="54"/>
      <c r="AM752" s="54"/>
      <c r="AN752" s="68">
        <v>0</v>
      </c>
      <c r="AO752" s="54"/>
      <c r="AP752" s="68">
        <v>11</v>
      </c>
      <c r="AQ752" s="54"/>
      <c r="AR752" s="54"/>
      <c r="AS752" s="54"/>
      <c r="AT752" s="68">
        <v>1902</v>
      </c>
      <c r="AU752" s="39"/>
      <c r="AV752" s="39"/>
      <c r="AW752" s="39"/>
    </row>
  </sheetData>
  <mergeCells count="4">
    <mergeCell ref="A2:AT3"/>
    <mergeCell ref="A4:AT5"/>
    <mergeCell ref="F7:AT7"/>
    <mergeCell ref="A8:D8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2:AV752"/>
  <sheetViews>
    <sheetView view="pageBreakPreview" zoomScale="80" zoomScaleNormal="60" zoomScaleSheetLayoutView="80" workbookViewId="0">
      <pane ySplit="9" topLeftCell="A10" activePane="bottomLeft" state="frozen"/>
      <selection activeCell="A10" sqref="A10"/>
      <selection pane="bottomLeft" activeCell="A9" sqref="A9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6" width="12.7109375" style="4" customWidth="1"/>
    <col min="27" max="27" width="1.7109375" style="4" customWidth="1"/>
    <col min="28" max="28" width="12.7109375" style="4" customWidth="1"/>
    <col min="29" max="31" width="1.7109375" style="4" customWidth="1"/>
    <col min="32" max="33" width="12.7109375" style="4" customWidth="1"/>
    <col min="34" max="34" width="1.7109375" style="4" customWidth="1"/>
    <col min="35" max="36" width="12.7109375" style="4" customWidth="1"/>
    <col min="37" max="39" width="1.7109375" style="4" customWidth="1"/>
    <col min="40" max="40" width="12.7109375" style="4" customWidth="1"/>
    <col min="41" max="43" width="1.7109375" style="4" customWidth="1"/>
    <col min="44" max="44" width="12.7109375" style="4" customWidth="1"/>
    <col min="45" max="45" width="1.7109375" style="4" customWidth="1"/>
    <col min="46" max="46" width="12.7109375" style="4" customWidth="1"/>
    <col min="47" max="16384" width="11.42578125" style="7"/>
  </cols>
  <sheetData>
    <row r="2" spans="1:48" ht="12.75" x14ac:dyDescent="0.2">
      <c r="A2" s="82" t="s">
        <v>38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</row>
    <row r="3" spans="1:48" ht="12.75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</row>
    <row r="4" spans="1:48" ht="12.75" x14ac:dyDescent="0.2">
      <c r="A4" s="82" t="s">
        <v>93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</row>
    <row r="5" spans="1:48" ht="13.5" thickBot="1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</row>
    <row r="6" spans="1:48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</row>
    <row r="7" spans="1:48" ht="30" customHeight="1" thickBot="1" x14ac:dyDescent="0.25">
      <c r="A7" s="6"/>
      <c r="C7" s="6"/>
      <c r="D7" s="5"/>
      <c r="J7" s="86" t="s">
        <v>39</v>
      </c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F7" s="84" t="s">
        <v>40</v>
      </c>
      <c r="AG7" s="84"/>
      <c r="AH7" s="84"/>
      <c r="AI7" s="84"/>
      <c r="AJ7" s="84"/>
    </row>
    <row r="8" spans="1:48" ht="50.1" customHeight="1" thickBot="1" x14ac:dyDescent="0.25">
      <c r="A8" s="87" t="s">
        <v>3</v>
      </c>
      <c r="B8" s="87"/>
      <c r="C8" s="87"/>
      <c r="D8" s="87"/>
      <c r="E8" s="7"/>
      <c r="F8" s="15" t="s">
        <v>4</v>
      </c>
      <c r="G8" s="11"/>
      <c r="H8" s="11"/>
      <c r="I8" s="11"/>
      <c r="J8" s="10" t="s">
        <v>41</v>
      </c>
      <c r="K8" s="10" t="s">
        <v>42</v>
      </c>
      <c r="L8" s="10" t="s">
        <v>23</v>
      </c>
      <c r="M8" s="16"/>
      <c r="N8" s="10" t="s">
        <v>7</v>
      </c>
      <c r="O8" s="16"/>
      <c r="P8" s="16"/>
      <c r="Q8" s="16"/>
      <c r="R8" s="10" t="s">
        <v>43</v>
      </c>
      <c r="S8" s="10" t="s">
        <v>44</v>
      </c>
      <c r="T8" s="10" t="s">
        <v>8</v>
      </c>
      <c r="U8" s="10" t="s">
        <v>11</v>
      </c>
      <c r="V8" s="10" t="s">
        <v>9</v>
      </c>
      <c r="W8" s="10" t="s">
        <v>10</v>
      </c>
      <c r="X8" s="10" t="s">
        <v>45</v>
      </c>
      <c r="Y8" s="10" t="s">
        <v>82</v>
      </c>
      <c r="Z8" s="10" t="s">
        <v>46</v>
      </c>
      <c r="AA8" s="16"/>
      <c r="AB8" s="10" t="s">
        <v>15</v>
      </c>
      <c r="AC8" s="11"/>
      <c r="AD8" s="11"/>
      <c r="AE8" s="11"/>
      <c r="AF8" s="15" t="s">
        <v>47</v>
      </c>
      <c r="AG8" s="15" t="s">
        <v>48</v>
      </c>
      <c r="AH8" s="11"/>
      <c r="AI8" s="15" t="s">
        <v>49</v>
      </c>
      <c r="AJ8" s="15" t="s">
        <v>50</v>
      </c>
      <c r="AK8" s="11"/>
      <c r="AL8" s="11"/>
      <c r="AM8" s="11"/>
      <c r="AN8" s="15" t="s">
        <v>16</v>
      </c>
      <c r="AO8" s="11"/>
      <c r="AP8" s="11"/>
      <c r="AQ8" s="11"/>
      <c r="AR8" s="15" t="s">
        <v>17</v>
      </c>
      <c r="AS8" s="11"/>
      <c r="AT8" s="15" t="s">
        <v>18</v>
      </c>
    </row>
    <row r="9" spans="1:48" ht="20.100000000000001" customHeight="1" x14ac:dyDescent="0.2">
      <c r="AU9" s="27"/>
      <c r="AV9" s="40"/>
    </row>
    <row r="10" spans="1:48" ht="20.100000000000001" customHeight="1" x14ac:dyDescent="0.2">
      <c r="A10" s="2"/>
      <c r="B10" s="6" t="s">
        <v>94</v>
      </c>
    </row>
    <row r="11" spans="1:48" ht="20.100000000000001" customHeight="1" x14ac:dyDescent="0.2">
      <c r="A11" s="45"/>
      <c r="B11" s="46"/>
      <c r="C11" s="3" t="s">
        <v>95</v>
      </c>
    </row>
    <row r="12" spans="1:48" ht="20.100000000000001" customHeight="1" x14ac:dyDescent="0.2">
      <c r="D12" s="2" t="s">
        <v>96</v>
      </c>
      <c r="F12" s="39">
        <v>0</v>
      </c>
      <c r="G12" s="39"/>
      <c r="H12" s="39"/>
      <c r="I12" s="39"/>
      <c r="J12" s="39">
        <v>0</v>
      </c>
      <c r="K12" s="39">
        <v>0</v>
      </c>
      <c r="L12" s="39">
        <v>0</v>
      </c>
      <c r="M12" s="39"/>
      <c r="N12" s="39">
        <v>0</v>
      </c>
      <c r="O12" s="39"/>
      <c r="P12" s="39"/>
      <c r="Q12" s="39"/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/>
      <c r="AB12" s="39">
        <v>0</v>
      </c>
      <c r="AC12" s="39"/>
      <c r="AD12" s="39"/>
      <c r="AE12" s="39"/>
      <c r="AF12" s="39">
        <v>0</v>
      </c>
      <c r="AG12" s="39">
        <v>0</v>
      </c>
      <c r="AH12" s="39"/>
      <c r="AI12" s="39">
        <v>0</v>
      </c>
      <c r="AJ12" s="39">
        <v>0</v>
      </c>
      <c r="AK12" s="39"/>
      <c r="AL12" s="39"/>
      <c r="AM12" s="39"/>
      <c r="AN12" s="39">
        <v>0</v>
      </c>
      <c r="AO12" s="39"/>
      <c r="AP12" s="39"/>
      <c r="AQ12" s="39"/>
      <c r="AR12" s="39">
        <v>0</v>
      </c>
      <c r="AS12" s="39"/>
      <c r="AT12" s="39">
        <v>0</v>
      </c>
      <c r="AU12" s="40"/>
      <c r="AV12" s="40"/>
    </row>
    <row r="13" spans="1:48" ht="20.100000000000001" customHeight="1" x14ac:dyDescent="0.2">
      <c r="D13" s="47" t="s">
        <v>97</v>
      </c>
      <c r="F13" s="48">
        <v>0</v>
      </c>
      <c r="G13" s="49"/>
      <c r="H13" s="49"/>
      <c r="I13" s="49"/>
      <c r="J13" s="48">
        <v>0</v>
      </c>
      <c r="K13" s="48">
        <v>0</v>
      </c>
      <c r="L13" s="48">
        <v>0</v>
      </c>
      <c r="M13" s="49"/>
      <c r="N13" s="48">
        <v>0</v>
      </c>
      <c r="O13" s="49"/>
      <c r="P13" s="49"/>
      <c r="Q13" s="49"/>
      <c r="R13" s="48">
        <v>0</v>
      </c>
      <c r="S13" s="48">
        <v>0</v>
      </c>
      <c r="T13" s="48">
        <v>0</v>
      </c>
      <c r="U13" s="48">
        <v>0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9"/>
      <c r="AB13" s="48">
        <v>0</v>
      </c>
      <c r="AC13" s="49"/>
      <c r="AD13" s="49"/>
      <c r="AE13" s="49"/>
      <c r="AF13" s="48">
        <v>0</v>
      </c>
      <c r="AG13" s="48">
        <v>0</v>
      </c>
      <c r="AH13" s="49"/>
      <c r="AI13" s="48">
        <v>0</v>
      </c>
      <c r="AJ13" s="48">
        <v>0</v>
      </c>
      <c r="AK13" s="49"/>
      <c r="AL13" s="49"/>
      <c r="AM13" s="49"/>
      <c r="AN13" s="48">
        <v>0</v>
      </c>
      <c r="AO13" s="49"/>
      <c r="AP13" s="49"/>
      <c r="AQ13" s="49"/>
      <c r="AR13" s="48">
        <v>0</v>
      </c>
      <c r="AS13" s="49"/>
      <c r="AT13" s="48">
        <v>0</v>
      </c>
      <c r="AU13" s="40"/>
    </row>
    <row r="14" spans="1:48" ht="20.100000000000001" customHeight="1" x14ac:dyDescent="0.2">
      <c r="D14" s="2" t="s">
        <v>98</v>
      </c>
      <c r="F14" s="39">
        <v>0</v>
      </c>
      <c r="G14" s="39"/>
      <c r="H14" s="39"/>
      <c r="I14" s="39"/>
      <c r="J14" s="39">
        <v>0</v>
      </c>
      <c r="K14" s="39">
        <v>0</v>
      </c>
      <c r="L14" s="39">
        <v>0</v>
      </c>
      <c r="M14" s="39"/>
      <c r="N14" s="39">
        <v>0</v>
      </c>
      <c r="O14" s="39"/>
      <c r="P14" s="39"/>
      <c r="Q14" s="39"/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/>
      <c r="AB14" s="39">
        <v>0</v>
      </c>
      <c r="AC14" s="39"/>
      <c r="AD14" s="39"/>
      <c r="AE14" s="39"/>
      <c r="AF14" s="39">
        <v>0</v>
      </c>
      <c r="AG14" s="39">
        <v>0</v>
      </c>
      <c r="AH14" s="39"/>
      <c r="AI14" s="39">
        <v>0</v>
      </c>
      <c r="AJ14" s="39">
        <v>0</v>
      </c>
      <c r="AK14" s="39"/>
      <c r="AL14" s="39"/>
      <c r="AM14" s="39"/>
      <c r="AN14" s="39">
        <v>0</v>
      </c>
      <c r="AO14" s="39"/>
      <c r="AP14" s="39"/>
      <c r="AQ14" s="39"/>
      <c r="AR14" s="39">
        <v>0</v>
      </c>
      <c r="AS14" s="39"/>
      <c r="AT14" s="39">
        <v>0</v>
      </c>
      <c r="AU14" s="40"/>
    </row>
    <row r="15" spans="1:48" ht="20.100000000000001" customHeight="1" x14ac:dyDescent="0.2">
      <c r="D15" s="47" t="s">
        <v>99</v>
      </c>
      <c r="F15" s="48">
        <v>0</v>
      </c>
      <c r="G15" s="49"/>
      <c r="H15" s="49"/>
      <c r="I15" s="49"/>
      <c r="J15" s="48">
        <v>0</v>
      </c>
      <c r="K15" s="48">
        <v>0</v>
      </c>
      <c r="L15" s="48">
        <v>0</v>
      </c>
      <c r="M15" s="49"/>
      <c r="N15" s="48">
        <v>0</v>
      </c>
      <c r="O15" s="49"/>
      <c r="P15" s="49"/>
      <c r="Q15" s="49"/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8">
        <v>0</v>
      </c>
      <c r="X15" s="48">
        <v>0</v>
      </c>
      <c r="Y15" s="48">
        <v>0</v>
      </c>
      <c r="Z15" s="48">
        <v>0</v>
      </c>
      <c r="AA15" s="49"/>
      <c r="AB15" s="48">
        <v>0</v>
      </c>
      <c r="AC15" s="49"/>
      <c r="AD15" s="49"/>
      <c r="AE15" s="49"/>
      <c r="AF15" s="48">
        <v>0</v>
      </c>
      <c r="AG15" s="48">
        <v>0</v>
      </c>
      <c r="AH15" s="49"/>
      <c r="AI15" s="48">
        <v>0</v>
      </c>
      <c r="AJ15" s="48">
        <v>0</v>
      </c>
      <c r="AK15" s="49"/>
      <c r="AL15" s="49"/>
      <c r="AM15" s="49"/>
      <c r="AN15" s="48">
        <v>0</v>
      </c>
      <c r="AO15" s="49"/>
      <c r="AP15" s="49"/>
      <c r="AQ15" s="49"/>
      <c r="AR15" s="48">
        <v>0</v>
      </c>
      <c r="AS15" s="49"/>
      <c r="AT15" s="48">
        <v>0</v>
      </c>
      <c r="AU15" s="40"/>
    </row>
    <row r="16" spans="1:48" ht="20.100000000000001" customHeight="1" x14ac:dyDescent="0.2">
      <c r="D16" s="2" t="s">
        <v>100</v>
      </c>
      <c r="F16" s="39">
        <v>0</v>
      </c>
      <c r="G16" s="39"/>
      <c r="H16" s="39"/>
      <c r="I16" s="39"/>
      <c r="J16" s="39">
        <v>0</v>
      </c>
      <c r="K16" s="39">
        <v>0</v>
      </c>
      <c r="L16" s="39">
        <v>0</v>
      </c>
      <c r="M16" s="39"/>
      <c r="N16" s="39">
        <v>0</v>
      </c>
      <c r="O16" s="39"/>
      <c r="P16" s="39"/>
      <c r="Q16" s="39"/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/>
      <c r="AB16" s="39">
        <v>0</v>
      </c>
      <c r="AC16" s="39"/>
      <c r="AD16" s="39"/>
      <c r="AE16" s="39"/>
      <c r="AF16" s="39">
        <v>0</v>
      </c>
      <c r="AG16" s="39">
        <v>0</v>
      </c>
      <c r="AH16" s="39"/>
      <c r="AI16" s="39">
        <v>0</v>
      </c>
      <c r="AJ16" s="39">
        <v>0</v>
      </c>
      <c r="AK16" s="39"/>
      <c r="AL16" s="39"/>
      <c r="AM16" s="39"/>
      <c r="AN16" s="39">
        <v>0</v>
      </c>
      <c r="AO16" s="39"/>
      <c r="AP16" s="39"/>
      <c r="AQ16" s="39"/>
      <c r="AR16" s="39">
        <v>0</v>
      </c>
      <c r="AS16" s="39"/>
      <c r="AT16" s="39">
        <v>0</v>
      </c>
      <c r="AU16" s="40"/>
    </row>
    <row r="17" spans="1:47" ht="20.100000000000001" customHeight="1" x14ac:dyDescent="0.2">
      <c r="D17" s="47" t="s">
        <v>101</v>
      </c>
      <c r="F17" s="48">
        <v>0</v>
      </c>
      <c r="G17" s="49"/>
      <c r="H17" s="49"/>
      <c r="I17" s="49"/>
      <c r="J17" s="48">
        <v>0</v>
      </c>
      <c r="K17" s="48">
        <v>0</v>
      </c>
      <c r="L17" s="48">
        <v>0</v>
      </c>
      <c r="M17" s="49"/>
      <c r="N17" s="48">
        <v>0</v>
      </c>
      <c r="O17" s="49"/>
      <c r="P17" s="49"/>
      <c r="Q17" s="49"/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8">
        <v>0</v>
      </c>
      <c r="X17" s="48">
        <v>0</v>
      </c>
      <c r="Y17" s="48">
        <v>0</v>
      </c>
      <c r="Z17" s="48">
        <v>0</v>
      </c>
      <c r="AA17" s="49"/>
      <c r="AB17" s="48">
        <v>0</v>
      </c>
      <c r="AC17" s="49"/>
      <c r="AD17" s="49"/>
      <c r="AE17" s="49"/>
      <c r="AF17" s="48">
        <v>0</v>
      </c>
      <c r="AG17" s="48">
        <v>0</v>
      </c>
      <c r="AH17" s="49"/>
      <c r="AI17" s="48">
        <v>0</v>
      </c>
      <c r="AJ17" s="48">
        <v>0</v>
      </c>
      <c r="AK17" s="49"/>
      <c r="AL17" s="49"/>
      <c r="AM17" s="49"/>
      <c r="AN17" s="48">
        <v>0</v>
      </c>
      <c r="AO17" s="49"/>
      <c r="AP17" s="49"/>
      <c r="AQ17" s="49"/>
      <c r="AR17" s="48">
        <v>0</v>
      </c>
      <c r="AS17" s="49"/>
      <c r="AT17" s="48">
        <v>0</v>
      </c>
      <c r="AU17" s="40"/>
    </row>
    <row r="18" spans="1:47" ht="20.100000000000001" customHeight="1" x14ac:dyDescent="0.2">
      <c r="D18" s="2" t="s">
        <v>102</v>
      </c>
      <c r="F18" s="39">
        <v>0</v>
      </c>
      <c r="G18" s="39"/>
      <c r="H18" s="39"/>
      <c r="I18" s="39"/>
      <c r="J18" s="39">
        <v>0</v>
      </c>
      <c r="K18" s="39">
        <v>0</v>
      </c>
      <c r="L18" s="39">
        <v>0</v>
      </c>
      <c r="M18" s="39"/>
      <c r="N18" s="39">
        <v>0</v>
      </c>
      <c r="O18" s="39"/>
      <c r="P18" s="39"/>
      <c r="Q18" s="39"/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/>
      <c r="AB18" s="39">
        <v>0</v>
      </c>
      <c r="AC18" s="39"/>
      <c r="AD18" s="39"/>
      <c r="AE18" s="39"/>
      <c r="AF18" s="39">
        <v>0</v>
      </c>
      <c r="AG18" s="39">
        <v>0</v>
      </c>
      <c r="AH18" s="39"/>
      <c r="AI18" s="39">
        <v>0</v>
      </c>
      <c r="AJ18" s="39">
        <v>0</v>
      </c>
      <c r="AK18" s="39"/>
      <c r="AL18" s="39"/>
      <c r="AM18" s="39"/>
      <c r="AN18" s="39">
        <v>0</v>
      </c>
      <c r="AO18" s="39"/>
      <c r="AP18" s="39"/>
      <c r="AQ18" s="39"/>
      <c r="AR18" s="39">
        <v>0</v>
      </c>
      <c r="AS18" s="39"/>
      <c r="AT18" s="39">
        <v>0</v>
      </c>
      <c r="AU18" s="40"/>
    </row>
    <row r="19" spans="1:47" ht="20.100000000000001" customHeight="1" x14ac:dyDescent="0.2">
      <c r="D19" s="47" t="s">
        <v>103</v>
      </c>
      <c r="F19" s="48">
        <v>0</v>
      </c>
      <c r="G19" s="49"/>
      <c r="H19" s="49"/>
      <c r="I19" s="49"/>
      <c r="J19" s="48">
        <v>0</v>
      </c>
      <c r="K19" s="48">
        <v>0</v>
      </c>
      <c r="L19" s="48">
        <v>0</v>
      </c>
      <c r="M19" s="49"/>
      <c r="N19" s="48">
        <v>0</v>
      </c>
      <c r="O19" s="49"/>
      <c r="P19" s="49"/>
      <c r="Q19" s="49"/>
      <c r="R19" s="48">
        <v>0</v>
      </c>
      <c r="S19" s="48">
        <v>0</v>
      </c>
      <c r="T19" s="48">
        <v>0</v>
      </c>
      <c r="U19" s="48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9"/>
      <c r="AB19" s="48">
        <v>0</v>
      </c>
      <c r="AC19" s="49"/>
      <c r="AD19" s="49"/>
      <c r="AE19" s="49"/>
      <c r="AF19" s="48">
        <v>0</v>
      </c>
      <c r="AG19" s="48">
        <v>0</v>
      </c>
      <c r="AH19" s="49"/>
      <c r="AI19" s="48">
        <v>0</v>
      </c>
      <c r="AJ19" s="48">
        <v>0</v>
      </c>
      <c r="AK19" s="49"/>
      <c r="AL19" s="49"/>
      <c r="AM19" s="49"/>
      <c r="AN19" s="48">
        <v>0</v>
      </c>
      <c r="AO19" s="49"/>
      <c r="AP19" s="49"/>
      <c r="AQ19" s="49"/>
      <c r="AR19" s="48">
        <v>0</v>
      </c>
      <c r="AS19" s="49"/>
      <c r="AT19" s="48">
        <v>0</v>
      </c>
      <c r="AU19" s="40"/>
    </row>
    <row r="20" spans="1:47" ht="20.100000000000001" customHeight="1" x14ac:dyDescent="0.2">
      <c r="D20" s="2" t="s">
        <v>104</v>
      </c>
      <c r="F20" s="39">
        <v>0</v>
      </c>
      <c r="G20" s="39"/>
      <c r="H20" s="39"/>
      <c r="I20" s="39"/>
      <c r="J20" s="39">
        <v>0</v>
      </c>
      <c r="K20" s="39">
        <v>0</v>
      </c>
      <c r="L20" s="39">
        <v>0</v>
      </c>
      <c r="M20" s="39"/>
      <c r="N20" s="39">
        <v>0</v>
      </c>
      <c r="O20" s="39"/>
      <c r="P20" s="39"/>
      <c r="Q20" s="39"/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/>
      <c r="AB20" s="39">
        <v>0</v>
      </c>
      <c r="AC20" s="39"/>
      <c r="AD20" s="39"/>
      <c r="AE20" s="39"/>
      <c r="AF20" s="39">
        <v>0</v>
      </c>
      <c r="AG20" s="39">
        <v>0</v>
      </c>
      <c r="AH20" s="39"/>
      <c r="AI20" s="39">
        <v>0</v>
      </c>
      <c r="AJ20" s="39">
        <v>0</v>
      </c>
      <c r="AK20" s="39"/>
      <c r="AL20" s="39"/>
      <c r="AM20" s="39"/>
      <c r="AN20" s="39">
        <v>0</v>
      </c>
      <c r="AO20" s="39"/>
      <c r="AP20" s="39"/>
      <c r="AQ20" s="39"/>
      <c r="AR20" s="39">
        <v>0</v>
      </c>
      <c r="AS20" s="39"/>
      <c r="AT20" s="39">
        <v>0</v>
      </c>
      <c r="AU20" s="40"/>
    </row>
    <row r="21" spans="1:47" ht="20.100000000000001" customHeight="1" x14ac:dyDescent="0.2">
      <c r="D21" s="47" t="s">
        <v>105</v>
      </c>
      <c r="F21" s="48">
        <v>0</v>
      </c>
      <c r="G21" s="49"/>
      <c r="H21" s="49"/>
      <c r="I21" s="49"/>
      <c r="J21" s="48">
        <v>0</v>
      </c>
      <c r="K21" s="48">
        <v>0</v>
      </c>
      <c r="L21" s="48">
        <v>0</v>
      </c>
      <c r="M21" s="49"/>
      <c r="N21" s="48">
        <v>0</v>
      </c>
      <c r="O21" s="49"/>
      <c r="P21" s="49"/>
      <c r="Q21" s="49"/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9"/>
      <c r="AB21" s="48">
        <v>0</v>
      </c>
      <c r="AC21" s="49"/>
      <c r="AD21" s="49"/>
      <c r="AE21" s="49"/>
      <c r="AF21" s="48">
        <v>0</v>
      </c>
      <c r="AG21" s="48">
        <v>0</v>
      </c>
      <c r="AH21" s="49"/>
      <c r="AI21" s="48">
        <v>0</v>
      </c>
      <c r="AJ21" s="48">
        <v>0</v>
      </c>
      <c r="AK21" s="49"/>
      <c r="AL21" s="49"/>
      <c r="AM21" s="49"/>
      <c r="AN21" s="48">
        <v>0</v>
      </c>
      <c r="AO21" s="49"/>
      <c r="AP21" s="49"/>
      <c r="AQ21" s="49"/>
      <c r="AR21" s="48">
        <v>0</v>
      </c>
      <c r="AS21" s="49"/>
      <c r="AT21" s="48">
        <v>0</v>
      </c>
      <c r="AU21" s="40"/>
    </row>
    <row r="22" spans="1:47" ht="20.100000000000001" customHeight="1" x14ac:dyDescent="0.2">
      <c r="D22" s="2" t="s">
        <v>106</v>
      </c>
      <c r="F22" s="39">
        <v>0</v>
      </c>
      <c r="G22" s="39"/>
      <c r="H22" s="39"/>
      <c r="I22" s="39"/>
      <c r="J22" s="39">
        <v>0</v>
      </c>
      <c r="K22" s="39">
        <v>0</v>
      </c>
      <c r="L22" s="39">
        <v>0</v>
      </c>
      <c r="M22" s="39"/>
      <c r="N22" s="39">
        <v>0</v>
      </c>
      <c r="O22" s="39"/>
      <c r="P22" s="39"/>
      <c r="Q22" s="39"/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/>
      <c r="AB22" s="39">
        <v>0</v>
      </c>
      <c r="AC22" s="39"/>
      <c r="AD22" s="39"/>
      <c r="AE22" s="39"/>
      <c r="AF22" s="39">
        <v>0</v>
      </c>
      <c r="AG22" s="39">
        <v>0</v>
      </c>
      <c r="AH22" s="39"/>
      <c r="AI22" s="39">
        <v>0</v>
      </c>
      <c r="AJ22" s="39">
        <v>0</v>
      </c>
      <c r="AK22" s="39"/>
      <c r="AL22" s="39"/>
      <c r="AM22" s="39"/>
      <c r="AN22" s="39">
        <v>0</v>
      </c>
      <c r="AO22" s="39"/>
      <c r="AP22" s="39"/>
      <c r="AQ22" s="39"/>
      <c r="AR22" s="39">
        <v>0</v>
      </c>
      <c r="AS22" s="39"/>
      <c r="AT22" s="39">
        <v>0</v>
      </c>
      <c r="AU22" s="40"/>
    </row>
    <row r="23" spans="1:47" ht="20.100000000000001" customHeight="1" x14ac:dyDescent="0.2">
      <c r="D23" s="47" t="s">
        <v>107</v>
      </c>
      <c r="F23" s="48">
        <v>0</v>
      </c>
      <c r="G23" s="49"/>
      <c r="H23" s="49"/>
      <c r="I23" s="49"/>
      <c r="J23" s="48">
        <v>0</v>
      </c>
      <c r="K23" s="48">
        <v>0</v>
      </c>
      <c r="L23" s="48">
        <v>0</v>
      </c>
      <c r="M23" s="49"/>
      <c r="N23" s="48">
        <v>0</v>
      </c>
      <c r="O23" s="49"/>
      <c r="P23" s="49"/>
      <c r="Q23" s="49"/>
      <c r="R23" s="48">
        <v>0</v>
      </c>
      <c r="S23" s="48">
        <v>0</v>
      </c>
      <c r="T23" s="48">
        <v>0</v>
      </c>
      <c r="U23" s="48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9"/>
      <c r="AB23" s="48">
        <v>0</v>
      </c>
      <c r="AC23" s="49"/>
      <c r="AD23" s="49"/>
      <c r="AE23" s="49"/>
      <c r="AF23" s="48">
        <v>0</v>
      </c>
      <c r="AG23" s="48">
        <v>0</v>
      </c>
      <c r="AH23" s="49"/>
      <c r="AI23" s="48">
        <v>0</v>
      </c>
      <c r="AJ23" s="48">
        <v>0</v>
      </c>
      <c r="AK23" s="49"/>
      <c r="AL23" s="49"/>
      <c r="AM23" s="49"/>
      <c r="AN23" s="48">
        <v>0</v>
      </c>
      <c r="AO23" s="49"/>
      <c r="AP23" s="49"/>
      <c r="AQ23" s="49"/>
      <c r="AR23" s="48">
        <v>0</v>
      </c>
      <c r="AS23" s="49"/>
      <c r="AT23" s="48">
        <v>0</v>
      </c>
      <c r="AU23" s="40"/>
    </row>
    <row r="24" spans="1:47" ht="20.100000000000001" customHeight="1" x14ac:dyDescent="0.2">
      <c r="D24" s="2" t="s">
        <v>108</v>
      </c>
      <c r="F24" s="39">
        <v>0</v>
      </c>
      <c r="G24" s="39"/>
      <c r="H24" s="39"/>
      <c r="I24" s="39"/>
      <c r="J24" s="39">
        <v>0</v>
      </c>
      <c r="K24" s="39">
        <v>0</v>
      </c>
      <c r="L24" s="39">
        <v>0</v>
      </c>
      <c r="M24" s="39"/>
      <c r="N24" s="39">
        <v>0</v>
      </c>
      <c r="O24" s="39"/>
      <c r="P24" s="39"/>
      <c r="Q24" s="39"/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/>
      <c r="AB24" s="39">
        <v>0</v>
      </c>
      <c r="AC24" s="39"/>
      <c r="AD24" s="39"/>
      <c r="AE24" s="39"/>
      <c r="AF24" s="39">
        <v>0</v>
      </c>
      <c r="AG24" s="39">
        <v>0</v>
      </c>
      <c r="AH24" s="39"/>
      <c r="AI24" s="39">
        <v>0</v>
      </c>
      <c r="AJ24" s="39">
        <v>0</v>
      </c>
      <c r="AK24" s="39"/>
      <c r="AL24" s="39"/>
      <c r="AM24" s="39"/>
      <c r="AN24" s="39">
        <v>0</v>
      </c>
      <c r="AO24" s="39"/>
      <c r="AP24" s="39"/>
      <c r="AQ24" s="39"/>
      <c r="AR24" s="39">
        <v>0</v>
      </c>
      <c r="AS24" s="39"/>
      <c r="AT24" s="39">
        <v>0</v>
      </c>
      <c r="AU24" s="40"/>
    </row>
    <row r="25" spans="1:47" ht="20.100000000000001" customHeight="1" x14ac:dyDescent="0.2">
      <c r="D25" s="47" t="s">
        <v>109</v>
      </c>
      <c r="F25" s="48">
        <v>0</v>
      </c>
      <c r="G25" s="49"/>
      <c r="H25" s="49"/>
      <c r="I25" s="49"/>
      <c r="J25" s="48">
        <v>0</v>
      </c>
      <c r="K25" s="48">
        <v>0</v>
      </c>
      <c r="L25" s="48">
        <v>0</v>
      </c>
      <c r="M25" s="49"/>
      <c r="N25" s="48">
        <v>0</v>
      </c>
      <c r="O25" s="49"/>
      <c r="P25" s="49"/>
      <c r="Q25" s="49"/>
      <c r="R25" s="48">
        <v>0</v>
      </c>
      <c r="S25" s="48">
        <v>0</v>
      </c>
      <c r="T25" s="48">
        <v>0</v>
      </c>
      <c r="U25" s="48">
        <v>0</v>
      </c>
      <c r="V25" s="48">
        <v>0</v>
      </c>
      <c r="W25" s="48">
        <v>0</v>
      </c>
      <c r="X25" s="48">
        <v>0</v>
      </c>
      <c r="Y25" s="48">
        <v>0</v>
      </c>
      <c r="Z25" s="48">
        <v>0</v>
      </c>
      <c r="AA25" s="49"/>
      <c r="AB25" s="48">
        <v>0</v>
      </c>
      <c r="AC25" s="49"/>
      <c r="AD25" s="49"/>
      <c r="AE25" s="49"/>
      <c r="AF25" s="48">
        <v>0</v>
      </c>
      <c r="AG25" s="48">
        <v>0</v>
      </c>
      <c r="AH25" s="49"/>
      <c r="AI25" s="48">
        <v>0</v>
      </c>
      <c r="AJ25" s="48">
        <v>0</v>
      </c>
      <c r="AK25" s="49"/>
      <c r="AL25" s="49"/>
      <c r="AM25" s="49"/>
      <c r="AN25" s="48">
        <v>0</v>
      </c>
      <c r="AO25" s="49"/>
      <c r="AP25" s="49"/>
      <c r="AQ25" s="49"/>
      <c r="AR25" s="48">
        <v>0</v>
      </c>
      <c r="AS25" s="49"/>
      <c r="AT25" s="48">
        <v>0</v>
      </c>
      <c r="AU25" s="40"/>
    </row>
    <row r="26" spans="1:47" ht="20.100000000000001" customHeight="1" x14ac:dyDescent="0.2">
      <c r="D26" s="50" t="s">
        <v>110</v>
      </c>
      <c r="F26" s="49">
        <v>0</v>
      </c>
      <c r="G26" s="49"/>
      <c r="H26" s="49"/>
      <c r="I26" s="49"/>
      <c r="J26" s="49">
        <v>0</v>
      </c>
      <c r="K26" s="49">
        <v>0</v>
      </c>
      <c r="L26" s="49">
        <v>0</v>
      </c>
      <c r="M26" s="49"/>
      <c r="N26" s="49">
        <v>0</v>
      </c>
      <c r="O26" s="49"/>
      <c r="P26" s="49"/>
      <c r="Q26" s="49"/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/>
      <c r="AB26" s="49">
        <v>0</v>
      </c>
      <c r="AC26" s="49"/>
      <c r="AD26" s="49"/>
      <c r="AE26" s="49"/>
      <c r="AF26" s="49">
        <v>0</v>
      </c>
      <c r="AG26" s="49">
        <v>0</v>
      </c>
      <c r="AH26" s="49"/>
      <c r="AI26" s="49">
        <v>0</v>
      </c>
      <c r="AJ26" s="49">
        <v>0</v>
      </c>
      <c r="AK26" s="49"/>
      <c r="AL26" s="49"/>
      <c r="AM26" s="49"/>
      <c r="AN26" s="49">
        <v>0</v>
      </c>
      <c r="AO26" s="49"/>
      <c r="AP26" s="49"/>
      <c r="AQ26" s="49"/>
      <c r="AR26" s="49">
        <v>0</v>
      </c>
      <c r="AS26" s="49"/>
      <c r="AT26" s="49">
        <v>0</v>
      </c>
      <c r="AU26" s="40"/>
    </row>
    <row r="27" spans="1:47" ht="20.100000000000001" customHeight="1" x14ac:dyDescent="0.2">
      <c r="D27" s="47" t="s">
        <v>111</v>
      </c>
      <c r="F27" s="48">
        <v>0</v>
      </c>
      <c r="G27" s="49"/>
      <c r="H27" s="49"/>
      <c r="I27" s="49"/>
      <c r="J27" s="48">
        <v>0</v>
      </c>
      <c r="K27" s="48">
        <v>0</v>
      </c>
      <c r="L27" s="48">
        <v>0</v>
      </c>
      <c r="M27" s="49"/>
      <c r="N27" s="48">
        <v>0</v>
      </c>
      <c r="O27" s="49"/>
      <c r="P27" s="49"/>
      <c r="Q27" s="49"/>
      <c r="R27" s="48">
        <v>0</v>
      </c>
      <c r="S27" s="48">
        <v>0</v>
      </c>
      <c r="T27" s="48">
        <v>0</v>
      </c>
      <c r="U27" s="48">
        <v>0</v>
      </c>
      <c r="V27" s="48">
        <v>0</v>
      </c>
      <c r="W27" s="48">
        <v>0</v>
      </c>
      <c r="X27" s="48">
        <v>0</v>
      </c>
      <c r="Y27" s="48">
        <v>0</v>
      </c>
      <c r="Z27" s="48">
        <v>0</v>
      </c>
      <c r="AA27" s="49"/>
      <c r="AB27" s="48">
        <v>0</v>
      </c>
      <c r="AC27" s="49"/>
      <c r="AD27" s="49"/>
      <c r="AE27" s="49"/>
      <c r="AF27" s="48">
        <v>0</v>
      </c>
      <c r="AG27" s="48">
        <v>0</v>
      </c>
      <c r="AH27" s="49"/>
      <c r="AI27" s="48">
        <v>0</v>
      </c>
      <c r="AJ27" s="48">
        <v>0</v>
      </c>
      <c r="AK27" s="49"/>
      <c r="AL27" s="49"/>
      <c r="AM27" s="49"/>
      <c r="AN27" s="48">
        <v>0</v>
      </c>
      <c r="AO27" s="49"/>
      <c r="AP27" s="49"/>
      <c r="AQ27" s="49"/>
      <c r="AR27" s="48">
        <v>0</v>
      </c>
      <c r="AS27" s="49"/>
      <c r="AT27" s="48">
        <v>0</v>
      </c>
      <c r="AU27" s="40"/>
    </row>
    <row r="28" spans="1:47" ht="20.100000000000001" customHeight="1" x14ac:dyDescent="0.2"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40"/>
    </row>
    <row r="29" spans="1:47" s="1" customFormat="1" ht="20.100000000000001" customHeight="1" x14ac:dyDescent="0.25">
      <c r="A29" s="3"/>
      <c r="B29" s="6"/>
      <c r="C29" s="51" t="s">
        <v>112</v>
      </c>
      <c r="D29" s="52"/>
      <c r="E29" s="5"/>
      <c r="F29" s="53">
        <v>0</v>
      </c>
      <c r="G29" s="54"/>
      <c r="H29" s="54"/>
      <c r="I29" s="54"/>
      <c r="J29" s="53">
        <v>0</v>
      </c>
      <c r="K29" s="53">
        <v>0</v>
      </c>
      <c r="L29" s="53">
        <v>0</v>
      </c>
      <c r="M29" s="54"/>
      <c r="N29" s="53">
        <v>0</v>
      </c>
      <c r="O29" s="54"/>
      <c r="P29" s="54"/>
      <c r="Q29" s="54"/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4"/>
      <c r="AB29" s="53">
        <v>0</v>
      </c>
      <c r="AC29" s="54"/>
      <c r="AD29" s="54"/>
      <c r="AE29" s="54"/>
      <c r="AF29" s="53">
        <v>0</v>
      </c>
      <c r="AG29" s="53">
        <v>0</v>
      </c>
      <c r="AH29" s="54"/>
      <c r="AI29" s="53">
        <v>0</v>
      </c>
      <c r="AJ29" s="53">
        <v>0</v>
      </c>
      <c r="AK29" s="54"/>
      <c r="AL29" s="54"/>
      <c r="AM29" s="54"/>
      <c r="AN29" s="53">
        <v>0</v>
      </c>
      <c r="AO29" s="54"/>
      <c r="AP29" s="54"/>
      <c r="AQ29" s="54"/>
      <c r="AR29" s="53">
        <v>0</v>
      </c>
      <c r="AS29" s="54"/>
      <c r="AT29" s="53">
        <v>0</v>
      </c>
      <c r="AU29" s="40"/>
    </row>
    <row r="30" spans="1:47" ht="20.100000000000001" customHeight="1" x14ac:dyDescent="0.2"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40"/>
    </row>
    <row r="31" spans="1:47" ht="20.100000000000001" customHeight="1" x14ac:dyDescent="0.2">
      <c r="C31" s="3" t="s">
        <v>0</v>
      </c>
      <c r="F31" s="55"/>
      <c r="G31" s="55"/>
      <c r="H31" s="55"/>
      <c r="I31" s="55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40"/>
    </row>
    <row r="32" spans="1:47" ht="20.100000000000001" customHeight="1" x14ac:dyDescent="0.2">
      <c r="D32" s="2" t="s">
        <v>96</v>
      </c>
      <c r="F32" s="39">
        <v>60</v>
      </c>
      <c r="G32" s="39"/>
      <c r="H32" s="39"/>
      <c r="I32" s="39"/>
      <c r="J32" s="39">
        <v>57</v>
      </c>
      <c r="K32" s="39">
        <v>1</v>
      </c>
      <c r="L32" s="39">
        <v>10</v>
      </c>
      <c r="M32" s="39"/>
      <c r="N32" s="39">
        <v>68</v>
      </c>
      <c r="O32" s="39"/>
      <c r="P32" s="39"/>
      <c r="Q32" s="39"/>
      <c r="R32" s="39">
        <v>31</v>
      </c>
      <c r="S32" s="39">
        <v>3</v>
      </c>
      <c r="T32" s="39">
        <v>1</v>
      </c>
      <c r="U32" s="39">
        <v>1</v>
      </c>
      <c r="V32" s="39">
        <v>4</v>
      </c>
      <c r="W32" s="39">
        <v>0</v>
      </c>
      <c r="X32" s="39">
        <v>0</v>
      </c>
      <c r="Y32" s="39">
        <v>23</v>
      </c>
      <c r="Z32" s="39">
        <v>4</v>
      </c>
      <c r="AA32" s="39"/>
      <c r="AB32" s="39">
        <v>67</v>
      </c>
      <c r="AC32" s="39"/>
      <c r="AD32" s="39"/>
      <c r="AE32" s="39"/>
      <c r="AF32" s="39">
        <v>25</v>
      </c>
      <c r="AG32" s="39">
        <v>6</v>
      </c>
      <c r="AH32" s="39"/>
      <c r="AI32" s="39">
        <v>12</v>
      </c>
      <c r="AJ32" s="39">
        <v>1</v>
      </c>
      <c r="AK32" s="39"/>
      <c r="AL32" s="39"/>
      <c r="AM32" s="39"/>
      <c r="AN32" s="39">
        <v>43</v>
      </c>
      <c r="AO32" s="39"/>
      <c r="AP32" s="39"/>
      <c r="AQ32" s="39"/>
      <c r="AR32" s="39">
        <v>0</v>
      </c>
      <c r="AS32" s="39"/>
      <c r="AT32" s="39">
        <v>0</v>
      </c>
      <c r="AU32" s="40"/>
    </row>
    <row r="33" spans="1:47" ht="20.100000000000001" customHeight="1" x14ac:dyDescent="0.2">
      <c r="D33" s="47" t="s">
        <v>97</v>
      </c>
      <c r="F33" s="48">
        <v>46</v>
      </c>
      <c r="G33" s="49"/>
      <c r="H33" s="49"/>
      <c r="I33" s="49"/>
      <c r="J33" s="48">
        <v>58</v>
      </c>
      <c r="K33" s="48">
        <v>4</v>
      </c>
      <c r="L33" s="48">
        <v>8</v>
      </c>
      <c r="M33" s="49"/>
      <c r="N33" s="48">
        <v>70</v>
      </c>
      <c r="O33" s="49"/>
      <c r="P33" s="49"/>
      <c r="Q33" s="49"/>
      <c r="R33" s="48">
        <v>34</v>
      </c>
      <c r="S33" s="48">
        <v>2</v>
      </c>
      <c r="T33" s="48">
        <v>0</v>
      </c>
      <c r="U33" s="48">
        <v>0</v>
      </c>
      <c r="V33" s="48">
        <v>5</v>
      </c>
      <c r="W33" s="48">
        <v>0</v>
      </c>
      <c r="X33" s="48">
        <v>0</v>
      </c>
      <c r="Y33" s="48">
        <v>29</v>
      </c>
      <c r="Z33" s="48">
        <v>0</v>
      </c>
      <c r="AA33" s="49"/>
      <c r="AB33" s="48">
        <v>70</v>
      </c>
      <c r="AC33" s="49"/>
      <c r="AD33" s="49"/>
      <c r="AE33" s="49"/>
      <c r="AF33" s="48">
        <v>24</v>
      </c>
      <c r="AG33" s="48">
        <v>7</v>
      </c>
      <c r="AH33" s="49"/>
      <c r="AI33" s="48">
        <v>16</v>
      </c>
      <c r="AJ33" s="48">
        <v>2</v>
      </c>
      <c r="AK33" s="49"/>
      <c r="AL33" s="49"/>
      <c r="AM33" s="49"/>
      <c r="AN33" s="48">
        <v>33</v>
      </c>
      <c r="AO33" s="49"/>
      <c r="AP33" s="49"/>
      <c r="AQ33" s="49"/>
      <c r="AR33" s="48">
        <v>0</v>
      </c>
      <c r="AS33" s="49"/>
      <c r="AT33" s="48">
        <v>0</v>
      </c>
      <c r="AU33" s="40"/>
    </row>
    <row r="34" spans="1:47" ht="20.100000000000001" customHeight="1" x14ac:dyDescent="0.2">
      <c r="D34" s="2" t="s">
        <v>113</v>
      </c>
      <c r="F34" s="39">
        <v>55</v>
      </c>
      <c r="G34" s="39"/>
      <c r="H34" s="39"/>
      <c r="I34" s="39"/>
      <c r="J34" s="39">
        <v>70</v>
      </c>
      <c r="K34" s="39">
        <v>2</v>
      </c>
      <c r="L34" s="39">
        <v>11</v>
      </c>
      <c r="M34" s="39"/>
      <c r="N34" s="39">
        <v>83</v>
      </c>
      <c r="O34" s="39"/>
      <c r="P34" s="39"/>
      <c r="Q34" s="39"/>
      <c r="R34" s="39">
        <v>34</v>
      </c>
      <c r="S34" s="39">
        <v>1</v>
      </c>
      <c r="T34" s="39">
        <v>0</v>
      </c>
      <c r="U34" s="39">
        <v>1</v>
      </c>
      <c r="V34" s="39">
        <v>13</v>
      </c>
      <c r="W34" s="39">
        <v>0</v>
      </c>
      <c r="X34" s="39">
        <v>1</v>
      </c>
      <c r="Y34" s="39">
        <v>31</v>
      </c>
      <c r="Z34" s="39">
        <v>12</v>
      </c>
      <c r="AA34" s="39"/>
      <c r="AB34" s="39">
        <v>93</v>
      </c>
      <c r="AC34" s="39"/>
      <c r="AD34" s="39"/>
      <c r="AE34" s="39"/>
      <c r="AF34" s="39">
        <v>20</v>
      </c>
      <c r="AG34" s="39">
        <v>1</v>
      </c>
      <c r="AH34" s="39"/>
      <c r="AI34" s="39">
        <v>7</v>
      </c>
      <c r="AJ34" s="39">
        <v>0</v>
      </c>
      <c r="AK34" s="39"/>
      <c r="AL34" s="39"/>
      <c r="AM34" s="39"/>
      <c r="AN34" s="39">
        <v>31</v>
      </c>
      <c r="AO34" s="39"/>
      <c r="AP34" s="39"/>
      <c r="AQ34" s="39"/>
      <c r="AR34" s="39">
        <v>0</v>
      </c>
      <c r="AS34" s="39"/>
      <c r="AT34" s="39">
        <v>0</v>
      </c>
      <c r="AU34" s="40"/>
    </row>
    <row r="35" spans="1:47" ht="20.100000000000001" customHeight="1" x14ac:dyDescent="0.2">
      <c r="D35" s="47" t="s">
        <v>114</v>
      </c>
      <c r="F35" s="48">
        <v>40</v>
      </c>
      <c r="G35" s="49"/>
      <c r="H35" s="49"/>
      <c r="I35" s="49"/>
      <c r="J35" s="48">
        <v>58</v>
      </c>
      <c r="K35" s="48">
        <v>2</v>
      </c>
      <c r="L35" s="48">
        <v>9</v>
      </c>
      <c r="M35" s="49"/>
      <c r="N35" s="48">
        <v>69</v>
      </c>
      <c r="O35" s="49"/>
      <c r="P35" s="49"/>
      <c r="Q35" s="49"/>
      <c r="R35" s="48">
        <v>20</v>
      </c>
      <c r="S35" s="48">
        <v>4</v>
      </c>
      <c r="T35" s="48">
        <v>1</v>
      </c>
      <c r="U35" s="48">
        <v>0</v>
      </c>
      <c r="V35" s="48">
        <v>6</v>
      </c>
      <c r="W35" s="48">
        <v>0</v>
      </c>
      <c r="X35" s="48">
        <v>6</v>
      </c>
      <c r="Y35" s="48">
        <v>22</v>
      </c>
      <c r="Z35" s="48">
        <v>10</v>
      </c>
      <c r="AA35" s="49"/>
      <c r="AB35" s="48">
        <v>69</v>
      </c>
      <c r="AC35" s="49"/>
      <c r="AD35" s="49"/>
      <c r="AE35" s="49"/>
      <c r="AF35" s="48">
        <v>16</v>
      </c>
      <c r="AG35" s="48">
        <v>3</v>
      </c>
      <c r="AH35" s="49"/>
      <c r="AI35" s="48">
        <v>10</v>
      </c>
      <c r="AJ35" s="48">
        <v>0</v>
      </c>
      <c r="AK35" s="49"/>
      <c r="AL35" s="49"/>
      <c r="AM35" s="49"/>
      <c r="AN35" s="48">
        <v>31</v>
      </c>
      <c r="AO35" s="49"/>
      <c r="AP35" s="49"/>
      <c r="AQ35" s="49"/>
      <c r="AR35" s="48">
        <v>0</v>
      </c>
      <c r="AS35" s="49"/>
      <c r="AT35" s="48">
        <v>0</v>
      </c>
      <c r="AU35" s="40"/>
    </row>
    <row r="36" spans="1:47" ht="20.100000000000001" customHeight="1" x14ac:dyDescent="0.2">
      <c r="D36" s="2" t="s">
        <v>115</v>
      </c>
      <c r="F36" s="39">
        <v>49</v>
      </c>
      <c r="G36" s="39"/>
      <c r="H36" s="39"/>
      <c r="I36" s="39"/>
      <c r="J36" s="39">
        <v>54</v>
      </c>
      <c r="K36" s="39">
        <v>6</v>
      </c>
      <c r="L36" s="39">
        <v>6</v>
      </c>
      <c r="M36" s="39"/>
      <c r="N36" s="39">
        <v>66</v>
      </c>
      <c r="O36" s="39"/>
      <c r="P36" s="39"/>
      <c r="Q36" s="39"/>
      <c r="R36" s="39">
        <v>24</v>
      </c>
      <c r="S36" s="39">
        <v>2</v>
      </c>
      <c r="T36" s="39">
        <v>0</v>
      </c>
      <c r="U36" s="39">
        <v>0</v>
      </c>
      <c r="V36" s="39">
        <v>9</v>
      </c>
      <c r="W36" s="39">
        <v>0</v>
      </c>
      <c r="X36" s="39">
        <v>2</v>
      </c>
      <c r="Y36" s="39">
        <v>25</v>
      </c>
      <c r="Z36" s="39">
        <v>1</v>
      </c>
      <c r="AA36" s="39"/>
      <c r="AB36" s="39">
        <v>63</v>
      </c>
      <c r="AC36" s="39"/>
      <c r="AD36" s="39"/>
      <c r="AE36" s="39"/>
      <c r="AF36" s="39">
        <v>19</v>
      </c>
      <c r="AG36" s="39">
        <v>1</v>
      </c>
      <c r="AH36" s="39"/>
      <c r="AI36" s="39">
        <v>18</v>
      </c>
      <c r="AJ36" s="39">
        <v>0</v>
      </c>
      <c r="AK36" s="39"/>
      <c r="AL36" s="39"/>
      <c r="AM36" s="39"/>
      <c r="AN36" s="39">
        <v>50</v>
      </c>
      <c r="AO36" s="39"/>
      <c r="AP36" s="39"/>
      <c r="AQ36" s="39"/>
      <c r="AR36" s="39">
        <v>0</v>
      </c>
      <c r="AS36" s="39"/>
      <c r="AT36" s="39">
        <v>0</v>
      </c>
      <c r="AU36" s="40"/>
    </row>
    <row r="37" spans="1:47" ht="20.100000000000001" customHeight="1" x14ac:dyDescent="0.2">
      <c r="D37" s="47" t="s">
        <v>116</v>
      </c>
      <c r="F37" s="48">
        <v>54</v>
      </c>
      <c r="G37" s="49"/>
      <c r="H37" s="49"/>
      <c r="I37" s="49"/>
      <c r="J37" s="48">
        <v>38</v>
      </c>
      <c r="K37" s="48">
        <v>5</v>
      </c>
      <c r="L37" s="48">
        <v>10</v>
      </c>
      <c r="M37" s="49"/>
      <c r="N37" s="48">
        <v>53</v>
      </c>
      <c r="O37" s="49"/>
      <c r="P37" s="49"/>
      <c r="Q37" s="49"/>
      <c r="R37" s="48">
        <v>37</v>
      </c>
      <c r="S37" s="48">
        <v>1</v>
      </c>
      <c r="T37" s="48">
        <v>0</v>
      </c>
      <c r="U37" s="48">
        <v>0</v>
      </c>
      <c r="V37" s="48">
        <v>1</v>
      </c>
      <c r="W37" s="48">
        <v>0</v>
      </c>
      <c r="X37" s="48">
        <v>1</v>
      </c>
      <c r="Y37" s="48">
        <v>15</v>
      </c>
      <c r="Z37" s="48">
        <v>9</v>
      </c>
      <c r="AA37" s="49"/>
      <c r="AB37" s="48">
        <v>64</v>
      </c>
      <c r="AC37" s="49"/>
      <c r="AD37" s="49"/>
      <c r="AE37" s="49"/>
      <c r="AF37" s="48">
        <v>14</v>
      </c>
      <c r="AG37" s="48">
        <v>3</v>
      </c>
      <c r="AH37" s="49"/>
      <c r="AI37" s="48">
        <v>9</v>
      </c>
      <c r="AJ37" s="48">
        <v>0</v>
      </c>
      <c r="AK37" s="49"/>
      <c r="AL37" s="49"/>
      <c r="AM37" s="49"/>
      <c r="AN37" s="48">
        <v>35</v>
      </c>
      <c r="AO37" s="49"/>
      <c r="AP37" s="49"/>
      <c r="AQ37" s="49"/>
      <c r="AR37" s="48">
        <v>0</v>
      </c>
      <c r="AS37" s="49"/>
      <c r="AT37" s="48">
        <v>0</v>
      </c>
      <c r="AU37" s="40"/>
    </row>
    <row r="38" spans="1:47" ht="20.100000000000001" customHeight="1" x14ac:dyDescent="0.2">
      <c r="D38" s="2" t="s">
        <v>103</v>
      </c>
      <c r="F38" s="39">
        <v>41</v>
      </c>
      <c r="G38" s="39"/>
      <c r="H38" s="39"/>
      <c r="I38" s="39"/>
      <c r="J38" s="39">
        <v>44</v>
      </c>
      <c r="K38" s="39">
        <v>4</v>
      </c>
      <c r="L38" s="39">
        <v>9</v>
      </c>
      <c r="M38" s="39"/>
      <c r="N38" s="39">
        <v>57</v>
      </c>
      <c r="O38" s="39"/>
      <c r="P38" s="39"/>
      <c r="Q38" s="39"/>
      <c r="R38" s="39">
        <v>19</v>
      </c>
      <c r="S38" s="39">
        <v>6</v>
      </c>
      <c r="T38" s="39">
        <v>0</v>
      </c>
      <c r="U38" s="39">
        <v>0</v>
      </c>
      <c r="V38" s="39">
        <v>3</v>
      </c>
      <c r="W38" s="39">
        <v>0</v>
      </c>
      <c r="X38" s="39">
        <v>1</v>
      </c>
      <c r="Y38" s="39">
        <v>41</v>
      </c>
      <c r="Z38" s="39">
        <v>1</v>
      </c>
      <c r="AA38" s="39"/>
      <c r="AB38" s="39">
        <v>71</v>
      </c>
      <c r="AC38" s="39"/>
      <c r="AD38" s="39"/>
      <c r="AE38" s="39"/>
      <c r="AF38" s="39">
        <v>3</v>
      </c>
      <c r="AG38" s="39">
        <v>4</v>
      </c>
      <c r="AH38" s="39"/>
      <c r="AI38" s="39">
        <v>2</v>
      </c>
      <c r="AJ38" s="39">
        <v>4</v>
      </c>
      <c r="AK38" s="39"/>
      <c r="AL38" s="39"/>
      <c r="AM38" s="39"/>
      <c r="AN38" s="39">
        <v>26</v>
      </c>
      <c r="AO38" s="39"/>
      <c r="AP38" s="39"/>
      <c r="AQ38" s="39"/>
      <c r="AR38" s="39">
        <v>0</v>
      </c>
      <c r="AS38" s="39"/>
      <c r="AT38" s="39">
        <v>0</v>
      </c>
      <c r="AU38" s="40"/>
    </row>
    <row r="39" spans="1:47" ht="20.100000000000001" customHeight="1" x14ac:dyDescent="0.2">
      <c r="D39" s="47" t="s">
        <v>104</v>
      </c>
      <c r="F39" s="48">
        <v>59</v>
      </c>
      <c r="G39" s="49"/>
      <c r="H39" s="49"/>
      <c r="I39" s="49"/>
      <c r="J39" s="48">
        <v>34</v>
      </c>
      <c r="K39" s="48">
        <v>0</v>
      </c>
      <c r="L39" s="48">
        <v>3</v>
      </c>
      <c r="M39" s="49"/>
      <c r="N39" s="48">
        <v>37</v>
      </c>
      <c r="O39" s="49"/>
      <c r="P39" s="49"/>
      <c r="Q39" s="49"/>
      <c r="R39" s="48">
        <v>26</v>
      </c>
      <c r="S39" s="48">
        <v>3</v>
      </c>
      <c r="T39" s="48">
        <v>0</v>
      </c>
      <c r="U39" s="48">
        <v>0</v>
      </c>
      <c r="V39" s="48">
        <v>2</v>
      </c>
      <c r="W39" s="48">
        <v>0</v>
      </c>
      <c r="X39" s="48">
        <v>0</v>
      </c>
      <c r="Y39" s="48">
        <v>16</v>
      </c>
      <c r="Z39" s="48">
        <v>0</v>
      </c>
      <c r="AA39" s="49"/>
      <c r="AB39" s="48">
        <v>47</v>
      </c>
      <c r="AC39" s="49"/>
      <c r="AD39" s="49"/>
      <c r="AE39" s="49"/>
      <c r="AF39" s="48">
        <v>15</v>
      </c>
      <c r="AG39" s="48">
        <v>4</v>
      </c>
      <c r="AH39" s="49"/>
      <c r="AI39" s="48">
        <v>8</v>
      </c>
      <c r="AJ39" s="48">
        <v>2</v>
      </c>
      <c r="AK39" s="49"/>
      <c r="AL39" s="49"/>
      <c r="AM39" s="49"/>
      <c r="AN39" s="48">
        <v>40</v>
      </c>
      <c r="AO39" s="49"/>
      <c r="AP39" s="49"/>
      <c r="AQ39" s="49"/>
      <c r="AR39" s="48">
        <v>0</v>
      </c>
      <c r="AS39" s="49"/>
      <c r="AT39" s="48">
        <v>0</v>
      </c>
      <c r="AU39" s="40"/>
    </row>
    <row r="40" spans="1:47" ht="20.100000000000001" customHeight="1" x14ac:dyDescent="0.2">
      <c r="D40" s="2" t="s">
        <v>117</v>
      </c>
      <c r="F40" s="39">
        <v>45</v>
      </c>
      <c r="G40" s="39"/>
      <c r="H40" s="39"/>
      <c r="I40" s="39"/>
      <c r="J40" s="39">
        <v>65</v>
      </c>
      <c r="K40" s="39">
        <v>6</v>
      </c>
      <c r="L40" s="39">
        <v>6</v>
      </c>
      <c r="M40" s="39"/>
      <c r="N40" s="39">
        <v>77</v>
      </c>
      <c r="O40" s="39"/>
      <c r="P40" s="39"/>
      <c r="Q40" s="39"/>
      <c r="R40" s="39">
        <v>21</v>
      </c>
      <c r="S40" s="39">
        <v>1</v>
      </c>
      <c r="T40" s="39">
        <v>5</v>
      </c>
      <c r="U40" s="39">
        <v>0</v>
      </c>
      <c r="V40" s="39">
        <v>3</v>
      </c>
      <c r="W40" s="39">
        <v>0</v>
      </c>
      <c r="X40" s="39">
        <v>5</v>
      </c>
      <c r="Y40" s="39">
        <v>28</v>
      </c>
      <c r="Z40" s="39">
        <v>10</v>
      </c>
      <c r="AA40" s="39"/>
      <c r="AB40" s="39">
        <v>73</v>
      </c>
      <c r="AC40" s="39"/>
      <c r="AD40" s="39"/>
      <c r="AE40" s="39"/>
      <c r="AF40" s="39">
        <v>19</v>
      </c>
      <c r="AG40" s="39">
        <v>6</v>
      </c>
      <c r="AH40" s="39"/>
      <c r="AI40" s="39">
        <v>9</v>
      </c>
      <c r="AJ40" s="39">
        <v>0</v>
      </c>
      <c r="AK40" s="39"/>
      <c r="AL40" s="39"/>
      <c r="AM40" s="39"/>
      <c r="AN40" s="39">
        <v>33</v>
      </c>
      <c r="AO40" s="39"/>
      <c r="AP40" s="39"/>
      <c r="AQ40" s="39"/>
      <c r="AR40" s="39">
        <v>0</v>
      </c>
      <c r="AS40" s="39"/>
      <c r="AT40" s="39">
        <v>0</v>
      </c>
      <c r="AU40" s="40"/>
    </row>
    <row r="41" spans="1:47" ht="20.100000000000001" customHeight="1" x14ac:dyDescent="0.2">
      <c r="D41" s="47" t="s">
        <v>106</v>
      </c>
      <c r="F41" s="48">
        <v>40</v>
      </c>
      <c r="G41" s="49"/>
      <c r="H41" s="49"/>
      <c r="I41" s="49"/>
      <c r="J41" s="48">
        <v>70</v>
      </c>
      <c r="K41" s="48">
        <v>1</v>
      </c>
      <c r="L41" s="48">
        <v>5</v>
      </c>
      <c r="M41" s="49"/>
      <c r="N41" s="48">
        <v>76</v>
      </c>
      <c r="O41" s="49"/>
      <c r="P41" s="49"/>
      <c r="Q41" s="49"/>
      <c r="R41" s="48">
        <v>38</v>
      </c>
      <c r="S41" s="48">
        <v>1</v>
      </c>
      <c r="T41" s="48">
        <v>1</v>
      </c>
      <c r="U41" s="48">
        <v>0</v>
      </c>
      <c r="V41" s="48">
        <v>3</v>
      </c>
      <c r="W41" s="48">
        <v>0</v>
      </c>
      <c r="X41" s="48">
        <v>1</v>
      </c>
      <c r="Y41" s="48">
        <v>40</v>
      </c>
      <c r="Z41" s="48">
        <v>1</v>
      </c>
      <c r="AA41" s="49"/>
      <c r="AB41" s="48">
        <v>85</v>
      </c>
      <c r="AC41" s="49"/>
      <c r="AD41" s="49"/>
      <c r="AE41" s="49"/>
      <c r="AF41" s="48">
        <v>28</v>
      </c>
      <c r="AG41" s="48">
        <v>7</v>
      </c>
      <c r="AH41" s="49"/>
      <c r="AI41" s="48">
        <v>22</v>
      </c>
      <c r="AJ41" s="48">
        <v>4</v>
      </c>
      <c r="AK41" s="49"/>
      <c r="AL41" s="49"/>
      <c r="AM41" s="49"/>
      <c r="AN41" s="48">
        <v>22</v>
      </c>
      <c r="AO41" s="49"/>
      <c r="AP41" s="49"/>
      <c r="AQ41" s="49"/>
      <c r="AR41" s="48">
        <v>0</v>
      </c>
      <c r="AS41" s="49"/>
      <c r="AT41" s="48">
        <v>0</v>
      </c>
      <c r="AU41" s="40"/>
    </row>
    <row r="42" spans="1:47" ht="20.100000000000001" customHeight="1" x14ac:dyDescent="0.2">
      <c r="D42" s="2" t="s">
        <v>107</v>
      </c>
      <c r="F42" s="39">
        <v>54</v>
      </c>
      <c r="G42" s="39"/>
      <c r="H42" s="39"/>
      <c r="I42" s="39"/>
      <c r="J42" s="39">
        <v>56</v>
      </c>
      <c r="K42" s="39">
        <v>2</v>
      </c>
      <c r="L42" s="39">
        <v>13</v>
      </c>
      <c r="M42" s="39"/>
      <c r="N42" s="39">
        <v>71</v>
      </c>
      <c r="O42" s="39"/>
      <c r="P42" s="39"/>
      <c r="Q42" s="39"/>
      <c r="R42" s="39">
        <v>22</v>
      </c>
      <c r="S42" s="39">
        <v>5</v>
      </c>
      <c r="T42" s="39">
        <v>1</v>
      </c>
      <c r="U42" s="39">
        <v>0</v>
      </c>
      <c r="V42" s="39">
        <v>4</v>
      </c>
      <c r="W42" s="39">
        <v>0</v>
      </c>
      <c r="X42" s="39">
        <v>2</v>
      </c>
      <c r="Y42" s="39">
        <v>22</v>
      </c>
      <c r="Z42" s="39">
        <v>11</v>
      </c>
      <c r="AA42" s="39"/>
      <c r="AB42" s="39">
        <v>67</v>
      </c>
      <c r="AC42" s="39"/>
      <c r="AD42" s="39"/>
      <c r="AE42" s="39"/>
      <c r="AF42" s="39">
        <v>22</v>
      </c>
      <c r="AG42" s="39">
        <v>4</v>
      </c>
      <c r="AH42" s="39"/>
      <c r="AI42" s="39">
        <v>18</v>
      </c>
      <c r="AJ42" s="39">
        <v>2</v>
      </c>
      <c r="AK42" s="39"/>
      <c r="AL42" s="39"/>
      <c r="AM42" s="39"/>
      <c r="AN42" s="39">
        <v>52</v>
      </c>
      <c r="AO42" s="39"/>
      <c r="AP42" s="39"/>
      <c r="AQ42" s="39"/>
      <c r="AR42" s="39">
        <v>0</v>
      </c>
      <c r="AS42" s="39"/>
      <c r="AT42" s="39">
        <v>0</v>
      </c>
      <c r="AU42" s="40"/>
    </row>
    <row r="43" spans="1:47" ht="20.100000000000001" customHeight="1" x14ac:dyDescent="0.2">
      <c r="D43" s="47" t="s">
        <v>108</v>
      </c>
      <c r="F43" s="48">
        <v>39</v>
      </c>
      <c r="G43" s="49"/>
      <c r="H43" s="49"/>
      <c r="I43" s="49"/>
      <c r="J43" s="48">
        <v>50</v>
      </c>
      <c r="K43" s="48">
        <v>1</v>
      </c>
      <c r="L43" s="48">
        <v>13</v>
      </c>
      <c r="M43" s="49"/>
      <c r="N43" s="48">
        <v>64</v>
      </c>
      <c r="O43" s="49"/>
      <c r="P43" s="49"/>
      <c r="Q43" s="49"/>
      <c r="R43" s="48">
        <v>38</v>
      </c>
      <c r="S43" s="48">
        <v>3</v>
      </c>
      <c r="T43" s="48">
        <v>1</v>
      </c>
      <c r="U43" s="48">
        <v>0</v>
      </c>
      <c r="V43" s="48">
        <v>7</v>
      </c>
      <c r="W43" s="48">
        <v>1</v>
      </c>
      <c r="X43" s="48">
        <v>1</v>
      </c>
      <c r="Y43" s="48">
        <v>13</v>
      </c>
      <c r="Z43" s="48">
        <v>11</v>
      </c>
      <c r="AA43" s="49"/>
      <c r="AB43" s="48">
        <v>75</v>
      </c>
      <c r="AC43" s="49"/>
      <c r="AD43" s="49"/>
      <c r="AE43" s="49"/>
      <c r="AF43" s="48">
        <v>18</v>
      </c>
      <c r="AG43" s="48">
        <v>8</v>
      </c>
      <c r="AH43" s="49"/>
      <c r="AI43" s="48">
        <v>22</v>
      </c>
      <c r="AJ43" s="48">
        <v>2</v>
      </c>
      <c r="AK43" s="49"/>
      <c r="AL43" s="49"/>
      <c r="AM43" s="49"/>
      <c r="AN43" s="48">
        <v>26</v>
      </c>
      <c r="AO43" s="49"/>
      <c r="AP43" s="49"/>
      <c r="AQ43" s="49"/>
      <c r="AR43" s="48">
        <v>0</v>
      </c>
      <c r="AS43" s="49"/>
      <c r="AT43" s="48">
        <v>0</v>
      </c>
      <c r="AU43" s="40"/>
    </row>
    <row r="44" spans="1:47" ht="20.100000000000001" customHeight="1" x14ac:dyDescent="0.2">
      <c r="D44" s="2" t="s">
        <v>109</v>
      </c>
      <c r="F44" s="39">
        <v>58</v>
      </c>
      <c r="G44" s="39"/>
      <c r="H44" s="39"/>
      <c r="I44" s="39"/>
      <c r="J44" s="39">
        <v>51</v>
      </c>
      <c r="K44" s="39">
        <v>3</v>
      </c>
      <c r="L44" s="39">
        <v>3</v>
      </c>
      <c r="M44" s="39"/>
      <c r="N44" s="39">
        <v>57</v>
      </c>
      <c r="O44" s="39"/>
      <c r="P44" s="39"/>
      <c r="Q44" s="39"/>
      <c r="R44" s="39">
        <v>36</v>
      </c>
      <c r="S44" s="39">
        <v>5</v>
      </c>
      <c r="T44" s="39">
        <v>0</v>
      </c>
      <c r="U44" s="39">
        <v>0</v>
      </c>
      <c r="V44" s="39">
        <v>1</v>
      </c>
      <c r="W44" s="39">
        <v>0</v>
      </c>
      <c r="X44" s="39">
        <v>0</v>
      </c>
      <c r="Y44" s="39">
        <v>25</v>
      </c>
      <c r="Z44" s="39">
        <v>10</v>
      </c>
      <c r="AA44" s="39"/>
      <c r="AB44" s="39">
        <v>77</v>
      </c>
      <c r="AC44" s="39"/>
      <c r="AD44" s="39"/>
      <c r="AE44" s="39"/>
      <c r="AF44" s="39">
        <v>17</v>
      </c>
      <c r="AG44" s="39">
        <v>2</v>
      </c>
      <c r="AH44" s="39"/>
      <c r="AI44" s="39">
        <v>19</v>
      </c>
      <c r="AJ44" s="39">
        <v>1</v>
      </c>
      <c r="AK44" s="39"/>
      <c r="AL44" s="39"/>
      <c r="AM44" s="39"/>
      <c r="AN44" s="39">
        <v>39</v>
      </c>
      <c r="AO44" s="39"/>
      <c r="AP44" s="39"/>
      <c r="AQ44" s="39"/>
      <c r="AR44" s="39">
        <v>0</v>
      </c>
      <c r="AS44" s="39"/>
      <c r="AT44" s="39">
        <v>0</v>
      </c>
      <c r="AU44" s="40"/>
    </row>
    <row r="45" spans="1:47" ht="20.100000000000001" customHeight="1" x14ac:dyDescent="0.2">
      <c r="D45" s="47" t="s">
        <v>118</v>
      </c>
      <c r="F45" s="48">
        <v>55</v>
      </c>
      <c r="G45" s="49"/>
      <c r="H45" s="49"/>
      <c r="I45" s="49"/>
      <c r="J45" s="48">
        <v>54</v>
      </c>
      <c r="K45" s="48">
        <v>7</v>
      </c>
      <c r="L45" s="48">
        <v>7</v>
      </c>
      <c r="M45" s="49"/>
      <c r="N45" s="48">
        <v>68</v>
      </c>
      <c r="O45" s="49"/>
      <c r="P45" s="49"/>
      <c r="Q45" s="49"/>
      <c r="R45" s="48">
        <v>43</v>
      </c>
      <c r="S45" s="48">
        <v>1</v>
      </c>
      <c r="T45" s="48">
        <v>2</v>
      </c>
      <c r="U45" s="48">
        <v>0</v>
      </c>
      <c r="V45" s="48">
        <v>6</v>
      </c>
      <c r="W45" s="48">
        <v>0</v>
      </c>
      <c r="X45" s="48">
        <v>2</v>
      </c>
      <c r="Y45" s="48">
        <v>30</v>
      </c>
      <c r="Z45" s="48">
        <v>9</v>
      </c>
      <c r="AA45" s="49"/>
      <c r="AB45" s="48">
        <v>93</v>
      </c>
      <c r="AC45" s="49"/>
      <c r="AD45" s="49"/>
      <c r="AE45" s="49"/>
      <c r="AF45" s="48">
        <v>11</v>
      </c>
      <c r="AG45" s="48">
        <v>2</v>
      </c>
      <c r="AH45" s="49"/>
      <c r="AI45" s="48">
        <v>10</v>
      </c>
      <c r="AJ45" s="48">
        <v>0</v>
      </c>
      <c r="AK45" s="49"/>
      <c r="AL45" s="49"/>
      <c r="AM45" s="49"/>
      <c r="AN45" s="48">
        <v>27</v>
      </c>
      <c r="AO45" s="49"/>
      <c r="AP45" s="49"/>
      <c r="AQ45" s="49"/>
      <c r="AR45" s="48">
        <v>0</v>
      </c>
      <c r="AS45" s="49"/>
      <c r="AT45" s="48">
        <v>0</v>
      </c>
      <c r="AU45" s="40"/>
    </row>
    <row r="46" spans="1:47" ht="20.100000000000001" customHeight="1" x14ac:dyDescent="0.2">
      <c r="D46" s="2" t="s">
        <v>119</v>
      </c>
      <c r="F46" s="39">
        <v>60</v>
      </c>
      <c r="G46" s="39"/>
      <c r="H46" s="39"/>
      <c r="I46" s="39"/>
      <c r="J46" s="39">
        <v>61</v>
      </c>
      <c r="K46" s="39">
        <v>2</v>
      </c>
      <c r="L46" s="39">
        <v>8</v>
      </c>
      <c r="M46" s="39"/>
      <c r="N46" s="39">
        <v>71</v>
      </c>
      <c r="O46" s="39"/>
      <c r="P46" s="39"/>
      <c r="Q46" s="39"/>
      <c r="R46" s="39">
        <v>35</v>
      </c>
      <c r="S46" s="39">
        <v>4</v>
      </c>
      <c r="T46" s="39">
        <v>1</v>
      </c>
      <c r="U46" s="39">
        <v>1</v>
      </c>
      <c r="V46" s="39">
        <v>2</v>
      </c>
      <c r="W46" s="39">
        <v>0</v>
      </c>
      <c r="X46" s="39">
        <v>1</v>
      </c>
      <c r="Y46" s="39">
        <v>19</v>
      </c>
      <c r="Z46" s="39">
        <v>9</v>
      </c>
      <c r="AA46" s="39"/>
      <c r="AB46" s="39">
        <v>72</v>
      </c>
      <c r="AC46" s="39"/>
      <c r="AD46" s="39"/>
      <c r="AE46" s="39"/>
      <c r="AF46" s="39">
        <v>30</v>
      </c>
      <c r="AG46" s="39">
        <v>7</v>
      </c>
      <c r="AH46" s="39"/>
      <c r="AI46" s="39">
        <v>24</v>
      </c>
      <c r="AJ46" s="39">
        <v>1</v>
      </c>
      <c r="AK46" s="39"/>
      <c r="AL46" s="39"/>
      <c r="AM46" s="39"/>
      <c r="AN46" s="39">
        <v>47</v>
      </c>
      <c r="AO46" s="39"/>
      <c r="AP46" s="39"/>
      <c r="AQ46" s="39"/>
      <c r="AR46" s="39">
        <v>0</v>
      </c>
      <c r="AS46" s="39"/>
      <c r="AT46" s="39">
        <v>0</v>
      </c>
      <c r="AU46" s="40"/>
    </row>
    <row r="47" spans="1:47" ht="20.100000000000001" customHeight="1" x14ac:dyDescent="0.2"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40"/>
    </row>
    <row r="48" spans="1:47" s="1" customFormat="1" ht="20.100000000000001" customHeight="1" x14ac:dyDescent="0.25">
      <c r="A48" s="3"/>
      <c r="B48" s="6"/>
      <c r="C48" s="51" t="s">
        <v>120</v>
      </c>
      <c r="D48" s="52"/>
      <c r="E48" s="5"/>
      <c r="F48" s="53">
        <v>755</v>
      </c>
      <c r="G48" s="54"/>
      <c r="H48" s="54"/>
      <c r="I48" s="54"/>
      <c r="J48" s="53">
        <v>820</v>
      </c>
      <c r="K48" s="53">
        <v>46</v>
      </c>
      <c r="L48" s="53">
        <v>121</v>
      </c>
      <c r="M48" s="54"/>
      <c r="N48" s="53">
        <v>987</v>
      </c>
      <c r="O48" s="54"/>
      <c r="P48" s="54"/>
      <c r="Q48" s="54"/>
      <c r="R48" s="53">
        <v>458</v>
      </c>
      <c r="S48" s="53">
        <v>42</v>
      </c>
      <c r="T48" s="53">
        <v>13</v>
      </c>
      <c r="U48" s="53">
        <v>3</v>
      </c>
      <c r="V48" s="53">
        <v>69</v>
      </c>
      <c r="W48" s="53">
        <v>1</v>
      </c>
      <c r="X48" s="53">
        <v>23</v>
      </c>
      <c r="Y48" s="53">
        <v>379</v>
      </c>
      <c r="Z48" s="53">
        <v>98</v>
      </c>
      <c r="AA48" s="54"/>
      <c r="AB48" s="53">
        <v>1086</v>
      </c>
      <c r="AC48" s="54"/>
      <c r="AD48" s="54"/>
      <c r="AE48" s="54"/>
      <c r="AF48" s="53">
        <v>281</v>
      </c>
      <c r="AG48" s="53">
        <v>65</v>
      </c>
      <c r="AH48" s="54"/>
      <c r="AI48" s="53">
        <v>206</v>
      </c>
      <c r="AJ48" s="53">
        <v>19</v>
      </c>
      <c r="AK48" s="54"/>
      <c r="AL48" s="54"/>
      <c r="AM48" s="54"/>
      <c r="AN48" s="53">
        <v>535</v>
      </c>
      <c r="AO48" s="54"/>
      <c r="AP48" s="54"/>
      <c r="AQ48" s="54"/>
      <c r="AR48" s="53">
        <v>0</v>
      </c>
      <c r="AS48" s="54"/>
      <c r="AT48" s="53">
        <v>0</v>
      </c>
      <c r="AU48" s="40"/>
    </row>
    <row r="49" spans="3:47" ht="20.100000000000001" customHeight="1" x14ac:dyDescent="0.2"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40"/>
    </row>
    <row r="50" spans="3:47" ht="20.100000000000001" customHeight="1" x14ac:dyDescent="0.2">
      <c r="C50" s="3" t="s">
        <v>121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40"/>
    </row>
    <row r="51" spans="3:47" ht="20.100000000000001" customHeight="1" x14ac:dyDescent="0.2">
      <c r="D51" s="2" t="s">
        <v>122</v>
      </c>
      <c r="F51" s="39">
        <v>0</v>
      </c>
      <c r="G51" s="39"/>
      <c r="H51" s="39"/>
      <c r="I51" s="39"/>
      <c r="J51" s="39">
        <v>0</v>
      </c>
      <c r="K51" s="39">
        <v>0</v>
      </c>
      <c r="L51" s="39">
        <v>0</v>
      </c>
      <c r="M51" s="39"/>
      <c r="N51" s="39">
        <v>0</v>
      </c>
      <c r="O51" s="39"/>
      <c r="P51" s="39"/>
      <c r="Q51" s="39"/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/>
      <c r="AB51" s="39">
        <v>0</v>
      </c>
      <c r="AC51" s="39"/>
      <c r="AD51" s="39"/>
      <c r="AE51" s="39"/>
      <c r="AF51" s="39">
        <v>0</v>
      </c>
      <c r="AG51" s="39">
        <v>0</v>
      </c>
      <c r="AH51" s="39"/>
      <c r="AI51" s="39">
        <v>0</v>
      </c>
      <c r="AJ51" s="39">
        <v>0</v>
      </c>
      <c r="AK51" s="39"/>
      <c r="AL51" s="39"/>
      <c r="AM51" s="39"/>
      <c r="AN51" s="39">
        <v>0</v>
      </c>
      <c r="AO51" s="39"/>
      <c r="AP51" s="39"/>
      <c r="AQ51" s="39"/>
      <c r="AR51" s="39">
        <v>0</v>
      </c>
      <c r="AS51" s="39"/>
      <c r="AT51" s="39">
        <v>0</v>
      </c>
      <c r="AU51" s="40"/>
    </row>
    <row r="52" spans="3:47" ht="20.100000000000001" customHeight="1" x14ac:dyDescent="0.2">
      <c r="D52" s="47" t="s">
        <v>97</v>
      </c>
      <c r="F52" s="48">
        <v>0</v>
      </c>
      <c r="G52" s="49"/>
      <c r="H52" s="49"/>
      <c r="I52" s="49"/>
      <c r="J52" s="48">
        <v>0</v>
      </c>
      <c r="K52" s="48">
        <v>0</v>
      </c>
      <c r="L52" s="48">
        <v>0</v>
      </c>
      <c r="M52" s="49"/>
      <c r="N52" s="48">
        <v>0</v>
      </c>
      <c r="O52" s="49"/>
      <c r="P52" s="49"/>
      <c r="Q52" s="49"/>
      <c r="R52" s="48">
        <v>0</v>
      </c>
      <c r="S52" s="48">
        <v>0</v>
      </c>
      <c r="T52" s="48">
        <v>0</v>
      </c>
      <c r="U52" s="48">
        <v>0</v>
      </c>
      <c r="V52" s="48">
        <v>0</v>
      </c>
      <c r="W52" s="48">
        <v>0</v>
      </c>
      <c r="X52" s="48">
        <v>0</v>
      </c>
      <c r="Y52" s="48">
        <v>0</v>
      </c>
      <c r="Z52" s="48">
        <v>0</v>
      </c>
      <c r="AA52" s="49"/>
      <c r="AB52" s="48">
        <v>0</v>
      </c>
      <c r="AC52" s="49"/>
      <c r="AD52" s="49"/>
      <c r="AE52" s="49"/>
      <c r="AF52" s="48">
        <v>0</v>
      </c>
      <c r="AG52" s="48">
        <v>0</v>
      </c>
      <c r="AH52" s="49"/>
      <c r="AI52" s="48">
        <v>0</v>
      </c>
      <c r="AJ52" s="48">
        <v>0</v>
      </c>
      <c r="AK52" s="49"/>
      <c r="AL52" s="49"/>
      <c r="AM52" s="49"/>
      <c r="AN52" s="48">
        <v>0</v>
      </c>
      <c r="AO52" s="49"/>
      <c r="AP52" s="49"/>
      <c r="AQ52" s="49"/>
      <c r="AR52" s="48">
        <v>0</v>
      </c>
      <c r="AS52" s="49"/>
      <c r="AT52" s="48">
        <v>0</v>
      </c>
      <c r="AU52" s="40"/>
    </row>
    <row r="53" spans="3:47" ht="20.100000000000001" customHeight="1" x14ac:dyDescent="0.2">
      <c r="D53" s="2" t="s">
        <v>113</v>
      </c>
      <c r="F53" s="39">
        <v>0</v>
      </c>
      <c r="G53" s="39"/>
      <c r="H53" s="39"/>
      <c r="I53" s="39"/>
      <c r="J53" s="39">
        <v>0</v>
      </c>
      <c r="K53" s="39">
        <v>0</v>
      </c>
      <c r="L53" s="39">
        <v>0</v>
      </c>
      <c r="M53" s="39"/>
      <c r="N53" s="39">
        <v>0</v>
      </c>
      <c r="O53" s="39"/>
      <c r="P53" s="39"/>
      <c r="Q53" s="39"/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/>
      <c r="AB53" s="39">
        <v>0</v>
      </c>
      <c r="AC53" s="39"/>
      <c r="AD53" s="39"/>
      <c r="AE53" s="39"/>
      <c r="AF53" s="39">
        <v>0</v>
      </c>
      <c r="AG53" s="39">
        <v>0</v>
      </c>
      <c r="AH53" s="39"/>
      <c r="AI53" s="39">
        <v>0</v>
      </c>
      <c r="AJ53" s="39">
        <v>0</v>
      </c>
      <c r="AK53" s="39"/>
      <c r="AL53" s="39"/>
      <c r="AM53" s="39"/>
      <c r="AN53" s="39">
        <v>0</v>
      </c>
      <c r="AO53" s="39"/>
      <c r="AP53" s="39"/>
      <c r="AQ53" s="39"/>
      <c r="AR53" s="39">
        <v>0</v>
      </c>
      <c r="AS53" s="39"/>
      <c r="AT53" s="39">
        <v>0</v>
      </c>
      <c r="AU53" s="40"/>
    </row>
    <row r="54" spans="3:47" ht="20.100000000000001" customHeight="1" x14ac:dyDescent="0.2">
      <c r="D54" s="47" t="s">
        <v>99</v>
      </c>
      <c r="F54" s="48">
        <v>0</v>
      </c>
      <c r="G54" s="49"/>
      <c r="H54" s="49"/>
      <c r="I54" s="49"/>
      <c r="J54" s="48">
        <v>0</v>
      </c>
      <c r="K54" s="48">
        <v>0</v>
      </c>
      <c r="L54" s="48">
        <v>0</v>
      </c>
      <c r="M54" s="49"/>
      <c r="N54" s="48">
        <v>0</v>
      </c>
      <c r="O54" s="49"/>
      <c r="P54" s="49"/>
      <c r="Q54" s="49"/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9"/>
      <c r="AB54" s="48">
        <v>0</v>
      </c>
      <c r="AC54" s="49"/>
      <c r="AD54" s="49"/>
      <c r="AE54" s="49"/>
      <c r="AF54" s="48">
        <v>0</v>
      </c>
      <c r="AG54" s="48">
        <v>0</v>
      </c>
      <c r="AH54" s="49"/>
      <c r="AI54" s="48">
        <v>0</v>
      </c>
      <c r="AJ54" s="48">
        <v>0</v>
      </c>
      <c r="AK54" s="49"/>
      <c r="AL54" s="49"/>
      <c r="AM54" s="49"/>
      <c r="AN54" s="48">
        <v>0</v>
      </c>
      <c r="AO54" s="49"/>
      <c r="AP54" s="49"/>
      <c r="AQ54" s="49"/>
      <c r="AR54" s="48">
        <v>0</v>
      </c>
      <c r="AS54" s="49"/>
      <c r="AT54" s="48">
        <v>0</v>
      </c>
      <c r="AU54" s="40"/>
    </row>
    <row r="55" spans="3:47" ht="20.100000000000001" customHeight="1" x14ac:dyDescent="0.2">
      <c r="D55" s="2" t="s">
        <v>114</v>
      </c>
      <c r="F55" s="39">
        <v>0</v>
      </c>
      <c r="G55" s="39"/>
      <c r="H55" s="39"/>
      <c r="I55" s="39"/>
      <c r="J55" s="39">
        <v>0</v>
      </c>
      <c r="K55" s="39">
        <v>0</v>
      </c>
      <c r="L55" s="39">
        <v>0</v>
      </c>
      <c r="M55" s="39"/>
      <c r="N55" s="39">
        <v>0</v>
      </c>
      <c r="O55" s="39"/>
      <c r="P55" s="39"/>
      <c r="Q55" s="39"/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/>
      <c r="AB55" s="39">
        <v>0</v>
      </c>
      <c r="AC55" s="39"/>
      <c r="AD55" s="39"/>
      <c r="AE55" s="39"/>
      <c r="AF55" s="39">
        <v>0</v>
      </c>
      <c r="AG55" s="39">
        <v>0</v>
      </c>
      <c r="AH55" s="39"/>
      <c r="AI55" s="39">
        <v>0</v>
      </c>
      <c r="AJ55" s="39">
        <v>0</v>
      </c>
      <c r="AK55" s="39"/>
      <c r="AL55" s="39"/>
      <c r="AM55" s="39"/>
      <c r="AN55" s="39">
        <v>0</v>
      </c>
      <c r="AO55" s="39"/>
      <c r="AP55" s="39"/>
      <c r="AQ55" s="39"/>
      <c r="AR55" s="39">
        <v>0</v>
      </c>
      <c r="AS55" s="39"/>
      <c r="AT55" s="39">
        <v>0</v>
      </c>
      <c r="AU55" s="40"/>
    </row>
    <row r="56" spans="3:47" ht="20.100000000000001" customHeight="1" x14ac:dyDescent="0.2">
      <c r="D56" s="47" t="s">
        <v>115</v>
      </c>
      <c r="F56" s="48">
        <v>0</v>
      </c>
      <c r="G56" s="49"/>
      <c r="H56" s="49"/>
      <c r="I56" s="49"/>
      <c r="J56" s="48">
        <v>0</v>
      </c>
      <c r="K56" s="48">
        <v>0</v>
      </c>
      <c r="L56" s="48">
        <v>0</v>
      </c>
      <c r="M56" s="49"/>
      <c r="N56" s="48">
        <v>0</v>
      </c>
      <c r="O56" s="49"/>
      <c r="P56" s="49"/>
      <c r="Q56" s="49"/>
      <c r="R56" s="48">
        <v>0</v>
      </c>
      <c r="S56" s="48">
        <v>0</v>
      </c>
      <c r="T56" s="48">
        <v>0</v>
      </c>
      <c r="U56" s="48">
        <v>0</v>
      </c>
      <c r="V56" s="48">
        <v>0</v>
      </c>
      <c r="W56" s="48">
        <v>0</v>
      </c>
      <c r="X56" s="48">
        <v>0</v>
      </c>
      <c r="Y56" s="48">
        <v>0</v>
      </c>
      <c r="Z56" s="48">
        <v>0</v>
      </c>
      <c r="AA56" s="49"/>
      <c r="AB56" s="48">
        <v>0</v>
      </c>
      <c r="AC56" s="49"/>
      <c r="AD56" s="49"/>
      <c r="AE56" s="49"/>
      <c r="AF56" s="48">
        <v>0</v>
      </c>
      <c r="AG56" s="48">
        <v>0</v>
      </c>
      <c r="AH56" s="49"/>
      <c r="AI56" s="48">
        <v>0</v>
      </c>
      <c r="AJ56" s="48">
        <v>0</v>
      </c>
      <c r="AK56" s="49"/>
      <c r="AL56" s="49"/>
      <c r="AM56" s="49"/>
      <c r="AN56" s="48">
        <v>0</v>
      </c>
      <c r="AO56" s="49"/>
      <c r="AP56" s="49"/>
      <c r="AQ56" s="49"/>
      <c r="AR56" s="48">
        <v>0</v>
      </c>
      <c r="AS56" s="49"/>
      <c r="AT56" s="48">
        <v>0</v>
      </c>
      <c r="AU56" s="40"/>
    </row>
    <row r="57" spans="3:47" ht="20.100000000000001" customHeight="1" x14ac:dyDescent="0.2">
      <c r="D57" s="2" t="s">
        <v>102</v>
      </c>
      <c r="F57" s="39">
        <v>0</v>
      </c>
      <c r="G57" s="39"/>
      <c r="H57" s="39"/>
      <c r="I57" s="39"/>
      <c r="J57" s="39">
        <v>0</v>
      </c>
      <c r="K57" s="39">
        <v>0</v>
      </c>
      <c r="L57" s="39">
        <v>0</v>
      </c>
      <c r="M57" s="39"/>
      <c r="N57" s="39">
        <v>0</v>
      </c>
      <c r="O57" s="39"/>
      <c r="P57" s="39"/>
      <c r="Q57" s="39"/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/>
      <c r="AB57" s="39">
        <v>0</v>
      </c>
      <c r="AC57" s="39"/>
      <c r="AD57" s="39"/>
      <c r="AE57" s="39"/>
      <c r="AF57" s="39">
        <v>0</v>
      </c>
      <c r="AG57" s="39">
        <v>0</v>
      </c>
      <c r="AH57" s="39"/>
      <c r="AI57" s="39">
        <v>0</v>
      </c>
      <c r="AJ57" s="39">
        <v>0</v>
      </c>
      <c r="AK57" s="39"/>
      <c r="AL57" s="39"/>
      <c r="AM57" s="39"/>
      <c r="AN57" s="39">
        <v>0</v>
      </c>
      <c r="AO57" s="39"/>
      <c r="AP57" s="39"/>
      <c r="AQ57" s="39"/>
      <c r="AR57" s="39">
        <v>0</v>
      </c>
      <c r="AS57" s="39"/>
      <c r="AT57" s="39">
        <v>0</v>
      </c>
      <c r="AU57" s="40"/>
    </row>
    <row r="58" spans="3:47" ht="20.100000000000001" customHeight="1" x14ac:dyDescent="0.2">
      <c r="D58" s="47" t="s">
        <v>103</v>
      </c>
      <c r="F58" s="48">
        <v>0</v>
      </c>
      <c r="G58" s="49"/>
      <c r="H58" s="49"/>
      <c r="I58" s="49"/>
      <c r="J58" s="48">
        <v>0</v>
      </c>
      <c r="K58" s="48">
        <v>0</v>
      </c>
      <c r="L58" s="48">
        <v>0</v>
      </c>
      <c r="M58" s="49"/>
      <c r="N58" s="48">
        <v>0</v>
      </c>
      <c r="O58" s="49"/>
      <c r="P58" s="49"/>
      <c r="Q58" s="49"/>
      <c r="R58" s="48">
        <v>0</v>
      </c>
      <c r="S58" s="48">
        <v>0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9"/>
      <c r="AB58" s="48">
        <v>0</v>
      </c>
      <c r="AC58" s="49"/>
      <c r="AD58" s="49"/>
      <c r="AE58" s="49"/>
      <c r="AF58" s="48">
        <v>0</v>
      </c>
      <c r="AG58" s="48">
        <v>0</v>
      </c>
      <c r="AH58" s="49"/>
      <c r="AI58" s="48">
        <v>0</v>
      </c>
      <c r="AJ58" s="48">
        <v>0</v>
      </c>
      <c r="AK58" s="49"/>
      <c r="AL58" s="49"/>
      <c r="AM58" s="49"/>
      <c r="AN58" s="48">
        <v>0</v>
      </c>
      <c r="AO58" s="49"/>
      <c r="AP58" s="49"/>
      <c r="AQ58" s="49"/>
      <c r="AR58" s="48">
        <v>0</v>
      </c>
      <c r="AS58" s="49"/>
      <c r="AT58" s="48">
        <v>0</v>
      </c>
      <c r="AU58" s="40"/>
    </row>
    <row r="59" spans="3:47" ht="20.100000000000001" customHeight="1" x14ac:dyDescent="0.2">
      <c r="D59" s="2" t="s">
        <v>104</v>
      </c>
      <c r="F59" s="39">
        <v>0</v>
      </c>
      <c r="G59" s="39"/>
      <c r="H59" s="39"/>
      <c r="I59" s="39"/>
      <c r="J59" s="39">
        <v>0</v>
      </c>
      <c r="K59" s="39">
        <v>0</v>
      </c>
      <c r="L59" s="39">
        <v>0</v>
      </c>
      <c r="M59" s="39"/>
      <c r="N59" s="39">
        <v>0</v>
      </c>
      <c r="O59" s="39"/>
      <c r="P59" s="39"/>
      <c r="Q59" s="39"/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/>
      <c r="AB59" s="39">
        <v>0</v>
      </c>
      <c r="AC59" s="39"/>
      <c r="AD59" s="39"/>
      <c r="AE59" s="39"/>
      <c r="AF59" s="39">
        <v>0</v>
      </c>
      <c r="AG59" s="39">
        <v>0</v>
      </c>
      <c r="AH59" s="39"/>
      <c r="AI59" s="39">
        <v>0</v>
      </c>
      <c r="AJ59" s="39">
        <v>0</v>
      </c>
      <c r="AK59" s="39"/>
      <c r="AL59" s="39"/>
      <c r="AM59" s="39"/>
      <c r="AN59" s="39">
        <v>0</v>
      </c>
      <c r="AO59" s="39"/>
      <c r="AP59" s="39"/>
      <c r="AQ59" s="39"/>
      <c r="AR59" s="39">
        <v>0</v>
      </c>
      <c r="AS59" s="39"/>
      <c r="AT59" s="39">
        <v>0</v>
      </c>
      <c r="AU59" s="40"/>
    </row>
    <row r="60" spans="3:47" ht="20.100000000000001" customHeight="1" x14ac:dyDescent="0.2">
      <c r="D60" s="47" t="s">
        <v>117</v>
      </c>
      <c r="F60" s="48">
        <v>0</v>
      </c>
      <c r="G60" s="49"/>
      <c r="H60" s="49"/>
      <c r="I60" s="49"/>
      <c r="J60" s="48">
        <v>0</v>
      </c>
      <c r="K60" s="48">
        <v>0</v>
      </c>
      <c r="L60" s="48">
        <v>0</v>
      </c>
      <c r="M60" s="49"/>
      <c r="N60" s="48">
        <v>0</v>
      </c>
      <c r="O60" s="49"/>
      <c r="P60" s="49"/>
      <c r="Q60" s="49"/>
      <c r="R60" s="48">
        <v>0</v>
      </c>
      <c r="S60" s="48">
        <v>0</v>
      </c>
      <c r="T60" s="48">
        <v>0</v>
      </c>
      <c r="U60" s="48">
        <v>0</v>
      </c>
      <c r="V60" s="48">
        <v>0</v>
      </c>
      <c r="W60" s="48">
        <v>0</v>
      </c>
      <c r="X60" s="48">
        <v>0</v>
      </c>
      <c r="Y60" s="48">
        <v>0</v>
      </c>
      <c r="Z60" s="48">
        <v>0</v>
      </c>
      <c r="AA60" s="49"/>
      <c r="AB60" s="48">
        <v>0</v>
      </c>
      <c r="AC60" s="49"/>
      <c r="AD60" s="49"/>
      <c r="AE60" s="49"/>
      <c r="AF60" s="48">
        <v>0</v>
      </c>
      <c r="AG60" s="48">
        <v>0</v>
      </c>
      <c r="AH60" s="49"/>
      <c r="AI60" s="48">
        <v>0</v>
      </c>
      <c r="AJ60" s="48">
        <v>0</v>
      </c>
      <c r="AK60" s="49"/>
      <c r="AL60" s="49"/>
      <c r="AM60" s="49"/>
      <c r="AN60" s="48">
        <v>0</v>
      </c>
      <c r="AO60" s="49"/>
      <c r="AP60" s="49"/>
      <c r="AQ60" s="49"/>
      <c r="AR60" s="48">
        <v>0</v>
      </c>
      <c r="AS60" s="49"/>
      <c r="AT60" s="48">
        <v>0</v>
      </c>
      <c r="AU60" s="40"/>
    </row>
    <row r="61" spans="3:47" ht="20.100000000000001" customHeight="1" x14ac:dyDescent="0.2">
      <c r="D61" s="2" t="s">
        <v>106</v>
      </c>
      <c r="F61" s="39">
        <v>0</v>
      </c>
      <c r="G61" s="39"/>
      <c r="H61" s="39"/>
      <c r="I61" s="39"/>
      <c r="J61" s="39">
        <v>0</v>
      </c>
      <c r="K61" s="39">
        <v>0</v>
      </c>
      <c r="L61" s="39">
        <v>0</v>
      </c>
      <c r="M61" s="39"/>
      <c r="N61" s="39">
        <v>0</v>
      </c>
      <c r="O61" s="39"/>
      <c r="P61" s="39"/>
      <c r="Q61" s="39"/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/>
      <c r="AB61" s="39">
        <v>0</v>
      </c>
      <c r="AC61" s="39"/>
      <c r="AD61" s="39"/>
      <c r="AE61" s="39"/>
      <c r="AF61" s="39">
        <v>0</v>
      </c>
      <c r="AG61" s="39">
        <v>0</v>
      </c>
      <c r="AH61" s="39"/>
      <c r="AI61" s="39">
        <v>0</v>
      </c>
      <c r="AJ61" s="39">
        <v>0</v>
      </c>
      <c r="AK61" s="39"/>
      <c r="AL61" s="39"/>
      <c r="AM61" s="39"/>
      <c r="AN61" s="39">
        <v>0</v>
      </c>
      <c r="AO61" s="39"/>
      <c r="AP61" s="39"/>
      <c r="AQ61" s="39"/>
      <c r="AR61" s="39">
        <v>0</v>
      </c>
      <c r="AS61" s="39"/>
      <c r="AT61" s="39">
        <v>0</v>
      </c>
      <c r="AU61" s="40"/>
    </row>
    <row r="62" spans="3:47" ht="20.100000000000001" customHeight="1" x14ac:dyDescent="0.2">
      <c r="D62" s="47" t="s">
        <v>107</v>
      </c>
      <c r="F62" s="48">
        <v>0</v>
      </c>
      <c r="G62" s="49"/>
      <c r="H62" s="49"/>
      <c r="I62" s="49"/>
      <c r="J62" s="48">
        <v>0</v>
      </c>
      <c r="K62" s="48">
        <v>0</v>
      </c>
      <c r="L62" s="48">
        <v>0</v>
      </c>
      <c r="M62" s="49"/>
      <c r="N62" s="48">
        <v>0</v>
      </c>
      <c r="O62" s="49"/>
      <c r="P62" s="49"/>
      <c r="Q62" s="49"/>
      <c r="R62" s="48">
        <v>0</v>
      </c>
      <c r="S62" s="48">
        <v>0</v>
      </c>
      <c r="T62" s="48">
        <v>0</v>
      </c>
      <c r="U62" s="48">
        <v>0</v>
      </c>
      <c r="V62" s="48">
        <v>0</v>
      </c>
      <c r="W62" s="48">
        <v>0</v>
      </c>
      <c r="X62" s="48">
        <v>0</v>
      </c>
      <c r="Y62" s="48">
        <v>0</v>
      </c>
      <c r="Z62" s="48">
        <v>0</v>
      </c>
      <c r="AA62" s="49"/>
      <c r="AB62" s="48">
        <v>0</v>
      </c>
      <c r="AC62" s="49"/>
      <c r="AD62" s="49"/>
      <c r="AE62" s="49"/>
      <c r="AF62" s="48">
        <v>0</v>
      </c>
      <c r="AG62" s="48">
        <v>0</v>
      </c>
      <c r="AH62" s="49"/>
      <c r="AI62" s="48">
        <v>0</v>
      </c>
      <c r="AJ62" s="48">
        <v>0</v>
      </c>
      <c r="AK62" s="49"/>
      <c r="AL62" s="49"/>
      <c r="AM62" s="49"/>
      <c r="AN62" s="48">
        <v>0</v>
      </c>
      <c r="AO62" s="49"/>
      <c r="AP62" s="49"/>
      <c r="AQ62" s="49"/>
      <c r="AR62" s="48">
        <v>0</v>
      </c>
      <c r="AS62" s="49"/>
      <c r="AT62" s="48">
        <v>0</v>
      </c>
      <c r="AU62" s="40"/>
    </row>
    <row r="63" spans="3:47" ht="20.100000000000001" customHeight="1" x14ac:dyDescent="0.2">
      <c r="D63" s="2" t="s">
        <v>108</v>
      </c>
      <c r="F63" s="39">
        <v>0</v>
      </c>
      <c r="G63" s="39"/>
      <c r="H63" s="39"/>
      <c r="I63" s="39"/>
      <c r="J63" s="39">
        <v>0</v>
      </c>
      <c r="K63" s="39">
        <v>0</v>
      </c>
      <c r="L63" s="39">
        <v>0</v>
      </c>
      <c r="M63" s="39"/>
      <c r="N63" s="39">
        <v>0</v>
      </c>
      <c r="O63" s="39"/>
      <c r="P63" s="39"/>
      <c r="Q63" s="39"/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/>
      <c r="AB63" s="39">
        <v>0</v>
      </c>
      <c r="AC63" s="39"/>
      <c r="AD63" s="39"/>
      <c r="AE63" s="39"/>
      <c r="AF63" s="39">
        <v>0</v>
      </c>
      <c r="AG63" s="39">
        <v>0</v>
      </c>
      <c r="AH63" s="39"/>
      <c r="AI63" s="39">
        <v>0</v>
      </c>
      <c r="AJ63" s="39">
        <v>0</v>
      </c>
      <c r="AK63" s="39"/>
      <c r="AL63" s="39"/>
      <c r="AM63" s="39"/>
      <c r="AN63" s="39">
        <v>0</v>
      </c>
      <c r="AO63" s="39"/>
      <c r="AP63" s="39"/>
      <c r="AQ63" s="39"/>
      <c r="AR63" s="39">
        <v>0</v>
      </c>
      <c r="AS63" s="39"/>
      <c r="AT63" s="39">
        <v>0</v>
      </c>
      <c r="AU63" s="40"/>
    </row>
    <row r="64" spans="3:47" ht="20.100000000000001" customHeight="1" x14ac:dyDescent="0.2">
      <c r="D64" s="47" t="s">
        <v>109</v>
      </c>
      <c r="F64" s="48">
        <v>0</v>
      </c>
      <c r="G64" s="49"/>
      <c r="H64" s="49"/>
      <c r="I64" s="49"/>
      <c r="J64" s="48">
        <v>0</v>
      </c>
      <c r="K64" s="48">
        <v>0</v>
      </c>
      <c r="L64" s="48">
        <v>0</v>
      </c>
      <c r="M64" s="49"/>
      <c r="N64" s="48">
        <v>0</v>
      </c>
      <c r="O64" s="49"/>
      <c r="P64" s="49"/>
      <c r="Q64" s="49"/>
      <c r="R64" s="48">
        <v>0</v>
      </c>
      <c r="S64" s="48">
        <v>0</v>
      </c>
      <c r="T64" s="48">
        <v>0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9"/>
      <c r="AB64" s="48">
        <v>0</v>
      </c>
      <c r="AC64" s="49"/>
      <c r="AD64" s="49"/>
      <c r="AE64" s="49"/>
      <c r="AF64" s="48">
        <v>0</v>
      </c>
      <c r="AG64" s="48">
        <v>0</v>
      </c>
      <c r="AH64" s="49"/>
      <c r="AI64" s="48">
        <v>0</v>
      </c>
      <c r="AJ64" s="48">
        <v>0</v>
      </c>
      <c r="AK64" s="49"/>
      <c r="AL64" s="49"/>
      <c r="AM64" s="49"/>
      <c r="AN64" s="48">
        <v>0</v>
      </c>
      <c r="AO64" s="49"/>
      <c r="AP64" s="49"/>
      <c r="AQ64" s="49"/>
      <c r="AR64" s="48">
        <v>0</v>
      </c>
      <c r="AS64" s="49"/>
      <c r="AT64" s="48">
        <v>0</v>
      </c>
      <c r="AU64" s="40"/>
    </row>
    <row r="65" spans="1:47" ht="20.100000000000001" customHeight="1" x14ac:dyDescent="0.2">
      <c r="D65" s="2" t="s">
        <v>123</v>
      </c>
      <c r="F65" s="39">
        <v>0</v>
      </c>
      <c r="G65" s="39"/>
      <c r="H65" s="39"/>
      <c r="I65" s="39"/>
      <c r="J65" s="39">
        <v>0</v>
      </c>
      <c r="K65" s="39">
        <v>0</v>
      </c>
      <c r="L65" s="39">
        <v>0</v>
      </c>
      <c r="M65" s="39"/>
      <c r="N65" s="39">
        <v>0</v>
      </c>
      <c r="O65" s="39"/>
      <c r="P65" s="39"/>
      <c r="Q65" s="39"/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/>
      <c r="AB65" s="39">
        <v>0</v>
      </c>
      <c r="AC65" s="39"/>
      <c r="AD65" s="39"/>
      <c r="AE65" s="39"/>
      <c r="AF65" s="39">
        <v>0</v>
      </c>
      <c r="AG65" s="39">
        <v>0</v>
      </c>
      <c r="AH65" s="39"/>
      <c r="AI65" s="39">
        <v>0</v>
      </c>
      <c r="AJ65" s="39">
        <v>0</v>
      </c>
      <c r="AK65" s="39"/>
      <c r="AL65" s="39"/>
      <c r="AM65" s="39"/>
      <c r="AN65" s="39">
        <v>0</v>
      </c>
      <c r="AO65" s="39"/>
      <c r="AP65" s="39"/>
      <c r="AQ65" s="39"/>
      <c r="AR65" s="39">
        <v>0</v>
      </c>
      <c r="AS65" s="39"/>
      <c r="AT65" s="39">
        <v>0</v>
      </c>
      <c r="AU65" s="40"/>
    </row>
    <row r="66" spans="1:47" ht="20.100000000000001" customHeight="1" x14ac:dyDescent="0.2">
      <c r="D66" s="47" t="s">
        <v>118</v>
      </c>
      <c r="F66" s="48">
        <v>0</v>
      </c>
      <c r="G66" s="49"/>
      <c r="H66" s="49"/>
      <c r="I66" s="49"/>
      <c r="J66" s="48">
        <v>0</v>
      </c>
      <c r="K66" s="48">
        <v>0</v>
      </c>
      <c r="L66" s="48">
        <v>0</v>
      </c>
      <c r="M66" s="49"/>
      <c r="N66" s="48">
        <v>0</v>
      </c>
      <c r="O66" s="49"/>
      <c r="P66" s="49"/>
      <c r="Q66" s="49"/>
      <c r="R66" s="48">
        <v>0</v>
      </c>
      <c r="S66" s="48">
        <v>0</v>
      </c>
      <c r="T66" s="48">
        <v>0</v>
      </c>
      <c r="U66" s="48">
        <v>0</v>
      </c>
      <c r="V66" s="48">
        <v>0</v>
      </c>
      <c r="W66" s="48">
        <v>0</v>
      </c>
      <c r="X66" s="48">
        <v>0</v>
      </c>
      <c r="Y66" s="48">
        <v>0</v>
      </c>
      <c r="Z66" s="48">
        <v>0</v>
      </c>
      <c r="AA66" s="49"/>
      <c r="AB66" s="48">
        <v>0</v>
      </c>
      <c r="AC66" s="49"/>
      <c r="AD66" s="49"/>
      <c r="AE66" s="49"/>
      <c r="AF66" s="48">
        <v>0</v>
      </c>
      <c r="AG66" s="48">
        <v>0</v>
      </c>
      <c r="AH66" s="49"/>
      <c r="AI66" s="48">
        <v>0</v>
      </c>
      <c r="AJ66" s="48">
        <v>0</v>
      </c>
      <c r="AK66" s="49"/>
      <c r="AL66" s="49"/>
      <c r="AM66" s="49"/>
      <c r="AN66" s="48">
        <v>0</v>
      </c>
      <c r="AO66" s="49"/>
      <c r="AP66" s="49"/>
      <c r="AQ66" s="49"/>
      <c r="AR66" s="48">
        <v>0</v>
      </c>
      <c r="AS66" s="49"/>
      <c r="AT66" s="48">
        <v>0</v>
      </c>
      <c r="AU66" s="40"/>
    </row>
    <row r="67" spans="1:47" ht="20.100000000000001" customHeight="1" x14ac:dyDescent="0.2"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40"/>
    </row>
    <row r="68" spans="1:47" s="1" customFormat="1" ht="20.100000000000001" customHeight="1" x14ac:dyDescent="0.25">
      <c r="A68" s="3"/>
      <c r="B68" s="6"/>
      <c r="C68" s="51" t="s">
        <v>124</v>
      </c>
      <c r="D68" s="52"/>
      <c r="E68" s="5"/>
      <c r="F68" s="53">
        <v>0</v>
      </c>
      <c r="G68" s="54"/>
      <c r="H68" s="54"/>
      <c r="I68" s="54"/>
      <c r="J68" s="53">
        <v>0</v>
      </c>
      <c r="K68" s="53">
        <v>0</v>
      </c>
      <c r="L68" s="53">
        <v>0</v>
      </c>
      <c r="M68" s="54"/>
      <c r="N68" s="53">
        <v>0</v>
      </c>
      <c r="O68" s="54"/>
      <c r="P68" s="54"/>
      <c r="Q68" s="54"/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0</v>
      </c>
      <c r="AA68" s="54"/>
      <c r="AB68" s="53">
        <v>0</v>
      </c>
      <c r="AC68" s="54"/>
      <c r="AD68" s="54"/>
      <c r="AE68" s="54"/>
      <c r="AF68" s="53">
        <v>0</v>
      </c>
      <c r="AG68" s="53">
        <v>0</v>
      </c>
      <c r="AH68" s="54"/>
      <c r="AI68" s="53">
        <v>0</v>
      </c>
      <c r="AJ68" s="53">
        <v>0</v>
      </c>
      <c r="AK68" s="54"/>
      <c r="AL68" s="54"/>
      <c r="AM68" s="54"/>
      <c r="AN68" s="53">
        <v>0</v>
      </c>
      <c r="AO68" s="54"/>
      <c r="AP68" s="54"/>
      <c r="AQ68" s="54"/>
      <c r="AR68" s="53">
        <v>0</v>
      </c>
      <c r="AS68" s="54"/>
      <c r="AT68" s="53">
        <v>0</v>
      </c>
      <c r="AU68" s="40"/>
    </row>
    <row r="69" spans="1:47" ht="20.100000000000001" customHeight="1" x14ac:dyDescent="0.2"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40"/>
    </row>
    <row r="70" spans="1:47" ht="20.100000000000001" customHeight="1" x14ac:dyDescent="0.2">
      <c r="C70" s="1" t="s">
        <v>125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40"/>
    </row>
    <row r="71" spans="1:47" ht="20.100000000000001" customHeight="1" x14ac:dyDescent="0.2">
      <c r="D71" s="2" t="s">
        <v>122</v>
      </c>
      <c r="F71" s="39">
        <v>0</v>
      </c>
      <c r="G71" s="39"/>
      <c r="H71" s="39"/>
      <c r="I71" s="39"/>
      <c r="J71" s="39">
        <v>0</v>
      </c>
      <c r="K71" s="39">
        <v>0</v>
      </c>
      <c r="L71" s="39">
        <v>0</v>
      </c>
      <c r="M71" s="39"/>
      <c r="N71" s="39">
        <v>0</v>
      </c>
      <c r="O71" s="39"/>
      <c r="P71" s="39"/>
      <c r="Q71" s="39"/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/>
      <c r="AB71" s="39">
        <v>0</v>
      </c>
      <c r="AC71" s="39"/>
      <c r="AD71" s="39"/>
      <c r="AE71" s="39"/>
      <c r="AF71" s="39">
        <v>0</v>
      </c>
      <c r="AG71" s="39">
        <v>0</v>
      </c>
      <c r="AH71" s="39"/>
      <c r="AI71" s="39">
        <v>0</v>
      </c>
      <c r="AJ71" s="39">
        <v>0</v>
      </c>
      <c r="AK71" s="39"/>
      <c r="AL71" s="39"/>
      <c r="AM71" s="39"/>
      <c r="AN71" s="39">
        <v>0</v>
      </c>
      <c r="AO71" s="39"/>
      <c r="AP71" s="39"/>
      <c r="AQ71" s="39"/>
      <c r="AR71" s="39">
        <v>0</v>
      </c>
      <c r="AS71" s="39"/>
      <c r="AT71" s="39">
        <v>0</v>
      </c>
      <c r="AU71" s="40"/>
    </row>
    <row r="72" spans="1:47" ht="20.100000000000001" customHeight="1" x14ac:dyDescent="0.2">
      <c r="D72" s="47" t="s">
        <v>97</v>
      </c>
      <c r="F72" s="48">
        <v>0</v>
      </c>
      <c r="G72" s="49"/>
      <c r="H72" s="49"/>
      <c r="I72" s="49"/>
      <c r="J72" s="48">
        <v>0</v>
      </c>
      <c r="K72" s="48">
        <v>0</v>
      </c>
      <c r="L72" s="48">
        <v>0</v>
      </c>
      <c r="M72" s="49"/>
      <c r="N72" s="48">
        <v>0</v>
      </c>
      <c r="O72" s="49"/>
      <c r="P72" s="49"/>
      <c r="Q72" s="49"/>
      <c r="R72" s="48">
        <v>0</v>
      </c>
      <c r="S72" s="48">
        <v>0</v>
      </c>
      <c r="T72" s="48">
        <v>0</v>
      </c>
      <c r="U72" s="48">
        <v>0</v>
      </c>
      <c r="V72" s="48">
        <v>0</v>
      </c>
      <c r="W72" s="48">
        <v>0</v>
      </c>
      <c r="X72" s="48">
        <v>0</v>
      </c>
      <c r="Y72" s="48">
        <v>0</v>
      </c>
      <c r="Z72" s="48">
        <v>0</v>
      </c>
      <c r="AA72" s="49"/>
      <c r="AB72" s="48">
        <v>0</v>
      </c>
      <c r="AC72" s="49"/>
      <c r="AD72" s="49"/>
      <c r="AE72" s="49"/>
      <c r="AF72" s="48">
        <v>0</v>
      </c>
      <c r="AG72" s="48">
        <v>0</v>
      </c>
      <c r="AH72" s="49"/>
      <c r="AI72" s="48">
        <v>0</v>
      </c>
      <c r="AJ72" s="48">
        <v>0</v>
      </c>
      <c r="AK72" s="49"/>
      <c r="AL72" s="49"/>
      <c r="AM72" s="49"/>
      <c r="AN72" s="48">
        <v>0</v>
      </c>
      <c r="AO72" s="49"/>
      <c r="AP72" s="49"/>
      <c r="AQ72" s="49"/>
      <c r="AR72" s="48">
        <v>0</v>
      </c>
      <c r="AS72" s="49"/>
      <c r="AT72" s="48">
        <v>0</v>
      </c>
      <c r="AU72" s="40"/>
    </row>
    <row r="73" spans="1:47" ht="20.100000000000001" customHeight="1" x14ac:dyDescent="0.2">
      <c r="D73" s="50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0"/>
    </row>
    <row r="74" spans="1:47" s="1" customFormat="1" ht="20.100000000000001" customHeight="1" x14ac:dyDescent="0.25">
      <c r="A74" s="3"/>
      <c r="B74" s="6"/>
      <c r="C74" s="51" t="s">
        <v>126</v>
      </c>
      <c r="D74" s="52"/>
      <c r="E74" s="5"/>
      <c r="F74" s="53">
        <v>0</v>
      </c>
      <c r="G74" s="54"/>
      <c r="H74" s="54"/>
      <c r="I74" s="54"/>
      <c r="J74" s="53">
        <v>0</v>
      </c>
      <c r="K74" s="53">
        <v>0</v>
      </c>
      <c r="L74" s="53">
        <v>0</v>
      </c>
      <c r="M74" s="54"/>
      <c r="N74" s="53">
        <v>0</v>
      </c>
      <c r="O74" s="54"/>
      <c r="P74" s="54"/>
      <c r="Q74" s="54"/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3">
        <v>0</v>
      </c>
      <c r="Y74" s="53">
        <v>0</v>
      </c>
      <c r="Z74" s="53">
        <v>0</v>
      </c>
      <c r="AA74" s="54"/>
      <c r="AB74" s="53">
        <v>0</v>
      </c>
      <c r="AC74" s="54"/>
      <c r="AD74" s="54"/>
      <c r="AE74" s="54"/>
      <c r="AF74" s="53">
        <v>0</v>
      </c>
      <c r="AG74" s="53">
        <v>0</v>
      </c>
      <c r="AH74" s="54"/>
      <c r="AI74" s="53">
        <v>0</v>
      </c>
      <c r="AJ74" s="53">
        <v>0</v>
      </c>
      <c r="AK74" s="54"/>
      <c r="AL74" s="54"/>
      <c r="AM74" s="54"/>
      <c r="AN74" s="53">
        <v>0</v>
      </c>
      <c r="AO74" s="54"/>
      <c r="AP74" s="54"/>
      <c r="AQ74" s="54"/>
      <c r="AR74" s="53">
        <v>0</v>
      </c>
      <c r="AS74" s="54"/>
      <c r="AT74" s="53">
        <v>0</v>
      </c>
      <c r="AU74" s="40"/>
    </row>
    <row r="75" spans="1:47" ht="20.100000000000001" customHeight="1" x14ac:dyDescent="0.2"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40"/>
    </row>
    <row r="76" spans="1:47" ht="20.100000000000001" customHeight="1" x14ac:dyDescent="0.2">
      <c r="C76" s="3" t="s">
        <v>127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40"/>
    </row>
    <row r="77" spans="1:47" ht="20.100000000000001" customHeight="1" x14ac:dyDescent="0.2">
      <c r="D77" s="2" t="s">
        <v>96</v>
      </c>
      <c r="F77" s="39">
        <v>0</v>
      </c>
      <c r="G77" s="39"/>
      <c r="H77" s="39"/>
      <c r="I77" s="39"/>
      <c r="J77" s="39">
        <v>0</v>
      </c>
      <c r="K77" s="39">
        <v>0</v>
      </c>
      <c r="L77" s="39">
        <v>0</v>
      </c>
      <c r="M77" s="39"/>
      <c r="N77" s="39">
        <v>0</v>
      </c>
      <c r="O77" s="39"/>
      <c r="P77" s="39"/>
      <c r="Q77" s="39"/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/>
      <c r="AB77" s="39">
        <v>0</v>
      </c>
      <c r="AC77" s="39"/>
      <c r="AD77" s="39"/>
      <c r="AE77" s="39"/>
      <c r="AF77" s="39">
        <v>0</v>
      </c>
      <c r="AG77" s="39">
        <v>0</v>
      </c>
      <c r="AH77" s="39"/>
      <c r="AI77" s="39">
        <v>0</v>
      </c>
      <c r="AJ77" s="39">
        <v>0</v>
      </c>
      <c r="AK77" s="39"/>
      <c r="AL77" s="39"/>
      <c r="AM77" s="39"/>
      <c r="AN77" s="39">
        <v>0</v>
      </c>
      <c r="AO77" s="39"/>
      <c r="AP77" s="39"/>
      <c r="AQ77" s="39"/>
      <c r="AR77" s="39">
        <v>0</v>
      </c>
      <c r="AS77" s="39"/>
      <c r="AT77" s="39">
        <v>0</v>
      </c>
      <c r="AU77" s="40"/>
    </row>
    <row r="78" spans="1:47" ht="20.100000000000001" customHeight="1" x14ac:dyDescent="0.2">
      <c r="D78" s="47" t="s">
        <v>97</v>
      </c>
      <c r="F78" s="48">
        <v>0</v>
      </c>
      <c r="G78" s="49"/>
      <c r="H78" s="49"/>
      <c r="I78" s="49"/>
      <c r="J78" s="48">
        <v>0</v>
      </c>
      <c r="K78" s="48">
        <v>0</v>
      </c>
      <c r="L78" s="48">
        <v>0</v>
      </c>
      <c r="M78" s="49"/>
      <c r="N78" s="48">
        <v>0</v>
      </c>
      <c r="O78" s="49"/>
      <c r="P78" s="49"/>
      <c r="Q78" s="49"/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9"/>
      <c r="AB78" s="48">
        <v>0</v>
      </c>
      <c r="AC78" s="49"/>
      <c r="AD78" s="49"/>
      <c r="AE78" s="49"/>
      <c r="AF78" s="48">
        <v>0</v>
      </c>
      <c r="AG78" s="48">
        <v>0</v>
      </c>
      <c r="AH78" s="49"/>
      <c r="AI78" s="48">
        <v>0</v>
      </c>
      <c r="AJ78" s="48">
        <v>0</v>
      </c>
      <c r="AK78" s="49"/>
      <c r="AL78" s="49"/>
      <c r="AM78" s="49"/>
      <c r="AN78" s="48">
        <v>0</v>
      </c>
      <c r="AO78" s="49"/>
      <c r="AP78" s="49"/>
      <c r="AQ78" s="49"/>
      <c r="AR78" s="48">
        <v>0</v>
      </c>
      <c r="AS78" s="49"/>
      <c r="AT78" s="48">
        <v>0</v>
      </c>
      <c r="AU78" s="40"/>
    </row>
    <row r="79" spans="1:47" ht="20.100000000000001" customHeight="1" x14ac:dyDescent="0.2">
      <c r="D79" s="2" t="s">
        <v>113</v>
      </c>
      <c r="F79" s="39">
        <v>0</v>
      </c>
      <c r="G79" s="39"/>
      <c r="H79" s="39"/>
      <c r="I79" s="39"/>
      <c r="J79" s="39">
        <v>0</v>
      </c>
      <c r="K79" s="39">
        <v>0</v>
      </c>
      <c r="L79" s="39">
        <v>0</v>
      </c>
      <c r="M79" s="39"/>
      <c r="N79" s="39">
        <v>0</v>
      </c>
      <c r="O79" s="39"/>
      <c r="P79" s="39"/>
      <c r="Q79" s="39"/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/>
      <c r="AB79" s="39">
        <v>0</v>
      </c>
      <c r="AC79" s="39"/>
      <c r="AD79" s="39"/>
      <c r="AE79" s="39"/>
      <c r="AF79" s="39">
        <v>0</v>
      </c>
      <c r="AG79" s="39">
        <v>0</v>
      </c>
      <c r="AH79" s="39"/>
      <c r="AI79" s="39">
        <v>0</v>
      </c>
      <c r="AJ79" s="39">
        <v>0</v>
      </c>
      <c r="AK79" s="39"/>
      <c r="AL79" s="39"/>
      <c r="AM79" s="39"/>
      <c r="AN79" s="39">
        <v>0</v>
      </c>
      <c r="AO79" s="39"/>
      <c r="AP79" s="39"/>
      <c r="AQ79" s="39"/>
      <c r="AR79" s="39">
        <v>0</v>
      </c>
      <c r="AS79" s="39"/>
      <c r="AT79" s="39">
        <v>0</v>
      </c>
      <c r="AU79" s="40"/>
    </row>
    <row r="80" spans="1:47" ht="20.100000000000001" customHeight="1" x14ac:dyDescent="0.2">
      <c r="D80" s="47" t="s">
        <v>99</v>
      </c>
      <c r="F80" s="48">
        <v>0</v>
      </c>
      <c r="G80" s="49"/>
      <c r="H80" s="49"/>
      <c r="I80" s="49"/>
      <c r="J80" s="48">
        <v>0</v>
      </c>
      <c r="K80" s="48">
        <v>0</v>
      </c>
      <c r="L80" s="48">
        <v>0</v>
      </c>
      <c r="M80" s="49"/>
      <c r="N80" s="48">
        <v>0</v>
      </c>
      <c r="O80" s="49"/>
      <c r="P80" s="49"/>
      <c r="Q80" s="49"/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9"/>
      <c r="AB80" s="48">
        <v>0</v>
      </c>
      <c r="AC80" s="49"/>
      <c r="AD80" s="49"/>
      <c r="AE80" s="49"/>
      <c r="AF80" s="48">
        <v>0</v>
      </c>
      <c r="AG80" s="48">
        <v>0</v>
      </c>
      <c r="AH80" s="49"/>
      <c r="AI80" s="48">
        <v>0</v>
      </c>
      <c r="AJ80" s="48">
        <v>0</v>
      </c>
      <c r="AK80" s="49"/>
      <c r="AL80" s="49"/>
      <c r="AM80" s="49"/>
      <c r="AN80" s="48">
        <v>0</v>
      </c>
      <c r="AO80" s="49"/>
      <c r="AP80" s="49"/>
      <c r="AQ80" s="49"/>
      <c r="AR80" s="48">
        <v>0</v>
      </c>
      <c r="AS80" s="49"/>
      <c r="AT80" s="48">
        <v>0</v>
      </c>
      <c r="AU80" s="40"/>
    </row>
    <row r="81" spans="1:47" ht="20.100000000000001" customHeight="1" x14ac:dyDescent="0.2">
      <c r="D81" s="2" t="s">
        <v>114</v>
      </c>
      <c r="F81" s="39">
        <v>0</v>
      </c>
      <c r="G81" s="39"/>
      <c r="H81" s="39"/>
      <c r="I81" s="39"/>
      <c r="J81" s="39">
        <v>0</v>
      </c>
      <c r="K81" s="39">
        <v>0</v>
      </c>
      <c r="L81" s="39">
        <v>0</v>
      </c>
      <c r="M81" s="39"/>
      <c r="N81" s="39">
        <v>0</v>
      </c>
      <c r="O81" s="39"/>
      <c r="P81" s="39"/>
      <c r="Q81" s="39"/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/>
      <c r="AB81" s="39">
        <v>0</v>
      </c>
      <c r="AC81" s="39"/>
      <c r="AD81" s="39"/>
      <c r="AE81" s="39"/>
      <c r="AF81" s="39">
        <v>0</v>
      </c>
      <c r="AG81" s="39">
        <v>0</v>
      </c>
      <c r="AH81" s="39"/>
      <c r="AI81" s="39">
        <v>0</v>
      </c>
      <c r="AJ81" s="39">
        <v>0</v>
      </c>
      <c r="AK81" s="39"/>
      <c r="AL81" s="39"/>
      <c r="AM81" s="39"/>
      <c r="AN81" s="39">
        <v>0</v>
      </c>
      <c r="AO81" s="39"/>
      <c r="AP81" s="39"/>
      <c r="AQ81" s="39"/>
      <c r="AR81" s="39">
        <v>0</v>
      </c>
      <c r="AS81" s="39"/>
      <c r="AT81" s="39">
        <v>0</v>
      </c>
      <c r="AU81" s="40"/>
    </row>
    <row r="82" spans="1:47" ht="20.100000000000001" customHeight="1" x14ac:dyDescent="0.2">
      <c r="D82" s="47" t="s">
        <v>115</v>
      </c>
      <c r="F82" s="48">
        <v>0</v>
      </c>
      <c r="G82" s="49"/>
      <c r="H82" s="49"/>
      <c r="I82" s="49"/>
      <c r="J82" s="48">
        <v>0</v>
      </c>
      <c r="K82" s="48">
        <v>0</v>
      </c>
      <c r="L82" s="48">
        <v>0</v>
      </c>
      <c r="M82" s="49"/>
      <c r="N82" s="48">
        <v>0</v>
      </c>
      <c r="O82" s="49"/>
      <c r="P82" s="49"/>
      <c r="Q82" s="49"/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9"/>
      <c r="AB82" s="48">
        <v>0</v>
      </c>
      <c r="AC82" s="49"/>
      <c r="AD82" s="49"/>
      <c r="AE82" s="49"/>
      <c r="AF82" s="48">
        <v>0</v>
      </c>
      <c r="AG82" s="48">
        <v>0</v>
      </c>
      <c r="AH82" s="49"/>
      <c r="AI82" s="48">
        <v>0</v>
      </c>
      <c r="AJ82" s="48">
        <v>0</v>
      </c>
      <c r="AK82" s="49"/>
      <c r="AL82" s="49"/>
      <c r="AM82" s="49"/>
      <c r="AN82" s="48">
        <v>0</v>
      </c>
      <c r="AO82" s="49"/>
      <c r="AP82" s="49"/>
      <c r="AQ82" s="49"/>
      <c r="AR82" s="48">
        <v>0</v>
      </c>
      <c r="AS82" s="49"/>
      <c r="AT82" s="48">
        <v>0</v>
      </c>
      <c r="AU82" s="40"/>
    </row>
    <row r="83" spans="1:47" ht="20.100000000000001" customHeight="1" x14ac:dyDescent="0.2">
      <c r="D83" s="2" t="s">
        <v>116</v>
      </c>
      <c r="F83" s="39">
        <v>0</v>
      </c>
      <c r="G83" s="39"/>
      <c r="H83" s="39"/>
      <c r="I83" s="39"/>
      <c r="J83" s="39">
        <v>0</v>
      </c>
      <c r="K83" s="39">
        <v>0</v>
      </c>
      <c r="L83" s="39">
        <v>0</v>
      </c>
      <c r="M83" s="39"/>
      <c r="N83" s="39">
        <v>0</v>
      </c>
      <c r="O83" s="39"/>
      <c r="P83" s="39"/>
      <c r="Q83" s="39"/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/>
      <c r="AB83" s="39">
        <v>0</v>
      </c>
      <c r="AC83" s="39"/>
      <c r="AD83" s="39"/>
      <c r="AE83" s="39"/>
      <c r="AF83" s="39">
        <v>0</v>
      </c>
      <c r="AG83" s="39">
        <v>0</v>
      </c>
      <c r="AH83" s="39"/>
      <c r="AI83" s="39">
        <v>0</v>
      </c>
      <c r="AJ83" s="39">
        <v>0</v>
      </c>
      <c r="AK83" s="39"/>
      <c r="AL83" s="39"/>
      <c r="AM83" s="39"/>
      <c r="AN83" s="39">
        <v>0</v>
      </c>
      <c r="AO83" s="39"/>
      <c r="AP83" s="39"/>
      <c r="AQ83" s="39"/>
      <c r="AR83" s="39">
        <v>0</v>
      </c>
      <c r="AS83" s="39"/>
      <c r="AT83" s="39">
        <v>0</v>
      </c>
      <c r="AU83" s="40"/>
    </row>
    <row r="84" spans="1:47" ht="20.100000000000001" customHeight="1" x14ac:dyDescent="0.2">
      <c r="D84" s="47" t="s">
        <v>103</v>
      </c>
      <c r="F84" s="48">
        <v>0</v>
      </c>
      <c r="G84" s="49"/>
      <c r="H84" s="49"/>
      <c r="I84" s="49"/>
      <c r="J84" s="48">
        <v>0</v>
      </c>
      <c r="K84" s="48">
        <v>0</v>
      </c>
      <c r="L84" s="48">
        <v>0</v>
      </c>
      <c r="M84" s="49"/>
      <c r="N84" s="48">
        <v>0</v>
      </c>
      <c r="O84" s="49"/>
      <c r="P84" s="49"/>
      <c r="Q84" s="49"/>
      <c r="R84" s="48">
        <v>0</v>
      </c>
      <c r="S84" s="48">
        <v>0</v>
      </c>
      <c r="T84" s="48">
        <v>0</v>
      </c>
      <c r="U84" s="48">
        <v>0</v>
      </c>
      <c r="V84" s="48">
        <v>0</v>
      </c>
      <c r="W84" s="48">
        <v>0</v>
      </c>
      <c r="X84" s="48">
        <v>0</v>
      </c>
      <c r="Y84" s="48">
        <v>0</v>
      </c>
      <c r="Z84" s="48">
        <v>0</v>
      </c>
      <c r="AA84" s="49"/>
      <c r="AB84" s="48">
        <v>0</v>
      </c>
      <c r="AC84" s="49"/>
      <c r="AD84" s="49"/>
      <c r="AE84" s="49"/>
      <c r="AF84" s="48">
        <v>0</v>
      </c>
      <c r="AG84" s="48">
        <v>0</v>
      </c>
      <c r="AH84" s="49"/>
      <c r="AI84" s="48">
        <v>0</v>
      </c>
      <c r="AJ84" s="48">
        <v>0</v>
      </c>
      <c r="AK84" s="49"/>
      <c r="AL84" s="49"/>
      <c r="AM84" s="49"/>
      <c r="AN84" s="48">
        <v>0</v>
      </c>
      <c r="AO84" s="49"/>
      <c r="AP84" s="49"/>
      <c r="AQ84" s="49"/>
      <c r="AR84" s="48">
        <v>0</v>
      </c>
      <c r="AS84" s="49"/>
      <c r="AT84" s="48">
        <v>0</v>
      </c>
      <c r="AU84" s="40"/>
    </row>
    <row r="85" spans="1:47" ht="20.100000000000001" customHeight="1" x14ac:dyDescent="0.2">
      <c r="D85" s="2" t="s">
        <v>104</v>
      </c>
      <c r="F85" s="39">
        <v>0</v>
      </c>
      <c r="G85" s="39"/>
      <c r="H85" s="39"/>
      <c r="I85" s="39"/>
      <c r="J85" s="39">
        <v>0</v>
      </c>
      <c r="K85" s="39">
        <v>0</v>
      </c>
      <c r="L85" s="39">
        <v>0</v>
      </c>
      <c r="M85" s="39"/>
      <c r="N85" s="39">
        <v>0</v>
      </c>
      <c r="O85" s="39"/>
      <c r="P85" s="39"/>
      <c r="Q85" s="39"/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/>
      <c r="AB85" s="39">
        <v>0</v>
      </c>
      <c r="AC85" s="39"/>
      <c r="AD85" s="39"/>
      <c r="AE85" s="39"/>
      <c r="AF85" s="39">
        <v>0</v>
      </c>
      <c r="AG85" s="39">
        <v>0</v>
      </c>
      <c r="AH85" s="39"/>
      <c r="AI85" s="39">
        <v>0</v>
      </c>
      <c r="AJ85" s="39">
        <v>0</v>
      </c>
      <c r="AK85" s="39"/>
      <c r="AL85" s="39"/>
      <c r="AM85" s="39"/>
      <c r="AN85" s="39">
        <v>0</v>
      </c>
      <c r="AO85" s="39"/>
      <c r="AP85" s="39"/>
      <c r="AQ85" s="39"/>
      <c r="AR85" s="39">
        <v>0</v>
      </c>
      <c r="AS85" s="39"/>
      <c r="AT85" s="39">
        <v>0</v>
      </c>
      <c r="AU85" s="40"/>
    </row>
    <row r="86" spans="1:47" ht="20.100000000000001" customHeight="1" x14ac:dyDescent="0.2">
      <c r="D86" s="47" t="s">
        <v>117</v>
      </c>
      <c r="F86" s="48">
        <v>0</v>
      </c>
      <c r="G86" s="49"/>
      <c r="H86" s="49"/>
      <c r="I86" s="49"/>
      <c r="J86" s="48">
        <v>0</v>
      </c>
      <c r="K86" s="48">
        <v>0</v>
      </c>
      <c r="L86" s="48">
        <v>0</v>
      </c>
      <c r="M86" s="49"/>
      <c r="N86" s="48">
        <v>0</v>
      </c>
      <c r="O86" s="49"/>
      <c r="P86" s="49"/>
      <c r="Q86" s="49"/>
      <c r="R86" s="48">
        <v>0</v>
      </c>
      <c r="S86" s="48">
        <v>0</v>
      </c>
      <c r="T86" s="48">
        <v>0</v>
      </c>
      <c r="U86" s="48">
        <v>0</v>
      </c>
      <c r="V86" s="48">
        <v>0</v>
      </c>
      <c r="W86" s="48">
        <v>0</v>
      </c>
      <c r="X86" s="48">
        <v>0</v>
      </c>
      <c r="Y86" s="48">
        <v>0</v>
      </c>
      <c r="Z86" s="48">
        <v>0</v>
      </c>
      <c r="AA86" s="49"/>
      <c r="AB86" s="48">
        <v>0</v>
      </c>
      <c r="AC86" s="49"/>
      <c r="AD86" s="49"/>
      <c r="AE86" s="49"/>
      <c r="AF86" s="48">
        <v>0</v>
      </c>
      <c r="AG86" s="48">
        <v>0</v>
      </c>
      <c r="AH86" s="49"/>
      <c r="AI86" s="48">
        <v>0</v>
      </c>
      <c r="AJ86" s="48">
        <v>0</v>
      </c>
      <c r="AK86" s="49"/>
      <c r="AL86" s="49"/>
      <c r="AM86" s="49"/>
      <c r="AN86" s="48">
        <v>0</v>
      </c>
      <c r="AO86" s="49"/>
      <c r="AP86" s="49"/>
      <c r="AQ86" s="49"/>
      <c r="AR86" s="48">
        <v>0</v>
      </c>
      <c r="AS86" s="49"/>
      <c r="AT86" s="48">
        <v>0</v>
      </c>
      <c r="AU86" s="40"/>
    </row>
    <row r="87" spans="1:47" ht="20.100000000000001" customHeight="1" x14ac:dyDescent="0.2">
      <c r="D87" s="2" t="s">
        <v>106</v>
      </c>
      <c r="F87" s="39">
        <v>0</v>
      </c>
      <c r="G87" s="39"/>
      <c r="H87" s="39"/>
      <c r="I87" s="39"/>
      <c r="J87" s="39">
        <v>0</v>
      </c>
      <c r="K87" s="39">
        <v>0</v>
      </c>
      <c r="L87" s="39">
        <v>0</v>
      </c>
      <c r="M87" s="39"/>
      <c r="N87" s="39">
        <v>0</v>
      </c>
      <c r="O87" s="39"/>
      <c r="P87" s="39"/>
      <c r="Q87" s="39"/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/>
      <c r="AB87" s="39">
        <v>0</v>
      </c>
      <c r="AC87" s="39"/>
      <c r="AD87" s="39"/>
      <c r="AE87" s="39"/>
      <c r="AF87" s="39">
        <v>0</v>
      </c>
      <c r="AG87" s="39">
        <v>0</v>
      </c>
      <c r="AH87" s="39"/>
      <c r="AI87" s="39">
        <v>0</v>
      </c>
      <c r="AJ87" s="39">
        <v>0</v>
      </c>
      <c r="AK87" s="39"/>
      <c r="AL87" s="39"/>
      <c r="AM87" s="39"/>
      <c r="AN87" s="39">
        <v>0</v>
      </c>
      <c r="AO87" s="39"/>
      <c r="AP87" s="39"/>
      <c r="AQ87" s="39"/>
      <c r="AR87" s="39">
        <v>0</v>
      </c>
      <c r="AS87" s="39"/>
      <c r="AT87" s="39">
        <v>0</v>
      </c>
      <c r="AU87" s="40"/>
    </row>
    <row r="88" spans="1:47" ht="20.100000000000001" customHeight="1" x14ac:dyDescent="0.2">
      <c r="D88" s="47" t="s">
        <v>107</v>
      </c>
      <c r="F88" s="48">
        <v>0</v>
      </c>
      <c r="G88" s="49"/>
      <c r="H88" s="49"/>
      <c r="I88" s="49"/>
      <c r="J88" s="48">
        <v>0</v>
      </c>
      <c r="K88" s="48">
        <v>0</v>
      </c>
      <c r="L88" s="48">
        <v>0</v>
      </c>
      <c r="M88" s="49"/>
      <c r="N88" s="48">
        <v>0</v>
      </c>
      <c r="O88" s="49"/>
      <c r="P88" s="49"/>
      <c r="Q88" s="49"/>
      <c r="R88" s="48">
        <v>0</v>
      </c>
      <c r="S88" s="48">
        <v>0</v>
      </c>
      <c r="T88" s="48">
        <v>0</v>
      </c>
      <c r="U88" s="48">
        <v>0</v>
      </c>
      <c r="V88" s="48">
        <v>0</v>
      </c>
      <c r="W88" s="48">
        <v>0</v>
      </c>
      <c r="X88" s="48">
        <v>0</v>
      </c>
      <c r="Y88" s="48">
        <v>0</v>
      </c>
      <c r="Z88" s="48">
        <v>0</v>
      </c>
      <c r="AA88" s="49"/>
      <c r="AB88" s="48">
        <v>0</v>
      </c>
      <c r="AC88" s="49"/>
      <c r="AD88" s="49"/>
      <c r="AE88" s="49"/>
      <c r="AF88" s="48">
        <v>0</v>
      </c>
      <c r="AG88" s="48">
        <v>0</v>
      </c>
      <c r="AH88" s="49"/>
      <c r="AI88" s="48">
        <v>0</v>
      </c>
      <c r="AJ88" s="48">
        <v>0</v>
      </c>
      <c r="AK88" s="49"/>
      <c r="AL88" s="49"/>
      <c r="AM88" s="49"/>
      <c r="AN88" s="48">
        <v>0</v>
      </c>
      <c r="AO88" s="49"/>
      <c r="AP88" s="49"/>
      <c r="AQ88" s="49"/>
      <c r="AR88" s="48">
        <v>0</v>
      </c>
      <c r="AS88" s="49"/>
      <c r="AT88" s="48">
        <v>0</v>
      </c>
      <c r="AU88" s="40"/>
    </row>
    <row r="89" spans="1:47" ht="20.100000000000001" customHeight="1" x14ac:dyDescent="0.2">
      <c r="D89" s="2" t="s">
        <v>108</v>
      </c>
      <c r="F89" s="39">
        <v>0</v>
      </c>
      <c r="G89" s="39"/>
      <c r="H89" s="39"/>
      <c r="I89" s="39"/>
      <c r="J89" s="39">
        <v>0</v>
      </c>
      <c r="K89" s="39">
        <v>0</v>
      </c>
      <c r="L89" s="39">
        <v>0</v>
      </c>
      <c r="M89" s="39"/>
      <c r="N89" s="39">
        <v>0</v>
      </c>
      <c r="O89" s="39"/>
      <c r="P89" s="39"/>
      <c r="Q89" s="39"/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/>
      <c r="AB89" s="39">
        <v>0</v>
      </c>
      <c r="AC89" s="39"/>
      <c r="AD89" s="39"/>
      <c r="AE89" s="39"/>
      <c r="AF89" s="39">
        <v>0</v>
      </c>
      <c r="AG89" s="39">
        <v>0</v>
      </c>
      <c r="AH89" s="39"/>
      <c r="AI89" s="39">
        <v>0</v>
      </c>
      <c r="AJ89" s="39">
        <v>0</v>
      </c>
      <c r="AK89" s="39"/>
      <c r="AL89" s="39"/>
      <c r="AM89" s="39"/>
      <c r="AN89" s="39">
        <v>0</v>
      </c>
      <c r="AO89" s="39"/>
      <c r="AP89" s="39"/>
      <c r="AQ89" s="39"/>
      <c r="AR89" s="39">
        <v>0</v>
      </c>
      <c r="AS89" s="39"/>
      <c r="AT89" s="39">
        <v>0</v>
      </c>
      <c r="AU89" s="40"/>
    </row>
    <row r="90" spans="1:47" ht="20.100000000000001" customHeight="1" x14ac:dyDescent="0.2">
      <c r="D90" s="47" t="s">
        <v>128</v>
      </c>
      <c r="F90" s="48">
        <v>0</v>
      </c>
      <c r="G90" s="49"/>
      <c r="H90" s="49"/>
      <c r="I90" s="49"/>
      <c r="J90" s="48">
        <v>0</v>
      </c>
      <c r="K90" s="48">
        <v>0</v>
      </c>
      <c r="L90" s="48">
        <v>0</v>
      </c>
      <c r="M90" s="49"/>
      <c r="N90" s="48">
        <v>0</v>
      </c>
      <c r="O90" s="49"/>
      <c r="P90" s="49"/>
      <c r="Q90" s="49"/>
      <c r="R90" s="48">
        <v>0</v>
      </c>
      <c r="S90" s="48">
        <v>0</v>
      </c>
      <c r="T90" s="48">
        <v>0</v>
      </c>
      <c r="U90" s="48">
        <v>0</v>
      </c>
      <c r="V90" s="48">
        <v>0</v>
      </c>
      <c r="W90" s="48">
        <v>0</v>
      </c>
      <c r="X90" s="48">
        <v>0</v>
      </c>
      <c r="Y90" s="48">
        <v>0</v>
      </c>
      <c r="Z90" s="48">
        <v>0</v>
      </c>
      <c r="AA90" s="49"/>
      <c r="AB90" s="48">
        <v>0</v>
      </c>
      <c r="AC90" s="49"/>
      <c r="AD90" s="49"/>
      <c r="AE90" s="49"/>
      <c r="AF90" s="48">
        <v>0</v>
      </c>
      <c r="AG90" s="48">
        <v>0</v>
      </c>
      <c r="AH90" s="49"/>
      <c r="AI90" s="48">
        <v>0</v>
      </c>
      <c r="AJ90" s="48">
        <v>0</v>
      </c>
      <c r="AK90" s="49"/>
      <c r="AL90" s="49"/>
      <c r="AM90" s="49"/>
      <c r="AN90" s="48">
        <v>0</v>
      </c>
      <c r="AO90" s="49"/>
      <c r="AP90" s="49"/>
      <c r="AQ90" s="49"/>
      <c r="AR90" s="48">
        <v>0</v>
      </c>
      <c r="AS90" s="49"/>
      <c r="AT90" s="48">
        <v>0</v>
      </c>
      <c r="AU90" s="40"/>
    </row>
    <row r="91" spans="1:47" ht="20.100000000000001" customHeight="1" x14ac:dyDescent="0.2"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40"/>
    </row>
    <row r="92" spans="1:47" s="1" customFormat="1" ht="20.100000000000001" customHeight="1" x14ac:dyDescent="0.25">
      <c r="A92" s="3"/>
      <c r="B92" s="6"/>
      <c r="C92" s="51" t="s">
        <v>129</v>
      </c>
      <c r="D92" s="52"/>
      <c r="E92" s="5"/>
      <c r="F92" s="53">
        <v>0</v>
      </c>
      <c r="G92" s="54"/>
      <c r="H92" s="54"/>
      <c r="I92" s="54"/>
      <c r="J92" s="53">
        <v>0</v>
      </c>
      <c r="K92" s="53">
        <v>0</v>
      </c>
      <c r="L92" s="53">
        <v>0</v>
      </c>
      <c r="M92" s="54"/>
      <c r="N92" s="53">
        <v>0</v>
      </c>
      <c r="O92" s="54"/>
      <c r="P92" s="54"/>
      <c r="Q92" s="54"/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4"/>
      <c r="AB92" s="53">
        <v>0</v>
      </c>
      <c r="AC92" s="54"/>
      <c r="AD92" s="54"/>
      <c r="AE92" s="54"/>
      <c r="AF92" s="53">
        <v>0</v>
      </c>
      <c r="AG92" s="53">
        <v>0</v>
      </c>
      <c r="AH92" s="54"/>
      <c r="AI92" s="53">
        <v>0</v>
      </c>
      <c r="AJ92" s="53">
        <v>0</v>
      </c>
      <c r="AK92" s="54"/>
      <c r="AL92" s="54"/>
      <c r="AM92" s="54"/>
      <c r="AN92" s="53">
        <v>0</v>
      </c>
      <c r="AO92" s="54"/>
      <c r="AP92" s="54"/>
      <c r="AQ92" s="54"/>
      <c r="AR92" s="53">
        <v>0</v>
      </c>
      <c r="AS92" s="54"/>
      <c r="AT92" s="53">
        <v>0</v>
      </c>
      <c r="AU92" s="40"/>
    </row>
    <row r="93" spans="1:47" ht="20.100000000000001" customHeight="1" x14ac:dyDescent="0.2"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40"/>
    </row>
    <row r="94" spans="1:47" ht="20.100000000000001" customHeight="1" x14ac:dyDescent="0.2">
      <c r="C94" s="3" t="s">
        <v>130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40"/>
    </row>
    <row r="95" spans="1:47" ht="20.100000000000001" customHeight="1" x14ac:dyDescent="0.2">
      <c r="D95" s="2" t="s">
        <v>131</v>
      </c>
      <c r="F95" s="39">
        <v>0</v>
      </c>
      <c r="G95" s="39"/>
      <c r="H95" s="39"/>
      <c r="I95" s="39"/>
      <c r="J95" s="39">
        <v>0</v>
      </c>
      <c r="K95" s="39">
        <v>0</v>
      </c>
      <c r="L95" s="39">
        <v>0</v>
      </c>
      <c r="M95" s="39"/>
      <c r="N95" s="39">
        <v>0</v>
      </c>
      <c r="O95" s="39"/>
      <c r="P95" s="39"/>
      <c r="Q95" s="39"/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/>
      <c r="AB95" s="39">
        <v>0</v>
      </c>
      <c r="AC95" s="39"/>
      <c r="AD95" s="39"/>
      <c r="AE95" s="39"/>
      <c r="AF95" s="39">
        <v>0</v>
      </c>
      <c r="AG95" s="39">
        <v>0</v>
      </c>
      <c r="AH95" s="39"/>
      <c r="AI95" s="39">
        <v>0</v>
      </c>
      <c r="AJ95" s="39">
        <v>0</v>
      </c>
      <c r="AK95" s="39"/>
      <c r="AL95" s="39"/>
      <c r="AM95" s="39"/>
      <c r="AN95" s="39">
        <v>0</v>
      </c>
      <c r="AO95" s="39"/>
      <c r="AP95" s="39"/>
      <c r="AQ95" s="39"/>
      <c r="AR95" s="39">
        <v>0</v>
      </c>
      <c r="AS95" s="39"/>
      <c r="AT95" s="39">
        <v>0</v>
      </c>
      <c r="AU95" s="40"/>
    </row>
    <row r="96" spans="1:47" ht="20.100000000000001" customHeight="1" x14ac:dyDescent="0.2">
      <c r="D96" s="47" t="s">
        <v>132</v>
      </c>
      <c r="F96" s="48">
        <v>0</v>
      </c>
      <c r="G96" s="49"/>
      <c r="H96" s="49"/>
      <c r="I96" s="49"/>
      <c r="J96" s="48">
        <v>0</v>
      </c>
      <c r="K96" s="48">
        <v>0</v>
      </c>
      <c r="L96" s="48">
        <v>0</v>
      </c>
      <c r="M96" s="49"/>
      <c r="N96" s="48">
        <v>0</v>
      </c>
      <c r="O96" s="49"/>
      <c r="P96" s="49"/>
      <c r="Q96" s="49"/>
      <c r="R96" s="48">
        <v>0</v>
      </c>
      <c r="S96" s="48">
        <v>0</v>
      </c>
      <c r="T96" s="48">
        <v>0</v>
      </c>
      <c r="U96" s="48">
        <v>0</v>
      </c>
      <c r="V96" s="48">
        <v>0</v>
      </c>
      <c r="W96" s="48">
        <v>0</v>
      </c>
      <c r="X96" s="48">
        <v>0</v>
      </c>
      <c r="Y96" s="48">
        <v>0</v>
      </c>
      <c r="Z96" s="48">
        <v>0</v>
      </c>
      <c r="AA96" s="49"/>
      <c r="AB96" s="48">
        <v>0</v>
      </c>
      <c r="AC96" s="49"/>
      <c r="AD96" s="49"/>
      <c r="AE96" s="49"/>
      <c r="AF96" s="48">
        <v>0</v>
      </c>
      <c r="AG96" s="48">
        <v>0</v>
      </c>
      <c r="AH96" s="49"/>
      <c r="AI96" s="48">
        <v>0</v>
      </c>
      <c r="AJ96" s="48">
        <v>0</v>
      </c>
      <c r="AK96" s="49"/>
      <c r="AL96" s="49"/>
      <c r="AM96" s="49"/>
      <c r="AN96" s="48">
        <v>0</v>
      </c>
      <c r="AO96" s="49"/>
      <c r="AP96" s="49"/>
      <c r="AQ96" s="49"/>
      <c r="AR96" s="48">
        <v>0</v>
      </c>
      <c r="AS96" s="49"/>
      <c r="AT96" s="48">
        <v>0</v>
      </c>
      <c r="AU96" s="40"/>
    </row>
    <row r="97" spans="1:47" ht="20.100000000000001" customHeight="1" x14ac:dyDescent="0.2"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40"/>
    </row>
    <row r="98" spans="1:47" ht="20.100000000000001" customHeight="1" x14ac:dyDescent="0.25">
      <c r="C98" s="51" t="s">
        <v>133</v>
      </c>
      <c r="D98" s="52"/>
      <c r="F98" s="53">
        <v>0</v>
      </c>
      <c r="G98" s="54"/>
      <c r="H98" s="54"/>
      <c r="I98" s="54"/>
      <c r="J98" s="53">
        <v>0</v>
      </c>
      <c r="K98" s="53">
        <v>0</v>
      </c>
      <c r="L98" s="53">
        <v>0</v>
      </c>
      <c r="M98" s="54"/>
      <c r="N98" s="53">
        <v>0</v>
      </c>
      <c r="O98" s="54"/>
      <c r="P98" s="54"/>
      <c r="Q98" s="54"/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4"/>
      <c r="AB98" s="53">
        <v>0</v>
      </c>
      <c r="AC98" s="54"/>
      <c r="AD98" s="54"/>
      <c r="AE98" s="54"/>
      <c r="AF98" s="53">
        <v>0</v>
      </c>
      <c r="AG98" s="53">
        <v>0</v>
      </c>
      <c r="AH98" s="54"/>
      <c r="AI98" s="53">
        <v>0</v>
      </c>
      <c r="AJ98" s="53">
        <v>0</v>
      </c>
      <c r="AK98" s="54"/>
      <c r="AL98" s="54"/>
      <c r="AM98" s="54"/>
      <c r="AN98" s="53">
        <v>0</v>
      </c>
      <c r="AO98" s="54"/>
      <c r="AP98" s="54"/>
      <c r="AQ98" s="54"/>
      <c r="AR98" s="53">
        <v>0</v>
      </c>
      <c r="AS98" s="54"/>
      <c r="AT98" s="53">
        <v>0</v>
      </c>
      <c r="AU98" s="40"/>
    </row>
    <row r="99" spans="1:47" ht="20.100000000000001" customHeight="1" x14ac:dyDescent="0.2"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40"/>
    </row>
    <row r="100" spans="1:47" ht="20.100000000000001" customHeight="1" x14ac:dyDescent="0.2">
      <c r="C100" s="3" t="s">
        <v>134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40"/>
    </row>
    <row r="101" spans="1:47" ht="20.100000000000001" customHeight="1" x14ac:dyDescent="0.2">
      <c r="D101" s="2" t="s">
        <v>122</v>
      </c>
      <c r="F101" s="39">
        <v>0</v>
      </c>
      <c r="G101" s="39"/>
      <c r="H101" s="39"/>
      <c r="I101" s="39"/>
      <c r="J101" s="39">
        <v>0</v>
      </c>
      <c r="K101" s="39">
        <v>0</v>
      </c>
      <c r="L101" s="39">
        <v>0</v>
      </c>
      <c r="M101" s="39"/>
      <c r="N101" s="39">
        <v>0</v>
      </c>
      <c r="O101" s="39"/>
      <c r="P101" s="39"/>
      <c r="Q101" s="39"/>
      <c r="R101" s="39">
        <v>0</v>
      </c>
      <c r="S101" s="39">
        <v>0</v>
      </c>
      <c r="T101" s="39">
        <v>0</v>
      </c>
      <c r="U101" s="39">
        <v>0</v>
      </c>
      <c r="V101" s="39">
        <v>0</v>
      </c>
      <c r="W101" s="39">
        <v>0</v>
      </c>
      <c r="X101" s="39">
        <v>0</v>
      </c>
      <c r="Y101" s="39">
        <v>0</v>
      </c>
      <c r="Z101" s="39">
        <v>0</v>
      </c>
      <c r="AA101" s="39"/>
      <c r="AB101" s="39">
        <v>0</v>
      </c>
      <c r="AC101" s="39"/>
      <c r="AD101" s="39"/>
      <c r="AE101" s="39"/>
      <c r="AF101" s="39">
        <v>0</v>
      </c>
      <c r="AG101" s="39">
        <v>0</v>
      </c>
      <c r="AH101" s="39"/>
      <c r="AI101" s="39">
        <v>0</v>
      </c>
      <c r="AJ101" s="39">
        <v>0</v>
      </c>
      <c r="AK101" s="39"/>
      <c r="AL101" s="39"/>
      <c r="AM101" s="39"/>
      <c r="AN101" s="39">
        <v>0</v>
      </c>
      <c r="AO101" s="39"/>
      <c r="AP101" s="39"/>
      <c r="AQ101" s="39"/>
      <c r="AR101" s="39">
        <v>0</v>
      </c>
      <c r="AS101" s="39"/>
      <c r="AT101" s="39">
        <v>0</v>
      </c>
      <c r="AU101" s="40"/>
    </row>
    <row r="102" spans="1:47" ht="20.100000000000001" customHeight="1" x14ac:dyDescent="0.2">
      <c r="D102" s="47" t="s">
        <v>135</v>
      </c>
      <c r="F102" s="48">
        <v>0</v>
      </c>
      <c r="G102" s="49"/>
      <c r="H102" s="49"/>
      <c r="I102" s="49"/>
      <c r="J102" s="48">
        <v>0</v>
      </c>
      <c r="K102" s="48">
        <v>0</v>
      </c>
      <c r="L102" s="48">
        <v>0</v>
      </c>
      <c r="M102" s="49"/>
      <c r="N102" s="48">
        <v>0</v>
      </c>
      <c r="O102" s="49"/>
      <c r="P102" s="49"/>
      <c r="Q102" s="49"/>
      <c r="R102" s="48">
        <v>0</v>
      </c>
      <c r="S102" s="48">
        <v>0</v>
      </c>
      <c r="T102" s="48">
        <v>0</v>
      </c>
      <c r="U102" s="48">
        <v>0</v>
      </c>
      <c r="V102" s="48">
        <v>0</v>
      </c>
      <c r="W102" s="48">
        <v>0</v>
      </c>
      <c r="X102" s="48">
        <v>0</v>
      </c>
      <c r="Y102" s="48">
        <v>0</v>
      </c>
      <c r="Z102" s="48">
        <v>0</v>
      </c>
      <c r="AA102" s="49"/>
      <c r="AB102" s="48">
        <v>0</v>
      </c>
      <c r="AC102" s="49"/>
      <c r="AD102" s="49"/>
      <c r="AE102" s="49"/>
      <c r="AF102" s="48">
        <v>0</v>
      </c>
      <c r="AG102" s="48">
        <v>0</v>
      </c>
      <c r="AH102" s="49"/>
      <c r="AI102" s="48">
        <v>0</v>
      </c>
      <c r="AJ102" s="48">
        <v>0</v>
      </c>
      <c r="AK102" s="49"/>
      <c r="AL102" s="49"/>
      <c r="AM102" s="49"/>
      <c r="AN102" s="48">
        <v>0</v>
      </c>
      <c r="AO102" s="49"/>
      <c r="AP102" s="49"/>
      <c r="AQ102" s="49"/>
      <c r="AR102" s="48">
        <v>0</v>
      </c>
      <c r="AS102" s="49"/>
      <c r="AT102" s="48">
        <v>0</v>
      </c>
      <c r="AU102" s="40"/>
    </row>
    <row r="103" spans="1:47" ht="20.100000000000001" customHeight="1" x14ac:dyDescent="0.2">
      <c r="D103" s="2" t="s">
        <v>98</v>
      </c>
      <c r="F103" s="39">
        <v>0</v>
      </c>
      <c r="G103" s="39"/>
      <c r="H103" s="39"/>
      <c r="I103" s="39"/>
      <c r="J103" s="39">
        <v>0</v>
      </c>
      <c r="K103" s="39">
        <v>0</v>
      </c>
      <c r="L103" s="39">
        <v>0</v>
      </c>
      <c r="M103" s="39"/>
      <c r="N103" s="39">
        <v>0</v>
      </c>
      <c r="O103" s="39"/>
      <c r="P103" s="39"/>
      <c r="Q103" s="39"/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39">
        <v>0</v>
      </c>
      <c r="X103" s="39">
        <v>0</v>
      </c>
      <c r="Y103" s="39">
        <v>0</v>
      </c>
      <c r="Z103" s="39">
        <v>0</v>
      </c>
      <c r="AA103" s="39"/>
      <c r="AB103" s="39">
        <v>0</v>
      </c>
      <c r="AC103" s="39"/>
      <c r="AD103" s="39"/>
      <c r="AE103" s="39"/>
      <c r="AF103" s="39">
        <v>0</v>
      </c>
      <c r="AG103" s="39">
        <v>0</v>
      </c>
      <c r="AH103" s="39"/>
      <c r="AI103" s="39">
        <v>0</v>
      </c>
      <c r="AJ103" s="39">
        <v>0</v>
      </c>
      <c r="AK103" s="39"/>
      <c r="AL103" s="39"/>
      <c r="AM103" s="39"/>
      <c r="AN103" s="39">
        <v>0</v>
      </c>
      <c r="AO103" s="39"/>
      <c r="AP103" s="39"/>
      <c r="AQ103" s="39"/>
      <c r="AR103" s="39">
        <v>0</v>
      </c>
      <c r="AS103" s="39"/>
      <c r="AT103" s="39">
        <v>0</v>
      </c>
      <c r="AU103" s="40"/>
    </row>
    <row r="104" spans="1:47" ht="20.100000000000001" customHeight="1" x14ac:dyDescent="0.2">
      <c r="D104" s="47" t="s">
        <v>136</v>
      </c>
      <c r="F104" s="48">
        <v>0</v>
      </c>
      <c r="G104" s="49"/>
      <c r="H104" s="49"/>
      <c r="I104" s="49"/>
      <c r="J104" s="48">
        <v>0</v>
      </c>
      <c r="K104" s="48">
        <v>0</v>
      </c>
      <c r="L104" s="48">
        <v>0</v>
      </c>
      <c r="M104" s="49"/>
      <c r="N104" s="48">
        <v>0</v>
      </c>
      <c r="O104" s="49"/>
      <c r="P104" s="49"/>
      <c r="Q104" s="49"/>
      <c r="R104" s="48">
        <v>0</v>
      </c>
      <c r="S104" s="48">
        <v>0</v>
      </c>
      <c r="T104" s="48">
        <v>0</v>
      </c>
      <c r="U104" s="48">
        <v>0</v>
      </c>
      <c r="V104" s="48">
        <v>0</v>
      </c>
      <c r="W104" s="48">
        <v>0</v>
      </c>
      <c r="X104" s="48">
        <v>0</v>
      </c>
      <c r="Y104" s="48">
        <v>0</v>
      </c>
      <c r="Z104" s="48">
        <v>0</v>
      </c>
      <c r="AA104" s="49"/>
      <c r="AB104" s="48">
        <v>0</v>
      </c>
      <c r="AC104" s="49"/>
      <c r="AD104" s="49"/>
      <c r="AE104" s="49"/>
      <c r="AF104" s="48">
        <v>0</v>
      </c>
      <c r="AG104" s="48">
        <v>0</v>
      </c>
      <c r="AH104" s="49"/>
      <c r="AI104" s="48">
        <v>0</v>
      </c>
      <c r="AJ104" s="48">
        <v>0</v>
      </c>
      <c r="AK104" s="49"/>
      <c r="AL104" s="49"/>
      <c r="AM104" s="49"/>
      <c r="AN104" s="48">
        <v>0</v>
      </c>
      <c r="AO104" s="49"/>
      <c r="AP104" s="49"/>
      <c r="AQ104" s="49"/>
      <c r="AR104" s="48">
        <v>0</v>
      </c>
      <c r="AS104" s="49"/>
      <c r="AT104" s="48">
        <v>0</v>
      </c>
      <c r="AU104" s="40"/>
    </row>
    <row r="105" spans="1:47" ht="20.100000000000001" customHeight="1" x14ac:dyDescent="0.2">
      <c r="D105" s="2" t="s">
        <v>114</v>
      </c>
      <c r="F105" s="39">
        <v>0</v>
      </c>
      <c r="G105" s="39"/>
      <c r="H105" s="39"/>
      <c r="I105" s="39"/>
      <c r="J105" s="39">
        <v>0</v>
      </c>
      <c r="K105" s="39">
        <v>0</v>
      </c>
      <c r="L105" s="39">
        <v>0</v>
      </c>
      <c r="M105" s="39"/>
      <c r="N105" s="39">
        <v>0</v>
      </c>
      <c r="O105" s="39"/>
      <c r="P105" s="39"/>
      <c r="Q105" s="39"/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39">
        <v>0</v>
      </c>
      <c r="X105" s="39">
        <v>0</v>
      </c>
      <c r="Y105" s="39">
        <v>0</v>
      </c>
      <c r="Z105" s="39">
        <v>0</v>
      </c>
      <c r="AA105" s="39"/>
      <c r="AB105" s="39">
        <v>0</v>
      </c>
      <c r="AC105" s="39"/>
      <c r="AD105" s="39"/>
      <c r="AE105" s="39"/>
      <c r="AF105" s="39">
        <v>0</v>
      </c>
      <c r="AG105" s="39">
        <v>0</v>
      </c>
      <c r="AH105" s="39"/>
      <c r="AI105" s="39">
        <v>0</v>
      </c>
      <c r="AJ105" s="39">
        <v>0</v>
      </c>
      <c r="AK105" s="39"/>
      <c r="AL105" s="39"/>
      <c r="AM105" s="39"/>
      <c r="AN105" s="39">
        <v>0</v>
      </c>
      <c r="AO105" s="39"/>
      <c r="AP105" s="39"/>
      <c r="AQ105" s="39"/>
      <c r="AR105" s="39">
        <v>0</v>
      </c>
      <c r="AS105" s="39"/>
      <c r="AT105" s="39">
        <v>0</v>
      </c>
      <c r="AU105" s="40"/>
    </row>
    <row r="106" spans="1:47" ht="20.100000000000001" customHeight="1" x14ac:dyDescent="0.2">
      <c r="D106" s="47" t="s">
        <v>101</v>
      </c>
      <c r="F106" s="48">
        <v>0</v>
      </c>
      <c r="G106" s="49"/>
      <c r="H106" s="49"/>
      <c r="I106" s="49"/>
      <c r="J106" s="48">
        <v>0</v>
      </c>
      <c r="K106" s="48">
        <v>0</v>
      </c>
      <c r="L106" s="48">
        <v>0</v>
      </c>
      <c r="M106" s="49"/>
      <c r="N106" s="48">
        <v>0</v>
      </c>
      <c r="O106" s="49"/>
      <c r="P106" s="49"/>
      <c r="Q106" s="49"/>
      <c r="R106" s="48">
        <v>0</v>
      </c>
      <c r="S106" s="48">
        <v>0</v>
      </c>
      <c r="T106" s="48">
        <v>0</v>
      </c>
      <c r="U106" s="48">
        <v>0</v>
      </c>
      <c r="V106" s="48">
        <v>0</v>
      </c>
      <c r="W106" s="48">
        <v>0</v>
      </c>
      <c r="X106" s="48">
        <v>0</v>
      </c>
      <c r="Y106" s="48">
        <v>0</v>
      </c>
      <c r="Z106" s="48">
        <v>0</v>
      </c>
      <c r="AA106" s="49"/>
      <c r="AB106" s="48">
        <v>0</v>
      </c>
      <c r="AC106" s="49"/>
      <c r="AD106" s="49"/>
      <c r="AE106" s="49"/>
      <c r="AF106" s="48">
        <v>0</v>
      </c>
      <c r="AG106" s="48">
        <v>0</v>
      </c>
      <c r="AH106" s="49"/>
      <c r="AI106" s="48">
        <v>0</v>
      </c>
      <c r="AJ106" s="48">
        <v>0</v>
      </c>
      <c r="AK106" s="49"/>
      <c r="AL106" s="49"/>
      <c r="AM106" s="49"/>
      <c r="AN106" s="48">
        <v>0</v>
      </c>
      <c r="AO106" s="49"/>
      <c r="AP106" s="49"/>
      <c r="AQ106" s="49"/>
      <c r="AR106" s="48">
        <v>0</v>
      </c>
      <c r="AS106" s="49"/>
      <c r="AT106" s="48">
        <v>0</v>
      </c>
      <c r="AU106" s="40"/>
    </row>
    <row r="107" spans="1:47" ht="20.100000000000001" customHeight="1" x14ac:dyDescent="0.2">
      <c r="D107" s="50" t="s">
        <v>116</v>
      </c>
      <c r="F107" s="49">
        <v>0</v>
      </c>
      <c r="G107" s="49"/>
      <c r="H107" s="49"/>
      <c r="I107" s="49"/>
      <c r="J107" s="49">
        <v>0</v>
      </c>
      <c r="K107" s="49">
        <v>0</v>
      </c>
      <c r="L107" s="49">
        <v>0</v>
      </c>
      <c r="M107" s="49"/>
      <c r="N107" s="49">
        <v>0</v>
      </c>
      <c r="O107" s="49"/>
      <c r="P107" s="49"/>
      <c r="Q107" s="49"/>
      <c r="R107" s="49">
        <v>0</v>
      </c>
      <c r="S107" s="49">
        <v>0</v>
      </c>
      <c r="T107" s="49">
        <v>0</v>
      </c>
      <c r="U107" s="49">
        <v>0</v>
      </c>
      <c r="V107" s="49">
        <v>0</v>
      </c>
      <c r="W107" s="49">
        <v>0</v>
      </c>
      <c r="X107" s="49">
        <v>0</v>
      </c>
      <c r="Y107" s="49">
        <v>0</v>
      </c>
      <c r="Z107" s="49">
        <v>0</v>
      </c>
      <c r="AA107" s="49"/>
      <c r="AB107" s="49">
        <v>0</v>
      </c>
      <c r="AC107" s="49"/>
      <c r="AD107" s="49"/>
      <c r="AE107" s="49"/>
      <c r="AF107" s="49">
        <v>0</v>
      </c>
      <c r="AG107" s="49">
        <v>0</v>
      </c>
      <c r="AH107" s="49"/>
      <c r="AI107" s="49">
        <v>0</v>
      </c>
      <c r="AJ107" s="49">
        <v>0</v>
      </c>
      <c r="AK107" s="49"/>
      <c r="AL107" s="49"/>
      <c r="AM107" s="49"/>
      <c r="AN107" s="49">
        <v>0</v>
      </c>
      <c r="AO107" s="49"/>
      <c r="AP107" s="49"/>
      <c r="AQ107" s="49"/>
      <c r="AR107" s="49">
        <v>0</v>
      </c>
      <c r="AS107" s="49"/>
      <c r="AT107" s="49">
        <v>0</v>
      </c>
      <c r="AU107" s="40"/>
    </row>
    <row r="108" spans="1:47" ht="20.100000000000001" customHeight="1" x14ac:dyDescent="0.2">
      <c r="D108" s="47" t="s">
        <v>103</v>
      </c>
      <c r="F108" s="48">
        <v>0</v>
      </c>
      <c r="G108" s="49"/>
      <c r="H108" s="49"/>
      <c r="I108" s="49"/>
      <c r="J108" s="48">
        <v>0</v>
      </c>
      <c r="K108" s="48">
        <v>0</v>
      </c>
      <c r="L108" s="48">
        <v>0</v>
      </c>
      <c r="M108" s="49"/>
      <c r="N108" s="48">
        <v>0</v>
      </c>
      <c r="O108" s="49"/>
      <c r="P108" s="49"/>
      <c r="Q108" s="49"/>
      <c r="R108" s="48">
        <v>0</v>
      </c>
      <c r="S108" s="48">
        <v>0</v>
      </c>
      <c r="T108" s="48">
        <v>0</v>
      </c>
      <c r="U108" s="48">
        <v>0</v>
      </c>
      <c r="V108" s="48">
        <v>0</v>
      </c>
      <c r="W108" s="48">
        <v>0</v>
      </c>
      <c r="X108" s="48">
        <v>0</v>
      </c>
      <c r="Y108" s="48">
        <v>0</v>
      </c>
      <c r="Z108" s="48">
        <v>0</v>
      </c>
      <c r="AA108" s="49"/>
      <c r="AB108" s="48">
        <v>0</v>
      </c>
      <c r="AC108" s="49"/>
      <c r="AD108" s="49"/>
      <c r="AE108" s="49"/>
      <c r="AF108" s="48">
        <v>0</v>
      </c>
      <c r="AG108" s="48">
        <v>0</v>
      </c>
      <c r="AH108" s="49"/>
      <c r="AI108" s="48">
        <v>0</v>
      </c>
      <c r="AJ108" s="48">
        <v>0</v>
      </c>
      <c r="AK108" s="49"/>
      <c r="AL108" s="49"/>
      <c r="AM108" s="49"/>
      <c r="AN108" s="48">
        <v>0</v>
      </c>
      <c r="AO108" s="49"/>
      <c r="AP108" s="49"/>
      <c r="AQ108" s="49"/>
      <c r="AR108" s="48">
        <v>0</v>
      </c>
      <c r="AS108" s="49"/>
      <c r="AT108" s="48">
        <v>0</v>
      </c>
      <c r="AU108" s="40"/>
    </row>
    <row r="109" spans="1:47" ht="20.100000000000001" customHeight="1" x14ac:dyDescent="0.2">
      <c r="D109" s="50" t="s">
        <v>137</v>
      </c>
      <c r="F109" s="49">
        <v>0</v>
      </c>
      <c r="G109" s="49"/>
      <c r="H109" s="49"/>
      <c r="I109" s="49"/>
      <c r="J109" s="49">
        <v>0</v>
      </c>
      <c r="K109" s="49">
        <v>0</v>
      </c>
      <c r="L109" s="49">
        <v>0</v>
      </c>
      <c r="M109" s="49"/>
      <c r="N109" s="49">
        <v>0</v>
      </c>
      <c r="O109" s="49"/>
      <c r="P109" s="49"/>
      <c r="Q109" s="49"/>
      <c r="R109" s="49">
        <v>0</v>
      </c>
      <c r="S109" s="49">
        <v>0</v>
      </c>
      <c r="T109" s="49">
        <v>0</v>
      </c>
      <c r="U109" s="49">
        <v>0</v>
      </c>
      <c r="V109" s="49">
        <v>0</v>
      </c>
      <c r="W109" s="49">
        <v>0</v>
      </c>
      <c r="X109" s="49">
        <v>0</v>
      </c>
      <c r="Y109" s="49">
        <v>0</v>
      </c>
      <c r="Z109" s="49">
        <v>0</v>
      </c>
      <c r="AA109" s="49"/>
      <c r="AB109" s="49">
        <v>0</v>
      </c>
      <c r="AC109" s="49"/>
      <c r="AD109" s="49"/>
      <c r="AE109" s="49"/>
      <c r="AF109" s="49">
        <v>0</v>
      </c>
      <c r="AG109" s="49">
        <v>0</v>
      </c>
      <c r="AH109" s="49"/>
      <c r="AI109" s="49">
        <v>0</v>
      </c>
      <c r="AJ109" s="49">
        <v>0</v>
      </c>
      <c r="AK109" s="49"/>
      <c r="AL109" s="49"/>
      <c r="AM109" s="49"/>
      <c r="AN109" s="49">
        <v>0</v>
      </c>
      <c r="AO109" s="49"/>
      <c r="AP109" s="49"/>
      <c r="AQ109" s="49"/>
      <c r="AR109" s="49">
        <v>0</v>
      </c>
      <c r="AS109" s="49"/>
      <c r="AT109" s="49">
        <v>0</v>
      </c>
      <c r="AU109" s="40"/>
    </row>
    <row r="110" spans="1:47" ht="20.100000000000001" customHeight="1" x14ac:dyDescent="0.2"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40"/>
    </row>
    <row r="111" spans="1:47" s="1" customFormat="1" ht="20.100000000000001" customHeight="1" x14ac:dyDescent="0.25">
      <c r="A111" s="3"/>
      <c r="B111" s="6"/>
      <c r="C111" s="51" t="s">
        <v>138</v>
      </c>
      <c r="D111" s="52"/>
      <c r="E111" s="5"/>
      <c r="F111" s="53">
        <v>0</v>
      </c>
      <c r="G111" s="54"/>
      <c r="H111" s="54"/>
      <c r="I111" s="54"/>
      <c r="J111" s="53">
        <v>0</v>
      </c>
      <c r="K111" s="53">
        <v>0</v>
      </c>
      <c r="L111" s="53">
        <v>0</v>
      </c>
      <c r="M111" s="54"/>
      <c r="N111" s="53">
        <v>0</v>
      </c>
      <c r="O111" s="54"/>
      <c r="P111" s="54"/>
      <c r="Q111" s="54"/>
      <c r="R111" s="53">
        <v>0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53">
        <v>0</v>
      </c>
      <c r="Y111" s="53">
        <v>0</v>
      </c>
      <c r="Z111" s="53">
        <v>0</v>
      </c>
      <c r="AA111" s="54"/>
      <c r="AB111" s="53">
        <v>0</v>
      </c>
      <c r="AC111" s="54"/>
      <c r="AD111" s="54"/>
      <c r="AE111" s="54"/>
      <c r="AF111" s="53">
        <v>0</v>
      </c>
      <c r="AG111" s="53">
        <v>0</v>
      </c>
      <c r="AH111" s="54"/>
      <c r="AI111" s="53">
        <v>0</v>
      </c>
      <c r="AJ111" s="53">
        <v>0</v>
      </c>
      <c r="AK111" s="54"/>
      <c r="AL111" s="54"/>
      <c r="AM111" s="54"/>
      <c r="AN111" s="53">
        <v>0</v>
      </c>
      <c r="AO111" s="54"/>
      <c r="AP111" s="54"/>
      <c r="AQ111" s="54"/>
      <c r="AR111" s="53">
        <v>0</v>
      </c>
      <c r="AS111" s="54"/>
      <c r="AT111" s="53">
        <v>0</v>
      </c>
      <c r="AU111" s="40"/>
    </row>
    <row r="112" spans="1:47" s="1" customFormat="1" ht="20.100000000000001" customHeight="1" x14ac:dyDescent="0.2">
      <c r="A112" s="3"/>
      <c r="B112" s="6"/>
      <c r="C112" s="3"/>
      <c r="D112" s="3"/>
      <c r="E112" s="5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40"/>
    </row>
    <row r="113" spans="1:47" s="1" customFormat="1" ht="20.100000000000001" customHeight="1" x14ac:dyDescent="0.2">
      <c r="A113" s="3"/>
      <c r="B113" s="6"/>
      <c r="C113" s="3" t="s">
        <v>139</v>
      </c>
      <c r="D113" s="3"/>
      <c r="E113" s="5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40"/>
    </row>
    <row r="114" spans="1:47" s="1" customFormat="1" ht="20.100000000000001" customHeight="1" x14ac:dyDescent="0.2">
      <c r="A114" s="3"/>
      <c r="B114" s="6"/>
      <c r="C114" s="3"/>
      <c r="D114" s="2" t="s">
        <v>140</v>
      </c>
      <c r="E114" s="5"/>
      <c r="F114" s="39">
        <v>0</v>
      </c>
      <c r="G114" s="39"/>
      <c r="H114" s="39"/>
      <c r="I114" s="39"/>
      <c r="J114" s="39">
        <v>0</v>
      </c>
      <c r="K114" s="39">
        <v>0</v>
      </c>
      <c r="L114" s="39">
        <v>0</v>
      </c>
      <c r="M114" s="39"/>
      <c r="N114" s="39">
        <v>0</v>
      </c>
      <c r="O114" s="39"/>
      <c r="P114" s="39"/>
      <c r="Q114" s="39"/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>
        <v>0</v>
      </c>
      <c r="X114" s="39">
        <v>0</v>
      </c>
      <c r="Y114" s="39">
        <v>0</v>
      </c>
      <c r="Z114" s="39">
        <v>0</v>
      </c>
      <c r="AA114" s="39"/>
      <c r="AB114" s="39">
        <v>0</v>
      </c>
      <c r="AC114" s="39"/>
      <c r="AD114" s="39"/>
      <c r="AE114" s="39"/>
      <c r="AF114" s="39">
        <v>0</v>
      </c>
      <c r="AG114" s="39">
        <v>0</v>
      </c>
      <c r="AH114" s="39"/>
      <c r="AI114" s="39">
        <v>0</v>
      </c>
      <c r="AJ114" s="39">
        <v>0</v>
      </c>
      <c r="AK114" s="39"/>
      <c r="AL114" s="39"/>
      <c r="AM114" s="39"/>
      <c r="AN114" s="39">
        <v>0</v>
      </c>
      <c r="AO114" s="39"/>
      <c r="AP114" s="39"/>
      <c r="AQ114" s="39"/>
      <c r="AR114" s="39">
        <v>0</v>
      </c>
      <c r="AS114" s="39"/>
      <c r="AT114" s="39">
        <v>0</v>
      </c>
      <c r="AU114" s="40"/>
    </row>
    <row r="115" spans="1:47" ht="20.100000000000001" customHeight="1" x14ac:dyDescent="0.2">
      <c r="D115" s="47" t="s">
        <v>141</v>
      </c>
      <c r="F115" s="48">
        <v>0</v>
      </c>
      <c r="G115" s="49"/>
      <c r="H115" s="49"/>
      <c r="I115" s="49"/>
      <c r="J115" s="48">
        <v>0</v>
      </c>
      <c r="K115" s="48">
        <v>0</v>
      </c>
      <c r="L115" s="48">
        <v>0</v>
      </c>
      <c r="M115" s="49"/>
      <c r="N115" s="48">
        <v>0</v>
      </c>
      <c r="O115" s="49"/>
      <c r="P115" s="49"/>
      <c r="Q115" s="49"/>
      <c r="R115" s="48">
        <v>0</v>
      </c>
      <c r="S115" s="48">
        <v>0</v>
      </c>
      <c r="T115" s="48">
        <v>0</v>
      </c>
      <c r="U115" s="48">
        <v>0</v>
      </c>
      <c r="V115" s="48">
        <v>0</v>
      </c>
      <c r="W115" s="48">
        <v>0</v>
      </c>
      <c r="X115" s="48">
        <v>0</v>
      </c>
      <c r="Y115" s="48">
        <v>0</v>
      </c>
      <c r="Z115" s="48">
        <v>0</v>
      </c>
      <c r="AA115" s="49"/>
      <c r="AB115" s="48">
        <v>0</v>
      </c>
      <c r="AC115" s="49"/>
      <c r="AD115" s="49"/>
      <c r="AE115" s="49"/>
      <c r="AF115" s="48">
        <v>0</v>
      </c>
      <c r="AG115" s="48">
        <v>0</v>
      </c>
      <c r="AH115" s="49"/>
      <c r="AI115" s="48">
        <v>0</v>
      </c>
      <c r="AJ115" s="48">
        <v>0</v>
      </c>
      <c r="AK115" s="49"/>
      <c r="AL115" s="49"/>
      <c r="AM115" s="49"/>
      <c r="AN115" s="48">
        <v>0</v>
      </c>
      <c r="AO115" s="49"/>
      <c r="AP115" s="49"/>
      <c r="AQ115" s="49"/>
      <c r="AR115" s="48">
        <v>0</v>
      </c>
      <c r="AS115" s="49"/>
      <c r="AT115" s="48">
        <v>0</v>
      </c>
      <c r="AU115" s="40"/>
    </row>
    <row r="116" spans="1:47" s="1" customFormat="1" ht="20.100000000000001" customHeight="1" x14ac:dyDescent="0.2">
      <c r="A116" s="3"/>
      <c r="B116" s="6"/>
      <c r="C116" s="3"/>
      <c r="D116" s="2" t="s">
        <v>142</v>
      </c>
      <c r="E116" s="5"/>
      <c r="F116" s="39">
        <v>0</v>
      </c>
      <c r="G116" s="39"/>
      <c r="H116" s="39"/>
      <c r="I116" s="39"/>
      <c r="J116" s="39">
        <v>0</v>
      </c>
      <c r="K116" s="39">
        <v>0</v>
      </c>
      <c r="L116" s="39">
        <v>0</v>
      </c>
      <c r="M116" s="39"/>
      <c r="N116" s="39">
        <v>0</v>
      </c>
      <c r="O116" s="39"/>
      <c r="P116" s="39"/>
      <c r="Q116" s="39"/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>
        <v>0</v>
      </c>
      <c r="X116" s="39">
        <v>0</v>
      </c>
      <c r="Y116" s="39">
        <v>0</v>
      </c>
      <c r="Z116" s="39">
        <v>0</v>
      </c>
      <c r="AA116" s="39"/>
      <c r="AB116" s="39">
        <v>0</v>
      </c>
      <c r="AC116" s="39"/>
      <c r="AD116" s="39"/>
      <c r="AE116" s="39"/>
      <c r="AF116" s="39">
        <v>0</v>
      </c>
      <c r="AG116" s="39">
        <v>0</v>
      </c>
      <c r="AH116" s="39"/>
      <c r="AI116" s="39">
        <v>0</v>
      </c>
      <c r="AJ116" s="39">
        <v>0</v>
      </c>
      <c r="AK116" s="39"/>
      <c r="AL116" s="39"/>
      <c r="AM116" s="39"/>
      <c r="AN116" s="39">
        <v>0</v>
      </c>
      <c r="AO116" s="39"/>
      <c r="AP116" s="39"/>
      <c r="AQ116" s="39"/>
      <c r="AR116" s="39">
        <v>0</v>
      </c>
      <c r="AS116" s="39"/>
      <c r="AT116" s="39">
        <v>0</v>
      </c>
      <c r="AU116" s="40"/>
    </row>
    <row r="117" spans="1:47" s="1" customFormat="1" ht="20.100000000000001" customHeight="1" x14ac:dyDescent="0.2">
      <c r="A117" s="3"/>
      <c r="B117" s="6"/>
      <c r="C117" s="3"/>
      <c r="D117" s="2"/>
      <c r="E117" s="5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40"/>
    </row>
    <row r="118" spans="1:47" s="1" customFormat="1" ht="20.100000000000001" customHeight="1" x14ac:dyDescent="0.25">
      <c r="A118" s="3"/>
      <c r="B118" s="6"/>
      <c r="C118" s="51" t="s">
        <v>143</v>
      </c>
      <c r="D118" s="52"/>
      <c r="E118" s="5"/>
      <c r="F118" s="53">
        <v>0</v>
      </c>
      <c r="G118" s="54"/>
      <c r="H118" s="54"/>
      <c r="I118" s="54"/>
      <c r="J118" s="53">
        <v>0</v>
      </c>
      <c r="K118" s="53">
        <v>0</v>
      </c>
      <c r="L118" s="53">
        <v>0</v>
      </c>
      <c r="M118" s="54"/>
      <c r="N118" s="53">
        <v>0</v>
      </c>
      <c r="O118" s="54"/>
      <c r="P118" s="54"/>
      <c r="Q118" s="54"/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3">
        <v>0</v>
      </c>
      <c r="Y118" s="53">
        <v>0</v>
      </c>
      <c r="Z118" s="53">
        <v>0</v>
      </c>
      <c r="AA118" s="54"/>
      <c r="AB118" s="53">
        <v>0</v>
      </c>
      <c r="AC118" s="54"/>
      <c r="AD118" s="54"/>
      <c r="AE118" s="54"/>
      <c r="AF118" s="53">
        <v>0</v>
      </c>
      <c r="AG118" s="53">
        <v>0</v>
      </c>
      <c r="AH118" s="54"/>
      <c r="AI118" s="53">
        <v>0</v>
      </c>
      <c r="AJ118" s="53">
        <v>0</v>
      </c>
      <c r="AK118" s="54"/>
      <c r="AL118" s="54"/>
      <c r="AM118" s="54"/>
      <c r="AN118" s="53">
        <v>0</v>
      </c>
      <c r="AO118" s="54"/>
      <c r="AP118" s="54"/>
      <c r="AQ118" s="54"/>
      <c r="AR118" s="53">
        <v>0</v>
      </c>
      <c r="AS118" s="54"/>
      <c r="AT118" s="53">
        <v>0</v>
      </c>
      <c r="AU118" s="40"/>
    </row>
    <row r="119" spans="1:47" s="1" customFormat="1" ht="20.100000000000001" customHeight="1" x14ac:dyDescent="0.2">
      <c r="A119" s="3"/>
      <c r="B119" s="6"/>
      <c r="C119" s="3"/>
      <c r="D119" s="3"/>
      <c r="E119" s="5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40"/>
    </row>
    <row r="120" spans="1:47" s="1" customFormat="1" ht="20.100000000000001" customHeight="1" x14ac:dyDescent="0.25">
      <c r="A120" s="3"/>
      <c r="B120" s="57" t="s">
        <v>144</v>
      </c>
      <c r="C120" s="58"/>
      <c r="D120" s="58"/>
      <c r="E120" s="5"/>
      <c r="F120" s="59">
        <v>755</v>
      </c>
      <c r="G120" s="54"/>
      <c r="H120" s="54"/>
      <c r="I120" s="54"/>
      <c r="J120" s="59">
        <v>820</v>
      </c>
      <c r="K120" s="59">
        <v>46</v>
      </c>
      <c r="L120" s="59">
        <v>121</v>
      </c>
      <c r="M120" s="54"/>
      <c r="N120" s="59">
        <v>987</v>
      </c>
      <c r="O120" s="54"/>
      <c r="P120" s="54"/>
      <c r="Q120" s="54"/>
      <c r="R120" s="59">
        <v>458</v>
      </c>
      <c r="S120" s="59">
        <v>42</v>
      </c>
      <c r="T120" s="59">
        <v>13</v>
      </c>
      <c r="U120" s="59">
        <v>3</v>
      </c>
      <c r="V120" s="59">
        <v>69</v>
      </c>
      <c r="W120" s="59">
        <v>1</v>
      </c>
      <c r="X120" s="59">
        <v>23</v>
      </c>
      <c r="Y120" s="59">
        <v>379</v>
      </c>
      <c r="Z120" s="59">
        <v>98</v>
      </c>
      <c r="AA120" s="54"/>
      <c r="AB120" s="59">
        <v>1086</v>
      </c>
      <c r="AC120" s="54"/>
      <c r="AD120" s="54"/>
      <c r="AE120" s="54"/>
      <c r="AF120" s="59">
        <v>281</v>
      </c>
      <c r="AG120" s="59">
        <v>65</v>
      </c>
      <c r="AH120" s="54"/>
      <c r="AI120" s="59">
        <v>206</v>
      </c>
      <c r="AJ120" s="59">
        <v>19</v>
      </c>
      <c r="AK120" s="54"/>
      <c r="AL120" s="54"/>
      <c r="AM120" s="54"/>
      <c r="AN120" s="59">
        <v>535</v>
      </c>
      <c r="AO120" s="54"/>
      <c r="AP120" s="54"/>
      <c r="AQ120" s="54"/>
      <c r="AR120" s="59">
        <v>0</v>
      </c>
      <c r="AS120" s="54"/>
      <c r="AT120" s="59">
        <v>0</v>
      </c>
      <c r="AU120" s="40"/>
    </row>
    <row r="121" spans="1:47" ht="20.100000000000001" customHeight="1" x14ac:dyDescent="0.2"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40"/>
    </row>
    <row r="122" spans="1:47" ht="20.100000000000001" customHeight="1" x14ac:dyDescent="0.2">
      <c r="B122" s="6" t="s">
        <v>145</v>
      </c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40"/>
    </row>
    <row r="123" spans="1:47" ht="20.100000000000001" customHeight="1" x14ac:dyDescent="0.2">
      <c r="C123" s="3" t="s">
        <v>0</v>
      </c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40"/>
    </row>
    <row r="124" spans="1:47" ht="20.100000000000001" customHeight="1" x14ac:dyDescent="0.2">
      <c r="D124" s="2" t="s">
        <v>96</v>
      </c>
      <c r="F124" s="39">
        <v>94</v>
      </c>
      <c r="G124" s="39"/>
      <c r="H124" s="39"/>
      <c r="I124" s="39"/>
      <c r="J124" s="39">
        <v>20</v>
      </c>
      <c r="K124" s="39">
        <v>4</v>
      </c>
      <c r="L124" s="39">
        <v>9</v>
      </c>
      <c r="M124" s="39"/>
      <c r="N124" s="39">
        <v>33</v>
      </c>
      <c r="O124" s="39"/>
      <c r="P124" s="39"/>
      <c r="Q124" s="39"/>
      <c r="R124" s="39">
        <v>19</v>
      </c>
      <c r="S124" s="39">
        <v>2</v>
      </c>
      <c r="T124" s="39">
        <v>1</v>
      </c>
      <c r="U124" s="39">
        <v>0</v>
      </c>
      <c r="V124" s="39">
        <v>7</v>
      </c>
      <c r="W124" s="39">
        <v>0</v>
      </c>
      <c r="X124" s="39">
        <v>0</v>
      </c>
      <c r="Y124" s="39">
        <v>6</v>
      </c>
      <c r="Z124" s="39">
        <v>4</v>
      </c>
      <c r="AA124" s="39"/>
      <c r="AB124" s="39">
        <v>39</v>
      </c>
      <c r="AC124" s="39"/>
      <c r="AD124" s="39"/>
      <c r="AE124" s="39"/>
      <c r="AF124" s="39">
        <v>1</v>
      </c>
      <c r="AG124" s="39">
        <v>4</v>
      </c>
      <c r="AH124" s="39"/>
      <c r="AI124" s="39">
        <v>3</v>
      </c>
      <c r="AJ124" s="39">
        <v>0</v>
      </c>
      <c r="AK124" s="39"/>
      <c r="AL124" s="39"/>
      <c r="AM124" s="39"/>
      <c r="AN124" s="39">
        <v>86</v>
      </c>
      <c r="AO124" s="39"/>
      <c r="AP124" s="39"/>
      <c r="AQ124" s="39"/>
      <c r="AR124" s="39">
        <v>0</v>
      </c>
      <c r="AS124" s="39"/>
      <c r="AT124" s="39">
        <v>0</v>
      </c>
      <c r="AU124" s="40"/>
    </row>
    <row r="125" spans="1:47" ht="20.100000000000001" customHeight="1" x14ac:dyDescent="0.2">
      <c r="D125" s="47" t="s">
        <v>97</v>
      </c>
      <c r="F125" s="48">
        <v>85</v>
      </c>
      <c r="G125" s="49"/>
      <c r="H125" s="49"/>
      <c r="I125" s="49"/>
      <c r="J125" s="48">
        <v>38</v>
      </c>
      <c r="K125" s="48">
        <v>2</v>
      </c>
      <c r="L125" s="48">
        <v>6</v>
      </c>
      <c r="M125" s="49"/>
      <c r="N125" s="48">
        <v>46</v>
      </c>
      <c r="O125" s="49"/>
      <c r="P125" s="49"/>
      <c r="Q125" s="49"/>
      <c r="R125" s="48">
        <v>18</v>
      </c>
      <c r="S125" s="48">
        <v>0</v>
      </c>
      <c r="T125" s="48">
        <v>0</v>
      </c>
      <c r="U125" s="48">
        <v>1</v>
      </c>
      <c r="V125" s="48">
        <v>3</v>
      </c>
      <c r="W125" s="48">
        <v>0</v>
      </c>
      <c r="X125" s="48">
        <v>0</v>
      </c>
      <c r="Y125" s="48">
        <v>28</v>
      </c>
      <c r="Z125" s="48">
        <v>0</v>
      </c>
      <c r="AA125" s="49"/>
      <c r="AB125" s="48">
        <v>50</v>
      </c>
      <c r="AC125" s="49"/>
      <c r="AD125" s="49"/>
      <c r="AE125" s="49"/>
      <c r="AF125" s="48">
        <v>1</v>
      </c>
      <c r="AG125" s="48">
        <v>3</v>
      </c>
      <c r="AH125" s="49"/>
      <c r="AI125" s="48">
        <v>3</v>
      </c>
      <c r="AJ125" s="48">
        <v>1</v>
      </c>
      <c r="AK125" s="49"/>
      <c r="AL125" s="49"/>
      <c r="AM125" s="49"/>
      <c r="AN125" s="48">
        <v>81</v>
      </c>
      <c r="AO125" s="49"/>
      <c r="AP125" s="49"/>
      <c r="AQ125" s="49"/>
      <c r="AR125" s="48">
        <v>0</v>
      </c>
      <c r="AS125" s="49"/>
      <c r="AT125" s="48">
        <v>0</v>
      </c>
      <c r="AU125" s="40"/>
    </row>
    <row r="126" spans="1:47" ht="20.100000000000001" customHeight="1" x14ac:dyDescent="0.2">
      <c r="D126" s="2" t="s">
        <v>98</v>
      </c>
      <c r="F126" s="39">
        <v>105</v>
      </c>
      <c r="G126" s="39"/>
      <c r="H126" s="39"/>
      <c r="I126" s="39"/>
      <c r="J126" s="39">
        <v>20</v>
      </c>
      <c r="K126" s="39">
        <v>4</v>
      </c>
      <c r="L126" s="39">
        <v>9</v>
      </c>
      <c r="M126" s="39"/>
      <c r="N126" s="39">
        <v>33</v>
      </c>
      <c r="O126" s="39"/>
      <c r="P126" s="39"/>
      <c r="Q126" s="39"/>
      <c r="R126" s="39">
        <v>18</v>
      </c>
      <c r="S126" s="39">
        <v>1</v>
      </c>
      <c r="T126" s="39">
        <v>2</v>
      </c>
      <c r="U126" s="39">
        <v>0</v>
      </c>
      <c r="V126" s="39">
        <v>8</v>
      </c>
      <c r="W126" s="39">
        <v>0</v>
      </c>
      <c r="X126" s="39">
        <v>0</v>
      </c>
      <c r="Y126" s="39">
        <v>4</v>
      </c>
      <c r="Z126" s="39">
        <v>2</v>
      </c>
      <c r="AA126" s="39"/>
      <c r="AB126" s="39">
        <v>35</v>
      </c>
      <c r="AC126" s="39"/>
      <c r="AD126" s="39"/>
      <c r="AE126" s="39"/>
      <c r="AF126" s="39">
        <v>5</v>
      </c>
      <c r="AG126" s="39">
        <v>10</v>
      </c>
      <c r="AH126" s="39"/>
      <c r="AI126" s="39">
        <v>3</v>
      </c>
      <c r="AJ126" s="39">
        <v>3</v>
      </c>
      <c r="AK126" s="39"/>
      <c r="AL126" s="39"/>
      <c r="AM126" s="39"/>
      <c r="AN126" s="39">
        <v>94</v>
      </c>
      <c r="AO126" s="39"/>
      <c r="AP126" s="39"/>
      <c r="AQ126" s="39"/>
      <c r="AR126" s="39">
        <v>0</v>
      </c>
      <c r="AS126" s="39"/>
      <c r="AT126" s="39">
        <v>0</v>
      </c>
      <c r="AU126" s="40"/>
    </row>
    <row r="127" spans="1:47" ht="20.100000000000001" customHeight="1" x14ac:dyDescent="0.2">
      <c r="D127" s="47" t="s">
        <v>136</v>
      </c>
      <c r="F127" s="48">
        <v>103</v>
      </c>
      <c r="G127" s="49"/>
      <c r="H127" s="49"/>
      <c r="I127" s="49"/>
      <c r="J127" s="48">
        <v>22</v>
      </c>
      <c r="K127" s="48">
        <v>4</v>
      </c>
      <c r="L127" s="48">
        <v>6</v>
      </c>
      <c r="M127" s="49"/>
      <c r="N127" s="48">
        <v>32</v>
      </c>
      <c r="O127" s="49"/>
      <c r="P127" s="49"/>
      <c r="Q127" s="49"/>
      <c r="R127" s="48">
        <v>21</v>
      </c>
      <c r="S127" s="48">
        <v>13</v>
      </c>
      <c r="T127" s="48">
        <v>1</v>
      </c>
      <c r="U127" s="48">
        <v>1</v>
      </c>
      <c r="V127" s="48">
        <v>8</v>
      </c>
      <c r="W127" s="48">
        <v>0</v>
      </c>
      <c r="X127" s="48">
        <v>0</v>
      </c>
      <c r="Y127" s="48">
        <v>7</v>
      </c>
      <c r="Z127" s="48">
        <v>2</v>
      </c>
      <c r="AA127" s="49"/>
      <c r="AB127" s="48">
        <v>53</v>
      </c>
      <c r="AC127" s="49"/>
      <c r="AD127" s="49"/>
      <c r="AE127" s="49"/>
      <c r="AF127" s="48">
        <v>5</v>
      </c>
      <c r="AG127" s="48">
        <v>3</v>
      </c>
      <c r="AH127" s="49"/>
      <c r="AI127" s="48">
        <v>5</v>
      </c>
      <c r="AJ127" s="48">
        <v>0</v>
      </c>
      <c r="AK127" s="49"/>
      <c r="AL127" s="49"/>
      <c r="AM127" s="49"/>
      <c r="AN127" s="48">
        <v>79</v>
      </c>
      <c r="AO127" s="49"/>
      <c r="AP127" s="49"/>
      <c r="AQ127" s="49"/>
      <c r="AR127" s="48">
        <v>0</v>
      </c>
      <c r="AS127" s="49"/>
      <c r="AT127" s="48">
        <v>0</v>
      </c>
      <c r="AU127" s="40"/>
    </row>
    <row r="128" spans="1:47" ht="20.100000000000001" customHeight="1" x14ac:dyDescent="0.2">
      <c r="D128" s="2" t="s">
        <v>114</v>
      </c>
      <c r="F128" s="39">
        <v>115</v>
      </c>
      <c r="G128" s="39"/>
      <c r="H128" s="39"/>
      <c r="I128" s="39"/>
      <c r="J128" s="39">
        <v>24</v>
      </c>
      <c r="K128" s="39">
        <v>3</v>
      </c>
      <c r="L128" s="39">
        <v>9</v>
      </c>
      <c r="M128" s="39"/>
      <c r="N128" s="39">
        <v>36</v>
      </c>
      <c r="O128" s="39"/>
      <c r="P128" s="39"/>
      <c r="Q128" s="39"/>
      <c r="R128" s="39">
        <v>31</v>
      </c>
      <c r="S128" s="39">
        <v>9</v>
      </c>
      <c r="T128" s="39">
        <v>0</v>
      </c>
      <c r="U128" s="39">
        <v>0</v>
      </c>
      <c r="V128" s="39">
        <v>2</v>
      </c>
      <c r="W128" s="39">
        <v>2</v>
      </c>
      <c r="X128" s="39">
        <v>0</v>
      </c>
      <c r="Y128" s="39">
        <v>12</v>
      </c>
      <c r="Z128" s="39">
        <v>3</v>
      </c>
      <c r="AA128" s="39"/>
      <c r="AB128" s="39">
        <v>59</v>
      </c>
      <c r="AC128" s="39"/>
      <c r="AD128" s="39"/>
      <c r="AE128" s="39"/>
      <c r="AF128" s="39">
        <v>6</v>
      </c>
      <c r="AG128" s="39">
        <v>0</v>
      </c>
      <c r="AH128" s="39"/>
      <c r="AI128" s="39">
        <v>1</v>
      </c>
      <c r="AJ128" s="39">
        <v>0</v>
      </c>
      <c r="AK128" s="39"/>
      <c r="AL128" s="39"/>
      <c r="AM128" s="39"/>
      <c r="AN128" s="39">
        <v>87</v>
      </c>
      <c r="AO128" s="39"/>
      <c r="AP128" s="39"/>
      <c r="AQ128" s="39"/>
      <c r="AR128" s="39">
        <v>0</v>
      </c>
      <c r="AS128" s="39"/>
      <c r="AT128" s="39">
        <v>0</v>
      </c>
      <c r="AU128" s="40"/>
    </row>
    <row r="129" spans="1:47" ht="20.100000000000001" customHeight="1" x14ac:dyDescent="0.2">
      <c r="D129" s="47" t="s">
        <v>115</v>
      </c>
      <c r="F129" s="48">
        <v>129</v>
      </c>
      <c r="G129" s="49"/>
      <c r="H129" s="49"/>
      <c r="I129" s="49"/>
      <c r="J129" s="48">
        <v>27</v>
      </c>
      <c r="K129" s="48">
        <v>4</v>
      </c>
      <c r="L129" s="48">
        <v>6</v>
      </c>
      <c r="M129" s="49"/>
      <c r="N129" s="48">
        <v>37</v>
      </c>
      <c r="O129" s="49"/>
      <c r="P129" s="49"/>
      <c r="Q129" s="49"/>
      <c r="R129" s="48">
        <v>20</v>
      </c>
      <c r="S129" s="48">
        <v>4</v>
      </c>
      <c r="T129" s="48">
        <v>0</v>
      </c>
      <c r="U129" s="48">
        <v>0</v>
      </c>
      <c r="V129" s="48">
        <v>6</v>
      </c>
      <c r="W129" s="48">
        <v>0</v>
      </c>
      <c r="X129" s="48">
        <v>0</v>
      </c>
      <c r="Y129" s="48">
        <v>7</v>
      </c>
      <c r="Z129" s="48">
        <v>3</v>
      </c>
      <c r="AA129" s="49"/>
      <c r="AB129" s="48">
        <v>40</v>
      </c>
      <c r="AC129" s="49"/>
      <c r="AD129" s="49"/>
      <c r="AE129" s="49"/>
      <c r="AF129" s="48">
        <v>3</v>
      </c>
      <c r="AG129" s="48">
        <v>10</v>
      </c>
      <c r="AH129" s="49"/>
      <c r="AI129" s="48">
        <v>4</v>
      </c>
      <c r="AJ129" s="48">
        <v>4</v>
      </c>
      <c r="AK129" s="49"/>
      <c r="AL129" s="49"/>
      <c r="AM129" s="49"/>
      <c r="AN129" s="48">
        <v>121</v>
      </c>
      <c r="AO129" s="49"/>
      <c r="AP129" s="49"/>
      <c r="AQ129" s="49"/>
      <c r="AR129" s="48">
        <v>0</v>
      </c>
      <c r="AS129" s="49"/>
      <c r="AT129" s="48">
        <v>0</v>
      </c>
      <c r="AU129" s="40"/>
    </row>
    <row r="130" spans="1:47" ht="20.100000000000001" customHeight="1" x14ac:dyDescent="0.2">
      <c r="D130" s="50" t="s">
        <v>116</v>
      </c>
      <c r="F130" s="49">
        <v>40</v>
      </c>
      <c r="G130" s="49"/>
      <c r="H130" s="49"/>
      <c r="I130" s="49"/>
      <c r="J130" s="49">
        <v>21</v>
      </c>
      <c r="K130" s="49">
        <v>1</v>
      </c>
      <c r="L130" s="49">
        <v>0</v>
      </c>
      <c r="M130" s="49"/>
      <c r="N130" s="49">
        <v>22</v>
      </c>
      <c r="O130" s="49"/>
      <c r="P130" s="49"/>
      <c r="Q130" s="49"/>
      <c r="R130" s="49">
        <v>11</v>
      </c>
      <c r="S130" s="49">
        <v>1</v>
      </c>
      <c r="T130" s="49">
        <v>1</v>
      </c>
      <c r="U130" s="49">
        <v>0</v>
      </c>
      <c r="V130" s="49">
        <v>5</v>
      </c>
      <c r="W130" s="49">
        <v>0</v>
      </c>
      <c r="X130" s="49">
        <v>0</v>
      </c>
      <c r="Y130" s="49">
        <v>8</v>
      </c>
      <c r="Z130" s="49">
        <v>1</v>
      </c>
      <c r="AA130" s="49"/>
      <c r="AB130" s="49">
        <v>27</v>
      </c>
      <c r="AC130" s="49"/>
      <c r="AD130" s="49"/>
      <c r="AE130" s="49"/>
      <c r="AF130" s="49">
        <v>3</v>
      </c>
      <c r="AG130" s="49">
        <v>2</v>
      </c>
      <c r="AH130" s="49"/>
      <c r="AI130" s="49">
        <v>2</v>
      </c>
      <c r="AJ130" s="49">
        <v>1</v>
      </c>
      <c r="AK130" s="49"/>
      <c r="AL130" s="49"/>
      <c r="AM130" s="49"/>
      <c r="AN130" s="49">
        <v>33</v>
      </c>
      <c r="AO130" s="49"/>
      <c r="AP130" s="49"/>
      <c r="AQ130" s="49"/>
      <c r="AR130" s="49">
        <v>0</v>
      </c>
      <c r="AS130" s="49"/>
      <c r="AT130" s="49">
        <v>0</v>
      </c>
      <c r="AU130" s="40"/>
    </row>
    <row r="131" spans="1:47" ht="20.100000000000001" customHeight="1" x14ac:dyDescent="0.2"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40"/>
    </row>
    <row r="132" spans="1:47" s="1" customFormat="1" ht="20.100000000000001" customHeight="1" x14ac:dyDescent="0.25">
      <c r="A132" s="3"/>
      <c r="B132" s="6"/>
      <c r="C132" s="51" t="s">
        <v>120</v>
      </c>
      <c r="D132" s="52"/>
      <c r="E132" s="5"/>
      <c r="F132" s="53">
        <v>671</v>
      </c>
      <c r="G132" s="54"/>
      <c r="H132" s="54"/>
      <c r="I132" s="54"/>
      <c r="J132" s="53">
        <v>172</v>
      </c>
      <c r="K132" s="53">
        <v>22</v>
      </c>
      <c r="L132" s="53">
        <v>45</v>
      </c>
      <c r="M132" s="54"/>
      <c r="N132" s="53">
        <v>239</v>
      </c>
      <c r="O132" s="54"/>
      <c r="P132" s="54"/>
      <c r="Q132" s="54"/>
      <c r="R132" s="53">
        <v>138</v>
      </c>
      <c r="S132" s="53">
        <v>30</v>
      </c>
      <c r="T132" s="53">
        <v>5</v>
      </c>
      <c r="U132" s="53">
        <v>2</v>
      </c>
      <c r="V132" s="53">
        <v>39</v>
      </c>
      <c r="W132" s="53">
        <v>2</v>
      </c>
      <c r="X132" s="53">
        <v>0</v>
      </c>
      <c r="Y132" s="53">
        <v>72</v>
      </c>
      <c r="Z132" s="53">
        <v>15</v>
      </c>
      <c r="AA132" s="54"/>
      <c r="AB132" s="53">
        <v>303</v>
      </c>
      <c r="AC132" s="54"/>
      <c r="AD132" s="54"/>
      <c r="AE132" s="54"/>
      <c r="AF132" s="53">
        <v>24</v>
      </c>
      <c r="AG132" s="53">
        <v>32</v>
      </c>
      <c r="AH132" s="54"/>
      <c r="AI132" s="53">
        <v>21</v>
      </c>
      <c r="AJ132" s="53">
        <v>9</v>
      </c>
      <c r="AK132" s="54"/>
      <c r="AL132" s="54"/>
      <c r="AM132" s="54"/>
      <c r="AN132" s="53">
        <v>581</v>
      </c>
      <c r="AO132" s="54"/>
      <c r="AP132" s="54"/>
      <c r="AQ132" s="54"/>
      <c r="AR132" s="53">
        <v>0</v>
      </c>
      <c r="AS132" s="54"/>
      <c r="AT132" s="53">
        <v>0</v>
      </c>
      <c r="AU132" s="40"/>
    </row>
    <row r="133" spans="1:47" ht="20.100000000000001" customHeight="1" x14ac:dyDescent="0.2"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40"/>
    </row>
    <row r="134" spans="1:47" ht="20.100000000000001" customHeight="1" x14ac:dyDescent="0.2">
      <c r="B134" s="5"/>
      <c r="C134" s="3" t="s">
        <v>146</v>
      </c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40"/>
    </row>
    <row r="135" spans="1:47" ht="20.100000000000001" customHeight="1" x14ac:dyDescent="0.2">
      <c r="D135" s="2" t="s">
        <v>147</v>
      </c>
      <c r="F135" s="39">
        <v>0</v>
      </c>
      <c r="G135" s="39"/>
      <c r="H135" s="39"/>
      <c r="I135" s="39"/>
      <c r="J135" s="39">
        <v>0</v>
      </c>
      <c r="K135" s="39">
        <v>0</v>
      </c>
      <c r="L135" s="39">
        <v>0</v>
      </c>
      <c r="M135" s="39"/>
      <c r="N135" s="39">
        <v>0</v>
      </c>
      <c r="O135" s="39"/>
      <c r="P135" s="39"/>
      <c r="Q135" s="39"/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39">
        <v>0</v>
      </c>
      <c r="Y135" s="39">
        <v>0</v>
      </c>
      <c r="Z135" s="39">
        <v>0</v>
      </c>
      <c r="AA135" s="39"/>
      <c r="AB135" s="39">
        <v>0</v>
      </c>
      <c r="AC135" s="39"/>
      <c r="AD135" s="39"/>
      <c r="AE135" s="39"/>
      <c r="AF135" s="39">
        <v>0</v>
      </c>
      <c r="AG135" s="39">
        <v>0</v>
      </c>
      <c r="AH135" s="39"/>
      <c r="AI135" s="39">
        <v>0</v>
      </c>
      <c r="AJ135" s="39">
        <v>0</v>
      </c>
      <c r="AK135" s="39"/>
      <c r="AL135" s="39"/>
      <c r="AM135" s="39"/>
      <c r="AN135" s="39">
        <v>0</v>
      </c>
      <c r="AO135" s="39"/>
      <c r="AP135" s="39"/>
      <c r="AQ135" s="39"/>
      <c r="AR135" s="39">
        <v>0</v>
      </c>
      <c r="AS135" s="39"/>
      <c r="AT135" s="39">
        <v>0</v>
      </c>
      <c r="AU135" s="40"/>
    </row>
    <row r="136" spans="1:47" ht="20.100000000000001" customHeight="1" x14ac:dyDescent="0.2">
      <c r="D136" s="47" t="s">
        <v>148</v>
      </c>
      <c r="F136" s="48">
        <v>0</v>
      </c>
      <c r="G136" s="49"/>
      <c r="H136" s="49"/>
      <c r="I136" s="49"/>
      <c r="J136" s="48">
        <v>0</v>
      </c>
      <c r="K136" s="48">
        <v>0</v>
      </c>
      <c r="L136" s="48">
        <v>0</v>
      </c>
      <c r="M136" s="49"/>
      <c r="N136" s="48">
        <v>0</v>
      </c>
      <c r="O136" s="49"/>
      <c r="P136" s="49"/>
      <c r="Q136" s="49"/>
      <c r="R136" s="48">
        <v>0</v>
      </c>
      <c r="S136" s="48">
        <v>0</v>
      </c>
      <c r="T136" s="48">
        <v>0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0</v>
      </c>
      <c r="AA136" s="49"/>
      <c r="AB136" s="48">
        <v>0</v>
      </c>
      <c r="AC136" s="49"/>
      <c r="AD136" s="49"/>
      <c r="AE136" s="49"/>
      <c r="AF136" s="48">
        <v>0</v>
      </c>
      <c r="AG136" s="48">
        <v>0</v>
      </c>
      <c r="AH136" s="49"/>
      <c r="AI136" s="48">
        <v>0</v>
      </c>
      <c r="AJ136" s="48">
        <v>0</v>
      </c>
      <c r="AK136" s="49"/>
      <c r="AL136" s="49"/>
      <c r="AM136" s="49"/>
      <c r="AN136" s="48">
        <v>0</v>
      </c>
      <c r="AO136" s="49"/>
      <c r="AP136" s="49"/>
      <c r="AQ136" s="49"/>
      <c r="AR136" s="48">
        <v>0</v>
      </c>
      <c r="AS136" s="49"/>
      <c r="AT136" s="48">
        <v>0</v>
      </c>
      <c r="AU136" s="40"/>
    </row>
    <row r="137" spans="1:47" ht="20.100000000000001" customHeight="1" x14ac:dyDescent="0.2">
      <c r="D137" s="2" t="s">
        <v>149</v>
      </c>
      <c r="F137" s="39">
        <v>0</v>
      </c>
      <c r="G137" s="39"/>
      <c r="H137" s="39"/>
      <c r="I137" s="39"/>
      <c r="J137" s="39">
        <v>0</v>
      </c>
      <c r="K137" s="39">
        <v>0</v>
      </c>
      <c r="L137" s="39">
        <v>0</v>
      </c>
      <c r="M137" s="39"/>
      <c r="N137" s="39">
        <v>0</v>
      </c>
      <c r="O137" s="39"/>
      <c r="P137" s="39"/>
      <c r="Q137" s="39"/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0</v>
      </c>
      <c r="AA137" s="39"/>
      <c r="AB137" s="39">
        <v>0</v>
      </c>
      <c r="AC137" s="39"/>
      <c r="AD137" s="39"/>
      <c r="AE137" s="39"/>
      <c r="AF137" s="39">
        <v>0</v>
      </c>
      <c r="AG137" s="39">
        <v>0</v>
      </c>
      <c r="AH137" s="39"/>
      <c r="AI137" s="39">
        <v>0</v>
      </c>
      <c r="AJ137" s="39">
        <v>0</v>
      </c>
      <c r="AK137" s="39"/>
      <c r="AL137" s="39"/>
      <c r="AM137" s="39"/>
      <c r="AN137" s="39">
        <v>0</v>
      </c>
      <c r="AO137" s="39"/>
      <c r="AP137" s="39"/>
      <c r="AQ137" s="39"/>
      <c r="AR137" s="39">
        <v>0</v>
      </c>
      <c r="AS137" s="39"/>
      <c r="AT137" s="39">
        <v>0</v>
      </c>
      <c r="AU137" s="40"/>
    </row>
    <row r="138" spans="1:47" ht="20.100000000000001" customHeight="1" x14ac:dyDescent="0.2">
      <c r="D138" s="47" t="s">
        <v>150</v>
      </c>
      <c r="F138" s="48">
        <v>0</v>
      </c>
      <c r="G138" s="49"/>
      <c r="H138" s="49"/>
      <c r="I138" s="49"/>
      <c r="J138" s="48">
        <v>0</v>
      </c>
      <c r="K138" s="48">
        <v>0</v>
      </c>
      <c r="L138" s="48">
        <v>0</v>
      </c>
      <c r="M138" s="49"/>
      <c r="N138" s="48">
        <v>0</v>
      </c>
      <c r="O138" s="49"/>
      <c r="P138" s="49"/>
      <c r="Q138" s="49"/>
      <c r="R138" s="48">
        <v>0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0</v>
      </c>
      <c r="AA138" s="49"/>
      <c r="AB138" s="48">
        <v>0</v>
      </c>
      <c r="AC138" s="49"/>
      <c r="AD138" s="49"/>
      <c r="AE138" s="49"/>
      <c r="AF138" s="48">
        <v>0</v>
      </c>
      <c r="AG138" s="48">
        <v>0</v>
      </c>
      <c r="AH138" s="49"/>
      <c r="AI138" s="48">
        <v>0</v>
      </c>
      <c r="AJ138" s="48">
        <v>0</v>
      </c>
      <c r="AK138" s="49"/>
      <c r="AL138" s="49"/>
      <c r="AM138" s="49"/>
      <c r="AN138" s="48">
        <v>0</v>
      </c>
      <c r="AO138" s="49"/>
      <c r="AP138" s="49"/>
      <c r="AQ138" s="49"/>
      <c r="AR138" s="48">
        <v>0</v>
      </c>
      <c r="AS138" s="49"/>
      <c r="AT138" s="48">
        <v>0</v>
      </c>
      <c r="AU138" s="40"/>
    </row>
    <row r="139" spans="1:47" ht="20.100000000000001" customHeight="1" x14ac:dyDescent="0.2">
      <c r="D139" s="2" t="s">
        <v>151</v>
      </c>
      <c r="F139" s="39">
        <v>0</v>
      </c>
      <c r="G139" s="39"/>
      <c r="H139" s="39"/>
      <c r="I139" s="39"/>
      <c r="J139" s="39">
        <v>0</v>
      </c>
      <c r="K139" s="39">
        <v>0</v>
      </c>
      <c r="L139" s="39">
        <v>0</v>
      </c>
      <c r="M139" s="39"/>
      <c r="N139" s="39">
        <v>0</v>
      </c>
      <c r="O139" s="39"/>
      <c r="P139" s="39"/>
      <c r="Q139" s="39"/>
      <c r="R139" s="39">
        <v>0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0</v>
      </c>
      <c r="AA139" s="39"/>
      <c r="AB139" s="39">
        <v>0</v>
      </c>
      <c r="AC139" s="39"/>
      <c r="AD139" s="39"/>
      <c r="AE139" s="39"/>
      <c r="AF139" s="39">
        <v>0</v>
      </c>
      <c r="AG139" s="39">
        <v>0</v>
      </c>
      <c r="AH139" s="39"/>
      <c r="AI139" s="39">
        <v>0</v>
      </c>
      <c r="AJ139" s="39">
        <v>0</v>
      </c>
      <c r="AK139" s="39"/>
      <c r="AL139" s="39"/>
      <c r="AM139" s="39"/>
      <c r="AN139" s="39">
        <v>0</v>
      </c>
      <c r="AO139" s="39"/>
      <c r="AP139" s="39"/>
      <c r="AQ139" s="39"/>
      <c r="AR139" s="39">
        <v>0</v>
      </c>
      <c r="AS139" s="39"/>
      <c r="AT139" s="39">
        <v>0</v>
      </c>
      <c r="AU139" s="40"/>
    </row>
    <row r="140" spans="1:47" ht="20.100000000000001" customHeight="1" x14ac:dyDescent="0.2">
      <c r="D140" s="47" t="s">
        <v>152</v>
      </c>
      <c r="F140" s="48">
        <v>0</v>
      </c>
      <c r="G140" s="49"/>
      <c r="H140" s="49"/>
      <c r="I140" s="49"/>
      <c r="J140" s="48">
        <v>0</v>
      </c>
      <c r="K140" s="48">
        <v>0</v>
      </c>
      <c r="L140" s="48">
        <v>0</v>
      </c>
      <c r="M140" s="49"/>
      <c r="N140" s="48">
        <v>0</v>
      </c>
      <c r="O140" s="49"/>
      <c r="P140" s="49"/>
      <c r="Q140" s="49"/>
      <c r="R140" s="48">
        <v>0</v>
      </c>
      <c r="S140" s="48">
        <v>0</v>
      </c>
      <c r="T140" s="48">
        <v>0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0</v>
      </c>
      <c r="AA140" s="49"/>
      <c r="AB140" s="48">
        <v>0</v>
      </c>
      <c r="AC140" s="49"/>
      <c r="AD140" s="49"/>
      <c r="AE140" s="49"/>
      <c r="AF140" s="48">
        <v>0</v>
      </c>
      <c r="AG140" s="48">
        <v>0</v>
      </c>
      <c r="AH140" s="49"/>
      <c r="AI140" s="48">
        <v>0</v>
      </c>
      <c r="AJ140" s="48">
        <v>0</v>
      </c>
      <c r="AK140" s="49"/>
      <c r="AL140" s="49"/>
      <c r="AM140" s="49"/>
      <c r="AN140" s="48">
        <v>0</v>
      </c>
      <c r="AO140" s="49"/>
      <c r="AP140" s="49"/>
      <c r="AQ140" s="49"/>
      <c r="AR140" s="48">
        <v>0</v>
      </c>
      <c r="AS140" s="49"/>
      <c r="AT140" s="48">
        <v>0</v>
      </c>
      <c r="AU140" s="40"/>
    </row>
    <row r="141" spans="1:47" ht="20.100000000000001" customHeight="1" x14ac:dyDescent="0.2"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40"/>
    </row>
    <row r="142" spans="1:47" s="1" customFormat="1" ht="20.100000000000001" customHeight="1" x14ac:dyDescent="0.25">
      <c r="A142" s="3"/>
      <c r="B142" s="6"/>
      <c r="C142" s="51" t="s">
        <v>153</v>
      </c>
      <c r="D142" s="52"/>
      <c r="E142" s="5"/>
      <c r="F142" s="53">
        <v>0</v>
      </c>
      <c r="G142" s="54"/>
      <c r="H142" s="54"/>
      <c r="I142" s="54"/>
      <c r="J142" s="53">
        <v>0</v>
      </c>
      <c r="K142" s="53">
        <v>0</v>
      </c>
      <c r="L142" s="53">
        <v>0</v>
      </c>
      <c r="M142" s="54"/>
      <c r="N142" s="53">
        <v>0</v>
      </c>
      <c r="O142" s="54"/>
      <c r="P142" s="54"/>
      <c r="Q142" s="54"/>
      <c r="R142" s="53">
        <v>0</v>
      </c>
      <c r="S142" s="53">
        <v>0</v>
      </c>
      <c r="T142" s="53">
        <v>0</v>
      </c>
      <c r="U142" s="53">
        <v>0</v>
      </c>
      <c r="V142" s="53">
        <v>0</v>
      </c>
      <c r="W142" s="53">
        <v>0</v>
      </c>
      <c r="X142" s="53">
        <v>0</v>
      </c>
      <c r="Y142" s="53">
        <v>0</v>
      </c>
      <c r="Z142" s="53">
        <v>0</v>
      </c>
      <c r="AA142" s="54"/>
      <c r="AB142" s="53">
        <v>0</v>
      </c>
      <c r="AC142" s="54"/>
      <c r="AD142" s="54"/>
      <c r="AE142" s="54"/>
      <c r="AF142" s="53">
        <v>0</v>
      </c>
      <c r="AG142" s="53">
        <v>0</v>
      </c>
      <c r="AH142" s="54"/>
      <c r="AI142" s="53">
        <v>0</v>
      </c>
      <c r="AJ142" s="53">
        <v>0</v>
      </c>
      <c r="AK142" s="54"/>
      <c r="AL142" s="54"/>
      <c r="AM142" s="54"/>
      <c r="AN142" s="53">
        <v>0</v>
      </c>
      <c r="AO142" s="54"/>
      <c r="AP142" s="54"/>
      <c r="AQ142" s="54"/>
      <c r="AR142" s="53">
        <v>0</v>
      </c>
      <c r="AS142" s="54"/>
      <c r="AT142" s="53">
        <v>0</v>
      </c>
      <c r="AU142" s="40"/>
    </row>
    <row r="143" spans="1:47" ht="20.100000000000001" customHeight="1" x14ac:dyDescent="0.2"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40"/>
    </row>
    <row r="144" spans="1:47" ht="20.100000000000001" customHeight="1" x14ac:dyDescent="0.2">
      <c r="C144" s="3" t="s">
        <v>154</v>
      </c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40"/>
    </row>
    <row r="145" spans="1:47" ht="20.100000000000001" customHeight="1" x14ac:dyDescent="0.2">
      <c r="D145" s="2" t="s">
        <v>122</v>
      </c>
      <c r="F145" s="39">
        <v>36</v>
      </c>
      <c r="G145" s="39"/>
      <c r="H145" s="39"/>
      <c r="I145" s="39"/>
      <c r="J145" s="39">
        <v>8</v>
      </c>
      <c r="K145" s="39">
        <v>1</v>
      </c>
      <c r="L145" s="39">
        <v>5</v>
      </c>
      <c r="M145" s="39"/>
      <c r="N145" s="39">
        <v>14</v>
      </c>
      <c r="O145" s="39"/>
      <c r="P145" s="39"/>
      <c r="Q145" s="39"/>
      <c r="R145" s="39">
        <v>14</v>
      </c>
      <c r="S145" s="39">
        <v>1</v>
      </c>
      <c r="T145" s="39">
        <v>0</v>
      </c>
      <c r="U145" s="39">
        <v>0</v>
      </c>
      <c r="V145" s="39">
        <v>3</v>
      </c>
      <c r="W145" s="39">
        <v>3</v>
      </c>
      <c r="X145" s="39">
        <v>0</v>
      </c>
      <c r="Y145" s="39">
        <v>0</v>
      </c>
      <c r="Z145" s="39">
        <v>0</v>
      </c>
      <c r="AA145" s="39"/>
      <c r="AB145" s="39">
        <v>21</v>
      </c>
      <c r="AC145" s="39"/>
      <c r="AD145" s="39"/>
      <c r="AE145" s="39"/>
      <c r="AF145" s="39">
        <v>5</v>
      </c>
      <c r="AG145" s="39">
        <v>5</v>
      </c>
      <c r="AH145" s="39"/>
      <c r="AI145" s="39">
        <v>6</v>
      </c>
      <c r="AJ145" s="39">
        <v>3</v>
      </c>
      <c r="AK145" s="39"/>
      <c r="AL145" s="39"/>
      <c r="AM145" s="39"/>
      <c r="AN145" s="39">
        <v>28</v>
      </c>
      <c r="AO145" s="39"/>
      <c r="AP145" s="39"/>
      <c r="AQ145" s="39"/>
      <c r="AR145" s="39">
        <v>0</v>
      </c>
      <c r="AS145" s="39"/>
      <c r="AT145" s="39">
        <v>0</v>
      </c>
      <c r="AU145" s="40"/>
    </row>
    <row r="146" spans="1:47" ht="20.100000000000001" customHeight="1" x14ac:dyDescent="0.2">
      <c r="D146" s="47" t="s">
        <v>135</v>
      </c>
      <c r="F146" s="48">
        <v>16</v>
      </c>
      <c r="G146" s="49"/>
      <c r="H146" s="49"/>
      <c r="I146" s="49"/>
      <c r="J146" s="48">
        <v>8</v>
      </c>
      <c r="K146" s="48">
        <v>1</v>
      </c>
      <c r="L146" s="48">
        <v>4</v>
      </c>
      <c r="M146" s="49"/>
      <c r="N146" s="48">
        <v>13</v>
      </c>
      <c r="O146" s="49"/>
      <c r="P146" s="49"/>
      <c r="Q146" s="49"/>
      <c r="R146" s="48">
        <v>9</v>
      </c>
      <c r="S146" s="48">
        <v>0</v>
      </c>
      <c r="T146" s="48">
        <v>0</v>
      </c>
      <c r="U146" s="48">
        <v>0</v>
      </c>
      <c r="V146" s="48">
        <v>3</v>
      </c>
      <c r="W146" s="48">
        <v>0</v>
      </c>
      <c r="X146" s="48">
        <v>0</v>
      </c>
      <c r="Y146" s="48">
        <v>1</v>
      </c>
      <c r="Z146" s="48">
        <v>1</v>
      </c>
      <c r="AA146" s="49"/>
      <c r="AB146" s="48">
        <v>14</v>
      </c>
      <c r="AC146" s="49"/>
      <c r="AD146" s="49"/>
      <c r="AE146" s="49"/>
      <c r="AF146" s="48">
        <v>2</v>
      </c>
      <c r="AG146" s="48">
        <v>2</v>
      </c>
      <c r="AH146" s="49"/>
      <c r="AI146" s="48">
        <v>4</v>
      </c>
      <c r="AJ146" s="48">
        <v>1</v>
      </c>
      <c r="AK146" s="49"/>
      <c r="AL146" s="49"/>
      <c r="AM146" s="49"/>
      <c r="AN146" s="48">
        <v>16</v>
      </c>
      <c r="AO146" s="49"/>
      <c r="AP146" s="49"/>
      <c r="AQ146" s="49"/>
      <c r="AR146" s="48">
        <v>0</v>
      </c>
      <c r="AS146" s="49"/>
      <c r="AT146" s="48">
        <v>0</v>
      </c>
      <c r="AU146" s="40"/>
    </row>
    <row r="147" spans="1:47" ht="20.100000000000001" customHeight="1" x14ac:dyDescent="0.2">
      <c r="D147" s="2" t="s">
        <v>113</v>
      </c>
      <c r="F147" s="39">
        <v>27</v>
      </c>
      <c r="G147" s="39"/>
      <c r="H147" s="39"/>
      <c r="I147" s="39"/>
      <c r="J147" s="39">
        <v>22</v>
      </c>
      <c r="K147" s="39">
        <v>3</v>
      </c>
      <c r="L147" s="39">
        <v>1</v>
      </c>
      <c r="M147" s="39"/>
      <c r="N147" s="39">
        <v>26</v>
      </c>
      <c r="O147" s="39"/>
      <c r="P147" s="39"/>
      <c r="Q147" s="39"/>
      <c r="R147" s="39">
        <v>12</v>
      </c>
      <c r="S147" s="39">
        <v>2</v>
      </c>
      <c r="T147" s="39">
        <v>0</v>
      </c>
      <c r="U147" s="39">
        <v>0</v>
      </c>
      <c r="V147" s="39">
        <v>3</v>
      </c>
      <c r="W147" s="39">
        <v>0</v>
      </c>
      <c r="X147" s="39">
        <v>0</v>
      </c>
      <c r="Y147" s="39">
        <v>15</v>
      </c>
      <c r="Z147" s="39">
        <v>1</v>
      </c>
      <c r="AA147" s="39"/>
      <c r="AB147" s="39">
        <v>33</v>
      </c>
      <c r="AC147" s="39"/>
      <c r="AD147" s="39"/>
      <c r="AE147" s="39"/>
      <c r="AF147" s="39">
        <v>3</v>
      </c>
      <c r="AG147" s="39">
        <v>0</v>
      </c>
      <c r="AH147" s="39"/>
      <c r="AI147" s="39">
        <v>2</v>
      </c>
      <c r="AJ147" s="39">
        <v>0</v>
      </c>
      <c r="AK147" s="39"/>
      <c r="AL147" s="39"/>
      <c r="AM147" s="39"/>
      <c r="AN147" s="39">
        <v>19</v>
      </c>
      <c r="AO147" s="39"/>
      <c r="AP147" s="39"/>
      <c r="AQ147" s="39"/>
      <c r="AR147" s="39">
        <v>0</v>
      </c>
      <c r="AS147" s="39"/>
      <c r="AT147" s="39">
        <v>0</v>
      </c>
      <c r="AU147" s="40"/>
    </row>
    <row r="148" spans="1:47" ht="20.100000000000001" customHeight="1" x14ac:dyDescent="0.2">
      <c r="D148" s="47" t="s">
        <v>136</v>
      </c>
      <c r="F148" s="48">
        <v>26</v>
      </c>
      <c r="G148" s="49"/>
      <c r="H148" s="49"/>
      <c r="I148" s="49"/>
      <c r="J148" s="48">
        <v>13</v>
      </c>
      <c r="K148" s="48">
        <v>3</v>
      </c>
      <c r="L148" s="48">
        <v>5</v>
      </c>
      <c r="M148" s="49"/>
      <c r="N148" s="48">
        <v>21</v>
      </c>
      <c r="O148" s="49"/>
      <c r="P148" s="49"/>
      <c r="Q148" s="49"/>
      <c r="R148" s="48">
        <v>11</v>
      </c>
      <c r="S148" s="48">
        <v>1</v>
      </c>
      <c r="T148" s="48">
        <v>0</v>
      </c>
      <c r="U148" s="48">
        <v>0</v>
      </c>
      <c r="V148" s="48">
        <v>4</v>
      </c>
      <c r="W148" s="48">
        <v>0</v>
      </c>
      <c r="X148" s="48">
        <v>0</v>
      </c>
      <c r="Y148" s="48">
        <v>7</v>
      </c>
      <c r="Z148" s="48">
        <v>2</v>
      </c>
      <c r="AA148" s="49"/>
      <c r="AB148" s="48">
        <v>25</v>
      </c>
      <c r="AC148" s="49"/>
      <c r="AD148" s="49"/>
      <c r="AE148" s="49"/>
      <c r="AF148" s="48">
        <v>1</v>
      </c>
      <c r="AG148" s="48">
        <v>2</v>
      </c>
      <c r="AH148" s="49"/>
      <c r="AI148" s="48">
        <v>2</v>
      </c>
      <c r="AJ148" s="48">
        <v>4</v>
      </c>
      <c r="AK148" s="49"/>
      <c r="AL148" s="49"/>
      <c r="AM148" s="49"/>
      <c r="AN148" s="48">
        <v>25</v>
      </c>
      <c r="AO148" s="49"/>
      <c r="AP148" s="49"/>
      <c r="AQ148" s="49"/>
      <c r="AR148" s="48">
        <v>0</v>
      </c>
      <c r="AS148" s="49"/>
      <c r="AT148" s="48">
        <v>0</v>
      </c>
      <c r="AU148" s="40"/>
    </row>
    <row r="149" spans="1:47" ht="20.100000000000001" customHeight="1" x14ac:dyDescent="0.2">
      <c r="D149" s="2" t="s">
        <v>114</v>
      </c>
      <c r="F149" s="39">
        <v>47</v>
      </c>
      <c r="G149" s="39"/>
      <c r="H149" s="39"/>
      <c r="I149" s="39"/>
      <c r="J149" s="39">
        <v>30</v>
      </c>
      <c r="K149" s="39">
        <v>10</v>
      </c>
      <c r="L149" s="39">
        <v>16</v>
      </c>
      <c r="M149" s="39"/>
      <c r="N149" s="39">
        <v>56</v>
      </c>
      <c r="O149" s="39"/>
      <c r="P149" s="39"/>
      <c r="Q149" s="39"/>
      <c r="R149" s="39">
        <v>20</v>
      </c>
      <c r="S149" s="39">
        <v>4</v>
      </c>
      <c r="T149" s="39">
        <v>0</v>
      </c>
      <c r="U149" s="39">
        <v>0</v>
      </c>
      <c r="V149" s="39">
        <v>2</v>
      </c>
      <c r="W149" s="39">
        <v>0</v>
      </c>
      <c r="X149" s="39">
        <v>0</v>
      </c>
      <c r="Y149" s="39">
        <v>15</v>
      </c>
      <c r="Z149" s="39">
        <v>6</v>
      </c>
      <c r="AA149" s="39"/>
      <c r="AB149" s="39">
        <v>47</v>
      </c>
      <c r="AC149" s="39"/>
      <c r="AD149" s="39"/>
      <c r="AE149" s="39"/>
      <c r="AF149" s="39">
        <v>21</v>
      </c>
      <c r="AG149" s="39">
        <v>14</v>
      </c>
      <c r="AH149" s="39"/>
      <c r="AI149" s="39">
        <v>15</v>
      </c>
      <c r="AJ149" s="39">
        <v>4</v>
      </c>
      <c r="AK149" s="39"/>
      <c r="AL149" s="39"/>
      <c r="AM149" s="39"/>
      <c r="AN149" s="39">
        <v>40</v>
      </c>
      <c r="AO149" s="39"/>
      <c r="AP149" s="39"/>
      <c r="AQ149" s="39"/>
      <c r="AR149" s="39">
        <v>0</v>
      </c>
      <c r="AS149" s="39"/>
      <c r="AT149" s="39">
        <v>0</v>
      </c>
      <c r="AU149" s="40"/>
    </row>
    <row r="150" spans="1:47" ht="20.100000000000001" customHeight="1" x14ac:dyDescent="0.2">
      <c r="D150" s="47" t="s">
        <v>329</v>
      </c>
      <c r="F150" s="48">
        <v>52</v>
      </c>
      <c r="G150" s="49"/>
      <c r="H150" s="49"/>
      <c r="I150" s="49"/>
      <c r="J150" s="48">
        <v>32</v>
      </c>
      <c r="K150" s="48">
        <v>2</v>
      </c>
      <c r="L150" s="48">
        <v>1</v>
      </c>
      <c r="M150" s="49"/>
      <c r="N150" s="48">
        <v>35</v>
      </c>
      <c r="O150" s="49"/>
      <c r="P150" s="49"/>
      <c r="Q150" s="49"/>
      <c r="R150" s="48">
        <v>22</v>
      </c>
      <c r="S150" s="48">
        <v>0</v>
      </c>
      <c r="T150" s="48">
        <v>1</v>
      </c>
      <c r="U150" s="48">
        <v>0</v>
      </c>
      <c r="V150" s="48">
        <v>0</v>
      </c>
      <c r="W150" s="48">
        <v>8</v>
      </c>
      <c r="X150" s="48">
        <v>4</v>
      </c>
      <c r="Y150" s="48">
        <v>8</v>
      </c>
      <c r="Z150" s="48">
        <v>0</v>
      </c>
      <c r="AA150" s="49"/>
      <c r="AB150" s="48">
        <v>43</v>
      </c>
      <c r="AC150" s="49"/>
      <c r="AD150" s="49"/>
      <c r="AE150" s="49"/>
      <c r="AF150" s="48">
        <v>13</v>
      </c>
      <c r="AG150" s="48">
        <v>2</v>
      </c>
      <c r="AH150" s="49"/>
      <c r="AI150" s="48">
        <v>17</v>
      </c>
      <c r="AJ150" s="48">
        <v>0</v>
      </c>
      <c r="AK150" s="49"/>
      <c r="AL150" s="49"/>
      <c r="AM150" s="49"/>
      <c r="AN150" s="48">
        <v>44</v>
      </c>
      <c r="AO150" s="49"/>
      <c r="AP150" s="49"/>
      <c r="AQ150" s="49"/>
      <c r="AR150" s="48">
        <v>0</v>
      </c>
      <c r="AS150" s="49"/>
      <c r="AT150" s="48">
        <v>0</v>
      </c>
      <c r="AU150" s="40"/>
    </row>
    <row r="151" spans="1:47" ht="20.100000000000001" customHeight="1" x14ac:dyDescent="0.2">
      <c r="D151" s="2" t="s">
        <v>102</v>
      </c>
      <c r="F151" s="39">
        <v>29</v>
      </c>
      <c r="G151" s="39"/>
      <c r="H151" s="39"/>
      <c r="I151" s="39"/>
      <c r="J151" s="39">
        <v>10</v>
      </c>
      <c r="K151" s="39">
        <v>1</v>
      </c>
      <c r="L151" s="39">
        <v>1</v>
      </c>
      <c r="M151" s="39"/>
      <c r="N151" s="39">
        <v>12</v>
      </c>
      <c r="O151" s="39"/>
      <c r="P151" s="39"/>
      <c r="Q151" s="39"/>
      <c r="R151" s="39">
        <v>11</v>
      </c>
      <c r="S151" s="39">
        <v>3</v>
      </c>
      <c r="T151" s="39">
        <v>0</v>
      </c>
      <c r="U151" s="39">
        <v>0</v>
      </c>
      <c r="V151" s="39">
        <v>4</v>
      </c>
      <c r="W151" s="39">
        <v>0</v>
      </c>
      <c r="X151" s="39">
        <v>0</v>
      </c>
      <c r="Y151" s="39">
        <v>2</v>
      </c>
      <c r="Z151" s="39">
        <v>3</v>
      </c>
      <c r="AA151" s="39"/>
      <c r="AB151" s="39">
        <v>23</v>
      </c>
      <c r="AC151" s="39"/>
      <c r="AD151" s="39"/>
      <c r="AE151" s="39"/>
      <c r="AF151" s="39">
        <v>3</v>
      </c>
      <c r="AG151" s="39">
        <v>3</v>
      </c>
      <c r="AH151" s="39"/>
      <c r="AI151" s="39">
        <v>2</v>
      </c>
      <c r="AJ151" s="39">
        <v>3</v>
      </c>
      <c r="AK151" s="39"/>
      <c r="AL151" s="39"/>
      <c r="AM151" s="39"/>
      <c r="AN151" s="39">
        <v>17</v>
      </c>
      <c r="AO151" s="39"/>
      <c r="AP151" s="39"/>
      <c r="AQ151" s="39"/>
      <c r="AR151" s="39">
        <v>0</v>
      </c>
      <c r="AS151" s="39"/>
      <c r="AT151" s="39">
        <v>0</v>
      </c>
      <c r="AU151" s="40"/>
    </row>
    <row r="152" spans="1:47" ht="20.100000000000001" customHeight="1" x14ac:dyDescent="0.2">
      <c r="D152" s="47" t="s">
        <v>155</v>
      </c>
      <c r="F152" s="48">
        <v>42</v>
      </c>
      <c r="G152" s="49"/>
      <c r="H152" s="49"/>
      <c r="I152" s="49"/>
      <c r="J152" s="48">
        <v>11</v>
      </c>
      <c r="K152" s="48">
        <v>0</v>
      </c>
      <c r="L152" s="48">
        <v>1</v>
      </c>
      <c r="M152" s="49"/>
      <c r="N152" s="48">
        <v>12</v>
      </c>
      <c r="O152" s="49"/>
      <c r="P152" s="49"/>
      <c r="Q152" s="49"/>
      <c r="R152" s="48">
        <v>15</v>
      </c>
      <c r="S152" s="48">
        <v>0</v>
      </c>
      <c r="T152" s="48">
        <v>0</v>
      </c>
      <c r="U152" s="48">
        <v>0</v>
      </c>
      <c r="V152" s="48">
        <v>1</v>
      </c>
      <c r="W152" s="48">
        <v>0</v>
      </c>
      <c r="X152" s="48">
        <v>0</v>
      </c>
      <c r="Y152" s="48">
        <v>3</v>
      </c>
      <c r="Z152" s="48">
        <v>2</v>
      </c>
      <c r="AA152" s="49"/>
      <c r="AB152" s="48">
        <v>21</v>
      </c>
      <c r="AC152" s="49"/>
      <c r="AD152" s="49"/>
      <c r="AE152" s="49"/>
      <c r="AF152" s="48">
        <v>5</v>
      </c>
      <c r="AG152" s="48">
        <v>0</v>
      </c>
      <c r="AH152" s="49"/>
      <c r="AI152" s="48">
        <v>9</v>
      </c>
      <c r="AJ152" s="48">
        <v>0</v>
      </c>
      <c r="AK152" s="49"/>
      <c r="AL152" s="49"/>
      <c r="AM152" s="49"/>
      <c r="AN152" s="48">
        <v>37</v>
      </c>
      <c r="AO152" s="49"/>
      <c r="AP152" s="49"/>
      <c r="AQ152" s="49"/>
      <c r="AR152" s="48">
        <v>0</v>
      </c>
      <c r="AS152" s="49"/>
      <c r="AT152" s="48">
        <v>0</v>
      </c>
      <c r="AU152" s="40"/>
    </row>
    <row r="153" spans="1:47" ht="20.100000000000001" customHeight="1" x14ac:dyDescent="0.2">
      <c r="D153" s="2" t="s">
        <v>104</v>
      </c>
      <c r="F153" s="39">
        <v>88</v>
      </c>
      <c r="G153" s="39"/>
      <c r="H153" s="39"/>
      <c r="I153" s="39"/>
      <c r="J153" s="39">
        <v>35</v>
      </c>
      <c r="K153" s="39">
        <v>11</v>
      </c>
      <c r="L153" s="39">
        <v>7</v>
      </c>
      <c r="M153" s="39"/>
      <c r="N153" s="39">
        <v>53</v>
      </c>
      <c r="O153" s="39"/>
      <c r="P153" s="39"/>
      <c r="Q153" s="39"/>
      <c r="R153" s="39">
        <v>23</v>
      </c>
      <c r="S153" s="39">
        <v>3</v>
      </c>
      <c r="T153" s="39">
        <v>1</v>
      </c>
      <c r="U153" s="39">
        <v>0</v>
      </c>
      <c r="V153" s="39">
        <v>11</v>
      </c>
      <c r="W153" s="39">
        <v>0</v>
      </c>
      <c r="X153" s="39">
        <v>0</v>
      </c>
      <c r="Y153" s="39">
        <v>26</v>
      </c>
      <c r="Z153" s="39">
        <v>0</v>
      </c>
      <c r="AA153" s="39"/>
      <c r="AB153" s="39">
        <v>64</v>
      </c>
      <c r="AC153" s="39"/>
      <c r="AD153" s="39"/>
      <c r="AE153" s="39"/>
      <c r="AF153" s="39">
        <v>14</v>
      </c>
      <c r="AG153" s="39">
        <v>5</v>
      </c>
      <c r="AH153" s="39"/>
      <c r="AI153" s="39">
        <v>11</v>
      </c>
      <c r="AJ153" s="39">
        <v>1</v>
      </c>
      <c r="AK153" s="39"/>
      <c r="AL153" s="39"/>
      <c r="AM153" s="39"/>
      <c r="AN153" s="39">
        <v>70</v>
      </c>
      <c r="AO153" s="39"/>
      <c r="AP153" s="39"/>
      <c r="AQ153" s="39"/>
      <c r="AR153" s="39">
        <v>0</v>
      </c>
      <c r="AS153" s="39"/>
      <c r="AT153" s="39">
        <v>0</v>
      </c>
      <c r="AU153" s="40"/>
    </row>
    <row r="154" spans="1:47" ht="20.100000000000001" customHeight="1" x14ac:dyDescent="0.2">
      <c r="D154" s="47" t="s">
        <v>105</v>
      </c>
      <c r="F154" s="48">
        <v>20</v>
      </c>
      <c r="G154" s="49"/>
      <c r="H154" s="49"/>
      <c r="I154" s="49"/>
      <c r="J154" s="48">
        <v>9</v>
      </c>
      <c r="K154" s="48">
        <v>0</v>
      </c>
      <c r="L154" s="48">
        <v>2</v>
      </c>
      <c r="M154" s="49"/>
      <c r="N154" s="48">
        <v>11</v>
      </c>
      <c r="O154" s="49"/>
      <c r="P154" s="49"/>
      <c r="Q154" s="49"/>
      <c r="R154" s="48">
        <v>11</v>
      </c>
      <c r="S154" s="48">
        <v>0</v>
      </c>
      <c r="T154" s="48">
        <v>0</v>
      </c>
      <c r="U154" s="48">
        <v>0</v>
      </c>
      <c r="V154" s="48">
        <v>3</v>
      </c>
      <c r="W154" s="48">
        <v>0</v>
      </c>
      <c r="X154" s="48">
        <v>0</v>
      </c>
      <c r="Y154" s="48">
        <v>3</v>
      </c>
      <c r="Z154" s="48">
        <v>3</v>
      </c>
      <c r="AA154" s="49"/>
      <c r="AB154" s="48">
        <v>20</v>
      </c>
      <c r="AC154" s="49"/>
      <c r="AD154" s="49"/>
      <c r="AE154" s="49"/>
      <c r="AF154" s="48">
        <v>3</v>
      </c>
      <c r="AG154" s="48">
        <v>0</v>
      </c>
      <c r="AH154" s="49"/>
      <c r="AI154" s="48">
        <v>0</v>
      </c>
      <c r="AJ154" s="48">
        <v>4</v>
      </c>
      <c r="AK154" s="49"/>
      <c r="AL154" s="49"/>
      <c r="AM154" s="49"/>
      <c r="AN154" s="48">
        <v>12</v>
      </c>
      <c r="AO154" s="49"/>
      <c r="AP154" s="49"/>
      <c r="AQ154" s="49"/>
      <c r="AR154" s="48">
        <v>0</v>
      </c>
      <c r="AS154" s="49"/>
      <c r="AT154" s="48">
        <v>0</v>
      </c>
      <c r="AU154" s="40"/>
    </row>
    <row r="155" spans="1:47" ht="20.100000000000001" customHeight="1" x14ac:dyDescent="0.2">
      <c r="D155" s="2" t="s">
        <v>156</v>
      </c>
      <c r="F155" s="39">
        <v>32</v>
      </c>
      <c r="G155" s="39"/>
      <c r="H155" s="39"/>
      <c r="I155" s="39"/>
      <c r="J155" s="39">
        <v>12</v>
      </c>
      <c r="K155" s="39">
        <v>1</v>
      </c>
      <c r="L155" s="39">
        <v>1</v>
      </c>
      <c r="M155" s="39"/>
      <c r="N155" s="39">
        <v>14</v>
      </c>
      <c r="O155" s="39"/>
      <c r="P155" s="39"/>
      <c r="Q155" s="39"/>
      <c r="R155" s="39">
        <v>4</v>
      </c>
      <c r="S155" s="39">
        <v>1</v>
      </c>
      <c r="T155" s="39">
        <v>0</v>
      </c>
      <c r="U155" s="39">
        <v>0</v>
      </c>
      <c r="V155" s="39">
        <v>4</v>
      </c>
      <c r="W155" s="39">
        <v>0</v>
      </c>
      <c r="X155" s="39">
        <v>1</v>
      </c>
      <c r="Y155" s="39">
        <v>4</v>
      </c>
      <c r="Z155" s="39">
        <v>0</v>
      </c>
      <c r="AA155" s="39"/>
      <c r="AB155" s="39">
        <v>14</v>
      </c>
      <c r="AC155" s="39"/>
      <c r="AD155" s="39"/>
      <c r="AE155" s="39"/>
      <c r="AF155" s="39">
        <v>1</v>
      </c>
      <c r="AG155" s="39">
        <v>4</v>
      </c>
      <c r="AH155" s="39"/>
      <c r="AI155" s="39">
        <v>4</v>
      </c>
      <c r="AJ155" s="39">
        <v>1</v>
      </c>
      <c r="AK155" s="39"/>
      <c r="AL155" s="39"/>
      <c r="AM155" s="39"/>
      <c r="AN155" s="39">
        <v>32</v>
      </c>
      <c r="AO155" s="39"/>
      <c r="AP155" s="39"/>
      <c r="AQ155" s="39"/>
      <c r="AR155" s="39">
        <v>0</v>
      </c>
      <c r="AS155" s="39"/>
      <c r="AT155" s="39">
        <v>0</v>
      </c>
      <c r="AU155" s="40"/>
    </row>
    <row r="156" spans="1:47" ht="20.100000000000001" customHeight="1" x14ac:dyDescent="0.2">
      <c r="D156" s="47" t="s">
        <v>157</v>
      </c>
      <c r="F156" s="48">
        <v>75</v>
      </c>
      <c r="G156" s="49"/>
      <c r="H156" s="49"/>
      <c r="I156" s="49"/>
      <c r="J156" s="48">
        <v>34</v>
      </c>
      <c r="K156" s="48">
        <v>3</v>
      </c>
      <c r="L156" s="48">
        <v>5</v>
      </c>
      <c r="M156" s="49"/>
      <c r="N156" s="48">
        <v>42</v>
      </c>
      <c r="O156" s="49"/>
      <c r="P156" s="49"/>
      <c r="Q156" s="49"/>
      <c r="R156" s="48">
        <v>31</v>
      </c>
      <c r="S156" s="48">
        <v>6</v>
      </c>
      <c r="T156" s="48">
        <v>0</v>
      </c>
      <c r="U156" s="48">
        <v>0</v>
      </c>
      <c r="V156" s="48">
        <v>6</v>
      </c>
      <c r="W156" s="48">
        <v>0</v>
      </c>
      <c r="X156" s="48">
        <v>1</v>
      </c>
      <c r="Y156" s="48">
        <v>17</v>
      </c>
      <c r="Z156" s="48">
        <v>4</v>
      </c>
      <c r="AA156" s="49"/>
      <c r="AB156" s="48">
        <v>65</v>
      </c>
      <c r="AC156" s="49"/>
      <c r="AD156" s="49"/>
      <c r="AE156" s="49"/>
      <c r="AF156" s="48">
        <v>4</v>
      </c>
      <c r="AG156" s="48">
        <v>4</v>
      </c>
      <c r="AH156" s="49"/>
      <c r="AI156" s="48">
        <v>8</v>
      </c>
      <c r="AJ156" s="48">
        <v>2</v>
      </c>
      <c r="AK156" s="49"/>
      <c r="AL156" s="49"/>
      <c r="AM156" s="49"/>
      <c r="AN156" s="48">
        <v>54</v>
      </c>
      <c r="AO156" s="49"/>
      <c r="AP156" s="49"/>
      <c r="AQ156" s="49"/>
      <c r="AR156" s="48">
        <v>0</v>
      </c>
      <c r="AS156" s="49"/>
      <c r="AT156" s="48">
        <v>0</v>
      </c>
      <c r="AU156" s="40"/>
    </row>
    <row r="157" spans="1:47" ht="20.100000000000001" customHeight="1" x14ac:dyDescent="0.2">
      <c r="D157" s="2" t="s">
        <v>158</v>
      </c>
      <c r="F157" s="39">
        <v>28</v>
      </c>
      <c r="G157" s="39"/>
      <c r="H157" s="39"/>
      <c r="I157" s="39"/>
      <c r="J157" s="39">
        <v>8</v>
      </c>
      <c r="K157" s="39">
        <v>1</v>
      </c>
      <c r="L157" s="39">
        <v>1</v>
      </c>
      <c r="M157" s="39"/>
      <c r="N157" s="39">
        <v>10</v>
      </c>
      <c r="O157" s="39"/>
      <c r="P157" s="39"/>
      <c r="Q157" s="39"/>
      <c r="R157" s="39">
        <v>7</v>
      </c>
      <c r="S157" s="39">
        <v>3</v>
      </c>
      <c r="T157" s="39">
        <v>0</v>
      </c>
      <c r="U157" s="39">
        <v>1</v>
      </c>
      <c r="V157" s="39">
        <v>2</v>
      </c>
      <c r="W157" s="39">
        <v>0</v>
      </c>
      <c r="X157" s="39">
        <v>0</v>
      </c>
      <c r="Y157" s="39">
        <v>2</v>
      </c>
      <c r="Z157" s="39">
        <v>0</v>
      </c>
      <c r="AA157" s="39"/>
      <c r="AB157" s="39">
        <v>15</v>
      </c>
      <c r="AC157" s="39"/>
      <c r="AD157" s="39"/>
      <c r="AE157" s="39"/>
      <c r="AF157" s="39">
        <v>2</v>
      </c>
      <c r="AG157" s="39">
        <v>0</v>
      </c>
      <c r="AH157" s="39"/>
      <c r="AI157" s="39">
        <v>5</v>
      </c>
      <c r="AJ157" s="39">
        <v>0</v>
      </c>
      <c r="AK157" s="39"/>
      <c r="AL157" s="39"/>
      <c r="AM157" s="39"/>
      <c r="AN157" s="39">
        <v>26</v>
      </c>
      <c r="AO157" s="39"/>
      <c r="AP157" s="39"/>
      <c r="AQ157" s="39"/>
      <c r="AR157" s="39">
        <v>0</v>
      </c>
      <c r="AS157" s="39"/>
      <c r="AT157" s="39">
        <v>0</v>
      </c>
      <c r="AU157" s="40"/>
    </row>
    <row r="158" spans="1:47" ht="20.100000000000001" customHeight="1" x14ac:dyDescent="0.2">
      <c r="D158" s="47" t="s">
        <v>128</v>
      </c>
      <c r="F158" s="48">
        <v>32</v>
      </c>
      <c r="G158" s="49"/>
      <c r="H158" s="49"/>
      <c r="I158" s="49"/>
      <c r="J158" s="48">
        <v>6</v>
      </c>
      <c r="K158" s="48">
        <v>0</v>
      </c>
      <c r="L158" s="48">
        <v>1</v>
      </c>
      <c r="M158" s="49"/>
      <c r="N158" s="48">
        <v>7</v>
      </c>
      <c r="O158" s="49"/>
      <c r="P158" s="49"/>
      <c r="Q158" s="49"/>
      <c r="R158" s="48">
        <v>11</v>
      </c>
      <c r="S158" s="48">
        <v>1</v>
      </c>
      <c r="T158" s="48">
        <v>0</v>
      </c>
      <c r="U158" s="48">
        <v>0</v>
      </c>
      <c r="V158" s="48">
        <v>1</v>
      </c>
      <c r="W158" s="48">
        <v>0</v>
      </c>
      <c r="X158" s="48">
        <v>0</v>
      </c>
      <c r="Y158" s="48">
        <v>1</v>
      </c>
      <c r="Z158" s="48">
        <v>1</v>
      </c>
      <c r="AA158" s="49"/>
      <c r="AB158" s="48">
        <v>15</v>
      </c>
      <c r="AC158" s="49"/>
      <c r="AD158" s="49"/>
      <c r="AE158" s="49"/>
      <c r="AF158" s="48">
        <v>2</v>
      </c>
      <c r="AG158" s="48">
        <v>3</v>
      </c>
      <c r="AH158" s="49"/>
      <c r="AI158" s="48">
        <v>1</v>
      </c>
      <c r="AJ158" s="48">
        <v>0</v>
      </c>
      <c r="AK158" s="49"/>
      <c r="AL158" s="49"/>
      <c r="AM158" s="49"/>
      <c r="AN158" s="48">
        <v>20</v>
      </c>
      <c r="AO158" s="49"/>
      <c r="AP158" s="49"/>
      <c r="AQ158" s="49"/>
      <c r="AR158" s="48">
        <v>0</v>
      </c>
      <c r="AS158" s="49"/>
      <c r="AT158" s="48">
        <v>0</v>
      </c>
      <c r="AU158" s="40"/>
    </row>
    <row r="159" spans="1:47" ht="20.100000000000001" customHeight="1" x14ac:dyDescent="0.2"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40"/>
    </row>
    <row r="160" spans="1:47" s="1" customFormat="1" ht="20.100000000000001" customHeight="1" x14ac:dyDescent="0.25">
      <c r="A160" s="3"/>
      <c r="B160" s="6"/>
      <c r="C160" s="51" t="s">
        <v>159</v>
      </c>
      <c r="D160" s="52"/>
      <c r="E160" s="5"/>
      <c r="F160" s="53">
        <v>550</v>
      </c>
      <c r="G160" s="54"/>
      <c r="H160" s="54"/>
      <c r="I160" s="54"/>
      <c r="J160" s="53">
        <v>238</v>
      </c>
      <c r="K160" s="53">
        <v>37</v>
      </c>
      <c r="L160" s="53">
        <v>51</v>
      </c>
      <c r="M160" s="54"/>
      <c r="N160" s="53">
        <v>326</v>
      </c>
      <c r="O160" s="54"/>
      <c r="P160" s="54"/>
      <c r="Q160" s="54"/>
      <c r="R160" s="53">
        <v>201</v>
      </c>
      <c r="S160" s="53">
        <v>25</v>
      </c>
      <c r="T160" s="53">
        <v>2</v>
      </c>
      <c r="U160" s="53">
        <v>1</v>
      </c>
      <c r="V160" s="53">
        <v>47</v>
      </c>
      <c r="W160" s="53">
        <v>11</v>
      </c>
      <c r="X160" s="53">
        <v>6</v>
      </c>
      <c r="Y160" s="53">
        <v>104</v>
      </c>
      <c r="Z160" s="53">
        <v>23</v>
      </c>
      <c r="AA160" s="54"/>
      <c r="AB160" s="53">
        <v>420</v>
      </c>
      <c r="AC160" s="54"/>
      <c r="AD160" s="54"/>
      <c r="AE160" s="54"/>
      <c r="AF160" s="53">
        <v>79</v>
      </c>
      <c r="AG160" s="53">
        <v>44</v>
      </c>
      <c r="AH160" s="54"/>
      <c r="AI160" s="53">
        <v>86</v>
      </c>
      <c r="AJ160" s="53">
        <v>23</v>
      </c>
      <c r="AK160" s="54"/>
      <c r="AL160" s="54"/>
      <c r="AM160" s="54"/>
      <c r="AN160" s="53">
        <v>440</v>
      </c>
      <c r="AO160" s="54"/>
      <c r="AP160" s="54"/>
      <c r="AQ160" s="54"/>
      <c r="AR160" s="53">
        <v>0</v>
      </c>
      <c r="AS160" s="54"/>
      <c r="AT160" s="53">
        <v>0</v>
      </c>
      <c r="AU160" s="40"/>
    </row>
    <row r="161" spans="1:47" ht="20.100000000000001" customHeight="1" x14ac:dyDescent="0.2"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40"/>
    </row>
    <row r="162" spans="1:47" s="1" customFormat="1" ht="20.100000000000001" customHeight="1" x14ac:dyDescent="0.25">
      <c r="A162" s="3"/>
      <c r="B162" s="57" t="s">
        <v>160</v>
      </c>
      <c r="C162" s="58"/>
      <c r="D162" s="58"/>
      <c r="E162" s="5"/>
      <c r="F162" s="59">
        <v>1221</v>
      </c>
      <c r="G162" s="54"/>
      <c r="H162" s="54"/>
      <c r="I162" s="54"/>
      <c r="J162" s="59">
        <v>410</v>
      </c>
      <c r="K162" s="59">
        <v>59</v>
      </c>
      <c r="L162" s="59">
        <v>96</v>
      </c>
      <c r="M162" s="54"/>
      <c r="N162" s="59">
        <v>565</v>
      </c>
      <c r="O162" s="54"/>
      <c r="P162" s="54"/>
      <c r="Q162" s="54"/>
      <c r="R162" s="59">
        <v>339</v>
      </c>
      <c r="S162" s="59">
        <v>55</v>
      </c>
      <c r="T162" s="59">
        <v>7</v>
      </c>
      <c r="U162" s="59">
        <v>3</v>
      </c>
      <c r="V162" s="59">
        <v>86</v>
      </c>
      <c r="W162" s="59">
        <v>13</v>
      </c>
      <c r="X162" s="59">
        <v>6</v>
      </c>
      <c r="Y162" s="59">
        <v>176</v>
      </c>
      <c r="Z162" s="59">
        <v>38</v>
      </c>
      <c r="AA162" s="54"/>
      <c r="AB162" s="59">
        <v>723</v>
      </c>
      <c r="AC162" s="54"/>
      <c r="AD162" s="54"/>
      <c r="AE162" s="54"/>
      <c r="AF162" s="59">
        <v>103</v>
      </c>
      <c r="AG162" s="59">
        <v>76</v>
      </c>
      <c r="AH162" s="54"/>
      <c r="AI162" s="59">
        <v>107</v>
      </c>
      <c r="AJ162" s="59">
        <v>32</v>
      </c>
      <c r="AK162" s="54"/>
      <c r="AL162" s="54"/>
      <c r="AM162" s="54"/>
      <c r="AN162" s="59">
        <v>1021</v>
      </c>
      <c r="AO162" s="54"/>
      <c r="AP162" s="54"/>
      <c r="AQ162" s="54"/>
      <c r="AR162" s="59">
        <v>0</v>
      </c>
      <c r="AS162" s="54"/>
      <c r="AT162" s="59">
        <v>0</v>
      </c>
      <c r="AU162" s="40"/>
    </row>
    <row r="163" spans="1:47" ht="20.100000000000001" customHeight="1" x14ac:dyDescent="0.2"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40"/>
    </row>
    <row r="164" spans="1:47" ht="20.100000000000001" customHeight="1" x14ac:dyDescent="0.2">
      <c r="B164" s="6" t="s">
        <v>161</v>
      </c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40"/>
    </row>
    <row r="165" spans="1:47" ht="20.100000000000001" customHeight="1" x14ac:dyDescent="0.2">
      <c r="C165" s="3" t="s">
        <v>95</v>
      </c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40"/>
    </row>
    <row r="166" spans="1:47" ht="20.100000000000001" customHeight="1" x14ac:dyDescent="0.2">
      <c r="D166" s="2" t="s">
        <v>122</v>
      </c>
      <c r="F166" s="39">
        <v>0</v>
      </c>
      <c r="G166" s="39"/>
      <c r="H166" s="39"/>
      <c r="I166" s="39"/>
      <c r="J166" s="39">
        <v>0</v>
      </c>
      <c r="K166" s="39">
        <v>0</v>
      </c>
      <c r="L166" s="39">
        <v>0</v>
      </c>
      <c r="M166" s="39"/>
      <c r="N166" s="39">
        <v>0</v>
      </c>
      <c r="O166" s="39"/>
      <c r="P166" s="39"/>
      <c r="Q166" s="39"/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/>
      <c r="AB166" s="39">
        <v>0</v>
      </c>
      <c r="AC166" s="39"/>
      <c r="AD166" s="39"/>
      <c r="AE166" s="39"/>
      <c r="AF166" s="39">
        <v>0</v>
      </c>
      <c r="AG166" s="39">
        <v>0</v>
      </c>
      <c r="AH166" s="39"/>
      <c r="AI166" s="39">
        <v>0</v>
      </c>
      <c r="AJ166" s="39">
        <v>0</v>
      </c>
      <c r="AK166" s="39"/>
      <c r="AL166" s="39"/>
      <c r="AM166" s="39"/>
      <c r="AN166" s="39">
        <v>0</v>
      </c>
      <c r="AO166" s="39"/>
      <c r="AP166" s="39"/>
      <c r="AQ166" s="39"/>
      <c r="AR166" s="39">
        <v>0</v>
      </c>
      <c r="AS166" s="39"/>
      <c r="AT166" s="39">
        <v>0</v>
      </c>
      <c r="AU166" s="40"/>
    </row>
    <row r="167" spans="1:47" ht="20.100000000000001" customHeight="1" x14ac:dyDescent="0.2">
      <c r="D167" s="47" t="s">
        <v>135</v>
      </c>
      <c r="F167" s="48">
        <v>0</v>
      </c>
      <c r="G167" s="49"/>
      <c r="H167" s="49"/>
      <c r="I167" s="49"/>
      <c r="J167" s="48">
        <v>0</v>
      </c>
      <c r="K167" s="48">
        <v>0</v>
      </c>
      <c r="L167" s="48">
        <v>0</v>
      </c>
      <c r="M167" s="49"/>
      <c r="N167" s="48">
        <v>0</v>
      </c>
      <c r="O167" s="49"/>
      <c r="P167" s="49"/>
      <c r="Q167" s="49"/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9"/>
      <c r="AB167" s="48">
        <v>0</v>
      </c>
      <c r="AC167" s="49"/>
      <c r="AD167" s="49"/>
      <c r="AE167" s="49"/>
      <c r="AF167" s="48">
        <v>0</v>
      </c>
      <c r="AG167" s="48">
        <v>0</v>
      </c>
      <c r="AH167" s="49"/>
      <c r="AI167" s="48">
        <v>0</v>
      </c>
      <c r="AJ167" s="48">
        <v>0</v>
      </c>
      <c r="AK167" s="49"/>
      <c r="AL167" s="49"/>
      <c r="AM167" s="49"/>
      <c r="AN167" s="48">
        <v>0</v>
      </c>
      <c r="AO167" s="49"/>
      <c r="AP167" s="49"/>
      <c r="AQ167" s="49"/>
      <c r="AR167" s="48">
        <v>0</v>
      </c>
      <c r="AS167" s="49"/>
      <c r="AT167" s="48">
        <v>0</v>
      </c>
      <c r="AU167" s="40"/>
    </row>
    <row r="168" spans="1:47" ht="20.100000000000001" customHeight="1" x14ac:dyDescent="0.2">
      <c r="D168" s="2" t="s">
        <v>113</v>
      </c>
      <c r="F168" s="39">
        <v>0</v>
      </c>
      <c r="G168" s="39"/>
      <c r="H168" s="39"/>
      <c r="I168" s="39"/>
      <c r="J168" s="39">
        <v>0</v>
      </c>
      <c r="K168" s="39">
        <v>0</v>
      </c>
      <c r="L168" s="39">
        <v>0</v>
      </c>
      <c r="M168" s="39"/>
      <c r="N168" s="39">
        <v>0</v>
      </c>
      <c r="O168" s="39"/>
      <c r="P168" s="39"/>
      <c r="Q168" s="39"/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39">
        <v>0</v>
      </c>
      <c r="X168" s="39">
        <v>0</v>
      </c>
      <c r="Y168" s="39">
        <v>0</v>
      </c>
      <c r="Z168" s="39">
        <v>0</v>
      </c>
      <c r="AA168" s="39"/>
      <c r="AB168" s="39">
        <v>0</v>
      </c>
      <c r="AC168" s="39"/>
      <c r="AD168" s="39"/>
      <c r="AE168" s="39"/>
      <c r="AF168" s="39">
        <v>0</v>
      </c>
      <c r="AG168" s="39">
        <v>0</v>
      </c>
      <c r="AH168" s="39"/>
      <c r="AI168" s="39">
        <v>0</v>
      </c>
      <c r="AJ168" s="39">
        <v>0</v>
      </c>
      <c r="AK168" s="39"/>
      <c r="AL168" s="39"/>
      <c r="AM168" s="39"/>
      <c r="AN168" s="39">
        <v>0</v>
      </c>
      <c r="AO168" s="39"/>
      <c r="AP168" s="39"/>
      <c r="AQ168" s="39"/>
      <c r="AR168" s="39">
        <v>0</v>
      </c>
      <c r="AS168" s="39"/>
      <c r="AT168" s="39">
        <v>0</v>
      </c>
      <c r="AU168" s="40"/>
    </row>
    <row r="169" spans="1:47" ht="20.100000000000001" customHeight="1" x14ac:dyDescent="0.2">
      <c r="D169" s="47" t="s">
        <v>99</v>
      </c>
      <c r="F169" s="48">
        <v>0</v>
      </c>
      <c r="G169" s="49"/>
      <c r="H169" s="49"/>
      <c r="I169" s="49"/>
      <c r="J169" s="48">
        <v>0</v>
      </c>
      <c r="K169" s="48">
        <v>0</v>
      </c>
      <c r="L169" s="48">
        <v>0</v>
      </c>
      <c r="M169" s="49"/>
      <c r="N169" s="48">
        <v>0</v>
      </c>
      <c r="O169" s="49"/>
      <c r="P169" s="49"/>
      <c r="Q169" s="49"/>
      <c r="R169" s="48">
        <v>0</v>
      </c>
      <c r="S169" s="48">
        <v>0</v>
      </c>
      <c r="T169" s="48">
        <v>0</v>
      </c>
      <c r="U169" s="48">
        <v>0</v>
      </c>
      <c r="V169" s="48">
        <v>0</v>
      </c>
      <c r="W169" s="48">
        <v>0</v>
      </c>
      <c r="X169" s="48">
        <v>0</v>
      </c>
      <c r="Y169" s="48">
        <v>0</v>
      </c>
      <c r="Z169" s="48">
        <v>0</v>
      </c>
      <c r="AA169" s="49"/>
      <c r="AB169" s="48">
        <v>0</v>
      </c>
      <c r="AC169" s="49"/>
      <c r="AD169" s="49"/>
      <c r="AE169" s="49"/>
      <c r="AF169" s="48">
        <v>0</v>
      </c>
      <c r="AG169" s="48">
        <v>0</v>
      </c>
      <c r="AH169" s="49"/>
      <c r="AI169" s="48">
        <v>0</v>
      </c>
      <c r="AJ169" s="48">
        <v>0</v>
      </c>
      <c r="AK169" s="49"/>
      <c r="AL169" s="49"/>
      <c r="AM169" s="49"/>
      <c r="AN169" s="48">
        <v>0</v>
      </c>
      <c r="AO169" s="49"/>
      <c r="AP169" s="49"/>
      <c r="AQ169" s="49"/>
      <c r="AR169" s="48">
        <v>0</v>
      </c>
      <c r="AS169" s="49"/>
      <c r="AT169" s="48">
        <v>0</v>
      </c>
      <c r="AU169" s="40"/>
    </row>
    <row r="170" spans="1:47" ht="20.100000000000001" customHeight="1" x14ac:dyDescent="0.2">
      <c r="D170" s="2" t="s">
        <v>114</v>
      </c>
      <c r="F170" s="39">
        <v>0</v>
      </c>
      <c r="G170" s="39"/>
      <c r="H170" s="39"/>
      <c r="I170" s="39"/>
      <c r="J170" s="39">
        <v>0</v>
      </c>
      <c r="K170" s="39">
        <v>0</v>
      </c>
      <c r="L170" s="39">
        <v>0</v>
      </c>
      <c r="M170" s="39"/>
      <c r="N170" s="39">
        <v>0</v>
      </c>
      <c r="O170" s="39"/>
      <c r="P170" s="39"/>
      <c r="Q170" s="39"/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39">
        <v>0</v>
      </c>
      <c r="X170" s="39">
        <v>0</v>
      </c>
      <c r="Y170" s="39">
        <v>0</v>
      </c>
      <c r="Z170" s="39">
        <v>0</v>
      </c>
      <c r="AA170" s="39"/>
      <c r="AB170" s="39">
        <v>0</v>
      </c>
      <c r="AC170" s="39"/>
      <c r="AD170" s="39"/>
      <c r="AE170" s="39"/>
      <c r="AF170" s="39">
        <v>0</v>
      </c>
      <c r="AG170" s="39">
        <v>0</v>
      </c>
      <c r="AH170" s="39"/>
      <c r="AI170" s="39">
        <v>0</v>
      </c>
      <c r="AJ170" s="39">
        <v>0</v>
      </c>
      <c r="AK170" s="39"/>
      <c r="AL170" s="39"/>
      <c r="AM170" s="39"/>
      <c r="AN170" s="39">
        <v>0</v>
      </c>
      <c r="AO170" s="39"/>
      <c r="AP170" s="39"/>
      <c r="AQ170" s="39"/>
      <c r="AR170" s="39">
        <v>0</v>
      </c>
      <c r="AS170" s="39"/>
      <c r="AT170" s="39">
        <v>0</v>
      </c>
      <c r="AU170" s="40"/>
    </row>
    <row r="171" spans="1:47" ht="20.100000000000001" customHeight="1" x14ac:dyDescent="0.2">
      <c r="D171" s="47" t="s">
        <v>101</v>
      </c>
      <c r="F171" s="48">
        <v>0</v>
      </c>
      <c r="G171" s="49"/>
      <c r="H171" s="49"/>
      <c r="I171" s="49"/>
      <c r="J171" s="48">
        <v>0</v>
      </c>
      <c r="K171" s="48">
        <v>0</v>
      </c>
      <c r="L171" s="48">
        <v>0</v>
      </c>
      <c r="M171" s="49"/>
      <c r="N171" s="48">
        <v>0</v>
      </c>
      <c r="O171" s="49"/>
      <c r="P171" s="49"/>
      <c r="Q171" s="49"/>
      <c r="R171" s="48">
        <v>0</v>
      </c>
      <c r="S171" s="48">
        <v>0</v>
      </c>
      <c r="T171" s="48">
        <v>0</v>
      </c>
      <c r="U171" s="48">
        <v>0</v>
      </c>
      <c r="V171" s="48">
        <v>0</v>
      </c>
      <c r="W171" s="48">
        <v>0</v>
      </c>
      <c r="X171" s="48">
        <v>0</v>
      </c>
      <c r="Y171" s="48">
        <v>0</v>
      </c>
      <c r="Z171" s="48">
        <v>0</v>
      </c>
      <c r="AA171" s="49"/>
      <c r="AB171" s="48">
        <v>0</v>
      </c>
      <c r="AC171" s="49"/>
      <c r="AD171" s="49"/>
      <c r="AE171" s="49"/>
      <c r="AF171" s="48">
        <v>0</v>
      </c>
      <c r="AG171" s="48">
        <v>0</v>
      </c>
      <c r="AH171" s="49"/>
      <c r="AI171" s="48">
        <v>0</v>
      </c>
      <c r="AJ171" s="48">
        <v>0</v>
      </c>
      <c r="AK171" s="49"/>
      <c r="AL171" s="49"/>
      <c r="AM171" s="49"/>
      <c r="AN171" s="48">
        <v>0</v>
      </c>
      <c r="AO171" s="49"/>
      <c r="AP171" s="49"/>
      <c r="AQ171" s="49"/>
      <c r="AR171" s="48">
        <v>0</v>
      </c>
      <c r="AS171" s="49"/>
      <c r="AT171" s="48">
        <v>0</v>
      </c>
      <c r="AU171" s="40"/>
    </row>
    <row r="172" spans="1:47" ht="20.100000000000001" customHeight="1" x14ac:dyDescent="0.2">
      <c r="D172" s="50" t="s">
        <v>102</v>
      </c>
      <c r="F172" s="49">
        <v>0</v>
      </c>
      <c r="G172" s="49"/>
      <c r="H172" s="49"/>
      <c r="I172" s="49"/>
      <c r="J172" s="49">
        <v>0</v>
      </c>
      <c r="K172" s="49">
        <v>0</v>
      </c>
      <c r="L172" s="49">
        <v>0</v>
      </c>
      <c r="M172" s="49"/>
      <c r="N172" s="49">
        <v>0</v>
      </c>
      <c r="O172" s="49"/>
      <c r="P172" s="49"/>
      <c r="Q172" s="49"/>
      <c r="R172" s="49">
        <v>0</v>
      </c>
      <c r="S172" s="49">
        <v>0</v>
      </c>
      <c r="T172" s="49">
        <v>0</v>
      </c>
      <c r="U172" s="49">
        <v>0</v>
      </c>
      <c r="V172" s="49">
        <v>0</v>
      </c>
      <c r="W172" s="49">
        <v>0</v>
      </c>
      <c r="X172" s="49">
        <v>0</v>
      </c>
      <c r="Y172" s="49">
        <v>0</v>
      </c>
      <c r="Z172" s="49">
        <v>0</v>
      </c>
      <c r="AA172" s="49"/>
      <c r="AB172" s="49">
        <v>0</v>
      </c>
      <c r="AC172" s="49"/>
      <c r="AD172" s="49"/>
      <c r="AE172" s="49"/>
      <c r="AF172" s="49">
        <v>0</v>
      </c>
      <c r="AG172" s="49">
        <v>0</v>
      </c>
      <c r="AH172" s="49"/>
      <c r="AI172" s="49">
        <v>0</v>
      </c>
      <c r="AJ172" s="49">
        <v>0</v>
      </c>
      <c r="AK172" s="49"/>
      <c r="AL172" s="49"/>
      <c r="AM172" s="49"/>
      <c r="AN172" s="49">
        <v>0</v>
      </c>
      <c r="AO172" s="49"/>
      <c r="AP172" s="49"/>
      <c r="AQ172" s="49"/>
      <c r="AR172" s="49">
        <v>0</v>
      </c>
      <c r="AS172" s="49"/>
      <c r="AT172" s="49">
        <v>0</v>
      </c>
      <c r="AU172" s="40"/>
    </row>
    <row r="173" spans="1:47" ht="20.100000000000001" customHeight="1" x14ac:dyDescent="0.2">
      <c r="D173" s="50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0"/>
    </row>
    <row r="174" spans="1:47" s="1" customFormat="1" ht="20.100000000000001" customHeight="1" x14ac:dyDescent="0.25">
      <c r="A174" s="3"/>
      <c r="B174" s="6"/>
      <c r="C174" s="51" t="s">
        <v>112</v>
      </c>
      <c r="D174" s="52"/>
      <c r="E174" s="5"/>
      <c r="F174" s="53">
        <v>0</v>
      </c>
      <c r="G174" s="54"/>
      <c r="H174" s="54"/>
      <c r="I174" s="54"/>
      <c r="J174" s="53">
        <v>0</v>
      </c>
      <c r="K174" s="53">
        <v>0</v>
      </c>
      <c r="L174" s="53">
        <v>0</v>
      </c>
      <c r="M174" s="54"/>
      <c r="N174" s="53">
        <v>0</v>
      </c>
      <c r="O174" s="54"/>
      <c r="P174" s="54"/>
      <c r="Q174" s="54"/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53">
        <v>0</v>
      </c>
      <c r="Y174" s="53">
        <v>0</v>
      </c>
      <c r="Z174" s="53">
        <v>0</v>
      </c>
      <c r="AA174" s="54"/>
      <c r="AB174" s="53">
        <v>0</v>
      </c>
      <c r="AC174" s="54"/>
      <c r="AD174" s="54"/>
      <c r="AE174" s="54"/>
      <c r="AF174" s="53">
        <v>0</v>
      </c>
      <c r="AG174" s="53">
        <v>0</v>
      </c>
      <c r="AH174" s="54"/>
      <c r="AI174" s="53">
        <v>0</v>
      </c>
      <c r="AJ174" s="53">
        <v>0</v>
      </c>
      <c r="AK174" s="54"/>
      <c r="AL174" s="54"/>
      <c r="AM174" s="54"/>
      <c r="AN174" s="53">
        <v>0</v>
      </c>
      <c r="AO174" s="54"/>
      <c r="AP174" s="54"/>
      <c r="AQ174" s="54"/>
      <c r="AR174" s="53">
        <v>0</v>
      </c>
      <c r="AS174" s="54"/>
      <c r="AT174" s="53">
        <v>0</v>
      </c>
      <c r="AU174" s="40"/>
    </row>
    <row r="175" spans="1:47" ht="20.100000000000001" customHeight="1" x14ac:dyDescent="0.2">
      <c r="D175" s="50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0"/>
    </row>
    <row r="176" spans="1:47" ht="20.100000000000001" customHeight="1" x14ac:dyDescent="0.2">
      <c r="C176" s="3" t="s">
        <v>0</v>
      </c>
      <c r="D176" s="50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0"/>
    </row>
    <row r="177" spans="1:47" ht="20.100000000000001" customHeight="1" x14ac:dyDescent="0.2">
      <c r="D177" s="2" t="s">
        <v>122</v>
      </c>
      <c r="F177" s="39">
        <v>90</v>
      </c>
      <c r="G177" s="39"/>
      <c r="H177" s="39"/>
      <c r="I177" s="39"/>
      <c r="J177" s="39">
        <v>34</v>
      </c>
      <c r="K177" s="39">
        <v>4</v>
      </c>
      <c r="L177" s="39">
        <v>12</v>
      </c>
      <c r="M177" s="39"/>
      <c r="N177" s="39">
        <v>50</v>
      </c>
      <c r="O177" s="39"/>
      <c r="P177" s="39"/>
      <c r="Q177" s="39"/>
      <c r="R177" s="39">
        <v>63</v>
      </c>
      <c r="S177" s="39">
        <v>4</v>
      </c>
      <c r="T177" s="39">
        <v>0</v>
      </c>
      <c r="U177" s="39">
        <v>0</v>
      </c>
      <c r="V177" s="39">
        <v>6</v>
      </c>
      <c r="W177" s="39">
        <v>0</v>
      </c>
      <c r="X177" s="39">
        <v>0</v>
      </c>
      <c r="Y177" s="39">
        <v>15</v>
      </c>
      <c r="Z177" s="39">
        <v>1</v>
      </c>
      <c r="AA177" s="39"/>
      <c r="AB177" s="39">
        <v>89</v>
      </c>
      <c r="AC177" s="39"/>
      <c r="AD177" s="39"/>
      <c r="AE177" s="39"/>
      <c r="AF177" s="39">
        <v>16</v>
      </c>
      <c r="AG177" s="39">
        <v>14</v>
      </c>
      <c r="AH177" s="39"/>
      <c r="AI177" s="39">
        <v>19</v>
      </c>
      <c r="AJ177" s="39">
        <v>11</v>
      </c>
      <c r="AK177" s="39"/>
      <c r="AL177" s="39"/>
      <c r="AM177" s="39"/>
      <c r="AN177" s="39">
        <v>51</v>
      </c>
      <c r="AO177" s="39"/>
      <c r="AP177" s="39"/>
      <c r="AQ177" s="39"/>
      <c r="AR177" s="39">
        <v>0</v>
      </c>
      <c r="AS177" s="39"/>
      <c r="AT177" s="39">
        <v>0</v>
      </c>
      <c r="AU177" s="40"/>
    </row>
    <row r="178" spans="1:47" ht="20.100000000000001" customHeight="1" x14ac:dyDescent="0.2">
      <c r="D178" s="47" t="s">
        <v>135</v>
      </c>
      <c r="F178" s="48">
        <v>49</v>
      </c>
      <c r="G178" s="49"/>
      <c r="H178" s="49"/>
      <c r="I178" s="49"/>
      <c r="J178" s="48">
        <v>41</v>
      </c>
      <c r="K178" s="48">
        <v>7</v>
      </c>
      <c r="L178" s="48">
        <v>14</v>
      </c>
      <c r="M178" s="49"/>
      <c r="N178" s="48">
        <v>62</v>
      </c>
      <c r="O178" s="49"/>
      <c r="P178" s="49"/>
      <c r="Q178" s="49"/>
      <c r="R178" s="48">
        <v>38</v>
      </c>
      <c r="S178" s="48">
        <v>2</v>
      </c>
      <c r="T178" s="48">
        <v>0</v>
      </c>
      <c r="U178" s="48">
        <v>0</v>
      </c>
      <c r="V178" s="48">
        <v>4</v>
      </c>
      <c r="W178" s="48">
        <v>0</v>
      </c>
      <c r="X178" s="48">
        <v>0</v>
      </c>
      <c r="Y178" s="48">
        <v>25</v>
      </c>
      <c r="Z178" s="48">
        <v>10</v>
      </c>
      <c r="AA178" s="49"/>
      <c r="AB178" s="48">
        <v>79</v>
      </c>
      <c r="AC178" s="49"/>
      <c r="AD178" s="49"/>
      <c r="AE178" s="49"/>
      <c r="AF178" s="48">
        <v>8</v>
      </c>
      <c r="AG178" s="48">
        <v>4</v>
      </c>
      <c r="AH178" s="49"/>
      <c r="AI178" s="48">
        <v>10</v>
      </c>
      <c r="AJ178" s="48">
        <v>10</v>
      </c>
      <c r="AK178" s="49"/>
      <c r="AL178" s="49"/>
      <c r="AM178" s="49"/>
      <c r="AN178" s="48">
        <v>40</v>
      </c>
      <c r="AO178" s="49"/>
      <c r="AP178" s="49"/>
      <c r="AQ178" s="49"/>
      <c r="AR178" s="48">
        <v>0</v>
      </c>
      <c r="AS178" s="49"/>
      <c r="AT178" s="48">
        <v>0</v>
      </c>
      <c r="AU178" s="40"/>
    </row>
    <row r="179" spans="1:47" ht="20.100000000000001" customHeight="1" x14ac:dyDescent="0.2">
      <c r="D179" s="2" t="s">
        <v>113</v>
      </c>
      <c r="F179" s="39">
        <v>87</v>
      </c>
      <c r="G179" s="39"/>
      <c r="H179" s="39"/>
      <c r="I179" s="39"/>
      <c r="J179" s="39">
        <v>41</v>
      </c>
      <c r="K179" s="39">
        <v>2</v>
      </c>
      <c r="L179" s="39">
        <v>14</v>
      </c>
      <c r="M179" s="39"/>
      <c r="N179" s="39">
        <v>57</v>
      </c>
      <c r="O179" s="39"/>
      <c r="P179" s="39"/>
      <c r="Q179" s="39"/>
      <c r="R179" s="39">
        <v>37</v>
      </c>
      <c r="S179" s="39">
        <v>2</v>
      </c>
      <c r="T179" s="39">
        <v>0</v>
      </c>
      <c r="U179" s="39">
        <v>1</v>
      </c>
      <c r="V179" s="39">
        <v>5</v>
      </c>
      <c r="W179" s="39">
        <v>0</v>
      </c>
      <c r="X179" s="39">
        <v>1</v>
      </c>
      <c r="Y179" s="39">
        <v>20</v>
      </c>
      <c r="Z179" s="39">
        <v>0</v>
      </c>
      <c r="AA179" s="39"/>
      <c r="AB179" s="39">
        <v>66</v>
      </c>
      <c r="AC179" s="39"/>
      <c r="AD179" s="39"/>
      <c r="AE179" s="39"/>
      <c r="AF179" s="39">
        <v>11</v>
      </c>
      <c r="AG179" s="39">
        <v>11</v>
      </c>
      <c r="AH179" s="39"/>
      <c r="AI179" s="39">
        <v>9</v>
      </c>
      <c r="AJ179" s="39">
        <v>3</v>
      </c>
      <c r="AK179" s="39"/>
      <c r="AL179" s="39"/>
      <c r="AM179" s="39"/>
      <c r="AN179" s="39">
        <v>68</v>
      </c>
      <c r="AO179" s="39"/>
      <c r="AP179" s="39"/>
      <c r="AQ179" s="39"/>
      <c r="AR179" s="39">
        <v>0</v>
      </c>
      <c r="AS179" s="39"/>
      <c r="AT179" s="39">
        <v>0</v>
      </c>
      <c r="AU179" s="40"/>
    </row>
    <row r="180" spans="1:47" ht="20.100000000000001" customHeight="1" x14ac:dyDescent="0.2">
      <c r="D180" s="47" t="s">
        <v>136</v>
      </c>
      <c r="F180" s="48">
        <v>87</v>
      </c>
      <c r="G180" s="49"/>
      <c r="H180" s="49"/>
      <c r="I180" s="49"/>
      <c r="J180" s="48">
        <v>34</v>
      </c>
      <c r="K180" s="48">
        <v>3</v>
      </c>
      <c r="L180" s="48">
        <v>18</v>
      </c>
      <c r="M180" s="49"/>
      <c r="N180" s="48">
        <v>55</v>
      </c>
      <c r="O180" s="49"/>
      <c r="P180" s="49"/>
      <c r="Q180" s="49"/>
      <c r="R180" s="48">
        <v>50</v>
      </c>
      <c r="S180" s="48">
        <v>2</v>
      </c>
      <c r="T180" s="48">
        <v>0</v>
      </c>
      <c r="U180" s="48">
        <v>0</v>
      </c>
      <c r="V180" s="48">
        <v>6</v>
      </c>
      <c r="W180" s="48">
        <v>1</v>
      </c>
      <c r="X180" s="48">
        <v>0</v>
      </c>
      <c r="Y180" s="48">
        <v>23</v>
      </c>
      <c r="Z180" s="48">
        <v>7</v>
      </c>
      <c r="AA180" s="49"/>
      <c r="AB180" s="48">
        <v>89</v>
      </c>
      <c r="AC180" s="49"/>
      <c r="AD180" s="49"/>
      <c r="AE180" s="49"/>
      <c r="AF180" s="48">
        <v>1</v>
      </c>
      <c r="AG180" s="48">
        <v>7</v>
      </c>
      <c r="AH180" s="49"/>
      <c r="AI180" s="48">
        <v>0</v>
      </c>
      <c r="AJ180" s="48">
        <v>20</v>
      </c>
      <c r="AK180" s="49"/>
      <c r="AL180" s="49"/>
      <c r="AM180" s="49"/>
      <c r="AN180" s="48">
        <v>65</v>
      </c>
      <c r="AO180" s="49"/>
      <c r="AP180" s="49"/>
      <c r="AQ180" s="49"/>
      <c r="AR180" s="48">
        <v>0</v>
      </c>
      <c r="AS180" s="49"/>
      <c r="AT180" s="48">
        <v>0</v>
      </c>
      <c r="AU180" s="40"/>
    </row>
    <row r="181" spans="1:47" ht="20.100000000000001" customHeight="1" x14ac:dyDescent="0.2">
      <c r="D181" s="2" t="s">
        <v>114</v>
      </c>
      <c r="F181" s="39">
        <v>112</v>
      </c>
      <c r="G181" s="39"/>
      <c r="H181" s="39"/>
      <c r="I181" s="39"/>
      <c r="J181" s="39">
        <v>61</v>
      </c>
      <c r="K181" s="39">
        <v>5</v>
      </c>
      <c r="L181" s="39">
        <v>14</v>
      </c>
      <c r="M181" s="39"/>
      <c r="N181" s="39">
        <v>80</v>
      </c>
      <c r="O181" s="39"/>
      <c r="P181" s="39"/>
      <c r="Q181" s="39"/>
      <c r="R181" s="39">
        <v>62</v>
      </c>
      <c r="S181" s="39">
        <v>6</v>
      </c>
      <c r="T181" s="39">
        <v>2</v>
      </c>
      <c r="U181" s="39">
        <v>2</v>
      </c>
      <c r="V181" s="39">
        <v>6</v>
      </c>
      <c r="W181" s="39">
        <v>0</v>
      </c>
      <c r="X181" s="39">
        <v>3</v>
      </c>
      <c r="Y181" s="39">
        <v>42</v>
      </c>
      <c r="Z181" s="39">
        <v>3</v>
      </c>
      <c r="AA181" s="39"/>
      <c r="AB181" s="39">
        <v>126</v>
      </c>
      <c r="AC181" s="39"/>
      <c r="AD181" s="39"/>
      <c r="AE181" s="39"/>
      <c r="AF181" s="39">
        <v>8</v>
      </c>
      <c r="AG181" s="39">
        <v>6</v>
      </c>
      <c r="AH181" s="39"/>
      <c r="AI181" s="39">
        <v>7</v>
      </c>
      <c r="AJ181" s="39">
        <v>5</v>
      </c>
      <c r="AK181" s="39"/>
      <c r="AL181" s="39"/>
      <c r="AM181" s="39"/>
      <c r="AN181" s="39">
        <v>64</v>
      </c>
      <c r="AO181" s="39"/>
      <c r="AP181" s="39"/>
      <c r="AQ181" s="39"/>
      <c r="AR181" s="39">
        <v>0</v>
      </c>
      <c r="AS181" s="39"/>
      <c r="AT181" s="39">
        <v>0</v>
      </c>
      <c r="AU181" s="40"/>
    </row>
    <row r="182" spans="1:47" ht="20.100000000000001" customHeight="1" x14ac:dyDescent="0.2">
      <c r="D182" s="47" t="s">
        <v>101</v>
      </c>
      <c r="F182" s="48">
        <v>92</v>
      </c>
      <c r="G182" s="49"/>
      <c r="H182" s="49"/>
      <c r="I182" s="49"/>
      <c r="J182" s="48">
        <v>35</v>
      </c>
      <c r="K182" s="48">
        <v>5</v>
      </c>
      <c r="L182" s="48">
        <v>13</v>
      </c>
      <c r="M182" s="49"/>
      <c r="N182" s="48">
        <v>53</v>
      </c>
      <c r="O182" s="49"/>
      <c r="P182" s="49"/>
      <c r="Q182" s="49"/>
      <c r="R182" s="48">
        <v>73</v>
      </c>
      <c r="S182" s="48">
        <v>5</v>
      </c>
      <c r="T182" s="48">
        <v>0</v>
      </c>
      <c r="U182" s="48">
        <v>0</v>
      </c>
      <c r="V182" s="48">
        <v>10</v>
      </c>
      <c r="W182" s="48">
        <v>0</v>
      </c>
      <c r="X182" s="48">
        <v>0</v>
      </c>
      <c r="Y182" s="48">
        <v>16</v>
      </c>
      <c r="Z182" s="48">
        <v>3</v>
      </c>
      <c r="AA182" s="49"/>
      <c r="AB182" s="48">
        <v>107</v>
      </c>
      <c r="AC182" s="49"/>
      <c r="AD182" s="49"/>
      <c r="AE182" s="49"/>
      <c r="AF182" s="48">
        <v>13</v>
      </c>
      <c r="AG182" s="48">
        <v>5</v>
      </c>
      <c r="AH182" s="49"/>
      <c r="AI182" s="48">
        <v>10</v>
      </c>
      <c r="AJ182" s="48">
        <v>22</v>
      </c>
      <c r="AK182" s="49"/>
      <c r="AL182" s="49"/>
      <c r="AM182" s="49"/>
      <c r="AN182" s="48">
        <v>52</v>
      </c>
      <c r="AO182" s="49"/>
      <c r="AP182" s="49"/>
      <c r="AQ182" s="49"/>
      <c r="AR182" s="48">
        <v>0</v>
      </c>
      <c r="AS182" s="49"/>
      <c r="AT182" s="48">
        <v>0</v>
      </c>
      <c r="AU182" s="40"/>
    </row>
    <row r="183" spans="1:47" ht="19.5" customHeight="1" x14ac:dyDescent="0.2">
      <c r="D183" s="2" t="s">
        <v>116</v>
      </c>
      <c r="F183" s="39">
        <v>108</v>
      </c>
      <c r="G183" s="39"/>
      <c r="H183" s="39"/>
      <c r="I183" s="39"/>
      <c r="J183" s="39">
        <v>42</v>
      </c>
      <c r="K183" s="39">
        <v>1</v>
      </c>
      <c r="L183" s="39">
        <v>27</v>
      </c>
      <c r="M183" s="39"/>
      <c r="N183" s="39">
        <v>70</v>
      </c>
      <c r="O183" s="39"/>
      <c r="P183" s="39"/>
      <c r="Q183" s="39"/>
      <c r="R183" s="39">
        <v>72</v>
      </c>
      <c r="S183" s="39">
        <v>3</v>
      </c>
      <c r="T183" s="39">
        <v>0</v>
      </c>
      <c r="U183" s="39">
        <v>2</v>
      </c>
      <c r="V183" s="39">
        <v>2</v>
      </c>
      <c r="W183" s="39">
        <v>0</v>
      </c>
      <c r="X183" s="39">
        <v>0</v>
      </c>
      <c r="Y183" s="39">
        <v>26</v>
      </c>
      <c r="Z183" s="39">
        <v>7</v>
      </c>
      <c r="AA183" s="39"/>
      <c r="AB183" s="39">
        <v>112</v>
      </c>
      <c r="AC183" s="39"/>
      <c r="AD183" s="39"/>
      <c r="AE183" s="39"/>
      <c r="AF183" s="39">
        <v>11</v>
      </c>
      <c r="AG183" s="39">
        <v>0</v>
      </c>
      <c r="AH183" s="39"/>
      <c r="AI183" s="39">
        <v>15</v>
      </c>
      <c r="AJ183" s="39">
        <v>9</v>
      </c>
      <c r="AK183" s="39"/>
      <c r="AL183" s="39"/>
      <c r="AM183" s="39"/>
      <c r="AN183" s="39">
        <v>79</v>
      </c>
      <c r="AO183" s="39"/>
      <c r="AP183" s="39"/>
      <c r="AQ183" s="39"/>
      <c r="AR183" s="39">
        <v>0</v>
      </c>
      <c r="AS183" s="39"/>
      <c r="AT183" s="39">
        <v>0</v>
      </c>
      <c r="AU183" s="40"/>
    </row>
    <row r="184" spans="1:47" ht="20.100000000000001" customHeight="1" x14ac:dyDescent="0.2">
      <c r="D184" s="47" t="s">
        <v>155</v>
      </c>
      <c r="F184" s="48">
        <v>20</v>
      </c>
      <c r="G184" s="49"/>
      <c r="H184" s="49"/>
      <c r="I184" s="49"/>
      <c r="J184" s="48">
        <v>66</v>
      </c>
      <c r="K184" s="48">
        <v>15</v>
      </c>
      <c r="L184" s="48">
        <v>13</v>
      </c>
      <c r="M184" s="49"/>
      <c r="N184" s="48">
        <v>94</v>
      </c>
      <c r="O184" s="49"/>
      <c r="P184" s="49"/>
      <c r="Q184" s="49"/>
      <c r="R184" s="48">
        <v>30</v>
      </c>
      <c r="S184" s="48">
        <v>5</v>
      </c>
      <c r="T184" s="48">
        <v>1</v>
      </c>
      <c r="U184" s="48">
        <v>0</v>
      </c>
      <c r="V184" s="48">
        <v>4</v>
      </c>
      <c r="W184" s="48">
        <v>0</v>
      </c>
      <c r="X184" s="48">
        <v>9</v>
      </c>
      <c r="Y184" s="48">
        <v>51</v>
      </c>
      <c r="Z184" s="48">
        <v>1</v>
      </c>
      <c r="AA184" s="49"/>
      <c r="AB184" s="48">
        <v>101</v>
      </c>
      <c r="AC184" s="49"/>
      <c r="AD184" s="49"/>
      <c r="AE184" s="49"/>
      <c r="AF184" s="48">
        <v>9</v>
      </c>
      <c r="AG184" s="48">
        <v>5</v>
      </c>
      <c r="AH184" s="49"/>
      <c r="AI184" s="48">
        <v>9</v>
      </c>
      <c r="AJ184" s="48">
        <v>4</v>
      </c>
      <c r="AK184" s="49"/>
      <c r="AL184" s="49"/>
      <c r="AM184" s="49"/>
      <c r="AN184" s="48">
        <v>12</v>
      </c>
      <c r="AO184" s="49"/>
      <c r="AP184" s="49"/>
      <c r="AQ184" s="49"/>
      <c r="AR184" s="48">
        <v>0</v>
      </c>
      <c r="AS184" s="49"/>
      <c r="AT184" s="48">
        <v>0</v>
      </c>
      <c r="AU184" s="40"/>
    </row>
    <row r="185" spans="1:47" ht="20.100000000000001" customHeight="1" x14ac:dyDescent="0.2">
      <c r="D185" s="2" t="s">
        <v>137</v>
      </c>
      <c r="F185" s="39">
        <v>45</v>
      </c>
      <c r="G185" s="39"/>
      <c r="H185" s="39"/>
      <c r="I185" s="39"/>
      <c r="J185" s="39">
        <v>56</v>
      </c>
      <c r="K185" s="39">
        <v>1</v>
      </c>
      <c r="L185" s="39">
        <v>5</v>
      </c>
      <c r="M185" s="39"/>
      <c r="N185" s="39">
        <v>62</v>
      </c>
      <c r="O185" s="39"/>
      <c r="P185" s="39"/>
      <c r="Q185" s="39"/>
      <c r="R185" s="39">
        <v>27</v>
      </c>
      <c r="S185" s="39">
        <v>2</v>
      </c>
      <c r="T185" s="39">
        <v>1</v>
      </c>
      <c r="U185" s="39">
        <v>0</v>
      </c>
      <c r="V185" s="39">
        <v>3</v>
      </c>
      <c r="W185" s="39">
        <v>0</v>
      </c>
      <c r="X185" s="39">
        <v>0</v>
      </c>
      <c r="Y185" s="39">
        <v>45</v>
      </c>
      <c r="Z185" s="39">
        <v>1</v>
      </c>
      <c r="AA185" s="39"/>
      <c r="AB185" s="39">
        <v>79</v>
      </c>
      <c r="AC185" s="39"/>
      <c r="AD185" s="39"/>
      <c r="AE185" s="39"/>
      <c r="AF185" s="39">
        <v>8</v>
      </c>
      <c r="AG185" s="39">
        <v>12</v>
      </c>
      <c r="AH185" s="39"/>
      <c r="AI185" s="39">
        <v>13</v>
      </c>
      <c r="AJ185" s="39">
        <v>8</v>
      </c>
      <c r="AK185" s="39"/>
      <c r="AL185" s="39"/>
      <c r="AM185" s="39"/>
      <c r="AN185" s="39">
        <v>29</v>
      </c>
      <c r="AO185" s="39"/>
      <c r="AP185" s="39"/>
      <c r="AQ185" s="39"/>
      <c r="AR185" s="39">
        <v>0</v>
      </c>
      <c r="AS185" s="39"/>
      <c r="AT185" s="39">
        <v>0</v>
      </c>
      <c r="AU185" s="40"/>
    </row>
    <row r="186" spans="1:47" ht="20.100000000000001" customHeight="1" x14ac:dyDescent="0.2"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40"/>
    </row>
    <row r="187" spans="1:47" s="1" customFormat="1" ht="20.100000000000001" customHeight="1" x14ac:dyDescent="0.25">
      <c r="A187" s="3"/>
      <c r="B187" s="6"/>
      <c r="C187" s="51" t="s">
        <v>120</v>
      </c>
      <c r="D187" s="52"/>
      <c r="E187" s="5"/>
      <c r="F187" s="53">
        <v>690</v>
      </c>
      <c r="G187" s="54"/>
      <c r="H187" s="54"/>
      <c r="I187" s="54"/>
      <c r="J187" s="53">
        <v>410</v>
      </c>
      <c r="K187" s="53">
        <v>43</v>
      </c>
      <c r="L187" s="53">
        <v>130</v>
      </c>
      <c r="M187" s="54"/>
      <c r="N187" s="53">
        <v>583</v>
      </c>
      <c r="O187" s="54"/>
      <c r="P187" s="54"/>
      <c r="Q187" s="54"/>
      <c r="R187" s="53">
        <v>452</v>
      </c>
      <c r="S187" s="53">
        <v>31</v>
      </c>
      <c r="T187" s="53">
        <v>4</v>
      </c>
      <c r="U187" s="53">
        <v>5</v>
      </c>
      <c r="V187" s="53">
        <v>46</v>
      </c>
      <c r="W187" s="53">
        <v>1</v>
      </c>
      <c r="X187" s="53">
        <v>13</v>
      </c>
      <c r="Y187" s="53">
        <v>263</v>
      </c>
      <c r="Z187" s="53">
        <v>33</v>
      </c>
      <c r="AA187" s="54"/>
      <c r="AB187" s="53">
        <v>848</v>
      </c>
      <c r="AC187" s="54"/>
      <c r="AD187" s="54"/>
      <c r="AE187" s="54"/>
      <c r="AF187" s="53">
        <v>85</v>
      </c>
      <c r="AG187" s="53">
        <v>64</v>
      </c>
      <c r="AH187" s="54"/>
      <c r="AI187" s="53">
        <v>92</v>
      </c>
      <c r="AJ187" s="53">
        <v>92</v>
      </c>
      <c r="AK187" s="54"/>
      <c r="AL187" s="54"/>
      <c r="AM187" s="54"/>
      <c r="AN187" s="53">
        <v>460</v>
      </c>
      <c r="AO187" s="54"/>
      <c r="AP187" s="54"/>
      <c r="AQ187" s="54"/>
      <c r="AR187" s="53">
        <v>0</v>
      </c>
      <c r="AS187" s="54"/>
      <c r="AT187" s="53">
        <v>0</v>
      </c>
      <c r="AU187" s="40"/>
    </row>
    <row r="188" spans="1:47" ht="20.100000000000001" customHeight="1" x14ac:dyDescent="0.2"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40"/>
    </row>
    <row r="189" spans="1:47" ht="20.100000000000001" customHeight="1" x14ac:dyDescent="0.2">
      <c r="C189" s="3" t="s">
        <v>162</v>
      </c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40"/>
    </row>
    <row r="190" spans="1:47" ht="20.100000000000001" customHeight="1" x14ac:dyDescent="0.2">
      <c r="D190" s="2" t="s">
        <v>163</v>
      </c>
      <c r="F190" s="39">
        <v>0</v>
      </c>
      <c r="G190" s="39"/>
      <c r="H190" s="39"/>
      <c r="I190" s="39"/>
      <c r="J190" s="39">
        <v>0</v>
      </c>
      <c r="K190" s="39">
        <v>0</v>
      </c>
      <c r="L190" s="39">
        <v>0</v>
      </c>
      <c r="M190" s="39"/>
      <c r="N190" s="39">
        <v>0</v>
      </c>
      <c r="O190" s="39"/>
      <c r="P190" s="39"/>
      <c r="Q190" s="39"/>
      <c r="R190" s="39">
        <v>0</v>
      </c>
      <c r="S190" s="39">
        <v>0</v>
      </c>
      <c r="T190" s="39">
        <v>0</v>
      </c>
      <c r="U190" s="39">
        <v>0</v>
      </c>
      <c r="V190" s="39">
        <v>0</v>
      </c>
      <c r="W190" s="39">
        <v>0</v>
      </c>
      <c r="X190" s="39">
        <v>0</v>
      </c>
      <c r="Y190" s="39">
        <v>0</v>
      </c>
      <c r="Z190" s="39">
        <v>0</v>
      </c>
      <c r="AA190" s="39"/>
      <c r="AB190" s="39">
        <v>0</v>
      </c>
      <c r="AC190" s="39"/>
      <c r="AD190" s="39"/>
      <c r="AE190" s="39"/>
      <c r="AF190" s="39">
        <v>0</v>
      </c>
      <c r="AG190" s="39">
        <v>0</v>
      </c>
      <c r="AH190" s="39"/>
      <c r="AI190" s="39">
        <v>0</v>
      </c>
      <c r="AJ190" s="39">
        <v>0</v>
      </c>
      <c r="AK190" s="39"/>
      <c r="AL190" s="39"/>
      <c r="AM190" s="39"/>
      <c r="AN190" s="39">
        <v>0</v>
      </c>
      <c r="AO190" s="39"/>
      <c r="AP190" s="39"/>
      <c r="AQ190" s="39"/>
      <c r="AR190" s="39">
        <v>0</v>
      </c>
      <c r="AS190" s="39"/>
      <c r="AT190" s="39">
        <v>0</v>
      </c>
      <c r="AU190" s="40"/>
    </row>
    <row r="191" spans="1:47" ht="19.5" customHeight="1" x14ac:dyDescent="0.2">
      <c r="D191" s="47" t="s">
        <v>164</v>
      </c>
      <c r="F191" s="48">
        <v>0</v>
      </c>
      <c r="G191" s="49"/>
      <c r="H191" s="49"/>
      <c r="I191" s="49"/>
      <c r="J191" s="48">
        <v>0</v>
      </c>
      <c r="K191" s="48">
        <v>0</v>
      </c>
      <c r="L191" s="48">
        <v>0</v>
      </c>
      <c r="M191" s="49"/>
      <c r="N191" s="48">
        <v>0</v>
      </c>
      <c r="O191" s="49"/>
      <c r="P191" s="49"/>
      <c r="Q191" s="49"/>
      <c r="R191" s="48">
        <v>0</v>
      </c>
      <c r="S191" s="48">
        <v>0</v>
      </c>
      <c r="T191" s="48">
        <v>0</v>
      </c>
      <c r="U191" s="48">
        <v>0</v>
      </c>
      <c r="V191" s="48">
        <v>0</v>
      </c>
      <c r="W191" s="48">
        <v>0</v>
      </c>
      <c r="X191" s="48">
        <v>0</v>
      </c>
      <c r="Y191" s="48">
        <v>0</v>
      </c>
      <c r="Z191" s="48">
        <v>0</v>
      </c>
      <c r="AA191" s="49"/>
      <c r="AB191" s="48">
        <v>0</v>
      </c>
      <c r="AC191" s="49"/>
      <c r="AD191" s="49"/>
      <c r="AE191" s="49"/>
      <c r="AF191" s="48">
        <v>0</v>
      </c>
      <c r="AG191" s="48">
        <v>0</v>
      </c>
      <c r="AH191" s="49"/>
      <c r="AI191" s="48">
        <v>0</v>
      </c>
      <c r="AJ191" s="48">
        <v>0</v>
      </c>
      <c r="AK191" s="49"/>
      <c r="AL191" s="49"/>
      <c r="AM191" s="49"/>
      <c r="AN191" s="48">
        <v>0</v>
      </c>
      <c r="AO191" s="49"/>
      <c r="AP191" s="49"/>
      <c r="AQ191" s="49"/>
      <c r="AR191" s="48">
        <v>0</v>
      </c>
      <c r="AS191" s="49"/>
      <c r="AT191" s="48">
        <v>0</v>
      </c>
      <c r="AU191" s="40"/>
    </row>
    <row r="192" spans="1:47" ht="20.100000000000001" customHeight="1" x14ac:dyDescent="0.2">
      <c r="D192" s="2" t="s">
        <v>165</v>
      </c>
      <c r="F192" s="39">
        <v>0</v>
      </c>
      <c r="G192" s="39"/>
      <c r="H192" s="39"/>
      <c r="I192" s="39"/>
      <c r="J192" s="39">
        <v>0</v>
      </c>
      <c r="K192" s="39">
        <v>0</v>
      </c>
      <c r="L192" s="39">
        <v>0</v>
      </c>
      <c r="M192" s="39"/>
      <c r="N192" s="39">
        <v>0</v>
      </c>
      <c r="O192" s="39"/>
      <c r="P192" s="39"/>
      <c r="Q192" s="39"/>
      <c r="R192" s="39">
        <v>0</v>
      </c>
      <c r="S192" s="39">
        <v>0</v>
      </c>
      <c r="T192" s="39">
        <v>0</v>
      </c>
      <c r="U192" s="39">
        <v>0</v>
      </c>
      <c r="V192" s="39">
        <v>0</v>
      </c>
      <c r="W192" s="39">
        <v>0</v>
      </c>
      <c r="X192" s="39">
        <v>0</v>
      </c>
      <c r="Y192" s="39">
        <v>0</v>
      </c>
      <c r="Z192" s="39">
        <v>0</v>
      </c>
      <c r="AA192" s="39"/>
      <c r="AB192" s="39">
        <v>0</v>
      </c>
      <c r="AC192" s="39"/>
      <c r="AD192" s="39"/>
      <c r="AE192" s="39"/>
      <c r="AF192" s="39">
        <v>0</v>
      </c>
      <c r="AG192" s="39">
        <v>0</v>
      </c>
      <c r="AH192" s="39"/>
      <c r="AI192" s="39">
        <v>0</v>
      </c>
      <c r="AJ192" s="39">
        <v>0</v>
      </c>
      <c r="AK192" s="39"/>
      <c r="AL192" s="39"/>
      <c r="AM192" s="39"/>
      <c r="AN192" s="39">
        <v>0</v>
      </c>
      <c r="AO192" s="39"/>
      <c r="AP192" s="39"/>
      <c r="AQ192" s="39"/>
      <c r="AR192" s="39">
        <v>0</v>
      </c>
      <c r="AS192" s="39"/>
      <c r="AT192" s="39">
        <v>0</v>
      </c>
      <c r="AU192" s="40"/>
    </row>
    <row r="193" spans="1:47" ht="19.5" customHeight="1" x14ac:dyDescent="0.2">
      <c r="D193" s="47" t="s">
        <v>166</v>
      </c>
      <c r="F193" s="48">
        <v>0</v>
      </c>
      <c r="G193" s="49"/>
      <c r="H193" s="49"/>
      <c r="I193" s="49"/>
      <c r="J193" s="48">
        <v>0</v>
      </c>
      <c r="K193" s="48">
        <v>0</v>
      </c>
      <c r="L193" s="48">
        <v>0</v>
      </c>
      <c r="M193" s="49"/>
      <c r="N193" s="48">
        <v>0</v>
      </c>
      <c r="O193" s="49"/>
      <c r="P193" s="49"/>
      <c r="Q193" s="49"/>
      <c r="R193" s="48">
        <v>0</v>
      </c>
      <c r="S193" s="48">
        <v>0</v>
      </c>
      <c r="T193" s="48">
        <v>0</v>
      </c>
      <c r="U193" s="48">
        <v>0</v>
      </c>
      <c r="V193" s="48">
        <v>0</v>
      </c>
      <c r="W193" s="48">
        <v>0</v>
      </c>
      <c r="X193" s="48">
        <v>0</v>
      </c>
      <c r="Y193" s="48">
        <v>0</v>
      </c>
      <c r="Z193" s="48">
        <v>0</v>
      </c>
      <c r="AA193" s="49"/>
      <c r="AB193" s="48">
        <v>0</v>
      </c>
      <c r="AC193" s="49"/>
      <c r="AD193" s="49"/>
      <c r="AE193" s="49"/>
      <c r="AF193" s="48">
        <v>0</v>
      </c>
      <c r="AG193" s="48">
        <v>0</v>
      </c>
      <c r="AH193" s="49"/>
      <c r="AI193" s="48">
        <v>0</v>
      </c>
      <c r="AJ193" s="48">
        <v>0</v>
      </c>
      <c r="AK193" s="49"/>
      <c r="AL193" s="49"/>
      <c r="AM193" s="49"/>
      <c r="AN193" s="48">
        <v>0</v>
      </c>
      <c r="AO193" s="49"/>
      <c r="AP193" s="49"/>
      <c r="AQ193" s="49"/>
      <c r="AR193" s="48">
        <v>0</v>
      </c>
      <c r="AS193" s="49"/>
      <c r="AT193" s="48">
        <v>0</v>
      </c>
      <c r="AU193" s="40"/>
    </row>
    <row r="194" spans="1:47" ht="20.100000000000001" customHeight="1" x14ac:dyDescent="0.2">
      <c r="D194" s="2" t="s">
        <v>167</v>
      </c>
      <c r="F194" s="39">
        <v>0</v>
      </c>
      <c r="G194" s="39"/>
      <c r="H194" s="39"/>
      <c r="I194" s="39"/>
      <c r="J194" s="39">
        <v>0</v>
      </c>
      <c r="K194" s="39">
        <v>0</v>
      </c>
      <c r="L194" s="39">
        <v>0</v>
      </c>
      <c r="M194" s="39"/>
      <c r="N194" s="39">
        <v>0</v>
      </c>
      <c r="O194" s="39"/>
      <c r="P194" s="39"/>
      <c r="Q194" s="39"/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/>
      <c r="AB194" s="39">
        <v>0</v>
      </c>
      <c r="AC194" s="39"/>
      <c r="AD194" s="39"/>
      <c r="AE194" s="39"/>
      <c r="AF194" s="39">
        <v>0</v>
      </c>
      <c r="AG194" s="39">
        <v>0</v>
      </c>
      <c r="AH194" s="39"/>
      <c r="AI194" s="39">
        <v>0</v>
      </c>
      <c r="AJ194" s="39">
        <v>0</v>
      </c>
      <c r="AK194" s="39"/>
      <c r="AL194" s="39"/>
      <c r="AM194" s="39"/>
      <c r="AN194" s="39">
        <v>0</v>
      </c>
      <c r="AO194" s="39"/>
      <c r="AP194" s="39"/>
      <c r="AQ194" s="39"/>
      <c r="AR194" s="39">
        <v>0</v>
      </c>
      <c r="AS194" s="39"/>
      <c r="AT194" s="39">
        <v>0</v>
      </c>
      <c r="AU194" s="40"/>
    </row>
    <row r="195" spans="1:47" ht="19.5" customHeight="1" x14ac:dyDescent="0.2">
      <c r="D195" s="47" t="s">
        <v>168</v>
      </c>
      <c r="F195" s="48">
        <v>0</v>
      </c>
      <c r="G195" s="49"/>
      <c r="H195" s="49"/>
      <c r="I195" s="49"/>
      <c r="J195" s="48">
        <v>0</v>
      </c>
      <c r="K195" s="48">
        <v>0</v>
      </c>
      <c r="L195" s="48">
        <v>0</v>
      </c>
      <c r="M195" s="49"/>
      <c r="N195" s="48">
        <v>0</v>
      </c>
      <c r="O195" s="49"/>
      <c r="P195" s="49"/>
      <c r="Q195" s="49"/>
      <c r="R195" s="48">
        <v>0</v>
      </c>
      <c r="S195" s="48">
        <v>0</v>
      </c>
      <c r="T195" s="48">
        <v>0</v>
      </c>
      <c r="U195" s="48">
        <v>0</v>
      </c>
      <c r="V195" s="48">
        <v>0</v>
      </c>
      <c r="W195" s="48">
        <v>0</v>
      </c>
      <c r="X195" s="48">
        <v>0</v>
      </c>
      <c r="Y195" s="48">
        <v>0</v>
      </c>
      <c r="Z195" s="48">
        <v>0</v>
      </c>
      <c r="AA195" s="49"/>
      <c r="AB195" s="48">
        <v>0</v>
      </c>
      <c r="AC195" s="49"/>
      <c r="AD195" s="49"/>
      <c r="AE195" s="49"/>
      <c r="AF195" s="48">
        <v>0</v>
      </c>
      <c r="AG195" s="48">
        <v>0</v>
      </c>
      <c r="AH195" s="49"/>
      <c r="AI195" s="48">
        <v>0</v>
      </c>
      <c r="AJ195" s="48">
        <v>0</v>
      </c>
      <c r="AK195" s="49"/>
      <c r="AL195" s="49"/>
      <c r="AM195" s="49"/>
      <c r="AN195" s="48">
        <v>0</v>
      </c>
      <c r="AO195" s="49"/>
      <c r="AP195" s="49"/>
      <c r="AQ195" s="49"/>
      <c r="AR195" s="48">
        <v>0</v>
      </c>
      <c r="AS195" s="49"/>
      <c r="AT195" s="48">
        <v>0</v>
      </c>
      <c r="AU195" s="40"/>
    </row>
    <row r="196" spans="1:47" ht="20.100000000000001" customHeight="1" x14ac:dyDescent="0.2">
      <c r="D196" s="2" t="s">
        <v>169</v>
      </c>
      <c r="F196" s="39">
        <v>0</v>
      </c>
      <c r="G196" s="39"/>
      <c r="H196" s="39"/>
      <c r="I196" s="39"/>
      <c r="J196" s="39">
        <v>0</v>
      </c>
      <c r="K196" s="39">
        <v>0</v>
      </c>
      <c r="L196" s="39">
        <v>0</v>
      </c>
      <c r="M196" s="39"/>
      <c r="N196" s="39">
        <v>0</v>
      </c>
      <c r="O196" s="39"/>
      <c r="P196" s="39"/>
      <c r="Q196" s="39"/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/>
      <c r="AB196" s="39">
        <v>0</v>
      </c>
      <c r="AC196" s="39"/>
      <c r="AD196" s="39"/>
      <c r="AE196" s="39"/>
      <c r="AF196" s="39">
        <v>0</v>
      </c>
      <c r="AG196" s="39">
        <v>0</v>
      </c>
      <c r="AH196" s="39"/>
      <c r="AI196" s="39">
        <v>0</v>
      </c>
      <c r="AJ196" s="39">
        <v>0</v>
      </c>
      <c r="AK196" s="39"/>
      <c r="AL196" s="39"/>
      <c r="AM196" s="39"/>
      <c r="AN196" s="39">
        <v>0</v>
      </c>
      <c r="AO196" s="39"/>
      <c r="AP196" s="39"/>
      <c r="AQ196" s="39"/>
      <c r="AR196" s="39">
        <v>0</v>
      </c>
      <c r="AS196" s="39"/>
      <c r="AT196" s="39">
        <v>0</v>
      </c>
      <c r="AU196" s="40"/>
    </row>
    <row r="197" spans="1:47" ht="19.5" customHeight="1" x14ac:dyDescent="0.2">
      <c r="D197" s="47" t="s">
        <v>170</v>
      </c>
      <c r="F197" s="48">
        <v>0</v>
      </c>
      <c r="G197" s="49"/>
      <c r="H197" s="49"/>
      <c r="I197" s="49"/>
      <c r="J197" s="48">
        <v>0</v>
      </c>
      <c r="K197" s="48">
        <v>0</v>
      </c>
      <c r="L197" s="48">
        <v>0</v>
      </c>
      <c r="M197" s="49"/>
      <c r="N197" s="48">
        <v>0</v>
      </c>
      <c r="O197" s="49"/>
      <c r="P197" s="49"/>
      <c r="Q197" s="49"/>
      <c r="R197" s="48">
        <v>0</v>
      </c>
      <c r="S197" s="48">
        <v>0</v>
      </c>
      <c r="T197" s="48">
        <v>0</v>
      </c>
      <c r="U197" s="48">
        <v>0</v>
      </c>
      <c r="V197" s="48">
        <v>0</v>
      </c>
      <c r="W197" s="48">
        <v>0</v>
      </c>
      <c r="X197" s="48">
        <v>0</v>
      </c>
      <c r="Y197" s="48">
        <v>0</v>
      </c>
      <c r="Z197" s="48">
        <v>0</v>
      </c>
      <c r="AA197" s="49"/>
      <c r="AB197" s="48">
        <v>0</v>
      </c>
      <c r="AC197" s="49"/>
      <c r="AD197" s="49"/>
      <c r="AE197" s="49"/>
      <c r="AF197" s="48">
        <v>0</v>
      </c>
      <c r="AG197" s="48">
        <v>0</v>
      </c>
      <c r="AH197" s="49"/>
      <c r="AI197" s="48">
        <v>0</v>
      </c>
      <c r="AJ197" s="48">
        <v>0</v>
      </c>
      <c r="AK197" s="49"/>
      <c r="AL197" s="49"/>
      <c r="AM197" s="49"/>
      <c r="AN197" s="48">
        <v>0</v>
      </c>
      <c r="AO197" s="49"/>
      <c r="AP197" s="49"/>
      <c r="AQ197" s="49"/>
      <c r="AR197" s="48">
        <v>0</v>
      </c>
      <c r="AS197" s="49"/>
      <c r="AT197" s="48">
        <v>0</v>
      </c>
      <c r="AU197" s="40"/>
    </row>
    <row r="198" spans="1:47" ht="19.5" customHeight="1" x14ac:dyDescent="0.2">
      <c r="D198" s="50" t="s">
        <v>171</v>
      </c>
      <c r="F198" s="49">
        <v>0</v>
      </c>
      <c r="G198" s="49"/>
      <c r="H198" s="49"/>
      <c r="I198" s="49"/>
      <c r="J198" s="49">
        <v>0</v>
      </c>
      <c r="K198" s="49">
        <v>0</v>
      </c>
      <c r="L198" s="49">
        <v>0</v>
      </c>
      <c r="M198" s="49"/>
      <c r="N198" s="49">
        <v>0</v>
      </c>
      <c r="O198" s="49"/>
      <c r="P198" s="49"/>
      <c r="Q198" s="49"/>
      <c r="R198" s="49">
        <v>0</v>
      </c>
      <c r="S198" s="49">
        <v>0</v>
      </c>
      <c r="T198" s="49">
        <v>0</v>
      </c>
      <c r="U198" s="49">
        <v>0</v>
      </c>
      <c r="V198" s="49">
        <v>0</v>
      </c>
      <c r="W198" s="49">
        <v>0</v>
      </c>
      <c r="X198" s="49">
        <v>0</v>
      </c>
      <c r="Y198" s="49">
        <v>0</v>
      </c>
      <c r="Z198" s="49">
        <v>0</v>
      </c>
      <c r="AA198" s="49"/>
      <c r="AB198" s="49">
        <v>0</v>
      </c>
      <c r="AC198" s="49"/>
      <c r="AD198" s="49"/>
      <c r="AE198" s="49"/>
      <c r="AF198" s="49">
        <v>0</v>
      </c>
      <c r="AG198" s="49">
        <v>0</v>
      </c>
      <c r="AH198" s="49"/>
      <c r="AI198" s="49">
        <v>0</v>
      </c>
      <c r="AJ198" s="49">
        <v>0</v>
      </c>
      <c r="AK198" s="49"/>
      <c r="AL198" s="49"/>
      <c r="AM198" s="49"/>
      <c r="AN198" s="49">
        <v>0</v>
      </c>
      <c r="AO198" s="49"/>
      <c r="AP198" s="49"/>
      <c r="AQ198" s="49"/>
      <c r="AR198" s="49">
        <v>0</v>
      </c>
      <c r="AS198" s="49"/>
      <c r="AT198" s="49">
        <v>0</v>
      </c>
      <c r="AU198" s="40"/>
    </row>
    <row r="199" spans="1:47" ht="20.100000000000001" customHeight="1" x14ac:dyDescent="0.2">
      <c r="D199" s="50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40"/>
    </row>
    <row r="200" spans="1:47" s="1" customFormat="1" ht="20.100000000000001" customHeight="1" x14ac:dyDescent="0.25">
      <c r="A200" s="3"/>
      <c r="B200" s="6"/>
      <c r="C200" s="51" t="s">
        <v>172</v>
      </c>
      <c r="D200" s="52"/>
      <c r="E200" s="5"/>
      <c r="F200" s="53">
        <v>0</v>
      </c>
      <c r="G200" s="54"/>
      <c r="H200" s="54"/>
      <c r="I200" s="54"/>
      <c r="J200" s="53">
        <v>0</v>
      </c>
      <c r="K200" s="53">
        <v>0</v>
      </c>
      <c r="L200" s="53">
        <v>0</v>
      </c>
      <c r="M200" s="54"/>
      <c r="N200" s="53">
        <v>0</v>
      </c>
      <c r="O200" s="54"/>
      <c r="P200" s="54"/>
      <c r="Q200" s="54"/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53">
        <v>0</v>
      </c>
      <c r="Y200" s="53">
        <v>0</v>
      </c>
      <c r="Z200" s="53">
        <v>0</v>
      </c>
      <c r="AA200" s="54"/>
      <c r="AB200" s="53">
        <v>0</v>
      </c>
      <c r="AC200" s="54"/>
      <c r="AD200" s="54"/>
      <c r="AE200" s="54"/>
      <c r="AF200" s="53">
        <v>0</v>
      </c>
      <c r="AG200" s="53">
        <v>0</v>
      </c>
      <c r="AH200" s="54"/>
      <c r="AI200" s="53">
        <v>0</v>
      </c>
      <c r="AJ200" s="53">
        <v>0</v>
      </c>
      <c r="AK200" s="54"/>
      <c r="AL200" s="54"/>
      <c r="AM200" s="54"/>
      <c r="AN200" s="53">
        <v>0</v>
      </c>
      <c r="AO200" s="54"/>
      <c r="AP200" s="54"/>
      <c r="AQ200" s="54"/>
      <c r="AR200" s="53">
        <v>0</v>
      </c>
      <c r="AS200" s="54"/>
      <c r="AT200" s="53">
        <v>0</v>
      </c>
      <c r="AU200" s="40"/>
    </row>
    <row r="201" spans="1:47" ht="20.100000000000001" customHeight="1" x14ac:dyDescent="0.2"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40"/>
    </row>
    <row r="202" spans="1:47" ht="20.100000000000001" customHeight="1" x14ac:dyDescent="0.2">
      <c r="C202" s="3" t="s">
        <v>127</v>
      </c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40"/>
    </row>
    <row r="203" spans="1:47" ht="20.100000000000001" customHeight="1" x14ac:dyDescent="0.2">
      <c r="D203" s="2" t="s">
        <v>122</v>
      </c>
      <c r="F203" s="39">
        <v>0</v>
      </c>
      <c r="G203" s="39"/>
      <c r="H203" s="39"/>
      <c r="I203" s="39"/>
      <c r="J203" s="39">
        <v>0</v>
      </c>
      <c r="K203" s="39">
        <v>0</v>
      </c>
      <c r="L203" s="39">
        <v>0</v>
      </c>
      <c r="M203" s="39"/>
      <c r="N203" s="39">
        <v>0</v>
      </c>
      <c r="O203" s="39"/>
      <c r="P203" s="39"/>
      <c r="Q203" s="39"/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39">
        <v>0</v>
      </c>
      <c r="X203" s="39">
        <v>0</v>
      </c>
      <c r="Y203" s="39">
        <v>0</v>
      </c>
      <c r="Z203" s="39">
        <v>0</v>
      </c>
      <c r="AA203" s="39"/>
      <c r="AB203" s="39">
        <v>0</v>
      </c>
      <c r="AC203" s="39"/>
      <c r="AD203" s="39"/>
      <c r="AE203" s="39"/>
      <c r="AF203" s="39">
        <v>0</v>
      </c>
      <c r="AG203" s="39">
        <v>0</v>
      </c>
      <c r="AH203" s="39"/>
      <c r="AI203" s="39">
        <v>0</v>
      </c>
      <c r="AJ203" s="39">
        <v>0</v>
      </c>
      <c r="AK203" s="39"/>
      <c r="AL203" s="39"/>
      <c r="AM203" s="39"/>
      <c r="AN203" s="39">
        <v>0</v>
      </c>
      <c r="AO203" s="39"/>
      <c r="AP203" s="39"/>
      <c r="AQ203" s="39"/>
      <c r="AR203" s="39">
        <v>0</v>
      </c>
      <c r="AS203" s="39"/>
      <c r="AT203" s="39">
        <v>0</v>
      </c>
      <c r="AU203" s="40"/>
    </row>
    <row r="204" spans="1:47" ht="19.5" customHeight="1" x14ac:dyDescent="0.2">
      <c r="D204" s="47" t="s">
        <v>135</v>
      </c>
      <c r="F204" s="48">
        <v>0</v>
      </c>
      <c r="G204" s="49"/>
      <c r="H204" s="49"/>
      <c r="I204" s="49"/>
      <c r="J204" s="48">
        <v>0</v>
      </c>
      <c r="K204" s="48">
        <v>0</v>
      </c>
      <c r="L204" s="48">
        <v>0</v>
      </c>
      <c r="M204" s="49"/>
      <c r="N204" s="48">
        <v>0</v>
      </c>
      <c r="O204" s="49"/>
      <c r="P204" s="49"/>
      <c r="Q204" s="49"/>
      <c r="R204" s="48">
        <v>0</v>
      </c>
      <c r="S204" s="48">
        <v>0</v>
      </c>
      <c r="T204" s="48">
        <v>0</v>
      </c>
      <c r="U204" s="48">
        <v>0</v>
      </c>
      <c r="V204" s="48">
        <v>0</v>
      </c>
      <c r="W204" s="48">
        <v>0</v>
      </c>
      <c r="X204" s="48">
        <v>0</v>
      </c>
      <c r="Y204" s="48">
        <v>0</v>
      </c>
      <c r="Z204" s="48">
        <v>0</v>
      </c>
      <c r="AA204" s="49"/>
      <c r="AB204" s="48">
        <v>0</v>
      </c>
      <c r="AC204" s="49"/>
      <c r="AD204" s="49"/>
      <c r="AE204" s="49"/>
      <c r="AF204" s="48">
        <v>0</v>
      </c>
      <c r="AG204" s="48">
        <v>0</v>
      </c>
      <c r="AH204" s="49"/>
      <c r="AI204" s="48">
        <v>0</v>
      </c>
      <c r="AJ204" s="48">
        <v>0</v>
      </c>
      <c r="AK204" s="49"/>
      <c r="AL204" s="49"/>
      <c r="AM204" s="49"/>
      <c r="AN204" s="48">
        <v>0</v>
      </c>
      <c r="AO204" s="49"/>
      <c r="AP204" s="49"/>
      <c r="AQ204" s="49"/>
      <c r="AR204" s="48">
        <v>0</v>
      </c>
      <c r="AS204" s="49"/>
      <c r="AT204" s="48">
        <v>0</v>
      </c>
      <c r="AU204" s="40"/>
    </row>
    <row r="205" spans="1:47" ht="20.100000000000001" customHeight="1" x14ac:dyDescent="0.2">
      <c r="D205" s="2" t="s">
        <v>98</v>
      </c>
      <c r="F205" s="39">
        <v>0</v>
      </c>
      <c r="G205" s="39"/>
      <c r="H205" s="39"/>
      <c r="I205" s="39"/>
      <c r="J205" s="39">
        <v>0</v>
      </c>
      <c r="K205" s="39">
        <v>0</v>
      </c>
      <c r="L205" s="39">
        <v>0</v>
      </c>
      <c r="M205" s="39"/>
      <c r="N205" s="39">
        <v>0</v>
      </c>
      <c r="O205" s="39"/>
      <c r="P205" s="39"/>
      <c r="Q205" s="39"/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39">
        <v>0</v>
      </c>
      <c r="X205" s="39">
        <v>0</v>
      </c>
      <c r="Y205" s="39">
        <v>0</v>
      </c>
      <c r="Z205" s="39">
        <v>0</v>
      </c>
      <c r="AA205" s="39"/>
      <c r="AB205" s="39">
        <v>0</v>
      </c>
      <c r="AC205" s="39"/>
      <c r="AD205" s="39"/>
      <c r="AE205" s="39"/>
      <c r="AF205" s="39">
        <v>0</v>
      </c>
      <c r="AG205" s="39">
        <v>0</v>
      </c>
      <c r="AH205" s="39"/>
      <c r="AI205" s="39">
        <v>0</v>
      </c>
      <c r="AJ205" s="39">
        <v>0</v>
      </c>
      <c r="AK205" s="39"/>
      <c r="AL205" s="39"/>
      <c r="AM205" s="39"/>
      <c r="AN205" s="39">
        <v>0</v>
      </c>
      <c r="AO205" s="39"/>
      <c r="AP205" s="39"/>
      <c r="AQ205" s="39"/>
      <c r="AR205" s="39">
        <v>0</v>
      </c>
      <c r="AS205" s="39"/>
      <c r="AT205" s="39">
        <v>0</v>
      </c>
      <c r="AU205" s="40"/>
    </row>
    <row r="206" spans="1:47" ht="19.5" customHeight="1" x14ac:dyDescent="0.2">
      <c r="D206" s="47" t="s">
        <v>136</v>
      </c>
      <c r="F206" s="48">
        <v>0</v>
      </c>
      <c r="G206" s="49"/>
      <c r="H206" s="49"/>
      <c r="I206" s="49"/>
      <c r="J206" s="48">
        <v>0</v>
      </c>
      <c r="K206" s="48">
        <v>0</v>
      </c>
      <c r="L206" s="48">
        <v>0</v>
      </c>
      <c r="M206" s="49"/>
      <c r="N206" s="48">
        <v>0</v>
      </c>
      <c r="O206" s="49"/>
      <c r="P206" s="49"/>
      <c r="Q206" s="49"/>
      <c r="R206" s="48">
        <v>0</v>
      </c>
      <c r="S206" s="48">
        <v>0</v>
      </c>
      <c r="T206" s="48">
        <v>0</v>
      </c>
      <c r="U206" s="48">
        <v>0</v>
      </c>
      <c r="V206" s="48">
        <v>0</v>
      </c>
      <c r="W206" s="48">
        <v>0</v>
      </c>
      <c r="X206" s="48">
        <v>0</v>
      </c>
      <c r="Y206" s="48">
        <v>0</v>
      </c>
      <c r="Z206" s="48">
        <v>0</v>
      </c>
      <c r="AA206" s="49"/>
      <c r="AB206" s="48">
        <v>0</v>
      </c>
      <c r="AC206" s="49"/>
      <c r="AD206" s="49"/>
      <c r="AE206" s="49"/>
      <c r="AF206" s="48">
        <v>0</v>
      </c>
      <c r="AG206" s="48">
        <v>0</v>
      </c>
      <c r="AH206" s="49"/>
      <c r="AI206" s="48">
        <v>0</v>
      </c>
      <c r="AJ206" s="48">
        <v>0</v>
      </c>
      <c r="AK206" s="49"/>
      <c r="AL206" s="49"/>
      <c r="AM206" s="49"/>
      <c r="AN206" s="48">
        <v>0</v>
      </c>
      <c r="AO206" s="49"/>
      <c r="AP206" s="49"/>
      <c r="AQ206" s="49"/>
      <c r="AR206" s="48">
        <v>0</v>
      </c>
      <c r="AS206" s="49"/>
      <c r="AT206" s="48">
        <v>0</v>
      </c>
      <c r="AU206" s="40"/>
    </row>
    <row r="207" spans="1:47" ht="20.100000000000001" customHeight="1" x14ac:dyDescent="0.2">
      <c r="D207" s="2" t="s">
        <v>114</v>
      </c>
      <c r="F207" s="39">
        <v>0</v>
      </c>
      <c r="G207" s="39"/>
      <c r="H207" s="39"/>
      <c r="I207" s="39"/>
      <c r="J207" s="39">
        <v>0</v>
      </c>
      <c r="K207" s="39">
        <v>0</v>
      </c>
      <c r="L207" s="39">
        <v>0</v>
      </c>
      <c r="M207" s="39"/>
      <c r="N207" s="39">
        <v>0</v>
      </c>
      <c r="O207" s="39"/>
      <c r="P207" s="39"/>
      <c r="Q207" s="39"/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0</v>
      </c>
      <c r="AA207" s="39"/>
      <c r="AB207" s="39">
        <v>0</v>
      </c>
      <c r="AC207" s="39"/>
      <c r="AD207" s="39"/>
      <c r="AE207" s="39"/>
      <c r="AF207" s="39">
        <v>0</v>
      </c>
      <c r="AG207" s="39">
        <v>0</v>
      </c>
      <c r="AH207" s="39"/>
      <c r="AI207" s="39">
        <v>0</v>
      </c>
      <c r="AJ207" s="39">
        <v>0</v>
      </c>
      <c r="AK207" s="39"/>
      <c r="AL207" s="39"/>
      <c r="AM207" s="39"/>
      <c r="AN207" s="39">
        <v>0</v>
      </c>
      <c r="AO207" s="39"/>
      <c r="AP207" s="39"/>
      <c r="AQ207" s="39"/>
      <c r="AR207" s="39">
        <v>0</v>
      </c>
      <c r="AS207" s="39"/>
      <c r="AT207" s="39">
        <v>0</v>
      </c>
      <c r="AU207" s="40"/>
    </row>
    <row r="208" spans="1:47" ht="19.5" customHeight="1" x14ac:dyDescent="0.2">
      <c r="D208" s="47" t="s">
        <v>115</v>
      </c>
      <c r="F208" s="48">
        <v>0</v>
      </c>
      <c r="G208" s="49"/>
      <c r="H208" s="49"/>
      <c r="I208" s="49"/>
      <c r="J208" s="48">
        <v>0</v>
      </c>
      <c r="K208" s="48">
        <v>0</v>
      </c>
      <c r="L208" s="48">
        <v>0</v>
      </c>
      <c r="M208" s="49"/>
      <c r="N208" s="48">
        <v>0</v>
      </c>
      <c r="O208" s="49"/>
      <c r="P208" s="49"/>
      <c r="Q208" s="49"/>
      <c r="R208" s="48">
        <v>0</v>
      </c>
      <c r="S208" s="48">
        <v>0</v>
      </c>
      <c r="T208" s="48">
        <v>0</v>
      </c>
      <c r="U208" s="48">
        <v>0</v>
      </c>
      <c r="V208" s="48">
        <v>0</v>
      </c>
      <c r="W208" s="48">
        <v>0</v>
      </c>
      <c r="X208" s="48">
        <v>0</v>
      </c>
      <c r="Y208" s="48">
        <v>0</v>
      </c>
      <c r="Z208" s="48">
        <v>0</v>
      </c>
      <c r="AA208" s="49"/>
      <c r="AB208" s="48">
        <v>0</v>
      </c>
      <c r="AC208" s="49"/>
      <c r="AD208" s="49"/>
      <c r="AE208" s="49"/>
      <c r="AF208" s="48">
        <v>0</v>
      </c>
      <c r="AG208" s="48">
        <v>0</v>
      </c>
      <c r="AH208" s="49"/>
      <c r="AI208" s="48">
        <v>0</v>
      </c>
      <c r="AJ208" s="48">
        <v>0</v>
      </c>
      <c r="AK208" s="49"/>
      <c r="AL208" s="49"/>
      <c r="AM208" s="49"/>
      <c r="AN208" s="48">
        <v>0</v>
      </c>
      <c r="AO208" s="49"/>
      <c r="AP208" s="49"/>
      <c r="AQ208" s="49"/>
      <c r="AR208" s="48">
        <v>0</v>
      </c>
      <c r="AS208" s="49"/>
      <c r="AT208" s="48">
        <v>0</v>
      </c>
      <c r="AU208" s="40"/>
    </row>
    <row r="209" spans="1:47" ht="20.100000000000001" customHeight="1" x14ac:dyDescent="0.2">
      <c r="D209" s="2" t="s">
        <v>102</v>
      </c>
      <c r="F209" s="39">
        <v>0</v>
      </c>
      <c r="G209" s="39"/>
      <c r="H209" s="39"/>
      <c r="I209" s="39"/>
      <c r="J209" s="39">
        <v>0</v>
      </c>
      <c r="K209" s="39">
        <v>0</v>
      </c>
      <c r="L209" s="39">
        <v>0</v>
      </c>
      <c r="M209" s="39"/>
      <c r="N209" s="39">
        <v>0</v>
      </c>
      <c r="O209" s="39"/>
      <c r="P209" s="39"/>
      <c r="Q209" s="39"/>
      <c r="R209" s="39">
        <v>0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39">
        <v>0</v>
      </c>
      <c r="Y209" s="39">
        <v>0</v>
      </c>
      <c r="Z209" s="39">
        <v>0</v>
      </c>
      <c r="AA209" s="39"/>
      <c r="AB209" s="39">
        <v>0</v>
      </c>
      <c r="AC209" s="39"/>
      <c r="AD209" s="39"/>
      <c r="AE209" s="39"/>
      <c r="AF209" s="39">
        <v>0</v>
      </c>
      <c r="AG209" s="39">
        <v>0</v>
      </c>
      <c r="AH209" s="39"/>
      <c r="AI209" s="39">
        <v>0</v>
      </c>
      <c r="AJ209" s="39">
        <v>0</v>
      </c>
      <c r="AK209" s="39"/>
      <c r="AL209" s="39"/>
      <c r="AM209" s="39"/>
      <c r="AN209" s="39">
        <v>0</v>
      </c>
      <c r="AO209" s="39"/>
      <c r="AP209" s="39"/>
      <c r="AQ209" s="39"/>
      <c r="AR209" s="39">
        <v>0</v>
      </c>
      <c r="AS209" s="39"/>
      <c r="AT209" s="39">
        <v>0</v>
      </c>
      <c r="AU209" s="40"/>
    </row>
    <row r="210" spans="1:47" ht="20.100000000000001" customHeight="1" x14ac:dyDescent="0.2">
      <c r="D210" s="50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40"/>
    </row>
    <row r="211" spans="1:47" s="1" customFormat="1" ht="20.100000000000001" customHeight="1" x14ac:dyDescent="0.25">
      <c r="A211" s="3"/>
      <c r="B211" s="6"/>
      <c r="C211" s="51" t="s">
        <v>129</v>
      </c>
      <c r="D211" s="52"/>
      <c r="E211" s="5"/>
      <c r="F211" s="53">
        <v>0</v>
      </c>
      <c r="G211" s="54"/>
      <c r="H211" s="54"/>
      <c r="I211" s="54"/>
      <c r="J211" s="53">
        <v>0</v>
      </c>
      <c r="K211" s="53">
        <v>0</v>
      </c>
      <c r="L211" s="53">
        <v>0</v>
      </c>
      <c r="M211" s="54"/>
      <c r="N211" s="53">
        <v>0</v>
      </c>
      <c r="O211" s="54"/>
      <c r="P211" s="54"/>
      <c r="Q211" s="54"/>
      <c r="R211" s="53">
        <v>0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53">
        <v>0</v>
      </c>
      <c r="Y211" s="53">
        <v>0</v>
      </c>
      <c r="Z211" s="53">
        <v>0</v>
      </c>
      <c r="AA211" s="54"/>
      <c r="AB211" s="53">
        <v>0</v>
      </c>
      <c r="AC211" s="54"/>
      <c r="AD211" s="54"/>
      <c r="AE211" s="54"/>
      <c r="AF211" s="53">
        <v>0</v>
      </c>
      <c r="AG211" s="53">
        <v>0</v>
      </c>
      <c r="AH211" s="54"/>
      <c r="AI211" s="53">
        <v>0</v>
      </c>
      <c r="AJ211" s="53">
        <v>0</v>
      </c>
      <c r="AK211" s="54"/>
      <c r="AL211" s="54"/>
      <c r="AM211" s="54"/>
      <c r="AN211" s="53">
        <v>0</v>
      </c>
      <c r="AO211" s="54"/>
      <c r="AP211" s="54"/>
      <c r="AQ211" s="54"/>
      <c r="AR211" s="53">
        <v>0</v>
      </c>
      <c r="AS211" s="54"/>
      <c r="AT211" s="53">
        <v>0</v>
      </c>
      <c r="AU211" s="40"/>
    </row>
    <row r="212" spans="1:47" s="1" customFormat="1" ht="20.100000000000001" customHeight="1" x14ac:dyDescent="0.2">
      <c r="A212" s="3"/>
      <c r="B212" s="6"/>
      <c r="C212" s="3"/>
      <c r="D212" s="3"/>
      <c r="E212" s="5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40"/>
    </row>
    <row r="213" spans="1:47" ht="20.100000000000001" customHeight="1" x14ac:dyDescent="0.2">
      <c r="C213" s="3" t="s">
        <v>130</v>
      </c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40"/>
    </row>
    <row r="214" spans="1:47" ht="19.5" customHeight="1" x14ac:dyDescent="0.2">
      <c r="D214" s="2" t="s">
        <v>113</v>
      </c>
      <c r="F214" s="39">
        <v>0</v>
      </c>
      <c r="G214" s="39"/>
      <c r="H214" s="39"/>
      <c r="I214" s="39"/>
      <c r="J214" s="39">
        <v>0</v>
      </c>
      <c r="K214" s="39">
        <v>0</v>
      </c>
      <c r="L214" s="39">
        <v>0</v>
      </c>
      <c r="M214" s="39"/>
      <c r="N214" s="39">
        <v>0</v>
      </c>
      <c r="O214" s="39"/>
      <c r="P214" s="39"/>
      <c r="Q214" s="39"/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39">
        <v>0</v>
      </c>
      <c r="X214" s="39">
        <v>0</v>
      </c>
      <c r="Y214" s="39">
        <v>0</v>
      </c>
      <c r="Z214" s="39">
        <v>0</v>
      </c>
      <c r="AA214" s="39"/>
      <c r="AB214" s="39">
        <v>0</v>
      </c>
      <c r="AC214" s="39"/>
      <c r="AD214" s="39"/>
      <c r="AE214" s="39"/>
      <c r="AF214" s="39">
        <v>0</v>
      </c>
      <c r="AG214" s="39">
        <v>0</v>
      </c>
      <c r="AH214" s="39"/>
      <c r="AI214" s="39">
        <v>0</v>
      </c>
      <c r="AJ214" s="39">
        <v>0</v>
      </c>
      <c r="AK214" s="39"/>
      <c r="AL214" s="39"/>
      <c r="AM214" s="39"/>
      <c r="AN214" s="39">
        <v>0</v>
      </c>
      <c r="AO214" s="39"/>
      <c r="AP214" s="39"/>
      <c r="AQ214" s="39"/>
      <c r="AR214" s="39">
        <v>0</v>
      </c>
      <c r="AS214" s="39"/>
      <c r="AT214" s="39">
        <v>0</v>
      </c>
      <c r="AU214" s="40"/>
    </row>
    <row r="215" spans="1:47" s="1" customFormat="1" ht="20.100000000000001" customHeight="1" x14ac:dyDescent="0.2">
      <c r="A215" s="3"/>
      <c r="B215" s="6"/>
      <c r="C215" s="3"/>
      <c r="D215" s="3"/>
      <c r="E215" s="5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40"/>
    </row>
    <row r="216" spans="1:47" s="1" customFormat="1" ht="20.100000000000001" customHeight="1" x14ac:dyDescent="0.25">
      <c r="A216" s="3"/>
      <c r="B216" s="6"/>
      <c r="C216" s="51" t="s">
        <v>133</v>
      </c>
      <c r="D216" s="52"/>
      <c r="E216" s="5"/>
      <c r="F216" s="53">
        <v>0</v>
      </c>
      <c r="G216" s="54"/>
      <c r="H216" s="54"/>
      <c r="I216" s="54"/>
      <c r="J216" s="53">
        <v>0</v>
      </c>
      <c r="K216" s="53">
        <v>0</v>
      </c>
      <c r="L216" s="53">
        <v>0</v>
      </c>
      <c r="M216" s="54"/>
      <c r="N216" s="53">
        <v>0</v>
      </c>
      <c r="O216" s="54"/>
      <c r="P216" s="54"/>
      <c r="Q216" s="54"/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53">
        <v>0</v>
      </c>
      <c r="Y216" s="53">
        <v>0</v>
      </c>
      <c r="Z216" s="53">
        <v>0</v>
      </c>
      <c r="AA216" s="54"/>
      <c r="AB216" s="53">
        <v>0</v>
      </c>
      <c r="AC216" s="54"/>
      <c r="AD216" s="54"/>
      <c r="AE216" s="54"/>
      <c r="AF216" s="53">
        <v>0</v>
      </c>
      <c r="AG216" s="53">
        <v>0</v>
      </c>
      <c r="AH216" s="54"/>
      <c r="AI216" s="53">
        <v>0</v>
      </c>
      <c r="AJ216" s="53">
        <v>0</v>
      </c>
      <c r="AK216" s="54"/>
      <c r="AL216" s="54"/>
      <c r="AM216" s="54"/>
      <c r="AN216" s="53">
        <v>0</v>
      </c>
      <c r="AO216" s="54"/>
      <c r="AP216" s="54"/>
      <c r="AQ216" s="54"/>
      <c r="AR216" s="53">
        <v>0</v>
      </c>
      <c r="AS216" s="54"/>
      <c r="AT216" s="53">
        <v>0</v>
      </c>
      <c r="AU216" s="40"/>
    </row>
    <row r="217" spans="1:47" s="1" customFormat="1" ht="20.100000000000001" customHeight="1" x14ac:dyDescent="0.2">
      <c r="A217" s="3"/>
      <c r="B217" s="6"/>
      <c r="C217" s="3"/>
      <c r="D217" s="3"/>
      <c r="E217" s="5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40"/>
    </row>
    <row r="218" spans="1:47" s="1" customFormat="1" ht="20.100000000000001" customHeight="1" x14ac:dyDescent="0.25">
      <c r="A218" s="3"/>
      <c r="B218" s="57" t="s">
        <v>173</v>
      </c>
      <c r="C218" s="58"/>
      <c r="D218" s="58"/>
      <c r="E218" s="5"/>
      <c r="F218" s="59">
        <v>690</v>
      </c>
      <c r="G218" s="54"/>
      <c r="H218" s="54"/>
      <c r="I218" s="54"/>
      <c r="J218" s="59">
        <v>410</v>
      </c>
      <c r="K218" s="59">
        <v>43</v>
      </c>
      <c r="L218" s="59">
        <v>130</v>
      </c>
      <c r="M218" s="54"/>
      <c r="N218" s="59">
        <v>583</v>
      </c>
      <c r="O218" s="54"/>
      <c r="P218" s="54"/>
      <c r="Q218" s="54"/>
      <c r="R218" s="59">
        <v>452</v>
      </c>
      <c r="S218" s="59">
        <v>31</v>
      </c>
      <c r="T218" s="59">
        <v>4</v>
      </c>
      <c r="U218" s="59">
        <v>5</v>
      </c>
      <c r="V218" s="59">
        <v>46</v>
      </c>
      <c r="W218" s="59">
        <v>1</v>
      </c>
      <c r="X218" s="59">
        <v>13</v>
      </c>
      <c r="Y218" s="59">
        <v>263</v>
      </c>
      <c r="Z218" s="59">
        <v>33</v>
      </c>
      <c r="AA218" s="54"/>
      <c r="AB218" s="59">
        <v>848</v>
      </c>
      <c r="AC218" s="54"/>
      <c r="AD218" s="54"/>
      <c r="AE218" s="54"/>
      <c r="AF218" s="59">
        <v>85</v>
      </c>
      <c r="AG218" s="59">
        <v>64</v>
      </c>
      <c r="AH218" s="54"/>
      <c r="AI218" s="59">
        <v>92</v>
      </c>
      <c r="AJ218" s="59">
        <v>92</v>
      </c>
      <c r="AK218" s="54"/>
      <c r="AL218" s="54"/>
      <c r="AM218" s="54"/>
      <c r="AN218" s="59">
        <v>460</v>
      </c>
      <c r="AO218" s="54"/>
      <c r="AP218" s="54"/>
      <c r="AQ218" s="54"/>
      <c r="AR218" s="59">
        <v>0</v>
      </c>
      <c r="AS218" s="54"/>
      <c r="AT218" s="59">
        <v>0</v>
      </c>
      <c r="AU218" s="40"/>
    </row>
    <row r="219" spans="1:47" ht="20.100000000000001" customHeight="1" x14ac:dyDescent="0.2"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40"/>
    </row>
    <row r="220" spans="1:47" ht="20.100000000000001" customHeight="1" x14ac:dyDescent="0.2">
      <c r="B220" s="6" t="s">
        <v>174</v>
      </c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40"/>
    </row>
    <row r="221" spans="1:47" ht="20.100000000000001" customHeight="1" x14ac:dyDescent="0.2">
      <c r="C221" s="3" t="s">
        <v>175</v>
      </c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40"/>
    </row>
    <row r="222" spans="1:47" ht="20.100000000000001" customHeight="1" x14ac:dyDescent="0.2">
      <c r="D222" s="2" t="s">
        <v>176</v>
      </c>
      <c r="F222" s="39">
        <v>39</v>
      </c>
      <c r="G222" s="39"/>
      <c r="H222" s="39"/>
      <c r="I222" s="39"/>
      <c r="J222" s="39">
        <v>29</v>
      </c>
      <c r="K222" s="39">
        <v>6</v>
      </c>
      <c r="L222" s="39">
        <v>25</v>
      </c>
      <c r="M222" s="39"/>
      <c r="N222" s="39">
        <v>60</v>
      </c>
      <c r="O222" s="39"/>
      <c r="P222" s="39"/>
      <c r="Q222" s="39"/>
      <c r="R222" s="39">
        <v>30</v>
      </c>
      <c r="S222" s="39">
        <v>3</v>
      </c>
      <c r="T222" s="39">
        <v>0</v>
      </c>
      <c r="U222" s="39">
        <v>0</v>
      </c>
      <c r="V222" s="39">
        <v>5</v>
      </c>
      <c r="W222" s="39">
        <v>0</v>
      </c>
      <c r="X222" s="39">
        <v>1</v>
      </c>
      <c r="Y222" s="39">
        <v>19</v>
      </c>
      <c r="Z222" s="39">
        <v>2</v>
      </c>
      <c r="AA222" s="39"/>
      <c r="AB222" s="39">
        <v>60</v>
      </c>
      <c r="AC222" s="39"/>
      <c r="AD222" s="39"/>
      <c r="AE222" s="39"/>
      <c r="AF222" s="39">
        <v>9</v>
      </c>
      <c r="AG222" s="39">
        <v>13</v>
      </c>
      <c r="AH222" s="39"/>
      <c r="AI222" s="39">
        <v>16</v>
      </c>
      <c r="AJ222" s="39">
        <v>4</v>
      </c>
      <c r="AK222" s="39"/>
      <c r="AL222" s="39"/>
      <c r="AM222" s="39"/>
      <c r="AN222" s="39">
        <v>37</v>
      </c>
      <c r="AO222" s="39"/>
      <c r="AP222" s="39"/>
      <c r="AQ222" s="39"/>
      <c r="AR222" s="39">
        <v>0</v>
      </c>
      <c r="AS222" s="39"/>
      <c r="AT222" s="39">
        <v>0</v>
      </c>
      <c r="AU222" s="40"/>
    </row>
    <row r="223" spans="1:47" ht="19.5" customHeight="1" x14ac:dyDescent="0.2">
      <c r="D223" s="47" t="s">
        <v>177</v>
      </c>
      <c r="F223" s="48">
        <v>50</v>
      </c>
      <c r="G223" s="49"/>
      <c r="H223" s="49"/>
      <c r="I223" s="49"/>
      <c r="J223" s="48">
        <v>26</v>
      </c>
      <c r="K223" s="48">
        <v>4</v>
      </c>
      <c r="L223" s="48">
        <v>45</v>
      </c>
      <c r="M223" s="49"/>
      <c r="N223" s="48">
        <v>75</v>
      </c>
      <c r="O223" s="49"/>
      <c r="P223" s="49"/>
      <c r="Q223" s="49"/>
      <c r="R223" s="48">
        <v>54</v>
      </c>
      <c r="S223" s="48">
        <v>1</v>
      </c>
      <c r="T223" s="48">
        <v>0</v>
      </c>
      <c r="U223" s="48">
        <v>0</v>
      </c>
      <c r="V223" s="48">
        <v>3</v>
      </c>
      <c r="W223" s="48">
        <v>0</v>
      </c>
      <c r="X223" s="48">
        <v>2</v>
      </c>
      <c r="Y223" s="48">
        <v>19</v>
      </c>
      <c r="Z223" s="48">
        <v>0</v>
      </c>
      <c r="AA223" s="49"/>
      <c r="AB223" s="48">
        <v>79</v>
      </c>
      <c r="AC223" s="49"/>
      <c r="AD223" s="49"/>
      <c r="AE223" s="49"/>
      <c r="AF223" s="48">
        <v>4</v>
      </c>
      <c r="AG223" s="48">
        <v>9</v>
      </c>
      <c r="AH223" s="49"/>
      <c r="AI223" s="48">
        <v>5</v>
      </c>
      <c r="AJ223" s="48">
        <v>1</v>
      </c>
      <c r="AK223" s="49"/>
      <c r="AL223" s="49"/>
      <c r="AM223" s="49"/>
      <c r="AN223" s="48">
        <v>39</v>
      </c>
      <c r="AO223" s="49"/>
      <c r="AP223" s="49"/>
      <c r="AQ223" s="49"/>
      <c r="AR223" s="48">
        <v>0</v>
      </c>
      <c r="AS223" s="49"/>
      <c r="AT223" s="48">
        <v>0</v>
      </c>
      <c r="AU223" s="40"/>
    </row>
    <row r="224" spans="1:47" ht="20.100000000000001" customHeight="1" x14ac:dyDescent="0.2">
      <c r="D224" s="2" t="s">
        <v>178</v>
      </c>
      <c r="F224" s="39">
        <v>58</v>
      </c>
      <c r="G224" s="39"/>
      <c r="H224" s="39"/>
      <c r="I224" s="39"/>
      <c r="J224" s="39">
        <v>42</v>
      </c>
      <c r="K224" s="39">
        <v>3</v>
      </c>
      <c r="L224" s="39">
        <v>36</v>
      </c>
      <c r="M224" s="39"/>
      <c r="N224" s="39">
        <v>81</v>
      </c>
      <c r="O224" s="39"/>
      <c r="P224" s="39"/>
      <c r="Q224" s="39"/>
      <c r="R224" s="39">
        <v>58</v>
      </c>
      <c r="S224" s="39">
        <v>2</v>
      </c>
      <c r="T224" s="39">
        <v>0</v>
      </c>
      <c r="U224" s="39">
        <v>0</v>
      </c>
      <c r="V224" s="39">
        <v>2</v>
      </c>
      <c r="W224" s="39">
        <v>0</v>
      </c>
      <c r="X224" s="39">
        <v>1</v>
      </c>
      <c r="Y224" s="39">
        <v>16</v>
      </c>
      <c r="Z224" s="39">
        <v>18</v>
      </c>
      <c r="AA224" s="39"/>
      <c r="AB224" s="39">
        <v>97</v>
      </c>
      <c r="AC224" s="39"/>
      <c r="AD224" s="39"/>
      <c r="AE224" s="39"/>
      <c r="AF224" s="39">
        <v>6</v>
      </c>
      <c r="AG224" s="39">
        <v>13</v>
      </c>
      <c r="AH224" s="39"/>
      <c r="AI224" s="39">
        <v>7</v>
      </c>
      <c r="AJ224" s="39">
        <v>1</v>
      </c>
      <c r="AK224" s="39"/>
      <c r="AL224" s="39"/>
      <c r="AM224" s="39"/>
      <c r="AN224" s="39">
        <v>31</v>
      </c>
      <c r="AO224" s="39"/>
      <c r="AP224" s="39"/>
      <c r="AQ224" s="39"/>
      <c r="AR224" s="39">
        <v>0</v>
      </c>
      <c r="AS224" s="39"/>
      <c r="AT224" s="39">
        <v>0</v>
      </c>
      <c r="AU224" s="40"/>
    </row>
    <row r="225" spans="1:47" ht="19.5" customHeight="1" x14ac:dyDescent="0.2">
      <c r="D225" s="47" t="s">
        <v>179</v>
      </c>
      <c r="F225" s="48">
        <v>41</v>
      </c>
      <c r="G225" s="49"/>
      <c r="H225" s="49"/>
      <c r="I225" s="49"/>
      <c r="J225" s="48">
        <v>27</v>
      </c>
      <c r="K225" s="48">
        <v>2</v>
      </c>
      <c r="L225" s="48">
        <v>25</v>
      </c>
      <c r="M225" s="49"/>
      <c r="N225" s="48">
        <v>54</v>
      </c>
      <c r="O225" s="49"/>
      <c r="P225" s="49"/>
      <c r="Q225" s="49"/>
      <c r="R225" s="48">
        <v>42</v>
      </c>
      <c r="S225" s="48">
        <v>3</v>
      </c>
      <c r="T225" s="48">
        <v>0</v>
      </c>
      <c r="U225" s="48">
        <v>0</v>
      </c>
      <c r="V225" s="48">
        <v>1</v>
      </c>
      <c r="W225" s="48">
        <v>0</v>
      </c>
      <c r="X225" s="48">
        <v>0</v>
      </c>
      <c r="Y225" s="48">
        <v>20</v>
      </c>
      <c r="Z225" s="48">
        <v>0</v>
      </c>
      <c r="AA225" s="49"/>
      <c r="AB225" s="48">
        <v>66</v>
      </c>
      <c r="AC225" s="49"/>
      <c r="AD225" s="49"/>
      <c r="AE225" s="49"/>
      <c r="AF225" s="48">
        <v>8</v>
      </c>
      <c r="AG225" s="48">
        <v>8</v>
      </c>
      <c r="AH225" s="49"/>
      <c r="AI225" s="48">
        <v>3</v>
      </c>
      <c r="AJ225" s="48">
        <v>10</v>
      </c>
      <c r="AK225" s="49"/>
      <c r="AL225" s="49"/>
      <c r="AM225" s="49"/>
      <c r="AN225" s="48">
        <v>26</v>
      </c>
      <c r="AO225" s="49"/>
      <c r="AP225" s="49"/>
      <c r="AQ225" s="49"/>
      <c r="AR225" s="48">
        <v>0</v>
      </c>
      <c r="AS225" s="49"/>
      <c r="AT225" s="48">
        <v>0</v>
      </c>
      <c r="AU225" s="40"/>
    </row>
    <row r="226" spans="1:47" ht="20.100000000000001" customHeight="1" x14ac:dyDescent="0.2">
      <c r="D226" s="2" t="s">
        <v>114</v>
      </c>
      <c r="F226" s="39">
        <v>119</v>
      </c>
      <c r="G226" s="39"/>
      <c r="H226" s="39"/>
      <c r="I226" s="39"/>
      <c r="J226" s="39">
        <v>31</v>
      </c>
      <c r="K226" s="39">
        <v>8</v>
      </c>
      <c r="L226" s="39">
        <v>38</v>
      </c>
      <c r="M226" s="39"/>
      <c r="N226" s="39">
        <v>77</v>
      </c>
      <c r="O226" s="39"/>
      <c r="P226" s="39"/>
      <c r="Q226" s="39"/>
      <c r="R226" s="39">
        <v>53</v>
      </c>
      <c r="S226" s="39">
        <v>10</v>
      </c>
      <c r="T226" s="39">
        <v>1</v>
      </c>
      <c r="U226" s="39">
        <v>0</v>
      </c>
      <c r="V226" s="39">
        <v>15</v>
      </c>
      <c r="W226" s="39">
        <v>0</v>
      </c>
      <c r="X226" s="39">
        <v>1</v>
      </c>
      <c r="Y226" s="39">
        <v>22</v>
      </c>
      <c r="Z226" s="39">
        <v>1</v>
      </c>
      <c r="AA226" s="39"/>
      <c r="AB226" s="39">
        <v>103</v>
      </c>
      <c r="AC226" s="39"/>
      <c r="AD226" s="39"/>
      <c r="AE226" s="39"/>
      <c r="AF226" s="39">
        <v>6</v>
      </c>
      <c r="AG226" s="39">
        <v>7</v>
      </c>
      <c r="AH226" s="39"/>
      <c r="AI226" s="39">
        <v>8</v>
      </c>
      <c r="AJ226" s="39">
        <v>7</v>
      </c>
      <c r="AK226" s="39"/>
      <c r="AL226" s="39"/>
      <c r="AM226" s="39"/>
      <c r="AN226" s="39">
        <v>95</v>
      </c>
      <c r="AO226" s="39"/>
      <c r="AP226" s="39"/>
      <c r="AQ226" s="39"/>
      <c r="AR226" s="39">
        <v>0</v>
      </c>
      <c r="AS226" s="39"/>
      <c r="AT226" s="39">
        <v>0</v>
      </c>
      <c r="AU226" s="40"/>
    </row>
    <row r="227" spans="1:47" ht="19.5" customHeight="1" x14ac:dyDescent="0.2">
      <c r="D227" s="47" t="s">
        <v>115</v>
      </c>
      <c r="F227" s="48">
        <v>106</v>
      </c>
      <c r="G227" s="49"/>
      <c r="H227" s="49"/>
      <c r="I227" s="49"/>
      <c r="J227" s="48">
        <v>33</v>
      </c>
      <c r="K227" s="48">
        <v>0</v>
      </c>
      <c r="L227" s="48">
        <v>34</v>
      </c>
      <c r="M227" s="49"/>
      <c r="N227" s="48">
        <v>67</v>
      </c>
      <c r="O227" s="49"/>
      <c r="P227" s="49"/>
      <c r="Q227" s="49"/>
      <c r="R227" s="48">
        <v>57</v>
      </c>
      <c r="S227" s="48">
        <v>2</v>
      </c>
      <c r="T227" s="48">
        <v>0</v>
      </c>
      <c r="U227" s="48">
        <v>0</v>
      </c>
      <c r="V227" s="48">
        <v>1</v>
      </c>
      <c r="W227" s="48">
        <v>0</v>
      </c>
      <c r="X227" s="48">
        <v>1</v>
      </c>
      <c r="Y227" s="48">
        <v>15</v>
      </c>
      <c r="Z227" s="48">
        <v>18</v>
      </c>
      <c r="AA227" s="49"/>
      <c r="AB227" s="48">
        <v>94</v>
      </c>
      <c r="AC227" s="49"/>
      <c r="AD227" s="49"/>
      <c r="AE227" s="49"/>
      <c r="AF227" s="48">
        <v>12</v>
      </c>
      <c r="AG227" s="48">
        <v>4</v>
      </c>
      <c r="AH227" s="49"/>
      <c r="AI227" s="48">
        <v>19</v>
      </c>
      <c r="AJ227" s="48">
        <v>2</v>
      </c>
      <c r="AK227" s="49"/>
      <c r="AL227" s="49"/>
      <c r="AM227" s="49"/>
      <c r="AN227" s="48">
        <v>84</v>
      </c>
      <c r="AO227" s="49"/>
      <c r="AP227" s="49"/>
      <c r="AQ227" s="49"/>
      <c r="AR227" s="48">
        <v>0</v>
      </c>
      <c r="AS227" s="49"/>
      <c r="AT227" s="48">
        <v>0</v>
      </c>
      <c r="AU227" s="40"/>
    </row>
    <row r="228" spans="1:47" ht="20.100000000000001" customHeight="1" x14ac:dyDescent="0.2"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40"/>
    </row>
    <row r="229" spans="1:47" s="1" customFormat="1" ht="20.100000000000001" customHeight="1" x14ac:dyDescent="0.25">
      <c r="A229" s="3"/>
      <c r="B229" s="6"/>
      <c r="C229" s="51" t="s">
        <v>180</v>
      </c>
      <c r="D229" s="52"/>
      <c r="E229" s="5"/>
      <c r="F229" s="53">
        <v>413</v>
      </c>
      <c r="G229" s="54"/>
      <c r="H229" s="54"/>
      <c r="I229" s="54"/>
      <c r="J229" s="53">
        <v>188</v>
      </c>
      <c r="K229" s="53">
        <v>23</v>
      </c>
      <c r="L229" s="53">
        <v>203</v>
      </c>
      <c r="M229" s="54"/>
      <c r="N229" s="53">
        <v>414</v>
      </c>
      <c r="O229" s="54"/>
      <c r="P229" s="54"/>
      <c r="Q229" s="54"/>
      <c r="R229" s="53">
        <v>294</v>
      </c>
      <c r="S229" s="53">
        <v>21</v>
      </c>
      <c r="T229" s="53">
        <v>1</v>
      </c>
      <c r="U229" s="53">
        <v>0</v>
      </c>
      <c r="V229" s="53">
        <v>27</v>
      </c>
      <c r="W229" s="53">
        <v>0</v>
      </c>
      <c r="X229" s="53">
        <v>6</v>
      </c>
      <c r="Y229" s="53">
        <v>111</v>
      </c>
      <c r="Z229" s="53">
        <v>39</v>
      </c>
      <c r="AA229" s="54"/>
      <c r="AB229" s="53">
        <v>499</v>
      </c>
      <c r="AC229" s="54"/>
      <c r="AD229" s="54"/>
      <c r="AE229" s="54"/>
      <c r="AF229" s="53">
        <v>45</v>
      </c>
      <c r="AG229" s="53">
        <v>54</v>
      </c>
      <c r="AH229" s="54"/>
      <c r="AI229" s="53">
        <v>58</v>
      </c>
      <c r="AJ229" s="53">
        <v>25</v>
      </c>
      <c r="AK229" s="54"/>
      <c r="AL229" s="54"/>
      <c r="AM229" s="54"/>
      <c r="AN229" s="53">
        <v>312</v>
      </c>
      <c r="AO229" s="54"/>
      <c r="AP229" s="54"/>
      <c r="AQ229" s="54"/>
      <c r="AR229" s="53">
        <v>0</v>
      </c>
      <c r="AS229" s="54"/>
      <c r="AT229" s="53">
        <v>0</v>
      </c>
      <c r="AU229" s="40"/>
    </row>
    <row r="230" spans="1:47" ht="20.100000000000001" customHeight="1" x14ac:dyDescent="0.2"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40"/>
    </row>
    <row r="231" spans="1:47" ht="20.100000000000001" customHeight="1" x14ac:dyDescent="0.2">
      <c r="C231" s="3" t="s">
        <v>121</v>
      </c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40"/>
    </row>
    <row r="232" spans="1:47" ht="20.100000000000001" customHeight="1" x14ac:dyDescent="0.2">
      <c r="D232" s="2" t="s">
        <v>176</v>
      </c>
      <c r="F232" s="39">
        <v>0</v>
      </c>
      <c r="G232" s="39"/>
      <c r="H232" s="39"/>
      <c r="I232" s="39"/>
      <c r="J232" s="39">
        <v>0</v>
      </c>
      <c r="K232" s="39">
        <v>0</v>
      </c>
      <c r="L232" s="39">
        <v>0</v>
      </c>
      <c r="M232" s="39"/>
      <c r="N232" s="39">
        <v>0</v>
      </c>
      <c r="O232" s="39"/>
      <c r="P232" s="39"/>
      <c r="Q232" s="39"/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39">
        <v>0</v>
      </c>
      <c r="AA232" s="39"/>
      <c r="AB232" s="39">
        <v>0</v>
      </c>
      <c r="AC232" s="39"/>
      <c r="AD232" s="39"/>
      <c r="AE232" s="39"/>
      <c r="AF232" s="39">
        <v>0</v>
      </c>
      <c r="AG232" s="39">
        <v>0</v>
      </c>
      <c r="AH232" s="39"/>
      <c r="AI232" s="39">
        <v>0</v>
      </c>
      <c r="AJ232" s="39">
        <v>0</v>
      </c>
      <c r="AK232" s="39"/>
      <c r="AL232" s="39"/>
      <c r="AM232" s="39"/>
      <c r="AN232" s="39">
        <v>0</v>
      </c>
      <c r="AO232" s="39"/>
      <c r="AP232" s="39"/>
      <c r="AQ232" s="39"/>
      <c r="AR232" s="39">
        <v>0</v>
      </c>
      <c r="AS232" s="39"/>
      <c r="AT232" s="39">
        <v>0</v>
      </c>
      <c r="AU232" s="40"/>
    </row>
    <row r="233" spans="1:47" ht="19.5" customHeight="1" x14ac:dyDescent="0.2">
      <c r="D233" s="47" t="s">
        <v>97</v>
      </c>
      <c r="F233" s="48">
        <v>0</v>
      </c>
      <c r="G233" s="49"/>
      <c r="H233" s="49"/>
      <c r="I233" s="49"/>
      <c r="J233" s="48">
        <v>0</v>
      </c>
      <c r="K233" s="48">
        <v>0</v>
      </c>
      <c r="L233" s="48">
        <v>0</v>
      </c>
      <c r="M233" s="49"/>
      <c r="N233" s="48">
        <v>0</v>
      </c>
      <c r="O233" s="49"/>
      <c r="P233" s="49"/>
      <c r="Q233" s="49"/>
      <c r="R233" s="48">
        <v>0</v>
      </c>
      <c r="S233" s="48">
        <v>0</v>
      </c>
      <c r="T233" s="48">
        <v>0</v>
      </c>
      <c r="U233" s="48">
        <v>0</v>
      </c>
      <c r="V233" s="48">
        <v>0</v>
      </c>
      <c r="W233" s="48">
        <v>0</v>
      </c>
      <c r="X233" s="48">
        <v>0</v>
      </c>
      <c r="Y233" s="48">
        <v>0</v>
      </c>
      <c r="Z233" s="48">
        <v>0</v>
      </c>
      <c r="AA233" s="49"/>
      <c r="AB233" s="48">
        <v>0</v>
      </c>
      <c r="AC233" s="49"/>
      <c r="AD233" s="49"/>
      <c r="AE233" s="49"/>
      <c r="AF233" s="48">
        <v>0</v>
      </c>
      <c r="AG233" s="48">
        <v>0</v>
      </c>
      <c r="AH233" s="49"/>
      <c r="AI233" s="48">
        <v>0</v>
      </c>
      <c r="AJ233" s="48">
        <v>0</v>
      </c>
      <c r="AK233" s="49"/>
      <c r="AL233" s="49"/>
      <c r="AM233" s="49"/>
      <c r="AN233" s="48">
        <v>0</v>
      </c>
      <c r="AO233" s="49"/>
      <c r="AP233" s="49"/>
      <c r="AQ233" s="49"/>
      <c r="AR233" s="48">
        <v>0</v>
      </c>
      <c r="AS233" s="49"/>
      <c r="AT233" s="48">
        <v>0</v>
      </c>
      <c r="AU233" s="40"/>
    </row>
    <row r="234" spans="1:47" ht="20.100000000000001" customHeight="1" x14ac:dyDescent="0.2"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40"/>
    </row>
    <row r="235" spans="1:47" s="1" customFormat="1" ht="20.100000000000001" customHeight="1" x14ac:dyDescent="0.25">
      <c r="A235" s="3"/>
      <c r="B235" s="6"/>
      <c r="C235" s="51" t="s">
        <v>124</v>
      </c>
      <c r="D235" s="52"/>
      <c r="E235" s="5"/>
      <c r="F235" s="53">
        <v>0</v>
      </c>
      <c r="G235" s="54"/>
      <c r="H235" s="54"/>
      <c r="I235" s="54"/>
      <c r="J235" s="53">
        <v>0</v>
      </c>
      <c r="K235" s="53">
        <v>0</v>
      </c>
      <c r="L235" s="53">
        <v>0</v>
      </c>
      <c r="M235" s="54"/>
      <c r="N235" s="53">
        <v>0</v>
      </c>
      <c r="O235" s="54"/>
      <c r="P235" s="54"/>
      <c r="Q235" s="54"/>
      <c r="R235" s="53">
        <v>0</v>
      </c>
      <c r="S235" s="53">
        <v>0</v>
      </c>
      <c r="T235" s="53">
        <v>0</v>
      </c>
      <c r="U235" s="53">
        <v>0</v>
      </c>
      <c r="V235" s="53">
        <v>0</v>
      </c>
      <c r="W235" s="53">
        <v>0</v>
      </c>
      <c r="X235" s="53">
        <v>0</v>
      </c>
      <c r="Y235" s="53">
        <v>0</v>
      </c>
      <c r="Z235" s="53">
        <v>0</v>
      </c>
      <c r="AA235" s="54"/>
      <c r="AB235" s="53">
        <v>0</v>
      </c>
      <c r="AC235" s="54"/>
      <c r="AD235" s="54"/>
      <c r="AE235" s="54"/>
      <c r="AF235" s="53">
        <v>0</v>
      </c>
      <c r="AG235" s="53">
        <v>0</v>
      </c>
      <c r="AH235" s="54"/>
      <c r="AI235" s="53">
        <v>0</v>
      </c>
      <c r="AJ235" s="53">
        <v>0</v>
      </c>
      <c r="AK235" s="54"/>
      <c r="AL235" s="54"/>
      <c r="AM235" s="54"/>
      <c r="AN235" s="53">
        <v>0</v>
      </c>
      <c r="AO235" s="54"/>
      <c r="AP235" s="54"/>
      <c r="AQ235" s="54"/>
      <c r="AR235" s="53">
        <v>0</v>
      </c>
      <c r="AS235" s="54"/>
      <c r="AT235" s="53">
        <v>0</v>
      </c>
      <c r="AU235" s="40"/>
    </row>
    <row r="236" spans="1:47" ht="20.100000000000001" customHeight="1" x14ac:dyDescent="0.2"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40"/>
    </row>
    <row r="237" spans="1:47" ht="20.100000000000001" customHeight="1" x14ac:dyDescent="0.2">
      <c r="C237" s="3" t="s">
        <v>181</v>
      </c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40"/>
    </row>
    <row r="238" spans="1:47" ht="20.100000000000001" customHeight="1" x14ac:dyDescent="0.2">
      <c r="D238" s="2" t="s">
        <v>96</v>
      </c>
      <c r="F238" s="39">
        <v>0</v>
      </c>
      <c r="G238" s="39"/>
      <c r="H238" s="39"/>
      <c r="I238" s="39"/>
      <c r="J238" s="39">
        <v>0</v>
      </c>
      <c r="K238" s="39">
        <v>0</v>
      </c>
      <c r="L238" s="39">
        <v>0</v>
      </c>
      <c r="M238" s="39"/>
      <c r="N238" s="39">
        <v>0</v>
      </c>
      <c r="O238" s="39"/>
      <c r="P238" s="39"/>
      <c r="Q238" s="39"/>
      <c r="R238" s="39">
        <v>0</v>
      </c>
      <c r="S238" s="39">
        <v>0</v>
      </c>
      <c r="T238" s="39">
        <v>0</v>
      </c>
      <c r="U238" s="39">
        <v>0</v>
      </c>
      <c r="V238" s="39">
        <v>0</v>
      </c>
      <c r="W238" s="39">
        <v>0</v>
      </c>
      <c r="X238" s="39">
        <v>0</v>
      </c>
      <c r="Y238" s="39">
        <v>0</v>
      </c>
      <c r="Z238" s="39">
        <v>0</v>
      </c>
      <c r="AA238" s="39"/>
      <c r="AB238" s="39">
        <v>0</v>
      </c>
      <c r="AC238" s="39"/>
      <c r="AD238" s="39"/>
      <c r="AE238" s="39"/>
      <c r="AF238" s="39">
        <v>0</v>
      </c>
      <c r="AG238" s="39">
        <v>0</v>
      </c>
      <c r="AH238" s="39"/>
      <c r="AI238" s="39">
        <v>0</v>
      </c>
      <c r="AJ238" s="39">
        <v>0</v>
      </c>
      <c r="AK238" s="39"/>
      <c r="AL238" s="39"/>
      <c r="AM238" s="39"/>
      <c r="AN238" s="39">
        <v>0</v>
      </c>
      <c r="AO238" s="39"/>
      <c r="AP238" s="39"/>
      <c r="AQ238" s="39"/>
      <c r="AR238" s="39">
        <v>0</v>
      </c>
      <c r="AS238" s="39"/>
      <c r="AT238" s="39">
        <v>0</v>
      </c>
      <c r="AU238" s="40"/>
    </row>
    <row r="239" spans="1:47" ht="19.5" customHeight="1" x14ac:dyDescent="0.2">
      <c r="D239" s="47" t="s">
        <v>97</v>
      </c>
      <c r="F239" s="48">
        <v>0</v>
      </c>
      <c r="G239" s="49"/>
      <c r="H239" s="49"/>
      <c r="I239" s="49"/>
      <c r="J239" s="48">
        <v>0</v>
      </c>
      <c r="K239" s="48">
        <v>0</v>
      </c>
      <c r="L239" s="48">
        <v>0</v>
      </c>
      <c r="M239" s="49"/>
      <c r="N239" s="48">
        <v>0</v>
      </c>
      <c r="O239" s="49"/>
      <c r="P239" s="49"/>
      <c r="Q239" s="49"/>
      <c r="R239" s="48">
        <v>0</v>
      </c>
      <c r="S239" s="48">
        <v>0</v>
      </c>
      <c r="T239" s="48">
        <v>0</v>
      </c>
      <c r="U239" s="48">
        <v>0</v>
      </c>
      <c r="V239" s="48">
        <v>0</v>
      </c>
      <c r="W239" s="48">
        <v>0</v>
      </c>
      <c r="X239" s="48">
        <v>0</v>
      </c>
      <c r="Y239" s="48">
        <v>0</v>
      </c>
      <c r="Z239" s="48">
        <v>0</v>
      </c>
      <c r="AA239" s="49"/>
      <c r="AB239" s="48">
        <v>0</v>
      </c>
      <c r="AC239" s="49"/>
      <c r="AD239" s="49"/>
      <c r="AE239" s="49"/>
      <c r="AF239" s="48">
        <v>0</v>
      </c>
      <c r="AG239" s="48">
        <v>0</v>
      </c>
      <c r="AH239" s="49"/>
      <c r="AI239" s="48">
        <v>0</v>
      </c>
      <c r="AJ239" s="48">
        <v>0</v>
      </c>
      <c r="AK239" s="49"/>
      <c r="AL239" s="49"/>
      <c r="AM239" s="49"/>
      <c r="AN239" s="48">
        <v>0</v>
      </c>
      <c r="AO239" s="49"/>
      <c r="AP239" s="49"/>
      <c r="AQ239" s="49"/>
      <c r="AR239" s="48">
        <v>0</v>
      </c>
      <c r="AS239" s="49"/>
      <c r="AT239" s="48">
        <v>0</v>
      </c>
      <c r="AU239" s="40"/>
    </row>
    <row r="240" spans="1:47" ht="20.100000000000001" customHeight="1" x14ac:dyDescent="0.2">
      <c r="D240" s="2" t="s">
        <v>113</v>
      </c>
      <c r="F240" s="39">
        <v>0</v>
      </c>
      <c r="G240" s="39"/>
      <c r="H240" s="39"/>
      <c r="I240" s="39"/>
      <c r="J240" s="39">
        <v>0</v>
      </c>
      <c r="K240" s="39">
        <v>0</v>
      </c>
      <c r="L240" s="39">
        <v>0</v>
      </c>
      <c r="M240" s="39"/>
      <c r="N240" s="39">
        <v>0</v>
      </c>
      <c r="O240" s="39"/>
      <c r="P240" s="39"/>
      <c r="Q240" s="39"/>
      <c r="R240" s="39">
        <v>0</v>
      </c>
      <c r="S240" s="39">
        <v>0</v>
      </c>
      <c r="T240" s="39">
        <v>0</v>
      </c>
      <c r="U240" s="39">
        <v>0</v>
      </c>
      <c r="V240" s="39">
        <v>0</v>
      </c>
      <c r="W240" s="39">
        <v>0</v>
      </c>
      <c r="X240" s="39">
        <v>0</v>
      </c>
      <c r="Y240" s="39">
        <v>0</v>
      </c>
      <c r="Z240" s="39">
        <v>0</v>
      </c>
      <c r="AA240" s="39"/>
      <c r="AB240" s="39">
        <v>0</v>
      </c>
      <c r="AC240" s="39"/>
      <c r="AD240" s="39"/>
      <c r="AE240" s="39"/>
      <c r="AF240" s="39">
        <v>0</v>
      </c>
      <c r="AG240" s="39">
        <v>0</v>
      </c>
      <c r="AH240" s="39"/>
      <c r="AI240" s="39">
        <v>0</v>
      </c>
      <c r="AJ240" s="39">
        <v>0</v>
      </c>
      <c r="AK240" s="39"/>
      <c r="AL240" s="39"/>
      <c r="AM240" s="39"/>
      <c r="AN240" s="39">
        <v>0</v>
      </c>
      <c r="AO240" s="39"/>
      <c r="AP240" s="39"/>
      <c r="AQ240" s="39"/>
      <c r="AR240" s="39">
        <v>0</v>
      </c>
      <c r="AS240" s="39"/>
      <c r="AT240" s="39">
        <v>0</v>
      </c>
      <c r="AU240" s="40"/>
    </row>
    <row r="241" spans="1:47" ht="19.5" customHeight="1" x14ac:dyDescent="0.2">
      <c r="D241" s="47" t="s">
        <v>99</v>
      </c>
      <c r="F241" s="48">
        <v>0</v>
      </c>
      <c r="G241" s="49"/>
      <c r="H241" s="49"/>
      <c r="I241" s="49"/>
      <c r="J241" s="48">
        <v>0</v>
      </c>
      <c r="K241" s="48">
        <v>0</v>
      </c>
      <c r="L241" s="48">
        <v>0</v>
      </c>
      <c r="M241" s="49"/>
      <c r="N241" s="48">
        <v>0</v>
      </c>
      <c r="O241" s="49"/>
      <c r="P241" s="49"/>
      <c r="Q241" s="49"/>
      <c r="R241" s="48">
        <v>0</v>
      </c>
      <c r="S241" s="48">
        <v>0</v>
      </c>
      <c r="T241" s="48">
        <v>0</v>
      </c>
      <c r="U241" s="48">
        <v>0</v>
      </c>
      <c r="V241" s="48">
        <v>0</v>
      </c>
      <c r="W241" s="48">
        <v>0</v>
      </c>
      <c r="X241" s="48">
        <v>0</v>
      </c>
      <c r="Y241" s="48">
        <v>0</v>
      </c>
      <c r="Z241" s="48">
        <v>0</v>
      </c>
      <c r="AA241" s="49"/>
      <c r="AB241" s="48">
        <v>0</v>
      </c>
      <c r="AC241" s="49"/>
      <c r="AD241" s="49"/>
      <c r="AE241" s="49"/>
      <c r="AF241" s="48">
        <v>0</v>
      </c>
      <c r="AG241" s="48">
        <v>0</v>
      </c>
      <c r="AH241" s="49"/>
      <c r="AI241" s="48">
        <v>0</v>
      </c>
      <c r="AJ241" s="48">
        <v>0</v>
      </c>
      <c r="AK241" s="49"/>
      <c r="AL241" s="49"/>
      <c r="AM241" s="49"/>
      <c r="AN241" s="48">
        <v>0</v>
      </c>
      <c r="AO241" s="49"/>
      <c r="AP241" s="49"/>
      <c r="AQ241" s="49"/>
      <c r="AR241" s="48">
        <v>0</v>
      </c>
      <c r="AS241" s="49"/>
      <c r="AT241" s="48">
        <v>0</v>
      </c>
      <c r="AU241" s="40"/>
    </row>
    <row r="242" spans="1:47" ht="20.100000000000001" customHeight="1" x14ac:dyDescent="0.2">
      <c r="D242" s="50" t="s">
        <v>114</v>
      </c>
      <c r="F242" s="49">
        <v>0</v>
      </c>
      <c r="G242" s="49"/>
      <c r="H242" s="49"/>
      <c r="I242" s="49"/>
      <c r="J242" s="49">
        <v>0</v>
      </c>
      <c r="K242" s="49">
        <v>0</v>
      </c>
      <c r="L242" s="49">
        <v>0</v>
      </c>
      <c r="M242" s="49"/>
      <c r="N242" s="49">
        <v>0</v>
      </c>
      <c r="O242" s="49"/>
      <c r="P242" s="49"/>
      <c r="Q242" s="49"/>
      <c r="R242" s="49">
        <v>0</v>
      </c>
      <c r="S242" s="49">
        <v>0</v>
      </c>
      <c r="T242" s="49">
        <v>0</v>
      </c>
      <c r="U242" s="49">
        <v>0</v>
      </c>
      <c r="V242" s="49">
        <v>0</v>
      </c>
      <c r="W242" s="49">
        <v>0</v>
      </c>
      <c r="X242" s="49">
        <v>0</v>
      </c>
      <c r="Y242" s="49">
        <v>0</v>
      </c>
      <c r="Z242" s="49">
        <v>0</v>
      </c>
      <c r="AA242" s="49"/>
      <c r="AB242" s="49">
        <v>0</v>
      </c>
      <c r="AC242" s="49"/>
      <c r="AD242" s="49"/>
      <c r="AE242" s="49"/>
      <c r="AF242" s="49">
        <v>0</v>
      </c>
      <c r="AG242" s="49">
        <v>0</v>
      </c>
      <c r="AH242" s="49"/>
      <c r="AI242" s="49">
        <v>0</v>
      </c>
      <c r="AJ242" s="49">
        <v>0</v>
      </c>
      <c r="AK242" s="49"/>
      <c r="AL242" s="49"/>
      <c r="AM242" s="49"/>
      <c r="AN242" s="49">
        <v>0</v>
      </c>
      <c r="AO242" s="49"/>
      <c r="AP242" s="49"/>
      <c r="AQ242" s="49"/>
      <c r="AR242" s="49">
        <v>0</v>
      </c>
      <c r="AS242" s="49"/>
      <c r="AT242" s="49">
        <v>0</v>
      </c>
      <c r="AU242" s="40"/>
    </row>
    <row r="243" spans="1:47" ht="20.100000000000001" customHeight="1" x14ac:dyDescent="0.2"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40"/>
    </row>
    <row r="244" spans="1:47" s="1" customFormat="1" ht="20.100000000000001" customHeight="1" x14ac:dyDescent="0.25">
      <c r="A244" s="3"/>
      <c r="B244" s="6"/>
      <c r="C244" s="51" t="s">
        <v>182</v>
      </c>
      <c r="D244" s="52"/>
      <c r="E244" s="5"/>
      <c r="F244" s="53">
        <v>0</v>
      </c>
      <c r="G244" s="54"/>
      <c r="H244" s="54"/>
      <c r="I244" s="54"/>
      <c r="J244" s="53">
        <v>0</v>
      </c>
      <c r="K244" s="53">
        <v>0</v>
      </c>
      <c r="L244" s="53">
        <v>0</v>
      </c>
      <c r="M244" s="54"/>
      <c r="N244" s="53">
        <v>0</v>
      </c>
      <c r="O244" s="54"/>
      <c r="P244" s="54"/>
      <c r="Q244" s="54"/>
      <c r="R244" s="53">
        <v>0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  <c r="X244" s="53">
        <v>0</v>
      </c>
      <c r="Y244" s="53">
        <v>0</v>
      </c>
      <c r="Z244" s="53">
        <v>0</v>
      </c>
      <c r="AA244" s="54"/>
      <c r="AB244" s="53">
        <v>0</v>
      </c>
      <c r="AC244" s="54"/>
      <c r="AD244" s="54"/>
      <c r="AE244" s="54"/>
      <c r="AF244" s="53">
        <v>0</v>
      </c>
      <c r="AG244" s="53">
        <v>0</v>
      </c>
      <c r="AH244" s="54"/>
      <c r="AI244" s="53">
        <v>0</v>
      </c>
      <c r="AJ244" s="53">
        <v>0</v>
      </c>
      <c r="AK244" s="54"/>
      <c r="AL244" s="54"/>
      <c r="AM244" s="54"/>
      <c r="AN244" s="53">
        <v>0</v>
      </c>
      <c r="AO244" s="54"/>
      <c r="AP244" s="54"/>
      <c r="AQ244" s="54"/>
      <c r="AR244" s="53">
        <v>0</v>
      </c>
      <c r="AS244" s="54"/>
      <c r="AT244" s="53">
        <v>0</v>
      </c>
      <c r="AU244" s="40"/>
    </row>
    <row r="245" spans="1:47" ht="20.100000000000001" customHeight="1" x14ac:dyDescent="0.2"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40"/>
    </row>
    <row r="246" spans="1:47" s="1" customFormat="1" ht="20.100000000000001" customHeight="1" x14ac:dyDescent="0.25">
      <c r="A246" s="3"/>
      <c r="B246" s="57" t="s">
        <v>183</v>
      </c>
      <c r="C246" s="58"/>
      <c r="D246" s="58"/>
      <c r="E246" s="5"/>
      <c r="F246" s="59">
        <v>413</v>
      </c>
      <c r="G246" s="54"/>
      <c r="H246" s="54"/>
      <c r="I246" s="54"/>
      <c r="J246" s="59">
        <v>188</v>
      </c>
      <c r="K246" s="59">
        <v>23</v>
      </c>
      <c r="L246" s="59">
        <v>203</v>
      </c>
      <c r="M246" s="54"/>
      <c r="N246" s="59">
        <v>414</v>
      </c>
      <c r="O246" s="54"/>
      <c r="P246" s="54"/>
      <c r="Q246" s="54"/>
      <c r="R246" s="59">
        <v>294</v>
      </c>
      <c r="S246" s="59">
        <v>21</v>
      </c>
      <c r="T246" s="59">
        <v>1</v>
      </c>
      <c r="U246" s="59">
        <v>0</v>
      </c>
      <c r="V246" s="59">
        <v>27</v>
      </c>
      <c r="W246" s="59">
        <v>0</v>
      </c>
      <c r="X246" s="59">
        <v>6</v>
      </c>
      <c r="Y246" s="59">
        <v>111</v>
      </c>
      <c r="Z246" s="59">
        <v>39</v>
      </c>
      <c r="AA246" s="54"/>
      <c r="AB246" s="59">
        <v>499</v>
      </c>
      <c r="AC246" s="54"/>
      <c r="AD246" s="54"/>
      <c r="AE246" s="54"/>
      <c r="AF246" s="59">
        <v>45</v>
      </c>
      <c r="AG246" s="59">
        <v>54</v>
      </c>
      <c r="AH246" s="54"/>
      <c r="AI246" s="59">
        <v>58</v>
      </c>
      <c r="AJ246" s="59">
        <v>25</v>
      </c>
      <c r="AK246" s="54"/>
      <c r="AL246" s="54"/>
      <c r="AM246" s="54"/>
      <c r="AN246" s="59">
        <v>312</v>
      </c>
      <c r="AO246" s="54"/>
      <c r="AP246" s="54"/>
      <c r="AQ246" s="54"/>
      <c r="AR246" s="59">
        <v>0</v>
      </c>
      <c r="AS246" s="54"/>
      <c r="AT246" s="59">
        <v>0</v>
      </c>
      <c r="AU246" s="40"/>
    </row>
    <row r="247" spans="1:47" ht="20.100000000000001" customHeight="1" x14ac:dyDescent="0.2"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40"/>
    </row>
    <row r="248" spans="1:47" ht="20.100000000000001" customHeight="1" x14ac:dyDescent="0.2">
      <c r="B248" s="6" t="s">
        <v>184</v>
      </c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40"/>
    </row>
    <row r="249" spans="1:47" ht="20.100000000000001" customHeight="1" x14ac:dyDescent="0.2">
      <c r="C249" s="3" t="s">
        <v>154</v>
      </c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40"/>
    </row>
    <row r="250" spans="1:47" ht="20.100000000000001" customHeight="1" x14ac:dyDescent="0.2">
      <c r="D250" s="2" t="s">
        <v>96</v>
      </c>
      <c r="F250" s="39">
        <v>131</v>
      </c>
      <c r="G250" s="39"/>
      <c r="H250" s="39"/>
      <c r="I250" s="39"/>
      <c r="J250" s="39">
        <v>17</v>
      </c>
      <c r="K250" s="39">
        <v>0</v>
      </c>
      <c r="L250" s="39">
        <v>15</v>
      </c>
      <c r="M250" s="39"/>
      <c r="N250" s="39">
        <v>32</v>
      </c>
      <c r="O250" s="39"/>
      <c r="P250" s="39"/>
      <c r="Q250" s="39"/>
      <c r="R250" s="39">
        <v>82</v>
      </c>
      <c r="S250" s="39">
        <v>10</v>
      </c>
      <c r="T250" s="39">
        <v>1</v>
      </c>
      <c r="U250" s="39">
        <v>0</v>
      </c>
      <c r="V250" s="39">
        <v>1</v>
      </c>
      <c r="W250" s="39">
        <v>0</v>
      </c>
      <c r="X250" s="39">
        <v>1</v>
      </c>
      <c r="Y250" s="39">
        <v>14</v>
      </c>
      <c r="Z250" s="39">
        <v>4</v>
      </c>
      <c r="AA250" s="39"/>
      <c r="AB250" s="39">
        <v>113</v>
      </c>
      <c r="AC250" s="39"/>
      <c r="AD250" s="39"/>
      <c r="AE250" s="39"/>
      <c r="AF250" s="39">
        <v>7</v>
      </c>
      <c r="AG250" s="39">
        <v>1</v>
      </c>
      <c r="AH250" s="39"/>
      <c r="AI250" s="39">
        <v>18</v>
      </c>
      <c r="AJ250" s="39">
        <v>3</v>
      </c>
      <c r="AK250" s="39"/>
      <c r="AL250" s="39"/>
      <c r="AM250" s="39"/>
      <c r="AN250" s="39">
        <v>63</v>
      </c>
      <c r="AO250" s="39"/>
      <c r="AP250" s="39"/>
      <c r="AQ250" s="39"/>
      <c r="AR250" s="39">
        <v>0</v>
      </c>
      <c r="AS250" s="39"/>
      <c r="AT250" s="39">
        <v>0</v>
      </c>
      <c r="AU250" s="40"/>
    </row>
    <row r="251" spans="1:47" ht="19.5" customHeight="1" x14ac:dyDescent="0.2">
      <c r="D251" s="47" t="s">
        <v>135</v>
      </c>
      <c r="F251" s="48">
        <v>97</v>
      </c>
      <c r="G251" s="49"/>
      <c r="H251" s="49"/>
      <c r="I251" s="49"/>
      <c r="J251" s="48">
        <v>15</v>
      </c>
      <c r="K251" s="48">
        <v>3</v>
      </c>
      <c r="L251" s="48">
        <v>4</v>
      </c>
      <c r="M251" s="49"/>
      <c r="N251" s="48">
        <v>22</v>
      </c>
      <c r="O251" s="49"/>
      <c r="P251" s="49"/>
      <c r="Q251" s="49"/>
      <c r="R251" s="48">
        <v>54</v>
      </c>
      <c r="S251" s="48">
        <v>12</v>
      </c>
      <c r="T251" s="48">
        <v>3</v>
      </c>
      <c r="U251" s="48">
        <v>0</v>
      </c>
      <c r="V251" s="48">
        <v>3</v>
      </c>
      <c r="W251" s="48">
        <v>0</v>
      </c>
      <c r="X251" s="48">
        <v>0</v>
      </c>
      <c r="Y251" s="48">
        <v>10</v>
      </c>
      <c r="Z251" s="48">
        <v>0</v>
      </c>
      <c r="AA251" s="49"/>
      <c r="AB251" s="48">
        <v>82</v>
      </c>
      <c r="AC251" s="49"/>
      <c r="AD251" s="49"/>
      <c r="AE251" s="49"/>
      <c r="AF251" s="48">
        <v>4</v>
      </c>
      <c r="AG251" s="48">
        <v>19</v>
      </c>
      <c r="AH251" s="49"/>
      <c r="AI251" s="48">
        <v>1</v>
      </c>
      <c r="AJ251" s="48">
        <v>13</v>
      </c>
      <c r="AK251" s="49"/>
      <c r="AL251" s="49"/>
      <c r="AM251" s="49"/>
      <c r="AN251" s="48">
        <v>28</v>
      </c>
      <c r="AO251" s="49"/>
      <c r="AP251" s="49"/>
      <c r="AQ251" s="49"/>
      <c r="AR251" s="48">
        <v>0</v>
      </c>
      <c r="AS251" s="49"/>
      <c r="AT251" s="48">
        <v>0</v>
      </c>
      <c r="AU251" s="40"/>
    </row>
    <row r="252" spans="1:47" ht="20.100000000000001" customHeight="1" x14ac:dyDescent="0.2">
      <c r="D252" s="2" t="s">
        <v>98</v>
      </c>
      <c r="F252" s="39">
        <v>56</v>
      </c>
      <c r="G252" s="39"/>
      <c r="H252" s="39"/>
      <c r="I252" s="39"/>
      <c r="J252" s="39">
        <v>31</v>
      </c>
      <c r="K252" s="39">
        <v>4</v>
      </c>
      <c r="L252" s="39">
        <v>12</v>
      </c>
      <c r="M252" s="39"/>
      <c r="N252" s="39">
        <v>47</v>
      </c>
      <c r="O252" s="39"/>
      <c r="P252" s="39"/>
      <c r="Q252" s="39"/>
      <c r="R252" s="39">
        <v>41</v>
      </c>
      <c r="S252" s="39">
        <v>1</v>
      </c>
      <c r="T252" s="39">
        <v>0</v>
      </c>
      <c r="U252" s="39">
        <v>0</v>
      </c>
      <c r="V252" s="39">
        <v>2</v>
      </c>
      <c r="W252" s="39">
        <v>5</v>
      </c>
      <c r="X252" s="39">
        <v>0</v>
      </c>
      <c r="Y252" s="39">
        <v>22</v>
      </c>
      <c r="Z252" s="39">
        <v>0</v>
      </c>
      <c r="AA252" s="39"/>
      <c r="AB252" s="39">
        <v>71</v>
      </c>
      <c r="AC252" s="39"/>
      <c r="AD252" s="39"/>
      <c r="AE252" s="39"/>
      <c r="AF252" s="39">
        <v>5</v>
      </c>
      <c r="AG252" s="39">
        <v>24</v>
      </c>
      <c r="AH252" s="39"/>
      <c r="AI252" s="39">
        <v>12</v>
      </c>
      <c r="AJ252" s="39">
        <v>20</v>
      </c>
      <c r="AK252" s="39"/>
      <c r="AL252" s="39"/>
      <c r="AM252" s="39"/>
      <c r="AN252" s="39">
        <v>35</v>
      </c>
      <c r="AO252" s="39"/>
      <c r="AP252" s="39"/>
      <c r="AQ252" s="39"/>
      <c r="AR252" s="39">
        <v>0</v>
      </c>
      <c r="AS252" s="39"/>
      <c r="AT252" s="39">
        <v>0</v>
      </c>
      <c r="AU252" s="40"/>
    </row>
    <row r="253" spans="1:47" ht="19.5" customHeight="1" x14ac:dyDescent="0.2">
      <c r="D253" s="47" t="s">
        <v>136</v>
      </c>
      <c r="F253" s="48">
        <v>46</v>
      </c>
      <c r="G253" s="49"/>
      <c r="H253" s="49"/>
      <c r="I253" s="49"/>
      <c r="J253" s="48">
        <v>14</v>
      </c>
      <c r="K253" s="48">
        <v>0</v>
      </c>
      <c r="L253" s="48">
        <v>8</v>
      </c>
      <c r="M253" s="49"/>
      <c r="N253" s="48">
        <v>22</v>
      </c>
      <c r="O253" s="49"/>
      <c r="P253" s="49"/>
      <c r="Q253" s="49"/>
      <c r="R253" s="48">
        <v>22</v>
      </c>
      <c r="S253" s="48">
        <v>8</v>
      </c>
      <c r="T253" s="48">
        <v>1</v>
      </c>
      <c r="U253" s="48">
        <v>0</v>
      </c>
      <c r="V253" s="48">
        <v>2</v>
      </c>
      <c r="W253" s="48">
        <v>0</v>
      </c>
      <c r="X253" s="48">
        <v>0</v>
      </c>
      <c r="Y253" s="48">
        <v>3</v>
      </c>
      <c r="Z253" s="48">
        <v>9</v>
      </c>
      <c r="AA253" s="49"/>
      <c r="AB253" s="48">
        <v>45</v>
      </c>
      <c r="AC253" s="49"/>
      <c r="AD253" s="49"/>
      <c r="AE253" s="49"/>
      <c r="AF253" s="48">
        <v>0</v>
      </c>
      <c r="AG253" s="48">
        <v>6</v>
      </c>
      <c r="AH253" s="49"/>
      <c r="AI253" s="48">
        <v>1</v>
      </c>
      <c r="AJ253" s="48">
        <v>5</v>
      </c>
      <c r="AK253" s="49"/>
      <c r="AL253" s="49"/>
      <c r="AM253" s="49"/>
      <c r="AN253" s="48">
        <v>23</v>
      </c>
      <c r="AO253" s="49"/>
      <c r="AP253" s="49"/>
      <c r="AQ253" s="49"/>
      <c r="AR253" s="48">
        <v>0</v>
      </c>
      <c r="AS253" s="49"/>
      <c r="AT253" s="48">
        <v>0</v>
      </c>
      <c r="AU253" s="40"/>
    </row>
    <row r="254" spans="1:47" ht="20.100000000000001" customHeight="1" x14ac:dyDescent="0.2">
      <c r="D254" s="2" t="s">
        <v>100</v>
      </c>
      <c r="F254" s="39">
        <v>60</v>
      </c>
      <c r="G254" s="39"/>
      <c r="H254" s="39"/>
      <c r="I254" s="39"/>
      <c r="J254" s="39">
        <v>13</v>
      </c>
      <c r="K254" s="39">
        <v>1</v>
      </c>
      <c r="L254" s="39">
        <v>13</v>
      </c>
      <c r="M254" s="39"/>
      <c r="N254" s="39">
        <v>27</v>
      </c>
      <c r="O254" s="39"/>
      <c r="P254" s="39"/>
      <c r="Q254" s="39"/>
      <c r="R254" s="39">
        <v>43</v>
      </c>
      <c r="S254" s="39">
        <v>11</v>
      </c>
      <c r="T254" s="39">
        <v>0</v>
      </c>
      <c r="U254" s="39">
        <v>0</v>
      </c>
      <c r="V254" s="39">
        <v>4</v>
      </c>
      <c r="W254" s="39">
        <v>0</v>
      </c>
      <c r="X254" s="39">
        <v>0</v>
      </c>
      <c r="Y254" s="39">
        <v>7</v>
      </c>
      <c r="Z254" s="39">
        <v>0</v>
      </c>
      <c r="AA254" s="39"/>
      <c r="AB254" s="39">
        <v>65</v>
      </c>
      <c r="AC254" s="39"/>
      <c r="AD254" s="39"/>
      <c r="AE254" s="39"/>
      <c r="AF254" s="39">
        <v>2</v>
      </c>
      <c r="AG254" s="39">
        <v>6</v>
      </c>
      <c r="AH254" s="39"/>
      <c r="AI254" s="39">
        <v>4</v>
      </c>
      <c r="AJ254" s="39">
        <v>3</v>
      </c>
      <c r="AK254" s="39"/>
      <c r="AL254" s="39"/>
      <c r="AM254" s="39"/>
      <c r="AN254" s="39">
        <v>21</v>
      </c>
      <c r="AO254" s="39"/>
      <c r="AP254" s="39"/>
      <c r="AQ254" s="39"/>
      <c r="AR254" s="39">
        <v>0</v>
      </c>
      <c r="AS254" s="39"/>
      <c r="AT254" s="39">
        <v>0</v>
      </c>
      <c r="AU254" s="40"/>
    </row>
    <row r="255" spans="1:47" ht="19.5" customHeight="1" x14ac:dyDescent="0.2">
      <c r="D255" s="47" t="s">
        <v>101</v>
      </c>
      <c r="F255" s="48">
        <v>51</v>
      </c>
      <c r="G255" s="49"/>
      <c r="H255" s="49"/>
      <c r="I255" s="49"/>
      <c r="J255" s="48">
        <v>4</v>
      </c>
      <c r="K255" s="48">
        <v>0</v>
      </c>
      <c r="L255" s="48">
        <v>4</v>
      </c>
      <c r="M255" s="49"/>
      <c r="N255" s="48">
        <v>8</v>
      </c>
      <c r="O255" s="49"/>
      <c r="P255" s="49"/>
      <c r="Q255" s="49"/>
      <c r="R255" s="48">
        <v>28</v>
      </c>
      <c r="S255" s="48">
        <v>4</v>
      </c>
      <c r="T255" s="48">
        <v>0</v>
      </c>
      <c r="U255" s="48">
        <v>0</v>
      </c>
      <c r="V255" s="48">
        <v>1</v>
      </c>
      <c r="W255" s="48">
        <v>0</v>
      </c>
      <c r="X255" s="48">
        <v>0</v>
      </c>
      <c r="Y255" s="48">
        <v>1</v>
      </c>
      <c r="Z255" s="48">
        <v>0</v>
      </c>
      <c r="AA255" s="49"/>
      <c r="AB255" s="48">
        <v>34</v>
      </c>
      <c r="AC255" s="49"/>
      <c r="AD255" s="49"/>
      <c r="AE255" s="49"/>
      <c r="AF255" s="48">
        <v>0</v>
      </c>
      <c r="AG255" s="48">
        <v>12</v>
      </c>
      <c r="AH255" s="49"/>
      <c r="AI255" s="48">
        <v>2</v>
      </c>
      <c r="AJ255" s="48">
        <v>3</v>
      </c>
      <c r="AK255" s="49"/>
      <c r="AL255" s="49"/>
      <c r="AM255" s="49"/>
      <c r="AN255" s="48">
        <v>18</v>
      </c>
      <c r="AO255" s="49"/>
      <c r="AP255" s="49"/>
      <c r="AQ255" s="49"/>
      <c r="AR255" s="48">
        <v>0</v>
      </c>
      <c r="AS255" s="49"/>
      <c r="AT255" s="48">
        <v>0</v>
      </c>
      <c r="AU255" s="40"/>
    </row>
    <row r="256" spans="1:47" ht="20.100000000000001" customHeight="1" x14ac:dyDescent="0.2">
      <c r="D256" s="2" t="s">
        <v>116</v>
      </c>
      <c r="F256" s="39">
        <v>188</v>
      </c>
      <c r="G256" s="39"/>
      <c r="H256" s="39"/>
      <c r="I256" s="39"/>
      <c r="J256" s="39">
        <v>6</v>
      </c>
      <c r="K256" s="39">
        <v>1</v>
      </c>
      <c r="L256" s="39">
        <v>20</v>
      </c>
      <c r="M256" s="39"/>
      <c r="N256" s="39">
        <v>27</v>
      </c>
      <c r="O256" s="39"/>
      <c r="P256" s="39"/>
      <c r="Q256" s="39"/>
      <c r="R256" s="39">
        <v>93</v>
      </c>
      <c r="S256" s="39">
        <v>3</v>
      </c>
      <c r="T256" s="39">
        <v>2</v>
      </c>
      <c r="U256" s="39">
        <v>0</v>
      </c>
      <c r="V256" s="39">
        <v>2</v>
      </c>
      <c r="W256" s="39">
        <v>1</v>
      </c>
      <c r="X256" s="39">
        <v>0</v>
      </c>
      <c r="Y256" s="39">
        <v>5</v>
      </c>
      <c r="Z256" s="39">
        <v>0</v>
      </c>
      <c r="AA256" s="39"/>
      <c r="AB256" s="39">
        <v>106</v>
      </c>
      <c r="AC256" s="39"/>
      <c r="AD256" s="39"/>
      <c r="AE256" s="39"/>
      <c r="AF256" s="39">
        <v>3</v>
      </c>
      <c r="AG256" s="39">
        <v>31</v>
      </c>
      <c r="AH256" s="39"/>
      <c r="AI256" s="39">
        <v>4</v>
      </c>
      <c r="AJ256" s="39">
        <v>6</v>
      </c>
      <c r="AK256" s="39"/>
      <c r="AL256" s="39"/>
      <c r="AM256" s="39"/>
      <c r="AN256" s="39">
        <v>85</v>
      </c>
      <c r="AO256" s="39"/>
      <c r="AP256" s="39"/>
      <c r="AQ256" s="39"/>
      <c r="AR256" s="39">
        <v>0</v>
      </c>
      <c r="AS256" s="39"/>
      <c r="AT256" s="39">
        <v>0</v>
      </c>
      <c r="AU256" s="40"/>
    </row>
    <row r="257" spans="1:47" ht="19.5" customHeight="1" x14ac:dyDescent="0.2">
      <c r="D257" s="47" t="s">
        <v>103</v>
      </c>
      <c r="F257" s="48">
        <v>99</v>
      </c>
      <c r="G257" s="49"/>
      <c r="H257" s="49"/>
      <c r="I257" s="49"/>
      <c r="J257" s="48">
        <v>5</v>
      </c>
      <c r="K257" s="48">
        <v>4</v>
      </c>
      <c r="L257" s="48">
        <v>20</v>
      </c>
      <c r="M257" s="49"/>
      <c r="N257" s="48">
        <v>29</v>
      </c>
      <c r="O257" s="49"/>
      <c r="P257" s="49"/>
      <c r="Q257" s="49"/>
      <c r="R257" s="48">
        <v>57</v>
      </c>
      <c r="S257" s="48">
        <v>0</v>
      </c>
      <c r="T257" s="48">
        <v>1</v>
      </c>
      <c r="U257" s="48">
        <v>0</v>
      </c>
      <c r="V257" s="48">
        <v>5</v>
      </c>
      <c r="W257" s="48">
        <v>2</v>
      </c>
      <c r="X257" s="48">
        <v>0</v>
      </c>
      <c r="Y257" s="48">
        <v>4</v>
      </c>
      <c r="Z257" s="48">
        <v>1</v>
      </c>
      <c r="AA257" s="49"/>
      <c r="AB257" s="48">
        <v>70</v>
      </c>
      <c r="AC257" s="49"/>
      <c r="AD257" s="49"/>
      <c r="AE257" s="49"/>
      <c r="AF257" s="48">
        <v>1</v>
      </c>
      <c r="AG257" s="48">
        <v>12</v>
      </c>
      <c r="AH257" s="49"/>
      <c r="AI257" s="48">
        <v>2</v>
      </c>
      <c r="AJ257" s="48">
        <v>7</v>
      </c>
      <c r="AK257" s="49"/>
      <c r="AL257" s="49"/>
      <c r="AM257" s="49"/>
      <c r="AN257" s="48">
        <v>54</v>
      </c>
      <c r="AO257" s="49"/>
      <c r="AP257" s="49"/>
      <c r="AQ257" s="49"/>
      <c r="AR257" s="48">
        <v>0</v>
      </c>
      <c r="AS257" s="49"/>
      <c r="AT257" s="48">
        <v>0</v>
      </c>
      <c r="AU257" s="40"/>
    </row>
    <row r="258" spans="1:47" ht="20.100000000000001" customHeight="1" x14ac:dyDescent="0.2">
      <c r="D258" s="2" t="s">
        <v>104</v>
      </c>
      <c r="F258" s="39">
        <v>73</v>
      </c>
      <c r="G258" s="39"/>
      <c r="H258" s="39"/>
      <c r="I258" s="39"/>
      <c r="J258" s="39">
        <v>6</v>
      </c>
      <c r="K258" s="39">
        <v>2</v>
      </c>
      <c r="L258" s="39">
        <v>8</v>
      </c>
      <c r="M258" s="39"/>
      <c r="N258" s="39">
        <v>16</v>
      </c>
      <c r="O258" s="39"/>
      <c r="P258" s="39"/>
      <c r="Q258" s="39"/>
      <c r="R258" s="39">
        <v>23</v>
      </c>
      <c r="S258" s="39">
        <v>20</v>
      </c>
      <c r="T258" s="39">
        <v>1</v>
      </c>
      <c r="U258" s="39">
        <v>0</v>
      </c>
      <c r="V258" s="39">
        <v>1</v>
      </c>
      <c r="W258" s="39">
        <v>0</v>
      </c>
      <c r="X258" s="39">
        <v>0</v>
      </c>
      <c r="Y258" s="39">
        <v>4</v>
      </c>
      <c r="Z258" s="39">
        <v>0</v>
      </c>
      <c r="AA258" s="39"/>
      <c r="AB258" s="39">
        <v>49</v>
      </c>
      <c r="AC258" s="39"/>
      <c r="AD258" s="39"/>
      <c r="AE258" s="39"/>
      <c r="AF258" s="39">
        <v>4</v>
      </c>
      <c r="AG258" s="39">
        <v>9</v>
      </c>
      <c r="AH258" s="39"/>
      <c r="AI258" s="39">
        <v>3</v>
      </c>
      <c r="AJ258" s="39">
        <v>4</v>
      </c>
      <c r="AK258" s="39"/>
      <c r="AL258" s="39"/>
      <c r="AM258" s="39"/>
      <c r="AN258" s="39">
        <v>34</v>
      </c>
      <c r="AO258" s="39"/>
      <c r="AP258" s="39"/>
      <c r="AQ258" s="39"/>
      <c r="AR258" s="39">
        <v>0</v>
      </c>
      <c r="AS258" s="39"/>
      <c r="AT258" s="39">
        <v>0</v>
      </c>
      <c r="AU258" s="40"/>
    </row>
    <row r="259" spans="1:47" ht="19.5" customHeight="1" x14ac:dyDescent="0.2">
      <c r="D259" s="47" t="s">
        <v>117</v>
      </c>
      <c r="F259" s="48">
        <v>61</v>
      </c>
      <c r="G259" s="49"/>
      <c r="H259" s="49"/>
      <c r="I259" s="49"/>
      <c r="J259" s="48">
        <v>13</v>
      </c>
      <c r="K259" s="48">
        <v>2</v>
      </c>
      <c r="L259" s="48">
        <v>5</v>
      </c>
      <c r="M259" s="49"/>
      <c r="N259" s="48">
        <v>20</v>
      </c>
      <c r="O259" s="49"/>
      <c r="P259" s="49"/>
      <c r="Q259" s="49"/>
      <c r="R259" s="48">
        <v>34</v>
      </c>
      <c r="S259" s="48">
        <v>1</v>
      </c>
      <c r="T259" s="48">
        <v>0</v>
      </c>
      <c r="U259" s="48">
        <v>0</v>
      </c>
      <c r="V259" s="48">
        <v>3</v>
      </c>
      <c r="W259" s="48">
        <v>1</v>
      </c>
      <c r="X259" s="48">
        <v>0</v>
      </c>
      <c r="Y259" s="48">
        <v>10</v>
      </c>
      <c r="Z259" s="48">
        <v>0</v>
      </c>
      <c r="AA259" s="49"/>
      <c r="AB259" s="48">
        <v>49</v>
      </c>
      <c r="AC259" s="49"/>
      <c r="AD259" s="49"/>
      <c r="AE259" s="49"/>
      <c r="AF259" s="48">
        <v>3</v>
      </c>
      <c r="AG259" s="48">
        <v>20</v>
      </c>
      <c r="AH259" s="49"/>
      <c r="AI259" s="48">
        <v>8</v>
      </c>
      <c r="AJ259" s="48">
        <v>14</v>
      </c>
      <c r="AK259" s="49"/>
      <c r="AL259" s="49"/>
      <c r="AM259" s="49"/>
      <c r="AN259" s="48">
        <v>31</v>
      </c>
      <c r="AO259" s="49"/>
      <c r="AP259" s="49"/>
      <c r="AQ259" s="49"/>
      <c r="AR259" s="48">
        <v>0</v>
      </c>
      <c r="AS259" s="49"/>
      <c r="AT259" s="48">
        <v>0</v>
      </c>
      <c r="AU259" s="40"/>
    </row>
    <row r="260" spans="1:47" ht="20.100000000000001" customHeight="1" x14ac:dyDescent="0.2">
      <c r="D260" s="2" t="s">
        <v>156</v>
      </c>
      <c r="F260" s="39">
        <v>28</v>
      </c>
      <c r="G260" s="39"/>
      <c r="H260" s="39"/>
      <c r="I260" s="39"/>
      <c r="J260" s="39">
        <v>18</v>
      </c>
      <c r="K260" s="39">
        <v>2</v>
      </c>
      <c r="L260" s="39">
        <v>5</v>
      </c>
      <c r="M260" s="39"/>
      <c r="N260" s="39">
        <v>25</v>
      </c>
      <c r="O260" s="39"/>
      <c r="P260" s="39"/>
      <c r="Q260" s="39"/>
      <c r="R260" s="39">
        <v>24</v>
      </c>
      <c r="S260" s="39">
        <v>1</v>
      </c>
      <c r="T260" s="39">
        <v>0</v>
      </c>
      <c r="U260" s="39">
        <v>0</v>
      </c>
      <c r="V260" s="39">
        <v>2</v>
      </c>
      <c r="W260" s="39">
        <v>0</v>
      </c>
      <c r="X260" s="39">
        <v>0</v>
      </c>
      <c r="Y260" s="39">
        <v>9</v>
      </c>
      <c r="Z260" s="39">
        <v>1</v>
      </c>
      <c r="AA260" s="39"/>
      <c r="AB260" s="39">
        <v>37</v>
      </c>
      <c r="AC260" s="39"/>
      <c r="AD260" s="39"/>
      <c r="AE260" s="39"/>
      <c r="AF260" s="39">
        <v>7</v>
      </c>
      <c r="AG260" s="39">
        <v>7</v>
      </c>
      <c r="AH260" s="39"/>
      <c r="AI260" s="39">
        <v>9</v>
      </c>
      <c r="AJ260" s="39">
        <v>2</v>
      </c>
      <c r="AK260" s="39"/>
      <c r="AL260" s="39"/>
      <c r="AM260" s="39"/>
      <c r="AN260" s="39">
        <v>13</v>
      </c>
      <c r="AO260" s="39"/>
      <c r="AP260" s="39"/>
      <c r="AQ260" s="39"/>
      <c r="AR260" s="39">
        <v>0</v>
      </c>
      <c r="AS260" s="39"/>
      <c r="AT260" s="39">
        <v>0</v>
      </c>
      <c r="AU260" s="40"/>
    </row>
    <row r="261" spans="1:47" ht="19.5" customHeight="1" x14ac:dyDescent="0.2">
      <c r="D261" s="47" t="s">
        <v>185</v>
      </c>
      <c r="F261" s="48">
        <v>39</v>
      </c>
      <c r="G261" s="49"/>
      <c r="H261" s="49"/>
      <c r="I261" s="49"/>
      <c r="J261" s="48">
        <v>14</v>
      </c>
      <c r="K261" s="48">
        <v>2</v>
      </c>
      <c r="L261" s="48">
        <v>5</v>
      </c>
      <c r="M261" s="49"/>
      <c r="N261" s="48">
        <v>21</v>
      </c>
      <c r="O261" s="49"/>
      <c r="P261" s="49"/>
      <c r="Q261" s="49"/>
      <c r="R261" s="48">
        <v>33</v>
      </c>
      <c r="S261" s="48">
        <v>2</v>
      </c>
      <c r="T261" s="48">
        <v>0</v>
      </c>
      <c r="U261" s="48">
        <v>0</v>
      </c>
      <c r="V261" s="48">
        <v>2</v>
      </c>
      <c r="W261" s="48">
        <v>0</v>
      </c>
      <c r="X261" s="48">
        <v>0</v>
      </c>
      <c r="Y261" s="48">
        <v>10</v>
      </c>
      <c r="Z261" s="48">
        <v>0</v>
      </c>
      <c r="AA261" s="49"/>
      <c r="AB261" s="48">
        <v>47</v>
      </c>
      <c r="AC261" s="49"/>
      <c r="AD261" s="49"/>
      <c r="AE261" s="49"/>
      <c r="AF261" s="48">
        <v>3</v>
      </c>
      <c r="AG261" s="48">
        <v>9</v>
      </c>
      <c r="AH261" s="49"/>
      <c r="AI261" s="48">
        <v>8</v>
      </c>
      <c r="AJ261" s="48">
        <v>4</v>
      </c>
      <c r="AK261" s="49"/>
      <c r="AL261" s="49"/>
      <c r="AM261" s="49"/>
      <c r="AN261" s="48">
        <v>13</v>
      </c>
      <c r="AO261" s="49"/>
      <c r="AP261" s="49"/>
      <c r="AQ261" s="49"/>
      <c r="AR261" s="48">
        <v>0</v>
      </c>
      <c r="AS261" s="49"/>
      <c r="AT261" s="48">
        <v>0</v>
      </c>
      <c r="AU261" s="40"/>
    </row>
    <row r="262" spans="1:47" ht="20.100000000000001" customHeight="1" x14ac:dyDescent="0.2"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40"/>
    </row>
    <row r="263" spans="1:47" s="1" customFormat="1" ht="20.100000000000001" customHeight="1" x14ac:dyDescent="0.25">
      <c r="A263" s="3"/>
      <c r="B263" s="6"/>
      <c r="C263" s="51" t="s">
        <v>159</v>
      </c>
      <c r="D263" s="52"/>
      <c r="E263" s="5"/>
      <c r="F263" s="53">
        <v>929</v>
      </c>
      <c r="G263" s="54"/>
      <c r="H263" s="54"/>
      <c r="I263" s="54"/>
      <c r="J263" s="53">
        <v>156</v>
      </c>
      <c r="K263" s="53">
        <v>21</v>
      </c>
      <c r="L263" s="53">
        <v>119</v>
      </c>
      <c r="M263" s="54"/>
      <c r="N263" s="53">
        <v>296</v>
      </c>
      <c r="O263" s="54"/>
      <c r="P263" s="54"/>
      <c r="Q263" s="54"/>
      <c r="R263" s="53">
        <v>534</v>
      </c>
      <c r="S263" s="53">
        <v>73</v>
      </c>
      <c r="T263" s="53">
        <v>9</v>
      </c>
      <c r="U263" s="53">
        <v>0</v>
      </c>
      <c r="V263" s="53">
        <v>28</v>
      </c>
      <c r="W263" s="53">
        <v>9</v>
      </c>
      <c r="X263" s="53">
        <v>1</v>
      </c>
      <c r="Y263" s="53">
        <v>99</v>
      </c>
      <c r="Z263" s="53">
        <v>15</v>
      </c>
      <c r="AA263" s="54"/>
      <c r="AB263" s="53">
        <v>768</v>
      </c>
      <c r="AC263" s="54"/>
      <c r="AD263" s="54"/>
      <c r="AE263" s="54"/>
      <c r="AF263" s="53">
        <v>39</v>
      </c>
      <c r="AG263" s="53">
        <v>156</v>
      </c>
      <c r="AH263" s="54"/>
      <c r="AI263" s="53">
        <v>72</v>
      </c>
      <c r="AJ263" s="53">
        <v>84</v>
      </c>
      <c r="AK263" s="54"/>
      <c r="AL263" s="54"/>
      <c r="AM263" s="54"/>
      <c r="AN263" s="53">
        <v>418</v>
      </c>
      <c r="AO263" s="54"/>
      <c r="AP263" s="54"/>
      <c r="AQ263" s="54"/>
      <c r="AR263" s="53">
        <v>0</v>
      </c>
      <c r="AS263" s="54"/>
      <c r="AT263" s="53">
        <v>0</v>
      </c>
      <c r="AU263" s="40"/>
    </row>
    <row r="264" spans="1:47" s="1" customFormat="1" ht="20.100000000000001" customHeight="1" x14ac:dyDescent="0.2">
      <c r="A264" s="3"/>
      <c r="B264" s="6"/>
      <c r="C264" s="3"/>
      <c r="D264" s="3"/>
      <c r="E264" s="5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40"/>
    </row>
    <row r="265" spans="1:47" s="1" customFormat="1" ht="20.100000000000001" customHeight="1" x14ac:dyDescent="0.25">
      <c r="A265" s="3"/>
      <c r="B265" s="57" t="s">
        <v>186</v>
      </c>
      <c r="C265" s="58"/>
      <c r="D265" s="58"/>
      <c r="E265" s="5"/>
      <c r="F265" s="59">
        <v>929</v>
      </c>
      <c r="G265" s="54"/>
      <c r="H265" s="54"/>
      <c r="I265" s="54"/>
      <c r="J265" s="59">
        <v>156</v>
      </c>
      <c r="K265" s="59">
        <v>21</v>
      </c>
      <c r="L265" s="59">
        <v>119</v>
      </c>
      <c r="M265" s="54"/>
      <c r="N265" s="59">
        <v>296</v>
      </c>
      <c r="O265" s="54"/>
      <c r="P265" s="54"/>
      <c r="Q265" s="54"/>
      <c r="R265" s="59">
        <v>534</v>
      </c>
      <c r="S265" s="59">
        <v>73</v>
      </c>
      <c r="T265" s="59">
        <v>9</v>
      </c>
      <c r="U265" s="59">
        <v>0</v>
      </c>
      <c r="V265" s="59">
        <v>28</v>
      </c>
      <c r="W265" s="59">
        <v>9</v>
      </c>
      <c r="X265" s="59">
        <v>1</v>
      </c>
      <c r="Y265" s="59">
        <v>99</v>
      </c>
      <c r="Z265" s="59">
        <v>15</v>
      </c>
      <c r="AA265" s="54"/>
      <c r="AB265" s="59">
        <v>768</v>
      </c>
      <c r="AC265" s="54"/>
      <c r="AD265" s="54"/>
      <c r="AE265" s="54"/>
      <c r="AF265" s="59">
        <v>39</v>
      </c>
      <c r="AG265" s="59">
        <v>156</v>
      </c>
      <c r="AH265" s="54"/>
      <c r="AI265" s="59">
        <v>72</v>
      </c>
      <c r="AJ265" s="59">
        <v>84</v>
      </c>
      <c r="AK265" s="54"/>
      <c r="AL265" s="54"/>
      <c r="AM265" s="54"/>
      <c r="AN265" s="59">
        <v>418</v>
      </c>
      <c r="AO265" s="54"/>
      <c r="AP265" s="54"/>
      <c r="AQ265" s="54"/>
      <c r="AR265" s="59">
        <v>0</v>
      </c>
      <c r="AS265" s="54"/>
      <c r="AT265" s="59">
        <v>0</v>
      </c>
      <c r="AU265" s="40"/>
    </row>
    <row r="266" spans="1:47" ht="20.100000000000001" customHeight="1" x14ac:dyDescent="0.2"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40"/>
    </row>
    <row r="267" spans="1:47" ht="20.100000000000001" customHeight="1" x14ac:dyDescent="0.2">
      <c r="B267" s="6" t="s">
        <v>187</v>
      </c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40"/>
    </row>
    <row r="268" spans="1:47" ht="20.100000000000001" customHeight="1" x14ac:dyDescent="0.2">
      <c r="C268" s="3" t="s">
        <v>95</v>
      </c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40"/>
    </row>
    <row r="269" spans="1:47" ht="20.100000000000001" customHeight="1" x14ac:dyDescent="0.2">
      <c r="D269" s="2" t="s">
        <v>96</v>
      </c>
      <c r="F269" s="39">
        <v>0</v>
      </c>
      <c r="G269" s="39"/>
      <c r="H269" s="39"/>
      <c r="I269" s="39"/>
      <c r="J269" s="39">
        <v>0</v>
      </c>
      <c r="K269" s="39">
        <v>0</v>
      </c>
      <c r="L269" s="39">
        <v>0</v>
      </c>
      <c r="M269" s="39"/>
      <c r="N269" s="39">
        <v>0</v>
      </c>
      <c r="O269" s="39"/>
      <c r="P269" s="39"/>
      <c r="Q269" s="39"/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>
        <v>0</v>
      </c>
      <c r="X269" s="39">
        <v>0</v>
      </c>
      <c r="Y269" s="39">
        <v>0</v>
      </c>
      <c r="Z269" s="39">
        <v>0</v>
      </c>
      <c r="AA269" s="39"/>
      <c r="AB269" s="39">
        <v>0</v>
      </c>
      <c r="AC269" s="39"/>
      <c r="AD269" s="39"/>
      <c r="AE269" s="39"/>
      <c r="AF269" s="39">
        <v>0</v>
      </c>
      <c r="AG269" s="39">
        <v>0</v>
      </c>
      <c r="AH269" s="39"/>
      <c r="AI269" s="39">
        <v>0</v>
      </c>
      <c r="AJ269" s="39">
        <v>0</v>
      </c>
      <c r="AK269" s="39"/>
      <c r="AL269" s="39"/>
      <c r="AM269" s="39"/>
      <c r="AN269" s="39">
        <v>0</v>
      </c>
      <c r="AO269" s="39"/>
      <c r="AP269" s="39"/>
      <c r="AQ269" s="39"/>
      <c r="AR269" s="39">
        <v>0</v>
      </c>
      <c r="AS269" s="39"/>
      <c r="AT269" s="39">
        <v>0</v>
      </c>
      <c r="AU269" s="40"/>
    </row>
    <row r="270" spans="1:47" ht="19.5" customHeight="1" x14ac:dyDescent="0.2">
      <c r="D270" s="47" t="s">
        <v>97</v>
      </c>
      <c r="F270" s="48">
        <v>0</v>
      </c>
      <c r="G270" s="49"/>
      <c r="H270" s="49"/>
      <c r="I270" s="49"/>
      <c r="J270" s="48">
        <v>0</v>
      </c>
      <c r="K270" s="48">
        <v>0</v>
      </c>
      <c r="L270" s="48">
        <v>0</v>
      </c>
      <c r="M270" s="49"/>
      <c r="N270" s="48">
        <v>0</v>
      </c>
      <c r="O270" s="49"/>
      <c r="P270" s="49"/>
      <c r="Q270" s="49"/>
      <c r="R270" s="48">
        <v>0</v>
      </c>
      <c r="S270" s="48">
        <v>0</v>
      </c>
      <c r="T270" s="48">
        <v>0</v>
      </c>
      <c r="U270" s="48">
        <v>0</v>
      </c>
      <c r="V270" s="48">
        <v>0</v>
      </c>
      <c r="W270" s="48">
        <v>0</v>
      </c>
      <c r="X270" s="48">
        <v>0</v>
      </c>
      <c r="Y270" s="48">
        <v>0</v>
      </c>
      <c r="Z270" s="48">
        <v>0</v>
      </c>
      <c r="AA270" s="49"/>
      <c r="AB270" s="48">
        <v>0</v>
      </c>
      <c r="AC270" s="49"/>
      <c r="AD270" s="49"/>
      <c r="AE270" s="49"/>
      <c r="AF270" s="48">
        <v>0</v>
      </c>
      <c r="AG270" s="48">
        <v>0</v>
      </c>
      <c r="AH270" s="49"/>
      <c r="AI270" s="48">
        <v>0</v>
      </c>
      <c r="AJ270" s="48">
        <v>0</v>
      </c>
      <c r="AK270" s="49"/>
      <c r="AL270" s="49"/>
      <c r="AM270" s="49"/>
      <c r="AN270" s="48">
        <v>0</v>
      </c>
      <c r="AO270" s="49"/>
      <c r="AP270" s="49"/>
      <c r="AQ270" s="49"/>
      <c r="AR270" s="48">
        <v>0</v>
      </c>
      <c r="AS270" s="49"/>
      <c r="AT270" s="48">
        <v>0</v>
      </c>
      <c r="AU270" s="40"/>
    </row>
    <row r="271" spans="1:47" ht="20.100000000000001" customHeight="1" x14ac:dyDescent="0.2">
      <c r="D271" s="2" t="s">
        <v>113</v>
      </c>
      <c r="F271" s="39">
        <v>0</v>
      </c>
      <c r="G271" s="39"/>
      <c r="H271" s="39"/>
      <c r="I271" s="39"/>
      <c r="J271" s="39">
        <v>0</v>
      </c>
      <c r="K271" s="39">
        <v>0</v>
      </c>
      <c r="L271" s="39">
        <v>0</v>
      </c>
      <c r="M271" s="39"/>
      <c r="N271" s="39">
        <v>0</v>
      </c>
      <c r="O271" s="39"/>
      <c r="P271" s="39"/>
      <c r="Q271" s="39"/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39">
        <v>0</v>
      </c>
      <c r="X271" s="39">
        <v>0</v>
      </c>
      <c r="Y271" s="39">
        <v>0</v>
      </c>
      <c r="Z271" s="39">
        <v>0</v>
      </c>
      <c r="AA271" s="39"/>
      <c r="AB271" s="39">
        <v>0</v>
      </c>
      <c r="AC271" s="39"/>
      <c r="AD271" s="39"/>
      <c r="AE271" s="39"/>
      <c r="AF271" s="39">
        <v>0</v>
      </c>
      <c r="AG271" s="39">
        <v>0</v>
      </c>
      <c r="AH271" s="39"/>
      <c r="AI271" s="39">
        <v>0</v>
      </c>
      <c r="AJ271" s="39">
        <v>0</v>
      </c>
      <c r="AK271" s="39"/>
      <c r="AL271" s="39"/>
      <c r="AM271" s="39"/>
      <c r="AN271" s="39">
        <v>0</v>
      </c>
      <c r="AO271" s="39"/>
      <c r="AP271" s="39"/>
      <c r="AQ271" s="39"/>
      <c r="AR271" s="39">
        <v>0</v>
      </c>
      <c r="AS271" s="39"/>
      <c r="AT271" s="39">
        <v>0</v>
      </c>
      <c r="AU271" s="40"/>
    </row>
    <row r="272" spans="1:47" ht="19.5" customHeight="1" x14ac:dyDescent="0.2">
      <c r="D272" s="47" t="s">
        <v>99</v>
      </c>
      <c r="F272" s="48">
        <v>0</v>
      </c>
      <c r="G272" s="49"/>
      <c r="H272" s="49"/>
      <c r="I272" s="49"/>
      <c r="J272" s="48">
        <v>0</v>
      </c>
      <c r="K272" s="48">
        <v>0</v>
      </c>
      <c r="L272" s="48">
        <v>0</v>
      </c>
      <c r="M272" s="49"/>
      <c r="N272" s="48">
        <v>0</v>
      </c>
      <c r="O272" s="49"/>
      <c r="P272" s="49"/>
      <c r="Q272" s="49"/>
      <c r="R272" s="48">
        <v>0</v>
      </c>
      <c r="S272" s="48">
        <v>0</v>
      </c>
      <c r="T272" s="48">
        <v>0</v>
      </c>
      <c r="U272" s="48">
        <v>0</v>
      </c>
      <c r="V272" s="48">
        <v>0</v>
      </c>
      <c r="W272" s="48">
        <v>0</v>
      </c>
      <c r="X272" s="48">
        <v>0</v>
      </c>
      <c r="Y272" s="48">
        <v>0</v>
      </c>
      <c r="Z272" s="48">
        <v>0</v>
      </c>
      <c r="AA272" s="49"/>
      <c r="AB272" s="48">
        <v>0</v>
      </c>
      <c r="AC272" s="49"/>
      <c r="AD272" s="49"/>
      <c r="AE272" s="49"/>
      <c r="AF272" s="48">
        <v>0</v>
      </c>
      <c r="AG272" s="48">
        <v>0</v>
      </c>
      <c r="AH272" s="49"/>
      <c r="AI272" s="48">
        <v>0</v>
      </c>
      <c r="AJ272" s="48">
        <v>0</v>
      </c>
      <c r="AK272" s="49"/>
      <c r="AL272" s="49"/>
      <c r="AM272" s="49"/>
      <c r="AN272" s="48">
        <v>0</v>
      </c>
      <c r="AO272" s="49"/>
      <c r="AP272" s="49"/>
      <c r="AQ272" s="49"/>
      <c r="AR272" s="48">
        <v>0</v>
      </c>
      <c r="AS272" s="49"/>
      <c r="AT272" s="48">
        <v>0</v>
      </c>
      <c r="AU272" s="40"/>
    </row>
    <row r="273" spans="1:47" ht="20.100000000000001" customHeight="1" x14ac:dyDescent="0.2">
      <c r="D273" s="2" t="s">
        <v>100</v>
      </c>
      <c r="F273" s="39">
        <v>0</v>
      </c>
      <c r="G273" s="39"/>
      <c r="H273" s="39"/>
      <c r="I273" s="39"/>
      <c r="J273" s="39">
        <v>0</v>
      </c>
      <c r="K273" s="39">
        <v>0</v>
      </c>
      <c r="L273" s="39">
        <v>0</v>
      </c>
      <c r="M273" s="39"/>
      <c r="N273" s="39">
        <v>0</v>
      </c>
      <c r="O273" s="39"/>
      <c r="P273" s="39"/>
      <c r="Q273" s="39"/>
      <c r="R273" s="39">
        <v>0</v>
      </c>
      <c r="S273" s="39">
        <v>0</v>
      </c>
      <c r="T273" s="39">
        <v>0</v>
      </c>
      <c r="U273" s="39">
        <v>0</v>
      </c>
      <c r="V273" s="39">
        <v>0</v>
      </c>
      <c r="W273" s="39">
        <v>0</v>
      </c>
      <c r="X273" s="39">
        <v>0</v>
      </c>
      <c r="Y273" s="39">
        <v>0</v>
      </c>
      <c r="Z273" s="39">
        <v>0</v>
      </c>
      <c r="AA273" s="39"/>
      <c r="AB273" s="39">
        <v>0</v>
      </c>
      <c r="AC273" s="39"/>
      <c r="AD273" s="39"/>
      <c r="AE273" s="39"/>
      <c r="AF273" s="39">
        <v>0</v>
      </c>
      <c r="AG273" s="39">
        <v>0</v>
      </c>
      <c r="AH273" s="39"/>
      <c r="AI273" s="39">
        <v>0</v>
      </c>
      <c r="AJ273" s="39">
        <v>0</v>
      </c>
      <c r="AK273" s="39"/>
      <c r="AL273" s="39"/>
      <c r="AM273" s="39"/>
      <c r="AN273" s="39">
        <v>0</v>
      </c>
      <c r="AO273" s="39"/>
      <c r="AP273" s="39"/>
      <c r="AQ273" s="39"/>
      <c r="AR273" s="39">
        <v>0</v>
      </c>
      <c r="AS273" s="39"/>
      <c r="AT273" s="39">
        <v>0</v>
      </c>
      <c r="AU273" s="40"/>
    </row>
    <row r="274" spans="1:47" ht="20.100000000000001" customHeight="1" x14ac:dyDescent="0.2"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40"/>
    </row>
    <row r="275" spans="1:47" s="1" customFormat="1" ht="20.100000000000001" customHeight="1" x14ac:dyDescent="0.25">
      <c r="A275" s="3"/>
      <c r="B275" s="6"/>
      <c r="C275" s="51" t="s">
        <v>112</v>
      </c>
      <c r="D275" s="52"/>
      <c r="E275" s="5"/>
      <c r="F275" s="53">
        <v>0</v>
      </c>
      <c r="G275" s="54"/>
      <c r="H275" s="54"/>
      <c r="I275" s="54"/>
      <c r="J275" s="53">
        <v>0</v>
      </c>
      <c r="K275" s="53">
        <v>0</v>
      </c>
      <c r="L275" s="53">
        <v>0</v>
      </c>
      <c r="M275" s="54"/>
      <c r="N275" s="53">
        <v>0</v>
      </c>
      <c r="O275" s="54"/>
      <c r="P275" s="54"/>
      <c r="Q275" s="54"/>
      <c r="R275" s="53">
        <v>0</v>
      </c>
      <c r="S275" s="53">
        <v>0</v>
      </c>
      <c r="T275" s="53">
        <v>0</v>
      </c>
      <c r="U275" s="53">
        <v>0</v>
      </c>
      <c r="V275" s="53">
        <v>0</v>
      </c>
      <c r="W275" s="53">
        <v>0</v>
      </c>
      <c r="X275" s="53">
        <v>0</v>
      </c>
      <c r="Y275" s="53">
        <v>0</v>
      </c>
      <c r="Z275" s="53">
        <v>0</v>
      </c>
      <c r="AA275" s="54"/>
      <c r="AB275" s="53">
        <v>0</v>
      </c>
      <c r="AC275" s="54"/>
      <c r="AD275" s="54"/>
      <c r="AE275" s="54"/>
      <c r="AF275" s="53">
        <v>0</v>
      </c>
      <c r="AG275" s="53">
        <v>0</v>
      </c>
      <c r="AH275" s="54"/>
      <c r="AI275" s="53">
        <v>0</v>
      </c>
      <c r="AJ275" s="53">
        <v>0</v>
      </c>
      <c r="AK275" s="54"/>
      <c r="AL275" s="54"/>
      <c r="AM275" s="54"/>
      <c r="AN275" s="53">
        <v>0</v>
      </c>
      <c r="AO275" s="54"/>
      <c r="AP275" s="54"/>
      <c r="AQ275" s="54"/>
      <c r="AR275" s="53">
        <v>0</v>
      </c>
      <c r="AS275" s="54"/>
      <c r="AT275" s="53">
        <v>0</v>
      </c>
      <c r="AU275" s="40"/>
    </row>
    <row r="276" spans="1:47" ht="20.100000000000001" customHeight="1" x14ac:dyDescent="0.2"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40"/>
    </row>
    <row r="277" spans="1:47" ht="20.100000000000001" customHeight="1" x14ac:dyDescent="0.2">
      <c r="C277" s="3" t="s">
        <v>188</v>
      </c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40"/>
    </row>
    <row r="278" spans="1:47" ht="20.100000000000001" customHeight="1" x14ac:dyDescent="0.2">
      <c r="D278" s="2" t="s">
        <v>122</v>
      </c>
      <c r="F278" s="39">
        <v>4</v>
      </c>
      <c r="G278" s="39"/>
      <c r="H278" s="39"/>
      <c r="I278" s="39"/>
      <c r="J278" s="39">
        <v>0</v>
      </c>
      <c r="K278" s="39">
        <v>0</v>
      </c>
      <c r="L278" s="39">
        <v>0</v>
      </c>
      <c r="M278" s="39"/>
      <c r="N278" s="39">
        <v>0</v>
      </c>
      <c r="O278" s="39"/>
      <c r="P278" s="39"/>
      <c r="Q278" s="39"/>
      <c r="R278" s="39">
        <v>1</v>
      </c>
      <c r="S278" s="39">
        <v>0</v>
      </c>
      <c r="T278" s="39">
        <v>0</v>
      </c>
      <c r="U278" s="39">
        <v>0</v>
      </c>
      <c r="V278" s="39">
        <v>0</v>
      </c>
      <c r="W278" s="39">
        <v>0</v>
      </c>
      <c r="X278" s="39">
        <v>0</v>
      </c>
      <c r="Y278" s="39">
        <v>0</v>
      </c>
      <c r="Z278" s="39">
        <v>0</v>
      </c>
      <c r="AA278" s="39"/>
      <c r="AB278" s="39">
        <v>1</v>
      </c>
      <c r="AC278" s="39"/>
      <c r="AD278" s="39"/>
      <c r="AE278" s="39"/>
      <c r="AF278" s="39">
        <v>1</v>
      </c>
      <c r="AG278" s="39">
        <v>0</v>
      </c>
      <c r="AH278" s="39"/>
      <c r="AI278" s="39">
        <v>0</v>
      </c>
      <c r="AJ278" s="39">
        <v>0</v>
      </c>
      <c r="AK278" s="39"/>
      <c r="AL278" s="39"/>
      <c r="AM278" s="39"/>
      <c r="AN278" s="39">
        <v>2</v>
      </c>
      <c r="AO278" s="39"/>
      <c r="AP278" s="39"/>
      <c r="AQ278" s="39"/>
      <c r="AR278" s="39">
        <v>0</v>
      </c>
      <c r="AS278" s="39"/>
      <c r="AT278" s="39">
        <v>0</v>
      </c>
      <c r="AU278" s="40"/>
    </row>
    <row r="279" spans="1:47" ht="19.5" customHeight="1" x14ac:dyDescent="0.2">
      <c r="D279" s="47" t="s">
        <v>97</v>
      </c>
      <c r="F279" s="48">
        <v>0</v>
      </c>
      <c r="G279" s="49"/>
      <c r="H279" s="49"/>
      <c r="I279" s="49"/>
      <c r="J279" s="48">
        <v>0</v>
      </c>
      <c r="K279" s="48">
        <v>0</v>
      </c>
      <c r="L279" s="48">
        <v>0</v>
      </c>
      <c r="M279" s="49"/>
      <c r="N279" s="48">
        <v>0</v>
      </c>
      <c r="O279" s="49"/>
      <c r="P279" s="49"/>
      <c r="Q279" s="49"/>
      <c r="R279" s="48">
        <v>0</v>
      </c>
      <c r="S279" s="48">
        <v>0</v>
      </c>
      <c r="T279" s="48">
        <v>0</v>
      </c>
      <c r="U279" s="48">
        <v>0</v>
      </c>
      <c r="V279" s="48">
        <v>0</v>
      </c>
      <c r="W279" s="48">
        <v>0</v>
      </c>
      <c r="X279" s="48">
        <v>0</v>
      </c>
      <c r="Y279" s="48">
        <v>0</v>
      </c>
      <c r="Z279" s="48">
        <v>0</v>
      </c>
      <c r="AA279" s="49"/>
      <c r="AB279" s="48">
        <v>0</v>
      </c>
      <c r="AC279" s="49"/>
      <c r="AD279" s="49"/>
      <c r="AE279" s="49"/>
      <c r="AF279" s="48">
        <v>0</v>
      </c>
      <c r="AG279" s="48">
        <v>0</v>
      </c>
      <c r="AH279" s="49"/>
      <c r="AI279" s="48">
        <v>0</v>
      </c>
      <c r="AJ279" s="48">
        <v>0</v>
      </c>
      <c r="AK279" s="49"/>
      <c r="AL279" s="49"/>
      <c r="AM279" s="49"/>
      <c r="AN279" s="48">
        <v>0</v>
      </c>
      <c r="AO279" s="49"/>
      <c r="AP279" s="49"/>
      <c r="AQ279" s="49"/>
      <c r="AR279" s="48">
        <v>0</v>
      </c>
      <c r="AS279" s="49"/>
      <c r="AT279" s="48">
        <v>0</v>
      </c>
      <c r="AU279" s="40"/>
    </row>
    <row r="280" spans="1:47" ht="20.100000000000001" customHeight="1" x14ac:dyDescent="0.2">
      <c r="D280" s="2" t="s">
        <v>113</v>
      </c>
      <c r="F280" s="39">
        <v>0</v>
      </c>
      <c r="G280" s="39"/>
      <c r="H280" s="39"/>
      <c r="I280" s="39"/>
      <c r="J280" s="39">
        <v>0</v>
      </c>
      <c r="K280" s="39">
        <v>0</v>
      </c>
      <c r="L280" s="39">
        <v>0</v>
      </c>
      <c r="M280" s="39"/>
      <c r="N280" s="39">
        <v>0</v>
      </c>
      <c r="O280" s="39"/>
      <c r="P280" s="39"/>
      <c r="Q280" s="39"/>
      <c r="R280" s="39">
        <v>0</v>
      </c>
      <c r="S280" s="39">
        <v>0</v>
      </c>
      <c r="T280" s="39">
        <v>0</v>
      </c>
      <c r="U280" s="39">
        <v>0</v>
      </c>
      <c r="V280" s="39">
        <v>0</v>
      </c>
      <c r="W280" s="39">
        <v>0</v>
      </c>
      <c r="X280" s="39">
        <v>0</v>
      </c>
      <c r="Y280" s="39">
        <v>0</v>
      </c>
      <c r="Z280" s="39">
        <v>0</v>
      </c>
      <c r="AA280" s="39"/>
      <c r="AB280" s="39">
        <v>0</v>
      </c>
      <c r="AC280" s="39"/>
      <c r="AD280" s="39"/>
      <c r="AE280" s="39"/>
      <c r="AF280" s="39">
        <v>0</v>
      </c>
      <c r="AG280" s="39">
        <v>0</v>
      </c>
      <c r="AH280" s="39"/>
      <c r="AI280" s="39">
        <v>0</v>
      </c>
      <c r="AJ280" s="39">
        <v>0</v>
      </c>
      <c r="AK280" s="39"/>
      <c r="AL280" s="39"/>
      <c r="AM280" s="39"/>
      <c r="AN280" s="39">
        <v>0</v>
      </c>
      <c r="AO280" s="39"/>
      <c r="AP280" s="39"/>
      <c r="AQ280" s="39"/>
      <c r="AR280" s="39">
        <v>0</v>
      </c>
      <c r="AS280" s="39"/>
      <c r="AT280" s="39">
        <v>0</v>
      </c>
      <c r="AU280" s="40"/>
    </row>
    <row r="281" spans="1:47" ht="19.5" customHeight="1" x14ac:dyDescent="0.2">
      <c r="D281" s="47" t="s">
        <v>99</v>
      </c>
      <c r="F281" s="48">
        <v>1</v>
      </c>
      <c r="G281" s="49"/>
      <c r="H281" s="49"/>
      <c r="I281" s="49"/>
      <c r="J281" s="48">
        <v>0</v>
      </c>
      <c r="K281" s="48">
        <v>0</v>
      </c>
      <c r="L281" s="48">
        <v>1</v>
      </c>
      <c r="M281" s="49"/>
      <c r="N281" s="48">
        <v>1</v>
      </c>
      <c r="O281" s="49"/>
      <c r="P281" s="49"/>
      <c r="Q281" s="49"/>
      <c r="R281" s="48">
        <v>1</v>
      </c>
      <c r="S281" s="48">
        <v>0</v>
      </c>
      <c r="T281" s="48">
        <v>0</v>
      </c>
      <c r="U281" s="48">
        <v>0</v>
      </c>
      <c r="V281" s="48">
        <v>0</v>
      </c>
      <c r="W281" s="48">
        <v>0</v>
      </c>
      <c r="X281" s="48">
        <v>0</v>
      </c>
      <c r="Y281" s="48">
        <v>0</v>
      </c>
      <c r="Z281" s="48">
        <v>0</v>
      </c>
      <c r="AA281" s="49"/>
      <c r="AB281" s="48">
        <v>1</v>
      </c>
      <c r="AC281" s="49"/>
      <c r="AD281" s="49"/>
      <c r="AE281" s="49"/>
      <c r="AF281" s="48">
        <v>0</v>
      </c>
      <c r="AG281" s="48">
        <v>0</v>
      </c>
      <c r="AH281" s="49"/>
      <c r="AI281" s="48">
        <v>0</v>
      </c>
      <c r="AJ281" s="48">
        <v>0</v>
      </c>
      <c r="AK281" s="49"/>
      <c r="AL281" s="49"/>
      <c r="AM281" s="49"/>
      <c r="AN281" s="48">
        <v>1</v>
      </c>
      <c r="AO281" s="49"/>
      <c r="AP281" s="49"/>
      <c r="AQ281" s="49"/>
      <c r="AR281" s="48">
        <v>0</v>
      </c>
      <c r="AS281" s="49"/>
      <c r="AT281" s="48">
        <v>0</v>
      </c>
      <c r="AU281" s="40"/>
    </row>
    <row r="282" spans="1:47" ht="20.100000000000001" customHeight="1" x14ac:dyDescent="0.2">
      <c r="D282" s="2" t="s">
        <v>114</v>
      </c>
      <c r="F282" s="39">
        <v>0</v>
      </c>
      <c r="G282" s="39"/>
      <c r="H282" s="39"/>
      <c r="I282" s="39"/>
      <c r="J282" s="39">
        <v>0</v>
      </c>
      <c r="K282" s="39">
        <v>0</v>
      </c>
      <c r="L282" s="39">
        <v>0</v>
      </c>
      <c r="M282" s="39"/>
      <c r="N282" s="39">
        <v>0</v>
      </c>
      <c r="O282" s="39"/>
      <c r="P282" s="39"/>
      <c r="Q282" s="39"/>
      <c r="R282" s="39">
        <v>0</v>
      </c>
      <c r="S282" s="39">
        <v>0</v>
      </c>
      <c r="T282" s="39">
        <v>0</v>
      </c>
      <c r="U282" s="39">
        <v>0</v>
      </c>
      <c r="V282" s="39">
        <v>0</v>
      </c>
      <c r="W282" s="39">
        <v>0</v>
      </c>
      <c r="X282" s="39">
        <v>0</v>
      </c>
      <c r="Y282" s="39">
        <v>0</v>
      </c>
      <c r="Z282" s="39">
        <v>0</v>
      </c>
      <c r="AA282" s="39"/>
      <c r="AB282" s="39">
        <v>0</v>
      </c>
      <c r="AC282" s="39"/>
      <c r="AD282" s="39"/>
      <c r="AE282" s="39"/>
      <c r="AF282" s="39">
        <v>0</v>
      </c>
      <c r="AG282" s="39">
        <v>0</v>
      </c>
      <c r="AH282" s="39"/>
      <c r="AI282" s="39">
        <v>0</v>
      </c>
      <c r="AJ282" s="39">
        <v>0</v>
      </c>
      <c r="AK282" s="39"/>
      <c r="AL282" s="39"/>
      <c r="AM282" s="39"/>
      <c r="AN282" s="39">
        <v>0</v>
      </c>
      <c r="AO282" s="39"/>
      <c r="AP282" s="39"/>
      <c r="AQ282" s="39"/>
      <c r="AR282" s="39">
        <v>0</v>
      </c>
      <c r="AS282" s="39"/>
      <c r="AT282" s="39">
        <v>0</v>
      </c>
      <c r="AU282" s="40"/>
    </row>
    <row r="283" spans="1:47" ht="19.5" customHeight="1" x14ac:dyDescent="0.2">
      <c r="D283" s="47" t="s">
        <v>101</v>
      </c>
      <c r="F283" s="48">
        <v>0</v>
      </c>
      <c r="G283" s="49"/>
      <c r="H283" s="49"/>
      <c r="I283" s="49"/>
      <c r="J283" s="48">
        <v>0</v>
      </c>
      <c r="K283" s="48">
        <v>0</v>
      </c>
      <c r="L283" s="48">
        <v>0</v>
      </c>
      <c r="M283" s="49"/>
      <c r="N283" s="48">
        <v>0</v>
      </c>
      <c r="O283" s="49"/>
      <c r="P283" s="49"/>
      <c r="Q283" s="49"/>
      <c r="R283" s="48">
        <v>0</v>
      </c>
      <c r="S283" s="48">
        <v>0</v>
      </c>
      <c r="T283" s="48">
        <v>0</v>
      </c>
      <c r="U283" s="48">
        <v>0</v>
      </c>
      <c r="V283" s="48">
        <v>0</v>
      </c>
      <c r="W283" s="48">
        <v>0</v>
      </c>
      <c r="X283" s="48">
        <v>0</v>
      </c>
      <c r="Y283" s="48">
        <v>0</v>
      </c>
      <c r="Z283" s="48">
        <v>0</v>
      </c>
      <c r="AA283" s="49"/>
      <c r="AB283" s="48">
        <v>0</v>
      </c>
      <c r="AC283" s="49"/>
      <c r="AD283" s="49"/>
      <c r="AE283" s="49"/>
      <c r="AF283" s="48">
        <v>0</v>
      </c>
      <c r="AG283" s="48">
        <v>0</v>
      </c>
      <c r="AH283" s="49"/>
      <c r="AI283" s="48">
        <v>0</v>
      </c>
      <c r="AJ283" s="48">
        <v>0</v>
      </c>
      <c r="AK283" s="49"/>
      <c r="AL283" s="49"/>
      <c r="AM283" s="49"/>
      <c r="AN283" s="48">
        <v>0</v>
      </c>
      <c r="AO283" s="49"/>
      <c r="AP283" s="49"/>
      <c r="AQ283" s="49"/>
      <c r="AR283" s="48">
        <v>0</v>
      </c>
      <c r="AS283" s="49"/>
      <c r="AT283" s="48">
        <v>0</v>
      </c>
      <c r="AU283" s="40"/>
    </row>
    <row r="284" spans="1:47" ht="20.100000000000001" customHeight="1" x14ac:dyDescent="0.2"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40"/>
    </row>
    <row r="285" spans="1:47" s="1" customFormat="1" ht="20.100000000000001" customHeight="1" x14ac:dyDescent="0.25">
      <c r="A285" s="3"/>
      <c r="B285" s="6"/>
      <c r="C285" s="51" t="s">
        <v>189</v>
      </c>
      <c r="D285" s="52"/>
      <c r="E285" s="5"/>
      <c r="F285" s="53">
        <v>5</v>
      </c>
      <c r="G285" s="54"/>
      <c r="H285" s="54"/>
      <c r="I285" s="54"/>
      <c r="J285" s="53">
        <v>0</v>
      </c>
      <c r="K285" s="53">
        <v>0</v>
      </c>
      <c r="L285" s="53">
        <v>1</v>
      </c>
      <c r="M285" s="54"/>
      <c r="N285" s="53">
        <v>1</v>
      </c>
      <c r="O285" s="54"/>
      <c r="P285" s="54"/>
      <c r="Q285" s="54"/>
      <c r="R285" s="53">
        <v>2</v>
      </c>
      <c r="S285" s="53">
        <v>0</v>
      </c>
      <c r="T285" s="53">
        <v>0</v>
      </c>
      <c r="U285" s="53">
        <v>0</v>
      </c>
      <c r="V285" s="53">
        <v>0</v>
      </c>
      <c r="W285" s="53">
        <v>0</v>
      </c>
      <c r="X285" s="53">
        <v>0</v>
      </c>
      <c r="Y285" s="53">
        <v>0</v>
      </c>
      <c r="Z285" s="53">
        <v>0</v>
      </c>
      <c r="AA285" s="54"/>
      <c r="AB285" s="53">
        <v>2</v>
      </c>
      <c r="AC285" s="54"/>
      <c r="AD285" s="54"/>
      <c r="AE285" s="54"/>
      <c r="AF285" s="53">
        <v>1</v>
      </c>
      <c r="AG285" s="53">
        <v>0</v>
      </c>
      <c r="AH285" s="54"/>
      <c r="AI285" s="53">
        <v>0</v>
      </c>
      <c r="AJ285" s="53">
        <v>0</v>
      </c>
      <c r="AK285" s="54"/>
      <c r="AL285" s="54"/>
      <c r="AM285" s="54"/>
      <c r="AN285" s="53">
        <v>3</v>
      </c>
      <c r="AO285" s="54"/>
      <c r="AP285" s="54"/>
      <c r="AQ285" s="54"/>
      <c r="AR285" s="53">
        <v>0</v>
      </c>
      <c r="AS285" s="54"/>
      <c r="AT285" s="53">
        <v>0</v>
      </c>
      <c r="AU285" s="40"/>
    </row>
    <row r="286" spans="1:47" ht="20.100000000000001" customHeight="1" x14ac:dyDescent="0.2"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40"/>
    </row>
    <row r="287" spans="1:47" ht="20.100000000000001" customHeight="1" x14ac:dyDescent="0.2">
      <c r="C287" s="3" t="s">
        <v>130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40"/>
    </row>
    <row r="288" spans="1:47" ht="20.100000000000001" customHeight="1" x14ac:dyDescent="0.2">
      <c r="D288" s="2" t="s">
        <v>122</v>
      </c>
      <c r="F288" s="39">
        <v>0</v>
      </c>
      <c r="G288" s="39"/>
      <c r="H288" s="39"/>
      <c r="I288" s="39"/>
      <c r="J288" s="39">
        <v>0</v>
      </c>
      <c r="K288" s="39">
        <v>0</v>
      </c>
      <c r="L288" s="39">
        <v>0</v>
      </c>
      <c r="M288" s="39"/>
      <c r="N288" s="39">
        <v>0</v>
      </c>
      <c r="O288" s="39"/>
      <c r="P288" s="39"/>
      <c r="Q288" s="39"/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0</v>
      </c>
      <c r="AA288" s="39"/>
      <c r="AB288" s="39">
        <v>0</v>
      </c>
      <c r="AC288" s="39"/>
      <c r="AD288" s="39"/>
      <c r="AE288" s="39"/>
      <c r="AF288" s="39">
        <v>0</v>
      </c>
      <c r="AG288" s="39">
        <v>0</v>
      </c>
      <c r="AH288" s="39"/>
      <c r="AI288" s="39">
        <v>0</v>
      </c>
      <c r="AJ288" s="39">
        <v>0</v>
      </c>
      <c r="AK288" s="39"/>
      <c r="AL288" s="39"/>
      <c r="AM288" s="39"/>
      <c r="AN288" s="39">
        <v>0</v>
      </c>
      <c r="AO288" s="39"/>
      <c r="AP288" s="39"/>
      <c r="AQ288" s="39"/>
      <c r="AR288" s="39">
        <v>0</v>
      </c>
      <c r="AS288" s="39"/>
      <c r="AT288" s="39">
        <v>0</v>
      </c>
      <c r="AU288" s="40"/>
    </row>
    <row r="289" spans="1:47" ht="20.100000000000001" customHeight="1" x14ac:dyDescent="0.2"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40"/>
    </row>
    <row r="290" spans="1:47" s="1" customFormat="1" ht="20.100000000000001" customHeight="1" x14ac:dyDescent="0.25">
      <c r="A290" s="3"/>
      <c r="B290" s="6"/>
      <c r="C290" s="51" t="s">
        <v>133</v>
      </c>
      <c r="D290" s="52"/>
      <c r="E290" s="5"/>
      <c r="F290" s="53">
        <v>0</v>
      </c>
      <c r="G290" s="54"/>
      <c r="H290" s="54"/>
      <c r="I290" s="54"/>
      <c r="J290" s="53">
        <v>0</v>
      </c>
      <c r="K290" s="53">
        <v>0</v>
      </c>
      <c r="L290" s="53">
        <v>0</v>
      </c>
      <c r="M290" s="54"/>
      <c r="N290" s="53">
        <v>0</v>
      </c>
      <c r="O290" s="54"/>
      <c r="P290" s="54"/>
      <c r="Q290" s="54"/>
      <c r="R290" s="53">
        <v>0</v>
      </c>
      <c r="S290" s="53">
        <v>0</v>
      </c>
      <c r="T290" s="53">
        <v>0</v>
      </c>
      <c r="U290" s="53">
        <v>0</v>
      </c>
      <c r="V290" s="53">
        <v>0</v>
      </c>
      <c r="W290" s="53">
        <v>0</v>
      </c>
      <c r="X290" s="53">
        <v>0</v>
      </c>
      <c r="Y290" s="53">
        <v>0</v>
      </c>
      <c r="Z290" s="53">
        <v>0</v>
      </c>
      <c r="AA290" s="54"/>
      <c r="AB290" s="53">
        <v>0</v>
      </c>
      <c r="AC290" s="54"/>
      <c r="AD290" s="54"/>
      <c r="AE290" s="54"/>
      <c r="AF290" s="53">
        <v>0</v>
      </c>
      <c r="AG290" s="53">
        <v>0</v>
      </c>
      <c r="AH290" s="54"/>
      <c r="AI290" s="53">
        <v>0</v>
      </c>
      <c r="AJ290" s="53">
        <v>0</v>
      </c>
      <c r="AK290" s="54"/>
      <c r="AL290" s="54"/>
      <c r="AM290" s="54"/>
      <c r="AN290" s="53">
        <v>0</v>
      </c>
      <c r="AO290" s="54"/>
      <c r="AP290" s="54"/>
      <c r="AQ290" s="54"/>
      <c r="AR290" s="53">
        <v>0</v>
      </c>
      <c r="AS290" s="54"/>
      <c r="AT290" s="53">
        <v>0</v>
      </c>
      <c r="AU290" s="40"/>
    </row>
    <row r="291" spans="1:47" ht="20.100000000000001" customHeight="1" x14ac:dyDescent="0.2"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40"/>
    </row>
    <row r="292" spans="1:47" ht="20.100000000000001" customHeight="1" x14ac:dyDescent="0.2">
      <c r="C292" s="3" t="s">
        <v>0</v>
      </c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40"/>
    </row>
    <row r="293" spans="1:47" ht="20.100000000000001" customHeight="1" x14ac:dyDescent="0.2">
      <c r="D293" s="2" t="s">
        <v>96</v>
      </c>
      <c r="F293" s="39">
        <v>98</v>
      </c>
      <c r="G293" s="39"/>
      <c r="H293" s="39"/>
      <c r="I293" s="39"/>
      <c r="J293" s="39">
        <v>23</v>
      </c>
      <c r="K293" s="39">
        <v>6</v>
      </c>
      <c r="L293" s="39">
        <v>5</v>
      </c>
      <c r="M293" s="39"/>
      <c r="N293" s="39">
        <v>34</v>
      </c>
      <c r="O293" s="39"/>
      <c r="P293" s="39"/>
      <c r="Q293" s="39"/>
      <c r="R293" s="39">
        <v>33</v>
      </c>
      <c r="S293" s="39">
        <v>6</v>
      </c>
      <c r="T293" s="39">
        <v>1</v>
      </c>
      <c r="U293" s="39">
        <v>0</v>
      </c>
      <c r="V293" s="39">
        <v>6</v>
      </c>
      <c r="W293" s="39">
        <v>0</v>
      </c>
      <c r="X293" s="39">
        <v>6</v>
      </c>
      <c r="Y293" s="39">
        <v>3</v>
      </c>
      <c r="Z293" s="39">
        <v>0</v>
      </c>
      <c r="AA293" s="39"/>
      <c r="AB293" s="39">
        <v>55</v>
      </c>
      <c r="AC293" s="39"/>
      <c r="AD293" s="39"/>
      <c r="AE293" s="39"/>
      <c r="AF293" s="39">
        <v>0</v>
      </c>
      <c r="AG293" s="39">
        <v>31</v>
      </c>
      <c r="AH293" s="39"/>
      <c r="AI293" s="39">
        <v>37</v>
      </c>
      <c r="AJ293" s="39">
        <v>0</v>
      </c>
      <c r="AK293" s="39"/>
      <c r="AL293" s="39"/>
      <c r="AM293" s="39"/>
      <c r="AN293" s="39">
        <v>83</v>
      </c>
      <c r="AO293" s="39"/>
      <c r="AP293" s="39"/>
      <c r="AQ293" s="39"/>
      <c r="AR293" s="39">
        <v>0</v>
      </c>
      <c r="AS293" s="39"/>
      <c r="AT293" s="39">
        <v>0</v>
      </c>
      <c r="AU293" s="40"/>
    </row>
    <row r="294" spans="1:47" ht="19.5" customHeight="1" x14ac:dyDescent="0.2">
      <c r="D294" s="47" t="s">
        <v>97</v>
      </c>
      <c r="F294" s="48">
        <v>83</v>
      </c>
      <c r="G294" s="49"/>
      <c r="H294" s="49"/>
      <c r="I294" s="49"/>
      <c r="J294" s="48">
        <v>21</v>
      </c>
      <c r="K294" s="48">
        <v>4</v>
      </c>
      <c r="L294" s="48">
        <v>11</v>
      </c>
      <c r="M294" s="49"/>
      <c r="N294" s="48">
        <v>36</v>
      </c>
      <c r="O294" s="49"/>
      <c r="P294" s="49"/>
      <c r="Q294" s="49"/>
      <c r="R294" s="48">
        <v>49</v>
      </c>
      <c r="S294" s="48">
        <v>6</v>
      </c>
      <c r="T294" s="48">
        <v>3</v>
      </c>
      <c r="U294" s="48">
        <v>0</v>
      </c>
      <c r="V294" s="48">
        <v>6</v>
      </c>
      <c r="W294" s="48">
        <v>0</v>
      </c>
      <c r="X294" s="48">
        <v>0</v>
      </c>
      <c r="Y294" s="48">
        <v>3</v>
      </c>
      <c r="Z294" s="48">
        <v>1</v>
      </c>
      <c r="AA294" s="49"/>
      <c r="AB294" s="48">
        <v>68</v>
      </c>
      <c r="AC294" s="49"/>
      <c r="AD294" s="49"/>
      <c r="AE294" s="49"/>
      <c r="AF294" s="48">
        <v>0</v>
      </c>
      <c r="AG294" s="48">
        <v>31</v>
      </c>
      <c r="AH294" s="49"/>
      <c r="AI294" s="48">
        <v>0</v>
      </c>
      <c r="AJ294" s="48">
        <v>36</v>
      </c>
      <c r="AK294" s="49"/>
      <c r="AL294" s="49"/>
      <c r="AM294" s="49"/>
      <c r="AN294" s="48">
        <v>56</v>
      </c>
      <c r="AO294" s="49"/>
      <c r="AP294" s="49"/>
      <c r="AQ294" s="49"/>
      <c r="AR294" s="48">
        <v>0</v>
      </c>
      <c r="AS294" s="49"/>
      <c r="AT294" s="48">
        <v>0</v>
      </c>
      <c r="AU294" s="40"/>
    </row>
    <row r="295" spans="1:47" ht="20.100000000000001" customHeight="1" x14ac:dyDescent="0.2"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40"/>
    </row>
    <row r="296" spans="1:47" s="1" customFormat="1" ht="20.100000000000001" customHeight="1" x14ac:dyDescent="0.25">
      <c r="A296" s="3"/>
      <c r="B296" s="6"/>
      <c r="C296" s="51" t="s">
        <v>120</v>
      </c>
      <c r="D296" s="52"/>
      <c r="E296" s="5"/>
      <c r="F296" s="53">
        <v>181</v>
      </c>
      <c r="G296" s="54"/>
      <c r="H296" s="54"/>
      <c r="I296" s="54"/>
      <c r="J296" s="53">
        <v>44</v>
      </c>
      <c r="K296" s="53">
        <v>10</v>
      </c>
      <c r="L296" s="53">
        <v>16</v>
      </c>
      <c r="M296" s="54"/>
      <c r="N296" s="53">
        <v>70</v>
      </c>
      <c r="O296" s="54"/>
      <c r="P296" s="54"/>
      <c r="Q296" s="54"/>
      <c r="R296" s="53">
        <v>82</v>
      </c>
      <c r="S296" s="53">
        <v>12</v>
      </c>
      <c r="T296" s="53">
        <v>4</v>
      </c>
      <c r="U296" s="53">
        <v>0</v>
      </c>
      <c r="V296" s="53">
        <v>12</v>
      </c>
      <c r="W296" s="53">
        <v>0</v>
      </c>
      <c r="X296" s="53">
        <v>6</v>
      </c>
      <c r="Y296" s="53">
        <v>6</v>
      </c>
      <c r="Z296" s="53">
        <v>1</v>
      </c>
      <c r="AA296" s="54"/>
      <c r="AB296" s="53">
        <v>123</v>
      </c>
      <c r="AC296" s="54"/>
      <c r="AD296" s="54"/>
      <c r="AE296" s="54"/>
      <c r="AF296" s="53">
        <v>0</v>
      </c>
      <c r="AG296" s="53">
        <v>62</v>
      </c>
      <c r="AH296" s="54"/>
      <c r="AI296" s="53">
        <v>37</v>
      </c>
      <c r="AJ296" s="53">
        <v>36</v>
      </c>
      <c r="AK296" s="54"/>
      <c r="AL296" s="54"/>
      <c r="AM296" s="54"/>
      <c r="AN296" s="53">
        <v>139</v>
      </c>
      <c r="AO296" s="54"/>
      <c r="AP296" s="54"/>
      <c r="AQ296" s="54"/>
      <c r="AR296" s="53">
        <v>0</v>
      </c>
      <c r="AS296" s="54"/>
      <c r="AT296" s="53">
        <v>0</v>
      </c>
      <c r="AU296" s="40"/>
    </row>
    <row r="297" spans="1:47" ht="20.100000000000001" customHeight="1" x14ac:dyDescent="0.2"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40"/>
    </row>
    <row r="298" spans="1:47" s="1" customFormat="1" ht="20.100000000000001" customHeight="1" x14ac:dyDescent="0.2">
      <c r="A298" s="3"/>
      <c r="B298" s="6"/>
      <c r="C298" s="3" t="s">
        <v>139</v>
      </c>
      <c r="D298" s="3"/>
      <c r="E298" s="5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40"/>
    </row>
    <row r="299" spans="1:47" ht="20.100000000000001" customHeight="1" x14ac:dyDescent="0.2">
      <c r="D299" s="2" t="s">
        <v>190</v>
      </c>
      <c r="F299" s="39">
        <v>0</v>
      </c>
      <c r="G299" s="39"/>
      <c r="H299" s="39"/>
      <c r="I299" s="39"/>
      <c r="J299" s="39">
        <v>0</v>
      </c>
      <c r="K299" s="39">
        <v>0</v>
      </c>
      <c r="L299" s="39">
        <v>0</v>
      </c>
      <c r="M299" s="39"/>
      <c r="N299" s="39">
        <v>0</v>
      </c>
      <c r="O299" s="39"/>
      <c r="P299" s="39"/>
      <c r="Q299" s="39"/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39">
        <v>0</v>
      </c>
      <c r="X299" s="39">
        <v>0</v>
      </c>
      <c r="Y299" s="39">
        <v>0</v>
      </c>
      <c r="Z299" s="39">
        <v>0</v>
      </c>
      <c r="AA299" s="39"/>
      <c r="AB299" s="39">
        <v>0</v>
      </c>
      <c r="AC299" s="39"/>
      <c r="AD299" s="39"/>
      <c r="AE299" s="39"/>
      <c r="AF299" s="39">
        <v>0</v>
      </c>
      <c r="AG299" s="39">
        <v>0</v>
      </c>
      <c r="AH299" s="39"/>
      <c r="AI299" s="39">
        <v>0</v>
      </c>
      <c r="AJ299" s="39">
        <v>0</v>
      </c>
      <c r="AK299" s="39"/>
      <c r="AL299" s="39"/>
      <c r="AM299" s="39"/>
      <c r="AN299" s="39">
        <v>0</v>
      </c>
      <c r="AO299" s="39"/>
      <c r="AP299" s="39"/>
      <c r="AQ299" s="39"/>
      <c r="AR299" s="39">
        <v>0</v>
      </c>
      <c r="AS299" s="39"/>
      <c r="AT299" s="39">
        <v>0</v>
      </c>
      <c r="AU299" s="40"/>
    </row>
    <row r="300" spans="1:47" ht="19.5" customHeight="1" x14ac:dyDescent="0.2">
      <c r="D300" s="47" t="s">
        <v>191</v>
      </c>
      <c r="F300" s="48">
        <v>0</v>
      </c>
      <c r="G300" s="49"/>
      <c r="H300" s="49"/>
      <c r="I300" s="49"/>
      <c r="J300" s="48">
        <v>0</v>
      </c>
      <c r="K300" s="48">
        <v>0</v>
      </c>
      <c r="L300" s="48">
        <v>0</v>
      </c>
      <c r="M300" s="49"/>
      <c r="N300" s="48">
        <v>0</v>
      </c>
      <c r="O300" s="49"/>
      <c r="P300" s="49"/>
      <c r="Q300" s="49"/>
      <c r="R300" s="48">
        <v>0</v>
      </c>
      <c r="S300" s="48">
        <v>0</v>
      </c>
      <c r="T300" s="48">
        <v>0</v>
      </c>
      <c r="U300" s="48">
        <v>0</v>
      </c>
      <c r="V300" s="48">
        <v>0</v>
      </c>
      <c r="W300" s="48">
        <v>0</v>
      </c>
      <c r="X300" s="48">
        <v>0</v>
      </c>
      <c r="Y300" s="48">
        <v>0</v>
      </c>
      <c r="Z300" s="48">
        <v>0</v>
      </c>
      <c r="AA300" s="49"/>
      <c r="AB300" s="48">
        <v>0</v>
      </c>
      <c r="AC300" s="49"/>
      <c r="AD300" s="49"/>
      <c r="AE300" s="49"/>
      <c r="AF300" s="48">
        <v>0</v>
      </c>
      <c r="AG300" s="48">
        <v>0</v>
      </c>
      <c r="AH300" s="49"/>
      <c r="AI300" s="48">
        <v>0</v>
      </c>
      <c r="AJ300" s="48">
        <v>0</v>
      </c>
      <c r="AK300" s="49"/>
      <c r="AL300" s="49"/>
      <c r="AM300" s="49"/>
      <c r="AN300" s="48">
        <v>0</v>
      </c>
      <c r="AO300" s="49"/>
      <c r="AP300" s="49"/>
      <c r="AQ300" s="49"/>
      <c r="AR300" s="48">
        <v>0</v>
      </c>
      <c r="AS300" s="49"/>
      <c r="AT300" s="48">
        <v>0</v>
      </c>
      <c r="AU300" s="40"/>
    </row>
    <row r="301" spans="1:47" ht="20.100000000000001" customHeight="1" x14ac:dyDescent="0.2">
      <c r="D301" s="2" t="s">
        <v>192</v>
      </c>
      <c r="F301" s="39">
        <v>0</v>
      </c>
      <c r="G301" s="39"/>
      <c r="H301" s="39"/>
      <c r="I301" s="39"/>
      <c r="J301" s="39">
        <v>0</v>
      </c>
      <c r="K301" s="39">
        <v>0</v>
      </c>
      <c r="L301" s="39">
        <v>0</v>
      </c>
      <c r="M301" s="39"/>
      <c r="N301" s="39">
        <v>0</v>
      </c>
      <c r="O301" s="39"/>
      <c r="P301" s="39"/>
      <c r="Q301" s="39"/>
      <c r="R301" s="39">
        <v>0</v>
      </c>
      <c r="S301" s="39">
        <v>0</v>
      </c>
      <c r="T301" s="39">
        <v>0</v>
      </c>
      <c r="U301" s="39">
        <v>0</v>
      </c>
      <c r="V301" s="39">
        <v>0</v>
      </c>
      <c r="W301" s="39">
        <v>0</v>
      </c>
      <c r="X301" s="39">
        <v>0</v>
      </c>
      <c r="Y301" s="39">
        <v>0</v>
      </c>
      <c r="Z301" s="39">
        <v>0</v>
      </c>
      <c r="AA301" s="39"/>
      <c r="AB301" s="39">
        <v>0</v>
      </c>
      <c r="AC301" s="39"/>
      <c r="AD301" s="39"/>
      <c r="AE301" s="39"/>
      <c r="AF301" s="39">
        <v>0</v>
      </c>
      <c r="AG301" s="39">
        <v>0</v>
      </c>
      <c r="AH301" s="39"/>
      <c r="AI301" s="39">
        <v>0</v>
      </c>
      <c r="AJ301" s="39">
        <v>0</v>
      </c>
      <c r="AK301" s="39"/>
      <c r="AL301" s="39"/>
      <c r="AM301" s="39"/>
      <c r="AN301" s="39">
        <v>0</v>
      </c>
      <c r="AO301" s="39"/>
      <c r="AP301" s="39"/>
      <c r="AQ301" s="39"/>
      <c r="AR301" s="39">
        <v>0</v>
      </c>
      <c r="AS301" s="39"/>
      <c r="AT301" s="39">
        <v>0</v>
      </c>
      <c r="AU301" s="40"/>
    </row>
    <row r="302" spans="1:47" ht="19.5" customHeight="1" x14ac:dyDescent="0.2">
      <c r="D302" s="47" t="s">
        <v>193</v>
      </c>
      <c r="F302" s="48">
        <v>0</v>
      </c>
      <c r="G302" s="49"/>
      <c r="H302" s="49"/>
      <c r="I302" s="49"/>
      <c r="J302" s="48">
        <v>0</v>
      </c>
      <c r="K302" s="48">
        <v>0</v>
      </c>
      <c r="L302" s="48">
        <v>0</v>
      </c>
      <c r="M302" s="49"/>
      <c r="N302" s="48">
        <v>0</v>
      </c>
      <c r="O302" s="49"/>
      <c r="P302" s="49"/>
      <c r="Q302" s="49"/>
      <c r="R302" s="48">
        <v>0</v>
      </c>
      <c r="S302" s="48">
        <v>0</v>
      </c>
      <c r="T302" s="48">
        <v>0</v>
      </c>
      <c r="U302" s="48">
        <v>0</v>
      </c>
      <c r="V302" s="48">
        <v>0</v>
      </c>
      <c r="W302" s="48">
        <v>0</v>
      </c>
      <c r="X302" s="48">
        <v>0</v>
      </c>
      <c r="Y302" s="48">
        <v>0</v>
      </c>
      <c r="Z302" s="48">
        <v>0</v>
      </c>
      <c r="AA302" s="49"/>
      <c r="AB302" s="48">
        <v>0</v>
      </c>
      <c r="AC302" s="49"/>
      <c r="AD302" s="49"/>
      <c r="AE302" s="49"/>
      <c r="AF302" s="48">
        <v>0</v>
      </c>
      <c r="AG302" s="48">
        <v>0</v>
      </c>
      <c r="AH302" s="49"/>
      <c r="AI302" s="48">
        <v>0</v>
      </c>
      <c r="AJ302" s="48">
        <v>0</v>
      </c>
      <c r="AK302" s="49"/>
      <c r="AL302" s="49"/>
      <c r="AM302" s="49"/>
      <c r="AN302" s="48">
        <v>0</v>
      </c>
      <c r="AO302" s="49"/>
      <c r="AP302" s="49"/>
      <c r="AQ302" s="49"/>
      <c r="AR302" s="48">
        <v>0</v>
      </c>
      <c r="AS302" s="49"/>
      <c r="AT302" s="48">
        <v>0</v>
      </c>
      <c r="AU302" s="40"/>
    </row>
    <row r="303" spans="1:47" s="1" customFormat="1" ht="20.100000000000001" customHeight="1" x14ac:dyDescent="0.2">
      <c r="A303" s="3"/>
      <c r="B303" s="6"/>
      <c r="C303" s="3"/>
      <c r="D303" s="3"/>
      <c r="E303" s="5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40"/>
    </row>
    <row r="304" spans="1:47" s="1" customFormat="1" ht="20.100000000000001" customHeight="1" x14ac:dyDescent="0.25">
      <c r="A304" s="3"/>
      <c r="B304" s="6"/>
      <c r="C304" s="51" t="s">
        <v>194</v>
      </c>
      <c r="D304" s="52"/>
      <c r="E304" s="5"/>
      <c r="F304" s="53">
        <v>0</v>
      </c>
      <c r="G304" s="54"/>
      <c r="H304" s="54"/>
      <c r="I304" s="54"/>
      <c r="J304" s="53">
        <v>0</v>
      </c>
      <c r="K304" s="53">
        <v>0</v>
      </c>
      <c r="L304" s="53">
        <v>0</v>
      </c>
      <c r="M304" s="54"/>
      <c r="N304" s="53">
        <v>0</v>
      </c>
      <c r="O304" s="54"/>
      <c r="P304" s="54"/>
      <c r="Q304" s="54"/>
      <c r="R304" s="53">
        <v>0</v>
      </c>
      <c r="S304" s="53">
        <v>0</v>
      </c>
      <c r="T304" s="53">
        <v>0</v>
      </c>
      <c r="U304" s="53">
        <v>0</v>
      </c>
      <c r="V304" s="53">
        <v>0</v>
      </c>
      <c r="W304" s="53">
        <v>0</v>
      </c>
      <c r="X304" s="53">
        <v>0</v>
      </c>
      <c r="Y304" s="53">
        <v>0</v>
      </c>
      <c r="Z304" s="53">
        <v>0</v>
      </c>
      <c r="AA304" s="54"/>
      <c r="AB304" s="53">
        <v>0</v>
      </c>
      <c r="AC304" s="54"/>
      <c r="AD304" s="54"/>
      <c r="AE304" s="54"/>
      <c r="AF304" s="53">
        <v>0</v>
      </c>
      <c r="AG304" s="53">
        <v>0</v>
      </c>
      <c r="AH304" s="54"/>
      <c r="AI304" s="53">
        <v>0</v>
      </c>
      <c r="AJ304" s="53">
        <v>0</v>
      </c>
      <c r="AK304" s="54"/>
      <c r="AL304" s="54"/>
      <c r="AM304" s="54"/>
      <c r="AN304" s="53">
        <v>0</v>
      </c>
      <c r="AO304" s="54"/>
      <c r="AP304" s="54"/>
      <c r="AQ304" s="54"/>
      <c r="AR304" s="53">
        <v>0</v>
      </c>
      <c r="AS304" s="54"/>
      <c r="AT304" s="53">
        <v>0</v>
      </c>
      <c r="AU304" s="40"/>
    </row>
    <row r="305" spans="1:47" s="1" customFormat="1" ht="20.100000000000001" customHeight="1" x14ac:dyDescent="0.2">
      <c r="A305" s="3"/>
      <c r="B305" s="6"/>
      <c r="C305" s="3"/>
      <c r="D305" s="3"/>
      <c r="E305" s="5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40"/>
    </row>
    <row r="306" spans="1:47" s="1" customFormat="1" ht="20.100000000000001" customHeight="1" x14ac:dyDescent="0.25">
      <c r="A306" s="3"/>
      <c r="B306" s="57" t="s">
        <v>195</v>
      </c>
      <c r="C306" s="58"/>
      <c r="D306" s="58"/>
      <c r="E306" s="5"/>
      <c r="F306" s="59">
        <v>186</v>
      </c>
      <c r="G306" s="54"/>
      <c r="H306" s="54"/>
      <c r="I306" s="54"/>
      <c r="J306" s="59">
        <v>44</v>
      </c>
      <c r="K306" s="59">
        <v>10</v>
      </c>
      <c r="L306" s="59">
        <v>17</v>
      </c>
      <c r="M306" s="54"/>
      <c r="N306" s="59">
        <v>71</v>
      </c>
      <c r="O306" s="54"/>
      <c r="P306" s="54"/>
      <c r="Q306" s="54"/>
      <c r="R306" s="59">
        <v>84</v>
      </c>
      <c r="S306" s="59">
        <v>12</v>
      </c>
      <c r="T306" s="59">
        <v>4</v>
      </c>
      <c r="U306" s="59">
        <v>0</v>
      </c>
      <c r="V306" s="59">
        <v>12</v>
      </c>
      <c r="W306" s="59">
        <v>0</v>
      </c>
      <c r="X306" s="59">
        <v>6</v>
      </c>
      <c r="Y306" s="59">
        <v>6</v>
      </c>
      <c r="Z306" s="59">
        <v>1</v>
      </c>
      <c r="AA306" s="54"/>
      <c r="AB306" s="59">
        <v>125</v>
      </c>
      <c r="AC306" s="54"/>
      <c r="AD306" s="54"/>
      <c r="AE306" s="54"/>
      <c r="AF306" s="59">
        <v>1</v>
      </c>
      <c r="AG306" s="59">
        <v>62</v>
      </c>
      <c r="AH306" s="54"/>
      <c r="AI306" s="59">
        <v>37</v>
      </c>
      <c r="AJ306" s="59">
        <v>36</v>
      </c>
      <c r="AK306" s="54"/>
      <c r="AL306" s="54"/>
      <c r="AM306" s="54"/>
      <c r="AN306" s="59">
        <v>142</v>
      </c>
      <c r="AO306" s="54"/>
      <c r="AP306" s="54"/>
      <c r="AQ306" s="54"/>
      <c r="AR306" s="59">
        <v>0</v>
      </c>
      <c r="AS306" s="54"/>
      <c r="AT306" s="59">
        <v>0</v>
      </c>
      <c r="AU306" s="40"/>
    </row>
    <row r="307" spans="1:47" ht="20.100000000000001" customHeight="1" x14ac:dyDescent="0.2"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40"/>
    </row>
    <row r="308" spans="1:47" ht="20.100000000000001" customHeight="1" x14ac:dyDescent="0.2">
      <c r="B308" s="6" t="s">
        <v>196</v>
      </c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40"/>
    </row>
    <row r="309" spans="1:47" ht="20.100000000000001" customHeight="1" x14ac:dyDescent="0.2">
      <c r="C309" s="3" t="s">
        <v>0</v>
      </c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40"/>
    </row>
    <row r="310" spans="1:47" ht="20.100000000000001" customHeight="1" x14ac:dyDescent="0.2">
      <c r="D310" s="2" t="s">
        <v>122</v>
      </c>
      <c r="F310" s="39">
        <v>19</v>
      </c>
      <c r="G310" s="39"/>
      <c r="H310" s="39"/>
      <c r="I310" s="39"/>
      <c r="J310" s="39">
        <v>0</v>
      </c>
      <c r="K310" s="39">
        <v>0</v>
      </c>
      <c r="L310" s="39">
        <v>2</v>
      </c>
      <c r="M310" s="39"/>
      <c r="N310" s="39">
        <v>2</v>
      </c>
      <c r="O310" s="39"/>
      <c r="P310" s="39"/>
      <c r="Q310" s="39"/>
      <c r="R310" s="39">
        <v>7</v>
      </c>
      <c r="S310" s="39">
        <v>2</v>
      </c>
      <c r="T310" s="39">
        <v>0</v>
      </c>
      <c r="U310" s="39">
        <v>0</v>
      </c>
      <c r="V310" s="39">
        <v>0</v>
      </c>
      <c r="W310" s="39">
        <v>0</v>
      </c>
      <c r="X310" s="39">
        <v>0</v>
      </c>
      <c r="Y310" s="39">
        <v>0</v>
      </c>
      <c r="Z310" s="39">
        <v>1</v>
      </c>
      <c r="AA310" s="39"/>
      <c r="AB310" s="39">
        <v>10</v>
      </c>
      <c r="AC310" s="39"/>
      <c r="AD310" s="39"/>
      <c r="AE310" s="39"/>
      <c r="AF310" s="39">
        <v>0</v>
      </c>
      <c r="AG310" s="39">
        <v>0</v>
      </c>
      <c r="AH310" s="39"/>
      <c r="AI310" s="39">
        <v>0</v>
      </c>
      <c r="AJ310" s="39">
        <v>0</v>
      </c>
      <c r="AK310" s="39"/>
      <c r="AL310" s="39"/>
      <c r="AM310" s="39"/>
      <c r="AN310" s="39">
        <v>11</v>
      </c>
      <c r="AO310" s="39"/>
      <c r="AP310" s="39"/>
      <c r="AQ310" s="39"/>
      <c r="AR310" s="39">
        <v>0</v>
      </c>
      <c r="AS310" s="39"/>
      <c r="AT310" s="39">
        <v>0</v>
      </c>
      <c r="AU310" s="40"/>
    </row>
    <row r="311" spans="1:47" ht="19.5" customHeight="1" x14ac:dyDescent="0.2">
      <c r="D311" s="47" t="s">
        <v>135</v>
      </c>
      <c r="F311" s="48">
        <v>17</v>
      </c>
      <c r="G311" s="49"/>
      <c r="H311" s="49"/>
      <c r="I311" s="49"/>
      <c r="J311" s="48">
        <v>0</v>
      </c>
      <c r="K311" s="48">
        <v>0</v>
      </c>
      <c r="L311" s="48">
        <v>2</v>
      </c>
      <c r="M311" s="49"/>
      <c r="N311" s="48">
        <v>2</v>
      </c>
      <c r="O311" s="49"/>
      <c r="P311" s="49"/>
      <c r="Q311" s="49"/>
      <c r="R311" s="48">
        <v>3</v>
      </c>
      <c r="S311" s="48">
        <v>2</v>
      </c>
      <c r="T311" s="48">
        <v>0</v>
      </c>
      <c r="U311" s="48">
        <v>0</v>
      </c>
      <c r="V311" s="48">
        <v>1</v>
      </c>
      <c r="W311" s="48">
        <v>0</v>
      </c>
      <c r="X311" s="48">
        <v>0</v>
      </c>
      <c r="Y311" s="48">
        <v>0</v>
      </c>
      <c r="Z311" s="48">
        <v>1</v>
      </c>
      <c r="AA311" s="49"/>
      <c r="AB311" s="48">
        <v>7</v>
      </c>
      <c r="AC311" s="49"/>
      <c r="AD311" s="49"/>
      <c r="AE311" s="49"/>
      <c r="AF311" s="48">
        <v>0</v>
      </c>
      <c r="AG311" s="48">
        <v>0</v>
      </c>
      <c r="AH311" s="49"/>
      <c r="AI311" s="48">
        <v>0</v>
      </c>
      <c r="AJ311" s="48">
        <v>0</v>
      </c>
      <c r="AK311" s="49"/>
      <c r="AL311" s="49"/>
      <c r="AM311" s="49"/>
      <c r="AN311" s="48">
        <v>12</v>
      </c>
      <c r="AO311" s="49"/>
      <c r="AP311" s="49"/>
      <c r="AQ311" s="49"/>
      <c r="AR311" s="48">
        <v>0</v>
      </c>
      <c r="AS311" s="49"/>
      <c r="AT311" s="48">
        <v>0</v>
      </c>
      <c r="AU311" s="40"/>
    </row>
    <row r="312" spans="1:47" ht="20.100000000000001" customHeight="1" x14ac:dyDescent="0.2">
      <c r="D312" s="50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40"/>
    </row>
    <row r="313" spans="1:47" s="1" customFormat="1" ht="20.100000000000001" customHeight="1" x14ac:dyDescent="0.25">
      <c r="A313" s="3"/>
      <c r="B313" s="6"/>
      <c r="C313" s="51" t="s">
        <v>120</v>
      </c>
      <c r="D313" s="52"/>
      <c r="E313" s="5"/>
      <c r="F313" s="53">
        <v>36</v>
      </c>
      <c r="G313" s="54"/>
      <c r="H313" s="54"/>
      <c r="I313" s="54"/>
      <c r="J313" s="53">
        <v>0</v>
      </c>
      <c r="K313" s="53">
        <v>0</v>
      </c>
      <c r="L313" s="53">
        <v>4</v>
      </c>
      <c r="M313" s="54"/>
      <c r="N313" s="53">
        <v>4</v>
      </c>
      <c r="O313" s="54"/>
      <c r="P313" s="54"/>
      <c r="Q313" s="54"/>
      <c r="R313" s="53">
        <v>10</v>
      </c>
      <c r="S313" s="53">
        <v>4</v>
      </c>
      <c r="T313" s="53">
        <v>0</v>
      </c>
      <c r="U313" s="53">
        <v>0</v>
      </c>
      <c r="V313" s="53">
        <v>1</v>
      </c>
      <c r="W313" s="53">
        <v>0</v>
      </c>
      <c r="X313" s="53">
        <v>0</v>
      </c>
      <c r="Y313" s="53">
        <v>0</v>
      </c>
      <c r="Z313" s="53">
        <v>2</v>
      </c>
      <c r="AA313" s="54"/>
      <c r="AB313" s="53">
        <v>17</v>
      </c>
      <c r="AC313" s="54"/>
      <c r="AD313" s="54"/>
      <c r="AE313" s="54"/>
      <c r="AF313" s="53">
        <v>0</v>
      </c>
      <c r="AG313" s="53">
        <v>0</v>
      </c>
      <c r="AH313" s="54"/>
      <c r="AI313" s="53">
        <v>0</v>
      </c>
      <c r="AJ313" s="53">
        <v>0</v>
      </c>
      <c r="AK313" s="54"/>
      <c r="AL313" s="54"/>
      <c r="AM313" s="54"/>
      <c r="AN313" s="53">
        <v>23</v>
      </c>
      <c r="AO313" s="54"/>
      <c r="AP313" s="54"/>
      <c r="AQ313" s="54"/>
      <c r="AR313" s="53">
        <v>0</v>
      </c>
      <c r="AS313" s="54"/>
      <c r="AT313" s="53">
        <v>0</v>
      </c>
      <c r="AU313" s="40"/>
    </row>
    <row r="314" spans="1:47" ht="20.100000000000001" customHeight="1" x14ac:dyDescent="0.2"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40"/>
    </row>
    <row r="315" spans="1:47" ht="20.100000000000001" customHeight="1" x14ac:dyDescent="0.2">
      <c r="C315" s="3" t="s">
        <v>154</v>
      </c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40"/>
    </row>
    <row r="316" spans="1:47" ht="20.100000000000001" customHeight="1" x14ac:dyDescent="0.2">
      <c r="D316" s="2" t="s">
        <v>96</v>
      </c>
      <c r="F316" s="39">
        <v>24</v>
      </c>
      <c r="G316" s="39"/>
      <c r="H316" s="39"/>
      <c r="I316" s="39"/>
      <c r="J316" s="39">
        <v>5</v>
      </c>
      <c r="K316" s="39">
        <v>0</v>
      </c>
      <c r="L316" s="39">
        <v>1</v>
      </c>
      <c r="M316" s="39"/>
      <c r="N316" s="39">
        <v>6</v>
      </c>
      <c r="O316" s="39"/>
      <c r="P316" s="39"/>
      <c r="Q316" s="39"/>
      <c r="R316" s="39">
        <v>7</v>
      </c>
      <c r="S316" s="39">
        <v>8</v>
      </c>
      <c r="T316" s="39">
        <v>0</v>
      </c>
      <c r="U316" s="39">
        <v>0</v>
      </c>
      <c r="V316" s="39">
        <v>2</v>
      </c>
      <c r="W316" s="39">
        <v>0</v>
      </c>
      <c r="X316" s="39">
        <v>0</v>
      </c>
      <c r="Y316" s="39">
        <v>1</v>
      </c>
      <c r="Z316" s="39">
        <v>0</v>
      </c>
      <c r="AA316" s="39"/>
      <c r="AB316" s="39">
        <v>18</v>
      </c>
      <c r="AC316" s="39"/>
      <c r="AD316" s="39"/>
      <c r="AE316" s="39"/>
      <c r="AF316" s="39">
        <v>1</v>
      </c>
      <c r="AG316" s="39">
        <v>6</v>
      </c>
      <c r="AH316" s="39"/>
      <c r="AI316" s="39">
        <v>6</v>
      </c>
      <c r="AJ316" s="39">
        <v>3</v>
      </c>
      <c r="AK316" s="39"/>
      <c r="AL316" s="39"/>
      <c r="AM316" s="39"/>
      <c r="AN316" s="39">
        <v>14</v>
      </c>
      <c r="AO316" s="39"/>
      <c r="AP316" s="39"/>
      <c r="AQ316" s="39"/>
      <c r="AR316" s="39">
        <v>0</v>
      </c>
      <c r="AS316" s="39"/>
      <c r="AT316" s="39">
        <v>0</v>
      </c>
      <c r="AU316" s="40"/>
    </row>
    <row r="317" spans="1:47" ht="19.5" customHeight="1" x14ac:dyDescent="0.2">
      <c r="D317" s="47" t="s">
        <v>135</v>
      </c>
      <c r="F317" s="48">
        <v>6</v>
      </c>
      <c r="G317" s="49"/>
      <c r="H317" s="49"/>
      <c r="I317" s="49"/>
      <c r="J317" s="48">
        <v>5</v>
      </c>
      <c r="K317" s="48">
        <v>0</v>
      </c>
      <c r="L317" s="48">
        <v>0</v>
      </c>
      <c r="M317" s="49"/>
      <c r="N317" s="48">
        <v>5</v>
      </c>
      <c r="O317" s="49"/>
      <c r="P317" s="49"/>
      <c r="Q317" s="49"/>
      <c r="R317" s="48">
        <v>0</v>
      </c>
      <c r="S317" s="48">
        <v>0</v>
      </c>
      <c r="T317" s="48">
        <v>0</v>
      </c>
      <c r="U317" s="48">
        <v>0</v>
      </c>
      <c r="V317" s="48">
        <v>0</v>
      </c>
      <c r="W317" s="48">
        <v>0</v>
      </c>
      <c r="X317" s="48">
        <v>0</v>
      </c>
      <c r="Y317" s="48">
        <v>3</v>
      </c>
      <c r="Z317" s="48">
        <v>2</v>
      </c>
      <c r="AA317" s="49"/>
      <c r="AB317" s="48">
        <v>5</v>
      </c>
      <c r="AC317" s="49"/>
      <c r="AD317" s="49"/>
      <c r="AE317" s="49"/>
      <c r="AF317" s="48">
        <v>1</v>
      </c>
      <c r="AG317" s="48">
        <v>2</v>
      </c>
      <c r="AH317" s="49"/>
      <c r="AI317" s="48">
        <v>2</v>
      </c>
      <c r="AJ317" s="48">
        <v>0</v>
      </c>
      <c r="AK317" s="49"/>
      <c r="AL317" s="49"/>
      <c r="AM317" s="49"/>
      <c r="AN317" s="48">
        <v>5</v>
      </c>
      <c r="AO317" s="49"/>
      <c r="AP317" s="49"/>
      <c r="AQ317" s="49"/>
      <c r="AR317" s="48">
        <v>0</v>
      </c>
      <c r="AS317" s="49"/>
      <c r="AT317" s="48">
        <v>0</v>
      </c>
      <c r="AU317" s="40"/>
    </row>
    <row r="318" spans="1:47" ht="20.100000000000001" customHeight="1" x14ac:dyDescent="0.2">
      <c r="D318" s="2" t="s">
        <v>113</v>
      </c>
      <c r="F318" s="39">
        <v>19</v>
      </c>
      <c r="G318" s="39"/>
      <c r="H318" s="39"/>
      <c r="I318" s="39"/>
      <c r="J318" s="39">
        <v>20</v>
      </c>
      <c r="K318" s="39">
        <v>0</v>
      </c>
      <c r="L318" s="39">
        <v>1</v>
      </c>
      <c r="M318" s="39"/>
      <c r="N318" s="39">
        <v>21</v>
      </c>
      <c r="O318" s="39"/>
      <c r="P318" s="39"/>
      <c r="Q318" s="39"/>
      <c r="R318" s="39">
        <v>6</v>
      </c>
      <c r="S318" s="39">
        <v>0</v>
      </c>
      <c r="T318" s="39">
        <v>1</v>
      </c>
      <c r="U318" s="39">
        <v>0</v>
      </c>
      <c r="V318" s="39">
        <v>1</v>
      </c>
      <c r="W318" s="39">
        <v>0</v>
      </c>
      <c r="X318" s="39">
        <v>1</v>
      </c>
      <c r="Y318" s="39">
        <v>13</v>
      </c>
      <c r="Z318" s="39">
        <v>3</v>
      </c>
      <c r="AA318" s="39"/>
      <c r="AB318" s="39">
        <v>25</v>
      </c>
      <c r="AC318" s="39"/>
      <c r="AD318" s="39"/>
      <c r="AE318" s="39"/>
      <c r="AF318" s="39">
        <v>0</v>
      </c>
      <c r="AG318" s="39">
        <v>17</v>
      </c>
      <c r="AH318" s="39"/>
      <c r="AI318" s="39">
        <v>0</v>
      </c>
      <c r="AJ318" s="39">
        <v>21</v>
      </c>
      <c r="AK318" s="39"/>
      <c r="AL318" s="39"/>
      <c r="AM318" s="39"/>
      <c r="AN318" s="39">
        <v>19</v>
      </c>
      <c r="AO318" s="39"/>
      <c r="AP318" s="39"/>
      <c r="AQ318" s="39"/>
      <c r="AR318" s="39">
        <v>0</v>
      </c>
      <c r="AS318" s="39"/>
      <c r="AT318" s="39">
        <v>0</v>
      </c>
      <c r="AU318" s="40"/>
    </row>
    <row r="319" spans="1:47" ht="19.5" customHeight="1" x14ac:dyDescent="0.2">
      <c r="D319" s="47" t="s">
        <v>99</v>
      </c>
      <c r="F319" s="48">
        <v>23</v>
      </c>
      <c r="G319" s="49"/>
      <c r="H319" s="49"/>
      <c r="I319" s="49"/>
      <c r="J319" s="48">
        <v>17</v>
      </c>
      <c r="K319" s="48">
        <v>3</v>
      </c>
      <c r="L319" s="48">
        <v>1</v>
      </c>
      <c r="M319" s="49"/>
      <c r="N319" s="48">
        <v>21</v>
      </c>
      <c r="O319" s="49"/>
      <c r="P319" s="49"/>
      <c r="Q319" s="49"/>
      <c r="R319" s="48">
        <v>8</v>
      </c>
      <c r="S319" s="48">
        <v>3</v>
      </c>
      <c r="T319" s="48">
        <v>0</v>
      </c>
      <c r="U319" s="48">
        <v>0</v>
      </c>
      <c r="V319" s="48">
        <v>0</v>
      </c>
      <c r="W319" s="48">
        <v>0</v>
      </c>
      <c r="X319" s="48">
        <v>0</v>
      </c>
      <c r="Y319" s="48">
        <v>11</v>
      </c>
      <c r="Z319" s="48">
        <v>0</v>
      </c>
      <c r="AA319" s="49"/>
      <c r="AB319" s="48">
        <v>22</v>
      </c>
      <c r="AC319" s="49"/>
      <c r="AD319" s="49"/>
      <c r="AE319" s="49"/>
      <c r="AF319" s="48">
        <v>7</v>
      </c>
      <c r="AG319" s="48">
        <v>17</v>
      </c>
      <c r="AH319" s="49"/>
      <c r="AI319" s="48">
        <v>18</v>
      </c>
      <c r="AJ319" s="48">
        <v>6</v>
      </c>
      <c r="AK319" s="49"/>
      <c r="AL319" s="49"/>
      <c r="AM319" s="49"/>
      <c r="AN319" s="48">
        <v>22</v>
      </c>
      <c r="AO319" s="49"/>
      <c r="AP319" s="49"/>
      <c r="AQ319" s="49"/>
      <c r="AR319" s="48">
        <v>0</v>
      </c>
      <c r="AS319" s="49"/>
      <c r="AT319" s="48">
        <v>0</v>
      </c>
      <c r="AU319" s="40"/>
    </row>
    <row r="320" spans="1:47" ht="20.100000000000001" customHeight="1" x14ac:dyDescent="0.2">
      <c r="D320" s="2" t="s">
        <v>114</v>
      </c>
      <c r="F320" s="39">
        <v>11</v>
      </c>
      <c r="G320" s="39"/>
      <c r="H320" s="39"/>
      <c r="I320" s="39"/>
      <c r="J320" s="39">
        <v>18</v>
      </c>
      <c r="K320" s="39">
        <v>0</v>
      </c>
      <c r="L320" s="39">
        <v>2</v>
      </c>
      <c r="M320" s="39"/>
      <c r="N320" s="39">
        <v>20</v>
      </c>
      <c r="O320" s="39"/>
      <c r="P320" s="39"/>
      <c r="Q320" s="39"/>
      <c r="R320" s="39">
        <v>7</v>
      </c>
      <c r="S320" s="39">
        <v>2</v>
      </c>
      <c r="T320" s="39">
        <v>5</v>
      </c>
      <c r="U320" s="39">
        <v>0</v>
      </c>
      <c r="V320" s="39">
        <v>4</v>
      </c>
      <c r="W320" s="39">
        <v>0</v>
      </c>
      <c r="X320" s="39">
        <v>0</v>
      </c>
      <c r="Y320" s="39">
        <v>13</v>
      </c>
      <c r="Z320" s="39">
        <v>4</v>
      </c>
      <c r="AA320" s="39"/>
      <c r="AB320" s="39">
        <v>35</v>
      </c>
      <c r="AC320" s="39"/>
      <c r="AD320" s="39"/>
      <c r="AE320" s="39"/>
      <c r="AF320" s="39">
        <v>1</v>
      </c>
      <c r="AG320" s="39">
        <v>1</v>
      </c>
      <c r="AH320" s="39"/>
      <c r="AI320" s="39">
        <v>15</v>
      </c>
      <c r="AJ320" s="39">
        <v>0</v>
      </c>
      <c r="AK320" s="39"/>
      <c r="AL320" s="39"/>
      <c r="AM320" s="39"/>
      <c r="AN320" s="39">
        <v>9</v>
      </c>
      <c r="AO320" s="39"/>
      <c r="AP320" s="39"/>
      <c r="AQ320" s="39"/>
      <c r="AR320" s="39">
        <v>0</v>
      </c>
      <c r="AS320" s="39"/>
      <c r="AT320" s="39">
        <v>0</v>
      </c>
      <c r="AU320" s="40"/>
    </row>
    <row r="321" spans="1:47" ht="19.5" customHeight="1" x14ac:dyDescent="0.2">
      <c r="D321" s="47" t="s">
        <v>115</v>
      </c>
      <c r="F321" s="48">
        <v>45</v>
      </c>
      <c r="G321" s="49"/>
      <c r="H321" s="49"/>
      <c r="I321" s="49"/>
      <c r="J321" s="48">
        <v>13</v>
      </c>
      <c r="K321" s="48">
        <v>0</v>
      </c>
      <c r="L321" s="48">
        <v>2</v>
      </c>
      <c r="M321" s="49"/>
      <c r="N321" s="48">
        <v>15</v>
      </c>
      <c r="O321" s="49"/>
      <c r="P321" s="49"/>
      <c r="Q321" s="49"/>
      <c r="R321" s="48">
        <v>10</v>
      </c>
      <c r="S321" s="48">
        <v>10</v>
      </c>
      <c r="T321" s="48">
        <v>5</v>
      </c>
      <c r="U321" s="48">
        <v>0</v>
      </c>
      <c r="V321" s="48">
        <v>1</v>
      </c>
      <c r="W321" s="48">
        <v>0</v>
      </c>
      <c r="X321" s="48">
        <v>0</v>
      </c>
      <c r="Y321" s="48">
        <v>7</v>
      </c>
      <c r="Z321" s="48">
        <v>1</v>
      </c>
      <c r="AA321" s="49"/>
      <c r="AB321" s="48">
        <v>34</v>
      </c>
      <c r="AC321" s="49"/>
      <c r="AD321" s="49"/>
      <c r="AE321" s="49"/>
      <c r="AF321" s="48">
        <v>9</v>
      </c>
      <c r="AG321" s="48">
        <v>13</v>
      </c>
      <c r="AH321" s="49"/>
      <c r="AI321" s="48">
        <v>21</v>
      </c>
      <c r="AJ321" s="48">
        <v>0</v>
      </c>
      <c r="AK321" s="49"/>
      <c r="AL321" s="49"/>
      <c r="AM321" s="49"/>
      <c r="AN321" s="48">
        <v>25</v>
      </c>
      <c r="AO321" s="49"/>
      <c r="AP321" s="49"/>
      <c r="AQ321" s="49"/>
      <c r="AR321" s="48">
        <v>0</v>
      </c>
      <c r="AS321" s="49"/>
      <c r="AT321" s="48">
        <v>0</v>
      </c>
      <c r="AU321" s="40"/>
    </row>
    <row r="322" spans="1:47" ht="20.100000000000001" customHeight="1" x14ac:dyDescent="0.2">
      <c r="D322" s="2" t="s">
        <v>116</v>
      </c>
      <c r="F322" s="39">
        <v>27</v>
      </c>
      <c r="G322" s="39"/>
      <c r="H322" s="39"/>
      <c r="I322" s="39"/>
      <c r="J322" s="39">
        <v>5</v>
      </c>
      <c r="K322" s="39">
        <v>4</v>
      </c>
      <c r="L322" s="39">
        <v>0</v>
      </c>
      <c r="M322" s="39"/>
      <c r="N322" s="39">
        <v>9</v>
      </c>
      <c r="O322" s="39"/>
      <c r="P322" s="39"/>
      <c r="Q322" s="39"/>
      <c r="R322" s="39">
        <v>6</v>
      </c>
      <c r="S322" s="39">
        <v>3</v>
      </c>
      <c r="T322" s="39">
        <v>1</v>
      </c>
      <c r="U322" s="39">
        <v>0</v>
      </c>
      <c r="V322" s="39">
        <v>4</v>
      </c>
      <c r="W322" s="39">
        <v>1</v>
      </c>
      <c r="X322" s="39">
        <v>0</v>
      </c>
      <c r="Y322" s="39">
        <v>4</v>
      </c>
      <c r="Z322" s="39">
        <v>0</v>
      </c>
      <c r="AA322" s="39"/>
      <c r="AB322" s="39">
        <v>19</v>
      </c>
      <c r="AC322" s="39"/>
      <c r="AD322" s="39"/>
      <c r="AE322" s="39"/>
      <c r="AF322" s="39">
        <v>0</v>
      </c>
      <c r="AG322" s="39">
        <v>14</v>
      </c>
      <c r="AH322" s="39"/>
      <c r="AI322" s="39">
        <v>2</v>
      </c>
      <c r="AJ322" s="39">
        <v>4</v>
      </c>
      <c r="AK322" s="39"/>
      <c r="AL322" s="39"/>
      <c r="AM322" s="39"/>
      <c r="AN322" s="39">
        <v>9</v>
      </c>
      <c r="AO322" s="39"/>
      <c r="AP322" s="39"/>
      <c r="AQ322" s="39"/>
      <c r="AR322" s="39">
        <v>0</v>
      </c>
      <c r="AS322" s="39"/>
      <c r="AT322" s="39">
        <v>0</v>
      </c>
      <c r="AU322" s="40"/>
    </row>
    <row r="323" spans="1:47" ht="19.5" customHeight="1" x14ac:dyDescent="0.2">
      <c r="D323" s="47" t="s">
        <v>103</v>
      </c>
      <c r="F323" s="48">
        <v>16</v>
      </c>
      <c r="G323" s="49"/>
      <c r="H323" s="49"/>
      <c r="I323" s="49"/>
      <c r="J323" s="48">
        <v>10</v>
      </c>
      <c r="K323" s="48">
        <v>1</v>
      </c>
      <c r="L323" s="48">
        <v>0</v>
      </c>
      <c r="M323" s="49"/>
      <c r="N323" s="48">
        <v>11</v>
      </c>
      <c r="O323" s="49"/>
      <c r="P323" s="49"/>
      <c r="Q323" s="49"/>
      <c r="R323" s="48">
        <v>5</v>
      </c>
      <c r="S323" s="48">
        <v>2</v>
      </c>
      <c r="T323" s="48">
        <v>0</v>
      </c>
      <c r="U323" s="48">
        <v>0</v>
      </c>
      <c r="V323" s="48">
        <v>0</v>
      </c>
      <c r="W323" s="48">
        <v>0</v>
      </c>
      <c r="X323" s="48">
        <v>0</v>
      </c>
      <c r="Y323" s="48">
        <v>10</v>
      </c>
      <c r="Z323" s="48">
        <v>0</v>
      </c>
      <c r="AA323" s="49"/>
      <c r="AB323" s="48">
        <v>17</v>
      </c>
      <c r="AC323" s="49"/>
      <c r="AD323" s="49"/>
      <c r="AE323" s="49"/>
      <c r="AF323" s="48">
        <v>1</v>
      </c>
      <c r="AG323" s="48">
        <v>0</v>
      </c>
      <c r="AH323" s="49"/>
      <c r="AI323" s="48">
        <v>3</v>
      </c>
      <c r="AJ323" s="48">
        <v>0</v>
      </c>
      <c r="AK323" s="49"/>
      <c r="AL323" s="49"/>
      <c r="AM323" s="49"/>
      <c r="AN323" s="48">
        <v>12</v>
      </c>
      <c r="AO323" s="49"/>
      <c r="AP323" s="49"/>
      <c r="AQ323" s="49"/>
      <c r="AR323" s="48">
        <v>0</v>
      </c>
      <c r="AS323" s="49"/>
      <c r="AT323" s="48">
        <v>0</v>
      </c>
      <c r="AU323" s="40"/>
    </row>
    <row r="324" spans="1:47" ht="20.100000000000001" customHeight="1" x14ac:dyDescent="0.2">
      <c r="D324" s="2" t="s">
        <v>197</v>
      </c>
      <c r="F324" s="39">
        <v>15</v>
      </c>
      <c r="G324" s="39"/>
      <c r="H324" s="39"/>
      <c r="I324" s="39"/>
      <c r="J324" s="39">
        <v>5</v>
      </c>
      <c r="K324" s="39">
        <v>0</v>
      </c>
      <c r="L324" s="39">
        <v>1</v>
      </c>
      <c r="M324" s="39"/>
      <c r="N324" s="39">
        <v>6</v>
      </c>
      <c r="O324" s="39"/>
      <c r="P324" s="39"/>
      <c r="Q324" s="39"/>
      <c r="R324" s="39">
        <v>6</v>
      </c>
      <c r="S324" s="39">
        <v>0</v>
      </c>
      <c r="T324" s="39">
        <v>0</v>
      </c>
      <c r="U324" s="39">
        <v>0</v>
      </c>
      <c r="V324" s="39">
        <v>0</v>
      </c>
      <c r="W324" s="39">
        <v>0</v>
      </c>
      <c r="X324" s="39">
        <v>0</v>
      </c>
      <c r="Y324" s="39">
        <v>3</v>
      </c>
      <c r="Z324" s="39">
        <v>0</v>
      </c>
      <c r="AA324" s="39"/>
      <c r="AB324" s="39">
        <v>9</v>
      </c>
      <c r="AC324" s="39"/>
      <c r="AD324" s="39"/>
      <c r="AE324" s="39"/>
      <c r="AF324" s="39">
        <v>2</v>
      </c>
      <c r="AG324" s="39">
        <v>0</v>
      </c>
      <c r="AH324" s="39"/>
      <c r="AI324" s="39">
        <v>4</v>
      </c>
      <c r="AJ324" s="39">
        <v>0</v>
      </c>
      <c r="AK324" s="39"/>
      <c r="AL324" s="39"/>
      <c r="AM324" s="39"/>
      <c r="AN324" s="39">
        <v>14</v>
      </c>
      <c r="AO324" s="39"/>
      <c r="AP324" s="39"/>
      <c r="AQ324" s="39"/>
      <c r="AR324" s="39">
        <v>0</v>
      </c>
      <c r="AS324" s="39"/>
      <c r="AT324" s="39">
        <v>0</v>
      </c>
      <c r="AU324" s="40"/>
    </row>
    <row r="325" spans="1:47" ht="19.5" customHeight="1" x14ac:dyDescent="0.2">
      <c r="D325" s="47" t="s">
        <v>198</v>
      </c>
      <c r="F325" s="48">
        <v>30</v>
      </c>
      <c r="G325" s="49"/>
      <c r="H325" s="49"/>
      <c r="I325" s="49"/>
      <c r="J325" s="48">
        <v>17</v>
      </c>
      <c r="K325" s="48">
        <v>0</v>
      </c>
      <c r="L325" s="48">
        <v>1</v>
      </c>
      <c r="M325" s="49"/>
      <c r="N325" s="48">
        <v>18</v>
      </c>
      <c r="O325" s="49"/>
      <c r="P325" s="49"/>
      <c r="Q325" s="49"/>
      <c r="R325" s="48">
        <v>14</v>
      </c>
      <c r="S325" s="48">
        <v>2</v>
      </c>
      <c r="T325" s="48">
        <v>3</v>
      </c>
      <c r="U325" s="48">
        <v>0</v>
      </c>
      <c r="V325" s="48">
        <v>2</v>
      </c>
      <c r="W325" s="48">
        <v>0</v>
      </c>
      <c r="X325" s="48">
        <v>46</v>
      </c>
      <c r="Y325" s="48">
        <v>8</v>
      </c>
      <c r="Z325" s="48">
        <v>0</v>
      </c>
      <c r="AA325" s="49"/>
      <c r="AB325" s="48">
        <v>75</v>
      </c>
      <c r="AC325" s="49"/>
      <c r="AD325" s="49"/>
      <c r="AE325" s="49"/>
      <c r="AF325" s="48">
        <v>5</v>
      </c>
      <c r="AG325" s="48">
        <v>18</v>
      </c>
      <c r="AH325" s="49"/>
      <c r="AI325" s="48">
        <v>26</v>
      </c>
      <c r="AJ325" s="48">
        <v>37</v>
      </c>
      <c r="AK325" s="49"/>
      <c r="AL325" s="49"/>
      <c r="AM325" s="49"/>
      <c r="AN325" s="48">
        <v>13</v>
      </c>
      <c r="AO325" s="49"/>
      <c r="AP325" s="49"/>
      <c r="AQ325" s="49"/>
      <c r="AR325" s="48">
        <v>0</v>
      </c>
      <c r="AS325" s="49"/>
      <c r="AT325" s="48">
        <v>0</v>
      </c>
      <c r="AU325" s="40"/>
    </row>
    <row r="326" spans="1:47" ht="20.100000000000001" customHeight="1" x14ac:dyDescent="0.2">
      <c r="D326" s="2" t="s">
        <v>199</v>
      </c>
      <c r="F326" s="39">
        <v>16</v>
      </c>
      <c r="G326" s="39"/>
      <c r="H326" s="39"/>
      <c r="I326" s="39"/>
      <c r="J326" s="39">
        <v>4</v>
      </c>
      <c r="K326" s="39">
        <v>0</v>
      </c>
      <c r="L326" s="39">
        <v>2</v>
      </c>
      <c r="M326" s="39"/>
      <c r="N326" s="39">
        <v>6</v>
      </c>
      <c r="O326" s="39"/>
      <c r="P326" s="39"/>
      <c r="Q326" s="39"/>
      <c r="R326" s="39">
        <v>5</v>
      </c>
      <c r="S326" s="39">
        <v>1</v>
      </c>
      <c r="T326" s="39">
        <v>1</v>
      </c>
      <c r="U326" s="39">
        <v>0</v>
      </c>
      <c r="V326" s="39">
        <v>0</v>
      </c>
      <c r="W326" s="39">
        <v>0</v>
      </c>
      <c r="X326" s="39">
        <v>0</v>
      </c>
      <c r="Y326" s="39">
        <v>2</v>
      </c>
      <c r="Z326" s="39">
        <v>0</v>
      </c>
      <c r="AA326" s="39"/>
      <c r="AB326" s="39">
        <v>9</v>
      </c>
      <c r="AC326" s="39"/>
      <c r="AD326" s="39"/>
      <c r="AE326" s="39"/>
      <c r="AF326" s="39">
        <v>1</v>
      </c>
      <c r="AG326" s="39">
        <v>2</v>
      </c>
      <c r="AH326" s="39"/>
      <c r="AI326" s="39">
        <v>2</v>
      </c>
      <c r="AJ326" s="39">
        <v>1</v>
      </c>
      <c r="AK326" s="39"/>
      <c r="AL326" s="39"/>
      <c r="AM326" s="39"/>
      <c r="AN326" s="39">
        <v>13</v>
      </c>
      <c r="AO326" s="39"/>
      <c r="AP326" s="39"/>
      <c r="AQ326" s="39"/>
      <c r="AR326" s="39">
        <v>0</v>
      </c>
      <c r="AS326" s="39"/>
      <c r="AT326" s="39">
        <v>0</v>
      </c>
      <c r="AU326" s="40"/>
    </row>
    <row r="327" spans="1:47" ht="19.5" customHeight="1" x14ac:dyDescent="0.2">
      <c r="D327" s="47" t="s">
        <v>123</v>
      </c>
      <c r="F327" s="48">
        <v>26</v>
      </c>
      <c r="G327" s="49"/>
      <c r="H327" s="49"/>
      <c r="I327" s="49"/>
      <c r="J327" s="48">
        <v>4</v>
      </c>
      <c r="K327" s="48">
        <v>0</v>
      </c>
      <c r="L327" s="48">
        <v>3</v>
      </c>
      <c r="M327" s="49"/>
      <c r="N327" s="48">
        <v>7</v>
      </c>
      <c r="O327" s="49"/>
      <c r="P327" s="49"/>
      <c r="Q327" s="49"/>
      <c r="R327" s="48">
        <v>5</v>
      </c>
      <c r="S327" s="48">
        <v>5</v>
      </c>
      <c r="T327" s="48">
        <v>0</v>
      </c>
      <c r="U327" s="48">
        <v>0</v>
      </c>
      <c r="V327" s="48">
        <v>1</v>
      </c>
      <c r="W327" s="48">
        <v>0</v>
      </c>
      <c r="X327" s="48">
        <v>0</v>
      </c>
      <c r="Y327" s="48">
        <v>1</v>
      </c>
      <c r="Z327" s="48">
        <v>0</v>
      </c>
      <c r="AA327" s="49"/>
      <c r="AB327" s="48">
        <v>12</v>
      </c>
      <c r="AC327" s="49"/>
      <c r="AD327" s="49"/>
      <c r="AE327" s="49"/>
      <c r="AF327" s="48">
        <v>2</v>
      </c>
      <c r="AG327" s="48">
        <v>9</v>
      </c>
      <c r="AH327" s="49"/>
      <c r="AI327" s="48">
        <v>6</v>
      </c>
      <c r="AJ327" s="48">
        <v>2</v>
      </c>
      <c r="AK327" s="49"/>
      <c r="AL327" s="49"/>
      <c r="AM327" s="49"/>
      <c r="AN327" s="48">
        <v>18</v>
      </c>
      <c r="AO327" s="49"/>
      <c r="AP327" s="49"/>
      <c r="AQ327" s="49"/>
      <c r="AR327" s="48">
        <v>0</v>
      </c>
      <c r="AS327" s="49"/>
      <c r="AT327" s="48">
        <v>0</v>
      </c>
      <c r="AU327" s="40"/>
    </row>
    <row r="328" spans="1:47" ht="20.100000000000001" customHeight="1" x14ac:dyDescent="0.2">
      <c r="D328" s="2" t="s">
        <v>118</v>
      </c>
      <c r="F328" s="39">
        <v>35</v>
      </c>
      <c r="G328" s="39"/>
      <c r="H328" s="39"/>
      <c r="I328" s="39"/>
      <c r="J328" s="39">
        <v>17</v>
      </c>
      <c r="K328" s="39">
        <v>1</v>
      </c>
      <c r="L328" s="39">
        <v>2</v>
      </c>
      <c r="M328" s="39"/>
      <c r="N328" s="39">
        <v>20</v>
      </c>
      <c r="O328" s="39"/>
      <c r="P328" s="39"/>
      <c r="Q328" s="39"/>
      <c r="R328" s="39">
        <v>1</v>
      </c>
      <c r="S328" s="39">
        <v>15</v>
      </c>
      <c r="T328" s="39">
        <v>5</v>
      </c>
      <c r="U328" s="39">
        <v>0</v>
      </c>
      <c r="V328" s="39">
        <v>2</v>
      </c>
      <c r="W328" s="39">
        <v>0</v>
      </c>
      <c r="X328" s="39">
        <v>2</v>
      </c>
      <c r="Y328" s="39">
        <v>14</v>
      </c>
      <c r="Z328" s="39">
        <v>0</v>
      </c>
      <c r="AA328" s="39"/>
      <c r="AB328" s="39">
        <v>39</v>
      </c>
      <c r="AC328" s="39"/>
      <c r="AD328" s="39"/>
      <c r="AE328" s="39"/>
      <c r="AF328" s="39">
        <v>0</v>
      </c>
      <c r="AG328" s="39">
        <v>9</v>
      </c>
      <c r="AH328" s="39"/>
      <c r="AI328" s="39">
        <v>4</v>
      </c>
      <c r="AJ328" s="39">
        <v>4</v>
      </c>
      <c r="AK328" s="39"/>
      <c r="AL328" s="39"/>
      <c r="AM328" s="39"/>
      <c r="AN328" s="39">
        <v>15</v>
      </c>
      <c r="AO328" s="39"/>
      <c r="AP328" s="39"/>
      <c r="AQ328" s="39"/>
      <c r="AR328" s="39">
        <v>0</v>
      </c>
      <c r="AS328" s="39"/>
      <c r="AT328" s="39">
        <v>0</v>
      </c>
      <c r="AU328" s="40"/>
    </row>
    <row r="329" spans="1:47" ht="19.5" customHeight="1" x14ac:dyDescent="0.2">
      <c r="D329" s="47" t="s">
        <v>200</v>
      </c>
      <c r="F329" s="48">
        <v>12</v>
      </c>
      <c r="G329" s="49"/>
      <c r="H329" s="49"/>
      <c r="I329" s="49"/>
      <c r="J329" s="48">
        <v>3</v>
      </c>
      <c r="K329" s="48">
        <v>1</v>
      </c>
      <c r="L329" s="48">
        <v>0</v>
      </c>
      <c r="M329" s="49"/>
      <c r="N329" s="48">
        <v>4</v>
      </c>
      <c r="O329" s="49"/>
      <c r="P329" s="49"/>
      <c r="Q329" s="49"/>
      <c r="R329" s="48">
        <v>2</v>
      </c>
      <c r="S329" s="48">
        <v>3</v>
      </c>
      <c r="T329" s="48">
        <v>0</v>
      </c>
      <c r="U329" s="48">
        <v>0</v>
      </c>
      <c r="V329" s="48">
        <v>0</v>
      </c>
      <c r="W329" s="48">
        <v>0</v>
      </c>
      <c r="X329" s="48">
        <v>1</v>
      </c>
      <c r="Y329" s="48">
        <v>2</v>
      </c>
      <c r="Z329" s="48">
        <v>0</v>
      </c>
      <c r="AA329" s="49"/>
      <c r="AB329" s="48">
        <v>8</v>
      </c>
      <c r="AC329" s="49"/>
      <c r="AD329" s="49"/>
      <c r="AE329" s="49"/>
      <c r="AF329" s="48">
        <v>2</v>
      </c>
      <c r="AG329" s="48">
        <v>3</v>
      </c>
      <c r="AH329" s="49"/>
      <c r="AI329" s="48">
        <v>2</v>
      </c>
      <c r="AJ329" s="48">
        <v>0</v>
      </c>
      <c r="AK329" s="49"/>
      <c r="AL329" s="49"/>
      <c r="AM329" s="49"/>
      <c r="AN329" s="48">
        <v>5</v>
      </c>
      <c r="AO329" s="49"/>
      <c r="AP329" s="49"/>
      <c r="AQ329" s="49"/>
      <c r="AR329" s="48">
        <v>0</v>
      </c>
      <c r="AS329" s="49"/>
      <c r="AT329" s="48">
        <v>0</v>
      </c>
      <c r="AU329" s="40"/>
    </row>
    <row r="330" spans="1:47" ht="19.5" customHeight="1" x14ac:dyDescent="0.2">
      <c r="D330" s="50" t="s">
        <v>119</v>
      </c>
      <c r="F330" s="49">
        <v>0</v>
      </c>
      <c r="G330" s="49"/>
      <c r="H330" s="49"/>
      <c r="I330" s="49"/>
      <c r="J330" s="49">
        <v>2</v>
      </c>
      <c r="K330" s="49">
        <v>3</v>
      </c>
      <c r="L330" s="49">
        <v>0</v>
      </c>
      <c r="M330" s="49"/>
      <c r="N330" s="49">
        <v>5</v>
      </c>
      <c r="O330" s="49"/>
      <c r="P330" s="49"/>
      <c r="Q330" s="49"/>
      <c r="R330" s="49">
        <v>2</v>
      </c>
      <c r="S330" s="49">
        <v>0</v>
      </c>
      <c r="T330" s="49">
        <v>0</v>
      </c>
      <c r="U330" s="49">
        <v>0</v>
      </c>
      <c r="V330" s="49">
        <v>1</v>
      </c>
      <c r="W330" s="49">
        <v>0</v>
      </c>
      <c r="X330" s="49">
        <v>0</v>
      </c>
      <c r="Y330" s="49">
        <v>0</v>
      </c>
      <c r="Z330" s="49">
        <v>0</v>
      </c>
      <c r="AA330" s="49"/>
      <c r="AB330" s="49">
        <v>3</v>
      </c>
      <c r="AC330" s="49"/>
      <c r="AD330" s="49"/>
      <c r="AE330" s="49"/>
      <c r="AF330" s="49">
        <v>2</v>
      </c>
      <c r="AG330" s="49">
        <v>3</v>
      </c>
      <c r="AH330" s="49"/>
      <c r="AI330" s="49">
        <v>2</v>
      </c>
      <c r="AJ330" s="49">
        <v>1</v>
      </c>
      <c r="AK330" s="49"/>
      <c r="AL330" s="49"/>
      <c r="AM330" s="49"/>
      <c r="AN330" s="49">
        <v>0</v>
      </c>
      <c r="AO330" s="49"/>
      <c r="AP330" s="49"/>
      <c r="AQ330" s="49"/>
      <c r="AR330" s="49">
        <v>0</v>
      </c>
      <c r="AS330" s="49"/>
      <c r="AT330" s="49">
        <v>0</v>
      </c>
      <c r="AU330" s="40"/>
    </row>
    <row r="331" spans="1:47" ht="20.100000000000001" customHeight="1" x14ac:dyDescent="0.2"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40"/>
    </row>
    <row r="332" spans="1:47" s="1" customFormat="1" ht="20.100000000000001" customHeight="1" x14ac:dyDescent="0.25">
      <c r="A332" s="3"/>
      <c r="B332" s="6"/>
      <c r="C332" s="51" t="s">
        <v>159</v>
      </c>
      <c r="D332" s="52"/>
      <c r="E332" s="5"/>
      <c r="F332" s="53">
        <v>305</v>
      </c>
      <c r="G332" s="54"/>
      <c r="H332" s="54"/>
      <c r="I332" s="54"/>
      <c r="J332" s="53">
        <v>145</v>
      </c>
      <c r="K332" s="53">
        <v>13</v>
      </c>
      <c r="L332" s="53">
        <v>16</v>
      </c>
      <c r="M332" s="54"/>
      <c r="N332" s="53">
        <v>174</v>
      </c>
      <c r="O332" s="54"/>
      <c r="P332" s="54"/>
      <c r="Q332" s="54"/>
      <c r="R332" s="53">
        <v>84</v>
      </c>
      <c r="S332" s="53">
        <v>54</v>
      </c>
      <c r="T332" s="53">
        <v>21</v>
      </c>
      <c r="U332" s="53">
        <v>0</v>
      </c>
      <c r="V332" s="53">
        <v>18</v>
      </c>
      <c r="W332" s="53">
        <v>1</v>
      </c>
      <c r="X332" s="53">
        <v>50</v>
      </c>
      <c r="Y332" s="53">
        <v>92</v>
      </c>
      <c r="Z332" s="53">
        <v>10</v>
      </c>
      <c r="AA332" s="54"/>
      <c r="AB332" s="53">
        <v>330</v>
      </c>
      <c r="AC332" s="54"/>
      <c r="AD332" s="54"/>
      <c r="AE332" s="54"/>
      <c r="AF332" s="53">
        <v>34</v>
      </c>
      <c r="AG332" s="53">
        <v>114</v>
      </c>
      <c r="AH332" s="54"/>
      <c r="AI332" s="53">
        <v>113</v>
      </c>
      <c r="AJ332" s="53">
        <v>79</v>
      </c>
      <c r="AK332" s="54"/>
      <c r="AL332" s="54"/>
      <c r="AM332" s="54"/>
      <c r="AN332" s="53">
        <v>193</v>
      </c>
      <c r="AO332" s="54"/>
      <c r="AP332" s="54"/>
      <c r="AQ332" s="54"/>
      <c r="AR332" s="53">
        <v>0</v>
      </c>
      <c r="AS332" s="54"/>
      <c r="AT332" s="53">
        <v>0</v>
      </c>
      <c r="AU332" s="40"/>
    </row>
    <row r="333" spans="1:47" s="1" customFormat="1" ht="20.100000000000001" customHeight="1" x14ac:dyDescent="0.2">
      <c r="A333" s="3"/>
      <c r="B333" s="6"/>
      <c r="C333" s="3"/>
      <c r="D333" s="3"/>
      <c r="E333" s="5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40"/>
    </row>
    <row r="334" spans="1:47" s="1" customFormat="1" ht="20.100000000000001" customHeight="1" x14ac:dyDescent="0.25">
      <c r="A334" s="3"/>
      <c r="B334" s="57" t="s">
        <v>201</v>
      </c>
      <c r="C334" s="58"/>
      <c r="D334" s="58"/>
      <c r="E334" s="5"/>
      <c r="F334" s="59">
        <v>341</v>
      </c>
      <c r="G334" s="54"/>
      <c r="H334" s="54"/>
      <c r="I334" s="54"/>
      <c r="J334" s="59">
        <v>145</v>
      </c>
      <c r="K334" s="59">
        <v>13</v>
      </c>
      <c r="L334" s="59">
        <v>20</v>
      </c>
      <c r="M334" s="54"/>
      <c r="N334" s="59">
        <v>178</v>
      </c>
      <c r="O334" s="54"/>
      <c r="P334" s="54"/>
      <c r="Q334" s="54"/>
      <c r="R334" s="59">
        <v>94</v>
      </c>
      <c r="S334" s="59">
        <v>58</v>
      </c>
      <c r="T334" s="59">
        <v>21</v>
      </c>
      <c r="U334" s="59">
        <v>0</v>
      </c>
      <c r="V334" s="59">
        <v>19</v>
      </c>
      <c r="W334" s="59">
        <v>1</v>
      </c>
      <c r="X334" s="59">
        <v>50</v>
      </c>
      <c r="Y334" s="59">
        <v>92</v>
      </c>
      <c r="Z334" s="59">
        <v>12</v>
      </c>
      <c r="AA334" s="54"/>
      <c r="AB334" s="59">
        <v>347</v>
      </c>
      <c r="AC334" s="54"/>
      <c r="AD334" s="54"/>
      <c r="AE334" s="54"/>
      <c r="AF334" s="59">
        <v>34</v>
      </c>
      <c r="AG334" s="59">
        <v>114</v>
      </c>
      <c r="AH334" s="54"/>
      <c r="AI334" s="59">
        <v>113</v>
      </c>
      <c r="AJ334" s="59">
        <v>79</v>
      </c>
      <c r="AK334" s="54"/>
      <c r="AL334" s="54"/>
      <c r="AM334" s="54"/>
      <c r="AN334" s="59">
        <v>216</v>
      </c>
      <c r="AO334" s="54"/>
      <c r="AP334" s="54"/>
      <c r="AQ334" s="54"/>
      <c r="AR334" s="59">
        <v>0</v>
      </c>
      <c r="AS334" s="54"/>
      <c r="AT334" s="59">
        <v>0</v>
      </c>
      <c r="AU334" s="40"/>
    </row>
    <row r="335" spans="1:47" ht="20.100000000000001" customHeight="1" x14ac:dyDescent="0.2"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40"/>
    </row>
    <row r="336" spans="1:47" ht="20.100000000000001" customHeight="1" x14ac:dyDescent="0.2">
      <c r="B336" s="6" t="s">
        <v>202</v>
      </c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40"/>
    </row>
    <row r="337" spans="1:47" ht="20.100000000000001" customHeight="1" x14ac:dyDescent="0.2">
      <c r="C337" s="3" t="s">
        <v>154</v>
      </c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40"/>
    </row>
    <row r="338" spans="1:47" ht="20.100000000000001" customHeight="1" x14ac:dyDescent="0.2">
      <c r="D338" s="2" t="s">
        <v>203</v>
      </c>
      <c r="F338" s="39">
        <v>38</v>
      </c>
      <c r="G338" s="39"/>
      <c r="H338" s="39"/>
      <c r="I338" s="39"/>
      <c r="J338" s="39">
        <v>9</v>
      </c>
      <c r="K338" s="39">
        <v>1</v>
      </c>
      <c r="L338" s="39">
        <v>4</v>
      </c>
      <c r="M338" s="39"/>
      <c r="N338" s="39">
        <v>14</v>
      </c>
      <c r="O338" s="39"/>
      <c r="P338" s="39"/>
      <c r="Q338" s="39"/>
      <c r="R338" s="39">
        <v>18</v>
      </c>
      <c r="S338" s="39">
        <v>2</v>
      </c>
      <c r="T338" s="39">
        <v>1</v>
      </c>
      <c r="U338" s="39">
        <v>0</v>
      </c>
      <c r="V338" s="39">
        <v>2</v>
      </c>
      <c r="W338" s="39">
        <v>0</v>
      </c>
      <c r="X338" s="39">
        <v>1</v>
      </c>
      <c r="Y338" s="39">
        <v>7</v>
      </c>
      <c r="Z338" s="39">
        <v>0</v>
      </c>
      <c r="AA338" s="39"/>
      <c r="AB338" s="39">
        <v>31</v>
      </c>
      <c r="AC338" s="39"/>
      <c r="AD338" s="39"/>
      <c r="AE338" s="39"/>
      <c r="AF338" s="39">
        <v>5</v>
      </c>
      <c r="AG338" s="39">
        <v>3</v>
      </c>
      <c r="AH338" s="39"/>
      <c r="AI338" s="39">
        <v>1</v>
      </c>
      <c r="AJ338" s="39">
        <v>4</v>
      </c>
      <c r="AK338" s="39"/>
      <c r="AL338" s="39"/>
      <c r="AM338" s="39"/>
      <c r="AN338" s="39">
        <v>18</v>
      </c>
      <c r="AO338" s="39"/>
      <c r="AP338" s="39"/>
      <c r="AQ338" s="39"/>
      <c r="AR338" s="39">
        <v>0</v>
      </c>
      <c r="AS338" s="39"/>
      <c r="AT338" s="39">
        <v>0</v>
      </c>
      <c r="AU338" s="40"/>
    </row>
    <row r="339" spans="1:47" ht="19.5" customHeight="1" x14ac:dyDescent="0.2">
      <c r="D339" s="47" t="s">
        <v>204</v>
      </c>
      <c r="F339" s="48">
        <v>23</v>
      </c>
      <c r="G339" s="49"/>
      <c r="H339" s="49"/>
      <c r="I339" s="49"/>
      <c r="J339" s="48">
        <v>8</v>
      </c>
      <c r="K339" s="48">
        <v>1</v>
      </c>
      <c r="L339" s="48">
        <v>7</v>
      </c>
      <c r="M339" s="49"/>
      <c r="N339" s="48">
        <v>16</v>
      </c>
      <c r="O339" s="49"/>
      <c r="P339" s="49"/>
      <c r="Q339" s="49"/>
      <c r="R339" s="48">
        <v>10</v>
      </c>
      <c r="S339" s="48">
        <v>0</v>
      </c>
      <c r="T339" s="48">
        <v>1</v>
      </c>
      <c r="U339" s="48">
        <v>0</v>
      </c>
      <c r="V339" s="48">
        <v>2</v>
      </c>
      <c r="W339" s="48">
        <v>0</v>
      </c>
      <c r="X339" s="48">
        <v>0</v>
      </c>
      <c r="Y339" s="48">
        <v>3</v>
      </c>
      <c r="Z339" s="48">
        <v>2</v>
      </c>
      <c r="AA339" s="49"/>
      <c r="AB339" s="48">
        <v>18</v>
      </c>
      <c r="AC339" s="49"/>
      <c r="AD339" s="49"/>
      <c r="AE339" s="49"/>
      <c r="AF339" s="48">
        <v>0</v>
      </c>
      <c r="AG339" s="48">
        <v>3</v>
      </c>
      <c r="AH339" s="49"/>
      <c r="AI339" s="48">
        <v>2</v>
      </c>
      <c r="AJ339" s="48">
        <v>2</v>
      </c>
      <c r="AK339" s="49"/>
      <c r="AL339" s="49"/>
      <c r="AM339" s="49"/>
      <c r="AN339" s="48">
        <v>22</v>
      </c>
      <c r="AO339" s="49"/>
      <c r="AP339" s="49"/>
      <c r="AQ339" s="49"/>
      <c r="AR339" s="48">
        <v>0</v>
      </c>
      <c r="AS339" s="49"/>
      <c r="AT339" s="48">
        <v>0</v>
      </c>
      <c r="AU339" s="40"/>
    </row>
    <row r="340" spans="1:47" ht="20.100000000000001" customHeight="1" x14ac:dyDescent="0.2">
      <c r="D340" s="2" t="s">
        <v>205</v>
      </c>
      <c r="F340" s="39">
        <v>41</v>
      </c>
      <c r="G340" s="39"/>
      <c r="H340" s="39"/>
      <c r="I340" s="39"/>
      <c r="J340" s="39">
        <v>1</v>
      </c>
      <c r="K340" s="39">
        <v>3</v>
      </c>
      <c r="L340" s="39">
        <v>3</v>
      </c>
      <c r="M340" s="39"/>
      <c r="N340" s="39">
        <v>7</v>
      </c>
      <c r="O340" s="39"/>
      <c r="P340" s="39"/>
      <c r="Q340" s="39"/>
      <c r="R340" s="39">
        <v>9</v>
      </c>
      <c r="S340" s="39">
        <v>1</v>
      </c>
      <c r="T340" s="39">
        <v>0</v>
      </c>
      <c r="U340" s="39">
        <v>0</v>
      </c>
      <c r="V340" s="39">
        <v>2</v>
      </c>
      <c r="W340" s="39">
        <v>1</v>
      </c>
      <c r="X340" s="39">
        <v>0</v>
      </c>
      <c r="Y340" s="39">
        <v>3</v>
      </c>
      <c r="Z340" s="39">
        <v>0</v>
      </c>
      <c r="AA340" s="39"/>
      <c r="AB340" s="39">
        <v>16</v>
      </c>
      <c r="AC340" s="39"/>
      <c r="AD340" s="39"/>
      <c r="AE340" s="39"/>
      <c r="AF340" s="39">
        <v>1</v>
      </c>
      <c r="AG340" s="39">
        <v>3</v>
      </c>
      <c r="AH340" s="39"/>
      <c r="AI340" s="39">
        <v>2</v>
      </c>
      <c r="AJ340" s="39">
        <v>1</v>
      </c>
      <c r="AK340" s="39"/>
      <c r="AL340" s="39"/>
      <c r="AM340" s="39"/>
      <c r="AN340" s="39">
        <v>31</v>
      </c>
      <c r="AO340" s="39"/>
      <c r="AP340" s="39"/>
      <c r="AQ340" s="39"/>
      <c r="AR340" s="39">
        <v>0</v>
      </c>
      <c r="AS340" s="39"/>
      <c r="AT340" s="39">
        <v>0</v>
      </c>
      <c r="AU340" s="40"/>
    </row>
    <row r="341" spans="1:47" ht="19.5" customHeight="1" x14ac:dyDescent="0.2">
      <c r="D341" s="47" t="s">
        <v>206</v>
      </c>
      <c r="F341" s="48">
        <v>45</v>
      </c>
      <c r="G341" s="49"/>
      <c r="H341" s="49"/>
      <c r="I341" s="49"/>
      <c r="J341" s="48">
        <v>6</v>
      </c>
      <c r="K341" s="48">
        <v>0</v>
      </c>
      <c r="L341" s="48">
        <v>2</v>
      </c>
      <c r="M341" s="49"/>
      <c r="N341" s="48">
        <v>8</v>
      </c>
      <c r="O341" s="49"/>
      <c r="P341" s="49"/>
      <c r="Q341" s="49"/>
      <c r="R341" s="48">
        <v>27</v>
      </c>
      <c r="S341" s="48">
        <v>2</v>
      </c>
      <c r="T341" s="48">
        <v>1</v>
      </c>
      <c r="U341" s="48">
        <v>0</v>
      </c>
      <c r="V341" s="48">
        <v>2</v>
      </c>
      <c r="W341" s="48">
        <v>0</v>
      </c>
      <c r="X341" s="48">
        <v>0</v>
      </c>
      <c r="Y341" s="48">
        <v>2</v>
      </c>
      <c r="Z341" s="48">
        <v>0</v>
      </c>
      <c r="AA341" s="49"/>
      <c r="AB341" s="48">
        <v>34</v>
      </c>
      <c r="AC341" s="49"/>
      <c r="AD341" s="49"/>
      <c r="AE341" s="49"/>
      <c r="AF341" s="48">
        <v>2</v>
      </c>
      <c r="AG341" s="48">
        <v>0</v>
      </c>
      <c r="AH341" s="49"/>
      <c r="AI341" s="48">
        <v>5</v>
      </c>
      <c r="AJ341" s="48">
        <v>0</v>
      </c>
      <c r="AK341" s="49"/>
      <c r="AL341" s="49"/>
      <c r="AM341" s="49"/>
      <c r="AN341" s="48">
        <v>22</v>
      </c>
      <c r="AO341" s="49"/>
      <c r="AP341" s="49"/>
      <c r="AQ341" s="49"/>
      <c r="AR341" s="48">
        <v>0</v>
      </c>
      <c r="AS341" s="49"/>
      <c r="AT341" s="48">
        <v>0</v>
      </c>
      <c r="AU341" s="40"/>
    </row>
    <row r="342" spans="1:47" ht="19.5" customHeight="1" x14ac:dyDescent="0.2">
      <c r="D342" s="50" t="s">
        <v>207</v>
      </c>
      <c r="F342" s="49">
        <v>2</v>
      </c>
      <c r="G342" s="49"/>
      <c r="H342" s="49"/>
      <c r="I342" s="49"/>
      <c r="J342" s="49">
        <v>7</v>
      </c>
      <c r="K342" s="49">
        <v>3</v>
      </c>
      <c r="L342" s="49">
        <v>2</v>
      </c>
      <c r="M342" s="49"/>
      <c r="N342" s="49">
        <v>12</v>
      </c>
      <c r="O342" s="49"/>
      <c r="P342" s="49"/>
      <c r="Q342" s="49"/>
      <c r="R342" s="49">
        <v>0</v>
      </c>
      <c r="S342" s="49">
        <v>1</v>
      </c>
      <c r="T342" s="49">
        <v>0</v>
      </c>
      <c r="U342" s="49">
        <v>0</v>
      </c>
      <c r="V342" s="49">
        <v>3</v>
      </c>
      <c r="W342" s="49">
        <v>1</v>
      </c>
      <c r="X342" s="49">
        <v>0</v>
      </c>
      <c r="Y342" s="49">
        <v>2</v>
      </c>
      <c r="Z342" s="49">
        <v>2</v>
      </c>
      <c r="AA342" s="49"/>
      <c r="AB342" s="49">
        <v>9</v>
      </c>
      <c r="AC342" s="49"/>
      <c r="AD342" s="49"/>
      <c r="AE342" s="49"/>
      <c r="AF342" s="49">
        <v>4</v>
      </c>
      <c r="AG342" s="49">
        <v>0</v>
      </c>
      <c r="AH342" s="49"/>
      <c r="AI342" s="49">
        <v>1</v>
      </c>
      <c r="AJ342" s="49">
        <v>0</v>
      </c>
      <c r="AK342" s="49"/>
      <c r="AL342" s="49"/>
      <c r="AM342" s="49"/>
      <c r="AN342" s="49">
        <v>2</v>
      </c>
      <c r="AO342" s="49"/>
      <c r="AP342" s="49"/>
      <c r="AQ342" s="49"/>
      <c r="AR342" s="49">
        <v>0</v>
      </c>
      <c r="AS342" s="49"/>
      <c r="AT342" s="49">
        <v>0</v>
      </c>
      <c r="AU342" s="40"/>
    </row>
    <row r="343" spans="1:47" ht="19.5" customHeight="1" x14ac:dyDescent="0.2">
      <c r="D343" s="47" t="s">
        <v>208</v>
      </c>
      <c r="F343" s="48">
        <v>0</v>
      </c>
      <c r="G343" s="49"/>
      <c r="H343" s="49"/>
      <c r="I343" s="49"/>
      <c r="J343" s="48">
        <v>4</v>
      </c>
      <c r="K343" s="48">
        <v>0</v>
      </c>
      <c r="L343" s="48">
        <v>0</v>
      </c>
      <c r="M343" s="49"/>
      <c r="N343" s="48">
        <v>4</v>
      </c>
      <c r="O343" s="49"/>
      <c r="P343" s="49"/>
      <c r="Q343" s="49"/>
      <c r="R343" s="48">
        <v>0</v>
      </c>
      <c r="S343" s="48">
        <v>0</v>
      </c>
      <c r="T343" s="48">
        <v>0</v>
      </c>
      <c r="U343" s="48">
        <v>0</v>
      </c>
      <c r="V343" s="48">
        <v>3</v>
      </c>
      <c r="W343" s="48">
        <v>0</v>
      </c>
      <c r="X343" s="48">
        <v>0</v>
      </c>
      <c r="Y343" s="48">
        <v>0</v>
      </c>
      <c r="Z343" s="48">
        <v>0</v>
      </c>
      <c r="AA343" s="49"/>
      <c r="AB343" s="48">
        <v>3</v>
      </c>
      <c r="AC343" s="49"/>
      <c r="AD343" s="49"/>
      <c r="AE343" s="49"/>
      <c r="AF343" s="48">
        <v>0</v>
      </c>
      <c r="AG343" s="48">
        <v>0</v>
      </c>
      <c r="AH343" s="49"/>
      <c r="AI343" s="48">
        <v>0</v>
      </c>
      <c r="AJ343" s="48">
        <v>0</v>
      </c>
      <c r="AK343" s="49"/>
      <c r="AL343" s="49"/>
      <c r="AM343" s="49"/>
      <c r="AN343" s="48">
        <v>1</v>
      </c>
      <c r="AO343" s="49"/>
      <c r="AP343" s="49"/>
      <c r="AQ343" s="49"/>
      <c r="AR343" s="48">
        <v>0</v>
      </c>
      <c r="AS343" s="49"/>
      <c r="AT343" s="48">
        <v>0</v>
      </c>
      <c r="AU343" s="40"/>
    </row>
    <row r="344" spans="1:47" ht="20.100000000000001" customHeight="1" x14ac:dyDescent="0.2">
      <c r="D344" s="2" t="s">
        <v>209</v>
      </c>
      <c r="F344" s="39">
        <v>113</v>
      </c>
      <c r="G344" s="39"/>
      <c r="H344" s="39"/>
      <c r="I344" s="39"/>
      <c r="J344" s="39">
        <v>2</v>
      </c>
      <c r="K344" s="39">
        <v>3</v>
      </c>
      <c r="L344" s="39">
        <v>3</v>
      </c>
      <c r="M344" s="39"/>
      <c r="N344" s="39">
        <v>8</v>
      </c>
      <c r="O344" s="39"/>
      <c r="P344" s="39"/>
      <c r="Q344" s="39"/>
      <c r="R344" s="39">
        <v>14</v>
      </c>
      <c r="S344" s="39">
        <v>19</v>
      </c>
      <c r="T344" s="39">
        <v>1</v>
      </c>
      <c r="U344" s="39">
        <v>0</v>
      </c>
      <c r="V344" s="39">
        <v>3</v>
      </c>
      <c r="W344" s="39">
        <v>0</v>
      </c>
      <c r="X344" s="39">
        <v>0</v>
      </c>
      <c r="Y344" s="39">
        <v>2</v>
      </c>
      <c r="Z344" s="39">
        <v>0</v>
      </c>
      <c r="AA344" s="39"/>
      <c r="AB344" s="39">
        <v>39</v>
      </c>
      <c r="AC344" s="39"/>
      <c r="AD344" s="39"/>
      <c r="AE344" s="39"/>
      <c r="AF344" s="39">
        <v>0</v>
      </c>
      <c r="AG344" s="39">
        <v>3</v>
      </c>
      <c r="AH344" s="39"/>
      <c r="AI344" s="39">
        <v>0</v>
      </c>
      <c r="AJ344" s="39">
        <v>1</v>
      </c>
      <c r="AK344" s="39"/>
      <c r="AL344" s="39"/>
      <c r="AM344" s="39"/>
      <c r="AN344" s="39">
        <v>80</v>
      </c>
      <c r="AO344" s="39"/>
      <c r="AP344" s="39"/>
      <c r="AQ344" s="39"/>
      <c r="AR344" s="39">
        <v>0</v>
      </c>
      <c r="AS344" s="39"/>
      <c r="AT344" s="39">
        <v>0</v>
      </c>
      <c r="AU344" s="40"/>
    </row>
    <row r="345" spans="1:47" ht="19.5" customHeight="1" x14ac:dyDescent="0.2">
      <c r="D345" s="47" t="s">
        <v>210</v>
      </c>
      <c r="F345" s="48">
        <v>101</v>
      </c>
      <c r="G345" s="49"/>
      <c r="H345" s="49"/>
      <c r="I345" s="49"/>
      <c r="J345" s="48">
        <v>10</v>
      </c>
      <c r="K345" s="48">
        <v>2</v>
      </c>
      <c r="L345" s="48">
        <v>3</v>
      </c>
      <c r="M345" s="49"/>
      <c r="N345" s="48">
        <v>15</v>
      </c>
      <c r="O345" s="49"/>
      <c r="P345" s="49"/>
      <c r="Q345" s="49"/>
      <c r="R345" s="48">
        <v>57</v>
      </c>
      <c r="S345" s="48">
        <v>12</v>
      </c>
      <c r="T345" s="48">
        <v>0</v>
      </c>
      <c r="U345" s="48">
        <v>0</v>
      </c>
      <c r="V345" s="48">
        <v>1</v>
      </c>
      <c r="W345" s="48">
        <v>0</v>
      </c>
      <c r="X345" s="48">
        <v>0</v>
      </c>
      <c r="Y345" s="48">
        <v>3</v>
      </c>
      <c r="Z345" s="48">
        <v>8</v>
      </c>
      <c r="AA345" s="49"/>
      <c r="AB345" s="48">
        <v>81</v>
      </c>
      <c r="AC345" s="49"/>
      <c r="AD345" s="49"/>
      <c r="AE345" s="49"/>
      <c r="AF345" s="48">
        <v>0</v>
      </c>
      <c r="AG345" s="48">
        <v>2</v>
      </c>
      <c r="AH345" s="49"/>
      <c r="AI345" s="48">
        <v>0</v>
      </c>
      <c r="AJ345" s="48">
        <v>1</v>
      </c>
      <c r="AK345" s="49"/>
      <c r="AL345" s="49"/>
      <c r="AM345" s="49"/>
      <c r="AN345" s="48">
        <v>34</v>
      </c>
      <c r="AO345" s="49"/>
      <c r="AP345" s="49"/>
      <c r="AQ345" s="49"/>
      <c r="AR345" s="48">
        <v>0</v>
      </c>
      <c r="AS345" s="49"/>
      <c r="AT345" s="48">
        <v>0</v>
      </c>
      <c r="AU345" s="40"/>
    </row>
    <row r="346" spans="1:47" ht="20.100000000000001" customHeight="1" x14ac:dyDescent="0.2">
      <c r="D346" s="2" t="s">
        <v>211</v>
      </c>
      <c r="F346" s="39">
        <v>179</v>
      </c>
      <c r="G346" s="39"/>
      <c r="H346" s="39"/>
      <c r="I346" s="39"/>
      <c r="J346" s="39">
        <v>5</v>
      </c>
      <c r="K346" s="39">
        <v>1</v>
      </c>
      <c r="L346" s="39">
        <v>8</v>
      </c>
      <c r="M346" s="39"/>
      <c r="N346" s="39">
        <v>14</v>
      </c>
      <c r="O346" s="39"/>
      <c r="P346" s="39"/>
      <c r="Q346" s="39"/>
      <c r="R346" s="39">
        <v>66</v>
      </c>
      <c r="S346" s="39">
        <v>1</v>
      </c>
      <c r="T346" s="39">
        <v>2</v>
      </c>
      <c r="U346" s="39">
        <v>1</v>
      </c>
      <c r="V346" s="39">
        <v>0</v>
      </c>
      <c r="W346" s="39">
        <v>0</v>
      </c>
      <c r="X346" s="39">
        <v>1</v>
      </c>
      <c r="Y346" s="39">
        <v>4</v>
      </c>
      <c r="Z346" s="39">
        <v>2</v>
      </c>
      <c r="AA346" s="39"/>
      <c r="AB346" s="39">
        <v>77</v>
      </c>
      <c r="AC346" s="39"/>
      <c r="AD346" s="39"/>
      <c r="AE346" s="39"/>
      <c r="AF346" s="39">
        <v>0</v>
      </c>
      <c r="AG346" s="39">
        <v>7</v>
      </c>
      <c r="AH346" s="39"/>
      <c r="AI346" s="39">
        <v>3</v>
      </c>
      <c r="AJ346" s="39">
        <v>7</v>
      </c>
      <c r="AK346" s="39"/>
      <c r="AL346" s="39"/>
      <c r="AM346" s="39"/>
      <c r="AN346" s="39">
        <v>119</v>
      </c>
      <c r="AO346" s="39"/>
      <c r="AP346" s="39"/>
      <c r="AQ346" s="39"/>
      <c r="AR346" s="39">
        <v>0</v>
      </c>
      <c r="AS346" s="39"/>
      <c r="AT346" s="39">
        <v>0</v>
      </c>
      <c r="AU346" s="40"/>
    </row>
    <row r="347" spans="1:47" ht="19.5" customHeight="1" x14ac:dyDescent="0.2">
      <c r="D347" s="47" t="s">
        <v>212</v>
      </c>
      <c r="F347" s="48">
        <v>26</v>
      </c>
      <c r="G347" s="49"/>
      <c r="H347" s="49"/>
      <c r="I347" s="49"/>
      <c r="J347" s="48">
        <v>4</v>
      </c>
      <c r="K347" s="48">
        <v>0</v>
      </c>
      <c r="L347" s="48">
        <v>2</v>
      </c>
      <c r="M347" s="49"/>
      <c r="N347" s="48">
        <v>6</v>
      </c>
      <c r="O347" s="49"/>
      <c r="P347" s="49"/>
      <c r="Q347" s="49"/>
      <c r="R347" s="48">
        <v>13</v>
      </c>
      <c r="S347" s="48">
        <v>2</v>
      </c>
      <c r="T347" s="48">
        <v>0</v>
      </c>
      <c r="U347" s="48">
        <v>0</v>
      </c>
      <c r="V347" s="48">
        <v>3</v>
      </c>
      <c r="W347" s="48">
        <v>0</v>
      </c>
      <c r="X347" s="48">
        <v>0</v>
      </c>
      <c r="Y347" s="48">
        <v>1</v>
      </c>
      <c r="Z347" s="48">
        <v>0</v>
      </c>
      <c r="AA347" s="49"/>
      <c r="AB347" s="48">
        <v>19</v>
      </c>
      <c r="AC347" s="49"/>
      <c r="AD347" s="49"/>
      <c r="AE347" s="49"/>
      <c r="AF347" s="48">
        <v>0</v>
      </c>
      <c r="AG347" s="48">
        <v>1</v>
      </c>
      <c r="AH347" s="49"/>
      <c r="AI347" s="48">
        <v>0</v>
      </c>
      <c r="AJ347" s="48">
        <v>1</v>
      </c>
      <c r="AK347" s="49"/>
      <c r="AL347" s="49"/>
      <c r="AM347" s="49"/>
      <c r="AN347" s="48">
        <v>13</v>
      </c>
      <c r="AO347" s="49"/>
      <c r="AP347" s="49"/>
      <c r="AQ347" s="49"/>
      <c r="AR347" s="48">
        <v>0</v>
      </c>
      <c r="AS347" s="49"/>
      <c r="AT347" s="48">
        <v>0</v>
      </c>
      <c r="AU347" s="40"/>
    </row>
    <row r="348" spans="1:47" ht="20.100000000000001" customHeight="1" x14ac:dyDescent="0.2">
      <c r="D348" s="50" t="s">
        <v>213</v>
      </c>
      <c r="F348" s="39">
        <v>33</v>
      </c>
      <c r="G348" s="39"/>
      <c r="H348" s="39"/>
      <c r="I348" s="39"/>
      <c r="J348" s="39">
        <v>3</v>
      </c>
      <c r="K348" s="39">
        <v>1</v>
      </c>
      <c r="L348" s="39">
        <v>2</v>
      </c>
      <c r="M348" s="39"/>
      <c r="N348" s="39">
        <v>6</v>
      </c>
      <c r="O348" s="39"/>
      <c r="P348" s="39"/>
      <c r="Q348" s="39"/>
      <c r="R348" s="39">
        <v>4</v>
      </c>
      <c r="S348" s="39">
        <v>10</v>
      </c>
      <c r="T348" s="39">
        <v>0</v>
      </c>
      <c r="U348" s="39">
        <v>0</v>
      </c>
      <c r="V348" s="39">
        <v>0</v>
      </c>
      <c r="W348" s="39">
        <v>0</v>
      </c>
      <c r="X348" s="39">
        <v>0</v>
      </c>
      <c r="Y348" s="39">
        <v>6</v>
      </c>
      <c r="Z348" s="39">
        <v>0</v>
      </c>
      <c r="AA348" s="39"/>
      <c r="AB348" s="39">
        <v>20</v>
      </c>
      <c r="AC348" s="39"/>
      <c r="AD348" s="39"/>
      <c r="AE348" s="39"/>
      <c r="AF348" s="39">
        <v>0</v>
      </c>
      <c r="AG348" s="39">
        <v>4</v>
      </c>
      <c r="AH348" s="39"/>
      <c r="AI348" s="39">
        <v>0</v>
      </c>
      <c r="AJ348" s="39">
        <v>1</v>
      </c>
      <c r="AK348" s="39"/>
      <c r="AL348" s="39"/>
      <c r="AM348" s="39"/>
      <c r="AN348" s="39">
        <v>16</v>
      </c>
      <c r="AO348" s="39"/>
      <c r="AP348" s="39"/>
      <c r="AQ348" s="39"/>
      <c r="AR348" s="39">
        <v>0</v>
      </c>
      <c r="AS348" s="39"/>
      <c r="AT348" s="39">
        <v>0</v>
      </c>
      <c r="AU348" s="40"/>
    </row>
    <row r="349" spans="1:47" ht="20.100000000000001" customHeight="1" x14ac:dyDescent="0.2"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40"/>
    </row>
    <row r="350" spans="1:47" s="1" customFormat="1" ht="20.100000000000001" customHeight="1" x14ac:dyDescent="0.25">
      <c r="A350" s="3"/>
      <c r="B350" s="6"/>
      <c r="C350" s="51" t="s">
        <v>159</v>
      </c>
      <c r="D350" s="52"/>
      <c r="E350" s="5"/>
      <c r="F350" s="53">
        <v>601</v>
      </c>
      <c r="G350" s="54"/>
      <c r="H350" s="54"/>
      <c r="I350" s="54"/>
      <c r="J350" s="53">
        <v>59</v>
      </c>
      <c r="K350" s="53">
        <v>15</v>
      </c>
      <c r="L350" s="53">
        <v>36</v>
      </c>
      <c r="M350" s="54"/>
      <c r="N350" s="53">
        <v>110</v>
      </c>
      <c r="O350" s="54"/>
      <c r="P350" s="54"/>
      <c r="Q350" s="54"/>
      <c r="R350" s="53">
        <v>218</v>
      </c>
      <c r="S350" s="53">
        <v>50</v>
      </c>
      <c r="T350" s="53">
        <v>6</v>
      </c>
      <c r="U350" s="53">
        <v>1</v>
      </c>
      <c r="V350" s="53">
        <v>21</v>
      </c>
      <c r="W350" s="53">
        <v>2</v>
      </c>
      <c r="X350" s="53">
        <v>2</v>
      </c>
      <c r="Y350" s="53">
        <v>33</v>
      </c>
      <c r="Z350" s="53">
        <v>14</v>
      </c>
      <c r="AA350" s="54"/>
      <c r="AB350" s="53">
        <v>347</v>
      </c>
      <c r="AC350" s="54"/>
      <c r="AD350" s="54"/>
      <c r="AE350" s="54"/>
      <c r="AF350" s="53">
        <v>12</v>
      </c>
      <c r="AG350" s="53">
        <v>26</v>
      </c>
      <c r="AH350" s="54"/>
      <c r="AI350" s="53">
        <v>14</v>
      </c>
      <c r="AJ350" s="53">
        <v>18</v>
      </c>
      <c r="AK350" s="54"/>
      <c r="AL350" s="54"/>
      <c r="AM350" s="54"/>
      <c r="AN350" s="53">
        <v>358</v>
      </c>
      <c r="AO350" s="54"/>
      <c r="AP350" s="54"/>
      <c r="AQ350" s="54"/>
      <c r="AR350" s="53">
        <v>0</v>
      </c>
      <c r="AS350" s="54"/>
      <c r="AT350" s="53">
        <v>0</v>
      </c>
      <c r="AU350" s="40"/>
    </row>
    <row r="351" spans="1:47" s="1" customFormat="1" ht="20.100000000000001" customHeight="1" x14ac:dyDescent="0.2">
      <c r="A351" s="3"/>
      <c r="B351" s="6"/>
      <c r="C351" s="3"/>
      <c r="D351" s="3"/>
      <c r="E351" s="5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40"/>
    </row>
    <row r="352" spans="1:47" s="1" customFormat="1" ht="20.100000000000001" customHeight="1" x14ac:dyDescent="0.25">
      <c r="A352" s="3"/>
      <c r="B352" s="57" t="s">
        <v>214</v>
      </c>
      <c r="C352" s="58"/>
      <c r="D352" s="58"/>
      <c r="E352" s="5"/>
      <c r="F352" s="59">
        <v>601</v>
      </c>
      <c r="G352" s="54"/>
      <c r="H352" s="54"/>
      <c r="I352" s="54"/>
      <c r="J352" s="59">
        <v>59</v>
      </c>
      <c r="K352" s="59">
        <v>15</v>
      </c>
      <c r="L352" s="59">
        <v>36</v>
      </c>
      <c r="M352" s="54"/>
      <c r="N352" s="59">
        <v>110</v>
      </c>
      <c r="O352" s="54"/>
      <c r="P352" s="54"/>
      <c r="Q352" s="54"/>
      <c r="R352" s="59">
        <v>218</v>
      </c>
      <c r="S352" s="59">
        <v>50</v>
      </c>
      <c r="T352" s="59">
        <v>6</v>
      </c>
      <c r="U352" s="59">
        <v>1</v>
      </c>
      <c r="V352" s="59">
        <v>21</v>
      </c>
      <c r="W352" s="59">
        <v>2</v>
      </c>
      <c r="X352" s="59">
        <v>2</v>
      </c>
      <c r="Y352" s="59">
        <v>33</v>
      </c>
      <c r="Z352" s="59">
        <v>14</v>
      </c>
      <c r="AA352" s="54"/>
      <c r="AB352" s="59">
        <v>347</v>
      </c>
      <c r="AC352" s="54"/>
      <c r="AD352" s="54"/>
      <c r="AE352" s="54"/>
      <c r="AF352" s="59">
        <v>12</v>
      </c>
      <c r="AG352" s="59">
        <v>26</v>
      </c>
      <c r="AH352" s="54"/>
      <c r="AI352" s="59">
        <v>14</v>
      </c>
      <c r="AJ352" s="59">
        <v>18</v>
      </c>
      <c r="AK352" s="54"/>
      <c r="AL352" s="54"/>
      <c r="AM352" s="54"/>
      <c r="AN352" s="59">
        <v>358</v>
      </c>
      <c r="AO352" s="54"/>
      <c r="AP352" s="54"/>
      <c r="AQ352" s="54"/>
      <c r="AR352" s="59">
        <v>0</v>
      </c>
      <c r="AS352" s="54"/>
      <c r="AT352" s="59">
        <v>0</v>
      </c>
      <c r="AU352" s="40"/>
    </row>
    <row r="353" spans="1:47" ht="20.100000000000001" customHeight="1" x14ac:dyDescent="0.2"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40"/>
    </row>
    <row r="354" spans="1:47" ht="20.100000000000001" customHeight="1" x14ac:dyDescent="0.2">
      <c r="B354" s="6" t="s">
        <v>215</v>
      </c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40"/>
    </row>
    <row r="355" spans="1:47" ht="20.100000000000001" customHeight="1" x14ac:dyDescent="0.2">
      <c r="C355" s="3" t="s">
        <v>154</v>
      </c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40"/>
    </row>
    <row r="356" spans="1:47" ht="20.100000000000001" customHeight="1" x14ac:dyDescent="0.2">
      <c r="D356" s="2" t="s">
        <v>216</v>
      </c>
      <c r="F356" s="39">
        <v>24</v>
      </c>
      <c r="G356" s="39"/>
      <c r="H356" s="39"/>
      <c r="I356" s="39"/>
      <c r="J356" s="39">
        <v>2</v>
      </c>
      <c r="K356" s="39">
        <v>1</v>
      </c>
      <c r="L356" s="39">
        <v>0</v>
      </c>
      <c r="M356" s="39"/>
      <c r="N356" s="39">
        <v>3</v>
      </c>
      <c r="O356" s="39"/>
      <c r="P356" s="39"/>
      <c r="Q356" s="39"/>
      <c r="R356" s="39">
        <v>10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0</v>
      </c>
      <c r="Y356" s="39">
        <v>2</v>
      </c>
      <c r="Z356" s="39">
        <v>0</v>
      </c>
      <c r="AA356" s="39"/>
      <c r="AB356" s="39">
        <v>12</v>
      </c>
      <c r="AC356" s="39"/>
      <c r="AD356" s="39"/>
      <c r="AE356" s="39"/>
      <c r="AF356" s="39">
        <v>0</v>
      </c>
      <c r="AG356" s="39">
        <v>4</v>
      </c>
      <c r="AH356" s="39"/>
      <c r="AI356" s="39">
        <v>0</v>
      </c>
      <c r="AJ356" s="39">
        <v>1</v>
      </c>
      <c r="AK356" s="39"/>
      <c r="AL356" s="39"/>
      <c r="AM356" s="39"/>
      <c r="AN356" s="39">
        <v>12</v>
      </c>
      <c r="AO356" s="39"/>
      <c r="AP356" s="39"/>
      <c r="AQ356" s="39"/>
      <c r="AR356" s="39">
        <v>0</v>
      </c>
      <c r="AS356" s="39"/>
      <c r="AT356" s="39">
        <v>0</v>
      </c>
      <c r="AU356" s="40"/>
    </row>
    <row r="357" spans="1:47" ht="19.5" customHeight="1" x14ac:dyDescent="0.2">
      <c r="D357" s="47" t="s">
        <v>217</v>
      </c>
      <c r="F357" s="48">
        <v>32</v>
      </c>
      <c r="G357" s="49"/>
      <c r="H357" s="49"/>
      <c r="I357" s="49"/>
      <c r="J357" s="48">
        <v>5</v>
      </c>
      <c r="K357" s="48">
        <v>1</v>
      </c>
      <c r="L357" s="48">
        <v>1</v>
      </c>
      <c r="M357" s="49"/>
      <c r="N357" s="48">
        <v>7</v>
      </c>
      <c r="O357" s="49"/>
      <c r="P357" s="49"/>
      <c r="Q357" s="49"/>
      <c r="R357" s="48">
        <v>16</v>
      </c>
      <c r="S357" s="48">
        <v>4</v>
      </c>
      <c r="T357" s="48">
        <v>0</v>
      </c>
      <c r="U357" s="48">
        <v>0</v>
      </c>
      <c r="V357" s="48">
        <v>2</v>
      </c>
      <c r="W357" s="48">
        <v>0</v>
      </c>
      <c r="X357" s="48">
        <v>0</v>
      </c>
      <c r="Y357" s="48">
        <v>4</v>
      </c>
      <c r="Z357" s="48">
        <v>0</v>
      </c>
      <c r="AA357" s="49"/>
      <c r="AB357" s="48">
        <v>26</v>
      </c>
      <c r="AC357" s="49"/>
      <c r="AD357" s="49"/>
      <c r="AE357" s="49"/>
      <c r="AF357" s="48">
        <v>0</v>
      </c>
      <c r="AG357" s="48">
        <v>5</v>
      </c>
      <c r="AH357" s="49"/>
      <c r="AI357" s="48">
        <v>2</v>
      </c>
      <c r="AJ357" s="48">
        <v>1</v>
      </c>
      <c r="AK357" s="49"/>
      <c r="AL357" s="49"/>
      <c r="AM357" s="49"/>
      <c r="AN357" s="48">
        <v>11</v>
      </c>
      <c r="AO357" s="49"/>
      <c r="AP357" s="49"/>
      <c r="AQ357" s="49"/>
      <c r="AR357" s="48">
        <v>0</v>
      </c>
      <c r="AS357" s="49"/>
      <c r="AT357" s="48">
        <v>0</v>
      </c>
      <c r="AU357" s="40"/>
    </row>
    <row r="358" spans="1:47" ht="20.100000000000001" customHeight="1" x14ac:dyDescent="0.2">
      <c r="D358" s="2" t="s">
        <v>218</v>
      </c>
      <c r="F358" s="39">
        <v>24</v>
      </c>
      <c r="G358" s="39"/>
      <c r="H358" s="39"/>
      <c r="I358" s="39"/>
      <c r="J358" s="39">
        <v>3</v>
      </c>
      <c r="K358" s="39">
        <v>3</v>
      </c>
      <c r="L358" s="39">
        <v>1</v>
      </c>
      <c r="M358" s="39"/>
      <c r="N358" s="39">
        <v>7</v>
      </c>
      <c r="O358" s="39"/>
      <c r="P358" s="39"/>
      <c r="Q358" s="39"/>
      <c r="R358" s="39">
        <v>8</v>
      </c>
      <c r="S358" s="39">
        <v>9</v>
      </c>
      <c r="T358" s="39">
        <v>0</v>
      </c>
      <c r="U358" s="39">
        <v>0</v>
      </c>
      <c r="V358" s="39">
        <v>0</v>
      </c>
      <c r="W358" s="39">
        <v>0</v>
      </c>
      <c r="X358" s="39">
        <v>0</v>
      </c>
      <c r="Y358" s="39">
        <v>4</v>
      </c>
      <c r="Z358" s="39">
        <v>1</v>
      </c>
      <c r="AA358" s="39"/>
      <c r="AB358" s="39">
        <v>22</v>
      </c>
      <c r="AC358" s="39"/>
      <c r="AD358" s="39"/>
      <c r="AE358" s="39"/>
      <c r="AF358" s="39">
        <v>2</v>
      </c>
      <c r="AG358" s="39">
        <v>1</v>
      </c>
      <c r="AH358" s="39"/>
      <c r="AI358" s="39">
        <v>1</v>
      </c>
      <c r="AJ358" s="39">
        <v>2</v>
      </c>
      <c r="AK358" s="39"/>
      <c r="AL358" s="39"/>
      <c r="AM358" s="39"/>
      <c r="AN358" s="39">
        <v>9</v>
      </c>
      <c r="AO358" s="39"/>
      <c r="AP358" s="39"/>
      <c r="AQ358" s="39"/>
      <c r="AR358" s="39">
        <v>0</v>
      </c>
      <c r="AS358" s="39"/>
      <c r="AT358" s="39">
        <v>0</v>
      </c>
      <c r="AU358" s="40"/>
    </row>
    <row r="359" spans="1:47" ht="19.5" customHeight="1" x14ac:dyDescent="0.2">
      <c r="D359" s="47" t="s">
        <v>219</v>
      </c>
      <c r="F359" s="48">
        <v>33</v>
      </c>
      <c r="G359" s="49"/>
      <c r="H359" s="49"/>
      <c r="I359" s="49"/>
      <c r="J359" s="48">
        <v>5</v>
      </c>
      <c r="K359" s="48">
        <v>6</v>
      </c>
      <c r="L359" s="48">
        <v>6</v>
      </c>
      <c r="M359" s="49"/>
      <c r="N359" s="48">
        <v>17</v>
      </c>
      <c r="O359" s="49"/>
      <c r="P359" s="49"/>
      <c r="Q359" s="49"/>
      <c r="R359" s="48">
        <v>14</v>
      </c>
      <c r="S359" s="48">
        <v>9</v>
      </c>
      <c r="T359" s="48">
        <v>0</v>
      </c>
      <c r="U359" s="48">
        <v>0</v>
      </c>
      <c r="V359" s="48">
        <v>3</v>
      </c>
      <c r="W359" s="48">
        <v>0</v>
      </c>
      <c r="X359" s="48">
        <v>1</v>
      </c>
      <c r="Y359" s="48">
        <v>9</v>
      </c>
      <c r="Z359" s="48">
        <v>2</v>
      </c>
      <c r="AA359" s="49"/>
      <c r="AB359" s="48">
        <v>38</v>
      </c>
      <c r="AC359" s="49"/>
      <c r="AD359" s="49"/>
      <c r="AE359" s="49"/>
      <c r="AF359" s="48">
        <v>0</v>
      </c>
      <c r="AG359" s="48">
        <v>2</v>
      </c>
      <c r="AH359" s="49"/>
      <c r="AI359" s="48">
        <v>0</v>
      </c>
      <c r="AJ359" s="48">
        <v>7</v>
      </c>
      <c r="AK359" s="49"/>
      <c r="AL359" s="49"/>
      <c r="AM359" s="49"/>
      <c r="AN359" s="48">
        <v>17</v>
      </c>
      <c r="AO359" s="49"/>
      <c r="AP359" s="49"/>
      <c r="AQ359" s="49"/>
      <c r="AR359" s="48">
        <v>0</v>
      </c>
      <c r="AS359" s="49"/>
      <c r="AT359" s="48">
        <v>0</v>
      </c>
      <c r="AU359" s="40"/>
    </row>
    <row r="360" spans="1:47" ht="20.100000000000001" customHeight="1" x14ac:dyDescent="0.2">
      <c r="D360" s="2" t="s">
        <v>114</v>
      </c>
      <c r="F360" s="39">
        <v>24</v>
      </c>
      <c r="G360" s="39"/>
      <c r="H360" s="39"/>
      <c r="I360" s="39"/>
      <c r="J360" s="39">
        <v>6</v>
      </c>
      <c r="K360" s="39">
        <v>0</v>
      </c>
      <c r="L360" s="39">
        <v>1</v>
      </c>
      <c r="M360" s="39"/>
      <c r="N360" s="39">
        <v>7</v>
      </c>
      <c r="O360" s="39"/>
      <c r="P360" s="39"/>
      <c r="Q360" s="39"/>
      <c r="R360" s="39">
        <v>8</v>
      </c>
      <c r="S360" s="39">
        <v>3</v>
      </c>
      <c r="T360" s="39">
        <v>0</v>
      </c>
      <c r="U360" s="39">
        <v>0</v>
      </c>
      <c r="V360" s="39">
        <v>1</v>
      </c>
      <c r="W360" s="39">
        <v>0</v>
      </c>
      <c r="X360" s="39">
        <v>0</v>
      </c>
      <c r="Y360" s="39">
        <v>6</v>
      </c>
      <c r="Z360" s="39">
        <v>0</v>
      </c>
      <c r="AA360" s="39"/>
      <c r="AB360" s="39">
        <v>18</v>
      </c>
      <c r="AC360" s="39"/>
      <c r="AD360" s="39"/>
      <c r="AE360" s="39"/>
      <c r="AF360" s="39">
        <v>0</v>
      </c>
      <c r="AG360" s="39">
        <v>2</v>
      </c>
      <c r="AH360" s="39"/>
      <c r="AI360" s="39">
        <v>1</v>
      </c>
      <c r="AJ360" s="39">
        <v>1</v>
      </c>
      <c r="AK360" s="39"/>
      <c r="AL360" s="39"/>
      <c r="AM360" s="39"/>
      <c r="AN360" s="39">
        <v>13</v>
      </c>
      <c r="AO360" s="39"/>
      <c r="AP360" s="39"/>
      <c r="AQ360" s="39"/>
      <c r="AR360" s="39">
        <v>0</v>
      </c>
      <c r="AS360" s="39"/>
      <c r="AT360" s="39">
        <v>0</v>
      </c>
      <c r="AU360" s="40"/>
    </row>
    <row r="361" spans="1:47" ht="19.5" customHeight="1" x14ac:dyDescent="0.2">
      <c r="D361" s="47" t="s">
        <v>220</v>
      </c>
      <c r="F361" s="48">
        <v>38</v>
      </c>
      <c r="G361" s="49"/>
      <c r="H361" s="49"/>
      <c r="I361" s="49"/>
      <c r="J361" s="48">
        <v>5</v>
      </c>
      <c r="K361" s="48">
        <v>0</v>
      </c>
      <c r="L361" s="48">
        <v>0</v>
      </c>
      <c r="M361" s="49"/>
      <c r="N361" s="48">
        <v>5</v>
      </c>
      <c r="O361" s="49"/>
      <c r="P361" s="49"/>
      <c r="Q361" s="49"/>
      <c r="R361" s="48">
        <v>11</v>
      </c>
      <c r="S361" s="48">
        <v>1</v>
      </c>
      <c r="T361" s="48">
        <v>1</v>
      </c>
      <c r="U361" s="48">
        <v>0</v>
      </c>
      <c r="V361" s="48">
        <v>1</v>
      </c>
      <c r="W361" s="48">
        <v>0</v>
      </c>
      <c r="X361" s="48">
        <v>0</v>
      </c>
      <c r="Y361" s="48">
        <v>4</v>
      </c>
      <c r="Z361" s="48">
        <v>0</v>
      </c>
      <c r="AA361" s="49"/>
      <c r="AB361" s="48">
        <v>18</v>
      </c>
      <c r="AC361" s="49"/>
      <c r="AD361" s="49"/>
      <c r="AE361" s="49"/>
      <c r="AF361" s="48">
        <v>0</v>
      </c>
      <c r="AG361" s="48">
        <v>4</v>
      </c>
      <c r="AH361" s="49"/>
      <c r="AI361" s="48">
        <v>2</v>
      </c>
      <c r="AJ361" s="48">
        <v>0</v>
      </c>
      <c r="AK361" s="49"/>
      <c r="AL361" s="49"/>
      <c r="AM361" s="49"/>
      <c r="AN361" s="48">
        <v>23</v>
      </c>
      <c r="AO361" s="49"/>
      <c r="AP361" s="49"/>
      <c r="AQ361" s="49"/>
      <c r="AR361" s="48">
        <v>0</v>
      </c>
      <c r="AS361" s="49"/>
      <c r="AT361" s="48">
        <v>0</v>
      </c>
      <c r="AU361" s="40"/>
    </row>
    <row r="362" spans="1:47" ht="20.100000000000001" customHeight="1" x14ac:dyDescent="0.2">
      <c r="D362" s="50" t="s">
        <v>116</v>
      </c>
      <c r="F362" s="49">
        <v>22</v>
      </c>
      <c r="G362" s="49"/>
      <c r="H362" s="49"/>
      <c r="I362" s="49"/>
      <c r="J362" s="49">
        <v>5</v>
      </c>
      <c r="K362" s="49">
        <v>9</v>
      </c>
      <c r="L362" s="49">
        <v>1</v>
      </c>
      <c r="M362" s="49"/>
      <c r="N362" s="49">
        <v>15</v>
      </c>
      <c r="O362" s="49"/>
      <c r="P362" s="49"/>
      <c r="Q362" s="49"/>
      <c r="R362" s="49">
        <v>9</v>
      </c>
      <c r="S362" s="49">
        <v>1</v>
      </c>
      <c r="T362" s="49">
        <v>1</v>
      </c>
      <c r="U362" s="49">
        <v>0</v>
      </c>
      <c r="V362" s="49">
        <v>4</v>
      </c>
      <c r="W362" s="49">
        <v>0</v>
      </c>
      <c r="X362" s="49">
        <v>0</v>
      </c>
      <c r="Y362" s="49">
        <v>3</v>
      </c>
      <c r="Z362" s="49">
        <v>2</v>
      </c>
      <c r="AA362" s="49"/>
      <c r="AB362" s="49">
        <v>20</v>
      </c>
      <c r="AC362" s="49"/>
      <c r="AD362" s="49"/>
      <c r="AE362" s="49"/>
      <c r="AF362" s="49">
        <v>7</v>
      </c>
      <c r="AG362" s="49">
        <v>2</v>
      </c>
      <c r="AH362" s="49"/>
      <c r="AI362" s="49">
        <v>4</v>
      </c>
      <c r="AJ362" s="49">
        <v>2</v>
      </c>
      <c r="AK362" s="49"/>
      <c r="AL362" s="49"/>
      <c r="AM362" s="49"/>
      <c r="AN362" s="49">
        <v>14</v>
      </c>
      <c r="AO362" s="49"/>
      <c r="AP362" s="49"/>
      <c r="AQ362" s="49"/>
      <c r="AR362" s="49">
        <v>0</v>
      </c>
      <c r="AS362" s="49"/>
      <c r="AT362" s="49">
        <v>0</v>
      </c>
      <c r="AU362" s="40"/>
    </row>
    <row r="363" spans="1:47" ht="20.100000000000001" customHeight="1" x14ac:dyDescent="0.2">
      <c r="D363" s="47" t="s">
        <v>221</v>
      </c>
      <c r="F363" s="48">
        <v>0</v>
      </c>
      <c r="G363" s="49"/>
      <c r="H363" s="49"/>
      <c r="I363" s="49"/>
      <c r="J363" s="48">
        <v>2</v>
      </c>
      <c r="K363" s="48">
        <v>0</v>
      </c>
      <c r="L363" s="48">
        <v>0</v>
      </c>
      <c r="M363" s="49"/>
      <c r="N363" s="48">
        <v>2</v>
      </c>
      <c r="O363" s="49"/>
      <c r="P363" s="49"/>
      <c r="Q363" s="49"/>
      <c r="R363" s="48">
        <v>0</v>
      </c>
      <c r="S363" s="48">
        <v>0</v>
      </c>
      <c r="T363" s="48">
        <v>0</v>
      </c>
      <c r="U363" s="48">
        <v>0</v>
      </c>
      <c r="V363" s="48">
        <v>0</v>
      </c>
      <c r="W363" s="48">
        <v>0</v>
      </c>
      <c r="X363" s="48">
        <v>0</v>
      </c>
      <c r="Y363" s="48">
        <v>2</v>
      </c>
      <c r="Z363" s="48">
        <v>0</v>
      </c>
      <c r="AA363" s="49"/>
      <c r="AB363" s="48">
        <v>2</v>
      </c>
      <c r="AC363" s="49"/>
      <c r="AD363" s="49"/>
      <c r="AE363" s="49"/>
      <c r="AF363" s="48">
        <v>0</v>
      </c>
      <c r="AG363" s="48">
        <v>0</v>
      </c>
      <c r="AH363" s="49"/>
      <c r="AI363" s="48">
        <v>0</v>
      </c>
      <c r="AJ363" s="48">
        <v>0</v>
      </c>
      <c r="AK363" s="49"/>
      <c r="AL363" s="49"/>
      <c r="AM363" s="49"/>
      <c r="AN363" s="48">
        <v>0</v>
      </c>
      <c r="AO363" s="49"/>
      <c r="AP363" s="49"/>
      <c r="AQ363" s="49"/>
      <c r="AR363" s="48">
        <v>0</v>
      </c>
      <c r="AS363" s="49"/>
      <c r="AT363" s="48">
        <v>0</v>
      </c>
      <c r="AU363" s="40"/>
    </row>
    <row r="364" spans="1:47" ht="20.100000000000001" customHeight="1" x14ac:dyDescent="0.2"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40"/>
    </row>
    <row r="365" spans="1:47" s="1" customFormat="1" ht="20.100000000000001" customHeight="1" x14ac:dyDescent="0.25">
      <c r="A365" s="3"/>
      <c r="B365" s="6"/>
      <c r="C365" s="51" t="s">
        <v>159</v>
      </c>
      <c r="D365" s="52"/>
      <c r="E365" s="5"/>
      <c r="F365" s="53">
        <v>197</v>
      </c>
      <c r="G365" s="54"/>
      <c r="H365" s="54"/>
      <c r="I365" s="54"/>
      <c r="J365" s="53">
        <v>33</v>
      </c>
      <c r="K365" s="53">
        <v>20</v>
      </c>
      <c r="L365" s="53">
        <v>10</v>
      </c>
      <c r="M365" s="54"/>
      <c r="N365" s="53">
        <v>63</v>
      </c>
      <c r="O365" s="54"/>
      <c r="P365" s="54"/>
      <c r="Q365" s="54"/>
      <c r="R365" s="53">
        <v>76</v>
      </c>
      <c r="S365" s="53">
        <v>27</v>
      </c>
      <c r="T365" s="53">
        <v>2</v>
      </c>
      <c r="U365" s="53">
        <v>0</v>
      </c>
      <c r="V365" s="53">
        <v>11</v>
      </c>
      <c r="W365" s="53">
        <v>0</v>
      </c>
      <c r="X365" s="53">
        <v>1</v>
      </c>
      <c r="Y365" s="53">
        <v>34</v>
      </c>
      <c r="Z365" s="53">
        <v>5</v>
      </c>
      <c r="AA365" s="54"/>
      <c r="AB365" s="53">
        <v>156</v>
      </c>
      <c r="AC365" s="54"/>
      <c r="AD365" s="54"/>
      <c r="AE365" s="54"/>
      <c r="AF365" s="53">
        <v>9</v>
      </c>
      <c r="AG365" s="53">
        <v>20</v>
      </c>
      <c r="AH365" s="54"/>
      <c r="AI365" s="53">
        <v>10</v>
      </c>
      <c r="AJ365" s="53">
        <v>14</v>
      </c>
      <c r="AK365" s="54"/>
      <c r="AL365" s="54"/>
      <c r="AM365" s="54"/>
      <c r="AN365" s="53">
        <v>99</v>
      </c>
      <c r="AO365" s="54"/>
      <c r="AP365" s="54"/>
      <c r="AQ365" s="54"/>
      <c r="AR365" s="53">
        <v>0</v>
      </c>
      <c r="AS365" s="54"/>
      <c r="AT365" s="53">
        <v>0</v>
      </c>
      <c r="AU365" s="40"/>
    </row>
    <row r="366" spans="1:47" s="1" customFormat="1" ht="20.100000000000001" customHeight="1" x14ac:dyDescent="0.2">
      <c r="A366" s="3"/>
      <c r="B366" s="6"/>
      <c r="C366" s="3"/>
      <c r="D366" s="3"/>
      <c r="E366" s="5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40"/>
    </row>
    <row r="367" spans="1:47" s="1" customFormat="1" ht="20.100000000000001" customHeight="1" x14ac:dyDescent="0.25">
      <c r="A367" s="3"/>
      <c r="B367" s="57" t="s">
        <v>222</v>
      </c>
      <c r="C367" s="58"/>
      <c r="D367" s="58"/>
      <c r="E367" s="5"/>
      <c r="F367" s="59">
        <v>197</v>
      </c>
      <c r="G367" s="54"/>
      <c r="H367" s="54"/>
      <c r="I367" s="54"/>
      <c r="J367" s="59">
        <v>33</v>
      </c>
      <c r="K367" s="59">
        <v>20</v>
      </c>
      <c r="L367" s="59">
        <v>10</v>
      </c>
      <c r="M367" s="54"/>
      <c r="N367" s="59">
        <v>63</v>
      </c>
      <c r="O367" s="54"/>
      <c r="P367" s="54"/>
      <c r="Q367" s="54"/>
      <c r="R367" s="59">
        <v>76</v>
      </c>
      <c r="S367" s="59">
        <v>27</v>
      </c>
      <c r="T367" s="59">
        <v>2</v>
      </c>
      <c r="U367" s="59">
        <v>0</v>
      </c>
      <c r="V367" s="59">
        <v>11</v>
      </c>
      <c r="W367" s="59">
        <v>0</v>
      </c>
      <c r="X367" s="59">
        <v>1</v>
      </c>
      <c r="Y367" s="59">
        <v>34</v>
      </c>
      <c r="Z367" s="59">
        <v>5</v>
      </c>
      <c r="AA367" s="54"/>
      <c r="AB367" s="59">
        <v>156</v>
      </c>
      <c r="AC367" s="54"/>
      <c r="AD367" s="54"/>
      <c r="AE367" s="54"/>
      <c r="AF367" s="59">
        <v>9</v>
      </c>
      <c r="AG367" s="59">
        <v>20</v>
      </c>
      <c r="AH367" s="54"/>
      <c r="AI367" s="59">
        <v>10</v>
      </c>
      <c r="AJ367" s="59">
        <v>14</v>
      </c>
      <c r="AK367" s="54"/>
      <c r="AL367" s="54"/>
      <c r="AM367" s="54"/>
      <c r="AN367" s="59">
        <v>99</v>
      </c>
      <c r="AO367" s="54"/>
      <c r="AP367" s="54"/>
      <c r="AQ367" s="54"/>
      <c r="AR367" s="59">
        <v>0</v>
      </c>
      <c r="AS367" s="54"/>
      <c r="AT367" s="59">
        <v>0</v>
      </c>
      <c r="AU367" s="40"/>
    </row>
    <row r="368" spans="1:47" ht="20.100000000000001" customHeight="1" x14ac:dyDescent="0.2"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40"/>
    </row>
    <row r="369" spans="1:47" ht="20.100000000000001" customHeight="1" x14ac:dyDescent="0.2">
      <c r="B369" s="6" t="s">
        <v>223</v>
      </c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40"/>
    </row>
    <row r="370" spans="1:47" ht="20.100000000000001" customHeight="1" x14ac:dyDescent="0.2">
      <c r="C370" s="3" t="s">
        <v>154</v>
      </c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40"/>
    </row>
    <row r="371" spans="1:47" ht="20.100000000000001" customHeight="1" x14ac:dyDescent="0.2">
      <c r="D371" s="2" t="s">
        <v>224</v>
      </c>
      <c r="F371" s="39">
        <v>13</v>
      </c>
      <c r="G371" s="39"/>
      <c r="H371" s="39"/>
      <c r="I371" s="39"/>
      <c r="J371" s="39">
        <v>14</v>
      </c>
      <c r="K371" s="39">
        <v>0</v>
      </c>
      <c r="L371" s="39">
        <v>0</v>
      </c>
      <c r="M371" s="39"/>
      <c r="N371" s="39">
        <v>14</v>
      </c>
      <c r="O371" s="39"/>
      <c r="P371" s="39"/>
      <c r="Q371" s="39"/>
      <c r="R371" s="39">
        <v>5</v>
      </c>
      <c r="S371" s="39">
        <v>1</v>
      </c>
      <c r="T371" s="39">
        <v>0</v>
      </c>
      <c r="U371" s="39">
        <v>0</v>
      </c>
      <c r="V371" s="39">
        <v>3</v>
      </c>
      <c r="W371" s="39">
        <v>1</v>
      </c>
      <c r="X371" s="39">
        <v>0</v>
      </c>
      <c r="Y371" s="39">
        <v>5</v>
      </c>
      <c r="Z371" s="39">
        <v>3</v>
      </c>
      <c r="AA371" s="39"/>
      <c r="AB371" s="39">
        <v>18</v>
      </c>
      <c r="AC371" s="39"/>
      <c r="AD371" s="39"/>
      <c r="AE371" s="39"/>
      <c r="AF371" s="39">
        <v>1</v>
      </c>
      <c r="AG371" s="39">
        <v>3</v>
      </c>
      <c r="AH371" s="39"/>
      <c r="AI371" s="39">
        <v>1</v>
      </c>
      <c r="AJ371" s="39">
        <v>2</v>
      </c>
      <c r="AK371" s="39"/>
      <c r="AL371" s="39"/>
      <c r="AM371" s="39"/>
      <c r="AN371" s="39">
        <v>8</v>
      </c>
      <c r="AO371" s="39"/>
      <c r="AP371" s="39"/>
      <c r="AQ371" s="39"/>
      <c r="AR371" s="39">
        <v>0</v>
      </c>
      <c r="AS371" s="39"/>
      <c r="AT371" s="39">
        <v>0</v>
      </c>
      <c r="AU371" s="40"/>
    </row>
    <row r="372" spans="1:47" ht="19.5" customHeight="1" x14ac:dyDescent="0.2">
      <c r="D372" s="47" t="s">
        <v>225</v>
      </c>
      <c r="F372" s="48">
        <v>14</v>
      </c>
      <c r="G372" s="49"/>
      <c r="H372" s="49"/>
      <c r="I372" s="49"/>
      <c r="J372" s="48">
        <v>19</v>
      </c>
      <c r="K372" s="48">
        <v>1</v>
      </c>
      <c r="L372" s="48">
        <v>4</v>
      </c>
      <c r="M372" s="49"/>
      <c r="N372" s="48">
        <v>24</v>
      </c>
      <c r="O372" s="49"/>
      <c r="P372" s="49"/>
      <c r="Q372" s="49"/>
      <c r="R372" s="48">
        <v>5</v>
      </c>
      <c r="S372" s="48">
        <v>2</v>
      </c>
      <c r="T372" s="48">
        <v>0</v>
      </c>
      <c r="U372" s="48">
        <v>0</v>
      </c>
      <c r="V372" s="48">
        <v>3</v>
      </c>
      <c r="W372" s="48">
        <v>0</v>
      </c>
      <c r="X372" s="48">
        <v>0</v>
      </c>
      <c r="Y372" s="48">
        <v>13</v>
      </c>
      <c r="Z372" s="48">
        <v>0</v>
      </c>
      <c r="AA372" s="49"/>
      <c r="AB372" s="48">
        <v>23</v>
      </c>
      <c r="AC372" s="49"/>
      <c r="AD372" s="49"/>
      <c r="AE372" s="49"/>
      <c r="AF372" s="48">
        <v>4</v>
      </c>
      <c r="AG372" s="48">
        <v>3</v>
      </c>
      <c r="AH372" s="49"/>
      <c r="AI372" s="48">
        <v>6</v>
      </c>
      <c r="AJ372" s="48">
        <v>3</v>
      </c>
      <c r="AK372" s="49"/>
      <c r="AL372" s="49"/>
      <c r="AM372" s="49"/>
      <c r="AN372" s="48">
        <v>17</v>
      </c>
      <c r="AO372" s="49"/>
      <c r="AP372" s="49"/>
      <c r="AQ372" s="49"/>
      <c r="AR372" s="48">
        <v>0</v>
      </c>
      <c r="AS372" s="49"/>
      <c r="AT372" s="48">
        <v>0</v>
      </c>
      <c r="AU372" s="40"/>
    </row>
    <row r="373" spans="1:47" ht="20.100000000000001" customHeight="1" x14ac:dyDescent="0.2">
      <c r="D373" s="2" t="s">
        <v>226</v>
      </c>
      <c r="F373" s="39">
        <v>11</v>
      </c>
      <c r="G373" s="39"/>
      <c r="H373" s="39"/>
      <c r="I373" s="39"/>
      <c r="J373" s="39">
        <v>19</v>
      </c>
      <c r="K373" s="39">
        <v>3</v>
      </c>
      <c r="L373" s="39">
        <v>1</v>
      </c>
      <c r="M373" s="39"/>
      <c r="N373" s="39">
        <v>23</v>
      </c>
      <c r="O373" s="39"/>
      <c r="P373" s="39"/>
      <c r="Q373" s="39"/>
      <c r="R373" s="39">
        <v>1</v>
      </c>
      <c r="S373" s="39">
        <v>1</v>
      </c>
      <c r="T373" s="39">
        <v>0</v>
      </c>
      <c r="U373" s="39">
        <v>0</v>
      </c>
      <c r="V373" s="39">
        <v>9</v>
      </c>
      <c r="W373" s="39">
        <v>0</v>
      </c>
      <c r="X373" s="39">
        <v>0</v>
      </c>
      <c r="Y373" s="39">
        <v>7</v>
      </c>
      <c r="Z373" s="39">
        <v>0</v>
      </c>
      <c r="AA373" s="39"/>
      <c r="AB373" s="39">
        <v>18</v>
      </c>
      <c r="AC373" s="39"/>
      <c r="AD373" s="39"/>
      <c r="AE373" s="39"/>
      <c r="AF373" s="39">
        <v>3</v>
      </c>
      <c r="AG373" s="39">
        <v>8</v>
      </c>
      <c r="AH373" s="39"/>
      <c r="AI373" s="39">
        <v>1</v>
      </c>
      <c r="AJ373" s="39">
        <v>2</v>
      </c>
      <c r="AK373" s="39"/>
      <c r="AL373" s="39"/>
      <c r="AM373" s="39"/>
      <c r="AN373" s="39">
        <v>8</v>
      </c>
      <c r="AO373" s="39"/>
      <c r="AP373" s="39"/>
      <c r="AQ373" s="39"/>
      <c r="AR373" s="39">
        <v>0</v>
      </c>
      <c r="AS373" s="39"/>
      <c r="AT373" s="39">
        <v>0</v>
      </c>
      <c r="AU373" s="40"/>
    </row>
    <row r="374" spans="1:47" ht="19.5" customHeight="1" x14ac:dyDescent="0.2">
      <c r="D374" s="47" t="s">
        <v>227</v>
      </c>
      <c r="F374" s="48">
        <v>22</v>
      </c>
      <c r="G374" s="49"/>
      <c r="H374" s="49"/>
      <c r="I374" s="49"/>
      <c r="J374" s="48">
        <v>11</v>
      </c>
      <c r="K374" s="48">
        <v>0</v>
      </c>
      <c r="L374" s="48">
        <v>2</v>
      </c>
      <c r="M374" s="49"/>
      <c r="N374" s="48">
        <v>13</v>
      </c>
      <c r="O374" s="49"/>
      <c r="P374" s="49"/>
      <c r="Q374" s="49"/>
      <c r="R374" s="48">
        <v>6</v>
      </c>
      <c r="S374" s="48">
        <v>0</v>
      </c>
      <c r="T374" s="48">
        <v>0</v>
      </c>
      <c r="U374" s="48">
        <v>0</v>
      </c>
      <c r="V374" s="48">
        <v>3</v>
      </c>
      <c r="W374" s="48">
        <v>0</v>
      </c>
      <c r="X374" s="48">
        <v>0</v>
      </c>
      <c r="Y374" s="48">
        <v>9</v>
      </c>
      <c r="Z374" s="48">
        <v>0</v>
      </c>
      <c r="AA374" s="49"/>
      <c r="AB374" s="48">
        <v>18</v>
      </c>
      <c r="AC374" s="49"/>
      <c r="AD374" s="49"/>
      <c r="AE374" s="49"/>
      <c r="AF374" s="48">
        <v>1</v>
      </c>
      <c r="AG374" s="48">
        <v>3</v>
      </c>
      <c r="AH374" s="49"/>
      <c r="AI374" s="48">
        <v>3</v>
      </c>
      <c r="AJ374" s="48">
        <v>1</v>
      </c>
      <c r="AK374" s="49"/>
      <c r="AL374" s="49"/>
      <c r="AM374" s="49"/>
      <c r="AN374" s="48">
        <v>17</v>
      </c>
      <c r="AO374" s="49"/>
      <c r="AP374" s="49"/>
      <c r="AQ374" s="49"/>
      <c r="AR374" s="48">
        <v>0</v>
      </c>
      <c r="AS374" s="49"/>
      <c r="AT374" s="48">
        <v>0</v>
      </c>
      <c r="AU374" s="40"/>
    </row>
    <row r="375" spans="1:47" ht="20.100000000000001" customHeight="1" x14ac:dyDescent="0.2">
      <c r="D375" s="50" t="s">
        <v>228</v>
      </c>
      <c r="F375" s="49">
        <v>5</v>
      </c>
      <c r="G375" s="49"/>
      <c r="H375" s="49"/>
      <c r="I375" s="49"/>
      <c r="J375" s="49">
        <v>11</v>
      </c>
      <c r="K375" s="49">
        <v>0</v>
      </c>
      <c r="L375" s="49">
        <v>0</v>
      </c>
      <c r="M375" s="49"/>
      <c r="N375" s="49">
        <v>11</v>
      </c>
      <c r="O375" s="49"/>
      <c r="P375" s="49"/>
      <c r="Q375" s="49"/>
      <c r="R375" s="49">
        <v>2</v>
      </c>
      <c r="S375" s="49">
        <v>2</v>
      </c>
      <c r="T375" s="49">
        <v>0</v>
      </c>
      <c r="U375" s="49">
        <v>0</v>
      </c>
      <c r="V375" s="49">
        <v>2</v>
      </c>
      <c r="W375" s="49">
        <v>0</v>
      </c>
      <c r="X375" s="49">
        <v>0</v>
      </c>
      <c r="Y375" s="49">
        <v>6</v>
      </c>
      <c r="Z375" s="49">
        <v>0</v>
      </c>
      <c r="AA375" s="49"/>
      <c r="AB375" s="49">
        <v>12</v>
      </c>
      <c r="AC375" s="49"/>
      <c r="AD375" s="49"/>
      <c r="AE375" s="49"/>
      <c r="AF375" s="49">
        <v>3</v>
      </c>
      <c r="AG375" s="49">
        <v>1</v>
      </c>
      <c r="AH375" s="49"/>
      <c r="AI375" s="49">
        <v>3</v>
      </c>
      <c r="AJ375" s="49">
        <v>0</v>
      </c>
      <c r="AK375" s="49"/>
      <c r="AL375" s="49"/>
      <c r="AM375" s="49"/>
      <c r="AN375" s="49">
        <v>3</v>
      </c>
      <c r="AO375" s="49"/>
      <c r="AP375" s="49"/>
      <c r="AQ375" s="49"/>
      <c r="AR375" s="49">
        <v>0</v>
      </c>
      <c r="AS375" s="49"/>
      <c r="AT375" s="49">
        <v>0</v>
      </c>
      <c r="AU375" s="40"/>
    </row>
    <row r="376" spans="1:47" ht="19.5" customHeight="1" x14ac:dyDescent="0.2">
      <c r="D376" s="47" t="s">
        <v>229</v>
      </c>
      <c r="F376" s="48">
        <v>10</v>
      </c>
      <c r="G376" s="49"/>
      <c r="H376" s="49"/>
      <c r="I376" s="49"/>
      <c r="J376" s="48">
        <v>8</v>
      </c>
      <c r="K376" s="48">
        <v>0</v>
      </c>
      <c r="L376" s="48">
        <v>0</v>
      </c>
      <c r="M376" s="49"/>
      <c r="N376" s="48">
        <v>8</v>
      </c>
      <c r="O376" s="49"/>
      <c r="P376" s="49"/>
      <c r="Q376" s="49"/>
      <c r="R376" s="48">
        <v>6</v>
      </c>
      <c r="S376" s="48">
        <v>0</v>
      </c>
      <c r="T376" s="48">
        <v>1</v>
      </c>
      <c r="U376" s="48">
        <v>0</v>
      </c>
      <c r="V376" s="48">
        <v>0</v>
      </c>
      <c r="W376" s="48">
        <v>0</v>
      </c>
      <c r="X376" s="48">
        <v>0</v>
      </c>
      <c r="Y376" s="48">
        <v>6</v>
      </c>
      <c r="Z376" s="48">
        <v>0</v>
      </c>
      <c r="AA376" s="49"/>
      <c r="AB376" s="48">
        <v>13</v>
      </c>
      <c r="AC376" s="49"/>
      <c r="AD376" s="49"/>
      <c r="AE376" s="49"/>
      <c r="AF376" s="48">
        <v>1</v>
      </c>
      <c r="AG376" s="48">
        <v>1</v>
      </c>
      <c r="AH376" s="49"/>
      <c r="AI376" s="48">
        <v>1</v>
      </c>
      <c r="AJ376" s="48">
        <v>0</v>
      </c>
      <c r="AK376" s="49"/>
      <c r="AL376" s="49"/>
      <c r="AM376" s="49"/>
      <c r="AN376" s="48">
        <v>4</v>
      </c>
      <c r="AO376" s="49"/>
      <c r="AP376" s="49"/>
      <c r="AQ376" s="49"/>
      <c r="AR376" s="48">
        <v>0</v>
      </c>
      <c r="AS376" s="49"/>
      <c r="AT376" s="48">
        <v>0</v>
      </c>
      <c r="AU376" s="40"/>
    </row>
    <row r="377" spans="1:47" ht="20.100000000000001" customHeight="1" x14ac:dyDescent="0.2">
      <c r="D377" s="2" t="s">
        <v>230</v>
      </c>
      <c r="F377" s="39">
        <v>21</v>
      </c>
      <c r="G377" s="39"/>
      <c r="H377" s="39"/>
      <c r="I377" s="39"/>
      <c r="J377" s="39">
        <v>85</v>
      </c>
      <c r="K377" s="39">
        <v>4</v>
      </c>
      <c r="L377" s="39">
        <v>1</v>
      </c>
      <c r="M377" s="39"/>
      <c r="N377" s="39">
        <v>90</v>
      </c>
      <c r="O377" s="39"/>
      <c r="P377" s="39"/>
      <c r="Q377" s="39"/>
      <c r="R377" s="39">
        <v>6</v>
      </c>
      <c r="S377" s="39">
        <v>0</v>
      </c>
      <c r="T377" s="39">
        <v>0</v>
      </c>
      <c r="U377" s="39">
        <v>0</v>
      </c>
      <c r="V377" s="39">
        <v>2</v>
      </c>
      <c r="W377" s="39">
        <v>0</v>
      </c>
      <c r="X377" s="39">
        <v>0</v>
      </c>
      <c r="Y377" s="39">
        <v>63</v>
      </c>
      <c r="Z377" s="39">
        <v>22</v>
      </c>
      <c r="AA377" s="39"/>
      <c r="AB377" s="39">
        <v>93</v>
      </c>
      <c r="AC377" s="39"/>
      <c r="AD377" s="39"/>
      <c r="AE377" s="39"/>
      <c r="AF377" s="39">
        <v>2</v>
      </c>
      <c r="AG377" s="39">
        <v>7</v>
      </c>
      <c r="AH377" s="39"/>
      <c r="AI377" s="39">
        <v>6</v>
      </c>
      <c r="AJ377" s="39">
        <v>1</v>
      </c>
      <c r="AK377" s="39"/>
      <c r="AL377" s="39"/>
      <c r="AM377" s="39"/>
      <c r="AN377" s="39">
        <v>16</v>
      </c>
      <c r="AO377" s="39"/>
      <c r="AP377" s="39"/>
      <c r="AQ377" s="39"/>
      <c r="AR377" s="39">
        <v>0</v>
      </c>
      <c r="AS377" s="39"/>
      <c r="AT377" s="39">
        <v>0</v>
      </c>
      <c r="AU377" s="40"/>
    </row>
    <row r="378" spans="1:47" ht="19.5" customHeight="1" x14ac:dyDescent="0.2">
      <c r="D378" s="47" t="s">
        <v>231</v>
      </c>
      <c r="F378" s="48">
        <v>22</v>
      </c>
      <c r="G378" s="49"/>
      <c r="H378" s="49"/>
      <c r="I378" s="49"/>
      <c r="J378" s="48">
        <v>70</v>
      </c>
      <c r="K378" s="48">
        <v>2</v>
      </c>
      <c r="L378" s="48">
        <v>3</v>
      </c>
      <c r="M378" s="49"/>
      <c r="N378" s="48">
        <v>75</v>
      </c>
      <c r="O378" s="49"/>
      <c r="P378" s="49"/>
      <c r="Q378" s="49"/>
      <c r="R378" s="48">
        <v>5</v>
      </c>
      <c r="S378" s="48">
        <v>3</v>
      </c>
      <c r="T378" s="48">
        <v>2</v>
      </c>
      <c r="U378" s="48">
        <v>0</v>
      </c>
      <c r="V378" s="48">
        <v>31</v>
      </c>
      <c r="W378" s="48">
        <v>0</v>
      </c>
      <c r="X378" s="48">
        <v>5</v>
      </c>
      <c r="Y378" s="48">
        <v>39</v>
      </c>
      <c r="Z378" s="48">
        <v>0</v>
      </c>
      <c r="AA378" s="49"/>
      <c r="AB378" s="48">
        <v>85</v>
      </c>
      <c r="AC378" s="49"/>
      <c r="AD378" s="49"/>
      <c r="AE378" s="49"/>
      <c r="AF378" s="48">
        <v>4</v>
      </c>
      <c r="AG378" s="48">
        <v>7</v>
      </c>
      <c r="AH378" s="49"/>
      <c r="AI378" s="48">
        <v>9</v>
      </c>
      <c r="AJ378" s="48">
        <v>4</v>
      </c>
      <c r="AK378" s="49"/>
      <c r="AL378" s="49"/>
      <c r="AM378" s="49"/>
      <c r="AN378" s="48">
        <v>14</v>
      </c>
      <c r="AO378" s="49"/>
      <c r="AP378" s="49"/>
      <c r="AQ378" s="49"/>
      <c r="AR378" s="48">
        <v>0</v>
      </c>
      <c r="AS378" s="49"/>
      <c r="AT378" s="48">
        <v>0</v>
      </c>
      <c r="AU378" s="40"/>
    </row>
    <row r="379" spans="1:47" ht="20.100000000000001" customHeight="1" x14ac:dyDescent="0.2">
      <c r="D379" s="2" t="s">
        <v>232</v>
      </c>
      <c r="F379" s="39">
        <v>44</v>
      </c>
      <c r="G379" s="39"/>
      <c r="H379" s="39"/>
      <c r="I379" s="39"/>
      <c r="J379" s="39">
        <v>83</v>
      </c>
      <c r="K379" s="39">
        <v>4</v>
      </c>
      <c r="L379" s="39">
        <v>5</v>
      </c>
      <c r="M379" s="39"/>
      <c r="N379" s="39">
        <v>92</v>
      </c>
      <c r="O379" s="39"/>
      <c r="P379" s="39"/>
      <c r="Q379" s="39"/>
      <c r="R379" s="39">
        <v>16</v>
      </c>
      <c r="S379" s="39">
        <v>2</v>
      </c>
      <c r="T379" s="39">
        <v>30</v>
      </c>
      <c r="U379" s="39">
        <v>0</v>
      </c>
      <c r="V379" s="39">
        <v>2</v>
      </c>
      <c r="W379" s="39">
        <v>0</v>
      </c>
      <c r="X379" s="39">
        <v>36</v>
      </c>
      <c r="Y379" s="39">
        <v>13</v>
      </c>
      <c r="Z379" s="39">
        <v>2</v>
      </c>
      <c r="AA379" s="39"/>
      <c r="AB379" s="39">
        <v>101</v>
      </c>
      <c r="AC379" s="39"/>
      <c r="AD379" s="39"/>
      <c r="AE379" s="39"/>
      <c r="AF379" s="39">
        <v>9</v>
      </c>
      <c r="AG379" s="39">
        <v>10</v>
      </c>
      <c r="AH379" s="39"/>
      <c r="AI379" s="39">
        <v>9</v>
      </c>
      <c r="AJ379" s="39">
        <v>1</v>
      </c>
      <c r="AK379" s="39"/>
      <c r="AL379" s="39"/>
      <c r="AM379" s="39"/>
      <c r="AN379" s="39">
        <v>26</v>
      </c>
      <c r="AO379" s="39"/>
      <c r="AP379" s="39"/>
      <c r="AQ379" s="39"/>
      <c r="AR379" s="39">
        <v>0</v>
      </c>
      <c r="AS379" s="39"/>
      <c r="AT379" s="39">
        <v>0</v>
      </c>
      <c r="AU379" s="40"/>
    </row>
    <row r="380" spans="1:47" ht="20.100000000000001" customHeight="1" x14ac:dyDescent="0.2"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40"/>
    </row>
    <row r="381" spans="1:47" s="1" customFormat="1" ht="20.100000000000001" customHeight="1" x14ac:dyDescent="0.25">
      <c r="A381" s="3"/>
      <c r="B381" s="6"/>
      <c r="C381" s="51" t="s">
        <v>159</v>
      </c>
      <c r="D381" s="52"/>
      <c r="E381" s="5"/>
      <c r="F381" s="53">
        <v>162</v>
      </c>
      <c r="G381" s="54"/>
      <c r="H381" s="54"/>
      <c r="I381" s="54"/>
      <c r="J381" s="53">
        <v>320</v>
      </c>
      <c r="K381" s="53">
        <v>14</v>
      </c>
      <c r="L381" s="53">
        <v>16</v>
      </c>
      <c r="M381" s="54"/>
      <c r="N381" s="53">
        <v>350</v>
      </c>
      <c r="O381" s="54"/>
      <c r="P381" s="54"/>
      <c r="Q381" s="54"/>
      <c r="R381" s="53">
        <v>52</v>
      </c>
      <c r="S381" s="53">
        <v>11</v>
      </c>
      <c r="T381" s="53">
        <v>33</v>
      </c>
      <c r="U381" s="53">
        <v>0</v>
      </c>
      <c r="V381" s="53">
        <v>55</v>
      </c>
      <c r="W381" s="53">
        <v>1</v>
      </c>
      <c r="X381" s="53">
        <v>41</v>
      </c>
      <c r="Y381" s="53">
        <v>161</v>
      </c>
      <c r="Z381" s="53">
        <v>27</v>
      </c>
      <c r="AA381" s="54"/>
      <c r="AB381" s="53">
        <v>381</v>
      </c>
      <c r="AC381" s="54"/>
      <c r="AD381" s="54"/>
      <c r="AE381" s="54"/>
      <c r="AF381" s="53">
        <v>28</v>
      </c>
      <c r="AG381" s="53">
        <v>43</v>
      </c>
      <c r="AH381" s="54"/>
      <c r="AI381" s="53">
        <v>39</v>
      </c>
      <c r="AJ381" s="53">
        <v>14</v>
      </c>
      <c r="AK381" s="54"/>
      <c r="AL381" s="54"/>
      <c r="AM381" s="54"/>
      <c r="AN381" s="53">
        <v>113</v>
      </c>
      <c r="AO381" s="54"/>
      <c r="AP381" s="54"/>
      <c r="AQ381" s="54"/>
      <c r="AR381" s="53">
        <v>0</v>
      </c>
      <c r="AS381" s="54"/>
      <c r="AT381" s="53">
        <v>0</v>
      </c>
      <c r="AU381" s="40"/>
    </row>
    <row r="382" spans="1:47" s="1" customFormat="1" ht="20.100000000000001" customHeight="1" x14ac:dyDescent="0.2">
      <c r="A382" s="3"/>
      <c r="B382" s="6"/>
      <c r="C382" s="3"/>
      <c r="D382" s="3"/>
      <c r="E382" s="5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40"/>
    </row>
    <row r="383" spans="1:47" s="1" customFormat="1" ht="20.100000000000001" customHeight="1" x14ac:dyDescent="0.25">
      <c r="A383" s="3"/>
      <c r="B383" s="57" t="s">
        <v>233</v>
      </c>
      <c r="C383" s="58"/>
      <c r="D383" s="58"/>
      <c r="E383" s="5"/>
      <c r="F383" s="59">
        <v>162</v>
      </c>
      <c r="G383" s="54"/>
      <c r="H383" s="54"/>
      <c r="I383" s="54"/>
      <c r="J383" s="59">
        <v>320</v>
      </c>
      <c r="K383" s="59">
        <v>14</v>
      </c>
      <c r="L383" s="59">
        <v>16</v>
      </c>
      <c r="M383" s="54"/>
      <c r="N383" s="59">
        <v>350</v>
      </c>
      <c r="O383" s="54"/>
      <c r="P383" s="54"/>
      <c r="Q383" s="54"/>
      <c r="R383" s="59">
        <v>52</v>
      </c>
      <c r="S383" s="59">
        <v>11</v>
      </c>
      <c r="T383" s="59">
        <v>33</v>
      </c>
      <c r="U383" s="59">
        <v>0</v>
      </c>
      <c r="V383" s="59">
        <v>55</v>
      </c>
      <c r="W383" s="59">
        <v>1</v>
      </c>
      <c r="X383" s="59">
        <v>41</v>
      </c>
      <c r="Y383" s="59">
        <v>161</v>
      </c>
      <c r="Z383" s="59">
        <v>27</v>
      </c>
      <c r="AA383" s="54"/>
      <c r="AB383" s="59">
        <v>381</v>
      </c>
      <c r="AC383" s="54"/>
      <c r="AD383" s="54"/>
      <c r="AE383" s="54"/>
      <c r="AF383" s="59">
        <v>28</v>
      </c>
      <c r="AG383" s="59">
        <v>43</v>
      </c>
      <c r="AH383" s="54"/>
      <c r="AI383" s="59">
        <v>39</v>
      </c>
      <c r="AJ383" s="59">
        <v>14</v>
      </c>
      <c r="AK383" s="54"/>
      <c r="AL383" s="54"/>
      <c r="AM383" s="54"/>
      <c r="AN383" s="59">
        <v>113</v>
      </c>
      <c r="AO383" s="54"/>
      <c r="AP383" s="54"/>
      <c r="AQ383" s="54"/>
      <c r="AR383" s="59">
        <v>0</v>
      </c>
      <c r="AS383" s="54"/>
      <c r="AT383" s="59">
        <v>0</v>
      </c>
      <c r="AU383" s="40"/>
    </row>
    <row r="384" spans="1:47" ht="20.100000000000001" customHeight="1" x14ac:dyDescent="0.2"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40"/>
    </row>
    <row r="385" spans="1:47" ht="20.100000000000001" customHeight="1" x14ac:dyDescent="0.2">
      <c r="B385" s="6" t="s">
        <v>234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40"/>
    </row>
    <row r="386" spans="1:47" ht="20.100000000000001" customHeight="1" x14ac:dyDescent="0.2">
      <c r="C386" s="3" t="s">
        <v>154</v>
      </c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40"/>
    </row>
    <row r="387" spans="1:47" ht="20.100000000000001" customHeight="1" x14ac:dyDescent="0.2">
      <c r="D387" s="2" t="s">
        <v>96</v>
      </c>
      <c r="F387" s="39">
        <v>134</v>
      </c>
      <c r="G387" s="39"/>
      <c r="H387" s="39"/>
      <c r="I387" s="39"/>
      <c r="J387" s="39">
        <v>23</v>
      </c>
      <c r="K387" s="39">
        <v>1</v>
      </c>
      <c r="L387" s="39">
        <v>8</v>
      </c>
      <c r="M387" s="39"/>
      <c r="N387" s="39">
        <v>32</v>
      </c>
      <c r="O387" s="39"/>
      <c r="P387" s="39"/>
      <c r="Q387" s="39"/>
      <c r="R387" s="39">
        <v>55</v>
      </c>
      <c r="S387" s="39">
        <v>8</v>
      </c>
      <c r="T387" s="39">
        <v>0</v>
      </c>
      <c r="U387" s="39">
        <v>0</v>
      </c>
      <c r="V387" s="39">
        <v>3</v>
      </c>
      <c r="W387" s="39">
        <v>0</v>
      </c>
      <c r="X387" s="39">
        <v>1</v>
      </c>
      <c r="Y387" s="39">
        <v>21</v>
      </c>
      <c r="Z387" s="39">
        <v>1</v>
      </c>
      <c r="AA387" s="39"/>
      <c r="AB387" s="39">
        <v>89</v>
      </c>
      <c r="AC387" s="39"/>
      <c r="AD387" s="39"/>
      <c r="AE387" s="39"/>
      <c r="AF387" s="39">
        <v>4</v>
      </c>
      <c r="AG387" s="39">
        <v>8</v>
      </c>
      <c r="AH387" s="39"/>
      <c r="AI387" s="39">
        <v>8</v>
      </c>
      <c r="AJ387" s="39">
        <v>9</v>
      </c>
      <c r="AK387" s="39"/>
      <c r="AL387" s="39"/>
      <c r="AM387" s="39"/>
      <c r="AN387" s="39">
        <v>82</v>
      </c>
      <c r="AO387" s="39"/>
      <c r="AP387" s="39"/>
      <c r="AQ387" s="39"/>
      <c r="AR387" s="39">
        <v>0</v>
      </c>
      <c r="AS387" s="39"/>
      <c r="AT387" s="39">
        <v>0</v>
      </c>
      <c r="AU387" s="40"/>
    </row>
    <row r="388" spans="1:47" ht="19.5" customHeight="1" x14ac:dyDescent="0.2">
      <c r="D388" s="47" t="s">
        <v>97</v>
      </c>
      <c r="F388" s="48">
        <v>87</v>
      </c>
      <c r="G388" s="49"/>
      <c r="H388" s="49"/>
      <c r="I388" s="49"/>
      <c r="J388" s="48">
        <v>28</v>
      </c>
      <c r="K388" s="48">
        <v>7</v>
      </c>
      <c r="L388" s="48">
        <v>8</v>
      </c>
      <c r="M388" s="49"/>
      <c r="N388" s="48">
        <v>43</v>
      </c>
      <c r="O388" s="49"/>
      <c r="P388" s="49"/>
      <c r="Q388" s="49"/>
      <c r="R388" s="48">
        <v>38</v>
      </c>
      <c r="S388" s="48">
        <v>1</v>
      </c>
      <c r="T388" s="48">
        <v>0</v>
      </c>
      <c r="U388" s="48">
        <v>0</v>
      </c>
      <c r="V388" s="48">
        <v>15</v>
      </c>
      <c r="W388" s="48">
        <v>0</v>
      </c>
      <c r="X388" s="48">
        <v>1</v>
      </c>
      <c r="Y388" s="48">
        <v>9</v>
      </c>
      <c r="Z388" s="48">
        <v>3</v>
      </c>
      <c r="AA388" s="49"/>
      <c r="AB388" s="48">
        <v>67</v>
      </c>
      <c r="AC388" s="49"/>
      <c r="AD388" s="49"/>
      <c r="AE388" s="49"/>
      <c r="AF388" s="48">
        <v>8</v>
      </c>
      <c r="AG388" s="48">
        <v>1</v>
      </c>
      <c r="AH388" s="49"/>
      <c r="AI388" s="48">
        <v>6</v>
      </c>
      <c r="AJ388" s="48">
        <v>1</v>
      </c>
      <c r="AK388" s="49"/>
      <c r="AL388" s="49"/>
      <c r="AM388" s="49"/>
      <c r="AN388" s="48">
        <v>61</v>
      </c>
      <c r="AO388" s="49"/>
      <c r="AP388" s="49"/>
      <c r="AQ388" s="49"/>
      <c r="AR388" s="48">
        <v>0</v>
      </c>
      <c r="AS388" s="49"/>
      <c r="AT388" s="48">
        <v>0</v>
      </c>
      <c r="AU388" s="40"/>
    </row>
    <row r="389" spans="1:47" ht="20.100000000000001" customHeight="1" x14ac:dyDescent="0.2">
      <c r="D389" s="2" t="s">
        <v>113</v>
      </c>
      <c r="F389" s="39">
        <v>70</v>
      </c>
      <c r="G389" s="39"/>
      <c r="H389" s="39"/>
      <c r="I389" s="39"/>
      <c r="J389" s="39">
        <v>30</v>
      </c>
      <c r="K389" s="39">
        <v>1</v>
      </c>
      <c r="L389" s="39">
        <v>2</v>
      </c>
      <c r="M389" s="39"/>
      <c r="N389" s="39">
        <v>33</v>
      </c>
      <c r="O389" s="39"/>
      <c r="P389" s="39"/>
      <c r="Q389" s="39"/>
      <c r="R389" s="39">
        <v>33</v>
      </c>
      <c r="S389" s="39">
        <v>9</v>
      </c>
      <c r="T389" s="39">
        <v>0</v>
      </c>
      <c r="U389" s="39">
        <v>0</v>
      </c>
      <c r="V389" s="39">
        <v>12</v>
      </c>
      <c r="W389" s="39">
        <v>0</v>
      </c>
      <c r="X389" s="39">
        <v>0</v>
      </c>
      <c r="Y389" s="39">
        <v>9</v>
      </c>
      <c r="Z389" s="39">
        <v>1</v>
      </c>
      <c r="AA389" s="39"/>
      <c r="AB389" s="39">
        <v>64</v>
      </c>
      <c r="AC389" s="39"/>
      <c r="AD389" s="39"/>
      <c r="AE389" s="39"/>
      <c r="AF389" s="39">
        <v>8</v>
      </c>
      <c r="AG389" s="39">
        <v>14</v>
      </c>
      <c r="AH389" s="39"/>
      <c r="AI389" s="39">
        <v>7</v>
      </c>
      <c r="AJ389" s="39">
        <v>10</v>
      </c>
      <c r="AK389" s="39"/>
      <c r="AL389" s="39"/>
      <c r="AM389" s="39"/>
      <c r="AN389" s="39">
        <v>34</v>
      </c>
      <c r="AO389" s="39"/>
      <c r="AP389" s="39"/>
      <c r="AQ389" s="39"/>
      <c r="AR389" s="39">
        <v>0</v>
      </c>
      <c r="AS389" s="39"/>
      <c r="AT389" s="39">
        <v>0</v>
      </c>
      <c r="AU389" s="40"/>
    </row>
    <row r="390" spans="1:47" ht="19.5" customHeight="1" x14ac:dyDescent="0.2">
      <c r="D390" s="47" t="s">
        <v>99</v>
      </c>
      <c r="F390" s="48">
        <v>123</v>
      </c>
      <c r="G390" s="49"/>
      <c r="H390" s="49"/>
      <c r="I390" s="49"/>
      <c r="J390" s="48">
        <v>24</v>
      </c>
      <c r="K390" s="48">
        <v>0</v>
      </c>
      <c r="L390" s="48">
        <v>7</v>
      </c>
      <c r="M390" s="49"/>
      <c r="N390" s="48">
        <v>31</v>
      </c>
      <c r="O390" s="49"/>
      <c r="P390" s="49"/>
      <c r="Q390" s="49"/>
      <c r="R390" s="48">
        <v>35</v>
      </c>
      <c r="S390" s="48">
        <v>4</v>
      </c>
      <c r="T390" s="48">
        <v>1</v>
      </c>
      <c r="U390" s="48">
        <v>0</v>
      </c>
      <c r="V390" s="48">
        <v>0</v>
      </c>
      <c r="W390" s="48">
        <v>0</v>
      </c>
      <c r="X390" s="48">
        <v>0</v>
      </c>
      <c r="Y390" s="48">
        <v>15</v>
      </c>
      <c r="Z390" s="48">
        <v>1</v>
      </c>
      <c r="AA390" s="49"/>
      <c r="AB390" s="48">
        <v>56</v>
      </c>
      <c r="AC390" s="49"/>
      <c r="AD390" s="49"/>
      <c r="AE390" s="49"/>
      <c r="AF390" s="48">
        <v>9</v>
      </c>
      <c r="AG390" s="48">
        <v>13</v>
      </c>
      <c r="AH390" s="49"/>
      <c r="AI390" s="48">
        <v>10</v>
      </c>
      <c r="AJ390" s="48">
        <v>4</v>
      </c>
      <c r="AK390" s="49"/>
      <c r="AL390" s="49"/>
      <c r="AM390" s="49"/>
      <c r="AN390" s="48">
        <v>90</v>
      </c>
      <c r="AO390" s="49"/>
      <c r="AP390" s="49"/>
      <c r="AQ390" s="49"/>
      <c r="AR390" s="48">
        <v>0</v>
      </c>
      <c r="AS390" s="49"/>
      <c r="AT390" s="48">
        <v>0</v>
      </c>
      <c r="AU390" s="40"/>
    </row>
    <row r="391" spans="1:47" ht="20.100000000000001" customHeight="1" x14ac:dyDescent="0.2">
      <c r="D391" s="2" t="s">
        <v>114</v>
      </c>
      <c r="F391" s="39">
        <v>193</v>
      </c>
      <c r="G391" s="39"/>
      <c r="H391" s="39"/>
      <c r="I391" s="39"/>
      <c r="J391" s="39">
        <v>52</v>
      </c>
      <c r="K391" s="39">
        <v>64</v>
      </c>
      <c r="L391" s="39">
        <v>17</v>
      </c>
      <c r="M391" s="39"/>
      <c r="N391" s="39">
        <v>133</v>
      </c>
      <c r="O391" s="39"/>
      <c r="P391" s="39"/>
      <c r="Q391" s="39"/>
      <c r="R391" s="39">
        <v>136</v>
      </c>
      <c r="S391" s="39">
        <v>2</v>
      </c>
      <c r="T391" s="39">
        <v>1</v>
      </c>
      <c r="U391" s="39">
        <v>0</v>
      </c>
      <c r="V391" s="39">
        <v>20</v>
      </c>
      <c r="W391" s="39">
        <v>1</v>
      </c>
      <c r="X391" s="39">
        <v>2</v>
      </c>
      <c r="Y391" s="39">
        <v>2</v>
      </c>
      <c r="Z391" s="39">
        <v>5</v>
      </c>
      <c r="AA391" s="39"/>
      <c r="AB391" s="39">
        <v>169</v>
      </c>
      <c r="AC391" s="39"/>
      <c r="AD391" s="39"/>
      <c r="AE391" s="39"/>
      <c r="AF391" s="39">
        <v>25</v>
      </c>
      <c r="AG391" s="39">
        <v>80</v>
      </c>
      <c r="AH391" s="39"/>
      <c r="AI391" s="39">
        <v>7</v>
      </c>
      <c r="AJ391" s="39">
        <v>11</v>
      </c>
      <c r="AK391" s="39"/>
      <c r="AL391" s="39"/>
      <c r="AM391" s="39"/>
      <c r="AN391" s="39">
        <v>70</v>
      </c>
      <c r="AO391" s="39"/>
      <c r="AP391" s="39"/>
      <c r="AQ391" s="39"/>
      <c r="AR391" s="39">
        <v>0</v>
      </c>
      <c r="AS391" s="39"/>
      <c r="AT391" s="39">
        <v>0</v>
      </c>
      <c r="AU391" s="40"/>
    </row>
    <row r="392" spans="1:47" ht="19.5" customHeight="1" x14ac:dyDescent="0.2">
      <c r="D392" s="47" t="s">
        <v>115</v>
      </c>
      <c r="F392" s="48">
        <v>152</v>
      </c>
      <c r="G392" s="49"/>
      <c r="H392" s="49"/>
      <c r="I392" s="49"/>
      <c r="J392" s="48">
        <v>17</v>
      </c>
      <c r="K392" s="48">
        <v>3</v>
      </c>
      <c r="L392" s="48">
        <v>16</v>
      </c>
      <c r="M392" s="49"/>
      <c r="N392" s="48">
        <v>36</v>
      </c>
      <c r="O392" s="49"/>
      <c r="P392" s="49"/>
      <c r="Q392" s="49"/>
      <c r="R392" s="48">
        <v>55</v>
      </c>
      <c r="S392" s="48">
        <v>4</v>
      </c>
      <c r="T392" s="48">
        <v>1</v>
      </c>
      <c r="U392" s="48">
        <v>0</v>
      </c>
      <c r="V392" s="48">
        <v>3</v>
      </c>
      <c r="W392" s="48">
        <v>0</v>
      </c>
      <c r="X392" s="48">
        <v>0</v>
      </c>
      <c r="Y392" s="48">
        <v>6</v>
      </c>
      <c r="Z392" s="48">
        <v>0</v>
      </c>
      <c r="AA392" s="49"/>
      <c r="AB392" s="48">
        <v>69</v>
      </c>
      <c r="AC392" s="49"/>
      <c r="AD392" s="49"/>
      <c r="AE392" s="49"/>
      <c r="AF392" s="48">
        <v>9</v>
      </c>
      <c r="AG392" s="48">
        <v>23</v>
      </c>
      <c r="AH392" s="49"/>
      <c r="AI392" s="48">
        <v>12</v>
      </c>
      <c r="AJ392" s="48">
        <v>4</v>
      </c>
      <c r="AK392" s="49"/>
      <c r="AL392" s="49"/>
      <c r="AM392" s="49"/>
      <c r="AN392" s="48">
        <v>103</v>
      </c>
      <c r="AO392" s="49"/>
      <c r="AP392" s="49"/>
      <c r="AQ392" s="49"/>
      <c r="AR392" s="48">
        <v>0</v>
      </c>
      <c r="AS392" s="49"/>
      <c r="AT392" s="48">
        <v>0</v>
      </c>
      <c r="AU392" s="40"/>
    </row>
    <row r="393" spans="1:47" ht="20.100000000000001" customHeight="1" x14ac:dyDescent="0.2">
      <c r="D393" s="2" t="s">
        <v>116</v>
      </c>
      <c r="F393" s="39">
        <v>105</v>
      </c>
      <c r="G393" s="39"/>
      <c r="H393" s="39"/>
      <c r="I393" s="39"/>
      <c r="J393" s="39">
        <v>29</v>
      </c>
      <c r="K393" s="39">
        <v>0</v>
      </c>
      <c r="L393" s="39">
        <v>20</v>
      </c>
      <c r="M393" s="39"/>
      <c r="N393" s="39">
        <v>49</v>
      </c>
      <c r="O393" s="39"/>
      <c r="P393" s="39"/>
      <c r="Q393" s="39"/>
      <c r="R393" s="39">
        <v>68</v>
      </c>
      <c r="S393" s="39">
        <v>2</v>
      </c>
      <c r="T393" s="39">
        <v>0</v>
      </c>
      <c r="U393" s="39">
        <v>0</v>
      </c>
      <c r="V393" s="39">
        <v>15</v>
      </c>
      <c r="W393" s="39">
        <v>0</v>
      </c>
      <c r="X393" s="39">
        <v>0</v>
      </c>
      <c r="Y393" s="39">
        <v>9</v>
      </c>
      <c r="Z393" s="39">
        <v>0</v>
      </c>
      <c r="AA393" s="39"/>
      <c r="AB393" s="39">
        <v>94</v>
      </c>
      <c r="AC393" s="39"/>
      <c r="AD393" s="39"/>
      <c r="AE393" s="39"/>
      <c r="AF393" s="39">
        <v>6</v>
      </c>
      <c r="AG393" s="39">
        <v>9</v>
      </c>
      <c r="AH393" s="39"/>
      <c r="AI393" s="39">
        <v>11</v>
      </c>
      <c r="AJ393" s="39">
        <v>2</v>
      </c>
      <c r="AK393" s="39"/>
      <c r="AL393" s="39"/>
      <c r="AM393" s="39"/>
      <c r="AN393" s="39">
        <v>58</v>
      </c>
      <c r="AO393" s="39"/>
      <c r="AP393" s="39"/>
      <c r="AQ393" s="39"/>
      <c r="AR393" s="39">
        <v>0</v>
      </c>
      <c r="AS393" s="39"/>
      <c r="AT393" s="39">
        <v>0</v>
      </c>
      <c r="AU393" s="40"/>
    </row>
    <row r="394" spans="1:47" ht="19.5" customHeight="1" x14ac:dyDescent="0.2">
      <c r="D394" s="47" t="s">
        <v>103</v>
      </c>
      <c r="F394" s="48">
        <v>192</v>
      </c>
      <c r="G394" s="49"/>
      <c r="H394" s="49"/>
      <c r="I394" s="49"/>
      <c r="J394" s="48">
        <v>16</v>
      </c>
      <c r="K394" s="48">
        <v>1</v>
      </c>
      <c r="L394" s="48">
        <v>12</v>
      </c>
      <c r="M394" s="49"/>
      <c r="N394" s="48">
        <v>29</v>
      </c>
      <c r="O394" s="49"/>
      <c r="P394" s="49"/>
      <c r="Q394" s="49"/>
      <c r="R394" s="48">
        <v>65</v>
      </c>
      <c r="S394" s="48">
        <v>10</v>
      </c>
      <c r="T394" s="48">
        <v>0</v>
      </c>
      <c r="U394" s="48">
        <v>0</v>
      </c>
      <c r="V394" s="48">
        <v>5</v>
      </c>
      <c r="W394" s="48">
        <v>0</v>
      </c>
      <c r="X394" s="48">
        <v>0</v>
      </c>
      <c r="Y394" s="48">
        <v>3</v>
      </c>
      <c r="Z394" s="48">
        <v>0</v>
      </c>
      <c r="AA394" s="49"/>
      <c r="AB394" s="48">
        <v>83</v>
      </c>
      <c r="AC394" s="49"/>
      <c r="AD394" s="49"/>
      <c r="AE394" s="49"/>
      <c r="AF394" s="48">
        <v>7</v>
      </c>
      <c r="AG394" s="48">
        <v>18</v>
      </c>
      <c r="AH394" s="49"/>
      <c r="AI394" s="48">
        <v>8</v>
      </c>
      <c r="AJ394" s="48">
        <v>3</v>
      </c>
      <c r="AK394" s="49"/>
      <c r="AL394" s="49"/>
      <c r="AM394" s="49"/>
      <c r="AN394" s="48">
        <v>124</v>
      </c>
      <c r="AO394" s="49"/>
      <c r="AP394" s="49"/>
      <c r="AQ394" s="49"/>
      <c r="AR394" s="48">
        <v>0</v>
      </c>
      <c r="AS394" s="49"/>
      <c r="AT394" s="48">
        <v>0</v>
      </c>
      <c r="AU394" s="40"/>
    </row>
    <row r="395" spans="1:47" ht="20.100000000000001" customHeight="1" x14ac:dyDescent="0.2">
      <c r="D395" s="2" t="s">
        <v>104</v>
      </c>
      <c r="F395" s="39">
        <v>142</v>
      </c>
      <c r="G395" s="39"/>
      <c r="H395" s="39"/>
      <c r="I395" s="39"/>
      <c r="J395" s="39">
        <v>22</v>
      </c>
      <c r="K395" s="39">
        <v>6</v>
      </c>
      <c r="L395" s="39">
        <v>2</v>
      </c>
      <c r="M395" s="39"/>
      <c r="N395" s="39">
        <v>30</v>
      </c>
      <c r="O395" s="39"/>
      <c r="P395" s="39"/>
      <c r="Q395" s="39"/>
      <c r="R395" s="39">
        <v>49</v>
      </c>
      <c r="S395" s="39">
        <v>8</v>
      </c>
      <c r="T395" s="39">
        <v>3</v>
      </c>
      <c r="U395" s="39">
        <v>0</v>
      </c>
      <c r="V395" s="39">
        <v>14</v>
      </c>
      <c r="W395" s="39">
        <v>0</v>
      </c>
      <c r="X395" s="39">
        <v>0</v>
      </c>
      <c r="Y395" s="39">
        <v>12</v>
      </c>
      <c r="Z395" s="39">
        <v>0</v>
      </c>
      <c r="AA395" s="39"/>
      <c r="AB395" s="39">
        <v>86</v>
      </c>
      <c r="AC395" s="39"/>
      <c r="AD395" s="39"/>
      <c r="AE395" s="39"/>
      <c r="AF395" s="39">
        <v>1</v>
      </c>
      <c r="AG395" s="39">
        <v>12</v>
      </c>
      <c r="AH395" s="39"/>
      <c r="AI395" s="39">
        <v>3</v>
      </c>
      <c r="AJ395" s="39">
        <v>6</v>
      </c>
      <c r="AK395" s="39"/>
      <c r="AL395" s="39"/>
      <c r="AM395" s="39"/>
      <c r="AN395" s="39">
        <v>82</v>
      </c>
      <c r="AO395" s="39"/>
      <c r="AP395" s="39"/>
      <c r="AQ395" s="39"/>
      <c r="AR395" s="39">
        <v>0</v>
      </c>
      <c r="AS395" s="39"/>
      <c r="AT395" s="39">
        <v>0</v>
      </c>
      <c r="AU395" s="40"/>
    </row>
    <row r="396" spans="1:47" ht="20.100000000000001" customHeight="1" x14ac:dyDescent="0.2"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40"/>
    </row>
    <row r="397" spans="1:47" s="1" customFormat="1" ht="20.100000000000001" customHeight="1" x14ac:dyDescent="0.25">
      <c r="A397" s="3"/>
      <c r="B397" s="6"/>
      <c r="C397" s="51" t="s">
        <v>159</v>
      </c>
      <c r="D397" s="52"/>
      <c r="E397" s="5"/>
      <c r="F397" s="53">
        <v>1198</v>
      </c>
      <c r="G397" s="54"/>
      <c r="H397" s="54"/>
      <c r="I397" s="54"/>
      <c r="J397" s="53">
        <v>241</v>
      </c>
      <c r="K397" s="53">
        <v>83</v>
      </c>
      <c r="L397" s="53">
        <v>92</v>
      </c>
      <c r="M397" s="54"/>
      <c r="N397" s="53">
        <v>416</v>
      </c>
      <c r="O397" s="54"/>
      <c r="P397" s="54"/>
      <c r="Q397" s="54"/>
      <c r="R397" s="53">
        <v>534</v>
      </c>
      <c r="S397" s="53">
        <v>48</v>
      </c>
      <c r="T397" s="53">
        <v>6</v>
      </c>
      <c r="U397" s="53">
        <v>0</v>
      </c>
      <c r="V397" s="53">
        <v>87</v>
      </c>
      <c r="W397" s="53">
        <v>1</v>
      </c>
      <c r="X397" s="53">
        <v>4</v>
      </c>
      <c r="Y397" s="53">
        <v>86</v>
      </c>
      <c r="Z397" s="53">
        <v>11</v>
      </c>
      <c r="AA397" s="54"/>
      <c r="AB397" s="53">
        <v>777</v>
      </c>
      <c r="AC397" s="54"/>
      <c r="AD397" s="54"/>
      <c r="AE397" s="54"/>
      <c r="AF397" s="53">
        <v>77</v>
      </c>
      <c r="AG397" s="53">
        <v>178</v>
      </c>
      <c r="AH397" s="54"/>
      <c r="AI397" s="53">
        <v>72</v>
      </c>
      <c r="AJ397" s="53">
        <v>50</v>
      </c>
      <c r="AK397" s="54"/>
      <c r="AL397" s="54"/>
      <c r="AM397" s="54"/>
      <c r="AN397" s="53">
        <v>704</v>
      </c>
      <c r="AO397" s="54"/>
      <c r="AP397" s="54"/>
      <c r="AQ397" s="54"/>
      <c r="AR397" s="53">
        <v>0</v>
      </c>
      <c r="AS397" s="54"/>
      <c r="AT397" s="53">
        <v>0</v>
      </c>
      <c r="AU397" s="40"/>
    </row>
    <row r="398" spans="1:47" s="1" customFormat="1" ht="20.100000000000001" customHeight="1" x14ac:dyDescent="0.2">
      <c r="A398" s="3"/>
      <c r="B398" s="6"/>
      <c r="C398" s="3"/>
      <c r="D398" s="3"/>
      <c r="E398" s="5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40"/>
    </row>
    <row r="399" spans="1:47" s="1" customFormat="1" ht="20.100000000000001" customHeight="1" x14ac:dyDescent="0.25">
      <c r="A399" s="3"/>
      <c r="B399" s="57" t="s">
        <v>235</v>
      </c>
      <c r="C399" s="58"/>
      <c r="D399" s="58"/>
      <c r="E399" s="5"/>
      <c r="F399" s="59">
        <v>1198</v>
      </c>
      <c r="G399" s="54"/>
      <c r="H399" s="54"/>
      <c r="I399" s="54"/>
      <c r="J399" s="59">
        <v>241</v>
      </c>
      <c r="K399" s="59">
        <v>83</v>
      </c>
      <c r="L399" s="59">
        <v>92</v>
      </c>
      <c r="M399" s="54"/>
      <c r="N399" s="59">
        <v>416</v>
      </c>
      <c r="O399" s="54"/>
      <c r="P399" s="54"/>
      <c r="Q399" s="54"/>
      <c r="R399" s="59">
        <v>534</v>
      </c>
      <c r="S399" s="59">
        <v>48</v>
      </c>
      <c r="T399" s="59">
        <v>6</v>
      </c>
      <c r="U399" s="59">
        <v>0</v>
      </c>
      <c r="V399" s="59">
        <v>87</v>
      </c>
      <c r="W399" s="59">
        <v>1</v>
      </c>
      <c r="X399" s="59">
        <v>4</v>
      </c>
      <c r="Y399" s="59">
        <v>86</v>
      </c>
      <c r="Z399" s="59">
        <v>11</v>
      </c>
      <c r="AA399" s="54"/>
      <c r="AB399" s="59">
        <v>777</v>
      </c>
      <c r="AC399" s="54"/>
      <c r="AD399" s="54"/>
      <c r="AE399" s="54"/>
      <c r="AF399" s="59">
        <v>77</v>
      </c>
      <c r="AG399" s="59">
        <v>178</v>
      </c>
      <c r="AH399" s="54"/>
      <c r="AI399" s="59">
        <v>72</v>
      </c>
      <c r="AJ399" s="59">
        <v>50</v>
      </c>
      <c r="AK399" s="54"/>
      <c r="AL399" s="54"/>
      <c r="AM399" s="54"/>
      <c r="AN399" s="59">
        <v>704</v>
      </c>
      <c r="AO399" s="54"/>
      <c r="AP399" s="54"/>
      <c r="AQ399" s="54"/>
      <c r="AR399" s="59">
        <v>0</v>
      </c>
      <c r="AS399" s="54"/>
      <c r="AT399" s="59">
        <v>0</v>
      </c>
      <c r="AU399" s="40"/>
    </row>
    <row r="400" spans="1:47" ht="20.100000000000001" customHeight="1" x14ac:dyDescent="0.2"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40"/>
    </row>
    <row r="401" spans="1:47" ht="20.100000000000001" customHeight="1" x14ac:dyDescent="0.2">
      <c r="B401" s="6" t="s">
        <v>236</v>
      </c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40"/>
    </row>
    <row r="402" spans="1:47" ht="20.100000000000001" customHeight="1" x14ac:dyDescent="0.2">
      <c r="C402" s="3" t="s">
        <v>154</v>
      </c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40"/>
    </row>
    <row r="403" spans="1:47" ht="20.100000000000001" customHeight="1" x14ac:dyDescent="0.2">
      <c r="D403" s="2" t="s">
        <v>96</v>
      </c>
      <c r="F403" s="39">
        <v>26</v>
      </c>
      <c r="G403" s="39"/>
      <c r="H403" s="39"/>
      <c r="I403" s="39"/>
      <c r="J403" s="39">
        <v>14</v>
      </c>
      <c r="K403" s="39">
        <v>1</v>
      </c>
      <c r="L403" s="39">
        <v>13</v>
      </c>
      <c r="M403" s="39"/>
      <c r="N403" s="39">
        <v>28</v>
      </c>
      <c r="O403" s="39"/>
      <c r="P403" s="39"/>
      <c r="Q403" s="39"/>
      <c r="R403" s="39">
        <v>12</v>
      </c>
      <c r="S403" s="39">
        <v>4</v>
      </c>
      <c r="T403" s="39">
        <v>0</v>
      </c>
      <c r="U403" s="39">
        <v>0</v>
      </c>
      <c r="V403" s="39">
        <v>9</v>
      </c>
      <c r="W403" s="39">
        <v>1</v>
      </c>
      <c r="X403" s="39">
        <v>0</v>
      </c>
      <c r="Y403" s="39">
        <v>12</v>
      </c>
      <c r="Z403" s="39">
        <v>0</v>
      </c>
      <c r="AA403" s="39"/>
      <c r="AB403" s="39">
        <v>38</v>
      </c>
      <c r="AC403" s="39"/>
      <c r="AD403" s="39"/>
      <c r="AE403" s="39"/>
      <c r="AF403" s="39">
        <v>0</v>
      </c>
      <c r="AG403" s="39">
        <v>2</v>
      </c>
      <c r="AH403" s="39"/>
      <c r="AI403" s="39">
        <v>0</v>
      </c>
      <c r="AJ403" s="39">
        <v>3</v>
      </c>
      <c r="AK403" s="39"/>
      <c r="AL403" s="39"/>
      <c r="AM403" s="39"/>
      <c r="AN403" s="39">
        <v>17</v>
      </c>
      <c r="AO403" s="39"/>
      <c r="AP403" s="39"/>
      <c r="AQ403" s="39"/>
      <c r="AR403" s="39">
        <v>0</v>
      </c>
      <c r="AS403" s="39"/>
      <c r="AT403" s="39">
        <v>0</v>
      </c>
      <c r="AU403" s="40"/>
    </row>
    <row r="404" spans="1:47" ht="19.5" customHeight="1" x14ac:dyDescent="0.2">
      <c r="D404" s="47" t="s">
        <v>97</v>
      </c>
      <c r="F404" s="48">
        <v>19</v>
      </c>
      <c r="G404" s="49"/>
      <c r="H404" s="49"/>
      <c r="I404" s="49"/>
      <c r="J404" s="48">
        <v>4</v>
      </c>
      <c r="K404" s="48">
        <v>7</v>
      </c>
      <c r="L404" s="48">
        <v>2</v>
      </c>
      <c r="M404" s="49"/>
      <c r="N404" s="48">
        <v>13</v>
      </c>
      <c r="O404" s="49"/>
      <c r="P404" s="49"/>
      <c r="Q404" s="49"/>
      <c r="R404" s="48">
        <v>8</v>
      </c>
      <c r="S404" s="48">
        <v>8</v>
      </c>
      <c r="T404" s="48">
        <v>0</v>
      </c>
      <c r="U404" s="48">
        <v>0</v>
      </c>
      <c r="V404" s="48">
        <v>0</v>
      </c>
      <c r="W404" s="48">
        <v>1</v>
      </c>
      <c r="X404" s="48">
        <v>0</v>
      </c>
      <c r="Y404" s="48">
        <v>6</v>
      </c>
      <c r="Z404" s="48">
        <v>1</v>
      </c>
      <c r="AA404" s="49"/>
      <c r="AB404" s="48">
        <v>24</v>
      </c>
      <c r="AC404" s="49"/>
      <c r="AD404" s="49"/>
      <c r="AE404" s="49"/>
      <c r="AF404" s="48">
        <v>1</v>
      </c>
      <c r="AG404" s="48">
        <v>2</v>
      </c>
      <c r="AH404" s="49"/>
      <c r="AI404" s="48">
        <v>1</v>
      </c>
      <c r="AJ404" s="48">
        <v>3</v>
      </c>
      <c r="AK404" s="49"/>
      <c r="AL404" s="49"/>
      <c r="AM404" s="49"/>
      <c r="AN404" s="48">
        <v>9</v>
      </c>
      <c r="AO404" s="49"/>
      <c r="AP404" s="49"/>
      <c r="AQ404" s="49"/>
      <c r="AR404" s="48">
        <v>0</v>
      </c>
      <c r="AS404" s="49"/>
      <c r="AT404" s="48">
        <v>0</v>
      </c>
      <c r="AU404" s="40"/>
    </row>
    <row r="405" spans="1:47" ht="20.100000000000001" customHeight="1" x14ac:dyDescent="0.2">
      <c r="D405" s="2" t="s">
        <v>113</v>
      </c>
      <c r="F405" s="39">
        <v>27</v>
      </c>
      <c r="G405" s="39"/>
      <c r="H405" s="39"/>
      <c r="I405" s="39"/>
      <c r="J405" s="39">
        <v>2</v>
      </c>
      <c r="K405" s="39">
        <v>0</v>
      </c>
      <c r="L405" s="39">
        <v>3</v>
      </c>
      <c r="M405" s="39"/>
      <c r="N405" s="39">
        <v>5</v>
      </c>
      <c r="O405" s="39"/>
      <c r="P405" s="39"/>
      <c r="Q405" s="39"/>
      <c r="R405" s="39">
        <v>14</v>
      </c>
      <c r="S405" s="39">
        <v>0</v>
      </c>
      <c r="T405" s="39">
        <v>0</v>
      </c>
      <c r="U405" s="39">
        <v>0</v>
      </c>
      <c r="V405" s="39">
        <v>2</v>
      </c>
      <c r="W405" s="39">
        <v>0</v>
      </c>
      <c r="X405" s="39">
        <v>0</v>
      </c>
      <c r="Y405" s="39">
        <v>0</v>
      </c>
      <c r="Z405" s="39">
        <v>2</v>
      </c>
      <c r="AA405" s="39"/>
      <c r="AB405" s="39">
        <v>18</v>
      </c>
      <c r="AC405" s="39"/>
      <c r="AD405" s="39"/>
      <c r="AE405" s="39"/>
      <c r="AF405" s="39">
        <v>0</v>
      </c>
      <c r="AG405" s="39">
        <v>1</v>
      </c>
      <c r="AH405" s="39"/>
      <c r="AI405" s="39">
        <v>1</v>
      </c>
      <c r="AJ405" s="39">
        <v>3</v>
      </c>
      <c r="AK405" s="39"/>
      <c r="AL405" s="39"/>
      <c r="AM405" s="39"/>
      <c r="AN405" s="39">
        <v>17</v>
      </c>
      <c r="AO405" s="39"/>
      <c r="AP405" s="39"/>
      <c r="AQ405" s="39"/>
      <c r="AR405" s="39">
        <v>0</v>
      </c>
      <c r="AS405" s="39"/>
      <c r="AT405" s="39">
        <v>0</v>
      </c>
      <c r="AU405" s="40"/>
    </row>
    <row r="406" spans="1:47" ht="19.5" customHeight="1" x14ac:dyDescent="0.2">
      <c r="D406" s="47" t="s">
        <v>99</v>
      </c>
      <c r="F406" s="48">
        <v>57</v>
      </c>
      <c r="G406" s="49"/>
      <c r="H406" s="49"/>
      <c r="I406" s="49"/>
      <c r="J406" s="48">
        <v>4</v>
      </c>
      <c r="K406" s="48">
        <v>1</v>
      </c>
      <c r="L406" s="48">
        <v>3</v>
      </c>
      <c r="M406" s="49"/>
      <c r="N406" s="48">
        <v>8</v>
      </c>
      <c r="O406" s="49"/>
      <c r="P406" s="49"/>
      <c r="Q406" s="49"/>
      <c r="R406" s="48">
        <v>31</v>
      </c>
      <c r="S406" s="48">
        <v>1</v>
      </c>
      <c r="T406" s="48">
        <v>1</v>
      </c>
      <c r="U406" s="48">
        <v>0</v>
      </c>
      <c r="V406" s="48">
        <v>3</v>
      </c>
      <c r="W406" s="48">
        <v>0</v>
      </c>
      <c r="X406" s="48">
        <v>0</v>
      </c>
      <c r="Y406" s="48">
        <v>2</v>
      </c>
      <c r="Z406" s="48">
        <v>0</v>
      </c>
      <c r="AA406" s="49"/>
      <c r="AB406" s="48">
        <v>38</v>
      </c>
      <c r="AC406" s="49"/>
      <c r="AD406" s="49"/>
      <c r="AE406" s="49"/>
      <c r="AF406" s="48">
        <v>0</v>
      </c>
      <c r="AG406" s="48">
        <v>0</v>
      </c>
      <c r="AH406" s="49"/>
      <c r="AI406" s="48">
        <v>0</v>
      </c>
      <c r="AJ406" s="48">
        <v>0</v>
      </c>
      <c r="AK406" s="49"/>
      <c r="AL406" s="49"/>
      <c r="AM406" s="49"/>
      <c r="AN406" s="48">
        <v>27</v>
      </c>
      <c r="AO406" s="49"/>
      <c r="AP406" s="49"/>
      <c r="AQ406" s="49"/>
      <c r="AR406" s="48">
        <v>0</v>
      </c>
      <c r="AS406" s="49"/>
      <c r="AT406" s="48">
        <v>0</v>
      </c>
      <c r="AU406" s="40"/>
    </row>
    <row r="407" spans="1:47" ht="20.100000000000001" customHeight="1" x14ac:dyDescent="0.2">
      <c r="D407" s="2" t="s">
        <v>114</v>
      </c>
      <c r="F407" s="39">
        <v>46</v>
      </c>
      <c r="G407" s="39"/>
      <c r="H407" s="39"/>
      <c r="I407" s="39"/>
      <c r="J407" s="39">
        <v>0</v>
      </c>
      <c r="K407" s="39">
        <v>3</v>
      </c>
      <c r="L407" s="39">
        <v>8</v>
      </c>
      <c r="M407" s="39"/>
      <c r="N407" s="39">
        <v>11</v>
      </c>
      <c r="O407" s="39"/>
      <c r="P407" s="39"/>
      <c r="Q407" s="39"/>
      <c r="R407" s="39">
        <v>29</v>
      </c>
      <c r="S407" s="39">
        <v>5</v>
      </c>
      <c r="T407" s="39">
        <v>0</v>
      </c>
      <c r="U407" s="39">
        <v>0</v>
      </c>
      <c r="V407" s="39">
        <v>0</v>
      </c>
      <c r="W407" s="39">
        <v>0</v>
      </c>
      <c r="X407" s="39">
        <v>0</v>
      </c>
      <c r="Y407" s="39">
        <v>3</v>
      </c>
      <c r="Z407" s="39">
        <v>1</v>
      </c>
      <c r="AA407" s="39"/>
      <c r="AB407" s="39">
        <v>38</v>
      </c>
      <c r="AC407" s="39"/>
      <c r="AD407" s="39"/>
      <c r="AE407" s="39"/>
      <c r="AF407" s="39">
        <v>2</v>
      </c>
      <c r="AG407" s="39">
        <v>2</v>
      </c>
      <c r="AH407" s="39"/>
      <c r="AI407" s="39">
        <v>3</v>
      </c>
      <c r="AJ407" s="39">
        <v>1</v>
      </c>
      <c r="AK407" s="39"/>
      <c r="AL407" s="39"/>
      <c r="AM407" s="39"/>
      <c r="AN407" s="39">
        <v>19</v>
      </c>
      <c r="AO407" s="39"/>
      <c r="AP407" s="39"/>
      <c r="AQ407" s="39"/>
      <c r="AR407" s="39">
        <v>0</v>
      </c>
      <c r="AS407" s="39"/>
      <c r="AT407" s="39">
        <v>0</v>
      </c>
      <c r="AU407" s="40"/>
    </row>
    <row r="408" spans="1:47" ht="19.5" customHeight="1" x14ac:dyDescent="0.2">
      <c r="D408" s="47" t="s">
        <v>115</v>
      </c>
      <c r="F408" s="48">
        <v>20</v>
      </c>
      <c r="G408" s="49"/>
      <c r="H408" s="49"/>
      <c r="I408" s="49"/>
      <c r="J408" s="48">
        <v>4</v>
      </c>
      <c r="K408" s="48">
        <v>0</v>
      </c>
      <c r="L408" s="48">
        <v>3</v>
      </c>
      <c r="M408" s="49"/>
      <c r="N408" s="48">
        <v>7</v>
      </c>
      <c r="O408" s="49"/>
      <c r="P408" s="49"/>
      <c r="Q408" s="49"/>
      <c r="R408" s="48">
        <v>8</v>
      </c>
      <c r="S408" s="48">
        <v>1</v>
      </c>
      <c r="T408" s="48">
        <v>0</v>
      </c>
      <c r="U408" s="48">
        <v>0</v>
      </c>
      <c r="V408" s="48">
        <v>0</v>
      </c>
      <c r="W408" s="48">
        <v>0</v>
      </c>
      <c r="X408" s="48">
        <v>0</v>
      </c>
      <c r="Y408" s="48">
        <v>2</v>
      </c>
      <c r="Z408" s="48">
        <v>0</v>
      </c>
      <c r="AA408" s="49"/>
      <c r="AB408" s="48">
        <v>11</v>
      </c>
      <c r="AC408" s="49"/>
      <c r="AD408" s="49"/>
      <c r="AE408" s="49"/>
      <c r="AF408" s="48">
        <v>1</v>
      </c>
      <c r="AG408" s="48">
        <v>3</v>
      </c>
      <c r="AH408" s="49"/>
      <c r="AI408" s="48">
        <v>1</v>
      </c>
      <c r="AJ408" s="48">
        <v>0</v>
      </c>
      <c r="AK408" s="49"/>
      <c r="AL408" s="49"/>
      <c r="AM408" s="49"/>
      <c r="AN408" s="48">
        <v>13</v>
      </c>
      <c r="AO408" s="49"/>
      <c r="AP408" s="49"/>
      <c r="AQ408" s="49"/>
      <c r="AR408" s="48">
        <v>0</v>
      </c>
      <c r="AS408" s="49"/>
      <c r="AT408" s="48">
        <v>0</v>
      </c>
      <c r="AU408" s="40"/>
    </row>
    <row r="409" spans="1:47" ht="20.100000000000001" customHeight="1" x14ac:dyDescent="0.2">
      <c r="D409" s="2" t="s">
        <v>116</v>
      </c>
      <c r="F409" s="39">
        <v>48</v>
      </c>
      <c r="G409" s="39"/>
      <c r="H409" s="39"/>
      <c r="I409" s="39"/>
      <c r="J409" s="39">
        <v>3</v>
      </c>
      <c r="K409" s="39">
        <v>0</v>
      </c>
      <c r="L409" s="39">
        <v>13</v>
      </c>
      <c r="M409" s="39"/>
      <c r="N409" s="39">
        <v>16</v>
      </c>
      <c r="O409" s="39"/>
      <c r="P409" s="39"/>
      <c r="Q409" s="39"/>
      <c r="R409" s="39">
        <v>29</v>
      </c>
      <c r="S409" s="39">
        <v>6</v>
      </c>
      <c r="T409" s="39">
        <v>1</v>
      </c>
      <c r="U409" s="39">
        <v>0</v>
      </c>
      <c r="V409" s="39">
        <v>1</v>
      </c>
      <c r="W409" s="39">
        <v>0</v>
      </c>
      <c r="X409" s="39">
        <v>0</v>
      </c>
      <c r="Y409" s="39">
        <v>1</v>
      </c>
      <c r="Z409" s="39">
        <v>0</v>
      </c>
      <c r="AA409" s="39"/>
      <c r="AB409" s="39">
        <v>38</v>
      </c>
      <c r="AC409" s="39"/>
      <c r="AD409" s="39"/>
      <c r="AE409" s="39"/>
      <c r="AF409" s="39">
        <v>2</v>
      </c>
      <c r="AG409" s="39">
        <v>9</v>
      </c>
      <c r="AH409" s="39"/>
      <c r="AI409" s="39">
        <v>2</v>
      </c>
      <c r="AJ409" s="39">
        <v>2</v>
      </c>
      <c r="AK409" s="39"/>
      <c r="AL409" s="39"/>
      <c r="AM409" s="39"/>
      <c r="AN409" s="39">
        <v>19</v>
      </c>
      <c r="AO409" s="39"/>
      <c r="AP409" s="39"/>
      <c r="AQ409" s="39"/>
      <c r="AR409" s="39">
        <v>0</v>
      </c>
      <c r="AS409" s="39"/>
      <c r="AT409" s="39">
        <v>0</v>
      </c>
      <c r="AU409" s="40"/>
    </row>
    <row r="410" spans="1:47" ht="19.5" customHeight="1" x14ac:dyDescent="0.2">
      <c r="D410" s="47" t="s">
        <v>103</v>
      </c>
      <c r="F410" s="48">
        <v>32</v>
      </c>
      <c r="G410" s="49"/>
      <c r="H410" s="49"/>
      <c r="I410" s="49"/>
      <c r="J410" s="48">
        <v>1</v>
      </c>
      <c r="K410" s="48">
        <v>0</v>
      </c>
      <c r="L410" s="48">
        <v>5</v>
      </c>
      <c r="M410" s="49"/>
      <c r="N410" s="48">
        <v>6</v>
      </c>
      <c r="O410" s="49"/>
      <c r="P410" s="49"/>
      <c r="Q410" s="49"/>
      <c r="R410" s="48">
        <v>14</v>
      </c>
      <c r="S410" s="48">
        <v>1</v>
      </c>
      <c r="T410" s="48">
        <v>0</v>
      </c>
      <c r="U410" s="48">
        <v>0</v>
      </c>
      <c r="V410" s="48">
        <v>2</v>
      </c>
      <c r="W410" s="48">
        <v>0</v>
      </c>
      <c r="X410" s="48">
        <v>0</v>
      </c>
      <c r="Y410" s="48">
        <v>0</v>
      </c>
      <c r="Z410" s="48">
        <v>1</v>
      </c>
      <c r="AA410" s="49"/>
      <c r="AB410" s="48">
        <v>18</v>
      </c>
      <c r="AC410" s="49"/>
      <c r="AD410" s="49"/>
      <c r="AE410" s="49"/>
      <c r="AF410" s="48">
        <v>0</v>
      </c>
      <c r="AG410" s="48">
        <v>3</v>
      </c>
      <c r="AH410" s="49"/>
      <c r="AI410" s="48">
        <v>3</v>
      </c>
      <c r="AJ410" s="48">
        <v>1</v>
      </c>
      <c r="AK410" s="49"/>
      <c r="AL410" s="49"/>
      <c r="AM410" s="49"/>
      <c r="AN410" s="48">
        <v>21</v>
      </c>
      <c r="AO410" s="49"/>
      <c r="AP410" s="49"/>
      <c r="AQ410" s="49"/>
      <c r="AR410" s="48">
        <v>0</v>
      </c>
      <c r="AS410" s="49"/>
      <c r="AT410" s="48">
        <v>0</v>
      </c>
      <c r="AU410" s="40"/>
    </row>
    <row r="411" spans="1:47" ht="20.100000000000001" customHeight="1" x14ac:dyDescent="0.2">
      <c r="D411" s="2" t="s">
        <v>104</v>
      </c>
      <c r="F411" s="39">
        <v>46</v>
      </c>
      <c r="G411" s="39"/>
      <c r="H411" s="39"/>
      <c r="I411" s="39"/>
      <c r="J411" s="39">
        <v>7</v>
      </c>
      <c r="K411" s="39">
        <v>1</v>
      </c>
      <c r="L411" s="39">
        <v>5</v>
      </c>
      <c r="M411" s="39"/>
      <c r="N411" s="39">
        <v>13</v>
      </c>
      <c r="O411" s="39"/>
      <c r="P411" s="39"/>
      <c r="Q411" s="39"/>
      <c r="R411" s="39">
        <v>21</v>
      </c>
      <c r="S411" s="39">
        <v>2</v>
      </c>
      <c r="T411" s="39">
        <v>0</v>
      </c>
      <c r="U411" s="39">
        <v>0</v>
      </c>
      <c r="V411" s="39">
        <v>3</v>
      </c>
      <c r="W411" s="39">
        <v>0</v>
      </c>
      <c r="X411" s="39">
        <v>0</v>
      </c>
      <c r="Y411" s="39">
        <v>0</v>
      </c>
      <c r="Z411" s="39">
        <v>3</v>
      </c>
      <c r="AA411" s="39"/>
      <c r="AB411" s="39">
        <v>29</v>
      </c>
      <c r="AC411" s="39"/>
      <c r="AD411" s="39"/>
      <c r="AE411" s="39"/>
      <c r="AF411" s="39">
        <v>2</v>
      </c>
      <c r="AG411" s="39">
        <v>7</v>
      </c>
      <c r="AH411" s="39"/>
      <c r="AI411" s="39">
        <v>2</v>
      </c>
      <c r="AJ411" s="39">
        <v>3</v>
      </c>
      <c r="AK411" s="39"/>
      <c r="AL411" s="39"/>
      <c r="AM411" s="39"/>
      <c r="AN411" s="39">
        <v>26</v>
      </c>
      <c r="AO411" s="39"/>
      <c r="AP411" s="39"/>
      <c r="AQ411" s="39"/>
      <c r="AR411" s="39">
        <v>0</v>
      </c>
      <c r="AS411" s="39"/>
      <c r="AT411" s="39">
        <v>0</v>
      </c>
      <c r="AU411" s="40"/>
    </row>
    <row r="412" spans="1:47" ht="19.5" customHeight="1" x14ac:dyDescent="0.2">
      <c r="D412" s="47" t="s">
        <v>117</v>
      </c>
      <c r="F412" s="48">
        <v>28</v>
      </c>
      <c r="G412" s="49"/>
      <c r="H412" s="49"/>
      <c r="I412" s="49"/>
      <c r="J412" s="48">
        <v>6</v>
      </c>
      <c r="K412" s="48">
        <v>3</v>
      </c>
      <c r="L412" s="48">
        <v>3</v>
      </c>
      <c r="M412" s="49"/>
      <c r="N412" s="48">
        <v>12</v>
      </c>
      <c r="O412" s="49"/>
      <c r="P412" s="49"/>
      <c r="Q412" s="49"/>
      <c r="R412" s="48">
        <v>11</v>
      </c>
      <c r="S412" s="48">
        <v>1</v>
      </c>
      <c r="T412" s="48">
        <v>0</v>
      </c>
      <c r="U412" s="48">
        <v>0</v>
      </c>
      <c r="V412" s="48">
        <v>3</v>
      </c>
      <c r="W412" s="48">
        <v>1</v>
      </c>
      <c r="X412" s="48">
        <v>0</v>
      </c>
      <c r="Y412" s="48">
        <v>0</v>
      </c>
      <c r="Z412" s="48">
        <v>3</v>
      </c>
      <c r="AA412" s="49"/>
      <c r="AB412" s="48">
        <v>19</v>
      </c>
      <c r="AC412" s="49"/>
      <c r="AD412" s="49"/>
      <c r="AE412" s="49"/>
      <c r="AF412" s="48">
        <v>0</v>
      </c>
      <c r="AG412" s="48">
        <v>0</v>
      </c>
      <c r="AH412" s="49"/>
      <c r="AI412" s="48">
        <v>0</v>
      </c>
      <c r="AJ412" s="48">
        <v>0</v>
      </c>
      <c r="AK412" s="49"/>
      <c r="AL412" s="49"/>
      <c r="AM412" s="49"/>
      <c r="AN412" s="48">
        <v>21</v>
      </c>
      <c r="AO412" s="49"/>
      <c r="AP412" s="49"/>
      <c r="AQ412" s="49"/>
      <c r="AR412" s="48">
        <v>0</v>
      </c>
      <c r="AS412" s="49"/>
      <c r="AT412" s="48">
        <v>0</v>
      </c>
      <c r="AU412" s="40"/>
    </row>
    <row r="413" spans="1:47" ht="20.100000000000001" customHeight="1" x14ac:dyDescent="0.2"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40"/>
    </row>
    <row r="414" spans="1:47" s="1" customFormat="1" ht="20.100000000000001" customHeight="1" x14ac:dyDescent="0.25">
      <c r="A414" s="3"/>
      <c r="B414" s="6"/>
      <c r="C414" s="51" t="s">
        <v>159</v>
      </c>
      <c r="D414" s="52"/>
      <c r="E414" s="5"/>
      <c r="F414" s="53">
        <v>349</v>
      </c>
      <c r="G414" s="54"/>
      <c r="H414" s="54"/>
      <c r="I414" s="54"/>
      <c r="J414" s="53">
        <v>45</v>
      </c>
      <c r="K414" s="53">
        <v>16</v>
      </c>
      <c r="L414" s="53">
        <v>58</v>
      </c>
      <c r="M414" s="54"/>
      <c r="N414" s="53">
        <v>119</v>
      </c>
      <c r="O414" s="54"/>
      <c r="P414" s="54"/>
      <c r="Q414" s="54"/>
      <c r="R414" s="53">
        <v>177</v>
      </c>
      <c r="S414" s="53">
        <v>29</v>
      </c>
      <c r="T414" s="53">
        <v>2</v>
      </c>
      <c r="U414" s="53">
        <v>0</v>
      </c>
      <c r="V414" s="53">
        <v>23</v>
      </c>
      <c r="W414" s="53">
        <v>3</v>
      </c>
      <c r="X414" s="53">
        <v>0</v>
      </c>
      <c r="Y414" s="53">
        <v>26</v>
      </c>
      <c r="Z414" s="53">
        <v>11</v>
      </c>
      <c r="AA414" s="54"/>
      <c r="AB414" s="53">
        <v>271</v>
      </c>
      <c r="AC414" s="54"/>
      <c r="AD414" s="54"/>
      <c r="AE414" s="54"/>
      <c r="AF414" s="53">
        <v>8</v>
      </c>
      <c r="AG414" s="53">
        <v>29</v>
      </c>
      <c r="AH414" s="54"/>
      <c r="AI414" s="53">
        <v>13</v>
      </c>
      <c r="AJ414" s="53">
        <v>16</v>
      </c>
      <c r="AK414" s="54"/>
      <c r="AL414" s="54"/>
      <c r="AM414" s="54"/>
      <c r="AN414" s="53">
        <v>189</v>
      </c>
      <c r="AO414" s="54"/>
      <c r="AP414" s="54"/>
      <c r="AQ414" s="54"/>
      <c r="AR414" s="53">
        <v>0</v>
      </c>
      <c r="AS414" s="54"/>
      <c r="AT414" s="53">
        <v>0</v>
      </c>
      <c r="AU414" s="40"/>
    </row>
    <row r="415" spans="1:47" ht="20.100000000000001" customHeight="1" x14ac:dyDescent="0.2"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40"/>
    </row>
    <row r="416" spans="1:47" ht="20.100000000000001" customHeight="1" x14ac:dyDescent="0.2">
      <c r="C416" s="3" t="s">
        <v>237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40"/>
    </row>
    <row r="417" spans="1:47" ht="20.100000000000001" customHeight="1" x14ac:dyDescent="0.2">
      <c r="D417" s="2" t="s">
        <v>238</v>
      </c>
      <c r="F417" s="39">
        <v>6</v>
      </c>
      <c r="G417" s="39"/>
      <c r="H417" s="39"/>
      <c r="I417" s="39"/>
      <c r="J417" s="39">
        <v>0</v>
      </c>
      <c r="K417" s="39">
        <v>0</v>
      </c>
      <c r="L417" s="39">
        <v>0</v>
      </c>
      <c r="M417" s="39"/>
      <c r="N417" s="39">
        <v>0</v>
      </c>
      <c r="O417" s="39"/>
      <c r="P417" s="39"/>
      <c r="Q417" s="39"/>
      <c r="R417" s="39">
        <v>2</v>
      </c>
      <c r="S417" s="39">
        <v>0</v>
      </c>
      <c r="T417" s="39">
        <v>0</v>
      </c>
      <c r="U417" s="39">
        <v>0</v>
      </c>
      <c r="V417" s="39">
        <v>0</v>
      </c>
      <c r="W417" s="39">
        <v>0</v>
      </c>
      <c r="X417" s="39">
        <v>0</v>
      </c>
      <c r="Y417" s="39">
        <v>0</v>
      </c>
      <c r="Z417" s="39">
        <v>0</v>
      </c>
      <c r="AA417" s="39"/>
      <c r="AB417" s="39">
        <v>2</v>
      </c>
      <c r="AC417" s="39"/>
      <c r="AD417" s="39"/>
      <c r="AE417" s="39"/>
      <c r="AF417" s="39">
        <v>0</v>
      </c>
      <c r="AG417" s="39">
        <v>0</v>
      </c>
      <c r="AH417" s="39"/>
      <c r="AI417" s="39">
        <v>0</v>
      </c>
      <c r="AJ417" s="39">
        <v>0</v>
      </c>
      <c r="AK417" s="39"/>
      <c r="AL417" s="39"/>
      <c r="AM417" s="39"/>
      <c r="AN417" s="39">
        <v>4</v>
      </c>
      <c r="AO417" s="39"/>
      <c r="AP417" s="39"/>
      <c r="AQ417" s="39"/>
      <c r="AR417" s="39">
        <v>0</v>
      </c>
      <c r="AS417" s="39"/>
      <c r="AT417" s="39">
        <v>0</v>
      </c>
      <c r="AU417" s="40"/>
    </row>
    <row r="418" spans="1:47" ht="20.100000000000001" customHeight="1" x14ac:dyDescent="0.2"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40"/>
    </row>
    <row r="419" spans="1:47" s="1" customFormat="1" ht="20.100000000000001" customHeight="1" x14ac:dyDescent="0.25">
      <c r="A419" s="3"/>
      <c r="B419" s="6"/>
      <c r="C419" s="51" t="s">
        <v>194</v>
      </c>
      <c r="D419" s="52"/>
      <c r="E419" s="5"/>
      <c r="F419" s="53">
        <v>6</v>
      </c>
      <c r="G419" s="54"/>
      <c r="H419" s="54"/>
      <c r="I419" s="54"/>
      <c r="J419" s="53">
        <v>0</v>
      </c>
      <c r="K419" s="53">
        <v>0</v>
      </c>
      <c r="L419" s="53">
        <v>0</v>
      </c>
      <c r="M419" s="54"/>
      <c r="N419" s="53">
        <v>0</v>
      </c>
      <c r="O419" s="54"/>
      <c r="P419" s="54"/>
      <c r="Q419" s="54"/>
      <c r="R419" s="53">
        <v>2</v>
      </c>
      <c r="S419" s="53">
        <v>0</v>
      </c>
      <c r="T419" s="53">
        <v>0</v>
      </c>
      <c r="U419" s="53">
        <v>0</v>
      </c>
      <c r="V419" s="53">
        <v>0</v>
      </c>
      <c r="W419" s="53">
        <v>0</v>
      </c>
      <c r="X419" s="53">
        <v>0</v>
      </c>
      <c r="Y419" s="53">
        <v>0</v>
      </c>
      <c r="Z419" s="53">
        <v>0</v>
      </c>
      <c r="AA419" s="54"/>
      <c r="AB419" s="53">
        <v>2</v>
      </c>
      <c r="AC419" s="54"/>
      <c r="AD419" s="54"/>
      <c r="AE419" s="54"/>
      <c r="AF419" s="53">
        <v>0</v>
      </c>
      <c r="AG419" s="53">
        <v>0</v>
      </c>
      <c r="AH419" s="54"/>
      <c r="AI419" s="53">
        <v>0</v>
      </c>
      <c r="AJ419" s="53">
        <v>0</v>
      </c>
      <c r="AK419" s="54"/>
      <c r="AL419" s="54"/>
      <c r="AM419" s="54"/>
      <c r="AN419" s="53">
        <v>4</v>
      </c>
      <c r="AO419" s="54"/>
      <c r="AP419" s="54"/>
      <c r="AQ419" s="54"/>
      <c r="AR419" s="53">
        <v>0</v>
      </c>
      <c r="AS419" s="54"/>
      <c r="AT419" s="53">
        <v>0</v>
      </c>
      <c r="AU419" s="40"/>
    </row>
    <row r="420" spans="1:47" ht="20.100000000000001" customHeight="1" x14ac:dyDescent="0.2"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40"/>
    </row>
    <row r="421" spans="1:47" s="1" customFormat="1" ht="20.100000000000001" customHeight="1" x14ac:dyDescent="0.25">
      <c r="A421" s="3"/>
      <c r="B421" s="57" t="s">
        <v>239</v>
      </c>
      <c r="C421" s="58"/>
      <c r="D421" s="58"/>
      <c r="E421" s="5"/>
      <c r="F421" s="59">
        <v>355</v>
      </c>
      <c r="G421" s="54"/>
      <c r="H421" s="54"/>
      <c r="I421" s="54"/>
      <c r="J421" s="59">
        <v>45</v>
      </c>
      <c r="K421" s="59">
        <v>16</v>
      </c>
      <c r="L421" s="59">
        <v>58</v>
      </c>
      <c r="M421" s="54"/>
      <c r="N421" s="59">
        <v>119</v>
      </c>
      <c r="O421" s="54"/>
      <c r="P421" s="54"/>
      <c r="Q421" s="54"/>
      <c r="R421" s="59">
        <v>179</v>
      </c>
      <c r="S421" s="59">
        <v>29</v>
      </c>
      <c r="T421" s="59">
        <v>2</v>
      </c>
      <c r="U421" s="59">
        <v>0</v>
      </c>
      <c r="V421" s="59">
        <v>23</v>
      </c>
      <c r="W421" s="59">
        <v>3</v>
      </c>
      <c r="X421" s="59">
        <v>0</v>
      </c>
      <c r="Y421" s="59">
        <v>26</v>
      </c>
      <c r="Z421" s="59">
        <v>11</v>
      </c>
      <c r="AA421" s="54"/>
      <c r="AB421" s="59">
        <v>273</v>
      </c>
      <c r="AC421" s="54"/>
      <c r="AD421" s="54"/>
      <c r="AE421" s="54"/>
      <c r="AF421" s="59">
        <v>8</v>
      </c>
      <c r="AG421" s="59">
        <v>29</v>
      </c>
      <c r="AH421" s="54"/>
      <c r="AI421" s="59">
        <v>13</v>
      </c>
      <c r="AJ421" s="59">
        <v>16</v>
      </c>
      <c r="AK421" s="54"/>
      <c r="AL421" s="54"/>
      <c r="AM421" s="54"/>
      <c r="AN421" s="59">
        <v>193</v>
      </c>
      <c r="AO421" s="54"/>
      <c r="AP421" s="54"/>
      <c r="AQ421" s="54"/>
      <c r="AR421" s="59">
        <v>0</v>
      </c>
      <c r="AS421" s="54"/>
      <c r="AT421" s="59">
        <v>0</v>
      </c>
      <c r="AU421" s="40"/>
    </row>
    <row r="422" spans="1:47" ht="20.100000000000001" customHeight="1" x14ac:dyDescent="0.2"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40"/>
    </row>
    <row r="423" spans="1:47" ht="20.100000000000001" customHeight="1" x14ac:dyDescent="0.2">
      <c r="B423" s="6" t="s">
        <v>240</v>
      </c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40"/>
    </row>
    <row r="424" spans="1:47" ht="20.100000000000001" customHeight="1" x14ac:dyDescent="0.2">
      <c r="C424" s="3" t="s">
        <v>154</v>
      </c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40"/>
    </row>
    <row r="425" spans="1:47" ht="20.100000000000001" customHeight="1" x14ac:dyDescent="0.2">
      <c r="D425" s="2" t="s">
        <v>96</v>
      </c>
      <c r="F425" s="39">
        <v>16</v>
      </c>
      <c r="G425" s="39"/>
      <c r="H425" s="39"/>
      <c r="I425" s="39"/>
      <c r="J425" s="39">
        <v>5</v>
      </c>
      <c r="K425" s="39">
        <v>6</v>
      </c>
      <c r="L425" s="39">
        <v>3</v>
      </c>
      <c r="M425" s="39"/>
      <c r="N425" s="39">
        <v>14</v>
      </c>
      <c r="O425" s="39"/>
      <c r="P425" s="39"/>
      <c r="Q425" s="39"/>
      <c r="R425" s="39">
        <v>8</v>
      </c>
      <c r="S425" s="39">
        <v>0</v>
      </c>
      <c r="T425" s="39">
        <v>0</v>
      </c>
      <c r="U425" s="39">
        <v>0</v>
      </c>
      <c r="V425" s="39">
        <v>4</v>
      </c>
      <c r="W425" s="39">
        <v>0</v>
      </c>
      <c r="X425" s="39">
        <v>0</v>
      </c>
      <c r="Y425" s="39">
        <v>2</v>
      </c>
      <c r="Z425" s="39">
        <v>0</v>
      </c>
      <c r="AA425" s="39"/>
      <c r="AB425" s="39">
        <v>14</v>
      </c>
      <c r="AC425" s="39"/>
      <c r="AD425" s="39"/>
      <c r="AE425" s="39"/>
      <c r="AF425" s="39">
        <v>4</v>
      </c>
      <c r="AG425" s="39">
        <v>6</v>
      </c>
      <c r="AH425" s="39"/>
      <c r="AI425" s="39">
        <v>2</v>
      </c>
      <c r="AJ425" s="39">
        <v>3</v>
      </c>
      <c r="AK425" s="39"/>
      <c r="AL425" s="39"/>
      <c r="AM425" s="39"/>
      <c r="AN425" s="39">
        <v>11</v>
      </c>
      <c r="AO425" s="39"/>
      <c r="AP425" s="39"/>
      <c r="AQ425" s="39"/>
      <c r="AR425" s="39">
        <v>0</v>
      </c>
      <c r="AS425" s="39"/>
      <c r="AT425" s="39">
        <v>0</v>
      </c>
      <c r="AU425" s="40"/>
    </row>
    <row r="426" spans="1:47" ht="19.5" customHeight="1" x14ac:dyDescent="0.2">
      <c r="D426" s="47" t="s">
        <v>241</v>
      </c>
      <c r="F426" s="48">
        <v>50</v>
      </c>
      <c r="G426" s="49"/>
      <c r="H426" s="49"/>
      <c r="I426" s="49"/>
      <c r="J426" s="48">
        <v>10</v>
      </c>
      <c r="K426" s="48">
        <v>5</v>
      </c>
      <c r="L426" s="48">
        <v>8</v>
      </c>
      <c r="M426" s="49"/>
      <c r="N426" s="48">
        <v>23</v>
      </c>
      <c r="O426" s="49"/>
      <c r="P426" s="49"/>
      <c r="Q426" s="49"/>
      <c r="R426" s="48">
        <v>17</v>
      </c>
      <c r="S426" s="48">
        <v>2</v>
      </c>
      <c r="T426" s="48">
        <v>1</v>
      </c>
      <c r="U426" s="48">
        <v>0</v>
      </c>
      <c r="V426" s="48">
        <v>7</v>
      </c>
      <c r="W426" s="48">
        <v>0</v>
      </c>
      <c r="X426" s="48">
        <v>1</v>
      </c>
      <c r="Y426" s="48">
        <v>3</v>
      </c>
      <c r="Z426" s="48">
        <v>0</v>
      </c>
      <c r="AA426" s="49"/>
      <c r="AB426" s="48">
        <v>31</v>
      </c>
      <c r="AC426" s="49"/>
      <c r="AD426" s="49"/>
      <c r="AE426" s="49"/>
      <c r="AF426" s="48">
        <v>0</v>
      </c>
      <c r="AG426" s="48">
        <v>6</v>
      </c>
      <c r="AH426" s="49"/>
      <c r="AI426" s="48">
        <v>0</v>
      </c>
      <c r="AJ426" s="48">
        <v>4</v>
      </c>
      <c r="AK426" s="49"/>
      <c r="AL426" s="49"/>
      <c r="AM426" s="49"/>
      <c r="AN426" s="48">
        <v>40</v>
      </c>
      <c r="AO426" s="49"/>
      <c r="AP426" s="49"/>
      <c r="AQ426" s="49"/>
      <c r="AR426" s="48">
        <v>0</v>
      </c>
      <c r="AS426" s="49"/>
      <c r="AT426" s="48">
        <v>0</v>
      </c>
      <c r="AU426" s="40"/>
    </row>
    <row r="427" spans="1:47" ht="20.100000000000001" customHeight="1" x14ac:dyDescent="0.2">
      <c r="D427" s="2" t="s">
        <v>242</v>
      </c>
      <c r="F427" s="39">
        <v>41</v>
      </c>
      <c r="G427" s="39"/>
      <c r="H427" s="39"/>
      <c r="I427" s="39"/>
      <c r="J427" s="39">
        <v>7</v>
      </c>
      <c r="K427" s="39">
        <v>4</v>
      </c>
      <c r="L427" s="39">
        <v>0</v>
      </c>
      <c r="M427" s="39"/>
      <c r="N427" s="39">
        <v>11</v>
      </c>
      <c r="O427" s="39"/>
      <c r="P427" s="39"/>
      <c r="Q427" s="39"/>
      <c r="R427" s="39">
        <v>6</v>
      </c>
      <c r="S427" s="39">
        <v>2</v>
      </c>
      <c r="T427" s="39">
        <v>1</v>
      </c>
      <c r="U427" s="39">
        <v>0</v>
      </c>
      <c r="V427" s="39">
        <v>7</v>
      </c>
      <c r="W427" s="39">
        <v>0</v>
      </c>
      <c r="X427" s="39">
        <v>1</v>
      </c>
      <c r="Y427" s="39">
        <v>0</v>
      </c>
      <c r="Z427" s="39">
        <v>0</v>
      </c>
      <c r="AA427" s="39"/>
      <c r="AB427" s="39">
        <v>17</v>
      </c>
      <c r="AC427" s="39"/>
      <c r="AD427" s="39"/>
      <c r="AE427" s="39"/>
      <c r="AF427" s="39">
        <v>1</v>
      </c>
      <c r="AG427" s="39">
        <v>8</v>
      </c>
      <c r="AH427" s="39"/>
      <c r="AI427" s="39">
        <v>1</v>
      </c>
      <c r="AJ427" s="39">
        <v>5</v>
      </c>
      <c r="AK427" s="39"/>
      <c r="AL427" s="39"/>
      <c r="AM427" s="39"/>
      <c r="AN427" s="39">
        <v>32</v>
      </c>
      <c r="AO427" s="39"/>
      <c r="AP427" s="39"/>
      <c r="AQ427" s="39"/>
      <c r="AR427" s="39">
        <v>0</v>
      </c>
      <c r="AS427" s="39"/>
      <c r="AT427" s="39">
        <v>0</v>
      </c>
      <c r="AU427" s="40"/>
    </row>
    <row r="428" spans="1:47" ht="19.5" customHeight="1" x14ac:dyDescent="0.2">
      <c r="D428" s="47" t="s">
        <v>243</v>
      </c>
      <c r="F428" s="48">
        <v>62</v>
      </c>
      <c r="G428" s="49"/>
      <c r="H428" s="49"/>
      <c r="I428" s="49"/>
      <c r="J428" s="48">
        <v>7</v>
      </c>
      <c r="K428" s="48">
        <v>6</v>
      </c>
      <c r="L428" s="48">
        <v>2</v>
      </c>
      <c r="M428" s="49"/>
      <c r="N428" s="48">
        <v>15</v>
      </c>
      <c r="O428" s="49"/>
      <c r="P428" s="49"/>
      <c r="Q428" s="49"/>
      <c r="R428" s="48">
        <v>26</v>
      </c>
      <c r="S428" s="48">
        <v>1</v>
      </c>
      <c r="T428" s="48">
        <v>4</v>
      </c>
      <c r="U428" s="48">
        <v>0</v>
      </c>
      <c r="V428" s="48">
        <v>8</v>
      </c>
      <c r="W428" s="48">
        <v>0</v>
      </c>
      <c r="X428" s="48">
        <v>0</v>
      </c>
      <c r="Y428" s="48">
        <v>2</v>
      </c>
      <c r="Z428" s="48">
        <v>1</v>
      </c>
      <c r="AA428" s="49"/>
      <c r="AB428" s="48">
        <v>42</v>
      </c>
      <c r="AC428" s="49"/>
      <c r="AD428" s="49"/>
      <c r="AE428" s="49"/>
      <c r="AF428" s="48">
        <v>3</v>
      </c>
      <c r="AG428" s="48">
        <v>3</v>
      </c>
      <c r="AH428" s="49"/>
      <c r="AI428" s="48">
        <v>4</v>
      </c>
      <c r="AJ428" s="48">
        <v>3</v>
      </c>
      <c r="AK428" s="49"/>
      <c r="AL428" s="49"/>
      <c r="AM428" s="49"/>
      <c r="AN428" s="48">
        <v>36</v>
      </c>
      <c r="AO428" s="49"/>
      <c r="AP428" s="49"/>
      <c r="AQ428" s="49"/>
      <c r="AR428" s="48">
        <v>0</v>
      </c>
      <c r="AS428" s="49"/>
      <c r="AT428" s="48">
        <v>0</v>
      </c>
      <c r="AU428" s="40"/>
    </row>
    <row r="429" spans="1:47" ht="20.100000000000001" customHeight="1" x14ac:dyDescent="0.2">
      <c r="D429" s="2" t="s">
        <v>244</v>
      </c>
      <c r="F429" s="39">
        <v>36</v>
      </c>
      <c r="G429" s="39"/>
      <c r="H429" s="39"/>
      <c r="I429" s="39"/>
      <c r="J429" s="39">
        <v>3</v>
      </c>
      <c r="K429" s="39">
        <v>3</v>
      </c>
      <c r="L429" s="39">
        <v>3</v>
      </c>
      <c r="M429" s="39"/>
      <c r="N429" s="39">
        <v>9</v>
      </c>
      <c r="O429" s="39"/>
      <c r="P429" s="39"/>
      <c r="Q429" s="39"/>
      <c r="R429" s="39">
        <v>19</v>
      </c>
      <c r="S429" s="39">
        <v>1</v>
      </c>
      <c r="T429" s="39">
        <v>0</v>
      </c>
      <c r="U429" s="39">
        <v>0</v>
      </c>
      <c r="V429" s="39">
        <v>1</v>
      </c>
      <c r="W429" s="39">
        <v>0</v>
      </c>
      <c r="X429" s="39">
        <v>0</v>
      </c>
      <c r="Y429" s="39">
        <v>5</v>
      </c>
      <c r="Z429" s="39">
        <v>1</v>
      </c>
      <c r="AA429" s="39"/>
      <c r="AB429" s="39">
        <v>27</v>
      </c>
      <c r="AC429" s="39"/>
      <c r="AD429" s="39"/>
      <c r="AE429" s="39"/>
      <c r="AF429" s="39">
        <v>0</v>
      </c>
      <c r="AG429" s="39">
        <v>1</v>
      </c>
      <c r="AH429" s="39"/>
      <c r="AI429" s="39">
        <v>3</v>
      </c>
      <c r="AJ429" s="39">
        <v>2</v>
      </c>
      <c r="AK429" s="39"/>
      <c r="AL429" s="39"/>
      <c r="AM429" s="39"/>
      <c r="AN429" s="39">
        <v>22</v>
      </c>
      <c r="AO429" s="39"/>
      <c r="AP429" s="39"/>
      <c r="AQ429" s="39"/>
      <c r="AR429" s="39">
        <v>0</v>
      </c>
      <c r="AS429" s="39"/>
      <c r="AT429" s="39">
        <v>0</v>
      </c>
      <c r="AU429" s="40"/>
    </row>
    <row r="430" spans="1:47" ht="19.5" customHeight="1" x14ac:dyDescent="0.2">
      <c r="D430" s="47" t="s">
        <v>115</v>
      </c>
      <c r="F430" s="48">
        <v>114</v>
      </c>
      <c r="G430" s="49"/>
      <c r="H430" s="49"/>
      <c r="I430" s="49"/>
      <c r="J430" s="48">
        <v>6</v>
      </c>
      <c r="K430" s="48">
        <v>0</v>
      </c>
      <c r="L430" s="48">
        <v>3</v>
      </c>
      <c r="M430" s="49"/>
      <c r="N430" s="48">
        <v>9</v>
      </c>
      <c r="O430" s="49"/>
      <c r="P430" s="49"/>
      <c r="Q430" s="49"/>
      <c r="R430" s="48">
        <v>33</v>
      </c>
      <c r="S430" s="48">
        <v>3</v>
      </c>
      <c r="T430" s="48">
        <v>2</v>
      </c>
      <c r="U430" s="48">
        <v>0</v>
      </c>
      <c r="V430" s="48">
        <v>1</v>
      </c>
      <c r="W430" s="48">
        <v>0</v>
      </c>
      <c r="X430" s="48">
        <v>0</v>
      </c>
      <c r="Y430" s="48">
        <v>7</v>
      </c>
      <c r="Z430" s="48">
        <v>0</v>
      </c>
      <c r="AA430" s="49"/>
      <c r="AB430" s="48">
        <v>46</v>
      </c>
      <c r="AC430" s="49"/>
      <c r="AD430" s="49"/>
      <c r="AE430" s="49"/>
      <c r="AF430" s="48">
        <v>0</v>
      </c>
      <c r="AG430" s="48">
        <v>11</v>
      </c>
      <c r="AH430" s="49"/>
      <c r="AI430" s="48">
        <v>2</v>
      </c>
      <c r="AJ430" s="48">
        <v>7</v>
      </c>
      <c r="AK430" s="49"/>
      <c r="AL430" s="49"/>
      <c r="AM430" s="49"/>
      <c r="AN430" s="48">
        <v>75</v>
      </c>
      <c r="AO430" s="49"/>
      <c r="AP430" s="49"/>
      <c r="AQ430" s="49"/>
      <c r="AR430" s="48">
        <v>0</v>
      </c>
      <c r="AS430" s="49"/>
      <c r="AT430" s="48">
        <v>0</v>
      </c>
      <c r="AU430" s="40"/>
    </row>
    <row r="431" spans="1:47" ht="20.100000000000001" customHeight="1" x14ac:dyDescent="0.2">
      <c r="D431" s="2" t="s">
        <v>116</v>
      </c>
      <c r="F431" s="39">
        <v>85</v>
      </c>
      <c r="G431" s="39"/>
      <c r="H431" s="39"/>
      <c r="I431" s="39"/>
      <c r="J431" s="39">
        <v>4</v>
      </c>
      <c r="K431" s="39">
        <v>2</v>
      </c>
      <c r="L431" s="39">
        <v>5</v>
      </c>
      <c r="M431" s="39"/>
      <c r="N431" s="39">
        <v>11</v>
      </c>
      <c r="O431" s="39"/>
      <c r="P431" s="39"/>
      <c r="Q431" s="39"/>
      <c r="R431" s="39">
        <v>14</v>
      </c>
      <c r="S431" s="39">
        <v>7</v>
      </c>
      <c r="T431" s="39">
        <v>3</v>
      </c>
      <c r="U431" s="39">
        <v>0</v>
      </c>
      <c r="V431" s="39">
        <v>7</v>
      </c>
      <c r="W431" s="39">
        <v>0</v>
      </c>
      <c r="X431" s="39">
        <v>0</v>
      </c>
      <c r="Y431" s="39">
        <v>0</v>
      </c>
      <c r="Z431" s="39">
        <v>0</v>
      </c>
      <c r="AA431" s="39"/>
      <c r="AB431" s="39">
        <v>31</v>
      </c>
      <c r="AC431" s="39"/>
      <c r="AD431" s="39"/>
      <c r="AE431" s="39"/>
      <c r="AF431" s="39">
        <v>0</v>
      </c>
      <c r="AG431" s="39">
        <v>10</v>
      </c>
      <c r="AH431" s="39"/>
      <c r="AI431" s="39">
        <v>1</v>
      </c>
      <c r="AJ431" s="39">
        <v>5</v>
      </c>
      <c r="AK431" s="39"/>
      <c r="AL431" s="39"/>
      <c r="AM431" s="39"/>
      <c r="AN431" s="39">
        <v>61</v>
      </c>
      <c r="AO431" s="39"/>
      <c r="AP431" s="39"/>
      <c r="AQ431" s="39"/>
      <c r="AR431" s="39">
        <v>0</v>
      </c>
      <c r="AS431" s="39"/>
      <c r="AT431" s="39">
        <v>0</v>
      </c>
      <c r="AU431" s="40"/>
    </row>
    <row r="432" spans="1:47" ht="19.5" customHeight="1" x14ac:dyDescent="0.2">
      <c r="D432" s="47" t="s">
        <v>103</v>
      </c>
      <c r="F432" s="48">
        <v>53</v>
      </c>
      <c r="G432" s="49"/>
      <c r="H432" s="49"/>
      <c r="I432" s="49"/>
      <c r="J432" s="48">
        <v>10</v>
      </c>
      <c r="K432" s="48">
        <v>8</v>
      </c>
      <c r="L432" s="48">
        <v>4</v>
      </c>
      <c r="M432" s="49"/>
      <c r="N432" s="48">
        <v>22</v>
      </c>
      <c r="O432" s="49"/>
      <c r="P432" s="49"/>
      <c r="Q432" s="49"/>
      <c r="R432" s="48">
        <v>20</v>
      </c>
      <c r="S432" s="48">
        <v>3</v>
      </c>
      <c r="T432" s="48">
        <v>0</v>
      </c>
      <c r="U432" s="48">
        <v>0</v>
      </c>
      <c r="V432" s="48">
        <v>6</v>
      </c>
      <c r="W432" s="48">
        <v>0</v>
      </c>
      <c r="X432" s="48">
        <v>0</v>
      </c>
      <c r="Y432" s="48">
        <v>8</v>
      </c>
      <c r="Z432" s="48">
        <v>0</v>
      </c>
      <c r="AA432" s="49"/>
      <c r="AB432" s="48">
        <v>37</v>
      </c>
      <c r="AC432" s="49"/>
      <c r="AD432" s="49"/>
      <c r="AE432" s="49"/>
      <c r="AF432" s="48">
        <v>1</v>
      </c>
      <c r="AG432" s="48">
        <v>4</v>
      </c>
      <c r="AH432" s="49"/>
      <c r="AI432" s="48">
        <v>5</v>
      </c>
      <c r="AJ432" s="48">
        <v>1</v>
      </c>
      <c r="AK432" s="49"/>
      <c r="AL432" s="49"/>
      <c r="AM432" s="49"/>
      <c r="AN432" s="48">
        <v>39</v>
      </c>
      <c r="AO432" s="49"/>
      <c r="AP432" s="49"/>
      <c r="AQ432" s="49"/>
      <c r="AR432" s="48">
        <v>0</v>
      </c>
      <c r="AS432" s="49"/>
      <c r="AT432" s="48">
        <v>0</v>
      </c>
      <c r="AU432" s="40"/>
    </row>
    <row r="433" spans="1:47" ht="19.5" customHeight="1" x14ac:dyDescent="0.2">
      <c r="D433" s="50" t="s">
        <v>104</v>
      </c>
      <c r="F433" s="49">
        <v>0</v>
      </c>
      <c r="G433" s="49"/>
      <c r="H433" s="49"/>
      <c r="I433" s="49"/>
      <c r="J433" s="49">
        <v>8</v>
      </c>
      <c r="K433" s="49">
        <v>5</v>
      </c>
      <c r="L433" s="49">
        <v>0</v>
      </c>
      <c r="M433" s="49"/>
      <c r="N433" s="49">
        <v>13</v>
      </c>
      <c r="O433" s="49"/>
      <c r="P433" s="49"/>
      <c r="Q433" s="49"/>
      <c r="R433" s="49">
        <v>0</v>
      </c>
      <c r="S433" s="49">
        <v>0</v>
      </c>
      <c r="T433" s="49">
        <v>0</v>
      </c>
      <c r="U433" s="49">
        <v>0</v>
      </c>
      <c r="V433" s="49">
        <v>8</v>
      </c>
      <c r="W433" s="49">
        <v>0</v>
      </c>
      <c r="X433" s="49">
        <v>0</v>
      </c>
      <c r="Y433" s="49">
        <v>5</v>
      </c>
      <c r="Z433" s="49">
        <v>0</v>
      </c>
      <c r="AA433" s="49"/>
      <c r="AB433" s="49">
        <v>13</v>
      </c>
      <c r="AC433" s="49"/>
      <c r="AD433" s="49"/>
      <c r="AE433" s="49"/>
      <c r="AF433" s="49">
        <v>0</v>
      </c>
      <c r="AG433" s="49">
        <v>0</v>
      </c>
      <c r="AH433" s="49"/>
      <c r="AI433" s="49">
        <v>0</v>
      </c>
      <c r="AJ433" s="49">
        <v>0</v>
      </c>
      <c r="AK433" s="49"/>
      <c r="AL433" s="49"/>
      <c r="AM433" s="49"/>
      <c r="AN433" s="49">
        <v>0</v>
      </c>
      <c r="AO433" s="49"/>
      <c r="AP433" s="49"/>
      <c r="AQ433" s="49"/>
      <c r="AR433" s="49">
        <v>0</v>
      </c>
      <c r="AS433" s="49"/>
      <c r="AT433" s="49">
        <v>0</v>
      </c>
      <c r="AU433" s="40"/>
    </row>
    <row r="434" spans="1:47" ht="19.5" customHeight="1" x14ac:dyDescent="0.2">
      <c r="D434" s="47" t="s">
        <v>105</v>
      </c>
      <c r="F434" s="48">
        <v>0</v>
      </c>
      <c r="G434" s="49"/>
      <c r="H434" s="49"/>
      <c r="I434" s="49"/>
      <c r="J434" s="48">
        <v>5</v>
      </c>
      <c r="K434" s="48">
        <v>5</v>
      </c>
      <c r="L434" s="48">
        <v>0</v>
      </c>
      <c r="M434" s="49"/>
      <c r="N434" s="48">
        <v>10</v>
      </c>
      <c r="O434" s="49"/>
      <c r="P434" s="49"/>
      <c r="Q434" s="49"/>
      <c r="R434" s="48">
        <v>0</v>
      </c>
      <c r="S434" s="48">
        <v>0</v>
      </c>
      <c r="T434" s="48">
        <v>0</v>
      </c>
      <c r="U434" s="48">
        <v>0</v>
      </c>
      <c r="V434" s="48">
        <v>5</v>
      </c>
      <c r="W434" s="48">
        <v>0</v>
      </c>
      <c r="X434" s="48">
        <v>0</v>
      </c>
      <c r="Y434" s="48">
        <v>1</v>
      </c>
      <c r="Z434" s="48">
        <v>0</v>
      </c>
      <c r="AA434" s="49"/>
      <c r="AB434" s="48">
        <v>6</v>
      </c>
      <c r="AC434" s="49"/>
      <c r="AD434" s="49"/>
      <c r="AE434" s="49"/>
      <c r="AF434" s="48">
        <v>1</v>
      </c>
      <c r="AG434" s="48">
        <v>1</v>
      </c>
      <c r="AH434" s="49"/>
      <c r="AI434" s="48">
        <v>1</v>
      </c>
      <c r="AJ434" s="48">
        <v>0</v>
      </c>
      <c r="AK434" s="49"/>
      <c r="AL434" s="49"/>
      <c r="AM434" s="49"/>
      <c r="AN434" s="48">
        <v>3</v>
      </c>
      <c r="AO434" s="49"/>
      <c r="AP434" s="49"/>
      <c r="AQ434" s="49"/>
      <c r="AR434" s="48">
        <v>0</v>
      </c>
      <c r="AS434" s="49"/>
      <c r="AT434" s="48">
        <v>0</v>
      </c>
      <c r="AU434" s="40"/>
    </row>
    <row r="435" spans="1:47" ht="19.5" customHeight="1" x14ac:dyDescent="0.2">
      <c r="D435" s="50" t="s">
        <v>106</v>
      </c>
      <c r="F435" s="49">
        <v>0</v>
      </c>
      <c r="G435" s="49"/>
      <c r="H435" s="49"/>
      <c r="I435" s="49"/>
      <c r="J435" s="49">
        <v>6</v>
      </c>
      <c r="K435" s="49">
        <v>2</v>
      </c>
      <c r="L435" s="49">
        <v>0</v>
      </c>
      <c r="M435" s="49"/>
      <c r="N435" s="49">
        <v>8</v>
      </c>
      <c r="O435" s="49"/>
      <c r="P435" s="49"/>
      <c r="Q435" s="49"/>
      <c r="R435" s="49">
        <v>0</v>
      </c>
      <c r="S435" s="49">
        <v>0</v>
      </c>
      <c r="T435" s="49">
        <v>0</v>
      </c>
      <c r="U435" s="49">
        <v>0</v>
      </c>
      <c r="V435" s="49">
        <v>7</v>
      </c>
      <c r="W435" s="49">
        <v>0</v>
      </c>
      <c r="X435" s="49">
        <v>0</v>
      </c>
      <c r="Y435" s="49">
        <v>0</v>
      </c>
      <c r="Z435" s="49">
        <v>0</v>
      </c>
      <c r="AA435" s="49"/>
      <c r="AB435" s="49">
        <v>7</v>
      </c>
      <c r="AC435" s="49"/>
      <c r="AD435" s="49"/>
      <c r="AE435" s="49"/>
      <c r="AF435" s="49">
        <v>0</v>
      </c>
      <c r="AG435" s="49">
        <v>0</v>
      </c>
      <c r="AH435" s="49"/>
      <c r="AI435" s="49">
        <v>0</v>
      </c>
      <c r="AJ435" s="49">
        <v>0</v>
      </c>
      <c r="AK435" s="49"/>
      <c r="AL435" s="49"/>
      <c r="AM435" s="49"/>
      <c r="AN435" s="49">
        <v>1</v>
      </c>
      <c r="AO435" s="49"/>
      <c r="AP435" s="49"/>
      <c r="AQ435" s="49"/>
      <c r="AR435" s="49">
        <v>0</v>
      </c>
      <c r="AS435" s="49"/>
      <c r="AT435" s="49">
        <v>0</v>
      </c>
      <c r="AU435" s="40"/>
    </row>
    <row r="436" spans="1:47" ht="20.100000000000001" customHeight="1" x14ac:dyDescent="0.2"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40"/>
    </row>
    <row r="437" spans="1:47" s="1" customFormat="1" ht="20.100000000000001" customHeight="1" x14ac:dyDescent="0.25">
      <c r="A437" s="3"/>
      <c r="B437" s="6"/>
      <c r="C437" s="51" t="s">
        <v>159</v>
      </c>
      <c r="D437" s="52"/>
      <c r="E437" s="5"/>
      <c r="F437" s="53">
        <v>457</v>
      </c>
      <c r="G437" s="54"/>
      <c r="H437" s="54"/>
      <c r="I437" s="54"/>
      <c r="J437" s="53">
        <v>71</v>
      </c>
      <c r="K437" s="53">
        <v>46</v>
      </c>
      <c r="L437" s="53">
        <v>28</v>
      </c>
      <c r="M437" s="54"/>
      <c r="N437" s="53">
        <v>145</v>
      </c>
      <c r="O437" s="54"/>
      <c r="P437" s="54"/>
      <c r="Q437" s="54"/>
      <c r="R437" s="53">
        <v>143</v>
      </c>
      <c r="S437" s="53">
        <v>19</v>
      </c>
      <c r="T437" s="53">
        <v>11</v>
      </c>
      <c r="U437" s="53">
        <v>0</v>
      </c>
      <c r="V437" s="53">
        <v>61</v>
      </c>
      <c r="W437" s="53">
        <v>0</v>
      </c>
      <c r="X437" s="53">
        <v>2</v>
      </c>
      <c r="Y437" s="53">
        <v>33</v>
      </c>
      <c r="Z437" s="53">
        <v>2</v>
      </c>
      <c r="AA437" s="54"/>
      <c r="AB437" s="53">
        <v>271</v>
      </c>
      <c r="AC437" s="54"/>
      <c r="AD437" s="54"/>
      <c r="AE437" s="54"/>
      <c r="AF437" s="53">
        <v>10</v>
      </c>
      <c r="AG437" s="53">
        <v>50</v>
      </c>
      <c r="AH437" s="54"/>
      <c r="AI437" s="53">
        <v>19</v>
      </c>
      <c r="AJ437" s="53">
        <v>30</v>
      </c>
      <c r="AK437" s="54"/>
      <c r="AL437" s="54"/>
      <c r="AM437" s="54"/>
      <c r="AN437" s="53">
        <v>320</v>
      </c>
      <c r="AO437" s="54"/>
      <c r="AP437" s="54"/>
      <c r="AQ437" s="54"/>
      <c r="AR437" s="53">
        <v>0</v>
      </c>
      <c r="AS437" s="54"/>
      <c r="AT437" s="53">
        <v>0</v>
      </c>
      <c r="AU437" s="40"/>
    </row>
    <row r="438" spans="1:47" s="1" customFormat="1" ht="20.100000000000001" customHeight="1" x14ac:dyDescent="0.2">
      <c r="A438" s="3"/>
      <c r="B438" s="6"/>
      <c r="C438" s="3"/>
      <c r="D438" s="3"/>
      <c r="E438" s="5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40"/>
    </row>
    <row r="439" spans="1:47" s="1" customFormat="1" ht="20.100000000000001" customHeight="1" x14ac:dyDescent="0.25">
      <c r="A439" s="3"/>
      <c r="B439" s="57" t="s">
        <v>245</v>
      </c>
      <c r="C439" s="58"/>
      <c r="D439" s="58"/>
      <c r="E439" s="5"/>
      <c r="F439" s="59">
        <v>457</v>
      </c>
      <c r="G439" s="54"/>
      <c r="H439" s="54"/>
      <c r="I439" s="54"/>
      <c r="J439" s="59">
        <v>71</v>
      </c>
      <c r="K439" s="59">
        <v>46</v>
      </c>
      <c r="L439" s="59">
        <v>28</v>
      </c>
      <c r="M439" s="54"/>
      <c r="N439" s="59">
        <v>145</v>
      </c>
      <c r="O439" s="54"/>
      <c r="P439" s="54"/>
      <c r="Q439" s="54"/>
      <c r="R439" s="59">
        <v>143</v>
      </c>
      <c r="S439" s="59">
        <v>19</v>
      </c>
      <c r="T439" s="59">
        <v>11</v>
      </c>
      <c r="U439" s="59">
        <v>0</v>
      </c>
      <c r="V439" s="59">
        <v>61</v>
      </c>
      <c r="W439" s="59">
        <v>0</v>
      </c>
      <c r="X439" s="59">
        <v>2</v>
      </c>
      <c r="Y439" s="59">
        <v>33</v>
      </c>
      <c r="Z439" s="59">
        <v>2</v>
      </c>
      <c r="AA439" s="54"/>
      <c r="AB439" s="59">
        <v>271</v>
      </c>
      <c r="AC439" s="54"/>
      <c r="AD439" s="54"/>
      <c r="AE439" s="54"/>
      <c r="AF439" s="59">
        <v>10</v>
      </c>
      <c r="AG439" s="59">
        <v>50</v>
      </c>
      <c r="AH439" s="54"/>
      <c r="AI439" s="59">
        <v>19</v>
      </c>
      <c r="AJ439" s="59">
        <v>30</v>
      </c>
      <c r="AK439" s="54"/>
      <c r="AL439" s="54"/>
      <c r="AM439" s="54"/>
      <c r="AN439" s="59">
        <v>320</v>
      </c>
      <c r="AO439" s="54"/>
      <c r="AP439" s="54"/>
      <c r="AQ439" s="54"/>
      <c r="AR439" s="59">
        <v>0</v>
      </c>
      <c r="AS439" s="54"/>
      <c r="AT439" s="59">
        <v>0</v>
      </c>
      <c r="AU439" s="40"/>
    </row>
    <row r="440" spans="1:47" ht="20.100000000000001" customHeight="1" x14ac:dyDescent="0.2"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40"/>
    </row>
    <row r="441" spans="1:47" ht="20.100000000000001" customHeight="1" x14ac:dyDescent="0.2">
      <c r="B441" s="6" t="s">
        <v>246</v>
      </c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40"/>
    </row>
    <row r="442" spans="1:47" ht="20.100000000000001" customHeight="1" x14ac:dyDescent="0.2">
      <c r="C442" s="3" t="s">
        <v>154</v>
      </c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40"/>
    </row>
    <row r="443" spans="1:47" ht="20.100000000000001" customHeight="1" x14ac:dyDescent="0.2">
      <c r="D443" s="2" t="s">
        <v>122</v>
      </c>
      <c r="F443" s="39">
        <v>13</v>
      </c>
      <c r="G443" s="39"/>
      <c r="H443" s="39"/>
      <c r="I443" s="39"/>
      <c r="J443" s="39">
        <v>12</v>
      </c>
      <c r="K443" s="39">
        <v>3</v>
      </c>
      <c r="L443" s="39">
        <v>4</v>
      </c>
      <c r="M443" s="39"/>
      <c r="N443" s="39">
        <v>19</v>
      </c>
      <c r="O443" s="39"/>
      <c r="P443" s="39"/>
      <c r="Q443" s="39"/>
      <c r="R443" s="39">
        <v>8</v>
      </c>
      <c r="S443" s="39">
        <v>4</v>
      </c>
      <c r="T443" s="39">
        <v>0</v>
      </c>
      <c r="U443" s="39">
        <v>0</v>
      </c>
      <c r="V443" s="39">
        <v>2</v>
      </c>
      <c r="W443" s="39">
        <v>1</v>
      </c>
      <c r="X443" s="39">
        <v>0</v>
      </c>
      <c r="Y443" s="39">
        <v>6</v>
      </c>
      <c r="Z443" s="39">
        <v>2</v>
      </c>
      <c r="AA443" s="39"/>
      <c r="AB443" s="39">
        <v>23</v>
      </c>
      <c r="AC443" s="39"/>
      <c r="AD443" s="39"/>
      <c r="AE443" s="39"/>
      <c r="AF443" s="39">
        <v>3</v>
      </c>
      <c r="AG443" s="39">
        <v>4</v>
      </c>
      <c r="AH443" s="39"/>
      <c r="AI443" s="39">
        <v>2</v>
      </c>
      <c r="AJ443" s="39">
        <v>3</v>
      </c>
      <c r="AK443" s="39"/>
      <c r="AL443" s="39"/>
      <c r="AM443" s="39"/>
      <c r="AN443" s="39">
        <v>7</v>
      </c>
      <c r="AO443" s="39"/>
      <c r="AP443" s="39"/>
      <c r="AQ443" s="39"/>
      <c r="AR443" s="39">
        <v>0</v>
      </c>
      <c r="AS443" s="39"/>
      <c r="AT443" s="39">
        <v>0</v>
      </c>
      <c r="AU443" s="40"/>
    </row>
    <row r="444" spans="1:47" ht="19.5" customHeight="1" x14ac:dyDescent="0.2">
      <c r="D444" s="47" t="s">
        <v>97</v>
      </c>
      <c r="F444" s="48">
        <v>9</v>
      </c>
      <c r="G444" s="49"/>
      <c r="H444" s="49"/>
      <c r="I444" s="49"/>
      <c r="J444" s="48">
        <v>11</v>
      </c>
      <c r="K444" s="48">
        <v>3</v>
      </c>
      <c r="L444" s="48">
        <v>0</v>
      </c>
      <c r="M444" s="49"/>
      <c r="N444" s="48">
        <v>14</v>
      </c>
      <c r="O444" s="49"/>
      <c r="P444" s="49"/>
      <c r="Q444" s="49"/>
      <c r="R444" s="48">
        <v>3</v>
      </c>
      <c r="S444" s="48">
        <v>1</v>
      </c>
      <c r="T444" s="48">
        <v>0</v>
      </c>
      <c r="U444" s="48">
        <v>0</v>
      </c>
      <c r="V444" s="48">
        <v>1</v>
      </c>
      <c r="W444" s="48">
        <v>0</v>
      </c>
      <c r="X444" s="48">
        <v>0</v>
      </c>
      <c r="Y444" s="48">
        <v>8</v>
      </c>
      <c r="Z444" s="48">
        <v>2</v>
      </c>
      <c r="AA444" s="49"/>
      <c r="AB444" s="48">
        <v>15</v>
      </c>
      <c r="AC444" s="49"/>
      <c r="AD444" s="49"/>
      <c r="AE444" s="49"/>
      <c r="AF444" s="48">
        <v>2</v>
      </c>
      <c r="AG444" s="48">
        <v>1</v>
      </c>
      <c r="AH444" s="49"/>
      <c r="AI444" s="48">
        <v>2</v>
      </c>
      <c r="AJ444" s="48">
        <v>1</v>
      </c>
      <c r="AK444" s="49"/>
      <c r="AL444" s="49"/>
      <c r="AM444" s="49"/>
      <c r="AN444" s="48">
        <v>8</v>
      </c>
      <c r="AO444" s="49"/>
      <c r="AP444" s="49"/>
      <c r="AQ444" s="49"/>
      <c r="AR444" s="48">
        <v>0</v>
      </c>
      <c r="AS444" s="49"/>
      <c r="AT444" s="48">
        <v>0</v>
      </c>
      <c r="AU444" s="40"/>
    </row>
    <row r="445" spans="1:47" ht="20.100000000000001" customHeight="1" x14ac:dyDescent="0.2">
      <c r="D445" s="2" t="s">
        <v>113</v>
      </c>
      <c r="F445" s="39">
        <v>6</v>
      </c>
      <c r="G445" s="39"/>
      <c r="H445" s="39"/>
      <c r="I445" s="39"/>
      <c r="J445" s="39">
        <v>15</v>
      </c>
      <c r="K445" s="39">
        <v>0</v>
      </c>
      <c r="L445" s="39">
        <v>0</v>
      </c>
      <c r="M445" s="39"/>
      <c r="N445" s="39">
        <v>15</v>
      </c>
      <c r="O445" s="39"/>
      <c r="P445" s="39"/>
      <c r="Q445" s="39"/>
      <c r="R445" s="39">
        <v>0</v>
      </c>
      <c r="S445" s="39">
        <v>4</v>
      </c>
      <c r="T445" s="39">
        <v>0</v>
      </c>
      <c r="U445" s="39">
        <v>0</v>
      </c>
      <c r="V445" s="39">
        <v>0</v>
      </c>
      <c r="W445" s="39">
        <v>0</v>
      </c>
      <c r="X445" s="39">
        <v>1</v>
      </c>
      <c r="Y445" s="39">
        <v>8</v>
      </c>
      <c r="Z445" s="39">
        <v>0</v>
      </c>
      <c r="AA445" s="39"/>
      <c r="AB445" s="39">
        <v>13</v>
      </c>
      <c r="AC445" s="39"/>
      <c r="AD445" s="39"/>
      <c r="AE445" s="39"/>
      <c r="AF445" s="39">
        <v>4</v>
      </c>
      <c r="AG445" s="39">
        <v>0</v>
      </c>
      <c r="AH445" s="39"/>
      <c r="AI445" s="39">
        <v>4</v>
      </c>
      <c r="AJ445" s="39">
        <v>1</v>
      </c>
      <c r="AK445" s="39"/>
      <c r="AL445" s="39"/>
      <c r="AM445" s="39"/>
      <c r="AN445" s="39">
        <v>9</v>
      </c>
      <c r="AO445" s="39"/>
      <c r="AP445" s="39"/>
      <c r="AQ445" s="39"/>
      <c r="AR445" s="39">
        <v>0</v>
      </c>
      <c r="AS445" s="39"/>
      <c r="AT445" s="39">
        <v>0</v>
      </c>
      <c r="AU445" s="40"/>
    </row>
    <row r="446" spans="1:47" ht="19.5" customHeight="1" x14ac:dyDescent="0.2">
      <c r="D446" s="47" t="s">
        <v>136</v>
      </c>
      <c r="F446" s="48">
        <v>23</v>
      </c>
      <c r="G446" s="49"/>
      <c r="H446" s="49"/>
      <c r="I446" s="49"/>
      <c r="J446" s="48">
        <v>15</v>
      </c>
      <c r="K446" s="48">
        <v>1</v>
      </c>
      <c r="L446" s="48">
        <v>3</v>
      </c>
      <c r="M446" s="49"/>
      <c r="N446" s="48">
        <v>19</v>
      </c>
      <c r="O446" s="49"/>
      <c r="P446" s="49"/>
      <c r="Q446" s="49"/>
      <c r="R446" s="48">
        <v>15</v>
      </c>
      <c r="S446" s="48">
        <v>4</v>
      </c>
      <c r="T446" s="48">
        <v>0</v>
      </c>
      <c r="U446" s="48">
        <v>0</v>
      </c>
      <c r="V446" s="48">
        <v>1</v>
      </c>
      <c r="W446" s="48">
        <v>0</v>
      </c>
      <c r="X446" s="48">
        <v>0</v>
      </c>
      <c r="Y446" s="48">
        <v>11</v>
      </c>
      <c r="Z446" s="48">
        <v>0</v>
      </c>
      <c r="AA446" s="49"/>
      <c r="AB446" s="48">
        <v>31</v>
      </c>
      <c r="AC446" s="49"/>
      <c r="AD446" s="49"/>
      <c r="AE446" s="49"/>
      <c r="AF446" s="48">
        <v>3</v>
      </c>
      <c r="AG446" s="48">
        <v>4</v>
      </c>
      <c r="AH446" s="49"/>
      <c r="AI446" s="48">
        <v>2</v>
      </c>
      <c r="AJ446" s="48">
        <v>4</v>
      </c>
      <c r="AK446" s="49"/>
      <c r="AL446" s="49"/>
      <c r="AM446" s="49"/>
      <c r="AN446" s="48">
        <v>10</v>
      </c>
      <c r="AO446" s="49"/>
      <c r="AP446" s="49"/>
      <c r="AQ446" s="49"/>
      <c r="AR446" s="48">
        <v>0</v>
      </c>
      <c r="AS446" s="49"/>
      <c r="AT446" s="48">
        <v>0</v>
      </c>
      <c r="AU446" s="40"/>
    </row>
    <row r="447" spans="1:47" ht="20.100000000000001" customHeight="1" x14ac:dyDescent="0.2">
      <c r="D447" s="2" t="s">
        <v>114</v>
      </c>
      <c r="F447" s="39">
        <v>8</v>
      </c>
      <c r="G447" s="39"/>
      <c r="H447" s="39"/>
      <c r="I447" s="39"/>
      <c r="J447" s="39">
        <v>8</v>
      </c>
      <c r="K447" s="39">
        <v>1</v>
      </c>
      <c r="L447" s="39">
        <v>0</v>
      </c>
      <c r="M447" s="39"/>
      <c r="N447" s="39">
        <v>9</v>
      </c>
      <c r="O447" s="39"/>
      <c r="P447" s="39"/>
      <c r="Q447" s="39"/>
      <c r="R447" s="39">
        <v>5</v>
      </c>
      <c r="S447" s="39">
        <v>2</v>
      </c>
      <c r="T447" s="39">
        <v>0</v>
      </c>
      <c r="U447" s="39">
        <v>0</v>
      </c>
      <c r="V447" s="39">
        <v>2</v>
      </c>
      <c r="W447" s="39">
        <v>1</v>
      </c>
      <c r="X447" s="39">
        <v>1</v>
      </c>
      <c r="Y447" s="39">
        <v>0</v>
      </c>
      <c r="Z447" s="39">
        <v>0</v>
      </c>
      <c r="AA447" s="39"/>
      <c r="AB447" s="39">
        <v>11</v>
      </c>
      <c r="AC447" s="39"/>
      <c r="AD447" s="39"/>
      <c r="AE447" s="39"/>
      <c r="AF447" s="39">
        <v>5</v>
      </c>
      <c r="AG447" s="39">
        <v>0</v>
      </c>
      <c r="AH447" s="39"/>
      <c r="AI447" s="39">
        <v>6</v>
      </c>
      <c r="AJ447" s="39">
        <v>0</v>
      </c>
      <c r="AK447" s="39"/>
      <c r="AL447" s="39"/>
      <c r="AM447" s="39"/>
      <c r="AN447" s="39">
        <v>7</v>
      </c>
      <c r="AO447" s="39"/>
      <c r="AP447" s="39"/>
      <c r="AQ447" s="39"/>
      <c r="AR447" s="39">
        <v>0</v>
      </c>
      <c r="AS447" s="39"/>
      <c r="AT447" s="39">
        <v>0</v>
      </c>
      <c r="AU447" s="40"/>
    </row>
    <row r="448" spans="1:47" ht="20.100000000000001" customHeight="1" x14ac:dyDescent="0.2"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40"/>
    </row>
    <row r="449" spans="1:47" s="1" customFormat="1" ht="20.100000000000001" customHeight="1" x14ac:dyDescent="0.25">
      <c r="A449" s="3"/>
      <c r="B449" s="6"/>
      <c r="C449" s="51" t="s">
        <v>159</v>
      </c>
      <c r="D449" s="52"/>
      <c r="E449" s="5"/>
      <c r="F449" s="53">
        <v>59</v>
      </c>
      <c r="G449" s="54"/>
      <c r="H449" s="54"/>
      <c r="I449" s="54"/>
      <c r="J449" s="53">
        <v>61</v>
      </c>
      <c r="K449" s="53">
        <v>8</v>
      </c>
      <c r="L449" s="53">
        <v>7</v>
      </c>
      <c r="M449" s="54"/>
      <c r="N449" s="53">
        <v>76</v>
      </c>
      <c r="O449" s="54"/>
      <c r="P449" s="54"/>
      <c r="Q449" s="54"/>
      <c r="R449" s="53">
        <v>31</v>
      </c>
      <c r="S449" s="53">
        <v>15</v>
      </c>
      <c r="T449" s="53">
        <v>0</v>
      </c>
      <c r="U449" s="53">
        <v>0</v>
      </c>
      <c r="V449" s="53">
        <v>6</v>
      </c>
      <c r="W449" s="53">
        <v>2</v>
      </c>
      <c r="X449" s="53">
        <v>2</v>
      </c>
      <c r="Y449" s="53">
        <v>33</v>
      </c>
      <c r="Z449" s="53">
        <v>4</v>
      </c>
      <c r="AA449" s="54"/>
      <c r="AB449" s="53">
        <v>93</v>
      </c>
      <c r="AC449" s="54"/>
      <c r="AD449" s="54"/>
      <c r="AE449" s="54"/>
      <c r="AF449" s="53">
        <v>17</v>
      </c>
      <c r="AG449" s="53">
        <v>9</v>
      </c>
      <c r="AH449" s="54"/>
      <c r="AI449" s="53">
        <v>16</v>
      </c>
      <c r="AJ449" s="53">
        <v>9</v>
      </c>
      <c r="AK449" s="54"/>
      <c r="AL449" s="54"/>
      <c r="AM449" s="54"/>
      <c r="AN449" s="53">
        <v>41</v>
      </c>
      <c r="AO449" s="54"/>
      <c r="AP449" s="54"/>
      <c r="AQ449" s="54"/>
      <c r="AR449" s="53">
        <v>0</v>
      </c>
      <c r="AS449" s="54"/>
      <c r="AT449" s="53">
        <v>0</v>
      </c>
      <c r="AU449" s="40"/>
    </row>
    <row r="450" spans="1:47" s="1" customFormat="1" ht="20.100000000000001" customHeight="1" x14ac:dyDescent="0.2">
      <c r="A450" s="3"/>
      <c r="B450" s="6"/>
      <c r="C450" s="3"/>
      <c r="D450" s="3"/>
      <c r="E450" s="5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40"/>
    </row>
    <row r="451" spans="1:47" s="1" customFormat="1" ht="20.100000000000001" customHeight="1" x14ac:dyDescent="0.25">
      <c r="A451" s="3"/>
      <c r="B451" s="57" t="s">
        <v>247</v>
      </c>
      <c r="C451" s="58"/>
      <c r="D451" s="58"/>
      <c r="E451" s="5"/>
      <c r="F451" s="59">
        <v>59</v>
      </c>
      <c r="G451" s="54"/>
      <c r="H451" s="54"/>
      <c r="I451" s="54"/>
      <c r="J451" s="59">
        <v>61</v>
      </c>
      <c r="K451" s="59">
        <v>8</v>
      </c>
      <c r="L451" s="59">
        <v>7</v>
      </c>
      <c r="M451" s="54"/>
      <c r="N451" s="59">
        <v>76</v>
      </c>
      <c r="O451" s="54"/>
      <c r="P451" s="54"/>
      <c r="Q451" s="54"/>
      <c r="R451" s="59">
        <v>31</v>
      </c>
      <c r="S451" s="59">
        <v>15</v>
      </c>
      <c r="T451" s="59">
        <v>0</v>
      </c>
      <c r="U451" s="59">
        <v>0</v>
      </c>
      <c r="V451" s="59">
        <v>6</v>
      </c>
      <c r="W451" s="59">
        <v>2</v>
      </c>
      <c r="X451" s="59">
        <v>2</v>
      </c>
      <c r="Y451" s="59">
        <v>33</v>
      </c>
      <c r="Z451" s="59">
        <v>4</v>
      </c>
      <c r="AA451" s="54"/>
      <c r="AB451" s="59">
        <v>93</v>
      </c>
      <c r="AC451" s="54"/>
      <c r="AD451" s="54"/>
      <c r="AE451" s="54"/>
      <c r="AF451" s="59">
        <v>17</v>
      </c>
      <c r="AG451" s="59">
        <v>9</v>
      </c>
      <c r="AH451" s="54"/>
      <c r="AI451" s="59">
        <v>16</v>
      </c>
      <c r="AJ451" s="59">
        <v>9</v>
      </c>
      <c r="AK451" s="54"/>
      <c r="AL451" s="54"/>
      <c r="AM451" s="54"/>
      <c r="AN451" s="59">
        <v>41</v>
      </c>
      <c r="AO451" s="54"/>
      <c r="AP451" s="54"/>
      <c r="AQ451" s="54"/>
      <c r="AR451" s="59">
        <v>0</v>
      </c>
      <c r="AS451" s="54"/>
      <c r="AT451" s="59">
        <v>0</v>
      </c>
      <c r="AU451" s="40"/>
    </row>
    <row r="452" spans="1:47" ht="20.100000000000001" customHeight="1" x14ac:dyDescent="0.2"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40"/>
    </row>
    <row r="453" spans="1:47" ht="20.100000000000001" customHeight="1" x14ac:dyDescent="0.2">
      <c r="B453" s="6" t="s">
        <v>248</v>
      </c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40"/>
    </row>
    <row r="454" spans="1:47" ht="20.100000000000001" customHeight="1" x14ac:dyDescent="0.2">
      <c r="C454" s="3" t="s">
        <v>0</v>
      </c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40"/>
    </row>
    <row r="455" spans="1:47" ht="20.100000000000001" customHeight="1" x14ac:dyDescent="0.2">
      <c r="D455" s="2" t="s">
        <v>122</v>
      </c>
      <c r="F455" s="39">
        <v>166</v>
      </c>
      <c r="G455" s="39"/>
      <c r="H455" s="39"/>
      <c r="I455" s="39"/>
      <c r="J455" s="39">
        <v>4</v>
      </c>
      <c r="K455" s="39">
        <v>0</v>
      </c>
      <c r="L455" s="39">
        <v>28</v>
      </c>
      <c r="M455" s="39"/>
      <c r="N455" s="39">
        <v>32</v>
      </c>
      <c r="O455" s="39"/>
      <c r="P455" s="39"/>
      <c r="Q455" s="39"/>
      <c r="R455" s="39">
        <v>95</v>
      </c>
      <c r="S455" s="39">
        <v>2</v>
      </c>
      <c r="T455" s="39">
        <v>3</v>
      </c>
      <c r="U455" s="39">
        <v>0</v>
      </c>
      <c r="V455" s="39">
        <v>0</v>
      </c>
      <c r="W455" s="39">
        <v>0</v>
      </c>
      <c r="X455" s="39">
        <v>3</v>
      </c>
      <c r="Y455" s="39">
        <v>4</v>
      </c>
      <c r="Z455" s="39">
        <v>0</v>
      </c>
      <c r="AA455" s="39"/>
      <c r="AB455" s="39">
        <v>107</v>
      </c>
      <c r="AC455" s="39"/>
      <c r="AD455" s="39"/>
      <c r="AE455" s="39"/>
      <c r="AF455" s="39">
        <v>1</v>
      </c>
      <c r="AG455" s="39">
        <v>33</v>
      </c>
      <c r="AH455" s="39"/>
      <c r="AI455" s="39">
        <v>5</v>
      </c>
      <c r="AJ455" s="39">
        <v>18</v>
      </c>
      <c r="AK455" s="39"/>
      <c r="AL455" s="39"/>
      <c r="AM455" s="39"/>
      <c r="AN455" s="39">
        <v>80</v>
      </c>
      <c r="AO455" s="39"/>
      <c r="AP455" s="39"/>
      <c r="AQ455" s="39"/>
      <c r="AR455" s="39">
        <v>0</v>
      </c>
      <c r="AS455" s="39"/>
      <c r="AT455" s="39">
        <v>0</v>
      </c>
      <c r="AU455" s="40"/>
    </row>
    <row r="456" spans="1:47" ht="19.5" customHeight="1" x14ac:dyDescent="0.2">
      <c r="D456" s="47" t="s">
        <v>97</v>
      </c>
      <c r="F456" s="48">
        <v>75</v>
      </c>
      <c r="G456" s="49"/>
      <c r="H456" s="49"/>
      <c r="I456" s="49"/>
      <c r="J456" s="48">
        <v>6</v>
      </c>
      <c r="K456" s="48">
        <v>2</v>
      </c>
      <c r="L456" s="48">
        <v>21</v>
      </c>
      <c r="M456" s="49"/>
      <c r="N456" s="48">
        <v>29</v>
      </c>
      <c r="O456" s="49"/>
      <c r="P456" s="49"/>
      <c r="Q456" s="49"/>
      <c r="R456" s="48">
        <v>46</v>
      </c>
      <c r="S456" s="48">
        <v>5</v>
      </c>
      <c r="T456" s="48">
        <v>0</v>
      </c>
      <c r="U456" s="48">
        <v>0</v>
      </c>
      <c r="V456" s="48">
        <v>5</v>
      </c>
      <c r="W456" s="48">
        <v>0</v>
      </c>
      <c r="X456" s="48">
        <v>0</v>
      </c>
      <c r="Y456" s="48">
        <v>1</v>
      </c>
      <c r="Z456" s="48">
        <v>0</v>
      </c>
      <c r="AA456" s="49"/>
      <c r="AB456" s="48">
        <v>57</v>
      </c>
      <c r="AC456" s="49"/>
      <c r="AD456" s="49"/>
      <c r="AE456" s="49"/>
      <c r="AF456" s="48">
        <v>3</v>
      </c>
      <c r="AG456" s="48">
        <v>15</v>
      </c>
      <c r="AH456" s="49"/>
      <c r="AI456" s="48">
        <v>8</v>
      </c>
      <c r="AJ456" s="48">
        <v>13</v>
      </c>
      <c r="AK456" s="49"/>
      <c r="AL456" s="49"/>
      <c r="AM456" s="49"/>
      <c r="AN456" s="48">
        <v>50</v>
      </c>
      <c r="AO456" s="49"/>
      <c r="AP456" s="49"/>
      <c r="AQ456" s="49"/>
      <c r="AR456" s="48">
        <v>0</v>
      </c>
      <c r="AS456" s="49"/>
      <c r="AT456" s="48">
        <v>0</v>
      </c>
      <c r="AU456" s="40"/>
    </row>
    <row r="457" spans="1:47" ht="20.100000000000001" customHeight="1" x14ac:dyDescent="0.2">
      <c r="B457" s="5"/>
      <c r="D457" s="2" t="s">
        <v>113</v>
      </c>
      <c r="F457" s="39">
        <v>214</v>
      </c>
      <c r="G457" s="39"/>
      <c r="H457" s="39"/>
      <c r="I457" s="39"/>
      <c r="J457" s="39">
        <v>4</v>
      </c>
      <c r="K457" s="39">
        <v>2</v>
      </c>
      <c r="L457" s="39">
        <v>28</v>
      </c>
      <c r="M457" s="39"/>
      <c r="N457" s="39">
        <v>34</v>
      </c>
      <c r="O457" s="39"/>
      <c r="P457" s="39"/>
      <c r="Q457" s="39"/>
      <c r="R457" s="39">
        <v>186</v>
      </c>
      <c r="S457" s="39">
        <v>19</v>
      </c>
      <c r="T457" s="39">
        <v>4</v>
      </c>
      <c r="U457" s="39">
        <v>1</v>
      </c>
      <c r="V457" s="39">
        <v>1</v>
      </c>
      <c r="W457" s="39">
        <v>0</v>
      </c>
      <c r="X457" s="39">
        <v>0</v>
      </c>
      <c r="Y457" s="39">
        <v>6</v>
      </c>
      <c r="Z457" s="39">
        <v>3</v>
      </c>
      <c r="AA457" s="39"/>
      <c r="AB457" s="39">
        <v>220</v>
      </c>
      <c r="AC457" s="39"/>
      <c r="AD457" s="39"/>
      <c r="AE457" s="39"/>
      <c r="AF457" s="39">
        <v>2</v>
      </c>
      <c r="AG457" s="39">
        <v>16</v>
      </c>
      <c r="AH457" s="39"/>
      <c r="AI457" s="39">
        <v>8</v>
      </c>
      <c r="AJ457" s="39">
        <v>15</v>
      </c>
      <c r="AK457" s="39"/>
      <c r="AL457" s="39"/>
      <c r="AM457" s="39"/>
      <c r="AN457" s="39">
        <v>33</v>
      </c>
      <c r="AO457" s="39"/>
      <c r="AP457" s="39"/>
      <c r="AQ457" s="39"/>
      <c r="AR457" s="39">
        <v>0</v>
      </c>
      <c r="AS457" s="39"/>
      <c r="AT457" s="39">
        <v>0</v>
      </c>
      <c r="AU457" s="40"/>
    </row>
    <row r="458" spans="1:47" ht="19.5" customHeight="1" x14ac:dyDescent="0.2">
      <c r="D458" s="47" t="s">
        <v>136</v>
      </c>
      <c r="F458" s="48">
        <v>126</v>
      </c>
      <c r="G458" s="49"/>
      <c r="H458" s="49"/>
      <c r="I458" s="49"/>
      <c r="J458" s="48">
        <v>2</v>
      </c>
      <c r="K458" s="48">
        <v>2</v>
      </c>
      <c r="L458" s="48">
        <v>15</v>
      </c>
      <c r="M458" s="49"/>
      <c r="N458" s="48">
        <v>19</v>
      </c>
      <c r="O458" s="49"/>
      <c r="P458" s="49"/>
      <c r="Q458" s="49"/>
      <c r="R458" s="48">
        <v>55</v>
      </c>
      <c r="S458" s="48">
        <v>20</v>
      </c>
      <c r="T458" s="48">
        <v>1</v>
      </c>
      <c r="U458" s="48">
        <v>0</v>
      </c>
      <c r="V458" s="48">
        <v>0</v>
      </c>
      <c r="W458" s="48">
        <v>1</v>
      </c>
      <c r="X458" s="48">
        <v>0</v>
      </c>
      <c r="Y458" s="48">
        <v>2</v>
      </c>
      <c r="Z458" s="48">
        <v>0</v>
      </c>
      <c r="AA458" s="49"/>
      <c r="AB458" s="48">
        <v>79</v>
      </c>
      <c r="AC458" s="49"/>
      <c r="AD458" s="49"/>
      <c r="AE458" s="49"/>
      <c r="AF458" s="48">
        <v>1</v>
      </c>
      <c r="AG458" s="48">
        <v>28</v>
      </c>
      <c r="AH458" s="49"/>
      <c r="AI458" s="48">
        <v>13</v>
      </c>
      <c r="AJ458" s="48">
        <v>10</v>
      </c>
      <c r="AK458" s="49"/>
      <c r="AL458" s="49"/>
      <c r="AM458" s="49"/>
      <c r="AN458" s="48">
        <v>60</v>
      </c>
      <c r="AO458" s="49"/>
      <c r="AP458" s="49"/>
      <c r="AQ458" s="49"/>
      <c r="AR458" s="48">
        <v>0</v>
      </c>
      <c r="AS458" s="49"/>
      <c r="AT458" s="48">
        <v>0</v>
      </c>
      <c r="AU458" s="40"/>
    </row>
    <row r="459" spans="1:47" ht="20.100000000000001" customHeight="1" x14ac:dyDescent="0.2">
      <c r="D459" s="2" t="s">
        <v>100</v>
      </c>
      <c r="F459" s="39">
        <v>92</v>
      </c>
      <c r="G459" s="39"/>
      <c r="H459" s="39"/>
      <c r="I459" s="39"/>
      <c r="J459" s="39">
        <v>12</v>
      </c>
      <c r="K459" s="39">
        <v>0</v>
      </c>
      <c r="L459" s="39">
        <v>10</v>
      </c>
      <c r="M459" s="39"/>
      <c r="N459" s="39">
        <v>22</v>
      </c>
      <c r="O459" s="39"/>
      <c r="P459" s="39"/>
      <c r="Q459" s="39"/>
      <c r="R459" s="39">
        <v>53</v>
      </c>
      <c r="S459" s="39">
        <v>6</v>
      </c>
      <c r="T459" s="39">
        <v>1</v>
      </c>
      <c r="U459" s="39">
        <v>0</v>
      </c>
      <c r="V459" s="39">
        <v>4</v>
      </c>
      <c r="W459" s="39">
        <v>0</v>
      </c>
      <c r="X459" s="39">
        <v>0</v>
      </c>
      <c r="Y459" s="39">
        <v>6</v>
      </c>
      <c r="Z459" s="39">
        <v>0</v>
      </c>
      <c r="AA459" s="39"/>
      <c r="AB459" s="39">
        <v>70</v>
      </c>
      <c r="AC459" s="39"/>
      <c r="AD459" s="39"/>
      <c r="AE459" s="39"/>
      <c r="AF459" s="39">
        <v>3</v>
      </c>
      <c r="AG459" s="39">
        <v>6</v>
      </c>
      <c r="AH459" s="39"/>
      <c r="AI459" s="39">
        <v>8</v>
      </c>
      <c r="AJ459" s="39">
        <v>4</v>
      </c>
      <c r="AK459" s="39"/>
      <c r="AL459" s="39"/>
      <c r="AM459" s="39"/>
      <c r="AN459" s="39">
        <v>47</v>
      </c>
      <c r="AO459" s="39"/>
      <c r="AP459" s="39"/>
      <c r="AQ459" s="39"/>
      <c r="AR459" s="39">
        <v>0</v>
      </c>
      <c r="AS459" s="39"/>
      <c r="AT459" s="39">
        <v>0</v>
      </c>
      <c r="AU459" s="40"/>
    </row>
    <row r="460" spans="1:47" ht="19.5" customHeight="1" x14ac:dyDescent="0.2">
      <c r="D460" s="47" t="s">
        <v>115</v>
      </c>
      <c r="F460" s="48">
        <v>108</v>
      </c>
      <c r="G460" s="49"/>
      <c r="H460" s="49"/>
      <c r="I460" s="49"/>
      <c r="J460" s="48">
        <v>13</v>
      </c>
      <c r="K460" s="48">
        <v>1</v>
      </c>
      <c r="L460" s="48">
        <v>12</v>
      </c>
      <c r="M460" s="49"/>
      <c r="N460" s="48">
        <v>26</v>
      </c>
      <c r="O460" s="49"/>
      <c r="P460" s="49"/>
      <c r="Q460" s="49"/>
      <c r="R460" s="48">
        <v>53</v>
      </c>
      <c r="S460" s="48">
        <v>11</v>
      </c>
      <c r="T460" s="48">
        <v>3</v>
      </c>
      <c r="U460" s="48">
        <v>0</v>
      </c>
      <c r="V460" s="48">
        <v>1</v>
      </c>
      <c r="W460" s="48">
        <v>0</v>
      </c>
      <c r="X460" s="48">
        <v>0</v>
      </c>
      <c r="Y460" s="48">
        <v>12</v>
      </c>
      <c r="Z460" s="48">
        <v>0</v>
      </c>
      <c r="AA460" s="49"/>
      <c r="AB460" s="48">
        <v>80</v>
      </c>
      <c r="AC460" s="49"/>
      <c r="AD460" s="49"/>
      <c r="AE460" s="49"/>
      <c r="AF460" s="48">
        <v>1</v>
      </c>
      <c r="AG460" s="48">
        <v>17</v>
      </c>
      <c r="AH460" s="49"/>
      <c r="AI460" s="48">
        <v>4</v>
      </c>
      <c r="AJ460" s="48">
        <v>8</v>
      </c>
      <c r="AK460" s="49"/>
      <c r="AL460" s="49"/>
      <c r="AM460" s="49"/>
      <c r="AN460" s="48">
        <v>48</v>
      </c>
      <c r="AO460" s="49"/>
      <c r="AP460" s="49"/>
      <c r="AQ460" s="49"/>
      <c r="AR460" s="48">
        <v>0</v>
      </c>
      <c r="AS460" s="49"/>
      <c r="AT460" s="48">
        <v>0</v>
      </c>
      <c r="AU460" s="40"/>
    </row>
    <row r="461" spans="1:47" ht="20.100000000000001" customHeight="1" x14ac:dyDescent="0.2">
      <c r="D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0"/>
    </row>
    <row r="462" spans="1:47" s="1" customFormat="1" ht="20.100000000000001" customHeight="1" x14ac:dyDescent="0.25">
      <c r="A462" s="3"/>
      <c r="B462" s="6"/>
      <c r="C462" s="51" t="s">
        <v>120</v>
      </c>
      <c r="D462" s="52"/>
      <c r="E462" s="5"/>
      <c r="F462" s="53">
        <v>781</v>
      </c>
      <c r="G462" s="54"/>
      <c r="H462" s="54"/>
      <c r="I462" s="54"/>
      <c r="J462" s="53">
        <v>41</v>
      </c>
      <c r="K462" s="53">
        <v>7</v>
      </c>
      <c r="L462" s="53">
        <v>114</v>
      </c>
      <c r="M462" s="54"/>
      <c r="N462" s="53">
        <v>162</v>
      </c>
      <c r="O462" s="54"/>
      <c r="P462" s="54"/>
      <c r="Q462" s="54"/>
      <c r="R462" s="53">
        <v>488</v>
      </c>
      <c r="S462" s="53">
        <v>63</v>
      </c>
      <c r="T462" s="53">
        <v>12</v>
      </c>
      <c r="U462" s="53">
        <v>1</v>
      </c>
      <c r="V462" s="53">
        <v>11</v>
      </c>
      <c r="W462" s="53">
        <v>1</v>
      </c>
      <c r="X462" s="53">
        <v>3</v>
      </c>
      <c r="Y462" s="53">
        <v>31</v>
      </c>
      <c r="Z462" s="53">
        <v>3</v>
      </c>
      <c r="AA462" s="54"/>
      <c r="AB462" s="53">
        <v>613</v>
      </c>
      <c r="AC462" s="54"/>
      <c r="AD462" s="54"/>
      <c r="AE462" s="54"/>
      <c r="AF462" s="53">
        <v>11</v>
      </c>
      <c r="AG462" s="53">
        <v>115</v>
      </c>
      <c r="AH462" s="54"/>
      <c r="AI462" s="53">
        <v>46</v>
      </c>
      <c r="AJ462" s="53">
        <v>68</v>
      </c>
      <c r="AK462" s="54"/>
      <c r="AL462" s="54"/>
      <c r="AM462" s="54"/>
      <c r="AN462" s="53">
        <v>318</v>
      </c>
      <c r="AO462" s="54"/>
      <c r="AP462" s="54"/>
      <c r="AQ462" s="54"/>
      <c r="AR462" s="53">
        <v>0</v>
      </c>
      <c r="AS462" s="54"/>
      <c r="AT462" s="53">
        <v>0</v>
      </c>
      <c r="AU462" s="40"/>
    </row>
    <row r="463" spans="1:47" ht="20.100000000000001" customHeight="1" x14ac:dyDescent="0.2">
      <c r="D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40"/>
    </row>
    <row r="464" spans="1:47" ht="20.100000000000001" customHeight="1" x14ac:dyDescent="0.2">
      <c r="C464" s="3" t="s">
        <v>249</v>
      </c>
      <c r="D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40"/>
    </row>
    <row r="465" spans="1:47" ht="20.100000000000001" customHeight="1" x14ac:dyDescent="0.2">
      <c r="D465" s="2" t="s">
        <v>122</v>
      </c>
      <c r="F465" s="39">
        <v>2</v>
      </c>
      <c r="G465" s="39"/>
      <c r="H465" s="39"/>
      <c r="I465" s="39"/>
      <c r="J465" s="39">
        <v>0</v>
      </c>
      <c r="K465" s="39">
        <v>0</v>
      </c>
      <c r="L465" s="39">
        <v>1</v>
      </c>
      <c r="M465" s="39"/>
      <c r="N465" s="39">
        <v>1</v>
      </c>
      <c r="O465" s="39"/>
      <c r="P465" s="39"/>
      <c r="Q465" s="39"/>
      <c r="R465" s="39">
        <v>3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/>
      <c r="AB465" s="39">
        <v>3</v>
      </c>
      <c r="AC465" s="39"/>
      <c r="AD465" s="39"/>
      <c r="AE465" s="39"/>
      <c r="AF465" s="39">
        <v>0</v>
      </c>
      <c r="AG465" s="39">
        <v>0</v>
      </c>
      <c r="AH465" s="39"/>
      <c r="AI465" s="39">
        <v>0</v>
      </c>
      <c r="AJ465" s="39">
        <v>0</v>
      </c>
      <c r="AK465" s="39"/>
      <c r="AL465" s="39"/>
      <c r="AM465" s="39"/>
      <c r="AN465" s="39">
        <v>0</v>
      </c>
      <c r="AO465" s="39"/>
      <c r="AP465" s="39"/>
      <c r="AQ465" s="39"/>
      <c r="AR465" s="39">
        <v>0</v>
      </c>
      <c r="AS465" s="39"/>
      <c r="AT465" s="39">
        <v>0</v>
      </c>
      <c r="AU465" s="40"/>
    </row>
    <row r="466" spans="1:47" ht="19.5" customHeight="1" x14ac:dyDescent="0.2">
      <c r="D466" s="47" t="s">
        <v>135</v>
      </c>
      <c r="F466" s="48">
        <v>3</v>
      </c>
      <c r="G466" s="49"/>
      <c r="H466" s="49"/>
      <c r="I466" s="49"/>
      <c r="J466" s="48">
        <v>0</v>
      </c>
      <c r="K466" s="48">
        <v>0</v>
      </c>
      <c r="L466" s="48">
        <v>0</v>
      </c>
      <c r="M466" s="49"/>
      <c r="N466" s="48">
        <v>0</v>
      </c>
      <c r="O466" s="49"/>
      <c r="P466" s="49"/>
      <c r="Q466" s="49"/>
      <c r="R466" s="48">
        <v>0</v>
      </c>
      <c r="S466" s="48">
        <v>0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9"/>
      <c r="AB466" s="48">
        <v>0</v>
      </c>
      <c r="AC466" s="49"/>
      <c r="AD466" s="49"/>
      <c r="AE466" s="49"/>
      <c r="AF466" s="48">
        <v>0</v>
      </c>
      <c r="AG466" s="48">
        <v>0</v>
      </c>
      <c r="AH466" s="49"/>
      <c r="AI466" s="48">
        <v>0</v>
      </c>
      <c r="AJ466" s="48">
        <v>0</v>
      </c>
      <c r="AK466" s="49"/>
      <c r="AL466" s="49"/>
      <c r="AM466" s="49"/>
      <c r="AN466" s="48">
        <v>3</v>
      </c>
      <c r="AO466" s="49"/>
      <c r="AP466" s="49"/>
      <c r="AQ466" s="49"/>
      <c r="AR466" s="48">
        <v>0</v>
      </c>
      <c r="AS466" s="49"/>
      <c r="AT466" s="48">
        <v>0</v>
      </c>
      <c r="AU466" s="40"/>
    </row>
    <row r="467" spans="1:47" ht="20.100000000000001" customHeight="1" x14ac:dyDescent="0.2">
      <c r="B467" s="5"/>
      <c r="D467" s="2" t="s">
        <v>113</v>
      </c>
      <c r="F467" s="39">
        <v>0</v>
      </c>
      <c r="G467" s="39"/>
      <c r="H467" s="39"/>
      <c r="I467" s="39"/>
      <c r="J467" s="39">
        <v>0</v>
      </c>
      <c r="K467" s="39">
        <v>0</v>
      </c>
      <c r="L467" s="39">
        <v>0</v>
      </c>
      <c r="M467" s="39"/>
      <c r="N467" s="39">
        <v>0</v>
      </c>
      <c r="O467" s="39"/>
      <c r="P467" s="39"/>
      <c r="Q467" s="39"/>
      <c r="R467" s="39">
        <v>0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/>
      <c r="AB467" s="39">
        <v>0</v>
      </c>
      <c r="AC467" s="39"/>
      <c r="AD467" s="39"/>
      <c r="AE467" s="39"/>
      <c r="AF467" s="39">
        <v>0</v>
      </c>
      <c r="AG467" s="39">
        <v>0</v>
      </c>
      <c r="AH467" s="39"/>
      <c r="AI467" s="39">
        <v>0</v>
      </c>
      <c r="AJ467" s="39">
        <v>0</v>
      </c>
      <c r="AK467" s="39"/>
      <c r="AL467" s="39"/>
      <c r="AM467" s="39"/>
      <c r="AN467" s="39">
        <v>0</v>
      </c>
      <c r="AO467" s="39"/>
      <c r="AP467" s="39"/>
      <c r="AQ467" s="39"/>
      <c r="AR467" s="39">
        <v>0</v>
      </c>
      <c r="AS467" s="39"/>
      <c r="AT467" s="39">
        <v>0</v>
      </c>
      <c r="AU467" s="40"/>
    </row>
    <row r="468" spans="1:47" ht="19.5" customHeight="1" x14ac:dyDescent="0.2">
      <c r="D468" s="47" t="s">
        <v>136</v>
      </c>
      <c r="F468" s="48">
        <v>0</v>
      </c>
      <c r="G468" s="49"/>
      <c r="H468" s="49"/>
      <c r="I468" s="49"/>
      <c r="J468" s="48">
        <v>0</v>
      </c>
      <c r="K468" s="48">
        <v>0</v>
      </c>
      <c r="L468" s="48">
        <v>0</v>
      </c>
      <c r="M468" s="49"/>
      <c r="N468" s="48">
        <v>0</v>
      </c>
      <c r="O468" s="49"/>
      <c r="P468" s="49"/>
      <c r="Q468" s="49"/>
      <c r="R468" s="48">
        <v>0</v>
      </c>
      <c r="S468" s="48">
        <v>0</v>
      </c>
      <c r="T468" s="48">
        <v>0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9"/>
      <c r="AB468" s="48">
        <v>0</v>
      </c>
      <c r="AC468" s="49"/>
      <c r="AD468" s="49"/>
      <c r="AE468" s="49"/>
      <c r="AF468" s="48">
        <v>0</v>
      </c>
      <c r="AG468" s="48">
        <v>0</v>
      </c>
      <c r="AH468" s="49"/>
      <c r="AI468" s="48">
        <v>0</v>
      </c>
      <c r="AJ468" s="48">
        <v>0</v>
      </c>
      <c r="AK468" s="49"/>
      <c r="AL468" s="49"/>
      <c r="AM468" s="49"/>
      <c r="AN468" s="48">
        <v>0</v>
      </c>
      <c r="AO468" s="49"/>
      <c r="AP468" s="49"/>
      <c r="AQ468" s="49"/>
      <c r="AR468" s="48">
        <v>0</v>
      </c>
      <c r="AS468" s="49"/>
      <c r="AT468" s="48">
        <v>0</v>
      </c>
      <c r="AU468" s="40"/>
    </row>
    <row r="469" spans="1:47" ht="20.100000000000001" customHeight="1" x14ac:dyDescent="0.2">
      <c r="B469" s="5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40"/>
    </row>
    <row r="470" spans="1:47" s="1" customFormat="1" ht="20.100000000000001" customHeight="1" x14ac:dyDescent="0.25">
      <c r="A470" s="3"/>
      <c r="B470" s="6"/>
      <c r="C470" s="51" t="s">
        <v>250</v>
      </c>
      <c r="D470" s="52"/>
      <c r="E470" s="5"/>
      <c r="F470" s="53">
        <v>5</v>
      </c>
      <c r="G470" s="54"/>
      <c r="H470" s="54"/>
      <c r="I470" s="54"/>
      <c r="J470" s="53">
        <v>0</v>
      </c>
      <c r="K470" s="53">
        <v>0</v>
      </c>
      <c r="L470" s="53">
        <v>1</v>
      </c>
      <c r="M470" s="54"/>
      <c r="N470" s="53">
        <v>1</v>
      </c>
      <c r="O470" s="54"/>
      <c r="P470" s="54"/>
      <c r="Q470" s="54"/>
      <c r="R470" s="53">
        <v>3</v>
      </c>
      <c r="S470" s="53">
        <v>0</v>
      </c>
      <c r="T470" s="53">
        <v>0</v>
      </c>
      <c r="U470" s="53">
        <v>0</v>
      </c>
      <c r="V470" s="53">
        <v>0</v>
      </c>
      <c r="W470" s="53">
        <v>0</v>
      </c>
      <c r="X470" s="53">
        <v>0</v>
      </c>
      <c r="Y470" s="53">
        <v>0</v>
      </c>
      <c r="Z470" s="53">
        <v>0</v>
      </c>
      <c r="AA470" s="54"/>
      <c r="AB470" s="53">
        <v>3</v>
      </c>
      <c r="AC470" s="54"/>
      <c r="AD470" s="54"/>
      <c r="AE470" s="54"/>
      <c r="AF470" s="53">
        <v>0</v>
      </c>
      <c r="AG470" s="53">
        <v>0</v>
      </c>
      <c r="AH470" s="54"/>
      <c r="AI470" s="53">
        <v>0</v>
      </c>
      <c r="AJ470" s="53">
        <v>0</v>
      </c>
      <c r="AK470" s="54"/>
      <c r="AL470" s="54"/>
      <c r="AM470" s="54"/>
      <c r="AN470" s="53">
        <v>3</v>
      </c>
      <c r="AO470" s="54"/>
      <c r="AP470" s="54"/>
      <c r="AQ470" s="54"/>
      <c r="AR470" s="53">
        <v>0</v>
      </c>
      <c r="AS470" s="54"/>
      <c r="AT470" s="53">
        <v>0</v>
      </c>
      <c r="AU470" s="40"/>
    </row>
    <row r="471" spans="1:47" ht="20.100000000000001" customHeight="1" x14ac:dyDescent="0.2">
      <c r="B471" s="5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40"/>
    </row>
    <row r="472" spans="1:47" ht="20.100000000000001" customHeight="1" x14ac:dyDescent="0.2">
      <c r="B472" s="5"/>
      <c r="C472" s="3" t="s">
        <v>154</v>
      </c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40"/>
    </row>
    <row r="473" spans="1:47" ht="20.100000000000001" customHeight="1" x14ac:dyDescent="0.2">
      <c r="B473" s="5"/>
      <c r="D473" s="60" t="s">
        <v>251</v>
      </c>
      <c r="F473" s="39">
        <v>43</v>
      </c>
      <c r="G473" s="39"/>
      <c r="H473" s="39"/>
      <c r="I473" s="39"/>
      <c r="J473" s="39">
        <v>3</v>
      </c>
      <c r="K473" s="39">
        <v>0</v>
      </c>
      <c r="L473" s="39">
        <v>6</v>
      </c>
      <c r="M473" s="39"/>
      <c r="N473" s="39">
        <v>9</v>
      </c>
      <c r="O473" s="39"/>
      <c r="P473" s="39"/>
      <c r="Q473" s="39"/>
      <c r="R473" s="39">
        <v>36</v>
      </c>
      <c r="S473" s="39">
        <v>6</v>
      </c>
      <c r="T473" s="39">
        <v>0</v>
      </c>
      <c r="U473" s="39">
        <v>0</v>
      </c>
      <c r="V473" s="39">
        <v>3</v>
      </c>
      <c r="W473" s="39">
        <v>0</v>
      </c>
      <c r="X473" s="39">
        <v>0</v>
      </c>
      <c r="Y473" s="39">
        <v>0</v>
      </c>
      <c r="Z473" s="39">
        <v>1</v>
      </c>
      <c r="AA473" s="39"/>
      <c r="AB473" s="39">
        <v>46</v>
      </c>
      <c r="AC473" s="39"/>
      <c r="AD473" s="39"/>
      <c r="AE473" s="39"/>
      <c r="AF473" s="39">
        <v>0</v>
      </c>
      <c r="AG473" s="39">
        <v>1</v>
      </c>
      <c r="AH473" s="39"/>
      <c r="AI473" s="39">
        <v>0</v>
      </c>
      <c r="AJ473" s="39">
        <v>10</v>
      </c>
      <c r="AK473" s="39"/>
      <c r="AL473" s="39"/>
      <c r="AM473" s="39"/>
      <c r="AN473" s="39">
        <v>15</v>
      </c>
      <c r="AO473" s="39"/>
      <c r="AP473" s="39"/>
      <c r="AQ473" s="39"/>
      <c r="AR473" s="39">
        <v>0</v>
      </c>
      <c r="AS473" s="39"/>
      <c r="AT473" s="39">
        <v>0</v>
      </c>
      <c r="AU473" s="40"/>
    </row>
    <row r="474" spans="1:47" ht="19.5" customHeight="1" x14ac:dyDescent="0.2">
      <c r="D474" s="47" t="s">
        <v>252</v>
      </c>
      <c r="F474" s="48">
        <v>43</v>
      </c>
      <c r="G474" s="49"/>
      <c r="H474" s="49"/>
      <c r="I474" s="49"/>
      <c r="J474" s="48">
        <v>1</v>
      </c>
      <c r="K474" s="48">
        <v>0</v>
      </c>
      <c r="L474" s="48">
        <v>7</v>
      </c>
      <c r="M474" s="49"/>
      <c r="N474" s="48">
        <v>8</v>
      </c>
      <c r="O474" s="49"/>
      <c r="P474" s="49"/>
      <c r="Q474" s="49"/>
      <c r="R474" s="48">
        <v>34</v>
      </c>
      <c r="S474" s="48">
        <v>2</v>
      </c>
      <c r="T474" s="48">
        <v>0</v>
      </c>
      <c r="U474" s="48">
        <v>0</v>
      </c>
      <c r="V474" s="48">
        <v>0</v>
      </c>
      <c r="W474" s="48">
        <v>0</v>
      </c>
      <c r="X474" s="48">
        <v>0</v>
      </c>
      <c r="Y474" s="48">
        <v>1</v>
      </c>
      <c r="Z474" s="48">
        <v>0</v>
      </c>
      <c r="AA474" s="49"/>
      <c r="AB474" s="48">
        <v>37</v>
      </c>
      <c r="AC474" s="49"/>
      <c r="AD474" s="49"/>
      <c r="AE474" s="49"/>
      <c r="AF474" s="48">
        <v>0</v>
      </c>
      <c r="AG474" s="48">
        <v>6</v>
      </c>
      <c r="AH474" s="49"/>
      <c r="AI474" s="48">
        <v>1</v>
      </c>
      <c r="AJ474" s="48">
        <v>9</v>
      </c>
      <c r="AK474" s="49"/>
      <c r="AL474" s="49"/>
      <c r="AM474" s="49"/>
      <c r="AN474" s="48">
        <v>18</v>
      </c>
      <c r="AO474" s="49"/>
      <c r="AP474" s="49"/>
      <c r="AQ474" s="49"/>
      <c r="AR474" s="48">
        <v>0</v>
      </c>
      <c r="AS474" s="49"/>
      <c r="AT474" s="48">
        <v>0</v>
      </c>
      <c r="AU474" s="40"/>
    </row>
    <row r="475" spans="1:47" ht="20.100000000000001" customHeight="1" x14ac:dyDescent="0.2">
      <c r="B475" s="5"/>
      <c r="D475" s="60" t="s">
        <v>253</v>
      </c>
      <c r="F475" s="39">
        <v>51</v>
      </c>
      <c r="G475" s="39"/>
      <c r="H475" s="39"/>
      <c r="I475" s="39"/>
      <c r="J475" s="39">
        <v>3</v>
      </c>
      <c r="K475" s="39">
        <v>0</v>
      </c>
      <c r="L475" s="39">
        <v>9</v>
      </c>
      <c r="M475" s="39"/>
      <c r="N475" s="39">
        <v>12</v>
      </c>
      <c r="O475" s="39"/>
      <c r="P475" s="39"/>
      <c r="Q475" s="39"/>
      <c r="R475" s="39">
        <v>46</v>
      </c>
      <c r="S475" s="39">
        <v>1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1</v>
      </c>
      <c r="Z475" s="39">
        <v>2</v>
      </c>
      <c r="AA475" s="39"/>
      <c r="AB475" s="39">
        <v>50</v>
      </c>
      <c r="AC475" s="39"/>
      <c r="AD475" s="39"/>
      <c r="AE475" s="39"/>
      <c r="AF475" s="39">
        <v>1</v>
      </c>
      <c r="AG475" s="39">
        <v>4</v>
      </c>
      <c r="AH475" s="39"/>
      <c r="AI475" s="39">
        <v>2</v>
      </c>
      <c r="AJ475" s="39">
        <v>11</v>
      </c>
      <c r="AK475" s="39"/>
      <c r="AL475" s="39"/>
      <c r="AM475" s="39"/>
      <c r="AN475" s="39">
        <v>21</v>
      </c>
      <c r="AO475" s="39"/>
      <c r="AP475" s="39"/>
      <c r="AQ475" s="39"/>
      <c r="AR475" s="39">
        <v>0</v>
      </c>
      <c r="AS475" s="39"/>
      <c r="AT475" s="39">
        <v>0</v>
      </c>
      <c r="AU475" s="40"/>
    </row>
    <row r="476" spans="1:47" ht="19.5" customHeight="1" x14ac:dyDescent="0.2">
      <c r="D476" s="47" t="s">
        <v>254</v>
      </c>
      <c r="F476" s="48">
        <v>50</v>
      </c>
      <c r="G476" s="49"/>
      <c r="H476" s="49"/>
      <c r="I476" s="49"/>
      <c r="J476" s="48">
        <v>1</v>
      </c>
      <c r="K476" s="48">
        <v>0</v>
      </c>
      <c r="L476" s="48">
        <v>15</v>
      </c>
      <c r="M476" s="49"/>
      <c r="N476" s="48">
        <v>16</v>
      </c>
      <c r="O476" s="49"/>
      <c r="P476" s="49"/>
      <c r="Q476" s="49"/>
      <c r="R476" s="48">
        <v>47</v>
      </c>
      <c r="S476" s="48">
        <v>3</v>
      </c>
      <c r="T476" s="48">
        <v>0</v>
      </c>
      <c r="U476" s="48">
        <v>0</v>
      </c>
      <c r="V476" s="48">
        <v>1</v>
      </c>
      <c r="W476" s="48">
        <v>0</v>
      </c>
      <c r="X476" s="48">
        <v>0</v>
      </c>
      <c r="Y476" s="48">
        <v>0</v>
      </c>
      <c r="Z476" s="48">
        <v>0</v>
      </c>
      <c r="AA476" s="49"/>
      <c r="AB476" s="48">
        <v>51</v>
      </c>
      <c r="AC476" s="49"/>
      <c r="AD476" s="49"/>
      <c r="AE476" s="49"/>
      <c r="AF476" s="48">
        <v>0</v>
      </c>
      <c r="AG476" s="48">
        <v>13</v>
      </c>
      <c r="AH476" s="49"/>
      <c r="AI476" s="48">
        <v>3</v>
      </c>
      <c r="AJ476" s="48">
        <v>13</v>
      </c>
      <c r="AK476" s="49"/>
      <c r="AL476" s="49"/>
      <c r="AM476" s="49"/>
      <c r="AN476" s="48">
        <v>18</v>
      </c>
      <c r="AO476" s="49"/>
      <c r="AP476" s="49"/>
      <c r="AQ476" s="49"/>
      <c r="AR476" s="48">
        <v>0</v>
      </c>
      <c r="AS476" s="49"/>
      <c r="AT476" s="48">
        <v>0</v>
      </c>
      <c r="AU476" s="40"/>
    </row>
    <row r="477" spans="1:47" ht="20.100000000000001" customHeight="1" x14ac:dyDescent="0.2">
      <c r="D477" s="60" t="s">
        <v>255</v>
      </c>
      <c r="F477" s="39">
        <v>44</v>
      </c>
      <c r="G477" s="39"/>
      <c r="H477" s="39"/>
      <c r="I477" s="39"/>
      <c r="J477" s="39">
        <v>4</v>
      </c>
      <c r="K477" s="39">
        <v>5</v>
      </c>
      <c r="L477" s="39">
        <v>4</v>
      </c>
      <c r="M477" s="39"/>
      <c r="N477" s="39">
        <v>13</v>
      </c>
      <c r="O477" s="39"/>
      <c r="P477" s="39"/>
      <c r="Q477" s="39"/>
      <c r="R477" s="39">
        <v>29</v>
      </c>
      <c r="S477" s="39">
        <v>5</v>
      </c>
      <c r="T477" s="39">
        <v>0</v>
      </c>
      <c r="U477" s="39">
        <v>0</v>
      </c>
      <c r="V477" s="39">
        <v>4</v>
      </c>
      <c r="W477" s="39">
        <v>0</v>
      </c>
      <c r="X477" s="39">
        <v>0</v>
      </c>
      <c r="Y477" s="39">
        <v>0</v>
      </c>
      <c r="Z477" s="39">
        <v>0</v>
      </c>
      <c r="AA477" s="39"/>
      <c r="AB477" s="39">
        <v>38</v>
      </c>
      <c r="AC477" s="39"/>
      <c r="AD477" s="39"/>
      <c r="AE477" s="39"/>
      <c r="AF477" s="39">
        <v>0</v>
      </c>
      <c r="AG477" s="39">
        <v>12</v>
      </c>
      <c r="AH477" s="39"/>
      <c r="AI477" s="39">
        <v>2</v>
      </c>
      <c r="AJ477" s="39">
        <v>3</v>
      </c>
      <c r="AK477" s="39"/>
      <c r="AL477" s="39"/>
      <c r="AM477" s="39"/>
      <c r="AN477" s="39">
        <v>12</v>
      </c>
      <c r="AO477" s="39"/>
      <c r="AP477" s="39"/>
      <c r="AQ477" s="39"/>
      <c r="AR477" s="39">
        <v>0</v>
      </c>
      <c r="AS477" s="39"/>
      <c r="AT477" s="39">
        <v>0</v>
      </c>
      <c r="AU477" s="40"/>
    </row>
    <row r="478" spans="1:47" ht="19.5" customHeight="1" x14ac:dyDescent="0.2">
      <c r="D478" s="47" t="s">
        <v>256</v>
      </c>
      <c r="F478" s="48">
        <v>16</v>
      </c>
      <c r="G478" s="49"/>
      <c r="H478" s="49"/>
      <c r="I478" s="49"/>
      <c r="J478" s="48">
        <v>1</v>
      </c>
      <c r="K478" s="48">
        <v>0</v>
      </c>
      <c r="L478" s="48">
        <v>5</v>
      </c>
      <c r="M478" s="49"/>
      <c r="N478" s="48">
        <v>6</v>
      </c>
      <c r="O478" s="49"/>
      <c r="P478" s="49"/>
      <c r="Q478" s="49"/>
      <c r="R478" s="48">
        <v>7</v>
      </c>
      <c r="S478" s="48">
        <v>15</v>
      </c>
      <c r="T478" s="48">
        <v>0</v>
      </c>
      <c r="U478" s="48">
        <v>0</v>
      </c>
      <c r="V478" s="48">
        <v>1</v>
      </c>
      <c r="W478" s="48">
        <v>0</v>
      </c>
      <c r="X478" s="48">
        <v>0</v>
      </c>
      <c r="Y478" s="48">
        <v>0</v>
      </c>
      <c r="Z478" s="48">
        <v>0</v>
      </c>
      <c r="AA478" s="49"/>
      <c r="AB478" s="48">
        <v>23</v>
      </c>
      <c r="AC478" s="49"/>
      <c r="AD478" s="49"/>
      <c r="AE478" s="49"/>
      <c r="AF478" s="48">
        <v>0</v>
      </c>
      <c r="AG478" s="48">
        <v>4</v>
      </c>
      <c r="AH478" s="49"/>
      <c r="AI478" s="48">
        <v>0</v>
      </c>
      <c r="AJ478" s="48">
        <v>15</v>
      </c>
      <c r="AK478" s="49"/>
      <c r="AL478" s="49"/>
      <c r="AM478" s="49"/>
      <c r="AN478" s="48">
        <v>10</v>
      </c>
      <c r="AO478" s="49"/>
      <c r="AP478" s="49"/>
      <c r="AQ478" s="49"/>
      <c r="AR478" s="48">
        <v>0</v>
      </c>
      <c r="AS478" s="49"/>
      <c r="AT478" s="48">
        <v>0</v>
      </c>
      <c r="AU478" s="40"/>
    </row>
    <row r="479" spans="1:47" ht="20.100000000000001" customHeight="1" x14ac:dyDescent="0.2">
      <c r="D479" s="60" t="s">
        <v>257</v>
      </c>
      <c r="F479" s="39">
        <v>80</v>
      </c>
      <c r="G479" s="39"/>
      <c r="H479" s="39"/>
      <c r="I479" s="39"/>
      <c r="J479" s="39">
        <v>6</v>
      </c>
      <c r="K479" s="39">
        <v>0</v>
      </c>
      <c r="L479" s="39">
        <v>5</v>
      </c>
      <c r="M479" s="39"/>
      <c r="N479" s="39">
        <v>11</v>
      </c>
      <c r="O479" s="39"/>
      <c r="P479" s="39"/>
      <c r="Q479" s="39"/>
      <c r="R479" s="39">
        <v>38</v>
      </c>
      <c r="S479" s="39">
        <v>4</v>
      </c>
      <c r="T479" s="39">
        <v>1</v>
      </c>
      <c r="U479" s="39">
        <v>0</v>
      </c>
      <c r="V479" s="39">
        <v>0</v>
      </c>
      <c r="W479" s="39">
        <v>0</v>
      </c>
      <c r="X479" s="39">
        <v>0</v>
      </c>
      <c r="Y479" s="39">
        <v>2</v>
      </c>
      <c r="Z479" s="39">
        <v>4</v>
      </c>
      <c r="AA479" s="39"/>
      <c r="AB479" s="39">
        <v>49</v>
      </c>
      <c r="AC479" s="39"/>
      <c r="AD479" s="39"/>
      <c r="AE479" s="39"/>
      <c r="AF479" s="39">
        <v>1</v>
      </c>
      <c r="AG479" s="39">
        <v>8</v>
      </c>
      <c r="AH479" s="39"/>
      <c r="AI479" s="39">
        <v>2</v>
      </c>
      <c r="AJ479" s="39">
        <v>10</v>
      </c>
      <c r="AK479" s="39"/>
      <c r="AL479" s="39"/>
      <c r="AM479" s="39"/>
      <c r="AN479" s="39">
        <v>45</v>
      </c>
      <c r="AO479" s="39"/>
      <c r="AP479" s="39"/>
      <c r="AQ479" s="39"/>
      <c r="AR479" s="39">
        <v>0</v>
      </c>
      <c r="AS479" s="39"/>
      <c r="AT479" s="39">
        <v>0</v>
      </c>
      <c r="AU479" s="40"/>
    </row>
    <row r="480" spans="1:47" ht="19.5" customHeight="1" x14ac:dyDescent="0.2">
      <c r="D480" s="47" t="s">
        <v>258</v>
      </c>
      <c r="F480" s="48">
        <v>56</v>
      </c>
      <c r="G480" s="49"/>
      <c r="H480" s="49"/>
      <c r="I480" s="49"/>
      <c r="J480" s="48">
        <v>8</v>
      </c>
      <c r="K480" s="48">
        <v>0</v>
      </c>
      <c r="L480" s="48">
        <v>5</v>
      </c>
      <c r="M480" s="49"/>
      <c r="N480" s="48">
        <v>13</v>
      </c>
      <c r="O480" s="49"/>
      <c r="P480" s="49"/>
      <c r="Q480" s="49"/>
      <c r="R480" s="48">
        <v>41</v>
      </c>
      <c r="S480" s="48">
        <v>4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8</v>
      </c>
      <c r="Z480" s="48">
        <v>0</v>
      </c>
      <c r="AA480" s="49"/>
      <c r="AB480" s="48">
        <v>53</v>
      </c>
      <c r="AC480" s="49"/>
      <c r="AD480" s="49"/>
      <c r="AE480" s="49"/>
      <c r="AF480" s="48">
        <v>0</v>
      </c>
      <c r="AG480" s="48">
        <v>7</v>
      </c>
      <c r="AH480" s="49"/>
      <c r="AI480" s="48">
        <v>1</v>
      </c>
      <c r="AJ480" s="48">
        <v>6</v>
      </c>
      <c r="AK480" s="49"/>
      <c r="AL480" s="49"/>
      <c r="AM480" s="49"/>
      <c r="AN480" s="48">
        <v>16</v>
      </c>
      <c r="AO480" s="49"/>
      <c r="AP480" s="49"/>
      <c r="AQ480" s="49"/>
      <c r="AR480" s="48">
        <v>0</v>
      </c>
      <c r="AS480" s="49"/>
      <c r="AT480" s="48">
        <v>0</v>
      </c>
      <c r="AU480" s="40"/>
    </row>
    <row r="481" spans="1:47" ht="20.100000000000001" customHeight="1" x14ac:dyDescent="0.2">
      <c r="D481" s="60" t="s">
        <v>259</v>
      </c>
      <c r="F481" s="39">
        <v>45</v>
      </c>
      <c r="G481" s="39"/>
      <c r="H481" s="39"/>
      <c r="I481" s="39"/>
      <c r="J481" s="39">
        <v>6</v>
      </c>
      <c r="K481" s="39">
        <v>1</v>
      </c>
      <c r="L481" s="39">
        <v>3</v>
      </c>
      <c r="M481" s="39"/>
      <c r="N481" s="39">
        <v>10</v>
      </c>
      <c r="O481" s="39"/>
      <c r="P481" s="39"/>
      <c r="Q481" s="39"/>
      <c r="R481" s="39">
        <v>39</v>
      </c>
      <c r="S481" s="39">
        <v>6</v>
      </c>
      <c r="T481" s="39">
        <v>0</v>
      </c>
      <c r="U481" s="39">
        <v>0</v>
      </c>
      <c r="V481" s="39">
        <v>0</v>
      </c>
      <c r="W481" s="39">
        <v>0</v>
      </c>
      <c r="X481" s="39">
        <v>3</v>
      </c>
      <c r="Y481" s="39">
        <v>4</v>
      </c>
      <c r="Z481" s="39">
        <v>1</v>
      </c>
      <c r="AA481" s="39"/>
      <c r="AB481" s="39">
        <v>53</v>
      </c>
      <c r="AC481" s="39"/>
      <c r="AD481" s="39"/>
      <c r="AE481" s="39"/>
      <c r="AF481" s="39">
        <v>2</v>
      </c>
      <c r="AG481" s="39">
        <v>3</v>
      </c>
      <c r="AH481" s="39"/>
      <c r="AI481" s="39">
        <v>0</v>
      </c>
      <c r="AJ481" s="39">
        <v>9</v>
      </c>
      <c r="AK481" s="39"/>
      <c r="AL481" s="39"/>
      <c r="AM481" s="39"/>
      <c r="AN481" s="39">
        <v>6</v>
      </c>
      <c r="AO481" s="39"/>
      <c r="AP481" s="39"/>
      <c r="AQ481" s="39"/>
      <c r="AR481" s="39">
        <v>0</v>
      </c>
      <c r="AS481" s="39"/>
      <c r="AT481" s="39">
        <v>0</v>
      </c>
      <c r="AU481" s="40"/>
    </row>
    <row r="482" spans="1:47" ht="20.100000000000001" customHeight="1" x14ac:dyDescent="0.2"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40"/>
    </row>
    <row r="483" spans="1:47" s="1" customFormat="1" ht="20.100000000000001" customHeight="1" x14ac:dyDescent="0.25">
      <c r="A483" s="3"/>
      <c r="B483" s="6"/>
      <c r="C483" s="51" t="s">
        <v>159</v>
      </c>
      <c r="D483" s="52"/>
      <c r="E483" s="5"/>
      <c r="F483" s="53">
        <v>428</v>
      </c>
      <c r="G483" s="54"/>
      <c r="H483" s="54"/>
      <c r="I483" s="54"/>
      <c r="J483" s="53">
        <v>33</v>
      </c>
      <c r="K483" s="53">
        <v>6</v>
      </c>
      <c r="L483" s="53">
        <v>59</v>
      </c>
      <c r="M483" s="54"/>
      <c r="N483" s="53">
        <v>98</v>
      </c>
      <c r="O483" s="54"/>
      <c r="P483" s="54"/>
      <c r="Q483" s="54"/>
      <c r="R483" s="53">
        <v>317</v>
      </c>
      <c r="S483" s="53">
        <v>46</v>
      </c>
      <c r="T483" s="53">
        <v>1</v>
      </c>
      <c r="U483" s="53">
        <v>0</v>
      </c>
      <c r="V483" s="53">
        <v>9</v>
      </c>
      <c r="W483" s="53">
        <v>0</v>
      </c>
      <c r="X483" s="53">
        <v>3</v>
      </c>
      <c r="Y483" s="53">
        <v>16</v>
      </c>
      <c r="Z483" s="53">
        <v>8</v>
      </c>
      <c r="AA483" s="54"/>
      <c r="AB483" s="53">
        <v>400</v>
      </c>
      <c r="AC483" s="54"/>
      <c r="AD483" s="54"/>
      <c r="AE483" s="54"/>
      <c r="AF483" s="53">
        <v>4</v>
      </c>
      <c r="AG483" s="53">
        <v>58</v>
      </c>
      <c r="AH483" s="54"/>
      <c r="AI483" s="53">
        <v>11</v>
      </c>
      <c r="AJ483" s="53">
        <v>86</v>
      </c>
      <c r="AK483" s="54"/>
      <c r="AL483" s="54"/>
      <c r="AM483" s="54"/>
      <c r="AN483" s="53">
        <v>161</v>
      </c>
      <c r="AO483" s="54"/>
      <c r="AP483" s="54"/>
      <c r="AQ483" s="54"/>
      <c r="AR483" s="53">
        <v>0</v>
      </c>
      <c r="AS483" s="54"/>
      <c r="AT483" s="53">
        <v>0</v>
      </c>
      <c r="AU483" s="40"/>
    </row>
    <row r="484" spans="1:47" s="1" customFormat="1" ht="20.100000000000001" customHeight="1" x14ac:dyDescent="0.2">
      <c r="A484" s="3"/>
      <c r="B484" s="6"/>
      <c r="C484" s="3"/>
      <c r="D484" s="3"/>
      <c r="E484" s="5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40"/>
    </row>
    <row r="485" spans="1:47" s="1" customFormat="1" ht="20.100000000000001" customHeight="1" x14ac:dyDescent="0.25">
      <c r="A485" s="3"/>
      <c r="B485" s="57" t="s">
        <v>260</v>
      </c>
      <c r="C485" s="58"/>
      <c r="D485" s="58"/>
      <c r="E485" s="5"/>
      <c r="F485" s="59">
        <v>1214</v>
      </c>
      <c r="G485" s="54"/>
      <c r="H485" s="54"/>
      <c r="I485" s="54"/>
      <c r="J485" s="59">
        <v>74</v>
      </c>
      <c r="K485" s="59">
        <v>13</v>
      </c>
      <c r="L485" s="59">
        <v>174</v>
      </c>
      <c r="M485" s="54"/>
      <c r="N485" s="59">
        <v>261</v>
      </c>
      <c r="O485" s="54"/>
      <c r="P485" s="54"/>
      <c r="Q485" s="54"/>
      <c r="R485" s="59">
        <v>808</v>
      </c>
      <c r="S485" s="59">
        <v>109</v>
      </c>
      <c r="T485" s="59">
        <v>13</v>
      </c>
      <c r="U485" s="59">
        <v>1</v>
      </c>
      <c r="V485" s="59">
        <v>20</v>
      </c>
      <c r="W485" s="59">
        <v>1</v>
      </c>
      <c r="X485" s="59">
        <v>6</v>
      </c>
      <c r="Y485" s="59">
        <v>47</v>
      </c>
      <c r="Z485" s="59">
        <v>11</v>
      </c>
      <c r="AA485" s="54"/>
      <c r="AB485" s="59">
        <v>1016</v>
      </c>
      <c r="AC485" s="54"/>
      <c r="AD485" s="54"/>
      <c r="AE485" s="54"/>
      <c r="AF485" s="59">
        <v>15</v>
      </c>
      <c r="AG485" s="59">
        <v>173</v>
      </c>
      <c r="AH485" s="54"/>
      <c r="AI485" s="59">
        <v>57</v>
      </c>
      <c r="AJ485" s="59">
        <v>154</v>
      </c>
      <c r="AK485" s="54"/>
      <c r="AL485" s="54"/>
      <c r="AM485" s="54"/>
      <c r="AN485" s="59">
        <v>482</v>
      </c>
      <c r="AO485" s="54"/>
      <c r="AP485" s="54"/>
      <c r="AQ485" s="54"/>
      <c r="AR485" s="59">
        <v>0</v>
      </c>
      <c r="AS485" s="54"/>
      <c r="AT485" s="59">
        <v>0</v>
      </c>
      <c r="AU485" s="40"/>
    </row>
    <row r="486" spans="1:47" ht="20.100000000000001" customHeight="1" x14ac:dyDescent="0.2"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40"/>
    </row>
    <row r="487" spans="1:47" ht="20.100000000000001" customHeight="1" x14ac:dyDescent="0.2">
      <c r="B487" s="6" t="s">
        <v>261</v>
      </c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40"/>
    </row>
    <row r="488" spans="1:47" ht="20.100000000000001" customHeight="1" x14ac:dyDescent="0.2">
      <c r="C488" s="3" t="s">
        <v>154</v>
      </c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40"/>
    </row>
    <row r="489" spans="1:47" ht="20.100000000000001" customHeight="1" x14ac:dyDescent="0.2">
      <c r="D489" s="2" t="s">
        <v>96</v>
      </c>
      <c r="F489" s="39">
        <v>13</v>
      </c>
      <c r="G489" s="39"/>
      <c r="H489" s="39"/>
      <c r="I489" s="39"/>
      <c r="J489" s="39">
        <v>2</v>
      </c>
      <c r="K489" s="39">
        <v>3</v>
      </c>
      <c r="L489" s="39">
        <v>2</v>
      </c>
      <c r="M489" s="39"/>
      <c r="N489" s="39">
        <v>7</v>
      </c>
      <c r="O489" s="39"/>
      <c r="P489" s="39"/>
      <c r="Q489" s="39"/>
      <c r="R489" s="39">
        <v>7</v>
      </c>
      <c r="S489" s="39">
        <v>0</v>
      </c>
      <c r="T489" s="39">
        <v>0</v>
      </c>
      <c r="U489" s="39">
        <v>0</v>
      </c>
      <c r="V489" s="39">
        <v>2</v>
      </c>
      <c r="W489" s="39">
        <v>0</v>
      </c>
      <c r="X489" s="39">
        <v>0</v>
      </c>
      <c r="Y489" s="39">
        <v>2</v>
      </c>
      <c r="Z489" s="39">
        <v>0</v>
      </c>
      <c r="AA489" s="39"/>
      <c r="AB489" s="39">
        <v>11</v>
      </c>
      <c r="AC489" s="39"/>
      <c r="AD489" s="39"/>
      <c r="AE489" s="39"/>
      <c r="AF489" s="39">
        <v>0</v>
      </c>
      <c r="AG489" s="39">
        <v>2</v>
      </c>
      <c r="AH489" s="39"/>
      <c r="AI489" s="39">
        <v>0</v>
      </c>
      <c r="AJ489" s="39">
        <v>2</v>
      </c>
      <c r="AK489" s="39"/>
      <c r="AL489" s="39"/>
      <c r="AM489" s="39"/>
      <c r="AN489" s="39">
        <v>9</v>
      </c>
      <c r="AO489" s="39"/>
      <c r="AP489" s="39"/>
      <c r="AQ489" s="39"/>
      <c r="AR489" s="39">
        <v>0</v>
      </c>
      <c r="AS489" s="39"/>
      <c r="AT489" s="39">
        <v>0</v>
      </c>
      <c r="AU489" s="40"/>
    </row>
    <row r="490" spans="1:47" ht="19.5" customHeight="1" x14ac:dyDescent="0.2">
      <c r="D490" s="47" t="s">
        <v>97</v>
      </c>
      <c r="F490" s="48">
        <v>15</v>
      </c>
      <c r="G490" s="49"/>
      <c r="H490" s="49"/>
      <c r="I490" s="49"/>
      <c r="J490" s="48">
        <v>1</v>
      </c>
      <c r="K490" s="48">
        <v>6</v>
      </c>
      <c r="L490" s="48">
        <v>6</v>
      </c>
      <c r="M490" s="49"/>
      <c r="N490" s="48">
        <v>13</v>
      </c>
      <c r="O490" s="49"/>
      <c r="P490" s="49"/>
      <c r="Q490" s="49"/>
      <c r="R490" s="48">
        <v>10</v>
      </c>
      <c r="S490" s="48">
        <v>2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2</v>
      </c>
      <c r="Z490" s="48">
        <v>1</v>
      </c>
      <c r="AA490" s="49"/>
      <c r="AB490" s="48">
        <v>15</v>
      </c>
      <c r="AC490" s="49"/>
      <c r="AD490" s="49"/>
      <c r="AE490" s="49"/>
      <c r="AF490" s="48">
        <v>3</v>
      </c>
      <c r="AG490" s="48">
        <v>0</v>
      </c>
      <c r="AH490" s="49"/>
      <c r="AI490" s="48">
        <v>4</v>
      </c>
      <c r="AJ490" s="48">
        <v>1</v>
      </c>
      <c r="AK490" s="49"/>
      <c r="AL490" s="49"/>
      <c r="AM490" s="49"/>
      <c r="AN490" s="48">
        <v>15</v>
      </c>
      <c r="AO490" s="49"/>
      <c r="AP490" s="49"/>
      <c r="AQ490" s="49"/>
      <c r="AR490" s="48">
        <v>0</v>
      </c>
      <c r="AS490" s="49"/>
      <c r="AT490" s="48">
        <v>0</v>
      </c>
      <c r="AU490" s="40"/>
    </row>
    <row r="491" spans="1:47" ht="20.100000000000001" customHeight="1" x14ac:dyDescent="0.2">
      <c r="B491" s="5"/>
      <c r="D491" s="2" t="s">
        <v>113</v>
      </c>
      <c r="F491" s="39">
        <v>36</v>
      </c>
      <c r="G491" s="39"/>
      <c r="H491" s="39"/>
      <c r="I491" s="39"/>
      <c r="J491" s="39">
        <v>5</v>
      </c>
      <c r="K491" s="39">
        <v>0</v>
      </c>
      <c r="L491" s="39">
        <v>11</v>
      </c>
      <c r="M491" s="39"/>
      <c r="N491" s="39">
        <v>16</v>
      </c>
      <c r="O491" s="39"/>
      <c r="P491" s="39"/>
      <c r="Q491" s="39"/>
      <c r="R491" s="39">
        <v>14</v>
      </c>
      <c r="S491" s="39">
        <v>4</v>
      </c>
      <c r="T491" s="39">
        <v>1</v>
      </c>
      <c r="U491" s="39">
        <v>0</v>
      </c>
      <c r="V491" s="39">
        <v>2</v>
      </c>
      <c r="W491" s="39">
        <v>0</v>
      </c>
      <c r="X491" s="39">
        <v>0</v>
      </c>
      <c r="Y491" s="39">
        <v>4</v>
      </c>
      <c r="Z491" s="39">
        <v>0</v>
      </c>
      <c r="AA491" s="39"/>
      <c r="AB491" s="39">
        <v>25</v>
      </c>
      <c r="AC491" s="39"/>
      <c r="AD491" s="39"/>
      <c r="AE491" s="39"/>
      <c r="AF491" s="39">
        <v>2</v>
      </c>
      <c r="AG491" s="39">
        <v>0</v>
      </c>
      <c r="AH491" s="39"/>
      <c r="AI491" s="39">
        <v>0</v>
      </c>
      <c r="AJ491" s="39">
        <v>1</v>
      </c>
      <c r="AK491" s="39"/>
      <c r="AL491" s="39"/>
      <c r="AM491" s="39"/>
      <c r="AN491" s="39">
        <v>26</v>
      </c>
      <c r="AO491" s="39"/>
      <c r="AP491" s="39"/>
      <c r="AQ491" s="39"/>
      <c r="AR491" s="39">
        <v>0</v>
      </c>
      <c r="AS491" s="39"/>
      <c r="AT491" s="39">
        <v>0</v>
      </c>
      <c r="AU491" s="40"/>
    </row>
    <row r="492" spans="1:47" ht="19.5" customHeight="1" x14ac:dyDescent="0.2">
      <c r="D492" s="47" t="s">
        <v>136</v>
      </c>
      <c r="F492" s="48">
        <v>42</v>
      </c>
      <c r="G492" s="49"/>
      <c r="H492" s="49"/>
      <c r="I492" s="49"/>
      <c r="J492" s="48">
        <v>4</v>
      </c>
      <c r="K492" s="48">
        <v>0</v>
      </c>
      <c r="L492" s="48">
        <v>4</v>
      </c>
      <c r="M492" s="49"/>
      <c r="N492" s="48">
        <v>8</v>
      </c>
      <c r="O492" s="49"/>
      <c r="P492" s="49"/>
      <c r="Q492" s="49"/>
      <c r="R492" s="48">
        <v>33</v>
      </c>
      <c r="S492" s="48">
        <v>1</v>
      </c>
      <c r="T492" s="48">
        <v>0</v>
      </c>
      <c r="U492" s="48">
        <v>0</v>
      </c>
      <c r="V492" s="48">
        <v>1</v>
      </c>
      <c r="W492" s="48">
        <v>0</v>
      </c>
      <c r="X492" s="48">
        <v>1</v>
      </c>
      <c r="Y492" s="48">
        <v>1</v>
      </c>
      <c r="Z492" s="48">
        <v>0</v>
      </c>
      <c r="AA492" s="49"/>
      <c r="AB492" s="48">
        <v>37</v>
      </c>
      <c r="AC492" s="49"/>
      <c r="AD492" s="49"/>
      <c r="AE492" s="49"/>
      <c r="AF492" s="48">
        <v>2</v>
      </c>
      <c r="AG492" s="48">
        <v>4</v>
      </c>
      <c r="AH492" s="49"/>
      <c r="AI492" s="48">
        <v>4</v>
      </c>
      <c r="AJ492" s="48">
        <v>6</v>
      </c>
      <c r="AK492" s="49"/>
      <c r="AL492" s="49"/>
      <c r="AM492" s="49"/>
      <c r="AN492" s="48">
        <v>17</v>
      </c>
      <c r="AO492" s="49"/>
      <c r="AP492" s="49"/>
      <c r="AQ492" s="49"/>
      <c r="AR492" s="48">
        <v>0</v>
      </c>
      <c r="AS492" s="49"/>
      <c r="AT492" s="48">
        <v>0</v>
      </c>
      <c r="AU492" s="40"/>
    </row>
    <row r="493" spans="1:47" ht="20.100000000000001" customHeight="1" x14ac:dyDescent="0.2">
      <c r="D493" s="2" t="s">
        <v>114</v>
      </c>
      <c r="F493" s="39">
        <v>5</v>
      </c>
      <c r="G493" s="39"/>
      <c r="H493" s="39"/>
      <c r="I493" s="39"/>
      <c r="J493" s="39">
        <v>3</v>
      </c>
      <c r="K493" s="39">
        <v>0</v>
      </c>
      <c r="L493" s="39">
        <v>4</v>
      </c>
      <c r="M493" s="39"/>
      <c r="N493" s="39">
        <v>7</v>
      </c>
      <c r="O493" s="39"/>
      <c r="P493" s="39"/>
      <c r="Q493" s="39"/>
      <c r="R493" s="39">
        <v>4</v>
      </c>
      <c r="S493" s="39">
        <v>2</v>
      </c>
      <c r="T493" s="39">
        <v>0</v>
      </c>
      <c r="U493" s="39">
        <v>0</v>
      </c>
      <c r="V493" s="39">
        <v>1</v>
      </c>
      <c r="W493" s="39">
        <v>0</v>
      </c>
      <c r="X493" s="39">
        <v>0</v>
      </c>
      <c r="Y493" s="39">
        <v>3</v>
      </c>
      <c r="Z493" s="39">
        <v>2</v>
      </c>
      <c r="AA493" s="39"/>
      <c r="AB493" s="39">
        <v>12</v>
      </c>
      <c r="AC493" s="39"/>
      <c r="AD493" s="39"/>
      <c r="AE493" s="39"/>
      <c r="AF493" s="39">
        <v>0</v>
      </c>
      <c r="AG493" s="39">
        <v>1</v>
      </c>
      <c r="AH493" s="39"/>
      <c r="AI493" s="39">
        <v>1</v>
      </c>
      <c r="AJ493" s="39">
        <v>2</v>
      </c>
      <c r="AK493" s="39"/>
      <c r="AL493" s="39"/>
      <c r="AM493" s="39"/>
      <c r="AN493" s="39">
        <v>2</v>
      </c>
      <c r="AO493" s="39"/>
      <c r="AP493" s="39"/>
      <c r="AQ493" s="39"/>
      <c r="AR493" s="39">
        <v>0</v>
      </c>
      <c r="AS493" s="39"/>
      <c r="AT493" s="39">
        <v>0</v>
      </c>
      <c r="AU493" s="40"/>
    </row>
    <row r="494" spans="1:47" ht="19.5" customHeight="1" x14ac:dyDescent="0.2">
      <c r="D494" s="47" t="s">
        <v>115</v>
      </c>
      <c r="F494" s="48">
        <v>12</v>
      </c>
      <c r="G494" s="49"/>
      <c r="H494" s="49"/>
      <c r="I494" s="49"/>
      <c r="J494" s="48">
        <v>5</v>
      </c>
      <c r="K494" s="48">
        <v>0</v>
      </c>
      <c r="L494" s="48">
        <v>0</v>
      </c>
      <c r="M494" s="49"/>
      <c r="N494" s="48">
        <v>5</v>
      </c>
      <c r="O494" s="49"/>
      <c r="P494" s="49"/>
      <c r="Q494" s="49"/>
      <c r="R494" s="48">
        <v>4</v>
      </c>
      <c r="S494" s="48">
        <v>0</v>
      </c>
      <c r="T494" s="48">
        <v>1</v>
      </c>
      <c r="U494" s="48">
        <v>0</v>
      </c>
      <c r="V494" s="48">
        <v>0</v>
      </c>
      <c r="W494" s="48">
        <v>0</v>
      </c>
      <c r="X494" s="48">
        <v>0</v>
      </c>
      <c r="Y494" s="48">
        <v>4</v>
      </c>
      <c r="Z494" s="48">
        <v>0</v>
      </c>
      <c r="AA494" s="49"/>
      <c r="AB494" s="48">
        <v>9</v>
      </c>
      <c r="AC494" s="49"/>
      <c r="AD494" s="49"/>
      <c r="AE494" s="49"/>
      <c r="AF494" s="48">
        <v>1</v>
      </c>
      <c r="AG494" s="48">
        <v>4</v>
      </c>
      <c r="AH494" s="49"/>
      <c r="AI494" s="48">
        <v>3</v>
      </c>
      <c r="AJ494" s="48">
        <v>5</v>
      </c>
      <c r="AK494" s="49"/>
      <c r="AL494" s="49"/>
      <c r="AM494" s="49"/>
      <c r="AN494" s="48">
        <v>11</v>
      </c>
      <c r="AO494" s="49"/>
      <c r="AP494" s="49"/>
      <c r="AQ494" s="49"/>
      <c r="AR494" s="48">
        <v>0</v>
      </c>
      <c r="AS494" s="49"/>
      <c r="AT494" s="48">
        <v>0</v>
      </c>
      <c r="AU494" s="40"/>
    </row>
    <row r="495" spans="1:47" ht="20.100000000000001" customHeight="1" x14ac:dyDescent="0.2">
      <c r="D495" s="2" t="s">
        <v>102</v>
      </c>
      <c r="F495" s="39">
        <v>19</v>
      </c>
      <c r="G495" s="39"/>
      <c r="H495" s="39"/>
      <c r="I495" s="39"/>
      <c r="J495" s="39">
        <v>0</v>
      </c>
      <c r="K495" s="39">
        <v>0</v>
      </c>
      <c r="L495" s="39">
        <v>3</v>
      </c>
      <c r="M495" s="39"/>
      <c r="N495" s="39">
        <v>3</v>
      </c>
      <c r="O495" s="39"/>
      <c r="P495" s="39"/>
      <c r="Q495" s="39"/>
      <c r="R495" s="39">
        <v>10</v>
      </c>
      <c r="S495" s="39">
        <v>3</v>
      </c>
      <c r="T495" s="39">
        <v>1</v>
      </c>
      <c r="U495" s="39">
        <v>0</v>
      </c>
      <c r="V495" s="39">
        <v>0</v>
      </c>
      <c r="W495" s="39">
        <v>0</v>
      </c>
      <c r="X495" s="39">
        <v>0</v>
      </c>
      <c r="Y495" s="39">
        <v>0</v>
      </c>
      <c r="Z495" s="39">
        <v>0</v>
      </c>
      <c r="AA495" s="39"/>
      <c r="AB495" s="39">
        <v>14</v>
      </c>
      <c r="AC495" s="39"/>
      <c r="AD495" s="39"/>
      <c r="AE495" s="39"/>
      <c r="AF495" s="39">
        <v>1</v>
      </c>
      <c r="AG495" s="39">
        <v>1</v>
      </c>
      <c r="AH495" s="39"/>
      <c r="AI495" s="39">
        <v>2</v>
      </c>
      <c r="AJ495" s="39">
        <v>0</v>
      </c>
      <c r="AK495" s="39"/>
      <c r="AL495" s="39"/>
      <c r="AM495" s="39"/>
      <c r="AN495" s="39">
        <v>8</v>
      </c>
      <c r="AO495" s="39"/>
      <c r="AP495" s="39"/>
      <c r="AQ495" s="39"/>
      <c r="AR495" s="39">
        <v>0</v>
      </c>
      <c r="AS495" s="39"/>
      <c r="AT495" s="39">
        <v>0</v>
      </c>
      <c r="AU495" s="40"/>
    </row>
    <row r="496" spans="1:47" ht="19.5" customHeight="1" x14ac:dyDescent="0.2">
      <c r="D496" s="47" t="s">
        <v>103</v>
      </c>
      <c r="F496" s="48">
        <v>13</v>
      </c>
      <c r="G496" s="49"/>
      <c r="H496" s="49"/>
      <c r="I496" s="49"/>
      <c r="J496" s="48">
        <v>3</v>
      </c>
      <c r="K496" s="48">
        <v>0</v>
      </c>
      <c r="L496" s="48">
        <v>2</v>
      </c>
      <c r="M496" s="49"/>
      <c r="N496" s="48">
        <v>5</v>
      </c>
      <c r="O496" s="49"/>
      <c r="P496" s="49"/>
      <c r="Q496" s="49"/>
      <c r="R496" s="48">
        <v>11</v>
      </c>
      <c r="S496" s="48">
        <v>1</v>
      </c>
      <c r="T496" s="48">
        <v>0</v>
      </c>
      <c r="U496" s="48">
        <v>0</v>
      </c>
      <c r="V496" s="48">
        <v>0</v>
      </c>
      <c r="W496" s="48">
        <v>0</v>
      </c>
      <c r="X496" s="48">
        <v>0</v>
      </c>
      <c r="Y496" s="48">
        <v>2</v>
      </c>
      <c r="Z496" s="48">
        <v>0</v>
      </c>
      <c r="AA496" s="49"/>
      <c r="AB496" s="48">
        <v>14</v>
      </c>
      <c r="AC496" s="49"/>
      <c r="AD496" s="49"/>
      <c r="AE496" s="49"/>
      <c r="AF496" s="48">
        <v>3</v>
      </c>
      <c r="AG496" s="48">
        <v>2</v>
      </c>
      <c r="AH496" s="49"/>
      <c r="AI496" s="48">
        <v>4</v>
      </c>
      <c r="AJ496" s="48">
        <v>4</v>
      </c>
      <c r="AK496" s="49"/>
      <c r="AL496" s="49"/>
      <c r="AM496" s="49"/>
      <c r="AN496" s="48">
        <v>7</v>
      </c>
      <c r="AO496" s="49"/>
      <c r="AP496" s="49"/>
      <c r="AQ496" s="49"/>
      <c r="AR496" s="48">
        <v>0</v>
      </c>
      <c r="AS496" s="49"/>
      <c r="AT496" s="48">
        <v>0</v>
      </c>
      <c r="AU496" s="40"/>
    </row>
    <row r="497" spans="1:47" ht="20.100000000000001" customHeight="1" x14ac:dyDescent="0.2">
      <c r="B497" s="5"/>
      <c r="D497" s="2" t="s">
        <v>104</v>
      </c>
      <c r="F497" s="39">
        <v>63</v>
      </c>
      <c r="G497" s="39"/>
      <c r="H497" s="39"/>
      <c r="I497" s="39"/>
      <c r="J497" s="39">
        <v>7</v>
      </c>
      <c r="K497" s="39">
        <v>1</v>
      </c>
      <c r="L497" s="39">
        <v>12</v>
      </c>
      <c r="M497" s="39"/>
      <c r="N497" s="39">
        <v>20</v>
      </c>
      <c r="O497" s="39"/>
      <c r="P497" s="39"/>
      <c r="Q497" s="39"/>
      <c r="R497" s="39">
        <v>34</v>
      </c>
      <c r="S497" s="39">
        <v>8</v>
      </c>
      <c r="T497" s="39">
        <v>0</v>
      </c>
      <c r="U497" s="39">
        <v>0</v>
      </c>
      <c r="V497" s="39">
        <v>2</v>
      </c>
      <c r="W497" s="39">
        <v>0</v>
      </c>
      <c r="X497" s="39">
        <v>0</v>
      </c>
      <c r="Y497" s="39">
        <v>6</v>
      </c>
      <c r="Z497" s="39">
        <v>4</v>
      </c>
      <c r="AA497" s="39"/>
      <c r="AB497" s="39">
        <v>54</v>
      </c>
      <c r="AC497" s="39"/>
      <c r="AD497" s="39"/>
      <c r="AE497" s="39"/>
      <c r="AF497" s="39">
        <v>2</v>
      </c>
      <c r="AG497" s="39">
        <v>5</v>
      </c>
      <c r="AH497" s="39"/>
      <c r="AI497" s="39">
        <v>6</v>
      </c>
      <c r="AJ497" s="39">
        <v>12</v>
      </c>
      <c r="AK497" s="39"/>
      <c r="AL497" s="39"/>
      <c r="AM497" s="39"/>
      <c r="AN497" s="39">
        <v>40</v>
      </c>
      <c r="AO497" s="39"/>
      <c r="AP497" s="39"/>
      <c r="AQ497" s="39"/>
      <c r="AR497" s="39">
        <v>0</v>
      </c>
      <c r="AS497" s="39"/>
      <c r="AT497" s="39">
        <v>0</v>
      </c>
      <c r="AU497" s="40"/>
    </row>
    <row r="498" spans="1:47" ht="19.5" customHeight="1" x14ac:dyDescent="0.2">
      <c r="D498" s="47" t="s">
        <v>117</v>
      </c>
      <c r="F498" s="48">
        <v>17</v>
      </c>
      <c r="G498" s="49"/>
      <c r="H498" s="49"/>
      <c r="I498" s="49"/>
      <c r="J498" s="48">
        <v>11</v>
      </c>
      <c r="K498" s="48">
        <v>6</v>
      </c>
      <c r="L498" s="48">
        <v>3</v>
      </c>
      <c r="M498" s="49"/>
      <c r="N498" s="48">
        <v>20</v>
      </c>
      <c r="O498" s="49"/>
      <c r="P498" s="49"/>
      <c r="Q498" s="49"/>
      <c r="R498" s="48">
        <v>12</v>
      </c>
      <c r="S498" s="48">
        <v>5</v>
      </c>
      <c r="T498" s="48">
        <v>1</v>
      </c>
      <c r="U498" s="48">
        <v>0</v>
      </c>
      <c r="V498" s="48">
        <v>0</v>
      </c>
      <c r="W498" s="48">
        <v>0</v>
      </c>
      <c r="X498" s="48">
        <v>0</v>
      </c>
      <c r="Y498" s="48">
        <v>9</v>
      </c>
      <c r="Z498" s="48">
        <v>6</v>
      </c>
      <c r="AA498" s="49"/>
      <c r="AB498" s="48">
        <v>33</v>
      </c>
      <c r="AC498" s="49"/>
      <c r="AD498" s="49"/>
      <c r="AE498" s="49"/>
      <c r="AF498" s="48">
        <v>11</v>
      </c>
      <c r="AG498" s="48">
        <v>7</v>
      </c>
      <c r="AH498" s="49"/>
      <c r="AI498" s="48">
        <v>12</v>
      </c>
      <c r="AJ498" s="48">
        <v>10</v>
      </c>
      <c r="AK498" s="49"/>
      <c r="AL498" s="49"/>
      <c r="AM498" s="49"/>
      <c r="AN498" s="48">
        <v>8</v>
      </c>
      <c r="AO498" s="49"/>
      <c r="AP498" s="49"/>
      <c r="AQ498" s="49"/>
      <c r="AR498" s="48">
        <v>0</v>
      </c>
      <c r="AS498" s="49"/>
      <c r="AT498" s="48">
        <v>0</v>
      </c>
      <c r="AU498" s="40"/>
    </row>
    <row r="499" spans="1:47" ht="20.100000000000001" customHeight="1" x14ac:dyDescent="0.2">
      <c r="B499" s="5"/>
      <c r="D499" s="2" t="s">
        <v>156</v>
      </c>
      <c r="F499" s="39">
        <v>11</v>
      </c>
      <c r="G499" s="39"/>
      <c r="H499" s="39"/>
      <c r="I499" s="39"/>
      <c r="J499" s="39">
        <v>6</v>
      </c>
      <c r="K499" s="39">
        <v>2</v>
      </c>
      <c r="L499" s="39">
        <v>3</v>
      </c>
      <c r="M499" s="39"/>
      <c r="N499" s="39">
        <v>11</v>
      </c>
      <c r="O499" s="39"/>
      <c r="P499" s="39"/>
      <c r="Q499" s="39"/>
      <c r="R499" s="39">
        <v>9</v>
      </c>
      <c r="S499" s="39">
        <v>0</v>
      </c>
      <c r="T499" s="39">
        <v>1</v>
      </c>
      <c r="U499" s="39">
        <v>0</v>
      </c>
      <c r="V499" s="39">
        <v>4</v>
      </c>
      <c r="W499" s="39">
        <v>0</v>
      </c>
      <c r="X499" s="39">
        <v>0</v>
      </c>
      <c r="Y499" s="39">
        <v>2</v>
      </c>
      <c r="Z499" s="39">
        <v>0</v>
      </c>
      <c r="AA499" s="39"/>
      <c r="AB499" s="39">
        <v>16</v>
      </c>
      <c r="AC499" s="39"/>
      <c r="AD499" s="39"/>
      <c r="AE499" s="39"/>
      <c r="AF499" s="39">
        <v>0</v>
      </c>
      <c r="AG499" s="39">
        <v>1</v>
      </c>
      <c r="AH499" s="39"/>
      <c r="AI499" s="39">
        <v>2</v>
      </c>
      <c r="AJ499" s="39">
        <v>2</v>
      </c>
      <c r="AK499" s="39"/>
      <c r="AL499" s="39"/>
      <c r="AM499" s="39"/>
      <c r="AN499" s="39">
        <v>9</v>
      </c>
      <c r="AO499" s="39"/>
      <c r="AP499" s="39"/>
      <c r="AQ499" s="39"/>
      <c r="AR499" s="39">
        <v>0</v>
      </c>
      <c r="AS499" s="39"/>
      <c r="AT499" s="39">
        <v>0</v>
      </c>
      <c r="AU499" s="40"/>
    </row>
    <row r="500" spans="1:47" ht="20.100000000000001" customHeight="1" x14ac:dyDescent="0.2">
      <c r="B500" s="5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40"/>
    </row>
    <row r="501" spans="1:47" s="1" customFormat="1" ht="20.100000000000001" customHeight="1" x14ac:dyDescent="0.25">
      <c r="A501" s="3"/>
      <c r="B501" s="6"/>
      <c r="C501" s="51" t="s">
        <v>159</v>
      </c>
      <c r="D501" s="52"/>
      <c r="E501" s="5"/>
      <c r="F501" s="53">
        <v>246</v>
      </c>
      <c r="G501" s="54"/>
      <c r="H501" s="54"/>
      <c r="I501" s="54"/>
      <c r="J501" s="53">
        <v>47</v>
      </c>
      <c r="K501" s="53">
        <v>18</v>
      </c>
      <c r="L501" s="53">
        <v>50</v>
      </c>
      <c r="M501" s="54"/>
      <c r="N501" s="53">
        <v>115</v>
      </c>
      <c r="O501" s="54"/>
      <c r="P501" s="54"/>
      <c r="Q501" s="54"/>
      <c r="R501" s="53">
        <v>148</v>
      </c>
      <c r="S501" s="53">
        <v>26</v>
      </c>
      <c r="T501" s="53">
        <v>5</v>
      </c>
      <c r="U501" s="53">
        <v>0</v>
      </c>
      <c r="V501" s="53">
        <v>12</v>
      </c>
      <c r="W501" s="53">
        <v>0</v>
      </c>
      <c r="X501" s="53">
        <v>1</v>
      </c>
      <c r="Y501" s="53">
        <v>35</v>
      </c>
      <c r="Z501" s="53">
        <v>13</v>
      </c>
      <c r="AA501" s="54"/>
      <c r="AB501" s="53">
        <v>240</v>
      </c>
      <c r="AC501" s="54"/>
      <c r="AD501" s="54"/>
      <c r="AE501" s="54"/>
      <c r="AF501" s="53">
        <v>25</v>
      </c>
      <c r="AG501" s="53">
        <v>27</v>
      </c>
      <c r="AH501" s="54"/>
      <c r="AI501" s="53">
        <v>38</v>
      </c>
      <c r="AJ501" s="53">
        <v>45</v>
      </c>
      <c r="AK501" s="54"/>
      <c r="AL501" s="54"/>
      <c r="AM501" s="54"/>
      <c r="AN501" s="53">
        <v>152</v>
      </c>
      <c r="AO501" s="54"/>
      <c r="AP501" s="54"/>
      <c r="AQ501" s="54"/>
      <c r="AR501" s="53">
        <v>0</v>
      </c>
      <c r="AS501" s="54"/>
      <c r="AT501" s="53">
        <v>0</v>
      </c>
      <c r="AU501" s="40"/>
    </row>
    <row r="502" spans="1:47" s="1" customFormat="1" ht="20.100000000000001" customHeight="1" x14ac:dyDescent="0.2">
      <c r="A502" s="3"/>
      <c r="B502" s="6"/>
      <c r="C502" s="3"/>
      <c r="D502" s="3"/>
      <c r="E502" s="5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40"/>
    </row>
    <row r="503" spans="1:47" s="1" customFormat="1" ht="20.100000000000001" customHeight="1" x14ac:dyDescent="0.25">
      <c r="A503" s="3"/>
      <c r="B503" s="57" t="s">
        <v>262</v>
      </c>
      <c r="C503" s="58"/>
      <c r="D503" s="58"/>
      <c r="E503" s="5"/>
      <c r="F503" s="59">
        <v>246</v>
      </c>
      <c r="G503" s="54"/>
      <c r="H503" s="54"/>
      <c r="I503" s="54"/>
      <c r="J503" s="59">
        <v>47</v>
      </c>
      <c r="K503" s="59">
        <v>18</v>
      </c>
      <c r="L503" s="59">
        <v>50</v>
      </c>
      <c r="M503" s="54"/>
      <c r="N503" s="59">
        <v>115</v>
      </c>
      <c r="O503" s="54"/>
      <c r="P503" s="54"/>
      <c r="Q503" s="54"/>
      <c r="R503" s="59">
        <v>148</v>
      </c>
      <c r="S503" s="59">
        <v>26</v>
      </c>
      <c r="T503" s="59">
        <v>5</v>
      </c>
      <c r="U503" s="59">
        <v>0</v>
      </c>
      <c r="V503" s="59">
        <v>12</v>
      </c>
      <c r="W503" s="59">
        <v>0</v>
      </c>
      <c r="X503" s="59">
        <v>1</v>
      </c>
      <c r="Y503" s="59">
        <v>35</v>
      </c>
      <c r="Z503" s="59">
        <v>13</v>
      </c>
      <c r="AA503" s="54"/>
      <c r="AB503" s="59">
        <v>240</v>
      </c>
      <c r="AC503" s="54"/>
      <c r="AD503" s="54"/>
      <c r="AE503" s="54"/>
      <c r="AF503" s="59">
        <v>25</v>
      </c>
      <c r="AG503" s="59">
        <v>27</v>
      </c>
      <c r="AH503" s="54"/>
      <c r="AI503" s="59">
        <v>38</v>
      </c>
      <c r="AJ503" s="59">
        <v>45</v>
      </c>
      <c r="AK503" s="54"/>
      <c r="AL503" s="54"/>
      <c r="AM503" s="54"/>
      <c r="AN503" s="59">
        <v>152</v>
      </c>
      <c r="AO503" s="54"/>
      <c r="AP503" s="54"/>
      <c r="AQ503" s="54"/>
      <c r="AR503" s="59">
        <v>0</v>
      </c>
      <c r="AS503" s="54"/>
      <c r="AT503" s="59">
        <v>0</v>
      </c>
      <c r="AU503" s="40"/>
    </row>
    <row r="504" spans="1:47" ht="20.100000000000001" customHeight="1" x14ac:dyDescent="0.2"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40"/>
    </row>
    <row r="505" spans="1:47" ht="20.100000000000001" customHeight="1" x14ac:dyDescent="0.2">
      <c r="B505" s="6" t="s">
        <v>263</v>
      </c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40"/>
    </row>
    <row r="506" spans="1:47" ht="20.100000000000001" customHeight="1" x14ac:dyDescent="0.2">
      <c r="C506" s="3" t="s">
        <v>154</v>
      </c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40"/>
    </row>
    <row r="507" spans="1:47" ht="20.100000000000001" customHeight="1" x14ac:dyDescent="0.2">
      <c r="D507" s="2" t="s">
        <v>122</v>
      </c>
      <c r="F507" s="39">
        <v>24</v>
      </c>
      <c r="G507" s="39"/>
      <c r="H507" s="39"/>
      <c r="I507" s="39"/>
      <c r="J507" s="39">
        <v>14</v>
      </c>
      <c r="K507" s="39">
        <v>1</v>
      </c>
      <c r="L507" s="39">
        <v>1</v>
      </c>
      <c r="M507" s="39"/>
      <c r="N507" s="39">
        <v>16</v>
      </c>
      <c r="O507" s="39"/>
      <c r="P507" s="39"/>
      <c r="Q507" s="39"/>
      <c r="R507" s="39">
        <v>12</v>
      </c>
      <c r="S507" s="39">
        <v>0</v>
      </c>
      <c r="T507" s="39">
        <v>0</v>
      </c>
      <c r="U507" s="39">
        <v>0</v>
      </c>
      <c r="V507" s="39">
        <v>11</v>
      </c>
      <c r="W507" s="39">
        <v>0</v>
      </c>
      <c r="X507" s="39">
        <v>0</v>
      </c>
      <c r="Y507" s="39">
        <v>2</v>
      </c>
      <c r="Z507" s="39">
        <v>1</v>
      </c>
      <c r="AA507" s="39"/>
      <c r="AB507" s="39">
        <v>26</v>
      </c>
      <c r="AC507" s="39"/>
      <c r="AD507" s="39"/>
      <c r="AE507" s="39"/>
      <c r="AF507" s="39">
        <v>3</v>
      </c>
      <c r="AG507" s="39">
        <v>2</v>
      </c>
      <c r="AH507" s="39"/>
      <c r="AI507" s="39">
        <v>6</v>
      </c>
      <c r="AJ507" s="39">
        <v>4</v>
      </c>
      <c r="AK507" s="39"/>
      <c r="AL507" s="39"/>
      <c r="AM507" s="39"/>
      <c r="AN507" s="39">
        <v>19</v>
      </c>
      <c r="AO507" s="39"/>
      <c r="AP507" s="39"/>
      <c r="AQ507" s="39"/>
      <c r="AR507" s="39">
        <v>0</v>
      </c>
      <c r="AS507" s="39"/>
      <c r="AT507" s="39">
        <v>0</v>
      </c>
      <c r="AU507" s="40"/>
    </row>
    <row r="508" spans="1:47" ht="19.5" customHeight="1" x14ac:dyDescent="0.2">
      <c r="D508" s="47" t="s">
        <v>97</v>
      </c>
      <c r="F508" s="48">
        <v>71</v>
      </c>
      <c r="G508" s="49"/>
      <c r="H508" s="49"/>
      <c r="I508" s="49"/>
      <c r="J508" s="48">
        <v>16</v>
      </c>
      <c r="K508" s="48">
        <v>0</v>
      </c>
      <c r="L508" s="48">
        <v>4</v>
      </c>
      <c r="M508" s="49"/>
      <c r="N508" s="48">
        <v>20</v>
      </c>
      <c r="O508" s="49"/>
      <c r="P508" s="49"/>
      <c r="Q508" s="49"/>
      <c r="R508" s="48">
        <v>28</v>
      </c>
      <c r="S508" s="48">
        <v>2</v>
      </c>
      <c r="T508" s="48">
        <v>3</v>
      </c>
      <c r="U508" s="48">
        <v>0</v>
      </c>
      <c r="V508" s="48">
        <v>15</v>
      </c>
      <c r="W508" s="48">
        <v>0</v>
      </c>
      <c r="X508" s="48">
        <v>0</v>
      </c>
      <c r="Y508" s="48">
        <v>0</v>
      </c>
      <c r="Z508" s="48">
        <v>0</v>
      </c>
      <c r="AA508" s="49"/>
      <c r="AB508" s="48">
        <v>48</v>
      </c>
      <c r="AC508" s="49"/>
      <c r="AD508" s="49"/>
      <c r="AE508" s="49"/>
      <c r="AF508" s="48">
        <v>1</v>
      </c>
      <c r="AG508" s="48">
        <v>12</v>
      </c>
      <c r="AH508" s="49"/>
      <c r="AI508" s="48">
        <v>2</v>
      </c>
      <c r="AJ508" s="48">
        <v>2</v>
      </c>
      <c r="AK508" s="49"/>
      <c r="AL508" s="49"/>
      <c r="AM508" s="49"/>
      <c r="AN508" s="48">
        <v>34</v>
      </c>
      <c r="AO508" s="49"/>
      <c r="AP508" s="49"/>
      <c r="AQ508" s="49"/>
      <c r="AR508" s="48">
        <v>0</v>
      </c>
      <c r="AS508" s="49"/>
      <c r="AT508" s="48">
        <v>0</v>
      </c>
      <c r="AU508" s="40"/>
    </row>
    <row r="509" spans="1:47" ht="20.100000000000001" customHeight="1" x14ac:dyDescent="0.2">
      <c r="D509" s="2" t="s">
        <v>98</v>
      </c>
      <c r="F509" s="39">
        <v>66</v>
      </c>
      <c r="G509" s="39"/>
      <c r="H509" s="39"/>
      <c r="I509" s="39"/>
      <c r="J509" s="39">
        <v>13</v>
      </c>
      <c r="K509" s="39">
        <v>2</v>
      </c>
      <c r="L509" s="39">
        <v>4</v>
      </c>
      <c r="M509" s="39"/>
      <c r="N509" s="39">
        <v>19</v>
      </c>
      <c r="O509" s="39"/>
      <c r="P509" s="39"/>
      <c r="Q509" s="39"/>
      <c r="R509" s="39">
        <v>37</v>
      </c>
      <c r="S509" s="39">
        <v>1</v>
      </c>
      <c r="T509" s="39">
        <v>1</v>
      </c>
      <c r="U509" s="39">
        <v>1</v>
      </c>
      <c r="V509" s="39">
        <v>13</v>
      </c>
      <c r="W509" s="39">
        <v>0</v>
      </c>
      <c r="X509" s="39">
        <v>0</v>
      </c>
      <c r="Y509" s="39">
        <v>1</v>
      </c>
      <c r="Z509" s="39">
        <v>0</v>
      </c>
      <c r="AA509" s="39"/>
      <c r="AB509" s="39">
        <v>54</v>
      </c>
      <c r="AC509" s="39"/>
      <c r="AD509" s="39"/>
      <c r="AE509" s="39"/>
      <c r="AF509" s="39">
        <v>1</v>
      </c>
      <c r="AG509" s="39">
        <v>4</v>
      </c>
      <c r="AH509" s="39"/>
      <c r="AI509" s="39">
        <v>1</v>
      </c>
      <c r="AJ509" s="39">
        <v>4</v>
      </c>
      <c r="AK509" s="39"/>
      <c r="AL509" s="39"/>
      <c r="AM509" s="39"/>
      <c r="AN509" s="39">
        <v>31</v>
      </c>
      <c r="AO509" s="39"/>
      <c r="AP509" s="39"/>
      <c r="AQ509" s="39"/>
      <c r="AR509" s="39">
        <v>0</v>
      </c>
      <c r="AS509" s="39"/>
      <c r="AT509" s="39">
        <v>0</v>
      </c>
      <c r="AU509" s="40"/>
    </row>
    <row r="510" spans="1:47" ht="19.5" customHeight="1" x14ac:dyDescent="0.2">
      <c r="D510" s="47" t="s">
        <v>99</v>
      </c>
      <c r="F510" s="48">
        <v>40</v>
      </c>
      <c r="G510" s="49"/>
      <c r="H510" s="49"/>
      <c r="I510" s="49"/>
      <c r="J510" s="48">
        <v>8</v>
      </c>
      <c r="K510" s="48">
        <v>1</v>
      </c>
      <c r="L510" s="48">
        <v>8</v>
      </c>
      <c r="M510" s="49"/>
      <c r="N510" s="48">
        <v>17</v>
      </c>
      <c r="O510" s="49"/>
      <c r="P510" s="49"/>
      <c r="Q510" s="49"/>
      <c r="R510" s="48">
        <v>25</v>
      </c>
      <c r="S510" s="48">
        <v>0</v>
      </c>
      <c r="T510" s="48">
        <v>1</v>
      </c>
      <c r="U510" s="48">
        <v>0</v>
      </c>
      <c r="V510" s="48">
        <v>3</v>
      </c>
      <c r="W510" s="48">
        <v>0</v>
      </c>
      <c r="X510" s="48">
        <v>0</v>
      </c>
      <c r="Y510" s="48">
        <v>3</v>
      </c>
      <c r="Z510" s="48">
        <v>0</v>
      </c>
      <c r="AA510" s="49"/>
      <c r="AB510" s="48">
        <v>32</v>
      </c>
      <c r="AC510" s="49"/>
      <c r="AD510" s="49"/>
      <c r="AE510" s="49"/>
      <c r="AF510" s="48">
        <v>6</v>
      </c>
      <c r="AG510" s="48">
        <v>1</v>
      </c>
      <c r="AH510" s="49"/>
      <c r="AI510" s="48">
        <v>3</v>
      </c>
      <c r="AJ510" s="48">
        <v>0</v>
      </c>
      <c r="AK510" s="49"/>
      <c r="AL510" s="49"/>
      <c r="AM510" s="49"/>
      <c r="AN510" s="48">
        <v>21</v>
      </c>
      <c r="AO510" s="49"/>
      <c r="AP510" s="49"/>
      <c r="AQ510" s="49"/>
      <c r="AR510" s="48">
        <v>0</v>
      </c>
      <c r="AS510" s="49"/>
      <c r="AT510" s="48">
        <v>0</v>
      </c>
      <c r="AU510" s="40"/>
    </row>
    <row r="511" spans="1:47" ht="20.100000000000001" customHeight="1" x14ac:dyDescent="0.2">
      <c r="D511" s="2" t="s">
        <v>114</v>
      </c>
      <c r="F511" s="39">
        <v>28</v>
      </c>
      <c r="G511" s="39"/>
      <c r="H511" s="39"/>
      <c r="I511" s="39"/>
      <c r="J511" s="39">
        <v>9</v>
      </c>
      <c r="K511" s="39">
        <v>0</v>
      </c>
      <c r="L511" s="39">
        <v>4</v>
      </c>
      <c r="M511" s="39"/>
      <c r="N511" s="39">
        <v>13</v>
      </c>
      <c r="O511" s="39"/>
      <c r="P511" s="39"/>
      <c r="Q511" s="39"/>
      <c r="R511" s="39">
        <v>23</v>
      </c>
      <c r="S511" s="39">
        <v>5</v>
      </c>
      <c r="T511" s="39">
        <v>1</v>
      </c>
      <c r="U511" s="39">
        <v>1</v>
      </c>
      <c r="V511" s="39">
        <v>2</v>
      </c>
      <c r="W511" s="39">
        <v>0</v>
      </c>
      <c r="X511" s="39">
        <v>0</v>
      </c>
      <c r="Y511" s="39">
        <v>1</v>
      </c>
      <c r="Z511" s="39">
        <v>0</v>
      </c>
      <c r="AA511" s="39"/>
      <c r="AB511" s="39">
        <v>33</v>
      </c>
      <c r="AC511" s="39"/>
      <c r="AD511" s="39"/>
      <c r="AE511" s="39"/>
      <c r="AF511" s="39">
        <v>7</v>
      </c>
      <c r="AG511" s="39">
        <v>0</v>
      </c>
      <c r="AH511" s="39"/>
      <c r="AI511" s="39">
        <v>5</v>
      </c>
      <c r="AJ511" s="39">
        <v>3</v>
      </c>
      <c r="AK511" s="39"/>
      <c r="AL511" s="39"/>
      <c r="AM511" s="39"/>
      <c r="AN511" s="39">
        <v>9</v>
      </c>
      <c r="AO511" s="39"/>
      <c r="AP511" s="39"/>
      <c r="AQ511" s="39"/>
      <c r="AR511" s="39">
        <v>0</v>
      </c>
      <c r="AS511" s="39"/>
      <c r="AT511" s="39">
        <v>0</v>
      </c>
      <c r="AU511" s="40"/>
    </row>
    <row r="512" spans="1:47" ht="19.5" customHeight="1" x14ac:dyDescent="0.2">
      <c r="D512" s="47" t="s">
        <v>115</v>
      </c>
      <c r="F512" s="48">
        <v>93</v>
      </c>
      <c r="G512" s="49"/>
      <c r="H512" s="49"/>
      <c r="I512" s="49"/>
      <c r="J512" s="48">
        <v>10</v>
      </c>
      <c r="K512" s="48">
        <v>1</v>
      </c>
      <c r="L512" s="48">
        <v>8</v>
      </c>
      <c r="M512" s="49"/>
      <c r="N512" s="48">
        <v>19</v>
      </c>
      <c r="O512" s="49"/>
      <c r="P512" s="49"/>
      <c r="Q512" s="49"/>
      <c r="R512" s="48">
        <v>31</v>
      </c>
      <c r="S512" s="48">
        <v>5</v>
      </c>
      <c r="T512" s="48">
        <v>0</v>
      </c>
      <c r="U512" s="48">
        <v>0</v>
      </c>
      <c r="V512" s="48">
        <v>4</v>
      </c>
      <c r="W512" s="48">
        <v>0</v>
      </c>
      <c r="X512" s="48">
        <v>1</v>
      </c>
      <c r="Y512" s="48">
        <v>6</v>
      </c>
      <c r="Z512" s="48">
        <v>0</v>
      </c>
      <c r="AA512" s="49"/>
      <c r="AB512" s="48">
        <v>47</v>
      </c>
      <c r="AC512" s="49"/>
      <c r="AD512" s="49"/>
      <c r="AE512" s="49"/>
      <c r="AF512" s="48">
        <v>4</v>
      </c>
      <c r="AG512" s="48">
        <v>6</v>
      </c>
      <c r="AH512" s="49"/>
      <c r="AI512" s="48">
        <v>1</v>
      </c>
      <c r="AJ512" s="48">
        <v>4</v>
      </c>
      <c r="AK512" s="49"/>
      <c r="AL512" s="49"/>
      <c r="AM512" s="49"/>
      <c r="AN512" s="48">
        <v>60</v>
      </c>
      <c r="AO512" s="49"/>
      <c r="AP512" s="49"/>
      <c r="AQ512" s="49"/>
      <c r="AR512" s="48">
        <v>0</v>
      </c>
      <c r="AS512" s="49"/>
      <c r="AT512" s="48">
        <v>0</v>
      </c>
      <c r="AU512" s="40"/>
    </row>
    <row r="513" spans="1:47" ht="20.100000000000001" customHeight="1" x14ac:dyDescent="0.2">
      <c r="D513" s="2" t="s">
        <v>116</v>
      </c>
      <c r="F513" s="39">
        <v>43</v>
      </c>
      <c r="G513" s="39"/>
      <c r="H513" s="39"/>
      <c r="I513" s="39"/>
      <c r="J513" s="39">
        <v>11</v>
      </c>
      <c r="K513" s="39">
        <v>2</v>
      </c>
      <c r="L513" s="39">
        <v>2</v>
      </c>
      <c r="M513" s="39"/>
      <c r="N513" s="39">
        <v>15</v>
      </c>
      <c r="O513" s="39"/>
      <c r="P513" s="39"/>
      <c r="Q513" s="39"/>
      <c r="R513" s="39">
        <v>25</v>
      </c>
      <c r="S513" s="39">
        <v>5</v>
      </c>
      <c r="T513" s="39">
        <v>1</v>
      </c>
      <c r="U513" s="39">
        <v>0</v>
      </c>
      <c r="V513" s="39">
        <v>2</v>
      </c>
      <c r="W513" s="39">
        <v>0</v>
      </c>
      <c r="X513" s="39">
        <v>1</v>
      </c>
      <c r="Y513" s="39">
        <v>4</v>
      </c>
      <c r="Z513" s="39">
        <v>1</v>
      </c>
      <c r="AA513" s="39"/>
      <c r="AB513" s="39">
        <v>39</v>
      </c>
      <c r="AC513" s="39"/>
      <c r="AD513" s="39"/>
      <c r="AE513" s="39"/>
      <c r="AF513" s="39">
        <v>6</v>
      </c>
      <c r="AG513" s="39">
        <v>8</v>
      </c>
      <c r="AH513" s="39"/>
      <c r="AI513" s="39">
        <v>6</v>
      </c>
      <c r="AJ513" s="39">
        <v>3</v>
      </c>
      <c r="AK513" s="39"/>
      <c r="AL513" s="39"/>
      <c r="AM513" s="39"/>
      <c r="AN513" s="39">
        <v>14</v>
      </c>
      <c r="AO513" s="39"/>
      <c r="AP513" s="39"/>
      <c r="AQ513" s="39"/>
      <c r="AR513" s="39">
        <v>0</v>
      </c>
      <c r="AS513" s="39"/>
      <c r="AT513" s="39">
        <v>0</v>
      </c>
      <c r="AU513" s="40"/>
    </row>
    <row r="514" spans="1:47" ht="19.5" customHeight="1" x14ac:dyDescent="0.2">
      <c r="D514" s="47" t="s">
        <v>103</v>
      </c>
      <c r="F514" s="48">
        <v>29</v>
      </c>
      <c r="G514" s="49"/>
      <c r="H514" s="49"/>
      <c r="I514" s="49"/>
      <c r="J514" s="48">
        <v>11</v>
      </c>
      <c r="K514" s="48">
        <v>2</v>
      </c>
      <c r="L514" s="48">
        <v>4</v>
      </c>
      <c r="M514" s="49"/>
      <c r="N514" s="48">
        <v>17</v>
      </c>
      <c r="O514" s="49"/>
      <c r="P514" s="49"/>
      <c r="Q514" s="49"/>
      <c r="R514" s="48">
        <v>10</v>
      </c>
      <c r="S514" s="48">
        <v>5</v>
      </c>
      <c r="T514" s="48">
        <v>2</v>
      </c>
      <c r="U514" s="48">
        <v>0</v>
      </c>
      <c r="V514" s="48">
        <v>1</v>
      </c>
      <c r="W514" s="48">
        <v>0</v>
      </c>
      <c r="X514" s="48">
        <v>1</v>
      </c>
      <c r="Y514" s="48">
        <v>9</v>
      </c>
      <c r="Z514" s="48">
        <v>0</v>
      </c>
      <c r="AA514" s="49"/>
      <c r="AB514" s="48">
        <v>28</v>
      </c>
      <c r="AC514" s="49"/>
      <c r="AD514" s="49"/>
      <c r="AE514" s="49"/>
      <c r="AF514" s="48">
        <v>5</v>
      </c>
      <c r="AG514" s="48">
        <v>2</v>
      </c>
      <c r="AH514" s="49"/>
      <c r="AI514" s="48">
        <v>2</v>
      </c>
      <c r="AJ514" s="48">
        <v>1</v>
      </c>
      <c r="AK514" s="49"/>
      <c r="AL514" s="49"/>
      <c r="AM514" s="49"/>
      <c r="AN514" s="48">
        <v>14</v>
      </c>
      <c r="AO514" s="49"/>
      <c r="AP514" s="49"/>
      <c r="AQ514" s="49"/>
      <c r="AR514" s="48">
        <v>0</v>
      </c>
      <c r="AS514" s="49"/>
      <c r="AT514" s="48">
        <v>0</v>
      </c>
      <c r="AU514" s="40"/>
    </row>
    <row r="515" spans="1:47" ht="20.100000000000001" customHeight="1" x14ac:dyDescent="0.2">
      <c r="D515" s="2" t="s">
        <v>104</v>
      </c>
      <c r="F515" s="39">
        <v>9</v>
      </c>
      <c r="G515" s="39"/>
      <c r="H515" s="39"/>
      <c r="I515" s="39"/>
      <c r="J515" s="39">
        <v>13</v>
      </c>
      <c r="K515" s="39">
        <v>0</v>
      </c>
      <c r="L515" s="39">
        <v>4</v>
      </c>
      <c r="M515" s="39"/>
      <c r="N515" s="39">
        <v>17</v>
      </c>
      <c r="O515" s="39"/>
      <c r="P515" s="39"/>
      <c r="Q515" s="39"/>
      <c r="R515" s="39">
        <v>6</v>
      </c>
      <c r="S515" s="39">
        <v>6</v>
      </c>
      <c r="T515" s="39">
        <v>0</v>
      </c>
      <c r="U515" s="39">
        <v>0</v>
      </c>
      <c r="V515" s="39">
        <v>3</v>
      </c>
      <c r="W515" s="39">
        <v>0</v>
      </c>
      <c r="X515" s="39">
        <v>0</v>
      </c>
      <c r="Y515" s="39">
        <v>9</v>
      </c>
      <c r="Z515" s="39">
        <v>0</v>
      </c>
      <c r="AA515" s="39"/>
      <c r="AB515" s="39">
        <v>24</v>
      </c>
      <c r="AC515" s="39"/>
      <c r="AD515" s="39"/>
      <c r="AE515" s="39"/>
      <c r="AF515" s="39">
        <v>1</v>
      </c>
      <c r="AG515" s="39">
        <v>3</v>
      </c>
      <c r="AH515" s="39"/>
      <c r="AI515" s="39">
        <v>2</v>
      </c>
      <c r="AJ515" s="39">
        <v>4</v>
      </c>
      <c r="AK515" s="39"/>
      <c r="AL515" s="39"/>
      <c r="AM515" s="39"/>
      <c r="AN515" s="39">
        <v>4</v>
      </c>
      <c r="AO515" s="39"/>
      <c r="AP515" s="39"/>
      <c r="AQ515" s="39"/>
      <c r="AR515" s="39">
        <v>0</v>
      </c>
      <c r="AS515" s="39"/>
      <c r="AT515" s="39">
        <v>0</v>
      </c>
      <c r="AU515" s="40"/>
    </row>
    <row r="516" spans="1:47" ht="19.5" customHeight="1" x14ac:dyDescent="0.2">
      <c r="D516" s="47" t="s">
        <v>117</v>
      </c>
      <c r="F516" s="48">
        <v>37</v>
      </c>
      <c r="G516" s="49"/>
      <c r="H516" s="49"/>
      <c r="I516" s="49"/>
      <c r="J516" s="48">
        <v>16</v>
      </c>
      <c r="K516" s="48">
        <v>2</v>
      </c>
      <c r="L516" s="48">
        <v>0</v>
      </c>
      <c r="M516" s="49"/>
      <c r="N516" s="48">
        <v>18</v>
      </c>
      <c r="O516" s="49"/>
      <c r="P516" s="49"/>
      <c r="Q516" s="49"/>
      <c r="R516" s="48">
        <v>16</v>
      </c>
      <c r="S516" s="48">
        <v>1</v>
      </c>
      <c r="T516" s="48">
        <v>0</v>
      </c>
      <c r="U516" s="48">
        <v>0</v>
      </c>
      <c r="V516" s="48">
        <v>16</v>
      </c>
      <c r="W516" s="48">
        <v>0</v>
      </c>
      <c r="X516" s="48">
        <v>0</v>
      </c>
      <c r="Y516" s="48">
        <v>3</v>
      </c>
      <c r="Z516" s="48">
        <v>0</v>
      </c>
      <c r="AA516" s="49"/>
      <c r="AB516" s="48">
        <v>36</v>
      </c>
      <c r="AC516" s="49"/>
      <c r="AD516" s="49"/>
      <c r="AE516" s="49"/>
      <c r="AF516" s="48">
        <v>2</v>
      </c>
      <c r="AG516" s="48">
        <v>2</v>
      </c>
      <c r="AH516" s="49"/>
      <c r="AI516" s="48">
        <v>2</v>
      </c>
      <c r="AJ516" s="48">
        <v>1</v>
      </c>
      <c r="AK516" s="49"/>
      <c r="AL516" s="49"/>
      <c r="AM516" s="49"/>
      <c r="AN516" s="48">
        <v>18</v>
      </c>
      <c r="AO516" s="49"/>
      <c r="AP516" s="49"/>
      <c r="AQ516" s="49"/>
      <c r="AR516" s="48">
        <v>0</v>
      </c>
      <c r="AS516" s="49"/>
      <c r="AT516" s="48">
        <v>0</v>
      </c>
      <c r="AU516" s="40"/>
    </row>
    <row r="517" spans="1:47" ht="20.100000000000001" customHeight="1" x14ac:dyDescent="0.2"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40"/>
    </row>
    <row r="518" spans="1:47" s="1" customFormat="1" ht="20.100000000000001" customHeight="1" x14ac:dyDescent="0.25">
      <c r="A518" s="3"/>
      <c r="B518" s="6"/>
      <c r="C518" s="51" t="s">
        <v>159</v>
      </c>
      <c r="D518" s="52"/>
      <c r="E518" s="5"/>
      <c r="F518" s="53">
        <v>440</v>
      </c>
      <c r="G518" s="54"/>
      <c r="H518" s="54"/>
      <c r="I518" s="54"/>
      <c r="J518" s="53">
        <v>121</v>
      </c>
      <c r="K518" s="53">
        <v>11</v>
      </c>
      <c r="L518" s="53">
        <v>39</v>
      </c>
      <c r="M518" s="54"/>
      <c r="N518" s="53">
        <v>171</v>
      </c>
      <c r="O518" s="54"/>
      <c r="P518" s="54"/>
      <c r="Q518" s="54"/>
      <c r="R518" s="53">
        <v>213</v>
      </c>
      <c r="S518" s="53">
        <v>30</v>
      </c>
      <c r="T518" s="53">
        <v>9</v>
      </c>
      <c r="U518" s="53">
        <v>2</v>
      </c>
      <c r="V518" s="53">
        <v>70</v>
      </c>
      <c r="W518" s="53">
        <v>0</v>
      </c>
      <c r="X518" s="53">
        <v>3</v>
      </c>
      <c r="Y518" s="53">
        <v>38</v>
      </c>
      <c r="Z518" s="53">
        <v>2</v>
      </c>
      <c r="AA518" s="54"/>
      <c r="AB518" s="53">
        <v>367</v>
      </c>
      <c r="AC518" s="54"/>
      <c r="AD518" s="54"/>
      <c r="AE518" s="54"/>
      <c r="AF518" s="53">
        <v>36</v>
      </c>
      <c r="AG518" s="53">
        <v>40</v>
      </c>
      <c r="AH518" s="54"/>
      <c r="AI518" s="53">
        <v>30</v>
      </c>
      <c r="AJ518" s="53">
        <v>26</v>
      </c>
      <c r="AK518" s="54"/>
      <c r="AL518" s="54"/>
      <c r="AM518" s="54"/>
      <c r="AN518" s="53">
        <v>224</v>
      </c>
      <c r="AO518" s="54"/>
      <c r="AP518" s="54"/>
      <c r="AQ518" s="54"/>
      <c r="AR518" s="53">
        <v>0</v>
      </c>
      <c r="AS518" s="54"/>
      <c r="AT518" s="53">
        <v>0</v>
      </c>
      <c r="AU518" s="40"/>
    </row>
    <row r="519" spans="1:47" s="1" customFormat="1" ht="20.100000000000001" customHeight="1" x14ac:dyDescent="0.2">
      <c r="A519" s="3"/>
      <c r="B519" s="6"/>
      <c r="C519" s="3"/>
      <c r="D519" s="3"/>
      <c r="E519" s="5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40"/>
    </row>
    <row r="520" spans="1:47" s="1" customFormat="1" ht="20.100000000000001" customHeight="1" x14ac:dyDescent="0.25">
      <c r="A520" s="3"/>
      <c r="B520" s="57" t="s">
        <v>264</v>
      </c>
      <c r="C520" s="58"/>
      <c r="D520" s="58"/>
      <c r="E520" s="5"/>
      <c r="F520" s="59">
        <v>440</v>
      </c>
      <c r="G520" s="54"/>
      <c r="H520" s="54"/>
      <c r="I520" s="54"/>
      <c r="J520" s="59">
        <v>121</v>
      </c>
      <c r="K520" s="59">
        <v>11</v>
      </c>
      <c r="L520" s="59">
        <v>39</v>
      </c>
      <c r="M520" s="54"/>
      <c r="N520" s="59">
        <v>171</v>
      </c>
      <c r="O520" s="54"/>
      <c r="P520" s="54"/>
      <c r="Q520" s="54"/>
      <c r="R520" s="59">
        <v>213</v>
      </c>
      <c r="S520" s="59">
        <v>30</v>
      </c>
      <c r="T520" s="59">
        <v>9</v>
      </c>
      <c r="U520" s="59">
        <v>2</v>
      </c>
      <c r="V520" s="59">
        <v>70</v>
      </c>
      <c r="W520" s="59">
        <v>0</v>
      </c>
      <c r="X520" s="59">
        <v>3</v>
      </c>
      <c r="Y520" s="59">
        <v>38</v>
      </c>
      <c r="Z520" s="59">
        <v>2</v>
      </c>
      <c r="AA520" s="54"/>
      <c r="AB520" s="59">
        <v>367</v>
      </c>
      <c r="AC520" s="54"/>
      <c r="AD520" s="54"/>
      <c r="AE520" s="54"/>
      <c r="AF520" s="59">
        <v>36</v>
      </c>
      <c r="AG520" s="59">
        <v>40</v>
      </c>
      <c r="AH520" s="54"/>
      <c r="AI520" s="59">
        <v>30</v>
      </c>
      <c r="AJ520" s="59">
        <v>26</v>
      </c>
      <c r="AK520" s="54"/>
      <c r="AL520" s="54"/>
      <c r="AM520" s="54"/>
      <c r="AN520" s="59">
        <v>224</v>
      </c>
      <c r="AO520" s="54"/>
      <c r="AP520" s="54"/>
      <c r="AQ520" s="54"/>
      <c r="AR520" s="59">
        <v>0</v>
      </c>
      <c r="AS520" s="54"/>
      <c r="AT520" s="59">
        <v>0</v>
      </c>
      <c r="AU520" s="40"/>
    </row>
    <row r="521" spans="1:47" ht="20.100000000000001" customHeight="1" x14ac:dyDescent="0.2"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40"/>
    </row>
    <row r="522" spans="1:47" ht="20.100000000000001" customHeight="1" x14ac:dyDescent="0.2">
      <c r="B522" s="6" t="s">
        <v>265</v>
      </c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40"/>
    </row>
    <row r="523" spans="1:47" ht="20.100000000000001" customHeight="1" x14ac:dyDescent="0.2">
      <c r="C523" s="3" t="s">
        <v>154</v>
      </c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40"/>
    </row>
    <row r="524" spans="1:47" ht="20.100000000000001" customHeight="1" x14ac:dyDescent="0.2">
      <c r="D524" s="2" t="s">
        <v>96</v>
      </c>
      <c r="F524" s="39">
        <v>47</v>
      </c>
      <c r="G524" s="39"/>
      <c r="H524" s="39"/>
      <c r="I524" s="39"/>
      <c r="J524" s="39">
        <v>12</v>
      </c>
      <c r="K524" s="39">
        <v>1</v>
      </c>
      <c r="L524" s="39">
        <v>6</v>
      </c>
      <c r="M524" s="39"/>
      <c r="N524" s="39">
        <v>19</v>
      </c>
      <c r="O524" s="39"/>
      <c r="P524" s="39"/>
      <c r="Q524" s="39"/>
      <c r="R524" s="39">
        <v>28</v>
      </c>
      <c r="S524" s="39">
        <v>3</v>
      </c>
      <c r="T524" s="39">
        <v>0</v>
      </c>
      <c r="U524" s="39">
        <v>0</v>
      </c>
      <c r="V524" s="39">
        <v>3</v>
      </c>
      <c r="W524" s="39">
        <v>0</v>
      </c>
      <c r="X524" s="39">
        <v>0</v>
      </c>
      <c r="Y524" s="39">
        <v>7</v>
      </c>
      <c r="Z524" s="39">
        <v>3</v>
      </c>
      <c r="AA524" s="39"/>
      <c r="AB524" s="39">
        <v>44</v>
      </c>
      <c r="AC524" s="39"/>
      <c r="AD524" s="39"/>
      <c r="AE524" s="39"/>
      <c r="AF524" s="39">
        <v>2</v>
      </c>
      <c r="AG524" s="39">
        <v>4</v>
      </c>
      <c r="AH524" s="39"/>
      <c r="AI524" s="39">
        <v>1</v>
      </c>
      <c r="AJ524" s="39">
        <v>3</v>
      </c>
      <c r="AK524" s="39"/>
      <c r="AL524" s="39"/>
      <c r="AM524" s="39"/>
      <c r="AN524" s="39">
        <v>20</v>
      </c>
      <c r="AO524" s="39"/>
      <c r="AP524" s="39"/>
      <c r="AQ524" s="39"/>
      <c r="AR524" s="39">
        <v>0</v>
      </c>
      <c r="AS524" s="39"/>
      <c r="AT524" s="39">
        <v>0</v>
      </c>
      <c r="AU524" s="40"/>
    </row>
    <row r="525" spans="1:47" ht="19.5" customHeight="1" x14ac:dyDescent="0.2">
      <c r="D525" s="47" t="s">
        <v>97</v>
      </c>
      <c r="F525" s="48">
        <v>82</v>
      </c>
      <c r="G525" s="49"/>
      <c r="H525" s="49"/>
      <c r="I525" s="49"/>
      <c r="J525" s="48">
        <v>13</v>
      </c>
      <c r="K525" s="48">
        <v>0</v>
      </c>
      <c r="L525" s="48">
        <v>18</v>
      </c>
      <c r="M525" s="49"/>
      <c r="N525" s="48">
        <v>31</v>
      </c>
      <c r="O525" s="49"/>
      <c r="P525" s="49"/>
      <c r="Q525" s="49"/>
      <c r="R525" s="48">
        <v>46</v>
      </c>
      <c r="S525" s="48">
        <v>7</v>
      </c>
      <c r="T525" s="48">
        <v>0</v>
      </c>
      <c r="U525" s="48">
        <v>0</v>
      </c>
      <c r="V525" s="48">
        <v>3</v>
      </c>
      <c r="W525" s="48">
        <v>2</v>
      </c>
      <c r="X525" s="48">
        <v>2</v>
      </c>
      <c r="Y525" s="48">
        <v>6</v>
      </c>
      <c r="Z525" s="48">
        <v>1</v>
      </c>
      <c r="AA525" s="49"/>
      <c r="AB525" s="48">
        <v>67</v>
      </c>
      <c r="AC525" s="49"/>
      <c r="AD525" s="49"/>
      <c r="AE525" s="49"/>
      <c r="AF525" s="48">
        <v>6</v>
      </c>
      <c r="AG525" s="48">
        <v>0</v>
      </c>
      <c r="AH525" s="49"/>
      <c r="AI525" s="48">
        <v>1</v>
      </c>
      <c r="AJ525" s="48">
        <v>0</v>
      </c>
      <c r="AK525" s="49"/>
      <c r="AL525" s="49"/>
      <c r="AM525" s="49"/>
      <c r="AN525" s="48">
        <v>41</v>
      </c>
      <c r="AO525" s="49"/>
      <c r="AP525" s="49"/>
      <c r="AQ525" s="49"/>
      <c r="AR525" s="48">
        <v>0</v>
      </c>
      <c r="AS525" s="49"/>
      <c r="AT525" s="48">
        <v>0</v>
      </c>
      <c r="AU525" s="40"/>
    </row>
    <row r="526" spans="1:47" ht="20.100000000000001" customHeight="1" x14ac:dyDescent="0.2">
      <c r="D526" s="2" t="s">
        <v>113</v>
      </c>
      <c r="F526" s="39">
        <v>49</v>
      </c>
      <c r="G526" s="39"/>
      <c r="H526" s="39"/>
      <c r="I526" s="39"/>
      <c r="J526" s="39">
        <v>7</v>
      </c>
      <c r="K526" s="39">
        <v>2</v>
      </c>
      <c r="L526" s="39">
        <v>14</v>
      </c>
      <c r="M526" s="39"/>
      <c r="N526" s="39">
        <v>23</v>
      </c>
      <c r="O526" s="39"/>
      <c r="P526" s="39"/>
      <c r="Q526" s="39"/>
      <c r="R526" s="39">
        <v>33</v>
      </c>
      <c r="S526" s="39">
        <v>2</v>
      </c>
      <c r="T526" s="39">
        <v>1</v>
      </c>
      <c r="U526" s="39">
        <v>0</v>
      </c>
      <c r="V526" s="39">
        <v>4</v>
      </c>
      <c r="W526" s="39">
        <v>0</v>
      </c>
      <c r="X526" s="39">
        <v>0</v>
      </c>
      <c r="Y526" s="39">
        <v>5</v>
      </c>
      <c r="Z526" s="39">
        <v>0</v>
      </c>
      <c r="AA526" s="39"/>
      <c r="AB526" s="39">
        <v>45</v>
      </c>
      <c r="AC526" s="39"/>
      <c r="AD526" s="39"/>
      <c r="AE526" s="39"/>
      <c r="AF526" s="39">
        <v>1</v>
      </c>
      <c r="AG526" s="39">
        <v>4</v>
      </c>
      <c r="AH526" s="39"/>
      <c r="AI526" s="39">
        <v>4</v>
      </c>
      <c r="AJ526" s="39">
        <v>0</v>
      </c>
      <c r="AK526" s="39"/>
      <c r="AL526" s="39"/>
      <c r="AM526" s="39"/>
      <c r="AN526" s="39">
        <v>26</v>
      </c>
      <c r="AO526" s="39"/>
      <c r="AP526" s="39"/>
      <c r="AQ526" s="39"/>
      <c r="AR526" s="39">
        <v>0</v>
      </c>
      <c r="AS526" s="39"/>
      <c r="AT526" s="39">
        <v>0</v>
      </c>
      <c r="AU526" s="40"/>
    </row>
    <row r="527" spans="1:47" ht="19.5" customHeight="1" x14ac:dyDescent="0.2">
      <c r="D527" s="47" t="s">
        <v>99</v>
      </c>
      <c r="F527" s="48">
        <v>55</v>
      </c>
      <c r="G527" s="49"/>
      <c r="H527" s="49"/>
      <c r="I527" s="49"/>
      <c r="J527" s="48">
        <v>6</v>
      </c>
      <c r="K527" s="48">
        <v>2</v>
      </c>
      <c r="L527" s="48">
        <v>13</v>
      </c>
      <c r="M527" s="49"/>
      <c r="N527" s="48">
        <v>21</v>
      </c>
      <c r="O527" s="49"/>
      <c r="P527" s="49"/>
      <c r="Q527" s="49"/>
      <c r="R527" s="48">
        <v>29</v>
      </c>
      <c r="S527" s="48">
        <v>3</v>
      </c>
      <c r="T527" s="48">
        <v>1</v>
      </c>
      <c r="U527" s="48">
        <v>1</v>
      </c>
      <c r="V527" s="48">
        <v>6</v>
      </c>
      <c r="W527" s="48">
        <v>0</v>
      </c>
      <c r="X527" s="48">
        <v>0</v>
      </c>
      <c r="Y527" s="48">
        <v>0</v>
      </c>
      <c r="Z527" s="48">
        <v>0</v>
      </c>
      <c r="AA527" s="49"/>
      <c r="AB527" s="48">
        <v>40</v>
      </c>
      <c r="AC527" s="49"/>
      <c r="AD527" s="49"/>
      <c r="AE527" s="49"/>
      <c r="AF527" s="48">
        <v>1</v>
      </c>
      <c r="AG527" s="48">
        <v>0</v>
      </c>
      <c r="AH527" s="49"/>
      <c r="AI527" s="48">
        <v>1</v>
      </c>
      <c r="AJ527" s="48">
        <v>0</v>
      </c>
      <c r="AK527" s="49"/>
      <c r="AL527" s="49"/>
      <c r="AM527" s="49"/>
      <c r="AN527" s="48">
        <v>36</v>
      </c>
      <c r="AO527" s="49"/>
      <c r="AP527" s="49"/>
      <c r="AQ527" s="49"/>
      <c r="AR527" s="48">
        <v>0</v>
      </c>
      <c r="AS527" s="49"/>
      <c r="AT527" s="48">
        <v>0</v>
      </c>
      <c r="AU527" s="40"/>
    </row>
    <row r="528" spans="1:47" ht="20.100000000000001" customHeight="1" x14ac:dyDescent="0.2">
      <c r="D528" s="2" t="s">
        <v>114</v>
      </c>
      <c r="F528" s="39">
        <v>39</v>
      </c>
      <c r="G528" s="39"/>
      <c r="H528" s="39"/>
      <c r="I528" s="39"/>
      <c r="J528" s="39">
        <v>11</v>
      </c>
      <c r="K528" s="39">
        <v>1</v>
      </c>
      <c r="L528" s="39">
        <v>10</v>
      </c>
      <c r="M528" s="39"/>
      <c r="N528" s="39">
        <v>22</v>
      </c>
      <c r="O528" s="39"/>
      <c r="P528" s="39"/>
      <c r="Q528" s="39"/>
      <c r="R528" s="39">
        <v>29</v>
      </c>
      <c r="S528" s="39">
        <v>0</v>
      </c>
      <c r="T528" s="39">
        <v>0</v>
      </c>
      <c r="U528" s="39">
        <v>0</v>
      </c>
      <c r="V528" s="39">
        <v>1</v>
      </c>
      <c r="W528" s="39">
        <v>0</v>
      </c>
      <c r="X528" s="39">
        <v>0</v>
      </c>
      <c r="Y528" s="39">
        <v>4</v>
      </c>
      <c r="Z528" s="39">
        <v>3</v>
      </c>
      <c r="AA528" s="39"/>
      <c r="AB528" s="39">
        <v>37</v>
      </c>
      <c r="AC528" s="39"/>
      <c r="AD528" s="39"/>
      <c r="AE528" s="39"/>
      <c r="AF528" s="39">
        <v>5</v>
      </c>
      <c r="AG528" s="39">
        <v>0</v>
      </c>
      <c r="AH528" s="39"/>
      <c r="AI528" s="39">
        <v>6</v>
      </c>
      <c r="AJ528" s="39">
        <v>1</v>
      </c>
      <c r="AK528" s="39"/>
      <c r="AL528" s="39"/>
      <c r="AM528" s="39"/>
      <c r="AN528" s="39">
        <v>26</v>
      </c>
      <c r="AO528" s="39"/>
      <c r="AP528" s="39"/>
      <c r="AQ528" s="39"/>
      <c r="AR528" s="39">
        <v>0</v>
      </c>
      <c r="AS528" s="39"/>
      <c r="AT528" s="39">
        <v>0</v>
      </c>
      <c r="AU528" s="40"/>
    </row>
    <row r="529" spans="1:47" ht="19.5" customHeight="1" x14ac:dyDescent="0.2">
      <c r="D529" s="47" t="s">
        <v>115</v>
      </c>
      <c r="F529" s="48">
        <v>18</v>
      </c>
      <c r="G529" s="49"/>
      <c r="H529" s="49"/>
      <c r="I529" s="49"/>
      <c r="J529" s="48">
        <v>14</v>
      </c>
      <c r="K529" s="48">
        <v>2</v>
      </c>
      <c r="L529" s="48">
        <v>3</v>
      </c>
      <c r="M529" s="49"/>
      <c r="N529" s="48">
        <v>19</v>
      </c>
      <c r="O529" s="49"/>
      <c r="P529" s="49"/>
      <c r="Q529" s="49"/>
      <c r="R529" s="48">
        <v>11</v>
      </c>
      <c r="S529" s="48">
        <v>0</v>
      </c>
      <c r="T529" s="48">
        <v>0</v>
      </c>
      <c r="U529" s="48">
        <v>0</v>
      </c>
      <c r="V529" s="48">
        <v>1</v>
      </c>
      <c r="W529" s="48">
        <v>0</v>
      </c>
      <c r="X529" s="48">
        <v>0</v>
      </c>
      <c r="Y529" s="48">
        <v>7</v>
      </c>
      <c r="Z529" s="48">
        <v>1</v>
      </c>
      <c r="AA529" s="49"/>
      <c r="AB529" s="48">
        <v>20</v>
      </c>
      <c r="AC529" s="49"/>
      <c r="AD529" s="49"/>
      <c r="AE529" s="49"/>
      <c r="AF529" s="48">
        <v>4</v>
      </c>
      <c r="AG529" s="48">
        <v>2</v>
      </c>
      <c r="AH529" s="49"/>
      <c r="AI529" s="48">
        <v>4</v>
      </c>
      <c r="AJ529" s="48">
        <v>2</v>
      </c>
      <c r="AK529" s="49"/>
      <c r="AL529" s="49"/>
      <c r="AM529" s="49"/>
      <c r="AN529" s="48">
        <v>17</v>
      </c>
      <c r="AO529" s="49"/>
      <c r="AP529" s="49"/>
      <c r="AQ529" s="49"/>
      <c r="AR529" s="48">
        <v>0</v>
      </c>
      <c r="AS529" s="49"/>
      <c r="AT529" s="48">
        <v>0</v>
      </c>
      <c r="AU529" s="40"/>
    </row>
    <row r="530" spans="1:47" ht="20.100000000000001" customHeight="1" x14ac:dyDescent="0.2">
      <c r="D530" s="2" t="s">
        <v>116</v>
      </c>
      <c r="F530" s="39">
        <v>44</v>
      </c>
      <c r="G530" s="39"/>
      <c r="H530" s="39"/>
      <c r="I530" s="39"/>
      <c r="J530" s="39">
        <v>12</v>
      </c>
      <c r="K530" s="39">
        <v>1</v>
      </c>
      <c r="L530" s="39">
        <v>3</v>
      </c>
      <c r="M530" s="39"/>
      <c r="N530" s="39">
        <v>16</v>
      </c>
      <c r="O530" s="39"/>
      <c r="P530" s="39"/>
      <c r="Q530" s="39"/>
      <c r="R530" s="39">
        <v>20</v>
      </c>
      <c r="S530" s="39">
        <v>2</v>
      </c>
      <c r="T530" s="39">
        <v>0</v>
      </c>
      <c r="U530" s="39">
        <v>0</v>
      </c>
      <c r="V530" s="39">
        <v>2</v>
      </c>
      <c r="W530" s="39">
        <v>0</v>
      </c>
      <c r="X530" s="39">
        <v>1</v>
      </c>
      <c r="Y530" s="39">
        <v>7</v>
      </c>
      <c r="Z530" s="39">
        <v>2</v>
      </c>
      <c r="AA530" s="39"/>
      <c r="AB530" s="39">
        <v>34</v>
      </c>
      <c r="AC530" s="39"/>
      <c r="AD530" s="39"/>
      <c r="AE530" s="39"/>
      <c r="AF530" s="39">
        <v>7</v>
      </c>
      <c r="AG530" s="39">
        <v>1</v>
      </c>
      <c r="AH530" s="39"/>
      <c r="AI530" s="39">
        <v>7</v>
      </c>
      <c r="AJ530" s="39">
        <v>1</v>
      </c>
      <c r="AK530" s="39"/>
      <c r="AL530" s="39"/>
      <c r="AM530" s="39"/>
      <c r="AN530" s="39">
        <v>26</v>
      </c>
      <c r="AO530" s="39"/>
      <c r="AP530" s="39"/>
      <c r="AQ530" s="39"/>
      <c r="AR530" s="39">
        <v>0</v>
      </c>
      <c r="AS530" s="39"/>
      <c r="AT530" s="39">
        <v>0</v>
      </c>
      <c r="AU530" s="40"/>
    </row>
    <row r="531" spans="1:47" ht="19.5" customHeight="1" x14ac:dyDescent="0.2">
      <c r="D531" s="47" t="s">
        <v>103</v>
      </c>
      <c r="F531" s="48">
        <v>18</v>
      </c>
      <c r="G531" s="49"/>
      <c r="H531" s="49"/>
      <c r="I531" s="49"/>
      <c r="J531" s="48">
        <v>12</v>
      </c>
      <c r="K531" s="48">
        <v>0</v>
      </c>
      <c r="L531" s="48">
        <v>0</v>
      </c>
      <c r="M531" s="49"/>
      <c r="N531" s="48">
        <v>12</v>
      </c>
      <c r="O531" s="49"/>
      <c r="P531" s="49"/>
      <c r="Q531" s="49"/>
      <c r="R531" s="48">
        <v>10</v>
      </c>
      <c r="S531" s="48">
        <v>0</v>
      </c>
      <c r="T531" s="48">
        <v>0</v>
      </c>
      <c r="U531" s="48">
        <v>0</v>
      </c>
      <c r="V531" s="48">
        <v>7</v>
      </c>
      <c r="W531" s="48">
        <v>0</v>
      </c>
      <c r="X531" s="48">
        <v>0</v>
      </c>
      <c r="Y531" s="48">
        <v>1</v>
      </c>
      <c r="Z531" s="48">
        <v>2</v>
      </c>
      <c r="AA531" s="49"/>
      <c r="AB531" s="48">
        <v>20</v>
      </c>
      <c r="AC531" s="49"/>
      <c r="AD531" s="49"/>
      <c r="AE531" s="49"/>
      <c r="AF531" s="48">
        <v>1</v>
      </c>
      <c r="AG531" s="48">
        <v>3</v>
      </c>
      <c r="AH531" s="49"/>
      <c r="AI531" s="48">
        <v>2</v>
      </c>
      <c r="AJ531" s="48">
        <v>0</v>
      </c>
      <c r="AK531" s="49"/>
      <c r="AL531" s="49"/>
      <c r="AM531" s="49"/>
      <c r="AN531" s="48">
        <v>8</v>
      </c>
      <c r="AO531" s="49"/>
      <c r="AP531" s="49"/>
      <c r="AQ531" s="49"/>
      <c r="AR531" s="48">
        <v>0</v>
      </c>
      <c r="AS531" s="49"/>
      <c r="AT531" s="48">
        <v>0</v>
      </c>
      <c r="AU531" s="40"/>
    </row>
    <row r="532" spans="1:47" ht="20.100000000000001" customHeight="1" x14ac:dyDescent="0.2"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40"/>
    </row>
    <row r="533" spans="1:47" s="1" customFormat="1" ht="20.100000000000001" customHeight="1" x14ac:dyDescent="0.25">
      <c r="A533" s="3"/>
      <c r="B533" s="6"/>
      <c r="C533" s="51" t="s">
        <v>159</v>
      </c>
      <c r="D533" s="52"/>
      <c r="E533" s="5"/>
      <c r="F533" s="53">
        <v>352</v>
      </c>
      <c r="G533" s="54"/>
      <c r="H533" s="54"/>
      <c r="I533" s="54"/>
      <c r="J533" s="53">
        <v>87</v>
      </c>
      <c r="K533" s="53">
        <v>9</v>
      </c>
      <c r="L533" s="53">
        <v>67</v>
      </c>
      <c r="M533" s="54"/>
      <c r="N533" s="53">
        <v>163</v>
      </c>
      <c r="O533" s="54"/>
      <c r="P533" s="54"/>
      <c r="Q533" s="54"/>
      <c r="R533" s="53">
        <v>206</v>
      </c>
      <c r="S533" s="53">
        <v>17</v>
      </c>
      <c r="T533" s="53">
        <v>2</v>
      </c>
      <c r="U533" s="53">
        <v>1</v>
      </c>
      <c r="V533" s="53">
        <v>27</v>
      </c>
      <c r="W533" s="53">
        <v>2</v>
      </c>
      <c r="X533" s="53">
        <v>3</v>
      </c>
      <c r="Y533" s="53">
        <v>37</v>
      </c>
      <c r="Z533" s="53">
        <v>12</v>
      </c>
      <c r="AA533" s="54"/>
      <c r="AB533" s="53">
        <v>307</v>
      </c>
      <c r="AC533" s="54"/>
      <c r="AD533" s="54"/>
      <c r="AE533" s="54"/>
      <c r="AF533" s="53">
        <v>27</v>
      </c>
      <c r="AG533" s="53">
        <v>14</v>
      </c>
      <c r="AH533" s="54"/>
      <c r="AI533" s="53">
        <v>26</v>
      </c>
      <c r="AJ533" s="53">
        <v>7</v>
      </c>
      <c r="AK533" s="54"/>
      <c r="AL533" s="54"/>
      <c r="AM533" s="54"/>
      <c r="AN533" s="53">
        <v>200</v>
      </c>
      <c r="AO533" s="54"/>
      <c r="AP533" s="54"/>
      <c r="AQ533" s="54"/>
      <c r="AR533" s="53">
        <v>0</v>
      </c>
      <c r="AS533" s="54"/>
      <c r="AT533" s="53">
        <v>0</v>
      </c>
      <c r="AU533" s="40"/>
    </row>
    <row r="534" spans="1:47" s="1" customFormat="1" ht="20.100000000000001" customHeight="1" x14ac:dyDescent="0.2">
      <c r="A534" s="3"/>
      <c r="B534" s="6"/>
      <c r="C534" s="3"/>
      <c r="D534" s="3"/>
      <c r="E534" s="5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40"/>
    </row>
    <row r="535" spans="1:47" s="1" customFormat="1" ht="20.100000000000001" customHeight="1" x14ac:dyDescent="0.25">
      <c r="A535" s="3"/>
      <c r="B535" s="57" t="s">
        <v>266</v>
      </c>
      <c r="C535" s="58"/>
      <c r="D535" s="58"/>
      <c r="E535" s="5"/>
      <c r="F535" s="59">
        <v>352</v>
      </c>
      <c r="G535" s="54"/>
      <c r="H535" s="54"/>
      <c r="I535" s="54"/>
      <c r="J535" s="59">
        <v>87</v>
      </c>
      <c r="K535" s="59">
        <v>9</v>
      </c>
      <c r="L535" s="59">
        <v>67</v>
      </c>
      <c r="M535" s="54"/>
      <c r="N535" s="59">
        <v>163</v>
      </c>
      <c r="O535" s="54"/>
      <c r="P535" s="54"/>
      <c r="Q535" s="54"/>
      <c r="R535" s="59">
        <v>206</v>
      </c>
      <c r="S535" s="59">
        <v>17</v>
      </c>
      <c r="T535" s="59">
        <v>2</v>
      </c>
      <c r="U535" s="59">
        <v>1</v>
      </c>
      <c r="V535" s="59">
        <v>27</v>
      </c>
      <c r="W535" s="59">
        <v>2</v>
      </c>
      <c r="X535" s="59">
        <v>3</v>
      </c>
      <c r="Y535" s="59">
        <v>37</v>
      </c>
      <c r="Z535" s="59">
        <v>12</v>
      </c>
      <c r="AA535" s="54"/>
      <c r="AB535" s="59">
        <v>307</v>
      </c>
      <c r="AC535" s="54"/>
      <c r="AD535" s="54"/>
      <c r="AE535" s="54"/>
      <c r="AF535" s="59">
        <v>27</v>
      </c>
      <c r="AG535" s="59">
        <v>14</v>
      </c>
      <c r="AH535" s="54"/>
      <c r="AI535" s="59">
        <v>26</v>
      </c>
      <c r="AJ535" s="59">
        <v>7</v>
      </c>
      <c r="AK535" s="54"/>
      <c r="AL535" s="54"/>
      <c r="AM535" s="54"/>
      <c r="AN535" s="59">
        <v>200</v>
      </c>
      <c r="AO535" s="54"/>
      <c r="AP535" s="54"/>
      <c r="AQ535" s="54"/>
      <c r="AR535" s="59">
        <v>0</v>
      </c>
      <c r="AS535" s="54"/>
      <c r="AT535" s="59">
        <v>0</v>
      </c>
      <c r="AU535" s="40"/>
    </row>
    <row r="536" spans="1:47" ht="20.100000000000001" customHeight="1" x14ac:dyDescent="0.2"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40"/>
    </row>
    <row r="537" spans="1:47" ht="20.100000000000001" customHeight="1" x14ac:dyDescent="0.2">
      <c r="B537" s="6" t="s">
        <v>267</v>
      </c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40"/>
    </row>
    <row r="538" spans="1:47" ht="20.100000000000001" customHeight="1" x14ac:dyDescent="0.2">
      <c r="C538" s="3" t="s">
        <v>154</v>
      </c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40"/>
    </row>
    <row r="539" spans="1:47" ht="20.100000000000001" customHeight="1" x14ac:dyDescent="0.2">
      <c r="D539" s="2" t="s">
        <v>96</v>
      </c>
      <c r="F539" s="39">
        <v>127</v>
      </c>
      <c r="G539" s="39"/>
      <c r="H539" s="39"/>
      <c r="I539" s="39"/>
      <c r="J539" s="39">
        <v>4</v>
      </c>
      <c r="K539" s="39">
        <v>4</v>
      </c>
      <c r="L539" s="39">
        <v>8</v>
      </c>
      <c r="M539" s="39"/>
      <c r="N539" s="39">
        <v>16</v>
      </c>
      <c r="O539" s="39"/>
      <c r="P539" s="39"/>
      <c r="Q539" s="39"/>
      <c r="R539" s="39">
        <v>42</v>
      </c>
      <c r="S539" s="39">
        <v>11</v>
      </c>
      <c r="T539" s="39">
        <v>1</v>
      </c>
      <c r="U539" s="39">
        <v>0</v>
      </c>
      <c r="V539" s="39">
        <v>3</v>
      </c>
      <c r="W539" s="39">
        <v>0</v>
      </c>
      <c r="X539" s="39">
        <v>0</v>
      </c>
      <c r="Y539" s="39">
        <v>1</v>
      </c>
      <c r="Z539" s="39">
        <v>0</v>
      </c>
      <c r="AA539" s="39"/>
      <c r="AB539" s="39">
        <v>58</v>
      </c>
      <c r="AC539" s="39"/>
      <c r="AD539" s="39"/>
      <c r="AE539" s="39"/>
      <c r="AF539" s="39">
        <v>5</v>
      </c>
      <c r="AG539" s="39">
        <v>4</v>
      </c>
      <c r="AH539" s="39"/>
      <c r="AI539" s="39">
        <v>1</v>
      </c>
      <c r="AJ539" s="39">
        <v>2</v>
      </c>
      <c r="AK539" s="39"/>
      <c r="AL539" s="39"/>
      <c r="AM539" s="39"/>
      <c r="AN539" s="39">
        <v>79</v>
      </c>
      <c r="AO539" s="39"/>
      <c r="AP539" s="39"/>
      <c r="AQ539" s="39"/>
      <c r="AR539" s="39">
        <v>0</v>
      </c>
      <c r="AS539" s="39"/>
      <c r="AT539" s="39">
        <v>0</v>
      </c>
      <c r="AU539" s="40"/>
    </row>
    <row r="540" spans="1:47" ht="19.5" customHeight="1" x14ac:dyDescent="0.2">
      <c r="D540" s="47" t="s">
        <v>97</v>
      </c>
      <c r="F540" s="48">
        <v>99</v>
      </c>
      <c r="G540" s="49"/>
      <c r="H540" s="49"/>
      <c r="I540" s="49"/>
      <c r="J540" s="48">
        <v>3</v>
      </c>
      <c r="K540" s="48">
        <v>15</v>
      </c>
      <c r="L540" s="48">
        <v>9</v>
      </c>
      <c r="M540" s="49"/>
      <c r="N540" s="48">
        <v>27</v>
      </c>
      <c r="O540" s="49"/>
      <c r="P540" s="49"/>
      <c r="Q540" s="49"/>
      <c r="R540" s="48">
        <v>41</v>
      </c>
      <c r="S540" s="48">
        <v>0</v>
      </c>
      <c r="T540" s="48">
        <v>1</v>
      </c>
      <c r="U540" s="48">
        <v>0</v>
      </c>
      <c r="V540" s="48">
        <v>3</v>
      </c>
      <c r="W540" s="48">
        <v>0</v>
      </c>
      <c r="X540" s="48">
        <v>0</v>
      </c>
      <c r="Y540" s="48">
        <v>1</v>
      </c>
      <c r="Z540" s="48">
        <v>2</v>
      </c>
      <c r="AA540" s="49"/>
      <c r="AB540" s="48">
        <v>48</v>
      </c>
      <c r="AC540" s="49"/>
      <c r="AD540" s="49"/>
      <c r="AE540" s="49"/>
      <c r="AF540" s="48">
        <v>3</v>
      </c>
      <c r="AG540" s="48">
        <v>14</v>
      </c>
      <c r="AH540" s="49"/>
      <c r="AI540" s="48">
        <v>0</v>
      </c>
      <c r="AJ540" s="48">
        <v>3</v>
      </c>
      <c r="AK540" s="49"/>
      <c r="AL540" s="49"/>
      <c r="AM540" s="49"/>
      <c r="AN540" s="48">
        <v>64</v>
      </c>
      <c r="AO540" s="49"/>
      <c r="AP540" s="49"/>
      <c r="AQ540" s="49"/>
      <c r="AR540" s="48">
        <v>0</v>
      </c>
      <c r="AS540" s="49"/>
      <c r="AT540" s="48">
        <v>0</v>
      </c>
      <c r="AU540" s="40"/>
    </row>
    <row r="541" spans="1:47" ht="20.100000000000001" customHeight="1" x14ac:dyDescent="0.2">
      <c r="D541" s="2" t="s">
        <v>113</v>
      </c>
      <c r="F541" s="39">
        <v>86</v>
      </c>
      <c r="G541" s="39"/>
      <c r="H541" s="39"/>
      <c r="I541" s="39"/>
      <c r="J541" s="39">
        <v>3</v>
      </c>
      <c r="K541" s="39">
        <v>1</v>
      </c>
      <c r="L541" s="39">
        <v>0</v>
      </c>
      <c r="M541" s="39"/>
      <c r="N541" s="39">
        <v>4</v>
      </c>
      <c r="O541" s="39"/>
      <c r="P541" s="39"/>
      <c r="Q541" s="39"/>
      <c r="R541" s="39">
        <v>17</v>
      </c>
      <c r="S541" s="39">
        <v>9</v>
      </c>
      <c r="T541" s="39">
        <v>0</v>
      </c>
      <c r="U541" s="39">
        <v>0</v>
      </c>
      <c r="V541" s="39">
        <v>3</v>
      </c>
      <c r="W541" s="39">
        <v>0</v>
      </c>
      <c r="X541" s="39">
        <v>0</v>
      </c>
      <c r="Y541" s="39">
        <v>1</v>
      </c>
      <c r="Z541" s="39">
        <v>3</v>
      </c>
      <c r="AA541" s="39"/>
      <c r="AB541" s="39">
        <v>33</v>
      </c>
      <c r="AC541" s="39"/>
      <c r="AD541" s="39"/>
      <c r="AE541" s="39"/>
      <c r="AF541" s="39">
        <v>0</v>
      </c>
      <c r="AG541" s="39">
        <v>7</v>
      </c>
      <c r="AH541" s="39"/>
      <c r="AI541" s="39">
        <v>1</v>
      </c>
      <c r="AJ541" s="39">
        <v>2</v>
      </c>
      <c r="AK541" s="39"/>
      <c r="AL541" s="39"/>
      <c r="AM541" s="39"/>
      <c r="AN541" s="39">
        <v>53</v>
      </c>
      <c r="AO541" s="39"/>
      <c r="AP541" s="39"/>
      <c r="AQ541" s="39"/>
      <c r="AR541" s="39">
        <v>0</v>
      </c>
      <c r="AS541" s="39"/>
      <c r="AT541" s="39">
        <v>0</v>
      </c>
      <c r="AU541" s="40"/>
    </row>
    <row r="542" spans="1:47" ht="19.5" customHeight="1" x14ac:dyDescent="0.2">
      <c r="D542" s="47" t="s">
        <v>99</v>
      </c>
      <c r="F542" s="48">
        <v>79</v>
      </c>
      <c r="G542" s="49"/>
      <c r="H542" s="49"/>
      <c r="I542" s="49"/>
      <c r="J542" s="48">
        <v>3</v>
      </c>
      <c r="K542" s="48">
        <v>0</v>
      </c>
      <c r="L542" s="48">
        <v>8</v>
      </c>
      <c r="M542" s="49"/>
      <c r="N542" s="48">
        <v>11</v>
      </c>
      <c r="O542" s="49"/>
      <c r="P542" s="49"/>
      <c r="Q542" s="49"/>
      <c r="R542" s="48">
        <v>23</v>
      </c>
      <c r="S542" s="48">
        <v>5</v>
      </c>
      <c r="T542" s="48">
        <v>0</v>
      </c>
      <c r="U542" s="48">
        <v>0</v>
      </c>
      <c r="V542" s="48">
        <v>2</v>
      </c>
      <c r="W542" s="48">
        <v>0</v>
      </c>
      <c r="X542" s="48">
        <v>1</v>
      </c>
      <c r="Y542" s="48">
        <v>0</v>
      </c>
      <c r="Z542" s="48">
        <v>0</v>
      </c>
      <c r="AA542" s="49"/>
      <c r="AB542" s="48">
        <v>31</v>
      </c>
      <c r="AC542" s="49"/>
      <c r="AD542" s="49"/>
      <c r="AE542" s="49"/>
      <c r="AF542" s="48">
        <v>0</v>
      </c>
      <c r="AG542" s="48">
        <v>9</v>
      </c>
      <c r="AH542" s="49"/>
      <c r="AI542" s="48">
        <v>0</v>
      </c>
      <c r="AJ542" s="48">
        <v>2</v>
      </c>
      <c r="AK542" s="49"/>
      <c r="AL542" s="49"/>
      <c r="AM542" s="49"/>
      <c r="AN542" s="48">
        <v>52</v>
      </c>
      <c r="AO542" s="49"/>
      <c r="AP542" s="49"/>
      <c r="AQ542" s="49"/>
      <c r="AR542" s="48">
        <v>0</v>
      </c>
      <c r="AS542" s="49"/>
      <c r="AT542" s="48">
        <v>0</v>
      </c>
      <c r="AU542" s="40"/>
    </row>
    <row r="543" spans="1:47" ht="20.100000000000001" customHeight="1" x14ac:dyDescent="0.2">
      <c r="D543" s="2" t="s">
        <v>116</v>
      </c>
      <c r="F543" s="39">
        <v>188</v>
      </c>
      <c r="G543" s="39"/>
      <c r="H543" s="39"/>
      <c r="I543" s="39"/>
      <c r="J543" s="39">
        <v>11</v>
      </c>
      <c r="K543" s="39">
        <v>0</v>
      </c>
      <c r="L543" s="39">
        <v>16</v>
      </c>
      <c r="M543" s="39"/>
      <c r="N543" s="39">
        <v>27</v>
      </c>
      <c r="O543" s="39"/>
      <c r="P543" s="39"/>
      <c r="Q543" s="39"/>
      <c r="R543" s="39">
        <v>59</v>
      </c>
      <c r="S543" s="39">
        <v>15</v>
      </c>
      <c r="T543" s="39">
        <v>0</v>
      </c>
      <c r="U543" s="39">
        <v>0</v>
      </c>
      <c r="V543" s="39">
        <v>3</v>
      </c>
      <c r="W543" s="39">
        <v>0</v>
      </c>
      <c r="X543" s="39">
        <v>0</v>
      </c>
      <c r="Y543" s="39">
        <v>4</v>
      </c>
      <c r="Z543" s="39">
        <v>0</v>
      </c>
      <c r="AA543" s="39"/>
      <c r="AB543" s="39">
        <v>81</v>
      </c>
      <c r="AC543" s="39"/>
      <c r="AD543" s="39"/>
      <c r="AE543" s="39"/>
      <c r="AF543" s="39">
        <v>4</v>
      </c>
      <c r="AG543" s="39">
        <v>40</v>
      </c>
      <c r="AH543" s="39"/>
      <c r="AI543" s="39">
        <v>5</v>
      </c>
      <c r="AJ543" s="39">
        <v>1</v>
      </c>
      <c r="AK543" s="39"/>
      <c r="AL543" s="39"/>
      <c r="AM543" s="39"/>
      <c r="AN543" s="39">
        <v>96</v>
      </c>
      <c r="AO543" s="39"/>
      <c r="AP543" s="39"/>
      <c r="AQ543" s="39"/>
      <c r="AR543" s="39">
        <v>0</v>
      </c>
      <c r="AS543" s="39"/>
      <c r="AT543" s="39">
        <v>0</v>
      </c>
      <c r="AU543" s="40"/>
    </row>
    <row r="544" spans="1:47" ht="19.5" customHeight="1" x14ac:dyDescent="0.2">
      <c r="D544" s="47" t="s">
        <v>103</v>
      </c>
      <c r="F544" s="48">
        <v>243</v>
      </c>
      <c r="G544" s="49"/>
      <c r="H544" s="49"/>
      <c r="I544" s="49"/>
      <c r="J544" s="48">
        <v>8</v>
      </c>
      <c r="K544" s="48">
        <v>3</v>
      </c>
      <c r="L544" s="48">
        <v>12</v>
      </c>
      <c r="M544" s="49"/>
      <c r="N544" s="48">
        <v>23</v>
      </c>
      <c r="O544" s="49"/>
      <c r="P544" s="49"/>
      <c r="Q544" s="49"/>
      <c r="R544" s="48">
        <v>96</v>
      </c>
      <c r="S544" s="48">
        <v>14</v>
      </c>
      <c r="T544" s="48">
        <v>1</v>
      </c>
      <c r="U544" s="48">
        <v>0</v>
      </c>
      <c r="V544" s="48">
        <v>0</v>
      </c>
      <c r="W544" s="48">
        <v>0</v>
      </c>
      <c r="X544" s="48">
        <v>0</v>
      </c>
      <c r="Y544" s="48">
        <v>9</v>
      </c>
      <c r="Z544" s="48">
        <v>0</v>
      </c>
      <c r="AA544" s="49"/>
      <c r="AB544" s="48">
        <v>120</v>
      </c>
      <c r="AC544" s="49"/>
      <c r="AD544" s="49"/>
      <c r="AE544" s="49"/>
      <c r="AF544" s="48">
        <v>2</v>
      </c>
      <c r="AG544" s="48">
        <v>9</v>
      </c>
      <c r="AH544" s="49"/>
      <c r="AI544" s="48">
        <v>1</v>
      </c>
      <c r="AJ544" s="48">
        <v>2</v>
      </c>
      <c r="AK544" s="49"/>
      <c r="AL544" s="49"/>
      <c r="AM544" s="49"/>
      <c r="AN544" s="48">
        <v>138</v>
      </c>
      <c r="AO544" s="49"/>
      <c r="AP544" s="49"/>
      <c r="AQ544" s="49"/>
      <c r="AR544" s="48">
        <v>0</v>
      </c>
      <c r="AS544" s="49"/>
      <c r="AT544" s="48">
        <v>0</v>
      </c>
      <c r="AU544" s="40"/>
    </row>
    <row r="545" spans="1:47" ht="20.100000000000001" customHeight="1" x14ac:dyDescent="0.2">
      <c r="D545" s="2" t="s">
        <v>104</v>
      </c>
      <c r="F545" s="39">
        <v>126</v>
      </c>
      <c r="G545" s="39"/>
      <c r="H545" s="39"/>
      <c r="I545" s="39"/>
      <c r="J545" s="39">
        <v>7</v>
      </c>
      <c r="K545" s="39">
        <v>3</v>
      </c>
      <c r="L545" s="39">
        <v>2</v>
      </c>
      <c r="M545" s="39"/>
      <c r="N545" s="39">
        <v>12</v>
      </c>
      <c r="O545" s="39"/>
      <c r="P545" s="39"/>
      <c r="Q545" s="39"/>
      <c r="R545" s="39">
        <v>24</v>
      </c>
      <c r="S545" s="39">
        <v>13</v>
      </c>
      <c r="T545" s="39">
        <v>0</v>
      </c>
      <c r="U545" s="39">
        <v>0</v>
      </c>
      <c r="V545" s="39">
        <v>0</v>
      </c>
      <c r="W545" s="39">
        <v>0</v>
      </c>
      <c r="X545" s="39">
        <v>0</v>
      </c>
      <c r="Y545" s="39">
        <v>7</v>
      </c>
      <c r="Z545" s="39">
        <v>0</v>
      </c>
      <c r="AA545" s="39"/>
      <c r="AB545" s="39">
        <v>44</v>
      </c>
      <c r="AC545" s="39"/>
      <c r="AD545" s="39"/>
      <c r="AE545" s="39"/>
      <c r="AF545" s="39">
        <v>1</v>
      </c>
      <c r="AG545" s="39">
        <v>5</v>
      </c>
      <c r="AH545" s="39"/>
      <c r="AI545" s="39">
        <v>2</v>
      </c>
      <c r="AJ545" s="39">
        <v>6</v>
      </c>
      <c r="AK545" s="39"/>
      <c r="AL545" s="39"/>
      <c r="AM545" s="39"/>
      <c r="AN545" s="39">
        <v>96</v>
      </c>
      <c r="AO545" s="39"/>
      <c r="AP545" s="39"/>
      <c r="AQ545" s="39"/>
      <c r="AR545" s="39">
        <v>0</v>
      </c>
      <c r="AS545" s="39"/>
      <c r="AT545" s="39">
        <v>0</v>
      </c>
      <c r="AU545" s="40"/>
    </row>
    <row r="546" spans="1:47" ht="19.5" customHeight="1" x14ac:dyDescent="0.2">
      <c r="D546" s="47" t="s">
        <v>117</v>
      </c>
      <c r="F546" s="48">
        <v>124</v>
      </c>
      <c r="G546" s="49"/>
      <c r="H546" s="49"/>
      <c r="I546" s="49"/>
      <c r="J546" s="48">
        <v>9</v>
      </c>
      <c r="K546" s="48">
        <v>2</v>
      </c>
      <c r="L546" s="48">
        <v>11</v>
      </c>
      <c r="M546" s="49"/>
      <c r="N546" s="48">
        <v>22</v>
      </c>
      <c r="O546" s="49"/>
      <c r="P546" s="49"/>
      <c r="Q546" s="49"/>
      <c r="R546" s="48">
        <v>35</v>
      </c>
      <c r="S546" s="48">
        <v>2</v>
      </c>
      <c r="T546" s="48">
        <v>0</v>
      </c>
      <c r="U546" s="48">
        <v>0</v>
      </c>
      <c r="V546" s="48">
        <v>8</v>
      </c>
      <c r="W546" s="48">
        <v>0</v>
      </c>
      <c r="X546" s="48">
        <v>0</v>
      </c>
      <c r="Y546" s="48">
        <v>2</v>
      </c>
      <c r="Z546" s="48">
        <v>0</v>
      </c>
      <c r="AA546" s="49"/>
      <c r="AB546" s="48">
        <v>47</v>
      </c>
      <c r="AC546" s="49"/>
      <c r="AD546" s="49"/>
      <c r="AE546" s="49"/>
      <c r="AF546" s="48">
        <v>2</v>
      </c>
      <c r="AG546" s="48">
        <v>6</v>
      </c>
      <c r="AH546" s="49"/>
      <c r="AI546" s="48">
        <v>1</v>
      </c>
      <c r="AJ546" s="48">
        <v>0</v>
      </c>
      <c r="AK546" s="49"/>
      <c r="AL546" s="49"/>
      <c r="AM546" s="49"/>
      <c r="AN546" s="48">
        <v>92</v>
      </c>
      <c r="AO546" s="49"/>
      <c r="AP546" s="49"/>
      <c r="AQ546" s="49"/>
      <c r="AR546" s="48">
        <v>0</v>
      </c>
      <c r="AS546" s="49"/>
      <c r="AT546" s="48">
        <v>0</v>
      </c>
      <c r="AU546" s="40"/>
    </row>
    <row r="547" spans="1:47" ht="20.100000000000001" customHeight="1" x14ac:dyDescent="0.2">
      <c r="D547" s="2" t="s">
        <v>106</v>
      </c>
      <c r="F547" s="39">
        <v>107</v>
      </c>
      <c r="G547" s="39"/>
      <c r="H547" s="39"/>
      <c r="I547" s="39"/>
      <c r="J547" s="39">
        <v>4</v>
      </c>
      <c r="K547" s="39">
        <v>2</v>
      </c>
      <c r="L547" s="39">
        <v>13</v>
      </c>
      <c r="M547" s="39"/>
      <c r="N547" s="39">
        <v>19</v>
      </c>
      <c r="O547" s="39"/>
      <c r="P547" s="39"/>
      <c r="Q547" s="39"/>
      <c r="R547" s="39">
        <v>24</v>
      </c>
      <c r="S547" s="39">
        <v>0</v>
      </c>
      <c r="T547" s="39">
        <v>1</v>
      </c>
      <c r="U547" s="39">
        <v>0</v>
      </c>
      <c r="V547" s="39">
        <v>0</v>
      </c>
      <c r="W547" s="39">
        <v>0</v>
      </c>
      <c r="X547" s="39">
        <v>0</v>
      </c>
      <c r="Y547" s="39">
        <v>3</v>
      </c>
      <c r="Z547" s="39">
        <v>0</v>
      </c>
      <c r="AA547" s="39"/>
      <c r="AB547" s="39">
        <v>28</v>
      </c>
      <c r="AC547" s="39"/>
      <c r="AD547" s="39"/>
      <c r="AE547" s="39"/>
      <c r="AF547" s="39">
        <v>3</v>
      </c>
      <c r="AG547" s="39">
        <v>24</v>
      </c>
      <c r="AH547" s="39"/>
      <c r="AI547" s="39">
        <v>3</v>
      </c>
      <c r="AJ547" s="39">
        <v>0</v>
      </c>
      <c r="AK547" s="39"/>
      <c r="AL547" s="39"/>
      <c r="AM547" s="39"/>
      <c r="AN547" s="39">
        <v>74</v>
      </c>
      <c r="AO547" s="39"/>
      <c r="AP547" s="39"/>
      <c r="AQ547" s="39"/>
      <c r="AR547" s="39">
        <v>0</v>
      </c>
      <c r="AS547" s="39"/>
      <c r="AT547" s="39">
        <v>0</v>
      </c>
      <c r="AU547" s="40"/>
    </row>
    <row r="548" spans="1:47" ht="19.5" customHeight="1" x14ac:dyDescent="0.2">
      <c r="D548" s="47" t="s">
        <v>185</v>
      </c>
      <c r="F548" s="48">
        <v>0</v>
      </c>
      <c r="G548" s="49"/>
      <c r="H548" s="49"/>
      <c r="I548" s="49"/>
      <c r="J548" s="48">
        <v>4</v>
      </c>
      <c r="K548" s="48">
        <v>2</v>
      </c>
      <c r="L548" s="48">
        <v>0</v>
      </c>
      <c r="M548" s="49"/>
      <c r="N548" s="48">
        <v>6</v>
      </c>
      <c r="O548" s="49"/>
      <c r="P548" s="49"/>
      <c r="Q548" s="49"/>
      <c r="R548" s="48">
        <v>0</v>
      </c>
      <c r="S548" s="48">
        <v>0</v>
      </c>
      <c r="T548" s="48">
        <v>0</v>
      </c>
      <c r="U548" s="48">
        <v>1</v>
      </c>
      <c r="V548" s="48">
        <v>3</v>
      </c>
      <c r="W548" s="48">
        <v>0</v>
      </c>
      <c r="X548" s="48">
        <v>0</v>
      </c>
      <c r="Y548" s="48">
        <v>0</v>
      </c>
      <c r="Z548" s="48">
        <v>0</v>
      </c>
      <c r="AA548" s="49"/>
      <c r="AB548" s="48">
        <v>4</v>
      </c>
      <c r="AC548" s="49"/>
      <c r="AD548" s="49"/>
      <c r="AE548" s="49"/>
      <c r="AF548" s="48">
        <v>3</v>
      </c>
      <c r="AG548" s="48">
        <v>0</v>
      </c>
      <c r="AH548" s="49"/>
      <c r="AI548" s="48">
        <v>2</v>
      </c>
      <c r="AJ548" s="48">
        <v>0</v>
      </c>
      <c r="AK548" s="49"/>
      <c r="AL548" s="49"/>
      <c r="AM548" s="49"/>
      <c r="AN548" s="48">
        <v>1</v>
      </c>
      <c r="AO548" s="49"/>
      <c r="AP548" s="49"/>
      <c r="AQ548" s="49"/>
      <c r="AR548" s="48">
        <v>0</v>
      </c>
      <c r="AS548" s="49"/>
      <c r="AT548" s="48">
        <v>0</v>
      </c>
      <c r="AU548" s="40"/>
    </row>
    <row r="549" spans="1:47" ht="20.100000000000001" customHeight="1" x14ac:dyDescent="0.2">
      <c r="D549" s="2" t="s">
        <v>108</v>
      </c>
      <c r="F549" s="39">
        <v>0</v>
      </c>
      <c r="G549" s="39"/>
      <c r="H549" s="39"/>
      <c r="I549" s="39"/>
      <c r="J549" s="39">
        <v>6</v>
      </c>
      <c r="K549" s="39">
        <v>1</v>
      </c>
      <c r="L549" s="39">
        <v>0</v>
      </c>
      <c r="M549" s="39"/>
      <c r="N549" s="39">
        <v>7</v>
      </c>
      <c r="O549" s="39"/>
      <c r="P549" s="39"/>
      <c r="Q549" s="39"/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5</v>
      </c>
      <c r="Z549" s="39">
        <v>0</v>
      </c>
      <c r="AA549" s="39"/>
      <c r="AB549" s="39">
        <v>5</v>
      </c>
      <c r="AC549" s="39"/>
      <c r="AD549" s="39"/>
      <c r="AE549" s="39"/>
      <c r="AF549" s="39">
        <v>0</v>
      </c>
      <c r="AG549" s="39">
        <v>0</v>
      </c>
      <c r="AH549" s="39"/>
      <c r="AI549" s="39">
        <v>0</v>
      </c>
      <c r="AJ549" s="39">
        <v>0</v>
      </c>
      <c r="AK549" s="39"/>
      <c r="AL549" s="39"/>
      <c r="AM549" s="39"/>
      <c r="AN549" s="39">
        <v>2</v>
      </c>
      <c r="AO549" s="39"/>
      <c r="AP549" s="39"/>
      <c r="AQ549" s="39"/>
      <c r="AR549" s="39">
        <v>0</v>
      </c>
      <c r="AS549" s="39"/>
      <c r="AT549" s="39">
        <v>0</v>
      </c>
      <c r="AU549" s="40"/>
    </row>
    <row r="550" spans="1:47" ht="20.100000000000001" customHeight="1" x14ac:dyDescent="0.2"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40"/>
    </row>
    <row r="551" spans="1:47" s="1" customFormat="1" ht="20.100000000000001" customHeight="1" x14ac:dyDescent="0.25">
      <c r="A551" s="3"/>
      <c r="B551" s="6"/>
      <c r="C551" s="51" t="s">
        <v>159</v>
      </c>
      <c r="D551" s="52"/>
      <c r="E551" s="5"/>
      <c r="F551" s="53">
        <v>1179</v>
      </c>
      <c r="G551" s="54"/>
      <c r="H551" s="54"/>
      <c r="I551" s="54"/>
      <c r="J551" s="53">
        <v>62</v>
      </c>
      <c r="K551" s="53">
        <v>33</v>
      </c>
      <c r="L551" s="53">
        <v>79</v>
      </c>
      <c r="M551" s="54"/>
      <c r="N551" s="53">
        <v>174</v>
      </c>
      <c r="O551" s="54"/>
      <c r="P551" s="54"/>
      <c r="Q551" s="54"/>
      <c r="R551" s="53">
        <v>361</v>
      </c>
      <c r="S551" s="53">
        <v>69</v>
      </c>
      <c r="T551" s="53">
        <v>4</v>
      </c>
      <c r="U551" s="53">
        <v>1</v>
      </c>
      <c r="V551" s="53">
        <v>25</v>
      </c>
      <c r="W551" s="53">
        <v>0</v>
      </c>
      <c r="X551" s="53">
        <v>1</v>
      </c>
      <c r="Y551" s="53">
        <v>33</v>
      </c>
      <c r="Z551" s="53">
        <v>5</v>
      </c>
      <c r="AA551" s="54"/>
      <c r="AB551" s="53">
        <v>499</v>
      </c>
      <c r="AC551" s="54"/>
      <c r="AD551" s="54"/>
      <c r="AE551" s="54"/>
      <c r="AF551" s="53">
        <v>23</v>
      </c>
      <c r="AG551" s="53">
        <v>118</v>
      </c>
      <c r="AH551" s="54"/>
      <c r="AI551" s="53">
        <v>16</v>
      </c>
      <c r="AJ551" s="53">
        <v>18</v>
      </c>
      <c r="AK551" s="54"/>
      <c r="AL551" s="54"/>
      <c r="AM551" s="54"/>
      <c r="AN551" s="53">
        <v>747</v>
      </c>
      <c r="AO551" s="54"/>
      <c r="AP551" s="54"/>
      <c r="AQ551" s="54"/>
      <c r="AR551" s="53">
        <v>0</v>
      </c>
      <c r="AS551" s="54"/>
      <c r="AT551" s="53">
        <v>0</v>
      </c>
      <c r="AU551" s="40"/>
    </row>
    <row r="552" spans="1:47" s="1" customFormat="1" ht="20.100000000000001" customHeight="1" x14ac:dyDescent="0.2">
      <c r="A552" s="3"/>
      <c r="B552" s="6"/>
      <c r="C552" s="3"/>
      <c r="D552" s="3"/>
      <c r="E552" s="5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40"/>
    </row>
    <row r="553" spans="1:47" s="1" customFormat="1" ht="20.100000000000001" customHeight="1" x14ac:dyDescent="0.2">
      <c r="A553" s="3"/>
      <c r="B553" s="6"/>
      <c r="C553" s="3" t="s">
        <v>146</v>
      </c>
      <c r="D553" s="3"/>
      <c r="E553" s="5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40"/>
    </row>
    <row r="554" spans="1:47" s="1" customFormat="1" ht="20.100000000000001" customHeight="1" x14ac:dyDescent="0.2">
      <c r="A554" s="3"/>
      <c r="B554" s="6"/>
      <c r="C554" s="3"/>
      <c r="D554" s="50" t="s">
        <v>96</v>
      </c>
      <c r="E554" s="5"/>
      <c r="F554" s="39">
        <v>0</v>
      </c>
      <c r="G554" s="39"/>
      <c r="H554" s="39"/>
      <c r="I554" s="39"/>
      <c r="J554" s="39">
        <v>0</v>
      </c>
      <c r="K554" s="39">
        <v>0</v>
      </c>
      <c r="L554" s="39">
        <v>0</v>
      </c>
      <c r="M554" s="39"/>
      <c r="N554" s="39">
        <v>0</v>
      </c>
      <c r="O554" s="39"/>
      <c r="P554" s="39"/>
      <c r="Q554" s="39"/>
      <c r="R554" s="39">
        <v>0</v>
      </c>
      <c r="S554" s="39">
        <v>0</v>
      </c>
      <c r="T554" s="39">
        <v>0</v>
      </c>
      <c r="U554" s="39">
        <v>0</v>
      </c>
      <c r="V554" s="39">
        <v>0</v>
      </c>
      <c r="W554" s="39">
        <v>0</v>
      </c>
      <c r="X554" s="39">
        <v>0</v>
      </c>
      <c r="Y554" s="39">
        <v>0</v>
      </c>
      <c r="Z554" s="39">
        <v>0</v>
      </c>
      <c r="AA554" s="39"/>
      <c r="AB554" s="39">
        <v>0</v>
      </c>
      <c r="AC554" s="39"/>
      <c r="AD554" s="39"/>
      <c r="AE554" s="39"/>
      <c r="AF554" s="39">
        <v>0</v>
      </c>
      <c r="AG554" s="39">
        <v>0</v>
      </c>
      <c r="AH554" s="39"/>
      <c r="AI554" s="39">
        <v>0</v>
      </c>
      <c r="AJ554" s="39">
        <v>0</v>
      </c>
      <c r="AK554" s="39"/>
      <c r="AL554" s="39"/>
      <c r="AM554" s="39"/>
      <c r="AN554" s="39">
        <v>0</v>
      </c>
      <c r="AO554" s="39"/>
      <c r="AP554" s="39"/>
      <c r="AQ554" s="39"/>
      <c r="AR554" s="39">
        <v>0</v>
      </c>
      <c r="AS554" s="39"/>
      <c r="AT554" s="39">
        <v>0</v>
      </c>
      <c r="AU554" s="40"/>
    </row>
    <row r="555" spans="1:47" s="1" customFormat="1" ht="20.100000000000001" customHeight="1" x14ac:dyDescent="0.2">
      <c r="A555" s="3"/>
      <c r="B555" s="6"/>
      <c r="C555" s="3"/>
      <c r="D555" s="3"/>
      <c r="E555" s="5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40"/>
    </row>
    <row r="556" spans="1:47" s="1" customFormat="1" ht="20.100000000000001" customHeight="1" x14ac:dyDescent="0.25">
      <c r="A556" s="3"/>
      <c r="B556" s="6"/>
      <c r="C556" s="51" t="s">
        <v>153</v>
      </c>
      <c r="D556" s="52"/>
      <c r="E556" s="5"/>
      <c r="F556" s="53">
        <v>0</v>
      </c>
      <c r="G556" s="54"/>
      <c r="H556" s="54"/>
      <c r="I556" s="54"/>
      <c r="J556" s="53">
        <v>0</v>
      </c>
      <c r="K556" s="53">
        <v>0</v>
      </c>
      <c r="L556" s="53">
        <v>0</v>
      </c>
      <c r="M556" s="54"/>
      <c r="N556" s="53">
        <v>0</v>
      </c>
      <c r="O556" s="54"/>
      <c r="P556" s="54"/>
      <c r="Q556" s="54"/>
      <c r="R556" s="53">
        <v>0</v>
      </c>
      <c r="S556" s="53">
        <v>0</v>
      </c>
      <c r="T556" s="53">
        <v>0</v>
      </c>
      <c r="U556" s="53">
        <v>0</v>
      </c>
      <c r="V556" s="53">
        <v>0</v>
      </c>
      <c r="W556" s="53">
        <v>0</v>
      </c>
      <c r="X556" s="53">
        <v>0</v>
      </c>
      <c r="Y556" s="53">
        <v>0</v>
      </c>
      <c r="Z556" s="53">
        <v>0</v>
      </c>
      <c r="AA556" s="54"/>
      <c r="AB556" s="53">
        <v>0</v>
      </c>
      <c r="AC556" s="54"/>
      <c r="AD556" s="54"/>
      <c r="AE556" s="54"/>
      <c r="AF556" s="53">
        <v>0</v>
      </c>
      <c r="AG556" s="53">
        <v>0</v>
      </c>
      <c r="AH556" s="54"/>
      <c r="AI556" s="53">
        <v>0</v>
      </c>
      <c r="AJ556" s="53">
        <v>0</v>
      </c>
      <c r="AK556" s="54"/>
      <c r="AL556" s="54"/>
      <c r="AM556" s="54"/>
      <c r="AN556" s="53">
        <v>0</v>
      </c>
      <c r="AO556" s="54"/>
      <c r="AP556" s="54"/>
      <c r="AQ556" s="54"/>
      <c r="AR556" s="53">
        <v>0</v>
      </c>
      <c r="AS556" s="54"/>
      <c r="AT556" s="53">
        <v>0</v>
      </c>
      <c r="AU556" s="40"/>
    </row>
    <row r="557" spans="1:47" s="1" customFormat="1" ht="20.100000000000001" customHeight="1" x14ac:dyDescent="0.2">
      <c r="A557" s="3"/>
      <c r="B557" s="6"/>
      <c r="C557" s="3"/>
      <c r="D557" s="3"/>
      <c r="E557" s="5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40"/>
    </row>
    <row r="558" spans="1:47" s="1" customFormat="1" ht="20.100000000000001" customHeight="1" x14ac:dyDescent="0.2">
      <c r="A558" s="3"/>
      <c r="B558" s="6"/>
      <c r="C558" s="3" t="s">
        <v>0</v>
      </c>
      <c r="D558" s="3"/>
      <c r="E558" s="5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40"/>
    </row>
    <row r="559" spans="1:47" s="1" customFormat="1" ht="20.100000000000001" customHeight="1" x14ac:dyDescent="0.2">
      <c r="A559" s="3"/>
      <c r="B559" s="6"/>
      <c r="C559" s="3"/>
      <c r="D559" s="2" t="s">
        <v>96</v>
      </c>
      <c r="E559" s="5"/>
      <c r="F559" s="39">
        <v>207</v>
      </c>
      <c r="G559" s="39"/>
      <c r="H559" s="39"/>
      <c r="I559" s="39"/>
      <c r="J559" s="39">
        <v>14</v>
      </c>
      <c r="K559" s="39">
        <v>2</v>
      </c>
      <c r="L559" s="39">
        <v>27</v>
      </c>
      <c r="M559" s="39"/>
      <c r="N559" s="39">
        <v>43</v>
      </c>
      <c r="O559" s="39"/>
      <c r="P559" s="39"/>
      <c r="Q559" s="39"/>
      <c r="R559" s="39">
        <v>56</v>
      </c>
      <c r="S559" s="39">
        <v>2</v>
      </c>
      <c r="T559" s="39">
        <v>1</v>
      </c>
      <c r="U559" s="39">
        <v>1</v>
      </c>
      <c r="V559" s="39">
        <v>8</v>
      </c>
      <c r="W559" s="39">
        <v>0</v>
      </c>
      <c r="X559" s="39">
        <v>0</v>
      </c>
      <c r="Y559" s="39">
        <v>3</v>
      </c>
      <c r="Z559" s="39">
        <v>1</v>
      </c>
      <c r="AA559" s="39"/>
      <c r="AB559" s="39">
        <v>72</v>
      </c>
      <c r="AC559" s="39"/>
      <c r="AD559" s="39"/>
      <c r="AE559" s="39"/>
      <c r="AF559" s="39">
        <v>3</v>
      </c>
      <c r="AG559" s="39">
        <v>24</v>
      </c>
      <c r="AH559" s="39"/>
      <c r="AI559" s="39">
        <v>8</v>
      </c>
      <c r="AJ559" s="39">
        <v>1</v>
      </c>
      <c r="AK559" s="39"/>
      <c r="AL559" s="39"/>
      <c r="AM559" s="39"/>
      <c r="AN559" s="39">
        <v>160</v>
      </c>
      <c r="AO559" s="39"/>
      <c r="AP559" s="39"/>
      <c r="AQ559" s="39"/>
      <c r="AR559" s="39">
        <v>0</v>
      </c>
      <c r="AS559" s="39"/>
      <c r="AT559" s="39">
        <v>0</v>
      </c>
      <c r="AU559" s="40"/>
    </row>
    <row r="560" spans="1:47" ht="19.5" customHeight="1" x14ac:dyDescent="0.2">
      <c r="D560" s="47" t="s">
        <v>97</v>
      </c>
      <c r="F560" s="48">
        <v>246</v>
      </c>
      <c r="G560" s="49"/>
      <c r="H560" s="49"/>
      <c r="I560" s="49"/>
      <c r="J560" s="48">
        <v>8</v>
      </c>
      <c r="K560" s="48">
        <v>0</v>
      </c>
      <c r="L560" s="48">
        <v>15</v>
      </c>
      <c r="M560" s="49"/>
      <c r="N560" s="48">
        <v>23</v>
      </c>
      <c r="O560" s="49"/>
      <c r="P560" s="49"/>
      <c r="Q560" s="49"/>
      <c r="R560" s="48">
        <v>16</v>
      </c>
      <c r="S560" s="48">
        <v>0</v>
      </c>
      <c r="T560" s="48">
        <v>1</v>
      </c>
      <c r="U560" s="48">
        <v>0</v>
      </c>
      <c r="V560" s="48">
        <v>2</v>
      </c>
      <c r="W560" s="48">
        <v>0</v>
      </c>
      <c r="X560" s="48">
        <v>0</v>
      </c>
      <c r="Y560" s="48">
        <v>0</v>
      </c>
      <c r="Z560" s="48">
        <v>5</v>
      </c>
      <c r="AA560" s="49"/>
      <c r="AB560" s="48">
        <v>24</v>
      </c>
      <c r="AC560" s="49"/>
      <c r="AD560" s="49"/>
      <c r="AE560" s="49"/>
      <c r="AF560" s="48">
        <v>1</v>
      </c>
      <c r="AG560" s="48">
        <v>20</v>
      </c>
      <c r="AH560" s="49"/>
      <c r="AI560" s="48">
        <v>7</v>
      </c>
      <c r="AJ560" s="48">
        <v>1</v>
      </c>
      <c r="AK560" s="49"/>
      <c r="AL560" s="49"/>
      <c r="AM560" s="49"/>
      <c r="AN560" s="48">
        <v>232</v>
      </c>
      <c r="AO560" s="49"/>
      <c r="AP560" s="49"/>
      <c r="AQ560" s="49"/>
      <c r="AR560" s="48">
        <v>0</v>
      </c>
      <c r="AS560" s="49"/>
      <c r="AT560" s="48">
        <v>0</v>
      </c>
      <c r="AU560" s="40"/>
    </row>
    <row r="561" spans="1:47" s="1" customFormat="1" ht="20.100000000000001" customHeight="1" x14ac:dyDescent="0.2">
      <c r="A561" s="3"/>
      <c r="B561" s="6"/>
      <c r="C561" s="3"/>
      <c r="D561" s="2" t="s">
        <v>98</v>
      </c>
      <c r="E561" s="5"/>
      <c r="F561" s="39">
        <v>49</v>
      </c>
      <c r="G561" s="39"/>
      <c r="H561" s="39"/>
      <c r="I561" s="39"/>
      <c r="J561" s="39">
        <v>9</v>
      </c>
      <c r="K561" s="39">
        <v>0</v>
      </c>
      <c r="L561" s="39">
        <v>2</v>
      </c>
      <c r="M561" s="39"/>
      <c r="N561" s="39">
        <v>11</v>
      </c>
      <c r="O561" s="39"/>
      <c r="P561" s="39"/>
      <c r="Q561" s="39"/>
      <c r="R561" s="39">
        <v>9</v>
      </c>
      <c r="S561" s="39">
        <v>0</v>
      </c>
      <c r="T561" s="39">
        <v>1</v>
      </c>
      <c r="U561" s="39">
        <v>0</v>
      </c>
      <c r="V561" s="39">
        <v>2</v>
      </c>
      <c r="W561" s="39">
        <v>0</v>
      </c>
      <c r="X561" s="39">
        <v>0</v>
      </c>
      <c r="Y561" s="39">
        <v>7</v>
      </c>
      <c r="Z561" s="39">
        <v>1</v>
      </c>
      <c r="AA561" s="39"/>
      <c r="AB561" s="39">
        <v>20</v>
      </c>
      <c r="AC561" s="39"/>
      <c r="AD561" s="39"/>
      <c r="AE561" s="39"/>
      <c r="AF561" s="39">
        <v>1</v>
      </c>
      <c r="AG561" s="39">
        <v>16</v>
      </c>
      <c r="AH561" s="39"/>
      <c r="AI561" s="39">
        <v>4</v>
      </c>
      <c r="AJ561" s="39">
        <v>1</v>
      </c>
      <c r="AK561" s="39"/>
      <c r="AL561" s="39"/>
      <c r="AM561" s="39"/>
      <c r="AN561" s="39">
        <v>28</v>
      </c>
      <c r="AO561" s="39"/>
      <c r="AP561" s="39"/>
      <c r="AQ561" s="39"/>
      <c r="AR561" s="39">
        <v>0</v>
      </c>
      <c r="AS561" s="39"/>
      <c r="AT561" s="39">
        <v>0</v>
      </c>
      <c r="AU561" s="40"/>
    </row>
    <row r="562" spans="1:47" s="1" customFormat="1" ht="20.100000000000001" customHeight="1" x14ac:dyDescent="0.2">
      <c r="A562" s="3"/>
      <c r="B562" s="6"/>
      <c r="C562" s="3"/>
      <c r="D562" s="3"/>
      <c r="E562" s="5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40"/>
    </row>
    <row r="563" spans="1:47" s="1" customFormat="1" ht="20.100000000000001" customHeight="1" x14ac:dyDescent="0.25">
      <c r="A563" s="3"/>
      <c r="B563" s="6"/>
      <c r="C563" s="51" t="s">
        <v>120</v>
      </c>
      <c r="D563" s="52"/>
      <c r="E563" s="5"/>
      <c r="F563" s="53">
        <v>502</v>
      </c>
      <c r="G563" s="54"/>
      <c r="H563" s="54"/>
      <c r="I563" s="54"/>
      <c r="J563" s="53">
        <v>31</v>
      </c>
      <c r="K563" s="53">
        <v>2</v>
      </c>
      <c r="L563" s="53">
        <v>44</v>
      </c>
      <c r="M563" s="54"/>
      <c r="N563" s="53">
        <v>77</v>
      </c>
      <c r="O563" s="54"/>
      <c r="P563" s="54"/>
      <c r="Q563" s="54"/>
      <c r="R563" s="53">
        <v>81</v>
      </c>
      <c r="S563" s="53">
        <v>2</v>
      </c>
      <c r="T563" s="53">
        <v>3</v>
      </c>
      <c r="U563" s="53">
        <v>1</v>
      </c>
      <c r="V563" s="53">
        <v>12</v>
      </c>
      <c r="W563" s="53">
        <v>0</v>
      </c>
      <c r="X563" s="53">
        <v>0</v>
      </c>
      <c r="Y563" s="53">
        <v>10</v>
      </c>
      <c r="Z563" s="53">
        <v>7</v>
      </c>
      <c r="AA563" s="54"/>
      <c r="AB563" s="53">
        <v>116</v>
      </c>
      <c r="AC563" s="54"/>
      <c r="AD563" s="54"/>
      <c r="AE563" s="54"/>
      <c r="AF563" s="53">
        <v>5</v>
      </c>
      <c r="AG563" s="53">
        <v>60</v>
      </c>
      <c r="AH563" s="54"/>
      <c r="AI563" s="53">
        <v>19</v>
      </c>
      <c r="AJ563" s="53">
        <v>3</v>
      </c>
      <c r="AK563" s="54"/>
      <c r="AL563" s="54"/>
      <c r="AM563" s="54"/>
      <c r="AN563" s="53">
        <v>420</v>
      </c>
      <c r="AO563" s="54"/>
      <c r="AP563" s="54"/>
      <c r="AQ563" s="54"/>
      <c r="AR563" s="53">
        <v>0</v>
      </c>
      <c r="AS563" s="54"/>
      <c r="AT563" s="53">
        <v>0</v>
      </c>
      <c r="AU563" s="40"/>
    </row>
    <row r="564" spans="1:47" s="1" customFormat="1" ht="20.100000000000001" customHeight="1" x14ac:dyDescent="0.2">
      <c r="A564" s="3"/>
      <c r="B564" s="6"/>
      <c r="C564" s="3"/>
      <c r="D564" s="3"/>
      <c r="E564" s="5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40"/>
    </row>
    <row r="565" spans="1:47" s="1" customFormat="1" ht="20.100000000000001" customHeight="1" x14ac:dyDescent="0.25">
      <c r="A565" s="3"/>
      <c r="B565" s="57" t="s">
        <v>268</v>
      </c>
      <c r="C565" s="58"/>
      <c r="D565" s="58"/>
      <c r="E565" s="5"/>
      <c r="F565" s="59">
        <v>1681</v>
      </c>
      <c r="G565" s="54"/>
      <c r="H565" s="54"/>
      <c r="I565" s="54"/>
      <c r="J565" s="59">
        <v>93</v>
      </c>
      <c r="K565" s="59">
        <v>35</v>
      </c>
      <c r="L565" s="59">
        <v>123</v>
      </c>
      <c r="M565" s="54"/>
      <c r="N565" s="59">
        <v>251</v>
      </c>
      <c r="O565" s="54"/>
      <c r="P565" s="54"/>
      <c r="Q565" s="54"/>
      <c r="R565" s="59">
        <v>442</v>
      </c>
      <c r="S565" s="59">
        <v>71</v>
      </c>
      <c r="T565" s="59">
        <v>7</v>
      </c>
      <c r="U565" s="59">
        <v>2</v>
      </c>
      <c r="V565" s="59">
        <v>37</v>
      </c>
      <c r="W565" s="59">
        <v>0</v>
      </c>
      <c r="X565" s="59">
        <v>1</v>
      </c>
      <c r="Y565" s="59">
        <v>43</v>
      </c>
      <c r="Z565" s="59">
        <v>12</v>
      </c>
      <c r="AA565" s="54"/>
      <c r="AB565" s="59">
        <v>615</v>
      </c>
      <c r="AC565" s="54"/>
      <c r="AD565" s="54"/>
      <c r="AE565" s="54"/>
      <c r="AF565" s="59">
        <v>28</v>
      </c>
      <c r="AG565" s="59">
        <v>178</v>
      </c>
      <c r="AH565" s="54"/>
      <c r="AI565" s="59">
        <v>35</v>
      </c>
      <c r="AJ565" s="59">
        <v>21</v>
      </c>
      <c r="AK565" s="54"/>
      <c r="AL565" s="54"/>
      <c r="AM565" s="54"/>
      <c r="AN565" s="59">
        <v>1167</v>
      </c>
      <c r="AO565" s="54"/>
      <c r="AP565" s="54"/>
      <c r="AQ565" s="54"/>
      <c r="AR565" s="59">
        <v>0</v>
      </c>
      <c r="AS565" s="54"/>
      <c r="AT565" s="59">
        <v>0</v>
      </c>
      <c r="AU565" s="40"/>
    </row>
    <row r="566" spans="1:47" ht="20.100000000000001" customHeight="1" x14ac:dyDescent="0.2"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40"/>
    </row>
    <row r="567" spans="1:47" ht="20.100000000000001" customHeight="1" x14ac:dyDescent="0.2">
      <c r="B567" s="6" t="s">
        <v>269</v>
      </c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40"/>
    </row>
    <row r="568" spans="1:47" ht="20.100000000000001" customHeight="1" x14ac:dyDescent="0.2">
      <c r="C568" s="3" t="s">
        <v>0</v>
      </c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40"/>
    </row>
    <row r="569" spans="1:47" ht="20.100000000000001" customHeight="1" x14ac:dyDescent="0.2">
      <c r="D569" s="2" t="s">
        <v>96</v>
      </c>
      <c r="F569" s="39">
        <v>18</v>
      </c>
      <c r="G569" s="39"/>
      <c r="H569" s="39"/>
      <c r="I569" s="39"/>
      <c r="J569" s="39">
        <v>45</v>
      </c>
      <c r="K569" s="39">
        <v>3</v>
      </c>
      <c r="L569" s="39">
        <v>0</v>
      </c>
      <c r="M569" s="39"/>
      <c r="N569" s="39">
        <v>48</v>
      </c>
      <c r="O569" s="39"/>
      <c r="P569" s="39"/>
      <c r="Q569" s="39"/>
      <c r="R569" s="39">
        <v>5</v>
      </c>
      <c r="S569" s="39">
        <v>11</v>
      </c>
      <c r="T569" s="39">
        <v>1</v>
      </c>
      <c r="U569" s="39">
        <v>0</v>
      </c>
      <c r="V569" s="39">
        <v>2</v>
      </c>
      <c r="W569" s="39">
        <v>0</v>
      </c>
      <c r="X569" s="39">
        <v>1</v>
      </c>
      <c r="Y569" s="39">
        <v>27</v>
      </c>
      <c r="Z569" s="39">
        <v>6</v>
      </c>
      <c r="AA569" s="39"/>
      <c r="AB569" s="39">
        <v>53</v>
      </c>
      <c r="AC569" s="39"/>
      <c r="AD569" s="39"/>
      <c r="AE569" s="39"/>
      <c r="AF569" s="39">
        <v>12</v>
      </c>
      <c r="AG569" s="39">
        <v>15</v>
      </c>
      <c r="AH569" s="39"/>
      <c r="AI569" s="39">
        <v>14</v>
      </c>
      <c r="AJ569" s="39">
        <v>8</v>
      </c>
      <c r="AK569" s="39"/>
      <c r="AL569" s="39"/>
      <c r="AM569" s="39"/>
      <c r="AN569" s="39">
        <v>8</v>
      </c>
      <c r="AO569" s="39"/>
      <c r="AP569" s="39"/>
      <c r="AQ569" s="39"/>
      <c r="AR569" s="39">
        <v>0</v>
      </c>
      <c r="AS569" s="39"/>
      <c r="AT569" s="39">
        <v>0</v>
      </c>
      <c r="AU569" s="40"/>
    </row>
    <row r="570" spans="1:47" ht="19.5" customHeight="1" x14ac:dyDescent="0.2">
      <c r="D570" s="47" t="s">
        <v>97</v>
      </c>
      <c r="F570" s="48">
        <v>59</v>
      </c>
      <c r="G570" s="49"/>
      <c r="H570" s="49"/>
      <c r="I570" s="49"/>
      <c r="J570" s="48">
        <v>43</v>
      </c>
      <c r="K570" s="48">
        <v>4</v>
      </c>
      <c r="L570" s="48">
        <v>7</v>
      </c>
      <c r="M570" s="49"/>
      <c r="N570" s="48">
        <v>54</v>
      </c>
      <c r="O570" s="49"/>
      <c r="P570" s="49"/>
      <c r="Q570" s="49"/>
      <c r="R570" s="48">
        <v>37</v>
      </c>
      <c r="S570" s="48">
        <v>15</v>
      </c>
      <c r="T570" s="48">
        <v>0</v>
      </c>
      <c r="U570" s="48">
        <v>0</v>
      </c>
      <c r="V570" s="48">
        <v>3</v>
      </c>
      <c r="W570" s="48">
        <v>3</v>
      </c>
      <c r="X570" s="48">
        <v>0</v>
      </c>
      <c r="Y570" s="48">
        <v>16</v>
      </c>
      <c r="Z570" s="48">
        <v>2</v>
      </c>
      <c r="AA570" s="49"/>
      <c r="AB570" s="48">
        <v>76</v>
      </c>
      <c r="AC570" s="49"/>
      <c r="AD570" s="49"/>
      <c r="AE570" s="49"/>
      <c r="AF570" s="48">
        <v>20</v>
      </c>
      <c r="AG570" s="48">
        <v>10</v>
      </c>
      <c r="AH570" s="49"/>
      <c r="AI570" s="48">
        <v>22</v>
      </c>
      <c r="AJ570" s="48">
        <v>3</v>
      </c>
      <c r="AK570" s="49"/>
      <c r="AL570" s="49"/>
      <c r="AM570" s="49"/>
      <c r="AN570" s="48">
        <v>32</v>
      </c>
      <c r="AO570" s="49"/>
      <c r="AP570" s="49"/>
      <c r="AQ570" s="49"/>
      <c r="AR570" s="48">
        <v>0</v>
      </c>
      <c r="AS570" s="49"/>
      <c r="AT570" s="48">
        <v>0</v>
      </c>
      <c r="AU570" s="40"/>
    </row>
    <row r="571" spans="1:47" ht="20.100000000000001" customHeight="1" x14ac:dyDescent="0.2"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40"/>
    </row>
    <row r="572" spans="1:47" s="1" customFormat="1" ht="20.100000000000001" customHeight="1" x14ac:dyDescent="0.25">
      <c r="A572" s="3"/>
      <c r="B572" s="6"/>
      <c r="C572" s="51" t="s">
        <v>120</v>
      </c>
      <c r="D572" s="52"/>
      <c r="E572" s="5"/>
      <c r="F572" s="53">
        <v>77</v>
      </c>
      <c r="G572" s="54"/>
      <c r="H572" s="54"/>
      <c r="I572" s="54"/>
      <c r="J572" s="53">
        <v>88</v>
      </c>
      <c r="K572" s="53">
        <v>7</v>
      </c>
      <c r="L572" s="53">
        <v>7</v>
      </c>
      <c r="M572" s="54"/>
      <c r="N572" s="53">
        <v>102</v>
      </c>
      <c r="O572" s="54"/>
      <c r="P572" s="54"/>
      <c r="Q572" s="54"/>
      <c r="R572" s="53">
        <v>42</v>
      </c>
      <c r="S572" s="53">
        <v>26</v>
      </c>
      <c r="T572" s="53">
        <v>1</v>
      </c>
      <c r="U572" s="53">
        <v>0</v>
      </c>
      <c r="V572" s="53">
        <v>5</v>
      </c>
      <c r="W572" s="53">
        <v>3</v>
      </c>
      <c r="X572" s="53">
        <v>1</v>
      </c>
      <c r="Y572" s="53">
        <v>43</v>
      </c>
      <c r="Z572" s="53">
        <v>8</v>
      </c>
      <c r="AA572" s="54"/>
      <c r="AB572" s="53">
        <v>129</v>
      </c>
      <c r="AC572" s="54"/>
      <c r="AD572" s="54"/>
      <c r="AE572" s="54"/>
      <c r="AF572" s="53">
        <v>32</v>
      </c>
      <c r="AG572" s="53">
        <v>25</v>
      </c>
      <c r="AH572" s="54"/>
      <c r="AI572" s="53">
        <v>36</v>
      </c>
      <c r="AJ572" s="53">
        <v>11</v>
      </c>
      <c r="AK572" s="54"/>
      <c r="AL572" s="54"/>
      <c r="AM572" s="54"/>
      <c r="AN572" s="53">
        <v>40</v>
      </c>
      <c r="AO572" s="54"/>
      <c r="AP572" s="54"/>
      <c r="AQ572" s="54"/>
      <c r="AR572" s="53">
        <v>0</v>
      </c>
      <c r="AS572" s="54"/>
      <c r="AT572" s="53">
        <v>0</v>
      </c>
      <c r="AU572" s="40"/>
    </row>
    <row r="573" spans="1:47" ht="20.100000000000001" customHeight="1" x14ac:dyDescent="0.2"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40"/>
    </row>
    <row r="574" spans="1:47" ht="20.100000000000001" customHeight="1" x14ac:dyDescent="0.2">
      <c r="C574" s="3" t="s">
        <v>249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40"/>
    </row>
    <row r="575" spans="1:47" ht="20.100000000000001" customHeight="1" x14ac:dyDescent="0.2">
      <c r="D575" s="2" t="s">
        <v>270</v>
      </c>
      <c r="F575" s="39">
        <v>0</v>
      </c>
      <c r="G575" s="39"/>
      <c r="H575" s="39"/>
      <c r="I575" s="39"/>
      <c r="J575" s="39">
        <v>0</v>
      </c>
      <c r="K575" s="39">
        <v>0</v>
      </c>
      <c r="L575" s="39">
        <v>0</v>
      </c>
      <c r="M575" s="39"/>
      <c r="N575" s="39">
        <v>0</v>
      </c>
      <c r="O575" s="39"/>
      <c r="P575" s="39"/>
      <c r="Q575" s="39"/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0</v>
      </c>
      <c r="AA575" s="39"/>
      <c r="AB575" s="39">
        <v>0</v>
      </c>
      <c r="AC575" s="39"/>
      <c r="AD575" s="39"/>
      <c r="AE575" s="39"/>
      <c r="AF575" s="39">
        <v>0</v>
      </c>
      <c r="AG575" s="39">
        <v>0</v>
      </c>
      <c r="AH575" s="39"/>
      <c r="AI575" s="39">
        <v>0</v>
      </c>
      <c r="AJ575" s="39">
        <v>0</v>
      </c>
      <c r="AK575" s="39"/>
      <c r="AL575" s="39"/>
      <c r="AM575" s="39"/>
      <c r="AN575" s="39">
        <v>0</v>
      </c>
      <c r="AO575" s="39"/>
      <c r="AP575" s="39"/>
      <c r="AQ575" s="39"/>
      <c r="AR575" s="39">
        <v>0</v>
      </c>
      <c r="AS575" s="39"/>
      <c r="AT575" s="39">
        <v>0</v>
      </c>
      <c r="AU575" s="40"/>
    </row>
    <row r="576" spans="1:47" ht="20.100000000000001" customHeight="1" x14ac:dyDescent="0.2">
      <c r="D576" s="47" t="s">
        <v>271</v>
      </c>
      <c r="F576" s="48">
        <v>2</v>
      </c>
      <c r="G576" s="49"/>
      <c r="H576" s="49"/>
      <c r="I576" s="49"/>
      <c r="J576" s="48">
        <v>0</v>
      </c>
      <c r="K576" s="48">
        <v>0</v>
      </c>
      <c r="L576" s="48">
        <v>0</v>
      </c>
      <c r="M576" s="49"/>
      <c r="N576" s="48">
        <v>0</v>
      </c>
      <c r="O576" s="49"/>
      <c r="P576" s="49"/>
      <c r="Q576" s="49"/>
      <c r="R576" s="48">
        <v>0</v>
      </c>
      <c r="S576" s="48">
        <v>0</v>
      </c>
      <c r="T576" s="48">
        <v>1</v>
      </c>
      <c r="U576" s="48">
        <v>0</v>
      </c>
      <c r="V576" s="48">
        <v>0</v>
      </c>
      <c r="W576" s="48">
        <v>0</v>
      </c>
      <c r="X576" s="48">
        <v>0</v>
      </c>
      <c r="Y576" s="48">
        <v>0</v>
      </c>
      <c r="Z576" s="48">
        <v>0</v>
      </c>
      <c r="AA576" s="49"/>
      <c r="AB576" s="48">
        <v>1</v>
      </c>
      <c r="AC576" s="49"/>
      <c r="AD576" s="49"/>
      <c r="AE576" s="49"/>
      <c r="AF576" s="48">
        <v>0</v>
      </c>
      <c r="AG576" s="48">
        <v>0</v>
      </c>
      <c r="AH576" s="49"/>
      <c r="AI576" s="48">
        <v>0</v>
      </c>
      <c r="AJ576" s="48">
        <v>0</v>
      </c>
      <c r="AK576" s="49"/>
      <c r="AL576" s="49"/>
      <c r="AM576" s="49"/>
      <c r="AN576" s="48">
        <v>1</v>
      </c>
      <c r="AO576" s="49"/>
      <c r="AP576" s="49"/>
      <c r="AQ576" s="49"/>
      <c r="AR576" s="48">
        <v>0</v>
      </c>
      <c r="AS576" s="49"/>
      <c r="AT576" s="48">
        <v>0</v>
      </c>
      <c r="AU576" s="40"/>
    </row>
    <row r="577" spans="1:47" ht="20.100000000000001" customHeight="1" x14ac:dyDescent="0.2">
      <c r="D577" s="2" t="s">
        <v>272</v>
      </c>
      <c r="F577" s="39">
        <v>1</v>
      </c>
      <c r="G577" s="39"/>
      <c r="H577" s="39"/>
      <c r="I577" s="39"/>
      <c r="J577" s="39">
        <v>0</v>
      </c>
      <c r="K577" s="39">
        <v>0</v>
      </c>
      <c r="L577" s="39">
        <v>0</v>
      </c>
      <c r="M577" s="39"/>
      <c r="N577" s="39">
        <v>0</v>
      </c>
      <c r="O577" s="39"/>
      <c r="P577" s="39"/>
      <c r="Q577" s="39"/>
      <c r="R577" s="39">
        <v>0</v>
      </c>
      <c r="S577" s="39">
        <v>0</v>
      </c>
      <c r="T577" s="39">
        <v>0</v>
      </c>
      <c r="U577" s="39">
        <v>0</v>
      </c>
      <c r="V577" s="39">
        <v>0</v>
      </c>
      <c r="W577" s="39">
        <v>0</v>
      </c>
      <c r="X577" s="39">
        <v>0</v>
      </c>
      <c r="Y577" s="39">
        <v>0</v>
      </c>
      <c r="Z577" s="39">
        <v>0</v>
      </c>
      <c r="AA577" s="39"/>
      <c r="AB577" s="39">
        <v>0</v>
      </c>
      <c r="AC577" s="39"/>
      <c r="AD577" s="39"/>
      <c r="AE577" s="39"/>
      <c r="AF577" s="39">
        <v>0</v>
      </c>
      <c r="AG577" s="39">
        <v>1</v>
      </c>
      <c r="AH577" s="39"/>
      <c r="AI577" s="39">
        <v>0</v>
      </c>
      <c r="AJ577" s="39">
        <v>0</v>
      </c>
      <c r="AK577" s="39"/>
      <c r="AL577" s="39"/>
      <c r="AM577" s="39"/>
      <c r="AN577" s="39">
        <v>0</v>
      </c>
      <c r="AO577" s="39"/>
      <c r="AP577" s="39"/>
      <c r="AQ577" s="39"/>
      <c r="AR577" s="39">
        <v>0</v>
      </c>
      <c r="AS577" s="39"/>
      <c r="AT577" s="39">
        <v>0</v>
      </c>
      <c r="AU577" s="40"/>
    </row>
    <row r="578" spans="1:47" ht="20.100000000000001" customHeight="1" x14ac:dyDescent="0.2">
      <c r="D578" s="47" t="s">
        <v>273</v>
      </c>
      <c r="F578" s="48">
        <v>0</v>
      </c>
      <c r="G578" s="49"/>
      <c r="H578" s="49"/>
      <c r="I578" s="49"/>
      <c r="J578" s="48">
        <v>0</v>
      </c>
      <c r="K578" s="48">
        <v>0</v>
      </c>
      <c r="L578" s="48">
        <v>1</v>
      </c>
      <c r="M578" s="49"/>
      <c r="N578" s="48">
        <v>1</v>
      </c>
      <c r="O578" s="49"/>
      <c r="P578" s="49"/>
      <c r="Q578" s="49"/>
      <c r="R578" s="48">
        <v>1</v>
      </c>
      <c r="S578" s="48">
        <v>0</v>
      </c>
      <c r="T578" s="48">
        <v>0</v>
      </c>
      <c r="U578" s="48">
        <v>0</v>
      </c>
      <c r="V578" s="48">
        <v>0</v>
      </c>
      <c r="W578" s="48">
        <v>0</v>
      </c>
      <c r="X578" s="48">
        <v>0</v>
      </c>
      <c r="Y578" s="48">
        <v>0</v>
      </c>
      <c r="Z578" s="48">
        <v>0</v>
      </c>
      <c r="AA578" s="49"/>
      <c r="AB578" s="48">
        <v>1</v>
      </c>
      <c r="AC578" s="49"/>
      <c r="AD578" s="49"/>
      <c r="AE578" s="49"/>
      <c r="AF578" s="48">
        <v>0</v>
      </c>
      <c r="AG578" s="48">
        <v>0</v>
      </c>
      <c r="AH578" s="49"/>
      <c r="AI578" s="48">
        <v>0</v>
      </c>
      <c r="AJ578" s="48">
        <v>0</v>
      </c>
      <c r="AK578" s="49"/>
      <c r="AL578" s="49"/>
      <c r="AM578" s="49"/>
      <c r="AN578" s="48">
        <v>0</v>
      </c>
      <c r="AO578" s="49"/>
      <c r="AP578" s="49"/>
      <c r="AQ578" s="49"/>
      <c r="AR578" s="48">
        <v>0</v>
      </c>
      <c r="AS578" s="49"/>
      <c r="AT578" s="48">
        <v>0</v>
      </c>
      <c r="AU578" s="40"/>
    </row>
    <row r="579" spans="1:47" ht="20.100000000000001" customHeight="1" x14ac:dyDescent="0.2">
      <c r="D579" s="2" t="s">
        <v>274</v>
      </c>
      <c r="F579" s="39">
        <v>0</v>
      </c>
      <c r="G579" s="39"/>
      <c r="H579" s="39"/>
      <c r="I579" s="39"/>
      <c r="J579" s="39">
        <v>0</v>
      </c>
      <c r="K579" s="39">
        <v>0</v>
      </c>
      <c r="L579" s="39">
        <v>0</v>
      </c>
      <c r="M579" s="39"/>
      <c r="N579" s="39">
        <v>0</v>
      </c>
      <c r="O579" s="39"/>
      <c r="P579" s="39"/>
      <c r="Q579" s="39"/>
      <c r="R579" s="39">
        <v>0</v>
      </c>
      <c r="S579" s="39">
        <v>0</v>
      </c>
      <c r="T579" s="39">
        <v>0</v>
      </c>
      <c r="U579" s="39">
        <v>0</v>
      </c>
      <c r="V579" s="39">
        <v>0</v>
      </c>
      <c r="W579" s="39">
        <v>0</v>
      </c>
      <c r="X579" s="39">
        <v>0</v>
      </c>
      <c r="Y579" s="39">
        <v>0</v>
      </c>
      <c r="Z579" s="39">
        <v>0</v>
      </c>
      <c r="AA579" s="39"/>
      <c r="AB579" s="39">
        <v>0</v>
      </c>
      <c r="AC579" s="39"/>
      <c r="AD579" s="39"/>
      <c r="AE579" s="39"/>
      <c r="AF579" s="39">
        <v>0</v>
      </c>
      <c r="AG579" s="39">
        <v>0</v>
      </c>
      <c r="AH579" s="39"/>
      <c r="AI579" s="39">
        <v>0</v>
      </c>
      <c r="AJ579" s="39">
        <v>0</v>
      </c>
      <c r="AK579" s="39"/>
      <c r="AL579" s="39"/>
      <c r="AM579" s="39"/>
      <c r="AN579" s="39">
        <v>0</v>
      </c>
      <c r="AO579" s="39"/>
      <c r="AP579" s="39"/>
      <c r="AQ579" s="39"/>
      <c r="AR579" s="39">
        <v>0</v>
      </c>
      <c r="AS579" s="39"/>
      <c r="AT579" s="39">
        <v>0</v>
      </c>
      <c r="AU579" s="40"/>
    </row>
    <row r="580" spans="1:47" ht="20.100000000000001" customHeight="1" x14ac:dyDescent="0.2">
      <c r="D580" s="47" t="s">
        <v>275</v>
      </c>
      <c r="F580" s="48">
        <v>0</v>
      </c>
      <c r="G580" s="49"/>
      <c r="H580" s="49"/>
      <c r="I580" s="49"/>
      <c r="J580" s="48">
        <v>0</v>
      </c>
      <c r="K580" s="48">
        <v>0</v>
      </c>
      <c r="L580" s="48">
        <v>0</v>
      </c>
      <c r="M580" s="49"/>
      <c r="N580" s="48">
        <v>0</v>
      </c>
      <c r="O580" s="49"/>
      <c r="P580" s="49"/>
      <c r="Q580" s="49"/>
      <c r="R580" s="48">
        <v>0</v>
      </c>
      <c r="S580" s="48">
        <v>0</v>
      </c>
      <c r="T580" s="48">
        <v>0</v>
      </c>
      <c r="U580" s="48">
        <v>0</v>
      </c>
      <c r="V580" s="48">
        <v>0</v>
      </c>
      <c r="W580" s="48">
        <v>0</v>
      </c>
      <c r="X580" s="48">
        <v>0</v>
      </c>
      <c r="Y580" s="48">
        <v>0</v>
      </c>
      <c r="Z580" s="48">
        <v>0</v>
      </c>
      <c r="AA580" s="49"/>
      <c r="AB580" s="48">
        <v>0</v>
      </c>
      <c r="AC580" s="49"/>
      <c r="AD580" s="49"/>
      <c r="AE580" s="49"/>
      <c r="AF580" s="48">
        <v>0</v>
      </c>
      <c r="AG580" s="48">
        <v>0</v>
      </c>
      <c r="AH580" s="49"/>
      <c r="AI580" s="48">
        <v>0</v>
      </c>
      <c r="AJ580" s="48">
        <v>0</v>
      </c>
      <c r="AK580" s="49"/>
      <c r="AL580" s="49"/>
      <c r="AM580" s="49"/>
      <c r="AN580" s="48">
        <v>0</v>
      </c>
      <c r="AO580" s="49"/>
      <c r="AP580" s="49"/>
      <c r="AQ580" s="49"/>
      <c r="AR580" s="48">
        <v>0</v>
      </c>
      <c r="AS580" s="49"/>
      <c r="AT580" s="48">
        <v>0</v>
      </c>
      <c r="AU580" s="40"/>
    </row>
    <row r="581" spans="1:47" ht="20.100000000000001" customHeight="1" x14ac:dyDescent="0.2">
      <c r="D581" s="2" t="s">
        <v>276</v>
      </c>
      <c r="F581" s="39">
        <v>0</v>
      </c>
      <c r="G581" s="39"/>
      <c r="H581" s="39"/>
      <c r="I581" s="39"/>
      <c r="J581" s="39">
        <v>0</v>
      </c>
      <c r="K581" s="39">
        <v>0</v>
      </c>
      <c r="L581" s="39">
        <v>0</v>
      </c>
      <c r="M581" s="39"/>
      <c r="N581" s="39">
        <v>0</v>
      </c>
      <c r="O581" s="39"/>
      <c r="P581" s="39"/>
      <c r="Q581" s="39"/>
      <c r="R581" s="39">
        <v>0</v>
      </c>
      <c r="S581" s="39">
        <v>0</v>
      </c>
      <c r="T581" s="39">
        <v>0</v>
      </c>
      <c r="U581" s="39">
        <v>0</v>
      </c>
      <c r="V581" s="39">
        <v>0</v>
      </c>
      <c r="W581" s="39">
        <v>0</v>
      </c>
      <c r="X581" s="39">
        <v>0</v>
      </c>
      <c r="Y581" s="39">
        <v>0</v>
      </c>
      <c r="Z581" s="39">
        <v>0</v>
      </c>
      <c r="AA581" s="39"/>
      <c r="AB581" s="39">
        <v>0</v>
      </c>
      <c r="AC581" s="39"/>
      <c r="AD581" s="39"/>
      <c r="AE581" s="39"/>
      <c r="AF581" s="39">
        <v>0</v>
      </c>
      <c r="AG581" s="39">
        <v>0</v>
      </c>
      <c r="AH581" s="39"/>
      <c r="AI581" s="39">
        <v>0</v>
      </c>
      <c r="AJ581" s="39">
        <v>0</v>
      </c>
      <c r="AK581" s="39"/>
      <c r="AL581" s="39"/>
      <c r="AM581" s="39"/>
      <c r="AN581" s="39">
        <v>0</v>
      </c>
      <c r="AO581" s="39"/>
      <c r="AP581" s="39"/>
      <c r="AQ581" s="39"/>
      <c r="AR581" s="39">
        <v>0</v>
      </c>
      <c r="AS581" s="39"/>
      <c r="AT581" s="39">
        <v>0</v>
      </c>
      <c r="AU581" s="40"/>
    </row>
    <row r="582" spans="1:47" ht="20.100000000000001" customHeight="1" x14ac:dyDescent="0.2"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40"/>
    </row>
    <row r="583" spans="1:47" s="1" customFormat="1" ht="20.100000000000001" customHeight="1" x14ac:dyDescent="0.25">
      <c r="A583" s="3"/>
      <c r="B583" s="6"/>
      <c r="C583" s="51" t="s">
        <v>250</v>
      </c>
      <c r="D583" s="52"/>
      <c r="E583" s="5"/>
      <c r="F583" s="53">
        <v>3</v>
      </c>
      <c r="G583" s="54"/>
      <c r="H583" s="54"/>
      <c r="I583" s="54"/>
      <c r="J583" s="53">
        <v>0</v>
      </c>
      <c r="K583" s="53">
        <v>0</v>
      </c>
      <c r="L583" s="53">
        <v>1</v>
      </c>
      <c r="M583" s="54"/>
      <c r="N583" s="53">
        <v>1</v>
      </c>
      <c r="O583" s="54"/>
      <c r="P583" s="54"/>
      <c r="Q583" s="54"/>
      <c r="R583" s="53">
        <v>1</v>
      </c>
      <c r="S583" s="53">
        <v>0</v>
      </c>
      <c r="T583" s="53">
        <v>1</v>
      </c>
      <c r="U583" s="53">
        <v>0</v>
      </c>
      <c r="V583" s="53">
        <v>0</v>
      </c>
      <c r="W583" s="53">
        <v>0</v>
      </c>
      <c r="X583" s="53">
        <v>0</v>
      </c>
      <c r="Y583" s="53">
        <v>0</v>
      </c>
      <c r="Z583" s="53">
        <v>0</v>
      </c>
      <c r="AA583" s="54"/>
      <c r="AB583" s="53">
        <v>2</v>
      </c>
      <c r="AC583" s="54"/>
      <c r="AD583" s="54"/>
      <c r="AE583" s="54"/>
      <c r="AF583" s="53">
        <v>0</v>
      </c>
      <c r="AG583" s="53">
        <v>1</v>
      </c>
      <c r="AH583" s="54"/>
      <c r="AI583" s="53">
        <v>0</v>
      </c>
      <c r="AJ583" s="53">
        <v>0</v>
      </c>
      <c r="AK583" s="54"/>
      <c r="AL583" s="54"/>
      <c r="AM583" s="54"/>
      <c r="AN583" s="53">
        <v>1</v>
      </c>
      <c r="AO583" s="54"/>
      <c r="AP583" s="54"/>
      <c r="AQ583" s="54"/>
      <c r="AR583" s="53">
        <v>0</v>
      </c>
      <c r="AS583" s="54"/>
      <c r="AT583" s="53">
        <v>0</v>
      </c>
      <c r="AU583" s="40"/>
    </row>
    <row r="584" spans="1:47" ht="20.100000000000001" customHeight="1" x14ac:dyDescent="0.2"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40"/>
    </row>
    <row r="585" spans="1:47" ht="20.100000000000001" customHeight="1" x14ac:dyDescent="0.2">
      <c r="C585" s="3" t="s">
        <v>154</v>
      </c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40"/>
    </row>
    <row r="586" spans="1:47" ht="19.5" customHeight="1" x14ac:dyDescent="0.2">
      <c r="D586" s="50" t="s">
        <v>96</v>
      </c>
      <c r="F586" s="49">
        <v>28</v>
      </c>
      <c r="G586" s="49"/>
      <c r="H586" s="49"/>
      <c r="I586" s="49"/>
      <c r="J586" s="49">
        <v>21</v>
      </c>
      <c r="K586" s="49">
        <v>1</v>
      </c>
      <c r="L586" s="49">
        <v>0</v>
      </c>
      <c r="M586" s="49"/>
      <c r="N586" s="49">
        <v>22</v>
      </c>
      <c r="O586" s="49"/>
      <c r="P586" s="49"/>
      <c r="Q586" s="49"/>
      <c r="R586" s="49">
        <v>5</v>
      </c>
      <c r="S586" s="49">
        <v>8</v>
      </c>
      <c r="T586" s="49">
        <v>0</v>
      </c>
      <c r="U586" s="49">
        <v>0</v>
      </c>
      <c r="V586" s="49">
        <v>4</v>
      </c>
      <c r="W586" s="49">
        <v>0</v>
      </c>
      <c r="X586" s="49">
        <v>0</v>
      </c>
      <c r="Y586" s="49">
        <v>13</v>
      </c>
      <c r="Z586" s="49">
        <v>0</v>
      </c>
      <c r="AA586" s="49"/>
      <c r="AB586" s="49">
        <v>30</v>
      </c>
      <c r="AC586" s="49"/>
      <c r="AD586" s="49"/>
      <c r="AE586" s="49"/>
      <c r="AF586" s="49">
        <v>3</v>
      </c>
      <c r="AG586" s="49">
        <v>5</v>
      </c>
      <c r="AH586" s="49"/>
      <c r="AI586" s="49">
        <v>3</v>
      </c>
      <c r="AJ586" s="49">
        <v>3</v>
      </c>
      <c r="AK586" s="49"/>
      <c r="AL586" s="49"/>
      <c r="AM586" s="49"/>
      <c r="AN586" s="49">
        <v>18</v>
      </c>
      <c r="AO586" s="49"/>
      <c r="AP586" s="49"/>
      <c r="AQ586" s="49"/>
      <c r="AR586" s="49">
        <v>0</v>
      </c>
      <c r="AS586" s="49"/>
      <c r="AT586" s="49">
        <v>0</v>
      </c>
      <c r="AU586" s="40"/>
    </row>
    <row r="587" spans="1:47" ht="19.5" customHeight="1" x14ac:dyDescent="0.2">
      <c r="D587" s="47" t="s">
        <v>97</v>
      </c>
      <c r="F587" s="48">
        <v>31</v>
      </c>
      <c r="G587" s="49"/>
      <c r="H587" s="49"/>
      <c r="I587" s="49"/>
      <c r="J587" s="48">
        <v>20</v>
      </c>
      <c r="K587" s="48">
        <v>0</v>
      </c>
      <c r="L587" s="48">
        <v>7</v>
      </c>
      <c r="M587" s="49"/>
      <c r="N587" s="48">
        <v>27</v>
      </c>
      <c r="O587" s="49"/>
      <c r="P587" s="49"/>
      <c r="Q587" s="49"/>
      <c r="R587" s="48">
        <v>14</v>
      </c>
      <c r="S587" s="48">
        <v>5</v>
      </c>
      <c r="T587" s="48">
        <v>0</v>
      </c>
      <c r="U587" s="48">
        <v>0</v>
      </c>
      <c r="V587" s="48">
        <v>1</v>
      </c>
      <c r="W587" s="48">
        <v>0</v>
      </c>
      <c r="X587" s="48">
        <v>0</v>
      </c>
      <c r="Y587" s="48">
        <v>5</v>
      </c>
      <c r="Z587" s="48">
        <v>0</v>
      </c>
      <c r="AA587" s="49"/>
      <c r="AB587" s="48">
        <v>25</v>
      </c>
      <c r="AC587" s="49"/>
      <c r="AD587" s="49"/>
      <c r="AE587" s="49"/>
      <c r="AF587" s="48">
        <v>13</v>
      </c>
      <c r="AG587" s="48">
        <v>14</v>
      </c>
      <c r="AH587" s="49"/>
      <c r="AI587" s="48">
        <v>15</v>
      </c>
      <c r="AJ587" s="48">
        <v>7</v>
      </c>
      <c r="AK587" s="49"/>
      <c r="AL587" s="49"/>
      <c r="AM587" s="49"/>
      <c r="AN587" s="48">
        <v>28</v>
      </c>
      <c r="AO587" s="49"/>
      <c r="AP587" s="49"/>
      <c r="AQ587" s="49"/>
      <c r="AR587" s="48">
        <v>0</v>
      </c>
      <c r="AS587" s="49"/>
      <c r="AT587" s="48">
        <v>0</v>
      </c>
      <c r="AU587" s="40"/>
    </row>
    <row r="588" spans="1:47" ht="20.100000000000001" customHeight="1" x14ac:dyDescent="0.2"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40"/>
    </row>
    <row r="589" spans="1:47" s="1" customFormat="1" ht="20.100000000000001" customHeight="1" x14ac:dyDescent="0.25">
      <c r="A589" s="3"/>
      <c r="B589" s="6"/>
      <c r="C589" s="51" t="s">
        <v>159</v>
      </c>
      <c r="D589" s="52"/>
      <c r="E589" s="5"/>
      <c r="F589" s="53">
        <v>59</v>
      </c>
      <c r="G589" s="54"/>
      <c r="H589" s="54"/>
      <c r="I589" s="54"/>
      <c r="J589" s="53">
        <v>41</v>
      </c>
      <c r="K589" s="53">
        <v>1</v>
      </c>
      <c r="L589" s="53">
        <v>7</v>
      </c>
      <c r="M589" s="54"/>
      <c r="N589" s="53">
        <v>49</v>
      </c>
      <c r="O589" s="54"/>
      <c r="P589" s="54"/>
      <c r="Q589" s="54"/>
      <c r="R589" s="53">
        <v>19</v>
      </c>
      <c r="S589" s="53">
        <v>13</v>
      </c>
      <c r="T589" s="53">
        <v>0</v>
      </c>
      <c r="U589" s="53">
        <v>0</v>
      </c>
      <c r="V589" s="53">
        <v>5</v>
      </c>
      <c r="W589" s="53">
        <v>0</v>
      </c>
      <c r="X589" s="53">
        <v>0</v>
      </c>
      <c r="Y589" s="53">
        <v>18</v>
      </c>
      <c r="Z589" s="53">
        <v>0</v>
      </c>
      <c r="AA589" s="54"/>
      <c r="AB589" s="53">
        <v>55</v>
      </c>
      <c r="AC589" s="54"/>
      <c r="AD589" s="54"/>
      <c r="AE589" s="54"/>
      <c r="AF589" s="53">
        <v>16</v>
      </c>
      <c r="AG589" s="53">
        <v>19</v>
      </c>
      <c r="AH589" s="54"/>
      <c r="AI589" s="53">
        <v>18</v>
      </c>
      <c r="AJ589" s="53">
        <v>10</v>
      </c>
      <c r="AK589" s="54"/>
      <c r="AL589" s="54"/>
      <c r="AM589" s="54"/>
      <c r="AN589" s="53">
        <v>46</v>
      </c>
      <c r="AO589" s="54"/>
      <c r="AP589" s="54"/>
      <c r="AQ589" s="54"/>
      <c r="AR589" s="53">
        <v>0</v>
      </c>
      <c r="AS589" s="54"/>
      <c r="AT589" s="53">
        <v>0</v>
      </c>
      <c r="AU589" s="40"/>
    </row>
    <row r="590" spans="1:47" s="1" customFormat="1" ht="20.100000000000001" customHeight="1" x14ac:dyDescent="0.2">
      <c r="A590" s="3"/>
      <c r="B590" s="6"/>
      <c r="C590" s="3"/>
      <c r="D590" s="3"/>
      <c r="E590" s="5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40"/>
    </row>
    <row r="591" spans="1:47" s="1" customFormat="1" ht="20.100000000000001" customHeight="1" x14ac:dyDescent="0.25">
      <c r="A591" s="3"/>
      <c r="B591" s="57" t="s">
        <v>277</v>
      </c>
      <c r="C591" s="58"/>
      <c r="D591" s="58"/>
      <c r="E591" s="5"/>
      <c r="F591" s="59">
        <v>139</v>
      </c>
      <c r="G591" s="54"/>
      <c r="H591" s="54"/>
      <c r="I591" s="54"/>
      <c r="J591" s="59">
        <v>129</v>
      </c>
      <c r="K591" s="59">
        <v>8</v>
      </c>
      <c r="L591" s="59">
        <v>15</v>
      </c>
      <c r="M591" s="54"/>
      <c r="N591" s="59">
        <v>152</v>
      </c>
      <c r="O591" s="54"/>
      <c r="P591" s="54"/>
      <c r="Q591" s="54"/>
      <c r="R591" s="59">
        <v>62</v>
      </c>
      <c r="S591" s="59">
        <v>39</v>
      </c>
      <c r="T591" s="59">
        <v>2</v>
      </c>
      <c r="U591" s="59">
        <v>0</v>
      </c>
      <c r="V591" s="59">
        <v>10</v>
      </c>
      <c r="W591" s="59">
        <v>3</v>
      </c>
      <c r="X591" s="59">
        <v>1</v>
      </c>
      <c r="Y591" s="59">
        <v>61</v>
      </c>
      <c r="Z591" s="59">
        <v>8</v>
      </c>
      <c r="AA591" s="54"/>
      <c r="AB591" s="59">
        <v>186</v>
      </c>
      <c r="AC591" s="54"/>
      <c r="AD591" s="54"/>
      <c r="AE591" s="54"/>
      <c r="AF591" s="59">
        <v>48</v>
      </c>
      <c r="AG591" s="59">
        <v>45</v>
      </c>
      <c r="AH591" s="54"/>
      <c r="AI591" s="59">
        <v>54</v>
      </c>
      <c r="AJ591" s="59">
        <v>21</v>
      </c>
      <c r="AK591" s="54"/>
      <c r="AL591" s="54"/>
      <c r="AM591" s="54"/>
      <c r="AN591" s="59">
        <v>87</v>
      </c>
      <c r="AO591" s="54"/>
      <c r="AP591" s="54"/>
      <c r="AQ591" s="54"/>
      <c r="AR591" s="59">
        <v>0</v>
      </c>
      <c r="AS591" s="54"/>
      <c r="AT591" s="59">
        <v>0</v>
      </c>
      <c r="AU591" s="40"/>
    </row>
    <row r="592" spans="1:47" ht="20.100000000000001" customHeight="1" x14ac:dyDescent="0.2"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40"/>
    </row>
    <row r="593" spans="1:47" ht="20.100000000000001" customHeight="1" x14ac:dyDescent="0.2">
      <c r="B593" s="6" t="s">
        <v>278</v>
      </c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40"/>
    </row>
    <row r="594" spans="1:47" ht="20.100000000000001" customHeight="1" x14ac:dyDescent="0.2">
      <c r="C594" s="3" t="s">
        <v>154</v>
      </c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40"/>
    </row>
    <row r="595" spans="1:47" ht="20.100000000000001" customHeight="1" x14ac:dyDescent="0.2">
      <c r="D595" s="2" t="s">
        <v>122</v>
      </c>
      <c r="F595" s="39">
        <v>38</v>
      </c>
      <c r="G595" s="39"/>
      <c r="H595" s="39"/>
      <c r="I595" s="39"/>
      <c r="J595" s="39">
        <v>2</v>
      </c>
      <c r="K595" s="39">
        <v>0</v>
      </c>
      <c r="L595" s="39">
        <v>6</v>
      </c>
      <c r="M595" s="39"/>
      <c r="N595" s="39">
        <v>8</v>
      </c>
      <c r="O595" s="39"/>
      <c r="P595" s="39"/>
      <c r="Q595" s="39"/>
      <c r="R595" s="39">
        <v>20</v>
      </c>
      <c r="S595" s="39">
        <v>1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0</v>
      </c>
      <c r="AA595" s="39"/>
      <c r="AB595" s="39">
        <v>21</v>
      </c>
      <c r="AC595" s="39"/>
      <c r="AD595" s="39"/>
      <c r="AE595" s="39"/>
      <c r="AF595" s="39">
        <v>0</v>
      </c>
      <c r="AG595" s="39">
        <v>2</v>
      </c>
      <c r="AH595" s="39"/>
      <c r="AI595" s="39">
        <v>2</v>
      </c>
      <c r="AJ595" s="39">
        <v>0</v>
      </c>
      <c r="AK595" s="39"/>
      <c r="AL595" s="39"/>
      <c r="AM595" s="39"/>
      <c r="AN595" s="39">
        <v>25</v>
      </c>
      <c r="AO595" s="39"/>
      <c r="AP595" s="39"/>
      <c r="AQ595" s="39"/>
      <c r="AR595" s="39">
        <v>0</v>
      </c>
      <c r="AS595" s="39"/>
      <c r="AT595" s="39">
        <v>0</v>
      </c>
      <c r="AU595" s="40"/>
    </row>
    <row r="596" spans="1:47" ht="19.5" customHeight="1" x14ac:dyDescent="0.2">
      <c r="D596" s="47" t="s">
        <v>135</v>
      </c>
      <c r="F596" s="48">
        <v>58</v>
      </c>
      <c r="G596" s="49"/>
      <c r="H596" s="49"/>
      <c r="I596" s="49"/>
      <c r="J596" s="48">
        <v>3</v>
      </c>
      <c r="K596" s="48">
        <v>1</v>
      </c>
      <c r="L596" s="48">
        <v>5</v>
      </c>
      <c r="M596" s="49"/>
      <c r="N596" s="48">
        <v>9</v>
      </c>
      <c r="O596" s="49"/>
      <c r="P596" s="49"/>
      <c r="Q596" s="49"/>
      <c r="R596" s="48">
        <v>22</v>
      </c>
      <c r="S596" s="48">
        <v>0</v>
      </c>
      <c r="T596" s="48">
        <v>0</v>
      </c>
      <c r="U596" s="48">
        <v>0</v>
      </c>
      <c r="V596" s="48">
        <v>1</v>
      </c>
      <c r="W596" s="48">
        <v>0</v>
      </c>
      <c r="X596" s="48">
        <v>0</v>
      </c>
      <c r="Y596" s="48">
        <v>0</v>
      </c>
      <c r="Z596" s="48">
        <v>1</v>
      </c>
      <c r="AA596" s="49"/>
      <c r="AB596" s="48">
        <v>24</v>
      </c>
      <c r="AC596" s="49"/>
      <c r="AD596" s="49"/>
      <c r="AE596" s="49"/>
      <c r="AF596" s="48">
        <v>2</v>
      </c>
      <c r="AG596" s="48">
        <v>11</v>
      </c>
      <c r="AH596" s="49"/>
      <c r="AI596" s="48">
        <v>3</v>
      </c>
      <c r="AJ596" s="48">
        <v>1</v>
      </c>
      <c r="AK596" s="49"/>
      <c r="AL596" s="49"/>
      <c r="AM596" s="49"/>
      <c r="AN596" s="48">
        <v>34</v>
      </c>
      <c r="AO596" s="49"/>
      <c r="AP596" s="49"/>
      <c r="AQ596" s="49"/>
      <c r="AR596" s="48">
        <v>0</v>
      </c>
      <c r="AS596" s="49"/>
      <c r="AT596" s="48">
        <v>0</v>
      </c>
      <c r="AU596" s="40"/>
    </row>
    <row r="597" spans="1:47" ht="20.100000000000001" customHeight="1" x14ac:dyDescent="0.2">
      <c r="D597" s="2" t="s">
        <v>98</v>
      </c>
      <c r="F597" s="39">
        <v>51</v>
      </c>
      <c r="G597" s="39"/>
      <c r="H597" s="39"/>
      <c r="I597" s="39"/>
      <c r="J597" s="39">
        <v>3</v>
      </c>
      <c r="K597" s="39">
        <v>3</v>
      </c>
      <c r="L597" s="39">
        <v>6</v>
      </c>
      <c r="M597" s="39"/>
      <c r="N597" s="39">
        <v>12</v>
      </c>
      <c r="O597" s="39"/>
      <c r="P597" s="39"/>
      <c r="Q597" s="39"/>
      <c r="R597" s="39">
        <v>24</v>
      </c>
      <c r="S597" s="39">
        <v>1</v>
      </c>
      <c r="T597" s="39">
        <v>0</v>
      </c>
      <c r="U597" s="39">
        <v>0</v>
      </c>
      <c r="V597" s="39">
        <v>2</v>
      </c>
      <c r="W597" s="39">
        <v>0</v>
      </c>
      <c r="X597" s="39">
        <v>0</v>
      </c>
      <c r="Y597" s="39">
        <v>0</v>
      </c>
      <c r="Z597" s="39">
        <v>1</v>
      </c>
      <c r="AA597" s="39"/>
      <c r="AB597" s="39">
        <v>28</v>
      </c>
      <c r="AC597" s="39"/>
      <c r="AD597" s="39"/>
      <c r="AE597" s="39"/>
      <c r="AF597" s="39">
        <v>2</v>
      </c>
      <c r="AG597" s="39">
        <v>2</v>
      </c>
      <c r="AH597" s="39"/>
      <c r="AI597" s="39">
        <v>1</v>
      </c>
      <c r="AJ597" s="39">
        <v>1</v>
      </c>
      <c r="AK597" s="39"/>
      <c r="AL597" s="39"/>
      <c r="AM597" s="39"/>
      <c r="AN597" s="39">
        <v>33</v>
      </c>
      <c r="AO597" s="39"/>
      <c r="AP597" s="39"/>
      <c r="AQ597" s="39"/>
      <c r="AR597" s="39">
        <v>0</v>
      </c>
      <c r="AS597" s="39"/>
      <c r="AT597" s="39">
        <v>0</v>
      </c>
      <c r="AU597" s="40"/>
    </row>
    <row r="598" spans="1:47" ht="19.5" customHeight="1" x14ac:dyDescent="0.2">
      <c r="D598" s="47" t="s">
        <v>136</v>
      </c>
      <c r="F598" s="48">
        <v>74</v>
      </c>
      <c r="G598" s="49"/>
      <c r="H598" s="49"/>
      <c r="I598" s="49"/>
      <c r="J598" s="48">
        <v>2</v>
      </c>
      <c r="K598" s="48">
        <v>1</v>
      </c>
      <c r="L598" s="48">
        <v>5</v>
      </c>
      <c r="M598" s="49"/>
      <c r="N598" s="48">
        <v>8</v>
      </c>
      <c r="O598" s="49"/>
      <c r="P598" s="49"/>
      <c r="Q598" s="49"/>
      <c r="R598" s="48">
        <v>33</v>
      </c>
      <c r="S598" s="48">
        <v>1</v>
      </c>
      <c r="T598" s="48">
        <v>0</v>
      </c>
      <c r="U598" s="48">
        <v>0</v>
      </c>
      <c r="V598" s="48">
        <v>1</v>
      </c>
      <c r="W598" s="48">
        <v>0</v>
      </c>
      <c r="X598" s="48">
        <v>0</v>
      </c>
      <c r="Y598" s="48">
        <v>2</v>
      </c>
      <c r="Z598" s="48">
        <v>0</v>
      </c>
      <c r="AA598" s="49"/>
      <c r="AB598" s="48">
        <v>37</v>
      </c>
      <c r="AC598" s="49"/>
      <c r="AD598" s="49"/>
      <c r="AE598" s="49"/>
      <c r="AF598" s="48">
        <v>0</v>
      </c>
      <c r="AG598" s="48">
        <v>7</v>
      </c>
      <c r="AH598" s="49"/>
      <c r="AI598" s="48">
        <v>2</v>
      </c>
      <c r="AJ598" s="48">
        <v>0</v>
      </c>
      <c r="AK598" s="49"/>
      <c r="AL598" s="49"/>
      <c r="AM598" s="49"/>
      <c r="AN598" s="48">
        <v>40</v>
      </c>
      <c r="AO598" s="49"/>
      <c r="AP598" s="49"/>
      <c r="AQ598" s="49"/>
      <c r="AR598" s="48">
        <v>0</v>
      </c>
      <c r="AS598" s="49"/>
      <c r="AT598" s="48">
        <v>0</v>
      </c>
      <c r="AU598" s="40"/>
    </row>
    <row r="599" spans="1:47" ht="20.100000000000001" customHeight="1" x14ac:dyDescent="0.2">
      <c r="D599" s="2" t="s">
        <v>100</v>
      </c>
      <c r="F599" s="39">
        <v>78</v>
      </c>
      <c r="G599" s="39"/>
      <c r="H599" s="39"/>
      <c r="I599" s="39"/>
      <c r="J599" s="39">
        <v>4</v>
      </c>
      <c r="K599" s="39">
        <v>3</v>
      </c>
      <c r="L599" s="39">
        <v>12</v>
      </c>
      <c r="M599" s="39"/>
      <c r="N599" s="39">
        <v>19</v>
      </c>
      <c r="O599" s="39"/>
      <c r="P599" s="39"/>
      <c r="Q599" s="39"/>
      <c r="R599" s="39">
        <v>12</v>
      </c>
      <c r="S599" s="39">
        <v>2</v>
      </c>
      <c r="T599" s="39">
        <v>0</v>
      </c>
      <c r="U599" s="39">
        <v>0</v>
      </c>
      <c r="V599" s="39">
        <v>4</v>
      </c>
      <c r="W599" s="39">
        <v>0</v>
      </c>
      <c r="X599" s="39">
        <v>0</v>
      </c>
      <c r="Y599" s="39">
        <v>4</v>
      </c>
      <c r="Z599" s="39">
        <v>0</v>
      </c>
      <c r="AA599" s="39"/>
      <c r="AB599" s="39">
        <v>22</v>
      </c>
      <c r="AC599" s="39"/>
      <c r="AD599" s="39"/>
      <c r="AE599" s="39"/>
      <c r="AF599" s="39">
        <v>2</v>
      </c>
      <c r="AG599" s="39">
        <v>11</v>
      </c>
      <c r="AH599" s="39"/>
      <c r="AI599" s="39">
        <v>3</v>
      </c>
      <c r="AJ599" s="39">
        <v>4</v>
      </c>
      <c r="AK599" s="39"/>
      <c r="AL599" s="39"/>
      <c r="AM599" s="39"/>
      <c r="AN599" s="39">
        <v>69</v>
      </c>
      <c r="AO599" s="39"/>
      <c r="AP599" s="39"/>
      <c r="AQ599" s="39"/>
      <c r="AR599" s="39">
        <v>0</v>
      </c>
      <c r="AS599" s="39"/>
      <c r="AT599" s="39">
        <v>0</v>
      </c>
      <c r="AU599" s="40"/>
    </row>
    <row r="600" spans="1:47" ht="19.5" customHeight="1" x14ac:dyDescent="0.2">
      <c r="D600" s="47" t="s">
        <v>101</v>
      </c>
      <c r="F600" s="48">
        <v>38</v>
      </c>
      <c r="G600" s="49"/>
      <c r="H600" s="49"/>
      <c r="I600" s="49"/>
      <c r="J600" s="48">
        <v>2</v>
      </c>
      <c r="K600" s="48">
        <v>3</v>
      </c>
      <c r="L600" s="48">
        <v>2</v>
      </c>
      <c r="M600" s="49"/>
      <c r="N600" s="48">
        <v>7</v>
      </c>
      <c r="O600" s="49"/>
      <c r="P600" s="49"/>
      <c r="Q600" s="49"/>
      <c r="R600" s="48">
        <v>16</v>
      </c>
      <c r="S600" s="48">
        <v>0</v>
      </c>
      <c r="T600" s="48">
        <v>1</v>
      </c>
      <c r="U600" s="48">
        <v>0</v>
      </c>
      <c r="V600" s="48">
        <v>0</v>
      </c>
      <c r="W600" s="48">
        <v>0</v>
      </c>
      <c r="X600" s="48">
        <v>0</v>
      </c>
      <c r="Y600" s="48">
        <v>4</v>
      </c>
      <c r="Z600" s="48">
        <v>1</v>
      </c>
      <c r="AA600" s="49"/>
      <c r="AB600" s="48">
        <v>22</v>
      </c>
      <c r="AC600" s="49"/>
      <c r="AD600" s="49"/>
      <c r="AE600" s="49"/>
      <c r="AF600" s="48">
        <v>0</v>
      </c>
      <c r="AG600" s="48">
        <v>3</v>
      </c>
      <c r="AH600" s="49"/>
      <c r="AI600" s="48">
        <v>3</v>
      </c>
      <c r="AJ600" s="48">
        <v>2</v>
      </c>
      <c r="AK600" s="49"/>
      <c r="AL600" s="49"/>
      <c r="AM600" s="49"/>
      <c r="AN600" s="48">
        <v>25</v>
      </c>
      <c r="AO600" s="49"/>
      <c r="AP600" s="49"/>
      <c r="AQ600" s="49"/>
      <c r="AR600" s="48">
        <v>0</v>
      </c>
      <c r="AS600" s="49"/>
      <c r="AT600" s="48">
        <v>0</v>
      </c>
      <c r="AU600" s="40"/>
    </row>
    <row r="601" spans="1:47" ht="20.100000000000001" customHeight="1" x14ac:dyDescent="0.2">
      <c r="B601" s="5"/>
      <c r="D601" s="2" t="s">
        <v>102</v>
      </c>
      <c r="F601" s="39">
        <v>53</v>
      </c>
      <c r="G601" s="39"/>
      <c r="H601" s="39"/>
      <c r="I601" s="39"/>
      <c r="J601" s="39">
        <v>2</v>
      </c>
      <c r="K601" s="39">
        <v>0</v>
      </c>
      <c r="L601" s="39">
        <v>8</v>
      </c>
      <c r="M601" s="39"/>
      <c r="N601" s="39">
        <v>10</v>
      </c>
      <c r="O601" s="39"/>
      <c r="P601" s="39"/>
      <c r="Q601" s="39"/>
      <c r="R601" s="39">
        <v>21</v>
      </c>
      <c r="S601" s="39">
        <v>1</v>
      </c>
      <c r="T601" s="39">
        <v>1</v>
      </c>
      <c r="U601" s="39">
        <v>0</v>
      </c>
      <c r="V601" s="39">
        <v>0</v>
      </c>
      <c r="W601" s="39">
        <v>1</v>
      </c>
      <c r="X601" s="39">
        <v>0</v>
      </c>
      <c r="Y601" s="39">
        <v>0</v>
      </c>
      <c r="Z601" s="39">
        <v>1</v>
      </c>
      <c r="AA601" s="39"/>
      <c r="AB601" s="39">
        <v>25</v>
      </c>
      <c r="AC601" s="39"/>
      <c r="AD601" s="39"/>
      <c r="AE601" s="39"/>
      <c r="AF601" s="39">
        <v>2</v>
      </c>
      <c r="AG601" s="39">
        <v>1</v>
      </c>
      <c r="AH601" s="39"/>
      <c r="AI601" s="39">
        <v>3</v>
      </c>
      <c r="AJ601" s="39">
        <v>2</v>
      </c>
      <c r="AK601" s="39"/>
      <c r="AL601" s="39"/>
      <c r="AM601" s="39"/>
      <c r="AN601" s="39">
        <v>40</v>
      </c>
      <c r="AO601" s="39"/>
      <c r="AP601" s="39"/>
      <c r="AQ601" s="39"/>
      <c r="AR601" s="39">
        <v>0</v>
      </c>
      <c r="AS601" s="39"/>
      <c r="AT601" s="39">
        <v>0</v>
      </c>
      <c r="AU601" s="40"/>
    </row>
    <row r="602" spans="1:47" ht="19.5" customHeight="1" x14ac:dyDescent="0.2">
      <c r="D602" s="47" t="s">
        <v>103</v>
      </c>
      <c r="F602" s="48">
        <v>70</v>
      </c>
      <c r="G602" s="49"/>
      <c r="H602" s="49"/>
      <c r="I602" s="49"/>
      <c r="J602" s="48">
        <v>3</v>
      </c>
      <c r="K602" s="48">
        <v>3</v>
      </c>
      <c r="L602" s="48">
        <v>3</v>
      </c>
      <c r="M602" s="49"/>
      <c r="N602" s="48">
        <v>9</v>
      </c>
      <c r="O602" s="49"/>
      <c r="P602" s="49"/>
      <c r="Q602" s="49"/>
      <c r="R602" s="48">
        <v>26</v>
      </c>
      <c r="S602" s="48">
        <v>2</v>
      </c>
      <c r="T602" s="48">
        <v>0</v>
      </c>
      <c r="U602" s="48">
        <v>0</v>
      </c>
      <c r="V602" s="48">
        <v>2</v>
      </c>
      <c r="W602" s="48">
        <v>0</v>
      </c>
      <c r="X602" s="48">
        <v>0</v>
      </c>
      <c r="Y602" s="48">
        <v>0</v>
      </c>
      <c r="Z602" s="48">
        <v>0</v>
      </c>
      <c r="AA602" s="49"/>
      <c r="AB602" s="48">
        <v>30</v>
      </c>
      <c r="AC602" s="49"/>
      <c r="AD602" s="49"/>
      <c r="AE602" s="49"/>
      <c r="AF602" s="48">
        <v>3</v>
      </c>
      <c r="AG602" s="48">
        <v>2</v>
      </c>
      <c r="AH602" s="49"/>
      <c r="AI602" s="48">
        <v>5</v>
      </c>
      <c r="AJ602" s="48">
        <v>0</v>
      </c>
      <c r="AK602" s="49"/>
      <c r="AL602" s="49"/>
      <c r="AM602" s="49"/>
      <c r="AN602" s="48">
        <v>49</v>
      </c>
      <c r="AO602" s="49"/>
      <c r="AP602" s="49"/>
      <c r="AQ602" s="49"/>
      <c r="AR602" s="48">
        <v>0</v>
      </c>
      <c r="AS602" s="49"/>
      <c r="AT602" s="48">
        <v>0</v>
      </c>
      <c r="AU602" s="40"/>
    </row>
    <row r="603" spans="1:47" ht="20.100000000000001" customHeight="1" x14ac:dyDescent="0.2">
      <c r="B603" s="5"/>
      <c r="D603" s="50" t="s">
        <v>137</v>
      </c>
      <c r="F603" s="49">
        <v>88</v>
      </c>
      <c r="G603" s="49"/>
      <c r="H603" s="49"/>
      <c r="I603" s="49"/>
      <c r="J603" s="49">
        <v>11</v>
      </c>
      <c r="K603" s="49">
        <v>3</v>
      </c>
      <c r="L603" s="49">
        <v>2</v>
      </c>
      <c r="M603" s="49"/>
      <c r="N603" s="49">
        <v>16</v>
      </c>
      <c r="O603" s="49"/>
      <c r="P603" s="49"/>
      <c r="Q603" s="49"/>
      <c r="R603" s="49">
        <v>6</v>
      </c>
      <c r="S603" s="49">
        <v>2</v>
      </c>
      <c r="T603" s="49">
        <v>2</v>
      </c>
      <c r="U603" s="49">
        <v>0</v>
      </c>
      <c r="V603" s="49">
        <v>4</v>
      </c>
      <c r="W603" s="49">
        <v>0</v>
      </c>
      <c r="X603" s="49">
        <v>0</v>
      </c>
      <c r="Y603" s="49">
        <v>3</v>
      </c>
      <c r="Z603" s="49">
        <v>1</v>
      </c>
      <c r="AA603" s="49"/>
      <c r="AB603" s="49">
        <v>18</v>
      </c>
      <c r="AC603" s="49"/>
      <c r="AD603" s="49"/>
      <c r="AE603" s="49"/>
      <c r="AF603" s="49">
        <v>7</v>
      </c>
      <c r="AG603" s="49">
        <v>2</v>
      </c>
      <c r="AH603" s="49"/>
      <c r="AI603" s="49">
        <v>3</v>
      </c>
      <c r="AJ603" s="49">
        <v>0</v>
      </c>
      <c r="AK603" s="49"/>
      <c r="AL603" s="49"/>
      <c r="AM603" s="49"/>
      <c r="AN603" s="49">
        <v>80</v>
      </c>
      <c r="AO603" s="49"/>
      <c r="AP603" s="49"/>
      <c r="AQ603" s="49"/>
      <c r="AR603" s="49">
        <v>0</v>
      </c>
      <c r="AS603" s="49"/>
      <c r="AT603" s="49">
        <v>0</v>
      </c>
      <c r="AU603" s="40"/>
    </row>
    <row r="604" spans="1:47" ht="19.5" customHeight="1" x14ac:dyDescent="0.2">
      <c r="D604" s="47" t="s">
        <v>105</v>
      </c>
      <c r="F604" s="48">
        <v>29</v>
      </c>
      <c r="G604" s="49"/>
      <c r="H604" s="49"/>
      <c r="I604" s="49"/>
      <c r="J604" s="48">
        <v>2</v>
      </c>
      <c r="K604" s="48">
        <v>0</v>
      </c>
      <c r="L604" s="48">
        <v>7</v>
      </c>
      <c r="M604" s="49"/>
      <c r="N604" s="48">
        <v>9</v>
      </c>
      <c r="O604" s="49"/>
      <c r="P604" s="49"/>
      <c r="Q604" s="49"/>
      <c r="R604" s="48">
        <v>13</v>
      </c>
      <c r="S604" s="48">
        <v>0</v>
      </c>
      <c r="T604" s="48">
        <v>0</v>
      </c>
      <c r="U604" s="48">
        <v>0</v>
      </c>
      <c r="V604" s="48">
        <v>0</v>
      </c>
      <c r="W604" s="48">
        <v>0</v>
      </c>
      <c r="X604" s="48">
        <v>0</v>
      </c>
      <c r="Y604" s="48">
        <v>0</v>
      </c>
      <c r="Z604" s="48">
        <v>0</v>
      </c>
      <c r="AA604" s="49"/>
      <c r="AB604" s="48">
        <v>13</v>
      </c>
      <c r="AC604" s="49"/>
      <c r="AD604" s="49"/>
      <c r="AE604" s="49"/>
      <c r="AF604" s="48">
        <v>4</v>
      </c>
      <c r="AG604" s="48">
        <v>0</v>
      </c>
      <c r="AH604" s="49"/>
      <c r="AI604" s="48">
        <v>2</v>
      </c>
      <c r="AJ604" s="48">
        <v>0</v>
      </c>
      <c r="AK604" s="49"/>
      <c r="AL604" s="49"/>
      <c r="AM604" s="49"/>
      <c r="AN604" s="48">
        <v>23</v>
      </c>
      <c r="AO604" s="49"/>
      <c r="AP604" s="49"/>
      <c r="AQ604" s="49"/>
      <c r="AR604" s="48">
        <v>0</v>
      </c>
      <c r="AS604" s="49"/>
      <c r="AT604" s="48">
        <v>0</v>
      </c>
      <c r="AU604" s="40"/>
    </row>
    <row r="605" spans="1:47" ht="20.100000000000001" customHeight="1" x14ac:dyDescent="0.2">
      <c r="B605" s="5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40"/>
    </row>
    <row r="606" spans="1:47" s="1" customFormat="1" ht="20.100000000000001" customHeight="1" x14ac:dyDescent="0.25">
      <c r="A606" s="3"/>
      <c r="B606" s="6"/>
      <c r="C606" s="51" t="s">
        <v>159</v>
      </c>
      <c r="D606" s="52"/>
      <c r="E606" s="5"/>
      <c r="F606" s="53">
        <v>577</v>
      </c>
      <c r="G606" s="54"/>
      <c r="H606" s="54"/>
      <c r="I606" s="54"/>
      <c r="J606" s="53">
        <v>34</v>
      </c>
      <c r="K606" s="53">
        <v>17</v>
      </c>
      <c r="L606" s="53">
        <v>56</v>
      </c>
      <c r="M606" s="54"/>
      <c r="N606" s="53">
        <v>107</v>
      </c>
      <c r="O606" s="54"/>
      <c r="P606" s="54"/>
      <c r="Q606" s="54"/>
      <c r="R606" s="53">
        <v>193</v>
      </c>
      <c r="S606" s="53">
        <v>10</v>
      </c>
      <c r="T606" s="53">
        <v>4</v>
      </c>
      <c r="U606" s="53">
        <v>0</v>
      </c>
      <c r="V606" s="53">
        <v>14</v>
      </c>
      <c r="W606" s="53">
        <v>1</v>
      </c>
      <c r="X606" s="53">
        <v>0</v>
      </c>
      <c r="Y606" s="53">
        <v>13</v>
      </c>
      <c r="Z606" s="53">
        <v>5</v>
      </c>
      <c r="AA606" s="54"/>
      <c r="AB606" s="53">
        <v>240</v>
      </c>
      <c r="AC606" s="54"/>
      <c r="AD606" s="54"/>
      <c r="AE606" s="54"/>
      <c r="AF606" s="53">
        <v>22</v>
      </c>
      <c r="AG606" s="53">
        <v>41</v>
      </c>
      <c r="AH606" s="54"/>
      <c r="AI606" s="53">
        <v>27</v>
      </c>
      <c r="AJ606" s="53">
        <v>10</v>
      </c>
      <c r="AK606" s="54"/>
      <c r="AL606" s="54"/>
      <c r="AM606" s="54"/>
      <c r="AN606" s="53">
        <v>418</v>
      </c>
      <c r="AO606" s="54"/>
      <c r="AP606" s="54"/>
      <c r="AQ606" s="54"/>
      <c r="AR606" s="53">
        <v>0</v>
      </c>
      <c r="AS606" s="54"/>
      <c r="AT606" s="53">
        <v>0</v>
      </c>
      <c r="AU606" s="40"/>
    </row>
    <row r="607" spans="1:47" s="1" customFormat="1" ht="20.100000000000001" customHeight="1" x14ac:dyDescent="0.2">
      <c r="A607" s="3"/>
      <c r="B607" s="6"/>
      <c r="C607" s="3"/>
      <c r="D607" s="3"/>
      <c r="E607" s="5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40"/>
    </row>
    <row r="608" spans="1:47" s="1" customFormat="1" ht="20.100000000000001" customHeight="1" x14ac:dyDescent="0.25">
      <c r="A608" s="3"/>
      <c r="B608" s="57" t="s">
        <v>279</v>
      </c>
      <c r="C608" s="58"/>
      <c r="D608" s="58"/>
      <c r="E608" s="5"/>
      <c r="F608" s="59">
        <v>577</v>
      </c>
      <c r="G608" s="54"/>
      <c r="H608" s="54"/>
      <c r="I608" s="54"/>
      <c r="J608" s="59">
        <v>34</v>
      </c>
      <c r="K608" s="59">
        <v>17</v>
      </c>
      <c r="L608" s="59">
        <v>56</v>
      </c>
      <c r="M608" s="54"/>
      <c r="N608" s="59">
        <v>107</v>
      </c>
      <c r="O608" s="54"/>
      <c r="P608" s="54"/>
      <c r="Q608" s="54"/>
      <c r="R608" s="59">
        <v>193</v>
      </c>
      <c r="S608" s="59">
        <v>10</v>
      </c>
      <c r="T608" s="59">
        <v>4</v>
      </c>
      <c r="U608" s="59">
        <v>0</v>
      </c>
      <c r="V608" s="59">
        <v>14</v>
      </c>
      <c r="W608" s="59">
        <v>1</v>
      </c>
      <c r="X608" s="59">
        <v>0</v>
      </c>
      <c r="Y608" s="59">
        <v>13</v>
      </c>
      <c r="Z608" s="59">
        <v>5</v>
      </c>
      <c r="AA608" s="54"/>
      <c r="AB608" s="59">
        <v>240</v>
      </c>
      <c r="AC608" s="54"/>
      <c r="AD608" s="54"/>
      <c r="AE608" s="54"/>
      <c r="AF608" s="59">
        <v>22</v>
      </c>
      <c r="AG608" s="59">
        <v>41</v>
      </c>
      <c r="AH608" s="54"/>
      <c r="AI608" s="59">
        <v>27</v>
      </c>
      <c r="AJ608" s="59">
        <v>10</v>
      </c>
      <c r="AK608" s="54"/>
      <c r="AL608" s="54"/>
      <c r="AM608" s="54"/>
      <c r="AN608" s="59">
        <v>418</v>
      </c>
      <c r="AO608" s="54"/>
      <c r="AP608" s="54"/>
      <c r="AQ608" s="54"/>
      <c r="AR608" s="59">
        <v>0</v>
      </c>
      <c r="AS608" s="54"/>
      <c r="AT608" s="59">
        <v>0</v>
      </c>
      <c r="AU608" s="40"/>
    </row>
    <row r="609" spans="1:47" ht="20.100000000000001" customHeight="1" x14ac:dyDescent="0.2"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40"/>
    </row>
    <row r="610" spans="1:47" ht="20.100000000000001" customHeight="1" x14ac:dyDescent="0.2">
      <c r="B610" s="6" t="s">
        <v>280</v>
      </c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40"/>
    </row>
    <row r="611" spans="1:47" ht="20.100000000000001" customHeight="1" x14ac:dyDescent="0.2">
      <c r="C611" s="3" t="s">
        <v>0</v>
      </c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40"/>
    </row>
    <row r="612" spans="1:47" ht="20.100000000000001" customHeight="1" x14ac:dyDescent="0.2">
      <c r="D612" s="2" t="s">
        <v>122</v>
      </c>
      <c r="F612" s="39">
        <v>12</v>
      </c>
      <c r="G612" s="39"/>
      <c r="H612" s="39"/>
      <c r="I612" s="39"/>
      <c r="J612" s="39">
        <v>18</v>
      </c>
      <c r="K612" s="39">
        <v>0</v>
      </c>
      <c r="L612" s="39">
        <v>8</v>
      </c>
      <c r="M612" s="39"/>
      <c r="N612" s="39">
        <v>26</v>
      </c>
      <c r="O612" s="39"/>
      <c r="P612" s="39"/>
      <c r="Q612" s="39"/>
      <c r="R612" s="39">
        <v>10</v>
      </c>
      <c r="S612" s="39">
        <v>2</v>
      </c>
      <c r="T612" s="39">
        <v>0</v>
      </c>
      <c r="U612" s="39">
        <v>0</v>
      </c>
      <c r="V612" s="39">
        <v>0</v>
      </c>
      <c r="W612" s="39">
        <v>1</v>
      </c>
      <c r="X612" s="39">
        <v>0</v>
      </c>
      <c r="Y612" s="39">
        <v>10</v>
      </c>
      <c r="Z612" s="39">
        <v>0</v>
      </c>
      <c r="AA612" s="39"/>
      <c r="AB612" s="39">
        <v>23</v>
      </c>
      <c r="AC612" s="39"/>
      <c r="AD612" s="39"/>
      <c r="AE612" s="39"/>
      <c r="AF612" s="39">
        <v>8</v>
      </c>
      <c r="AG612" s="39">
        <v>7</v>
      </c>
      <c r="AH612" s="39"/>
      <c r="AI612" s="39">
        <v>5</v>
      </c>
      <c r="AJ612" s="39">
        <v>2</v>
      </c>
      <c r="AK612" s="39"/>
      <c r="AL612" s="39"/>
      <c r="AM612" s="39"/>
      <c r="AN612" s="39">
        <v>7</v>
      </c>
      <c r="AO612" s="39"/>
      <c r="AP612" s="39"/>
      <c r="AQ612" s="39"/>
      <c r="AR612" s="39">
        <v>0</v>
      </c>
      <c r="AS612" s="39"/>
      <c r="AT612" s="39">
        <v>0</v>
      </c>
      <c r="AU612" s="40"/>
    </row>
    <row r="613" spans="1:47" ht="19.5" customHeight="1" x14ac:dyDescent="0.2">
      <c r="D613" s="47" t="s">
        <v>135</v>
      </c>
      <c r="F613" s="48">
        <v>35</v>
      </c>
      <c r="G613" s="49"/>
      <c r="H613" s="49"/>
      <c r="I613" s="49"/>
      <c r="J613" s="48">
        <v>15</v>
      </c>
      <c r="K613" s="48">
        <v>2</v>
      </c>
      <c r="L613" s="48">
        <v>8</v>
      </c>
      <c r="M613" s="49"/>
      <c r="N613" s="48">
        <v>25</v>
      </c>
      <c r="O613" s="49"/>
      <c r="P613" s="49"/>
      <c r="Q613" s="49"/>
      <c r="R613" s="48">
        <v>18</v>
      </c>
      <c r="S613" s="48">
        <v>6</v>
      </c>
      <c r="T613" s="48">
        <v>0</v>
      </c>
      <c r="U613" s="48">
        <v>0</v>
      </c>
      <c r="V613" s="48">
        <v>2</v>
      </c>
      <c r="W613" s="48">
        <v>0</v>
      </c>
      <c r="X613" s="48">
        <v>0</v>
      </c>
      <c r="Y613" s="48">
        <v>15</v>
      </c>
      <c r="Z613" s="48">
        <v>0</v>
      </c>
      <c r="AA613" s="49"/>
      <c r="AB613" s="48">
        <v>41</v>
      </c>
      <c r="AC613" s="49"/>
      <c r="AD613" s="49"/>
      <c r="AE613" s="49"/>
      <c r="AF613" s="48">
        <v>2</v>
      </c>
      <c r="AG613" s="48">
        <v>3</v>
      </c>
      <c r="AH613" s="49"/>
      <c r="AI613" s="48">
        <v>1</v>
      </c>
      <c r="AJ613" s="48">
        <v>3</v>
      </c>
      <c r="AK613" s="49"/>
      <c r="AL613" s="49"/>
      <c r="AM613" s="49"/>
      <c r="AN613" s="48">
        <v>18</v>
      </c>
      <c r="AO613" s="49"/>
      <c r="AP613" s="49"/>
      <c r="AQ613" s="49"/>
      <c r="AR613" s="48">
        <v>0</v>
      </c>
      <c r="AS613" s="49"/>
      <c r="AT613" s="48">
        <v>0</v>
      </c>
      <c r="AU613" s="40"/>
    </row>
    <row r="614" spans="1:47" ht="20.100000000000001" customHeight="1" x14ac:dyDescent="0.2">
      <c r="D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40"/>
    </row>
    <row r="615" spans="1:47" s="1" customFormat="1" ht="20.100000000000001" customHeight="1" x14ac:dyDescent="0.25">
      <c r="A615" s="3"/>
      <c r="B615" s="6"/>
      <c r="C615" s="51" t="s">
        <v>120</v>
      </c>
      <c r="D615" s="52"/>
      <c r="E615" s="5"/>
      <c r="F615" s="53">
        <v>47</v>
      </c>
      <c r="G615" s="54"/>
      <c r="H615" s="54"/>
      <c r="I615" s="54"/>
      <c r="J615" s="53">
        <v>33</v>
      </c>
      <c r="K615" s="53">
        <v>2</v>
      </c>
      <c r="L615" s="53">
        <v>16</v>
      </c>
      <c r="M615" s="54"/>
      <c r="N615" s="53">
        <v>51</v>
      </c>
      <c r="O615" s="54"/>
      <c r="P615" s="54"/>
      <c r="Q615" s="54"/>
      <c r="R615" s="53">
        <v>28</v>
      </c>
      <c r="S615" s="53">
        <v>8</v>
      </c>
      <c r="T615" s="53">
        <v>0</v>
      </c>
      <c r="U615" s="53">
        <v>0</v>
      </c>
      <c r="V615" s="53">
        <v>2</v>
      </c>
      <c r="W615" s="53">
        <v>1</v>
      </c>
      <c r="X615" s="53">
        <v>0</v>
      </c>
      <c r="Y615" s="53">
        <v>25</v>
      </c>
      <c r="Z615" s="53">
        <v>0</v>
      </c>
      <c r="AA615" s="54"/>
      <c r="AB615" s="53">
        <v>64</v>
      </c>
      <c r="AC615" s="54"/>
      <c r="AD615" s="54"/>
      <c r="AE615" s="54"/>
      <c r="AF615" s="53">
        <v>10</v>
      </c>
      <c r="AG615" s="53">
        <v>10</v>
      </c>
      <c r="AH615" s="54"/>
      <c r="AI615" s="53">
        <v>6</v>
      </c>
      <c r="AJ615" s="53">
        <v>5</v>
      </c>
      <c r="AK615" s="54"/>
      <c r="AL615" s="54"/>
      <c r="AM615" s="54"/>
      <c r="AN615" s="53">
        <v>25</v>
      </c>
      <c r="AO615" s="54"/>
      <c r="AP615" s="54"/>
      <c r="AQ615" s="54"/>
      <c r="AR615" s="53">
        <v>0</v>
      </c>
      <c r="AS615" s="54"/>
      <c r="AT615" s="53">
        <v>0</v>
      </c>
      <c r="AU615" s="40"/>
    </row>
    <row r="616" spans="1:47" ht="20.100000000000001" customHeight="1" x14ac:dyDescent="0.2">
      <c r="D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49"/>
      <c r="AU616" s="40"/>
    </row>
    <row r="617" spans="1:47" ht="20.100000000000001" customHeight="1" x14ac:dyDescent="0.2">
      <c r="C617" s="3" t="s">
        <v>249</v>
      </c>
      <c r="D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  <c r="AT617" s="49"/>
      <c r="AU617" s="40"/>
    </row>
    <row r="618" spans="1:47" ht="20.100000000000001" customHeight="1" x14ac:dyDescent="0.2">
      <c r="D618" s="2" t="s">
        <v>96</v>
      </c>
      <c r="F618" s="39">
        <v>0</v>
      </c>
      <c r="G618" s="39"/>
      <c r="H618" s="39"/>
      <c r="I618" s="39"/>
      <c r="J618" s="39">
        <v>2</v>
      </c>
      <c r="K618" s="39">
        <v>0</v>
      </c>
      <c r="L618" s="39">
        <v>1</v>
      </c>
      <c r="M618" s="39"/>
      <c r="N618" s="39">
        <v>3</v>
      </c>
      <c r="O618" s="39"/>
      <c r="P618" s="39"/>
      <c r="Q618" s="39"/>
      <c r="R618" s="39">
        <v>2</v>
      </c>
      <c r="S618" s="39">
        <v>0</v>
      </c>
      <c r="T618" s="39">
        <v>0</v>
      </c>
      <c r="U618" s="39">
        <v>0</v>
      </c>
      <c r="V618" s="39">
        <v>0</v>
      </c>
      <c r="W618" s="39">
        <v>0</v>
      </c>
      <c r="X618" s="39">
        <v>0</v>
      </c>
      <c r="Y618" s="39">
        <v>0</v>
      </c>
      <c r="Z618" s="39">
        <v>0</v>
      </c>
      <c r="AA618" s="39"/>
      <c r="AB618" s="39">
        <v>2</v>
      </c>
      <c r="AC618" s="39"/>
      <c r="AD618" s="39"/>
      <c r="AE618" s="39"/>
      <c r="AF618" s="39">
        <v>0</v>
      </c>
      <c r="AG618" s="39">
        <v>0</v>
      </c>
      <c r="AH618" s="39"/>
      <c r="AI618" s="39">
        <v>0</v>
      </c>
      <c r="AJ618" s="39">
        <v>0</v>
      </c>
      <c r="AK618" s="39"/>
      <c r="AL618" s="39"/>
      <c r="AM618" s="39"/>
      <c r="AN618" s="39">
        <v>1</v>
      </c>
      <c r="AO618" s="39"/>
      <c r="AP618" s="39"/>
      <c r="AQ618" s="39"/>
      <c r="AR618" s="39">
        <v>0</v>
      </c>
      <c r="AS618" s="39"/>
      <c r="AT618" s="39">
        <v>0</v>
      </c>
      <c r="AU618" s="40"/>
    </row>
    <row r="619" spans="1:47" ht="19.5" customHeight="1" x14ac:dyDescent="0.2">
      <c r="D619" s="47" t="s">
        <v>97</v>
      </c>
      <c r="F619" s="48">
        <v>0</v>
      </c>
      <c r="G619" s="49"/>
      <c r="H619" s="49"/>
      <c r="I619" s="49"/>
      <c r="J619" s="48">
        <v>0</v>
      </c>
      <c r="K619" s="48">
        <v>0</v>
      </c>
      <c r="L619" s="48">
        <v>0</v>
      </c>
      <c r="M619" s="49"/>
      <c r="N619" s="48">
        <v>0</v>
      </c>
      <c r="O619" s="49"/>
      <c r="P619" s="49"/>
      <c r="Q619" s="49"/>
      <c r="R619" s="48">
        <v>0</v>
      </c>
      <c r="S619" s="48">
        <v>0</v>
      </c>
      <c r="T619" s="48">
        <v>0</v>
      </c>
      <c r="U619" s="48">
        <v>0</v>
      </c>
      <c r="V619" s="48">
        <v>0</v>
      </c>
      <c r="W619" s="48">
        <v>0</v>
      </c>
      <c r="X619" s="48">
        <v>0</v>
      </c>
      <c r="Y619" s="48">
        <v>0</v>
      </c>
      <c r="Z619" s="48">
        <v>0</v>
      </c>
      <c r="AA619" s="49"/>
      <c r="AB619" s="48">
        <v>0</v>
      </c>
      <c r="AC619" s="49"/>
      <c r="AD619" s="49"/>
      <c r="AE619" s="49"/>
      <c r="AF619" s="48">
        <v>0</v>
      </c>
      <c r="AG619" s="48">
        <v>0</v>
      </c>
      <c r="AH619" s="49"/>
      <c r="AI619" s="48">
        <v>0</v>
      </c>
      <c r="AJ619" s="48">
        <v>0</v>
      </c>
      <c r="AK619" s="49"/>
      <c r="AL619" s="49"/>
      <c r="AM619" s="49"/>
      <c r="AN619" s="48">
        <v>0</v>
      </c>
      <c r="AO619" s="49"/>
      <c r="AP619" s="49"/>
      <c r="AQ619" s="49"/>
      <c r="AR619" s="48">
        <v>0</v>
      </c>
      <c r="AS619" s="49"/>
      <c r="AT619" s="48">
        <v>0</v>
      </c>
      <c r="AU619" s="40"/>
    </row>
    <row r="620" spans="1:47" ht="20.100000000000001" customHeight="1" x14ac:dyDescent="0.2">
      <c r="D620" s="50" t="s">
        <v>113</v>
      </c>
      <c r="F620" s="49">
        <v>0</v>
      </c>
      <c r="G620" s="49"/>
      <c r="H620" s="49"/>
      <c r="I620" s="49"/>
      <c r="J620" s="49">
        <v>0</v>
      </c>
      <c r="K620" s="49">
        <v>0</v>
      </c>
      <c r="L620" s="49">
        <v>0</v>
      </c>
      <c r="M620" s="49"/>
      <c r="N620" s="49">
        <v>0</v>
      </c>
      <c r="O620" s="49"/>
      <c r="P620" s="49"/>
      <c r="Q620" s="49"/>
      <c r="R620" s="49">
        <v>0</v>
      </c>
      <c r="S620" s="49">
        <v>0</v>
      </c>
      <c r="T620" s="49">
        <v>0</v>
      </c>
      <c r="U620" s="49">
        <v>0</v>
      </c>
      <c r="V620" s="49">
        <v>0</v>
      </c>
      <c r="W620" s="49">
        <v>0</v>
      </c>
      <c r="X620" s="49">
        <v>0</v>
      </c>
      <c r="Y620" s="49">
        <v>0</v>
      </c>
      <c r="Z620" s="49">
        <v>0</v>
      </c>
      <c r="AA620" s="49"/>
      <c r="AB620" s="49">
        <v>0</v>
      </c>
      <c r="AC620" s="49"/>
      <c r="AD620" s="49"/>
      <c r="AE620" s="49"/>
      <c r="AF620" s="49">
        <v>0</v>
      </c>
      <c r="AG620" s="49">
        <v>0</v>
      </c>
      <c r="AH620" s="49"/>
      <c r="AI620" s="49">
        <v>0</v>
      </c>
      <c r="AJ620" s="49">
        <v>0</v>
      </c>
      <c r="AK620" s="49"/>
      <c r="AL620" s="49"/>
      <c r="AM620" s="49"/>
      <c r="AN620" s="49">
        <v>0</v>
      </c>
      <c r="AO620" s="49"/>
      <c r="AP620" s="49"/>
      <c r="AQ620" s="49"/>
      <c r="AR620" s="49">
        <v>0</v>
      </c>
      <c r="AS620" s="49"/>
      <c r="AT620" s="49">
        <v>0</v>
      </c>
      <c r="AU620" s="40"/>
    </row>
    <row r="621" spans="1:47" ht="19.5" customHeight="1" x14ac:dyDescent="0.2">
      <c r="D621" s="47" t="s">
        <v>99</v>
      </c>
      <c r="F621" s="48">
        <v>0</v>
      </c>
      <c r="G621" s="49"/>
      <c r="H621" s="49"/>
      <c r="I621" s="49"/>
      <c r="J621" s="48">
        <v>0</v>
      </c>
      <c r="K621" s="48">
        <v>0</v>
      </c>
      <c r="L621" s="48">
        <v>0</v>
      </c>
      <c r="M621" s="49"/>
      <c r="N621" s="48">
        <v>0</v>
      </c>
      <c r="O621" s="49"/>
      <c r="P621" s="49"/>
      <c r="Q621" s="49"/>
      <c r="R621" s="48">
        <v>0</v>
      </c>
      <c r="S621" s="48">
        <v>0</v>
      </c>
      <c r="T621" s="48">
        <v>0</v>
      </c>
      <c r="U621" s="48">
        <v>0</v>
      </c>
      <c r="V621" s="48">
        <v>0</v>
      </c>
      <c r="W621" s="48">
        <v>0</v>
      </c>
      <c r="X621" s="48">
        <v>0</v>
      </c>
      <c r="Y621" s="48">
        <v>0</v>
      </c>
      <c r="Z621" s="48">
        <v>0</v>
      </c>
      <c r="AA621" s="49"/>
      <c r="AB621" s="48">
        <v>0</v>
      </c>
      <c r="AC621" s="49"/>
      <c r="AD621" s="49"/>
      <c r="AE621" s="49"/>
      <c r="AF621" s="48">
        <v>0</v>
      </c>
      <c r="AG621" s="48">
        <v>0</v>
      </c>
      <c r="AH621" s="49"/>
      <c r="AI621" s="48">
        <v>0</v>
      </c>
      <c r="AJ621" s="48">
        <v>0</v>
      </c>
      <c r="AK621" s="49"/>
      <c r="AL621" s="49"/>
      <c r="AM621" s="49"/>
      <c r="AN621" s="48">
        <v>0</v>
      </c>
      <c r="AO621" s="49"/>
      <c r="AP621" s="49"/>
      <c r="AQ621" s="49"/>
      <c r="AR621" s="48">
        <v>0</v>
      </c>
      <c r="AS621" s="49"/>
      <c r="AT621" s="48">
        <v>0</v>
      </c>
      <c r="AU621" s="40"/>
    </row>
    <row r="622" spans="1:47" ht="20.100000000000001" customHeight="1" x14ac:dyDescent="0.2">
      <c r="D622" s="50" t="s">
        <v>100</v>
      </c>
      <c r="F622" s="49">
        <v>0</v>
      </c>
      <c r="G622" s="49"/>
      <c r="H622" s="49"/>
      <c r="I622" s="49"/>
      <c r="J622" s="49">
        <v>0</v>
      </c>
      <c r="K622" s="49">
        <v>0</v>
      </c>
      <c r="L622" s="49">
        <v>0</v>
      </c>
      <c r="M622" s="49"/>
      <c r="N622" s="49">
        <v>0</v>
      </c>
      <c r="O622" s="49"/>
      <c r="P622" s="49"/>
      <c r="Q622" s="49"/>
      <c r="R622" s="49">
        <v>0</v>
      </c>
      <c r="S622" s="49">
        <v>0</v>
      </c>
      <c r="T622" s="49">
        <v>0</v>
      </c>
      <c r="U622" s="49">
        <v>0</v>
      </c>
      <c r="V622" s="49">
        <v>0</v>
      </c>
      <c r="W622" s="49">
        <v>0</v>
      </c>
      <c r="X622" s="49">
        <v>0</v>
      </c>
      <c r="Y622" s="49">
        <v>0</v>
      </c>
      <c r="Z622" s="49">
        <v>0</v>
      </c>
      <c r="AA622" s="49"/>
      <c r="AB622" s="49">
        <v>0</v>
      </c>
      <c r="AC622" s="49"/>
      <c r="AD622" s="49"/>
      <c r="AE622" s="49"/>
      <c r="AF622" s="49">
        <v>0</v>
      </c>
      <c r="AG622" s="49">
        <v>0</v>
      </c>
      <c r="AH622" s="49"/>
      <c r="AI622" s="49">
        <v>0</v>
      </c>
      <c r="AJ622" s="49">
        <v>0</v>
      </c>
      <c r="AK622" s="49"/>
      <c r="AL622" s="49"/>
      <c r="AM622" s="49"/>
      <c r="AN622" s="49">
        <v>0</v>
      </c>
      <c r="AO622" s="49"/>
      <c r="AP622" s="49"/>
      <c r="AQ622" s="49"/>
      <c r="AR622" s="49">
        <v>0</v>
      </c>
      <c r="AS622" s="49"/>
      <c r="AT622" s="49">
        <v>0</v>
      </c>
      <c r="AU622" s="40"/>
    </row>
    <row r="623" spans="1:47" ht="20.100000000000001" customHeight="1" x14ac:dyDescent="0.2">
      <c r="D623" s="47" t="s">
        <v>115</v>
      </c>
      <c r="F623" s="48">
        <v>0</v>
      </c>
      <c r="G623" s="49"/>
      <c r="H623" s="49"/>
      <c r="I623" s="49"/>
      <c r="J623" s="48">
        <v>0</v>
      </c>
      <c r="K623" s="48">
        <v>0</v>
      </c>
      <c r="L623" s="48">
        <v>0</v>
      </c>
      <c r="M623" s="49"/>
      <c r="N623" s="48">
        <v>0</v>
      </c>
      <c r="O623" s="49"/>
      <c r="P623" s="49"/>
      <c r="Q623" s="49"/>
      <c r="R623" s="48">
        <v>0</v>
      </c>
      <c r="S623" s="48">
        <v>0</v>
      </c>
      <c r="T623" s="48">
        <v>0</v>
      </c>
      <c r="U623" s="48">
        <v>0</v>
      </c>
      <c r="V623" s="48">
        <v>0</v>
      </c>
      <c r="W623" s="48">
        <v>0</v>
      </c>
      <c r="X623" s="48">
        <v>0</v>
      </c>
      <c r="Y623" s="48">
        <v>0</v>
      </c>
      <c r="Z623" s="48">
        <v>0</v>
      </c>
      <c r="AA623" s="49"/>
      <c r="AB623" s="48">
        <v>0</v>
      </c>
      <c r="AC623" s="49"/>
      <c r="AD623" s="49"/>
      <c r="AE623" s="49"/>
      <c r="AF623" s="48">
        <v>0</v>
      </c>
      <c r="AG623" s="48">
        <v>0</v>
      </c>
      <c r="AH623" s="49"/>
      <c r="AI623" s="48">
        <v>0</v>
      </c>
      <c r="AJ623" s="48">
        <v>0</v>
      </c>
      <c r="AK623" s="49"/>
      <c r="AL623" s="49"/>
      <c r="AM623" s="49"/>
      <c r="AN623" s="48">
        <v>0</v>
      </c>
      <c r="AO623" s="49"/>
      <c r="AP623" s="49"/>
      <c r="AQ623" s="49"/>
      <c r="AR623" s="48">
        <v>0</v>
      </c>
      <c r="AS623" s="49"/>
      <c r="AT623" s="48">
        <v>0</v>
      </c>
      <c r="AU623" s="40"/>
    </row>
    <row r="624" spans="1:47" ht="20.100000000000001" customHeight="1" x14ac:dyDescent="0.2">
      <c r="D624" s="50" t="s">
        <v>116</v>
      </c>
      <c r="F624" s="49">
        <v>0</v>
      </c>
      <c r="G624" s="49"/>
      <c r="H624" s="49"/>
      <c r="I624" s="49"/>
      <c r="J624" s="49">
        <v>0</v>
      </c>
      <c r="K624" s="49">
        <v>0</v>
      </c>
      <c r="L624" s="49">
        <v>0</v>
      </c>
      <c r="M624" s="49"/>
      <c r="N624" s="49">
        <v>0</v>
      </c>
      <c r="O624" s="49"/>
      <c r="P624" s="49"/>
      <c r="Q624" s="49"/>
      <c r="R624" s="49">
        <v>0</v>
      </c>
      <c r="S624" s="49">
        <v>0</v>
      </c>
      <c r="T624" s="49">
        <v>0</v>
      </c>
      <c r="U624" s="49">
        <v>0</v>
      </c>
      <c r="V624" s="49">
        <v>0</v>
      </c>
      <c r="W624" s="49">
        <v>0</v>
      </c>
      <c r="X624" s="49">
        <v>0</v>
      </c>
      <c r="Y624" s="49">
        <v>0</v>
      </c>
      <c r="Z624" s="49">
        <v>0</v>
      </c>
      <c r="AA624" s="49"/>
      <c r="AB624" s="49">
        <v>0</v>
      </c>
      <c r="AC624" s="49"/>
      <c r="AD624" s="49"/>
      <c r="AE624" s="49"/>
      <c r="AF624" s="49">
        <v>0</v>
      </c>
      <c r="AG624" s="49">
        <v>0</v>
      </c>
      <c r="AH624" s="49"/>
      <c r="AI624" s="49">
        <v>0</v>
      </c>
      <c r="AJ624" s="49">
        <v>0</v>
      </c>
      <c r="AK624" s="49"/>
      <c r="AL624" s="49"/>
      <c r="AM624" s="49"/>
      <c r="AN624" s="49">
        <v>0</v>
      </c>
      <c r="AO624" s="49"/>
      <c r="AP624" s="49"/>
      <c r="AQ624" s="49"/>
      <c r="AR624" s="49">
        <v>0</v>
      </c>
      <c r="AS624" s="49"/>
      <c r="AT624" s="49">
        <v>0</v>
      </c>
      <c r="AU624" s="40"/>
    </row>
    <row r="625" spans="1:47" ht="20.100000000000001" customHeight="1" x14ac:dyDescent="0.2"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40"/>
    </row>
    <row r="626" spans="1:47" s="1" customFormat="1" ht="20.100000000000001" customHeight="1" x14ac:dyDescent="0.25">
      <c r="A626" s="3"/>
      <c r="B626" s="6"/>
      <c r="C626" s="51" t="s">
        <v>250</v>
      </c>
      <c r="D626" s="52"/>
      <c r="E626" s="5"/>
      <c r="F626" s="53">
        <v>0</v>
      </c>
      <c r="G626" s="54"/>
      <c r="H626" s="54"/>
      <c r="I626" s="54"/>
      <c r="J626" s="53">
        <v>2</v>
      </c>
      <c r="K626" s="53">
        <v>0</v>
      </c>
      <c r="L626" s="53">
        <v>1</v>
      </c>
      <c r="M626" s="54"/>
      <c r="N626" s="53">
        <v>3</v>
      </c>
      <c r="O626" s="54"/>
      <c r="P626" s="54"/>
      <c r="Q626" s="54"/>
      <c r="R626" s="53">
        <v>2</v>
      </c>
      <c r="S626" s="53">
        <v>0</v>
      </c>
      <c r="T626" s="53">
        <v>0</v>
      </c>
      <c r="U626" s="53">
        <v>0</v>
      </c>
      <c r="V626" s="53">
        <v>0</v>
      </c>
      <c r="W626" s="53">
        <v>0</v>
      </c>
      <c r="X626" s="53">
        <v>0</v>
      </c>
      <c r="Y626" s="53">
        <v>0</v>
      </c>
      <c r="Z626" s="53">
        <v>0</v>
      </c>
      <c r="AA626" s="54"/>
      <c r="AB626" s="53">
        <v>2</v>
      </c>
      <c r="AC626" s="54"/>
      <c r="AD626" s="54"/>
      <c r="AE626" s="54"/>
      <c r="AF626" s="53">
        <v>0</v>
      </c>
      <c r="AG626" s="53">
        <v>0</v>
      </c>
      <c r="AH626" s="54"/>
      <c r="AI626" s="53">
        <v>0</v>
      </c>
      <c r="AJ626" s="53">
        <v>0</v>
      </c>
      <c r="AK626" s="54"/>
      <c r="AL626" s="54"/>
      <c r="AM626" s="54"/>
      <c r="AN626" s="53">
        <v>1</v>
      </c>
      <c r="AO626" s="54"/>
      <c r="AP626" s="54"/>
      <c r="AQ626" s="54"/>
      <c r="AR626" s="53">
        <v>0</v>
      </c>
      <c r="AS626" s="54"/>
      <c r="AT626" s="53">
        <v>0</v>
      </c>
      <c r="AU626" s="40"/>
    </row>
    <row r="627" spans="1:47" ht="20.100000000000001" customHeight="1" x14ac:dyDescent="0.2">
      <c r="C627" s="61"/>
      <c r="D627" s="61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40"/>
    </row>
    <row r="628" spans="1:47" s="1" customFormat="1" ht="20.100000000000001" customHeight="1" x14ac:dyDescent="0.25">
      <c r="A628" s="3"/>
      <c r="B628" s="57" t="s">
        <v>281</v>
      </c>
      <c r="C628" s="58"/>
      <c r="D628" s="58"/>
      <c r="E628" s="5"/>
      <c r="F628" s="59">
        <v>47</v>
      </c>
      <c r="G628" s="54"/>
      <c r="H628" s="54"/>
      <c r="I628" s="54"/>
      <c r="J628" s="59">
        <v>35</v>
      </c>
      <c r="K628" s="59">
        <v>2</v>
      </c>
      <c r="L628" s="59">
        <v>17</v>
      </c>
      <c r="M628" s="54"/>
      <c r="N628" s="59">
        <v>54</v>
      </c>
      <c r="O628" s="54"/>
      <c r="P628" s="54"/>
      <c r="Q628" s="54"/>
      <c r="R628" s="59">
        <v>30</v>
      </c>
      <c r="S628" s="59">
        <v>8</v>
      </c>
      <c r="T628" s="59">
        <v>0</v>
      </c>
      <c r="U628" s="59">
        <v>0</v>
      </c>
      <c r="V628" s="59">
        <v>2</v>
      </c>
      <c r="W628" s="59">
        <v>1</v>
      </c>
      <c r="X628" s="59">
        <v>0</v>
      </c>
      <c r="Y628" s="59">
        <v>25</v>
      </c>
      <c r="Z628" s="59">
        <v>0</v>
      </c>
      <c r="AA628" s="54"/>
      <c r="AB628" s="59">
        <v>66</v>
      </c>
      <c r="AC628" s="54"/>
      <c r="AD628" s="54"/>
      <c r="AE628" s="54"/>
      <c r="AF628" s="59">
        <v>10</v>
      </c>
      <c r="AG628" s="59">
        <v>10</v>
      </c>
      <c r="AH628" s="54"/>
      <c r="AI628" s="59">
        <v>6</v>
      </c>
      <c r="AJ628" s="59">
        <v>5</v>
      </c>
      <c r="AK628" s="54"/>
      <c r="AL628" s="54"/>
      <c r="AM628" s="54"/>
      <c r="AN628" s="59">
        <v>26</v>
      </c>
      <c r="AO628" s="54"/>
      <c r="AP628" s="54"/>
      <c r="AQ628" s="54"/>
      <c r="AR628" s="59">
        <v>0</v>
      </c>
      <c r="AS628" s="54"/>
      <c r="AT628" s="59">
        <v>0</v>
      </c>
      <c r="AU628" s="40"/>
    </row>
    <row r="629" spans="1:47" ht="20.100000000000001" customHeight="1" x14ac:dyDescent="0.2"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40"/>
    </row>
    <row r="630" spans="1:47" ht="20.100000000000001" customHeight="1" x14ac:dyDescent="0.2">
      <c r="B630" s="6" t="s">
        <v>282</v>
      </c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40"/>
    </row>
    <row r="631" spans="1:47" ht="20.100000000000001" customHeight="1" x14ac:dyDescent="0.2">
      <c r="C631" s="3" t="s">
        <v>154</v>
      </c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40"/>
    </row>
    <row r="632" spans="1:47" ht="20.100000000000001" customHeight="1" x14ac:dyDescent="0.2">
      <c r="D632" s="2" t="s">
        <v>96</v>
      </c>
      <c r="F632" s="39">
        <v>3</v>
      </c>
      <c r="G632" s="39"/>
      <c r="H632" s="39"/>
      <c r="I632" s="39"/>
      <c r="J632" s="39">
        <v>10</v>
      </c>
      <c r="K632" s="39">
        <v>0</v>
      </c>
      <c r="L632" s="39">
        <v>0</v>
      </c>
      <c r="M632" s="39"/>
      <c r="N632" s="39">
        <v>10</v>
      </c>
      <c r="O632" s="39"/>
      <c r="P632" s="39"/>
      <c r="Q632" s="39"/>
      <c r="R632" s="39">
        <v>2</v>
      </c>
      <c r="S632" s="39">
        <v>0</v>
      </c>
      <c r="T632" s="39">
        <v>0</v>
      </c>
      <c r="U632" s="39">
        <v>0</v>
      </c>
      <c r="V632" s="39">
        <v>10</v>
      </c>
      <c r="W632" s="39">
        <v>0</v>
      </c>
      <c r="X632" s="39">
        <v>0</v>
      </c>
      <c r="Y632" s="39">
        <v>0</v>
      </c>
      <c r="Z632" s="39">
        <v>0</v>
      </c>
      <c r="AA632" s="39"/>
      <c r="AB632" s="39">
        <v>12</v>
      </c>
      <c r="AC632" s="39"/>
      <c r="AD632" s="39"/>
      <c r="AE632" s="39"/>
      <c r="AF632" s="39">
        <v>0</v>
      </c>
      <c r="AG632" s="39">
        <v>0</v>
      </c>
      <c r="AH632" s="39"/>
      <c r="AI632" s="39">
        <v>0</v>
      </c>
      <c r="AJ632" s="39">
        <v>0</v>
      </c>
      <c r="AK632" s="39"/>
      <c r="AL632" s="39"/>
      <c r="AM632" s="39"/>
      <c r="AN632" s="39">
        <v>1</v>
      </c>
      <c r="AO632" s="39"/>
      <c r="AP632" s="39"/>
      <c r="AQ632" s="39"/>
      <c r="AR632" s="39">
        <v>0</v>
      </c>
      <c r="AS632" s="39"/>
      <c r="AT632" s="39">
        <v>0</v>
      </c>
      <c r="AU632" s="40"/>
    </row>
    <row r="633" spans="1:47" ht="19.5" customHeight="1" x14ac:dyDescent="0.2">
      <c r="D633" s="47" t="s">
        <v>97</v>
      </c>
      <c r="F633" s="48">
        <v>122</v>
      </c>
      <c r="G633" s="49"/>
      <c r="H633" s="49"/>
      <c r="I633" s="49"/>
      <c r="J633" s="48">
        <v>10</v>
      </c>
      <c r="K633" s="48">
        <v>2</v>
      </c>
      <c r="L633" s="48">
        <v>10</v>
      </c>
      <c r="M633" s="49"/>
      <c r="N633" s="48">
        <v>22</v>
      </c>
      <c r="O633" s="49"/>
      <c r="P633" s="49"/>
      <c r="Q633" s="49"/>
      <c r="R633" s="48">
        <v>47</v>
      </c>
      <c r="S633" s="48">
        <v>7</v>
      </c>
      <c r="T633" s="48">
        <v>0</v>
      </c>
      <c r="U633" s="48">
        <v>0</v>
      </c>
      <c r="V633" s="48">
        <v>2</v>
      </c>
      <c r="W633" s="48">
        <v>0</v>
      </c>
      <c r="X633" s="48">
        <v>0</v>
      </c>
      <c r="Y633" s="48">
        <v>2</v>
      </c>
      <c r="Z633" s="48">
        <v>1</v>
      </c>
      <c r="AA633" s="49"/>
      <c r="AB633" s="48">
        <v>59</v>
      </c>
      <c r="AC633" s="49"/>
      <c r="AD633" s="49"/>
      <c r="AE633" s="49"/>
      <c r="AF633" s="48">
        <v>7</v>
      </c>
      <c r="AG633" s="48">
        <v>18</v>
      </c>
      <c r="AH633" s="49"/>
      <c r="AI633" s="48">
        <v>11</v>
      </c>
      <c r="AJ633" s="48">
        <v>2</v>
      </c>
      <c r="AK633" s="49"/>
      <c r="AL633" s="49"/>
      <c r="AM633" s="49"/>
      <c r="AN633" s="48">
        <v>73</v>
      </c>
      <c r="AO633" s="49"/>
      <c r="AP633" s="49"/>
      <c r="AQ633" s="49"/>
      <c r="AR633" s="48">
        <v>0</v>
      </c>
      <c r="AS633" s="49"/>
      <c r="AT633" s="48">
        <v>0</v>
      </c>
      <c r="AU633" s="40"/>
    </row>
    <row r="634" spans="1:47" ht="20.100000000000001" customHeight="1" x14ac:dyDescent="0.2"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40"/>
    </row>
    <row r="635" spans="1:47" s="1" customFormat="1" ht="20.100000000000001" customHeight="1" x14ac:dyDescent="0.25">
      <c r="A635" s="3"/>
      <c r="B635" s="6"/>
      <c r="C635" s="51" t="s">
        <v>159</v>
      </c>
      <c r="D635" s="52"/>
      <c r="E635" s="5"/>
      <c r="F635" s="53">
        <v>125</v>
      </c>
      <c r="G635" s="54"/>
      <c r="H635" s="54"/>
      <c r="I635" s="54"/>
      <c r="J635" s="53">
        <v>20</v>
      </c>
      <c r="K635" s="53">
        <v>2</v>
      </c>
      <c r="L635" s="53">
        <v>10</v>
      </c>
      <c r="M635" s="54"/>
      <c r="N635" s="53">
        <v>32</v>
      </c>
      <c r="O635" s="54"/>
      <c r="P635" s="54"/>
      <c r="Q635" s="54"/>
      <c r="R635" s="53">
        <v>49</v>
      </c>
      <c r="S635" s="53">
        <v>7</v>
      </c>
      <c r="T635" s="53">
        <v>0</v>
      </c>
      <c r="U635" s="53">
        <v>0</v>
      </c>
      <c r="V635" s="53">
        <v>12</v>
      </c>
      <c r="W635" s="53">
        <v>0</v>
      </c>
      <c r="X635" s="53">
        <v>0</v>
      </c>
      <c r="Y635" s="53">
        <v>2</v>
      </c>
      <c r="Z635" s="53">
        <v>1</v>
      </c>
      <c r="AA635" s="54"/>
      <c r="AB635" s="53">
        <v>71</v>
      </c>
      <c r="AC635" s="54"/>
      <c r="AD635" s="54"/>
      <c r="AE635" s="54"/>
      <c r="AF635" s="53">
        <v>7</v>
      </c>
      <c r="AG635" s="53">
        <v>18</v>
      </c>
      <c r="AH635" s="54"/>
      <c r="AI635" s="53">
        <v>11</v>
      </c>
      <c r="AJ635" s="53">
        <v>2</v>
      </c>
      <c r="AK635" s="54"/>
      <c r="AL635" s="54"/>
      <c r="AM635" s="54"/>
      <c r="AN635" s="53">
        <v>74</v>
      </c>
      <c r="AO635" s="54"/>
      <c r="AP635" s="54"/>
      <c r="AQ635" s="54"/>
      <c r="AR635" s="53">
        <v>0</v>
      </c>
      <c r="AS635" s="54"/>
      <c r="AT635" s="53">
        <v>0</v>
      </c>
      <c r="AU635" s="40"/>
    </row>
    <row r="636" spans="1:47" s="1" customFormat="1" ht="20.100000000000001" customHeight="1" x14ac:dyDescent="0.2">
      <c r="A636" s="3"/>
      <c r="B636" s="6"/>
      <c r="C636" s="3"/>
      <c r="D636" s="3"/>
      <c r="E636" s="5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40"/>
    </row>
    <row r="637" spans="1:47" s="1" customFormat="1" ht="20.100000000000001" customHeight="1" x14ac:dyDescent="0.25">
      <c r="A637" s="3"/>
      <c r="B637" s="57" t="s">
        <v>283</v>
      </c>
      <c r="C637" s="58"/>
      <c r="D637" s="58"/>
      <c r="E637" s="5"/>
      <c r="F637" s="59">
        <v>125</v>
      </c>
      <c r="G637" s="54"/>
      <c r="H637" s="54"/>
      <c r="I637" s="54"/>
      <c r="J637" s="59">
        <v>20</v>
      </c>
      <c r="K637" s="59">
        <v>2</v>
      </c>
      <c r="L637" s="59">
        <v>10</v>
      </c>
      <c r="M637" s="54"/>
      <c r="N637" s="59">
        <v>32</v>
      </c>
      <c r="O637" s="54"/>
      <c r="P637" s="54"/>
      <c r="Q637" s="54"/>
      <c r="R637" s="59">
        <v>49</v>
      </c>
      <c r="S637" s="59">
        <v>7</v>
      </c>
      <c r="T637" s="59">
        <v>0</v>
      </c>
      <c r="U637" s="59">
        <v>0</v>
      </c>
      <c r="V637" s="59">
        <v>12</v>
      </c>
      <c r="W637" s="59">
        <v>0</v>
      </c>
      <c r="X637" s="59">
        <v>0</v>
      </c>
      <c r="Y637" s="59">
        <v>2</v>
      </c>
      <c r="Z637" s="59">
        <v>1</v>
      </c>
      <c r="AA637" s="54"/>
      <c r="AB637" s="59">
        <v>71</v>
      </c>
      <c r="AC637" s="54"/>
      <c r="AD637" s="54"/>
      <c r="AE637" s="54"/>
      <c r="AF637" s="59">
        <v>7</v>
      </c>
      <c r="AG637" s="59">
        <v>18</v>
      </c>
      <c r="AH637" s="54"/>
      <c r="AI637" s="59">
        <v>11</v>
      </c>
      <c r="AJ637" s="59">
        <v>2</v>
      </c>
      <c r="AK637" s="54"/>
      <c r="AL637" s="54"/>
      <c r="AM637" s="54"/>
      <c r="AN637" s="59">
        <v>74</v>
      </c>
      <c r="AO637" s="54"/>
      <c r="AP637" s="54"/>
      <c r="AQ637" s="54"/>
      <c r="AR637" s="59">
        <v>0</v>
      </c>
      <c r="AS637" s="54"/>
      <c r="AT637" s="59">
        <v>0</v>
      </c>
      <c r="AU637" s="40"/>
    </row>
    <row r="638" spans="1:47" ht="20.100000000000001" customHeight="1" x14ac:dyDescent="0.2"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40"/>
    </row>
    <row r="639" spans="1:47" ht="20.100000000000001" customHeight="1" x14ac:dyDescent="0.2">
      <c r="B639" s="6" t="s">
        <v>284</v>
      </c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40"/>
    </row>
    <row r="640" spans="1:47" ht="20.100000000000001" customHeight="1" x14ac:dyDescent="0.2">
      <c r="C640" s="3" t="s">
        <v>0</v>
      </c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40"/>
    </row>
    <row r="641" spans="1:47" ht="20.100000000000001" customHeight="1" x14ac:dyDescent="0.2">
      <c r="D641" s="2" t="s">
        <v>122</v>
      </c>
      <c r="F641" s="39">
        <v>81</v>
      </c>
      <c r="G641" s="39"/>
      <c r="H641" s="39"/>
      <c r="I641" s="39"/>
      <c r="J641" s="39">
        <v>5</v>
      </c>
      <c r="K641" s="39">
        <v>2</v>
      </c>
      <c r="L641" s="39">
        <v>12</v>
      </c>
      <c r="M641" s="39"/>
      <c r="N641" s="39">
        <v>19</v>
      </c>
      <c r="O641" s="39"/>
      <c r="P641" s="39"/>
      <c r="Q641" s="39"/>
      <c r="R641" s="39">
        <v>25</v>
      </c>
      <c r="S641" s="39">
        <v>12</v>
      </c>
      <c r="T641" s="39">
        <v>4</v>
      </c>
      <c r="U641" s="39">
        <v>0</v>
      </c>
      <c r="V641" s="39">
        <v>12</v>
      </c>
      <c r="W641" s="39">
        <v>0</v>
      </c>
      <c r="X641" s="39">
        <v>0</v>
      </c>
      <c r="Y641" s="39">
        <v>3</v>
      </c>
      <c r="Z641" s="39">
        <v>2</v>
      </c>
      <c r="AA641" s="39"/>
      <c r="AB641" s="39">
        <v>58</v>
      </c>
      <c r="AC641" s="39"/>
      <c r="AD641" s="39"/>
      <c r="AE641" s="39"/>
      <c r="AF641" s="39">
        <v>2</v>
      </c>
      <c r="AG641" s="39">
        <v>2</v>
      </c>
      <c r="AH641" s="39"/>
      <c r="AI641" s="39">
        <v>6</v>
      </c>
      <c r="AJ641" s="39">
        <v>5</v>
      </c>
      <c r="AK641" s="39"/>
      <c r="AL641" s="39"/>
      <c r="AM641" s="39"/>
      <c r="AN641" s="39">
        <v>49</v>
      </c>
      <c r="AO641" s="39"/>
      <c r="AP641" s="39"/>
      <c r="AQ641" s="39"/>
      <c r="AR641" s="39">
        <v>0</v>
      </c>
      <c r="AS641" s="39"/>
      <c r="AT641" s="39">
        <v>0</v>
      </c>
      <c r="AU641" s="40"/>
    </row>
    <row r="642" spans="1:47" ht="19.5" customHeight="1" x14ac:dyDescent="0.2">
      <c r="D642" s="47" t="s">
        <v>97</v>
      </c>
      <c r="F642" s="48">
        <v>119</v>
      </c>
      <c r="G642" s="49"/>
      <c r="H642" s="49"/>
      <c r="I642" s="49"/>
      <c r="J642" s="48">
        <v>5</v>
      </c>
      <c r="K642" s="48">
        <v>0</v>
      </c>
      <c r="L642" s="48">
        <v>30</v>
      </c>
      <c r="M642" s="49"/>
      <c r="N642" s="48">
        <v>35</v>
      </c>
      <c r="O642" s="49"/>
      <c r="P642" s="49"/>
      <c r="Q642" s="49"/>
      <c r="R642" s="48">
        <v>29</v>
      </c>
      <c r="S642" s="48">
        <v>6</v>
      </c>
      <c r="T642" s="48">
        <v>0</v>
      </c>
      <c r="U642" s="48">
        <v>1</v>
      </c>
      <c r="V642" s="48">
        <v>1</v>
      </c>
      <c r="W642" s="48">
        <v>0</v>
      </c>
      <c r="X642" s="48">
        <v>0</v>
      </c>
      <c r="Y642" s="48">
        <v>4</v>
      </c>
      <c r="Z642" s="48">
        <v>2</v>
      </c>
      <c r="AA642" s="49"/>
      <c r="AB642" s="48">
        <v>43</v>
      </c>
      <c r="AC642" s="49"/>
      <c r="AD642" s="49"/>
      <c r="AE642" s="49"/>
      <c r="AF642" s="48">
        <v>1</v>
      </c>
      <c r="AG642" s="48">
        <v>22</v>
      </c>
      <c r="AH642" s="49"/>
      <c r="AI642" s="48">
        <v>0</v>
      </c>
      <c r="AJ642" s="48">
        <v>5</v>
      </c>
      <c r="AK642" s="49"/>
      <c r="AL642" s="49"/>
      <c r="AM642" s="49"/>
      <c r="AN642" s="48">
        <v>93</v>
      </c>
      <c r="AO642" s="49"/>
      <c r="AP642" s="49"/>
      <c r="AQ642" s="49"/>
      <c r="AR642" s="48">
        <v>0</v>
      </c>
      <c r="AS642" s="49"/>
      <c r="AT642" s="48">
        <v>0</v>
      </c>
      <c r="AU642" s="40"/>
    </row>
    <row r="643" spans="1:47" ht="20.100000000000001" customHeight="1" x14ac:dyDescent="0.2"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40"/>
    </row>
    <row r="644" spans="1:47" s="1" customFormat="1" ht="20.100000000000001" customHeight="1" x14ac:dyDescent="0.25">
      <c r="A644" s="3"/>
      <c r="B644" s="6"/>
      <c r="C644" s="51" t="s">
        <v>120</v>
      </c>
      <c r="D644" s="52"/>
      <c r="E644" s="5"/>
      <c r="F644" s="53">
        <v>200</v>
      </c>
      <c r="G644" s="54"/>
      <c r="H644" s="54"/>
      <c r="I644" s="54"/>
      <c r="J644" s="53">
        <v>10</v>
      </c>
      <c r="K644" s="53">
        <v>2</v>
      </c>
      <c r="L644" s="53">
        <v>42</v>
      </c>
      <c r="M644" s="54"/>
      <c r="N644" s="53">
        <v>54</v>
      </c>
      <c r="O644" s="54"/>
      <c r="P644" s="54"/>
      <c r="Q644" s="54"/>
      <c r="R644" s="53">
        <v>54</v>
      </c>
      <c r="S644" s="53">
        <v>18</v>
      </c>
      <c r="T644" s="53">
        <v>4</v>
      </c>
      <c r="U644" s="53">
        <v>1</v>
      </c>
      <c r="V644" s="53">
        <v>13</v>
      </c>
      <c r="W644" s="53">
        <v>0</v>
      </c>
      <c r="X644" s="53">
        <v>0</v>
      </c>
      <c r="Y644" s="53">
        <v>7</v>
      </c>
      <c r="Z644" s="53">
        <v>4</v>
      </c>
      <c r="AA644" s="54"/>
      <c r="AB644" s="53">
        <v>101</v>
      </c>
      <c r="AC644" s="54"/>
      <c r="AD644" s="54"/>
      <c r="AE644" s="54"/>
      <c r="AF644" s="53">
        <v>3</v>
      </c>
      <c r="AG644" s="53">
        <v>24</v>
      </c>
      <c r="AH644" s="54"/>
      <c r="AI644" s="53">
        <v>6</v>
      </c>
      <c r="AJ644" s="53">
        <v>10</v>
      </c>
      <c r="AK644" s="54"/>
      <c r="AL644" s="54"/>
      <c r="AM644" s="54"/>
      <c r="AN644" s="53">
        <v>142</v>
      </c>
      <c r="AO644" s="54"/>
      <c r="AP644" s="54"/>
      <c r="AQ644" s="54"/>
      <c r="AR644" s="53">
        <v>0</v>
      </c>
      <c r="AS644" s="54"/>
      <c r="AT644" s="53">
        <v>0</v>
      </c>
      <c r="AU644" s="40"/>
    </row>
    <row r="645" spans="1:47" ht="20.100000000000001" customHeight="1" x14ac:dyDescent="0.2"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40"/>
    </row>
    <row r="646" spans="1:47" ht="20.100000000000001" customHeight="1" x14ac:dyDescent="0.2">
      <c r="C646" s="3" t="s">
        <v>95</v>
      </c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40"/>
    </row>
    <row r="647" spans="1:47" ht="20.100000000000001" customHeight="1" x14ac:dyDescent="0.2">
      <c r="D647" s="2" t="s">
        <v>96</v>
      </c>
      <c r="F647" s="39">
        <v>0</v>
      </c>
      <c r="G647" s="39"/>
      <c r="H647" s="39"/>
      <c r="I647" s="39"/>
      <c r="J647" s="39">
        <v>0</v>
      </c>
      <c r="K647" s="39">
        <v>0</v>
      </c>
      <c r="L647" s="39">
        <v>0</v>
      </c>
      <c r="M647" s="39"/>
      <c r="N647" s="39">
        <v>0</v>
      </c>
      <c r="O647" s="39"/>
      <c r="P647" s="39"/>
      <c r="Q647" s="39"/>
      <c r="R647" s="39">
        <v>0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0</v>
      </c>
      <c r="AA647" s="39"/>
      <c r="AB647" s="39">
        <v>0</v>
      </c>
      <c r="AC647" s="39"/>
      <c r="AD647" s="39"/>
      <c r="AE647" s="39"/>
      <c r="AF647" s="39">
        <v>0</v>
      </c>
      <c r="AG647" s="39">
        <v>0</v>
      </c>
      <c r="AH647" s="39"/>
      <c r="AI647" s="39">
        <v>0</v>
      </c>
      <c r="AJ647" s="39">
        <v>0</v>
      </c>
      <c r="AK647" s="39"/>
      <c r="AL647" s="39"/>
      <c r="AM647" s="39"/>
      <c r="AN647" s="39">
        <v>0</v>
      </c>
      <c r="AO647" s="39"/>
      <c r="AP647" s="39"/>
      <c r="AQ647" s="39"/>
      <c r="AR647" s="39">
        <v>0</v>
      </c>
      <c r="AS647" s="39"/>
      <c r="AT647" s="39">
        <v>0</v>
      </c>
      <c r="AU647" s="40"/>
    </row>
    <row r="648" spans="1:47" ht="19.5" customHeight="1" x14ac:dyDescent="0.2">
      <c r="D648" s="47" t="s">
        <v>97</v>
      </c>
      <c r="F648" s="48">
        <v>0</v>
      </c>
      <c r="G648" s="49"/>
      <c r="H648" s="49"/>
      <c r="I648" s="49"/>
      <c r="J648" s="48">
        <v>0</v>
      </c>
      <c r="K648" s="48">
        <v>0</v>
      </c>
      <c r="L648" s="48">
        <v>0</v>
      </c>
      <c r="M648" s="49"/>
      <c r="N648" s="48">
        <v>0</v>
      </c>
      <c r="O648" s="49"/>
      <c r="P648" s="49"/>
      <c r="Q648" s="49"/>
      <c r="R648" s="48">
        <v>0</v>
      </c>
      <c r="S648" s="48">
        <v>0</v>
      </c>
      <c r="T648" s="48">
        <v>0</v>
      </c>
      <c r="U648" s="48">
        <v>0</v>
      </c>
      <c r="V648" s="48">
        <v>0</v>
      </c>
      <c r="W648" s="48">
        <v>0</v>
      </c>
      <c r="X648" s="48">
        <v>0</v>
      </c>
      <c r="Y648" s="48">
        <v>0</v>
      </c>
      <c r="Z648" s="48">
        <v>0</v>
      </c>
      <c r="AA648" s="49"/>
      <c r="AB648" s="48">
        <v>0</v>
      </c>
      <c r="AC648" s="49"/>
      <c r="AD648" s="49"/>
      <c r="AE648" s="49"/>
      <c r="AF648" s="48">
        <v>0</v>
      </c>
      <c r="AG648" s="48">
        <v>0</v>
      </c>
      <c r="AH648" s="49"/>
      <c r="AI648" s="48">
        <v>0</v>
      </c>
      <c r="AJ648" s="48">
        <v>0</v>
      </c>
      <c r="AK648" s="49"/>
      <c r="AL648" s="49"/>
      <c r="AM648" s="49"/>
      <c r="AN648" s="48">
        <v>0</v>
      </c>
      <c r="AO648" s="49"/>
      <c r="AP648" s="49"/>
      <c r="AQ648" s="49"/>
      <c r="AR648" s="48">
        <v>0</v>
      </c>
      <c r="AS648" s="49"/>
      <c r="AT648" s="48">
        <v>0</v>
      </c>
      <c r="AU648" s="40"/>
    </row>
    <row r="649" spans="1:47" ht="20.100000000000001" customHeight="1" x14ac:dyDescent="0.2">
      <c r="D649" s="2" t="s">
        <v>113</v>
      </c>
      <c r="F649" s="39">
        <v>0</v>
      </c>
      <c r="G649" s="39"/>
      <c r="H649" s="39"/>
      <c r="I649" s="39"/>
      <c r="J649" s="39">
        <v>0</v>
      </c>
      <c r="K649" s="39">
        <v>0</v>
      </c>
      <c r="L649" s="39">
        <v>0</v>
      </c>
      <c r="M649" s="39"/>
      <c r="N649" s="39">
        <v>0</v>
      </c>
      <c r="O649" s="39"/>
      <c r="P649" s="39"/>
      <c r="Q649" s="39"/>
      <c r="R649" s="39">
        <v>0</v>
      </c>
      <c r="S649" s="39">
        <v>0</v>
      </c>
      <c r="T649" s="39">
        <v>0</v>
      </c>
      <c r="U649" s="39">
        <v>0</v>
      </c>
      <c r="V649" s="39">
        <v>0</v>
      </c>
      <c r="W649" s="39">
        <v>0</v>
      </c>
      <c r="X649" s="39">
        <v>0</v>
      </c>
      <c r="Y649" s="39">
        <v>0</v>
      </c>
      <c r="Z649" s="39">
        <v>0</v>
      </c>
      <c r="AA649" s="39"/>
      <c r="AB649" s="39">
        <v>0</v>
      </c>
      <c r="AC649" s="39"/>
      <c r="AD649" s="39"/>
      <c r="AE649" s="39"/>
      <c r="AF649" s="39">
        <v>0</v>
      </c>
      <c r="AG649" s="39">
        <v>0</v>
      </c>
      <c r="AH649" s="39"/>
      <c r="AI649" s="39">
        <v>0</v>
      </c>
      <c r="AJ649" s="39">
        <v>0</v>
      </c>
      <c r="AK649" s="39"/>
      <c r="AL649" s="39"/>
      <c r="AM649" s="39"/>
      <c r="AN649" s="39">
        <v>0</v>
      </c>
      <c r="AO649" s="39"/>
      <c r="AP649" s="39"/>
      <c r="AQ649" s="39"/>
      <c r="AR649" s="39">
        <v>0</v>
      </c>
      <c r="AS649" s="39"/>
      <c r="AT649" s="39">
        <v>0</v>
      </c>
      <c r="AU649" s="40"/>
    </row>
    <row r="650" spans="1:47" ht="20.100000000000001" customHeight="1" x14ac:dyDescent="0.2"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40"/>
    </row>
    <row r="651" spans="1:47" s="1" customFormat="1" ht="20.100000000000001" customHeight="1" x14ac:dyDescent="0.25">
      <c r="A651" s="3"/>
      <c r="B651" s="6"/>
      <c r="C651" s="51" t="s">
        <v>112</v>
      </c>
      <c r="D651" s="52"/>
      <c r="E651" s="5"/>
      <c r="F651" s="53">
        <v>0</v>
      </c>
      <c r="G651" s="54"/>
      <c r="H651" s="54"/>
      <c r="I651" s="54"/>
      <c r="J651" s="53">
        <v>0</v>
      </c>
      <c r="K651" s="53">
        <v>0</v>
      </c>
      <c r="L651" s="53">
        <v>0</v>
      </c>
      <c r="M651" s="54"/>
      <c r="N651" s="53">
        <v>0</v>
      </c>
      <c r="O651" s="54"/>
      <c r="P651" s="54"/>
      <c r="Q651" s="54"/>
      <c r="R651" s="53">
        <v>0</v>
      </c>
      <c r="S651" s="53">
        <v>0</v>
      </c>
      <c r="T651" s="53">
        <v>0</v>
      </c>
      <c r="U651" s="53">
        <v>0</v>
      </c>
      <c r="V651" s="53">
        <v>0</v>
      </c>
      <c r="W651" s="53">
        <v>0</v>
      </c>
      <c r="X651" s="53">
        <v>0</v>
      </c>
      <c r="Y651" s="53">
        <v>0</v>
      </c>
      <c r="Z651" s="53">
        <v>0</v>
      </c>
      <c r="AA651" s="54"/>
      <c r="AB651" s="53">
        <v>0</v>
      </c>
      <c r="AC651" s="54"/>
      <c r="AD651" s="54"/>
      <c r="AE651" s="54"/>
      <c r="AF651" s="53">
        <v>0</v>
      </c>
      <c r="AG651" s="53">
        <v>0</v>
      </c>
      <c r="AH651" s="54"/>
      <c r="AI651" s="53">
        <v>0</v>
      </c>
      <c r="AJ651" s="53">
        <v>0</v>
      </c>
      <c r="AK651" s="54"/>
      <c r="AL651" s="54"/>
      <c r="AM651" s="54"/>
      <c r="AN651" s="53">
        <v>0</v>
      </c>
      <c r="AO651" s="54"/>
      <c r="AP651" s="54"/>
      <c r="AQ651" s="54"/>
      <c r="AR651" s="53">
        <v>0</v>
      </c>
      <c r="AS651" s="54"/>
      <c r="AT651" s="53">
        <v>0</v>
      </c>
      <c r="AU651" s="40"/>
    </row>
    <row r="652" spans="1:47" ht="20.100000000000001" customHeight="1" x14ac:dyDescent="0.2"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40"/>
    </row>
    <row r="653" spans="1:47" ht="20.100000000000001" customHeight="1" x14ac:dyDescent="0.2">
      <c r="C653" s="3" t="s">
        <v>285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40"/>
    </row>
    <row r="654" spans="1:47" ht="20.100000000000001" customHeight="1" x14ac:dyDescent="0.2">
      <c r="D654" s="2" t="s">
        <v>96</v>
      </c>
      <c r="F654" s="39">
        <v>0</v>
      </c>
      <c r="G654" s="39"/>
      <c r="H654" s="39"/>
      <c r="I654" s="39"/>
      <c r="J654" s="39">
        <v>0</v>
      </c>
      <c r="K654" s="39">
        <v>0</v>
      </c>
      <c r="L654" s="39">
        <v>0</v>
      </c>
      <c r="M654" s="39"/>
      <c r="N654" s="39">
        <v>0</v>
      </c>
      <c r="O654" s="39"/>
      <c r="P654" s="39"/>
      <c r="Q654" s="39"/>
      <c r="R654" s="39">
        <v>0</v>
      </c>
      <c r="S654" s="39">
        <v>0</v>
      </c>
      <c r="T654" s="39">
        <v>0</v>
      </c>
      <c r="U654" s="39">
        <v>0</v>
      </c>
      <c r="V654" s="39">
        <v>0</v>
      </c>
      <c r="W654" s="39">
        <v>0</v>
      </c>
      <c r="X654" s="39">
        <v>0</v>
      </c>
      <c r="Y654" s="39">
        <v>0</v>
      </c>
      <c r="Z654" s="39">
        <v>0</v>
      </c>
      <c r="AA654" s="39"/>
      <c r="AB654" s="39">
        <v>0</v>
      </c>
      <c r="AC654" s="39"/>
      <c r="AD654" s="39"/>
      <c r="AE654" s="39"/>
      <c r="AF654" s="39">
        <v>0</v>
      </c>
      <c r="AG654" s="39">
        <v>0</v>
      </c>
      <c r="AH654" s="39"/>
      <c r="AI654" s="39">
        <v>0</v>
      </c>
      <c r="AJ654" s="39">
        <v>0</v>
      </c>
      <c r="AK654" s="39"/>
      <c r="AL654" s="39"/>
      <c r="AM654" s="39"/>
      <c r="AN654" s="39">
        <v>0</v>
      </c>
      <c r="AO654" s="39"/>
      <c r="AP654" s="39"/>
      <c r="AQ654" s="39"/>
      <c r="AR654" s="39">
        <v>0</v>
      </c>
      <c r="AS654" s="39"/>
      <c r="AT654" s="39">
        <v>0</v>
      </c>
      <c r="AU654" s="40"/>
    </row>
    <row r="655" spans="1:47" ht="19.5" customHeight="1" x14ac:dyDescent="0.2">
      <c r="D655" s="47" t="s">
        <v>97</v>
      </c>
      <c r="F655" s="48">
        <v>0</v>
      </c>
      <c r="G655" s="49"/>
      <c r="H655" s="49"/>
      <c r="I655" s="49"/>
      <c r="J655" s="48">
        <v>0</v>
      </c>
      <c r="K655" s="48">
        <v>0</v>
      </c>
      <c r="L655" s="48">
        <v>0</v>
      </c>
      <c r="M655" s="49"/>
      <c r="N655" s="48">
        <v>0</v>
      </c>
      <c r="O655" s="49"/>
      <c r="P655" s="49"/>
      <c r="Q655" s="49"/>
      <c r="R655" s="48">
        <v>0</v>
      </c>
      <c r="S655" s="48">
        <v>0</v>
      </c>
      <c r="T655" s="48">
        <v>0</v>
      </c>
      <c r="U655" s="48">
        <v>0</v>
      </c>
      <c r="V655" s="48">
        <v>0</v>
      </c>
      <c r="W655" s="48">
        <v>0</v>
      </c>
      <c r="X655" s="48">
        <v>0</v>
      </c>
      <c r="Y655" s="48">
        <v>0</v>
      </c>
      <c r="Z655" s="48">
        <v>0</v>
      </c>
      <c r="AA655" s="49"/>
      <c r="AB655" s="48">
        <v>0</v>
      </c>
      <c r="AC655" s="49"/>
      <c r="AD655" s="49"/>
      <c r="AE655" s="49"/>
      <c r="AF655" s="48">
        <v>0</v>
      </c>
      <c r="AG655" s="48">
        <v>0</v>
      </c>
      <c r="AH655" s="49"/>
      <c r="AI655" s="48">
        <v>0</v>
      </c>
      <c r="AJ655" s="48">
        <v>0</v>
      </c>
      <c r="AK655" s="49"/>
      <c r="AL655" s="49"/>
      <c r="AM655" s="49"/>
      <c r="AN655" s="48">
        <v>0</v>
      </c>
      <c r="AO655" s="49"/>
      <c r="AP655" s="49"/>
      <c r="AQ655" s="49"/>
      <c r="AR655" s="48">
        <v>0</v>
      </c>
      <c r="AS655" s="49"/>
      <c r="AT655" s="48">
        <v>0</v>
      </c>
      <c r="AU655" s="40"/>
    </row>
    <row r="656" spans="1:47" ht="20.100000000000001" customHeight="1" x14ac:dyDescent="0.2"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40"/>
    </row>
    <row r="657" spans="1:47" s="1" customFormat="1" ht="20.100000000000001" customHeight="1" x14ac:dyDescent="0.25">
      <c r="A657" s="3"/>
      <c r="B657" s="6"/>
      <c r="C657" s="51" t="s">
        <v>286</v>
      </c>
      <c r="D657" s="52"/>
      <c r="E657" s="5"/>
      <c r="F657" s="53">
        <v>0</v>
      </c>
      <c r="G657" s="54"/>
      <c r="H657" s="54"/>
      <c r="I657" s="54"/>
      <c r="J657" s="53">
        <v>0</v>
      </c>
      <c r="K657" s="53">
        <v>0</v>
      </c>
      <c r="L657" s="53">
        <v>0</v>
      </c>
      <c r="M657" s="54"/>
      <c r="N657" s="53">
        <v>0</v>
      </c>
      <c r="O657" s="54"/>
      <c r="P657" s="54"/>
      <c r="Q657" s="54"/>
      <c r="R657" s="53">
        <v>0</v>
      </c>
      <c r="S657" s="53">
        <v>0</v>
      </c>
      <c r="T657" s="53">
        <v>0</v>
      </c>
      <c r="U657" s="53">
        <v>0</v>
      </c>
      <c r="V657" s="53">
        <v>0</v>
      </c>
      <c r="W657" s="53">
        <v>0</v>
      </c>
      <c r="X657" s="53">
        <v>0</v>
      </c>
      <c r="Y657" s="53">
        <v>0</v>
      </c>
      <c r="Z657" s="53">
        <v>0</v>
      </c>
      <c r="AA657" s="54"/>
      <c r="AB657" s="53">
        <v>0</v>
      </c>
      <c r="AC657" s="54"/>
      <c r="AD657" s="54"/>
      <c r="AE657" s="54"/>
      <c r="AF657" s="53">
        <v>0</v>
      </c>
      <c r="AG657" s="53">
        <v>0</v>
      </c>
      <c r="AH657" s="54"/>
      <c r="AI657" s="53">
        <v>0</v>
      </c>
      <c r="AJ657" s="53">
        <v>0</v>
      </c>
      <c r="AK657" s="54"/>
      <c r="AL657" s="54"/>
      <c r="AM657" s="54"/>
      <c r="AN657" s="53">
        <v>0</v>
      </c>
      <c r="AO657" s="54"/>
      <c r="AP657" s="54"/>
      <c r="AQ657" s="54"/>
      <c r="AR657" s="53">
        <v>0</v>
      </c>
      <c r="AS657" s="54"/>
      <c r="AT657" s="53">
        <v>0</v>
      </c>
      <c r="AU657" s="40"/>
    </row>
    <row r="658" spans="1:47" ht="20.100000000000001" customHeight="1" x14ac:dyDescent="0.2"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40"/>
    </row>
    <row r="659" spans="1:47" s="1" customFormat="1" ht="20.100000000000001" customHeight="1" x14ac:dyDescent="0.25">
      <c r="A659" s="3"/>
      <c r="B659" s="57" t="s">
        <v>287</v>
      </c>
      <c r="C659" s="58"/>
      <c r="D659" s="58"/>
      <c r="E659" s="5"/>
      <c r="F659" s="59">
        <v>200</v>
      </c>
      <c r="G659" s="54"/>
      <c r="H659" s="54"/>
      <c r="I659" s="54"/>
      <c r="J659" s="59">
        <v>10</v>
      </c>
      <c r="K659" s="59">
        <v>2</v>
      </c>
      <c r="L659" s="59">
        <v>42</v>
      </c>
      <c r="M659" s="54"/>
      <c r="N659" s="59">
        <v>54</v>
      </c>
      <c r="O659" s="54"/>
      <c r="P659" s="54"/>
      <c r="Q659" s="54"/>
      <c r="R659" s="59">
        <v>54</v>
      </c>
      <c r="S659" s="59">
        <v>18</v>
      </c>
      <c r="T659" s="59">
        <v>4</v>
      </c>
      <c r="U659" s="59">
        <v>1</v>
      </c>
      <c r="V659" s="59">
        <v>13</v>
      </c>
      <c r="W659" s="59">
        <v>0</v>
      </c>
      <c r="X659" s="59">
        <v>0</v>
      </c>
      <c r="Y659" s="59">
        <v>7</v>
      </c>
      <c r="Z659" s="59">
        <v>4</v>
      </c>
      <c r="AA659" s="54"/>
      <c r="AB659" s="59">
        <v>101</v>
      </c>
      <c r="AC659" s="54"/>
      <c r="AD659" s="54"/>
      <c r="AE659" s="54"/>
      <c r="AF659" s="59">
        <v>3</v>
      </c>
      <c r="AG659" s="59">
        <v>24</v>
      </c>
      <c r="AH659" s="54"/>
      <c r="AI659" s="59">
        <v>6</v>
      </c>
      <c r="AJ659" s="59">
        <v>10</v>
      </c>
      <c r="AK659" s="54"/>
      <c r="AL659" s="54"/>
      <c r="AM659" s="54"/>
      <c r="AN659" s="59">
        <v>142</v>
      </c>
      <c r="AO659" s="54"/>
      <c r="AP659" s="54"/>
      <c r="AQ659" s="54"/>
      <c r="AR659" s="59">
        <v>0</v>
      </c>
      <c r="AS659" s="54"/>
      <c r="AT659" s="59">
        <v>0</v>
      </c>
      <c r="AU659" s="40"/>
    </row>
    <row r="660" spans="1:47" ht="20.100000000000001" customHeight="1" x14ac:dyDescent="0.2"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40"/>
    </row>
    <row r="661" spans="1:47" ht="20.100000000000001" customHeight="1" x14ac:dyDescent="0.2">
      <c r="B661" s="6" t="s">
        <v>288</v>
      </c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40"/>
    </row>
    <row r="662" spans="1:47" ht="20.100000000000001" customHeight="1" x14ac:dyDescent="0.2">
      <c r="C662" s="3" t="s">
        <v>154</v>
      </c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40"/>
    </row>
    <row r="663" spans="1:47" ht="20.100000000000001" customHeight="1" x14ac:dyDescent="0.2">
      <c r="B663" s="5"/>
      <c r="D663" s="2" t="s">
        <v>96</v>
      </c>
      <c r="F663" s="39">
        <v>36</v>
      </c>
      <c r="G663" s="39"/>
      <c r="H663" s="39"/>
      <c r="I663" s="39"/>
      <c r="J663" s="39">
        <v>8</v>
      </c>
      <c r="K663" s="39">
        <v>0</v>
      </c>
      <c r="L663" s="39">
        <v>4</v>
      </c>
      <c r="M663" s="39"/>
      <c r="N663" s="39">
        <v>12</v>
      </c>
      <c r="O663" s="39"/>
      <c r="P663" s="39"/>
      <c r="Q663" s="39"/>
      <c r="R663" s="39">
        <v>14</v>
      </c>
      <c r="S663" s="39">
        <v>10</v>
      </c>
      <c r="T663" s="39">
        <v>0</v>
      </c>
      <c r="U663" s="39">
        <v>0</v>
      </c>
      <c r="V663" s="39">
        <v>5</v>
      </c>
      <c r="W663" s="39">
        <v>0</v>
      </c>
      <c r="X663" s="39">
        <v>0</v>
      </c>
      <c r="Y663" s="39">
        <v>4</v>
      </c>
      <c r="Z663" s="39">
        <v>1</v>
      </c>
      <c r="AA663" s="39"/>
      <c r="AB663" s="39">
        <v>34</v>
      </c>
      <c r="AC663" s="39"/>
      <c r="AD663" s="39"/>
      <c r="AE663" s="39"/>
      <c r="AF663" s="39">
        <v>1</v>
      </c>
      <c r="AG663" s="39">
        <v>1</v>
      </c>
      <c r="AH663" s="39"/>
      <c r="AI663" s="39">
        <v>8</v>
      </c>
      <c r="AJ663" s="39">
        <v>1</v>
      </c>
      <c r="AK663" s="39"/>
      <c r="AL663" s="39"/>
      <c r="AM663" s="39"/>
      <c r="AN663" s="39">
        <v>21</v>
      </c>
      <c r="AO663" s="39"/>
      <c r="AP663" s="39"/>
      <c r="AQ663" s="39"/>
      <c r="AR663" s="39">
        <v>0</v>
      </c>
      <c r="AS663" s="39"/>
      <c r="AT663" s="39">
        <v>0</v>
      </c>
      <c r="AU663" s="40"/>
    </row>
    <row r="664" spans="1:47" ht="19.5" customHeight="1" x14ac:dyDescent="0.2">
      <c r="D664" s="47" t="s">
        <v>97</v>
      </c>
      <c r="F664" s="48">
        <v>8</v>
      </c>
      <c r="G664" s="49"/>
      <c r="H664" s="49"/>
      <c r="I664" s="49"/>
      <c r="J664" s="48">
        <v>9</v>
      </c>
      <c r="K664" s="48">
        <v>0</v>
      </c>
      <c r="L664" s="48">
        <v>1</v>
      </c>
      <c r="M664" s="49"/>
      <c r="N664" s="48">
        <v>10</v>
      </c>
      <c r="O664" s="49"/>
      <c r="P664" s="49"/>
      <c r="Q664" s="49"/>
      <c r="R664" s="48">
        <v>9</v>
      </c>
      <c r="S664" s="48">
        <v>2</v>
      </c>
      <c r="T664" s="48">
        <v>0</v>
      </c>
      <c r="U664" s="48">
        <v>0</v>
      </c>
      <c r="V664" s="48">
        <v>2</v>
      </c>
      <c r="W664" s="48">
        <v>1</v>
      </c>
      <c r="X664" s="48">
        <v>0</v>
      </c>
      <c r="Y664" s="48">
        <v>6</v>
      </c>
      <c r="Z664" s="48">
        <v>0</v>
      </c>
      <c r="AA664" s="49"/>
      <c r="AB664" s="48">
        <v>20</v>
      </c>
      <c r="AC664" s="49"/>
      <c r="AD664" s="49"/>
      <c r="AE664" s="49"/>
      <c r="AF664" s="48">
        <v>0</v>
      </c>
      <c r="AG664" s="48">
        <v>4</v>
      </c>
      <c r="AH664" s="49"/>
      <c r="AI664" s="48">
        <v>3</v>
      </c>
      <c r="AJ664" s="48">
        <v>4</v>
      </c>
      <c r="AK664" s="49"/>
      <c r="AL664" s="49"/>
      <c r="AM664" s="49"/>
      <c r="AN664" s="48">
        <v>1</v>
      </c>
      <c r="AO664" s="49"/>
      <c r="AP664" s="49"/>
      <c r="AQ664" s="49"/>
      <c r="AR664" s="48">
        <v>0</v>
      </c>
      <c r="AS664" s="49"/>
      <c r="AT664" s="48">
        <v>0</v>
      </c>
      <c r="AU664" s="40"/>
    </row>
    <row r="665" spans="1:47" ht="20.100000000000001" customHeight="1" x14ac:dyDescent="0.2">
      <c r="D665" s="2" t="s">
        <v>113</v>
      </c>
      <c r="F665" s="39">
        <v>50</v>
      </c>
      <c r="G665" s="39"/>
      <c r="H665" s="39"/>
      <c r="I665" s="39"/>
      <c r="J665" s="39">
        <v>11</v>
      </c>
      <c r="K665" s="39">
        <v>0</v>
      </c>
      <c r="L665" s="39">
        <v>4</v>
      </c>
      <c r="M665" s="39"/>
      <c r="N665" s="39">
        <v>15</v>
      </c>
      <c r="O665" s="39"/>
      <c r="P665" s="39"/>
      <c r="Q665" s="39"/>
      <c r="R665" s="39">
        <v>13</v>
      </c>
      <c r="S665" s="39">
        <v>5</v>
      </c>
      <c r="T665" s="39">
        <v>1</v>
      </c>
      <c r="U665" s="39">
        <v>0</v>
      </c>
      <c r="V665" s="39">
        <v>3</v>
      </c>
      <c r="W665" s="39">
        <v>0</v>
      </c>
      <c r="X665" s="39">
        <v>0</v>
      </c>
      <c r="Y665" s="39">
        <v>4</v>
      </c>
      <c r="Z665" s="39">
        <v>2</v>
      </c>
      <c r="AA665" s="39"/>
      <c r="AB665" s="39">
        <v>28</v>
      </c>
      <c r="AC665" s="39"/>
      <c r="AD665" s="39"/>
      <c r="AE665" s="39"/>
      <c r="AF665" s="39">
        <v>0</v>
      </c>
      <c r="AG665" s="39">
        <v>7</v>
      </c>
      <c r="AH665" s="39"/>
      <c r="AI665" s="39">
        <v>4</v>
      </c>
      <c r="AJ665" s="39">
        <v>1</v>
      </c>
      <c r="AK665" s="39"/>
      <c r="AL665" s="39"/>
      <c r="AM665" s="39"/>
      <c r="AN665" s="39">
        <v>35</v>
      </c>
      <c r="AO665" s="39"/>
      <c r="AP665" s="39"/>
      <c r="AQ665" s="39"/>
      <c r="AR665" s="39">
        <v>0</v>
      </c>
      <c r="AS665" s="39"/>
      <c r="AT665" s="39">
        <v>0</v>
      </c>
      <c r="AU665" s="40"/>
    </row>
    <row r="666" spans="1:47" ht="20.100000000000001" customHeight="1" x14ac:dyDescent="0.2"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40"/>
    </row>
    <row r="667" spans="1:47" s="1" customFormat="1" ht="20.100000000000001" customHeight="1" x14ac:dyDescent="0.25">
      <c r="A667" s="3"/>
      <c r="B667" s="6"/>
      <c r="C667" s="51" t="s">
        <v>159</v>
      </c>
      <c r="D667" s="52"/>
      <c r="E667" s="5"/>
      <c r="F667" s="53">
        <v>94</v>
      </c>
      <c r="G667" s="54"/>
      <c r="H667" s="54"/>
      <c r="I667" s="54"/>
      <c r="J667" s="53">
        <v>28</v>
      </c>
      <c r="K667" s="53">
        <v>0</v>
      </c>
      <c r="L667" s="53">
        <v>9</v>
      </c>
      <c r="M667" s="54"/>
      <c r="N667" s="53">
        <v>37</v>
      </c>
      <c r="O667" s="54"/>
      <c r="P667" s="54"/>
      <c r="Q667" s="54"/>
      <c r="R667" s="53">
        <v>36</v>
      </c>
      <c r="S667" s="53">
        <v>17</v>
      </c>
      <c r="T667" s="53">
        <v>1</v>
      </c>
      <c r="U667" s="53">
        <v>0</v>
      </c>
      <c r="V667" s="53">
        <v>10</v>
      </c>
      <c r="W667" s="53">
        <v>1</v>
      </c>
      <c r="X667" s="53">
        <v>0</v>
      </c>
      <c r="Y667" s="53">
        <v>14</v>
      </c>
      <c r="Z667" s="53">
        <v>3</v>
      </c>
      <c r="AA667" s="54"/>
      <c r="AB667" s="53">
        <v>82</v>
      </c>
      <c r="AC667" s="54"/>
      <c r="AD667" s="54"/>
      <c r="AE667" s="54"/>
      <c r="AF667" s="53">
        <v>1</v>
      </c>
      <c r="AG667" s="53">
        <v>12</v>
      </c>
      <c r="AH667" s="54"/>
      <c r="AI667" s="53">
        <v>15</v>
      </c>
      <c r="AJ667" s="53">
        <v>6</v>
      </c>
      <c r="AK667" s="54"/>
      <c r="AL667" s="54"/>
      <c r="AM667" s="54"/>
      <c r="AN667" s="53">
        <v>57</v>
      </c>
      <c r="AO667" s="54"/>
      <c r="AP667" s="54"/>
      <c r="AQ667" s="54"/>
      <c r="AR667" s="53">
        <v>0</v>
      </c>
      <c r="AS667" s="54"/>
      <c r="AT667" s="53">
        <v>0</v>
      </c>
      <c r="AU667" s="40"/>
    </row>
    <row r="668" spans="1:47" s="1" customFormat="1" ht="20.100000000000001" customHeight="1" x14ac:dyDescent="0.2">
      <c r="A668" s="3"/>
      <c r="B668" s="6"/>
      <c r="C668" s="3"/>
      <c r="D668" s="3"/>
      <c r="E668" s="5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40"/>
    </row>
    <row r="669" spans="1:47" s="1" customFormat="1" ht="20.100000000000001" customHeight="1" x14ac:dyDescent="0.25">
      <c r="A669" s="3"/>
      <c r="B669" s="57" t="s">
        <v>289</v>
      </c>
      <c r="C669" s="58"/>
      <c r="D669" s="58"/>
      <c r="E669" s="5"/>
      <c r="F669" s="59">
        <v>94</v>
      </c>
      <c r="G669" s="54"/>
      <c r="H669" s="54"/>
      <c r="I669" s="54"/>
      <c r="J669" s="59">
        <v>28</v>
      </c>
      <c r="K669" s="59">
        <v>0</v>
      </c>
      <c r="L669" s="59">
        <v>9</v>
      </c>
      <c r="M669" s="54"/>
      <c r="N669" s="59">
        <v>37</v>
      </c>
      <c r="O669" s="54"/>
      <c r="P669" s="54"/>
      <c r="Q669" s="54"/>
      <c r="R669" s="59">
        <v>36</v>
      </c>
      <c r="S669" s="59">
        <v>17</v>
      </c>
      <c r="T669" s="59">
        <v>1</v>
      </c>
      <c r="U669" s="59">
        <v>0</v>
      </c>
      <c r="V669" s="59">
        <v>10</v>
      </c>
      <c r="W669" s="59">
        <v>1</v>
      </c>
      <c r="X669" s="59">
        <v>0</v>
      </c>
      <c r="Y669" s="59">
        <v>14</v>
      </c>
      <c r="Z669" s="59">
        <v>3</v>
      </c>
      <c r="AA669" s="54"/>
      <c r="AB669" s="59">
        <v>82</v>
      </c>
      <c r="AC669" s="54"/>
      <c r="AD669" s="54"/>
      <c r="AE669" s="54"/>
      <c r="AF669" s="59">
        <v>1</v>
      </c>
      <c r="AG669" s="59">
        <v>12</v>
      </c>
      <c r="AH669" s="54"/>
      <c r="AI669" s="59">
        <v>15</v>
      </c>
      <c r="AJ669" s="59">
        <v>6</v>
      </c>
      <c r="AK669" s="54"/>
      <c r="AL669" s="54"/>
      <c r="AM669" s="54"/>
      <c r="AN669" s="59">
        <v>57</v>
      </c>
      <c r="AO669" s="54"/>
      <c r="AP669" s="54"/>
      <c r="AQ669" s="54"/>
      <c r="AR669" s="59">
        <v>0</v>
      </c>
      <c r="AS669" s="54"/>
      <c r="AT669" s="59">
        <v>0</v>
      </c>
      <c r="AU669" s="40"/>
    </row>
    <row r="670" spans="1:47" ht="20.100000000000001" customHeight="1" x14ac:dyDescent="0.2"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40"/>
    </row>
    <row r="671" spans="1:47" ht="20.100000000000001" customHeight="1" x14ac:dyDescent="0.2">
      <c r="B671" s="6" t="s">
        <v>290</v>
      </c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40"/>
    </row>
    <row r="672" spans="1:47" ht="20.100000000000001" customHeight="1" x14ac:dyDescent="0.2">
      <c r="C672" s="3" t="s">
        <v>154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40"/>
    </row>
    <row r="673" spans="1:47" ht="20.100000000000001" customHeight="1" x14ac:dyDescent="0.2">
      <c r="B673" s="5"/>
      <c r="D673" s="2" t="s">
        <v>96</v>
      </c>
      <c r="F673" s="39">
        <v>26</v>
      </c>
      <c r="G673" s="39"/>
      <c r="H673" s="39"/>
      <c r="I673" s="39"/>
      <c r="J673" s="39">
        <v>5</v>
      </c>
      <c r="K673" s="39">
        <v>1</v>
      </c>
      <c r="L673" s="39">
        <v>3</v>
      </c>
      <c r="M673" s="39"/>
      <c r="N673" s="39">
        <v>9</v>
      </c>
      <c r="O673" s="39"/>
      <c r="P673" s="39"/>
      <c r="Q673" s="39"/>
      <c r="R673" s="39">
        <v>16</v>
      </c>
      <c r="S673" s="39">
        <v>0</v>
      </c>
      <c r="T673" s="39">
        <v>1</v>
      </c>
      <c r="U673" s="39">
        <v>0</v>
      </c>
      <c r="V673" s="39">
        <v>0</v>
      </c>
      <c r="W673" s="39">
        <v>0</v>
      </c>
      <c r="X673" s="39">
        <v>1</v>
      </c>
      <c r="Y673" s="39">
        <v>3</v>
      </c>
      <c r="Z673" s="39">
        <v>0</v>
      </c>
      <c r="AA673" s="39"/>
      <c r="AB673" s="39">
        <v>21</v>
      </c>
      <c r="AC673" s="39"/>
      <c r="AD673" s="39"/>
      <c r="AE673" s="39"/>
      <c r="AF673" s="39">
        <v>1</v>
      </c>
      <c r="AG673" s="39">
        <v>0</v>
      </c>
      <c r="AH673" s="39"/>
      <c r="AI673" s="39">
        <v>0</v>
      </c>
      <c r="AJ673" s="39">
        <v>0</v>
      </c>
      <c r="AK673" s="39"/>
      <c r="AL673" s="39"/>
      <c r="AM673" s="39"/>
      <c r="AN673" s="39">
        <v>13</v>
      </c>
      <c r="AO673" s="39"/>
      <c r="AP673" s="39"/>
      <c r="AQ673" s="39"/>
      <c r="AR673" s="39">
        <v>0</v>
      </c>
      <c r="AS673" s="39"/>
      <c r="AT673" s="39">
        <v>0</v>
      </c>
      <c r="AU673" s="40"/>
    </row>
    <row r="674" spans="1:47" ht="19.5" customHeight="1" x14ac:dyDescent="0.2">
      <c r="D674" s="47" t="s">
        <v>97</v>
      </c>
      <c r="F674" s="48">
        <v>24</v>
      </c>
      <c r="G674" s="49"/>
      <c r="H674" s="49"/>
      <c r="I674" s="49"/>
      <c r="J674" s="48">
        <v>4</v>
      </c>
      <c r="K674" s="48">
        <v>1</v>
      </c>
      <c r="L674" s="48">
        <v>0</v>
      </c>
      <c r="M674" s="49"/>
      <c r="N674" s="48">
        <v>5</v>
      </c>
      <c r="O674" s="49"/>
      <c r="P674" s="49"/>
      <c r="Q674" s="49"/>
      <c r="R674" s="48">
        <v>11</v>
      </c>
      <c r="S674" s="48">
        <v>1</v>
      </c>
      <c r="T674" s="48">
        <v>1</v>
      </c>
      <c r="U674" s="48">
        <v>0</v>
      </c>
      <c r="V674" s="48">
        <v>4</v>
      </c>
      <c r="W674" s="48">
        <v>0</v>
      </c>
      <c r="X674" s="48">
        <v>0</v>
      </c>
      <c r="Y674" s="48">
        <v>1</v>
      </c>
      <c r="Z674" s="48">
        <v>0</v>
      </c>
      <c r="AA674" s="49"/>
      <c r="AB674" s="48">
        <v>18</v>
      </c>
      <c r="AC674" s="49"/>
      <c r="AD674" s="49"/>
      <c r="AE674" s="49"/>
      <c r="AF674" s="48">
        <v>0</v>
      </c>
      <c r="AG674" s="48">
        <v>1</v>
      </c>
      <c r="AH674" s="49"/>
      <c r="AI674" s="48">
        <v>0</v>
      </c>
      <c r="AJ674" s="48">
        <v>1</v>
      </c>
      <c r="AK674" s="49"/>
      <c r="AL674" s="49"/>
      <c r="AM674" s="49"/>
      <c r="AN674" s="48">
        <v>11</v>
      </c>
      <c r="AO674" s="49"/>
      <c r="AP674" s="49"/>
      <c r="AQ674" s="49"/>
      <c r="AR674" s="48">
        <v>0</v>
      </c>
      <c r="AS674" s="49"/>
      <c r="AT674" s="48">
        <v>0</v>
      </c>
      <c r="AU674" s="40"/>
    </row>
    <row r="675" spans="1:47" ht="20.100000000000001" customHeight="1" x14ac:dyDescent="0.2">
      <c r="D675" s="2" t="s">
        <v>98</v>
      </c>
      <c r="F675" s="39">
        <v>29</v>
      </c>
      <c r="G675" s="39"/>
      <c r="H675" s="39"/>
      <c r="I675" s="39"/>
      <c r="J675" s="39">
        <v>7</v>
      </c>
      <c r="K675" s="39">
        <v>1</v>
      </c>
      <c r="L675" s="39">
        <v>1</v>
      </c>
      <c r="M675" s="39"/>
      <c r="N675" s="39">
        <v>9</v>
      </c>
      <c r="O675" s="39"/>
      <c r="P675" s="39"/>
      <c r="Q675" s="39"/>
      <c r="R675" s="39">
        <v>14</v>
      </c>
      <c r="S675" s="39">
        <v>0</v>
      </c>
      <c r="T675" s="39">
        <v>0</v>
      </c>
      <c r="U675" s="39">
        <v>0</v>
      </c>
      <c r="V675" s="39">
        <v>1</v>
      </c>
      <c r="W675" s="39">
        <v>0</v>
      </c>
      <c r="X675" s="39">
        <v>0</v>
      </c>
      <c r="Y675" s="39">
        <v>3</v>
      </c>
      <c r="Z675" s="39">
        <v>1</v>
      </c>
      <c r="AA675" s="39"/>
      <c r="AB675" s="39">
        <v>19</v>
      </c>
      <c r="AC675" s="39"/>
      <c r="AD675" s="39"/>
      <c r="AE675" s="39"/>
      <c r="AF675" s="39">
        <v>2</v>
      </c>
      <c r="AG675" s="39">
        <v>3</v>
      </c>
      <c r="AH675" s="39"/>
      <c r="AI675" s="39">
        <v>1</v>
      </c>
      <c r="AJ675" s="39">
        <v>1</v>
      </c>
      <c r="AK675" s="39"/>
      <c r="AL675" s="39"/>
      <c r="AM675" s="39"/>
      <c r="AN675" s="39">
        <v>16</v>
      </c>
      <c r="AO675" s="39"/>
      <c r="AP675" s="39"/>
      <c r="AQ675" s="39"/>
      <c r="AR675" s="39">
        <v>0</v>
      </c>
      <c r="AS675" s="39"/>
      <c r="AT675" s="39">
        <v>0</v>
      </c>
      <c r="AU675" s="40"/>
    </row>
    <row r="676" spans="1:47" ht="20.100000000000001" customHeight="1" x14ac:dyDescent="0.2"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40"/>
    </row>
    <row r="677" spans="1:47" s="1" customFormat="1" ht="20.100000000000001" customHeight="1" x14ac:dyDescent="0.25">
      <c r="A677" s="3"/>
      <c r="B677" s="6"/>
      <c r="C677" s="51" t="s">
        <v>159</v>
      </c>
      <c r="D677" s="52"/>
      <c r="E677" s="5"/>
      <c r="F677" s="53">
        <v>79</v>
      </c>
      <c r="G677" s="54"/>
      <c r="H677" s="54"/>
      <c r="I677" s="54"/>
      <c r="J677" s="53">
        <v>16</v>
      </c>
      <c r="K677" s="53">
        <v>3</v>
      </c>
      <c r="L677" s="53">
        <v>4</v>
      </c>
      <c r="M677" s="54"/>
      <c r="N677" s="53">
        <v>23</v>
      </c>
      <c r="O677" s="54"/>
      <c r="P677" s="54"/>
      <c r="Q677" s="54"/>
      <c r="R677" s="53">
        <v>41</v>
      </c>
      <c r="S677" s="53">
        <v>1</v>
      </c>
      <c r="T677" s="53">
        <v>2</v>
      </c>
      <c r="U677" s="53">
        <v>0</v>
      </c>
      <c r="V677" s="53">
        <v>5</v>
      </c>
      <c r="W677" s="53">
        <v>0</v>
      </c>
      <c r="X677" s="53">
        <v>1</v>
      </c>
      <c r="Y677" s="53">
        <v>7</v>
      </c>
      <c r="Z677" s="53">
        <v>1</v>
      </c>
      <c r="AA677" s="54"/>
      <c r="AB677" s="53">
        <v>58</v>
      </c>
      <c r="AC677" s="54"/>
      <c r="AD677" s="54"/>
      <c r="AE677" s="54"/>
      <c r="AF677" s="53">
        <v>3</v>
      </c>
      <c r="AG677" s="53">
        <v>4</v>
      </c>
      <c r="AH677" s="54"/>
      <c r="AI677" s="53">
        <v>1</v>
      </c>
      <c r="AJ677" s="53">
        <v>2</v>
      </c>
      <c r="AK677" s="54"/>
      <c r="AL677" s="54"/>
      <c r="AM677" s="54"/>
      <c r="AN677" s="53">
        <v>40</v>
      </c>
      <c r="AO677" s="54"/>
      <c r="AP677" s="54"/>
      <c r="AQ677" s="54"/>
      <c r="AR677" s="53">
        <v>0</v>
      </c>
      <c r="AS677" s="54"/>
      <c r="AT677" s="53">
        <v>0</v>
      </c>
      <c r="AU677" s="40"/>
    </row>
    <row r="678" spans="1:47" s="1" customFormat="1" ht="20.100000000000001" customHeight="1" x14ac:dyDescent="0.2">
      <c r="A678" s="3"/>
      <c r="B678" s="6"/>
      <c r="C678" s="3"/>
      <c r="D678" s="3"/>
      <c r="E678" s="5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40"/>
    </row>
    <row r="679" spans="1:47" s="1" customFormat="1" ht="20.100000000000001" customHeight="1" x14ac:dyDescent="0.25">
      <c r="A679" s="3"/>
      <c r="B679" s="57" t="s">
        <v>291</v>
      </c>
      <c r="C679" s="58"/>
      <c r="D679" s="58"/>
      <c r="E679" s="5"/>
      <c r="F679" s="59">
        <v>79</v>
      </c>
      <c r="G679" s="54"/>
      <c r="H679" s="54"/>
      <c r="I679" s="54"/>
      <c r="J679" s="59">
        <v>16</v>
      </c>
      <c r="K679" s="59">
        <v>3</v>
      </c>
      <c r="L679" s="59">
        <v>4</v>
      </c>
      <c r="M679" s="54"/>
      <c r="N679" s="59">
        <v>23</v>
      </c>
      <c r="O679" s="54"/>
      <c r="P679" s="54"/>
      <c r="Q679" s="54"/>
      <c r="R679" s="59">
        <v>41</v>
      </c>
      <c r="S679" s="59">
        <v>1</v>
      </c>
      <c r="T679" s="59">
        <v>2</v>
      </c>
      <c r="U679" s="59">
        <v>0</v>
      </c>
      <c r="V679" s="59">
        <v>5</v>
      </c>
      <c r="W679" s="59">
        <v>0</v>
      </c>
      <c r="X679" s="59">
        <v>1</v>
      </c>
      <c r="Y679" s="59">
        <v>7</v>
      </c>
      <c r="Z679" s="59">
        <v>1</v>
      </c>
      <c r="AA679" s="54"/>
      <c r="AB679" s="59">
        <v>58</v>
      </c>
      <c r="AC679" s="54"/>
      <c r="AD679" s="54"/>
      <c r="AE679" s="54"/>
      <c r="AF679" s="59">
        <v>3</v>
      </c>
      <c r="AG679" s="59">
        <v>4</v>
      </c>
      <c r="AH679" s="54"/>
      <c r="AI679" s="59">
        <v>1</v>
      </c>
      <c r="AJ679" s="59">
        <v>2</v>
      </c>
      <c r="AK679" s="54"/>
      <c r="AL679" s="54"/>
      <c r="AM679" s="54"/>
      <c r="AN679" s="59">
        <v>40</v>
      </c>
      <c r="AO679" s="54"/>
      <c r="AP679" s="54"/>
      <c r="AQ679" s="54"/>
      <c r="AR679" s="59">
        <v>0</v>
      </c>
      <c r="AS679" s="54"/>
      <c r="AT679" s="59">
        <v>0</v>
      </c>
      <c r="AU679" s="40"/>
    </row>
    <row r="680" spans="1:47" ht="20.100000000000001" customHeight="1" x14ac:dyDescent="0.2"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40"/>
    </row>
    <row r="681" spans="1:47" ht="20.100000000000001" customHeight="1" x14ac:dyDescent="0.2">
      <c r="B681" s="6" t="s">
        <v>292</v>
      </c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40"/>
    </row>
    <row r="682" spans="1:47" ht="20.100000000000001" customHeight="1" x14ac:dyDescent="0.2">
      <c r="C682" s="3" t="s">
        <v>130</v>
      </c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40"/>
    </row>
    <row r="683" spans="1:47" ht="20.100000000000001" customHeight="1" x14ac:dyDescent="0.2">
      <c r="D683" s="2" t="s">
        <v>135</v>
      </c>
      <c r="F683" s="39">
        <v>0</v>
      </c>
      <c r="G683" s="39"/>
      <c r="H683" s="39"/>
      <c r="I683" s="39"/>
      <c r="J683" s="39">
        <v>0</v>
      </c>
      <c r="K683" s="39">
        <v>0</v>
      </c>
      <c r="L683" s="39">
        <v>0</v>
      </c>
      <c r="M683" s="39"/>
      <c r="N683" s="39">
        <v>0</v>
      </c>
      <c r="O683" s="39"/>
      <c r="P683" s="39"/>
      <c r="Q683" s="39"/>
      <c r="R683" s="39">
        <v>0</v>
      </c>
      <c r="S683" s="39">
        <v>0</v>
      </c>
      <c r="T683" s="39">
        <v>0</v>
      </c>
      <c r="U683" s="39">
        <v>0</v>
      </c>
      <c r="V683" s="39">
        <v>0</v>
      </c>
      <c r="W683" s="39">
        <v>0</v>
      </c>
      <c r="X683" s="39">
        <v>0</v>
      </c>
      <c r="Y683" s="39">
        <v>0</v>
      </c>
      <c r="Z683" s="39">
        <v>0</v>
      </c>
      <c r="AA683" s="39"/>
      <c r="AB683" s="39">
        <v>0</v>
      </c>
      <c r="AC683" s="39"/>
      <c r="AD683" s="39"/>
      <c r="AE683" s="39"/>
      <c r="AF683" s="39">
        <v>0</v>
      </c>
      <c r="AG683" s="39">
        <v>0</v>
      </c>
      <c r="AH683" s="39"/>
      <c r="AI683" s="39">
        <v>0</v>
      </c>
      <c r="AJ683" s="39">
        <v>0</v>
      </c>
      <c r="AK683" s="39"/>
      <c r="AL683" s="39"/>
      <c r="AM683" s="39"/>
      <c r="AN683" s="39">
        <v>0</v>
      </c>
      <c r="AO683" s="39"/>
      <c r="AP683" s="39"/>
      <c r="AQ683" s="39"/>
      <c r="AR683" s="39">
        <v>0</v>
      </c>
      <c r="AS683" s="39"/>
      <c r="AT683" s="39">
        <v>0</v>
      </c>
      <c r="AU683" s="40"/>
    </row>
    <row r="684" spans="1:47" ht="20.100000000000001" customHeight="1" x14ac:dyDescent="0.2"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40"/>
    </row>
    <row r="685" spans="1:47" s="1" customFormat="1" ht="20.100000000000001" customHeight="1" x14ac:dyDescent="0.25">
      <c r="A685" s="3"/>
      <c r="B685" s="6"/>
      <c r="C685" s="51" t="s">
        <v>133</v>
      </c>
      <c r="D685" s="52"/>
      <c r="E685" s="5"/>
      <c r="F685" s="53">
        <v>0</v>
      </c>
      <c r="G685" s="54"/>
      <c r="H685" s="54"/>
      <c r="I685" s="54"/>
      <c r="J685" s="53">
        <v>0</v>
      </c>
      <c r="K685" s="53">
        <v>0</v>
      </c>
      <c r="L685" s="53">
        <v>0</v>
      </c>
      <c r="M685" s="54"/>
      <c r="N685" s="53">
        <v>0</v>
      </c>
      <c r="O685" s="54"/>
      <c r="P685" s="54"/>
      <c r="Q685" s="54"/>
      <c r="R685" s="53">
        <v>0</v>
      </c>
      <c r="S685" s="53">
        <v>0</v>
      </c>
      <c r="T685" s="53">
        <v>0</v>
      </c>
      <c r="U685" s="53">
        <v>0</v>
      </c>
      <c r="V685" s="53">
        <v>0</v>
      </c>
      <c r="W685" s="53">
        <v>0</v>
      </c>
      <c r="X685" s="53">
        <v>0</v>
      </c>
      <c r="Y685" s="53">
        <v>0</v>
      </c>
      <c r="Z685" s="53">
        <v>0</v>
      </c>
      <c r="AA685" s="54"/>
      <c r="AB685" s="53">
        <v>0</v>
      </c>
      <c r="AC685" s="54"/>
      <c r="AD685" s="54"/>
      <c r="AE685" s="54"/>
      <c r="AF685" s="53">
        <v>0</v>
      </c>
      <c r="AG685" s="53">
        <v>0</v>
      </c>
      <c r="AH685" s="54"/>
      <c r="AI685" s="53">
        <v>0</v>
      </c>
      <c r="AJ685" s="53">
        <v>0</v>
      </c>
      <c r="AK685" s="54"/>
      <c r="AL685" s="54"/>
      <c r="AM685" s="54"/>
      <c r="AN685" s="53">
        <v>0</v>
      </c>
      <c r="AO685" s="54"/>
      <c r="AP685" s="54"/>
      <c r="AQ685" s="54"/>
      <c r="AR685" s="53">
        <v>0</v>
      </c>
      <c r="AS685" s="54"/>
      <c r="AT685" s="53">
        <v>0</v>
      </c>
      <c r="AU685" s="40"/>
    </row>
    <row r="686" spans="1:47" ht="20.100000000000001" customHeight="1" x14ac:dyDescent="0.2"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40"/>
    </row>
    <row r="687" spans="1:47" ht="20.100000000000001" customHeight="1" x14ac:dyDescent="0.2">
      <c r="C687" s="3" t="s">
        <v>154</v>
      </c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40"/>
    </row>
    <row r="688" spans="1:47" ht="20.100000000000001" customHeight="1" x14ac:dyDescent="0.2">
      <c r="D688" s="2" t="s">
        <v>122</v>
      </c>
      <c r="F688" s="39">
        <v>11</v>
      </c>
      <c r="G688" s="39"/>
      <c r="H688" s="39"/>
      <c r="I688" s="39"/>
      <c r="J688" s="39">
        <v>0</v>
      </c>
      <c r="K688" s="39">
        <v>1</v>
      </c>
      <c r="L688" s="39">
        <v>2</v>
      </c>
      <c r="M688" s="39"/>
      <c r="N688" s="39">
        <v>3</v>
      </c>
      <c r="O688" s="39"/>
      <c r="P688" s="39"/>
      <c r="Q688" s="39"/>
      <c r="R688" s="39">
        <v>5</v>
      </c>
      <c r="S688" s="39">
        <v>1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0</v>
      </c>
      <c r="AA688" s="39"/>
      <c r="AB688" s="39">
        <v>6</v>
      </c>
      <c r="AC688" s="39"/>
      <c r="AD688" s="39"/>
      <c r="AE688" s="39"/>
      <c r="AF688" s="39">
        <v>4</v>
      </c>
      <c r="AG688" s="39">
        <v>2</v>
      </c>
      <c r="AH688" s="39"/>
      <c r="AI688" s="39">
        <v>4</v>
      </c>
      <c r="AJ688" s="39">
        <v>0</v>
      </c>
      <c r="AK688" s="39"/>
      <c r="AL688" s="39"/>
      <c r="AM688" s="39"/>
      <c r="AN688" s="39">
        <v>6</v>
      </c>
      <c r="AO688" s="39"/>
      <c r="AP688" s="39"/>
      <c r="AQ688" s="39"/>
      <c r="AR688" s="39">
        <v>0</v>
      </c>
      <c r="AS688" s="39"/>
      <c r="AT688" s="39">
        <v>0</v>
      </c>
      <c r="AU688" s="40"/>
    </row>
    <row r="689" spans="1:47" ht="19.5" customHeight="1" x14ac:dyDescent="0.2">
      <c r="D689" s="47" t="s">
        <v>135</v>
      </c>
      <c r="F689" s="48">
        <v>24</v>
      </c>
      <c r="G689" s="49"/>
      <c r="H689" s="49"/>
      <c r="I689" s="49"/>
      <c r="J689" s="48">
        <v>88</v>
      </c>
      <c r="K689" s="48">
        <v>1</v>
      </c>
      <c r="L689" s="48">
        <v>4</v>
      </c>
      <c r="M689" s="49"/>
      <c r="N689" s="48">
        <v>93</v>
      </c>
      <c r="O689" s="49"/>
      <c r="P689" s="49"/>
      <c r="Q689" s="49"/>
      <c r="R689" s="48">
        <v>34</v>
      </c>
      <c r="S689" s="48">
        <v>0</v>
      </c>
      <c r="T689" s="48">
        <v>0</v>
      </c>
      <c r="U689" s="48">
        <v>0</v>
      </c>
      <c r="V689" s="48">
        <v>0</v>
      </c>
      <c r="W689" s="48">
        <v>0</v>
      </c>
      <c r="X689" s="48">
        <v>0</v>
      </c>
      <c r="Y689" s="48">
        <v>4</v>
      </c>
      <c r="Z689" s="48">
        <v>1</v>
      </c>
      <c r="AA689" s="49"/>
      <c r="AB689" s="48">
        <v>39</v>
      </c>
      <c r="AC689" s="49"/>
      <c r="AD689" s="49"/>
      <c r="AE689" s="49"/>
      <c r="AF689" s="48">
        <v>90</v>
      </c>
      <c r="AG689" s="48">
        <v>0</v>
      </c>
      <c r="AH689" s="49"/>
      <c r="AI689" s="48">
        <v>31</v>
      </c>
      <c r="AJ689" s="48">
        <v>0</v>
      </c>
      <c r="AK689" s="49"/>
      <c r="AL689" s="49"/>
      <c r="AM689" s="49"/>
      <c r="AN689" s="48">
        <v>19</v>
      </c>
      <c r="AO689" s="49"/>
      <c r="AP689" s="49"/>
      <c r="AQ689" s="49"/>
      <c r="AR689" s="48">
        <v>0</v>
      </c>
      <c r="AS689" s="49"/>
      <c r="AT689" s="48">
        <v>0</v>
      </c>
      <c r="AU689" s="40"/>
    </row>
    <row r="690" spans="1:47" ht="20.100000000000001" customHeight="1" x14ac:dyDescent="0.2">
      <c r="B690" s="5"/>
      <c r="D690" s="2" t="s">
        <v>98</v>
      </c>
      <c r="F690" s="39">
        <v>24</v>
      </c>
      <c r="G690" s="39"/>
      <c r="H690" s="39"/>
      <c r="I690" s="39"/>
      <c r="J690" s="39">
        <v>93</v>
      </c>
      <c r="K690" s="39">
        <v>10</v>
      </c>
      <c r="L690" s="39">
        <v>3</v>
      </c>
      <c r="M690" s="39"/>
      <c r="N690" s="39">
        <v>106</v>
      </c>
      <c r="O690" s="39"/>
      <c r="P690" s="39"/>
      <c r="Q690" s="39"/>
      <c r="R690" s="39">
        <v>36</v>
      </c>
      <c r="S690" s="39">
        <v>2</v>
      </c>
      <c r="T690" s="39">
        <v>0</v>
      </c>
      <c r="U690" s="39">
        <v>0</v>
      </c>
      <c r="V690" s="39">
        <v>4</v>
      </c>
      <c r="W690" s="39">
        <v>0</v>
      </c>
      <c r="X690" s="39">
        <v>1</v>
      </c>
      <c r="Y690" s="39">
        <v>25</v>
      </c>
      <c r="Z690" s="39">
        <v>4</v>
      </c>
      <c r="AA690" s="39"/>
      <c r="AB690" s="39">
        <v>72</v>
      </c>
      <c r="AC690" s="39"/>
      <c r="AD690" s="39"/>
      <c r="AE690" s="39"/>
      <c r="AF690" s="39">
        <v>71</v>
      </c>
      <c r="AG690" s="39">
        <v>3</v>
      </c>
      <c r="AH690" s="39"/>
      <c r="AI690" s="39">
        <v>29</v>
      </c>
      <c r="AJ690" s="39">
        <v>0</v>
      </c>
      <c r="AK690" s="39"/>
      <c r="AL690" s="39"/>
      <c r="AM690" s="39"/>
      <c r="AN690" s="39">
        <v>13</v>
      </c>
      <c r="AO690" s="39"/>
      <c r="AP690" s="39"/>
      <c r="AQ690" s="39"/>
      <c r="AR690" s="39">
        <v>0</v>
      </c>
      <c r="AS690" s="39"/>
      <c r="AT690" s="39">
        <v>0</v>
      </c>
      <c r="AU690" s="40"/>
    </row>
    <row r="691" spans="1:47" ht="19.5" customHeight="1" x14ac:dyDescent="0.2">
      <c r="D691" s="47" t="s">
        <v>99</v>
      </c>
      <c r="F691" s="48">
        <v>50</v>
      </c>
      <c r="G691" s="49"/>
      <c r="H691" s="49"/>
      <c r="I691" s="49"/>
      <c r="J691" s="48">
        <v>85</v>
      </c>
      <c r="K691" s="48">
        <v>22</v>
      </c>
      <c r="L691" s="48">
        <v>12</v>
      </c>
      <c r="M691" s="49"/>
      <c r="N691" s="48">
        <v>119</v>
      </c>
      <c r="O691" s="49"/>
      <c r="P691" s="49"/>
      <c r="Q691" s="49"/>
      <c r="R691" s="48">
        <v>39</v>
      </c>
      <c r="S691" s="48">
        <v>2</v>
      </c>
      <c r="T691" s="48">
        <v>0</v>
      </c>
      <c r="U691" s="48">
        <v>1</v>
      </c>
      <c r="V691" s="48">
        <v>25</v>
      </c>
      <c r="W691" s="48">
        <v>0</v>
      </c>
      <c r="X691" s="48">
        <v>0</v>
      </c>
      <c r="Y691" s="48">
        <v>26</v>
      </c>
      <c r="Z691" s="48">
        <v>0</v>
      </c>
      <c r="AA691" s="49"/>
      <c r="AB691" s="48">
        <v>93</v>
      </c>
      <c r="AC691" s="49"/>
      <c r="AD691" s="49"/>
      <c r="AE691" s="49"/>
      <c r="AF691" s="48">
        <v>75</v>
      </c>
      <c r="AG691" s="48">
        <v>3</v>
      </c>
      <c r="AH691" s="49"/>
      <c r="AI691" s="48">
        <v>26</v>
      </c>
      <c r="AJ691" s="48">
        <v>3</v>
      </c>
      <c r="AK691" s="49"/>
      <c r="AL691" s="49"/>
      <c r="AM691" s="49"/>
      <c r="AN691" s="48">
        <v>27</v>
      </c>
      <c r="AO691" s="49"/>
      <c r="AP691" s="49"/>
      <c r="AQ691" s="49"/>
      <c r="AR691" s="48">
        <v>0</v>
      </c>
      <c r="AS691" s="49"/>
      <c r="AT691" s="48">
        <v>0</v>
      </c>
      <c r="AU691" s="40"/>
    </row>
    <row r="692" spans="1:47" ht="20.100000000000001" customHeight="1" x14ac:dyDescent="0.2">
      <c r="D692" s="2" t="s">
        <v>114</v>
      </c>
      <c r="F692" s="39">
        <v>16</v>
      </c>
      <c r="G692" s="39"/>
      <c r="H692" s="39"/>
      <c r="I692" s="39"/>
      <c r="J692" s="39">
        <v>88</v>
      </c>
      <c r="K692" s="39">
        <v>24</v>
      </c>
      <c r="L692" s="39">
        <v>2</v>
      </c>
      <c r="M692" s="39"/>
      <c r="N692" s="39">
        <v>114</v>
      </c>
      <c r="O692" s="39"/>
      <c r="P692" s="39"/>
      <c r="Q692" s="39"/>
      <c r="R692" s="39">
        <v>5</v>
      </c>
      <c r="S692" s="39">
        <v>2</v>
      </c>
      <c r="T692" s="39">
        <v>0</v>
      </c>
      <c r="U692" s="39">
        <v>0</v>
      </c>
      <c r="V692" s="39">
        <v>6</v>
      </c>
      <c r="W692" s="39">
        <v>2</v>
      </c>
      <c r="X692" s="39">
        <v>0</v>
      </c>
      <c r="Y692" s="39">
        <v>46</v>
      </c>
      <c r="Z692" s="39">
        <v>0</v>
      </c>
      <c r="AA692" s="39"/>
      <c r="AB692" s="39">
        <v>61</v>
      </c>
      <c r="AC692" s="39"/>
      <c r="AD692" s="39"/>
      <c r="AE692" s="39"/>
      <c r="AF692" s="39">
        <v>58</v>
      </c>
      <c r="AG692" s="39">
        <v>15</v>
      </c>
      <c r="AH692" s="39"/>
      <c r="AI692" s="39">
        <v>28</v>
      </c>
      <c r="AJ692" s="39">
        <v>5</v>
      </c>
      <c r="AK692" s="39"/>
      <c r="AL692" s="39"/>
      <c r="AM692" s="39"/>
      <c r="AN692" s="39">
        <v>29</v>
      </c>
      <c r="AO692" s="39"/>
      <c r="AP692" s="39"/>
      <c r="AQ692" s="39"/>
      <c r="AR692" s="39">
        <v>0</v>
      </c>
      <c r="AS692" s="39"/>
      <c r="AT692" s="39">
        <v>0</v>
      </c>
      <c r="AU692" s="40"/>
    </row>
    <row r="693" spans="1:47" ht="19.5" customHeight="1" x14ac:dyDescent="0.2">
      <c r="D693" s="47" t="s">
        <v>101</v>
      </c>
      <c r="F693" s="48">
        <v>17</v>
      </c>
      <c r="G693" s="49"/>
      <c r="H693" s="49"/>
      <c r="I693" s="49"/>
      <c r="J693" s="48">
        <v>4</v>
      </c>
      <c r="K693" s="48">
        <v>1</v>
      </c>
      <c r="L693" s="48">
        <v>1</v>
      </c>
      <c r="M693" s="49"/>
      <c r="N693" s="48">
        <v>6</v>
      </c>
      <c r="O693" s="49"/>
      <c r="P693" s="49"/>
      <c r="Q693" s="49"/>
      <c r="R693" s="48">
        <v>6</v>
      </c>
      <c r="S693" s="48">
        <v>1</v>
      </c>
      <c r="T693" s="48">
        <v>0</v>
      </c>
      <c r="U693" s="48">
        <v>0</v>
      </c>
      <c r="V693" s="48">
        <v>1</v>
      </c>
      <c r="W693" s="48">
        <v>0</v>
      </c>
      <c r="X693" s="48">
        <v>0</v>
      </c>
      <c r="Y693" s="48">
        <v>5</v>
      </c>
      <c r="Z693" s="48">
        <v>0</v>
      </c>
      <c r="AA693" s="49"/>
      <c r="AB693" s="48">
        <v>13</v>
      </c>
      <c r="AC693" s="49"/>
      <c r="AD693" s="49"/>
      <c r="AE693" s="49"/>
      <c r="AF693" s="48">
        <v>1</v>
      </c>
      <c r="AG693" s="48">
        <v>2</v>
      </c>
      <c r="AH693" s="49"/>
      <c r="AI693" s="48">
        <v>2</v>
      </c>
      <c r="AJ693" s="48">
        <v>0</v>
      </c>
      <c r="AK693" s="49"/>
      <c r="AL693" s="49"/>
      <c r="AM693" s="49"/>
      <c r="AN693" s="48">
        <v>9</v>
      </c>
      <c r="AO693" s="49"/>
      <c r="AP693" s="49"/>
      <c r="AQ693" s="49"/>
      <c r="AR693" s="48">
        <v>0</v>
      </c>
      <c r="AS693" s="49"/>
      <c r="AT693" s="48">
        <v>0</v>
      </c>
      <c r="AU693" s="40"/>
    </row>
    <row r="694" spans="1:47" ht="20.100000000000001" customHeight="1" x14ac:dyDescent="0.2">
      <c r="D694" s="2" t="s">
        <v>102</v>
      </c>
      <c r="F694" s="39">
        <v>13</v>
      </c>
      <c r="G694" s="39"/>
      <c r="H694" s="39"/>
      <c r="I694" s="39"/>
      <c r="J694" s="39">
        <v>93</v>
      </c>
      <c r="K694" s="39">
        <v>0</v>
      </c>
      <c r="L694" s="39">
        <v>0</v>
      </c>
      <c r="M694" s="39"/>
      <c r="N694" s="39">
        <v>93</v>
      </c>
      <c r="O694" s="39"/>
      <c r="P694" s="39"/>
      <c r="Q694" s="39"/>
      <c r="R694" s="39">
        <v>6</v>
      </c>
      <c r="S694" s="39">
        <v>1</v>
      </c>
      <c r="T694" s="39">
        <v>0</v>
      </c>
      <c r="U694" s="39">
        <v>0</v>
      </c>
      <c r="V694" s="39">
        <v>1</v>
      </c>
      <c r="W694" s="39">
        <v>0</v>
      </c>
      <c r="X694" s="39">
        <v>1</v>
      </c>
      <c r="Y694" s="39">
        <v>58</v>
      </c>
      <c r="Z694" s="39">
        <v>9</v>
      </c>
      <c r="AA694" s="39"/>
      <c r="AB694" s="39">
        <v>76</v>
      </c>
      <c r="AC694" s="39"/>
      <c r="AD694" s="39"/>
      <c r="AE694" s="39"/>
      <c r="AF694" s="39">
        <v>23</v>
      </c>
      <c r="AG694" s="39">
        <v>1</v>
      </c>
      <c r="AH694" s="39"/>
      <c r="AI694" s="39">
        <v>17</v>
      </c>
      <c r="AJ694" s="39">
        <v>0</v>
      </c>
      <c r="AK694" s="39"/>
      <c r="AL694" s="39"/>
      <c r="AM694" s="39"/>
      <c r="AN694" s="39">
        <v>23</v>
      </c>
      <c r="AO694" s="39"/>
      <c r="AP694" s="39"/>
      <c r="AQ694" s="39"/>
      <c r="AR694" s="39">
        <v>0</v>
      </c>
      <c r="AS694" s="39"/>
      <c r="AT694" s="39">
        <v>0</v>
      </c>
      <c r="AU694" s="40"/>
    </row>
    <row r="695" spans="1:47" ht="20.100000000000001" customHeight="1" x14ac:dyDescent="0.2"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40"/>
    </row>
    <row r="696" spans="1:47" s="1" customFormat="1" ht="20.100000000000001" customHeight="1" x14ac:dyDescent="0.25">
      <c r="A696" s="3"/>
      <c r="B696" s="6"/>
      <c r="C696" s="51" t="s">
        <v>159</v>
      </c>
      <c r="D696" s="52"/>
      <c r="E696" s="5"/>
      <c r="F696" s="53">
        <v>155</v>
      </c>
      <c r="G696" s="54"/>
      <c r="H696" s="54"/>
      <c r="I696" s="54"/>
      <c r="J696" s="53">
        <v>451</v>
      </c>
      <c r="K696" s="53">
        <v>59</v>
      </c>
      <c r="L696" s="53">
        <v>24</v>
      </c>
      <c r="M696" s="54"/>
      <c r="N696" s="53">
        <v>534</v>
      </c>
      <c r="O696" s="54"/>
      <c r="P696" s="54"/>
      <c r="Q696" s="54"/>
      <c r="R696" s="53">
        <v>131</v>
      </c>
      <c r="S696" s="53">
        <v>9</v>
      </c>
      <c r="T696" s="53">
        <v>0</v>
      </c>
      <c r="U696" s="53">
        <v>1</v>
      </c>
      <c r="V696" s="53">
        <v>37</v>
      </c>
      <c r="W696" s="53">
        <v>2</v>
      </c>
      <c r="X696" s="53">
        <v>2</v>
      </c>
      <c r="Y696" s="53">
        <v>164</v>
      </c>
      <c r="Z696" s="53">
        <v>14</v>
      </c>
      <c r="AA696" s="54"/>
      <c r="AB696" s="53">
        <v>360</v>
      </c>
      <c r="AC696" s="54"/>
      <c r="AD696" s="54"/>
      <c r="AE696" s="54"/>
      <c r="AF696" s="53">
        <v>322</v>
      </c>
      <c r="AG696" s="53">
        <v>26</v>
      </c>
      <c r="AH696" s="54"/>
      <c r="AI696" s="53">
        <v>137</v>
      </c>
      <c r="AJ696" s="53">
        <v>8</v>
      </c>
      <c r="AK696" s="54"/>
      <c r="AL696" s="54"/>
      <c r="AM696" s="54"/>
      <c r="AN696" s="53">
        <v>126</v>
      </c>
      <c r="AO696" s="54"/>
      <c r="AP696" s="54"/>
      <c r="AQ696" s="54"/>
      <c r="AR696" s="53">
        <v>0</v>
      </c>
      <c r="AS696" s="54"/>
      <c r="AT696" s="53">
        <v>0</v>
      </c>
      <c r="AU696" s="40"/>
    </row>
    <row r="697" spans="1:47" s="1" customFormat="1" ht="20.100000000000001" customHeight="1" x14ac:dyDescent="0.2">
      <c r="A697" s="3"/>
      <c r="B697" s="6"/>
      <c r="C697" s="3"/>
      <c r="D697" s="3"/>
      <c r="E697" s="5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40"/>
    </row>
    <row r="698" spans="1:47" s="1" customFormat="1" ht="20.100000000000001" customHeight="1" x14ac:dyDescent="0.25">
      <c r="A698" s="3"/>
      <c r="B698" s="57" t="s">
        <v>293</v>
      </c>
      <c r="C698" s="58"/>
      <c r="D698" s="58"/>
      <c r="E698" s="5"/>
      <c r="F698" s="59">
        <v>155</v>
      </c>
      <c r="G698" s="54"/>
      <c r="H698" s="54"/>
      <c r="I698" s="54"/>
      <c r="J698" s="59">
        <v>451</v>
      </c>
      <c r="K698" s="59">
        <v>59</v>
      </c>
      <c r="L698" s="59">
        <v>24</v>
      </c>
      <c r="M698" s="54"/>
      <c r="N698" s="59">
        <v>534</v>
      </c>
      <c r="O698" s="54"/>
      <c r="P698" s="54"/>
      <c r="Q698" s="54"/>
      <c r="R698" s="59">
        <v>131</v>
      </c>
      <c r="S698" s="59">
        <v>9</v>
      </c>
      <c r="T698" s="59">
        <v>0</v>
      </c>
      <c r="U698" s="59">
        <v>1</v>
      </c>
      <c r="V698" s="59">
        <v>37</v>
      </c>
      <c r="W698" s="59">
        <v>2</v>
      </c>
      <c r="X698" s="59">
        <v>2</v>
      </c>
      <c r="Y698" s="59">
        <v>164</v>
      </c>
      <c r="Z698" s="59">
        <v>14</v>
      </c>
      <c r="AA698" s="54"/>
      <c r="AB698" s="59">
        <v>360</v>
      </c>
      <c r="AC698" s="54"/>
      <c r="AD698" s="54"/>
      <c r="AE698" s="54"/>
      <c r="AF698" s="59">
        <v>322</v>
      </c>
      <c r="AG698" s="59">
        <v>26</v>
      </c>
      <c r="AH698" s="54"/>
      <c r="AI698" s="59">
        <v>137</v>
      </c>
      <c r="AJ698" s="59">
        <v>8</v>
      </c>
      <c r="AK698" s="54"/>
      <c r="AL698" s="54"/>
      <c r="AM698" s="54"/>
      <c r="AN698" s="59">
        <v>126</v>
      </c>
      <c r="AO698" s="54"/>
      <c r="AP698" s="54"/>
      <c r="AQ698" s="54"/>
      <c r="AR698" s="59">
        <v>0</v>
      </c>
      <c r="AS698" s="54"/>
      <c r="AT698" s="59">
        <v>0</v>
      </c>
      <c r="AU698" s="40"/>
    </row>
    <row r="699" spans="1:47" ht="20.100000000000001" customHeight="1" x14ac:dyDescent="0.2"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40"/>
    </row>
    <row r="700" spans="1:47" ht="20.100000000000001" customHeight="1" x14ac:dyDescent="0.2">
      <c r="B700" s="6" t="s">
        <v>294</v>
      </c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40"/>
    </row>
    <row r="701" spans="1:47" ht="20.100000000000001" customHeight="1" x14ac:dyDescent="0.2">
      <c r="C701" s="3" t="s">
        <v>154</v>
      </c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40"/>
    </row>
    <row r="702" spans="1:47" ht="20.100000000000001" customHeight="1" x14ac:dyDescent="0.2">
      <c r="D702" s="2" t="s">
        <v>96</v>
      </c>
      <c r="F702" s="39">
        <v>10</v>
      </c>
      <c r="G702" s="39"/>
      <c r="H702" s="39"/>
      <c r="I702" s="39"/>
      <c r="J702" s="39">
        <v>7</v>
      </c>
      <c r="K702" s="39">
        <v>3</v>
      </c>
      <c r="L702" s="39">
        <v>4</v>
      </c>
      <c r="M702" s="39"/>
      <c r="N702" s="39">
        <v>14</v>
      </c>
      <c r="O702" s="39"/>
      <c r="P702" s="39"/>
      <c r="Q702" s="39"/>
      <c r="R702" s="39">
        <v>9</v>
      </c>
      <c r="S702" s="39">
        <v>2</v>
      </c>
      <c r="T702" s="39">
        <v>0</v>
      </c>
      <c r="U702" s="39">
        <v>0</v>
      </c>
      <c r="V702" s="39">
        <v>4</v>
      </c>
      <c r="W702" s="39">
        <v>0</v>
      </c>
      <c r="X702" s="39">
        <v>0</v>
      </c>
      <c r="Y702" s="39">
        <v>4</v>
      </c>
      <c r="Z702" s="39">
        <v>0</v>
      </c>
      <c r="AA702" s="39"/>
      <c r="AB702" s="39">
        <v>19</v>
      </c>
      <c r="AC702" s="39"/>
      <c r="AD702" s="39"/>
      <c r="AE702" s="39"/>
      <c r="AF702" s="39">
        <v>2</v>
      </c>
      <c r="AG702" s="39">
        <v>0</v>
      </c>
      <c r="AH702" s="39"/>
      <c r="AI702" s="39">
        <v>1</v>
      </c>
      <c r="AJ702" s="39">
        <v>4</v>
      </c>
      <c r="AK702" s="39"/>
      <c r="AL702" s="39"/>
      <c r="AM702" s="39"/>
      <c r="AN702" s="39">
        <v>8</v>
      </c>
      <c r="AO702" s="39"/>
      <c r="AP702" s="39"/>
      <c r="AQ702" s="39"/>
      <c r="AR702" s="39">
        <v>0</v>
      </c>
      <c r="AS702" s="39"/>
      <c r="AT702" s="39">
        <v>0</v>
      </c>
      <c r="AU702" s="40"/>
    </row>
    <row r="703" spans="1:47" ht="19.5" customHeight="1" x14ac:dyDescent="0.2">
      <c r="D703" s="47" t="s">
        <v>97</v>
      </c>
      <c r="F703" s="48">
        <v>18</v>
      </c>
      <c r="G703" s="49"/>
      <c r="H703" s="49"/>
      <c r="I703" s="49"/>
      <c r="J703" s="48">
        <v>4</v>
      </c>
      <c r="K703" s="48">
        <v>0</v>
      </c>
      <c r="L703" s="48">
        <v>4</v>
      </c>
      <c r="M703" s="49"/>
      <c r="N703" s="48">
        <v>8</v>
      </c>
      <c r="O703" s="49"/>
      <c r="P703" s="49"/>
      <c r="Q703" s="49"/>
      <c r="R703" s="48">
        <v>10</v>
      </c>
      <c r="S703" s="48">
        <v>2</v>
      </c>
      <c r="T703" s="48">
        <v>0</v>
      </c>
      <c r="U703" s="48">
        <v>0</v>
      </c>
      <c r="V703" s="48">
        <v>0</v>
      </c>
      <c r="W703" s="48">
        <v>0</v>
      </c>
      <c r="X703" s="48">
        <v>0</v>
      </c>
      <c r="Y703" s="48">
        <v>2</v>
      </c>
      <c r="Z703" s="48">
        <v>3</v>
      </c>
      <c r="AA703" s="49"/>
      <c r="AB703" s="48">
        <v>17</v>
      </c>
      <c r="AC703" s="49"/>
      <c r="AD703" s="49"/>
      <c r="AE703" s="49"/>
      <c r="AF703" s="48">
        <v>0</v>
      </c>
      <c r="AG703" s="48">
        <v>6</v>
      </c>
      <c r="AH703" s="49"/>
      <c r="AI703" s="48">
        <v>1</v>
      </c>
      <c r="AJ703" s="48">
        <v>6</v>
      </c>
      <c r="AK703" s="49"/>
      <c r="AL703" s="49"/>
      <c r="AM703" s="49"/>
      <c r="AN703" s="48">
        <v>10</v>
      </c>
      <c r="AO703" s="49"/>
      <c r="AP703" s="49"/>
      <c r="AQ703" s="49"/>
      <c r="AR703" s="48">
        <v>0</v>
      </c>
      <c r="AS703" s="49"/>
      <c r="AT703" s="48">
        <v>0</v>
      </c>
      <c r="AU703" s="40"/>
    </row>
    <row r="704" spans="1:47" ht="20.100000000000001" customHeight="1" x14ac:dyDescent="0.2">
      <c r="D704" s="2" t="s">
        <v>98</v>
      </c>
      <c r="F704" s="49">
        <v>12</v>
      </c>
      <c r="G704" s="49"/>
      <c r="H704" s="49"/>
      <c r="I704" s="49"/>
      <c r="J704" s="49">
        <v>3</v>
      </c>
      <c r="K704" s="49">
        <v>6</v>
      </c>
      <c r="L704" s="49">
        <v>6</v>
      </c>
      <c r="M704" s="49"/>
      <c r="N704" s="49">
        <v>15</v>
      </c>
      <c r="O704" s="49"/>
      <c r="P704" s="49"/>
      <c r="Q704" s="49"/>
      <c r="R704" s="49">
        <v>10</v>
      </c>
      <c r="S704" s="49">
        <v>1</v>
      </c>
      <c r="T704" s="49">
        <v>0</v>
      </c>
      <c r="U704" s="49">
        <v>0</v>
      </c>
      <c r="V704" s="49">
        <v>4</v>
      </c>
      <c r="W704" s="49">
        <v>0</v>
      </c>
      <c r="X704" s="49">
        <v>0</v>
      </c>
      <c r="Y704" s="49">
        <v>4</v>
      </c>
      <c r="Z704" s="49">
        <v>0</v>
      </c>
      <c r="AA704" s="49"/>
      <c r="AB704" s="49">
        <v>19</v>
      </c>
      <c r="AC704" s="49"/>
      <c r="AD704" s="49"/>
      <c r="AE704" s="49"/>
      <c r="AF704" s="49">
        <v>2</v>
      </c>
      <c r="AG704" s="49">
        <v>2</v>
      </c>
      <c r="AH704" s="49"/>
      <c r="AI704" s="49">
        <v>1</v>
      </c>
      <c r="AJ704" s="49">
        <v>1</v>
      </c>
      <c r="AK704" s="49"/>
      <c r="AL704" s="49"/>
      <c r="AM704" s="49"/>
      <c r="AN704" s="49">
        <v>6</v>
      </c>
      <c r="AO704" s="49"/>
      <c r="AP704" s="49"/>
      <c r="AQ704" s="49"/>
      <c r="AR704" s="49">
        <v>0</v>
      </c>
      <c r="AS704" s="49"/>
      <c r="AT704" s="49">
        <v>0</v>
      </c>
      <c r="AU704" s="40"/>
    </row>
    <row r="705" spans="1:47" ht="20.100000000000001" customHeight="1" x14ac:dyDescent="0.2"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40"/>
    </row>
    <row r="706" spans="1:47" s="1" customFormat="1" ht="20.100000000000001" customHeight="1" x14ac:dyDescent="0.25">
      <c r="A706" s="3"/>
      <c r="B706" s="6"/>
      <c r="C706" s="51" t="s">
        <v>159</v>
      </c>
      <c r="D706" s="52"/>
      <c r="E706" s="5"/>
      <c r="F706" s="53">
        <v>40</v>
      </c>
      <c r="G706" s="54"/>
      <c r="H706" s="54"/>
      <c r="I706" s="54"/>
      <c r="J706" s="53">
        <v>14</v>
      </c>
      <c r="K706" s="53">
        <v>9</v>
      </c>
      <c r="L706" s="53">
        <v>14</v>
      </c>
      <c r="M706" s="54"/>
      <c r="N706" s="53">
        <v>37</v>
      </c>
      <c r="O706" s="54"/>
      <c r="P706" s="54"/>
      <c r="Q706" s="54"/>
      <c r="R706" s="53">
        <v>29</v>
      </c>
      <c r="S706" s="53">
        <v>5</v>
      </c>
      <c r="T706" s="53">
        <v>0</v>
      </c>
      <c r="U706" s="53">
        <v>0</v>
      </c>
      <c r="V706" s="53">
        <v>8</v>
      </c>
      <c r="W706" s="53">
        <v>0</v>
      </c>
      <c r="X706" s="53">
        <v>0</v>
      </c>
      <c r="Y706" s="53">
        <v>10</v>
      </c>
      <c r="Z706" s="53">
        <v>3</v>
      </c>
      <c r="AA706" s="54"/>
      <c r="AB706" s="53">
        <v>55</v>
      </c>
      <c r="AC706" s="54"/>
      <c r="AD706" s="54"/>
      <c r="AE706" s="54"/>
      <c r="AF706" s="53">
        <v>4</v>
      </c>
      <c r="AG706" s="53">
        <v>8</v>
      </c>
      <c r="AH706" s="54"/>
      <c r="AI706" s="53">
        <v>3</v>
      </c>
      <c r="AJ706" s="53">
        <v>11</v>
      </c>
      <c r="AK706" s="54"/>
      <c r="AL706" s="54"/>
      <c r="AM706" s="54"/>
      <c r="AN706" s="53">
        <v>24</v>
      </c>
      <c r="AO706" s="54"/>
      <c r="AP706" s="54"/>
      <c r="AQ706" s="54"/>
      <c r="AR706" s="53">
        <v>0</v>
      </c>
      <c r="AS706" s="54"/>
      <c r="AT706" s="53">
        <v>0</v>
      </c>
      <c r="AU706" s="40"/>
    </row>
    <row r="707" spans="1:47" s="1" customFormat="1" ht="20.100000000000001" customHeight="1" x14ac:dyDescent="0.2">
      <c r="A707" s="3"/>
      <c r="B707" s="6"/>
      <c r="C707" s="3"/>
      <c r="D707" s="3"/>
      <c r="E707" s="5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40"/>
    </row>
    <row r="708" spans="1:47" s="1" customFormat="1" ht="20.100000000000001" customHeight="1" x14ac:dyDescent="0.25">
      <c r="A708" s="3"/>
      <c r="B708" s="57" t="s">
        <v>295</v>
      </c>
      <c r="C708" s="58"/>
      <c r="D708" s="58"/>
      <c r="E708" s="5"/>
      <c r="F708" s="59">
        <v>40</v>
      </c>
      <c r="G708" s="54"/>
      <c r="H708" s="54"/>
      <c r="I708" s="54"/>
      <c r="J708" s="59">
        <v>14</v>
      </c>
      <c r="K708" s="59">
        <v>9</v>
      </c>
      <c r="L708" s="59">
        <v>14</v>
      </c>
      <c r="M708" s="54"/>
      <c r="N708" s="59">
        <v>37</v>
      </c>
      <c r="O708" s="54"/>
      <c r="P708" s="54"/>
      <c r="Q708" s="54"/>
      <c r="R708" s="59">
        <v>29</v>
      </c>
      <c r="S708" s="59">
        <v>5</v>
      </c>
      <c r="T708" s="59">
        <v>0</v>
      </c>
      <c r="U708" s="59">
        <v>0</v>
      </c>
      <c r="V708" s="59">
        <v>8</v>
      </c>
      <c r="W708" s="59">
        <v>0</v>
      </c>
      <c r="X708" s="59">
        <v>0</v>
      </c>
      <c r="Y708" s="59">
        <v>10</v>
      </c>
      <c r="Z708" s="59">
        <v>3</v>
      </c>
      <c r="AA708" s="54"/>
      <c r="AB708" s="59">
        <v>55</v>
      </c>
      <c r="AC708" s="54"/>
      <c r="AD708" s="54"/>
      <c r="AE708" s="54"/>
      <c r="AF708" s="59">
        <v>4</v>
      </c>
      <c r="AG708" s="59">
        <v>8</v>
      </c>
      <c r="AH708" s="54"/>
      <c r="AI708" s="59">
        <v>3</v>
      </c>
      <c r="AJ708" s="59">
        <v>11</v>
      </c>
      <c r="AK708" s="54"/>
      <c r="AL708" s="54"/>
      <c r="AM708" s="54"/>
      <c r="AN708" s="59">
        <v>24</v>
      </c>
      <c r="AO708" s="54"/>
      <c r="AP708" s="54"/>
      <c r="AQ708" s="54"/>
      <c r="AR708" s="59">
        <v>0</v>
      </c>
      <c r="AS708" s="54"/>
      <c r="AT708" s="59">
        <v>0</v>
      </c>
      <c r="AU708" s="40"/>
    </row>
    <row r="709" spans="1:47" ht="20.100000000000001" customHeight="1" x14ac:dyDescent="0.2"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40"/>
    </row>
    <row r="710" spans="1:47" ht="20.100000000000001" customHeight="1" x14ac:dyDescent="0.2">
      <c r="B710" s="6" t="s">
        <v>296</v>
      </c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40"/>
    </row>
    <row r="711" spans="1:47" ht="20.100000000000001" customHeight="1" x14ac:dyDescent="0.2">
      <c r="B711" s="5"/>
      <c r="C711" s="3" t="s">
        <v>154</v>
      </c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40"/>
    </row>
    <row r="712" spans="1:47" ht="20.100000000000001" customHeight="1" x14ac:dyDescent="0.2">
      <c r="B712" s="5"/>
      <c r="D712" s="2" t="s">
        <v>96</v>
      </c>
      <c r="F712" s="39">
        <v>29</v>
      </c>
      <c r="G712" s="39"/>
      <c r="H712" s="39"/>
      <c r="I712" s="39"/>
      <c r="J712" s="39">
        <v>19</v>
      </c>
      <c r="K712" s="39">
        <v>1</v>
      </c>
      <c r="L712" s="39">
        <v>2</v>
      </c>
      <c r="M712" s="39"/>
      <c r="N712" s="39">
        <v>22</v>
      </c>
      <c r="O712" s="39"/>
      <c r="P712" s="39"/>
      <c r="Q712" s="39"/>
      <c r="R712" s="39">
        <v>14</v>
      </c>
      <c r="S712" s="39">
        <v>3</v>
      </c>
      <c r="T712" s="39">
        <v>1</v>
      </c>
      <c r="U712" s="39">
        <v>0</v>
      </c>
      <c r="V712" s="39">
        <v>0</v>
      </c>
      <c r="W712" s="39">
        <v>0</v>
      </c>
      <c r="X712" s="39">
        <v>2</v>
      </c>
      <c r="Y712" s="39">
        <v>3</v>
      </c>
      <c r="Z712" s="39">
        <v>15</v>
      </c>
      <c r="AA712" s="39"/>
      <c r="AB712" s="39">
        <v>38</v>
      </c>
      <c r="AC712" s="39"/>
      <c r="AD712" s="39"/>
      <c r="AE712" s="39"/>
      <c r="AF712" s="39">
        <v>1</v>
      </c>
      <c r="AG712" s="39">
        <v>5</v>
      </c>
      <c r="AH712" s="39"/>
      <c r="AI712" s="39">
        <v>2</v>
      </c>
      <c r="AJ712" s="39">
        <v>5</v>
      </c>
      <c r="AK712" s="39"/>
      <c r="AL712" s="39"/>
      <c r="AM712" s="39"/>
      <c r="AN712" s="39">
        <v>14</v>
      </c>
      <c r="AO712" s="39"/>
      <c r="AP712" s="39"/>
      <c r="AQ712" s="39"/>
      <c r="AR712" s="39">
        <v>0</v>
      </c>
      <c r="AS712" s="39"/>
      <c r="AT712" s="39">
        <v>0</v>
      </c>
      <c r="AU712" s="40"/>
    </row>
    <row r="713" spans="1:47" ht="19.5" customHeight="1" x14ac:dyDescent="0.2">
      <c r="D713" s="47" t="s">
        <v>97</v>
      </c>
      <c r="F713" s="48">
        <v>51</v>
      </c>
      <c r="G713" s="49"/>
      <c r="H713" s="49"/>
      <c r="I713" s="49"/>
      <c r="J713" s="48">
        <v>17</v>
      </c>
      <c r="K713" s="48">
        <v>5</v>
      </c>
      <c r="L713" s="48">
        <v>3</v>
      </c>
      <c r="M713" s="49"/>
      <c r="N713" s="48">
        <v>25</v>
      </c>
      <c r="O713" s="49"/>
      <c r="P713" s="49"/>
      <c r="Q713" s="49"/>
      <c r="R713" s="48">
        <v>27</v>
      </c>
      <c r="S713" s="48">
        <v>4</v>
      </c>
      <c r="T713" s="48">
        <v>3</v>
      </c>
      <c r="U713" s="48">
        <v>0</v>
      </c>
      <c r="V713" s="48">
        <v>0</v>
      </c>
      <c r="W713" s="48">
        <v>0</v>
      </c>
      <c r="X713" s="48">
        <v>1</v>
      </c>
      <c r="Y713" s="48">
        <v>14</v>
      </c>
      <c r="Z713" s="48">
        <v>0</v>
      </c>
      <c r="AA713" s="49"/>
      <c r="AB713" s="48">
        <v>49</v>
      </c>
      <c r="AC713" s="49"/>
      <c r="AD713" s="49"/>
      <c r="AE713" s="49"/>
      <c r="AF713" s="48">
        <v>4</v>
      </c>
      <c r="AG713" s="48">
        <v>11</v>
      </c>
      <c r="AH713" s="49"/>
      <c r="AI713" s="48">
        <v>4</v>
      </c>
      <c r="AJ713" s="48">
        <v>4</v>
      </c>
      <c r="AK713" s="49"/>
      <c r="AL713" s="49"/>
      <c r="AM713" s="49"/>
      <c r="AN713" s="48">
        <v>20</v>
      </c>
      <c r="AO713" s="49"/>
      <c r="AP713" s="49"/>
      <c r="AQ713" s="49"/>
      <c r="AR713" s="48">
        <v>0</v>
      </c>
      <c r="AS713" s="49"/>
      <c r="AT713" s="48">
        <v>0</v>
      </c>
      <c r="AU713" s="40"/>
    </row>
    <row r="714" spans="1:47" ht="20.100000000000001" customHeight="1" x14ac:dyDescent="0.2">
      <c r="D714" s="2" t="s">
        <v>113</v>
      </c>
      <c r="F714" s="39">
        <v>30</v>
      </c>
      <c r="G714" s="39"/>
      <c r="H714" s="39"/>
      <c r="I714" s="39"/>
      <c r="J714" s="39">
        <v>14</v>
      </c>
      <c r="K714" s="39">
        <v>0</v>
      </c>
      <c r="L714" s="39">
        <v>0</v>
      </c>
      <c r="M714" s="39"/>
      <c r="N714" s="39">
        <v>14</v>
      </c>
      <c r="O714" s="39"/>
      <c r="P714" s="39"/>
      <c r="Q714" s="39"/>
      <c r="R714" s="39">
        <v>15</v>
      </c>
      <c r="S714" s="39">
        <v>3</v>
      </c>
      <c r="T714" s="39">
        <v>2</v>
      </c>
      <c r="U714" s="39">
        <v>0</v>
      </c>
      <c r="V714" s="39">
        <v>1</v>
      </c>
      <c r="W714" s="39">
        <v>0</v>
      </c>
      <c r="X714" s="39">
        <v>0</v>
      </c>
      <c r="Y714" s="39">
        <v>6</v>
      </c>
      <c r="Z714" s="39">
        <v>1</v>
      </c>
      <c r="AA714" s="39"/>
      <c r="AB714" s="39">
        <v>28</v>
      </c>
      <c r="AC714" s="39"/>
      <c r="AD714" s="39"/>
      <c r="AE714" s="39"/>
      <c r="AF714" s="39">
        <v>3</v>
      </c>
      <c r="AG714" s="39">
        <v>5</v>
      </c>
      <c r="AH714" s="39"/>
      <c r="AI714" s="39">
        <v>2</v>
      </c>
      <c r="AJ714" s="39">
        <v>5</v>
      </c>
      <c r="AK714" s="39"/>
      <c r="AL714" s="39"/>
      <c r="AM714" s="39"/>
      <c r="AN714" s="39">
        <v>15</v>
      </c>
      <c r="AO714" s="39"/>
      <c r="AP714" s="39"/>
      <c r="AQ714" s="39"/>
      <c r="AR714" s="39">
        <v>0</v>
      </c>
      <c r="AS714" s="39"/>
      <c r="AT714" s="39">
        <v>0</v>
      </c>
      <c r="AU714" s="40"/>
    </row>
    <row r="715" spans="1:47" ht="19.5" customHeight="1" x14ac:dyDescent="0.2">
      <c r="D715" s="47" t="s">
        <v>136</v>
      </c>
      <c r="F715" s="48">
        <v>43</v>
      </c>
      <c r="G715" s="49"/>
      <c r="H715" s="49"/>
      <c r="I715" s="49"/>
      <c r="J715" s="48">
        <v>15</v>
      </c>
      <c r="K715" s="48">
        <v>1</v>
      </c>
      <c r="L715" s="48">
        <v>2</v>
      </c>
      <c r="M715" s="49"/>
      <c r="N715" s="48">
        <v>18</v>
      </c>
      <c r="O715" s="49"/>
      <c r="P715" s="49"/>
      <c r="Q715" s="49"/>
      <c r="R715" s="48">
        <v>15</v>
      </c>
      <c r="S715" s="48">
        <v>5</v>
      </c>
      <c r="T715" s="48">
        <v>0</v>
      </c>
      <c r="U715" s="48">
        <v>0</v>
      </c>
      <c r="V715" s="48">
        <v>3</v>
      </c>
      <c r="W715" s="48">
        <v>1</v>
      </c>
      <c r="X715" s="48">
        <v>0</v>
      </c>
      <c r="Y715" s="48">
        <v>8</v>
      </c>
      <c r="Z715" s="48">
        <v>0</v>
      </c>
      <c r="AA715" s="49"/>
      <c r="AB715" s="48">
        <v>32</v>
      </c>
      <c r="AC715" s="49"/>
      <c r="AD715" s="49"/>
      <c r="AE715" s="49"/>
      <c r="AF715" s="48">
        <v>4</v>
      </c>
      <c r="AG715" s="48">
        <v>11</v>
      </c>
      <c r="AH715" s="49"/>
      <c r="AI715" s="48">
        <v>7</v>
      </c>
      <c r="AJ715" s="48">
        <v>4</v>
      </c>
      <c r="AK715" s="49"/>
      <c r="AL715" s="49"/>
      <c r="AM715" s="49"/>
      <c r="AN715" s="48">
        <v>25</v>
      </c>
      <c r="AO715" s="49"/>
      <c r="AP715" s="49"/>
      <c r="AQ715" s="49"/>
      <c r="AR715" s="48">
        <v>0</v>
      </c>
      <c r="AS715" s="49"/>
      <c r="AT715" s="48">
        <v>0</v>
      </c>
      <c r="AU715" s="40"/>
    </row>
    <row r="716" spans="1:47" ht="20.100000000000001" customHeight="1" x14ac:dyDescent="0.2"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40"/>
    </row>
    <row r="717" spans="1:47" s="1" customFormat="1" ht="20.100000000000001" customHeight="1" x14ac:dyDescent="0.25">
      <c r="A717" s="3"/>
      <c r="B717" s="6"/>
      <c r="C717" s="51" t="s">
        <v>159</v>
      </c>
      <c r="D717" s="52"/>
      <c r="E717" s="5"/>
      <c r="F717" s="53">
        <v>153</v>
      </c>
      <c r="G717" s="54"/>
      <c r="H717" s="54"/>
      <c r="I717" s="54"/>
      <c r="J717" s="53">
        <v>65</v>
      </c>
      <c r="K717" s="53">
        <v>7</v>
      </c>
      <c r="L717" s="53">
        <v>7</v>
      </c>
      <c r="M717" s="54"/>
      <c r="N717" s="53">
        <v>79</v>
      </c>
      <c r="O717" s="54"/>
      <c r="P717" s="54"/>
      <c r="Q717" s="54"/>
      <c r="R717" s="53">
        <v>71</v>
      </c>
      <c r="S717" s="53">
        <v>15</v>
      </c>
      <c r="T717" s="53">
        <v>6</v>
      </c>
      <c r="U717" s="53">
        <v>0</v>
      </c>
      <c r="V717" s="53">
        <v>4</v>
      </c>
      <c r="W717" s="53">
        <v>1</v>
      </c>
      <c r="X717" s="53">
        <v>3</v>
      </c>
      <c r="Y717" s="53">
        <v>31</v>
      </c>
      <c r="Z717" s="53">
        <v>16</v>
      </c>
      <c r="AA717" s="54"/>
      <c r="AB717" s="53">
        <v>147</v>
      </c>
      <c r="AC717" s="54"/>
      <c r="AD717" s="54"/>
      <c r="AE717" s="54"/>
      <c r="AF717" s="53">
        <v>12</v>
      </c>
      <c r="AG717" s="53">
        <v>32</v>
      </c>
      <c r="AH717" s="54"/>
      <c r="AI717" s="53">
        <v>15</v>
      </c>
      <c r="AJ717" s="53">
        <v>18</v>
      </c>
      <c r="AK717" s="54"/>
      <c r="AL717" s="54"/>
      <c r="AM717" s="54"/>
      <c r="AN717" s="53">
        <v>74</v>
      </c>
      <c r="AO717" s="54"/>
      <c r="AP717" s="54"/>
      <c r="AQ717" s="54"/>
      <c r="AR717" s="53">
        <v>0</v>
      </c>
      <c r="AS717" s="54"/>
      <c r="AT717" s="53">
        <v>0</v>
      </c>
      <c r="AU717" s="40"/>
    </row>
    <row r="718" spans="1:47" s="1" customFormat="1" ht="20.100000000000001" customHeight="1" x14ac:dyDescent="0.2">
      <c r="A718" s="3"/>
      <c r="B718" s="6"/>
      <c r="C718" s="3"/>
      <c r="D718" s="3"/>
      <c r="E718" s="5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40"/>
    </row>
    <row r="719" spans="1:47" s="1" customFormat="1" ht="20.100000000000001" customHeight="1" x14ac:dyDescent="0.25">
      <c r="A719" s="3"/>
      <c r="B719" s="57" t="s">
        <v>297</v>
      </c>
      <c r="C719" s="58"/>
      <c r="D719" s="58"/>
      <c r="E719" s="5"/>
      <c r="F719" s="59">
        <v>153</v>
      </c>
      <c r="G719" s="54"/>
      <c r="H719" s="54"/>
      <c r="I719" s="54"/>
      <c r="J719" s="59">
        <v>65</v>
      </c>
      <c r="K719" s="59">
        <v>7</v>
      </c>
      <c r="L719" s="59">
        <v>7</v>
      </c>
      <c r="M719" s="54"/>
      <c r="N719" s="59">
        <v>79</v>
      </c>
      <c r="O719" s="54"/>
      <c r="P719" s="54"/>
      <c r="Q719" s="54"/>
      <c r="R719" s="59">
        <v>71</v>
      </c>
      <c r="S719" s="59">
        <v>15</v>
      </c>
      <c r="T719" s="59">
        <v>6</v>
      </c>
      <c r="U719" s="59">
        <v>0</v>
      </c>
      <c r="V719" s="59">
        <v>4</v>
      </c>
      <c r="W719" s="59">
        <v>1</v>
      </c>
      <c r="X719" s="59">
        <v>3</v>
      </c>
      <c r="Y719" s="59">
        <v>31</v>
      </c>
      <c r="Z719" s="59">
        <v>16</v>
      </c>
      <c r="AA719" s="54"/>
      <c r="AB719" s="59">
        <v>147</v>
      </c>
      <c r="AC719" s="54"/>
      <c r="AD719" s="54"/>
      <c r="AE719" s="54"/>
      <c r="AF719" s="59">
        <v>12</v>
      </c>
      <c r="AG719" s="59">
        <v>32</v>
      </c>
      <c r="AH719" s="54"/>
      <c r="AI719" s="59">
        <v>15</v>
      </c>
      <c r="AJ719" s="59">
        <v>18</v>
      </c>
      <c r="AK719" s="54"/>
      <c r="AL719" s="54"/>
      <c r="AM719" s="54"/>
      <c r="AN719" s="59">
        <v>74</v>
      </c>
      <c r="AO719" s="54"/>
      <c r="AP719" s="54"/>
      <c r="AQ719" s="54"/>
      <c r="AR719" s="59">
        <v>0</v>
      </c>
      <c r="AS719" s="54"/>
      <c r="AT719" s="59">
        <v>0</v>
      </c>
      <c r="AU719" s="40"/>
    </row>
    <row r="720" spans="1:47" s="1" customFormat="1" ht="20.100000000000001" customHeight="1" x14ac:dyDescent="0.2">
      <c r="A720" s="3"/>
      <c r="B720" s="63"/>
      <c r="C720" s="63"/>
      <c r="D720" s="63"/>
      <c r="E720" s="5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40"/>
    </row>
    <row r="721" spans="1:47" s="1" customFormat="1" ht="20.100000000000001" customHeight="1" x14ac:dyDescent="0.2">
      <c r="A721" s="3"/>
      <c r="B721" s="6" t="s">
        <v>298</v>
      </c>
      <c r="C721" s="63"/>
      <c r="D721" s="63"/>
      <c r="E721" s="5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40"/>
    </row>
    <row r="722" spans="1:47" s="1" customFormat="1" ht="20.100000000000001" customHeight="1" x14ac:dyDescent="0.2">
      <c r="A722" s="3"/>
      <c r="B722" s="63"/>
      <c r="C722" s="3" t="s">
        <v>154</v>
      </c>
      <c r="D722" s="2"/>
      <c r="E722" s="5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40"/>
    </row>
    <row r="723" spans="1:47" s="1" customFormat="1" ht="20.100000000000001" customHeight="1" x14ac:dyDescent="0.2">
      <c r="A723" s="3"/>
      <c r="B723" s="63"/>
      <c r="C723" s="3"/>
      <c r="D723" s="2" t="s">
        <v>299</v>
      </c>
      <c r="E723" s="5"/>
      <c r="F723" s="39">
        <v>31</v>
      </c>
      <c r="G723" s="39"/>
      <c r="H723" s="39"/>
      <c r="I723" s="39"/>
      <c r="J723" s="39">
        <v>6</v>
      </c>
      <c r="K723" s="39">
        <v>2</v>
      </c>
      <c r="L723" s="39">
        <v>0</v>
      </c>
      <c r="M723" s="39"/>
      <c r="N723" s="39">
        <v>8</v>
      </c>
      <c r="O723" s="39"/>
      <c r="P723" s="39"/>
      <c r="Q723" s="39"/>
      <c r="R723" s="39">
        <v>11</v>
      </c>
      <c r="S723" s="39">
        <v>7</v>
      </c>
      <c r="T723" s="39">
        <v>0</v>
      </c>
      <c r="U723" s="39">
        <v>0</v>
      </c>
      <c r="V723" s="39">
        <v>4</v>
      </c>
      <c r="W723" s="39">
        <v>0</v>
      </c>
      <c r="X723" s="39">
        <v>0</v>
      </c>
      <c r="Y723" s="39">
        <v>1</v>
      </c>
      <c r="Z723" s="39">
        <v>1</v>
      </c>
      <c r="AA723" s="39"/>
      <c r="AB723" s="39">
        <v>24</v>
      </c>
      <c r="AC723" s="39"/>
      <c r="AD723" s="39"/>
      <c r="AE723" s="39"/>
      <c r="AF723" s="39">
        <v>3</v>
      </c>
      <c r="AG723" s="39">
        <v>7</v>
      </c>
      <c r="AH723" s="39"/>
      <c r="AI723" s="39">
        <v>4</v>
      </c>
      <c r="AJ723" s="39">
        <v>3</v>
      </c>
      <c r="AK723" s="39"/>
      <c r="AL723" s="39"/>
      <c r="AM723" s="39"/>
      <c r="AN723" s="39">
        <v>12</v>
      </c>
      <c r="AO723" s="39"/>
      <c r="AP723" s="39"/>
      <c r="AQ723" s="39"/>
      <c r="AR723" s="39">
        <v>0</v>
      </c>
      <c r="AS723" s="39"/>
      <c r="AT723" s="39">
        <v>0</v>
      </c>
      <c r="AU723" s="40"/>
    </row>
    <row r="724" spans="1:47" ht="19.5" customHeight="1" x14ac:dyDescent="0.2">
      <c r="D724" s="47" t="s">
        <v>300</v>
      </c>
      <c r="F724" s="48">
        <v>18</v>
      </c>
      <c r="G724" s="49"/>
      <c r="H724" s="49"/>
      <c r="I724" s="49"/>
      <c r="J724" s="48">
        <v>2</v>
      </c>
      <c r="K724" s="48">
        <v>0</v>
      </c>
      <c r="L724" s="48">
        <v>2</v>
      </c>
      <c r="M724" s="49"/>
      <c r="N724" s="48">
        <v>4</v>
      </c>
      <c r="O724" s="49"/>
      <c r="P724" s="49"/>
      <c r="Q724" s="49"/>
      <c r="R724" s="48">
        <v>4</v>
      </c>
      <c r="S724" s="48">
        <v>4</v>
      </c>
      <c r="T724" s="48">
        <v>0</v>
      </c>
      <c r="U724" s="48">
        <v>0</v>
      </c>
      <c r="V724" s="48">
        <v>2</v>
      </c>
      <c r="W724" s="48">
        <v>0</v>
      </c>
      <c r="X724" s="48">
        <v>0</v>
      </c>
      <c r="Y724" s="48">
        <v>0</v>
      </c>
      <c r="Z724" s="48">
        <v>0</v>
      </c>
      <c r="AA724" s="49"/>
      <c r="AB724" s="48">
        <v>10</v>
      </c>
      <c r="AC724" s="49"/>
      <c r="AD724" s="49"/>
      <c r="AE724" s="49"/>
      <c r="AF724" s="48">
        <v>0</v>
      </c>
      <c r="AG724" s="48">
        <v>4</v>
      </c>
      <c r="AH724" s="49"/>
      <c r="AI724" s="48">
        <v>0</v>
      </c>
      <c r="AJ724" s="48">
        <v>0</v>
      </c>
      <c r="AK724" s="49"/>
      <c r="AL724" s="49"/>
      <c r="AM724" s="49"/>
      <c r="AN724" s="48">
        <v>8</v>
      </c>
      <c r="AO724" s="49"/>
      <c r="AP724" s="49"/>
      <c r="AQ724" s="49"/>
      <c r="AR724" s="48">
        <v>0</v>
      </c>
      <c r="AS724" s="49"/>
      <c r="AT724" s="48">
        <v>0</v>
      </c>
      <c r="AU724" s="40"/>
    </row>
    <row r="725" spans="1:47" s="1" customFormat="1" ht="19.5" customHeight="1" x14ac:dyDescent="0.2">
      <c r="A725" s="3"/>
      <c r="B725" s="63"/>
      <c r="C725" s="3"/>
      <c r="D725" s="2" t="s">
        <v>301</v>
      </c>
      <c r="E725" s="5"/>
      <c r="F725" s="39">
        <v>25</v>
      </c>
      <c r="G725" s="39"/>
      <c r="H725" s="39"/>
      <c r="I725" s="39"/>
      <c r="J725" s="39">
        <v>4</v>
      </c>
      <c r="K725" s="39">
        <v>3</v>
      </c>
      <c r="L725" s="39">
        <v>1</v>
      </c>
      <c r="M725" s="39"/>
      <c r="N725" s="39">
        <v>8</v>
      </c>
      <c r="O725" s="39"/>
      <c r="P725" s="39"/>
      <c r="Q725" s="39"/>
      <c r="R725" s="39">
        <v>6</v>
      </c>
      <c r="S725" s="39">
        <v>6</v>
      </c>
      <c r="T725" s="39">
        <v>0</v>
      </c>
      <c r="U725" s="39">
        <v>0</v>
      </c>
      <c r="V725" s="39">
        <v>5</v>
      </c>
      <c r="W725" s="39">
        <v>0</v>
      </c>
      <c r="X725" s="39">
        <v>0</v>
      </c>
      <c r="Y725" s="39">
        <v>0</v>
      </c>
      <c r="Z725" s="39">
        <v>1</v>
      </c>
      <c r="AA725" s="39"/>
      <c r="AB725" s="39">
        <v>18</v>
      </c>
      <c r="AC725" s="39"/>
      <c r="AD725" s="39"/>
      <c r="AE725" s="39"/>
      <c r="AF725" s="39">
        <v>0</v>
      </c>
      <c r="AG725" s="39">
        <v>6</v>
      </c>
      <c r="AH725" s="39"/>
      <c r="AI725" s="39">
        <v>1</v>
      </c>
      <c r="AJ725" s="39">
        <v>2</v>
      </c>
      <c r="AK725" s="39"/>
      <c r="AL725" s="39"/>
      <c r="AM725" s="39"/>
      <c r="AN725" s="39">
        <v>12</v>
      </c>
      <c r="AO725" s="39"/>
      <c r="AP725" s="39"/>
      <c r="AQ725" s="39"/>
      <c r="AR725" s="39">
        <v>0</v>
      </c>
      <c r="AS725" s="39"/>
      <c r="AT725" s="39">
        <v>0</v>
      </c>
      <c r="AU725" s="40"/>
    </row>
    <row r="726" spans="1:47" s="1" customFormat="1" ht="19.5" customHeight="1" x14ac:dyDescent="0.2">
      <c r="A726" s="3"/>
      <c r="B726" s="63"/>
      <c r="C726" s="3"/>
      <c r="D726" s="47" t="s">
        <v>302</v>
      </c>
      <c r="E726" s="5"/>
      <c r="F726" s="48">
        <v>1</v>
      </c>
      <c r="G726" s="49"/>
      <c r="H726" s="49"/>
      <c r="I726" s="49"/>
      <c r="J726" s="48">
        <v>0</v>
      </c>
      <c r="K726" s="48">
        <v>0</v>
      </c>
      <c r="L726" s="48">
        <v>0</v>
      </c>
      <c r="M726" s="49"/>
      <c r="N726" s="48">
        <v>0</v>
      </c>
      <c r="O726" s="49"/>
      <c r="P726" s="49"/>
      <c r="Q726" s="49"/>
      <c r="R726" s="48">
        <v>0</v>
      </c>
      <c r="S726" s="48">
        <v>0</v>
      </c>
      <c r="T726" s="48">
        <v>0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0</v>
      </c>
      <c r="AA726" s="49"/>
      <c r="AB726" s="48">
        <v>0</v>
      </c>
      <c r="AC726" s="49"/>
      <c r="AD726" s="49"/>
      <c r="AE726" s="49"/>
      <c r="AF726" s="48">
        <v>0</v>
      </c>
      <c r="AG726" s="48">
        <v>0</v>
      </c>
      <c r="AH726" s="49"/>
      <c r="AI726" s="48">
        <v>0</v>
      </c>
      <c r="AJ726" s="48">
        <v>0</v>
      </c>
      <c r="AK726" s="49"/>
      <c r="AL726" s="49"/>
      <c r="AM726" s="49"/>
      <c r="AN726" s="48">
        <v>1</v>
      </c>
      <c r="AO726" s="49"/>
      <c r="AP726" s="49"/>
      <c r="AQ726" s="49"/>
      <c r="AR726" s="48">
        <v>0</v>
      </c>
      <c r="AS726" s="49"/>
      <c r="AT726" s="48">
        <v>0</v>
      </c>
      <c r="AU726" s="40"/>
    </row>
    <row r="727" spans="1:47" s="1" customFormat="1" ht="19.5" customHeight="1" x14ac:dyDescent="0.2">
      <c r="A727" s="3"/>
      <c r="B727" s="63"/>
      <c r="C727" s="3"/>
      <c r="D727" s="2" t="s">
        <v>303</v>
      </c>
      <c r="E727" s="5"/>
      <c r="F727" s="39">
        <v>3</v>
      </c>
      <c r="G727" s="39"/>
      <c r="H727" s="39"/>
      <c r="I727" s="39"/>
      <c r="J727" s="39">
        <v>1</v>
      </c>
      <c r="K727" s="39">
        <v>0</v>
      </c>
      <c r="L727" s="39">
        <v>0</v>
      </c>
      <c r="M727" s="39"/>
      <c r="N727" s="39">
        <v>1</v>
      </c>
      <c r="O727" s="39"/>
      <c r="P727" s="39"/>
      <c r="Q727" s="39"/>
      <c r="R727" s="39">
        <v>1</v>
      </c>
      <c r="S727" s="39">
        <v>0</v>
      </c>
      <c r="T727" s="39">
        <v>0</v>
      </c>
      <c r="U727" s="39">
        <v>0</v>
      </c>
      <c r="V727" s="39">
        <v>0</v>
      </c>
      <c r="W727" s="39">
        <v>1</v>
      </c>
      <c r="X727" s="39">
        <v>0</v>
      </c>
      <c r="Y727" s="39">
        <v>0</v>
      </c>
      <c r="Z727" s="39">
        <v>0</v>
      </c>
      <c r="AA727" s="39"/>
      <c r="AB727" s="39">
        <v>2</v>
      </c>
      <c r="AC727" s="39"/>
      <c r="AD727" s="39"/>
      <c r="AE727" s="39"/>
      <c r="AF727" s="39">
        <v>0</v>
      </c>
      <c r="AG727" s="39">
        <v>1</v>
      </c>
      <c r="AH727" s="39"/>
      <c r="AI727" s="39">
        <v>0</v>
      </c>
      <c r="AJ727" s="39">
        <v>0</v>
      </c>
      <c r="AK727" s="39"/>
      <c r="AL727" s="39"/>
      <c r="AM727" s="39"/>
      <c r="AN727" s="39">
        <v>1</v>
      </c>
      <c r="AO727" s="39"/>
      <c r="AP727" s="39"/>
      <c r="AQ727" s="39"/>
      <c r="AR727" s="39">
        <v>0</v>
      </c>
      <c r="AS727" s="39"/>
      <c r="AT727" s="39">
        <v>0</v>
      </c>
      <c r="AU727" s="40"/>
    </row>
    <row r="728" spans="1:47" s="1" customFormat="1" ht="19.5" customHeight="1" x14ac:dyDescent="0.2">
      <c r="A728" s="3"/>
      <c r="B728" s="63"/>
      <c r="C728" s="3"/>
      <c r="D728" s="47" t="s">
        <v>304</v>
      </c>
      <c r="E728" s="5"/>
      <c r="F728" s="48">
        <v>0</v>
      </c>
      <c r="G728" s="49"/>
      <c r="H728" s="49"/>
      <c r="I728" s="49"/>
      <c r="J728" s="48">
        <v>1</v>
      </c>
      <c r="K728" s="48">
        <v>0</v>
      </c>
      <c r="L728" s="48">
        <v>0</v>
      </c>
      <c r="M728" s="49"/>
      <c r="N728" s="48">
        <v>1</v>
      </c>
      <c r="O728" s="49"/>
      <c r="P728" s="49"/>
      <c r="Q728" s="49"/>
      <c r="R728" s="48">
        <v>0</v>
      </c>
      <c r="S728" s="48">
        <v>0</v>
      </c>
      <c r="T728" s="48">
        <v>0</v>
      </c>
      <c r="U728" s="48">
        <v>0</v>
      </c>
      <c r="V728" s="48">
        <v>1</v>
      </c>
      <c r="W728" s="48">
        <v>0</v>
      </c>
      <c r="X728" s="48">
        <v>0</v>
      </c>
      <c r="Y728" s="48">
        <v>0</v>
      </c>
      <c r="Z728" s="48">
        <v>0</v>
      </c>
      <c r="AA728" s="49"/>
      <c r="AB728" s="48">
        <v>1</v>
      </c>
      <c r="AC728" s="49"/>
      <c r="AD728" s="49"/>
      <c r="AE728" s="49"/>
      <c r="AF728" s="48">
        <v>0</v>
      </c>
      <c r="AG728" s="48">
        <v>0</v>
      </c>
      <c r="AH728" s="49"/>
      <c r="AI728" s="48">
        <v>0</v>
      </c>
      <c r="AJ728" s="48">
        <v>0</v>
      </c>
      <c r="AK728" s="49"/>
      <c r="AL728" s="49"/>
      <c r="AM728" s="49"/>
      <c r="AN728" s="48">
        <v>0</v>
      </c>
      <c r="AO728" s="49"/>
      <c r="AP728" s="49"/>
      <c r="AQ728" s="49"/>
      <c r="AR728" s="48">
        <v>0</v>
      </c>
      <c r="AS728" s="49"/>
      <c r="AT728" s="48">
        <v>0</v>
      </c>
      <c r="AU728" s="40"/>
    </row>
    <row r="729" spans="1:47" s="1" customFormat="1" ht="20.100000000000001" customHeight="1" x14ac:dyDescent="0.2">
      <c r="A729" s="3"/>
      <c r="B729" s="63"/>
      <c r="C729" s="3"/>
      <c r="D729" s="2"/>
      <c r="E729" s="5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40"/>
    </row>
    <row r="730" spans="1:47" s="1" customFormat="1" ht="20.100000000000001" customHeight="1" x14ac:dyDescent="0.25">
      <c r="A730" s="3"/>
      <c r="B730" s="6"/>
      <c r="C730" s="51" t="s">
        <v>159</v>
      </c>
      <c r="D730" s="52"/>
      <c r="E730" s="5"/>
      <c r="F730" s="53">
        <v>78</v>
      </c>
      <c r="G730" s="54"/>
      <c r="H730" s="54"/>
      <c r="I730" s="54"/>
      <c r="J730" s="53">
        <v>14</v>
      </c>
      <c r="K730" s="53">
        <v>5</v>
      </c>
      <c r="L730" s="53">
        <v>3</v>
      </c>
      <c r="M730" s="54"/>
      <c r="N730" s="53">
        <v>22</v>
      </c>
      <c r="O730" s="54"/>
      <c r="P730" s="54"/>
      <c r="Q730" s="54"/>
      <c r="R730" s="53">
        <v>22</v>
      </c>
      <c r="S730" s="53">
        <v>17</v>
      </c>
      <c r="T730" s="53">
        <v>0</v>
      </c>
      <c r="U730" s="53">
        <v>0</v>
      </c>
      <c r="V730" s="53">
        <v>12</v>
      </c>
      <c r="W730" s="53">
        <v>1</v>
      </c>
      <c r="X730" s="53">
        <v>0</v>
      </c>
      <c r="Y730" s="53">
        <v>1</v>
      </c>
      <c r="Z730" s="53">
        <v>2</v>
      </c>
      <c r="AA730" s="54"/>
      <c r="AB730" s="53">
        <v>55</v>
      </c>
      <c r="AC730" s="54"/>
      <c r="AD730" s="54"/>
      <c r="AE730" s="54"/>
      <c r="AF730" s="53">
        <v>3</v>
      </c>
      <c r="AG730" s="53">
        <v>18</v>
      </c>
      <c r="AH730" s="54"/>
      <c r="AI730" s="53">
        <v>5</v>
      </c>
      <c r="AJ730" s="53">
        <v>5</v>
      </c>
      <c r="AK730" s="54"/>
      <c r="AL730" s="54"/>
      <c r="AM730" s="54"/>
      <c r="AN730" s="53">
        <v>34</v>
      </c>
      <c r="AO730" s="54"/>
      <c r="AP730" s="54"/>
      <c r="AQ730" s="54"/>
      <c r="AR730" s="53">
        <v>0</v>
      </c>
      <c r="AS730" s="54"/>
      <c r="AT730" s="53">
        <v>0</v>
      </c>
      <c r="AU730" s="40"/>
    </row>
    <row r="731" spans="1:47" s="1" customFormat="1" ht="20.100000000000001" customHeight="1" x14ac:dyDescent="0.2">
      <c r="A731" s="3"/>
      <c r="B731" s="63"/>
      <c r="C731" s="63"/>
      <c r="D731" s="63"/>
      <c r="E731" s="5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40"/>
    </row>
    <row r="732" spans="1:47" s="1" customFormat="1" ht="20.100000000000001" customHeight="1" x14ac:dyDescent="0.25">
      <c r="A732" s="3"/>
      <c r="B732" s="57" t="s">
        <v>305</v>
      </c>
      <c r="C732" s="58"/>
      <c r="D732" s="58"/>
      <c r="E732" s="5"/>
      <c r="F732" s="59">
        <v>78</v>
      </c>
      <c r="G732" s="54"/>
      <c r="H732" s="54"/>
      <c r="I732" s="54"/>
      <c r="J732" s="59">
        <v>14</v>
      </c>
      <c r="K732" s="59">
        <v>5</v>
      </c>
      <c r="L732" s="59">
        <v>3</v>
      </c>
      <c r="M732" s="54"/>
      <c r="N732" s="59">
        <v>22</v>
      </c>
      <c r="O732" s="54"/>
      <c r="P732" s="54"/>
      <c r="Q732" s="54"/>
      <c r="R732" s="59">
        <v>22</v>
      </c>
      <c r="S732" s="59">
        <v>17</v>
      </c>
      <c r="T732" s="59">
        <v>0</v>
      </c>
      <c r="U732" s="59">
        <v>0</v>
      </c>
      <c r="V732" s="59">
        <v>12</v>
      </c>
      <c r="W732" s="59">
        <v>1</v>
      </c>
      <c r="X732" s="59">
        <v>0</v>
      </c>
      <c r="Y732" s="59">
        <v>1</v>
      </c>
      <c r="Z732" s="59">
        <v>2</v>
      </c>
      <c r="AA732" s="54"/>
      <c r="AB732" s="59">
        <v>55</v>
      </c>
      <c r="AC732" s="54"/>
      <c r="AD732" s="54"/>
      <c r="AE732" s="54"/>
      <c r="AF732" s="59">
        <v>3</v>
      </c>
      <c r="AG732" s="59">
        <v>18</v>
      </c>
      <c r="AH732" s="54"/>
      <c r="AI732" s="59">
        <v>5</v>
      </c>
      <c r="AJ732" s="59">
        <v>5</v>
      </c>
      <c r="AK732" s="54"/>
      <c r="AL732" s="54"/>
      <c r="AM732" s="54"/>
      <c r="AN732" s="59">
        <v>34</v>
      </c>
      <c r="AO732" s="54"/>
      <c r="AP732" s="54"/>
      <c r="AQ732" s="54"/>
      <c r="AR732" s="59">
        <v>0</v>
      </c>
      <c r="AS732" s="54"/>
      <c r="AT732" s="59">
        <v>0</v>
      </c>
      <c r="AU732" s="40"/>
    </row>
    <row r="733" spans="1:47" s="1" customFormat="1" ht="20.100000000000001" customHeight="1" x14ac:dyDescent="0.2">
      <c r="A733" s="3"/>
      <c r="B733" s="63"/>
      <c r="C733" s="63"/>
      <c r="D733" s="63"/>
      <c r="E733" s="5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40"/>
    </row>
    <row r="734" spans="1:47" s="1" customFormat="1" ht="20.100000000000001" customHeight="1" x14ac:dyDescent="0.2">
      <c r="A734" s="3"/>
      <c r="B734" s="6" t="s">
        <v>306</v>
      </c>
      <c r="C734" s="63"/>
      <c r="D734" s="63"/>
      <c r="E734" s="5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40"/>
    </row>
    <row r="735" spans="1:47" s="1" customFormat="1" ht="20.100000000000001" customHeight="1" x14ac:dyDescent="0.2">
      <c r="A735" s="3"/>
      <c r="B735" s="63"/>
      <c r="C735" s="3" t="s">
        <v>154</v>
      </c>
      <c r="D735" s="2"/>
      <c r="E735" s="5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40"/>
    </row>
    <row r="736" spans="1:47" s="1" customFormat="1" ht="20.100000000000001" customHeight="1" x14ac:dyDescent="0.2">
      <c r="A736" s="3"/>
      <c r="B736" s="63"/>
      <c r="C736" s="3"/>
      <c r="D736" s="2" t="s">
        <v>96</v>
      </c>
      <c r="E736" s="5"/>
      <c r="F736" s="39">
        <v>91</v>
      </c>
      <c r="G736" s="39"/>
      <c r="H736" s="39"/>
      <c r="I736" s="39"/>
      <c r="J736" s="39">
        <v>11</v>
      </c>
      <c r="K736" s="39">
        <v>0</v>
      </c>
      <c r="L736" s="39">
        <v>6</v>
      </c>
      <c r="M736" s="39"/>
      <c r="N736" s="39">
        <v>17</v>
      </c>
      <c r="O736" s="39"/>
      <c r="P736" s="39"/>
      <c r="Q736" s="39"/>
      <c r="R736" s="39">
        <v>21</v>
      </c>
      <c r="S736" s="39">
        <v>1</v>
      </c>
      <c r="T736" s="39">
        <v>3</v>
      </c>
      <c r="U736" s="39">
        <v>0</v>
      </c>
      <c r="V736" s="39">
        <v>5</v>
      </c>
      <c r="W736" s="39">
        <v>0</v>
      </c>
      <c r="X736" s="39">
        <v>0</v>
      </c>
      <c r="Y736" s="39">
        <v>5</v>
      </c>
      <c r="Z736" s="39">
        <v>0</v>
      </c>
      <c r="AA736" s="39"/>
      <c r="AB736" s="39">
        <v>35</v>
      </c>
      <c r="AC736" s="39"/>
      <c r="AD736" s="39"/>
      <c r="AE736" s="39"/>
      <c r="AF736" s="39">
        <v>7</v>
      </c>
      <c r="AG736" s="39">
        <v>21</v>
      </c>
      <c r="AH736" s="39"/>
      <c r="AI736" s="39">
        <v>7</v>
      </c>
      <c r="AJ736" s="39">
        <v>5</v>
      </c>
      <c r="AK736" s="39"/>
      <c r="AL736" s="39"/>
      <c r="AM736" s="39"/>
      <c r="AN736" s="39">
        <v>57</v>
      </c>
      <c r="AO736" s="39"/>
      <c r="AP736" s="39"/>
      <c r="AQ736" s="39"/>
      <c r="AR736" s="39">
        <v>0</v>
      </c>
      <c r="AS736" s="39"/>
      <c r="AT736" s="39">
        <v>0</v>
      </c>
      <c r="AU736" s="40"/>
    </row>
    <row r="737" spans="1:47" ht="19.5" customHeight="1" x14ac:dyDescent="0.2">
      <c r="D737" s="47" t="s">
        <v>97</v>
      </c>
      <c r="F737" s="48">
        <v>33</v>
      </c>
      <c r="G737" s="49"/>
      <c r="H737" s="49"/>
      <c r="I737" s="49"/>
      <c r="J737" s="48">
        <v>6</v>
      </c>
      <c r="K737" s="48">
        <v>1</v>
      </c>
      <c r="L737" s="48">
        <v>3</v>
      </c>
      <c r="M737" s="49"/>
      <c r="N737" s="48">
        <v>10</v>
      </c>
      <c r="O737" s="49"/>
      <c r="P737" s="49"/>
      <c r="Q737" s="49"/>
      <c r="R737" s="48">
        <v>17</v>
      </c>
      <c r="S737" s="48">
        <v>2</v>
      </c>
      <c r="T737" s="48">
        <v>1</v>
      </c>
      <c r="U737" s="48">
        <v>0</v>
      </c>
      <c r="V737" s="48">
        <v>2</v>
      </c>
      <c r="W737" s="48">
        <v>0</v>
      </c>
      <c r="X737" s="48">
        <v>1</v>
      </c>
      <c r="Y737" s="48">
        <v>3</v>
      </c>
      <c r="Z737" s="48">
        <v>2</v>
      </c>
      <c r="AA737" s="49"/>
      <c r="AB737" s="48">
        <v>28</v>
      </c>
      <c r="AC737" s="49"/>
      <c r="AD737" s="49"/>
      <c r="AE737" s="49"/>
      <c r="AF737" s="48">
        <v>0</v>
      </c>
      <c r="AG737" s="48">
        <v>6</v>
      </c>
      <c r="AH737" s="49"/>
      <c r="AI737" s="48">
        <v>3</v>
      </c>
      <c r="AJ737" s="48">
        <v>8</v>
      </c>
      <c r="AK737" s="49"/>
      <c r="AL737" s="49"/>
      <c r="AM737" s="49"/>
      <c r="AN737" s="48">
        <v>20</v>
      </c>
      <c r="AO737" s="49"/>
      <c r="AP737" s="49"/>
      <c r="AQ737" s="49"/>
      <c r="AR737" s="48">
        <v>0</v>
      </c>
      <c r="AS737" s="49"/>
      <c r="AT737" s="48">
        <v>0</v>
      </c>
      <c r="AU737" s="40"/>
    </row>
    <row r="738" spans="1:47" s="1" customFormat="1" ht="20.100000000000001" customHeight="1" x14ac:dyDescent="0.2">
      <c r="A738" s="3"/>
      <c r="B738" s="63"/>
      <c r="C738" s="3"/>
      <c r="D738" s="2"/>
      <c r="E738" s="5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40"/>
    </row>
    <row r="739" spans="1:47" s="1" customFormat="1" ht="20.100000000000001" customHeight="1" x14ac:dyDescent="0.25">
      <c r="A739" s="3"/>
      <c r="B739" s="6"/>
      <c r="C739" s="51" t="s">
        <v>159</v>
      </c>
      <c r="D739" s="52"/>
      <c r="E739" s="5"/>
      <c r="F739" s="53">
        <v>124</v>
      </c>
      <c r="G739" s="54"/>
      <c r="H739" s="54"/>
      <c r="I739" s="54"/>
      <c r="J739" s="53">
        <v>17</v>
      </c>
      <c r="K739" s="53">
        <v>1</v>
      </c>
      <c r="L739" s="53">
        <v>9</v>
      </c>
      <c r="M739" s="54"/>
      <c r="N739" s="53">
        <v>27</v>
      </c>
      <c r="O739" s="54"/>
      <c r="P739" s="54"/>
      <c r="Q739" s="54"/>
      <c r="R739" s="53">
        <v>38</v>
      </c>
      <c r="S739" s="53">
        <v>3</v>
      </c>
      <c r="T739" s="53">
        <v>4</v>
      </c>
      <c r="U739" s="53">
        <v>0</v>
      </c>
      <c r="V739" s="53">
        <v>7</v>
      </c>
      <c r="W739" s="53">
        <v>0</v>
      </c>
      <c r="X739" s="53">
        <v>1</v>
      </c>
      <c r="Y739" s="53">
        <v>8</v>
      </c>
      <c r="Z739" s="53">
        <v>2</v>
      </c>
      <c r="AA739" s="54"/>
      <c r="AB739" s="53">
        <v>63</v>
      </c>
      <c r="AC739" s="54"/>
      <c r="AD739" s="54"/>
      <c r="AE739" s="54"/>
      <c r="AF739" s="53">
        <v>7</v>
      </c>
      <c r="AG739" s="53">
        <v>27</v>
      </c>
      <c r="AH739" s="54"/>
      <c r="AI739" s="53">
        <v>10</v>
      </c>
      <c r="AJ739" s="53">
        <v>13</v>
      </c>
      <c r="AK739" s="54"/>
      <c r="AL739" s="54"/>
      <c r="AM739" s="54"/>
      <c r="AN739" s="53">
        <v>77</v>
      </c>
      <c r="AO739" s="54"/>
      <c r="AP739" s="54"/>
      <c r="AQ739" s="54"/>
      <c r="AR739" s="53">
        <v>0</v>
      </c>
      <c r="AS739" s="54"/>
      <c r="AT739" s="53">
        <v>0</v>
      </c>
      <c r="AU739" s="40"/>
    </row>
    <row r="740" spans="1:47" s="1" customFormat="1" ht="20.100000000000001" customHeight="1" x14ac:dyDescent="0.2">
      <c r="A740" s="3"/>
      <c r="B740" s="63"/>
      <c r="C740" s="63"/>
      <c r="D740" s="63"/>
      <c r="E740" s="5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40"/>
    </row>
    <row r="741" spans="1:47" s="1" customFormat="1" ht="20.100000000000001" customHeight="1" x14ac:dyDescent="0.25">
      <c r="A741" s="3"/>
      <c r="B741" s="57" t="s">
        <v>307</v>
      </c>
      <c r="C741" s="58"/>
      <c r="D741" s="58"/>
      <c r="E741" s="5"/>
      <c r="F741" s="59">
        <v>124</v>
      </c>
      <c r="G741" s="54"/>
      <c r="H741" s="54"/>
      <c r="I741" s="54"/>
      <c r="J741" s="59">
        <v>17</v>
      </c>
      <c r="K741" s="59">
        <v>1</v>
      </c>
      <c r="L741" s="59">
        <v>9</v>
      </c>
      <c r="M741" s="54"/>
      <c r="N741" s="59">
        <v>27</v>
      </c>
      <c r="O741" s="54"/>
      <c r="P741" s="54"/>
      <c r="Q741" s="54"/>
      <c r="R741" s="59">
        <v>38</v>
      </c>
      <c r="S741" s="59">
        <v>3</v>
      </c>
      <c r="T741" s="59">
        <v>4</v>
      </c>
      <c r="U741" s="59">
        <v>0</v>
      </c>
      <c r="V741" s="59">
        <v>7</v>
      </c>
      <c r="W741" s="59">
        <v>0</v>
      </c>
      <c r="X741" s="59">
        <v>1</v>
      </c>
      <c r="Y741" s="59">
        <v>8</v>
      </c>
      <c r="Z741" s="59">
        <v>2</v>
      </c>
      <c r="AA741" s="54"/>
      <c r="AB741" s="59">
        <v>63</v>
      </c>
      <c r="AC741" s="54"/>
      <c r="AD741" s="54"/>
      <c r="AE741" s="54"/>
      <c r="AF741" s="59">
        <v>7</v>
      </c>
      <c r="AG741" s="59">
        <v>27</v>
      </c>
      <c r="AH741" s="54"/>
      <c r="AI741" s="59">
        <v>10</v>
      </c>
      <c r="AJ741" s="59">
        <v>13</v>
      </c>
      <c r="AK741" s="54"/>
      <c r="AL741" s="54"/>
      <c r="AM741" s="54"/>
      <c r="AN741" s="59">
        <v>77</v>
      </c>
      <c r="AO741" s="54"/>
      <c r="AP741" s="54"/>
      <c r="AQ741" s="54"/>
      <c r="AR741" s="59">
        <v>0</v>
      </c>
      <c r="AS741" s="54"/>
      <c r="AT741" s="59">
        <v>0</v>
      </c>
      <c r="AU741" s="40"/>
    </row>
    <row r="742" spans="1:47" s="1" customFormat="1" ht="20.100000000000001" customHeight="1" x14ac:dyDescent="0.2">
      <c r="A742" s="3"/>
      <c r="B742" s="63"/>
      <c r="C742" s="63"/>
      <c r="D742" s="63"/>
      <c r="E742" s="5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40"/>
    </row>
    <row r="743" spans="1:47" s="1" customFormat="1" ht="20.100000000000001" customHeight="1" x14ac:dyDescent="0.2">
      <c r="A743" s="3"/>
      <c r="B743" s="6" t="s">
        <v>308</v>
      </c>
      <c r="C743" s="63"/>
      <c r="D743" s="63"/>
      <c r="E743" s="5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40"/>
    </row>
    <row r="744" spans="1:47" s="1" customFormat="1" ht="20.100000000000001" customHeight="1" x14ac:dyDescent="0.2">
      <c r="A744" s="3"/>
      <c r="B744" s="63"/>
      <c r="C744" s="3" t="s">
        <v>154</v>
      </c>
      <c r="D744" s="2"/>
      <c r="E744" s="5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40"/>
    </row>
    <row r="745" spans="1:47" s="1" customFormat="1" ht="20.100000000000001" customHeight="1" x14ac:dyDescent="0.2">
      <c r="A745" s="3"/>
      <c r="B745" s="63"/>
      <c r="C745" s="3"/>
      <c r="D745" s="2" t="s">
        <v>122</v>
      </c>
      <c r="E745" s="5"/>
      <c r="F745" s="39">
        <v>44</v>
      </c>
      <c r="G745" s="39"/>
      <c r="H745" s="39"/>
      <c r="I745" s="39"/>
      <c r="J745" s="39">
        <v>31</v>
      </c>
      <c r="K745" s="39">
        <v>0</v>
      </c>
      <c r="L745" s="39">
        <v>8</v>
      </c>
      <c r="M745" s="39"/>
      <c r="N745" s="39">
        <v>39</v>
      </c>
      <c r="O745" s="39"/>
      <c r="P745" s="39"/>
      <c r="Q745" s="39"/>
      <c r="R745" s="39">
        <v>30</v>
      </c>
      <c r="S745" s="39">
        <v>2</v>
      </c>
      <c r="T745" s="39">
        <v>0</v>
      </c>
      <c r="U745" s="39">
        <v>0</v>
      </c>
      <c r="V745" s="39">
        <v>0</v>
      </c>
      <c r="W745" s="39">
        <v>0</v>
      </c>
      <c r="X745" s="39">
        <v>0</v>
      </c>
      <c r="Y745" s="39">
        <v>29</v>
      </c>
      <c r="Z745" s="39">
        <v>0</v>
      </c>
      <c r="AA745" s="39"/>
      <c r="AB745" s="39">
        <v>61</v>
      </c>
      <c r="AC745" s="39"/>
      <c r="AD745" s="39"/>
      <c r="AE745" s="39"/>
      <c r="AF745" s="39">
        <v>6</v>
      </c>
      <c r="AG745" s="39">
        <v>6</v>
      </c>
      <c r="AH745" s="39"/>
      <c r="AI745" s="39">
        <v>5</v>
      </c>
      <c r="AJ745" s="39">
        <v>13</v>
      </c>
      <c r="AK745" s="39"/>
      <c r="AL745" s="39"/>
      <c r="AM745" s="39"/>
      <c r="AN745" s="39">
        <v>28</v>
      </c>
      <c r="AO745" s="39"/>
      <c r="AP745" s="39"/>
      <c r="AQ745" s="39"/>
      <c r="AR745" s="39">
        <v>0</v>
      </c>
      <c r="AS745" s="39"/>
      <c r="AT745" s="39">
        <v>0</v>
      </c>
      <c r="AU745" s="40"/>
    </row>
    <row r="746" spans="1:47" ht="19.5" customHeight="1" x14ac:dyDescent="0.2">
      <c r="D746" s="47" t="s">
        <v>97</v>
      </c>
      <c r="F746" s="48">
        <v>58</v>
      </c>
      <c r="G746" s="49"/>
      <c r="H746" s="49"/>
      <c r="I746" s="49"/>
      <c r="J746" s="48">
        <v>21</v>
      </c>
      <c r="K746" s="48">
        <v>2</v>
      </c>
      <c r="L746" s="48">
        <v>5</v>
      </c>
      <c r="M746" s="49"/>
      <c r="N746" s="48">
        <v>28</v>
      </c>
      <c r="O746" s="49"/>
      <c r="P746" s="49"/>
      <c r="Q746" s="49"/>
      <c r="R746" s="48">
        <v>39</v>
      </c>
      <c r="S746" s="48">
        <v>5</v>
      </c>
      <c r="T746" s="48">
        <v>0</v>
      </c>
      <c r="U746" s="48">
        <v>0</v>
      </c>
      <c r="V746" s="48">
        <v>0</v>
      </c>
      <c r="W746" s="48">
        <v>0</v>
      </c>
      <c r="X746" s="48">
        <v>0</v>
      </c>
      <c r="Y746" s="48">
        <v>12</v>
      </c>
      <c r="Z746" s="48">
        <v>2</v>
      </c>
      <c r="AA746" s="49"/>
      <c r="AB746" s="48">
        <v>58</v>
      </c>
      <c r="AC746" s="49"/>
      <c r="AD746" s="49"/>
      <c r="AE746" s="49"/>
      <c r="AF746" s="48">
        <v>8</v>
      </c>
      <c r="AG746" s="48">
        <v>12</v>
      </c>
      <c r="AH746" s="49"/>
      <c r="AI746" s="48">
        <v>7</v>
      </c>
      <c r="AJ746" s="48">
        <v>12</v>
      </c>
      <c r="AK746" s="49"/>
      <c r="AL746" s="49"/>
      <c r="AM746" s="49"/>
      <c r="AN746" s="48">
        <v>27</v>
      </c>
      <c r="AO746" s="49"/>
      <c r="AP746" s="49"/>
      <c r="AQ746" s="49"/>
      <c r="AR746" s="48">
        <v>0</v>
      </c>
      <c r="AS746" s="49"/>
      <c r="AT746" s="48">
        <v>0</v>
      </c>
      <c r="AU746" s="40"/>
    </row>
    <row r="747" spans="1:47" s="1" customFormat="1" ht="20.100000000000001" customHeight="1" x14ac:dyDescent="0.2">
      <c r="A747" s="3"/>
      <c r="B747" s="63"/>
      <c r="C747" s="3"/>
      <c r="D747" s="2"/>
      <c r="E747" s="5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40"/>
    </row>
    <row r="748" spans="1:47" s="1" customFormat="1" ht="20.100000000000001" customHeight="1" x14ac:dyDescent="0.25">
      <c r="A748" s="3"/>
      <c r="B748" s="6"/>
      <c r="C748" s="51" t="s">
        <v>159</v>
      </c>
      <c r="D748" s="52"/>
      <c r="E748" s="5"/>
      <c r="F748" s="53">
        <v>102</v>
      </c>
      <c r="G748" s="54"/>
      <c r="H748" s="54"/>
      <c r="I748" s="54"/>
      <c r="J748" s="53">
        <v>52</v>
      </c>
      <c r="K748" s="53">
        <v>2</v>
      </c>
      <c r="L748" s="53">
        <v>13</v>
      </c>
      <c r="M748" s="54"/>
      <c r="N748" s="53">
        <v>67</v>
      </c>
      <c r="O748" s="54"/>
      <c r="P748" s="54"/>
      <c r="Q748" s="54"/>
      <c r="R748" s="53">
        <v>69</v>
      </c>
      <c r="S748" s="53">
        <v>7</v>
      </c>
      <c r="T748" s="53">
        <v>0</v>
      </c>
      <c r="U748" s="53">
        <v>0</v>
      </c>
      <c r="V748" s="53">
        <v>0</v>
      </c>
      <c r="W748" s="53">
        <v>0</v>
      </c>
      <c r="X748" s="53">
        <v>0</v>
      </c>
      <c r="Y748" s="53">
        <v>41</v>
      </c>
      <c r="Z748" s="53">
        <v>2</v>
      </c>
      <c r="AA748" s="54"/>
      <c r="AB748" s="53">
        <v>119</v>
      </c>
      <c r="AC748" s="54"/>
      <c r="AD748" s="54"/>
      <c r="AE748" s="54"/>
      <c r="AF748" s="53">
        <v>14</v>
      </c>
      <c r="AG748" s="53">
        <v>18</v>
      </c>
      <c r="AH748" s="54"/>
      <c r="AI748" s="53">
        <v>12</v>
      </c>
      <c r="AJ748" s="53">
        <v>25</v>
      </c>
      <c r="AK748" s="54"/>
      <c r="AL748" s="54"/>
      <c r="AM748" s="54"/>
      <c r="AN748" s="53">
        <v>55</v>
      </c>
      <c r="AO748" s="54"/>
      <c r="AP748" s="54"/>
      <c r="AQ748" s="54"/>
      <c r="AR748" s="53">
        <v>0</v>
      </c>
      <c r="AS748" s="54"/>
      <c r="AT748" s="53">
        <v>0</v>
      </c>
      <c r="AU748" s="40"/>
    </row>
    <row r="749" spans="1:47" s="1" customFormat="1" ht="20.100000000000001" customHeight="1" x14ac:dyDescent="0.2">
      <c r="A749" s="3"/>
      <c r="B749" s="63"/>
      <c r="C749" s="63"/>
      <c r="D749" s="63"/>
      <c r="E749" s="5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40"/>
    </row>
    <row r="750" spans="1:47" s="1" customFormat="1" ht="20.100000000000001" customHeight="1" x14ac:dyDescent="0.25">
      <c r="A750" s="3"/>
      <c r="B750" s="57" t="s">
        <v>309</v>
      </c>
      <c r="C750" s="58"/>
      <c r="D750" s="58"/>
      <c r="E750" s="5"/>
      <c r="F750" s="59">
        <v>102</v>
      </c>
      <c r="G750" s="54"/>
      <c r="H750" s="54"/>
      <c r="I750" s="54"/>
      <c r="J750" s="59">
        <v>52</v>
      </c>
      <c r="K750" s="59">
        <v>2</v>
      </c>
      <c r="L750" s="59">
        <v>13</v>
      </c>
      <c r="M750" s="54"/>
      <c r="N750" s="59">
        <v>67</v>
      </c>
      <c r="O750" s="54"/>
      <c r="P750" s="54"/>
      <c r="Q750" s="54"/>
      <c r="R750" s="59">
        <v>69</v>
      </c>
      <c r="S750" s="59">
        <v>7</v>
      </c>
      <c r="T750" s="59">
        <v>0</v>
      </c>
      <c r="U750" s="59">
        <v>0</v>
      </c>
      <c r="V750" s="59">
        <v>0</v>
      </c>
      <c r="W750" s="59">
        <v>0</v>
      </c>
      <c r="X750" s="59">
        <v>0</v>
      </c>
      <c r="Y750" s="59">
        <v>41</v>
      </c>
      <c r="Z750" s="59">
        <v>2</v>
      </c>
      <c r="AA750" s="54"/>
      <c r="AB750" s="59">
        <v>119</v>
      </c>
      <c r="AC750" s="54"/>
      <c r="AD750" s="54"/>
      <c r="AE750" s="54"/>
      <c r="AF750" s="59">
        <v>14</v>
      </c>
      <c r="AG750" s="59">
        <v>18</v>
      </c>
      <c r="AH750" s="54"/>
      <c r="AI750" s="59">
        <v>12</v>
      </c>
      <c r="AJ750" s="59">
        <v>25</v>
      </c>
      <c r="AK750" s="54"/>
      <c r="AL750" s="54"/>
      <c r="AM750" s="54"/>
      <c r="AN750" s="59">
        <v>55</v>
      </c>
      <c r="AO750" s="54"/>
      <c r="AP750" s="54"/>
      <c r="AQ750" s="54"/>
      <c r="AR750" s="59">
        <v>0</v>
      </c>
      <c r="AS750" s="54"/>
      <c r="AT750" s="59">
        <v>0</v>
      </c>
      <c r="AU750" s="40"/>
    </row>
    <row r="751" spans="1:47" ht="20.100000000000001" customHeight="1" x14ac:dyDescent="0.2"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40"/>
    </row>
    <row r="752" spans="1:47" s="69" customFormat="1" ht="30" customHeight="1" x14ac:dyDescent="0.2">
      <c r="A752" s="65"/>
      <c r="B752" s="66" t="s">
        <v>310</v>
      </c>
      <c r="C752" s="67"/>
      <c r="D752" s="67"/>
      <c r="E752" s="5"/>
      <c r="F752" s="68">
        <v>13410</v>
      </c>
      <c r="G752" s="54"/>
      <c r="H752" s="54"/>
      <c r="I752" s="54"/>
      <c r="J752" s="68">
        <v>4310</v>
      </c>
      <c r="K752" s="68">
        <v>620</v>
      </c>
      <c r="L752" s="68">
        <v>1629</v>
      </c>
      <c r="M752" s="54"/>
      <c r="N752" s="68">
        <v>6559</v>
      </c>
      <c r="O752" s="54"/>
      <c r="P752" s="54"/>
      <c r="Q752" s="54"/>
      <c r="R752" s="68">
        <v>6130</v>
      </c>
      <c r="S752" s="68">
        <v>900</v>
      </c>
      <c r="T752" s="68">
        <v>178</v>
      </c>
      <c r="U752" s="68">
        <v>20</v>
      </c>
      <c r="V752" s="68">
        <v>851</v>
      </c>
      <c r="W752" s="68">
        <v>47</v>
      </c>
      <c r="X752" s="68">
        <v>179</v>
      </c>
      <c r="Y752" s="68">
        <v>2116</v>
      </c>
      <c r="Z752" s="68">
        <v>421</v>
      </c>
      <c r="AA752" s="54"/>
      <c r="AB752" s="68">
        <v>10842</v>
      </c>
      <c r="AC752" s="54"/>
      <c r="AD752" s="54"/>
      <c r="AE752" s="54"/>
      <c r="AF752" s="68">
        <v>1336</v>
      </c>
      <c r="AG752" s="68">
        <v>1661</v>
      </c>
      <c r="AH752" s="54"/>
      <c r="AI752" s="68">
        <v>1356</v>
      </c>
      <c r="AJ752" s="68">
        <v>907</v>
      </c>
      <c r="AK752" s="54"/>
      <c r="AL752" s="54"/>
      <c r="AM752" s="54"/>
      <c r="AN752" s="68">
        <v>8391</v>
      </c>
      <c r="AO752" s="54"/>
      <c r="AP752" s="54"/>
      <c r="AQ752" s="54"/>
      <c r="AR752" s="68">
        <v>0</v>
      </c>
      <c r="AS752" s="54"/>
      <c r="AT752" s="68">
        <v>0</v>
      </c>
      <c r="AU752" s="40"/>
    </row>
  </sheetData>
  <mergeCells count="5">
    <mergeCell ref="A2:AT3"/>
    <mergeCell ref="A4:AT5"/>
    <mergeCell ref="J7:Z7"/>
    <mergeCell ref="AF7:AJ7"/>
    <mergeCell ref="A8:D8"/>
  </mergeCells>
  <phoneticPr fontId="2" type="noConversion"/>
  <pageMargins left="0.43307086614173229" right="0" top="0" bottom="0" header="0" footer="0"/>
  <pageSetup paperSize="5" scale="40" orientation="landscape" horizontalDpi="4294967294" vertic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2:AM752"/>
  <sheetViews>
    <sheetView view="pageBreakPreview" zoomScale="80" zoomScaleNormal="60" zoomScaleSheetLayoutView="8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22" width="12.7109375" style="4" customWidth="1"/>
    <col min="23" max="23" width="1.7109375" style="4" customWidth="1"/>
    <col min="24" max="25" width="12.7109375" style="4" customWidth="1"/>
    <col min="26" max="26" width="1.7109375" style="4" customWidth="1"/>
    <col min="27" max="27" width="12.7109375" style="4" customWidth="1"/>
    <col min="28" max="30" width="1.7109375" style="4" customWidth="1"/>
    <col min="31" max="31" width="12.7109375" style="4" customWidth="1"/>
    <col min="32" max="34" width="1.7109375" style="4" customWidth="1"/>
    <col min="35" max="35" width="12.7109375" style="4" customWidth="1"/>
    <col min="36" max="36" width="1.7109375" style="4" customWidth="1"/>
    <col min="37" max="37" width="12.7109375" style="4" customWidth="1"/>
    <col min="38" max="16384" width="11.42578125" style="7"/>
  </cols>
  <sheetData>
    <row r="2" spans="1:39" ht="12.75" x14ac:dyDescent="0.2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</row>
    <row r="3" spans="1:39" ht="12.75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</row>
    <row r="4" spans="1:39" ht="12.75" x14ac:dyDescent="0.2">
      <c r="A4" s="82" t="s">
        <v>93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</row>
    <row r="5" spans="1:39" ht="13.5" thickBot="1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</row>
    <row r="6" spans="1:39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</row>
    <row r="7" spans="1:39" ht="30" customHeight="1" thickBot="1" x14ac:dyDescent="0.25">
      <c r="A7" s="6"/>
      <c r="C7" s="6"/>
      <c r="D7" s="5"/>
      <c r="F7" s="84" t="s">
        <v>2</v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</row>
    <row r="8" spans="1:39" ht="50.1" customHeight="1" thickBot="1" x14ac:dyDescent="0.25">
      <c r="A8" s="87" t="s">
        <v>3</v>
      </c>
      <c r="B8" s="87"/>
      <c r="C8" s="87"/>
      <c r="D8" s="87"/>
      <c r="E8" s="7"/>
      <c r="F8" s="10" t="s">
        <v>4</v>
      </c>
      <c r="G8" s="11"/>
      <c r="H8" s="11"/>
      <c r="I8" s="11"/>
      <c r="J8" s="10" t="s">
        <v>5</v>
      </c>
      <c r="K8" s="10" t="s">
        <v>6</v>
      </c>
      <c r="L8" s="11"/>
      <c r="M8" s="10" t="s">
        <v>7</v>
      </c>
      <c r="N8" s="11"/>
      <c r="O8" s="11"/>
      <c r="P8" s="11"/>
      <c r="Q8" s="10" t="s">
        <v>8</v>
      </c>
      <c r="R8" s="10" t="s">
        <v>83</v>
      </c>
      <c r="S8" s="10" t="s">
        <v>9</v>
      </c>
      <c r="T8" s="10" t="s">
        <v>10</v>
      </c>
      <c r="U8" s="10" t="s">
        <v>11</v>
      </c>
      <c r="V8" s="10" t="s">
        <v>12</v>
      </c>
      <c r="W8" s="11"/>
      <c r="X8" s="10" t="s">
        <v>13</v>
      </c>
      <c r="Y8" s="10" t="s">
        <v>14</v>
      </c>
      <c r="Z8" s="11"/>
      <c r="AA8" s="10" t="s">
        <v>15</v>
      </c>
      <c r="AB8" s="11"/>
      <c r="AC8" s="11"/>
      <c r="AD8" s="11"/>
      <c r="AE8" s="10" t="s">
        <v>16</v>
      </c>
      <c r="AF8" s="11"/>
      <c r="AG8" s="11"/>
      <c r="AH8" s="11"/>
      <c r="AI8" s="10" t="s">
        <v>17</v>
      </c>
      <c r="AJ8" s="11"/>
      <c r="AK8" s="10" t="s">
        <v>18</v>
      </c>
    </row>
    <row r="9" spans="1:39" ht="20.100000000000001" customHeight="1" x14ac:dyDescent="0.2">
      <c r="AM9" s="40"/>
    </row>
    <row r="10" spans="1:39" ht="20.100000000000001" customHeight="1" x14ac:dyDescent="0.2">
      <c r="A10" s="2"/>
      <c r="B10" s="6" t="s">
        <v>94</v>
      </c>
      <c r="AL10"/>
      <c r="AM10"/>
    </row>
    <row r="11" spans="1:39" ht="20.100000000000001" customHeight="1" x14ac:dyDescent="0.2">
      <c r="A11" s="45"/>
      <c r="B11" s="46"/>
      <c r="C11" s="3" t="s">
        <v>95</v>
      </c>
      <c r="AL11"/>
      <c r="AM11"/>
    </row>
    <row r="12" spans="1:39" ht="20.100000000000001" customHeight="1" x14ac:dyDescent="0.2">
      <c r="D12" s="2" t="s">
        <v>96</v>
      </c>
      <c r="F12" s="39">
        <v>0</v>
      </c>
      <c r="G12" s="39"/>
      <c r="H12" s="39"/>
      <c r="I12" s="39"/>
      <c r="J12" s="39">
        <v>0</v>
      </c>
      <c r="K12" s="39">
        <v>0</v>
      </c>
      <c r="L12" s="39"/>
      <c r="M12" s="39">
        <v>0</v>
      </c>
      <c r="N12" s="39"/>
      <c r="O12" s="39"/>
      <c r="P12" s="39"/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/>
      <c r="X12" s="39">
        <v>0</v>
      </c>
      <c r="Y12" s="39">
        <v>0</v>
      </c>
      <c r="Z12" s="39"/>
      <c r="AA12" s="39">
        <v>0</v>
      </c>
      <c r="AB12" s="39"/>
      <c r="AC12" s="39"/>
      <c r="AD12" s="39"/>
      <c r="AE12" s="39">
        <v>0</v>
      </c>
      <c r="AF12" s="39"/>
      <c r="AG12" s="39"/>
      <c r="AH12" s="39"/>
      <c r="AI12" s="39">
        <v>0</v>
      </c>
      <c r="AJ12" s="39"/>
      <c r="AK12" s="39">
        <v>0</v>
      </c>
      <c r="AL12" s="73"/>
      <c r="AM12" s="40"/>
    </row>
    <row r="13" spans="1:39" ht="20.100000000000001" customHeight="1" x14ac:dyDescent="0.2">
      <c r="D13" s="47" t="s">
        <v>97</v>
      </c>
      <c r="F13" s="48">
        <v>0</v>
      </c>
      <c r="G13" s="49"/>
      <c r="H13" s="49"/>
      <c r="I13" s="49"/>
      <c r="J13" s="48">
        <v>0</v>
      </c>
      <c r="K13" s="48">
        <v>0</v>
      </c>
      <c r="L13" s="49"/>
      <c r="M13" s="48">
        <v>0</v>
      </c>
      <c r="N13" s="49"/>
      <c r="O13" s="49"/>
      <c r="P13" s="49"/>
      <c r="Q13" s="48">
        <v>0</v>
      </c>
      <c r="R13" s="48">
        <v>0</v>
      </c>
      <c r="S13" s="48">
        <v>0</v>
      </c>
      <c r="T13" s="48">
        <v>0</v>
      </c>
      <c r="U13" s="48">
        <v>0</v>
      </c>
      <c r="V13" s="48">
        <v>0</v>
      </c>
      <c r="W13" s="49"/>
      <c r="X13" s="48">
        <v>0</v>
      </c>
      <c r="Y13" s="48">
        <v>0</v>
      </c>
      <c r="Z13" s="49"/>
      <c r="AA13" s="48">
        <v>0</v>
      </c>
      <c r="AB13" s="49"/>
      <c r="AC13" s="49"/>
      <c r="AD13" s="49"/>
      <c r="AE13" s="48">
        <v>0</v>
      </c>
      <c r="AF13" s="49"/>
      <c r="AG13" s="49"/>
      <c r="AH13" s="49"/>
      <c r="AI13" s="48">
        <v>0</v>
      </c>
      <c r="AJ13" s="49"/>
      <c r="AK13" s="48">
        <v>0</v>
      </c>
      <c r="AL13" s="73"/>
      <c r="AM13"/>
    </row>
    <row r="14" spans="1:39" ht="20.100000000000001" customHeight="1" x14ac:dyDescent="0.2">
      <c r="D14" s="2" t="s">
        <v>98</v>
      </c>
      <c r="F14" s="39">
        <v>0</v>
      </c>
      <c r="G14" s="39"/>
      <c r="H14" s="39"/>
      <c r="I14" s="39"/>
      <c r="J14" s="39">
        <v>0</v>
      </c>
      <c r="K14" s="39">
        <v>0</v>
      </c>
      <c r="L14" s="39"/>
      <c r="M14" s="39">
        <v>0</v>
      </c>
      <c r="N14" s="39"/>
      <c r="O14" s="39"/>
      <c r="P14" s="39"/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/>
      <c r="X14" s="39">
        <v>0</v>
      </c>
      <c r="Y14" s="39">
        <v>0</v>
      </c>
      <c r="Z14" s="39"/>
      <c r="AA14" s="39">
        <v>0</v>
      </c>
      <c r="AB14" s="39"/>
      <c r="AC14" s="39"/>
      <c r="AD14" s="39"/>
      <c r="AE14" s="39">
        <v>0</v>
      </c>
      <c r="AF14" s="39"/>
      <c r="AG14" s="39"/>
      <c r="AH14" s="39"/>
      <c r="AI14" s="39">
        <v>0</v>
      </c>
      <c r="AJ14" s="39"/>
      <c r="AK14" s="39">
        <v>0</v>
      </c>
      <c r="AL14" s="73"/>
      <c r="AM14"/>
    </row>
    <row r="15" spans="1:39" ht="20.100000000000001" customHeight="1" x14ac:dyDescent="0.2">
      <c r="D15" s="47" t="s">
        <v>99</v>
      </c>
      <c r="F15" s="48">
        <v>0</v>
      </c>
      <c r="G15" s="49"/>
      <c r="H15" s="49"/>
      <c r="I15" s="49"/>
      <c r="J15" s="48">
        <v>0</v>
      </c>
      <c r="K15" s="48">
        <v>0</v>
      </c>
      <c r="L15" s="49"/>
      <c r="M15" s="48">
        <v>0</v>
      </c>
      <c r="N15" s="49"/>
      <c r="O15" s="49"/>
      <c r="P15" s="49"/>
      <c r="Q15" s="48">
        <v>0</v>
      </c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9"/>
      <c r="X15" s="48">
        <v>0</v>
      </c>
      <c r="Y15" s="48">
        <v>0</v>
      </c>
      <c r="Z15" s="49"/>
      <c r="AA15" s="48">
        <v>0</v>
      </c>
      <c r="AB15" s="49"/>
      <c r="AC15" s="49"/>
      <c r="AD15" s="49"/>
      <c r="AE15" s="48">
        <v>0</v>
      </c>
      <c r="AF15" s="49"/>
      <c r="AG15" s="49"/>
      <c r="AH15" s="49"/>
      <c r="AI15" s="48">
        <v>0</v>
      </c>
      <c r="AJ15" s="49"/>
      <c r="AK15" s="48">
        <v>0</v>
      </c>
      <c r="AL15" s="73"/>
      <c r="AM15"/>
    </row>
    <row r="16" spans="1:39" ht="20.100000000000001" customHeight="1" x14ac:dyDescent="0.2">
      <c r="D16" s="2" t="s">
        <v>100</v>
      </c>
      <c r="F16" s="39">
        <v>0</v>
      </c>
      <c r="G16" s="39"/>
      <c r="H16" s="39"/>
      <c r="I16" s="39"/>
      <c r="J16" s="39">
        <v>0</v>
      </c>
      <c r="K16" s="39">
        <v>0</v>
      </c>
      <c r="L16" s="39"/>
      <c r="M16" s="39">
        <v>0</v>
      </c>
      <c r="N16" s="39"/>
      <c r="O16" s="39"/>
      <c r="P16" s="39"/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/>
      <c r="X16" s="39">
        <v>0</v>
      </c>
      <c r="Y16" s="39">
        <v>0</v>
      </c>
      <c r="Z16" s="39"/>
      <c r="AA16" s="39">
        <v>0</v>
      </c>
      <c r="AB16" s="39"/>
      <c r="AC16" s="39"/>
      <c r="AD16" s="39"/>
      <c r="AE16" s="39">
        <v>0</v>
      </c>
      <c r="AF16" s="39"/>
      <c r="AG16" s="39"/>
      <c r="AH16" s="39"/>
      <c r="AI16" s="39">
        <v>0</v>
      </c>
      <c r="AJ16" s="39"/>
      <c r="AK16" s="39">
        <v>0</v>
      </c>
      <c r="AL16" s="73"/>
      <c r="AM16"/>
    </row>
    <row r="17" spans="1:39" ht="20.100000000000001" customHeight="1" x14ac:dyDescent="0.2">
      <c r="D17" s="47" t="s">
        <v>101</v>
      </c>
      <c r="F17" s="48">
        <v>0</v>
      </c>
      <c r="G17" s="49"/>
      <c r="H17" s="49"/>
      <c r="I17" s="49"/>
      <c r="J17" s="48">
        <v>0</v>
      </c>
      <c r="K17" s="48">
        <v>0</v>
      </c>
      <c r="L17" s="49"/>
      <c r="M17" s="48">
        <v>0</v>
      </c>
      <c r="N17" s="49"/>
      <c r="O17" s="49"/>
      <c r="P17" s="49"/>
      <c r="Q17" s="48">
        <v>0</v>
      </c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9"/>
      <c r="X17" s="48">
        <v>0</v>
      </c>
      <c r="Y17" s="48">
        <v>0</v>
      </c>
      <c r="Z17" s="49"/>
      <c r="AA17" s="48">
        <v>0</v>
      </c>
      <c r="AB17" s="49"/>
      <c r="AC17" s="49"/>
      <c r="AD17" s="49"/>
      <c r="AE17" s="48">
        <v>0</v>
      </c>
      <c r="AF17" s="49"/>
      <c r="AG17" s="49"/>
      <c r="AH17" s="49"/>
      <c r="AI17" s="48">
        <v>0</v>
      </c>
      <c r="AJ17" s="49"/>
      <c r="AK17" s="48">
        <v>0</v>
      </c>
      <c r="AL17" s="73"/>
      <c r="AM17"/>
    </row>
    <row r="18" spans="1:39" ht="20.100000000000001" customHeight="1" x14ac:dyDescent="0.2">
      <c r="D18" s="2" t="s">
        <v>102</v>
      </c>
      <c r="F18" s="39">
        <v>0</v>
      </c>
      <c r="G18" s="39"/>
      <c r="H18" s="39"/>
      <c r="I18" s="39"/>
      <c r="J18" s="39">
        <v>0</v>
      </c>
      <c r="K18" s="39">
        <v>0</v>
      </c>
      <c r="L18" s="39"/>
      <c r="M18" s="39">
        <v>0</v>
      </c>
      <c r="N18" s="39"/>
      <c r="O18" s="39"/>
      <c r="P18" s="39"/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/>
      <c r="X18" s="39">
        <v>0</v>
      </c>
      <c r="Y18" s="39">
        <v>0</v>
      </c>
      <c r="Z18" s="39"/>
      <c r="AA18" s="39">
        <v>0</v>
      </c>
      <c r="AB18" s="39"/>
      <c r="AC18" s="39"/>
      <c r="AD18" s="39"/>
      <c r="AE18" s="39">
        <v>0</v>
      </c>
      <c r="AF18" s="39"/>
      <c r="AG18" s="39"/>
      <c r="AH18" s="39"/>
      <c r="AI18" s="39">
        <v>0</v>
      </c>
      <c r="AJ18" s="39"/>
      <c r="AK18" s="39">
        <v>0</v>
      </c>
      <c r="AL18" s="73"/>
      <c r="AM18"/>
    </row>
    <row r="19" spans="1:39" ht="20.100000000000001" customHeight="1" x14ac:dyDescent="0.2">
      <c r="D19" s="47" t="s">
        <v>103</v>
      </c>
      <c r="F19" s="48">
        <v>0</v>
      </c>
      <c r="G19" s="49"/>
      <c r="H19" s="49"/>
      <c r="I19" s="49"/>
      <c r="J19" s="48">
        <v>0</v>
      </c>
      <c r="K19" s="48">
        <v>0</v>
      </c>
      <c r="L19" s="49"/>
      <c r="M19" s="48">
        <v>0</v>
      </c>
      <c r="N19" s="49"/>
      <c r="O19" s="49"/>
      <c r="P19" s="49"/>
      <c r="Q19" s="48">
        <v>0</v>
      </c>
      <c r="R19" s="48">
        <v>0</v>
      </c>
      <c r="S19" s="48">
        <v>0</v>
      </c>
      <c r="T19" s="48">
        <v>0</v>
      </c>
      <c r="U19" s="48">
        <v>0</v>
      </c>
      <c r="V19" s="48">
        <v>0</v>
      </c>
      <c r="W19" s="49"/>
      <c r="X19" s="48">
        <v>0</v>
      </c>
      <c r="Y19" s="48">
        <v>0</v>
      </c>
      <c r="Z19" s="49"/>
      <c r="AA19" s="48">
        <v>0</v>
      </c>
      <c r="AB19" s="49"/>
      <c r="AC19" s="49"/>
      <c r="AD19" s="49"/>
      <c r="AE19" s="48">
        <v>0</v>
      </c>
      <c r="AF19" s="49"/>
      <c r="AG19" s="49"/>
      <c r="AH19" s="49"/>
      <c r="AI19" s="48">
        <v>0</v>
      </c>
      <c r="AJ19" s="49"/>
      <c r="AK19" s="48">
        <v>0</v>
      </c>
      <c r="AL19" s="73"/>
      <c r="AM19"/>
    </row>
    <row r="20" spans="1:39" ht="20.100000000000001" customHeight="1" x14ac:dyDescent="0.2">
      <c r="D20" s="2" t="s">
        <v>104</v>
      </c>
      <c r="F20" s="39">
        <v>0</v>
      </c>
      <c r="G20" s="39"/>
      <c r="H20" s="39"/>
      <c r="I20" s="39"/>
      <c r="J20" s="39">
        <v>0</v>
      </c>
      <c r="K20" s="39">
        <v>0</v>
      </c>
      <c r="L20" s="39"/>
      <c r="M20" s="39">
        <v>0</v>
      </c>
      <c r="N20" s="39"/>
      <c r="O20" s="39"/>
      <c r="P20" s="39"/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/>
      <c r="X20" s="39">
        <v>0</v>
      </c>
      <c r="Y20" s="39">
        <v>0</v>
      </c>
      <c r="Z20" s="39"/>
      <c r="AA20" s="39">
        <v>0</v>
      </c>
      <c r="AB20" s="39"/>
      <c r="AC20" s="39"/>
      <c r="AD20" s="39"/>
      <c r="AE20" s="39">
        <v>0</v>
      </c>
      <c r="AF20" s="39"/>
      <c r="AG20" s="39"/>
      <c r="AH20" s="39"/>
      <c r="AI20" s="39">
        <v>0</v>
      </c>
      <c r="AJ20" s="39"/>
      <c r="AK20" s="39">
        <v>0</v>
      </c>
      <c r="AL20" s="73"/>
      <c r="AM20"/>
    </row>
    <row r="21" spans="1:39" ht="20.100000000000001" customHeight="1" x14ac:dyDescent="0.2">
      <c r="D21" s="47" t="s">
        <v>105</v>
      </c>
      <c r="F21" s="48">
        <v>0</v>
      </c>
      <c r="G21" s="49"/>
      <c r="H21" s="49"/>
      <c r="I21" s="49"/>
      <c r="J21" s="48">
        <v>0</v>
      </c>
      <c r="K21" s="48">
        <v>0</v>
      </c>
      <c r="L21" s="49"/>
      <c r="M21" s="48">
        <v>0</v>
      </c>
      <c r="N21" s="49"/>
      <c r="O21" s="49"/>
      <c r="P21" s="49"/>
      <c r="Q21" s="48">
        <v>0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9"/>
      <c r="X21" s="48">
        <v>0</v>
      </c>
      <c r="Y21" s="48">
        <v>0</v>
      </c>
      <c r="Z21" s="49"/>
      <c r="AA21" s="48">
        <v>0</v>
      </c>
      <c r="AB21" s="49"/>
      <c r="AC21" s="49"/>
      <c r="AD21" s="49"/>
      <c r="AE21" s="48">
        <v>0</v>
      </c>
      <c r="AF21" s="49"/>
      <c r="AG21" s="49"/>
      <c r="AH21" s="49"/>
      <c r="AI21" s="48">
        <v>0</v>
      </c>
      <c r="AJ21" s="49"/>
      <c r="AK21" s="48">
        <v>0</v>
      </c>
      <c r="AL21" s="73"/>
      <c r="AM21"/>
    </row>
    <row r="22" spans="1:39" ht="20.100000000000001" customHeight="1" x14ac:dyDescent="0.2">
      <c r="D22" s="2" t="s">
        <v>106</v>
      </c>
      <c r="F22" s="39">
        <v>0</v>
      </c>
      <c r="G22" s="39"/>
      <c r="H22" s="39"/>
      <c r="I22" s="39"/>
      <c r="J22" s="39">
        <v>0</v>
      </c>
      <c r="K22" s="39">
        <v>0</v>
      </c>
      <c r="L22" s="39"/>
      <c r="M22" s="39">
        <v>0</v>
      </c>
      <c r="N22" s="39"/>
      <c r="O22" s="39"/>
      <c r="P22" s="39"/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/>
      <c r="X22" s="39">
        <v>0</v>
      </c>
      <c r="Y22" s="39">
        <v>0</v>
      </c>
      <c r="Z22" s="39"/>
      <c r="AA22" s="39">
        <v>0</v>
      </c>
      <c r="AB22" s="39"/>
      <c r="AC22" s="39"/>
      <c r="AD22" s="39"/>
      <c r="AE22" s="39">
        <v>0</v>
      </c>
      <c r="AF22" s="39"/>
      <c r="AG22" s="39"/>
      <c r="AH22" s="39"/>
      <c r="AI22" s="39">
        <v>0</v>
      </c>
      <c r="AJ22" s="39"/>
      <c r="AK22" s="39">
        <v>0</v>
      </c>
      <c r="AL22" s="73"/>
      <c r="AM22"/>
    </row>
    <row r="23" spans="1:39" ht="20.100000000000001" customHeight="1" x14ac:dyDescent="0.2">
      <c r="D23" s="47" t="s">
        <v>107</v>
      </c>
      <c r="F23" s="48">
        <v>0</v>
      </c>
      <c r="G23" s="49"/>
      <c r="H23" s="49"/>
      <c r="I23" s="49"/>
      <c r="J23" s="48">
        <v>0</v>
      </c>
      <c r="K23" s="48">
        <v>0</v>
      </c>
      <c r="L23" s="49"/>
      <c r="M23" s="48">
        <v>0</v>
      </c>
      <c r="N23" s="49"/>
      <c r="O23" s="49"/>
      <c r="P23" s="49"/>
      <c r="Q23" s="48">
        <v>0</v>
      </c>
      <c r="R23" s="48">
        <v>0</v>
      </c>
      <c r="S23" s="48">
        <v>0</v>
      </c>
      <c r="T23" s="48">
        <v>0</v>
      </c>
      <c r="U23" s="48">
        <v>0</v>
      </c>
      <c r="V23" s="48">
        <v>0</v>
      </c>
      <c r="W23" s="49"/>
      <c r="X23" s="48">
        <v>0</v>
      </c>
      <c r="Y23" s="48">
        <v>0</v>
      </c>
      <c r="Z23" s="49"/>
      <c r="AA23" s="48">
        <v>0</v>
      </c>
      <c r="AB23" s="49"/>
      <c r="AC23" s="49"/>
      <c r="AD23" s="49"/>
      <c r="AE23" s="48">
        <v>0</v>
      </c>
      <c r="AF23" s="49"/>
      <c r="AG23" s="49"/>
      <c r="AH23" s="49"/>
      <c r="AI23" s="48">
        <v>0</v>
      </c>
      <c r="AJ23" s="49"/>
      <c r="AK23" s="48">
        <v>0</v>
      </c>
      <c r="AL23" s="73"/>
      <c r="AM23"/>
    </row>
    <row r="24" spans="1:39" ht="20.100000000000001" customHeight="1" x14ac:dyDescent="0.2">
      <c r="D24" s="2" t="s">
        <v>108</v>
      </c>
      <c r="F24" s="39">
        <v>0</v>
      </c>
      <c r="G24" s="39"/>
      <c r="H24" s="39"/>
      <c r="I24" s="39"/>
      <c r="J24" s="39">
        <v>0</v>
      </c>
      <c r="K24" s="39">
        <v>0</v>
      </c>
      <c r="L24" s="39"/>
      <c r="M24" s="39">
        <v>0</v>
      </c>
      <c r="N24" s="39"/>
      <c r="O24" s="39"/>
      <c r="P24" s="39"/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/>
      <c r="X24" s="39">
        <v>0</v>
      </c>
      <c r="Y24" s="39">
        <v>0</v>
      </c>
      <c r="Z24" s="39"/>
      <c r="AA24" s="39">
        <v>0</v>
      </c>
      <c r="AB24" s="39"/>
      <c r="AC24" s="39"/>
      <c r="AD24" s="39"/>
      <c r="AE24" s="39">
        <v>0</v>
      </c>
      <c r="AF24" s="39"/>
      <c r="AG24" s="39"/>
      <c r="AH24" s="39"/>
      <c r="AI24" s="39">
        <v>0</v>
      </c>
      <c r="AJ24" s="39"/>
      <c r="AK24" s="39">
        <v>0</v>
      </c>
      <c r="AL24" s="73"/>
      <c r="AM24"/>
    </row>
    <row r="25" spans="1:39" ht="20.100000000000001" customHeight="1" x14ac:dyDescent="0.2">
      <c r="D25" s="47" t="s">
        <v>109</v>
      </c>
      <c r="F25" s="48">
        <v>0</v>
      </c>
      <c r="G25" s="49"/>
      <c r="H25" s="49"/>
      <c r="I25" s="49"/>
      <c r="J25" s="48">
        <v>0</v>
      </c>
      <c r="K25" s="48">
        <v>0</v>
      </c>
      <c r="L25" s="49"/>
      <c r="M25" s="48">
        <v>0</v>
      </c>
      <c r="N25" s="49"/>
      <c r="O25" s="49"/>
      <c r="P25" s="49"/>
      <c r="Q25" s="48">
        <v>0</v>
      </c>
      <c r="R25" s="48">
        <v>0</v>
      </c>
      <c r="S25" s="48">
        <v>0</v>
      </c>
      <c r="T25" s="48">
        <v>0</v>
      </c>
      <c r="U25" s="48">
        <v>0</v>
      </c>
      <c r="V25" s="48">
        <v>0</v>
      </c>
      <c r="W25" s="49"/>
      <c r="X25" s="48">
        <v>0</v>
      </c>
      <c r="Y25" s="48">
        <v>0</v>
      </c>
      <c r="Z25" s="49"/>
      <c r="AA25" s="48">
        <v>0</v>
      </c>
      <c r="AB25" s="49"/>
      <c r="AC25" s="49"/>
      <c r="AD25" s="49"/>
      <c r="AE25" s="48">
        <v>0</v>
      </c>
      <c r="AF25" s="49"/>
      <c r="AG25" s="49"/>
      <c r="AH25" s="49"/>
      <c r="AI25" s="48">
        <v>0</v>
      </c>
      <c r="AJ25" s="49"/>
      <c r="AK25" s="48">
        <v>0</v>
      </c>
      <c r="AL25" s="73"/>
      <c r="AM25"/>
    </row>
    <row r="26" spans="1:39" ht="20.100000000000001" customHeight="1" x14ac:dyDescent="0.2">
      <c r="D26" s="50" t="s">
        <v>110</v>
      </c>
      <c r="F26" s="49">
        <v>0</v>
      </c>
      <c r="G26" s="49"/>
      <c r="H26" s="49"/>
      <c r="I26" s="49"/>
      <c r="J26" s="49">
        <v>0</v>
      </c>
      <c r="K26" s="49">
        <v>0</v>
      </c>
      <c r="L26" s="49"/>
      <c r="M26" s="49">
        <v>0</v>
      </c>
      <c r="N26" s="49"/>
      <c r="O26" s="49"/>
      <c r="P26" s="49"/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/>
      <c r="X26" s="49">
        <v>0</v>
      </c>
      <c r="Y26" s="49">
        <v>0</v>
      </c>
      <c r="Z26" s="49"/>
      <c r="AA26" s="49">
        <v>0</v>
      </c>
      <c r="AB26" s="49"/>
      <c r="AC26" s="49"/>
      <c r="AD26" s="49"/>
      <c r="AE26" s="49">
        <v>0</v>
      </c>
      <c r="AF26" s="49"/>
      <c r="AG26" s="49"/>
      <c r="AH26" s="49"/>
      <c r="AI26" s="49">
        <v>0</v>
      </c>
      <c r="AJ26" s="49"/>
      <c r="AK26" s="49">
        <v>0</v>
      </c>
      <c r="AL26" s="73"/>
      <c r="AM26"/>
    </row>
    <row r="27" spans="1:39" ht="20.100000000000001" customHeight="1" x14ac:dyDescent="0.2">
      <c r="D27" s="47" t="s">
        <v>111</v>
      </c>
      <c r="F27" s="48">
        <v>0</v>
      </c>
      <c r="G27" s="49"/>
      <c r="H27" s="49"/>
      <c r="I27" s="49"/>
      <c r="J27" s="48">
        <v>0</v>
      </c>
      <c r="K27" s="48">
        <v>0</v>
      </c>
      <c r="L27" s="49"/>
      <c r="M27" s="48">
        <v>0</v>
      </c>
      <c r="N27" s="49"/>
      <c r="O27" s="49"/>
      <c r="P27" s="49"/>
      <c r="Q27" s="48">
        <v>0</v>
      </c>
      <c r="R27" s="48">
        <v>0</v>
      </c>
      <c r="S27" s="48">
        <v>0</v>
      </c>
      <c r="T27" s="48">
        <v>0</v>
      </c>
      <c r="U27" s="48">
        <v>0</v>
      </c>
      <c r="V27" s="48">
        <v>0</v>
      </c>
      <c r="W27" s="49"/>
      <c r="X27" s="48">
        <v>0</v>
      </c>
      <c r="Y27" s="48">
        <v>0</v>
      </c>
      <c r="Z27" s="49"/>
      <c r="AA27" s="48">
        <v>0</v>
      </c>
      <c r="AB27" s="49"/>
      <c r="AC27" s="49"/>
      <c r="AD27" s="49"/>
      <c r="AE27" s="48">
        <v>0</v>
      </c>
      <c r="AF27" s="49"/>
      <c r="AG27" s="49"/>
      <c r="AH27" s="49"/>
      <c r="AI27" s="48">
        <v>0</v>
      </c>
      <c r="AJ27" s="49"/>
      <c r="AK27" s="48">
        <v>0</v>
      </c>
      <c r="AL27" s="73"/>
      <c r="AM27"/>
    </row>
    <row r="28" spans="1:39" ht="20.100000000000001" customHeight="1" x14ac:dyDescent="0.2"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73"/>
      <c r="AM28"/>
    </row>
    <row r="29" spans="1:39" s="1" customFormat="1" ht="20.100000000000001" customHeight="1" x14ac:dyDescent="0.25">
      <c r="A29" s="3"/>
      <c r="B29" s="6"/>
      <c r="C29" s="51" t="s">
        <v>112</v>
      </c>
      <c r="D29" s="52"/>
      <c r="E29" s="5"/>
      <c r="F29" s="53">
        <v>0</v>
      </c>
      <c r="G29" s="54"/>
      <c r="H29" s="54"/>
      <c r="I29" s="54"/>
      <c r="J29" s="53">
        <v>0</v>
      </c>
      <c r="K29" s="53">
        <v>0</v>
      </c>
      <c r="L29" s="54"/>
      <c r="M29" s="53">
        <v>0</v>
      </c>
      <c r="N29" s="54"/>
      <c r="O29" s="54"/>
      <c r="P29" s="54"/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4"/>
      <c r="X29" s="53">
        <v>0</v>
      </c>
      <c r="Y29" s="53">
        <v>0</v>
      </c>
      <c r="Z29" s="54"/>
      <c r="AA29" s="53">
        <v>0</v>
      </c>
      <c r="AB29" s="54"/>
      <c r="AC29" s="54"/>
      <c r="AD29" s="54"/>
      <c r="AE29" s="53">
        <v>0</v>
      </c>
      <c r="AF29" s="54"/>
      <c r="AG29" s="54"/>
      <c r="AH29" s="54"/>
      <c r="AI29" s="53">
        <v>0</v>
      </c>
      <c r="AJ29" s="54"/>
      <c r="AK29" s="53">
        <v>0</v>
      </c>
      <c r="AL29" s="73"/>
    </row>
    <row r="30" spans="1:39" ht="20.100000000000001" customHeight="1" x14ac:dyDescent="0.2"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73"/>
      <c r="AM30"/>
    </row>
    <row r="31" spans="1:39" ht="20.100000000000001" customHeight="1" x14ac:dyDescent="0.2">
      <c r="C31" s="3" t="s">
        <v>0</v>
      </c>
      <c r="F31" s="55"/>
      <c r="G31" s="55"/>
      <c r="H31" s="55"/>
      <c r="I31" s="55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73"/>
      <c r="AM31"/>
    </row>
    <row r="32" spans="1:39" ht="20.100000000000001" customHeight="1" x14ac:dyDescent="0.2">
      <c r="D32" s="2" t="s">
        <v>96</v>
      </c>
      <c r="F32" s="39">
        <v>93</v>
      </c>
      <c r="G32" s="39"/>
      <c r="H32" s="39"/>
      <c r="I32" s="39"/>
      <c r="J32" s="39">
        <v>25</v>
      </c>
      <c r="K32" s="39">
        <v>0</v>
      </c>
      <c r="L32" s="39"/>
      <c r="M32" s="39">
        <v>25</v>
      </c>
      <c r="N32" s="39"/>
      <c r="O32" s="39"/>
      <c r="P32" s="39"/>
      <c r="Q32" s="39">
        <v>1</v>
      </c>
      <c r="R32" s="39">
        <v>15</v>
      </c>
      <c r="S32" s="39">
        <v>0</v>
      </c>
      <c r="T32" s="39">
        <v>0</v>
      </c>
      <c r="U32" s="39">
        <v>0</v>
      </c>
      <c r="V32" s="39">
        <v>0</v>
      </c>
      <c r="W32" s="39"/>
      <c r="X32" s="39">
        <v>12</v>
      </c>
      <c r="Y32" s="39">
        <v>0</v>
      </c>
      <c r="Z32" s="39"/>
      <c r="AA32" s="39">
        <v>28</v>
      </c>
      <c r="AB32" s="39"/>
      <c r="AC32" s="39"/>
      <c r="AD32" s="39"/>
      <c r="AE32" s="39">
        <v>90</v>
      </c>
      <c r="AF32" s="39"/>
      <c r="AG32" s="39"/>
      <c r="AH32" s="39"/>
      <c r="AI32" s="39">
        <v>0</v>
      </c>
      <c r="AJ32" s="39"/>
      <c r="AK32" s="39">
        <v>0</v>
      </c>
      <c r="AL32" s="73"/>
      <c r="AM32"/>
    </row>
    <row r="33" spans="1:39" ht="20.100000000000001" customHeight="1" x14ac:dyDescent="0.2">
      <c r="D33" s="47" t="s">
        <v>97</v>
      </c>
      <c r="F33" s="48">
        <v>77</v>
      </c>
      <c r="G33" s="49"/>
      <c r="H33" s="49"/>
      <c r="I33" s="49"/>
      <c r="J33" s="48">
        <v>24</v>
      </c>
      <c r="K33" s="48">
        <v>0</v>
      </c>
      <c r="L33" s="49"/>
      <c r="M33" s="48">
        <v>24</v>
      </c>
      <c r="N33" s="49"/>
      <c r="O33" s="49"/>
      <c r="P33" s="49"/>
      <c r="Q33" s="48">
        <v>0</v>
      </c>
      <c r="R33" s="48">
        <v>17</v>
      </c>
      <c r="S33" s="48">
        <v>0</v>
      </c>
      <c r="T33" s="48">
        <v>0</v>
      </c>
      <c r="U33" s="48">
        <v>0</v>
      </c>
      <c r="V33" s="48">
        <v>0</v>
      </c>
      <c r="W33" s="49"/>
      <c r="X33" s="48">
        <v>16</v>
      </c>
      <c r="Y33" s="48">
        <v>1</v>
      </c>
      <c r="Z33" s="49"/>
      <c r="AA33" s="48">
        <v>34</v>
      </c>
      <c r="AB33" s="49"/>
      <c r="AC33" s="49"/>
      <c r="AD33" s="49"/>
      <c r="AE33" s="48">
        <v>67</v>
      </c>
      <c r="AF33" s="49"/>
      <c r="AG33" s="49"/>
      <c r="AH33" s="49"/>
      <c r="AI33" s="48">
        <v>0</v>
      </c>
      <c r="AJ33" s="49"/>
      <c r="AK33" s="48">
        <v>0</v>
      </c>
      <c r="AL33" s="73"/>
      <c r="AM33"/>
    </row>
    <row r="34" spans="1:39" ht="20.100000000000001" customHeight="1" x14ac:dyDescent="0.2">
      <c r="D34" s="2" t="s">
        <v>113</v>
      </c>
      <c r="F34" s="39">
        <v>24</v>
      </c>
      <c r="G34" s="39"/>
      <c r="H34" s="39"/>
      <c r="I34" s="39"/>
      <c r="J34" s="39">
        <v>20</v>
      </c>
      <c r="K34" s="39">
        <v>0</v>
      </c>
      <c r="L34" s="39"/>
      <c r="M34" s="39">
        <v>20</v>
      </c>
      <c r="N34" s="39"/>
      <c r="O34" s="39"/>
      <c r="P34" s="39"/>
      <c r="Q34" s="39">
        <v>0</v>
      </c>
      <c r="R34" s="39">
        <v>4</v>
      </c>
      <c r="S34" s="39">
        <v>0</v>
      </c>
      <c r="T34" s="39">
        <v>0</v>
      </c>
      <c r="U34" s="39">
        <v>0</v>
      </c>
      <c r="V34" s="39">
        <v>0</v>
      </c>
      <c r="W34" s="39"/>
      <c r="X34" s="39">
        <v>7</v>
      </c>
      <c r="Y34" s="39">
        <v>0</v>
      </c>
      <c r="Z34" s="39"/>
      <c r="AA34" s="39">
        <v>11</v>
      </c>
      <c r="AB34" s="39"/>
      <c r="AC34" s="39"/>
      <c r="AD34" s="39"/>
      <c r="AE34" s="39">
        <v>33</v>
      </c>
      <c r="AF34" s="39"/>
      <c r="AG34" s="39"/>
      <c r="AH34" s="39"/>
      <c r="AI34" s="39">
        <v>0</v>
      </c>
      <c r="AJ34" s="39"/>
      <c r="AK34" s="39">
        <v>0</v>
      </c>
      <c r="AL34" s="73"/>
      <c r="AM34"/>
    </row>
    <row r="35" spans="1:39" ht="20.100000000000001" customHeight="1" x14ac:dyDescent="0.2">
      <c r="D35" s="47" t="s">
        <v>114</v>
      </c>
      <c r="F35" s="48">
        <v>54</v>
      </c>
      <c r="G35" s="49"/>
      <c r="H35" s="49"/>
      <c r="I35" s="49"/>
      <c r="J35" s="48">
        <v>16</v>
      </c>
      <c r="K35" s="48">
        <v>0</v>
      </c>
      <c r="L35" s="49"/>
      <c r="M35" s="48">
        <v>16</v>
      </c>
      <c r="N35" s="49"/>
      <c r="O35" s="49"/>
      <c r="P35" s="49"/>
      <c r="Q35" s="48">
        <v>0</v>
      </c>
      <c r="R35" s="48">
        <v>9</v>
      </c>
      <c r="S35" s="48">
        <v>0</v>
      </c>
      <c r="T35" s="48">
        <v>0</v>
      </c>
      <c r="U35" s="48">
        <v>0</v>
      </c>
      <c r="V35" s="48">
        <v>0</v>
      </c>
      <c r="W35" s="49"/>
      <c r="X35" s="48">
        <v>10</v>
      </c>
      <c r="Y35" s="48">
        <v>0</v>
      </c>
      <c r="Z35" s="49"/>
      <c r="AA35" s="48">
        <v>19</v>
      </c>
      <c r="AB35" s="49"/>
      <c r="AC35" s="49"/>
      <c r="AD35" s="49"/>
      <c r="AE35" s="48">
        <v>51</v>
      </c>
      <c r="AF35" s="49"/>
      <c r="AG35" s="49"/>
      <c r="AH35" s="49"/>
      <c r="AI35" s="48">
        <v>0</v>
      </c>
      <c r="AJ35" s="49"/>
      <c r="AK35" s="48">
        <v>0</v>
      </c>
      <c r="AL35" s="73"/>
      <c r="AM35"/>
    </row>
    <row r="36" spans="1:39" ht="20.100000000000001" customHeight="1" x14ac:dyDescent="0.2">
      <c r="D36" s="2" t="s">
        <v>115</v>
      </c>
      <c r="F36" s="39">
        <v>33</v>
      </c>
      <c r="G36" s="39"/>
      <c r="H36" s="39"/>
      <c r="I36" s="39"/>
      <c r="J36" s="39">
        <v>19</v>
      </c>
      <c r="K36" s="39">
        <v>0</v>
      </c>
      <c r="L36" s="39"/>
      <c r="M36" s="39">
        <v>19</v>
      </c>
      <c r="N36" s="39"/>
      <c r="O36" s="39"/>
      <c r="P36" s="39"/>
      <c r="Q36" s="39">
        <v>1</v>
      </c>
      <c r="R36" s="39">
        <v>21</v>
      </c>
      <c r="S36" s="39">
        <v>0</v>
      </c>
      <c r="T36" s="39">
        <v>0</v>
      </c>
      <c r="U36" s="39">
        <v>0</v>
      </c>
      <c r="V36" s="39">
        <v>1</v>
      </c>
      <c r="W36" s="39"/>
      <c r="X36" s="39">
        <v>18</v>
      </c>
      <c r="Y36" s="39">
        <v>0</v>
      </c>
      <c r="Z36" s="39"/>
      <c r="AA36" s="39">
        <v>41</v>
      </c>
      <c r="AB36" s="39"/>
      <c r="AC36" s="39"/>
      <c r="AD36" s="39"/>
      <c r="AE36" s="39">
        <v>11</v>
      </c>
      <c r="AF36" s="39"/>
      <c r="AG36" s="39"/>
      <c r="AH36" s="39"/>
      <c r="AI36" s="39">
        <v>0</v>
      </c>
      <c r="AJ36" s="39"/>
      <c r="AK36" s="39">
        <v>0</v>
      </c>
      <c r="AL36" s="73"/>
      <c r="AM36"/>
    </row>
    <row r="37" spans="1:39" ht="20.100000000000001" customHeight="1" x14ac:dyDescent="0.2">
      <c r="D37" s="47" t="s">
        <v>116</v>
      </c>
      <c r="F37" s="48">
        <v>2</v>
      </c>
      <c r="G37" s="49"/>
      <c r="H37" s="49"/>
      <c r="I37" s="49"/>
      <c r="J37" s="48">
        <v>14</v>
      </c>
      <c r="K37" s="48">
        <v>0</v>
      </c>
      <c r="L37" s="49"/>
      <c r="M37" s="48">
        <v>14</v>
      </c>
      <c r="N37" s="49"/>
      <c r="O37" s="49"/>
      <c r="P37" s="49"/>
      <c r="Q37" s="48">
        <v>0</v>
      </c>
      <c r="R37" s="48">
        <v>5</v>
      </c>
      <c r="S37" s="48">
        <v>0</v>
      </c>
      <c r="T37" s="48">
        <v>0</v>
      </c>
      <c r="U37" s="48">
        <v>0</v>
      </c>
      <c r="V37" s="48">
        <v>0</v>
      </c>
      <c r="W37" s="49"/>
      <c r="X37" s="48">
        <v>9</v>
      </c>
      <c r="Y37" s="48">
        <v>0</v>
      </c>
      <c r="Z37" s="49"/>
      <c r="AA37" s="48">
        <v>14</v>
      </c>
      <c r="AB37" s="49"/>
      <c r="AC37" s="49"/>
      <c r="AD37" s="49"/>
      <c r="AE37" s="48">
        <v>2</v>
      </c>
      <c r="AF37" s="49"/>
      <c r="AG37" s="49"/>
      <c r="AH37" s="49"/>
      <c r="AI37" s="48">
        <v>0</v>
      </c>
      <c r="AJ37" s="49"/>
      <c r="AK37" s="48">
        <v>0</v>
      </c>
      <c r="AL37" s="73"/>
      <c r="AM37"/>
    </row>
    <row r="38" spans="1:39" ht="20.100000000000001" customHeight="1" x14ac:dyDescent="0.2">
      <c r="D38" s="2" t="s">
        <v>103</v>
      </c>
      <c r="F38" s="39">
        <v>50</v>
      </c>
      <c r="G38" s="39"/>
      <c r="H38" s="39"/>
      <c r="I38" s="39"/>
      <c r="J38" s="39">
        <v>3</v>
      </c>
      <c r="K38" s="39">
        <v>0</v>
      </c>
      <c r="L38" s="39"/>
      <c r="M38" s="39">
        <v>3</v>
      </c>
      <c r="N38" s="39"/>
      <c r="O38" s="39"/>
      <c r="P38" s="39"/>
      <c r="Q38" s="39">
        <v>0</v>
      </c>
      <c r="R38" s="39">
        <v>3</v>
      </c>
      <c r="S38" s="39">
        <v>0</v>
      </c>
      <c r="T38" s="39">
        <v>0</v>
      </c>
      <c r="U38" s="39">
        <v>0</v>
      </c>
      <c r="V38" s="39">
        <v>0</v>
      </c>
      <c r="W38" s="39"/>
      <c r="X38" s="39">
        <v>2</v>
      </c>
      <c r="Y38" s="39">
        <v>0</v>
      </c>
      <c r="Z38" s="39"/>
      <c r="AA38" s="39">
        <v>5</v>
      </c>
      <c r="AB38" s="39"/>
      <c r="AC38" s="39"/>
      <c r="AD38" s="39"/>
      <c r="AE38" s="39">
        <v>48</v>
      </c>
      <c r="AF38" s="39"/>
      <c r="AG38" s="39"/>
      <c r="AH38" s="39"/>
      <c r="AI38" s="39">
        <v>0</v>
      </c>
      <c r="AJ38" s="39"/>
      <c r="AK38" s="39">
        <v>0</v>
      </c>
      <c r="AL38" s="73"/>
      <c r="AM38"/>
    </row>
    <row r="39" spans="1:39" ht="20.100000000000001" customHeight="1" x14ac:dyDescent="0.2">
      <c r="D39" s="47" t="s">
        <v>104</v>
      </c>
      <c r="F39" s="48">
        <v>40</v>
      </c>
      <c r="G39" s="49"/>
      <c r="H39" s="49"/>
      <c r="I39" s="49"/>
      <c r="J39" s="48">
        <v>15</v>
      </c>
      <c r="K39" s="48">
        <v>0</v>
      </c>
      <c r="L39" s="49"/>
      <c r="M39" s="48">
        <v>15</v>
      </c>
      <c r="N39" s="49"/>
      <c r="O39" s="49"/>
      <c r="P39" s="49"/>
      <c r="Q39" s="48">
        <v>0</v>
      </c>
      <c r="R39" s="48">
        <v>14</v>
      </c>
      <c r="S39" s="48">
        <v>0</v>
      </c>
      <c r="T39" s="48">
        <v>0</v>
      </c>
      <c r="U39" s="48">
        <v>0</v>
      </c>
      <c r="V39" s="48">
        <v>0</v>
      </c>
      <c r="W39" s="49"/>
      <c r="X39" s="48">
        <v>8</v>
      </c>
      <c r="Y39" s="48">
        <v>0</v>
      </c>
      <c r="Z39" s="49"/>
      <c r="AA39" s="48">
        <v>22</v>
      </c>
      <c r="AB39" s="49"/>
      <c r="AC39" s="49"/>
      <c r="AD39" s="49"/>
      <c r="AE39" s="48">
        <v>33</v>
      </c>
      <c r="AF39" s="49"/>
      <c r="AG39" s="49"/>
      <c r="AH39" s="49"/>
      <c r="AI39" s="48">
        <v>0</v>
      </c>
      <c r="AJ39" s="49"/>
      <c r="AK39" s="48">
        <v>0</v>
      </c>
      <c r="AL39" s="73"/>
      <c r="AM39"/>
    </row>
    <row r="40" spans="1:39" ht="20.100000000000001" customHeight="1" x14ac:dyDescent="0.2">
      <c r="D40" s="2" t="s">
        <v>117</v>
      </c>
      <c r="F40" s="39">
        <v>37</v>
      </c>
      <c r="G40" s="39"/>
      <c r="H40" s="39"/>
      <c r="I40" s="39"/>
      <c r="J40" s="39">
        <v>19</v>
      </c>
      <c r="K40" s="39">
        <v>0</v>
      </c>
      <c r="L40" s="39"/>
      <c r="M40" s="39">
        <v>19</v>
      </c>
      <c r="N40" s="39"/>
      <c r="O40" s="39"/>
      <c r="P40" s="39"/>
      <c r="Q40" s="39">
        <v>0</v>
      </c>
      <c r="R40" s="39">
        <v>13</v>
      </c>
      <c r="S40" s="39">
        <v>2</v>
      </c>
      <c r="T40" s="39">
        <v>0</v>
      </c>
      <c r="U40" s="39">
        <v>0</v>
      </c>
      <c r="V40" s="39">
        <v>0</v>
      </c>
      <c r="W40" s="39"/>
      <c r="X40" s="39">
        <v>9</v>
      </c>
      <c r="Y40" s="39">
        <v>0</v>
      </c>
      <c r="Z40" s="39"/>
      <c r="AA40" s="39">
        <v>24</v>
      </c>
      <c r="AB40" s="39"/>
      <c r="AC40" s="39"/>
      <c r="AD40" s="39"/>
      <c r="AE40" s="39">
        <v>32</v>
      </c>
      <c r="AF40" s="39"/>
      <c r="AG40" s="39"/>
      <c r="AH40" s="39"/>
      <c r="AI40" s="39">
        <v>0</v>
      </c>
      <c r="AJ40" s="39"/>
      <c r="AK40" s="39">
        <v>0</v>
      </c>
      <c r="AL40" s="73"/>
      <c r="AM40"/>
    </row>
    <row r="41" spans="1:39" ht="20.100000000000001" customHeight="1" x14ac:dyDescent="0.2">
      <c r="D41" s="47" t="s">
        <v>106</v>
      </c>
      <c r="F41" s="48">
        <v>35</v>
      </c>
      <c r="G41" s="49"/>
      <c r="H41" s="49"/>
      <c r="I41" s="49"/>
      <c r="J41" s="48">
        <v>28</v>
      </c>
      <c r="K41" s="48">
        <v>0</v>
      </c>
      <c r="L41" s="49"/>
      <c r="M41" s="48">
        <v>28</v>
      </c>
      <c r="N41" s="49"/>
      <c r="O41" s="49"/>
      <c r="P41" s="49"/>
      <c r="Q41" s="48">
        <v>0</v>
      </c>
      <c r="R41" s="48">
        <v>6</v>
      </c>
      <c r="S41" s="48">
        <v>0</v>
      </c>
      <c r="T41" s="48">
        <v>0</v>
      </c>
      <c r="U41" s="48">
        <v>0</v>
      </c>
      <c r="V41" s="48">
        <v>0</v>
      </c>
      <c r="W41" s="49"/>
      <c r="X41" s="48">
        <v>22</v>
      </c>
      <c r="Y41" s="48">
        <v>0</v>
      </c>
      <c r="Z41" s="49"/>
      <c r="AA41" s="48">
        <v>28</v>
      </c>
      <c r="AB41" s="49"/>
      <c r="AC41" s="49"/>
      <c r="AD41" s="49"/>
      <c r="AE41" s="48">
        <v>35</v>
      </c>
      <c r="AF41" s="49"/>
      <c r="AG41" s="49"/>
      <c r="AH41" s="49"/>
      <c r="AI41" s="48">
        <v>0</v>
      </c>
      <c r="AJ41" s="49"/>
      <c r="AK41" s="48">
        <v>0</v>
      </c>
      <c r="AL41" s="73"/>
      <c r="AM41"/>
    </row>
    <row r="42" spans="1:39" ht="20.100000000000001" customHeight="1" x14ac:dyDescent="0.2">
      <c r="D42" s="2" t="s">
        <v>107</v>
      </c>
      <c r="F42" s="39">
        <v>73</v>
      </c>
      <c r="G42" s="39"/>
      <c r="H42" s="39"/>
      <c r="I42" s="39"/>
      <c r="J42" s="39">
        <v>22</v>
      </c>
      <c r="K42" s="39">
        <v>0</v>
      </c>
      <c r="L42" s="39"/>
      <c r="M42" s="39">
        <v>22</v>
      </c>
      <c r="N42" s="39"/>
      <c r="O42" s="39"/>
      <c r="P42" s="39"/>
      <c r="Q42" s="39">
        <v>0</v>
      </c>
      <c r="R42" s="39">
        <v>2</v>
      </c>
      <c r="S42" s="39">
        <v>0</v>
      </c>
      <c r="T42" s="39">
        <v>0</v>
      </c>
      <c r="U42" s="39">
        <v>0</v>
      </c>
      <c r="V42" s="39">
        <v>0</v>
      </c>
      <c r="W42" s="39"/>
      <c r="X42" s="39">
        <v>18</v>
      </c>
      <c r="Y42" s="39">
        <v>0</v>
      </c>
      <c r="Z42" s="39"/>
      <c r="AA42" s="39">
        <v>20</v>
      </c>
      <c r="AB42" s="39"/>
      <c r="AC42" s="39"/>
      <c r="AD42" s="39"/>
      <c r="AE42" s="39">
        <v>75</v>
      </c>
      <c r="AF42" s="39"/>
      <c r="AG42" s="39"/>
      <c r="AH42" s="39"/>
      <c r="AI42" s="39">
        <v>0</v>
      </c>
      <c r="AJ42" s="39"/>
      <c r="AK42" s="39">
        <v>0</v>
      </c>
      <c r="AL42" s="73"/>
      <c r="AM42"/>
    </row>
    <row r="43" spans="1:39" ht="20.100000000000001" customHeight="1" x14ac:dyDescent="0.2">
      <c r="D43" s="47" t="s">
        <v>108</v>
      </c>
      <c r="F43" s="48">
        <v>49</v>
      </c>
      <c r="G43" s="49"/>
      <c r="H43" s="49"/>
      <c r="I43" s="49"/>
      <c r="J43" s="48">
        <v>18</v>
      </c>
      <c r="K43" s="48">
        <v>0</v>
      </c>
      <c r="L43" s="49"/>
      <c r="M43" s="48">
        <v>18</v>
      </c>
      <c r="N43" s="49"/>
      <c r="O43" s="49"/>
      <c r="P43" s="49"/>
      <c r="Q43" s="48">
        <v>1</v>
      </c>
      <c r="R43" s="48">
        <v>5</v>
      </c>
      <c r="S43" s="48">
        <v>0</v>
      </c>
      <c r="T43" s="48">
        <v>0</v>
      </c>
      <c r="U43" s="48">
        <v>0</v>
      </c>
      <c r="V43" s="48">
        <v>0</v>
      </c>
      <c r="W43" s="49"/>
      <c r="X43" s="48">
        <v>22</v>
      </c>
      <c r="Y43" s="48">
        <v>0</v>
      </c>
      <c r="Z43" s="49"/>
      <c r="AA43" s="48">
        <v>28</v>
      </c>
      <c r="AB43" s="49"/>
      <c r="AC43" s="49"/>
      <c r="AD43" s="49"/>
      <c r="AE43" s="48">
        <v>39</v>
      </c>
      <c r="AF43" s="49"/>
      <c r="AG43" s="49"/>
      <c r="AH43" s="49"/>
      <c r="AI43" s="48">
        <v>0</v>
      </c>
      <c r="AJ43" s="49"/>
      <c r="AK43" s="48">
        <v>0</v>
      </c>
      <c r="AL43" s="73"/>
      <c r="AM43"/>
    </row>
    <row r="44" spans="1:39" ht="20.100000000000001" customHeight="1" x14ac:dyDescent="0.2">
      <c r="D44" s="2" t="s">
        <v>109</v>
      </c>
      <c r="F44" s="39">
        <v>39</v>
      </c>
      <c r="G44" s="39"/>
      <c r="H44" s="39"/>
      <c r="I44" s="39"/>
      <c r="J44" s="39">
        <v>17</v>
      </c>
      <c r="K44" s="39">
        <v>0</v>
      </c>
      <c r="L44" s="39"/>
      <c r="M44" s="39">
        <v>17</v>
      </c>
      <c r="N44" s="39"/>
      <c r="O44" s="39"/>
      <c r="P44" s="39"/>
      <c r="Q44" s="39">
        <v>0</v>
      </c>
      <c r="R44" s="39">
        <v>8</v>
      </c>
      <c r="S44" s="39">
        <v>0</v>
      </c>
      <c r="T44" s="39">
        <v>0</v>
      </c>
      <c r="U44" s="39">
        <v>0</v>
      </c>
      <c r="V44" s="39">
        <v>0</v>
      </c>
      <c r="W44" s="39"/>
      <c r="X44" s="39">
        <v>19</v>
      </c>
      <c r="Y44" s="39">
        <v>1</v>
      </c>
      <c r="Z44" s="39"/>
      <c r="AA44" s="39">
        <v>28</v>
      </c>
      <c r="AB44" s="39"/>
      <c r="AC44" s="39"/>
      <c r="AD44" s="39"/>
      <c r="AE44" s="39">
        <v>28</v>
      </c>
      <c r="AF44" s="39"/>
      <c r="AG44" s="39"/>
      <c r="AH44" s="39"/>
      <c r="AI44" s="39">
        <v>0</v>
      </c>
      <c r="AJ44" s="39"/>
      <c r="AK44" s="39">
        <v>0</v>
      </c>
      <c r="AL44" s="73"/>
      <c r="AM44"/>
    </row>
    <row r="45" spans="1:39" ht="20.100000000000001" customHeight="1" x14ac:dyDescent="0.2">
      <c r="D45" s="47" t="s">
        <v>118</v>
      </c>
      <c r="F45" s="48">
        <v>136</v>
      </c>
      <c r="G45" s="49"/>
      <c r="H45" s="49"/>
      <c r="I45" s="49"/>
      <c r="J45" s="48">
        <v>11</v>
      </c>
      <c r="K45" s="48">
        <v>0</v>
      </c>
      <c r="L45" s="49"/>
      <c r="M45" s="48">
        <v>11</v>
      </c>
      <c r="N45" s="49"/>
      <c r="O45" s="49"/>
      <c r="P45" s="49"/>
      <c r="Q45" s="48">
        <v>1</v>
      </c>
      <c r="R45" s="48">
        <v>20</v>
      </c>
      <c r="S45" s="48">
        <v>0</v>
      </c>
      <c r="T45" s="48">
        <v>0</v>
      </c>
      <c r="U45" s="48">
        <v>0</v>
      </c>
      <c r="V45" s="48">
        <v>0</v>
      </c>
      <c r="W45" s="49"/>
      <c r="X45" s="48">
        <v>10</v>
      </c>
      <c r="Y45" s="48">
        <v>0</v>
      </c>
      <c r="Z45" s="49"/>
      <c r="AA45" s="48">
        <v>31</v>
      </c>
      <c r="AB45" s="49"/>
      <c r="AC45" s="49"/>
      <c r="AD45" s="49"/>
      <c r="AE45" s="48">
        <v>116</v>
      </c>
      <c r="AF45" s="49"/>
      <c r="AG45" s="49"/>
      <c r="AH45" s="49"/>
      <c r="AI45" s="48">
        <v>0</v>
      </c>
      <c r="AJ45" s="49"/>
      <c r="AK45" s="48">
        <v>0</v>
      </c>
      <c r="AL45" s="73"/>
      <c r="AM45"/>
    </row>
    <row r="46" spans="1:39" ht="20.100000000000001" customHeight="1" x14ac:dyDescent="0.2">
      <c r="D46" s="2" t="s">
        <v>119</v>
      </c>
      <c r="F46" s="39">
        <v>64</v>
      </c>
      <c r="G46" s="39"/>
      <c r="H46" s="39"/>
      <c r="I46" s="39"/>
      <c r="J46" s="39">
        <v>30</v>
      </c>
      <c r="K46" s="39">
        <v>0</v>
      </c>
      <c r="L46" s="39"/>
      <c r="M46" s="39">
        <v>30</v>
      </c>
      <c r="N46" s="39"/>
      <c r="O46" s="39"/>
      <c r="P46" s="39"/>
      <c r="Q46" s="39">
        <v>0</v>
      </c>
      <c r="R46" s="39">
        <v>15</v>
      </c>
      <c r="S46" s="39">
        <v>0</v>
      </c>
      <c r="T46" s="39">
        <v>0</v>
      </c>
      <c r="U46" s="39">
        <v>0</v>
      </c>
      <c r="V46" s="39">
        <v>0</v>
      </c>
      <c r="W46" s="39"/>
      <c r="X46" s="39">
        <v>24</v>
      </c>
      <c r="Y46" s="39">
        <v>0</v>
      </c>
      <c r="Z46" s="39"/>
      <c r="AA46" s="39">
        <v>39</v>
      </c>
      <c r="AB46" s="39"/>
      <c r="AC46" s="39"/>
      <c r="AD46" s="39"/>
      <c r="AE46" s="39">
        <v>55</v>
      </c>
      <c r="AF46" s="39"/>
      <c r="AG46" s="39"/>
      <c r="AH46" s="39"/>
      <c r="AI46" s="39">
        <v>0</v>
      </c>
      <c r="AJ46" s="39"/>
      <c r="AK46" s="39">
        <v>0</v>
      </c>
      <c r="AL46" s="73"/>
      <c r="AM46"/>
    </row>
    <row r="47" spans="1:39" ht="20.100000000000001" customHeight="1" x14ac:dyDescent="0.2"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73"/>
      <c r="AM47"/>
    </row>
    <row r="48" spans="1:39" s="1" customFormat="1" ht="20.100000000000001" customHeight="1" x14ac:dyDescent="0.25">
      <c r="A48" s="3"/>
      <c r="B48" s="6"/>
      <c r="C48" s="51" t="s">
        <v>120</v>
      </c>
      <c r="D48" s="52"/>
      <c r="E48" s="5"/>
      <c r="F48" s="53">
        <v>806</v>
      </c>
      <c r="G48" s="54"/>
      <c r="H48" s="54"/>
      <c r="I48" s="54"/>
      <c r="J48" s="53">
        <v>281</v>
      </c>
      <c r="K48" s="53">
        <v>0</v>
      </c>
      <c r="L48" s="54"/>
      <c r="M48" s="53">
        <v>281</v>
      </c>
      <c r="N48" s="54"/>
      <c r="O48" s="54"/>
      <c r="P48" s="54"/>
      <c r="Q48" s="53">
        <v>4</v>
      </c>
      <c r="R48" s="53">
        <v>157</v>
      </c>
      <c r="S48" s="53">
        <v>2</v>
      </c>
      <c r="T48" s="53">
        <v>0</v>
      </c>
      <c r="U48" s="53">
        <v>0</v>
      </c>
      <c r="V48" s="53">
        <v>1</v>
      </c>
      <c r="W48" s="54"/>
      <c r="X48" s="53">
        <v>206</v>
      </c>
      <c r="Y48" s="53">
        <v>2</v>
      </c>
      <c r="Z48" s="54"/>
      <c r="AA48" s="53">
        <v>372</v>
      </c>
      <c r="AB48" s="54"/>
      <c r="AC48" s="54"/>
      <c r="AD48" s="54"/>
      <c r="AE48" s="53">
        <v>715</v>
      </c>
      <c r="AF48" s="54"/>
      <c r="AG48" s="54"/>
      <c r="AH48" s="54"/>
      <c r="AI48" s="53">
        <v>0</v>
      </c>
      <c r="AJ48" s="54"/>
      <c r="AK48" s="53">
        <v>0</v>
      </c>
      <c r="AL48" s="73"/>
    </row>
    <row r="49" spans="3:39" ht="20.100000000000001" customHeight="1" x14ac:dyDescent="0.2"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73"/>
      <c r="AM49"/>
    </row>
    <row r="50" spans="3:39" ht="20.100000000000001" customHeight="1" x14ac:dyDescent="0.2">
      <c r="C50" s="3" t="s">
        <v>121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73"/>
      <c r="AM50"/>
    </row>
    <row r="51" spans="3:39" ht="20.100000000000001" customHeight="1" x14ac:dyDescent="0.2">
      <c r="D51" s="2" t="s">
        <v>122</v>
      </c>
      <c r="F51" s="39">
        <v>0</v>
      </c>
      <c r="G51" s="39"/>
      <c r="H51" s="39"/>
      <c r="I51" s="39"/>
      <c r="J51" s="39">
        <v>0</v>
      </c>
      <c r="K51" s="39">
        <v>0</v>
      </c>
      <c r="L51" s="39"/>
      <c r="M51" s="39">
        <v>0</v>
      </c>
      <c r="N51" s="39"/>
      <c r="O51" s="39"/>
      <c r="P51" s="39"/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/>
      <c r="X51" s="39">
        <v>0</v>
      </c>
      <c r="Y51" s="39">
        <v>0</v>
      </c>
      <c r="Z51" s="39"/>
      <c r="AA51" s="39">
        <v>0</v>
      </c>
      <c r="AB51" s="39"/>
      <c r="AC51" s="39"/>
      <c r="AD51" s="39"/>
      <c r="AE51" s="39">
        <v>0</v>
      </c>
      <c r="AF51" s="39"/>
      <c r="AG51" s="39"/>
      <c r="AH51" s="39"/>
      <c r="AI51" s="39">
        <v>0</v>
      </c>
      <c r="AJ51" s="39"/>
      <c r="AK51" s="39">
        <v>0</v>
      </c>
      <c r="AL51" s="73"/>
      <c r="AM51"/>
    </row>
    <row r="52" spans="3:39" ht="20.100000000000001" customHeight="1" x14ac:dyDescent="0.2">
      <c r="D52" s="47" t="s">
        <v>97</v>
      </c>
      <c r="F52" s="48">
        <v>0</v>
      </c>
      <c r="G52" s="49"/>
      <c r="H52" s="49"/>
      <c r="I52" s="49"/>
      <c r="J52" s="48">
        <v>0</v>
      </c>
      <c r="K52" s="48">
        <v>0</v>
      </c>
      <c r="L52" s="49"/>
      <c r="M52" s="48">
        <v>0</v>
      </c>
      <c r="N52" s="49"/>
      <c r="O52" s="49"/>
      <c r="P52" s="49"/>
      <c r="Q52" s="48">
        <v>0</v>
      </c>
      <c r="R52" s="48">
        <v>0</v>
      </c>
      <c r="S52" s="48">
        <v>0</v>
      </c>
      <c r="T52" s="48">
        <v>0</v>
      </c>
      <c r="U52" s="48">
        <v>0</v>
      </c>
      <c r="V52" s="48">
        <v>0</v>
      </c>
      <c r="W52" s="49"/>
      <c r="X52" s="48">
        <v>0</v>
      </c>
      <c r="Y52" s="48">
        <v>0</v>
      </c>
      <c r="Z52" s="49"/>
      <c r="AA52" s="48">
        <v>0</v>
      </c>
      <c r="AB52" s="49"/>
      <c r="AC52" s="49"/>
      <c r="AD52" s="49"/>
      <c r="AE52" s="48">
        <v>0</v>
      </c>
      <c r="AF52" s="49"/>
      <c r="AG52" s="49"/>
      <c r="AH52" s="49"/>
      <c r="AI52" s="48">
        <v>0</v>
      </c>
      <c r="AJ52" s="49"/>
      <c r="AK52" s="48">
        <v>0</v>
      </c>
      <c r="AL52" s="73"/>
      <c r="AM52"/>
    </row>
    <row r="53" spans="3:39" ht="20.100000000000001" customHeight="1" x14ac:dyDescent="0.2">
      <c r="D53" s="2" t="s">
        <v>113</v>
      </c>
      <c r="F53" s="39">
        <v>0</v>
      </c>
      <c r="G53" s="39"/>
      <c r="H53" s="39"/>
      <c r="I53" s="39"/>
      <c r="J53" s="39">
        <v>0</v>
      </c>
      <c r="K53" s="39">
        <v>0</v>
      </c>
      <c r="L53" s="39"/>
      <c r="M53" s="39">
        <v>0</v>
      </c>
      <c r="N53" s="39"/>
      <c r="O53" s="39"/>
      <c r="P53" s="39"/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/>
      <c r="X53" s="39">
        <v>0</v>
      </c>
      <c r="Y53" s="39">
        <v>0</v>
      </c>
      <c r="Z53" s="39"/>
      <c r="AA53" s="39">
        <v>0</v>
      </c>
      <c r="AB53" s="39"/>
      <c r="AC53" s="39"/>
      <c r="AD53" s="39"/>
      <c r="AE53" s="39">
        <v>0</v>
      </c>
      <c r="AF53" s="39"/>
      <c r="AG53" s="39"/>
      <c r="AH53" s="39"/>
      <c r="AI53" s="39">
        <v>0</v>
      </c>
      <c r="AJ53" s="39"/>
      <c r="AK53" s="39">
        <v>0</v>
      </c>
      <c r="AL53" s="73"/>
      <c r="AM53"/>
    </row>
    <row r="54" spans="3:39" ht="20.100000000000001" customHeight="1" x14ac:dyDescent="0.2">
      <c r="D54" s="47" t="s">
        <v>99</v>
      </c>
      <c r="F54" s="48">
        <v>0</v>
      </c>
      <c r="G54" s="49"/>
      <c r="H54" s="49"/>
      <c r="I54" s="49"/>
      <c r="J54" s="48">
        <v>0</v>
      </c>
      <c r="K54" s="48">
        <v>0</v>
      </c>
      <c r="L54" s="49"/>
      <c r="M54" s="48">
        <v>0</v>
      </c>
      <c r="N54" s="49"/>
      <c r="O54" s="49"/>
      <c r="P54" s="49"/>
      <c r="Q54" s="48">
        <v>0</v>
      </c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9"/>
      <c r="X54" s="48">
        <v>0</v>
      </c>
      <c r="Y54" s="48">
        <v>0</v>
      </c>
      <c r="Z54" s="49"/>
      <c r="AA54" s="48">
        <v>0</v>
      </c>
      <c r="AB54" s="49"/>
      <c r="AC54" s="49"/>
      <c r="AD54" s="49"/>
      <c r="AE54" s="48">
        <v>0</v>
      </c>
      <c r="AF54" s="49"/>
      <c r="AG54" s="49"/>
      <c r="AH54" s="49"/>
      <c r="AI54" s="48">
        <v>0</v>
      </c>
      <c r="AJ54" s="49"/>
      <c r="AK54" s="48">
        <v>0</v>
      </c>
      <c r="AL54" s="73"/>
      <c r="AM54"/>
    </row>
    <row r="55" spans="3:39" ht="20.100000000000001" customHeight="1" x14ac:dyDescent="0.2">
      <c r="D55" s="2" t="s">
        <v>114</v>
      </c>
      <c r="F55" s="39">
        <v>0</v>
      </c>
      <c r="G55" s="39"/>
      <c r="H55" s="39"/>
      <c r="I55" s="39"/>
      <c r="J55" s="39">
        <v>0</v>
      </c>
      <c r="K55" s="39">
        <v>0</v>
      </c>
      <c r="L55" s="39"/>
      <c r="M55" s="39">
        <v>0</v>
      </c>
      <c r="N55" s="39"/>
      <c r="O55" s="39"/>
      <c r="P55" s="39"/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/>
      <c r="X55" s="39">
        <v>0</v>
      </c>
      <c r="Y55" s="39">
        <v>0</v>
      </c>
      <c r="Z55" s="39"/>
      <c r="AA55" s="39">
        <v>0</v>
      </c>
      <c r="AB55" s="39"/>
      <c r="AC55" s="39"/>
      <c r="AD55" s="39"/>
      <c r="AE55" s="39">
        <v>0</v>
      </c>
      <c r="AF55" s="39"/>
      <c r="AG55" s="39"/>
      <c r="AH55" s="39"/>
      <c r="AI55" s="39">
        <v>0</v>
      </c>
      <c r="AJ55" s="39"/>
      <c r="AK55" s="39">
        <v>0</v>
      </c>
      <c r="AL55" s="73"/>
      <c r="AM55"/>
    </row>
    <row r="56" spans="3:39" ht="20.100000000000001" customHeight="1" x14ac:dyDescent="0.2">
      <c r="D56" s="47" t="s">
        <v>115</v>
      </c>
      <c r="F56" s="48">
        <v>0</v>
      </c>
      <c r="G56" s="49"/>
      <c r="H56" s="49"/>
      <c r="I56" s="49"/>
      <c r="J56" s="48">
        <v>0</v>
      </c>
      <c r="K56" s="48">
        <v>0</v>
      </c>
      <c r="L56" s="49"/>
      <c r="M56" s="48">
        <v>0</v>
      </c>
      <c r="N56" s="49"/>
      <c r="O56" s="49"/>
      <c r="P56" s="49"/>
      <c r="Q56" s="48">
        <v>0</v>
      </c>
      <c r="R56" s="48">
        <v>0</v>
      </c>
      <c r="S56" s="48">
        <v>0</v>
      </c>
      <c r="T56" s="48">
        <v>0</v>
      </c>
      <c r="U56" s="48">
        <v>0</v>
      </c>
      <c r="V56" s="48">
        <v>0</v>
      </c>
      <c r="W56" s="49"/>
      <c r="X56" s="48">
        <v>0</v>
      </c>
      <c r="Y56" s="48">
        <v>0</v>
      </c>
      <c r="Z56" s="49"/>
      <c r="AA56" s="48">
        <v>0</v>
      </c>
      <c r="AB56" s="49"/>
      <c r="AC56" s="49"/>
      <c r="AD56" s="49"/>
      <c r="AE56" s="48">
        <v>0</v>
      </c>
      <c r="AF56" s="49"/>
      <c r="AG56" s="49"/>
      <c r="AH56" s="49"/>
      <c r="AI56" s="48">
        <v>0</v>
      </c>
      <c r="AJ56" s="49"/>
      <c r="AK56" s="48">
        <v>0</v>
      </c>
      <c r="AL56" s="73"/>
      <c r="AM56"/>
    </row>
    <row r="57" spans="3:39" ht="20.100000000000001" customHeight="1" x14ac:dyDescent="0.2">
      <c r="D57" s="2" t="s">
        <v>102</v>
      </c>
      <c r="F57" s="39">
        <v>0</v>
      </c>
      <c r="G57" s="39"/>
      <c r="H57" s="39"/>
      <c r="I57" s="39"/>
      <c r="J57" s="39">
        <v>0</v>
      </c>
      <c r="K57" s="39">
        <v>0</v>
      </c>
      <c r="L57" s="39"/>
      <c r="M57" s="39">
        <v>0</v>
      </c>
      <c r="N57" s="39"/>
      <c r="O57" s="39"/>
      <c r="P57" s="39"/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/>
      <c r="X57" s="39">
        <v>0</v>
      </c>
      <c r="Y57" s="39">
        <v>0</v>
      </c>
      <c r="Z57" s="39"/>
      <c r="AA57" s="39">
        <v>0</v>
      </c>
      <c r="AB57" s="39"/>
      <c r="AC57" s="39"/>
      <c r="AD57" s="39"/>
      <c r="AE57" s="39">
        <v>0</v>
      </c>
      <c r="AF57" s="39"/>
      <c r="AG57" s="39"/>
      <c r="AH57" s="39"/>
      <c r="AI57" s="39">
        <v>0</v>
      </c>
      <c r="AJ57" s="39"/>
      <c r="AK57" s="39">
        <v>0</v>
      </c>
      <c r="AL57" s="73"/>
      <c r="AM57"/>
    </row>
    <row r="58" spans="3:39" ht="20.100000000000001" customHeight="1" x14ac:dyDescent="0.2">
      <c r="D58" s="47" t="s">
        <v>103</v>
      </c>
      <c r="F58" s="48">
        <v>0</v>
      </c>
      <c r="G58" s="49"/>
      <c r="H58" s="49"/>
      <c r="I58" s="49"/>
      <c r="J58" s="48">
        <v>0</v>
      </c>
      <c r="K58" s="48">
        <v>0</v>
      </c>
      <c r="L58" s="49"/>
      <c r="M58" s="48">
        <v>0</v>
      </c>
      <c r="N58" s="49"/>
      <c r="O58" s="49"/>
      <c r="P58" s="49"/>
      <c r="Q58" s="48">
        <v>0</v>
      </c>
      <c r="R58" s="48">
        <v>0</v>
      </c>
      <c r="S58" s="48">
        <v>0</v>
      </c>
      <c r="T58" s="48">
        <v>0</v>
      </c>
      <c r="U58" s="48">
        <v>0</v>
      </c>
      <c r="V58" s="48">
        <v>0</v>
      </c>
      <c r="W58" s="49"/>
      <c r="X58" s="48">
        <v>0</v>
      </c>
      <c r="Y58" s="48">
        <v>0</v>
      </c>
      <c r="Z58" s="49"/>
      <c r="AA58" s="48">
        <v>0</v>
      </c>
      <c r="AB58" s="49"/>
      <c r="AC58" s="49"/>
      <c r="AD58" s="49"/>
      <c r="AE58" s="48">
        <v>0</v>
      </c>
      <c r="AF58" s="49"/>
      <c r="AG58" s="49"/>
      <c r="AH58" s="49"/>
      <c r="AI58" s="48">
        <v>0</v>
      </c>
      <c r="AJ58" s="49"/>
      <c r="AK58" s="48">
        <v>0</v>
      </c>
      <c r="AL58" s="73"/>
      <c r="AM58"/>
    </row>
    <row r="59" spans="3:39" ht="20.100000000000001" customHeight="1" x14ac:dyDescent="0.2">
      <c r="D59" s="2" t="s">
        <v>104</v>
      </c>
      <c r="F59" s="39">
        <v>0</v>
      </c>
      <c r="G59" s="39"/>
      <c r="H59" s="39"/>
      <c r="I59" s="39"/>
      <c r="J59" s="39">
        <v>0</v>
      </c>
      <c r="K59" s="39">
        <v>0</v>
      </c>
      <c r="L59" s="39"/>
      <c r="M59" s="39">
        <v>0</v>
      </c>
      <c r="N59" s="39"/>
      <c r="O59" s="39"/>
      <c r="P59" s="39"/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/>
      <c r="X59" s="39">
        <v>0</v>
      </c>
      <c r="Y59" s="39">
        <v>0</v>
      </c>
      <c r="Z59" s="39"/>
      <c r="AA59" s="39">
        <v>0</v>
      </c>
      <c r="AB59" s="39"/>
      <c r="AC59" s="39"/>
      <c r="AD59" s="39"/>
      <c r="AE59" s="39">
        <v>0</v>
      </c>
      <c r="AF59" s="39"/>
      <c r="AG59" s="39"/>
      <c r="AH59" s="39"/>
      <c r="AI59" s="39">
        <v>0</v>
      </c>
      <c r="AJ59" s="39"/>
      <c r="AK59" s="39">
        <v>0</v>
      </c>
      <c r="AL59" s="73"/>
      <c r="AM59"/>
    </row>
    <row r="60" spans="3:39" ht="20.100000000000001" customHeight="1" x14ac:dyDescent="0.2">
      <c r="D60" s="47" t="s">
        <v>117</v>
      </c>
      <c r="F60" s="48">
        <v>0</v>
      </c>
      <c r="G60" s="49"/>
      <c r="H60" s="49"/>
      <c r="I60" s="49"/>
      <c r="J60" s="48">
        <v>0</v>
      </c>
      <c r="K60" s="48">
        <v>0</v>
      </c>
      <c r="L60" s="49"/>
      <c r="M60" s="48">
        <v>0</v>
      </c>
      <c r="N60" s="49"/>
      <c r="O60" s="49"/>
      <c r="P60" s="49"/>
      <c r="Q60" s="48">
        <v>0</v>
      </c>
      <c r="R60" s="48">
        <v>0</v>
      </c>
      <c r="S60" s="48">
        <v>0</v>
      </c>
      <c r="T60" s="48">
        <v>0</v>
      </c>
      <c r="U60" s="48">
        <v>0</v>
      </c>
      <c r="V60" s="48">
        <v>0</v>
      </c>
      <c r="W60" s="49"/>
      <c r="X60" s="48">
        <v>0</v>
      </c>
      <c r="Y60" s="48">
        <v>0</v>
      </c>
      <c r="Z60" s="49"/>
      <c r="AA60" s="48">
        <v>0</v>
      </c>
      <c r="AB60" s="49"/>
      <c r="AC60" s="49"/>
      <c r="AD60" s="49"/>
      <c r="AE60" s="48">
        <v>0</v>
      </c>
      <c r="AF60" s="49"/>
      <c r="AG60" s="49"/>
      <c r="AH60" s="49"/>
      <c r="AI60" s="48">
        <v>0</v>
      </c>
      <c r="AJ60" s="49"/>
      <c r="AK60" s="48">
        <v>0</v>
      </c>
      <c r="AL60" s="73"/>
      <c r="AM60"/>
    </row>
    <row r="61" spans="3:39" ht="20.100000000000001" customHeight="1" x14ac:dyDescent="0.2">
      <c r="D61" s="2" t="s">
        <v>106</v>
      </c>
      <c r="F61" s="39">
        <v>0</v>
      </c>
      <c r="G61" s="39"/>
      <c r="H61" s="39"/>
      <c r="I61" s="39"/>
      <c r="J61" s="39">
        <v>0</v>
      </c>
      <c r="K61" s="39">
        <v>0</v>
      </c>
      <c r="L61" s="39"/>
      <c r="M61" s="39">
        <v>0</v>
      </c>
      <c r="N61" s="39"/>
      <c r="O61" s="39"/>
      <c r="P61" s="39"/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/>
      <c r="X61" s="39">
        <v>0</v>
      </c>
      <c r="Y61" s="39">
        <v>0</v>
      </c>
      <c r="Z61" s="39"/>
      <c r="AA61" s="39">
        <v>0</v>
      </c>
      <c r="AB61" s="39"/>
      <c r="AC61" s="39"/>
      <c r="AD61" s="39"/>
      <c r="AE61" s="39">
        <v>0</v>
      </c>
      <c r="AF61" s="39"/>
      <c r="AG61" s="39"/>
      <c r="AH61" s="39"/>
      <c r="AI61" s="39">
        <v>0</v>
      </c>
      <c r="AJ61" s="39"/>
      <c r="AK61" s="39">
        <v>0</v>
      </c>
      <c r="AL61" s="73"/>
      <c r="AM61"/>
    </row>
    <row r="62" spans="3:39" ht="20.100000000000001" customHeight="1" x14ac:dyDescent="0.2">
      <c r="D62" s="47" t="s">
        <v>107</v>
      </c>
      <c r="F62" s="48">
        <v>0</v>
      </c>
      <c r="G62" s="49"/>
      <c r="H62" s="49"/>
      <c r="I62" s="49"/>
      <c r="J62" s="48">
        <v>0</v>
      </c>
      <c r="K62" s="48">
        <v>0</v>
      </c>
      <c r="L62" s="49"/>
      <c r="M62" s="48">
        <v>0</v>
      </c>
      <c r="N62" s="49"/>
      <c r="O62" s="49"/>
      <c r="P62" s="49"/>
      <c r="Q62" s="48">
        <v>0</v>
      </c>
      <c r="R62" s="48">
        <v>0</v>
      </c>
      <c r="S62" s="48">
        <v>0</v>
      </c>
      <c r="T62" s="48">
        <v>0</v>
      </c>
      <c r="U62" s="48">
        <v>0</v>
      </c>
      <c r="V62" s="48">
        <v>0</v>
      </c>
      <c r="W62" s="49"/>
      <c r="X62" s="48">
        <v>0</v>
      </c>
      <c r="Y62" s="48">
        <v>0</v>
      </c>
      <c r="Z62" s="49"/>
      <c r="AA62" s="48">
        <v>0</v>
      </c>
      <c r="AB62" s="49"/>
      <c r="AC62" s="49"/>
      <c r="AD62" s="49"/>
      <c r="AE62" s="48">
        <v>0</v>
      </c>
      <c r="AF62" s="49"/>
      <c r="AG62" s="49"/>
      <c r="AH62" s="49"/>
      <c r="AI62" s="48">
        <v>0</v>
      </c>
      <c r="AJ62" s="49"/>
      <c r="AK62" s="48">
        <v>0</v>
      </c>
      <c r="AL62" s="73"/>
      <c r="AM62"/>
    </row>
    <row r="63" spans="3:39" ht="20.100000000000001" customHeight="1" x14ac:dyDescent="0.2">
      <c r="D63" s="2" t="s">
        <v>108</v>
      </c>
      <c r="F63" s="39">
        <v>0</v>
      </c>
      <c r="G63" s="39"/>
      <c r="H63" s="39"/>
      <c r="I63" s="39"/>
      <c r="J63" s="39">
        <v>0</v>
      </c>
      <c r="K63" s="39">
        <v>0</v>
      </c>
      <c r="L63" s="39"/>
      <c r="M63" s="39">
        <v>0</v>
      </c>
      <c r="N63" s="39"/>
      <c r="O63" s="39"/>
      <c r="P63" s="39"/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/>
      <c r="X63" s="39">
        <v>0</v>
      </c>
      <c r="Y63" s="39">
        <v>0</v>
      </c>
      <c r="Z63" s="39"/>
      <c r="AA63" s="39">
        <v>0</v>
      </c>
      <c r="AB63" s="39"/>
      <c r="AC63" s="39"/>
      <c r="AD63" s="39"/>
      <c r="AE63" s="39">
        <v>0</v>
      </c>
      <c r="AF63" s="39"/>
      <c r="AG63" s="39"/>
      <c r="AH63" s="39"/>
      <c r="AI63" s="39">
        <v>0</v>
      </c>
      <c r="AJ63" s="39"/>
      <c r="AK63" s="39">
        <v>0</v>
      </c>
      <c r="AL63" s="73"/>
      <c r="AM63"/>
    </row>
    <row r="64" spans="3:39" ht="20.100000000000001" customHeight="1" x14ac:dyDescent="0.2">
      <c r="D64" s="47" t="s">
        <v>109</v>
      </c>
      <c r="F64" s="48">
        <v>0</v>
      </c>
      <c r="G64" s="49"/>
      <c r="H64" s="49"/>
      <c r="I64" s="49"/>
      <c r="J64" s="48">
        <v>0</v>
      </c>
      <c r="K64" s="48">
        <v>0</v>
      </c>
      <c r="L64" s="49"/>
      <c r="M64" s="48">
        <v>0</v>
      </c>
      <c r="N64" s="49"/>
      <c r="O64" s="49"/>
      <c r="P64" s="49"/>
      <c r="Q64" s="48">
        <v>0</v>
      </c>
      <c r="R64" s="48">
        <v>0</v>
      </c>
      <c r="S64" s="48">
        <v>0</v>
      </c>
      <c r="T64" s="48">
        <v>0</v>
      </c>
      <c r="U64" s="48">
        <v>0</v>
      </c>
      <c r="V64" s="48">
        <v>0</v>
      </c>
      <c r="W64" s="49"/>
      <c r="X64" s="48">
        <v>0</v>
      </c>
      <c r="Y64" s="48">
        <v>0</v>
      </c>
      <c r="Z64" s="49"/>
      <c r="AA64" s="48">
        <v>0</v>
      </c>
      <c r="AB64" s="49"/>
      <c r="AC64" s="49"/>
      <c r="AD64" s="49"/>
      <c r="AE64" s="48">
        <v>0</v>
      </c>
      <c r="AF64" s="49"/>
      <c r="AG64" s="49"/>
      <c r="AH64" s="49"/>
      <c r="AI64" s="48">
        <v>0</v>
      </c>
      <c r="AJ64" s="49"/>
      <c r="AK64" s="48">
        <v>0</v>
      </c>
      <c r="AL64" s="73"/>
      <c r="AM64"/>
    </row>
    <row r="65" spans="1:39" ht="20.100000000000001" customHeight="1" x14ac:dyDescent="0.2">
      <c r="D65" s="2" t="s">
        <v>123</v>
      </c>
      <c r="F65" s="39">
        <v>0</v>
      </c>
      <c r="G65" s="39"/>
      <c r="H65" s="39"/>
      <c r="I65" s="39"/>
      <c r="J65" s="39">
        <v>0</v>
      </c>
      <c r="K65" s="39">
        <v>0</v>
      </c>
      <c r="L65" s="39"/>
      <c r="M65" s="39">
        <v>0</v>
      </c>
      <c r="N65" s="39"/>
      <c r="O65" s="39"/>
      <c r="P65" s="39"/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/>
      <c r="X65" s="39">
        <v>0</v>
      </c>
      <c r="Y65" s="39">
        <v>0</v>
      </c>
      <c r="Z65" s="39"/>
      <c r="AA65" s="39">
        <v>0</v>
      </c>
      <c r="AB65" s="39"/>
      <c r="AC65" s="39"/>
      <c r="AD65" s="39"/>
      <c r="AE65" s="39">
        <v>0</v>
      </c>
      <c r="AF65" s="39"/>
      <c r="AG65" s="39"/>
      <c r="AH65" s="39"/>
      <c r="AI65" s="39">
        <v>0</v>
      </c>
      <c r="AJ65" s="39"/>
      <c r="AK65" s="39">
        <v>0</v>
      </c>
      <c r="AL65" s="73"/>
      <c r="AM65"/>
    </row>
    <row r="66" spans="1:39" ht="20.100000000000001" customHeight="1" x14ac:dyDescent="0.2">
      <c r="D66" s="47" t="s">
        <v>118</v>
      </c>
      <c r="F66" s="48">
        <v>0</v>
      </c>
      <c r="G66" s="49"/>
      <c r="H66" s="49"/>
      <c r="I66" s="49"/>
      <c r="J66" s="48">
        <v>0</v>
      </c>
      <c r="K66" s="48">
        <v>0</v>
      </c>
      <c r="L66" s="49"/>
      <c r="M66" s="48">
        <v>0</v>
      </c>
      <c r="N66" s="49"/>
      <c r="O66" s="49"/>
      <c r="P66" s="49"/>
      <c r="Q66" s="48">
        <v>0</v>
      </c>
      <c r="R66" s="48">
        <v>0</v>
      </c>
      <c r="S66" s="48">
        <v>0</v>
      </c>
      <c r="T66" s="48">
        <v>0</v>
      </c>
      <c r="U66" s="48">
        <v>0</v>
      </c>
      <c r="V66" s="48">
        <v>0</v>
      </c>
      <c r="W66" s="49"/>
      <c r="X66" s="48">
        <v>0</v>
      </c>
      <c r="Y66" s="48">
        <v>0</v>
      </c>
      <c r="Z66" s="49"/>
      <c r="AA66" s="48">
        <v>0</v>
      </c>
      <c r="AB66" s="49"/>
      <c r="AC66" s="49"/>
      <c r="AD66" s="49"/>
      <c r="AE66" s="48">
        <v>0</v>
      </c>
      <c r="AF66" s="49"/>
      <c r="AG66" s="49"/>
      <c r="AH66" s="49"/>
      <c r="AI66" s="48">
        <v>0</v>
      </c>
      <c r="AJ66" s="49"/>
      <c r="AK66" s="48">
        <v>0</v>
      </c>
      <c r="AL66" s="73"/>
      <c r="AM66"/>
    </row>
    <row r="67" spans="1:39" ht="20.100000000000001" customHeight="1" x14ac:dyDescent="0.2"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73"/>
      <c r="AM67"/>
    </row>
    <row r="68" spans="1:39" s="1" customFormat="1" ht="20.100000000000001" customHeight="1" x14ac:dyDescent="0.25">
      <c r="A68" s="3"/>
      <c r="B68" s="6"/>
      <c r="C68" s="51" t="s">
        <v>124</v>
      </c>
      <c r="D68" s="52"/>
      <c r="E68" s="5"/>
      <c r="F68" s="53">
        <v>0</v>
      </c>
      <c r="G68" s="54"/>
      <c r="H68" s="54"/>
      <c r="I68" s="54"/>
      <c r="J68" s="53">
        <v>0</v>
      </c>
      <c r="K68" s="53">
        <v>0</v>
      </c>
      <c r="L68" s="54"/>
      <c r="M68" s="53">
        <v>0</v>
      </c>
      <c r="N68" s="54"/>
      <c r="O68" s="54"/>
      <c r="P68" s="54"/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4"/>
      <c r="X68" s="53">
        <v>0</v>
      </c>
      <c r="Y68" s="53">
        <v>0</v>
      </c>
      <c r="Z68" s="54"/>
      <c r="AA68" s="53">
        <v>0</v>
      </c>
      <c r="AB68" s="54"/>
      <c r="AC68" s="54"/>
      <c r="AD68" s="54"/>
      <c r="AE68" s="53">
        <v>0</v>
      </c>
      <c r="AF68" s="54"/>
      <c r="AG68" s="54"/>
      <c r="AH68" s="54"/>
      <c r="AI68" s="53">
        <v>0</v>
      </c>
      <c r="AJ68" s="54"/>
      <c r="AK68" s="53">
        <v>0</v>
      </c>
      <c r="AL68" s="73"/>
    </row>
    <row r="69" spans="1:39" ht="20.100000000000001" customHeight="1" x14ac:dyDescent="0.2"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73"/>
      <c r="AM69"/>
    </row>
    <row r="70" spans="1:39" ht="20.100000000000001" customHeight="1" x14ac:dyDescent="0.2">
      <c r="C70" s="1" t="s">
        <v>125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73"/>
      <c r="AM70"/>
    </row>
    <row r="71" spans="1:39" ht="20.100000000000001" customHeight="1" x14ac:dyDescent="0.2">
      <c r="D71" s="2" t="s">
        <v>122</v>
      </c>
      <c r="F71" s="39">
        <v>0</v>
      </c>
      <c r="G71" s="39"/>
      <c r="H71" s="39"/>
      <c r="I71" s="39"/>
      <c r="J71" s="39">
        <v>0</v>
      </c>
      <c r="K71" s="39">
        <v>0</v>
      </c>
      <c r="L71" s="39"/>
      <c r="M71" s="39">
        <v>0</v>
      </c>
      <c r="N71" s="39"/>
      <c r="O71" s="39"/>
      <c r="P71" s="39"/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/>
      <c r="X71" s="39">
        <v>0</v>
      </c>
      <c r="Y71" s="39">
        <v>0</v>
      </c>
      <c r="Z71" s="39"/>
      <c r="AA71" s="39">
        <v>0</v>
      </c>
      <c r="AB71" s="39"/>
      <c r="AC71" s="39"/>
      <c r="AD71" s="39"/>
      <c r="AE71" s="39">
        <v>0</v>
      </c>
      <c r="AF71" s="39"/>
      <c r="AG71" s="39"/>
      <c r="AH71" s="39"/>
      <c r="AI71" s="39">
        <v>0</v>
      </c>
      <c r="AJ71" s="39"/>
      <c r="AK71" s="39">
        <v>0</v>
      </c>
      <c r="AL71" s="73"/>
      <c r="AM71"/>
    </row>
    <row r="72" spans="1:39" ht="20.100000000000001" customHeight="1" x14ac:dyDescent="0.2">
      <c r="D72" s="47" t="s">
        <v>97</v>
      </c>
      <c r="F72" s="48">
        <v>0</v>
      </c>
      <c r="G72" s="49"/>
      <c r="H72" s="49"/>
      <c r="I72" s="49"/>
      <c r="J72" s="48">
        <v>0</v>
      </c>
      <c r="K72" s="48">
        <v>0</v>
      </c>
      <c r="L72" s="49"/>
      <c r="M72" s="48">
        <v>0</v>
      </c>
      <c r="N72" s="49"/>
      <c r="O72" s="49"/>
      <c r="P72" s="49"/>
      <c r="Q72" s="48">
        <v>0</v>
      </c>
      <c r="R72" s="48">
        <v>0</v>
      </c>
      <c r="S72" s="48">
        <v>0</v>
      </c>
      <c r="T72" s="48">
        <v>0</v>
      </c>
      <c r="U72" s="48">
        <v>0</v>
      </c>
      <c r="V72" s="48">
        <v>0</v>
      </c>
      <c r="W72" s="49"/>
      <c r="X72" s="48">
        <v>0</v>
      </c>
      <c r="Y72" s="48">
        <v>0</v>
      </c>
      <c r="Z72" s="49"/>
      <c r="AA72" s="48">
        <v>0</v>
      </c>
      <c r="AB72" s="49"/>
      <c r="AC72" s="49"/>
      <c r="AD72" s="49"/>
      <c r="AE72" s="48">
        <v>0</v>
      </c>
      <c r="AF72" s="49"/>
      <c r="AG72" s="49"/>
      <c r="AH72" s="49"/>
      <c r="AI72" s="48">
        <v>0</v>
      </c>
      <c r="AJ72" s="49"/>
      <c r="AK72" s="48">
        <v>0</v>
      </c>
      <c r="AL72" s="73"/>
      <c r="AM72"/>
    </row>
    <row r="73" spans="1:39" ht="20.100000000000001" customHeight="1" x14ac:dyDescent="0.2">
      <c r="D73" s="50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73"/>
      <c r="AM73"/>
    </row>
    <row r="74" spans="1:39" s="1" customFormat="1" ht="20.100000000000001" customHeight="1" x14ac:dyDescent="0.25">
      <c r="A74" s="3"/>
      <c r="B74" s="6"/>
      <c r="C74" s="51" t="s">
        <v>126</v>
      </c>
      <c r="D74" s="52"/>
      <c r="E74" s="5"/>
      <c r="F74" s="53">
        <v>0</v>
      </c>
      <c r="G74" s="54"/>
      <c r="H74" s="54"/>
      <c r="I74" s="54"/>
      <c r="J74" s="53">
        <v>0</v>
      </c>
      <c r="K74" s="53">
        <v>0</v>
      </c>
      <c r="L74" s="54"/>
      <c r="M74" s="53">
        <v>0</v>
      </c>
      <c r="N74" s="54"/>
      <c r="O74" s="54"/>
      <c r="P74" s="54"/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4"/>
      <c r="X74" s="53">
        <v>0</v>
      </c>
      <c r="Y74" s="53">
        <v>0</v>
      </c>
      <c r="Z74" s="54"/>
      <c r="AA74" s="53">
        <v>0</v>
      </c>
      <c r="AB74" s="54"/>
      <c r="AC74" s="54"/>
      <c r="AD74" s="54"/>
      <c r="AE74" s="53">
        <v>0</v>
      </c>
      <c r="AF74" s="54"/>
      <c r="AG74" s="54"/>
      <c r="AH74" s="54"/>
      <c r="AI74" s="53">
        <v>0</v>
      </c>
      <c r="AJ74" s="54"/>
      <c r="AK74" s="53">
        <v>0</v>
      </c>
      <c r="AL74" s="73"/>
    </row>
    <row r="75" spans="1:39" ht="20.100000000000001" customHeight="1" x14ac:dyDescent="0.2"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73"/>
      <c r="AM75"/>
    </row>
    <row r="76" spans="1:39" ht="20.100000000000001" customHeight="1" x14ac:dyDescent="0.2">
      <c r="C76" s="3" t="s">
        <v>127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73"/>
      <c r="AM76"/>
    </row>
    <row r="77" spans="1:39" ht="20.100000000000001" customHeight="1" x14ac:dyDescent="0.2">
      <c r="D77" s="2" t="s">
        <v>96</v>
      </c>
      <c r="F77" s="39">
        <v>0</v>
      </c>
      <c r="G77" s="39"/>
      <c r="H77" s="39"/>
      <c r="I77" s="39"/>
      <c r="J77" s="39">
        <v>0</v>
      </c>
      <c r="K77" s="39">
        <v>0</v>
      </c>
      <c r="L77" s="39"/>
      <c r="M77" s="39">
        <v>0</v>
      </c>
      <c r="N77" s="39"/>
      <c r="O77" s="39"/>
      <c r="P77" s="39"/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/>
      <c r="X77" s="39">
        <v>0</v>
      </c>
      <c r="Y77" s="39">
        <v>0</v>
      </c>
      <c r="Z77" s="39"/>
      <c r="AA77" s="39">
        <v>0</v>
      </c>
      <c r="AB77" s="39"/>
      <c r="AC77" s="39"/>
      <c r="AD77" s="39"/>
      <c r="AE77" s="39">
        <v>0</v>
      </c>
      <c r="AF77" s="39"/>
      <c r="AG77" s="39"/>
      <c r="AH77" s="39"/>
      <c r="AI77" s="39">
        <v>0</v>
      </c>
      <c r="AJ77" s="39"/>
      <c r="AK77" s="39">
        <v>0</v>
      </c>
      <c r="AL77" s="73"/>
      <c r="AM77"/>
    </row>
    <row r="78" spans="1:39" ht="20.100000000000001" customHeight="1" x14ac:dyDescent="0.2">
      <c r="D78" s="47" t="s">
        <v>97</v>
      </c>
      <c r="F78" s="48">
        <v>0</v>
      </c>
      <c r="G78" s="49"/>
      <c r="H78" s="49"/>
      <c r="I78" s="49"/>
      <c r="J78" s="48">
        <v>0</v>
      </c>
      <c r="K78" s="48">
        <v>0</v>
      </c>
      <c r="L78" s="49"/>
      <c r="M78" s="48">
        <v>0</v>
      </c>
      <c r="N78" s="49"/>
      <c r="O78" s="49"/>
      <c r="P78" s="49"/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9"/>
      <c r="X78" s="48">
        <v>0</v>
      </c>
      <c r="Y78" s="48">
        <v>0</v>
      </c>
      <c r="Z78" s="49"/>
      <c r="AA78" s="48">
        <v>0</v>
      </c>
      <c r="AB78" s="49"/>
      <c r="AC78" s="49"/>
      <c r="AD78" s="49"/>
      <c r="AE78" s="48">
        <v>0</v>
      </c>
      <c r="AF78" s="49"/>
      <c r="AG78" s="49"/>
      <c r="AH78" s="49"/>
      <c r="AI78" s="48">
        <v>0</v>
      </c>
      <c r="AJ78" s="49"/>
      <c r="AK78" s="48">
        <v>0</v>
      </c>
      <c r="AL78" s="73"/>
      <c r="AM78"/>
    </row>
    <row r="79" spans="1:39" ht="20.100000000000001" customHeight="1" x14ac:dyDescent="0.2">
      <c r="D79" s="2" t="s">
        <v>113</v>
      </c>
      <c r="F79" s="39">
        <v>0</v>
      </c>
      <c r="G79" s="39"/>
      <c r="H79" s="39"/>
      <c r="I79" s="39"/>
      <c r="J79" s="39">
        <v>0</v>
      </c>
      <c r="K79" s="39">
        <v>0</v>
      </c>
      <c r="L79" s="39"/>
      <c r="M79" s="39">
        <v>0</v>
      </c>
      <c r="N79" s="39"/>
      <c r="O79" s="39"/>
      <c r="P79" s="39"/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/>
      <c r="X79" s="39">
        <v>0</v>
      </c>
      <c r="Y79" s="39">
        <v>0</v>
      </c>
      <c r="Z79" s="39"/>
      <c r="AA79" s="39">
        <v>0</v>
      </c>
      <c r="AB79" s="39"/>
      <c r="AC79" s="39"/>
      <c r="AD79" s="39"/>
      <c r="AE79" s="39">
        <v>0</v>
      </c>
      <c r="AF79" s="39"/>
      <c r="AG79" s="39"/>
      <c r="AH79" s="39"/>
      <c r="AI79" s="39">
        <v>0</v>
      </c>
      <c r="AJ79" s="39"/>
      <c r="AK79" s="39">
        <v>0</v>
      </c>
      <c r="AL79" s="73"/>
      <c r="AM79"/>
    </row>
    <row r="80" spans="1:39" ht="20.100000000000001" customHeight="1" x14ac:dyDescent="0.2">
      <c r="D80" s="47" t="s">
        <v>99</v>
      </c>
      <c r="F80" s="48">
        <v>0</v>
      </c>
      <c r="G80" s="49"/>
      <c r="H80" s="49"/>
      <c r="I80" s="49"/>
      <c r="J80" s="48">
        <v>0</v>
      </c>
      <c r="K80" s="48">
        <v>0</v>
      </c>
      <c r="L80" s="49"/>
      <c r="M80" s="48">
        <v>0</v>
      </c>
      <c r="N80" s="49"/>
      <c r="O80" s="49"/>
      <c r="P80" s="49"/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9"/>
      <c r="X80" s="48">
        <v>0</v>
      </c>
      <c r="Y80" s="48">
        <v>0</v>
      </c>
      <c r="Z80" s="49"/>
      <c r="AA80" s="48">
        <v>0</v>
      </c>
      <c r="AB80" s="49"/>
      <c r="AC80" s="49"/>
      <c r="AD80" s="49"/>
      <c r="AE80" s="48">
        <v>0</v>
      </c>
      <c r="AF80" s="49"/>
      <c r="AG80" s="49"/>
      <c r="AH80" s="49"/>
      <c r="AI80" s="48">
        <v>0</v>
      </c>
      <c r="AJ80" s="49"/>
      <c r="AK80" s="48">
        <v>0</v>
      </c>
      <c r="AL80" s="73"/>
      <c r="AM80"/>
    </row>
    <row r="81" spans="1:39" ht="20.100000000000001" customHeight="1" x14ac:dyDescent="0.2">
      <c r="D81" s="2" t="s">
        <v>114</v>
      </c>
      <c r="F81" s="39">
        <v>0</v>
      </c>
      <c r="G81" s="39"/>
      <c r="H81" s="39"/>
      <c r="I81" s="39"/>
      <c r="J81" s="39">
        <v>0</v>
      </c>
      <c r="K81" s="39">
        <v>0</v>
      </c>
      <c r="L81" s="39"/>
      <c r="M81" s="39">
        <v>0</v>
      </c>
      <c r="N81" s="39"/>
      <c r="O81" s="39"/>
      <c r="P81" s="39"/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/>
      <c r="X81" s="39">
        <v>0</v>
      </c>
      <c r="Y81" s="39">
        <v>0</v>
      </c>
      <c r="Z81" s="39"/>
      <c r="AA81" s="39">
        <v>0</v>
      </c>
      <c r="AB81" s="39"/>
      <c r="AC81" s="39"/>
      <c r="AD81" s="39"/>
      <c r="AE81" s="39">
        <v>0</v>
      </c>
      <c r="AF81" s="39"/>
      <c r="AG81" s="39"/>
      <c r="AH81" s="39"/>
      <c r="AI81" s="39">
        <v>0</v>
      </c>
      <c r="AJ81" s="39"/>
      <c r="AK81" s="39">
        <v>0</v>
      </c>
      <c r="AL81" s="73"/>
      <c r="AM81"/>
    </row>
    <row r="82" spans="1:39" ht="20.100000000000001" customHeight="1" x14ac:dyDescent="0.2">
      <c r="D82" s="47" t="s">
        <v>115</v>
      </c>
      <c r="F82" s="48">
        <v>0</v>
      </c>
      <c r="G82" s="49"/>
      <c r="H82" s="49"/>
      <c r="I82" s="49"/>
      <c r="J82" s="48">
        <v>0</v>
      </c>
      <c r="K82" s="48">
        <v>0</v>
      </c>
      <c r="L82" s="49"/>
      <c r="M82" s="48">
        <v>0</v>
      </c>
      <c r="N82" s="49"/>
      <c r="O82" s="49"/>
      <c r="P82" s="49"/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9"/>
      <c r="X82" s="48">
        <v>0</v>
      </c>
      <c r="Y82" s="48">
        <v>0</v>
      </c>
      <c r="Z82" s="49"/>
      <c r="AA82" s="48">
        <v>0</v>
      </c>
      <c r="AB82" s="49"/>
      <c r="AC82" s="49"/>
      <c r="AD82" s="49"/>
      <c r="AE82" s="48">
        <v>0</v>
      </c>
      <c r="AF82" s="49"/>
      <c r="AG82" s="49"/>
      <c r="AH82" s="49"/>
      <c r="AI82" s="48">
        <v>0</v>
      </c>
      <c r="AJ82" s="49"/>
      <c r="AK82" s="48">
        <v>0</v>
      </c>
      <c r="AL82" s="73"/>
      <c r="AM82"/>
    </row>
    <row r="83" spans="1:39" ht="20.100000000000001" customHeight="1" x14ac:dyDescent="0.2">
      <c r="D83" s="2" t="s">
        <v>116</v>
      </c>
      <c r="F83" s="39">
        <v>0</v>
      </c>
      <c r="G83" s="39"/>
      <c r="H83" s="39"/>
      <c r="I83" s="39"/>
      <c r="J83" s="39">
        <v>0</v>
      </c>
      <c r="K83" s="39">
        <v>0</v>
      </c>
      <c r="L83" s="39"/>
      <c r="M83" s="39">
        <v>0</v>
      </c>
      <c r="N83" s="39"/>
      <c r="O83" s="39"/>
      <c r="P83" s="39"/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/>
      <c r="X83" s="39">
        <v>0</v>
      </c>
      <c r="Y83" s="39">
        <v>0</v>
      </c>
      <c r="Z83" s="39"/>
      <c r="AA83" s="39">
        <v>0</v>
      </c>
      <c r="AB83" s="39"/>
      <c r="AC83" s="39"/>
      <c r="AD83" s="39"/>
      <c r="AE83" s="39">
        <v>0</v>
      </c>
      <c r="AF83" s="39"/>
      <c r="AG83" s="39"/>
      <c r="AH83" s="39"/>
      <c r="AI83" s="39">
        <v>0</v>
      </c>
      <c r="AJ83" s="39"/>
      <c r="AK83" s="39">
        <v>0</v>
      </c>
      <c r="AL83" s="73"/>
      <c r="AM83"/>
    </row>
    <row r="84" spans="1:39" ht="20.100000000000001" customHeight="1" x14ac:dyDescent="0.2">
      <c r="D84" s="47" t="s">
        <v>103</v>
      </c>
      <c r="F84" s="48">
        <v>0</v>
      </c>
      <c r="G84" s="49"/>
      <c r="H84" s="49"/>
      <c r="I84" s="49"/>
      <c r="J84" s="48">
        <v>0</v>
      </c>
      <c r="K84" s="48">
        <v>0</v>
      </c>
      <c r="L84" s="49"/>
      <c r="M84" s="48">
        <v>0</v>
      </c>
      <c r="N84" s="49"/>
      <c r="O84" s="49"/>
      <c r="P84" s="49"/>
      <c r="Q84" s="48">
        <v>0</v>
      </c>
      <c r="R84" s="48">
        <v>0</v>
      </c>
      <c r="S84" s="48">
        <v>0</v>
      </c>
      <c r="T84" s="48">
        <v>0</v>
      </c>
      <c r="U84" s="48">
        <v>0</v>
      </c>
      <c r="V84" s="48">
        <v>0</v>
      </c>
      <c r="W84" s="49"/>
      <c r="X84" s="48">
        <v>0</v>
      </c>
      <c r="Y84" s="48">
        <v>0</v>
      </c>
      <c r="Z84" s="49"/>
      <c r="AA84" s="48">
        <v>0</v>
      </c>
      <c r="AB84" s="49"/>
      <c r="AC84" s="49"/>
      <c r="AD84" s="49"/>
      <c r="AE84" s="48">
        <v>0</v>
      </c>
      <c r="AF84" s="49"/>
      <c r="AG84" s="49"/>
      <c r="AH84" s="49"/>
      <c r="AI84" s="48">
        <v>0</v>
      </c>
      <c r="AJ84" s="49"/>
      <c r="AK84" s="48">
        <v>0</v>
      </c>
      <c r="AL84" s="73"/>
      <c r="AM84"/>
    </row>
    <row r="85" spans="1:39" ht="20.100000000000001" customHeight="1" x14ac:dyDescent="0.2">
      <c r="D85" s="2" t="s">
        <v>104</v>
      </c>
      <c r="F85" s="39">
        <v>0</v>
      </c>
      <c r="G85" s="39"/>
      <c r="H85" s="39"/>
      <c r="I85" s="39"/>
      <c r="J85" s="39">
        <v>0</v>
      </c>
      <c r="K85" s="39">
        <v>0</v>
      </c>
      <c r="L85" s="39"/>
      <c r="M85" s="39">
        <v>0</v>
      </c>
      <c r="N85" s="39"/>
      <c r="O85" s="39"/>
      <c r="P85" s="39"/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/>
      <c r="X85" s="39">
        <v>0</v>
      </c>
      <c r="Y85" s="39">
        <v>0</v>
      </c>
      <c r="Z85" s="39"/>
      <c r="AA85" s="39">
        <v>0</v>
      </c>
      <c r="AB85" s="39"/>
      <c r="AC85" s="39"/>
      <c r="AD85" s="39"/>
      <c r="AE85" s="39">
        <v>0</v>
      </c>
      <c r="AF85" s="39"/>
      <c r="AG85" s="39"/>
      <c r="AH85" s="39"/>
      <c r="AI85" s="39">
        <v>0</v>
      </c>
      <c r="AJ85" s="39"/>
      <c r="AK85" s="39">
        <v>0</v>
      </c>
      <c r="AL85" s="73"/>
      <c r="AM85"/>
    </row>
    <row r="86" spans="1:39" ht="20.100000000000001" customHeight="1" x14ac:dyDescent="0.2">
      <c r="D86" s="47" t="s">
        <v>117</v>
      </c>
      <c r="F86" s="48">
        <v>0</v>
      </c>
      <c r="G86" s="49"/>
      <c r="H86" s="49"/>
      <c r="I86" s="49"/>
      <c r="J86" s="48">
        <v>0</v>
      </c>
      <c r="K86" s="48">
        <v>0</v>
      </c>
      <c r="L86" s="49"/>
      <c r="M86" s="48">
        <v>0</v>
      </c>
      <c r="N86" s="49"/>
      <c r="O86" s="49"/>
      <c r="P86" s="49"/>
      <c r="Q86" s="48">
        <v>0</v>
      </c>
      <c r="R86" s="48">
        <v>0</v>
      </c>
      <c r="S86" s="48">
        <v>0</v>
      </c>
      <c r="T86" s="48">
        <v>0</v>
      </c>
      <c r="U86" s="48">
        <v>0</v>
      </c>
      <c r="V86" s="48">
        <v>0</v>
      </c>
      <c r="W86" s="49"/>
      <c r="X86" s="48">
        <v>0</v>
      </c>
      <c r="Y86" s="48">
        <v>0</v>
      </c>
      <c r="Z86" s="49"/>
      <c r="AA86" s="48">
        <v>0</v>
      </c>
      <c r="AB86" s="49"/>
      <c r="AC86" s="49"/>
      <c r="AD86" s="49"/>
      <c r="AE86" s="48">
        <v>0</v>
      </c>
      <c r="AF86" s="49"/>
      <c r="AG86" s="49"/>
      <c r="AH86" s="49"/>
      <c r="AI86" s="48">
        <v>0</v>
      </c>
      <c r="AJ86" s="49"/>
      <c r="AK86" s="48">
        <v>0</v>
      </c>
      <c r="AL86" s="73"/>
      <c r="AM86"/>
    </row>
    <row r="87" spans="1:39" ht="20.100000000000001" customHeight="1" x14ac:dyDescent="0.2">
      <c r="D87" s="2" t="s">
        <v>106</v>
      </c>
      <c r="F87" s="39">
        <v>0</v>
      </c>
      <c r="G87" s="39"/>
      <c r="H87" s="39"/>
      <c r="I87" s="39"/>
      <c r="J87" s="39">
        <v>0</v>
      </c>
      <c r="K87" s="39">
        <v>0</v>
      </c>
      <c r="L87" s="39"/>
      <c r="M87" s="39">
        <v>0</v>
      </c>
      <c r="N87" s="39"/>
      <c r="O87" s="39"/>
      <c r="P87" s="39"/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/>
      <c r="X87" s="39">
        <v>0</v>
      </c>
      <c r="Y87" s="39">
        <v>0</v>
      </c>
      <c r="Z87" s="39"/>
      <c r="AA87" s="39">
        <v>0</v>
      </c>
      <c r="AB87" s="39"/>
      <c r="AC87" s="39"/>
      <c r="AD87" s="39"/>
      <c r="AE87" s="39">
        <v>0</v>
      </c>
      <c r="AF87" s="39"/>
      <c r="AG87" s="39"/>
      <c r="AH87" s="39"/>
      <c r="AI87" s="39">
        <v>0</v>
      </c>
      <c r="AJ87" s="39"/>
      <c r="AK87" s="39">
        <v>0</v>
      </c>
      <c r="AL87" s="73"/>
      <c r="AM87"/>
    </row>
    <row r="88" spans="1:39" ht="20.100000000000001" customHeight="1" x14ac:dyDescent="0.2">
      <c r="D88" s="47" t="s">
        <v>107</v>
      </c>
      <c r="F88" s="48">
        <v>0</v>
      </c>
      <c r="G88" s="49"/>
      <c r="H88" s="49"/>
      <c r="I88" s="49"/>
      <c r="J88" s="48">
        <v>0</v>
      </c>
      <c r="K88" s="48">
        <v>0</v>
      </c>
      <c r="L88" s="49"/>
      <c r="M88" s="48">
        <v>0</v>
      </c>
      <c r="N88" s="49"/>
      <c r="O88" s="49"/>
      <c r="P88" s="49"/>
      <c r="Q88" s="48">
        <v>0</v>
      </c>
      <c r="R88" s="48">
        <v>0</v>
      </c>
      <c r="S88" s="48">
        <v>0</v>
      </c>
      <c r="T88" s="48">
        <v>0</v>
      </c>
      <c r="U88" s="48">
        <v>0</v>
      </c>
      <c r="V88" s="48">
        <v>0</v>
      </c>
      <c r="W88" s="49"/>
      <c r="X88" s="48">
        <v>0</v>
      </c>
      <c r="Y88" s="48">
        <v>0</v>
      </c>
      <c r="Z88" s="49"/>
      <c r="AA88" s="48">
        <v>0</v>
      </c>
      <c r="AB88" s="49"/>
      <c r="AC88" s="49"/>
      <c r="AD88" s="49"/>
      <c r="AE88" s="48">
        <v>0</v>
      </c>
      <c r="AF88" s="49"/>
      <c r="AG88" s="49"/>
      <c r="AH88" s="49"/>
      <c r="AI88" s="48">
        <v>0</v>
      </c>
      <c r="AJ88" s="49"/>
      <c r="AK88" s="48">
        <v>0</v>
      </c>
      <c r="AL88" s="73"/>
      <c r="AM88"/>
    </row>
    <row r="89" spans="1:39" ht="20.100000000000001" customHeight="1" x14ac:dyDescent="0.2">
      <c r="D89" s="2" t="s">
        <v>108</v>
      </c>
      <c r="F89" s="39">
        <v>0</v>
      </c>
      <c r="G89" s="39"/>
      <c r="H89" s="39"/>
      <c r="I89" s="39"/>
      <c r="J89" s="39">
        <v>0</v>
      </c>
      <c r="K89" s="39">
        <v>0</v>
      </c>
      <c r="L89" s="39"/>
      <c r="M89" s="39">
        <v>0</v>
      </c>
      <c r="N89" s="39"/>
      <c r="O89" s="39"/>
      <c r="P89" s="39"/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/>
      <c r="X89" s="39">
        <v>0</v>
      </c>
      <c r="Y89" s="39">
        <v>0</v>
      </c>
      <c r="Z89" s="39"/>
      <c r="AA89" s="39">
        <v>0</v>
      </c>
      <c r="AB89" s="39"/>
      <c r="AC89" s="39"/>
      <c r="AD89" s="39"/>
      <c r="AE89" s="39">
        <v>0</v>
      </c>
      <c r="AF89" s="39"/>
      <c r="AG89" s="39"/>
      <c r="AH89" s="39"/>
      <c r="AI89" s="39">
        <v>0</v>
      </c>
      <c r="AJ89" s="39"/>
      <c r="AK89" s="39">
        <v>0</v>
      </c>
      <c r="AL89" s="73"/>
      <c r="AM89"/>
    </row>
    <row r="90" spans="1:39" ht="20.100000000000001" customHeight="1" x14ac:dyDescent="0.2">
      <c r="D90" s="47" t="s">
        <v>128</v>
      </c>
      <c r="F90" s="48">
        <v>0</v>
      </c>
      <c r="G90" s="49"/>
      <c r="H90" s="49"/>
      <c r="I90" s="49"/>
      <c r="J90" s="48">
        <v>0</v>
      </c>
      <c r="K90" s="48">
        <v>0</v>
      </c>
      <c r="L90" s="49"/>
      <c r="M90" s="48">
        <v>0</v>
      </c>
      <c r="N90" s="49"/>
      <c r="O90" s="49"/>
      <c r="P90" s="49"/>
      <c r="Q90" s="48">
        <v>0</v>
      </c>
      <c r="R90" s="48">
        <v>0</v>
      </c>
      <c r="S90" s="48">
        <v>0</v>
      </c>
      <c r="T90" s="48">
        <v>0</v>
      </c>
      <c r="U90" s="48">
        <v>0</v>
      </c>
      <c r="V90" s="48">
        <v>0</v>
      </c>
      <c r="W90" s="49"/>
      <c r="X90" s="48">
        <v>0</v>
      </c>
      <c r="Y90" s="48">
        <v>0</v>
      </c>
      <c r="Z90" s="49"/>
      <c r="AA90" s="48">
        <v>0</v>
      </c>
      <c r="AB90" s="49"/>
      <c r="AC90" s="49"/>
      <c r="AD90" s="49"/>
      <c r="AE90" s="48">
        <v>0</v>
      </c>
      <c r="AF90" s="49"/>
      <c r="AG90" s="49"/>
      <c r="AH90" s="49"/>
      <c r="AI90" s="48">
        <v>0</v>
      </c>
      <c r="AJ90" s="49"/>
      <c r="AK90" s="48">
        <v>0</v>
      </c>
      <c r="AL90" s="73"/>
      <c r="AM90"/>
    </row>
    <row r="91" spans="1:39" ht="20.100000000000001" customHeight="1" x14ac:dyDescent="0.2"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73"/>
      <c r="AM91"/>
    </row>
    <row r="92" spans="1:39" s="1" customFormat="1" ht="20.100000000000001" customHeight="1" x14ac:dyDescent="0.25">
      <c r="A92" s="3"/>
      <c r="B92" s="6"/>
      <c r="C92" s="51" t="s">
        <v>129</v>
      </c>
      <c r="D92" s="52"/>
      <c r="E92" s="5"/>
      <c r="F92" s="53">
        <v>0</v>
      </c>
      <c r="G92" s="54"/>
      <c r="H92" s="54"/>
      <c r="I92" s="54"/>
      <c r="J92" s="53">
        <v>0</v>
      </c>
      <c r="K92" s="53">
        <v>0</v>
      </c>
      <c r="L92" s="54"/>
      <c r="M92" s="53">
        <v>0</v>
      </c>
      <c r="N92" s="54"/>
      <c r="O92" s="54"/>
      <c r="P92" s="54"/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4"/>
      <c r="X92" s="53">
        <v>0</v>
      </c>
      <c r="Y92" s="53">
        <v>0</v>
      </c>
      <c r="Z92" s="54"/>
      <c r="AA92" s="53">
        <v>0</v>
      </c>
      <c r="AB92" s="54"/>
      <c r="AC92" s="54"/>
      <c r="AD92" s="54"/>
      <c r="AE92" s="53">
        <v>0</v>
      </c>
      <c r="AF92" s="54"/>
      <c r="AG92" s="54"/>
      <c r="AH92" s="54"/>
      <c r="AI92" s="53">
        <v>0</v>
      </c>
      <c r="AJ92" s="54"/>
      <c r="AK92" s="53">
        <v>0</v>
      </c>
      <c r="AL92" s="73"/>
    </row>
    <row r="93" spans="1:39" ht="20.100000000000001" customHeight="1" x14ac:dyDescent="0.2"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73"/>
      <c r="AM93"/>
    </row>
    <row r="94" spans="1:39" ht="20.100000000000001" customHeight="1" x14ac:dyDescent="0.2">
      <c r="C94" s="3" t="s">
        <v>130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73"/>
      <c r="AM94"/>
    </row>
    <row r="95" spans="1:39" ht="20.100000000000001" customHeight="1" x14ac:dyDescent="0.2">
      <c r="D95" s="2" t="s">
        <v>131</v>
      </c>
      <c r="F95" s="39">
        <v>0</v>
      </c>
      <c r="G95" s="39"/>
      <c r="H95" s="39"/>
      <c r="I95" s="39"/>
      <c r="J95" s="39">
        <v>0</v>
      </c>
      <c r="K95" s="39">
        <v>0</v>
      </c>
      <c r="L95" s="39"/>
      <c r="M95" s="39">
        <v>0</v>
      </c>
      <c r="N95" s="39"/>
      <c r="O95" s="39"/>
      <c r="P95" s="39"/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/>
      <c r="X95" s="39">
        <v>0</v>
      </c>
      <c r="Y95" s="39">
        <v>0</v>
      </c>
      <c r="Z95" s="39"/>
      <c r="AA95" s="39">
        <v>0</v>
      </c>
      <c r="AB95" s="39"/>
      <c r="AC95" s="39"/>
      <c r="AD95" s="39"/>
      <c r="AE95" s="39">
        <v>0</v>
      </c>
      <c r="AF95" s="39"/>
      <c r="AG95" s="39"/>
      <c r="AH95" s="39"/>
      <c r="AI95" s="39">
        <v>0</v>
      </c>
      <c r="AJ95" s="39"/>
      <c r="AK95" s="39">
        <v>0</v>
      </c>
      <c r="AL95" s="73"/>
      <c r="AM95"/>
    </row>
    <row r="96" spans="1:39" ht="20.100000000000001" customHeight="1" x14ac:dyDescent="0.2">
      <c r="D96" s="47" t="s">
        <v>132</v>
      </c>
      <c r="F96" s="48">
        <v>0</v>
      </c>
      <c r="G96" s="49"/>
      <c r="H96" s="49"/>
      <c r="I96" s="49"/>
      <c r="J96" s="48">
        <v>0</v>
      </c>
      <c r="K96" s="48">
        <v>0</v>
      </c>
      <c r="L96" s="49"/>
      <c r="M96" s="48">
        <v>0</v>
      </c>
      <c r="N96" s="49"/>
      <c r="O96" s="49"/>
      <c r="P96" s="49"/>
      <c r="Q96" s="48">
        <v>0</v>
      </c>
      <c r="R96" s="48">
        <v>0</v>
      </c>
      <c r="S96" s="48">
        <v>0</v>
      </c>
      <c r="T96" s="48">
        <v>0</v>
      </c>
      <c r="U96" s="48">
        <v>0</v>
      </c>
      <c r="V96" s="48">
        <v>0</v>
      </c>
      <c r="W96" s="49"/>
      <c r="X96" s="48">
        <v>0</v>
      </c>
      <c r="Y96" s="48">
        <v>0</v>
      </c>
      <c r="Z96" s="49"/>
      <c r="AA96" s="48">
        <v>0</v>
      </c>
      <c r="AB96" s="49"/>
      <c r="AC96" s="49"/>
      <c r="AD96" s="49"/>
      <c r="AE96" s="48">
        <v>0</v>
      </c>
      <c r="AF96" s="49"/>
      <c r="AG96" s="49"/>
      <c r="AH96" s="49"/>
      <c r="AI96" s="48">
        <v>0</v>
      </c>
      <c r="AJ96" s="49"/>
      <c r="AK96" s="48">
        <v>0</v>
      </c>
      <c r="AL96" s="73"/>
      <c r="AM96"/>
    </row>
    <row r="97" spans="1:39" ht="20.100000000000001" customHeight="1" x14ac:dyDescent="0.2"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73"/>
      <c r="AM97"/>
    </row>
    <row r="98" spans="1:39" ht="20.100000000000001" customHeight="1" x14ac:dyDescent="0.25">
      <c r="C98" s="51" t="s">
        <v>133</v>
      </c>
      <c r="D98" s="52"/>
      <c r="F98" s="53">
        <v>0</v>
      </c>
      <c r="G98" s="54"/>
      <c r="H98" s="54"/>
      <c r="I98" s="54"/>
      <c r="J98" s="53">
        <v>0</v>
      </c>
      <c r="K98" s="53">
        <v>0</v>
      </c>
      <c r="L98" s="54"/>
      <c r="M98" s="53">
        <v>0</v>
      </c>
      <c r="N98" s="54"/>
      <c r="O98" s="54"/>
      <c r="P98" s="54"/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4"/>
      <c r="X98" s="53">
        <v>0</v>
      </c>
      <c r="Y98" s="53">
        <v>0</v>
      </c>
      <c r="Z98" s="54"/>
      <c r="AA98" s="53">
        <v>0</v>
      </c>
      <c r="AB98" s="54"/>
      <c r="AC98" s="54"/>
      <c r="AD98" s="54"/>
      <c r="AE98" s="53">
        <v>0</v>
      </c>
      <c r="AF98" s="54"/>
      <c r="AG98" s="54"/>
      <c r="AH98" s="54"/>
      <c r="AI98" s="53">
        <v>0</v>
      </c>
      <c r="AJ98" s="54"/>
      <c r="AK98" s="53">
        <v>0</v>
      </c>
      <c r="AL98" s="73"/>
      <c r="AM98"/>
    </row>
    <row r="99" spans="1:39" ht="20.100000000000001" customHeight="1" x14ac:dyDescent="0.2"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73"/>
      <c r="AM99"/>
    </row>
    <row r="100" spans="1:39" ht="20.100000000000001" customHeight="1" x14ac:dyDescent="0.2">
      <c r="C100" s="3" t="s">
        <v>134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73"/>
      <c r="AM100"/>
    </row>
    <row r="101" spans="1:39" ht="20.100000000000001" customHeight="1" x14ac:dyDescent="0.2">
      <c r="D101" s="2" t="s">
        <v>122</v>
      </c>
      <c r="F101" s="39">
        <v>0</v>
      </c>
      <c r="G101" s="39"/>
      <c r="H101" s="39"/>
      <c r="I101" s="39"/>
      <c r="J101" s="39">
        <v>0</v>
      </c>
      <c r="K101" s="39">
        <v>0</v>
      </c>
      <c r="L101" s="39"/>
      <c r="M101" s="39">
        <v>0</v>
      </c>
      <c r="N101" s="39"/>
      <c r="O101" s="39"/>
      <c r="P101" s="39"/>
      <c r="Q101" s="39">
        <v>0</v>
      </c>
      <c r="R101" s="39">
        <v>0</v>
      </c>
      <c r="S101" s="39">
        <v>0</v>
      </c>
      <c r="T101" s="39">
        <v>0</v>
      </c>
      <c r="U101" s="39">
        <v>0</v>
      </c>
      <c r="V101" s="39">
        <v>0</v>
      </c>
      <c r="W101" s="39"/>
      <c r="X101" s="39">
        <v>0</v>
      </c>
      <c r="Y101" s="39">
        <v>0</v>
      </c>
      <c r="Z101" s="39"/>
      <c r="AA101" s="39">
        <v>0</v>
      </c>
      <c r="AB101" s="39"/>
      <c r="AC101" s="39"/>
      <c r="AD101" s="39"/>
      <c r="AE101" s="39">
        <v>0</v>
      </c>
      <c r="AF101" s="39"/>
      <c r="AG101" s="39"/>
      <c r="AH101" s="39"/>
      <c r="AI101" s="39">
        <v>0</v>
      </c>
      <c r="AJ101" s="39"/>
      <c r="AK101" s="39">
        <v>0</v>
      </c>
      <c r="AL101" s="73"/>
      <c r="AM101"/>
    </row>
    <row r="102" spans="1:39" ht="20.100000000000001" customHeight="1" x14ac:dyDescent="0.2">
      <c r="D102" s="47" t="s">
        <v>135</v>
      </c>
      <c r="F102" s="48">
        <v>0</v>
      </c>
      <c r="G102" s="49"/>
      <c r="H102" s="49"/>
      <c r="I102" s="49"/>
      <c r="J102" s="48">
        <v>0</v>
      </c>
      <c r="K102" s="48">
        <v>0</v>
      </c>
      <c r="L102" s="49"/>
      <c r="M102" s="48">
        <v>0</v>
      </c>
      <c r="N102" s="49"/>
      <c r="O102" s="49"/>
      <c r="P102" s="49"/>
      <c r="Q102" s="48">
        <v>0</v>
      </c>
      <c r="R102" s="48">
        <v>0</v>
      </c>
      <c r="S102" s="48">
        <v>0</v>
      </c>
      <c r="T102" s="48">
        <v>0</v>
      </c>
      <c r="U102" s="48">
        <v>0</v>
      </c>
      <c r="V102" s="48">
        <v>0</v>
      </c>
      <c r="W102" s="49"/>
      <c r="X102" s="48">
        <v>0</v>
      </c>
      <c r="Y102" s="48">
        <v>0</v>
      </c>
      <c r="Z102" s="49"/>
      <c r="AA102" s="48">
        <v>0</v>
      </c>
      <c r="AB102" s="49"/>
      <c r="AC102" s="49"/>
      <c r="AD102" s="49"/>
      <c r="AE102" s="48">
        <v>0</v>
      </c>
      <c r="AF102" s="49"/>
      <c r="AG102" s="49"/>
      <c r="AH102" s="49"/>
      <c r="AI102" s="48">
        <v>0</v>
      </c>
      <c r="AJ102" s="49"/>
      <c r="AK102" s="48">
        <v>0</v>
      </c>
      <c r="AL102" s="73"/>
      <c r="AM102"/>
    </row>
    <row r="103" spans="1:39" ht="20.100000000000001" customHeight="1" x14ac:dyDescent="0.2">
      <c r="D103" s="2" t="s">
        <v>98</v>
      </c>
      <c r="F103" s="39">
        <v>0</v>
      </c>
      <c r="G103" s="39"/>
      <c r="H103" s="39"/>
      <c r="I103" s="39"/>
      <c r="J103" s="39">
        <v>0</v>
      </c>
      <c r="K103" s="39">
        <v>0</v>
      </c>
      <c r="L103" s="39"/>
      <c r="M103" s="39">
        <v>0</v>
      </c>
      <c r="N103" s="39"/>
      <c r="O103" s="39"/>
      <c r="P103" s="39"/>
      <c r="Q103" s="39">
        <v>0</v>
      </c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39"/>
      <c r="X103" s="39">
        <v>0</v>
      </c>
      <c r="Y103" s="39">
        <v>0</v>
      </c>
      <c r="Z103" s="39"/>
      <c r="AA103" s="39">
        <v>0</v>
      </c>
      <c r="AB103" s="39"/>
      <c r="AC103" s="39"/>
      <c r="AD103" s="39"/>
      <c r="AE103" s="39">
        <v>0</v>
      </c>
      <c r="AF103" s="39"/>
      <c r="AG103" s="39"/>
      <c r="AH103" s="39"/>
      <c r="AI103" s="39">
        <v>0</v>
      </c>
      <c r="AJ103" s="39"/>
      <c r="AK103" s="39">
        <v>0</v>
      </c>
      <c r="AL103" s="73"/>
      <c r="AM103"/>
    </row>
    <row r="104" spans="1:39" ht="20.100000000000001" customHeight="1" x14ac:dyDescent="0.2">
      <c r="D104" s="47" t="s">
        <v>136</v>
      </c>
      <c r="F104" s="48">
        <v>0</v>
      </c>
      <c r="G104" s="49"/>
      <c r="H104" s="49"/>
      <c r="I104" s="49"/>
      <c r="J104" s="48">
        <v>0</v>
      </c>
      <c r="K104" s="48">
        <v>0</v>
      </c>
      <c r="L104" s="49"/>
      <c r="M104" s="48">
        <v>0</v>
      </c>
      <c r="N104" s="49"/>
      <c r="O104" s="49"/>
      <c r="P104" s="49"/>
      <c r="Q104" s="48">
        <v>0</v>
      </c>
      <c r="R104" s="48">
        <v>0</v>
      </c>
      <c r="S104" s="48">
        <v>0</v>
      </c>
      <c r="T104" s="48">
        <v>0</v>
      </c>
      <c r="U104" s="48">
        <v>0</v>
      </c>
      <c r="V104" s="48">
        <v>0</v>
      </c>
      <c r="W104" s="49"/>
      <c r="X104" s="48">
        <v>0</v>
      </c>
      <c r="Y104" s="48">
        <v>0</v>
      </c>
      <c r="Z104" s="49"/>
      <c r="AA104" s="48">
        <v>0</v>
      </c>
      <c r="AB104" s="49"/>
      <c r="AC104" s="49"/>
      <c r="AD104" s="49"/>
      <c r="AE104" s="48">
        <v>0</v>
      </c>
      <c r="AF104" s="49"/>
      <c r="AG104" s="49"/>
      <c r="AH104" s="49"/>
      <c r="AI104" s="48">
        <v>0</v>
      </c>
      <c r="AJ104" s="49"/>
      <c r="AK104" s="48">
        <v>0</v>
      </c>
      <c r="AL104" s="73"/>
      <c r="AM104"/>
    </row>
    <row r="105" spans="1:39" ht="20.100000000000001" customHeight="1" x14ac:dyDescent="0.2">
      <c r="D105" s="2" t="s">
        <v>114</v>
      </c>
      <c r="F105" s="39">
        <v>0</v>
      </c>
      <c r="G105" s="39"/>
      <c r="H105" s="39"/>
      <c r="I105" s="39"/>
      <c r="J105" s="39">
        <v>0</v>
      </c>
      <c r="K105" s="39">
        <v>0</v>
      </c>
      <c r="L105" s="39"/>
      <c r="M105" s="39">
        <v>0</v>
      </c>
      <c r="N105" s="39"/>
      <c r="O105" s="39"/>
      <c r="P105" s="39"/>
      <c r="Q105" s="39">
        <v>0</v>
      </c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39"/>
      <c r="X105" s="39">
        <v>0</v>
      </c>
      <c r="Y105" s="39">
        <v>0</v>
      </c>
      <c r="Z105" s="39"/>
      <c r="AA105" s="39">
        <v>0</v>
      </c>
      <c r="AB105" s="39"/>
      <c r="AC105" s="39"/>
      <c r="AD105" s="39"/>
      <c r="AE105" s="39">
        <v>0</v>
      </c>
      <c r="AF105" s="39"/>
      <c r="AG105" s="39"/>
      <c r="AH105" s="39"/>
      <c r="AI105" s="39">
        <v>0</v>
      </c>
      <c r="AJ105" s="39"/>
      <c r="AK105" s="39">
        <v>0</v>
      </c>
      <c r="AL105" s="73"/>
      <c r="AM105"/>
    </row>
    <row r="106" spans="1:39" ht="20.100000000000001" customHeight="1" x14ac:dyDescent="0.2">
      <c r="D106" s="47" t="s">
        <v>101</v>
      </c>
      <c r="F106" s="48">
        <v>0</v>
      </c>
      <c r="G106" s="49"/>
      <c r="H106" s="49"/>
      <c r="I106" s="49"/>
      <c r="J106" s="48">
        <v>0</v>
      </c>
      <c r="K106" s="48">
        <v>0</v>
      </c>
      <c r="L106" s="49"/>
      <c r="M106" s="48">
        <v>0</v>
      </c>
      <c r="N106" s="49"/>
      <c r="O106" s="49"/>
      <c r="P106" s="49"/>
      <c r="Q106" s="48">
        <v>0</v>
      </c>
      <c r="R106" s="48">
        <v>0</v>
      </c>
      <c r="S106" s="48">
        <v>0</v>
      </c>
      <c r="T106" s="48">
        <v>0</v>
      </c>
      <c r="U106" s="48">
        <v>0</v>
      </c>
      <c r="V106" s="48">
        <v>0</v>
      </c>
      <c r="W106" s="49"/>
      <c r="X106" s="48">
        <v>0</v>
      </c>
      <c r="Y106" s="48">
        <v>0</v>
      </c>
      <c r="Z106" s="49"/>
      <c r="AA106" s="48">
        <v>0</v>
      </c>
      <c r="AB106" s="49"/>
      <c r="AC106" s="49"/>
      <c r="AD106" s="49"/>
      <c r="AE106" s="48">
        <v>0</v>
      </c>
      <c r="AF106" s="49"/>
      <c r="AG106" s="49"/>
      <c r="AH106" s="49"/>
      <c r="AI106" s="48">
        <v>0</v>
      </c>
      <c r="AJ106" s="49"/>
      <c r="AK106" s="48">
        <v>0</v>
      </c>
      <c r="AL106" s="73"/>
      <c r="AM106"/>
    </row>
    <row r="107" spans="1:39" ht="20.100000000000001" customHeight="1" x14ac:dyDescent="0.2">
      <c r="D107" s="50" t="s">
        <v>116</v>
      </c>
      <c r="F107" s="49">
        <v>0</v>
      </c>
      <c r="G107" s="49"/>
      <c r="H107" s="49"/>
      <c r="I107" s="49"/>
      <c r="J107" s="49">
        <v>0</v>
      </c>
      <c r="K107" s="49">
        <v>0</v>
      </c>
      <c r="L107" s="49"/>
      <c r="M107" s="49">
        <v>0</v>
      </c>
      <c r="N107" s="49"/>
      <c r="O107" s="49"/>
      <c r="P107" s="49"/>
      <c r="Q107" s="49">
        <v>0</v>
      </c>
      <c r="R107" s="49">
        <v>0</v>
      </c>
      <c r="S107" s="49">
        <v>0</v>
      </c>
      <c r="T107" s="49">
        <v>0</v>
      </c>
      <c r="U107" s="49">
        <v>0</v>
      </c>
      <c r="V107" s="49">
        <v>0</v>
      </c>
      <c r="W107" s="49"/>
      <c r="X107" s="49">
        <v>0</v>
      </c>
      <c r="Y107" s="49">
        <v>0</v>
      </c>
      <c r="Z107" s="49"/>
      <c r="AA107" s="49">
        <v>0</v>
      </c>
      <c r="AB107" s="49"/>
      <c r="AC107" s="49"/>
      <c r="AD107" s="49"/>
      <c r="AE107" s="49">
        <v>0</v>
      </c>
      <c r="AF107" s="49"/>
      <c r="AG107" s="49"/>
      <c r="AH107" s="49"/>
      <c r="AI107" s="49">
        <v>0</v>
      </c>
      <c r="AJ107" s="49"/>
      <c r="AK107" s="49">
        <v>0</v>
      </c>
      <c r="AL107" s="73"/>
      <c r="AM107"/>
    </row>
    <row r="108" spans="1:39" ht="20.100000000000001" customHeight="1" x14ac:dyDescent="0.2">
      <c r="D108" s="47" t="s">
        <v>103</v>
      </c>
      <c r="F108" s="48">
        <v>0</v>
      </c>
      <c r="G108" s="49"/>
      <c r="H108" s="49"/>
      <c r="I108" s="49"/>
      <c r="J108" s="48">
        <v>0</v>
      </c>
      <c r="K108" s="48">
        <v>0</v>
      </c>
      <c r="L108" s="49"/>
      <c r="M108" s="48">
        <v>0</v>
      </c>
      <c r="N108" s="49"/>
      <c r="O108" s="49"/>
      <c r="P108" s="49"/>
      <c r="Q108" s="48">
        <v>0</v>
      </c>
      <c r="R108" s="48">
        <v>0</v>
      </c>
      <c r="S108" s="48">
        <v>0</v>
      </c>
      <c r="T108" s="48">
        <v>0</v>
      </c>
      <c r="U108" s="48">
        <v>0</v>
      </c>
      <c r="V108" s="48">
        <v>0</v>
      </c>
      <c r="W108" s="49"/>
      <c r="X108" s="48">
        <v>0</v>
      </c>
      <c r="Y108" s="48">
        <v>0</v>
      </c>
      <c r="Z108" s="49"/>
      <c r="AA108" s="48">
        <v>0</v>
      </c>
      <c r="AB108" s="49"/>
      <c r="AC108" s="49"/>
      <c r="AD108" s="49"/>
      <c r="AE108" s="48">
        <v>0</v>
      </c>
      <c r="AF108" s="49"/>
      <c r="AG108" s="49"/>
      <c r="AH108" s="49"/>
      <c r="AI108" s="48">
        <v>0</v>
      </c>
      <c r="AJ108" s="49"/>
      <c r="AK108" s="48">
        <v>0</v>
      </c>
      <c r="AL108" s="73"/>
      <c r="AM108"/>
    </row>
    <row r="109" spans="1:39" ht="20.100000000000001" customHeight="1" x14ac:dyDescent="0.2">
      <c r="D109" s="50" t="s">
        <v>137</v>
      </c>
      <c r="F109" s="49">
        <v>0</v>
      </c>
      <c r="G109" s="49"/>
      <c r="H109" s="49"/>
      <c r="I109" s="49"/>
      <c r="J109" s="49">
        <v>0</v>
      </c>
      <c r="K109" s="49">
        <v>0</v>
      </c>
      <c r="L109" s="49"/>
      <c r="M109" s="49">
        <v>0</v>
      </c>
      <c r="N109" s="49"/>
      <c r="O109" s="49"/>
      <c r="P109" s="49"/>
      <c r="Q109" s="49">
        <v>0</v>
      </c>
      <c r="R109" s="49">
        <v>0</v>
      </c>
      <c r="S109" s="49">
        <v>0</v>
      </c>
      <c r="T109" s="49">
        <v>0</v>
      </c>
      <c r="U109" s="49">
        <v>0</v>
      </c>
      <c r="V109" s="49">
        <v>0</v>
      </c>
      <c r="W109" s="49"/>
      <c r="X109" s="49">
        <v>0</v>
      </c>
      <c r="Y109" s="49">
        <v>0</v>
      </c>
      <c r="Z109" s="49"/>
      <c r="AA109" s="49">
        <v>0</v>
      </c>
      <c r="AB109" s="49"/>
      <c r="AC109" s="49"/>
      <c r="AD109" s="49"/>
      <c r="AE109" s="49">
        <v>0</v>
      </c>
      <c r="AF109" s="49"/>
      <c r="AG109" s="49"/>
      <c r="AH109" s="49"/>
      <c r="AI109" s="49">
        <v>0</v>
      </c>
      <c r="AJ109" s="49"/>
      <c r="AK109" s="49">
        <v>0</v>
      </c>
      <c r="AL109" s="73"/>
      <c r="AM109"/>
    </row>
    <row r="110" spans="1:39" ht="20.100000000000001" customHeight="1" x14ac:dyDescent="0.2"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73"/>
      <c r="AM110"/>
    </row>
    <row r="111" spans="1:39" s="1" customFormat="1" ht="20.100000000000001" customHeight="1" x14ac:dyDescent="0.25">
      <c r="A111" s="3"/>
      <c r="B111" s="6"/>
      <c r="C111" s="51" t="s">
        <v>138</v>
      </c>
      <c r="D111" s="52"/>
      <c r="E111" s="5"/>
      <c r="F111" s="53">
        <v>0</v>
      </c>
      <c r="G111" s="54"/>
      <c r="H111" s="54"/>
      <c r="I111" s="54"/>
      <c r="J111" s="53">
        <v>0</v>
      </c>
      <c r="K111" s="53">
        <v>0</v>
      </c>
      <c r="L111" s="54"/>
      <c r="M111" s="53">
        <v>0</v>
      </c>
      <c r="N111" s="54"/>
      <c r="O111" s="54"/>
      <c r="P111" s="54"/>
      <c r="Q111" s="53">
        <v>0</v>
      </c>
      <c r="R111" s="53">
        <v>0</v>
      </c>
      <c r="S111" s="53">
        <v>0</v>
      </c>
      <c r="T111" s="53">
        <v>0</v>
      </c>
      <c r="U111" s="53">
        <v>0</v>
      </c>
      <c r="V111" s="53">
        <v>0</v>
      </c>
      <c r="W111" s="54"/>
      <c r="X111" s="53">
        <v>0</v>
      </c>
      <c r="Y111" s="53">
        <v>0</v>
      </c>
      <c r="Z111" s="54"/>
      <c r="AA111" s="53">
        <v>0</v>
      </c>
      <c r="AB111" s="54"/>
      <c r="AC111" s="54"/>
      <c r="AD111" s="54"/>
      <c r="AE111" s="53">
        <v>0</v>
      </c>
      <c r="AF111" s="54"/>
      <c r="AG111" s="54"/>
      <c r="AH111" s="54"/>
      <c r="AI111" s="53">
        <v>0</v>
      </c>
      <c r="AJ111" s="54"/>
      <c r="AK111" s="53">
        <v>0</v>
      </c>
      <c r="AL111" s="73"/>
    </row>
    <row r="112" spans="1:39" s="1" customFormat="1" ht="20.100000000000001" customHeight="1" x14ac:dyDescent="0.2">
      <c r="A112" s="3"/>
      <c r="B112" s="6"/>
      <c r="C112" s="3"/>
      <c r="D112" s="3"/>
      <c r="E112" s="5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73"/>
    </row>
    <row r="113" spans="1:39" s="1" customFormat="1" ht="20.100000000000001" customHeight="1" x14ac:dyDescent="0.2">
      <c r="A113" s="3"/>
      <c r="B113" s="6"/>
      <c r="C113" s="3" t="s">
        <v>139</v>
      </c>
      <c r="D113" s="3"/>
      <c r="E113" s="5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73"/>
    </row>
    <row r="114" spans="1:39" s="1" customFormat="1" ht="20.100000000000001" customHeight="1" x14ac:dyDescent="0.2">
      <c r="A114" s="3"/>
      <c r="B114" s="6"/>
      <c r="C114" s="3"/>
      <c r="D114" s="2" t="s">
        <v>140</v>
      </c>
      <c r="E114" s="5"/>
      <c r="F114" s="39">
        <v>0</v>
      </c>
      <c r="G114" s="39"/>
      <c r="H114" s="39"/>
      <c r="I114" s="39"/>
      <c r="J114" s="39">
        <v>0</v>
      </c>
      <c r="K114" s="39">
        <v>0</v>
      </c>
      <c r="L114" s="39"/>
      <c r="M114" s="39">
        <v>0</v>
      </c>
      <c r="N114" s="39"/>
      <c r="O114" s="39"/>
      <c r="P114" s="39"/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/>
      <c r="X114" s="39">
        <v>0</v>
      </c>
      <c r="Y114" s="39">
        <v>0</v>
      </c>
      <c r="Z114" s="39"/>
      <c r="AA114" s="39">
        <v>0</v>
      </c>
      <c r="AB114" s="39"/>
      <c r="AC114" s="39"/>
      <c r="AD114" s="39"/>
      <c r="AE114" s="39">
        <v>0</v>
      </c>
      <c r="AF114" s="39"/>
      <c r="AG114" s="39"/>
      <c r="AH114" s="39"/>
      <c r="AI114" s="39">
        <v>0</v>
      </c>
      <c r="AJ114" s="39"/>
      <c r="AK114" s="39">
        <v>0</v>
      </c>
      <c r="AL114" s="73"/>
    </row>
    <row r="115" spans="1:39" ht="20.100000000000001" customHeight="1" x14ac:dyDescent="0.2">
      <c r="D115" s="47" t="s">
        <v>141</v>
      </c>
      <c r="F115" s="48">
        <v>0</v>
      </c>
      <c r="G115" s="49"/>
      <c r="H115" s="49"/>
      <c r="I115" s="49"/>
      <c r="J115" s="48">
        <v>0</v>
      </c>
      <c r="K115" s="48">
        <v>0</v>
      </c>
      <c r="L115" s="49"/>
      <c r="M115" s="48">
        <v>0</v>
      </c>
      <c r="N115" s="49"/>
      <c r="O115" s="49"/>
      <c r="P115" s="49"/>
      <c r="Q115" s="48">
        <v>0</v>
      </c>
      <c r="R115" s="48">
        <v>0</v>
      </c>
      <c r="S115" s="48">
        <v>0</v>
      </c>
      <c r="T115" s="48">
        <v>0</v>
      </c>
      <c r="U115" s="48">
        <v>0</v>
      </c>
      <c r="V115" s="48">
        <v>0</v>
      </c>
      <c r="W115" s="49"/>
      <c r="X115" s="48">
        <v>0</v>
      </c>
      <c r="Y115" s="48">
        <v>0</v>
      </c>
      <c r="Z115" s="49"/>
      <c r="AA115" s="48">
        <v>0</v>
      </c>
      <c r="AB115" s="49"/>
      <c r="AC115" s="49"/>
      <c r="AD115" s="49"/>
      <c r="AE115" s="48">
        <v>0</v>
      </c>
      <c r="AF115" s="49"/>
      <c r="AG115" s="49"/>
      <c r="AH115" s="49"/>
      <c r="AI115" s="48">
        <v>0</v>
      </c>
      <c r="AJ115" s="49"/>
      <c r="AK115" s="48">
        <v>0</v>
      </c>
      <c r="AL115" s="73"/>
      <c r="AM115"/>
    </row>
    <row r="116" spans="1:39" s="1" customFormat="1" ht="20.100000000000001" customHeight="1" x14ac:dyDescent="0.2">
      <c r="A116" s="3"/>
      <c r="B116" s="6"/>
      <c r="C116" s="3"/>
      <c r="D116" s="2" t="s">
        <v>142</v>
      </c>
      <c r="E116" s="5"/>
      <c r="F116" s="39">
        <v>0</v>
      </c>
      <c r="G116" s="39"/>
      <c r="H116" s="39"/>
      <c r="I116" s="39"/>
      <c r="J116" s="39">
        <v>0</v>
      </c>
      <c r="K116" s="39">
        <v>0</v>
      </c>
      <c r="L116" s="39"/>
      <c r="M116" s="39">
        <v>0</v>
      </c>
      <c r="N116" s="39"/>
      <c r="O116" s="39"/>
      <c r="P116" s="39"/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/>
      <c r="X116" s="39">
        <v>0</v>
      </c>
      <c r="Y116" s="39">
        <v>0</v>
      </c>
      <c r="Z116" s="39"/>
      <c r="AA116" s="39">
        <v>0</v>
      </c>
      <c r="AB116" s="39"/>
      <c r="AC116" s="39"/>
      <c r="AD116" s="39"/>
      <c r="AE116" s="39">
        <v>0</v>
      </c>
      <c r="AF116" s="39"/>
      <c r="AG116" s="39"/>
      <c r="AH116" s="39"/>
      <c r="AI116" s="39">
        <v>0</v>
      </c>
      <c r="AJ116" s="39"/>
      <c r="AK116" s="39">
        <v>0</v>
      </c>
      <c r="AL116" s="73"/>
    </row>
    <row r="117" spans="1:39" s="1" customFormat="1" ht="20.100000000000001" customHeight="1" x14ac:dyDescent="0.2">
      <c r="A117" s="3"/>
      <c r="B117" s="6"/>
      <c r="C117" s="3"/>
      <c r="D117" s="2"/>
      <c r="E117" s="5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73"/>
    </row>
    <row r="118" spans="1:39" s="1" customFormat="1" ht="20.100000000000001" customHeight="1" x14ac:dyDescent="0.25">
      <c r="A118" s="3"/>
      <c r="B118" s="6"/>
      <c r="C118" s="51" t="s">
        <v>143</v>
      </c>
      <c r="D118" s="52"/>
      <c r="E118" s="5"/>
      <c r="F118" s="53">
        <v>0</v>
      </c>
      <c r="G118" s="54"/>
      <c r="H118" s="54"/>
      <c r="I118" s="54"/>
      <c r="J118" s="53">
        <v>0</v>
      </c>
      <c r="K118" s="53">
        <v>0</v>
      </c>
      <c r="L118" s="54"/>
      <c r="M118" s="53">
        <v>0</v>
      </c>
      <c r="N118" s="54"/>
      <c r="O118" s="54"/>
      <c r="P118" s="54"/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4"/>
      <c r="X118" s="53">
        <v>0</v>
      </c>
      <c r="Y118" s="53">
        <v>0</v>
      </c>
      <c r="Z118" s="54"/>
      <c r="AA118" s="53">
        <v>0</v>
      </c>
      <c r="AB118" s="54"/>
      <c r="AC118" s="54"/>
      <c r="AD118" s="54"/>
      <c r="AE118" s="53">
        <v>0</v>
      </c>
      <c r="AF118" s="54"/>
      <c r="AG118" s="54"/>
      <c r="AH118" s="54"/>
      <c r="AI118" s="53">
        <v>0</v>
      </c>
      <c r="AJ118" s="54"/>
      <c r="AK118" s="53">
        <v>0</v>
      </c>
      <c r="AL118" s="73"/>
    </row>
    <row r="119" spans="1:39" s="1" customFormat="1" ht="20.100000000000001" customHeight="1" x14ac:dyDescent="0.2">
      <c r="A119" s="3"/>
      <c r="B119" s="6"/>
      <c r="C119" s="3"/>
      <c r="D119" s="3"/>
      <c r="E119" s="5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73"/>
    </row>
    <row r="120" spans="1:39" s="1" customFormat="1" ht="20.100000000000001" customHeight="1" x14ac:dyDescent="0.25">
      <c r="A120" s="3"/>
      <c r="B120" s="57" t="s">
        <v>144</v>
      </c>
      <c r="C120" s="58"/>
      <c r="D120" s="58"/>
      <c r="E120" s="5"/>
      <c r="F120" s="59">
        <v>806</v>
      </c>
      <c r="G120" s="54"/>
      <c r="H120" s="54"/>
      <c r="I120" s="54"/>
      <c r="J120" s="59">
        <v>281</v>
      </c>
      <c r="K120" s="59">
        <v>0</v>
      </c>
      <c r="L120" s="54"/>
      <c r="M120" s="59">
        <v>281</v>
      </c>
      <c r="N120" s="54"/>
      <c r="O120" s="54"/>
      <c r="P120" s="54"/>
      <c r="Q120" s="59">
        <v>4</v>
      </c>
      <c r="R120" s="59">
        <v>157</v>
      </c>
      <c r="S120" s="59">
        <v>2</v>
      </c>
      <c r="T120" s="59">
        <v>0</v>
      </c>
      <c r="U120" s="59">
        <v>0</v>
      </c>
      <c r="V120" s="59">
        <v>1</v>
      </c>
      <c r="W120" s="54"/>
      <c r="X120" s="59">
        <v>206</v>
      </c>
      <c r="Y120" s="59">
        <v>2</v>
      </c>
      <c r="Z120" s="54"/>
      <c r="AA120" s="59">
        <v>372</v>
      </c>
      <c r="AB120" s="54"/>
      <c r="AC120" s="54"/>
      <c r="AD120" s="54"/>
      <c r="AE120" s="59">
        <v>715</v>
      </c>
      <c r="AF120" s="54"/>
      <c r="AG120" s="54"/>
      <c r="AH120" s="54"/>
      <c r="AI120" s="59">
        <v>0</v>
      </c>
      <c r="AJ120" s="54"/>
      <c r="AK120" s="59">
        <v>0</v>
      </c>
      <c r="AL120" s="73"/>
    </row>
    <row r="121" spans="1:39" ht="20.100000000000001" customHeight="1" x14ac:dyDescent="0.2"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73"/>
      <c r="AM121"/>
    </row>
    <row r="122" spans="1:39" ht="20.100000000000001" customHeight="1" x14ac:dyDescent="0.2">
      <c r="B122" s="6" t="s">
        <v>145</v>
      </c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73"/>
      <c r="AM122"/>
    </row>
    <row r="123" spans="1:39" ht="20.100000000000001" customHeight="1" x14ac:dyDescent="0.2">
      <c r="C123" s="3" t="s">
        <v>0</v>
      </c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73"/>
      <c r="AM123"/>
    </row>
    <row r="124" spans="1:39" ht="20.100000000000001" customHeight="1" x14ac:dyDescent="0.2">
      <c r="D124" s="2" t="s">
        <v>96</v>
      </c>
      <c r="F124" s="39">
        <v>6</v>
      </c>
      <c r="G124" s="39"/>
      <c r="H124" s="39"/>
      <c r="I124" s="39"/>
      <c r="J124" s="39">
        <v>1</v>
      </c>
      <c r="K124" s="39">
        <v>0</v>
      </c>
      <c r="L124" s="39"/>
      <c r="M124" s="39">
        <v>1</v>
      </c>
      <c r="N124" s="39"/>
      <c r="O124" s="39"/>
      <c r="P124" s="39"/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/>
      <c r="X124" s="39">
        <v>3</v>
      </c>
      <c r="Y124" s="39">
        <v>0</v>
      </c>
      <c r="Z124" s="39"/>
      <c r="AA124" s="39">
        <v>3</v>
      </c>
      <c r="AB124" s="39"/>
      <c r="AC124" s="39"/>
      <c r="AD124" s="39"/>
      <c r="AE124" s="39">
        <v>4</v>
      </c>
      <c r="AF124" s="39"/>
      <c r="AG124" s="39"/>
      <c r="AH124" s="39"/>
      <c r="AI124" s="39">
        <v>0</v>
      </c>
      <c r="AJ124" s="39"/>
      <c r="AK124" s="39">
        <v>0</v>
      </c>
      <c r="AL124" s="73"/>
      <c r="AM124"/>
    </row>
    <row r="125" spans="1:39" ht="20.100000000000001" customHeight="1" x14ac:dyDescent="0.2">
      <c r="D125" s="47" t="s">
        <v>97</v>
      </c>
      <c r="F125" s="48">
        <v>11</v>
      </c>
      <c r="G125" s="49"/>
      <c r="H125" s="49"/>
      <c r="I125" s="49"/>
      <c r="J125" s="48">
        <v>1</v>
      </c>
      <c r="K125" s="48">
        <v>0</v>
      </c>
      <c r="L125" s="49"/>
      <c r="M125" s="48">
        <v>1</v>
      </c>
      <c r="N125" s="49"/>
      <c r="O125" s="49"/>
      <c r="P125" s="49"/>
      <c r="Q125" s="48">
        <v>0</v>
      </c>
      <c r="R125" s="48">
        <v>1</v>
      </c>
      <c r="S125" s="48">
        <v>0</v>
      </c>
      <c r="T125" s="48">
        <v>0</v>
      </c>
      <c r="U125" s="48">
        <v>0</v>
      </c>
      <c r="V125" s="48">
        <v>0</v>
      </c>
      <c r="W125" s="49"/>
      <c r="X125" s="48">
        <v>3</v>
      </c>
      <c r="Y125" s="48">
        <v>0</v>
      </c>
      <c r="Z125" s="49"/>
      <c r="AA125" s="48">
        <v>4</v>
      </c>
      <c r="AB125" s="49"/>
      <c r="AC125" s="49"/>
      <c r="AD125" s="49"/>
      <c r="AE125" s="48">
        <v>8</v>
      </c>
      <c r="AF125" s="49"/>
      <c r="AG125" s="49"/>
      <c r="AH125" s="49"/>
      <c r="AI125" s="48">
        <v>0</v>
      </c>
      <c r="AJ125" s="49"/>
      <c r="AK125" s="48">
        <v>0</v>
      </c>
      <c r="AL125" s="73"/>
      <c r="AM125"/>
    </row>
    <row r="126" spans="1:39" ht="20.100000000000001" customHeight="1" x14ac:dyDescent="0.2">
      <c r="D126" s="2" t="s">
        <v>98</v>
      </c>
      <c r="F126" s="39">
        <v>27</v>
      </c>
      <c r="G126" s="39"/>
      <c r="H126" s="39"/>
      <c r="I126" s="39"/>
      <c r="J126" s="39">
        <v>5</v>
      </c>
      <c r="K126" s="39">
        <v>0</v>
      </c>
      <c r="L126" s="39"/>
      <c r="M126" s="39">
        <v>5</v>
      </c>
      <c r="N126" s="39"/>
      <c r="O126" s="39"/>
      <c r="P126" s="39"/>
      <c r="Q126" s="39">
        <v>1</v>
      </c>
      <c r="R126" s="39">
        <v>1</v>
      </c>
      <c r="S126" s="39">
        <v>0</v>
      </c>
      <c r="T126" s="39">
        <v>0</v>
      </c>
      <c r="U126" s="39">
        <v>0</v>
      </c>
      <c r="V126" s="39">
        <v>0</v>
      </c>
      <c r="W126" s="39"/>
      <c r="X126" s="39">
        <v>3</v>
      </c>
      <c r="Y126" s="39">
        <v>2</v>
      </c>
      <c r="Z126" s="39"/>
      <c r="AA126" s="39">
        <v>7</v>
      </c>
      <c r="AB126" s="39"/>
      <c r="AC126" s="39"/>
      <c r="AD126" s="39"/>
      <c r="AE126" s="39">
        <v>25</v>
      </c>
      <c r="AF126" s="39"/>
      <c r="AG126" s="39"/>
      <c r="AH126" s="39"/>
      <c r="AI126" s="39">
        <v>0</v>
      </c>
      <c r="AJ126" s="39"/>
      <c r="AK126" s="39">
        <v>0</v>
      </c>
      <c r="AL126" s="73"/>
      <c r="AM126"/>
    </row>
    <row r="127" spans="1:39" ht="20.100000000000001" customHeight="1" x14ac:dyDescent="0.2">
      <c r="D127" s="47" t="s">
        <v>136</v>
      </c>
      <c r="F127" s="48">
        <v>12</v>
      </c>
      <c r="G127" s="49"/>
      <c r="H127" s="49"/>
      <c r="I127" s="49"/>
      <c r="J127" s="48">
        <v>5</v>
      </c>
      <c r="K127" s="48">
        <v>0</v>
      </c>
      <c r="L127" s="49"/>
      <c r="M127" s="48">
        <v>5</v>
      </c>
      <c r="N127" s="49"/>
      <c r="O127" s="49"/>
      <c r="P127" s="49"/>
      <c r="Q127" s="48">
        <v>0</v>
      </c>
      <c r="R127" s="48">
        <v>8</v>
      </c>
      <c r="S127" s="48">
        <v>0</v>
      </c>
      <c r="T127" s="48">
        <v>0</v>
      </c>
      <c r="U127" s="48">
        <v>0</v>
      </c>
      <c r="V127" s="48">
        <v>0</v>
      </c>
      <c r="W127" s="49"/>
      <c r="X127" s="48">
        <v>5</v>
      </c>
      <c r="Y127" s="48">
        <v>0</v>
      </c>
      <c r="Z127" s="49"/>
      <c r="AA127" s="48">
        <v>13</v>
      </c>
      <c r="AB127" s="49"/>
      <c r="AC127" s="49"/>
      <c r="AD127" s="49"/>
      <c r="AE127" s="48">
        <v>4</v>
      </c>
      <c r="AF127" s="49"/>
      <c r="AG127" s="49"/>
      <c r="AH127" s="49"/>
      <c r="AI127" s="48">
        <v>0</v>
      </c>
      <c r="AJ127" s="49"/>
      <c r="AK127" s="48">
        <v>0</v>
      </c>
      <c r="AL127" s="73"/>
      <c r="AM127"/>
    </row>
    <row r="128" spans="1:39" ht="20.100000000000001" customHeight="1" x14ac:dyDescent="0.2">
      <c r="D128" s="2" t="s">
        <v>114</v>
      </c>
      <c r="F128" s="39">
        <v>25</v>
      </c>
      <c r="G128" s="39"/>
      <c r="H128" s="39"/>
      <c r="I128" s="39"/>
      <c r="J128" s="39">
        <v>6</v>
      </c>
      <c r="K128" s="39">
        <v>0</v>
      </c>
      <c r="L128" s="39"/>
      <c r="M128" s="39">
        <v>6</v>
      </c>
      <c r="N128" s="39"/>
      <c r="O128" s="39"/>
      <c r="P128" s="39"/>
      <c r="Q128" s="39">
        <v>0</v>
      </c>
      <c r="R128" s="39">
        <v>1</v>
      </c>
      <c r="S128" s="39">
        <v>0</v>
      </c>
      <c r="T128" s="39">
        <v>0</v>
      </c>
      <c r="U128" s="39">
        <v>0</v>
      </c>
      <c r="V128" s="39">
        <v>0</v>
      </c>
      <c r="W128" s="39"/>
      <c r="X128" s="39">
        <v>1</v>
      </c>
      <c r="Y128" s="39">
        <v>1</v>
      </c>
      <c r="Z128" s="39"/>
      <c r="AA128" s="39">
        <v>3</v>
      </c>
      <c r="AB128" s="39"/>
      <c r="AC128" s="39"/>
      <c r="AD128" s="39"/>
      <c r="AE128" s="39">
        <v>28</v>
      </c>
      <c r="AF128" s="39"/>
      <c r="AG128" s="39"/>
      <c r="AH128" s="39"/>
      <c r="AI128" s="39">
        <v>0</v>
      </c>
      <c r="AJ128" s="39"/>
      <c r="AK128" s="39">
        <v>0</v>
      </c>
      <c r="AL128" s="73"/>
      <c r="AM128"/>
    </row>
    <row r="129" spans="1:39" ht="20.100000000000001" customHeight="1" x14ac:dyDescent="0.2">
      <c r="D129" s="47" t="s">
        <v>115</v>
      </c>
      <c r="F129" s="48">
        <v>26</v>
      </c>
      <c r="G129" s="49"/>
      <c r="H129" s="49"/>
      <c r="I129" s="49"/>
      <c r="J129" s="48">
        <v>3</v>
      </c>
      <c r="K129" s="48">
        <v>0</v>
      </c>
      <c r="L129" s="49"/>
      <c r="M129" s="48">
        <v>3</v>
      </c>
      <c r="N129" s="49"/>
      <c r="O129" s="49"/>
      <c r="P129" s="49"/>
      <c r="Q129" s="48">
        <v>0</v>
      </c>
      <c r="R129" s="48">
        <v>3</v>
      </c>
      <c r="S129" s="48">
        <v>0</v>
      </c>
      <c r="T129" s="48">
        <v>0</v>
      </c>
      <c r="U129" s="48">
        <v>0</v>
      </c>
      <c r="V129" s="48">
        <v>0</v>
      </c>
      <c r="W129" s="49"/>
      <c r="X129" s="48">
        <v>4</v>
      </c>
      <c r="Y129" s="48">
        <v>0</v>
      </c>
      <c r="Z129" s="49"/>
      <c r="AA129" s="48">
        <v>7</v>
      </c>
      <c r="AB129" s="49"/>
      <c r="AC129" s="49"/>
      <c r="AD129" s="49"/>
      <c r="AE129" s="48">
        <v>22</v>
      </c>
      <c r="AF129" s="49"/>
      <c r="AG129" s="49"/>
      <c r="AH129" s="49"/>
      <c r="AI129" s="48">
        <v>0</v>
      </c>
      <c r="AJ129" s="49"/>
      <c r="AK129" s="48">
        <v>0</v>
      </c>
      <c r="AL129" s="73"/>
      <c r="AM129"/>
    </row>
    <row r="130" spans="1:39" ht="20.100000000000001" customHeight="1" x14ac:dyDescent="0.2">
      <c r="D130" s="50" t="s">
        <v>116</v>
      </c>
      <c r="F130" s="49">
        <v>5</v>
      </c>
      <c r="G130" s="49"/>
      <c r="H130" s="49"/>
      <c r="I130" s="49"/>
      <c r="J130" s="49">
        <v>3</v>
      </c>
      <c r="K130" s="49">
        <v>0</v>
      </c>
      <c r="L130" s="49"/>
      <c r="M130" s="49">
        <v>3</v>
      </c>
      <c r="N130" s="49"/>
      <c r="O130" s="49"/>
      <c r="P130" s="49"/>
      <c r="Q130" s="49">
        <v>0</v>
      </c>
      <c r="R130" s="49">
        <v>0</v>
      </c>
      <c r="S130" s="49">
        <v>0</v>
      </c>
      <c r="T130" s="49">
        <v>0</v>
      </c>
      <c r="U130" s="49">
        <v>0</v>
      </c>
      <c r="V130" s="49">
        <v>0</v>
      </c>
      <c r="W130" s="49"/>
      <c r="X130" s="49">
        <v>2</v>
      </c>
      <c r="Y130" s="49">
        <v>0</v>
      </c>
      <c r="Z130" s="49"/>
      <c r="AA130" s="49">
        <v>2</v>
      </c>
      <c r="AB130" s="49"/>
      <c r="AC130" s="49"/>
      <c r="AD130" s="49"/>
      <c r="AE130" s="49">
        <v>6</v>
      </c>
      <c r="AF130" s="49"/>
      <c r="AG130" s="49"/>
      <c r="AH130" s="49"/>
      <c r="AI130" s="49">
        <v>0</v>
      </c>
      <c r="AJ130" s="49"/>
      <c r="AK130" s="49">
        <v>0</v>
      </c>
      <c r="AL130" s="73"/>
      <c r="AM130"/>
    </row>
    <row r="131" spans="1:39" ht="20.100000000000001" customHeight="1" x14ac:dyDescent="0.2"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73"/>
      <c r="AM131"/>
    </row>
    <row r="132" spans="1:39" s="1" customFormat="1" ht="20.100000000000001" customHeight="1" x14ac:dyDescent="0.25">
      <c r="A132" s="3"/>
      <c r="B132" s="6"/>
      <c r="C132" s="51" t="s">
        <v>120</v>
      </c>
      <c r="D132" s="52"/>
      <c r="E132" s="5"/>
      <c r="F132" s="53">
        <v>112</v>
      </c>
      <c r="G132" s="54"/>
      <c r="H132" s="54"/>
      <c r="I132" s="54"/>
      <c r="J132" s="53">
        <v>24</v>
      </c>
      <c r="K132" s="53">
        <v>0</v>
      </c>
      <c r="L132" s="54"/>
      <c r="M132" s="53">
        <v>24</v>
      </c>
      <c r="N132" s="54"/>
      <c r="O132" s="54"/>
      <c r="P132" s="54"/>
      <c r="Q132" s="53">
        <v>1</v>
      </c>
      <c r="R132" s="53">
        <v>14</v>
      </c>
      <c r="S132" s="53">
        <v>0</v>
      </c>
      <c r="T132" s="53">
        <v>0</v>
      </c>
      <c r="U132" s="53">
        <v>0</v>
      </c>
      <c r="V132" s="53">
        <v>0</v>
      </c>
      <c r="W132" s="54"/>
      <c r="X132" s="53">
        <v>21</v>
      </c>
      <c r="Y132" s="53">
        <v>3</v>
      </c>
      <c r="Z132" s="54"/>
      <c r="AA132" s="53">
        <v>39</v>
      </c>
      <c r="AB132" s="54"/>
      <c r="AC132" s="54"/>
      <c r="AD132" s="54"/>
      <c r="AE132" s="53">
        <v>97</v>
      </c>
      <c r="AF132" s="54"/>
      <c r="AG132" s="54"/>
      <c r="AH132" s="54"/>
      <c r="AI132" s="53">
        <v>0</v>
      </c>
      <c r="AJ132" s="54"/>
      <c r="AK132" s="53">
        <v>0</v>
      </c>
      <c r="AL132" s="73"/>
    </row>
    <row r="133" spans="1:39" ht="20.100000000000001" customHeight="1" x14ac:dyDescent="0.2"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73"/>
      <c r="AM133"/>
    </row>
    <row r="134" spans="1:39" ht="20.100000000000001" customHeight="1" x14ac:dyDescent="0.2">
      <c r="B134" s="5"/>
      <c r="C134" s="3" t="s">
        <v>146</v>
      </c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73"/>
      <c r="AM134"/>
    </row>
    <row r="135" spans="1:39" ht="20.100000000000001" customHeight="1" x14ac:dyDescent="0.2">
      <c r="D135" s="2" t="s">
        <v>147</v>
      </c>
      <c r="F135" s="39">
        <v>0</v>
      </c>
      <c r="G135" s="39"/>
      <c r="H135" s="39"/>
      <c r="I135" s="39"/>
      <c r="J135" s="39">
        <v>0</v>
      </c>
      <c r="K135" s="39">
        <v>0</v>
      </c>
      <c r="L135" s="39"/>
      <c r="M135" s="39">
        <v>0</v>
      </c>
      <c r="N135" s="39"/>
      <c r="O135" s="39"/>
      <c r="P135" s="39"/>
      <c r="Q135" s="39">
        <v>0</v>
      </c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39"/>
      <c r="X135" s="39">
        <v>0</v>
      </c>
      <c r="Y135" s="39">
        <v>0</v>
      </c>
      <c r="Z135" s="39"/>
      <c r="AA135" s="39">
        <v>0</v>
      </c>
      <c r="AB135" s="39"/>
      <c r="AC135" s="39"/>
      <c r="AD135" s="39"/>
      <c r="AE135" s="39">
        <v>0</v>
      </c>
      <c r="AF135" s="39"/>
      <c r="AG135" s="39"/>
      <c r="AH135" s="39"/>
      <c r="AI135" s="39">
        <v>0</v>
      </c>
      <c r="AJ135" s="39"/>
      <c r="AK135" s="39">
        <v>0</v>
      </c>
      <c r="AL135" s="73"/>
      <c r="AM135"/>
    </row>
    <row r="136" spans="1:39" ht="20.100000000000001" customHeight="1" x14ac:dyDescent="0.2">
      <c r="D136" s="47" t="s">
        <v>148</v>
      </c>
      <c r="F136" s="48">
        <v>0</v>
      </c>
      <c r="G136" s="49"/>
      <c r="H136" s="49"/>
      <c r="I136" s="49"/>
      <c r="J136" s="48">
        <v>0</v>
      </c>
      <c r="K136" s="48">
        <v>0</v>
      </c>
      <c r="L136" s="49"/>
      <c r="M136" s="48">
        <v>0</v>
      </c>
      <c r="N136" s="49"/>
      <c r="O136" s="49"/>
      <c r="P136" s="49"/>
      <c r="Q136" s="48">
        <v>0</v>
      </c>
      <c r="R136" s="48">
        <v>0</v>
      </c>
      <c r="S136" s="48">
        <v>0</v>
      </c>
      <c r="T136" s="48">
        <v>0</v>
      </c>
      <c r="U136" s="48">
        <v>0</v>
      </c>
      <c r="V136" s="48">
        <v>0</v>
      </c>
      <c r="W136" s="49"/>
      <c r="X136" s="48">
        <v>0</v>
      </c>
      <c r="Y136" s="48">
        <v>0</v>
      </c>
      <c r="Z136" s="49"/>
      <c r="AA136" s="48">
        <v>0</v>
      </c>
      <c r="AB136" s="49"/>
      <c r="AC136" s="49"/>
      <c r="AD136" s="49"/>
      <c r="AE136" s="48">
        <v>0</v>
      </c>
      <c r="AF136" s="49"/>
      <c r="AG136" s="49"/>
      <c r="AH136" s="49"/>
      <c r="AI136" s="48">
        <v>0</v>
      </c>
      <c r="AJ136" s="49"/>
      <c r="AK136" s="48">
        <v>0</v>
      </c>
      <c r="AL136" s="73"/>
      <c r="AM136"/>
    </row>
    <row r="137" spans="1:39" ht="20.100000000000001" customHeight="1" x14ac:dyDescent="0.2">
      <c r="D137" s="2" t="s">
        <v>149</v>
      </c>
      <c r="F137" s="39">
        <v>0</v>
      </c>
      <c r="G137" s="39"/>
      <c r="H137" s="39"/>
      <c r="I137" s="39"/>
      <c r="J137" s="39">
        <v>0</v>
      </c>
      <c r="K137" s="39">
        <v>0</v>
      </c>
      <c r="L137" s="39"/>
      <c r="M137" s="39">
        <v>0</v>
      </c>
      <c r="N137" s="39"/>
      <c r="O137" s="39"/>
      <c r="P137" s="39"/>
      <c r="Q137" s="39">
        <v>0</v>
      </c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39"/>
      <c r="X137" s="39">
        <v>0</v>
      </c>
      <c r="Y137" s="39">
        <v>0</v>
      </c>
      <c r="Z137" s="39"/>
      <c r="AA137" s="39">
        <v>0</v>
      </c>
      <c r="AB137" s="39"/>
      <c r="AC137" s="39"/>
      <c r="AD137" s="39"/>
      <c r="AE137" s="39">
        <v>0</v>
      </c>
      <c r="AF137" s="39"/>
      <c r="AG137" s="39"/>
      <c r="AH137" s="39"/>
      <c r="AI137" s="39">
        <v>0</v>
      </c>
      <c r="AJ137" s="39"/>
      <c r="AK137" s="39">
        <v>0</v>
      </c>
      <c r="AL137" s="73"/>
      <c r="AM137"/>
    </row>
    <row r="138" spans="1:39" ht="20.100000000000001" customHeight="1" x14ac:dyDescent="0.2">
      <c r="D138" s="47" t="s">
        <v>150</v>
      </c>
      <c r="F138" s="48">
        <v>0</v>
      </c>
      <c r="G138" s="49"/>
      <c r="H138" s="49"/>
      <c r="I138" s="49"/>
      <c r="J138" s="48">
        <v>0</v>
      </c>
      <c r="K138" s="48">
        <v>0</v>
      </c>
      <c r="L138" s="49"/>
      <c r="M138" s="48">
        <v>0</v>
      </c>
      <c r="N138" s="49"/>
      <c r="O138" s="49"/>
      <c r="P138" s="49"/>
      <c r="Q138" s="48">
        <v>0</v>
      </c>
      <c r="R138" s="48">
        <v>0</v>
      </c>
      <c r="S138" s="48">
        <v>0</v>
      </c>
      <c r="T138" s="48">
        <v>0</v>
      </c>
      <c r="U138" s="48">
        <v>0</v>
      </c>
      <c r="V138" s="48">
        <v>0</v>
      </c>
      <c r="W138" s="49"/>
      <c r="X138" s="48">
        <v>0</v>
      </c>
      <c r="Y138" s="48">
        <v>0</v>
      </c>
      <c r="Z138" s="49"/>
      <c r="AA138" s="48">
        <v>0</v>
      </c>
      <c r="AB138" s="49"/>
      <c r="AC138" s="49"/>
      <c r="AD138" s="49"/>
      <c r="AE138" s="48">
        <v>0</v>
      </c>
      <c r="AF138" s="49"/>
      <c r="AG138" s="49"/>
      <c r="AH138" s="49"/>
      <c r="AI138" s="48">
        <v>0</v>
      </c>
      <c r="AJ138" s="49"/>
      <c r="AK138" s="48">
        <v>0</v>
      </c>
      <c r="AL138" s="73"/>
      <c r="AM138"/>
    </row>
    <row r="139" spans="1:39" ht="20.100000000000001" customHeight="1" x14ac:dyDescent="0.2">
      <c r="D139" s="2" t="s">
        <v>151</v>
      </c>
      <c r="F139" s="39">
        <v>0</v>
      </c>
      <c r="G139" s="39"/>
      <c r="H139" s="39"/>
      <c r="I139" s="39"/>
      <c r="J139" s="39">
        <v>0</v>
      </c>
      <c r="K139" s="39">
        <v>0</v>
      </c>
      <c r="L139" s="39"/>
      <c r="M139" s="39">
        <v>0</v>
      </c>
      <c r="N139" s="39"/>
      <c r="O139" s="39"/>
      <c r="P139" s="39"/>
      <c r="Q139" s="39">
        <v>0</v>
      </c>
      <c r="R139" s="39">
        <v>0</v>
      </c>
      <c r="S139" s="39">
        <v>0</v>
      </c>
      <c r="T139" s="39">
        <v>0</v>
      </c>
      <c r="U139" s="39">
        <v>0</v>
      </c>
      <c r="V139" s="39">
        <v>0</v>
      </c>
      <c r="W139" s="39"/>
      <c r="X139" s="39">
        <v>0</v>
      </c>
      <c r="Y139" s="39">
        <v>0</v>
      </c>
      <c r="Z139" s="39"/>
      <c r="AA139" s="39">
        <v>0</v>
      </c>
      <c r="AB139" s="39"/>
      <c r="AC139" s="39"/>
      <c r="AD139" s="39"/>
      <c r="AE139" s="39">
        <v>0</v>
      </c>
      <c r="AF139" s="39"/>
      <c r="AG139" s="39"/>
      <c r="AH139" s="39"/>
      <c r="AI139" s="39">
        <v>0</v>
      </c>
      <c r="AJ139" s="39"/>
      <c r="AK139" s="39">
        <v>0</v>
      </c>
      <c r="AL139" s="73"/>
      <c r="AM139"/>
    </row>
    <row r="140" spans="1:39" ht="20.100000000000001" customHeight="1" x14ac:dyDescent="0.2">
      <c r="D140" s="47" t="s">
        <v>152</v>
      </c>
      <c r="F140" s="48">
        <v>0</v>
      </c>
      <c r="G140" s="49"/>
      <c r="H140" s="49"/>
      <c r="I140" s="49"/>
      <c r="J140" s="48">
        <v>0</v>
      </c>
      <c r="K140" s="48">
        <v>0</v>
      </c>
      <c r="L140" s="49"/>
      <c r="M140" s="48">
        <v>0</v>
      </c>
      <c r="N140" s="49"/>
      <c r="O140" s="49"/>
      <c r="P140" s="49"/>
      <c r="Q140" s="48">
        <v>0</v>
      </c>
      <c r="R140" s="48">
        <v>0</v>
      </c>
      <c r="S140" s="48">
        <v>0</v>
      </c>
      <c r="T140" s="48">
        <v>0</v>
      </c>
      <c r="U140" s="48">
        <v>0</v>
      </c>
      <c r="V140" s="48">
        <v>0</v>
      </c>
      <c r="W140" s="49"/>
      <c r="X140" s="48">
        <v>0</v>
      </c>
      <c r="Y140" s="48">
        <v>0</v>
      </c>
      <c r="Z140" s="49"/>
      <c r="AA140" s="48">
        <v>0</v>
      </c>
      <c r="AB140" s="49"/>
      <c r="AC140" s="49"/>
      <c r="AD140" s="49"/>
      <c r="AE140" s="48">
        <v>0</v>
      </c>
      <c r="AF140" s="49"/>
      <c r="AG140" s="49"/>
      <c r="AH140" s="49"/>
      <c r="AI140" s="48">
        <v>0</v>
      </c>
      <c r="AJ140" s="49"/>
      <c r="AK140" s="48">
        <v>0</v>
      </c>
      <c r="AL140" s="73"/>
      <c r="AM140"/>
    </row>
    <row r="141" spans="1:39" ht="20.100000000000001" customHeight="1" x14ac:dyDescent="0.2"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73"/>
      <c r="AM141"/>
    </row>
    <row r="142" spans="1:39" s="1" customFormat="1" ht="20.100000000000001" customHeight="1" x14ac:dyDescent="0.25">
      <c r="A142" s="3"/>
      <c r="B142" s="6"/>
      <c r="C142" s="51" t="s">
        <v>153</v>
      </c>
      <c r="D142" s="52"/>
      <c r="E142" s="5"/>
      <c r="F142" s="53">
        <v>0</v>
      </c>
      <c r="G142" s="54"/>
      <c r="H142" s="54"/>
      <c r="I142" s="54"/>
      <c r="J142" s="53">
        <v>0</v>
      </c>
      <c r="K142" s="53">
        <v>0</v>
      </c>
      <c r="L142" s="54"/>
      <c r="M142" s="53">
        <v>0</v>
      </c>
      <c r="N142" s="54"/>
      <c r="O142" s="54"/>
      <c r="P142" s="54"/>
      <c r="Q142" s="53">
        <v>0</v>
      </c>
      <c r="R142" s="53">
        <v>0</v>
      </c>
      <c r="S142" s="53">
        <v>0</v>
      </c>
      <c r="T142" s="53">
        <v>0</v>
      </c>
      <c r="U142" s="53">
        <v>0</v>
      </c>
      <c r="V142" s="53">
        <v>0</v>
      </c>
      <c r="W142" s="54"/>
      <c r="X142" s="53">
        <v>0</v>
      </c>
      <c r="Y142" s="53">
        <v>0</v>
      </c>
      <c r="Z142" s="54"/>
      <c r="AA142" s="53">
        <v>0</v>
      </c>
      <c r="AB142" s="54"/>
      <c r="AC142" s="54"/>
      <c r="AD142" s="54"/>
      <c r="AE142" s="53">
        <v>0</v>
      </c>
      <c r="AF142" s="54"/>
      <c r="AG142" s="54"/>
      <c r="AH142" s="54"/>
      <c r="AI142" s="53">
        <v>0</v>
      </c>
      <c r="AJ142" s="54"/>
      <c r="AK142" s="53">
        <v>0</v>
      </c>
      <c r="AL142" s="73"/>
    </row>
    <row r="143" spans="1:39" ht="20.100000000000001" customHeight="1" x14ac:dyDescent="0.2"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73"/>
      <c r="AM143"/>
    </row>
    <row r="144" spans="1:39" ht="20.100000000000001" customHeight="1" x14ac:dyDescent="0.2">
      <c r="C144" s="3" t="s">
        <v>154</v>
      </c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73"/>
      <c r="AM144"/>
    </row>
    <row r="145" spans="1:39" ht="20.100000000000001" customHeight="1" x14ac:dyDescent="0.2">
      <c r="D145" s="2" t="s">
        <v>122</v>
      </c>
      <c r="F145" s="39">
        <v>7</v>
      </c>
      <c r="G145" s="39"/>
      <c r="H145" s="39"/>
      <c r="I145" s="39"/>
      <c r="J145" s="39">
        <v>5</v>
      </c>
      <c r="K145" s="39">
        <v>0</v>
      </c>
      <c r="L145" s="39"/>
      <c r="M145" s="39">
        <v>5</v>
      </c>
      <c r="N145" s="39"/>
      <c r="O145" s="39"/>
      <c r="P145" s="39"/>
      <c r="Q145" s="39">
        <v>0</v>
      </c>
      <c r="R145" s="39">
        <v>5</v>
      </c>
      <c r="S145" s="39">
        <v>0</v>
      </c>
      <c r="T145" s="39">
        <v>0</v>
      </c>
      <c r="U145" s="39">
        <v>0</v>
      </c>
      <c r="V145" s="39">
        <v>0</v>
      </c>
      <c r="W145" s="39"/>
      <c r="X145" s="39">
        <v>6</v>
      </c>
      <c r="Y145" s="39">
        <v>0</v>
      </c>
      <c r="Z145" s="39"/>
      <c r="AA145" s="39">
        <v>11</v>
      </c>
      <c r="AB145" s="39"/>
      <c r="AC145" s="39"/>
      <c r="AD145" s="39"/>
      <c r="AE145" s="39">
        <v>1</v>
      </c>
      <c r="AF145" s="39"/>
      <c r="AG145" s="39"/>
      <c r="AH145" s="39"/>
      <c r="AI145" s="39">
        <v>0</v>
      </c>
      <c r="AJ145" s="39"/>
      <c r="AK145" s="39">
        <v>0</v>
      </c>
      <c r="AL145" s="73"/>
      <c r="AM145"/>
    </row>
    <row r="146" spans="1:39" ht="20.100000000000001" customHeight="1" x14ac:dyDescent="0.2">
      <c r="D146" s="47" t="s">
        <v>135</v>
      </c>
      <c r="F146" s="48">
        <v>32</v>
      </c>
      <c r="G146" s="49"/>
      <c r="H146" s="49"/>
      <c r="I146" s="49"/>
      <c r="J146" s="48">
        <v>2</v>
      </c>
      <c r="K146" s="48">
        <v>0</v>
      </c>
      <c r="L146" s="49"/>
      <c r="M146" s="48">
        <v>2</v>
      </c>
      <c r="N146" s="49"/>
      <c r="O146" s="49"/>
      <c r="P146" s="49"/>
      <c r="Q146" s="48">
        <v>0</v>
      </c>
      <c r="R146" s="48">
        <v>8</v>
      </c>
      <c r="S146" s="48">
        <v>0</v>
      </c>
      <c r="T146" s="48">
        <v>0</v>
      </c>
      <c r="U146" s="48">
        <v>0</v>
      </c>
      <c r="V146" s="48">
        <v>0</v>
      </c>
      <c r="W146" s="49"/>
      <c r="X146" s="48">
        <v>4</v>
      </c>
      <c r="Y146" s="48">
        <v>0</v>
      </c>
      <c r="Z146" s="49"/>
      <c r="AA146" s="48">
        <v>12</v>
      </c>
      <c r="AB146" s="49"/>
      <c r="AC146" s="49"/>
      <c r="AD146" s="49"/>
      <c r="AE146" s="48">
        <v>22</v>
      </c>
      <c r="AF146" s="49"/>
      <c r="AG146" s="49"/>
      <c r="AH146" s="49"/>
      <c r="AI146" s="48">
        <v>0</v>
      </c>
      <c r="AJ146" s="49"/>
      <c r="AK146" s="48">
        <v>0</v>
      </c>
      <c r="AL146" s="73"/>
      <c r="AM146"/>
    </row>
    <row r="147" spans="1:39" ht="20.100000000000001" customHeight="1" x14ac:dyDescent="0.2">
      <c r="D147" s="2" t="s">
        <v>113</v>
      </c>
      <c r="F147" s="39">
        <v>20</v>
      </c>
      <c r="G147" s="39"/>
      <c r="H147" s="39"/>
      <c r="I147" s="39"/>
      <c r="J147" s="39">
        <v>3</v>
      </c>
      <c r="K147" s="39">
        <v>0</v>
      </c>
      <c r="L147" s="39"/>
      <c r="M147" s="39">
        <v>3</v>
      </c>
      <c r="N147" s="39"/>
      <c r="O147" s="39"/>
      <c r="P147" s="39"/>
      <c r="Q147" s="39">
        <v>0</v>
      </c>
      <c r="R147" s="39">
        <v>4</v>
      </c>
      <c r="S147" s="39">
        <v>0</v>
      </c>
      <c r="T147" s="39">
        <v>0</v>
      </c>
      <c r="U147" s="39">
        <v>0</v>
      </c>
      <c r="V147" s="39">
        <v>0</v>
      </c>
      <c r="W147" s="39"/>
      <c r="X147" s="39">
        <v>2</v>
      </c>
      <c r="Y147" s="39">
        <v>0</v>
      </c>
      <c r="Z147" s="39"/>
      <c r="AA147" s="39">
        <v>6</v>
      </c>
      <c r="AB147" s="39"/>
      <c r="AC147" s="39"/>
      <c r="AD147" s="39"/>
      <c r="AE147" s="39">
        <v>17</v>
      </c>
      <c r="AF147" s="39"/>
      <c r="AG147" s="39"/>
      <c r="AH147" s="39"/>
      <c r="AI147" s="39">
        <v>0</v>
      </c>
      <c r="AJ147" s="39"/>
      <c r="AK147" s="39">
        <v>0</v>
      </c>
      <c r="AL147" s="73"/>
      <c r="AM147"/>
    </row>
    <row r="148" spans="1:39" ht="20.100000000000001" customHeight="1" x14ac:dyDescent="0.2">
      <c r="D148" s="47" t="s">
        <v>136</v>
      </c>
      <c r="F148" s="48">
        <v>29</v>
      </c>
      <c r="G148" s="49"/>
      <c r="H148" s="49"/>
      <c r="I148" s="49"/>
      <c r="J148" s="48">
        <v>1</v>
      </c>
      <c r="K148" s="48">
        <v>0</v>
      </c>
      <c r="L148" s="49"/>
      <c r="M148" s="48">
        <v>1</v>
      </c>
      <c r="N148" s="49"/>
      <c r="O148" s="49"/>
      <c r="P148" s="49"/>
      <c r="Q148" s="48">
        <v>0</v>
      </c>
      <c r="R148" s="48">
        <v>3</v>
      </c>
      <c r="S148" s="48">
        <v>0</v>
      </c>
      <c r="T148" s="48">
        <v>0</v>
      </c>
      <c r="U148" s="48">
        <v>0</v>
      </c>
      <c r="V148" s="48">
        <v>0</v>
      </c>
      <c r="W148" s="49"/>
      <c r="X148" s="48">
        <v>2</v>
      </c>
      <c r="Y148" s="48">
        <v>0</v>
      </c>
      <c r="Z148" s="49"/>
      <c r="AA148" s="48">
        <v>5</v>
      </c>
      <c r="AB148" s="49"/>
      <c r="AC148" s="49"/>
      <c r="AD148" s="49"/>
      <c r="AE148" s="48">
        <v>25</v>
      </c>
      <c r="AF148" s="49"/>
      <c r="AG148" s="49"/>
      <c r="AH148" s="49"/>
      <c r="AI148" s="48">
        <v>0</v>
      </c>
      <c r="AJ148" s="49"/>
      <c r="AK148" s="48">
        <v>0</v>
      </c>
      <c r="AL148" s="73"/>
      <c r="AM148"/>
    </row>
    <row r="149" spans="1:39" ht="20.100000000000001" customHeight="1" x14ac:dyDescent="0.2">
      <c r="D149" s="2" t="s">
        <v>114</v>
      </c>
      <c r="F149" s="39">
        <v>61</v>
      </c>
      <c r="G149" s="39"/>
      <c r="H149" s="39"/>
      <c r="I149" s="39"/>
      <c r="J149" s="39">
        <v>21</v>
      </c>
      <c r="K149" s="39">
        <v>0</v>
      </c>
      <c r="L149" s="39"/>
      <c r="M149" s="39">
        <v>21</v>
      </c>
      <c r="N149" s="39"/>
      <c r="O149" s="39"/>
      <c r="P149" s="39"/>
      <c r="Q149" s="39">
        <v>0</v>
      </c>
      <c r="R149" s="39">
        <v>3</v>
      </c>
      <c r="S149" s="39">
        <v>0</v>
      </c>
      <c r="T149" s="39">
        <v>0</v>
      </c>
      <c r="U149" s="39">
        <v>0</v>
      </c>
      <c r="V149" s="39">
        <v>0</v>
      </c>
      <c r="W149" s="39"/>
      <c r="X149" s="39">
        <v>15</v>
      </c>
      <c r="Y149" s="39">
        <v>2</v>
      </c>
      <c r="Z149" s="39"/>
      <c r="AA149" s="39">
        <v>20</v>
      </c>
      <c r="AB149" s="39"/>
      <c r="AC149" s="39"/>
      <c r="AD149" s="39"/>
      <c r="AE149" s="39">
        <v>62</v>
      </c>
      <c r="AF149" s="39"/>
      <c r="AG149" s="39"/>
      <c r="AH149" s="39"/>
      <c r="AI149" s="39">
        <v>0</v>
      </c>
      <c r="AJ149" s="39"/>
      <c r="AK149" s="39">
        <v>0</v>
      </c>
      <c r="AL149" s="73"/>
      <c r="AM149"/>
    </row>
    <row r="150" spans="1:39" ht="20.100000000000001" customHeight="1" x14ac:dyDescent="0.2">
      <c r="D150" s="47" t="s">
        <v>329</v>
      </c>
      <c r="F150" s="48">
        <v>66</v>
      </c>
      <c r="G150" s="49"/>
      <c r="H150" s="49"/>
      <c r="I150" s="49"/>
      <c r="J150" s="48">
        <v>13</v>
      </c>
      <c r="K150" s="48">
        <v>0</v>
      </c>
      <c r="L150" s="49"/>
      <c r="M150" s="48">
        <v>13</v>
      </c>
      <c r="N150" s="49"/>
      <c r="O150" s="49"/>
      <c r="P150" s="49"/>
      <c r="Q150" s="48">
        <v>0</v>
      </c>
      <c r="R150" s="48">
        <v>1</v>
      </c>
      <c r="S150" s="48">
        <v>0</v>
      </c>
      <c r="T150" s="48">
        <v>0</v>
      </c>
      <c r="U150" s="48">
        <v>0</v>
      </c>
      <c r="V150" s="48">
        <v>0</v>
      </c>
      <c r="W150" s="49"/>
      <c r="X150" s="48">
        <v>17</v>
      </c>
      <c r="Y150" s="48">
        <v>0</v>
      </c>
      <c r="Z150" s="49"/>
      <c r="AA150" s="48">
        <v>18</v>
      </c>
      <c r="AB150" s="49"/>
      <c r="AC150" s="49"/>
      <c r="AD150" s="49"/>
      <c r="AE150" s="48">
        <v>63</v>
      </c>
      <c r="AF150" s="49"/>
      <c r="AG150" s="49"/>
      <c r="AH150" s="49"/>
      <c r="AI150" s="48">
        <v>0</v>
      </c>
      <c r="AJ150" s="49"/>
      <c r="AK150" s="48">
        <v>0</v>
      </c>
      <c r="AL150" s="73"/>
      <c r="AM150"/>
    </row>
    <row r="151" spans="1:39" ht="20.100000000000001" customHeight="1" x14ac:dyDescent="0.2">
      <c r="D151" s="2" t="s">
        <v>102</v>
      </c>
      <c r="F151" s="39">
        <v>3</v>
      </c>
      <c r="G151" s="39"/>
      <c r="H151" s="39"/>
      <c r="I151" s="39"/>
      <c r="J151" s="39">
        <v>3</v>
      </c>
      <c r="K151" s="39">
        <v>0</v>
      </c>
      <c r="L151" s="39"/>
      <c r="M151" s="39">
        <v>3</v>
      </c>
      <c r="N151" s="39"/>
      <c r="O151" s="39"/>
      <c r="P151" s="39"/>
      <c r="Q151" s="39">
        <v>0</v>
      </c>
      <c r="R151" s="39">
        <v>2</v>
      </c>
      <c r="S151" s="39">
        <v>0</v>
      </c>
      <c r="T151" s="39">
        <v>0</v>
      </c>
      <c r="U151" s="39">
        <v>0</v>
      </c>
      <c r="V151" s="39">
        <v>0</v>
      </c>
      <c r="W151" s="39"/>
      <c r="X151" s="39">
        <v>2</v>
      </c>
      <c r="Y151" s="39">
        <v>0</v>
      </c>
      <c r="Z151" s="39"/>
      <c r="AA151" s="39">
        <v>4</v>
      </c>
      <c r="AB151" s="39"/>
      <c r="AC151" s="39"/>
      <c r="AD151" s="39"/>
      <c r="AE151" s="39">
        <v>2</v>
      </c>
      <c r="AF151" s="39"/>
      <c r="AG151" s="39"/>
      <c r="AH151" s="39"/>
      <c r="AI151" s="39">
        <v>0</v>
      </c>
      <c r="AJ151" s="39"/>
      <c r="AK151" s="39">
        <v>0</v>
      </c>
      <c r="AL151" s="73"/>
      <c r="AM151"/>
    </row>
    <row r="152" spans="1:39" ht="20.100000000000001" customHeight="1" x14ac:dyDescent="0.2">
      <c r="D152" s="47" t="s">
        <v>155</v>
      </c>
      <c r="F152" s="48">
        <v>21</v>
      </c>
      <c r="G152" s="49"/>
      <c r="H152" s="49"/>
      <c r="I152" s="49"/>
      <c r="J152" s="48">
        <v>5</v>
      </c>
      <c r="K152" s="48">
        <v>0</v>
      </c>
      <c r="L152" s="49"/>
      <c r="M152" s="48">
        <v>5</v>
      </c>
      <c r="N152" s="49"/>
      <c r="O152" s="49"/>
      <c r="P152" s="49"/>
      <c r="Q152" s="48">
        <v>0</v>
      </c>
      <c r="R152" s="48">
        <v>6</v>
      </c>
      <c r="S152" s="48">
        <v>0</v>
      </c>
      <c r="T152" s="48">
        <v>0</v>
      </c>
      <c r="U152" s="48">
        <v>0</v>
      </c>
      <c r="V152" s="48">
        <v>0</v>
      </c>
      <c r="W152" s="49"/>
      <c r="X152" s="48">
        <v>9</v>
      </c>
      <c r="Y152" s="48">
        <v>0</v>
      </c>
      <c r="Z152" s="49"/>
      <c r="AA152" s="48">
        <v>15</v>
      </c>
      <c r="AB152" s="49"/>
      <c r="AC152" s="49"/>
      <c r="AD152" s="49"/>
      <c r="AE152" s="48">
        <v>11</v>
      </c>
      <c r="AF152" s="49"/>
      <c r="AG152" s="49"/>
      <c r="AH152" s="49"/>
      <c r="AI152" s="48">
        <v>0</v>
      </c>
      <c r="AJ152" s="49"/>
      <c r="AK152" s="48">
        <v>0</v>
      </c>
      <c r="AL152" s="73"/>
      <c r="AM152"/>
    </row>
    <row r="153" spans="1:39" ht="20.100000000000001" customHeight="1" x14ac:dyDescent="0.2">
      <c r="D153" s="2" t="s">
        <v>104</v>
      </c>
      <c r="F153" s="39">
        <v>68</v>
      </c>
      <c r="G153" s="39"/>
      <c r="H153" s="39"/>
      <c r="I153" s="39"/>
      <c r="J153" s="39">
        <v>14</v>
      </c>
      <c r="K153" s="39">
        <v>0</v>
      </c>
      <c r="L153" s="39"/>
      <c r="M153" s="39">
        <v>14</v>
      </c>
      <c r="N153" s="39"/>
      <c r="O153" s="39"/>
      <c r="P153" s="39"/>
      <c r="Q153" s="39">
        <v>0</v>
      </c>
      <c r="R153" s="39">
        <v>3</v>
      </c>
      <c r="S153" s="39">
        <v>0</v>
      </c>
      <c r="T153" s="39">
        <v>0</v>
      </c>
      <c r="U153" s="39">
        <v>0</v>
      </c>
      <c r="V153" s="39">
        <v>0</v>
      </c>
      <c r="W153" s="39"/>
      <c r="X153" s="39">
        <v>11</v>
      </c>
      <c r="Y153" s="39">
        <v>0</v>
      </c>
      <c r="Z153" s="39"/>
      <c r="AA153" s="39">
        <v>14</v>
      </c>
      <c r="AB153" s="39"/>
      <c r="AC153" s="39"/>
      <c r="AD153" s="39"/>
      <c r="AE153" s="39">
        <v>68</v>
      </c>
      <c r="AF153" s="39"/>
      <c r="AG153" s="39"/>
      <c r="AH153" s="39"/>
      <c r="AI153" s="39">
        <v>0</v>
      </c>
      <c r="AJ153" s="39"/>
      <c r="AK153" s="39">
        <v>0</v>
      </c>
      <c r="AL153" s="73"/>
      <c r="AM153"/>
    </row>
    <row r="154" spans="1:39" ht="20.100000000000001" customHeight="1" x14ac:dyDescent="0.2">
      <c r="D154" s="47" t="s">
        <v>105</v>
      </c>
      <c r="F154" s="48">
        <v>6</v>
      </c>
      <c r="G154" s="49"/>
      <c r="H154" s="49"/>
      <c r="I154" s="49"/>
      <c r="J154" s="48">
        <v>3</v>
      </c>
      <c r="K154" s="48">
        <v>0</v>
      </c>
      <c r="L154" s="49"/>
      <c r="M154" s="48">
        <v>3</v>
      </c>
      <c r="N154" s="49"/>
      <c r="O154" s="49"/>
      <c r="P154" s="49"/>
      <c r="Q154" s="48">
        <v>1</v>
      </c>
      <c r="R154" s="48">
        <v>2</v>
      </c>
      <c r="S154" s="48">
        <v>0</v>
      </c>
      <c r="T154" s="48">
        <v>0</v>
      </c>
      <c r="U154" s="48">
        <v>0</v>
      </c>
      <c r="V154" s="48">
        <v>0</v>
      </c>
      <c r="W154" s="49"/>
      <c r="X154" s="48">
        <v>0</v>
      </c>
      <c r="Y154" s="48">
        <v>0</v>
      </c>
      <c r="Z154" s="49"/>
      <c r="AA154" s="48">
        <v>3</v>
      </c>
      <c r="AB154" s="49"/>
      <c r="AC154" s="49"/>
      <c r="AD154" s="49"/>
      <c r="AE154" s="48">
        <v>6</v>
      </c>
      <c r="AF154" s="49"/>
      <c r="AG154" s="49"/>
      <c r="AH154" s="49"/>
      <c r="AI154" s="48">
        <v>0</v>
      </c>
      <c r="AJ154" s="49"/>
      <c r="AK154" s="48">
        <v>0</v>
      </c>
      <c r="AL154" s="73"/>
      <c r="AM154"/>
    </row>
    <row r="155" spans="1:39" ht="20.100000000000001" customHeight="1" x14ac:dyDescent="0.2">
      <c r="D155" s="2" t="s">
        <v>156</v>
      </c>
      <c r="F155" s="39">
        <v>22</v>
      </c>
      <c r="G155" s="39"/>
      <c r="H155" s="39"/>
      <c r="I155" s="39"/>
      <c r="J155" s="39">
        <v>1</v>
      </c>
      <c r="K155" s="39">
        <v>0</v>
      </c>
      <c r="L155" s="39"/>
      <c r="M155" s="39">
        <v>1</v>
      </c>
      <c r="N155" s="39"/>
      <c r="O155" s="39"/>
      <c r="P155" s="39"/>
      <c r="Q155" s="39">
        <v>0</v>
      </c>
      <c r="R155" s="39">
        <v>1</v>
      </c>
      <c r="S155" s="39">
        <v>0</v>
      </c>
      <c r="T155" s="39">
        <v>0</v>
      </c>
      <c r="U155" s="39">
        <v>0</v>
      </c>
      <c r="V155" s="39">
        <v>0</v>
      </c>
      <c r="W155" s="39"/>
      <c r="X155" s="39">
        <v>4</v>
      </c>
      <c r="Y155" s="39">
        <v>0</v>
      </c>
      <c r="Z155" s="39"/>
      <c r="AA155" s="39">
        <v>5</v>
      </c>
      <c r="AB155" s="39"/>
      <c r="AC155" s="39"/>
      <c r="AD155" s="39"/>
      <c r="AE155" s="39">
        <v>18</v>
      </c>
      <c r="AF155" s="39"/>
      <c r="AG155" s="39"/>
      <c r="AH155" s="39"/>
      <c r="AI155" s="39">
        <v>0</v>
      </c>
      <c r="AJ155" s="39"/>
      <c r="AK155" s="39">
        <v>0</v>
      </c>
      <c r="AL155" s="73"/>
      <c r="AM155"/>
    </row>
    <row r="156" spans="1:39" ht="20.100000000000001" customHeight="1" x14ac:dyDescent="0.2">
      <c r="D156" s="47" t="s">
        <v>157</v>
      </c>
      <c r="F156" s="48">
        <v>47</v>
      </c>
      <c r="G156" s="49"/>
      <c r="H156" s="49"/>
      <c r="I156" s="49"/>
      <c r="J156" s="48">
        <v>4</v>
      </c>
      <c r="K156" s="48">
        <v>0</v>
      </c>
      <c r="L156" s="49"/>
      <c r="M156" s="48">
        <v>4</v>
      </c>
      <c r="N156" s="49"/>
      <c r="O156" s="49"/>
      <c r="P156" s="49"/>
      <c r="Q156" s="48">
        <v>0</v>
      </c>
      <c r="R156" s="48">
        <v>5</v>
      </c>
      <c r="S156" s="48">
        <v>0</v>
      </c>
      <c r="T156" s="48">
        <v>0</v>
      </c>
      <c r="U156" s="48">
        <v>0</v>
      </c>
      <c r="V156" s="48">
        <v>0</v>
      </c>
      <c r="W156" s="49"/>
      <c r="X156" s="48">
        <v>8</v>
      </c>
      <c r="Y156" s="48">
        <v>0</v>
      </c>
      <c r="Z156" s="49"/>
      <c r="AA156" s="48">
        <v>13</v>
      </c>
      <c r="AB156" s="49"/>
      <c r="AC156" s="49"/>
      <c r="AD156" s="49"/>
      <c r="AE156" s="48">
        <v>38</v>
      </c>
      <c r="AF156" s="49"/>
      <c r="AG156" s="49"/>
      <c r="AH156" s="49"/>
      <c r="AI156" s="48">
        <v>0</v>
      </c>
      <c r="AJ156" s="49"/>
      <c r="AK156" s="48">
        <v>0</v>
      </c>
      <c r="AL156" s="73"/>
      <c r="AM156"/>
    </row>
    <row r="157" spans="1:39" ht="20.100000000000001" customHeight="1" x14ac:dyDescent="0.2">
      <c r="D157" s="2" t="s">
        <v>158</v>
      </c>
      <c r="F157" s="39">
        <v>21</v>
      </c>
      <c r="G157" s="39"/>
      <c r="H157" s="39"/>
      <c r="I157" s="39"/>
      <c r="J157" s="39">
        <v>2</v>
      </c>
      <c r="K157" s="39">
        <v>0</v>
      </c>
      <c r="L157" s="39"/>
      <c r="M157" s="39">
        <v>2</v>
      </c>
      <c r="N157" s="39"/>
      <c r="O157" s="39"/>
      <c r="P157" s="39"/>
      <c r="Q157" s="39">
        <v>0</v>
      </c>
      <c r="R157" s="39">
        <v>4</v>
      </c>
      <c r="S157" s="39">
        <v>0</v>
      </c>
      <c r="T157" s="39">
        <v>0</v>
      </c>
      <c r="U157" s="39">
        <v>0</v>
      </c>
      <c r="V157" s="39">
        <v>0</v>
      </c>
      <c r="W157" s="39"/>
      <c r="X157" s="39">
        <v>5</v>
      </c>
      <c r="Y157" s="39">
        <v>0</v>
      </c>
      <c r="Z157" s="39"/>
      <c r="AA157" s="39">
        <v>9</v>
      </c>
      <c r="AB157" s="39"/>
      <c r="AC157" s="39"/>
      <c r="AD157" s="39"/>
      <c r="AE157" s="39">
        <v>14</v>
      </c>
      <c r="AF157" s="39"/>
      <c r="AG157" s="39"/>
      <c r="AH157" s="39"/>
      <c r="AI157" s="39">
        <v>0</v>
      </c>
      <c r="AJ157" s="39"/>
      <c r="AK157" s="39">
        <v>0</v>
      </c>
      <c r="AL157" s="73"/>
      <c r="AM157"/>
    </row>
    <row r="158" spans="1:39" ht="20.100000000000001" customHeight="1" x14ac:dyDescent="0.2">
      <c r="D158" s="47" t="s">
        <v>128</v>
      </c>
      <c r="F158" s="48">
        <v>9</v>
      </c>
      <c r="G158" s="49"/>
      <c r="H158" s="49"/>
      <c r="I158" s="49"/>
      <c r="J158" s="48">
        <v>2</v>
      </c>
      <c r="K158" s="48">
        <v>0</v>
      </c>
      <c r="L158" s="49"/>
      <c r="M158" s="48">
        <v>2</v>
      </c>
      <c r="N158" s="49"/>
      <c r="O158" s="49"/>
      <c r="P158" s="49"/>
      <c r="Q158" s="48">
        <v>0</v>
      </c>
      <c r="R158" s="48">
        <v>1</v>
      </c>
      <c r="S158" s="48">
        <v>0</v>
      </c>
      <c r="T158" s="48">
        <v>0</v>
      </c>
      <c r="U158" s="48">
        <v>0</v>
      </c>
      <c r="V158" s="48">
        <v>0</v>
      </c>
      <c r="W158" s="49"/>
      <c r="X158" s="48">
        <v>1</v>
      </c>
      <c r="Y158" s="48">
        <v>0</v>
      </c>
      <c r="Z158" s="49"/>
      <c r="AA158" s="48">
        <v>2</v>
      </c>
      <c r="AB158" s="49"/>
      <c r="AC158" s="49"/>
      <c r="AD158" s="49"/>
      <c r="AE158" s="48">
        <v>9</v>
      </c>
      <c r="AF158" s="49"/>
      <c r="AG158" s="49"/>
      <c r="AH158" s="49"/>
      <c r="AI158" s="48">
        <v>0</v>
      </c>
      <c r="AJ158" s="49"/>
      <c r="AK158" s="48">
        <v>0</v>
      </c>
      <c r="AL158" s="73"/>
      <c r="AM158"/>
    </row>
    <row r="159" spans="1:39" ht="20.100000000000001" customHeight="1" x14ac:dyDescent="0.2"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73"/>
      <c r="AM159"/>
    </row>
    <row r="160" spans="1:39" s="1" customFormat="1" ht="20.100000000000001" customHeight="1" x14ac:dyDescent="0.25">
      <c r="A160" s="3"/>
      <c r="B160" s="6"/>
      <c r="C160" s="51" t="s">
        <v>159</v>
      </c>
      <c r="D160" s="52"/>
      <c r="E160" s="5"/>
      <c r="F160" s="53">
        <v>412</v>
      </c>
      <c r="G160" s="54"/>
      <c r="H160" s="54"/>
      <c r="I160" s="54"/>
      <c r="J160" s="53">
        <v>79</v>
      </c>
      <c r="K160" s="53">
        <v>0</v>
      </c>
      <c r="L160" s="54"/>
      <c r="M160" s="53">
        <v>79</v>
      </c>
      <c r="N160" s="54"/>
      <c r="O160" s="54"/>
      <c r="P160" s="54"/>
      <c r="Q160" s="53">
        <v>1</v>
      </c>
      <c r="R160" s="53">
        <v>48</v>
      </c>
      <c r="S160" s="53">
        <v>0</v>
      </c>
      <c r="T160" s="53">
        <v>0</v>
      </c>
      <c r="U160" s="53">
        <v>0</v>
      </c>
      <c r="V160" s="53">
        <v>0</v>
      </c>
      <c r="W160" s="54"/>
      <c r="X160" s="53">
        <v>86</v>
      </c>
      <c r="Y160" s="53">
        <v>2</v>
      </c>
      <c r="Z160" s="54"/>
      <c r="AA160" s="53">
        <v>137</v>
      </c>
      <c r="AB160" s="54"/>
      <c r="AC160" s="54"/>
      <c r="AD160" s="54"/>
      <c r="AE160" s="53">
        <v>356</v>
      </c>
      <c r="AF160" s="54"/>
      <c r="AG160" s="54"/>
      <c r="AH160" s="54"/>
      <c r="AI160" s="53">
        <v>0</v>
      </c>
      <c r="AJ160" s="54"/>
      <c r="AK160" s="53">
        <v>0</v>
      </c>
      <c r="AL160" s="73"/>
    </row>
    <row r="161" spans="1:39" ht="20.100000000000001" customHeight="1" x14ac:dyDescent="0.2"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73"/>
      <c r="AM161"/>
    </row>
    <row r="162" spans="1:39" s="1" customFormat="1" ht="20.100000000000001" customHeight="1" x14ac:dyDescent="0.25">
      <c r="A162" s="3"/>
      <c r="B162" s="57" t="s">
        <v>160</v>
      </c>
      <c r="C162" s="58"/>
      <c r="D162" s="58"/>
      <c r="E162" s="5"/>
      <c r="F162" s="59">
        <v>524</v>
      </c>
      <c r="G162" s="54"/>
      <c r="H162" s="54"/>
      <c r="I162" s="54"/>
      <c r="J162" s="59">
        <v>103</v>
      </c>
      <c r="K162" s="59">
        <v>0</v>
      </c>
      <c r="L162" s="54"/>
      <c r="M162" s="59">
        <v>103</v>
      </c>
      <c r="N162" s="54"/>
      <c r="O162" s="54"/>
      <c r="P162" s="54"/>
      <c r="Q162" s="59">
        <v>2</v>
      </c>
      <c r="R162" s="59">
        <v>62</v>
      </c>
      <c r="S162" s="59">
        <v>0</v>
      </c>
      <c r="T162" s="59">
        <v>0</v>
      </c>
      <c r="U162" s="59">
        <v>0</v>
      </c>
      <c r="V162" s="59">
        <v>0</v>
      </c>
      <c r="W162" s="54"/>
      <c r="X162" s="59">
        <v>107</v>
      </c>
      <c r="Y162" s="59">
        <v>5</v>
      </c>
      <c r="Z162" s="54"/>
      <c r="AA162" s="59">
        <v>176</v>
      </c>
      <c r="AB162" s="54"/>
      <c r="AC162" s="54"/>
      <c r="AD162" s="54"/>
      <c r="AE162" s="59">
        <v>453</v>
      </c>
      <c r="AF162" s="54"/>
      <c r="AG162" s="54"/>
      <c r="AH162" s="54"/>
      <c r="AI162" s="59">
        <v>0</v>
      </c>
      <c r="AJ162" s="54"/>
      <c r="AK162" s="59">
        <v>0</v>
      </c>
      <c r="AL162" s="73"/>
    </row>
    <row r="163" spans="1:39" ht="20.100000000000001" customHeight="1" x14ac:dyDescent="0.2"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73"/>
      <c r="AM163"/>
    </row>
    <row r="164" spans="1:39" ht="20.100000000000001" customHeight="1" x14ac:dyDescent="0.2">
      <c r="B164" s="6" t="s">
        <v>161</v>
      </c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73"/>
      <c r="AM164"/>
    </row>
    <row r="165" spans="1:39" ht="20.100000000000001" customHeight="1" x14ac:dyDescent="0.2">
      <c r="C165" s="3" t="s">
        <v>95</v>
      </c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73"/>
      <c r="AM165"/>
    </row>
    <row r="166" spans="1:39" ht="20.100000000000001" customHeight="1" x14ac:dyDescent="0.2">
      <c r="D166" s="2" t="s">
        <v>122</v>
      </c>
      <c r="F166" s="39">
        <v>0</v>
      </c>
      <c r="G166" s="39"/>
      <c r="H166" s="39"/>
      <c r="I166" s="39"/>
      <c r="J166" s="39">
        <v>0</v>
      </c>
      <c r="K166" s="39">
        <v>0</v>
      </c>
      <c r="L166" s="39"/>
      <c r="M166" s="39">
        <v>0</v>
      </c>
      <c r="N166" s="39"/>
      <c r="O166" s="39"/>
      <c r="P166" s="39"/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/>
      <c r="X166" s="39">
        <v>0</v>
      </c>
      <c r="Y166" s="39">
        <v>0</v>
      </c>
      <c r="Z166" s="39"/>
      <c r="AA166" s="39">
        <v>0</v>
      </c>
      <c r="AB166" s="39"/>
      <c r="AC166" s="39"/>
      <c r="AD166" s="39"/>
      <c r="AE166" s="39">
        <v>0</v>
      </c>
      <c r="AF166" s="39"/>
      <c r="AG166" s="39"/>
      <c r="AH166" s="39"/>
      <c r="AI166" s="39">
        <v>0</v>
      </c>
      <c r="AJ166" s="39"/>
      <c r="AK166" s="39">
        <v>0</v>
      </c>
      <c r="AL166" s="73"/>
      <c r="AM166"/>
    </row>
    <row r="167" spans="1:39" ht="20.100000000000001" customHeight="1" x14ac:dyDescent="0.2">
      <c r="D167" s="47" t="s">
        <v>135</v>
      </c>
      <c r="F167" s="48">
        <v>0</v>
      </c>
      <c r="G167" s="49"/>
      <c r="H167" s="49"/>
      <c r="I167" s="49"/>
      <c r="J167" s="48">
        <v>0</v>
      </c>
      <c r="K167" s="48">
        <v>0</v>
      </c>
      <c r="L167" s="49"/>
      <c r="M167" s="48">
        <v>0</v>
      </c>
      <c r="N167" s="49"/>
      <c r="O167" s="49"/>
      <c r="P167" s="49"/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9"/>
      <c r="X167" s="48">
        <v>0</v>
      </c>
      <c r="Y167" s="48">
        <v>0</v>
      </c>
      <c r="Z167" s="49"/>
      <c r="AA167" s="48">
        <v>0</v>
      </c>
      <c r="AB167" s="49"/>
      <c r="AC167" s="49"/>
      <c r="AD167" s="49"/>
      <c r="AE167" s="48">
        <v>0</v>
      </c>
      <c r="AF167" s="49"/>
      <c r="AG167" s="49"/>
      <c r="AH167" s="49"/>
      <c r="AI167" s="48">
        <v>0</v>
      </c>
      <c r="AJ167" s="49"/>
      <c r="AK167" s="48">
        <v>0</v>
      </c>
      <c r="AL167" s="73"/>
      <c r="AM167"/>
    </row>
    <row r="168" spans="1:39" ht="20.100000000000001" customHeight="1" x14ac:dyDescent="0.2">
      <c r="D168" s="2" t="s">
        <v>113</v>
      </c>
      <c r="F168" s="39">
        <v>0</v>
      </c>
      <c r="G168" s="39"/>
      <c r="H168" s="39"/>
      <c r="I168" s="39"/>
      <c r="J168" s="39">
        <v>0</v>
      </c>
      <c r="K168" s="39">
        <v>0</v>
      </c>
      <c r="L168" s="39"/>
      <c r="M168" s="39">
        <v>0</v>
      </c>
      <c r="N168" s="39"/>
      <c r="O168" s="39"/>
      <c r="P168" s="39"/>
      <c r="Q168" s="39">
        <v>0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39"/>
      <c r="X168" s="39">
        <v>0</v>
      </c>
      <c r="Y168" s="39">
        <v>0</v>
      </c>
      <c r="Z168" s="39"/>
      <c r="AA168" s="39">
        <v>0</v>
      </c>
      <c r="AB168" s="39"/>
      <c r="AC168" s="39"/>
      <c r="AD168" s="39"/>
      <c r="AE168" s="39">
        <v>0</v>
      </c>
      <c r="AF168" s="39"/>
      <c r="AG168" s="39"/>
      <c r="AH168" s="39"/>
      <c r="AI168" s="39">
        <v>0</v>
      </c>
      <c r="AJ168" s="39"/>
      <c r="AK168" s="39">
        <v>0</v>
      </c>
      <c r="AL168" s="73"/>
      <c r="AM168"/>
    </row>
    <row r="169" spans="1:39" ht="20.100000000000001" customHeight="1" x14ac:dyDescent="0.2">
      <c r="D169" s="47" t="s">
        <v>99</v>
      </c>
      <c r="F169" s="48">
        <v>0</v>
      </c>
      <c r="G169" s="49"/>
      <c r="H169" s="49"/>
      <c r="I169" s="49"/>
      <c r="J169" s="48">
        <v>0</v>
      </c>
      <c r="K169" s="48">
        <v>0</v>
      </c>
      <c r="L169" s="49"/>
      <c r="M169" s="48">
        <v>0</v>
      </c>
      <c r="N169" s="49"/>
      <c r="O169" s="49"/>
      <c r="P169" s="49"/>
      <c r="Q169" s="48">
        <v>0</v>
      </c>
      <c r="R169" s="48">
        <v>0</v>
      </c>
      <c r="S169" s="48">
        <v>0</v>
      </c>
      <c r="T169" s="48">
        <v>0</v>
      </c>
      <c r="U169" s="48">
        <v>0</v>
      </c>
      <c r="V169" s="48">
        <v>0</v>
      </c>
      <c r="W169" s="49"/>
      <c r="X169" s="48">
        <v>0</v>
      </c>
      <c r="Y169" s="48">
        <v>0</v>
      </c>
      <c r="Z169" s="49"/>
      <c r="AA169" s="48">
        <v>0</v>
      </c>
      <c r="AB169" s="49"/>
      <c r="AC169" s="49"/>
      <c r="AD169" s="49"/>
      <c r="AE169" s="48">
        <v>0</v>
      </c>
      <c r="AF169" s="49"/>
      <c r="AG169" s="49"/>
      <c r="AH169" s="49"/>
      <c r="AI169" s="48">
        <v>0</v>
      </c>
      <c r="AJ169" s="49"/>
      <c r="AK169" s="48">
        <v>0</v>
      </c>
      <c r="AL169" s="73"/>
      <c r="AM169"/>
    </row>
    <row r="170" spans="1:39" ht="20.100000000000001" customHeight="1" x14ac:dyDescent="0.2">
      <c r="D170" s="2" t="s">
        <v>114</v>
      </c>
      <c r="F170" s="39">
        <v>0</v>
      </c>
      <c r="G170" s="39"/>
      <c r="H170" s="39"/>
      <c r="I170" s="39"/>
      <c r="J170" s="39">
        <v>0</v>
      </c>
      <c r="K170" s="39">
        <v>0</v>
      </c>
      <c r="L170" s="39"/>
      <c r="M170" s="39">
        <v>0</v>
      </c>
      <c r="N170" s="39"/>
      <c r="O170" s="39"/>
      <c r="P170" s="39"/>
      <c r="Q170" s="39">
        <v>0</v>
      </c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39"/>
      <c r="X170" s="39">
        <v>0</v>
      </c>
      <c r="Y170" s="39">
        <v>0</v>
      </c>
      <c r="Z170" s="39"/>
      <c r="AA170" s="39">
        <v>0</v>
      </c>
      <c r="AB170" s="39"/>
      <c r="AC170" s="39"/>
      <c r="AD170" s="39"/>
      <c r="AE170" s="39">
        <v>0</v>
      </c>
      <c r="AF170" s="39"/>
      <c r="AG170" s="39"/>
      <c r="AH170" s="39"/>
      <c r="AI170" s="39">
        <v>0</v>
      </c>
      <c r="AJ170" s="39"/>
      <c r="AK170" s="39">
        <v>0</v>
      </c>
      <c r="AL170" s="73"/>
      <c r="AM170"/>
    </row>
    <row r="171" spans="1:39" ht="20.100000000000001" customHeight="1" x14ac:dyDescent="0.2">
      <c r="D171" s="47" t="s">
        <v>101</v>
      </c>
      <c r="F171" s="48">
        <v>0</v>
      </c>
      <c r="G171" s="49"/>
      <c r="H171" s="49"/>
      <c r="I171" s="49"/>
      <c r="J171" s="48">
        <v>0</v>
      </c>
      <c r="K171" s="48">
        <v>0</v>
      </c>
      <c r="L171" s="49"/>
      <c r="M171" s="48">
        <v>0</v>
      </c>
      <c r="N171" s="49"/>
      <c r="O171" s="49"/>
      <c r="P171" s="49"/>
      <c r="Q171" s="48">
        <v>0</v>
      </c>
      <c r="R171" s="48">
        <v>0</v>
      </c>
      <c r="S171" s="48">
        <v>0</v>
      </c>
      <c r="T171" s="48">
        <v>0</v>
      </c>
      <c r="U171" s="48">
        <v>0</v>
      </c>
      <c r="V171" s="48">
        <v>0</v>
      </c>
      <c r="W171" s="49"/>
      <c r="X171" s="48">
        <v>0</v>
      </c>
      <c r="Y171" s="48">
        <v>0</v>
      </c>
      <c r="Z171" s="49"/>
      <c r="AA171" s="48">
        <v>0</v>
      </c>
      <c r="AB171" s="49"/>
      <c r="AC171" s="49"/>
      <c r="AD171" s="49"/>
      <c r="AE171" s="48">
        <v>0</v>
      </c>
      <c r="AF171" s="49"/>
      <c r="AG171" s="49"/>
      <c r="AH171" s="49"/>
      <c r="AI171" s="48">
        <v>0</v>
      </c>
      <c r="AJ171" s="49"/>
      <c r="AK171" s="48">
        <v>0</v>
      </c>
      <c r="AL171" s="73"/>
      <c r="AM171"/>
    </row>
    <row r="172" spans="1:39" ht="20.100000000000001" customHeight="1" x14ac:dyDescent="0.2">
      <c r="D172" s="50" t="s">
        <v>102</v>
      </c>
      <c r="F172" s="49">
        <v>0</v>
      </c>
      <c r="G172" s="49"/>
      <c r="H172" s="49"/>
      <c r="I172" s="49"/>
      <c r="J172" s="49">
        <v>0</v>
      </c>
      <c r="K172" s="49">
        <v>0</v>
      </c>
      <c r="L172" s="49"/>
      <c r="M172" s="49">
        <v>0</v>
      </c>
      <c r="N172" s="49"/>
      <c r="O172" s="49"/>
      <c r="P172" s="49"/>
      <c r="Q172" s="49">
        <v>0</v>
      </c>
      <c r="R172" s="49">
        <v>0</v>
      </c>
      <c r="S172" s="49">
        <v>0</v>
      </c>
      <c r="T172" s="49">
        <v>0</v>
      </c>
      <c r="U172" s="49">
        <v>0</v>
      </c>
      <c r="V172" s="49">
        <v>0</v>
      </c>
      <c r="W172" s="49"/>
      <c r="X172" s="49">
        <v>0</v>
      </c>
      <c r="Y172" s="49">
        <v>0</v>
      </c>
      <c r="Z172" s="49"/>
      <c r="AA172" s="49">
        <v>0</v>
      </c>
      <c r="AB172" s="49"/>
      <c r="AC172" s="49"/>
      <c r="AD172" s="49"/>
      <c r="AE172" s="49">
        <v>0</v>
      </c>
      <c r="AF172" s="49"/>
      <c r="AG172" s="49"/>
      <c r="AH172" s="49"/>
      <c r="AI172" s="49">
        <v>0</v>
      </c>
      <c r="AJ172" s="49"/>
      <c r="AK172" s="49">
        <v>0</v>
      </c>
      <c r="AL172" s="73"/>
      <c r="AM172"/>
    </row>
    <row r="173" spans="1:39" ht="20.100000000000001" customHeight="1" x14ac:dyDescent="0.2">
      <c r="D173" s="50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73"/>
      <c r="AM173"/>
    </row>
    <row r="174" spans="1:39" s="1" customFormat="1" ht="20.100000000000001" customHeight="1" x14ac:dyDescent="0.25">
      <c r="A174" s="3"/>
      <c r="B174" s="6"/>
      <c r="C174" s="51" t="s">
        <v>112</v>
      </c>
      <c r="D174" s="52"/>
      <c r="E174" s="5"/>
      <c r="F174" s="53">
        <v>0</v>
      </c>
      <c r="G174" s="54"/>
      <c r="H174" s="54"/>
      <c r="I174" s="54"/>
      <c r="J174" s="53">
        <v>0</v>
      </c>
      <c r="K174" s="53">
        <v>0</v>
      </c>
      <c r="L174" s="54"/>
      <c r="M174" s="53">
        <v>0</v>
      </c>
      <c r="N174" s="54"/>
      <c r="O174" s="54"/>
      <c r="P174" s="54"/>
      <c r="Q174" s="53">
        <v>0</v>
      </c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4"/>
      <c r="X174" s="53">
        <v>0</v>
      </c>
      <c r="Y174" s="53">
        <v>0</v>
      </c>
      <c r="Z174" s="54"/>
      <c r="AA174" s="53">
        <v>0</v>
      </c>
      <c r="AB174" s="54"/>
      <c r="AC174" s="54"/>
      <c r="AD174" s="54"/>
      <c r="AE174" s="53">
        <v>0</v>
      </c>
      <c r="AF174" s="54"/>
      <c r="AG174" s="54"/>
      <c r="AH174" s="54"/>
      <c r="AI174" s="53">
        <v>0</v>
      </c>
      <c r="AJ174" s="54"/>
      <c r="AK174" s="53">
        <v>0</v>
      </c>
      <c r="AL174" s="73"/>
    </row>
    <row r="175" spans="1:39" ht="20.100000000000001" customHeight="1" x14ac:dyDescent="0.2">
      <c r="D175" s="50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73"/>
      <c r="AM175"/>
    </row>
    <row r="176" spans="1:39" ht="20.100000000000001" customHeight="1" x14ac:dyDescent="0.2">
      <c r="C176" s="3" t="s">
        <v>0</v>
      </c>
      <c r="D176" s="50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73"/>
      <c r="AM176"/>
    </row>
    <row r="177" spans="1:39" ht="20.100000000000001" customHeight="1" x14ac:dyDescent="0.2">
      <c r="D177" s="2" t="s">
        <v>122</v>
      </c>
      <c r="F177" s="39">
        <v>9</v>
      </c>
      <c r="G177" s="39"/>
      <c r="H177" s="39"/>
      <c r="I177" s="39"/>
      <c r="J177" s="39">
        <v>16</v>
      </c>
      <c r="K177" s="39">
        <v>0</v>
      </c>
      <c r="L177" s="39"/>
      <c r="M177" s="39">
        <v>16</v>
      </c>
      <c r="N177" s="39"/>
      <c r="O177" s="39"/>
      <c r="P177" s="39"/>
      <c r="Q177" s="39">
        <v>0</v>
      </c>
      <c r="R177" s="39">
        <v>2</v>
      </c>
      <c r="S177" s="39">
        <v>0</v>
      </c>
      <c r="T177" s="39">
        <v>0</v>
      </c>
      <c r="U177" s="39">
        <v>0</v>
      </c>
      <c r="V177" s="39">
        <v>0</v>
      </c>
      <c r="W177" s="39"/>
      <c r="X177" s="39">
        <v>19</v>
      </c>
      <c r="Y177" s="39">
        <v>0</v>
      </c>
      <c r="Z177" s="39"/>
      <c r="AA177" s="39">
        <v>21</v>
      </c>
      <c r="AB177" s="39"/>
      <c r="AC177" s="39"/>
      <c r="AD177" s="39"/>
      <c r="AE177" s="39">
        <v>4</v>
      </c>
      <c r="AF177" s="39"/>
      <c r="AG177" s="39"/>
      <c r="AH177" s="39"/>
      <c r="AI177" s="39">
        <v>0</v>
      </c>
      <c r="AJ177" s="39"/>
      <c r="AK177" s="39">
        <v>0</v>
      </c>
      <c r="AL177" s="73"/>
      <c r="AM177"/>
    </row>
    <row r="178" spans="1:39" ht="20.100000000000001" customHeight="1" x14ac:dyDescent="0.2">
      <c r="D178" s="47" t="s">
        <v>135</v>
      </c>
      <c r="F178" s="48">
        <v>128</v>
      </c>
      <c r="G178" s="49"/>
      <c r="H178" s="49"/>
      <c r="I178" s="49"/>
      <c r="J178" s="48">
        <v>8</v>
      </c>
      <c r="K178" s="48">
        <v>0</v>
      </c>
      <c r="L178" s="49"/>
      <c r="M178" s="48">
        <v>8</v>
      </c>
      <c r="N178" s="49"/>
      <c r="O178" s="49"/>
      <c r="P178" s="49"/>
      <c r="Q178" s="48">
        <v>0</v>
      </c>
      <c r="R178" s="48">
        <v>18</v>
      </c>
      <c r="S178" s="48">
        <v>0</v>
      </c>
      <c r="T178" s="48">
        <v>0</v>
      </c>
      <c r="U178" s="48">
        <v>0</v>
      </c>
      <c r="V178" s="48">
        <v>0</v>
      </c>
      <c r="W178" s="49"/>
      <c r="X178" s="48">
        <v>10</v>
      </c>
      <c r="Y178" s="48">
        <v>0</v>
      </c>
      <c r="Z178" s="49"/>
      <c r="AA178" s="48">
        <v>28</v>
      </c>
      <c r="AB178" s="49"/>
      <c r="AC178" s="49"/>
      <c r="AD178" s="49"/>
      <c r="AE178" s="48">
        <v>108</v>
      </c>
      <c r="AF178" s="49"/>
      <c r="AG178" s="49"/>
      <c r="AH178" s="49"/>
      <c r="AI178" s="48">
        <v>0</v>
      </c>
      <c r="AJ178" s="49"/>
      <c r="AK178" s="48">
        <v>0</v>
      </c>
      <c r="AL178" s="73"/>
      <c r="AM178"/>
    </row>
    <row r="179" spans="1:39" ht="20.100000000000001" customHeight="1" x14ac:dyDescent="0.2">
      <c r="D179" s="2" t="s">
        <v>113</v>
      </c>
      <c r="F179" s="39">
        <v>5</v>
      </c>
      <c r="G179" s="39"/>
      <c r="H179" s="39"/>
      <c r="I179" s="39"/>
      <c r="J179" s="39">
        <v>11</v>
      </c>
      <c r="K179" s="39">
        <v>0</v>
      </c>
      <c r="L179" s="39"/>
      <c r="M179" s="39">
        <v>11</v>
      </c>
      <c r="N179" s="39"/>
      <c r="O179" s="39"/>
      <c r="P179" s="39"/>
      <c r="Q179" s="39">
        <v>0</v>
      </c>
      <c r="R179" s="39">
        <v>6</v>
      </c>
      <c r="S179" s="39">
        <v>0</v>
      </c>
      <c r="T179" s="39">
        <v>0</v>
      </c>
      <c r="U179" s="39">
        <v>0</v>
      </c>
      <c r="V179" s="39">
        <v>0</v>
      </c>
      <c r="W179" s="39"/>
      <c r="X179" s="39">
        <v>9</v>
      </c>
      <c r="Y179" s="39">
        <v>0</v>
      </c>
      <c r="Z179" s="39"/>
      <c r="AA179" s="39">
        <v>15</v>
      </c>
      <c r="AB179" s="39"/>
      <c r="AC179" s="39"/>
      <c r="AD179" s="39"/>
      <c r="AE179" s="39">
        <v>1</v>
      </c>
      <c r="AF179" s="39"/>
      <c r="AG179" s="39"/>
      <c r="AH179" s="39"/>
      <c r="AI179" s="39">
        <v>0</v>
      </c>
      <c r="AJ179" s="39"/>
      <c r="AK179" s="39">
        <v>0</v>
      </c>
      <c r="AL179" s="73"/>
      <c r="AM179"/>
    </row>
    <row r="180" spans="1:39" ht="20.100000000000001" customHeight="1" x14ac:dyDescent="0.2">
      <c r="D180" s="47" t="s">
        <v>136</v>
      </c>
      <c r="F180" s="48">
        <v>0</v>
      </c>
      <c r="G180" s="49"/>
      <c r="H180" s="49"/>
      <c r="I180" s="49"/>
      <c r="J180" s="48">
        <v>1</v>
      </c>
      <c r="K180" s="48">
        <v>0</v>
      </c>
      <c r="L180" s="49"/>
      <c r="M180" s="48">
        <v>1</v>
      </c>
      <c r="N180" s="49"/>
      <c r="O180" s="49"/>
      <c r="P180" s="49"/>
      <c r="Q180" s="48">
        <v>0</v>
      </c>
      <c r="R180" s="48">
        <v>1</v>
      </c>
      <c r="S180" s="48">
        <v>0</v>
      </c>
      <c r="T180" s="48">
        <v>0</v>
      </c>
      <c r="U180" s="48">
        <v>0</v>
      </c>
      <c r="V180" s="48">
        <v>0</v>
      </c>
      <c r="W180" s="49"/>
      <c r="X180" s="48">
        <v>0</v>
      </c>
      <c r="Y180" s="48">
        <v>0</v>
      </c>
      <c r="Z180" s="49"/>
      <c r="AA180" s="48">
        <v>1</v>
      </c>
      <c r="AB180" s="49"/>
      <c r="AC180" s="49"/>
      <c r="AD180" s="49"/>
      <c r="AE180" s="48">
        <v>0</v>
      </c>
      <c r="AF180" s="49"/>
      <c r="AG180" s="49"/>
      <c r="AH180" s="49"/>
      <c r="AI180" s="48">
        <v>0</v>
      </c>
      <c r="AJ180" s="49"/>
      <c r="AK180" s="48">
        <v>0</v>
      </c>
      <c r="AL180" s="73"/>
      <c r="AM180"/>
    </row>
    <row r="181" spans="1:39" ht="20.100000000000001" customHeight="1" x14ac:dyDescent="0.2">
      <c r="D181" s="2" t="s">
        <v>114</v>
      </c>
      <c r="F181" s="39">
        <v>90</v>
      </c>
      <c r="G181" s="39"/>
      <c r="H181" s="39"/>
      <c r="I181" s="39"/>
      <c r="J181" s="39">
        <v>8</v>
      </c>
      <c r="K181" s="39">
        <v>0</v>
      </c>
      <c r="L181" s="39"/>
      <c r="M181" s="39">
        <v>8</v>
      </c>
      <c r="N181" s="39"/>
      <c r="O181" s="39"/>
      <c r="P181" s="39"/>
      <c r="Q181" s="39">
        <v>1</v>
      </c>
      <c r="R181" s="39">
        <v>10</v>
      </c>
      <c r="S181" s="39">
        <v>0</v>
      </c>
      <c r="T181" s="39">
        <v>0</v>
      </c>
      <c r="U181" s="39">
        <v>0</v>
      </c>
      <c r="V181" s="39">
        <v>0</v>
      </c>
      <c r="W181" s="39"/>
      <c r="X181" s="39">
        <v>7</v>
      </c>
      <c r="Y181" s="39">
        <v>0</v>
      </c>
      <c r="Z181" s="39"/>
      <c r="AA181" s="39">
        <v>18</v>
      </c>
      <c r="AB181" s="39"/>
      <c r="AC181" s="39"/>
      <c r="AD181" s="39"/>
      <c r="AE181" s="39">
        <v>80</v>
      </c>
      <c r="AF181" s="39"/>
      <c r="AG181" s="39"/>
      <c r="AH181" s="39"/>
      <c r="AI181" s="39">
        <v>0</v>
      </c>
      <c r="AJ181" s="39"/>
      <c r="AK181" s="39">
        <v>0</v>
      </c>
      <c r="AL181" s="73"/>
      <c r="AM181"/>
    </row>
    <row r="182" spans="1:39" ht="20.100000000000001" customHeight="1" x14ac:dyDescent="0.2">
      <c r="D182" s="47" t="s">
        <v>101</v>
      </c>
      <c r="F182" s="48">
        <v>6</v>
      </c>
      <c r="G182" s="49"/>
      <c r="H182" s="49"/>
      <c r="I182" s="49"/>
      <c r="J182" s="48">
        <v>13</v>
      </c>
      <c r="K182" s="48">
        <v>0</v>
      </c>
      <c r="L182" s="49"/>
      <c r="M182" s="48">
        <v>13</v>
      </c>
      <c r="N182" s="49"/>
      <c r="O182" s="49"/>
      <c r="P182" s="49"/>
      <c r="Q182" s="48">
        <v>2</v>
      </c>
      <c r="R182" s="48">
        <v>2</v>
      </c>
      <c r="S182" s="48">
        <v>0</v>
      </c>
      <c r="T182" s="48">
        <v>0</v>
      </c>
      <c r="U182" s="48">
        <v>0</v>
      </c>
      <c r="V182" s="48">
        <v>0</v>
      </c>
      <c r="W182" s="49"/>
      <c r="X182" s="48">
        <v>10</v>
      </c>
      <c r="Y182" s="48">
        <v>0</v>
      </c>
      <c r="Z182" s="49"/>
      <c r="AA182" s="48">
        <v>14</v>
      </c>
      <c r="AB182" s="49"/>
      <c r="AC182" s="49"/>
      <c r="AD182" s="49"/>
      <c r="AE182" s="48">
        <v>5</v>
      </c>
      <c r="AF182" s="49"/>
      <c r="AG182" s="49"/>
      <c r="AH182" s="49"/>
      <c r="AI182" s="48">
        <v>0</v>
      </c>
      <c r="AJ182" s="49"/>
      <c r="AK182" s="48">
        <v>0</v>
      </c>
      <c r="AL182" s="73"/>
      <c r="AM182"/>
    </row>
    <row r="183" spans="1:39" ht="19.5" customHeight="1" x14ac:dyDescent="0.2">
      <c r="D183" s="2" t="s">
        <v>116</v>
      </c>
      <c r="F183" s="39">
        <v>36</v>
      </c>
      <c r="G183" s="39"/>
      <c r="H183" s="39"/>
      <c r="I183" s="39"/>
      <c r="J183" s="39">
        <v>11</v>
      </c>
      <c r="K183" s="39">
        <v>0</v>
      </c>
      <c r="L183" s="39"/>
      <c r="M183" s="39">
        <v>11</v>
      </c>
      <c r="N183" s="39"/>
      <c r="O183" s="39"/>
      <c r="P183" s="39"/>
      <c r="Q183" s="39">
        <v>0</v>
      </c>
      <c r="R183" s="39">
        <v>10</v>
      </c>
      <c r="S183" s="39">
        <v>0</v>
      </c>
      <c r="T183" s="39">
        <v>0</v>
      </c>
      <c r="U183" s="39">
        <v>0</v>
      </c>
      <c r="V183" s="39">
        <v>0</v>
      </c>
      <c r="W183" s="39"/>
      <c r="X183" s="39">
        <v>15</v>
      </c>
      <c r="Y183" s="39">
        <v>3</v>
      </c>
      <c r="Z183" s="39"/>
      <c r="AA183" s="39">
        <v>28</v>
      </c>
      <c r="AB183" s="39"/>
      <c r="AC183" s="39"/>
      <c r="AD183" s="39"/>
      <c r="AE183" s="39">
        <v>19</v>
      </c>
      <c r="AF183" s="39"/>
      <c r="AG183" s="39"/>
      <c r="AH183" s="39"/>
      <c r="AI183" s="39">
        <v>0</v>
      </c>
      <c r="AJ183" s="39"/>
      <c r="AK183" s="39">
        <v>0</v>
      </c>
      <c r="AL183" s="73"/>
      <c r="AM183"/>
    </row>
    <row r="184" spans="1:39" ht="20.100000000000001" customHeight="1" x14ac:dyDescent="0.2">
      <c r="D184" s="47" t="s">
        <v>155</v>
      </c>
      <c r="F184" s="48">
        <v>19</v>
      </c>
      <c r="G184" s="49"/>
      <c r="H184" s="49"/>
      <c r="I184" s="49"/>
      <c r="J184" s="48">
        <v>9</v>
      </c>
      <c r="K184" s="48">
        <v>0</v>
      </c>
      <c r="L184" s="49"/>
      <c r="M184" s="48">
        <v>9</v>
      </c>
      <c r="N184" s="49"/>
      <c r="O184" s="49"/>
      <c r="P184" s="49"/>
      <c r="Q184" s="48">
        <v>0</v>
      </c>
      <c r="R184" s="48">
        <v>1</v>
      </c>
      <c r="S184" s="48">
        <v>0</v>
      </c>
      <c r="T184" s="48">
        <v>0</v>
      </c>
      <c r="U184" s="48">
        <v>0</v>
      </c>
      <c r="V184" s="48">
        <v>0</v>
      </c>
      <c r="W184" s="49"/>
      <c r="X184" s="48">
        <v>9</v>
      </c>
      <c r="Y184" s="48">
        <v>1</v>
      </c>
      <c r="Z184" s="49"/>
      <c r="AA184" s="48">
        <v>11</v>
      </c>
      <c r="AB184" s="49"/>
      <c r="AC184" s="49"/>
      <c r="AD184" s="49"/>
      <c r="AE184" s="48">
        <v>17</v>
      </c>
      <c r="AF184" s="49"/>
      <c r="AG184" s="49"/>
      <c r="AH184" s="49"/>
      <c r="AI184" s="48">
        <v>0</v>
      </c>
      <c r="AJ184" s="49"/>
      <c r="AK184" s="48">
        <v>0</v>
      </c>
      <c r="AL184" s="73"/>
      <c r="AM184"/>
    </row>
    <row r="185" spans="1:39" ht="20.100000000000001" customHeight="1" x14ac:dyDescent="0.2">
      <c r="D185" s="2" t="s">
        <v>137</v>
      </c>
      <c r="F185" s="39">
        <v>40</v>
      </c>
      <c r="G185" s="39"/>
      <c r="H185" s="39"/>
      <c r="I185" s="39"/>
      <c r="J185" s="39">
        <v>8</v>
      </c>
      <c r="K185" s="39">
        <v>0</v>
      </c>
      <c r="L185" s="39"/>
      <c r="M185" s="39">
        <v>8</v>
      </c>
      <c r="N185" s="39"/>
      <c r="O185" s="39"/>
      <c r="P185" s="39"/>
      <c r="Q185" s="39">
        <v>0</v>
      </c>
      <c r="R185" s="39">
        <v>2</v>
      </c>
      <c r="S185" s="39">
        <v>0</v>
      </c>
      <c r="T185" s="39">
        <v>0</v>
      </c>
      <c r="U185" s="39">
        <v>0</v>
      </c>
      <c r="V185" s="39">
        <v>0</v>
      </c>
      <c r="W185" s="39"/>
      <c r="X185" s="39">
        <v>13</v>
      </c>
      <c r="Y185" s="39">
        <v>0</v>
      </c>
      <c r="Z185" s="39"/>
      <c r="AA185" s="39">
        <v>15</v>
      </c>
      <c r="AB185" s="39"/>
      <c r="AC185" s="39"/>
      <c r="AD185" s="39"/>
      <c r="AE185" s="39">
        <v>33</v>
      </c>
      <c r="AF185" s="39"/>
      <c r="AG185" s="39"/>
      <c r="AH185" s="39"/>
      <c r="AI185" s="39">
        <v>0</v>
      </c>
      <c r="AJ185" s="39"/>
      <c r="AK185" s="39">
        <v>0</v>
      </c>
      <c r="AL185" s="73"/>
      <c r="AM185"/>
    </row>
    <row r="186" spans="1:39" ht="20.100000000000001" customHeight="1" x14ac:dyDescent="0.2"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73"/>
      <c r="AM186"/>
    </row>
    <row r="187" spans="1:39" s="1" customFormat="1" ht="20.100000000000001" customHeight="1" x14ac:dyDescent="0.25">
      <c r="A187" s="3"/>
      <c r="B187" s="6"/>
      <c r="C187" s="51" t="s">
        <v>120</v>
      </c>
      <c r="D187" s="52"/>
      <c r="E187" s="5"/>
      <c r="F187" s="53">
        <v>333</v>
      </c>
      <c r="G187" s="54"/>
      <c r="H187" s="54"/>
      <c r="I187" s="54"/>
      <c r="J187" s="53">
        <v>85</v>
      </c>
      <c r="K187" s="53">
        <v>0</v>
      </c>
      <c r="L187" s="54"/>
      <c r="M187" s="53">
        <v>85</v>
      </c>
      <c r="N187" s="54"/>
      <c r="O187" s="54"/>
      <c r="P187" s="54"/>
      <c r="Q187" s="53">
        <v>3</v>
      </c>
      <c r="R187" s="53">
        <v>52</v>
      </c>
      <c r="S187" s="53">
        <v>0</v>
      </c>
      <c r="T187" s="53">
        <v>0</v>
      </c>
      <c r="U187" s="53">
        <v>0</v>
      </c>
      <c r="V187" s="53">
        <v>0</v>
      </c>
      <c r="W187" s="54"/>
      <c r="X187" s="53">
        <v>92</v>
      </c>
      <c r="Y187" s="53">
        <v>4</v>
      </c>
      <c r="Z187" s="54"/>
      <c r="AA187" s="53">
        <v>151</v>
      </c>
      <c r="AB187" s="54"/>
      <c r="AC187" s="54"/>
      <c r="AD187" s="54"/>
      <c r="AE187" s="53">
        <v>267</v>
      </c>
      <c r="AF187" s="54"/>
      <c r="AG187" s="54"/>
      <c r="AH187" s="54"/>
      <c r="AI187" s="53">
        <v>0</v>
      </c>
      <c r="AJ187" s="54"/>
      <c r="AK187" s="53">
        <v>0</v>
      </c>
      <c r="AL187" s="73"/>
    </row>
    <row r="188" spans="1:39" ht="20.100000000000001" customHeight="1" x14ac:dyDescent="0.2"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73"/>
      <c r="AM188"/>
    </row>
    <row r="189" spans="1:39" ht="20.100000000000001" customHeight="1" x14ac:dyDescent="0.2">
      <c r="C189" s="3" t="s">
        <v>162</v>
      </c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73"/>
      <c r="AM189"/>
    </row>
    <row r="190" spans="1:39" ht="20.100000000000001" customHeight="1" x14ac:dyDescent="0.2">
      <c r="D190" s="2" t="s">
        <v>163</v>
      </c>
      <c r="F190" s="39">
        <v>0</v>
      </c>
      <c r="G190" s="39"/>
      <c r="H190" s="39"/>
      <c r="I190" s="39"/>
      <c r="J190" s="39">
        <v>0</v>
      </c>
      <c r="K190" s="39">
        <v>0</v>
      </c>
      <c r="L190" s="39"/>
      <c r="M190" s="39">
        <v>0</v>
      </c>
      <c r="N190" s="39"/>
      <c r="O190" s="39"/>
      <c r="P190" s="39"/>
      <c r="Q190" s="39">
        <v>0</v>
      </c>
      <c r="R190" s="39">
        <v>0</v>
      </c>
      <c r="S190" s="39">
        <v>0</v>
      </c>
      <c r="T190" s="39">
        <v>0</v>
      </c>
      <c r="U190" s="39">
        <v>0</v>
      </c>
      <c r="V190" s="39">
        <v>0</v>
      </c>
      <c r="W190" s="39"/>
      <c r="X190" s="39">
        <v>0</v>
      </c>
      <c r="Y190" s="39">
        <v>0</v>
      </c>
      <c r="Z190" s="39"/>
      <c r="AA190" s="39">
        <v>0</v>
      </c>
      <c r="AB190" s="39"/>
      <c r="AC190" s="39"/>
      <c r="AD190" s="39"/>
      <c r="AE190" s="39">
        <v>0</v>
      </c>
      <c r="AF190" s="39"/>
      <c r="AG190" s="39"/>
      <c r="AH190" s="39"/>
      <c r="AI190" s="39">
        <v>0</v>
      </c>
      <c r="AJ190" s="39"/>
      <c r="AK190" s="39">
        <v>0</v>
      </c>
      <c r="AL190" s="73"/>
      <c r="AM190"/>
    </row>
    <row r="191" spans="1:39" ht="19.5" customHeight="1" x14ac:dyDescent="0.2">
      <c r="D191" s="47" t="s">
        <v>164</v>
      </c>
      <c r="F191" s="48">
        <v>0</v>
      </c>
      <c r="G191" s="49"/>
      <c r="H191" s="49"/>
      <c r="I191" s="49"/>
      <c r="J191" s="48">
        <v>0</v>
      </c>
      <c r="K191" s="48">
        <v>0</v>
      </c>
      <c r="L191" s="49"/>
      <c r="M191" s="48">
        <v>0</v>
      </c>
      <c r="N191" s="49"/>
      <c r="O191" s="49"/>
      <c r="P191" s="49"/>
      <c r="Q191" s="48">
        <v>0</v>
      </c>
      <c r="R191" s="48">
        <v>0</v>
      </c>
      <c r="S191" s="48">
        <v>0</v>
      </c>
      <c r="T191" s="48">
        <v>0</v>
      </c>
      <c r="U191" s="48">
        <v>0</v>
      </c>
      <c r="V191" s="48">
        <v>0</v>
      </c>
      <c r="W191" s="49"/>
      <c r="X191" s="48">
        <v>0</v>
      </c>
      <c r="Y191" s="48">
        <v>0</v>
      </c>
      <c r="Z191" s="49"/>
      <c r="AA191" s="48">
        <v>0</v>
      </c>
      <c r="AB191" s="49"/>
      <c r="AC191" s="49"/>
      <c r="AD191" s="49"/>
      <c r="AE191" s="48">
        <v>0</v>
      </c>
      <c r="AF191" s="49"/>
      <c r="AG191" s="49"/>
      <c r="AH191" s="49"/>
      <c r="AI191" s="48">
        <v>0</v>
      </c>
      <c r="AJ191" s="49"/>
      <c r="AK191" s="48">
        <v>0</v>
      </c>
      <c r="AL191" s="73"/>
      <c r="AM191"/>
    </row>
    <row r="192" spans="1:39" ht="20.100000000000001" customHeight="1" x14ac:dyDescent="0.2">
      <c r="D192" s="2" t="s">
        <v>165</v>
      </c>
      <c r="F192" s="39">
        <v>0</v>
      </c>
      <c r="G192" s="39"/>
      <c r="H192" s="39"/>
      <c r="I192" s="39"/>
      <c r="J192" s="39">
        <v>0</v>
      </c>
      <c r="K192" s="39">
        <v>0</v>
      </c>
      <c r="L192" s="39"/>
      <c r="M192" s="39">
        <v>0</v>
      </c>
      <c r="N192" s="39"/>
      <c r="O192" s="39"/>
      <c r="P192" s="39"/>
      <c r="Q192" s="39">
        <v>0</v>
      </c>
      <c r="R192" s="39">
        <v>0</v>
      </c>
      <c r="S192" s="39">
        <v>0</v>
      </c>
      <c r="T192" s="39">
        <v>0</v>
      </c>
      <c r="U192" s="39">
        <v>0</v>
      </c>
      <c r="V192" s="39">
        <v>0</v>
      </c>
      <c r="W192" s="39"/>
      <c r="X192" s="39">
        <v>0</v>
      </c>
      <c r="Y192" s="39">
        <v>0</v>
      </c>
      <c r="Z192" s="39"/>
      <c r="AA192" s="39">
        <v>0</v>
      </c>
      <c r="AB192" s="39"/>
      <c r="AC192" s="39"/>
      <c r="AD192" s="39"/>
      <c r="AE192" s="39">
        <v>0</v>
      </c>
      <c r="AF192" s="39"/>
      <c r="AG192" s="39"/>
      <c r="AH192" s="39"/>
      <c r="AI192" s="39">
        <v>0</v>
      </c>
      <c r="AJ192" s="39"/>
      <c r="AK192" s="39">
        <v>0</v>
      </c>
      <c r="AL192" s="73"/>
      <c r="AM192"/>
    </row>
    <row r="193" spans="1:39" ht="19.5" customHeight="1" x14ac:dyDescent="0.2">
      <c r="D193" s="47" t="s">
        <v>166</v>
      </c>
      <c r="F193" s="48">
        <v>0</v>
      </c>
      <c r="G193" s="49"/>
      <c r="H193" s="49"/>
      <c r="I193" s="49"/>
      <c r="J193" s="48">
        <v>0</v>
      </c>
      <c r="K193" s="48">
        <v>0</v>
      </c>
      <c r="L193" s="49"/>
      <c r="M193" s="48">
        <v>0</v>
      </c>
      <c r="N193" s="49"/>
      <c r="O193" s="49"/>
      <c r="P193" s="49"/>
      <c r="Q193" s="48">
        <v>0</v>
      </c>
      <c r="R193" s="48">
        <v>0</v>
      </c>
      <c r="S193" s="48">
        <v>0</v>
      </c>
      <c r="T193" s="48">
        <v>0</v>
      </c>
      <c r="U193" s="48">
        <v>0</v>
      </c>
      <c r="V193" s="48">
        <v>0</v>
      </c>
      <c r="W193" s="49"/>
      <c r="X193" s="48">
        <v>0</v>
      </c>
      <c r="Y193" s="48">
        <v>0</v>
      </c>
      <c r="Z193" s="49"/>
      <c r="AA193" s="48">
        <v>0</v>
      </c>
      <c r="AB193" s="49"/>
      <c r="AC193" s="49"/>
      <c r="AD193" s="49"/>
      <c r="AE193" s="48">
        <v>0</v>
      </c>
      <c r="AF193" s="49"/>
      <c r="AG193" s="49"/>
      <c r="AH193" s="49"/>
      <c r="AI193" s="48">
        <v>0</v>
      </c>
      <c r="AJ193" s="49"/>
      <c r="AK193" s="48">
        <v>0</v>
      </c>
      <c r="AL193" s="73"/>
      <c r="AM193"/>
    </row>
    <row r="194" spans="1:39" ht="20.100000000000001" customHeight="1" x14ac:dyDescent="0.2">
      <c r="D194" s="2" t="s">
        <v>167</v>
      </c>
      <c r="F194" s="39">
        <v>0</v>
      </c>
      <c r="G194" s="39"/>
      <c r="H194" s="39"/>
      <c r="I194" s="39"/>
      <c r="J194" s="39">
        <v>0</v>
      </c>
      <c r="K194" s="39">
        <v>0</v>
      </c>
      <c r="L194" s="39"/>
      <c r="M194" s="39">
        <v>0</v>
      </c>
      <c r="N194" s="39"/>
      <c r="O194" s="39"/>
      <c r="P194" s="39"/>
      <c r="Q194" s="39">
        <v>0</v>
      </c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39"/>
      <c r="X194" s="39">
        <v>0</v>
      </c>
      <c r="Y194" s="39">
        <v>0</v>
      </c>
      <c r="Z194" s="39"/>
      <c r="AA194" s="39">
        <v>0</v>
      </c>
      <c r="AB194" s="39"/>
      <c r="AC194" s="39"/>
      <c r="AD194" s="39"/>
      <c r="AE194" s="39">
        <v>0</v>
      </c>
      <c r="AF194" s="39"/>
      <c r="AG194" s="39"/>
      <c r="AH194" s="39"/>
      <c r="AI194" s="39">
        <v>0</v>
      </c>
      <c r="AJ194" s="39"/>
      <c r="AK194" s="39">
        <v>0</v>
      </c>
      <c r="AL194" s="73"/>
      <c r="AM194"/>
    </row>
    <row r="195" spans="1:39" ht="19.5" customHeight="1" x14ac:dyDescent="0.2">
      <c r="D195" s="47" t="s">
        <v>168</v>
      </c>
      <c r="F195" s="48">
        <v>0</v>
      </c>
      <c r="G195" s="49"/>
      <c r="H195" s="49"/>
      <c r="I195" s="49"/>
      <c r="J195" s="48">
        <v>0</v>
      </c>
      <c r="K195" s="48">
        <v>0</v>
      </c>
      <c r="L195" s="49"/>
      <c r="M195" s="48">
        <v>0</v>
      </c>
      <c r="N195" s="49"/>
      <c r="O195" s="49"/>
      <c r="P195" s="49"/>
      <c r="Q195" s="48">
        <v>0</v>
      </c>
      <c r="R195" s="48">
        <v>0</v>
      </c>
      <c r="S195" s="48">
        <v>0</v>
      </c>
      <c r="T195" s="48">
        <v>0</v>
      </c>
      <c r="U195" s="48">
        <v>0</v>
      </c>
      <c r="V195" s="48">
        <v>0</v>
      </c>
      <c r="W195" s="49"/>
      <c r="X195" s="48">
        <v>0</v>
      </c>
      <c r="Y195" s="48">
        <v>0</v>
      </c>
      <c r="Z195" s="49"/>
      <c r="AA195" s="48">
        <v>0</v>
      </c>
      <c r="AB195" s="49"/>
      <c r="AC195" s="49"/>
      <c r="AD195" s="49"/>
      <c r="AE195" s="48">
        <v>0</v>
      </c>
      <c r="AF195" s="49"/>
      <c r="AG195" s="49"/>
      <c r="AH195" s="49"/>
      <c r="AI195" s="48">
        <v>0</v>
      </c>
      <c r="AJ195" s="49"/>
      <c r="AK195" s="48">
        <v>0</v>
      </c>
      <c r="AL195" s="73"/>
      <c r="AM195"/>
    </row>
    <row r="196" spans="1:39" ht="20.100000000000001" customHeight="1" x14ac:dyDescent="0.2">
      <c r="D196" s="2" t="s">
        <v>169</v>
      </c>
      <c r="F196" s="39">
        <v>0</v>
      </c>
      <c r="G196" s="39"/>
      <c r="H196" s="39"/>
      <c r="I196" s="39"/>
      <c r="J196" s="39">
        <v>0</v>
      </c>
      <c r="K196" s="39">
        <v>0</v>
      </c>
      <c r="L196" s="39"/>
      <c r="M196" s="39">
        <v>0</v>
      </c>
      <c r="N196" s="39"/>
      <c r="O196" s="39"/>
      <c r="P196" s="39"/>
      <c r="Q196" s="39">
        <v>0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39"/>
      <c r="X196" s="39">
        <v>0</v>
      </c>
      <c r="Y196" s="39">
        <v>0</v>
      </c>
      <c r="Z196" s="39"/>
      <c r="AA196" s="39">
        <v>0</v>
      </c>
      <c r="AB196" s="39"/>
      <c r="AC196" s="39"/>
      <c r="AD196" s="39"/>
      <c r="AE196" s="39">
        <v>0</v>
      </c>
      <c r="AF196" s="39"/>
      <c r="AG196" s="39"/>
      <c r="AH196" s="39"/>
      <c r="AI196" s="39">
        <v>0</v>
      </c>
      <c r="AJ196" s="39"/>
      <c r="AK196" s="39">
        <v>0</v>
      </c>
      <c r="AL196" s="73"/>
      <c r="AM196"/>
    </row>
    <row r="197" spans="1:39" ht="19.5" customHeight="1" x14ac:dyDescent="0.2">
      <c r="D197" s="47" t="s">
        <v>170</v>
      </c>
      <c r="F197" s="48">
        <v>0</v>
      </c>
      <c r="G197" s="49"/>
      <c r="H197" s="49"/>
      <c r="I197" s="49"/>
      <c r="J197" s="48">
        <v>0</v>
      </c>
      <c r="K197" s="48">
        <v>0</v>
      </c>
      <c r="L197" s="49"/>
      <c r="M197" s="48">
        <v>0</v>
      </c>
      <c r="N197" s="49"/>
      <c r="O197" s="49"/>
      <c r="P197" s="49"/>
      <c r="Q197" s="48">
        <v>0</v>
      </c>
      <c r="R197" s="48">
        <v>0</v>
      </c>
      <c r="S197" s="48">
        <v>0</v>
      </c>
      <c r="T197" s="48">
        <v>0</v>
      </c>
      <c r="U197" s="48">
        <v>0</v>
      </c>
      <c r="V197" s="48">
        <v>0</v>
      </c>
      <c r="W197" s="49"/>
      <c r="X197" s="48">
        <v>0</v>
      </c>
      <c r="Y197" s="48">
        <v>0</v>
      </c>
      <c r="Z197" s="49"/>
      <c r="AA197" s="48">
        <v>0</v>
      </c>
      <c r="AB197" s="49"/>
      <c r="AC197" s="49"/>
      <c r="AD197" s="49"/>
      <c r="AE197" s="48">
        <v>0</v>
      </c>
      <c r="AF197" s="49"/>
      <c r="AG197" s="49"/>
      <c r="AH197" s="49"/>
      <c r="AI197" s="48">
        <v>0</v>
      </c>
      <c r="AJ197" s="49"/>
      <c r="AK197" s="48">
        <v>0</v>
      </c>
      <c r="AL197" s="73"/>
      <c r="AM197"/>
    </row>
    <row r="198" spans="1:39" ht="19.5" customHeight="1" x14ac:dyDescent="0.2">
      <c r="D198" s="50" t="s">
        <v>171</v>
      </c>
      <c r="F198" s="49">
        <v>0</v>
      </c>
      <c r="G198" s="49"/>
      <c r="H198" s="49"/>
      <c r="I198" s="49"/>
      <c r="J198" s="49">
        <v>0</v>
      </c>
      <c r="K198" s="49">
        <v>0</v>
      </c>
      <c r="L198" s="49"/>
      <c r="M198" s="49">
        <v>0</v>
      </c>
      <c r="N198" s="49"/>
      <c r="O198" s="49"/>
      <c r="P198" s="49"/>
      <c r="Q198" s="49">
        <v>0</v>
      </c>
      <c r="R198" s="49">
        <v>0</v>
      </c>
      <c r="S198" s="49">
        <v>0</v>
      </c>
      <c r="T198" s="49">
        <v>0</v>
      </c>
      <c r="U198" s="49">
        <v>0</v>
      </c>
      <c r="V198" s="49">
        <v>0</v>
      </c>
      <c r="W198" s="49"/>
      <c r="X198" s="49">
        <v>0</v>
      </c>
      <c r="Y198" s="49">
        <v>0</v>
      </c>
      <c r="Z198" s="49"/>
      <c r="AA198" s="49">
        <v>0</v>
      </c>
      <c r="AB198" s="49"/>
      <c r="AC198" s="49"/>
      <c r="AD198" s="49"/>
      <c r="AE198" s="49">
        <v>0</v>
      </c>
      <c r="AF198" s="49"/>
      <c r="AG198" s="49"/>
      <c r="AH198" s="49"/>
      <c r="AI198" s="49">
        <v>0</v>
      </c>
      <c r="AJ198" s="49"/>
      <c r="AK198" s="49">
        <v>0</v>
      </c>
      <c r="AL198" s="73"/>
      <c r="AM198"/>
    </row>
    <row r="199" spans="1:39" ht="20.100000000000001" customHeight="1" x14ac:dyDescent="0.2">
      <c r="D199" s="50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73"/>
      <c r="AM199"/>
    </row>
    <row r="200" spans="1:39" s="1" customFormat="1" ht="20.100000000000001" customHeight="1" x14ac:dyDescent="0.25">
      <c r="A200" s="3"/>
      <c r="B200" s="6"/>
      <c r="C200" s="51" t="s">
        <v>172</v>
      </c>
      <c r="D200" s="52"/>
      <c r="E200" s="5"/>
      <c r="F200" s="53">
        <v>0</v>
      </c>
      <c r="G200" s="54"/>
      <c r="H200" s="54"/>
      <c r="I200" s="54"/>
      <c r="J200" s="53">
        <v>0</v>
      </c>
      <c r="K200" s="53">
        <v>0</v>
      </c>
      <c r="L200" s="54"/>
      <c r="M200" s="53">
        <v>0</v>
      </c>
      <c r="N200" s="54"/>
      <c r="O200" s="54"/>
      <c r="P200" s="54"/>
      <c r="Q200" s="53">
        <v>0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4"/>
      <c r="X200" s="53">
        <v>0</v>
      </c>
      <c r="Y200" s="53">
        <v>0</v>
      </c>
      <c r="Z200" s="54"/>
      <c r="AA200" s="53">
        <v>0</v>
      </c>
      <c r="AB200" s="54"/>
      <c r="AC200" s="54"/>
      <c r="AD200" s="54"/>
      <c r="AE200" s="53">
        <v>0</v>
      </c>
      <c r="AF200" s="54"/>
      <c r="AG200" s="54"/>
      <c r="AH200" s="54"/>
      <c r="AI200" s="53">
        <v>0</v>
      </c>
      <c r="AJ200" s="54"/>
      <c r="AK200" s="53">
        <v>0</v>
      </c>
      <c r="AL200" s="73"/>
    </row>
    <row r="201" spans="1:39" ht="20.100000000000001" customHeight="1" x14ac:dyDescent="0.2"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73"/>
      <c r="AM201"/>
    </row>
    <row r="202" spans="1:39" ht="20.100000000000001" customHeight="1" x14ac:dyDescent="0.2">
      <c r="C202" s="3" t="s">
        <v>127</v>
      </c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73"/>
      <c r="AM202"/>
    </row>
    <row r="203" spans="1:39" ht="20.100000000000001" customHeight="1" x14ac:dyDescent="0.2">
      <c r="D203" s="2" t="s">
        <v>122</v>
      </c>
      <c r="F203" s="39">
        <v>0</v>
      </c>
      <c r="G203" s="39"/>
      <c r="H203" s="39"/>
      <c r="I203" s="39"/>
      <c r="J203" s="39">
        <v>0</v>
      </c>
      <c r="K203" s="39">
        <v>0</v>
      </c>
      <c r="L203" s="39"/>
      <c r="M203" s="39">
        <v>0</v>
      </c>
      <c r="N203" s="39"/>
      <c r="O203" s="39"/>
      <c r="P203" s="39"/>
      <c r="Q203" s="39">
        <v>0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39"/>
      <c r="X203" s="39">
        <v>0</v>
      </c>
      <c r="Y203" s="39">
        <v>0</v>
      </c>
      <c r="Z203" s="39"/>
      <c r="AA203" s="39">
        <v>0</v>
      </c>
      <c r="AB203" s="39"/>
      <c r="AC203" s="39"/>
      <c r="AD203" s="39"/>
      <c r="AE203" s="39">
        <v>0</v>
      </c>
      <c r="AF203" s="39"/>
      <c r="AG203" s="39"/>
      <c r="AH203" s="39"/>
      <c r="AI203" s="39">
        <v>0</v>
      </c>
      <c r="AJ203" s="39"/>
      <c r="AK203" s="39">
        <v>0</v>
      </c>
      <c r="AL203" s="73"/>
      <c r="AM203"/>
    </row>
    <row r="204" spans="1:39" ht="19.5" customHeight="1" x14ac:dyDescent="0.2">
      <c r="D204" s="47" t="s">
        <v>135</v>
      </c>
      <c r="F204" s="48">
        <v>0</v>
      </c>
      <c r="G204" s="49"/>
      <c r="H204" s="49"/>
      <c r="I204" s="49"/>
      <c r="J204" s="48">
        <v>0</v>
      </c>
      <c r="K204" s="48">
        <v>0</v>
      </c>
      <c r="L204" s="49"/>
      <c r="M204" s="48">
        <v>0</v>
      </c>
      <c r="N204" s="49"/>
      <c r="O204" s="49"/>
      <c r="P204" s="49"/>
      <c r="Q204" s="48">
        <v>0</v>
      </c>
      <c r="R204" s="48">
        <v>0</v>
      </c>
      <c r="S204" s="48">
        <v>0</v>
      </c>
      <c r="T204" s="48">
        <v>0</v>
      </c>
      <c r="U204" s="48">
        <v>0</v>
      </c>
      <c r="V204" s="48">
        <v>0</v>
      </c>
      <c r="W204" s="49"/>
      <c r="X204" s="48">
        <v>0</v>
      </c>
      <c r="Y204" s="48">
        <v>0</v>
      </c>
      <c r="Z204" s="49"/>
      <c r="AA204" s="48">
        <v>0</v>
      </c>
      <c r="AB204" s="49"/>
      <c r="AC204" s="49"/>
      <c r="AD204" s="49"/>
      <c r="AE204" s="48">
        <v>0</v>
      </c>
      <c r="AF204" s="49"/>
      <c r="AG204" s="49"/>
      <c r="AH204" s="49"/>
      <c r="AI204" s="48">
        <v>0</v>
      </c>
      <c r="AJ204" s="49"/>
      <c r="AK204" s="48">
        <v>0</v>
      </c>
      <c r="AL204" s="73"/>
      <c r="AM204"/>
    </row>
    <row r="205" spans="1:39" ht="20.100000000000001" customHeight="1" x14ac:dyDescent="0.2">
      <c r="D205" s="2" t="s">
        <v>98</v>
      </c>
      <c r="F205" s="39">
        <v>0</v>
      </c>
      <c r="G205" s="39"/>
      <c r="H205" s="39"/>
      <c r="I205" s="39"/>
      <c r="J205" s="39">
        <v>0</v>
      </c>
      <c r="K205" s="39">
        <v>0</v>
      </c>
      <c r="L205" s="39"/>
      <c r="M205" s="39">
        <v>0</v>
      </c>
      <c r="N205" s="39"/>
      <c r="O205" s="39"/>
      <c r="P205" s="39"/>
      <c r="Q205" s="39">
        <v>0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39"/>
      <c r="X205" s="39">
        <v>0</v>
      </c>
      <c r="Y205" s="39">
        <v>0</v>
      </c>
      <c r="Z205" s="39"/>
      <c r="AA205" s="39">
        <v>0</v>
      </c>
      <c r="AB205" s="39"/>
      <c r="AC205" s="39"/>
      <c r="AD205" s="39"/>
      <c r="AE205" s="39">
        <v>0</v>
      </c>
      <c r="AF205" s="39"/>
      <c r="AG205" s="39"/>
      <c r="AH205" s="39"/>
      <c r="AI205" s="39">
        <v>0</v>
      </c>
      <c r="AJ205" s="39"/>
      <c r="AK205" s="39">
        <v>0</v>
      </c>
      <c r="AL205" s="73"/>
      <c r="AM205"/>
    </row>
    <row r="206" spans="1:39" ht="19.5" customHeight="1" x14ac:dyDescent="0.2">
      <c r="D206" s="47" t="s">
        <v>136</v>
      </c>
      <c r="F206" s="48">
        <v>0</v>
      </c>
      <c r="G206" s="49"/>
      <c r="H206" s="49"/>
      <c r="I206" s="49"/>
      <c r="J206" s="48">
        <v>0</v>
      </c>
      <c r="K206" s="48">
        <v>0</v>
      </c>
      <c r="L206" s="49"/>
      <c r="M206" s="48">
        <v>0</v>
      </c>
      <c r="N206" s="49"/>
      <c r="O206" s="49"/>
      <c r="P206" s="49"/>
      <c r="Q206" s="48">
        <v>0</v>
      </c>
      <c r="R206" s="48">
        <v>0</v>
      </c>
      <c r="S206" s="48">
        <v>0</v>
      </c>
      <c r="T206" s="48">
        <v>0</v>
      </c>
      <c r="U206" s="48">
        <v>0</v>
      </c>
      <c r="V206" s="48">
        <v>0</v>
      </c>
      <c r="W206" s="49"/>
      <c r="X206" s="48">
        <v>0</v>
      </c>
      <c r="Y206" s="48">
        <v>0</v>
      </c>
      <c r="Z206" s="49"/>
      <c r="AA206" s="48">
        <v>0</v>
      </c>
      <c r="AB206" s="49"/>
      <c r="AC206" s="49"/>
      <c r="AD206" s="49"/>
      <c r="AE206" s="48">
        <v>0</v>
      </c>
      <c r="AF206" s="49"/>
      <c r="AG206" s="49"/>
      <c r="AH206" s="49"/>
      <c r="AI206" s="48">
        <v>0</v>
      </c>
      <c r="AJ206" s="49"/>
      <c r="AK206" s="48">
        <v>0</v>
      </c>
      <c r="AL206" s="73"/>
      <c r="AM206"/>
    </row>
    <row r="207" spans="1:39" ht="20.100000000000001" customHeight="1" x14ac:dyDescent="0.2">
      <c r="D207" s="2" t="s">
        <v>114</v>
      </c>
      <c r="F207" s="39">
        <v>0</v>
      </c>
      <c r="G207" s="39"/>
      <c r="H207" s="39"/>
      <c r="I207" s="39"/>
      <c r="J207" s="39">
        <v>0</v>
      </c>
      <c r="K207" s="39">
        <v>0</v>
      </c>
      <c r="L207" s="39"/>
      <c r="M207" s="39">
        <v>0</v>
      </c>
      <c r="N207" s="39"/>
      <c r="O207" s="39"/>
      <c r="P207" s="39"/>
      <c r="Q207" s="39">
        <v>0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39"/>
      <c r="X207" s="39">
        <v>0</v>
      </c>
      <c r="Y207" s="39">
        <v>0</v>
      </c>
      <c r="Z207" s="39"/>
      <c r="AA207" s="39">
        <v>0</v>
      </c>
      <c r="AB207" s="39"/>
      <c r="AC207" s="39"/>
      <c r="AD207" s="39"/>
      <c r="AE207" s="39">
        <v>0</v>
      </c>
      <c r="AF207" s="39"/>
      <c r="AG207" s="39"/>
      <c r="AH207" s="39"/>
      <c r="AI207" s="39">
        <v>0</v>
      </c>
      <c r="AJ207" s="39"/>
      <c r="AK207" s="39">
        <v>0</v>
      </c>
      <c r="AL207" s="73"/>
      <c r="AM207"/>
    </row>
    <row r="208" spans="1:39" ht="19.5" customHeight="1" x14ac:dyDescent="0.2">
      <c r="D208" s="47" t="s">
        <v>115</v>
      </c>
      <c r="F208" s="48">
        <v>0</v>
      </c>
      <c r="G208" s="49"/>
      <c r="H208" s="49"/>
      <c r="I208" s="49"/>
      <c r="J208" s="48">
        <v>0</v>
      </c>
      <c r="K208" s="48">
        <v>0</v>
      </c>
      <c r="L208" s="49"/>
      <c r="M208" s="48">
        <v>0</v>
      </c>
      <c r="N208" s="49"/>
      <c r="O208" s="49"/>
      <c r="P208" s="49"/>
      <c r="Q208" s="48">
        <v>0</v>
      </c>
      <c r="R208" s="48">
        <v>0</v>
      </c>
      <c r="S208" s="48">
        <v>0</v>
      </c>
      <c r="T208" s="48">
        <v>0</v>
      </c>
      <c r="U208" s="48">
        <v>0</v>
      </c>
      <c r="V208" s="48">
        <v>0</v>
      </c>
      <c r="W208" s="49"/>
      <c r="X208" s="48">
        <v>0</v>
      </c>
      <c r="Y208" s="48">
        <v>0</v>
      </c>
      <c r="Z208" s="49"/>
      <c r="AA208" s="48">
        <v>0</v>
      </c>
      <c r="AB208" s="49"/>
      <c r="AC208" s="49"/>
      <c r="AD208" s="49"/>
      <c r="AE208" s="48">
        <v>0</v>
      </c>
      <c r="AF208" s="49"/>
      <c r="AG208" s="49"/>
      <c r="AH208" s="49"/>
      <c r="AI208" s="48">
        <v>0</v>
      </c>
      <c r="AJ208" s="49"/>
      <c r="AK208" s="48">
        <v>0</v>
      </c>
      <c r="AL208" s="73"/>
      <c r="AM208"/>
    </row>
    <row r="209" spans="1:39" ht="20.100000000000001" customHeight="1" x14ac:dyDescent="0.2">
      <c r="D209" s="2" t="s">
        <v>102</v>
      </c>
      <c r="F209" s="39">
        <v>0</v>
      </c>
      <c r="G209" s="39"/>
      <c r="H209" s="39"/>
      <c r="I209" s="39"/>
      <c r="J209" s="39">
        <v>0</v>
      </c>
      <c r="K209" s="39">
        <v>0</v>
      </c>
      <c r="L209" s="39"/>
      <c r="M209" s="39">
        <v>0</v>
      </c>
      <c r="N209" s="39"/>
      <c r="O209" s="39"/>
      <c r="P209" s="39"/>
      <c r="Q209" s="39">
        <v>0</v>
      </c>
      <c r="R209" s="39">
        <v>0</v>
      </c>
      <c r="S209" s="39">
        <v>0</v>
      </c>
      <c r="T209" s="39">
        <v>0</v>
      </c>
      <c r="U209" s="39">
        <v>0</v>
      </c>
      <c r="V209" s="39">
        <v>0</v>
      </c>
      <c r="W209" s="39"/>
      <c r="X209" s="39">
        <v>0</v>
      </c>
      <c r="Y209" s="39">
        <v>0</v>
      </c>
      <c r="Z209" s="39"/>
      <c r="AA209" s="39">
        <v>0</v>
      </c>
      <c r="AB209" s="39"/>
      <c r="AC209" s="39"/>
      <c r="AD209" s="39"/>
      <c r="AE209" s="39">
        <v>0</v>
      </c>
      <c r="AF209" s="39"/>
      <c r="AG209" s="39"/>
      <c r="AH209" s="39"/>
      <c r="AI209" s="39">
        <v>0</v>
      </c>
      <c r="AJ209" s="39"/>
      <c r="AK209" s="39">
        <v>0</v>
      </c>
      <c r="AL209" s="73"/>
      <c r="AM209"/>
    </row>
    <row r="210" spans="1:39" ht="20.100000000000001" customHeight="1" x14ac:dyDescent="0.2">
      <c r="D210" s="50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73"/>
      <c r="AM210"/>
    </row>
    <row r="211" spans="1:39" s="1" customFormat="1" ht="20.100000000000001" customHeight="1" x14ac:dyDescent="0.25">
      <c r="A211" s="3"/>
      <c r="B211" s="6"/>
      <c r="C211" s="51" t="s">
        <v>129</v>
      </c>
      <c r="D211" s="52"/>
      <c r="E211" s="5"/>
      <c r="F211" s="53">
        <v>0</v>
      </c>
      <c r="G211" s="54"/>
      <c r="H211" s="54"/>
      <c r="I211" s="54"/>
      <c r="J211" s="53">
        <v>0</v>
      </c>
      <c r="K211" s="53">
        <v>0</v>
      </c>
      <c r="L211" s="54"/>
      <c r="M211" s="53">
        <v>0</v>
      </c>
      <c r="N211" s="54"/>
      <c r="O211" s="54"/>
      <c r="P211" s="54"/>
      <c r="Q211" s="53">
        <v>0</v>
      </c>
      <c r="R211" s="53">
        <v>0</v>
      </c>
      <c r="S211" s="53">
        <v>0</v>
      </c>
      <c r="T211" s="53">
        <v>0</v>
      </c>
      <c r="U211" s="53">
        <v>0</v>
      </c>
      <c r="V211" s="53">
        <v>0</v>
      </c>
      <c r="W211" s="54"/>
      <c r="X211" s="53">
        <v>0</v>
      </c>
      <c r="Y211" s="53">
        <v>0</v>
      </c>
      <c r="Z211" s="54"/>
      <c r="AA211" s="53">
        <v>0</v>
      </c>
      <c r="AB211" s="54"/>
      <c r="AC211" s="54"/>
      <c r="AD211" s="54"/>
      <c r="AE211" s="53">
        <v>0</v>
      </c>
      <c r="AF211" s="54"/>
      <c r="AG211" s="54"/>
      <c r="AH211" s="54"/>
      <c r="AI211" s="53">
        <v>0</v>
      </c>
      <c r="AJ211" s="54"/>
      <c r="AK211" s="53">
        <v>0</v>
      </c>
      <c r="AL211" s="73"/>
    </row>
    <row r="212" spans="1:39" s="1" customFormat="1" ht="20.100000000000001" customHeight="1" x14ac:dyDescent="0.2">
      <c r="A212" s="3"/>
      <c r="B212" s="6"/>
      <c r="C212" s="3"/>
      <c r="D212" s="3"/>
      <c r="E212" s="5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73"/>
    </row>
    <row r="213" spans="1:39" ht="20.100000000000001" customHeight="1" x14ac:dyDescent="0.2">
      <c r="C213" s="3" t="s">
        <v>130</v>
      </c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73"/>
      <c r="AM213"/>
    </row>
    <row r="214" spans="1:39" ht="19.5" customHeight="1" x14ac:dyDescent="0.2">
      <c r="D214" s="2" t="s">
        <v>113</v>
      </c>
      <c r="F214" s="39">
        <v>0</v>
      </c>
      <c r="G214" s="39"/>
      <c r="H214" s="39"/>
      <c r="I214" s="39"/>
      <c r="J214" s="39">
        <v>0</v>
      </c>
      <c r="K214" s="39">
        <v>0</v>
      </c>
      <c r="L214" s="39"/>
      <c r="M214" s="39">
        <v>0</v>
      </c>
      <c r="N214" s="39"/>
      <c r="O214" s="39"/>
      <c r="P214" s="39"/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39"/>
      <c r="X214" s="39">
        <v>0</v>
      </c>
      <c r="Y214" s="39">
        <v>0</v>
      </c>
      <c r="Z214" s="39"/>
      <c r="AA214" s="39">
        <v>0</v>
      </c>
      <c r="AB214" s="39"/>
      <c r="AC214" s="39"/>
      <c r="AD214" s="39"/>
      <c r="AE214" s="39">
        <v>0</v>
      </c>
      <c r="AF214" s="39"/>
      <c r="AG214" s="39"/>
      <c r="AH214" s="39"/>
      <c r="AI214" s="39">
        <v>0</v>
      </c>
      <c r="AJ214" s="39"/>
      <c r="AK214" s="39">
        <v>0</v>
      </c>
      <c r="AL214" s="73"/>
      <c r="AM214"/>
    </row>
    <row r="215" spans="1:39" s="1" customFormat="1" ht="20.100000000000001" customHeight="1" x14ac:dyDescent="0.2">
      <c r="A215" s="3"/>
      <c r="B215" s="6"/>
      <c r="C215" s="3"/>
      <c r="D215" s="3"/>
      <c r="E215" s="5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73"/>
    </row>
    <row r="216" spans="1:39" s="1" customFormat="1" ht="20.100000000000001" customHeight="1" x14ac:dyDescent="0.25">
      <c r="A216" s="3"/>
      <c r="B216" s="6"/>
      <c r="C216" s="51" t="s">
        <v>133</v>
      </c>
      <c r="D216" s="52"/>
      <c r="E216" s="5"/>
      <c r="F216" s="53">
        <v>0</v>
      </c>
      <c r="G216" s="54"/>
      <c r="H216" s="54"/>
      <c r="I216" s="54"/>
      <c r="J216" s="53">
        <v>0</v>
      </c>
      <c r="K216" s="53">
        <v>0</v>
      </c>
      <c r="L216" s="54"/>
      <c r="M216" s="53">
        <v>0</v>
      </c>
      <c r="N216" s="54"/>
      <c r="O216" s="54"/>
      <c r="P216" s="54"/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4"/>
      <c r="X216" s="53">
        <v>0</v>
      </c>
      <c r="Y216" s="53">
        <v>0</v>
      </c>
      <c r="Z216" s="54"/>
      <c r="AA216" s="53">
        <v>0</v>
      </c>
      <c r="AB216" s="54"/>
      <c r="AC216" s="54"/>
      <c r="AD216" s="54"/>
      <c r="AE216" s="53">
        <v>0</v>
      </c>
      <c r="AF216" s="54"/>
      <c r="AG216" s="54"/>
      <c r="AH216" s="54"/>
      <c r="AI216" s="53">
        <v>0</v>
      </c>
      <c r="AJ216" s="54"/>
      <c r="AK216" s="53">
        <v>0</v>
      </c>
      <c r="AL216" s="73"/>
    </row>
    <row r="217" spans="1:39" s="1" customFormat="1" ht="20.100000000000001" customHeight="1" x14ac:dyDescent="0.2">
      <c r="A217" s="3"/>
      <c r="B217" s="6"/>
      <c r="C217" s="3"/>
      <c r="D217" s="3"/>
      <c r="E217" s="5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73"/>
    </row>
    <row r="218" spans="1:39" s="1" customFormat="1" ht="20.100000000000001" customHeight="1" x14ac:dyDescent="0.25">
      <c r="A218" s="3"/>
      <c r="B218" s="57" t="s">
        <v>173</v>
      </c>
      <c r="C218" s="58"/>
      <c r="D218" s="58"/>
      <c r="E218" s="5"/>
      <c r="F218" s="59">
        <v>333</v>
      </c>
      <c r="G218" s="54"/>
      <c r="H218" s="54"/>
      <c r="I218" s="54"/>
      <c r="J218" s="59">
        <v>85</v>
      </c>
      <c r="K218" s="59">
        <v>0</v>
      </c>
      <c r="L218" s="54"/>
      <c r="M218" s="59">
        <v>85</v>
      </c>
      <c r="N218" s="54"/>
      <c r="O218" s="54"/>
      <c r="P218" s="54"/>
      <c r="Q218" s="59">
        <v>3</v>
      </c>
      <c r="R218" s="59">
        <v>52</v>
      </c>
      <c r="S218" s="59">
        <v>0</v>
      </c>
      <c r="T218" s="59">
        <v>0</v>
      </c>
      <c r="U218" s="59">
        <v>0</v>
      </c>
      <c r="V218" s="59">
        <v>0</v>
      </c>
      <c r="W218" s="54"/>
      <c r="X218" s="59">
        <v>92</v>
      </c>
      <c r="Y218" s="59">
        <v>4</v>
      </c>
      <c r="Z218" s="54"/>
      <c r="AA218" s="59">
        <v>151</v>
      </c>
      <c r="AB218" s="54"/>
      <c r="AC218" s="54"/>
      <c r="AD218" s="54"/>
      <c r="AE218" s="59">
        <v>267</v>
      </c>
      <c r="AF218" s="54"/>
      <c r="AG218" s="54"/>
      <c r="AH218" s="54"/>
      <c r="AI218" s="59">
        <v>0</v>
      </c>
      <c r="AJ218" s="54"/>
      <c r="AK218" s="59">
        <v>0</v>
      </c>
      <c r="AL218" s="73"/>
    </row>
    <row r="219" spans="1:39" ht="20.100000000000001" customHeight="1" x14ac:dyDescent="0.2"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73"/>
      <c r="AM219"/>
    </row>
    <row r="220" spans="1:39" ht="20.100000000000001" customHeight="1" x14ac:dyDescent="0.2">
      <c r="B220" s="6" t="s">
        <v>174</v>
      </c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73"/>
      <c r="AM220"/>
    </row>
    <row r="221" spans="1:39" ht="20.100000000000001" customHeight="1" x14ac:dyDescent="0.2">
      <c r="C221" s="3" t="s">
        <v>175</v>
      </c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73"/>
      <c r="AM221"/>
    </row>
    <row r="222" spans="1:39" ht="20.100000000000001" customHeight="1" x14ac:dyDescent="0.2">
      <c r="D222" s="2" t="s">
        <v>176</v>
      </c>
      <c r="F222" s="39">
        <v>62</v>
      </c>
      <c r="G222" s="39"/>
      <c r="H222" s="39"/>
      <c r="I222" s="39"/>
      <c r="J222" s="39">
        <v>9</v>
      </c>
      <c r="K222" s="39">
        <v>0</v>
      </c>
      <c r="L222" s="39"/>
      <c r="M222" s="39">
        <v>9</v>
      </c>
      <c r="N222" s="39"/>
      <c r="O222" s="39"/>
      <c r="P222" s="39"/>
      <c r="Q222" s="39">
        <v>1</v>
      </c>
      <c r="R222" s="39">
        <v>5</v>
      </c>
      <c r="S222" s="39">
        <v>0</v>
      </c>
      <c r="T222" s="39">
        <v>0</v>
      </c>
      <c r="U222" s="39">
        <v>0</v>
      </c>
      <c r="V222" s="39">
        <v>0</v>
      </c>
      <c r="W222" s="39"/>
      <c r="X222" s="39">
        <v>16</v>
      </c>
      <c r="Y222" s="39">
        <v>0</v>
      </c>
      <c r="Z222" s="39"/>
      <c r="AA222" s="39">
        <v>22</v>
      </c>
      <c r="AB222" s="39"/>
      <c r="AC222" s="39"/>
      <c r="AD222" s="39"/>
      <c r="AE222" s="39">
        <v>49</v>
      </c>
      <c r="AF222" s="39"/>
      <c r="AG222" s="39"/>
      <c r="AH222" s="39"/>
      <c r="AI222" s="39">
        <v>0</v>
      </c>
      <c r="AJ222" s="39"/>
      <c r="AK222" s="39">
        <v>0</v>
      </c>
      <c r="AL222" s="73"/>
      <c r="AM222"/>
    </row>
    <row r="223" spans="1:39" ht="19.5" customHeight="1" x14ac:dyDescent="0.2">
      <c r="D223" s="47" t="s">
        <v>177</v>
      </c>
      <c r="F223" s="48">
        <v>21</v>
      </c>
      <c r="G223" s="49"/>
      <c r="H223" s="49"/>
      <c r="I223" s="49"/>
      <c r="J223" s="48">
        <v>4</v>
      </c>
      <c r="K223" s="48">
        <v>0</v>
      </c>
      <c r="L223" s="49"/>
      <c r="M223" s="48">
        <v>4</v>
      </c>
      <c r="N223" s="49"/>
      <c r="O223" s="49"/>
      <c r="P223" s="49"/>
      <c r="Q223" s="48">
        <v>0</v>
      </c>
      <c r="R223" s="48">
        <v>7</v>
      </c>
      <c r="S223" s="48">
        <v>0</v>
      </c>
      <c r="T223" s="48">
        <v>0</v>
      </c>
      <c r="U223" s="48">
        <v>0</v>
      </c>
      <c r="V223" s="48">
        <v>0</v>
      </c>
      <c r="W223" s="49"/>
      <c r="X223" s="48">
        <v>5</v>
      </c>
      <c r="Y223" s="48">
        <v>1</v>
      </c>
      <c r="Z223" s="49"/>
      <c r="AA223" s="48">
        <v>13</v>
      </c>
      <c r="AB223" s="49"/>
      <c r="AC223" s="49"/>
      <c r="AD223" s="49"/>
      <c r="AE223" s="48">
        <v>12</v>
      </c>
      <c r="AF223" s="49"/>
      <c r="AG223" s="49"/>
      <c r="AH223" s="49"/>
      <c r="AI223" s="48">
        <v>0</v>
      </c>
      <c r="AJ223" s="49"/>
      <c r="AK223" s="48">
        <v>0</v>
      </c>
      <c r="AL223" s="73"/>
      <c r="AM223"/>
    </row>
    <row r="224" spans="1:39" ht="20.100000000000001" customHeight="1" x14ac:dyDescent="0.2">
      <c r="D224" s="2" t="s">
        <v>178</v>
      </c>
      <c r="F224" s="39">
        <v>49</v>
      </c>
      <c r="G224" s="39"/>
      <c r="H224" s="39"/>
      <c r="I224" s="39"/>
      <c r="J224" s="39">
        <v>6</v>
      </c>
      <c r="K224" s="39">
        <v>0</v>
      </c>
      <c r="L224" s="39"/>
      <c r="M224" s="39">
        <v>6</v>
      </c>
      <c r="N224" s="39"/>
      <c r="O224" s="39"/>
      <c r="P224" s="39"/>
      <c r="Q224" s="39">
        <v>0</v>
      </c>
      <c r="R224" s="39">
        <v>6</v>
      </c>
      <c r="S224" s="39">
        <v>0</v>
      </c>
      <c r="T224" s="39">
        <v>0</v>
      </c>
      <c r="U224" s="39">
        <v>0</v>
      </c>
      <c r="V224" s="39">
        <v>0</v>
      </c>
      <c r="W224" s="39"/>
      <c r="X224" s="39">
        <v>7</v>
      </c>
      <c r="Y224" s="39">
        <v>0</v>
      </c>
      <c r="Z224" s="39"/>
      <c r="AA224" s="39">
        <v>13</v>
      </c>
      <c r="AB224" s="39"/>
      <c r="AC224" s="39"/>
      <c r="AD224" s="39"/>
      <c r="AE224" s="39">
        <v>42</v>
      </c>
      <c r="AF224" s="39"/>
      <c r="AG224" s="39"/>
      <c r="AH224" s="39"/>
      <c r="AI224" s="39">
        <v>0</v>
      </c>
      <c r="AJ224" s="39"/>
      <c r="AK224" s="39">
        <v>0</v>
      </c>
      <c r="AL224" s="73"/>
      <c r="AM224"/>
    </row>
    <row r="225" spans="1:39" ht="19.5" customHeight="1" x14ac:dyDescent="0.2">
      <c r="D225" s="47" t="s">
        <v>179</v>
      </c>
      <c r="F225" s="48">
        <v>13</v>
      </c>
      <c r="G225" s="49"/>
      <c r="H225" s="49"/>
      <c r="I225" s="49"/>
      <c r="J225" s="48">
        <v>8</v>
      </c>
      <c r="K225" s="48">
        <v>0</v>
      </c>
      <c r="L225" s="49"/>
      <c r="M225" s="48">
        <v>8</v>
      </c>
      <c r="N225" s="49"/>
      <c r="O225" s="49"/>
      <c r="P225" s="49"/>
      <c r="Q225" s="48">
        <v>1</v>
      </c>
      <c r="R225" s="48">
        <v>0</v>
      </c>
      <c r="S225" s="48">
        <v>0</v>
      </c>
      <c r="T225" s="48">
        <v>0</v>
      </c>
      <c r="U225" s="48">
        <v>0</v>
      </c>
      <c r="V225" s="48">
        <v>0</v>
      </c>
      <c r="W225" s="49"/>
      <c r="X225" s="48">
        <v>3</v>
      </c>
      <c r="Y225" s="48">
        <v>0</v>
      </c>
      <c r="Z225" s="49"/>
      <c r="AA225" s="48">
        <v>4</v>
      </c>
      <c r="AB225" s="49"/>
      <c r="AC225" s="49"/>
      <c r="AD225" s="49"/>
      <c r="AE225" s="48">
        <v>17</v>
      </c>
      <c r="AF225" s="49"/>
      <c r="AG225" s="49"/>
      <c r="AH225" s="49"/>
      <c r="AI225" s="48">
        <v>0</v>
      </c>
      <c r="AJ225" s="49"/>
      <c r="AK225" s="48">
        <v>0</v>
      </c>
      <c r="AL225" s="73"/>
      <c r="AM225"/>
    </row>
    <row r="226" spans="1:39" ht="20.100000000000001" customHeight="1" x14ac:dyDescent="0.2">
      <c r="D226" s="2" t="s">
        <v>114</v>
      </c>
      <c r="F226" s="39">
        <v>25</v>
      </c>
      <c r="G226" s="39"/>
      <c r="H226" s="39"/>
      <c r="I226" s="39"/>
      <c r="J226" s="39">
        <v>6</v>
      </c>
      <c r="K226" s="39">
        <v>0</v>
      </c>
      <c r="L226" s="39"/>
      <c r="M226" s="39">
        <v>6</v>
      </c>
      <c r="N226" s="39"/>
      <c r="O226" s="39"/>
      <c r="P226" s="39"/>
      <c r="Q226" s="39">
        <v>0</v>
      </c>
      <c r="R226" s="39">
        <v>0</v>
      </c>
      <c r="S226" s="39">
        <v>0</v>
      </c>
      <c r="T226" s="39">
        <v>0</v>
      </c>
      <c r="U226" s="39">
        <v>0</v>
      </c>
      <c r="V226" s="39">
        <v>1</v>
      </c>
      <c r="W226" s="39"/>
      <c r="X226" s="39">
        <v>8</v>
      </c>
      <c r="Y226" s="39">
        <v>2</v>
      </c>
      <c r="Z226" s="39"/>
      <c r="AA226" s="39">
        <v>11</v>
      </c>
      <c r="AB226" s="39"/>
      <c r="AC226" s="39"/>
      <c r="AD226" s="39"/>
      <c r="AE226" s="39">
        <v>20</v>
      </c>
      <c r="AF226" s="39"/>
      <c r="AG226" s="39"/>
      <c r="AH226" s="39"/>
      <c r="AI226" s="39">
        <v>0</v>
      </c>
      <c r="AJ226" s="39"/>
      <c r="AK226" s="39">
        <v>0</v>
      </c>
      <c r="AL226" s="73"/>
      <c r="AM226"/>
    </row>
    <row r="227" spans="1:39" ht="19.5" customHeight="1" x14ac:dyDescent="0.2">
      <c r="D227" s="47" t="s">
        <v>115</v>
      </c>
      <c r="F227" s="48">
        <v>34</v>
      </c>
      <c r="G227" s="49"/>
      <c r="H227" s="49"/>
      <c r="I227" s="49"/>
      <c r="J227" s="48">
        <v>12</v>
      </c>
      <c r="K227" s="48">
        <v>0</v>
      </c>
      <c r="L227" s="49"/>
      <c r="M227" s="48">
        <v>12</v>
      </c>
      <c r="N227" s="49"/>
      <c r="O227" s="49"/>
      <c r="P227" s="49"/>
      <c r="Q227" s="48">
        <v>0</v>
      </c>
      <c r="R227" s="48">
        <v>5</v>
      </c>
      <c r="S227" s="48">
        <v>0</v>
      </c>
      <c r="T227" s="48">
        <v>0</v>
      </c>
      <c r="U227" s="48">
        <v>0</v>
      </c>
      <c r="V227" s="48">
        <v>0</v>
      </c>
      <c r="W227" s="49"/>
      <c r="X227" s="48">
        <v>19</v>
      </c>
      <c r="Y227" s="48">
        <v>4</v>
      </c>
      <c r="Z227" s="49"/>
      <c r="AA227" s="48">
        <v>28</v>
      </c>
      <c r="AB227" s="49"/>
      <c r="AC227" s="49"/>
      <c r="AD227" s="49"/>
      <c r="AE227" s="48">
        <v>18</v>
      </c>
      <c r="AF227" s="49"/>
      <c r="AG227" s="49"/>
      <c r="AH227" s="49"/>
      <c r="AI227" s="48">
        <v>0</v>
      </c>
      <c r="AJ227" s="49"/>
      <c r="AK227" s="48">
        <v>0</v>
      </c>
      <c r="AL227" s="73"/>
      <c r="AM227"/>
    </row>
    <row r="228" spans="1:39" ht="20.100000000000001" customHeight="1" x14ac:dyDescent="0.2"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73"/>
      <c r="AM228"/>
    </row>
    <row r="229" spans="1:39" s="1" customFormat="1" ht="20.100000000000001" customHeight="1" x14ac:dyDescent="0.25">
      <c r="A229" s="3"/>
      <c r="B229" s="6"/>
      <c r="C229" s="51" t="s">
        <v>180</v>
      </c>
      <c r="D229" s="52"/>
      <c r="E229" s="5"/>
      <c r="F229" s="53">
        <v>204</v>
      </c>
      <c r="G229" s="54"/>
      <c r="H229" s="54"/>
      <c r="I229" s="54"/>
      <c r="J229" s="53">
        <v>45</v>
      </c>
      <c r="K229" s="53">
        <v>0</v>
      </c>
      <c r="L229" s="54"/>
      <c r="M229" s="53">
        <v>45</v>
      </c>
      <c r="N229" s="54"/>
      <c r="O229" s="54"/>
      <c r="P229" s="54"/>
      <c r="Q229" s="53">
        <v>2</v>
      </c>
      <c r="R229" s="53">
        <v>23</v>
      </c>
      <c r="S229" s="53">
        <v>0</v>
      </c>
      <c r="T229" s="53">
        <v>0</v>
      </c>
      <c r="U229" s="53">
        <v>0</v>
      </c>
      <c r="V229" s="53">
        <v>1</v>
      </c>
      <c r="W229" s="54"/>
      <c r="X229" s="53">
        <v>58</v>
      </c>
      <c r="Y229" s="53">
        <v>7</v>
      </c>
      <c r="Z229" s="54"/>
      <c r="AA229" s="53">
        <v>91</v>
      </c>
      <c r="AB229" s="54"/>
      <c r="AC229" s="54"/>
      <c r="AD229" s="54"/>
      <c r="AE229" s="53">
        <v>158</v>
      </c>
      <c r="AF229" s="54"/>
      <c r="AG229" s="54"/>
      <c r="AH229" s="54"/>
      <c r="AI229" s="53">
        <v>0</v>
      </c>
      <c r="AJ229" s="54"/>
      <c r="AK229" s="53">
        <v>0</v>
      </c>
      <c r="AL229" s="73"/>
    </row>
    <row r="230" spans="1:39" ht="20.100000000000001" customHeight="1" x14ac:dyDescent="0.2"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73"/>
      <c r="AM230"/>
    </row>
    <row r="231" spans="1:39" ht="20.100000000000001" customHeight="1" x14ac:dyDescent="0.2">
      <c r="C231" s="3" t="s">
        <v>121</v>
      </c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73"/>
      <c r="AM231"/>
    </row>
    <row r="232" spans="1:39" ht="20.100000000000001" customHeight="1" x14ac:dyDescent="0.2">
      <c r="D232" s="2" t="s">
        <v>176</v>
      </c>
      <c r="F232" s="39">
        <v>0</v>
      </c>
      <c r="G232" s="39"/>
      <c r="H232" s="39"/>
      <c r="I232" s="39"/>
      <c r="J232" s="39">
        <v>0</v>
      </c>
      <c r="K232" s="39">
        <v>0</v>
      </c>
      <c r="L232" s="39"/>
      <c r="M232" s="39">
        <v>0</v>
      </c>
      <c r="N232" s="39"/>
      <c r="O232" s="39"/>
      <c r="P232" s="39"/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/>
      <c r="X232" s="39">
        <v>0</v>
      </c>
      <c r="Y232" s="39">
        <v>0</v>
      </c>
      <c r="Z232" s="39"/>
      <c r="AA232" s="39">
        <v>0</v>
      </c>
      <c r="AB232" s="39"/>
      <c r="AC232" s="39"/>
      <c r="AD232" s="39"/>
      <c r="AE232" s="39">
        <v>0</v>
      </c>
      <c r="AF232" s="39"/>
      <c r="AG232" s="39"/>
      <c r="AH232" s="39"/>
      <c r="AI232" s="39">
        <v>0</v>
      </c>
      <c r="AJ232" s="39"/>
      <c r="AK232" s="39">
        <v>0</v>
      </c>
      <c r="AL232" s="73"/>
      <c r="AM232"/>
    </row>
    <row r="233" spans="1:39" ht="19.5" customHeight="1" x14ac:dyDescent="0.2">
      <c r="D233" s="47" t="s">
        <v>97</v>
      </c>
      <c r="F233" s="48">
        <v>0</v>
      </c>
      <c r="G233" s="49"/>
      <c r="H233" s="49"/>
      <c r="I233" s="49"/>
      <c r="J233" s="48">
        <v>0</v>
      </c>
      <c r="K233" s="48">
        <v>0</v>
      </c>
      <c r="L233" s="49"/>
      <c r="M233" s="48">
        <v>0</v>
      </c>
      <c r="N233" s="49"/>
      <c r="O233" s="49"/>
      <c r="P233" s="49"/>
      <c r="Q233" s="48">
        <v>0</v>
      </c>
      <c r="R233" s="48">
        <v>0</v>
      </c>
      <c r="S233" s="48">
        <v>0</v>
      </c>
      <c r="T233" s="48">
        <v>0</v>
      </c>
      <c r="U233" s="48">
        <v>0</v>
      </c>
      <c r="V233" s="48">
        <v>0</v>
      </c>
      <c r="W233" s="49"/>
      <c r="X233" s="48">
        <v>0</v>
      </c>
      <c r="Y233" s="48">
        <v>0</v>
      </c>
      <c r="Z233" s="49"/>
      <c r="AA233" s="48">
        <v>0</v>
      </c>
      <c r="AB233" s="49"/>
      <c r="AC233" s="49"/>
      <c r="AD233" s="49"/>
      <c r="AE233" s="48">
        <v>0</v>
      </c>
      <c r="AF233" s="49"/>
      <c r="AG233" s="49"/>
      <c r="AH233" s="49"/>
      <c r="AI233" s="48">
        <v>0</v>
      </c>
      <c r="AJ233" s="49"/>
      <c r="AK233" s="48">
        <v>0</v>
      </c>
      <c r="AL233" s="73"/>
      <c r="AM233"/>
    </row>
    <row r="234" spans="1:39" ht="20.100000000000001" customHeight="1" x14ac:dyDescent="0.2"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73"/>
      <c r="AM234"/>
    </row>
    <row r="235" spans="1:39" s="1" customFormat="1" ht="20.100000000000001" customHeight="1" x14ac:dyDescent="0.25">
      <c r="A235" s="3"/>
      <c r="B235" s="6"/>
      <c r="C235" s="51" t="s">
        <v>124</v>
      </c>
      <c r="D235" s="52"/>
      <c r="E235" s="5"/>
      <c r="F235" s="53">
        <v>0</v>
      </c>
      <c r="G235" s="54"/>
      <c r="H235" s="54"/>
      <c r="I235" s="54"/>
      <c r="J235" s="53">
        <v>0</v>
      </c>
      <c r="K235" s="53">
        <v>0</v>
      </c>
      <c r="L235" s="54"/>
      <c r="M235" s="53">
        <v>0</v>
      </c>
      <c r="N235" s="54"/>
      <c r="O235" s="54"/>
      <c r="P235" s="54"/>
      <c r="Q235" s="53">
        <v>0</v>
      </c>
      <c r="R235" s="53">
        <v>0</v>
      </c>
      <c r="S235" s="53">
        <v>0</v>
      </c>
      <c r="T235" s="53">
        <v>0</v>
      </c>
      <c r="U235" s="53">
        <v>0</v>
      </c>
      <c r="V235" s="53">
        <v>0</v>
      </c>
      <c r="W235" s="54"/>
      <c r="X235" s="53">
        <v>0</v>
      </c>
      <c r="Y235" s="53">
        <v>0</v>
      </c>
      <c r="Z235" s="54"/>
      <c r="AA235" s="53">
        <v>0</v>
      </c>
      <c r="AB235" s="54"/>
      <c r="AC235" s="54"/>
      <c r="AD235" s="54"/>
      <c r="AE235" s="53">
        <v>0</v>
      </c>
      <c r="AF235" s="54"/>
      <c r="AG235" s="54"/>
      <c r="AH235" s="54"/>
      <c r="AI235" s="53">
        <v>0</v>
      </c>
      <c r="AJ235" s="54"/>
      <c r="AK235" s="53">
        <v>0</v>
      </c>
      <c r="AL235" s="73"/>
    </row>
    <row r="236" spans="1:39" ht="20.100000000000001" customHeight="1" x14ac:dyDescent="0.2"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73"/>
      <c r="AM236"/>
    </row>
    <row r="237" spans="1:39" ht="20.100000000000001" customHeight="1" x14ac:dyDescent="0.2">
      <c r="C237" s="3" t="s">
        <v>181</v>
      </c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73"/>
      <c r="AM237"/>
    </row>
    <row r="238" spans="1:39" ht="20.100000000000001" customHeight="1" x14ac:dyDescent="0.2">
      <c r="D238" s="2" t="s">
        <v>96</v>
      </c>
      <c r="F238" s="39">
        <v>0</v>
      </c>
      <c r="G238" s="39"/>
      <c r="H238" s="39"/>
      <c r="I238" s="39"/>
      <c r="J238" s="39">
        <v>0</v>
      </c>
      <c r="K238" s="39">
        <v>0</v>
      </c>
      <c r="L238" s="39"/>
      <c r="M238" s="39">
        <v>0</v>
      </c>
      <c r="N238" s="39"/>
      <c r="O238" s="39"/>
      <c r="P238" s="39"/>
      <c r="Q238" s="39">
        <v>0</v>
      </c>
      <c r="R238" s="39">
        <v>0</v>
      </c>
      <c r="S238" s="39">
        <v>0</v>
      </c>
      <c r="T238" s="39">
        <v>0</v>
      </c>
      <c r="U238" s="39">
        <v>0</v>
      </c>
      <c r="V238" s="39">
        <v>0</v>
      </c>
      <c r="W238" s="39"/>
      <c r="X238" s="39">
        <v>0</v>
      </c>
      <c r="Y238" s="39">
        <v>0</v>
      </c>
      <c r="Z238" s="39"/>
      <c r="AA238" s="39">
        <v>0</v>
      </c>
      <c r="AB238" s="39"/>
      <c r="AC238" s="39"/>
      <c r="AD238" s="39"/>
      <c r="AE238" s="39">
        <v>0</v>
      </c>
      <c r="AF238" s="39"/>
      <c r="AG238" s="39"/>
      <c r="AH238" s="39"/>
      <c r="AI238" s="39">
        <v>0</v>
      </c>
      <c r="AJ238" s="39"/>
      <c r="AK238" s="39">
        <v>0</v>
      </c>
      <c r="AL238" s="73"/>
      <c r="AM238"/>
    </row>
    <row r="239" spans="1:39" ht="19.5" customHeight="1" x14ac:dyDescent="0.2">
      <c r="D239" s="47" t="s">
        <v>97</v>
      </c>
      <c r="F239" s="48">
        <v>0</v>
      </c>
      <c r="G239" s="49"/>
      <c r="H239" s="49"/>
      <c r="I239" s="49"/>
      <c r="J239" s="48">
        <v>0</v>
      </c>
      <c r="K239" s="48">
        <v>0</v>
      </c>
      <c r="L239" s="49"/>
      <c r="M239" s="48">
        <v>0</v>
      </c>
      <c r="N239" s="49"/>
      <c r="O239" s="49"/>
      <c r="P239" s="49"/>
      <c r="Q239" s="48">
        <v>0</v>
      </c>
      <c r="R239" s="48">
        <v>0</v>
      </c>
      <c r="S239" s="48">
        <v>0</v>
      </c>
      <c r="T239" s="48">
        <v>0</v>
      </c>
      <c r="U239" s="48">
        <v>0</v>
      </c>
      <c r="V239" s="48">
        <v>0</v>
      </c>
      <c r="W239" s="49"/>
      <c r="X239" s="48">
        <v>0</v>
      </c>
      <c r="Y239" s="48">
        <v>0</v>
      </c>
      <c r="Z239" s="49"/>
      <c r="AA239" s="48">
        <v>0</v>
      </c>
      <c r="AB239" s="49"/>
      <c r="AC239" s="49"/>
      <c r="AD239" s="49"/>
      <c r="AE239" s="48">
        <v>0</v>
      </c>
      <c r="AF239" s="49"/>
      <c r="AG239" s="49"/>
      <c r="AH239" s="49"/>
      <c r="AI239" s="48">
        <v>0</v>
      </c>
      <c r="AJ239" s="49"/>
      <c r="AK239" s="48">
        <v>0</v>
      </c>
      <c r="AL239" s="73"/>
      <c r="AM239"/>
    </row>
    <row r="240" spans="1:39" ht="20.100000000000001" customHeight="1" x14ac:dyDescent="0.2">
      <c r="D240" s="2" t="s">
        <v>113</v>
      </c>
      <c r="F240" s="39">
        <v>0</v>
      </c>
      <c r="G240" s="39"/>
      <c r="H240" s="39"/>
      <c r="I240" s="39"/>
      <c r="J240" s="39">
        <v>0</v>
      </c>
      <c r="K240" s="39">
        <v>0</v>
      </c>
      <c r="L240" s="39"/>
      <c r="M240" s="39">
        <v>0</v>
      </c>
      <c r="N240" s="39"/>
      <c r="O240" s="39"/>
      <c r="P240" s="39"/>
      <c r="Q240" s="39">
        <v>0</v>
      </c>
      <c r="R240" s="39">
        <v>0</v>
      </c>
      <c r="S240" s="39">
        <v>0</v>
      </c>
      <c r="T240" s="39">
        <v>0</v>
      </c>
      <c r="U240" s="39">
        <v>0</v>
      </c>
      <c r="V240" s="39">
        <v>0</v>
      </c>
      <c r="W240" s="39"/>
      <c r="X240" s="39">
        <v>0</v>
      </c>
      <c r="Y240" s="39">
        <v>0</v>
      </c>
      <c r="Z240" s="39"/>
      <c r="AA240" s="39">
        <v>0</v>
      </c>
      <c r="AB240" s="39"/>
      <c r="AC240" s="39"/>
      <c r="AD240" s="39"/>
      <c r="AE240" s="39">
        <v>0</v>
      </c>
      <c r="AF240" s="39"/>
      <c r="AG240" s="39"/>
      <c r="AH240" s="39"/>
      <c r="AI240" s="39">
        <v>0</v>
      </c>
      <c r="AJ240" s="39"/>
      <c r="AK240" s="39">
        <v>0</v>
      </c>
      <c r="AL240" s="73"/>
      <c r="AM240"/>
    </row>
    <row r="241" spans="1:39" ht="19.5" customHeight="1" x14ac:dyDescent="0.2">
      <c r="D241" s="47" t="s">
        <v>99</v>
      </c>
      <c r="F241" s="48">
        <v>0</v>
      </c>
      <c r="G241" s="49"/>
      <c r="H241" s="49"/>
      <c r="I241" s="49"/>
      <c r="J241" s="48">
        <v>0</v>
      </c>
      <c r="K241" s="48">
        <v>0</v>
      </c>
      <c r="L241" s="49"/>
      <c r="M241" s="48">
        <v>0</v>
      </c>
      <c r="N241" s="49"/>
      <c r="O241" s="49"/>
      <c r="P241" s="49"/>
      <c r="Q241" s="48">
        <v>0</v>
      </c>
      <c r="R241" s="48">
        <v>0</v>
      </c>
      <c r="S241" s="48">
        <v>0</v>
      </c>
      <c r="T241" s="48">
        <v>0</v>
      </c>
      <c r="U241" s="48">
        <v>0</v>
      </c>
      <c r="V241" s="48">
        <v>0</v>
      </c>
      <c r="W241" s="49"/>
      <c r="X241" s="48">
        <v>0</v>
      </c>
      <c r="Y241" s="48">
        <v>0</v>
      </c>
      <c r="Z241" s="49"/>
      <c r="AA241" s="48">
        <v>0</v>
      </c>
      <c r="AB241" s="49"/>
      <c r="AC241" s="49"/>
      <c r="AD241" s="49"/>
      <c r="AE241" s="48">
        <v>0</v>
      </c>
      <c r="AF241" s="49"/>
      <c r="AG241" s="49"/>
      <c r="AH241" s="49"/>
      <c r="AI241" s="48">
        <v>0</v>
      </c>
      <c r="AJ241" s="49"/>
      <c r="AK241" s="48">
        <v>0</v>
      </c>
      <c r="AL241" s="73"/>
      <c r="AM241"/>
    </row>
    <row r="242" spans="1:39" ht="20.100000000000001" customHeight="1" x14ac:dyDescent="0.2">
      <c r="D242" s="50" t="s">
        <v>114</v>
      </c>
      <c r="F242" s="49">
        <v>0</v>
      </c>
      <c r="G242" s="49"/>
      <c r="H242" s="49"/>
      <c r="I242" s="49"/>
      <c r="J242" s="49">
        <v>0</v>
      </c>
      <c r="K242" s="49">
        <v>0</v>
      </c>
      <c r="L242" s="49"/>
      <c r="M242" s="49">
        <v>0</v>
      </c>
      <c r="N242" s="49"/>
      <c r="O242" s="49"/>
      <c r="P242" s="49"/>
      <c r="Q242" s="49">
        <v>0</v>
      </c>
      <c r="R242" s="49">
        <v>0</v>
      </c>
      <c r="S242" s="49">
        <v>0</v>
      </c>
      <c r="T242" s="49">
        <v>0</v>
      </c>
      <c r="U242" s="49">
        <v>0</v>
      </c>
      <c r="V242" s="49">
        <v>0</v>
      </c>
      <c r="W242" s="49"/>
      <c r="X242" s="49">
        <v>0</v>
      </c>
      <c r="Y242" s="49">
        <v>0</v>
      </c>
      <c r="Z242" s="49"/>
      <c r="AA242" s="49">
        <v>0</v>
      </c>
      <c r="AB242" s="49"/>
      <c r="AC242" s="49"/>
      <c r="AD242" s="49"/>
      <c r="AE242" s="49">
        <v>0</v>
      </c>
      <c r="AF242" s="49"/>
      <c r="AG242" s="49"/>
      <c r="AH242" s="49"/>
      <c r="AI242" s="49">
        <v>0</v>
      </c>
      <c r="AJ242" s="49"/>
      <c r="AK242" s="49">
        <v>0</v>
      </c>
      <c r="AL242" s="73"/>
      <c r="AM242"/>
    </row>
    <row r="243" spans="1:39" ht="20.100000000000001" customHeight="1" x14ac:dyDescent="0.2"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73"/>
      <c r="AM243"/>
    </row>
    <row r="244" spans="1:39" s="1" customFormat="1" ht="20.100000000000001" customHeight="1" x14ac:dyDescent="0.25">
      <c r="A244" s="3"/>
      <c r="B244" s="6"/>
      <c r="C244" s="51" t="s">
        <v>182</v>
      </c>
      <c r="D244" s="52"/>
      <c r="E244" s="5"/>
      <c r="F244" s="53">
        <v>0</v>
      </c>
      <c r="G244" s="54"/>
      <c r="H244" s="54"/>
      <c r="I244" s="54"/>
      <c r="J244" s="53">
        <v>0</v>
      </c>
      <c r="K244" s="53">
        <v>0</v>
      </c>
      <c r="L244" s="54"/>
      <c r="M244" s="53">
        <v>0</v>
      </c>
      <c r="N244" s="54"/>
      <c r="O244" s="54"/>
      <c r="P244" s="54"/>
      <c r="Q244" s="53">
        <v>0</v>
      </c>
      <c r="R244" s="53">
        <v>0</v>
      </c>
      <c r="S244" s="53">
        <v>0</v>
      </c>
      <c r="T244" s="53">
        <v>0</v>
      </c>
      <c r="U244" s="53">
        <v>0</v>
      </c>
      <c r="V244" s="53">
        <v>0</v>
      </c>
      <c r="W244" s="54"/>
      <c r="X244" s="53">
        <v>0</v>
      </c>
      <c r="Y244" s="53">
        <v>0</v>
      </c>
      <c r="Z244" s="54"/>
      <c r="AA244" s="53">
        <v>0</v>
      </c>
      <c r="AB244" s="54"/>
      <c r="AC244" s="54"/>
      <c r="AD244" s="54"/>
      <c r="AE244" s="53">
        <v>0</v>
      </c>
      <c r="AF244" s="54"/>
      <c r="AG244" s="54"/>
      <c r="AH244" s="54"/>
      <c r="AI244" s="53">
        <v>0</v>
      </c>
      <c r="AJ244" s="54"/>
      <c r="AK244" s="53">
        <v>0</v>
      </c>
      <c r="AL244" s="73"/>
    </row>
    <row r="245" spans="1:39" ht="20.100000000000001" customHeight="1" x14ac:dyDescent="0.2"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73"/>
      <c r="AM245"/>
    </row>
    <row r="246" spans="1:39" s="1" customFormat="1" ht="20.100000000000001" customHeight="1" x14ac:dyDescent="0.25">
      <c r="A246" s="3"/>
      <c r="B246" s="57" t="s">
        <v>183</v>
      </c>
      <c r="C246" s="58"/>
      <c r="D246" s="58"/>
      <c r="E246" s="5"/>
      <c r="F246" s="59">
        <v>204</v>
      </c>
      <c r="G246" s="54"/>
      <c r="H246" s="54"/>
      <c r="I246" s="54"/>
      <c r="J246" s="59">
        <v>45</v>
      </c>
      <c r="K246" s="59">
        <v>0</v>
      </c>
      <c r="L246" s="54"/>
      <c r="M246" s="59">
        <v>45</v>
      </c>
      <c r="N246" s="54"/>
      <c r="O246" s="54"/>
      <c r="P246" s="54"/>
      <c r="Q246" s="59">
        <v>2</v>
      </c>
      <c r="R246" s="59">
        <v>23</v>
      </c>
      <c r="S246" s="59">
        <v>0</v>
      </c>
      <c r="T246" s="59">
        <v>0</v>
      </c>
      <c r="U246" s="59">
        <v>0</v>
      </c>
      <c r="V246" s="59">
        <v>1</v>
      </c>
      <c r="W246" s="54"/>
      <c r="X246" s="59">
        <v>58</v>
      </c>
      <c r="Y246" s="59">
        <v>7</v>
      </c>
      <c r="Z246" s="54"/>
      <c r="AA246" s="59">
        <v>91</v>
      </c>
      <c r="AB246" s="54"/>
      <c r="AC246" s="54"/>
      <c r="AD246" s="54"/>
      <c r="AE246" s="59">
        <v>158</v>
      </c>
      <c r="AF246" s="54"/>
      <c r="AG246" s="54"/>
      <c r="AH246" s="54"/>
      <c r="AI246" s="59">
        <v>0</v>
      </c>
      <c r="AJ246" s="54"/>
      <c r="AK246" s="59">
        <v>0</v>
      </c>
      <c r="AL246" s="73"/>
    </row>
    <row r="247" spans="1:39" ht="20.100000000000001" customHeight="1" x14ac:dyDescent="0.2"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73"/>
      <c r="AM247"/>
    </row>
    <row r="248" spans="1:39" ht="20.100000000000001" customHeight="1" x14ac:dyDescent="0.2">
      <c r="B248" s="6" t="s">
        <v>184</v>
      </c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73"/>
      <c r="AM248"/>
    </row>
    <row r="249" spans="1:39" ht="20.100000000000001" customHeight="1" x14ac:dyDescent="0.2">
      <c r="C249" s="3" t="s">
        <v>154</v>
      </c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73"/>
      <c r="AM249"/>
    </row>
    <row r="250" spans="1:39" ht="20.100000000000001" customHeight="1" x14ac:dyDescent="0.2">
      <c r="D250" s="2" t="s">
        <v>96</v>
      </c>
      <c r="F250" s="39">
        <v>56</v>
      </c>
      <c r="G250" s="39"/>
      <c r="H250" s="39"/>
      <c r="I250" s="39"/>
      <c r="J250" s="39">
        <v>7</v>
      </c>
      <c r="K250" s="39">
        <v>0</v>
      </c>
      <c r="L250" s="39"/>
      <c r="M250" s="39">
        <v>7</v>
      </c>
      <c r="N250" s="39"/>
      <c r="O250" s="39"/>
      <c r="P250" s="39"/>
      <c r="Q250" s="39">
        <v>1</v>
      </c>
      <c r="R250" s="39">
        <v>32</v>
      </c>
      <c r="S250" s="39">
        <v>0</v>
      </c>
      <c r="T250" s="39">
        <v>0</v>
      </c>
      <c r="U250" s="39">
        <v>0</v>
      </c>
      <c r="V250" s="39">
        <v>0</v>
      </c>
      <c r="W250" s="39"/>
      <c r="X250" s="39">
        <v>18</v>
      </c>
      <c r="Y250" s="39">
        <v>0</v>
      </c>
      <c r="Z250" s="39"/>
      <c r="AA250" s="39">
        <v>51</v>
      </c>
      <c r="AB250" s="39"/>
      <c r="AC250" s="39"/>
      <c r="AD250" s="39"/>
      <c r="AE250" s="39">
        <v>12</v>
      </c>
      <c r="AF250" s="39"/>
      <c r="AG250" s="39"/>
      <c r="AH250" s="39"/>
      <c r="AI250" s="39">
        <v>0</v>
      </c>
      <c r="AJ250" s="39"/>
      <c r="AK250" s="39">
        <v>0</v>
      </c>
      <c r="AL250" s="73"/>
      <c r="AM250"/>
    </row>
    <row r="251" spans="1:39" ht="19.5" customHeight="1" x14ac:dyDescent="0.2">
      <c r="D251" s="47" t="s">
        <v>135</v>
      </c>
      <c r="F251" s="48">
        <v>34</v>
      </c>
      <c r="G251" s="49"/>
      <c r="H251" s="49"/>
      <c r="I251" s="49"/>
      <c r="J251" s="48">
        <v>4</v>
      </c>
      <c r="K251" s="48">
        <v>0</v>
      </c>
      <c r="L251" s="49"/>
      <c r="M251" s="48">
        <v>4</v>
      </c>
      <c r="N251" s="49"/>
      <c r="O251" s="49"/>
      <c r="P251" s="49"/>
      <c r="Q251" s="48">
        <v>0</v>
      </c>
      <c r="R251" s="48">
        <v>0</v>
      </c>
      <c r="S251" s="48">
        <v>0</v>
      </c>
      <c r="T251" s="48">
        <v>0</v>
      </c>
      <c r="U251" s="48">
        <v>0</v>
      </c>
      <c r="V251" s="48">
        <v>0</v>
      </c>
      <c r="W251" s="49"/>
      <c r="X251" s="48">
        <v>1</v>
      </c>
      <c r="Y251" s="48">
        <v>0</v>
      </c>
      <c r="Z251" s="49"/>
      <c r="AA251" s="48">
        <v>1</v>
      </c>
      <c r="AB251" s="49"/>
      <c r="AC251" s="49"/>
      <c r="AD251" s="49"/>
      <c r="AE251" s="48">
        <v>37</v>
      </c>
      <c r="AF251" s="49"/>
      <c r="AG251" s="49"/>
      <c r="AH251" s="49"/>
      <c r="AI251" s="48">
        <v>0</v>
      </c>
      <c r="AJ251" s="49"/>
      <c r="AK251" s="48">
        <v>0</v>
      </c>
      <c r="AL251" s="73"/>
      <c r="AM251"/>
    </row>
    <row r="252" spans="1:39" ht="20.100000000000001" customHeight="1" x14ac:dyDescent="0.2">
      <c r="D252" s="2" t="s">
        <v>98</v>
      </c>
      <c r="F252" s="39">
        <v>62</v>
      </c>
      <c r="G252" s="39"/>
      <c r="H252" s="39"/>
      <c r="I252" s="39"/>
      <c r="J252" s="39">
        <v>5</v>
      </c>
      <c r="K252" s="39">
        <v>0</v>
      </c>
      <c r="L252" s="39"/>
      <c r="M252" s="39">
        <v>5</v>
      </c>
      <c r="N252" s="39"/>
      <c r="O252" s="39"/>
      <c r="P252" s="39"/>
      <c r="Q252" s="39">
        <v>1</v>
      </c>
      <c r="R252" s="39">
        <v>26</v>
      </c>
      <c r="S252" s="39">
        <v>0</v>
      </c>
      <c r="T252" s="39">
        <v>0</v>
      </c>
      <c r="U252" s="39">
        <v>0</v>
      </c>
      <c r="V252" s="39">
        <v>0</v>
      </c>
      <c r="W252" s="39"/>
      <c r="X252" s="39">
        <v>12</v>
      </c>
      <c r="Y252" s="39">
        <v>0</v>
      </c>
      <c r="Z252" s="39"/>
      <c r="AA252" s="39">
        <v>39</v>
      </c>
      <c r="AB252" s="39"/>
      <c r="AC252" s="39"/>
      <c r="AD252" s="39"/>
      <c r="AE252" s="39">
        <v>28</v>
      </c>
      <c r="AF252" s="39"/>
      <c r="AG252" s="39"/>
      <c r="AH252" s="39"/>
      <c r="AI252" s="39">
        <v>0</v>
      </c>
      <c r="AJ252" s="39"/>
      <c r="AK252" s="39">
        <v>0</v>
      </c>
      <c r="AL252" s="73"/>
      <c r="AM252"/>
    </row>
    <row r="253" spans="1:39" ht="19.5" customHeight="1" x14ac:dyDescent="0.2">
      <c r="D253" s="47" t="s">
        <v>136</v>
      </c>
      <c r="F253" s="48">
        <v>44</v>
      </c>
      <c r="G253" s="49"/>
      <c r="H253" s="49"/>
      <c r="I253" s="49"/>
      <c r="J253" s="48">
        <v>0</v>
      </c>
      <c r="K253" s="48">
        <v>0</v>
      </c>
      <c r="L253" s="49"/>
      <c r="M253" s="48">
        <v>0</v>
      </c>
      <c r="N253" s="49"/>
      <c r="O253" s="49"/>
      <c r="P253" s="49"/>
      <c r="Q253" s="48">
        <v>0</v>
      </c>
      <c r="R253" s="48">
        <v>22</v>
      </c>
      <c r="S253" s="48">
        <v>0</v>
      </c>
      <c r="T253" s="48">
        <v>0</v>
      </c>
      <c r="U253" s="48">
        <v>0</v>
      </c>
      <c r="V253" s="48">
        <v>0</v>
      </c>
      <c r="W253" s="49"/>
      <c r="X253" s="48">
        <v>1</v>
      </c>
      <c r="Y253" s="48">
        <v>0</v>
      </c>
      <c r="Z253" s="49"/>
      <c r="AA253" s="48">
        <v>23</v>
      </c>
      <c r="AB253" s="49"/>
      <c r="AC253" s="49"/>
      <c r="AD253" s="49"/>
      <c r="AE253" s="48">
        <v>21</v>
      </c>
      <c r="AF253" s="49"/>
      <c r="AG253" s="49"/>
      <c r="AH253" s="49"/>
      <c r="AI253" s="48">
        <v>0</v>
      </c>
      <c r="AJ253" s="49"/>
      <c r="AK253" s="48">
        <v>0</v>
      </c>
      <c r="AL253" s="73"/>
      <c r="AM253"/>
    </row>
    <row r="254" spans="1:39" ht="20.100000000000001" customHeight="1" x14ac:dyDescent="0.2">
      <c r="D254" s="2" t="s">
        <v>100</v>
      </c>
      <c r="F254" s="39">
        <v>202</v>
      </c>
      <c r="G254" s="39"/>
      <c r="H254" s="39"/>
      <c r="I254" s="39"/>
      <c r="J254" s="39">
        <v>2</v>
      </c>
      <c r="K254" s="39">
        <v>0</v>
      </c>
      <c r="L254" s="39"/>
      <c r="M254" s="39">
        <v>2</v>
      </c>
      <c r="N254" s="39"/>
      <c r="O254" s="39"/>
      <c r="P254" s="39"/>
      <c r="Q254" s="39">
        <v>6</v>
      </c>
      <c r="R254" s="39">
        <v>46</v>
      </c>
      <c r="S254" s="39">
        <v>0</v>
      </c>
      <c r="T254" s="39">
        <v>0</v>
      </c>
      <c r="U254" s="39">
        <v>0</v>
      </c>
      <c r="V254" s="39">
        <v>1</v>
      </c>
      <c r="W254" s="39"/>
      <c r="X254" s="39">
        <v>4</v>
      </c>
      <c r="Y254" s="39">
        <v>0</v>
      </c>
      <c r="Z254" s="39"/>
      <c r="AA254" s="39">
        <v>57</v>
      </c>
      <c r="AB254" s="39"/>
      <c r="AC254" s="39"/>
      <c r="AD254" s="39"/>
      <c r="AE254" s="39">
        <v>147</v>
      </c>
      <c r="AF254" s="39"/>
      <c r="AG254" s="39"/>
      <c r="AH254" s="39"/>
      <c r="AI254" s="39">
        <v>0</v>
      </c>
      <c r="AJ254" s="39"/>
      <c r="AK254" s="39">
        <v>0</v>
      </c>
      <c r="AL254" s="73"/>
      <c r="AM254"/>
    </row>
    <row r="255" spans="1:39" ht="19.5" customHeight="1" x14ac:dyDescent="0.2">
      <c r="D255" s="47" t="s">
        <v>101</v>
      </c>
      <c r="F255" s="48">
        <v>17</v>
      </c>
      <c r="G255" s="49"/>
      <c r="H255" s="49"/>
      <c r="I255" s="49"/>
      <c r="J255" s="48">
        <v>0</v>
      </c>
      <c r="K255" s="48">
        <v>0</v>
      </c>
      <c r="L255" s="49"/>
      <c r="M255" s="48">
        <v>0</v>
      </c>
      <c r="N255" s="49"/>
      <c r="O255" s="49"/>
      <c r="P255" s="49"/>
      <c r="Q255" s="48">
        <v>0</v>
      </c>
      <c r="R255" s="48">
        <v>9</v>
      </c>
      <c r="S255" s="48">
        <v>0</v>
      </c>
      <c r="T255" s="48">
        <v>0</v>
      </c>
      <c r="U255" s="48">
        <v>0</v>
      </c>
      <c r="V255" s="48">
        <v>0</v>
      </c>
      <c r="W255" s="49"/>
      <c r="X255" s="48">
        <v>2</v>
      </c>
      <c r="Y255" s="48">
        <v>0</v>
      </c>
      <c r="Z255" s="49"/>
      <c r="AA255" s="48">
        <v>11</v>
      </c>
      <c r="AB255" s="49"/>
      <c r="AC255" s="49"/>
      <c r="AD255" s="49"/>
      <c r="AE255" s="48">
        <v>6</v>
      </c>
      <c r="AF255" s="49"/>
      <c r="AG255" s="49"/>
      <c r="AH255" s="49"/>
      <c r="AI255" s="48">
        <v>0</v>
      </c>
      <c r="AJ255" s="49"/>
      <c r="AK255" s="48">
        <v>0</v>
      </c>
      <c r="AL255" s="73"/>
      <c r="AM255"/>
    </row>
    <row r="256" spans="1:39" ht="20.100000000000001" customHeight="1" x14ac:dyDescent="0.2">
      <c r="D256" s="2" t="s">
        <v>116</v>
      </c>
      <c r="F256" s="39">
        <v>155</v>
      </c>
      <c r="G256" s="39"/>
      <c r="H256" s="39"/>
      <c r="I256" s="39"/>
      <c r="J256" s="39">
        <v>3</v>
      </c>
      <c r="K256" s="39">
        <v>0</v>
      </c>
      <c r="L256" s="39"/>
      <c r="M256" s="39">
        <v>3</v>
      </c>
      <c r="N256" s="39"/>
      <c r="O256" s="39"/>
      <c r="P256" s="39"/>
      <c r="Q256" s="39">
        <v>0</v>
      </c>
      <c r="R256" s="39">
        <v>4</v>
      </c>
      <c r="S256" s="39">
        <v>0</v>
      </c>
      <c r="T256" s="39">
        <v>0</v>
      </c>
      <c r="U256" s="39">
        <v>0</v>
      </c>
      <c r="V256" s="39">
        <v>0</v>
      </c>
      <c r="W256" s="39"/>
      <c r="X256" s="39">
        <v>4</v>
      </c>
      <c r="Y256" s="39">
        <v>0</v>
      </c>
      <c r="Z256" s="39"/>
      <c r="AA256" s="39">
        <v>8</v>
      </c>
      <c r="AB256" s="39"/>
      <c r="AC256" s="39"/>
      <c r="AD256" s="39"/>
      <c r="AE256" s="39">
        <v>150</v>
      </c>
      <c r="AF256" s="39"/>
      <c r="AG256" s="39"/>
      <c r="AH256" s="39"/>
      <c r="AI256" s="39">
        <v>0</v>
      </c>
      <c r="AJ256" s="39"/>
      <c r="AK256" s="39">
        <v>0</v>
      </c>
      <c r="AL256" s="73"/>
      <c r="AM256"/>
    </row>
    <row r="257" spans="1:39" ht="19.5" customHeight="1" x14ac:dyDescent="0.2">
      <c r="D257" s="47" t="s">
        <v>103</v>
      </c>
      <c r="F257" s="48">
        <v>49</v>
      </c>
      <c r="G257" s="49"/>
      <c r="H257" s="49"/>
      <c r="I257" s="49"/>
      <c r="J257" s="48">
        <v>1</v>
      </c>
      <c r="K257" s="48">
        <v>0</v>
      </c>
      <c r="L257" s="49"/>
      <c r="M257" s="48">
        <v>1</v>
      </c>
      <c r="N257" s="49"/>
      <c r="O257" s="49"/>
      <c r="P257" s="49"/>
      <c r="Q257" s="48">
        <v>0</v>
      </c>
      <c r="R257" s="48">
        <v>2</v>
      </c>
      <c r="S257" s="48">
        <v>0</v>
      </c>
      <c r="T257" s="48">
        <v>0</v>
      </c>
      <c r="U257" s="48">
        <v>0</v>
      </c>
      <c r="V257" s="48">
        <v>0</v>
      </c>
      <c r="W257" s="49"/>
      <c r="X257" s="48">
        <v>2</v>
      </c>
      <c r="Y257" s="48">
        <v>0</v>
      </c>
      <c r="Z257" s="49"/>
      <c r="AA257" s="48">
        <v>4</v>
      </c>
      <c r="AB257" s="49"/>
      <c r="AC257" s="49"/>
      <c r="AD257" s="49"/>
      <c r="AE257" s="48">
        <v>46</v>
      </c>
      <c r="AF257" s="49"/>
      <c r="AG257" s="49"/>
      <c r="AH257" s="49"/>
      <c r="AI257" s="48">
        <v>0</v>
      </c>
      <c r="AJ257" s="49"/>
      <c r="AK257" s="48">
        <v>0</v>
      </c>
      <c r="AL257" s="73"/>
      <c r="AM257"/>
    </row>
    <row r="258" spans="1:39" ht="20.100000000000001" customHeight="1" x14ac:dyDescent="0.2">
      <c r="D258" s="2" t="s">
        <v>104</v>
      </c>
      <c r="F258" s="39">
        <v>57</v>
      </c>
      <c r="G258" s="39"/>
      <c r="H258" s="39"/>
      <c r="I258" s="39"/>
      <c r="J258" s="39">
        <v>4</v>
      </c>
      <c r="K258" s="39">
        <v>0</v>
      </c>
      <c r="L258" s="39"/>
      <c r="M258" s="39">
        <v>4</v>
      </c>
      <c r="N258" s="39"/>
      <c r="O258" s="39"/>
      <c r="P258" s="39"/>
      <c r="Q258" s="39">
        <v>1</v>
      </c>
      <c r="R258" s="39">
        <v>2</v>
      </c>
      <c r="S258" s="39">
        <v>0</v>
      </c>
      <c r="T258" s="39">
        <v>0</v>
      </c>
      <c r="U258" s="39">
        <v>0</v>
      </c>
      <c r="V258" s="39">
        <v>0</v>
      </c>
      <c r="W258" s="39"/>
      <c r="X258" s="39">
        <v>3</v>
      </c>
      <c r="Y258" s="39">
        <v>0</v>
      </c>
      <c r="Z258" s="39"/>
      <c r="AA258" s="39">
        <v>6</v>
      </c>
      <c r="AB258" s="39"/>
      <c r="AC258" s="39"/>
      <c r="AD258" s="39"/>
      <c r="AE258" s="39">
        <v>55</v>
      </c>
      <c r="AF258" s="39"/>
      <c r="AG258" s="39"/>
      <c r="AH258" s="39"/>
      <c r="AI258" s="39">
        <v>0</v>
      </c>
      <c r="AJ258" s="39"/>
      <c r="AK258" s="39">
        <v>0</v>
      </c>
      <c r="AL258" s="73"/>
      <c r="AM258"/>
    </row>
    <row r="259" spans="1:39" ht="19.5" customHeight="1" x14ac:dyDescent="0.2">
      <c r="D259" s="47" t="s">
        <v>117</v>
      </c>
      <c r="F259" s="48">
        <v>24</v>
      </c>
      <c r="G259" s="49"/>
      <c r="H259" s="49"/>
      <c r="I259" s="49"/>
      <c r="J259" s="48">
        <v>3</v>
      </c>
      <c r="K259" s="48">
        <v>0</v>
      </c>
      <c r="L259" s="49"/>
      <c r="M259" s="48">
        <v>3</v>
      </c>
      <c r="N259" s="49"/>
      <c r="O259" s="49"/>
      <c r="P259" s="49"/>
      <c r="Q259" s="48">
        <v>0</v>
      </c>
      <c r="R259" s="48">
        <v>4</v>
      </c>
      <c r="S259" s="48">
        <v>0</v>
      </c>
      <c r="T259" s="48">
        <v>0</v>
      </c>
      <c r="U259" s="48">
        <v>0</v>
      </c>
      <c r="V259" s="48">
        <v>0</v>
      </c>
      <c r="W259" s="49"/>
      <c r="X259" s="48">
        <v>8</v>
      </c>
      <c r="Y259" s="48">
        <v>0</v>
      </c>
      <c r="Z259" s="49"/>
      <c r="AA259" s="48">
        <v>12</v>
      </c>
      <c r="AB259" s="49"/>
      <c r="AC259" s="49"/>
      <c r="AD259" s="49"/>
      <c r="AE259" s="48">
        <v>15</v>
      </c>
      <c r="AF259" s="49"/>
      <c r="AG259" s="49"/>
      <c r="AH259" s="49"/>
      <c r="AI259" s="48">
        <v>0</v>
      </c>
      <c r="AJ259" s="49"/>
      <c r="AK259" s="48">
        <v>0</v>
      </c>
      <c r="AL259" s="73"/>
      <c r="AM259"/>
    </row>
    <row r="260" spans="1:39" ht="20.100000000000001" customHeight="1" x14ac:dyDescent="0.2">
      <c r="D260" s="2" t="s">
        <v>156</v>
      </c>
      <c r="F260" s="39">
        <v>10</v>
      </c>
      <c r="G260" s="39"/>
      <c r="H260" s="39"/>
      <c r="I260" s="39"/>
      <c r="J260" s="39">
        <v>7</v>
      </c>
      <c r="K260" s="39">
        <v>0</v>
      </c>
      <c r="L260" s="39"/>
      <c r="M260" s="39">
        <v>7</v>
      </c>
      <c r="N260" s="39"/>
      <c r="O260" s="39"/>
      <c r="P260" s="39"/>
      <c r="Q260" s="39">
        <v>0</v>
      </c>
      <c r="R260" s="39">
        <v>0</v>
      </c>
      <c r="S260" s="39">
        <v>0</v>
      </c>
      <c r="T260" s="39">
        <v>0</v>
      </c>
      <c r="U260" s="39">
        <v>0</v>
      </c>
      <c r="V260" s="39">
        <v>0</v>
      </c>
      <c r="W260" s="39"/>
      <c r="X260" s="39">
        <v>9</v>
      </c>
      <c r="Y260" s="39">
        <v>0</v>
      </c>
      <c r="Z260" s="39"/>
      <c r="AA260" s="39">
        <v>9</v>
      </c>
      <c r="AB260" s="39"/>
      <c r="AC260" s="39"/>
      <c r="AD260" s="39"/>
      <c r="AE260" s="39">
        <v>8</v>
      </c>
      <c r="AF260" s="39"/>
      <c r="AG260" s="39"/>
      <c r="AH260" s="39"/>
      <c r="AI260" s="39">
        <v>0</v>
      </c>
      <c r="AJ260" s="39"/>
      <c r="AK260" s="39">
        <v>0</v>
      </c>
      <c r="AL260" s="73"/>
      <c r="AM260"/>
    </row>
    <row r="261" spans="1:39" ht="19.5" customHeight="1" x14ac:dyDescent="0.2">
      <c r="D261" s="47" t="s">
        <v>185</v>
      </c>
      <c r="F261" s="48">
        <v>6</v>
      </c>
      <c r="G261" s="49"/>
      <c r="H261" s="49"/>
      <c r="I261" s="49"/>
      <c r="J261" s="48">
        <v>3</v>
      </c>
      <c r="K261" s="48">
        <v>0</v>
      </c>
      <c r="L261" s="49"/>
      <c r="M261" s="48">
        <v>3</v>
      </c>
      <c r="N261" s="49"/>
      <c r="O261" s="49"/>
      <c r="P261" s="49"/>
      <c r="Q261" s="48">
        <v>0</v>
      </c>
      <c r="R261" s="48">
        <v>0</v>
      </c>
      <c r="S261" s="48">
        <v>0</v>
      </c>
      <c r="T261" s="48">
        <v>0</v>
      </c>
      <c r="U261" s="48">
        <v>0</v>
      </c>
      <c r="V261" s="48">
        <v>0</v>
      </c>
      <c r="W261" s="49"/>
      <c r="X261" s="48">
        <v>8</v>
      </c>
      <c r="Y261" s="48">
        <v>0</v>
      </c>
      <c r="Z261" s="49"/>
      <c r="AA261" s="48">
        <v>8</v>
      </c>
      <c r="AB261" s="49"/>
      <c r="AC261" s="49"/>
      <c r="AD261" s="49"/>
      <c r="AE261" s="48">
        <v>1</v>
      </c>
      <c r="AF261" s="49"/>
      <c r="AG261" s="49"/>
      <c r="AH261" s="49"/>
      <c r="AI261" s="48">
        <v>0</v>
      </c>
      <c r="AJ261" s="49"/>
      <c r="AK261" s="48">
        <v>0</v>
      </c>
      <c r="AL261" s="73"/>
      <c r="AM261"/>
    </row>
    <row r="262" spans="1:39" ht="20.100000000000001" customHeight="1" x14ac:dyDescent="0.2"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73"/>
      <c r="AM262"/>
    </row>
    <row r="263" spans="1:39" s="1" customFormat="1" ht="20.100000000000001" customHeight="1" x14ac:dyDescent="0.25">
      <c r="A263" s="3"/>
      <c r="B263" s="6"/>
      <c r="C263" s="51" t="s">
        <v>159</v>
      </c>
      <c r="D263" s="52"/>
      <c r="E263" s="5"/>
      <c r="F263" s="53">
        <v>716</v>
      </c>
      <c r="G263" s="54"/>
      <c r="H263" s="54"/>
      <c r="I263" s="54"/>
      <c r="J263" s="53">
        <v>39</v>
      </c>
      <c r="K263" s="53">
        <v>0</v>
      </c>
      <c r="L263" s="54"/>
      <c r="M263" s="53">
        <v>39</v>
      </c>
      <c r="N263" s="54"/>
      <c r="O263" s="54"/>
      <c r="P263" s="54"/>
      <c r="Q263" s="53">
        <v>9</v>
      </c>
      <c r="R263" s="53">
        <v>147</v>
      </c>
      <c r="S263" s="53">
        <v>0</v>
      </c>
      <c r="T263" s="53">
        <v>0</v>
      </c>
      <c r="U263" s="53">
        <v>0</v>
      </c>
      <c r="V263" s="53">
        <v>1</v>
      </c>
      <c r="W263" s="54"/>
      <c r="X263" s="53">
        <v>72</v>
      </c>
      <c r="Y263" s="53">
        <v>0</v>
      </c>
      <c r="Z263" s="54"/>
      <c r="AA263" s="53">
        <v>229</v>
      </c>
      <c r="AB263" s="54"/>
      <c r="AC263" s="54"/>
      <c r="AD263" s="54"/>
      <c r="AE263" s="53">
        <v>526</v>
      </c>
      <c r="AF263" s="54"/>
      <c r="AG263" s="54"/>
      <c r="AH263" s="54"/>
      <c r="AI263" s="53">
        <v>0</v>
      </c>
      <c r="AJ263" s="54"/>
      <c r="AK263" s="53">
        <v>0</v>
      </c>
      <c r="AL263" s="73"/>
    </row>
    <row r="264" spans="1:39" s="1" customFormat="1" ht="20.100000000000001" customHeight="1" x14ac:dyDescent="0.2">
      <c r="A264" s="3"/>
      <c r="B264" s="6"/>
      <c r="C264" s="3"/>
      <c r="D264" s="3"/>
      <c r="E264" s="5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73"/>
    </row>
    <row r="265" spans="1:39" s="1" customFormat="1" ht="20.100000000000001" customHeight="1" x14ac:dyDescent="0.25">
      <c r="A265" s="3"/>
      <c r="B265" s="57" t="s">
        <v>186</v>
      </c>
      <c r="C265" s="58"/>
      <c r="D265" s="58"/>
      <c r="E265" s="5"/>
      <c r="F265" s="59">
        <v>716</v>
      </c>
      <c r="G265" s="54"/>
      <c r="H265" s="54"/>
      <c r="I265" s="54"/>
      <c r="J265" s="59">
        <v>39</v>
      </c>
      <c r="K265" s="59">
        <v>0</v>
      </c>
      <c r="L265" s="54"/>
      <c r="M265" s="59">
        <v>39</v>
      </c>
      <c r="N265" s="54"/>
      <c r="O265" s="54"/>
      <c r="P265" s="54"/>
      <c r="Q265" s="59">
        <v>9</v>
      </c>
      <c r="R265" s="59">
        <v>147</v>
      </c>
      <c r="S265" s="59">
        <v>0</v>
      </c>
      <c r="T265" s="59">
        <v>0</v>
      </c>
      <c r="U265" s="59">
        <v>0</v>
      </c>
      <c r="V265" s="59">
        <v>1</v>
      </c>
      <c r="W265" s="54"/>
      <c r="X265" s="59">
        <v>72</v>
      </c>
      <c r="Y265" s="59">
        <v>0</v>
      </c>
      <c r="Z265" s="54"/>
      <c r="AA265" s="59">
        <v>229</v>
      </c>
      <c r="AB265" s="54"/>
      <c r="AC265" s="54"/>
      <c r="AD265" s="54"/>
      <c r="AE265" s="59">
        <v>526</v>
      </c>
      <c r="AF265" s="54"/>
      <c r="AG265" s="54"/>
      <c r="AH265" s="54"/>
      <c r="AI265" s="59">
        <v>0</v>
      </c>
      <c r="AJ265" s="54"/>
      <c r="AK265" s="59">
        <v>0</v>
      </c>
      <c r="AL265" s="73"/>
    </row>
    <row r="266" spans="1:39" ht="20.100000000000001" customHeight="1" x14ac:dyDescent="0.2"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73"/>
      <c r="AM266"/>
    </row>
    <row r="267" spans="1:39" ht="20.100000000000001" customHeight="1" x14ac:dyDescent="0.2">
      <c r="B267" s="6" t="s">
        <v>187</v>
      </c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73"/>
      <c r="AM267"/>
    </row>
    <row r="268" spans="1:39" ht="20.100000000000001" customHeight="1" x14ac:dyDescent="0.2">
      <c r="C268" s="3" t="s">
        <v>95</v>
      </c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73"/>
      <c r="AM268"/>
    </row>
    <row r="269" spans="1:39" ht="20.100000000000001" customHeight="1" x14ac:dyDescent="0.2">
      <c r="D269" s="2" t="s">
        <v>96</v>
      </c>
      <c r="F269" s="39">
        <v>0</v>
      </c>
      <c r="G269" s="39"/>
      <c r="H269" s="39"/>
      <c r="I269" s="39"/>
      <c r="J269" s="39">
        <v>0</v>
      </c>
      <c r="K269" s="39">
        <v>0</v>
      </c>
      <c r="L269" s="39"/>
      <c r="M269" s="39">
        <v>0</v>
      </c>
      <c r="N269" s="39"/>
      <c r="O269" s="39"/>
      <c r="P269" s="39"/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/>
      <c r="X269" s="39">
        <v>0</v>
      </c>
      <c r="Y269" s="39">
        <v>0</v>
      </c>
      <c r="Z269" s="39"/>
      <c r="AA269" s="39">
        <v>0</v>
      </c>
      <c r="AB269" s="39"/>
      <c r="AC269" s="39"/>
      <c r="AD269" s="39"/>
      <c r="AE269" s="39">
        <v>0</v>
      </c>
      <c r="AF269" s="39"/>
      <c r="AG269" s="39"/>
      <c r="AH269" s="39"/>
      <c r="AI269" s="39">
        <v>0</v>
      </c>
      <c r="AJ269" s="39"/>
      <c r="AK269" s="39">
        <v>0</v>
      </c>
      <c r="AL269" s="73"/>
      <c r="AM269"/>
    </row>
    <row r="270" spans="1:39" ht="19.5" customHeight="1" x14ac:dyDescent="0.2">
      <c r="D270" s="47" t="s">
        <v>97</v>
      </c>
      <c r="F270" s="48">
        <v>0</v>
      </c>
      <c r="G270" s="49"/>
      <c r="H270" s="49"/>
      <c r="I270" s="49"/>
      <c r="J270" s="48">
        <v>0</v>
      </c>
      <c r="K270" s="48">
        <v>0</v>
      </c>
      <c r="L270" s="49"/>
      <c r="M270" s="48">
        <v>0</v>
      </c>
      <c r="N270" s="49"/>
      <c r="O270" s="49"/>
      <c r="P270" s="49"/>
      <c r="Q270" s="48">
        <v>0</v>
      </c>
      <c r="R270" s="48">
        <v>0</v>
      </c>
      <c r="S270" s="48">
        <v>0</v>
      </c>
      <c r="T270" s="48">
        <v>0</v>
      </c>
      <c r="U270" s="48">
        <v>0</v>
      </c>
      <c r="V270" s="48">
        <v>0</v>
      </c>
      <c r="W270" s="49"/>
      <c r="X270" s="48">
        <v>0</v>
      </c>
      <c r="Y270" s="48">
        <v>0</v>
      </c>
      <c r="Z270" s="49"/>
      <c r="AA270" s="48">
        <v>0</v>
      </c>
      <c r="AB270" s="49"/>
      <c r="AC270" s="49"/>
      <c r="AD270" s="49"/>
      <c r="AE270" s="48">
        <v>0</v>
      </c>
      <c r="AF270" s="49"/>
      <c r="AG270" s="49"/>
      <c r="AH270" s="49"/>
      <c r="AI270" s="48">
        <v>0</v>
      </c>
      <c r="AJ270" s="49"/>
      <c r="AK270" s="48">
        <v>0</v>
      </c>
      <c r="AL270" s="73"/>
      <c r="AM270"/>
    </row>
    <row r="271" spans="1:39" ht="20.100000000000001" customHeight="1" x14ac:dyDescent="0.2">
      <c r="D271" s="2" t="s">
        <v>113</v>
      </c>
      <c r="F271" s="39">
        <v>0</v>
      </c>
      <c r="G271" s="39"/>
      <c r="H271" s="39"/>
      <c r="I271" s="39"/>
      <c r="J271" s="39">
        <v>0</v>
      </c>
      <c r="K271" s="39">
        <v>0</v>
      </c>
      <c r="L271" s="39"/>
      <c r="M271" s="39">
        <v>0</v>
      </c>
      <c r="N271" s="39"/>
      <c r="O271" s="39"/>
      <c r="P271" s="39"/>
      <c r="Q271" s="39">
        <v>0</v>
      </c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39"/>
      <c r="X271" s="39">
        <v>0</v>
      </c>
      <c r="Y271" s="39">
        <v>0</v>
      </c>
      <c r="Z271" s="39"/>
      <c r="AA271" s="39">
        <v>0</v>
      </c>
      <c r="AB271" s="39"/>
      <c r="AC271" s="39"/>
      <c r="AD271" s="39"/>
      <c r="AE271" s="39">
        <v>0</v>
      </c>
      <c r="AF271" s="39"/>
      <c r="AG271" s="39"/>
      <c r="AH271" s="39"/>
      <c r="AI271" s="39">
        <v>0</v>
      </c>
      <c r="AJ271" s="39"/>
      <c r="AK271" s="39">
        <v>0</v>
      </c>
      <c r="AL271" s="73"/>
      <c r="AM271"/>
    </row>
    <row r="272" spans="1:39" ht="19.5" customHeight="1" x14ac:dyDescent="0.2">
      <c r="D272" s="47" t="s">
        <v>99</v>
      </c>
      <c r="F272" s="48">
        <v>0</v>
      </c>
      <c r="G272" s="49"/>
      <c r="H272" s="49"/>
      <c r="I272" s="49"/>
      <c r="J272" s="48">
        <v>0</v>
      </c>
      <c r="K272" s="48">
        <v>0</v>
      </c>
      <c r="L272" s="49"/>
      <c r="M272" s="48">
        <v>0</v>
      </c>
      <c r="N272" s="49"/>
      <c r="O272" s="49"/>
      <c r="P272" s="49"/>
      <c r="Q272" s="48">
        <v>0</v>
      </c>
      <c r="R272" s="48">
        <v>0</v>
      </c>
      <c r="S272" s="48">
        <v>0</v>
      </c>
      <c r="T272" s="48">
        <v>0</v>
      </c>
      <c r="U272" s="48">
        <v>0</v>
      </c>
      <c r="V272" s="48">
        <v>0</v>
      </c>
      <c r="W272" s="49"/>
      <c r="X272" s="48">
        <v>0</v>
      </c>
      <c r="Y272" s="48">
        <v>0</v>
      </c>
      <c r="Z272" s="49"/>
      <c r="AA272" s="48">
        <v>0</v>
      </c>
      <c r="AB272" s="49"/>
      <c r="AC272" s="49"/>
      <c r="AD272" s="49"/>
      <c r="AE272" s="48">
        <v>0</v>
      </c>
      <c r="AF272" s="49"/>
      <c r="AG272" s="49"/>
      <c r="AH272" s="49"/>
      <c r="AI272" s="48">
        <v>0</v>
      </c>
      <c r="AJ272" s="49"/>
      <c r="AK272" s="48">
        <v>0</v>
      </c>
      <c r="AL272" s="73"/>
      <c r="AM272"/>
    </row>
    <row r="273" spans="1:39" ht="20.100000000000001" customHeight="1" x14ac:dyDescent="0.2">
      <c r="D273" s="2" t="s">
        <v>100</v>
      </c>
      <c r="F273" s="39">
        <v>0</v>
      </c>
      <c r="G273" s="39"/>
      <c r="H273" s="39"/>
      <c r="I273" s="39"/>
      <c r="J273" s="39">
        <v>0</v>
      </c>
      <c r="K273" s="39">
        <v>0</v>
      </c>
      <c r="L273" s="39"/>
      <c r="M273" s="39">
        <v>0</v>
      </c>
      <c r="N273" s="39"/>
      <c r="O273" s="39"/>
      <c r="P273" s="39"/>
      <c r="Q273" s="39">
        <v>0</v>
      </c>
      <c r="R273" s="39">
        <v>0</v>
      </c>
      <c r="S273" s="39">
        <v>0</v>
      </c>
      <c r="T273" s="39">
        <v>0</v>
      </c>
      <c r="U273" s="39">
        <v>0</v>
      </c>
      <c r="V273" s="39">
        <v>0</v>
      </c>
      <c r="W273" s="39"/>
      <c r="X273" s="39">
        <v>0</v>
      </c>
      <c r="Y273" s="39">
        <v>0</v>
      </c>
      <c r="Z273" s="39"/>
      <c r="AA273" s="39">
        <v>0</v>
      </c>
      <c r="AB273" s="39"/>
      <c r="AC273" s="39"/>
      <c r="AD273" s="39"/>
      <c r="AE273" s="39">
        <v>0</v>
      </c>
      <c r="AF273" s="39"/>
      <c r="AG273" s="39"/>
      <c r="AH273" s="39"/>
      <c r="AI273" s="39">
        <v>0</v>
      </c>
      <c r="AJ273" s="39"/>
      <c r="AK273" s="39">
        <v>0</v>
      </c>
      <c r="AL273" s="73"/>
      <c r="AM273"/>
    </row>
    <row r="274" spans="1:39" ht="20.100000000000001" customHeight="1" x14ac:dyDescent="0.2"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73"/>
      <c r="AM274"/>
    </row>
    <row r="275" spans="1:39" s="1" customFormat="1" ht="20.100000000000001" customHeight="1" x14ac:dyDescent="0.25">
      <c r="A275" s="3"/>
      <c r="B275" s="6"/>
      <c r="C275" s="51" t="s">
        <v>112</v>
      </c>
      <c r="D275" s="52"/>
      <c r="E275" s="5"/>
      <c r="F275" s="53">
        <v>0</v>
      </c>
      <c r="G275" s="54"/>
      <c r="H275" s="54"/>
      <c r="I275" s="54"/>
      <c r="J275" s="53">
        <v>0</v>
      </c>
      <c r="K275" s="53">
        <v>0</v>
      </c>
      <c r="L275" s="54"/>
      <c r="M275" s="53">
        <v>0</v>
      </c>
      <c r="N275" s="54"/>
      <c r="O275" s="54"/>
      <c r="P275" s="54"/>
      <c r="Q275" s="53">
        <v>0</v>
      </c>
      <c r="R275" s="53">
        <v>0</v>
      </c>
      <c r="S275" s="53">
        <v>0</v>
      </c>
      <c r="T275" s="53">
        <v>0</v>
      </c>
      <c r="U275" s="53">
        <v>0</v>
      </c>
      <c r="V275" s="53">
        <v>0</v>
      </c>
      <c r="W275" s="54"/>
      <c r="X275" s="53">
        <v>0</v>
      </c>
      <c r="Y275" s="53">
        <v>0</v>
      </c>
      <c r="Z275" s="54"/>
      <c r="AA275" s="53">
        <v>0</v>
      </c>
      <c r="AB275" s="54"/>
      <c r="AC275" s="54"/>
      <c r="AD275" s="54"/>
      <c r="AE275" s="53">
        <v>0</v>
      </c>
      <c r="AF275" s="54"/>
      <c r="AG275" s="54"/>
      <c r="AH275" s="54"/>
      <c r="AI275" s="53">
        <v>0</v>
      </c>
      <c r="AJ275" s="54"/>
      <c r="AK275" s="53">
        <v>0</v>
      </c>
      <c r="AL275" s="73"/>
    </row>
    <row r="276" spans="1:39" ht="20.100000000000001" customHeight="1" x14ac:dyDescent="0.2"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73"/>
      <c r="AM276"/>
    </row>
    <row r="277" spans="1:39" ht="20.100000000000001" customHeight="1" x14ac:dyDescent="0.2">
      <c r="C277" s="3" t="s">
        <v>188</v>
      </c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73"/>
      <c r="AM277"/>
    </row>
    <row r="278" spans="1:39" ht="20.100000000000001" customHeight="1" x14ac:dyDescent="0.2">
      <c r="D278" s="2" t="s">
        <v>122</v>
      </c>
      <c r="F278" s="39">
        <v>4</v>
      </c>
      <c r="G278" s="39"/>
      <c r="H278" s="39"/>
      <c r="I278" s="39"/>
      <c r="J278" s="39">
        <v>1</v>
      </c>
      <c r="K278" s="39">
        <v>0</v>
      </c>
      <c r="L278" s="39"/>
      <c r="M278" s="39">
        <v>1</v>
      </c>
      <c r="N278" s="39"/>
      <c r="O278" s="39"/>
      <c r="P278" s="39"/>
      <c r="Q278" s="39">
        <v>0</v>
      </c>
      <c r="R278" s="39">
        <v>0</v>
      </c>
      <c r="S278" s="39">
        <v>0</v>
      </c>
      <c r="T278" s="39">
        <v>0</v>
      </c>
      <c r="U278" s="39">
        <v>0</v>
      </c>
      <c r="V278" s="39">
        <v>0</v>
      </c>
      <c r="W278" s="39"/>
      <c r="X278" s="39">
        <v>0</v>
      </c>
      <c r="Y278" s="39">
        <v>0</v>
      </c>
      <c r="Z278" s="39"/>
      <c r="AA278" s="39">
        <v>0</v>
      </c>
      <c r="AB278" s="39"/>
      <c r="AC278" s="39"/>
      <c r="AD278" s="39"/>
      <c r="AE278" s="39">
        <v>5</v>
      </c>
      <c r="AF278" s="39"/>
      <c r="AG278" s="39"/>
      <c r="AH278" s="39"/>
      <c r="AI278" s="39">
        <v>0</v>
      </c>
      <c r="AJ278" s="39"/>
      <c r="AK278" s="39">
        <v>0</v>
      </c>
      <c r="AL278" s="73"/>
      <c r="AM278"/>
    </row>
    <row r="279" spans="1:39" ht="19.5" customHeight="1" x14ac:dyDescent="0.2">
      <c r="D279" s="47" t="s">
        <v>97</v>
      </c>
      <c r="F279" s="48">
        <v>0</v>
      </c>
      <c r="G279" s="49"/>
      <c r="H279" s="49"/>
      <c r="I279" s="49"/>
      <c r="J279" s="48">
        <v>0</v>
      </c>
      <c r="K279" s="48">
        <v>0</v>
      </c>
      <c r="L279" s="49"/>
      <c r="M279" s="48">
        <v>0</v>
      </c>
      <c r="N279" s="49"/>
      <c r="O279" s="49"/>
      <c r="P279" s="49"/>
      <c r="Q279" s="48">
        <v>0</v>
      </c>
      <c r="R279" s="48">
        <v>0</v>
      </c>
      <c r="S279" s="48">
        <v>0</v>
      </c>
      <c r="T279" s="48">
        <v>0</v>
      </c>
      <c r="U279" s="48">
        <v>0</v>
      </c>
      <c r="V279" s="48">
        <v>0</v>
      </c>
      <c r="W279" s="49"/>
      <c r="X279" s="48">
        <v>0</v>
      </c>
      <c r="Y279" s="48">
        <v>0</v>
      </c>
      <c r="Z279" s="49"/>
      <c r="AA279" s="48">
        <v>0</v>
      </c>
      <c r="AB279" s="49"/>
      <c r="AC279" s="49"/>
      <c r="AD279" s="49"/>
      <c r="AE279" s="48">
        <v>0</v>
      </c>
      <c r="AF279" s="49"/>
      <c r="AG279" s="49"/>
      <c r="AH279" s="49"/>
      <c r="AI279" s="48">
        <v>0</v>
      </c>
      <c r="AJ279" s="49"/>
      <c r="AK279" s="48">
        <v>0</v>
      </c>
      <c r="AL279" s="73"/>
      <c r="AM279"/>
    </row>
    <row r="280" spans="1:39" ht="20.100000000000001" customHeight="1" x14ac:dyDescent="0.2">
      <c r="D280" s="2" t="s">
        <v>113</v>
      </c>
      <c r="F280" s="39">
        <v>0</v>
      </c>
      <c r="G280" s="39"/>
      <c r="H280" s="39"/>
      <c r="I280" s="39"/>
      <c r="J280" s="39">
        <v>0</v>
      </c>
      <c r="K280" s="39">
        <v>0</v>
      </c>
      <c r="L280" s="39"/>
      <c r="M280" s="39">
        <v>0</v>
      </c>
      <c r="N280" s="39"/>
      <c r="O280" s="39"/>
      <c r="P280" s="39"/>
      <c r="Q280" s="39">
        <v>0</v>
      </c>
      <c r="R280" s="39">
        <v>0</v>
      </c>
      <c r="S280" s="39">
        <v>0</v>
      </c>
      <c r="T280" s="39">
        <v>0</v>
      </c>
      <c r="U280" s="39">
        <v>0</v>
      </c>
      <c r="V280" s="39">
        <v>0</v>
      </c>
      <c r="W280" s="39"/>
      <c r="X280" s="39">
        <v>0</v>
      </c>
      <c r="Y280" s="39">
        <v>0</v>
      </c>
      <c r="Z280" s="39"/>
      <c r="AA280" s="39">
        <v>0</v>
      </c>
      <c r="AB280" s="39"/>
      <c r="AC280" s="39"/>
      <c r="AD280" s="39"/>
      <c r="AE280" s="39">
        <v>0</v>
      </c>
      <c r="AF280" s="39"/>
      <c r="AG280" s="39"/>
      <c r="AH280" s="39"/>
      <c r="AI280" s="39">
        <v>0</v>
      </c>
      <c r="AJ280" s="39"/>
      <c r="AK280" s="39">
        <v>0</v>
      </c>
      <c r="AL280" s="73"/>
      <c r="AM280"/>
    </row>
    <row r="281" spans="1:39" ht="19.5" customHeight="1" x14ac:dyDescent="0.2">
      <c r="D281" s="47" t="s">
        <v>99</v>
      </c>
      <c r="F281" s="48">
        <v>0</v>
      </c>
      <c r="G281" s="49"/>
      <c r="H281" s="49"/>
      <c r="I281" s="49"/>
      <c r="J281" s="48">
        <v>0</v>
      </c>
      <c r="K281" s="48">
        <v>0</v>
      </c>
      <c r="L281" s="49"/>
      <c r="M281" s="48">
        <v>0</v>
      </c>
      <c r="N281" s="49"/>
      <c r="O281" s="49"/>
      <c r="P281" s="49"/>
      <c r="Q281" s="48">
        <v>0</v>
      </c>
      <c r="R281" s="48">
        <v>0</v>
      </c>
      <c r="S281" s="48">
        <v>0</v>
      </c>
      <c r="T281" s="48">
        <v>0</v>
      </c>
      <c r="U281" s="48">
        <v>0</v>
      </c>
      <c r="V281" s="48">
        <v>0</v>
      </c>
      <c r="W281" s="49"/>
      <c r="X281" s="48">
        <v>0</v>
      </c>
      <c r="Y281" s="48">
        <v>0</v>
      </c>
      <c r="Z281" s="49"/>
      <c r="AA281" s="48">
        <v>0</v>
      </c>
      <c r="AB281" s="49"/>
      <c r="AC281" s="49"/>
      <c r="AD281" s="49"/>
      <c r="AE281" s="48">
        <v>0</v>
      </c>
      <c r="AF281" s="49"/>
      <c r="AG281" s="49"/>
      <c r="AH281" s="49"/>
      <c r="AI281" s="48">
        <v>0</v>
      </c>
      <c r="AJ281" s="49"/>
      <c r="AK281" s="48">
        <v>0</v>
      </c>
      <c r="AL281" s="73"/>
      <c r="AM281"/>
    </row>
    <row r="282" spans="1:39" ht="20.100000000000001" customHeight="1" x14ac:dyDescent="0.2">
      <c r="D282" s="2" t="s">
        <v>114</v>
      </c>
      <c r="F282" s="39">
        <v>0</v>
      </c>
      <c r="G282" s="39"/>
      <c r="H282" s="39"/>
      <c r="I282" s="39"/>
      <c r="J282" s="39">
        <v>0</v>
      </c>
      <c r="K282" s="39">
        <v>0</v>
      </c>
      <c r="L282" s="39"/>
      <c r="M282" s="39">
        <v>0</v>
      </c>
      <c r="N282" s="39"/>
      <c r="O282" s="39"/>
      <c r="P282" s="39"/>
      <c r="Q282" s="39">
        <v>0</v>
      </c>
      <c r="R282" s="39">
        <v>0</v>
      </c>
      <c r="S282" s="39">
        <v>0</v>
      </c>
      <c r="T282" s="39">
        <v>0</v>
      </c>
      <c r="U282" s="39">
        <v>0</v>
      </c>
      <c r="V282" s="39">
        <v>0</v>
      </c>
      <c r="W282" s="39"/>
      <c r="X282" s="39">
        <v>0</v>
      </c>
      <c r="Y282" s="39">
        <v>0</v>
      </c>
      <c r="Z282" s="39"/>
      <c r="AA282" s="39">
        <v>0</v>
      </c>
      <c r="AB282" s="39"/>
      <c r="AC282" s="39"/>
      <c r="AD282" s="39"/>
      <c r="AE282" s="39">
        <v>0</v>
      </c>
      <c r="AF282" s="39"/>
      <c r="AG282" s="39"/>
      <c r="AH282" s="39"/>
      <c r="AI282" s="39">
        <v>0</v>
      </c>
      <c r="AJ282" s="39"/>
      <c r="AK282" s="39">
        <v>0</v>
      </c>
      <c r="AL282" s="73"/>
      <c r="AM282"/>
    </row>
    <row r="283" spans="1:39" ht="19.5" customHeight="1" x14ac:dyDescent="0.2">
      <c r="D283" s="47" t="s">
        <v>101</v>
      </c>
      <c r="F283" s="48">
        <v>0</v>
      </c>
      <c r="G283" s="49"/>
      <c r="H283" s="49"/>
      <c r="I283" s="49"/>
      <c r="J283" s="48">
        <v>0</v>
      </c>
      <c r="K283" s="48">
        <v>0</v>
      </c>
      <c r="L283" s="49"/>
      <c r="M283" s="48">
        <v>0</v>
      </c>
      <c r="N283" s="49"/>
      <c r="O283" s="49"/>
      <c r="P283" s="49"/>
      <c r="Q283" s="48">
        <v>0</v>
      </c>
      <c r="R283" s="48">
        <v>0</v>
      </c>
      <c r="S283" s="48">
        <v>0</v>
      </c>
      <c r="T283" s="48">
        <v>0</v>
      </c>
      <c r="U283" s="48">
        <v>0</v>
      </c>
      <c r="V283" s="48">
        <v>0</v>
      </c>
      <c r="W283" s="49"/>
      <c r="X283" s="48">
        <v>0</v>
      </c>
      <c r="Y283" s="48">
        <v>0</v>
      </c>
      <c r="Z283" s="49"/>
      <c r="AA283" s="48">
        <v>0</v>
      </c>
      <c r="AB283" s="49"/>
      <c r="AC283" s="49"/>
      <c r="AD283" s="49"/>
      <c r="AE283" s="48">
        <v>0</v>
      </c>
      <c r="AF283" s="49"/>
      <c r="AG283" s="49"/>
      <c r="AH283" s="49"/>
      <c r="AI283" s="48">
        <v>0</v>
      </c>
      <c r="AJ283" s="49"/>
      <c r="AK283" s="48">
        <v>0</v>
      </c>
      <c r="AL283" s="73"/>
      <c r="AM283"/>
    </row>
    <row r="284" spans="1:39" ht="20.100000000000001" customHeight="1" x14ac:dyDescent="0.2"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73"/>
      <c r="AM284"/>
    </row>
    <row r="285" spans="1:39" s="1" customFormat="1" ht="20.100000000000001" customHeight="1" x14ac:dyDescent="0.25">
      <c r="A285" s="3"/>
      <c r="B285" s="6"/>
      <c r="C285" s="51" t="s">
        <v>189</v>
      </c>
      <c r="D285" s="52"/>
      <c r="E285" s="5"/>
      <c r="F285" s="53">
        <v>4</v>
      </c>
      <c r="G285" s="54"/>
      <c r="H285" s="54"/>
      <c r="I285" s="54"/>
      <c r="J285" s="53">
        <v>1</v>
      </c>
      <c r="K285" s="53">
        <v>0</v>
      </c>
      <c r="L285" s="54"/>
      <c r="M285" s="53">
        <v>1</v>
      </c>
      <c r="N285" s="54"/>
      <c r="O285" s="54"/>
      <c r="P285" s="54"/>
      <c r="Q285" s="53">
        <v>0</v>
      </c>
      <c r="R285" s="53">
        <v>0</v>
      </c>
      <c r="S285" s="53">
        <v>0</v>
      </c>
      <c r="T285" s="53">
        <v>0</v>
      </c>
      <c r="U285" s="53">
        <v>0</v>
      </c>
      <c r="V285" s="53">
        <v>0</v>
      </c>
      <c r="W285" s="54"/>
      <c r="X285" s="53">
        <v>0</v>
      </c>
      <c r="Y285" s="53">
        <v>0</v>
      </c>
      <c r="Z285" s="54"/>
      <c r="AA285" s="53">
        <v>0</v>
      </c>
      <c r="AB285" s="54"/>
      <c r="AC285" s="54"/>
      <c r="AD285" s="54"/>
      <c r="AE285" s="53">
        <v>5</v>
      </c>
      <c r="AF285" s="54"/>
      <c r="AG285" s="54"/>
      <c r="AH285" s="54"/>
      <c r="AI285" s="53">
        <v>0</v>
      </c>
      <c r="AJ285" s="54"/>
      <c r="AK285" s="53">
        <v>0</v>
      </c>
      <c r="AL285" s="73"/>
    </row>
    <row r="286" spans="1:39" ht="20.100000000000001" customHeight="1" x14ac:dyDescent="0.2"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73"/>
      <c r="AM286"/>
    </row>
    <row r="287" spans="1:39" ht="20.100000000000001" customHeight="1" x14ac:dyDescent="0.2">
      <c r="C287" s="3" t="s">
        <v>130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73"/>
      <c r="AM287"/>
    </row>
    <row r="288" spans="1:39" ht="20.100000000000001" customHeight="1" x14ac:dyDescent="0.2">
      <c r="D288" s="2" t="s">
        <v>122</v>
      </c>
      <c r="F288" s="39">
        <v>0</v>
      </c>
      <c r="G288" s="39"/>
      <c r="H288" s="39"/>
      <c r="I288" s="39"/>
      <c r="J288" s="39">
        <v>0</v>
      </c>
      <c r="K288" s="39">
        <v>0</v>
      </c>
      <c r="L288" s="39"/>
      <c r="M288" s="39">
        <v>0</v>
      </c>
      <c r="N288" s="39"/>
      <c r="O288" s="39"/>
      <c r="P288" s="39"/>
      <c r="Q288" s="39">
        <v>0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/>
      <c r="X288" s="39">
        <v>0</v>
      </c>
      <c r="Y288" s="39">
        <v>0</v>
      </c>
      <c r="Z288" s="39"/>
      <c r="AA288" s="39">
        <v>0</v>
      </c>
      <c r="AB288" s="39"/>
      <c r="AC288" s="39"/>
      <c r="AD288" s="39"/>
      <c r="AE288" s="39">
        <v>0</v>
      </c>
      <c r="AF288" s="39"/>
      <c r="AG288" s="39"/>
      <c r="AH288" s="39"/>
      <c r="AI288" s="39">
        <v>0</v>
      </c>
      <c r="AJ288" s="39"/>
      <c r="AK288" s="39">
        <v>0</v>
      </c>
      <c r="AL288" s="73"/>
      <c r="AM288"/>
    </row>
    <row r="289" spans="1:39" ht="20.100000000000001" customHeight="1" x14ac:dyDescent="0.2"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73"/>
      <c r="AM289"/>
    </row>
    <row r="290" spans="1:39" s="1" customFormat="1" ht="20.100000000000001" customHeight="1" x14ac:dyDescent="0.25">
      <c r="A290" s="3"/>
      <c r="B290" s="6"/>
      <c r="C290" s="51" t="s">
        <v>133</v>
      </c>
      <c r="D290" s="52"/>
      <c r="E290" s="5"/>
      <c r="F290" s="53">
        <v>0</v>
      </c>
      <c r="G290" s="54"/>
      <c r="H290" s="54"/>
      <c r="I290" s="54"/>
      <c r="J290" s="53">
        <v>0</v>
      </c>
      <c r="K290" s="53">
        <v>0</v>
      </c>
      <c r="L290" s="54"/>
      <c r="M290" s="53">
        <v>0</v>
      </c>
      <c r="N290" s="54"/>
      <c r="O290" s="54"/>
      <c r="P290" s="54"/>
      <c r="Q290" s="53">
        <v>0</v>
      </c>
      <c r="R290" s="53">
        <v>0</v>
      </c>
      <c r="S290" s="53">
        <v>0</v>
      </c>
      <c r="T290" s="53">
        <v>0</v>
      </c>
      <c r="U290" s="53">
        <v>0</v>
      </c>
      <c r="V290" s="53">
        <v>0</v>
      </c>
      <c r="W290" s="54"/>
      <c r="X290" s="53">
        <v>0</v>
      </c>
      <c r="Y290" s="53">
        <v>0</v>
      </c>
      <c r="Z290" s="54"/>
      <c r="AA290" s="53">
        <v>0</v>
      </c>
      <c r="AB290" s="54"/>
      <c r="AC290" s="54"/>
      <c r="AD290" s="54"/>
      <c r="AE290" s="53">
        <v>0</v>
      </c>
      <c r="AF290" s="54"/>
      <c r="AG290" s="54"/>
      <c r="AH290" s="54"/>
      <c r="AI290" s="53">
        <v>0</v>
      </c>
      <c r="AJ290" s="54"/>
      <c r="AK290" s="53">
        <v>0</v>
      </c>
      <c r="AL290" s="73"/>
    </row>
    <row r="291" spans="1:39" ht="20.100000000000001" customHeight="1" x14ac:dyDescent="0.2"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73"/>
      <c r="AM291"/>
    </row>
    <row r="292" spans="1:39" ht="20.100000000000001" customHeight="1" x14ac:dyDescent="0.2">
      <c r="C292" s="3" t="s">
        <v>0</v>
      </c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73"/>
      <c r="AM292"/>
    </row>
    <row r="293" spans="1:39" ht="20.100000000000001" customHeight="1" x14ac:dyDescent="0.2">
      <c r="D293" s="2" t="s">
        <v>96</v>
      </c>
      <c r="F293" s="39">
        <v>136</v>
      </c>
      <c r="G293" s="39"/>
      <c r="H293" s="39"/>
      <c r="I293" s="39"/>
      <c r="J293" s="39">
        <v>0</v>
      </c>
      <c r="K293" s="39">
        <v>0</v>
      </c>
      <c r="L293" s="39"/>
      <c r="M293" s="39">
        <v>0</v>
      </c>
      <c r="N293" s="39"/>
      <c r="O293" s="39"/>
      <c r="P293" s="39"/>
      <c r="Q293" s="39">
        <v>0</v>
      </c>
      <c r="R293" s="39">
        <v>78</v>
      </c>
      <c r="S293" s="39">
        <v>0</v>
      </c>
      <c r="T293" s="39">
        <v>0</v>
      </c>
      <c r="U293" s="39">
        <v>0</v>
      </c>
      <c r="V293" s="39">
        <v>0</v>
      </c>
      <c r="W293" s="39"/>
      <c r="X293" s="39">
        <v>37</v>
      </c>
      <c r="Y293" s="39">
        <v>3</v>
      </c>
      <c r="Z293" s="39"/>
      <c r="AA293" s="39">
        <v>118</v>
      </c>
      <c r="AB293" s="39"/>
      <c r="AC293" s="39"/>
      <c r="AD293" s="39"/>
      <c r="AE293" s="39">
        <v>18</v>
      </c>
      <c r="AF293" s="39"/>
      <c r="AG293" s="39"/>
      <c r="AH293" s="39"/>
      <c r="AI293" s="39">
        <v>0</v>
      </c>
      <c r="AJ293" s="39"/>
      <c r="AK293" s="39">
        <v>0</v>
      </c>
      <c r="AL293" s="73"/>
      <c r="AM293"/>
    </row>
    <row r="294" spans="1:39" ht="19.5" customHeight="1" x14ac:dyDescent="0.2">
      <c r="D294" s="47" t="s">
        <v>97</v>
      </c>
      <c r="F294" s="48">
        <v>0</v>
      </c>
      <c r="G294" s="49"/>
      <c r="H294" s="49"/>
      <c r="I294" s="49"/>
      <c r="J294" s="48">
        <v>0</v>
      </c>
      <c r="K294" s="48">
        <v>0</v>
      </c>
      <c r="L294" s="49"/>
      <c r="M294" s="48">
        <v>0</v>
      </c>
      <c r="N294" s="49"/>
      <c r="O294" s="49"/>
      <c r="P294" s="49"/>
      <c r="Q294" s="48">
        <v>0</v>
      </c>
      <c r="R294" s="48">
        <v>0</v>
      </c>
      <c r="S294" s="48">
        <v>0</v>
      </c>
      <c r="T294" s="48">
        <v>0</v>
      </c>
      <c r="U294" s="48">
        <v>0</v>
      </c>
      <c r="V294" s="48">
        <v>0</v>
      </c>
      <c r="W294" s="49"/>
      <c r="X294" s="48">
        <v>0</v>
      </c>
      <c r="Y294" s="48">
        <v>0</v>
      </c>
      <c r="Z294" s="49"/>
      <c r="AA294" s="48">
        <v>0</v>
      </c>
      <c r="AB294" s="49"/>
      <c r="AC294" s="49"/>
      <c r="AD294" s="49"/>
      <c r="AE294" s="48">
        <v>0</v>
      </c>
      <c r="AF294" s="49"/>
      <c r="AG294" s="49"/>
      <c r="AH294" s="49"/>
      <c r="AI294" s="48">
        <v>0</v>
      </c>
      <c r="AJ294" s="49"/>
      <c r="AK294" s="48">
        <v>0</v>
      </c>
      <c r="AL294" s="73"/>
      <c r="AM294"/>
    </row>
    <row r="295" spans="1:39" ht="20.100000000000001" customHeight="1" x14ac:dyDescent="0.2"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73"/>
      <c r="AM295"/>
    </row>
    <row r="296" spans="1:39" s="1" customFormat="1" ht="20.100000000000001" customHeight="1" x14ac:dyDescent="0.25">
      <c r="A296" s="3"/>
      <c r="B296" s="6"/>
      <c r="C296" s="51" t="s">
        <v>120</v>
      </c>
      <c r="D296" s="52"/>
      <c r="E296" s="5"/>
      <c r="F296" s="53">
        <v>136</v>
      </c>
      <c r="G296" s="54"/>
      <c r="H296" s="54"/>
      <c r="I296" s="54"/>
      <c r="J296" s="53">
        <v>0</v>
      </c>
      <c r="K296" s="53">
        <v>0</v>
      </c>
      <c r="L296" s="54"/>
      <c r="M296" s="53">
        <v>0</v>
      </c>
      <c r="N296" s="54"/>
      <c r="O296" s="54"/>
      <c r="P296" s="54"/>
      <c r="Q296" s="53">
        <v>0</v>
      </c>
      <c r="R296" s="53">
        <v>78</v>
      </c>
      <c r="S296" s="53">
        <v>0</v>
      </c>
      <c r="T296" s="53">
        <v>0</v>
      </c>
      <c r="U296" s="53">
        <v>0</v>
      </c>
      <c r="V296" s="53">
        <v>0</v>
      </c>
      <c r="W296" s="54"/>
      <c r="X296" s="53">
        <v>37</v>
      </c>
      <c r="Y296" s="53">
        <v>3</v>
      </c>
      <c r="Z296" s="54"/>
      <c r="AA296" s="53">
        <v>118</v>
      </c>
      <c r="AB296" s="54"/>
      <c r="AC296" s="54"/>
      <c r="AD296" s="54"/>
      <c r="AE296" s="53">
        <v>18</v>
      </c>
      <c r="AF296" s="54"/>
      <c r="AG296" s="54"/>
      <c r="AH296" s="54"/>
      <c r="AI296" s="53">
        <v>0</v>
      </c>
      <c r="AJ296" s="54"/>
      <c r="AK296" s="53">
        <v>0</v>
      </c>
      <c r="AL296" s="73"/>
    </row>
    <row r="297" spans="1:39" ht="20.100000000000001" customHeight="1" x14ac:dyDescent="0.2"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73"/>
      <c r="AM297"/>
    </row>
    <row r="298" spans="1:39" s="1" customFormat="1" ht="20.100000000000001" customHeight="1" x14ac:dyDescent="0.2">
      <c r="A298" s="3"/>
      <c r="B298" s="6"/>
      <c r="C298" s="3" t="s">
        <v>139</v>
      </c>
      <c r="D298" s="3"/>
      <c r="E298" s="5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73"/>
    </row>
    <row r="299" spans="1:39" ht="20.100000000000001" customHeight="1" x14ac:dyDescent="0.2">
      <c r="D299" s="2" t="s">
        <v>190</v>
      </c>
      <c r="F299" s="39">
        <v>0</v>
      </c>
      <c r="G299" s="39"/>
      <c r="H299" s="39"/>
      <c r="I299" s="39"/>
      <c r="J299" s="39">
        <v>0</v>
      </c>
      <c r="K299" s="39">
        <v>0</v>
      </c>
      <c r="L299" s="39"/>
      <c r="M299" s="39">
        <v>0</v>
      </c>
      <c r="N299" s="39"/>
      <c r="O299" s="39"/>
      <c r="P299" s="39"/>
      <c r="Q299" s="39">
        <v>0</v>
      </c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39"/>
      <c r="X299" s="39">
        <v>0</v>
      </c>
      <c r="Y299" s="39">
        <v>0</v>
      </c>
      <c r="Z299" s="39"/>
      <c r="AA299" s="39">
        <v>0</v>
      </c>
      <c r="AB299" s="39"/>
      <c r="AC299" s="39"/>
      <c r="AD299" s="39"/>
      <c r="AE299" s="39">
        <v>0</v>
      </c>
      <c r="AF299" s="39"/>
      <c r="AG299" s="39"/>
      <c r="AH299" s="39"/>
      <c r="AI299" s="39">
        <v>0</v>
      </c>
      <c r="AJ299" s="39"/>
      <c r="AK299" s="39">
        <v>0</v>
      </c>
      <c r="AL299" s="73"/>
      <c r="AM299"/>
    </row>
    <row r="300" spans="1:39" ht="19.5" customHeight="1" x14ac:dyDescent="0.2">
      <c r="D300" s="47" t="s">
        <v>191</v>
      </c>
      <c r="F300" s="48">
        <v>0</v>
      </c>
      <c r="G300" s="49"/>
      <c r="H300" s="49"/>
      <c r="I300" s="49"/>
      <c r="J300" s="48">
        <v>0</v>
      </c>
      <c r="K300" s="48">
        <v>0</v>
      </c>
      <c r="L300" s="49"/>
      <c r="M300" s="48">
        <v>0</v>
      </c>
      <c r="N300" s="49"/>
      <c r="O300" s="49"/>
      <c r="P300" s="49"/>
      <c r="Q300" s="48">
        <v>0</v>
      </c>
      <c r="R300" s="48">
        <v>0</v>
      </c>
      <c r="S300" s="48">
        <v>0</v>
      </c>
      <c r="T300" s="48">
        <v>0</v>
      </c>
      <c r="U300" s="48">
        <v>0</v>
      </c>
      <c r="V300" s="48">
        <v>0</v>
      </c>
      <c r="W300" s="49"/>
      <c r="X300" s="48">
        <v>0</v>
      </c>
      <c r="Y300" s="48">
        <v>0</v>
      </c>
      <c r="Z300" s="49"/>
      <c r="AA300" s="48">
        <v>0</v>
      </c>
      <c r="AB300" s="49"/>
      <c r="AC300" s="49"/>
      <c r="AD300" s="49"/>
      <c r="AE300" s="48">
        <v>0</v>
      </c>
      <c r="AF300" s="49"/>
      <c r="AG300" s="49"/>
      <c r="AH300" s="49"/>
      <c r="AI300" s="48">
        <v>0</v>
      </c>
      <c r="AJ300" s="49"/>
      <c r="AK300" s="48">
        <v>0</v>
      </c>
      <c r="AL300" s="73"/>
      <c r="AM300"/>
    </row>
    <row r="301" spans="1:39" ht="20.100000000000001" customHeight="1" x14ac:dyDescent="0.2">
      <c r="D301" s="2" t="s">
        <v>192</v>
      </c>
      <c r="F301" s="39">
        <v>0</v>
      </c>
      <c r="G301" s="39"/>
      <c r="H301" s="39"/>
      <c r="I301" s="39"/>
      <c r="J301" s="39">
        <v>0</v>
      </c>
      <c r="K301" s="39">
        <v>0</v>
      </c>
      <c r="L301" s="39"/>
      <c r="M301" s="39">
        <v>0</v>
      </c>
      <c r="N301" s="39"/>
      <c r="O301" s="39"/>
      <c r="P301" s="39"/>
      <c r="Q301" s="39">
        <v>0</v>
      </c>
      <c r="R301" s="39">
        <v>0</v>
      </c>
      <c r="S301" s="39">
        <v>0</v>
      </c>
      <c r="T301" s="39">
        <v>0</v>
      </c>
      <c r="U301" s="39">
        <v>0</v>
      </c>
      <c r="V301" s="39">
        <v>0</v>
      </c>
      <c r="W301" s="39"/>
      <c r="X301" s="39">
        <v>0</v>
      </c>
      <c r="Y301" s="39">
        <v>0</v>
      </c>
      <c r="Z301" s="39"/>
      <c r="AA301" s="39">
        <v>0</v>
      </c>
      <c r="AB301" s="39"/>
      <c r="AC301" s="39"/>
      <c r="AD301" s="39"/>
      <c r="AE301" s="39">
        <v>0</v>
      </c>
      <c r="AF301" s="39"/>
      <c r="AG301" s="39"/>
      <c r="AH301" s="39"/>
      <c r="AI301" s="39">
        <v>0</v>
      </c>
      <c r="AJ301" s="39"/>
      <c r="AK301" s="39">
        <v>0</v>
      </c>
      <c r="AL301" s="73"/>
      <c r="AM301"/>
    </row>
    <row r="302" spans="1:39" ht="19.5" customHeight="1" x14ac:dyDescent="0.2">
      <c r="D302" s="47" t="s">
        <v>193</v>
      </c>
      <c r="F302" s="48">
        <v>0</v>
      </c>
      <c r="G302" s="49"/>
      <c r="H302" s="49"/>
      <c r="I302" s="49"/>
      <c r="J302" s="48">
        <v>0</v>
      </c>
      <c r="K302" s="48">
        <v>0</v>
      </c>
      <c r="L302" s="49"/>
      <c r="M302" s="48">
        <v>0</v>
      </c>
      <c r="N302" s="49"/>
      <c r="O302" s="49"/>
      <c r="P302" s="49"/>
      <c r="Q302" s="48">
        <v>0</v>
      </c>
      <c r="R302" s="48">
        <v>0</v>
      </c>
      <c r="S302" s="48">
        <v>0</v>
      </c>
      <c r="T302" s="48">
        <v>0</v>
      </c>
      <c r="U302" s="48">
        <v>0</v>
      </c>
      <c r="V302" s="48">
        <v>0</v>
      </c>
      <c r="W302" s="49"/>
      <c r="X302" s="48">
        <v>0</v>
      </c>
      <c r="Y302" s="48">
        <v>0</v>
      </c>
      <c r="Z302" s="49"/>
      <c r="AA302" s="48">
        <v>0</v>
      </c>
      <c r="AB302" s="49"/>
      <c r="AC302" s="49"/>
      <c r="AD302" s="49"/>
      <c r="AE302" s="48">
        <v>0</v>
      </c>
      <c r="AF302" s="49"/>
      <c r="AG302" s="49"/>
      <c r="AH302" s="49"/>
      <c r="AI302" s="48">
        <v>0</v>
      </c>
      <c r="AJ302" s="49"/>
      <c r="AK302" s="48">
        <v>0</v>
      </c>
      <c r="AL302" s="73"/>
      <c r="AM302"/>
    </row>
    <row r="303" spans="1:39" s="1" customFormat="1" ht="20.100000000000001" customHeight="1" x14ac:dyDescent="0.2">
      <c r="A303" s="3"/>
      <c r="B303" s="6"/>
      <c r="C303" s="3"/>
      <c r="D303" s="3"/>
      <c r="E303" s="5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73"/>
    </row>
    <row r="304" spans="1:39" s="1" customFormat="1" ht="20.100000000000001" customHeight="1" x14ac:dyDescent="0.25">
      <c r="A304" s="3"/>
      <c r="B304" s="6"/>
      <c r="C304" s="51" t="s">
        <v>194</v>
      </c>
      <c r="D304" s="52"/>
      <c r="E304" s="5"/>
      <c r="F304" s="53">
        <v>0</v>
      </c>
      <c r="G304" s="54"/>
      <c r="H304" s="54"/>
      <c r="I304" s="54"/>
      <c r="J304" s="53">
        <v>0</v>
      </c>
      <c r="K304" s="53">
        <v>0</v>
      </c>
      <c r="L304" s="54"/>
      <c r="M304" s="53">
        <v>0</v>
      </c>
      <c r="N304" s="54"/>
      <c r="O304" s="54"/>
      <c r="P304" s="54"/>
      <c r="Q304" s="53">
        <v>0</v>
      </c>
      <c r="R304" s="53">
        <v>0</v>
      </c>
      <c r="S304" s="53">
        <v>0</v>
      </c>
      <c r="T304" s="53">
        <v>0</v>
      </c>
      <c r="U304" s="53">
        <v>0</v>
      </c>
      <c r="V304" s="53">
        <v>0</v>
      </c>
      <c r="W304" s="54"/>
      <c r="X304" s="53">
        <v>0</v>
      </c>
      <c r="Y304" s="53">
        <v>0</v>
      </c>
      <c r="Z304" s="54"/>
      <c r="AA304" s="53">
        <v>0</v>
      </c>
      <c r="AB304" s="54"/>
      <c r="AC304" s="54"/>
      <c r="AD304" s="54"/>
      <c r="AE304" s="53">
        <v>0</v>
      </c>
      <c r="AF304" s="54"/>
      <c r="AG304" s="54"/>
      <c r="AH304" s="54"/>
      <c r="AI304" s="53">
        <v>0</v>
      </c>
      <c r="AJ304" s="54"/>
      <c r="AK304" s="53">
        <v>0</v>
      </c>
      <c r="AL304" s="73"/>
    </row>
    <row r="305" spans="1:39" s="1" customFormat="1" ht="20.100000000000001" customHeight="1" x14ac:dyDescent="0.2">
      <c r="A305" s="3"/>
      <c r="B305" s="6"/>
      <c r="C305" s="3"/>
      <c r="D305" s="3"/>
      <c r="E305" s="5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73"/>
    </row>
    <row r="306" spans="1:39" s="1" customFormat="1" ht="20.100000000000001" customHeight="1" x14ac:dyDescent="0.25">
      <c r="A306" s="3"/>
      <c r="B306" s="57" t="s">
        <v>195</v>
      </c>
      <c r="C306" s="58"/>
      <c r="D306" s="58"/>
      <c r="E306" s="5"/>
      <c r="F306" s="59">
        <v>140</v>
      </c>
      <c r="G306" s="54"/>
      <c r="H306" s="54"/>
      <c r="I306" s="54"/>
      <c r="J306" s="59">
        <v>1</v>
      </c>
      <c r="K306" s="59">
        <v>0</v>
      </c>
      <c r="L306" s="54"/>
      <c r="M306" s="59">
        <v>1</v>
      </c>
      <c r="N306" s="54"/>
      <c r="O306" s="54"/>
      <c r="P306" s="54"/>
      <c r="Q306" s="59">
        <v>0</v>
      </c>
      <c r="R306" s="59">
        <v>78</v>
      </c>
      <c r="S306" s="59">
        <v>0</v>
      </c>
      <c r="T306" s="59">
        <v>0</v>
      </c>
      <c r="U306" s="59">
        <v>0</v>
      </c>
      <c r="V306" s="59">
        <v>0</v>
      </c>
      <c r="W306" s="54"/>
      <c r="X306" s="59">
        <v>37</v>
      </c>
      <c r="Y306" s="59">
        <v>3</v>
      </c>
      <c r="Z306" s="54"/>
      <c r="AA306" s="59">
        <v>118</v>
      </c>
      <c r="AB306" s="54"/>
      <c r="AC306" s="54"/>
      <c r="AD306" s="54"/>
      <c r="AE306" s="59">
        <v>23</v>
      </c>
      <c r="AF306" s="54"/>
      <c r="AG306" s="54"/>
      <c r="AH306" s="54"/>
      <c r="AI306" s="59">
        <v>0</v>
      </c>
      <c r="AJ306" s="54"/>
      <c r="AK306" s="59">
        <v>0</v>
      </c>
      <c r="AL306" s="73"/>
    </row>
    <row r="307" spans="1:39" ht="20.100000000000001" customHeight="1" x14ac:dyDescent="0.2"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73"/>
      <c r="AM307"/>
    </row>
    <row r="308" spans="1:39" ht="20.100000000000001" customHeight="1" x14ac:dyDescent="0.2">
      <c r="B308" s="6" t="s">
        <v>196</v>
      </c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73"/>
      <c r="AM308"/>
    </row>
    <row r="309" spans="1:39" ht="20.100000000000001" customHeight="1" x14ac:dyDescent="0.2">
      <c r="C309" s="3" t="s">
        <v>0</v>
      </c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73"/>
      <c r="AM309"/>
    </row>
    <row r="310" spans="1:39" ht="20.100000000000001" customHeight="1" x14ac:dyDescent="0.2">
      <c r="D310" s="2" t="s">
        <v>122</v>
      </c>
      <c r="F310" s="39">
        <v>0</v>
      </c>
      <c r="G310" s="39"/>
      <c r="H310" s="39"/>
      <c r="I310" s="39"/>
      <c r="J310" s="39">
        <v>0</v>
      </c>
      <c r="K310" s="39">
        <v>0</v>
      </c>
      <c r="L310" s="39"/>
      <c r="M310" s="39">
        <v>0</v>
      </c>
      <c r="N310" s="39"/>
      <c r="O310" s="39"/>
      <c r="P310" s="39"/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39"/>
      <c r="X310" s="39">
        <v>0</v>
      </c>
      <c r="Y310" s="39">
        <v>0</v>
      </c>
      <c r="Z310" s="39"/>
      <c r="AA310" s="39">
        <v>0</v>
      </c>
      <c r="AB310" s="39"/>
      <c r="AC310" s="39"/>
      <c r="AD310" s="39"/>
      <c r="AE310" s="39">
        <v>0</v>
      </c>
      <c r="AF310" s="39"/>
      <c r="AG310" s="39"/>
      <c r="AH310" s="39"/>
      <c r="AI310" s="39">
        <v>0</v>
      </c>
      <c r="AJ310" s="39"/>
      <c r="AK310" s="39">
        <v>0</v>
      </c>
      <c r="AL310" s="73"/>
      <c r="AM310"/>
    </row>
    <row r="311" spans="1:39" ht="19.5" customHeight="1" x14ac:dyDescent="0.2">
      <c r="D311" s="47" t="s">
        <v>135</v>
      </c>
      <c r="F311" s="48">
        <v>0</v>
      </c>
      <c r="G311" s="49"/>
      <c r="H311" s="49"/>
      <c r="I311" s="49"/>
      <c r="J311" s="48">
        <v>0</v>
      </c>
      <c r="K311" s="48">
        <v>0</v>
      </c>
      <c r="L311" s="49"/>
      <c r="M311" s="48">
        <v>0</v>
      </c>
      <c r="N311" s="49"/>
      <c r="O311" s="49"/>
      <c r="P311" s="49"/>
      <c r="Q311" s="48">
        <v>0</v>
      </c>
      <c r="R311" s="48">
        <v>0</v>
      </c>
      <c r="S311" s="48">
        <v>0</v>
      </c>
      <c r="T311" s="48">
        <v>0</v>
      </c>
      <c r="U311" s="48">
        <v>0</v>
      </c>
      <c r="V311" s="48">
        <v>0</v>
      </c>
      <c r="W311" s="49"/>
      <c r="X311" s="48">
        <v>0</v>
      </c>
      <c r="Y311" s="48">
        <v>0</v>
      </c>
      <c r="Z311" s="49"/>
      <c r="AA311" s="48">
        <v>0</v>
      </c>
      <c r="AB311" s="49"/>
      <c r="AC311" s="49"/>
      <c r="AD311" s="49"/>
      <c r="AE311" s="48">
        <v>0</v>
      </c>
      <c r="AF311" s="49"/>
      <c r="AG311" s="49"/>
      <c r="AH311" s="49"/>
      <c r="AI311" s="48">
        <v>0</v>
      </c>
      <c r="AJ311" s="49"/>
      <c r="AK311" s="48">
        <v>0</v>
      </c>
      <c r="AL311" s="73"/>
      <c r="AM311"/>
    </row>
    <row r="312" spans="1:39" ht="20.100000000000001" customHeight="1" x14ac:dyDescent="0.2">
      <c r="D312" s="50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73"/>
      <c r="AM312"/>
    </row>
    <row r="313" spans="1:39" s="1" customFormat="1" ht="20.100000000000001" customHeight="1" x14ac:dyDescent="0.25">
      <c r="A313" s="3"/>
      <c r="B313" s="6"/>
      <c r="C313" s="51" t="s">
        <v>120</v>
      </c>
      <c r="D313" s="52"/>
      <c r="E313" s="5"/>
      <c r="F313" s="53">
        <v>0</v>
      </c>
      <c r="G313" s="54"/>
      <c r="H313" s="54"/>
      <c r="I313" s="54"/>
      <c r="J313" s="53">
        <v>0</v>
      </c>
      <c r="K313" s="53">
        <v>0</v>
      </c>
      <c r="L313" s="54"/>
      <c r="M313" s="53">
        <v>0</v>
      </c>
      <c r="N313" s="54"/>
      <c r="O313" s="54"/>
      <c r="P313" s="54"/>
      <c r="Q313" s="53">
        <v>0</v>
      </c>
      <c r="R313" s="53">
        <v>0</v>
      </c>
      <c r="S313" s="53">
        <v>0</v>
      </c>
      <c r="T313" s="53">
        <v>0</v>
      </c>
      <c r="U313" s="53">
        <v>0</v>
      </c>
      <c r="V313" s="53">
        <v>0</v>
      </c>
      <c r="W313" s="54"/>
      <c r="X313" s="53">
        <v>0</v>
      </c>
      <c r="Y313" s="53">
        <v>0</v>
      </c>
      <c r="Z313" s="54"/>
      <c r="AA313" s="53">
        <v>0</v>
      </c>
      <c r="AB313" s="54"/>
      <c r="AC313" s="54"/>
      <c r="AD313" s="54"/>
      <c r="AE313" s="53">
        <v>0</v>
      </c>
      <c r="AF313" s="54"/>
      <c r="AG313" s="54"/>
      <c r="AH313" s="54"/>
      <c r="AI313" s="53">
        <v>0</v>
      </c>
      <c r="AJ313" s="54"/>
      <c r="AK313" s="53">
        <v>0</v>
      </c>
      <c r="AL313" s="73"/>
    </row>
    <row r="314" spans="1:39" ht="20.100000000000001" customHeight="1" x14ac:dyDescent="0.2"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73"/>
      <c r="AM314"/>
    </row>
    <row r="315" spans="1:39" ht="20.100000000000001" customHeight="1" x14ac:dyDescent="0.2">
      <c r="C315" s="3" t="s">
        <v>154</v>
      </c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73"/>
      <c r="AM315"/>
    </row>
    <row r="316" spans="1:39" ht="20.100000000000001" customHeight="1" x14ac:dyDescent="0.2">
      <c r="D316" s="2" t="s">
        <v>96</v>
      </c>
      <c r="F316" s="39">
        <v>36</v>
      </c>
      <c r="G316" s="39"/>
      <c r="H316" s="39"/>
      <c r="I316" s="39"/>
      <c r="J316" s="39">
        <v>1</v>
      </c>
      <c r="K316" s="39">
        <v>0</v>
      </c>
      <c r="L316" s="39"/>
      <c r="M316" s="39">
        <v>1</v>
      </c>
      <c r="N316" s="39"/>
      <c r="O316" s="39"/>
      <c r="P316" s="39"/>
      <c r="Q316" s="39">
        <v>0</v>
      </c>
      <c r="R316" s="39">
        <v>24</v>
      </c>
      <c r="S316" s="39">
        <v>0</v>
      </c>
      <c r="T316" s="39">
        <v>0</v>
      </c>
      <c r="U316" s="39">
        <v>0</v>
      </c>
      <c r="V316" s="39">
        <v>0</v>
      </c>
      <c r="W316" s="39"/>
      <c r="X316" s="39">
        <v>6</v>
      </c>
      <c r="Y316" s="39">
        <v>0</v>
      </c>
      <c r="Z316" s="39"/>
      <c r="AA316" s="39">
        <v>30</v>
      </c>
      <c r="AB316" s="39"/>
      <c r="AC316" s="39"/>
      <c r="AD316" s="39"/>
      <c r="AE316" s="39">
        <v>7</v>
      </c>
      <c r="AF316" s="39"/>
      <c r="AG316" s="39"/>
      <c r="AH316" s="39"/>
      <c r="AI316" s="39">
        <v>0</v>
      </c>
      <c r="AJ316" s="39"/>
      <c r="AK316" s="39">
        <v>0</v>
      </c>
      <c r="AL316" s="73"/>
      <c r="AM316"/>
    </row>
    <row r="317" spans="1:39" ht="19.5" customHeight="1" x14ac:dyDescent="0.2">
      <c r="D317" s="47" t="s">
        <v>135</v>
      </c>
      <c r="F317" s="48">
        <v>30</v>
      </c>
      <c r="G317" s="49"/>
      <c r="H317" s="49"/>
      <c r="I317" s="49"/>
      <c r="J317" s="48">
        <v>1</v>
      </c>
      <c r="K317" s="48">
        <v>0</v>
      </c>
      <c r="L317" s="49"/>
      <c r="M317" s="48">
        <v>1</v>
      </c>
      <c r="N317" s="49"/>
      <c r="O317" s="49"/>
      <c r="P317" s="49"/>
      <c r="Q317" s="48">
        <v>0</v>
      </c>
      <c r="R317" s="48">
        <v>14</v>
      </c>
      <c r="S317" s="48">
        <v>0</v>
      </c>
      <c r="T317" s="48">
        <v>0</v>
      </c>
      <c r="U317" s="48">
        <v>0</v>
      </c>
      <c r="V317" s="48">
        <v>0</v>
      </c>
      <c r="W317" s="49"/>
      <c r="X317" s="48">
        <v>2</v>
      </c>
      <c r="Y317" s="48">
        <v>0</v>
      </c>
      <c r="Z317" s="49"/>
      <c r="AA317" s="48">
        <v>16</v>
      </c>
      <c r="AB317" s="49"/>
      <c r="AC317" s="49"/>
      <c r="AD317" s="49"/>
      <c r="AE317" s="48">
        <v>15</v>
      </c>
      <c r="AF317" s="49"/>
      <c r="AG317" s="49"/>
      <c r="AH317" s="49"/>
      <c r="AI317" s="48">
        <v>0</v>
      </c>
      <c r="AJ317" s="49"/>
      <c r="AK317" s="48">
        <v>0</v>
      </c>
      <c r="AL317" s="73"/>
      <c r="AM317"/>
    </row>
    <row r="318" spans="1:39" ht="20.100000000000001" customHeight="1" x14ac:dyDescent="0.2">
      <c r="D318" s="2" t="s">
        <v>113</v>
      </c>
      <c r="F318" s="39">
        <v>2</v>
      </c>
      <c r="G318" s="39"/>
      <c r="H318" s="39"/>
      <c r="I318" s="39"/>
      <c r="J318" s="39">
        <v>0</v>
      </c>
      <c r="K318" s="39">
        <v>0</v>
      </c>
      <c r="L318" s="39"/>
      <c r="M318" s="39">
        <v>0</v>
      </c>
      <c r="N318" s="39"/>
      <c r="O318" s="39"/>
      <c r="P318" s="39"/>
      <c r="Q318" s="39">
        <v>0</v>
      </c>
      <c r="R318" s="39">
        <v>0</v>
      </c>
      <c r="S318" s="39">
        <v>0</v>
      </c>
      <c r="T318" s="39">
        <v>0</v>
      </c>
      <c r="U318" s="39">
        <v>0</v>
      </c>
      <c r="V318" s="39">
        <v>0</v>
      </c>
      <c r="W318" s="39"/>
      <c r="X318" s="39">
        <v>0</v>
      </c>
      <c r="Y318" s="39">
        <v>0</v>
      </c>
      <c r="Z318" s="39"/>
      <c r="AA318" s="39">
        <v>0</v>
      </c>
      <c r="AB318" s="39"/>
      <c r="AC318" s="39"/>
      <c r="AD318" s="39"/>
      <c r="AE318" s="39">
        <v>2</v>
      </c>
      <c r="AF318" s="39"/>
      <c r="AG318" s="39"/>
      <c r="AH318" s="39"/>
      <c r="AI318" s="39">
        <v>0</v>
      </c>
      <c r="AJ318" s="39"/>
      <c r="AK318" s="39">
        <v>0</v>
      </c>
      <c r="AL318" s="73"/>
      <c r="AM318"/>
    </row>
    <row r="319" spans="1:39" ht="19.5" customHeight="1" x14ac:dyDescent="0.2">
      <c r="D319" s="47" t="s">
        <v>99</v>
      </c>
      <c r="F319" s="48">
        <v>187</v>
      </c>
      <c r="G319" s="49"/>
      <c r="H319" s="49"/>
      <c r="I319" s="49"/>
      <c r="J319" s="48">
        <v>7</v>
      </c>
      <c r="K319" s="48">
        <v>0</v>
      </c>
      <c r="L319" s="49"/>
      <c r="M319" s="48">
        <v>7</v>
      </c>
      <c r="N319" s="49"/>
      <c r="O319" s="49"/>
      <c r="P319" s="49"/>
      <c r="Q319" s="48">
        <v>19</v>
      </c>
      <c r="R319" s="48">
        <v>122</v>
      </c>
      <c r="S319" s="48">
        <v>0</v>
      </c>
      <c r="T319" s="48">
        <v>0</v>
      </c>
      <c r="U319" s="48">
        <v>0</v>
      </c>
      <c r="V319" s="48">
        <v>0</v>
      </c>
      <c r="W319" s="49"/>
      <c r="X319" s="48">
        <v>18</v>
      </c>
      <c r="Y319" s="48">
        <v>0</v>
      </c>
      <c r="Z319" s="49"/>
      <c r="AA319" s="48">
        <v>159</v>
      </c>
      <c r="AB319" s="49"/>
      <c r="AC319" s="49"/>
      <c r="AD319" s="49"/>
      <c r="AE319" s="48">
        <v>35</v>
      </c>
      <c r="AF319" s="49"/>
      <c r="AG319" s="49"/>
      <c r="AH319" s="49"/>
      <c r="AI319" s="48">
        <v>0</v>
      </c>
      <c r="AJ319" s="49"/>
      <c r="AK319" s="48">
        <v>0</v>
      </c>
      <c r="AL319" s="73"/>
      <c r="AM319"/>
    </row>
    <row r="320" spans="1:39" ht="20.100000000000001" customHeight="1" x14ac:dyDescent="0.2">
      <c r="D320" s="2" t="s">
        <v>114</v>
      </c>
      <c r="F320" s="39">
        <v>300</v>
      </c>
      <c r="G320" s="39"/>
      <c r="H320" s="39"/>
      <c r="I320" s="39"/>
      <c r="J320" s="39">
        <v>1</v>
      </c>
      <c r="K320" s="39">
        <v>0</v>
      </c>
      <c r="L320" s="39"/>
      <c r="M320" s="39">
        <v>1</v>
      </c>
      <c r="N320" s="39"/>
      <c r="O320" s="39"/>
      <c r="P320" s="39"/>
      <c r="Q320" s="39">
        <v>0</v>
      </c>
      <c r="R320" s="39">
        <v>0</v>
      </c>
      <c r="S320" s="39">
        <v>0</v>
      </c>
      <c r="T320" s="39">
        <v>0</v>
      </c>
      <c r="U320" s="39">
        <v>0</v>
      </c>
      <c r="V320" s="39">
        <v>0</v>
      </c>
      <c r="W320" s="39"/>
      <c r="X320" s="39">
        <v>15</v>
      </c>
      <c r="Y320" s="39">
        <v>0</v>
      </c>
      <c r="Z320" s="39"/>
      <c r="AA320" s="39">
        <v>15</v>
      </c>
      <c r="AB320" s="39"/>
      <c r="AC320" s="39"/>
      <c r="AD320" s="39"/>
      <c r="AE320" s="39">
        <v>286</v>
      </c>
      <c r="AF320" s="39"/>
      <c r="AG320" s="39"/>
      <c r="AH320" s="39"/>
      <c r="AI320" s="39">
        <v>0</v>
      </c>
      <c r="AJ320" s="39"/>
      <c r="AK320" s="39">
        <v>0</v>
      </c>
      <c r="AL320" s="73"/>
      <c r="AM320"/>
    </row>
    <row r="321" spans="1:39" ht="19.5" customHeight="1" x14ac:dyDescent="0.2">
      <c r="D321" s="47" t="s">
        <v>115</v>
      </c>
      <c r="F321" s="48">
        <v>270</v>
      </c>
      <c r="G321" s="49"/>
      <c r="H321" s="49"/>
      <c r="I321" s="49"/>
      <c r="J321" s="48">
        <v>9</v>
      </c>
      <c r="K321" s="48">
        <v>0</v>
      </c>
      <c r="L321" s="49"/>
      <c r="M321" s="48">
        <v>9</v>
      </c>
      <c r="N321" s="49"/>
      <c r="O321" s="49"/>
      <c r="P321" s="49"/>
      <c r="Q321" s="48">
        <v>0</v>
      </c>
      <c r="R321" s="48">
        <v>161</v>
      </c>
      <c r="S321" s="48">
        <v>0</v>
      </c>
      <c r="T321" s="48">
        <v>0</v>
      </c>
      <c r="U321" s="48">
        <v>0</v>
      </c>
      <c r="V321" s="48">
        <v>0</v>
      </c>
      <c r="W321" s="49"/>
      <c r="X321" s="48">
        <v>21</v>
      </c>
      <c r="Y321" s="48">
        <v>0</v>
      </c>
      <c r="Z321" s="49"/>
      <c r="AA321" s="48">
        <v>182</v>
      </c>
      <c r="AB321" s="49"/>
      <c r="AC321" s="49"/>
      <c r="AD321" s="49"/>
      <c r="AE321" s="48">
        <v>97</v>
      </c>
      <c r="AF321" s="49"/>
      <c r="AG321" s="49"/>
      <c r="AH321" s="49"/>
      <c r="AI321" s="48">
        <v>0</v>
      </c>
      <c r="AJ321" s="49"/>
      <c r="AK321" s="48">
        <v>0</v>
      </c>
      <c r="AL321" s="73"/>
      <c r="AM321"/>
    </row>
    <row r="322" spans="1:39" ht="20.100000000000001" customHeight="1" x14ac:dyDescent="0.2">
      <c r="D322" s="2" t="s">
        <v>116</v>
      </c>
      <c r="F322" s="39">
        <v>108</v>
      </c>
      <c r="G322" s="39"/>
      <c r="H322" s="39"/>
      <c r="I322" s="39"/>
      <c r="J322" s="39">
        <v>0</v>
      </c>
      <c r="K322" s="39">
        <v>0</v>
      </c>
      <c r="L322" s="39"/>
      <c r="M322" s="39">
        <v>0</v>
      </c>
      <c r="N322" s="39"/>
      <c r="O322" s="39"/>
      <c r="P322" s="39"/>
      <c r="Q322" s="39">
        <v>0</v>
      </c>
      <c r="R322" s="39">
        <v>80</v>
      </c>
      <c r="S322" s="39">
        <v>0</v>
      </c>
      <c r="T322" s="39">
        <v>0</v>
      </c>
      <c r="U322" s="39">
        <v>0</v>
      </c>
      <c r="V322" s="39">
        <v>0</v>
      </c>
      <c r="W322" s="39"/>
      <c r="X322" s="39">
        <v>2</v>
      </c>
      <c r="Y322" s="39">
        <v>0</v>
      </c>
      <c r="Z322" s="39"/>
      <c r="AA322" s="39">
        <v>82</v>
      </c>
      <c r="AB322" s="39"/>
      <c r="AC322" s="39"/>
      <c r="AD322" s="39"/>
      <c r="AE322" s="39">
        <v>26</v>
      </c>
      <c r="AF322" s="39"/>
      <c r="AG322" s="39"/>
      <c r="AH322" s="39"/>
      <c r="AI322" s="39">
        <v>0</v>
      </c>
      <c r="AJ322" s="39"/>
      <c r="AK322" s="39">
        <v>0</v>
      </c>
      <c r="AL322" s="73"/>
      <c r="AM322"/>
    </row>
    <row r="323" spans="1:39" ht="19.5" customHeight="1" x14ac:dyDescent="0.2">
      <c r="D323" s="47" t="s">
        <v>103</v>
      </c>
      <c r="F323" s="48">
        <v>114</v>
      </c>
      <c r="G323" s="49"/>
      <c r="H323" s="49"/>
      <c r="I323" s="49"/>
      <c r="J323" s="48">
        <v>1</v>
      </c>
      <c r="K323" s="48">
        <v>0</v>
      </c>
      <c r="L323" s="49"/>
      <c r="M323" s="48">
        <v>1</v>
      </c>
      <c r="N323" s="49"/>
      <c r="O323" s="49"/>
      <c r="P323" s="49"/>
      <c r="Q323" s="48">
        <v>10</v>
      </c>
      <c r="R323" s="48">
        <v>71</v>
      </c>
      <c r="S323" s="48">
        <v>0</v>
      </c>
      <c r="T323" s="48">
        <v>0</v>
      </c>
      <c r="U323" s="48">
        <v>0</v>
      </c>
      <c r="V323" s="48">
        <v>0</v>
      </c>
      <c r="W323" s="49"/>
      <c r="X323" s="48">
        <v>3</v>
      </c>
      <c r="Y323" s="48">
        <v>0</v>
      </c>
      <c r="Z323" s="49"/>
      <c r="AA323" s="48">
        <v>84</v>
      </c>
      <c r="AB323" s="49"/>
      <c r="AC323" s="49"/>
      <c r="AD323" s="49"/>
      <c r="AE323" s="48">
        <v>31</v>
      </c>
      <c r="AF323" s="49"/>
      <c r="AG323" s="49"/>
      <c r="AH323" s="49"/>
      <c r="AI323" s="48">
        <v>0</v>
      </c>
      <c r="AJ323" s="49"/>
      <c r="AK323" s="48">
        <v>0</v>
      </c>
      <c r="AL323" s="73"/>
      <c r="AM323"/>
    </row>
    <row r="324" spans="1:39" ht="20.100000000000001" customHeight="1" x14ac:dyDescent="0.2">
      <c r="D324" s="2" t="s">
        <v>197</v>
      </c>
      <c r="F324" s="39">
        <v>21</v>
      </c>
      <c r="G324" s="39"/>
      <c r="H324" s="39"/>
      <c r="I324" s="39"/>
      <c r="J324" s="39">
        <v>2</v>
      </c>
      <c r="K324" s="39">
        <v>0</v>
      </c>
      <c r="L324" s="39"/>
      <c r="M324" s="39">
        <v>2</v>
      </c>
      <c r="N324" s="39"/>
      <c r="O324" s="39"/>
      <c r="P324" s="39"/>
      <c r="Q324" s="39">
        <v>0</v>
      </c>
      <c r="R324" s="39">
        <v>2</v>
      </c>
      <c r="S324" s="39">
        <v>0</v>
      </c>
      <c r="T324" s="39">
        <v>0</v>
      </c>
      <c r="U324" s="39">
        <v>0</v>
      </c>
      <c r="V324" s="39">
        <v>0</v>
      </c>
      <c r="W324" s="39"/>
      <c r="X324" s="39">
        <v>4</v>
      </c>
      <c r="Y324" s="39">
        <v>0</v>
      </c>
      <c r="Z324" s="39"/>
      <c r="AA324" s="39">
        <v>6</v>
      </c>
      <c r="AB324" s="39"/>
      <c r="AC324" s="39"/>
      <c r="AD324" s="39"/>
      <c r="AE324" s="39">
        <v>17</v>
      </c>
      <c r="AF324" s="39"/>
      <c r="AG324" s="39"/>
      <c r="AH324" s="39"/>
      <c r="AI324" s="39">
        <v>0</v>
      </c>
      <c r="AJ324" s="39"/>
      <c r="AK324" s="39">
        <v>0</v>
      </c>
      <c r="AL324" s="73"/>
      <c r="AM324"/>
    </row>
    <row r="325" spans="1:39" ht="19.5" customHeight="1" x14ac:dyDescent="0.2">
      <c r="D325" s="47" t="s">
        <v>198</v>
      </c>
      <c r="F325" s="48">
        <v>91</v>
      </c>
      <c r="G325" s="49"/>
      <c r="H325" s="49"/>
      <c r="I325" s="49"/>
      <c r="J325" s="48">
        <v>5</v>
      </c>
      <c r="K325" s="48">
        <v>0</v>
      </c>
      <c r="L325" s="49"/>
      <c r="M325" s="48">
        <v>5</v>
      </c>
      <c r="N325" s="49"/>
      <c r="O325" s="49"/>
      <c r="P325" s="49"/>
      <c r="Q325" s="48">
        <v>0</v>
      </c>
      <c r="R325" s="48">
        <v>0</v>
      </c>
      <c r="S325" s="48">
        <v>0</v>
      </c>
      <c r="T325" s="48">
        <v>0</v>
      </c>
      <c r="U325" s="48">
        <v>0</v>
      </c>
      <c r="V325" s="48">
        <v>0</v>
      </c>
      <c r="W325" s="49"/>
      <c r="X325" s="48">
        <v>26</v>
      </c>
      <c r="Y325" s="48">
        <v>0</v>
      </c>
      <c r="Z325" s="49"/>
      <c r="AA325" s="48">
        <v>26</v>
      </c>
      <c r="AB325" s="49"/>
      <c r="AC325" s="49"/>
      <c r="AD325" s="49"/>
      <c r="AE325" s="48">
        <v>70</v>
      </c>
      <c r="AF325" s="49"/>
      <c r="AG325" s="49"/>
      <c r="AH325" s="49"/>
      <c r="AI325" s="48">
        <v>0</v>
      </c>
      <c r="AJ325" s="49"/>
      <c r="AK325" s="48">
        <v>0</v>
      </c>
      <c r="AL325" s="73"/>
      <c r="AM325"/>
    </row>
    <row r="326" spans="1:39" ht="20.100000000000001" customHeight="1" x14ac:dyDescent="0.2">
      <c r="D326" s="2" t="s">
        <v>199</v>
      </c>
      <c r="F326" s="39">
        <v>11</v>
      </c>
      <c r="G326" s="39"/>
      <c r="H326" s="39"/>
      <c r="I326" s="39"/>
      <c r="J326" s="39">
        <v>1</v>
      </c>
      <c r="K326" s="39">
        <v>0</v>
      </c>
      <c r="L326" s="39"/>
      <c r="M326" s="39">
        <v>1</v>
      </c>
      <c r="N326" s="39"/>
      <c r="O326" s="39"/>
      <c r="P326" s="39"/>
      <c r="Q326" s="39">
        <v>0</v>
      </c>
      <c r="R326" s="39">
        <v>3</v>
      </c>
      <c r="S326" s="39">
        <v>0</v>
      </c>
      <c r="T326" s="39">
        <v>0</v>
      </c>
      <c r="U326" s="39">
        <v>0</v>
      </c>
      <c r="V326" s="39">
        <v>0</v>
      </c>
      <c r="W326" s="39"/>
      <c r="X326" s="39">
        <v>2</v>
      </c>
      <c r="Y326" s="39">
        <v>0</v>
      </c>
      <c r="Z326" s="39"/>
      <c r="AA326" s="39">
        <v>5</v>
      </c>
      <c r="AB326" s="39"/>
      <c r="AC326" s="39"/>
      <c r="AD326" s="39"/>
      <c r="AE326" s="39">
        <v>7</v>
      </c>
      <c r="AF326" s="39"/>
      <c r="AG326" s="39"/>
      <c r="AH326" s="39"/>
      <c r="AI326" s="39">
        <v>0</v>
      </c>
      <c r="AJ326" s="39"/>
      <c r="AK326" s="39">
        <v>0</v>
      </c>
      <c r="AL326" s="73"/>
      <c r="AM326"/>
    </row>
    <row r="327" spans="1:39" ht="19.5" customHeight="1" x14ac:dyDescent="0.2">
      <c r="D327" s="47" t="s">
        <v>123</v>
      </c>
      <c r="F327" s="48">
        <v>60</v>
      </c>
      <c r="G327" s="49"/>
      <c r="H327" s="49"/>
      <c r="I327" s="49"/>
      <c r="J327" s="48">
        <v>2</v>
      </c>
      <c r="K327" s="48">
        <v>0</v>
      </c>
      <c r="L327" s="49"/>
      <c r="M327" s="48">
        <v>2</v>
      </c>
      <c r="N327" s="49"/>
      <c r="O327" s="49"/>
      <c r="P327" s="49"/>
      <c r="Q327" s="48">
        <v>0</v>
      </c>
      <c r="R327" s="48">
        <v>22</v>
      </c>
      <c r="S327" s="48">
        <v>0</v>
      </c>
      <c r="T327" s="48">
        <v>0</v>
      </c>
      <c r="U327" s="48">
        <v>0</v>
      </c>
      <c r="V327" s="48">
        <v>0</v>
      </c>
      <c r="W327" s="49"/>
      <c r="X327" s="48">
        <v>6</v>
      </c>
      <c r="Y327" s="48">
        <v>0</v>
      </c>
      <c r="Z327" s="49"/>
      <c r="AA327" s="48">
        <v>28</v>
      </c>
      <c r="AB327" s="49"/>
      <c r="AC327" s="49"/>
      <c r="AD327" s="49"/>
      <c r="AE327" s="48">
        <v>34</v>
      </c>
      <c r="AF327" s="49"/>
      <c r="AG327" s="49"/>
      <c r="AH327" s="49"/>
      <c r="AI327" s="48">
        <v>0</v>
      </c>
      <c r="AJ327" s="49"/>
      <c r="AK327" s="48">
        <v>0</v>
      </c>
      <c r="AL327" s="73"/>
      <c r="AM327"/>
    </row>
    <row r="328" spans="1:39" ht="20.100000000000001" customHeight="1" x14ac:dyDescent="0.2">
      <c r="D328" s="2" t="s">
        <v>118</v>
      </c>
      <c r="F328" s="39">
        <v>47</v>
      </c>
      <c r="G328" s="39"/>
      <c r="H328" s="39"/>
      <c r="I328" s="39"/>
      <c r="J328" s="39">
        <v>0</v>
      </c>
      <c r="K328" s="39">
        <v>0</v>
      </c>
      <c r="L328" s="39"/>
      <c r="M328" s="39">
        <v>0</v>
      </c>
      <c r="N328" s="39"/>
      <c r="O328" s="39"/>
      <c r="P328" s="39"/>
      <c r="Q328" s="39">
        <v>0</v>
      </c>
      <c r="R328" s="39">
        <v>22</v>
      </c>
      <c r="S328" s="39">
        <v>0</v>
      </c>
      <c r="T328" s="39">
        <v>0</v>
      </c>
      <c r="U328" s="39">
        <v>0</v>
      </c>
      <c r="V328" s="39">
        <v>0</v>
      </c>
      <c r="W328" s="39"/>
      <c r="X328" s="39">
        <v>4</v>
      </c>
      <c r="Y328" s="39">
        <v>0</v>
      </c>
      <c r="Z328" s="39"/>
      <c r="AA328" s="39">
        <v>26</v>
      </c>
      <c r="AB328" s="39"/>
      <c r="AC328" s="39"/>
      <c r="AD328" s="39"/>
      <c r="AE328" s="39">
        <v>21</v>
      </c>
      <c r="AF328" s="39"/>
      <c r="AG328" s="39"/>
      <c r="AH328" s="39"/>
      <c r="AI328" s="39">
        <v>0</v>
      </c>
      <c r="AJ328" s="39"/>
      <c r="AK328" s="39">
        <v>0</v>
      </c>
      <c r="AL328" s="73"/>
      <c r="AM328"/>
    </row>
    <row r="329" spans="1:39" ht="19.5" customHeight="1" x14ac:dyDescent="0.2">
      <c r="D329" s="47" t="s">
        <v>200</v>
      </c>
      <c r="F329" s="48">
        <v>13</v>
      </c>
      <c r="G329" s="49"/>
      <c r="H329" s="49"/>
      <c r="I329" s="49"/>
      <c r="J329" s="48">
        <v>2</v>
      </c>
      <c r="K329" s="48">
        <v>0</v>
      </c>
      <c r="L329" s="49"/>
      <c r="M329" s="48">
        <v>2</v>
      </c>
      <c r="N329" s="49"/>
      <c r="O329" s="49"/>
      <c r="P329" s="49"/>
      <c r="Q329" s="48">
        <v>0</v>
      </c>
      <c r="R329" s="48">
        <v>1</v>
      </c>
      <c r="S329" s="48">
        <v>0</v>
      </c>
      <c r="T329" s="48">
        <v>0</v>
      </c>
      <c r="U329" s="48">
        <v>0</v>
      </c>
      <c r="V329" s="48">
        <v>0</v>
      </c>
      <c r="W329" s="49"/>
      <c r="X329" s="48">
        <v>2</v>
      </c>
      <c r="Y329" s="48">
        <v>0</v>
      </c>
      <c r="Z329" s="49"/>
      <c r="AA329" s="48">
        <v>3</v>
      </c>
      <c r="AB329" s="49"/>
      <c r="AC329" s="49"/>
      <c r="AD329" s="49"/>
      <c r="AE329" s="48">
        <v>12</v>
      </c>
      <c r="AF329" s="49"/>
      <c r="AG329" s="49"/>
      <c r="AH329" s="49"/>
      <c r="AI329" s="48">
        <v>0</v>
      </c>
      <c r="AJ329" s="49"/>
      <c r="AK329" s="48">
        <v>0</v>
      </c>
      <c r="AL329" s="73"/>
      <c r="AM329"/>
    </row>
    <row r="330" spans="1:39" ht="19.5" customHeight="1" x14ac:dyDescent="0.2">
      <c r="D330" s="50" t="s">
        <v>119</v>
      </c>
      <c r="F330" s="49">
        <v>0</v>
      </c>
      <c r="G330" s="49"/>
      <c r="H330" s="49"/>
      <c r="I330" s="49"/>
      <c r="J330" s="49">
        <v>2</v>
      </c>
      <c r="K330" s="49">
        <v>0</v>
      </c>
      <c r="L330" s="49"/>
      <c r="M330" s="49">
        <v>2</v>
      </c>
      <c r="N330" s="49"/>
      <c r="O330" s="49"/>
      <c r="P330" s="49"/>
      <c r="Q330" s="49">
        <v>0</v>
      </c>
      <c r="R330" s="49">
        <v>0</v>
      </c>
      <c r="S330" s="49">
        <v>0</v>
      </c>
      <c r="T330" s="49">
        <v>0</v>
      </c>
      <c r="U330" s="49">
        <v>0</v>
      </c>
      <c r="V330" s="49">
        <v>0</v>
      </c>
      <c r="W330" s="49"/>
      <c r="X330" s="49">
        <v>2</v>
      </c>
      <c r="Y330" s="49">
        <v>0</v>
      </c>
      <c r="Z330" s="49"/>
      <c r="AA330" s="49">
        <v>2</v>
      </c>
      <c r="AB330" s="49"/>
      <c r="AC330" s="49"/>
      <c r="AD330" s="49"/>
      <c r="AE330" s="49">
        <v>0</v>
      </c>
      <c r="AF330" s="49"/>
      <c r="AG330" s="49"/>
      <c r="AH330" s="49"/>
      <c r="AI330" s="49">
        <v>0</v>
      </c>
      <c r="AJ330" s="49"/>
      <c r="AK330" s="49">
        <v>0</v>
      </c>
      <c r="AL330" s="73"/>
      <c r="AM330"/>
    </row>
    <row r="331" spans="1:39" ht="20.100000000000001" customHeight="1" x14ac:dyDescent="0.2"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73"/>
      <c r="AM331"/>
    </row>
    <row r="332" spans="1:39" s="1" customFormat="1" ht="20.100000000000001" customHeight="1" x14ac:dyDescent="0.25">
      <c r="A332" s="3"/>
      <c r="B332" s="6"/>
      <c r="C332" s="51" t="s">
        <v>159</v>
      </c>
      <c r="D332" s="52"/>
      <c r="E332" s="5"/>
      <c r="F332" s="53">
        <v>1290</v>
      </c>
      <c r="G332" s="54"/>
      <c r="H332" s="54"/>
      <c r="I332" s="54"/>
      <c r="J332" s="53">
        <v>34</v>
      </c>
      <c r="K332" s="53">
        <v>0</v>
      </c>
      <c r="L332" s="54"/>
      <c r="M332" s="53">
        <v>34</v>
      </c>
      <c r="N332" s="54"/>
      <c r="O332" s="54"/>
      <c r="P332" s="54"/>
      <c r="Q332" s="53">
        <v>29</v>
      </c>
      <c r="R332" s="53">
        <v>522</v>
      </c>
      <c r="S332" s="53">
        <v>0</v>
      </c>
      <c r="T332" s="53">
        <v>0</v>
      </c>
      <c r="U332" s="53">
        <v>0</v>
      </c>
      <c r="V332" s="53">
        <v>0</v>
      </c>
      <c r="W332" s="54"/>
      <c r="X332" s="53">
        <v>113</v>
      </c>
      <c r="Y332" s="53">
        <v>0</v>
      </c>
      <c r="Z332" s="54"/>
      <c r="AA332" s="53">
        <v>664</v>
      </c>
      <c r="AB332" s="54"/>
      <c r="AC332" s="54"/>
      <c r="AD332" s="54"/>
      <c r="AE332" s="53">
        <v>660</v>
      </c>
      <c r="AF332" s="54"/>
      <c r="AG332" s="54"/>
      <c r="AH332" s="54"/>
      <c r="AI332" s="53">
        <v>0</v>
      </c>
      <c r="AJ332" s="54"/>
      <c r="AK332" s="53">
        <v>0</v>
      </c>
      <c r="AL332" s="73"/>
    </row>
    <row r="333" spans="1:39" s="1" customFormat="1" ht="20.100000000000001" customHeight="1" x14ac:dyDescent="0.2">
      <c r="A333" s="3"/>
      <c r="B333" s="6"/>
      <c r="C333" s="3"/>
      <c r="D333" s="3"/>
      <c r="E333" s="5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73"/>
    </row>
    <row r="334" spans="1:39" s="1" customFormat="1" ht="20.100000000000001" customHeight="1" x14ac:dyDescent="0.25">
      <c r="A334" s="3"/>
      <c r="B334" s="57" t="s">
        <v>201</v>
      </c>
      <c r="C334" s="58"/>
      <c r="D334" s="58"/>
      <c r="E334" s="5"/>
      <c r="F334" s="59">
        <v>1290</v>
      </c>
      <c r="G334" s="54"/>
      <c r="H334" s="54"/>
      <c r="I334" s="54"/>
      <c r="J334" s="59">
        <v>34</v>
      </c>
      <c r="K334" s="59">
        <v>0</v>
      </c>
      <c r="L334" s="54"/>
      <c r="M334" s="59">
        <v>34</v>
      </c>
      <c r="N334" s="54"/>
      <c r="O334" s="54"/>
      <c r="P334" s="54"/>
      <c r="Q334" s="59">
        <v>29</v>
      </c>
      <c r="R334" s="59">
        <v>522</v>
      </c>
      <c r="S334" s="59">
        <v>0</v>
      </c>
      <c r="T334" s="59">
        <v>0</v>
      </c>
      <c r="U334" s="59">
        <v>0</v>
      </c>
      <c r="V334" s="59">
        <v>0</v>
      </c>
      <c r="W334" s="54"/>
      <c r="X334" s="59">
        <v>113</v>
      </c>
      <c r="Y334" s="59">
        <v>0</v>
      </c>
      <c r="Z334" s="54"/>
      <c r="AA334" s="59">
        <v>664</v>
      </c>
      <c r="AB334" s="54"/>
      <c r="AC334" s="54"/>
      <c r="AD334" s="54"/>
      <c r="AE334" s="59">
        <v>660</v>
      </c>
      <c r="AF334" s="54"/>
      <c r="AG334" s="54"/>
      <c r="AH334" s="54"/>
      <c r="AI334" s="59">
        <v>0</v>
      </c>
      <c r="AJ334" s="54"/>
      <c r="AK334" s="59">
        <v>0</v>
      </c>
      <c r="AL334" s="73"/>
    </row>
    <row r="335" spans="1:39" ht="20.100000000000001" customHeight="1" x14ac:dyDescent="0.2"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73"/>
      <c r="AM335"/>
    </row>
    <row r="336" spans="1:39" ht="20.100000000000001" customHeight="1" x14ac:dyDescent="0.2">
      <c r="B336" s="6" t="s">
        <v>202</v>
      </c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73"/>
      <c r="AM336"/>
    </row>
    <row r="337" spans="1:39" ht="20.100000000000001" customHeight="1" x14ac:dyDescent="0.2">
      <c r="C337" s="3" t="s">
        <v>154</v>
      </c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73"/>
      <c r="AM337"/>
    </row>
    <row r="338" spans="1:39" ht="20.100000000000001" customHeight="1" x14ac:dyDescent="0.2">
      <c r="D338" s="2" t="s">
        <v>203</v>
      </c>
      <c r="F338" s="39">
        <v>7</v>
      </c>
      <c r="G338" s="39"/>
      <c r="H338" s="39"/>
      <c r="I338" s="39"/>
      <c r="J338" s="39">
        <v>5</v>
      </c>
      <c r="K338" s="39">
        <v>0</v>
      </c>
      <c r="L338" s="39"/>
      <c r="M338" s="39">
        <v>5</v>
      </c>
      <c r="N338" s="39"/>
      <c r="O338" s="39"/>
      <c r="P338" s="39"/>
      <c r="Q338" s="39">
        <v>0</v>
      </c>
      <c r="R338" s="39">
        <v>0</v>
      </c>
      <c r="S338" s="39">
        <v>0</v>
      </c>
      <c r="T338" s="39">
        <v>0</v>
      </c>
      <c r="U338" s="39">
        <v>0</v>
      </c>
      <c r="V338" s="39">
        <v>0</v>
      </c>
      <c r="W338" s="39"/>
      <c r="X338" s="39">
        <v>1</v>
      </c>
      <c r="Y338" s="39">
        <v>0</v>
      </c>
      <c r="Z338" s="39"/>
      <c r="AA338" s="39">
        <v>1</v>
      </c>
      <c r="AB338" s="39"/>
      <c r="AC338" s="39"/>
      <c r="AD338" s="39"/>
      <c r="AE338" s="39">
        <v>11</v>
      </c>
      <c r="AF338" s="39"/>
      <c r="AG338" s="39"/>
      <c r="AH338" s="39"/>
      <c r="AI338" s="39">
        <v>0</v>
      </c>
      <c r="AJ338" s="39"/>
      <c r="AK338" s="39">
        <v>0</v>
      </c>
      <c r="AL338" s="73"/>
      <c r="AM338"/>
    </row>
    <row r="339" spans="1:39" ht="19.5" customHeight="1" x14ac:dyDescent="0.2">
      <c r="D339" s="47" t="s">
        <v>204</v>
      </c>
      <c r="F339" s="48">
        <v>15</v>
      </c>
      <c r="G339" s="49"/>
      <c r="H339" s="49"/>
      <c r="I339" s="49"/>
      <c r="J339" s="48">
        <v>0</v>
      </c>
      <c r="K339" s="48">
        <v>0</v>
      </c>
      <c r="L339" s="49"/>
      <c r="M339" s="48">
        <v>0</v>
      </c>
      <c r="N339" s="49"/>
      <c r="O339" s="49"/>
      <c r="P339" s="49"/>
      <c r="Q339" s="48">
        <v>0</v>
      </c>
      <c r="R339" s="48">
        <v>6</v>
      </c>
      <c r="S339" s="48">
        <v>0</v>
      </c>
      <c r="T339" s="48">
        <v>0</v>
      </c>
      <c r="U339" s="48">
        <v>0</v>
      </c>
      <c r="V339" s="48">
        <v>1</v>
      </c>
      <c r="W339" s="49"/>
      <c r="X339" s="48">
        <v>2</v>
      </c>
      <c r="Y339" s="48">
        <v>0</v>
      </c>
      <c r="Z339" s="49"/>
      <c r="AA339" s="48">
        <v>9</v>
      </c>
      <c r="AB339" s="49"/>
      <c r="AC339" s="49"/>
      <c r="AD339" s="49"/>
      <c r="AE339" s="48">
        <v>6</v>
      </c>
      <c r="AF339" s="49"/>
      <c r="AG339" s="49"/>
      <c r="AH339" s="49"/>
      <c r="AI339" s="48">
        <v>0</v>
      </c>
      <c r="AJ339" s="49"/>
      <c r="AK339" s="48">
        <v>0</v>
      </c>
      <c r="AL339" s="73"/>
      <c r="AM339"/>
    </row>
    <row r="340" spans="1:39" ht="20.100000000000001" customHeight="1" x14ac:dyDescent="0.2">
      <c r="D340" s="2" t="s">
        <v>205</v>
      </c>
      <c r="F340" s="39">
        <v>25</v>
      </c>
      <c r="G340" s="39"/>
      <c r="H340" s="39"/>
      <c r="I340" s="39"/>
      <c r="J340" s="39">
        <v>1</v>
      </c>
      <c r="K340" s="39">
        <v>0</v>
      </c>
      <c r="L340" s="39"/>
      <c r="M340" s="39">
        <v>1</v>
      </c>
      <c r="N340" s="39"/>
      <c r="O340" s="39"/>
      <c r="P340" s="39"/>
      <c r="Q340" s="39">
        <v>1</v>
      </c>
      <c r="R340" s="39">
        <v>1</v>
      </c>
      <c r="S340" s="39">
        <v>0</v>
      </c>
      <c r="T340" s="39">
        <v>0</v>
      </c>
      <c r="U340" s="39">
        <v>0</v>
      </c>
      <c r="V340" s="39">
        <v>0</v>
      </c>
      <c r="W340" s="39"/>
      <c r="X340" s="39">
        <v>2</v>
      </c>
      <c r="Y340" s="39">
        <v>1</v>
      </c>
      <c r="Z340" s="39"/>
      <c r="AA340" s="39">
        <v>5</v>
      </c>
      <c r="AB340" s="39"/>
      <c r="AC340" s="39"/>
      <c r="AD340" s="39"/>
      <c r="AE340" s="39">
        <v>21</v>
      </c>
      <c r="AF340" s="39"/>
      <c r="AG340" s="39"/>
      <c r="AH340" s="39"/>
      <c r="AI340" s="39">
        <v>0</v>
      </c>
      <c r="AJ340" s="39"/>
      <c r="AK340" s="39">
        <v>0</v>
      </c>
      <c r="AL340" s="73"/>
      <c r="AM340"/>
    </row>
    <row r="341" spans="1:39" ht="19.5" customHeight="1" x14ac:dyDescent="0.2">
      <c r="D341" s="47" t="s">
        <v>206</v>
      </c>
      <c r="F341" s="48">
        <v>226</v>
      </c>
      <c r="G341" s="49"/>
      <c r="H341" s="49"/>
      <c r="I341" s="49"/>
      <c r="J341" s="48">
        <v>2</v>
      </c>
      <c r="K341" s="48">
        <v>0</v>
      </c>
      <c r="L341" s="49"/>
      <c r="M341" s="48">
        <v>2</v>
      </c>
      <c r="N341" s="49"/>
      <c r="O341" s="49"/>
      <c r="P341" s="49"/>
      <c r="Q341" s="48">
        <v>0</v>
      </c>
      <c r="R341" s="48">
        <v>0</v>
      </c>
      <c r="S341" s="48">
        <v>0</v>
      </c>
      <c r="T341" s="48">
        <v>0</v>
      </c>
      <c r="U341" s="48">
        <v>0</v>
      </c>
      <c r="V341" s="48">
        <v>0</v>
      </c>
      <c r="W341" s="49"/>
      <c r="X341" s="48">
        <v>5</v>
      </c>
      <c r="Y341" s="48">
        <v>0</v>
      </c>
      <c r="Z341" s="49"/>
      <c r="AA341" s="48">
        <v>5</v>
      </c>
      <c r="AB341" s="49"/>
      <c r="AC341" s="49"/>
      <c r="AD341" s="49"/>
      <c r="AE341" s="48">
        <v>223</v>
      </c>
      <c r="AF341" s="49"/>
      <c r="AG341" s="49"/>
      <c r="AH341" s="49"/>
      <c r="AI341" s="48">
        <v>0</v>
      </c>
      <c r="AJ341" s="49"/>
      <c r="AK341" s="48">
        <v>0</v>
      </c>
      <c r="AL341" s="73"/>
      <c r="AM341"/>
    </row>
    <row r="342" spans="1:39" ht="19.5" customHeight="1" x14ac:dyDescent="0.2">
      <c r="D342" s="50" t="s">
        <v>207</v>
      </c>
      <c r="F342" s="49">
        <v>0</v>
      </c>
      <c r="G342" s="49"/>
      <c r="H342" s="49"/>
      <c r="I342" s="49"/>
      <c r="J342" s="49">
        <v>4</v>
      </c>
      <c r="K342" s="49">
        <v>0</v>
      </c>
      <c r="L342" s="49"/>
      <c r="M342" s="49">
        <v>4</v>
      </c>
      <c r="N342" s="49"/>
      <c r="O342" s="49"/>
      <c r="P342" s="49"/>
      <c r="Q342" s="49">
        <v>0</v>
      </c>
      <c r="R342" s="49">
        <v>0</v>
      </c>
      <c r="S342" s="49">
        <v>0</v>
      </c>
      <c r="T342" s="49">
        <v>0</v>
      </c>
      <c r="U342" s="49">
        <v>0</v>
      </c>
      <c r="V342" s="49">
        <v>0</v>
      </c>
      <c r="W342" s="49"/>
      <c r="X342" s="49">
        <v>1</v>
      </c>
      <c r="Y342" s="49">
        <v>2</v>
      </c>
      <c r="Z342" s="49"/>
      <c r="AA342" s="49">
        <v>3</v>
      </c>
      <c r="AB342" s="49"/>
      <c r="AC342" s="49"/>
      <c r="AD342" s="49"/>
      <c r="AE342" s="49">
        <v>1</v>
      </c>
      <c r="AF342" s="49"/>
      <c r="AG342" s="49"/>
      <c r="AH342" s="49"/>
      <c r="AI342" s="49">
        <v>0</v>
      </c>
      <c r="AJ342" s="49"/>
      <c r="AK342" s="49">
        <v>0</v>
      </c>
      <c r="AL342" s="73"/>
      <c r="AM342"/>
    </row>
    <row r="343" spans="1:39" ht="19.5" customHeight="1" x14ac:dyDescent="0.2">
      <c r="D343" s="47" t="s">
        <v>208</v>
      </c>
      <c r="F343" s="48">
        <v>0</v>
      </c>
      <c r="G343" s="49"/>
      <c r="H343" s="49"/>
      <c r="I343" s="49"/>
      <c r="J343" s="48">
        <v>0</v>
      </c>
      <c r="K343" s="48">
        <v>0</v>
      </c>
      <c r="L343" s="49"/>
      <c r="M343" s="48">
        <v>0</v>
      </c>
      <c r="N343" s="49"/>
      <c r="O343" s="49"/>
      <c r="P343" s="49"/>
      <c r="Q343" s="48">
        <v>0</v>
      </c>
      <c r="R343" s="48">
        <v>0</v>
      </c>
      <c r="S343" s="48">
        <v>0</v>
      </c>
      <c r="T343" s="48">
        <v>0</v>
      </c>
      <c r="U343" s="48">
        <v>0</v>
      </c>
      <c r="V343" s="48">
        <v>0</v>
      </c>
      <c r="W343" s="49"/>
      <c r="X343" s="48">
        <v>0</v>
      </c>
      <c r="Y343" s="48">
        <v>0</v>
      </c>
      <c r="Z343" s="49"/>
      <c r="AA343" s="48">
        <v>0</v>
      </c>
      <c r="AB343" s="49"/>
      <c r="AC343" s="49"/>
      <c r="AD343" s="49"/>
      <c r="AE343" s="48">
        <v>0</v>
      </c>
      <c r="AF343" s="49"/>
      <c r="AG343" s="49"/>
      <c r="AH343" s="49"/>
      <c r="AI343" s="48">
        <v>0</v>
      </c>
      <c r="AJ343" s="49"/>
      <c r="AK343" s="48">
        <v>0</v>
      </c>
      <c r="AL343" s="73"/>
      <c r="AM343"/>
    </row>
    <row r="344" spans="1:39" ht="20.100000000000001" customHeight="1" x14ac:dyDescent="0.2">
      <c r="D344" s="2" t="s">
        <v>209</v>
      </c>
      <c r="F344" s="39">
        <v>19</v>
      </c>
      <c r="G344" s="39"/>
      <c r="H344" s="39"/>
      <c r="I344" s="39"/>
      <c r="J344" s="39">
        <v>0</v>
      </c>
      <c r="K344" s="39">
        <v>0</v>
      </c>
      <c r="L344" s="39"/>
      <c r="M344" s="39">
        <v>0</v>
      </c>
      <c r="N344" s="39"/>
      <c r="O344" s="39"/>
      <c r="P344" s="39"/>
      <c r="Q344" s="39">
        <v>1</v>
      </c>
      <c r="R344" s="39">
        <v>1</v>
      </c>
      <c r="S344" s="39">
        <v>0</v>
      </c>
      <c r="T344" s="39">
        <v>0</v>
      </c>
      <c r="U344" s="39">
        <v>0</v>
      </c>
      <c r="V344" s="39">
        <v>0</v>
      </c>
      <c r="W344" s="39"/>
      <c r="X344" s="39">
        <v>0</v>
      </c>
      <c r="Y344" s="39">
        <v>0</v>
      </c>
      <c r="Z344" s="39"/>
      <c r="AA344" s="39">
        <v>2</v>
      </c>
      <c r="AB344" s="39"/>
      <c r="AC344" s="39"/>
      <c r="AD344" s="39"/>
      <c r="AE344" s="39">
        <v>17</v>
      </c>
      <c r="AF344" s="39"/>
      <c r="AG344" s="39"/>
      <c r="AH344" s="39"/>
      <c r="AI344" s="39">
        <v>0</v>
      </c>
      <c r="AJ344" s="39"/>
      <c r="AK344" s="39">
        <v>0</v>
      </c>
      <c r="AL344" s="73"/>
      <c r="AM344"/>
    </row>
    <row r="345" spans="1:39" ht="19.5" customHeight="1" x14ac:dyDescent="0.2">
      <c r="D345" s="47" t="s">
        <v>210</v>
      </c>
      <c r="F345" s="48">
        <v>1</v>
      </c>
      <c r="G345" s="49"/>
      <c r="H345" s="49"/>
      <c r="I345" s="49"/>
      <c r="J345" s="48">
        <v>0</v>
      </c>
      <c r="K345" s="48">
        <v>0</v>
      </c>
      <c r="L345" s="49"/>
      <c r="M345" s="48">
        <v>0</v>
      </c>
      <c r="N345" s="49"/>
      <c r="O345" s="49"/>
      <c r="P345" s="49"/>
      <c r="Q345" s="48">
        <v>0</v>
      </c>
      <c r="R345" s="48">
        <v>0</v>
      </c>
      <c r="S345" s="48">
        <v>0</v>
      </c>
      <c r="T345" s="48">
        <v>0</v>
      </c>
      <c r="U345" s="48">
        <v>0</v>
      </c>
      <c r="V345" s="48">
        <v>0</v>
      </c>
      <c r="W345" s="49"/>
      <c r="X345" s="48">
        <v>0</v>
      </c>
      <c r="Y345" s="48">
        <v>0</v>
      </c>
      <c r="Z345" s="49"/>
      <c r="AA345" s="48">
        <v>0</v>
      </c>
      <c r="AB345" s="49"/>
      <c r="AC345" s="49"/>
      <c r="AD345" s="49"/>
      <c r="AE345" s="48">
        <v>1</v>
      </c>
      <c r="AF345" s="49"/>
      <c r="AG345" s="49"/>
      <c r="AH345" s="49"/>
      <c r="AI345" s="48">
        <v>0</v>
      </c>
      <c r="AJ345" s="49"/>
      <c r="AK345" s="48">
        <v>0</v>
      </c>
      <c r="AL345" s="73"/>
      <c r="AM345"/>
    </row>
    <row r="346" spans="1:39" ht="20.100000000000001" customHeight="1" x14ac:dyDescent="0.2">
      <c r="D346" s="2" t="s">
        <v>211</v>
      </c>
      <c r="F346" s="39">
        <v>36</v>
      </c>
      <c r="G346" s="39"/>
      <c r="H346" s="39"/>
      <c r="I346" s="39"/>
      <c r="J346" s="39">
        <v>0</v>
      </c>
      <c r="K346" s="39">
        <v>0</v>
      </c>
      <c r="L346" s="39"/>
      <c r="M346" s="39">
        <v>0</v>
      </c>
      <c r="N346" s="39"/>
      <c r="O346" s="39"/>
      <c r="P346" s="39"/>
      <c r="Q346" s="39">
        <v>0</v>
      </c>
      <c r="R346" s="39">
        <v>7</v>
      </c>
      <c r="S346" s="39">
        <v>0</v>
      </c>
      <c r="T346" s="39">
        <v>0</v>
      </c>
      <c r="U346" s="39">
        <v>0</v>
      </c>
      <c r="V346" s="39">
        <v>0</v>
      </c>
      <c r="W346" s="39"/>
      <c r="X346" s="39">
        <v>3</v>
      </c>
      <c r="Y346" s="39">
        <v>0</v>
      </c>
      <c r="Z346" s="39"/>
      <c r="AA346" s="39">
        <v>10</v>
      </c>
      <c r="AB346" s="39"/>
      <c r="AC346" s="39"/>
      <c r="AD346" s="39"/>
      <c r="AE346" s="39">
        <v>26</v>
      </c>
      <c r="AF346" s="39"/>
      <c r="AG346" s="39"/>
      <c r="AH346" s="39"/>
      <c r="AI346" s="39">
        <v>0</v>
      </c>
      <c r="AJ346" s="39"/>
      <c r="AK346" s="39">
        <v>0</v>
      </c>
      <c r="AL346" s="73"/>
      <c r="AM346"/>
    </row>
    <row r="347" spans="1:39" ht="19.5" customHeight="1" x14ac:dyDescent="0.2">
      <c r="D347" s="47" t="s">
        <v>212</v>
      </c>
      <c r="F347" s="48">
        <v>0</v>
      </c>
      <c r="G347" s="49"/>
      <c r="H347" s="49"/>
      <c r="I347" s="49"/>
      <c r="J347" s="48">
        <v>0</v>
      </c>
      <c r="K347" s="48">
        <v>0</v>
      </c>
      <c r="L347" s="49"/>
      <c r="M347" s="48">
        <v>0</v>
      </c>
      <c r="N347" s="49"/>
      <c r="O347" s="49"/>
      <c r="P347" s="49"/>
      <c r="Q347" s="48">
        <v>0</v>
      </c>
      <c r="R347" s="48">
        <v>0</v>
      </c>
      <c r="S347" s="48">
        <v>0</v>
      </c>
      <c r="T347" s="48">
        <v>0</v>
      </c>
      <c r="U347" s="48">
        <v>0</v>
      </c>
      <c r="V347" s="48">
        <v>0</v>
      </c>
      <c r="W347" s="49"/>
      <c r="X347" s="48">
        <v>0</v>
      </c>
      <c r="Y347" s="48">
        <v>0</v>
      </c>
      <c r="Z347" s="49"/>
      <c r="AA347" s="48">
        <v>0</v>
      </c>
      <c r="AB347" s="49"/>
      <c r="AC347" s="49"/>
      <c r="AD347" s="49"/>
      <c r="AE347" s="48">
        <v>0</v>
      </c>
      <c r="AF347" s="49"/>
      <c r="AG347" s="49"/>
      <c r="AH347" s="49"/>
      <c r="AI347" s="48">
        <v>0</v>
      </c>
      <c r="AJ347" s="49"/>
      <c r="AK347" s="48">
        <v>0</v>
      </c>
      <c r="AL347" s="73"/>
      <c r="AM347"/>
    </row>
    <row r="348" spans="1:39" ht="20.100000000000001" customHeight="1" x14ac:dyDescent="0.2">
      <c r="D348" s="50" t="s">
        <v>213</v>
      </c>
      <c r="F348" s="39">
        <v>1</v>
      </c>
      <c r="G348" s="39"/>
      <c r="H348" s="39"/>
      <c r="I348" s="39"/>
      <c r="J348" s="39">
        <v>0</v>
      </c>
      <c r="K348" s="39">
        <v>0</v>
      </c>
      <c r="L348" s="39"/>
      <c r="M348" s="39">
        <v>0</v>
      </c>
      <c r="N348" s="39"/>
      <c r="O348" s="39"/>
      <c r="P348" s="39"/>
      <c r="Q348" s="39">
        <v>0</v>
      </c>
      <c r="R348" s="39">
        <v>0</v>
      </c>
      <c r="S348" s="39">
        <v>0</v>
      </c>
      <c r="T348" s="39">
        <v>0</v>
      </c>
      <c r="U348" s="39">
        <v>0</v>
      </c>
      <c r="V348" s="39">
        <v>0</v>
      </c>
      <c r="W348" s="39"/>
      <c r="X348" s="39">
        <v>0</v>
      </c>
      <c r="Y348" s="39">
        <v>0</v>
      </c>
      <c r="Z348" s="39"/>
      <c r="AA348" s="39">
        <v>0</v>
      </c>
      <c r="AB348" s="39"/>
      <c r="AC348" s="39"/>
      <c r="AD348" s="39"/>
      <c r="AE348" s="39">
        <v>1</v>
      </c>
      <c r="AF348" s="39"/>
      <c r="AG348" s="39"/>
      <c r="AH348" s="39"/>
      <c r="AI348" s="39">
        <v>0</v>
      </c>
      <c r="AJ348" s="39"/>
      <c r="AK348" s="39">
        <v>0</v>
      </c>
      <c r="AL348" s="73"/>
      <c r="AM348"/>
    </row>
    <row r="349" spans="1:39" ht="20.100000000000001" customHeight="1" x14ac:dyDescent="0.2"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73"/>
      <c r="AM349"/>
    </row>
    <row r="350" spans="1:39" s="1" customFormat="1" ht="20.100000000000001" customHeight="1" x14ac:dyDescent="0.25">
      <c r="A350" s="3"/>
      <c r="B350" s="6"/>
      <c r="C350" s="51" t="s">
        <v>159</v>
      </c>
      <c r="D350" s="52"/>
      <c r="E350" s="5"/>
      <c r="F350" s="53">
        <v>330</v>
      </c>
      <c r="G350" s="54"/>
      <c r="H350" s="54"/>
      <c r="I350" s="54"/>
      <c r="J350" s="53">
        <v>12</v>
      </c>
      <c r="K350" s="53">
        <v>0</v>
      </c>
      <c r="L350" s="54"/>
      <c r="M350" s="53">
        <v>12</v>
      </c>
      <c r="N350" s="54"/>
      <c r="O350" s="54"/>
      <c r="P350" s="54"/>
      <c r="Q350" s="53">
        <v>2</v>
      </c>
      <c r="R350" s="53">
        <v>15</v>
      </c>
      <c r="S350" s="53">
        <v>0</v>
      </c>
      <c r="T350" s="53">
        <v>0</v>
      </c>
      <c r="U350" s="53">
        <v>0</v>
      </c>
      <c r="V350" s="53">
        <v>1</v>
      </c>
      <c r="W350" s="54"/>
      <c r="X350" s="53">
        <v>14</v>
      </c>
      <c r="Y350" s="53">
        <v>3</v>
      </c>
      <c r="Z350" s="54"/>
      <c r="AA350" s="53">
        <v>35</v>
      </c>
      <c r="AB350" s="54"/>
      <c r="AC350" s="54"/>
      <c r="AD350" s="54"/>
      <c r="AE350" s="53">
        <v>307</v>
      </c>
      <c r="AF350" s="54"/>
      <c r="AG350" s="54"/>
      <c r="AH350" s="54"/>
      <c r="AI350" s="53">
        <v>0</v>
      </c>
      <c r="AJ350" s="54"/>
      <c r="AK350" s="53">
        <v>0</v>
      </c>
      <c r="AL350" s="73"/>
    </row>
    <row r="351" spans="1:39" s="1" customFormat="1" ht="20.100000000000001" customHeight="1" x14ac:dyDescent="0.2">
      <c r="A351" s="3"/>
      <c r="B351" s="6"/>
      <c r="C351" s="3"/>
      <c r="D351" s="3"/>
      <c r="E351" s="5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73"/>
    </row>
    <row r="352" spans="1:39" s="1" customFormat="1" ht="20.100000000000001" customHeight="1" x14ac:dyDescent="0.25">
      <c r="A352" s="3"/>
      <c r="B352" s="57" t="s">
        <v>214</v>
      </c>
      <c r="C352" s="58"/>
      <c r="D352" s="58"/>
      <c r="E352" s="5"/>
      <c r="F352" s="59">
        <v>330</v>
      </c>
      <c r="G352" s="54"/>
      <c r="H352" s="54"/>
      <c r="I352" s="54"/>
      <c r="J352" s="59">
        <v>12</v>
      </c>
      <c r="K352" s="59">
        <v>0</v>
      </c>
      <c r="L352" s="54"/>
      <c r="M352" s="59">
        <v>12</v>
      </c>
      <c r="N352" s="54"/>
      <c r="O352" s="54"/>
      <c r="P352" s="54"/>
      <c r="Q352" s="59">
        <v>2</v>
      </c>
      <c r="R352" s="59">
        <v>15</v>
      </c>
      <c r="S352" s="59">
        <v>0</v>
      </c>
      <c r="T352" s="59">
        <v>0</v>
      </c>
      <c r="U352" s="59">
        <v>0</v>
      </c>
      <c r="V352" s="59">
        <v>1</v>
      </c>
      <c r="W352" s="54"/>
      <c r="X352" s="59">
        <v>14</v>
      </c>
      <c r="Y352" s="59">
        <v>3</v>
      </c>
      <c r="Z352" s="54"/>
      <c r="AA352" s="59">
        <v>35</v>
      </c>
      <c r="AB352" s="54"/>
      <c r="AC352" s="54"/>
      <c r="AD352" s="54"/>
      <c r="AE352" s="59">
        <v>307</v>
      </c>
      <c r="AF352" s="54"/>
      <c r="AG352" s="54"/>
      <c r="AH352" s="54"/>
      <c r="AI352" s="59">
        <v>0</v>
      </c>
      <c r="AJ352" s="54"/>
      <c r="AK352" s="59">
        <v>0</v>
      </c>
      <c r="AL352" s="73"/>
    </row>
    <row r="353" spans="1:39" ht="20.100000000000001" customHeight="1" x14ac:dyDescent="0.2"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73"/>
      <c r="AM353"/>
    </row>
    <row r="354" spans="1:39" ht="20.100000000000001" customHeight="1" x14ac:dyDescent="0.2">
      <c r="B354" s="6" t="s">
        <v>215</v>
      </c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73"/>
      <c r="AM354"/>
    </row>
    <row r="355" spans="1:39" ht="20.100000000000001" customHeight="1" x14ac:dyDescent="0.2">
      <c r="C355" s="3" t="s">
        <v>154</v>
      </c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73"/>
      <c r="AM355"/>
    </row>
    <row r="356" spans="1:39" ht="20.100000000000001" customHeight="1" x14ac:dyDescent="0.2">
      <c r="D356" s="2" t="s">
        <v>216</v>
      </c>
      <c r="F356" s="39">
        <v>22</v>
      </c>
      <c r="G356" s="39"/>
      <c r="H356" s="39"/>
      <c r="I356" s="39"/>
      <c r="J356" s="39">
        <v>0</v>
      </c>
      <c r="K356" s="39">
        <v>0</v>
      </c>
      <c r="L356" s="39"/>
      <c r="M356" s="39">
        <v>0</v>
      </c>
      <c r="N356" s="39"/>
      <c r="O356" s="39"/>
      <c r="P356" s="39"/>
      <c r="Q356" s="39">
        <v>0</v>
      </c>
      <c r="R356" s="39">
        <v>1</v>
      </c>
      <c r="S356" s="39">
        <v>0</v>
      </c>
      <c r="T356" s="39">
        <v>0</v>
      </c>
      <c r="U356" s="39">
        <v>0</v>
      </c>
      <c r="V356" s="39">
        <v>0</v>
      </c>
      <c r="W356" s="39"/>
      <c r="X356" s="39">
        <v>0</v>
      </c>
      <c r="Y356" s="39">
        <v>0</v>
      </c>
      <c r="Z356" s="39"/>
      <c r="AA356" s="39">
        <v>1</v>
      </c>
      <c r="AB356" s="39"/>
      <c r="AC356" s="39"/>
      <c r="AD356" s="39"/>
      <c r="AE356" s="39">
        <v>21</v>
      </c>
      <c r="AF356" s="39"/>
      <c r="AG356" s="39"/>
      <c r="AH356" s="39"/>
      <c r="AI356" s="39">
        <v>0</v>
      </c>
      <c r="AJ356" s="39"/>
      <c r="AK356" s="39">
        <v>0</v>
      </c>
      <c r="AL356" s="73"/>
      <c r="AM356"/>
    </row>
    <row r="357" spans="1:39" ht="19.5" customHeight="1" x14ac:dyDescent="0.2">
      <c r="D357" s="47" t="s">
        <v>217</v>
      </c>
      <c r="F357" s="48">
        <v>16</v>
      </c>
      <c r="G357" s="49"/>
      <c r="H357" s="49"/>
      <c r="I357" s="49"/>
      <c r="J357" s="48">
        <v>0</v>
      </c>
      <c r="K357" s="48">
        <v>0</v>
      </c>
      <c r="L357" s="49"/>
      <c r="M357" s="48">
        <v>0</v>
      </c>
      <c r="N357" s="49"/>
      <c r="O357" s="49"/>
      <c r="P357" s="49"/>
      <c r="Q357" s="48">
        <v>0</v>
      </c>
      <c r="R357" s="48">
        <v>0</v>
      </c>
      <c r="S357" s="48">
        <v>0</v>
      </c>
      <c r="T357" s="48">
        <v>0</v>
      </c>
      <c r="U357" s="48">
        <v>0</v>
      </c>
      <c r="V357" s="48">
        <v>0</v>
      </c>
      <c r="W357" s="49"/>
      <c r="X357" s="48">
        <v>2</v>
      </c>
      <c r="Y357" s="48">
        <v>0</v>
      </c>
      <c r="Z357" s="49"/>
      <c r="AA357" s="48">
        <v>2</v>
      </c>
      <c r="AB357" s="49"/>
      <c r="AC357" s="49"/>
      <c r="AD357" s="49"/>
      <c r="AE357" s="48">
        <v>14</v>
      </c>
      <c r="AF357" s="49"/>
      <c r="AG357" s="49"/>
      <c r="AH357" s="49"/>
      <c r="AI357" s="48">
        <v>0</v>
      </c>
      <c r="AJ357" s="49"/>
      <c r="AK357" s="48">
        <v>0</v>
      </c>
      <c r="AL357" s="73"/>
      <c r="AM357"/>
    </row>
    <row r="358" spans="1:39" ht="20.100000000000001" customHeight="1" x14ac:dyDescent="0.2">
      <c r="D358" s="2" t="s">
        <v>218</v>
      </c>
      <c r="F358" s="39">
        <v>30</v>
      </c>
      <c r="G358" s="39"/>
      <c r="H358" s="39"/>
      <c r="I358" s="39"/>
      <c r="J358" s="39">
        <v>2</v>
      </c>
      <c r="K358" s="39">
        <v>0</v>
      </c>
      <c r="L358" s="39"/>
      <c r="M358" s="39">
        <v>2</v>
      </c>
      <c r="N358" s="39"/>
      <c r="O358" s="39"/>
      <c r="P358" s="39"/>
      <c r="Q358" s="39">
        <v>0</v>
      </c>
      <c r="R358" s="39">
        <v>1</v>
      </c>
      <c r="S358" s="39">
        <v>0</v>
      </c>
      <c r="T358" s="39">
        <v>0</v>
      </c>
      <c r="U358" s="39">
        <v>0</v>
      </c>
      <c r="V358" s="39">
        <v>0</v>
      </c>
      <c r="W358" s="39"/>
      <c r="X358" s="39">
        <v>1</v>
      </c>
      <c r="Y358" s="39">
        <v>0</v>
      </c>
      <c r="Z358" s="39"/>
      <c r="AA358" s="39">
        <v>2</v>
      </c>
      <c r="AB358" s="39"/>
      <c r="AC358" s="39"/>
      <c r="AD358" s="39"/>
      <c r="AE358" s="39">
        <v>30</v>
      </c>
      <c r="AF358" s="39"/>
      <c r="AG358" s="39"/>
      <c r="AH358" s="39"/>
      <c r="AI358" s="39">
        <v>0</v>
      </c>
      <c r="AJ358" s="39"/>
      <c r="AK358" s="39">
        <v>0</v>
      </c>
      <c r="AL358" s="73"/>
      <c r="AM358"/>
    </row>
    <row r="359" spans="1:39" ht="19.5" customHeight="1" x14ac:dyDescent="0.2">
      <c r="D359" s="47" t="s">
        <v>219</v>
      </c>
      <c r="F359" s="48">
        <v>0</v>
      </c>
      <c r="G359" s="49"/>
      <c r="H359" s="49"/>
      <c r="I359" s="49"/>
      <c r="J359" s="48">
        <v>0</v>
      </c>
      <c r="K359" s="48">
        <v>0</v>
      </c>
      <c r="L359" s="49"/>
      <c r="M359" s="48">
        <v>0</v>
      </c>
      <c r="N359" s="49"/>
      <c r="O359" s="49"/>
      <c r="P359" s="49"/>
      <c r="Q359" s="48">
        <v>0</v>
      </c>
      <c r="R359" s="48">
        <v>0</v>
      </c>
      <c r="S359" s="48">
        <v>0</v>
      </c>
      <c r="T359" s="48">
        <v>0</v>
      </c>
      <c r="U359" s="48">
        <v>0</v>
      </c>
      <c r="V359" s="48">
        <v>0</v>
      </c>
      <c r="W359" s="49"/>
      <c r="X359" s="48">
        <v>0</v>
      </c>
      <c r="Y359" s="48">
        <v>0</v>
      </c>
      <c r="Z359" s="49"/>
      <c r="AA359" s="48">
        <v>0</v>
      </c>
      <c r="AB359" s="49"/>
      <c r="AC359" s="49"/>
      <c r="AD359" s="49"/>
      <c r="AE359" s="48">
        <v>0</v>
      </c>
      <c r="AF359" s="49"/>
      <c r="AG359" s="49"/>
      <c r="AH359" s="49"/>
      <c r="AI359" s="48">
        <v>0</v>
      </c>
      <c r="AJ359" s="49"/>
      <c r="AK359" s="48">
        <v>0</v>
      </c>
      <c r="AL359" s="73"/>
      <c r="AM359"/>
    </row>
    <row r="360" spans="1:39" ht="20.100000000000001" customHeight="1" x14ac:dyDescent="0.2">
      <c r="D360" s="2" t="s">
        <v>114</v>
      </c>
      <c r="F360" s="39">
        <v>20</v>
      </c>
      <c r="G360" s="39"/>
      <c r="H360" s="39"/>
      <c r="I360" s="39"/>
      <c r="J360" s="39">
        <v>0</v>
      </c>
      <c r="K360" s="39">
        <v>0</v>
      </c>
      <c r="L360" s="39"/>
      <c r="M360" s="39">
        <v>0</v>
      </c>
      <c r="N360" s="39"/>
      <c r="O360" s="39"/>
      <c r="P360" s="39"/>
      <c r="Q360" s="39">
        <v>0</v>
      </c>
      <c r="R360" s="39">
        <v>4</v>
      </c>
      <c r="S360" s="39">
        <v>0</v>
      </c>
      <c r="T360" s="39">
        <v>0</v>
      </c>
      <c r="U360" s="39">
        <v>0</v>
      </c>
      <c r="V360" s="39">
        <v>0</v>
      </c>
      <c r="W360" s="39"/>
      <c r="X360" s="39">
        <v>1</v>
      </c>
      <c r="Y360" s="39">
        <v>0</v>
      </c>
      <c r="Z360" s="39"/>
      <c r="AA360" s="39">
        <v>5</v>
      </c>
      <c r="AB360" s="39"/>
      <c r="AC360" s="39"/>
      <c r="AD360" s="39"/>
      <c r="AE360" s="39">
        <v>15</v>
      </c>
      <c r="AF360" s="39"/>
      <c r="AG360" s="39"/>
      <c r="AH360" s="39"/>
      <c r="AI360" s="39">
        <v>0</v>
      </c>
      <c r="AJ360" s="39"/>
      <c r="AK360" s="39">
        <v>0</v>
      </c>
      <c r="AL360" s="73"/>
      <c r="AM360"/>
    </row>
    <row r="361" spans="1:39" ht="19.5" customHeight="1" x14ac:dyDescent="0.2">
      <c r="D361" s="47" t="s">
        <v>220</v>
      </c>
      <c r="F361" s="48">
        <v>5</v>
      </c>
      <c r="G361" s="49"/>
      <c r="H361" s="49"/>
      <c r="I361" s="49"/>
      <c r="J361" s="48">
        <v>0</v>
      </c>
      <c r="K361" s="48">
        <v>0</v>
      </c>
      <c r="L361" s="49"/>
      <c r="M361" s="48">
        <v>0</v>
      </c>
      <c r="N361" s="49"/>
      <c r="O361" s="49"/>
      <c r="P361" s="49"/>
      <c r="Q361" s="48">
        <v>0</v>
      </c>
      <c r="R361" s="48">
        <v>0</v>
      </c>
      <c r="S361" s="48">
        <v>0</v>
      </c>
      <c r="T361" s="48">
        <v>0</v>
      </c>
      <c r="U361" s="48">
        <v>0</v>
      </c>
      <c r="V361" s="48">
        <v>0</v>
      </c>
      <c r="W361" s="49"/>
      <c r="X361" s="48">
        <v>2</v>
      </c>
      <c r="Y361" s="48">
        <v>0</v>
      </c>
      <c r="Z361" s="49"/>
      <c r="AA361" s="48">
        <v>2</v>
      </c>
      <c r="AB361" s="49"/>
      <c r="AC361" s="49"/>
      <c r="AD361" s="49"/>
      <c r="AE361" s="48">
        <v>3</v>
      </c>
      <c r="AF361" s="49"/>
      <c r="AG361" s="49"/>
      <c r="AH361" s="49"/>
      <c r="AI361" s="48">
        <v>0</v>
      </c>
      <c r="AJ361" s="49"/>
      <c r="AK361" s="48">
        <v>0</v>
      </c>
      <c r="AL361" s="73"/>
      <c r="AM361"/>
    </row>
    <row r="362" spans="1:39" ht="20.100000000000001" customHeight="1" x14ac:dyDescent="0.2">
      <c r="D362" s="50" t="s">
        <v>116</v>
      </c>
      <c r="F362" s="49">
        <v>0</v>
      </c>
      <c r="G362" s="49"/>
      <c r="H362" s="49"/>
      <c r="I362" s="49"/>
      <c r="J362" s="49">
        <v>7</v>
      </c>
      <c r="K362" s="49">
        <v>0</v>
      </c>
      <c r="L362" s="49"/>
      <c r="M362" s="49">
        <v>7</v>
      </c>
      <c r="N362" s="49"/>
      <c r="O362" s="49"/>
      <c r="P362" s="49"/>
      <c r="Q362" s="49">
        <v>0</v>
      </c>
      <c r="R362" s="49">
        <v>1</v>
      </c>
      <c r="S362" s="49">
        <v>0</v>
      </c>
      <c r="T362" s="49">
        <v>0</v>
      </c>
      <c r="U362" s="49">
        <v>0</v>
      </c>
      <c r="V362" s="49">
        <v>1</v>
      </c>
      <c r="W362" s="49"/>
      <c r="X362" s="49">
        <v>4</v>
      </c>
      <c r="Y362" s="49">
        <v>0</v>
      </c>
      <c r="Z362" s="49"/>
      <c r="AA362" s="49">
        <v>6</v>
      </c>
      <c r="AB362" s="49"/>
      <c r="AC362" s="49"/>
      <c r="AD362" s="49"/>
      <c r="AE362" s="49">
        <v>1</v>
      </c>
      <c r="AF362" s="49"/>
      <c r="AG362" s="49"/>
      <c r="AH362" s="49"/>
      <c r="AI362" s="49">
        <v>0</v>
      </c>
      <c r="AJ362" s="49"/>
      <c r="AK362" s="49">
        <v>0</v>
      </c>
      <c r="AL362" s="73"/>
      <c r="AM362"/>
    </row>
    <row r="363" spans="1:39" ht="20.100000000000001" customHeight="1" x14ac:dyDescent="0.2">
      <c r="D363" s="47" t="s">
        <v>221</v>
      </c>
      <c r="F363" s="48">
        <v>0</v>
      </c>
      <c r="G363" s="49"/>
      <c r="H363" s="49"/>
      <c r="I363" s="49"/>
      <c r="J363" s="48">
        <v>0</v>
      </c>
      <c r="K363" s="48">
        <v>0</v>
      </c>
      <c r="L363" s="49"/>
      <c r="M363" s="48">
        <v>0</v>
      </c>
      <c r="N363" s="49"/>
      <c r="O363" s="49"/>
      <c r="P363" s="49"/>
      <c r="Q363" s="48">
        <v>0</v>
      </c>
      <c r="R363" s="48">
        <v>0</v>
      </c>
      <c r="S363" s="48">
        <v>0</v>
      </c>
      <c r="T363" s="48">
        <v>0</v>
      </c>
      <c r="U363" s="48">
        <v>0</v>
      </c>
      <c r="V363" s="48">
        <v>0</v>
      </c>
      <c r="W363" s="49"/>
      <c r="X363" s="48">
        <v>0</v>
      </c>
      <c r="Y363" s="48">
        <v>0</v>
      </c>
      <c r="Z363" s="49"/>
      <c r="AA363" s="48">
        <v>0</v>
      </c>
      <c r="AB363" s="49"/>
      <c r="AC363" s="49"/>
      <c r="AD363" s="49"/>
      <c r="AE363" s="48">
        <v>0</v>
      </c>
      <c r="AF363" s="49"/>
      <c r="AG363" s="49"/>
      <c r="AH363" s="49"/>
      <c r="AI363" s="48">
        <v>0</v>
      </c>
      <c r="AJ363" s="49"/>
      <c r="AK363" s="48">
        <v>0</v>
      </c>
      <c r="AL363" s="73"/>
      <c r="AM363"/>
    </row>
    <row r="364" spans="1:39" ht="20.100000000000001" customHeight="1" x14ac:dyDescent="0.2"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73"/>
      <c r="AM364"/>
    </row>
    <row r="365" spans="1:39" s="1" customFormat="1" ht="20.100000000000001" customHeight="1" x14ac:dyDescent="0.25">
      <c r="A365" s="3"/>
      <c r="B365" s="6"/>
      <c r="C365" s="51" t="s">
        <v>159</v>
      </c>
      <c r="D365" s="52"/>
      <c r="E365" s="5"/>
      <c r="F365" s="53">
        <v>93</v>
      </c>
      <c r="G365" s="54"/>
      <c r="H365" s="54"/>
      <c r="I365" s="54"/>
      <c r="J365" s="53">
        <v>9</v>
      </c>
      <c r="K365" s="53">
        <v>0</v>
      </c>
      <c r="L365" s="54"/>
      <c r="M365" s="53">
        <v>9</v>
      </c>
      <c r="N365" s="54"/>
      <c r="O365" s="54"/>
      <c r="P365" s="54"/>
      <c r="Q365" s="53">
        <v>0</v>
      </c>
      <c r="R365" s="53">
        <v>7</v>
      </c>
      <c r="S365" s="53">
        <v>0</v>
      </c>
      <c r="T365" s="53">
        <v>0</v>
      </c>
      <c r="U365" s="53">
        <v>0</v>
      </c>
      <c r="V365" s="53">
        <v>1</v>
      </c>
      <c r="W365" s="54"/>
      <c r="X365" s="53">
        <v>10</v>
      </c>
      <c r="Y365" s="53">
        <v>0</v>
      </c>
      <c r="Z365" s="54"/>
      <c r="AA365" s="53">
        <v>18</v>
      </c>
      <c r="AB365" s="54"/>
      <c r="AC365" s="54"/>
      <c r="AD365" s="54"/>
      <c r="AE365" s="53">
        <v>84</v>
      </c>
      <c r="AF365" s="54"/>
      <c r="AG365" s="54"/>
      <c r="AH365" s="54"/>
      <c r="AI365" s="53">
        <v>0</v>
      </c>
      <c r="AJ365" s="54"/>
      <c r="AK365" s="53">
        <v>0</v>
      </c>
      <c r="AL365" s="73"/>
    </row>
    <row r="366" spans="1:39" s="1" customFormat="1" ht="20.100000000000001" customHeight="1" x14ac:dyDescent="0.2">
      <c r="A366" s="3"/>
      <c r="B366" s="6"/>
      <c r="C366" s="3"/>
      <c r="D366" s="3"/>
      <c r="E366" s="5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73"/>
    </row>
    <row r="367" spans="1:39" s="1" customFormat="1" ht="20.100000000000001" customHeight="1" x14ac:dyDescent="0.25">
      <c r="A367" s="3"/>
      <c r="B367" s="57" t="s">
        <v>222</v>
      </c>
      <c r="C367" s="58"/>
      <c r="D367" s="58"/>
      <c r="E367" s="5"/>
      <c r="F367" s="59">
        <v>93</v>
      </c>
      <c r="G367" s="54"/>
      <c r="H367" s="54"/>
      <c r="I367" s="54"/>
      <c r="J367" s="59">
        <v>9</v>
      </c>
      <c r="K367" s="59">
        <v>0</v>
      </c>
      <c r="L367" s="54"/>
      <c r="M367" s="59">
        <v>9</v>
      </c>
      <c r="N367" s="54"/>
      <c r="O367" s="54"/>
      <c r="P367" s="54"/>
      <c r="Q367" s="59">
        <v>0</v>
      </c>
      <c r="R367" s="59">
        <v>7</v>
      </c>
      <c r="S367" s="59">
        <v>0</v>
      </c>
      <c r="T367" s="59">
        <v>0</v>
      </c>
      <c r="U367" s="59">
        <v>0</v>
      </c>
      <c r="V367" s="59">
        <v>1</v>
      </c>
      <c r="W367" s="54"/>
      <c r="X367" s="59">
        <v>10</v>
      </c>
      <c r="Y367" s="59">
        <v>0</v>
      </c>
      <c r="Z367" s="54"/>
      <c r="AA367" s="59">
        <v>18</v>
      </c>
      <c r="AB367" s="54"/>
      <c r="AC367" s="54"/>
      <c r="AD367" s="54"/>
      <c r="AE367" s="59">
        <v>84</v>
      </c>
      <c r="AF367" s="54"/>
      <c r="AG367" s="54"/>
      <c r="AH367" s="54"/>
      <c r="AI367" s="59">
        <v>0</v>
      </c>
      <c r="AJ367" s="54"/>
      <c r="AK367" s="59">
        <v>0</v>
      </c>
      <c r="AL367" s="73"/>
    </row>
    <row r="368" spans="1:39" ht="20.100000000000001" customHeight="1" x14ac:dyDescent="0.2"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73"/>
      <c r="AM368"/>
    </row>
    <row r="369" spans="1:39" ht="20.100000000000001" customHeight="1" x14ac:dyDescent="0.2">
      <c r="B369" s="6" t="s">
        <v>223</v>
      </c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73"/>
      <c r="AM369"/>
    </row>
    <row r="370" spans="1:39" ht="20.100000000000001" customHeight="1" x14ac:dyDescent="0.2">
      <c r="C370" s="3" t="s">
        <v>154</v>
      </c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73"/>
      <c r="AM370"/>
    </row>
    <row r="371" spans="1:39" ht="20.100000000000001" customHeight="1" x14ac:dyDescent="0.2">
      <c r="D371" s="2" t="s">
        <v>224</v>
      </c>
      <c r="F371" s="39">
        <v>41</v>
      </c>
      <c r="G371" s="39"/>
      <c r="H371" s="39"/>
      <c r="I371" s="39"/>
      <c r="J371" s="39">
        <v>1</v>
      </c>
      <c r="K371" s="39">
        <v>0</v>
      </c>
      <c r="L371" s="39"/>
      <c r="M371" s="39">
        <v>1</v>
      </c>
      <c r="N371" s="39"/>
      <c r="O371" s="39"/>
      <c r="P371" s="39"/>
      <c r="Q371" s="39">
        <v>1</v>
      </c>
      <c r="R371" s="39">
        <v>12</v>
      </c>
      <c r="S371" s="39">
        <v>0</v>
      </c>
      <c r="T371" s="39">
        <v>0</v>
      </c>
      <c r="U371" s="39">
        <v>0</v>
      </c>
      <c r="V371" s="39">
        <v>0</v>
      </c>
      <c r="W371" s="39"/>
      <c r="X371" s="39">
        <v>1</v>
      </c>
      <c r="Y371" s="39">
        <v>0</v>
      </c>
      <c r="Z371" s="39"/>
      <c r="AA371" s="39">
        <v>14</v>
      </c>
      <c r="AB371" s="39"/>
      <c r="AC371" s="39"/>
      <c r="AD371" s="39"/>
      <c r="AE371" s="39">
        <v>28</v>
      </c>
      <c r="AF371" s="39"/>
      <c r="AG371" s="39"/>
      <c r="AH371" s="39"/>
      <c r="AI371" s="39">
        <v>0</v>
      </c>
      <c r="AJ371" s="39"/>
      <c r="AK371" s="39">
        <v>0</v>
      </c>
      <c r="AL371" s="73"/>
      <c r="AM371"/>
    </row>
    <row r="372" spans="1:39" ht="19.5" customHeight="1" x14ac:dyDescent="0.2">
      <c r="D372" s="47" t="s">
        <v>225</v>
      </c>
      <c r="F372" s="48">
        <v>10</v>
      </c>
      <c r="G372" s="49"/>
      <c r="H372" s="49"/>
      <c r="I372" s="49"/>
      <c r="J372" s="48">
        <v>4</v>
      </c>
      <c r="K372" s="48">
        <v>0</v>
      </c>
      <c r="L372" s="49"/>
      <c r="M372" s="48">
        <v>4</v>
      </c>
      <c r="N372" s="49"/>
      <c r="O372" s="49"/>
      <c r="P372" s="49"/>
      <c r="Q372" s="48">
        <v>0</v>
      </c>
      <c r="R372" s="48">
        <v>0</v>
      </c>
      <c r="S372" s="48">
        <v>0</v>
      </c>
      <c r="T372" s="48">
        <v>0</v>
      </c>
      <c r="U372" s="48">
        <v>0</v>
      </c>
      <c r="V372" s="48">
        <v>0</v>
      </c>
      <c r="W372" s="49"/>
      <c r="X372" s="48">
        <v>6</v>
      </c>
      <c r="Y372" s="48">
        <v>0</v>
      </c>
      <c r="Z372" s="49"/>
      <c r="AA372" s="48">
        <v>6</v>
      </c>
      <c r="AB372" s="49"/>
      <c r="AC372" s="49"/>
      <c r="AD372" s="49"/>
      <c r="AE372" s="48">
        <v>8</v>
      </c>
      <c r="AF372" s="49"/>
      <c r="AG372" s="49"/>
      <c r="AH372" s="49"/>
      <c r="AI372" s="48">
        <v>0</v>
      </c>
      <c r="AJ372" s="49"/>
      <c r="AK372" s="48">
        <v>0</v>
      </c>
      <c r="AL372" s="73"/>
      <c r="AM372"/>
    </row>
    <row r="373" spans="1:39" ht="20.100000000000001" customHeight="1" x14ac:dyDescent="0.2">
      <c r="D373" s="2" t="s">
        <v>226</v>
      </c>
      <c r="F373" s="39">
        <v>5</v>
      </c>
      <c r="G373" s="39"/>
      <c r="H373" s="39"/>
      <c r="I373" s="39"/>
      <c r="J373" s="39">
        <v>3</v>
      </c>
      <c r="K373" s="39">
        <v>0</v>
      </c>
      <c r="L373" s="39"/>
      <c r="M373" s="39">
        <v>3</v>
      </c>
      <c r="N373" s="39"/>
      <c r="O373" s="39"/>
      <c r="P373" s="39"/>
      <c r="Q373" s="39">
        <v>0</v>
      </c>
      <c r="R373" s="39">
        <v>0</v>
      </c>
      <c r="S373" s="39">
        <v>0</v>
      </c>
      <c r="T373" s="39">
        <v>0</v>
      </c>
      <c r="U373" s="39">
        <v>0</v>
      </c>
      <c r="V373" s="39">
        <v>0</v>
      </c>
      <c r="W373" s="39"/>
      <c r="X373" s="39">
        <v>1</v>
      </c>
      <c r="Y373" s="39">
        <v>0</v>
      </c>
      <c r="Z373" s="39"/>
      <c r="AA373" s="39">
        <v>1</v>
      </c>
      <c r="AB373" s="39"/>
      <c r="AC373" s="39"/>
      <c r="AD373" s="39"/>
      <c r="AE373" s="39">
        <v>7</v>
      </c>
      <c r="AF373" s="39"/>
      <c r="AG373" s="39"/>
      <c r="AH373" s="39"/>
      <c r="AI373" s="39">
        <v>0</v>
      </c>
      <c r="AJ373" s="39"/>
      <c r="AK373" s="39">
        <v>0</v>
      </c>
      <c r="AL373" s="73"/>
      <c r="AM373"/>
    </row>
    <row r="374" spans="1:39" ht="19.5" customHeight="1" x14ac:dyDescent="0.2">
      <c r="D374" s="47" t="s">
        <v>227</v>
      </c>
      <c r="F374" s="48">
        <v>11</v>
      </c>
      <c r="G374" s="49"/>
      <c r="H374" s="49"/>
      <c r="I374" s="49"/>
      <c r="J374" s="48">
        <v>1</v>
      </c>
      <c r="K374" s="48">
        <v>0</v>
      </c>
      <c r="L374" s="49"/>
      <c r="M374" s="48">
        <v>1</v>
      </c>
      <c r="N374" s="49"/>
      <c r="O374" s="49"/>
      <c r="P374" s="49"/>
      <c r="Q374" s="48">
        <v>0</v>
      </c>
      <c r="R374" s="48">
        <v>3</v>
      </c>
      <c r="S374" s="48">
        <v>0</v>
      </c>
      <c r="T374" s="48">
        <v>0</v>
      </c>
      <c r="U374" s="48">
        <v>0</v>
      </c>
      <c r="V374" s="48">
        <v>0</v>
      </c>
      <c r="W374" s="49"/>
      <c r="X374" s="48">
        <v>3</v>
      </c>
      <c r="Y374" s="48">
        <v>0</v>
      </c>
      <c r="Z374" s="49"/>
      <c r="AA374" s="48">
        <v>6</v>
      </c>
      <c r="AB374" s="49"/>
      <c r="AC374" s="49"/>
      <c r="AD374" s="49"/>
      <c r="AE374" s="48">
        <v>6</v>
      </c>
      <c r="AF374" s="49"/>
      <c r="AG374" s="49"/>
      <c r="AH374" s="49"/>
      <c r="AI374" s="48">
        <v>0</v>
      </c>
      <c r="AJ374" s="49"/>
      <c r="AK374" s="48">
        <v>0</v>
      </c>
      <c r="AL374" s="73"/>
      <c r="AM374"/>
    </row>
    <row r="375" spans="1:39" ht="20.100000000000001" customHeight="1" x14ac:dyDescent="0.2">
      <c r="D375" s="50" t="s">
        <v>228</v>
      </c>
      <c r="F375" s="49">
        <v>1</v>
      </c>
      <c r="G375" s="49"/>
      <c r="H375" s="49"/>
      <c r="I375" s="49"/>
      <c r="J375" s="49">
        <v>3</v>
      </c>
      <c r="K375" s="49">
        <v>0</v>
      </c>
      <c r="L375" s="49"/>
      <c r="M375" s="49">
        <v>3</v>
      </c>
      <c r="N375" s="49"/>
      <c r="O375" s="49"/>
      <c r="P375" s="49"/>
      <c r="Q375" s="49">
        <v>0</v>
      </c>
      <c r="R375" s="49">
        <v>0</v>
      </c>
      <c r="S375" s="49">
        <v>0</v>
      </c>
      <c r="T375" s="49">
        <v>0</v>
      </c>
      <c r="U375" s="49">
        <v>0</v>
      </c>
      <c r="V375" s="49">
        <v>0</v>
      </c>
      <c r="W375" s="49"/>
      <c r="X375" s="49">
        <v>3</v>
      </c>
      <c r="Y375" s="49">
        <v>0</v>
      </c>
      <c r="Z375" s="49"/>
      <c r="AA375" s="49">
        <v>3</v>
      </c>
      <c r="AB375" s="49"/>
      <c r="AC375" s="49"/>
      <c r="AD375" s="49"/>
      <c r="AE375" s="49">
        <v>1</v>
      </c>
      <c r="AF375" s="49"/>
      <c r="AG375" s="49"/>
      <c r="AH375" s="49"/>
      <c r="AI375" s="49">
        <v>0</v>
      </c>
      <c r="AJ375" s="49"/>
      <c r="AK375" s="49">
        <v>0</v>
      </c>
      <c r="AL375" s="73"/>
      <c r="AM375"/>
    </row>
    <row r="376" spans="1:39" ht="19.5" customHeight="1" x14ac:dyDescent="0.2">
      <c r="D376" s="47" t="s">
        <v>229</v>
      </c>
      <c r="F376" s="48">
        <v>1</v>
      </c>
      <c r="G376" s="49"/>
      <c r="H376" s="49"/>
      <c r="I376" s="49"/>
      <c r="J376" s="48">
        <v>1</v>
      </c>
      <c r="K376" s="48">
        <v>0</v>
      </c>
      <c r="L376" s="49"/>
      <c r="M376" s="48">
        <v>1</v>
      </c>
      <c r="N376" s="49"/>
      <c r="O376" s="49"/>
      <c r="P376" s="49"/>
      <c r="Q376" s="48">
        <v>0</v>
      </c>
      <c r="R376" s="48">
        <v>0</v>
      </c>
      <c r="S376" s="48">
        <v>0</v>
      </c>
      <c r="T376" s="48">
        <v>0</v>
      </c>
      <c r="U376" s="48">
        <v>0</v>
      </c>
      <c r="V376" s="48">
        <v>0</v>
      </c>
      <c r="W376" s="49"/>
      <c r="X376" s="48">
        <v>1</v>
      </c>
      <c r="Y376" s="48">
        <v>0</v>
      </c>
      <c r="Z376" s="49"/>
      <c r="AA376" s="48">
        <v>1</v>
      </c>
      <c r="AB376" s="49"/>
      <c r="AC376" s="49"/>
      <c r="AD376" s="49"/>
      <c r="AE376" s="48">
        <v>1</v>
      </c>
      <c r="AF376" s="49"/>
      <c r="AG376" s="49"/>
      <c r="AH376" s="49"/>
      <c r="AI376" s="48">
        <v>0</v>
      </c>
      <c r="AJ376" s="49"/>
      <c r="AK376" s="48">
        <v>0</v>
      </c>
      <c r="AL376" s="73"/>
      <c r="AM376"/>
    </row>
    <row r="377" spans="1:39" ht="20.100000000000001" customHeight="1" x14ac:dyDescent="0.2">
      <c r="D377" s="2" t="s">
        <v>230</v>
      </c>
      <c r="F377" s="39">
        <v>30</v>
      </c>
      <c r="G377" s="39"/>
      <c r="H377" s="39"/>
      <c r="I377" s="39"/>
      <c r="J377" s="39">
        <v>2</v>
      </c>
      <c r="K377" s="39">
        <v>0</v>
      </c>
      <c r="L377" s="39"/>
      <c r="M377" s="39">
        <v>2</v>
      </c>
      <c r="N377" s="39"/>
      <c r="O377" s="39"/>
      <c r="P377" s="39"/>
      <c r="Q377" s="39">
        <v>0</v>
      </c>
      <c r="R377" s="39">
        <v>21</v>
      </c>
      <c r="S377" s="39">
        <v>0</v>
      </c>
      <c r="T377" s="39">
        <v>0</v>
      </c>
      <c r="U377" s="39">
        <v>0</v>
      </c>
      <c r="V377" s="39">
        <v>0</v>
      </c>
      <c r="W377" s="39"/>
      <c r="X377" s="39">
        <v>6</v>
      </c>
      <c r="Y377" s="39">
        <v>0</v>
      </c>
      <c r="Z377" s="39"/>
      <c r="AA377" s="39">
        <v>27</v>
      </c>
      <c r="AB377" s="39"/>
      <c r="AC377" s="39"/>
      <c r="AD377" s="39"/>
      <c r="AE377" s="39">
        <v>5</v>
      </c>
      <c r="AF377" s="39"/>
      <c r="AG377" s="39"/>
      <c r="AH377" s="39"/>
      <c r="AI377" s="39">
        <v>0</v>
      </c>
      <c r="AJ377" s="39"/>
      <c r="AK377" s="39">
        <v>0</v>
      </c>
      <c r="AL377" s="73"/>
      <c r="AM377"/>
    </row>
    <row r="378" spans="1:39" ht="19.5" customHeight="1" x14ac:dyDescent="0.2">
      <c r="D378" s="47" t="s">
        <v>231</v>
      </c>
      <c r="F378" s="48">
        <v>172</v>
      </c>
      <c r="G378" s="49"/>
      <c r="H378" s="49"/>
      <c r="I378" s="49"/>
      <c r="J378" s="48">
        <v>4</v>
      </c>
      <c r="K378" s="48">
        <v>0</v>
      </c>
      <c r="L378" s="49"/>
      <c r="M378" s="48">
        <v>4</v>
      </c>
      <c r="N378" s="49"/>
      <c r="O378" s="49"/>
      <c r="P378" s="49"/>
      <c r="Q378" s="48">
        <v>0</v>
      </c>
      <c r="R378" s="48">
        <v>25</v>
      </c>
      <c r="S378" s="48">
        <v>0</v>
      </c>
      <c r="T378" s="48">
        <v>0</v>
      </c>
      <c r="U378" s="48">
        <v>0</v>
      </c>
      <c r="V378" s="48">
        <v>0</v>
      </c>
      <c r="W378" s="49"/>
      <c r="X378" s="48">
        <v>9</v>
      </c>
      <c r="Y378" s="48">
        <v>0</v>
      </c>
      <c r="Z378" s="49"/>
      <c r="AA378" s="48">
        <v>34</v>
      </c>
      <c r="AB378" s="49"/>
      <c r="AC378" s="49"/>
      <c r="AD378" s="49"/>
      <c r="AE378" s="48">
        <v>142</v>
      </c>
      <c r="AF378" s="49"/>
      <c r="AG378" s="49"/>
      <c r="AH378" s="49"/>
      <c r="AI378" s="48">
        <v>0</v>
      </c>
      <c r="AJ378" s="49"/>
      <c r="AK378" s="48">
        <v>0</v>
      </c>
      <c r="AL378" s="73"/>
      <c r="AM378"/>
    </row>
    <row r="379" spans="1:39" ht="20.100000000000001" customHeight="1" x14ac:dyDescent="0.2">
      <c r="D379" s="2" t="s">
        <v>232</v>
      </c>
      <c r="F379" s="39">
        <v>85</v>
      </c>
      <c r="G379" s="39"/>
      <c r="H379" s="39"/>
      <c r="I379" s="39"/>
      <c r="J379" s="39">
        <v>9</v>
      </c>
      <c r="K379" s="39">
        <v>0</v>
      </c>
      <c r="L379" s="39"/>
      <c r="M379" s="39">
        <v>9</v>
      </c>
      <c r="N379" s="39"/>
      <c r="O379" s="39"/>
      <c r="P379" s="39"/>
      <c r="Q379" s="39">
        <v>4</v>
      </c>
      <c r="R379" s="39">
        <v>31</v>
      </c>
      <c r="S379" s="39">
        <v>0</v>
      </c>
      <c r="T379" s="39">
        <v>0</v>
      </c>
      <c r="U379" s="39">
        <v>0</v>
      </c>
      <c r="V379" s="39">
        <v>0</v>
      </c>
      <c r="W379" s="39"/>
      <c r="X379" s="39">
        <v>9</v>
      </c>
      <c r="Y379" s="39">
        <v>2</v>
      </c>
      <c r="Z379" s="39"/>
      <c r="AA379" s="39">
        <v>46</v>
      </c>
      <c r="AB379" s="39"/>
      <c r="AC379" s="39"/>
      <c r="AD379" s="39"/>
      <c r="AE379" s="39">
        <v>48</v>
      </c>
      <c r="AF379" s="39"/>
      <c r="AG379" s="39"/>
      <c r="AH379" s="39"/>
      <c r="AI379" s="39">
        <v>0</v>
      </c>
      <c r="AJ379" s="39"/>
      <c r="AK379" s="39">
        <v>0</v>
      </c>
      <c r="AL379" s="73"/>
      <c r="AM379"/>
    </row>
    <row r="380" spans="1:39" ht="20.100000000000001" customHeight="1" x14ac:dyDescent="0.2"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73"/>
      <c r="AM380"/>
    </row>
    <row r="381" spans="1:39" s="1" customFormat="1" ht="20.100000000000001" customHeight="1" x14ac:dyDescent="0.25">
      <c r="A381" s="3"/>
      <c r="B381" s="6"/>
      <c r="C381" s="51" t="s">
        <v>159</v>
      </c>
      <c r="D381" s="52"/>
      <c r="E381" s="5"/>
      <c r="F381" s="53">
        <v>356</v>
      </c>
      <c r="G381" s="54"/>
      <c r="H381" s="54"/>
      <c r="I381" s="54"/>
      <c r="J381" s="53">
        <v>28</v>
      </c>
      <c r="K381" s="53">
        <v>0</v>
      </c>
      <c r="L381" s="54"/>
      <c r="M381" s="53">
        <v>28</v>
      </c>
      <c r="N381" s="54"/>
      <c r="O381" s="54"/>
      <c r="P381" s="54"/>
      <c r="Q381" s="53">
        <v>5</v>
      </c>
      <c r="R381" s="53">
        <v>92</v>
      </c>
      <c r="S381" s="53">
        <v>0</v>
      </c>
      <c r="T381" s="53">
        <v>0</v>
      </c>
      <c r="U381" s="53">
        <v>0</v>
      </c>
      <c r="V381" s="53">
        <v>0</v>
      </c>
      <c r="W381" s="54"/>
      <c r="X381" s="53">
        <v>39</v>
      </c>
      <c r="Y381" s="53">
        <v>2</v>
      </c>
      <c r="Z381" s="54"/>
      <c r="AA381" s="53">
        <v>138</v>
      </c>
      <c r="AB381" s="54"/>
      <c r="AC381" s="54"/>
      <c r="AD381" s="54"/>
      <c r="AE381" s="53">
        <v>246</v>
      </c>
      <c r="AF381" s="54"/>
      <c r="AG381" s="54"/>
      <c r="AH381" s="54"/>
      <c r="AI381" s="53">
        <v>0</v>
      </c>
      <c r="AJ381" s="54"/>
      <c r="AK381" s="53">
        <v>0</v>
      </c>
      <c r="AL381" s="73"/>
    </row>
    <row r="382" spans="1:39" s="1" customFormat="1" ht="20.100000000000001" customHeight="1" x14ac:dyDescent="0.2">
      <c r="A382" s="3"/>
      <c r="B382" s="6"/>
      <c r="C382" s="3"/>
      <c r="D382" s="3"/>
      <c r="E382" s="5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73"/>
    </row>
    <row r="383" spans="1:39" s="1" customFormat="1" ht="20.100000000000001" customHeight="1" x14ac:dyDescent="0.25">
      <c r="A383" s="3"/>
      <c r="B383" s="57" t="s">
        <v>233</v>
      </c>
      <c r="C383" s="58"/>
      <c r="D383" s="58"/>
      <c r="E383" s="5"/>
      <c r="F383" s="59">
        <v>356</v>
      </c>
      <c r="G383" s="54"/>
      <c r="H383" s="54"/>
      <c r="I383" s="54"/>
      <c r="J383" s="59">
        <v>28</v>
      </c>
      <c r="K383" s="59">
        <v>0</v>
      </c>
      <c r="L383" s="54"/>
      <c r="M383" s="59">
        <v>28</v>
      </c>
      <c r="N383" s="54"/>
      <c r="O383" s="54"/>
      <c r="P383" s="54"/>
      <c r="Q383" s="59">
        <v>5</v>
      </c>
      <c r="R383" s="59">
        <v>92</v>
      </c>
      <c r="S383" s="59">
        <v>0</v>
      </c>
      <c r="T383" s="59">
        <v>0</v>
      </c>
      <c r="U383" s="59">
        <v>0</v>
      </c>
      <c r="V383" s="59">
        <v>0</v>
      </c>
      <c r="W383" s="54"/>
      <c r="X383" s="59">
        <v>39</v>
      </c>
      <c r="Y383" s="59">
        <v>2</v>
      </c>
      <c r="Z383" s="54"/>
      <c r="AA383" s="59">
        <v>138</v>
      </c>
      <c r="AB383" s="54"/>
      <c r="AC383" s="54"/>
      <c r="AD383" s="54"/>
      <c r="AE383" s="59">
        <v>246</v>
      </c>
      <c r="AF383" s="54"/>
      <c r="AG383" s="54"/>
      <c r="AH383" s="54"/>
      <c r="AI383" s="59">
        <v>0</v>
      </c>
      <c r="AJ383" s="54"/>
      <c r="AK383" s="59">
        <v>0</v>
      </c>
      <c r="AL383" s="73"/>
    </row>
    <row r="384" spans="1:39" ht="20.100000000000001" customHeight="1" x14ac:dyDescent="0.2"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73"/>
      <c r="AM384"/>
    </row>
    <row r="385" spans="1:39" ht="20.100000000000001" customHeight="1" x14ac:dyDescent="0.2">
      <c r="B385" s="6" t="s">
        <v>234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73"/>
      <c r="AM385"/>
    </row>
    <row r="386" spans="1:39" ht="20.100000000000001" customHeight="1" x14ac:dyDescent="0.2">
      <c r="C386" s="3" t="s">
        <v>154</v>
      </c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73"/>
      <c r="AM386"/>
    </row>
    <row r="387" spans="1:39" ht="20.100000000000001" customHeight="1" x14ac:dyDescent="0.2">
      <c r="D387" s="2" t="s">
        <v>96</v>
      </c>
      <c r="F387" s="39">
        <v>7</v>
      </c>
      <c r="G387" s="39"/>
      <c r="H387" s="39"/>
      <c r="I387" s="39"/>
      <c r="J387" s="39">
        <v>4</v>
      </c>
      <c r="K387" s="39">
        <v>0</v>
      </c>
      <c r="L387" s="39"/>
      <c r="M387" s="39">
        <v>4</v>
      </c>
      <c r="N387" s="39"/>
      <c r="O387" s="39"/>
      <c r="P387" s="39"/>
      <c r="Q387" s="39">
        <v>0</v>
      </c>
      <c r="R387" s="39">
        <v>0</v>
      </c>
      <c r="S387" s="39">
        <v>0</v>
      </c>
      <c r="T387" s="39">
        <v>0</v>
      </c>
      <c r="U387" s="39">
        <v>0</v>
      </c>
      <c r="V387" s="39">
        <v>0</v>
      </c>
      <c r="W387" s="39"/>
      <c r="X387" s="39">
        <v>8</v>
      </c>
      <c r="Y387" s="39">
        <v>0</v>
      </c>
      <c r="Z387" s="39"/>
      <c r="AA387" s="39">
        <v>8</v>
      </c>
      <c r="AB387" s="39"/>
      <c r="AC387" s="39"/>
      <c r="AD387" s="39"/>
      <c r="AE387" s="39">
        <v>3</v>
      </c>
      <c r="AF387" s="39"/>
      <c r="AG387" s="39"/>
      <c r="AH387" s="39"/>
      <c r="AI387" s="39">
        <v>0</v>
      </c>
      <c r="AJ387" s="39"/>
      <c r="AK387" s="39">
        <v>0</v>
      </c>
      <c r="AL387" s="73"/>
      <c r="AM387"/>
    </row>
    <row r="388" spans="1:39" ht="19.5" customHeight="1" x14ac:dyDescent="0.2">
      <c r="D388" s="47" t="s">
        <v>97</v>
      </c>
      <c r="F388" s="48">
        <v>20</v>
      </c>
      <c r="G388" s="49"/>
      <c r="H388" s="49"/>
      <c r="I388" s="49"/>
      <c r="J388" s="48">
        <v>8</v>
      </c>
      <c r="K388" s="48">
        <v>0</v>
      </c>
      <c r="L388" s="49"/>
      <c r="M388" s="48">
        <v>8</v>
      </c>
      <c r="N388" s="49"/>
      <c r="O388" s="49"/>
      <c r="P388" s="49"/>
      <c r="Q388" s="48">
        <v>0</v>
      </c>
      <c r="R388" s="48">
        <v>6</v>
      </c>
      <c r="S388" s="48">
        <v>0</v>
      </c>
      <c r="T388" s="48">
        <v>0</v>
      </c>
      <c r="U388" s="48">
        <v>0</v>
      </c>
      <c r="V388" s="48">
        <v>0</v>
      </c>
      <c r="W388" s="49"/>
      <c r="X388" s="48">
        <v>6</v>
      </c>
      <c r="Y388" s="48">
        <v>0</v>
      </c>
      <c r="Z388" s="49"/>
      <c r="AA388" s="48">
        <v>12</v>
      </c>
      <c r="AB388" s="49"/>
      <c r="AC388" s="49"/>
      <c r="AD388" s="49"/>
      <c r="AE388" s="48">
        <v>16</v>
      </c>
      <c r="AF388" s="49"/>
      <c r="AG388" s="49"/>
      <c r="AH388" s="49"/>
      <c r="AI388" s="48">
        <v>0</v>
      </c>
      <c r="AJ388" s="49"/>
      <c r="AK388" s="48">
        <v>0</v>
      </c>
      <c r="AL388" s="73"/>
      <c r="AM388"/>
    </row>
    <row r="389" spans="1:39" ht="20.100000000000001" customHeight="1" x14ac:dyDescent="0.2">
      <c r="D389" s="2" t="s">
        <v>113</v>
      </c>
      <c r="F389" s="39">
        <v>37</v>
      </c>
      <c r="G389" s="39"/>
      <c r="H389" s="39"/>
      <c r="I389" s="39"/>
      <c r="J389" s="39">
        <v>8</v>
      </c>
      <c r="K389" s="39">
        <v>0</v>
      </c>
      <c r="L389" s="39"/>
      <c r="M389" s="39">
        <v>8</v>
      </c>
      <c r="N389" s="39"/>
      <c r="O389" s="39"/>
      <c r="P389" s="39"/>
      <c r="Q389" s="39">
        <v>0</v>
      </c>
      <c r="R389" s="39">
        <v>3</v>
      </c>
      <c r="S389" s="39">
        <v>0</v>
      </c>
      <c r="T389" s="39">
        <v>0</v>
      </c>
      <c r="U389" s="39">
        <v>0</v>
      </c>
      <c r="V389" s="39">
        <v>0</v>
      </c>
      <c r="W389" s="39"/>
      <c r="X389" s="39">
        <v>7</v>
      </c>
      <c r="Y389" s="39">
        <v>0</v>
      </c>
      <c r="Z389" s="39"/>
      <c r="AA389" s="39">
        <v>10</v>
      </c>
      <c r="AB389" s="39"/>
      <c r="AC389" s="39"/>
      <c r="AD389" s="39"/>
      <c r="AE389" s="39">
        <v>35</v>
      </c>
      <c r="AF389" s="39"/>
      <c r="AG389" s="39"/>
      <c r="AH389" s="39"/>
      <c r="AI389" s="39">
        <v>0</v>
      </c>
      <c r="AJ389" s="39"/>
      <c r="AK389" s="39">
        <v>0</v>
      </c>
      <c r="AL389" s="73"/>
      <c r="AM389"/>
    </row>
    <row r="390" spans="1:39" ht="19.5" customHeight="1" x14ac:dyDescent="0.2">
      <c r="D390" s="47" t="s">
        <v>99</v>
      </c>
      <c r="F390" s="48">
        <v>11</v>
      </c>
      <c r="G390" s="49"/>
      <c r="H390" s="49"/>
      <c r="I390" s="49"/>
      <c r="J390" s="48">
        <v>9</v>
      </c>
      <c r="K390" s="48">
        <v>0</v>
      </c>
      <c r="L390" s="49"/>
      <c r="M390" s="48">
        <v>9</v>
      </c>
      <c r="N390" s="49"/>
      <c r="O390" s="49"/>
      <c r="P390" s="49"/>
      <c r="Q390" s="48">
        <v>1</v>
      </c>
      <c r="R390" s="48">
        <v>0</v>
      </c>
      <c r="S390" s="48">
        <v>0</v>
      </c>
      <c r="T390" s="48">
        <v>0</v>
      </c>
      <c r="U390" s="48">
        <v>0</v>
      </c>
      <c r="V390" s="48">
        <v>0</v>
      </c>
      <c r="W390" s="49"/>
      <c r="X390" s="48">
        <v>10</v>
      </c>
      <c r="Y390" s="48">
        <v>0</v>
      </c>
      <c r="Z390" s="49"/>
      <c r="AA390" s="48">
        <v>11</v>
      </c>
      <c r="AB390" s="49"/>
      <c r="AC390" s="49"/>
      <c r="AD390" s="49"/>
      <c r="AE390" s="48">
        <v>9</v>
      </c>
      <c r="AF390" s="49"/>
      <c r="AG390" s="49"/>
      <c r="AH390" s="49"/>
      <c r="AI390" s="48">
        <v>0</v>
      </c>
      <c r="AJ390" s="49"/>
      <c r="AK390" s="48">
        <v>0</v>
      </c>
      <c r="AL390" s="73"/>
      <c r="AM390"/>
    </row>
    <row r="391" spans="1:39" ht="20.100000000000001" customHeight="1" x14ac:dyDescent="0.2">
      <c r="D391" s="2" t="s">
        <v>114</v>
      </c>
      <c r="F391" s="39">
        <v>32</v>
      </c>
      <c r="G391" s="39"/>
      <c r="H391" s="39"/>
      <c r="I391" s="39"/>
      <c r="J391" s="39">
        <v>25</v>
      </c>
      <c r="K391" s="39">
        <v>0</v>
      </c>
      <c r="L391" s="39"/>
      <c r="M391" s="39">
        <v>25</v>
      </c>
      <c r="N391" s="39"/>
      <c r="O391" s="39"/>
      <c r="P391" s="39"/>
      <c r="Q391" s="39">
        <v>0</v>
      </c>
      <c r="R391" s="39">
        <v>2</v>
      </c>
      <c r="S391" s="39">
        <v>0</v>
      </c>
      <c r="T391" s="39">
        <v>0</v>
      </c>
      <c r="U391" s="39">
        <v>0</v>
      </c>
      <c r="V391" s="39">
        <v>4</v>
      </c>
      <c r="W391" s="39"/>
      <c r="X391" s="39">
        <v>7</v>
      </c>
      <c r="Y391" s="39">
        <v>0</v>
      </c>
      <c r="Z391" s="39"/>
      <c r="AA391" s="39">
        <v>13</v>
      </c>
      <c r="AB391" s="39"/>
      <c r="AC391" s="39"/>
      <c r="AD391" s="39"/>
      <c r="AE391" s="39">
        <v>44</v>
      </c>
      <c r="AF391" s="39"/>
      <c r="AG391" s="39"/>
      <c r="AH391" s="39"/>
      <c r="AI391" s="39">
        <v>0</v>
      </c>
      <c r="AJ391" s="39"/>
      <c r="AK391" s="39">
        <v>0</v>
      </c>
      <c r="AL391" s="73"/>
      <c r="AM391"/>
    </row>
    <row r="392" spans="1:39" ht="19.5" customHeight="1" x14ac:dyDescent="0.2">
      <c r="D392" s="47" t="s">
        <v>115</v>
      </c>
      <c r="F392" s="48">
        <v>40</v>
      </c>
      <c r="G392" s="49"/>
      <c r="H392" s="49"/>
      <c r="I392" s="49"/>
      <c r="J392" s="48">
        <v>9</v>
      </c>
      <c r="K392" s="48">
        <v>0</v>
      </c>
      <c r="L392" s="49"/>
      <c r="M392" s="48">
        <v>9</v>
      </c>
      <c r="N392" s="49"/>
      <c r="O392" s="49"/>
      <c r="P392" s="49"/>
      <c r="Q392" s="48">
        <v>3</v>
      </c>
      <c r="R392" s="48">
        <v>10</v>
      </c>
      <c r="S392" s="48">
        <v>0</v>
      </c>
      <c r="T392" s="48">
        <v>0</v>
      </c>
      <c r="U392" s="48">
        <v>0</v>
      </c>
      <c r="V392" s="48">
        <v>0</v>
      </c>
      <c r="W392" s="49"/>
      <c r="X392" s="48">
        <v>12</v>
      </c>
      <c r="Y392" s="48">
        <v>0</v>
      </c>
      <c r="Z392" s="49"/>
      <c r="AA392" s="48">
        <v>25</v>
      </c>
      <c r="AB392" s="49"/>
      <c r="AC392" s="49"/>
      <c r="AD392" s="49"/>
      <c r="AE392" s="48">
        <v>24</v>
      </c>
      <c r="AF392" s="49"/>
      <c r="AG392" s="49"/>
      <c r="AH392" s="49"/>
      <c r="AI392" s="48">
        <v>0</v>
      </c>
      <c r="AJ392" s="49"/>
      <c r="AK392" s="48">
        <v>0</v>
      </c>
      <c r="AL392" s="73"/>
      <c r="AM392"/>
    </row>
    <row r="393" spans="1:39" ht="20.100000000000001" customHeight="1" x14ac:dyDescent="0.2">
      <c r="D393" s="2" t="s">
        <v>116</v>
      </c>
      <c r="F393" s="39">
        <v>18</v>
      </c>
      <c r="G393" s="39"/>
      <c r="H393" s="39"/>
      <c r="I393" s="39"/>
      <c r="J393" s="39">
        <v>6</v>
      </c>
      <c r="K393" s="39">
        <v>0</v>
      </c>
      <c r="L393" s="39"/>
      <c r="M393" s="39">
        <v>6</v>
      </c>
      <c r="N393" s="39"/>
      <c r="O393" s="39"/>
      <c r="P393" s="39"/>
      <c r="Q393" s="39">
        <v>0</v>
      </c>
      <c r="R393" s="39">
        <v>0</v>
      </c>
      <c r="S393" s="39">
        <v>0</v>
      </c>
      <c r="T393" s="39">
        <v>0</v>
      </c>
      <c r="U393" s="39">
        <v>0</v>
      </c>
      <c r="V393" s="39">
        <v>0</v>
      </c>
      <c r="W393" s="39"/>
      <c r="X393" s="39">
        <v>11</v>
      </c>
      <c r="Y393" s="39">
        <v>0</v>
      </c>
      <c r="Z393" s="39"/>
      <c r="AA393" s="39">
        <v>11</v>
      </c>
      <c r="AB393" s="39"/>
      <c r="AC393" s="39"/>
      <c r="AD393" s="39"/>
      <c r="AE393" s="39">
        <v>13</v>
      </c>
      <c r="AF393" s="39"/>
      <c r="AG393" s="39"/>
      <c r="AH393" s="39"/>
      <c r="AI393" s="39">
        <v>0</v>
      </c>
      <c r="AJ393" s="39"/>
      <c r="AK393" s="39">
        <v>0</v>
      </c>
      <c r="AL393" s="73"/>
      <c r="AM393"/>
    </row>
    <row r="394" spans="1:39" ht="19.5" customHeight="1" x14ac:dyDescent="0.2">
      <c r="D394" s="47" t="s">
        <v>103</v>
      </c>
      <c r="F394" s="48">
        <v>18</v>
      </c>
      <c r="G394" s="49"/>
      <c r="H394" s="49"/>
      <c r="I394" s="49"/>
      <c r="J394" s="48">
        <v>7</v>
      </c>
      <c r="K394" s="48">
        <v>0</v>
      </c>
      <c r="L394" s="49"/>
      <c r="M394" s="48">
        <v>7</v>
      </c>
      <c r="N394" s="49"/>
      <c r="O394" s="49"/>
      <c r="P394" s="49"/>
      <c r="Q394" s="48">
        <v>0</v>
      </c>
      <c r="R394" s="48">
        <v>6</v>
      </c>
      <c r="S394" s="48">
        <v>1</v>
      </c>
      <c r="T394" s="48">
        <v>0</v>
      </c>
      <c r="U394" s="48">
        <v>0</v>
      </c>
      <c r="V394" s="48">
        <v>0</v>
      </c>
      <c r="W394" s="49"/>
      <c r="X394" s="48">
        <v>8</v>
      </c>
      <c r="Y394" s="48">
        <v>0</v>
      </c>
      <c r="Z394" s="49"/>
      <c r="AA394" s="48">
        <v>15</v>
      </c>
      <c r="AB394" s="49"/>
      <c r="AC394" s="49"/>
      <c r="AD394" s="49"/>
      <c r="AE394" s="48">
        <v>10</v>
      </c>
      <c r="AF394" s="49"/>
      <c r="AG394" s="49"/>
      <c r="AH394" s="49"/>
      <c r="AI394" s="48">
        <v>0</v>
      </c>
      <c r="AJ394" s="49"/>
      <c r="AK394" s="48">
        <v>0</v>
      </c>
      <c r="AL394" s="73"/>
      <c r="AM394"/>
    </row>
    <row r="395" spans="1:39" ht="20.100000000000001" customHeight="1" x14ac:dyDescent="0.2">
      <c r="D395" s="2" t="s">
        <v>104</v>
      </c>
      <c r="F395" s="39">
        <v>7</v>
      </c>
      <c r="G395" s="39"/>
      <c r="H395" s="39"/>
      <c r="I395" s="39"/>
      <c r="J395" s="39">
        <v>1</v>
      </c>
      <c r="K395" s="39">
        <v>0</v>
      </c>
      <c r="L395" s="39"/>
      <c r="M395" s="39">
        <v>1</v>
      </c>
      <c r="N395" s="39"/>
      <c r="O395" s="39"/>
      <c r="P395" s="39"/>
      <c r="Q395" s="39">
        <v>0</v>
      </c>
      <c r="R395" s="39">
        <v>0</v>
      </c>
      <c r="S395" s="39">
        <v>0</v>
      </c>
      <c r="T395" s="39">
        <v>0</v>
      </c>
      <c r="U395" s="39">
        <v>0</v>
      </c>
      <c r="V395" s="39">
        <v>1</v>
      </c>
      <c r="W395" s="39"/>
      <c r="X395" s="39">
        <v>3</v>
      </c>
      <c r="Y395" s="39">
        <v>0</v>
      </c>
      <c r="Z395" s="39"/>
      <c r="AA395" s="39">
        <v>4</v>
      </c>
      <c r="AB395" s="39"/>
      <c r="AC395" s="39"/>
      <c r="AD395" s="39"/>
      <c r="AE395" s="39">
        <v>4</v>
      </c>
      <c r="AF395" s="39"/>
      <c r="AG395" s="39"/>
      <c r="AH395" s="39"/>
      <c r="AI395" s="39">
        <v>0</v>
      </c>
      <c r="AJ395" s="39"/>
      <c r="AK395" s="39">
        <v>0</v>
      </c>
      <c r="AL395" s="73"/>
      <c r="AM395"/>
    </row>
    <row r="396" spans="1:39" ht="20.100000000000001" customHeight="1" x14ac:dyDescent="0.2"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73"/>
      <c r="AM396"/>
    </row>
    <row r="397" spans="1:39" s="1" customFormat="1" ht="20.100000000000001" customHeight="1" x14ac:dyDescent="0.25">
      <c r="A397" s="3"/>
      <c r="B397" s="6"/>
      <c r="C397" s="51" t="s">
        <v>159</v>
      </c>
      <c r="D397" s="52"/>
      <c r="E397" s="5"/>
      <c r="F397" s="53">
        <v>190</v>
      </c>
      <c r="G397" s="54"/>
      <c r="H397" s="54"/>
      <c r="I397" s="54"/>
      <c r="J397" s="53">
        <v>77</v>
      </c>
      <c r="K397" s="53">
        <v>0</v>
      </c>
      <c r="L397" s="54"/>
      <c r="M397" s="53">
        <v>77</v>
      </c>
      <c r="N397" s="54"/>
      <c r="O397" s="54"/>
      <c r="P397" s="54"/>
      <c r="Q397" s="53">
        <v>4</v>
      </c>
      <c r="R397" s="53">
        <v>27</v>
      </c>
      <c r="S397" s="53">
        <v>1</v>
      </c>
      <c r="T397" s="53">
        <v>0</v>
      </c>
      <c r="U397" s="53">
        <v>0</v>
      </c>
      <c r="V397" s="53">
        <v>5</v>
      </c>
      <c r="W397" s="54"/>
      <c r="X397" s="53">
        <v>72</v>
      </c>
      <c r="Y397" s="53">
        <v>0</v>
      </c>
      <c r="Z397" s="54"/>
      <c r="AA397" s="53">
        <v>109</v>
      </c>
      <c r="AB397" s="54"/>
      <c r="AC397" s="54"/>
      <c r="AD397" s="54"/>
      <c r="AE397" s="53">
        <v>158</v>
      </c>
      <c r="AF397" s="54"/>
      <c r="AG397" s="54"/>
      <c r="AH397" s="54"/>
      <c r="AI397" s="53">
        <v>0</v>
      </c>
      <c r="AJ397" s="54"/>
      <c r="AK397" s="53">
        <v>0</v>
      </c>
      <c r="AL397" s="73"/>
    </row>
    <row r="398" spans="1:39" s="1" customFormat="1" ht="20.100000000000001" customHeight="1" x14ac:dyDescent="0.2">
      <c r="A398" s="3"/>
      <c r="B398" s="6"/>
      <c r="C398" s="3"/>
      <c r="D398" s="3"/>
      <c r="E398" s="5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73"/>
    </row>
    <row r="399" spans="1:39" s="1" customFormat="1" ht="20.100000000000001" customHeight="1" x14ac:dyDescent="0.25">
      <c r="A399" s="3"/>
      <c r="B399" s="57" t="s">
        <v>235</v>
      </c>
      <c r="C399" s="58"/>
      <c r="D399" s="58"/>
      <c r="E399" s="5"/>
      <c r="F399" s="59">
        <v>190</v>
      </c>
      <c r="G399" s="54"/>
      <c r="H399" s="54"/>
      <c r="I399" s="54"/>
      <c r="J399" s="59">
        <v>77</v>
      </c>
      <c r="K399" s="59">
        <v>0</v>
      </c>
      <c r="L399" s="54"/>
      <c r="M399" s="59">
        <v>77</v>
      </c>
      <c r="N399" s="54"/>
      <c r="O399" s="54"/>
      <c r="P399" s="54"/>
      <c r="Q399" s="59">
        <v>4</v>
      </c>
      <c r="R399" s="59">
        <v>27</v>
      </c>
      <c r="S399" s="59">
        <v>1</v>
      </c>
      <c r="T399" s="59">
        <v>0</v>
      </c>
      <c r="U399" s="59">
        <v>0</v>
      </c>
      <c r="V399" s="59">
        <v>5</v>
      </c>
      <c r="W399" s="54"/>
      <c r="X399" s="59">
        <v>72</v>
      </c>
      <c r="Y399" s="59">
        <v>0</v>
      </c>
      <c r="Z399" s="54"/>
      <c r="AA399" s="59">
        <v>109</v>
      </c>
      <c r="AB399" s="54"/>
      <c r="AC399" s="54"/>
      <c r="AD399" s="54"/>
      <c r="AE399" s="59">
        <v>158</v>
      </c>
      <c r="AF399" s="54"/>
      <c r="AG399" s="54"/>
      <c r="AH399" s="54"/>
      <c r="AI399" s="59">
        <v>0</v>
      </c>
      <c r="AJ399" s="54"/>
      <c r="AK399" s="59">
        <v>0</v>
      </c>
      <c r="AL399" s="73"/>
    </row>
    <row r="400" spans="1:39" ht="20.100000000000001" customHeight="1" x14ac:dyDescent="0.2"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73"/>
      <c r="AM400"/>
    </row>
    <row r="401" spans="1:39" ht="20.100000000000001" customHeight="1" x14ac:dyDescent="0.2">
      <c r="B401" s="6" t="s">
        <v>236</v>
      </c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73"/>
      <c r="AM401"/>
    </row>
    <row r="402" spans="1:39" ht="20.100000000000001" customHeight="1" x14ac:dyDescent="0.2">
      <c r="C402" s="3" t="s">
        <v>154</v>
      </c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73"/>
      <c r="AM402"/>
    </row>
    <row r="403" spans="1:39" ht="20.100000000000001" customHeight="1" x14ac:dyDescent="0.2">
      <c r="D403" s="2" t="s">
        <v>96</v>
      </c>
      <c r="F403" s="39">
        <v>36</v>
      </c>
      <c r="G403" s="39"/>
      <c r="H403" s="39"/>
      <c r="I403" s="39"/>
      <c r="J403" s="39">
        <v>0</v>
      </c>
      <c r="K403" s="39">
        <v>0</v>
      </c>
      <c r="L403" s="39"/>
      <c r="M403" s="39">
        <v>0</v>
      </c>
      <c r="N403" s="39"/>
      <c r="O403" s="39"/>
      <c r="P403" s="39"/>
      <c r="Q403" s="39">
        <v>0</v>
      </c>
      <c r="R403" s="39">
        <v>5</v>
      </c>
      <c r="S403" s="39">
        <v>0</v>
      </c>
      <c r="T403" s="39">
        <v>0</v>
      </c>
      <c r="U403" s="39">
        <v>0</v>
      </c>
      <c r="V403" s="39">
        <v>0</v>
      </c>
      <c r="W403" s="39"/>
      <c r="X403" s="39">
        <v>0</v>
      </c>
      <c r="Y403" s="39">
        <v>1</v>
      </c>
      <c r="Z403" s="39"/>
      <c r="AA403" s="39">
        <v>6</v>
      </c>
      <c r="AB403" s="39"/>
      <c r="AC403" s="39"/>
      <c r="AD403" s="39"/>
      <c r="AE403" s="39">
        <v>30</v>
      </c>
      <c r="AF403" s="39"/>
      <c r="AG403" s="39"/>
      <c r="AH403" s="39"/>
      <c r="AI403" s="39">
        <v>0</v>
      </c>
      <c r="AJ403" s="39"/>
      <c r="AK403" s="39">
        <v>0</v>
      </c>
      <c r="AL403" s="73"/>
      <c r="AM403"/>
    </row>
    <row r="404" spans="1:39" ht="19.5" customHeight="1" x14ac:dyDescent="0.2">
      <c r="D404" s="47" t="s">
        <v>97</v>
      </c>
      <c r="F404" s="48">
        <v>3</v>
      </c>
      <c r="G404" s="49"/>
      <c r="H404" s="49"/>
      <c r="I404" s="49"/>
      <c r="J404" s="48">
        <v>1</v>
      </c>
      <c r="K404" s="48">
        <v>0</v>
      </c>
      <c r="L404" s="49"/>
      <c r="M404" s="48">
        <v>1</v>
      </c>
      <c r="N404" s="49"/>
      <c r="O404" s="49"/>
      <c r="P404" s="49"/>
      <c r="Q404" s="48">
        <v>0</v>
      </c>
      <c r="R404" s="48">
        <v>0</v>
      </c>
      <c r="S404" s="48">
        <v>0</v>
      </c>
      <c r="T404" s="48">
        <v>0</v>
      </c>
      <c r="U404" s="48">
        <v>0</v>
      </c>
      <c r="V404" s="48">
        <v>0</v>
      </c>
      <c r="W404" s="49"/>
      <c r="X404" s="48">
        <v>1</v>
      </c>
      <c r="Y404" s="48">
        <v>0</v>
      </c>
      <c r="Z404" s="49"/>
      <c r="AA404" s="48">
        <v>1</v>
      </c>
      <c r="AB404" s="49"/>
      <c r="AC404" s="49"/>
      <c r="AD404" s="49"/>
      <c r="AE404" s="48">
        <v>3</v>
      </c>
      <c r="AF404" s="49"/>
      <c r="AG404" s="49"/>
      <c r="AH404" s="49"/>
      <c r="AI404" s="48">
        <v>0</v>
      </c>
      <c r="AJ404" s="49"/>
      <c r="AK404" s="48">
        <v>0</v>
      </c>
      <c r="AL404" s="73"/>
      <c r="AM404"/>
    </row>
    <row r="405" spans="1:39" ht="20.100000000000001" customHeight="1" x14ac:dyDescent="0.2">
      <c r="D405" s="2" t="s">
        <v>113</v>
      </c>
      <c r="F405" s="39">
        <v>28</v>
      </c>
      <c r="G405" s="39"/>
      <c r="H405" s="39"/>
      <c r="I405" s="39"/>
      <c r="J405" s="39">
        <v>0</v>
      </c>
      <c r="K405" s="39">
        <v>0</v>
      </c>
      <c r="L405" s="39"/>
      <c r="M405" s="39">
        <v>0</v>
      </c>
      <c r="N405" s="39"/>
      <c r="O405" s="39"/>
      <c r="P405" s="39"/>
      <c r="Q405" s="39">
        <v>0</v>
      </c>
      <c r="R405" s="39">
        <v>5</v>
      </c>
      <c r="S405" s="39">
        <v>0</v>
      </c>
      <c r="T405" s="39">
        <v>0</v>
      </c>
      <c r="U405" s="39">
        <v>0</v>
      </c>
      <c r="V405" s="39">
        <v>0</v>
      </c>
      <c r="W405" s="39"/>
      <c r="X405" s="39">
        <v>1</v>
      </c>
      <c r="Y405" s="39">
        <v>0</v>
      </c>
      <c r="Z405" s="39"/>
      <c r="AA405" s="39">
        <v>6</v>
      </c>
      <c r="AB405" s="39"/>
      <c r="AC405" s="39"/>
      <c r="AD405" s="39"/>
      <c r="AE405" s="39">
        <v>22</v>
      </c>
      <c r="AF405" s="39"/>
      <c r="AG405" s="39"/>
      <c r="AH405" s="39"/>
      <c r="AI405" s="39">
        <v>0</v>
      </c>
      <c r="AJ405" s="39"/>
      <c r="AK405" s="39">
        <v>0</v>
      </c>
      <c r="AL405" s="73"/>
      <c r="AM405"/>
    </row>
    <row r="406" spans="1:39" ht="19.5" customHeight="1" x14ac:dyDescent="0.2">
      <c r="D406" s="47" t="s">
        <v>99</v>
      </c>
      <c r="F406" s="48">
        <v>9</v>
      </c>
      <c r="G406" s="49"/>
      <c r="H406" s="49"/>
      <c r="I406" s="49"/>
      <c r="J406" s="48">
        <v>0</v>
      </c>
      <c r="K406" s="48">
        <v>0</v>
      </c>
      <c r="L406" s="49"/>
      <c r="M406" s="48">
        <v>0</v>
      </c>
      <c r="N406" s="49"/>
      <c r="O406" s="49"/>
      <c r="P406" s="49"/>
      <c r="Q406" s="48">
        <v>0</v>
      </c>
      <c r="R406" s="48">
        <v>1</v>
      </c>
      <c r="S406" s="48">
        <v>0</v>
      </c>
      <c r="T406" s="48">
        <v>0</v>
      </c>
      <c r="U406" s="48">
        <v>0</v>
      </c>
      <c r="V406" s="48">
        <v>0</v>
      </c>
      <c r="W406" s="49"/>
      <c r="X406" s="48">
        <v>0</v>
      </c>
      <c r="Y406" s="48">
        <v>0</v>
      </c>
      <c r="Z406" s="49"/>
      <c r="AA406" s="48">
        <v>1</v>
      </c>
      <c r="AB406" s="49"/>
      <c r="AC406" s="49"/>
      <c r="AD406" s="49"/>
      <c r="AE406" s="48">
        <v>8</v>
      </c>
      <c r="AF406" s="49"/>
      <c r="AG406" s="49"/>
      <c r="AH406" s="49"/>
      <c r="AI406" s="48">
        <v>0</v>
      </c>
      <c r="AJ406" s="49"/>
      <c r="AK406" s="48">
        <v>0</v>
      </c>
      <c r="AL406" s="73"/>
      <c r="AM406"/>
    </row>
    <row r="407" spans="1:39" ht="20.100000000000001" customHeight="1" x14ac:dyDescent="0.2">
      <c r="D407" s="2" t="s">
        <v>114</v>
      </c>
      <c r="F407" s="39">
        <v>64</v>
      </c>
      <c r="G407" s="39"/>
      <c r="H407" s="39"/>
      <c r="I407" s="39"/>
      <c r="J407" s="39">
        <v>2</v>
      </c>
      <c r="K407" s="39">
        <v>0</v>
      </c>
      <c r="L407" s="39"/>
      <c r="M407" s="39">
        <v>2</v>
      </c>
      <c r="N407" s="39"/>
      <c r="O407" s="39"/>
      <c r="P407" s="39"/>
      <c r="Q407" s="39">
        <v>0</v>
      </c>
      <c r="R407" s="39">
        <v>10</v>
      </c>
      <c r="S407" s="39">
        <v>0</v>
      </c>
      <c r="T407" s="39">
        <v>0</v>
      </c>
      <c r="U407" s="39">
        <v>0</v>
      </c>
      <c r="V407" s="39">
        <v>0</v>
      </c>
      <c r="W407" s="39"/>
      <c r="X407" s="39">
        <v>3</v>
      </c>
      <c r="Y407" s="39">
        <v>0</v>
      </c>
      <c r="Z407" s="39"/>
      <c r="AA407" s="39">
        <v>13</v>
      </c>
      <c r="AB407" s="39"/>
      <c r="AC407" s="39"/>
      <c r="AD407" s="39"/>
      <c r="AE407" s="39">
        <v>53</v>
      </c>
      <c r="AF407" s="39"/>
      <c r="AG407" s="39"/>
      <c r="AH407" s="39"/>
      <c r="AI407" s="39">
        <v>0</v>
      </c>
      <c r="AJ407" s="39"/>
      <c r="AK407" s="39">
        <v>0</v>
      </c>
      <c r="AL407" s="73"/>
      <c r="AM407"/>
    </row>
    <row r="408" spans="1:39" ht="19.5" customHeight="1" x14ac:dyDescent="0.2">
      <c r="D408" s="47" t="s">
        <v>115</v>
      </c>
      <c r="F408" s="48">
        <v>13</v>
      </c>
      <c r="G408" s="49"/>
      <c r="H408" s="49"/>
      <c r="I408" s="49"/>
      <c r="J408" s="48">
        <v>1</v>
      </c>
      <c r="K408" s="48">
        <v>0</v>
      </c>
      <c r="L408" s="49"/>
      <c r="M408" s="48">
        <v>1</v>
      </c>
      <c r="N408" s="49"/>
      <c r="O408" s="49"/>
      <c r="P408" s="49"/>
      <c r="Q408" s="48">
        <v>0</v>
      </c>
      <c r="R408" s="48">
        <v>0</v>
      </c>
      <c r="S408" s="48">
        <v>0</v>
      </c>
      <c r="T408" s="48">
        <v>0</v>
      </c>
      <c r="U408" s="48">
        <v>0</v>
      </c>
      <c r="V408" s="48">
        <v>0</v>
      </c>
      <c r="W408" s="49"/>
      <c r="X408" s="48">
        <v>1</v>
      </c>
      <c r="Y408" s="48">
        <v>0</v>
      </c>
      <c r="Z408" s="49"/>
      <c r="AA408" s="48">
        <v>1</v>
      </c>
      <c r="AB408" s="49"/>
      <c r="AC408" s="49"/>
      <c r="AD408" s="49"/>
      <c r="AE408" s="48">
        <v>13</v>
      </c>
      <c r="AF408" s="49"/>
      <c r="AG408" s="49"/>
      <c r="AH408" s="49"/>
      <c r="AI408" s="48">
        <v>0</v>
      </c>
      <c r="AJ408" s="49"/>
      <c r="AK408" s="48">
        <v>0</v>
      </c>
      <c r="AL408" s="73"/>
      <c r="AM408"/>
    </row>
    <row r="409" spans="1:39" ht="20.100000000000001" customHeight="1" x14ac:dyDescent="0.2">
      <c r="D409" s="2" t="s">
        <v>116</v>
      </c>
      <c r="F409" s="39">
        <v>66</v>
      </c>
      <c r="G409" s="39"/>
      <c r="H409" s="39"/>
      <c r="I409" s="39"/>
      <c r="J409" s="39">
        <v>2</v>
      </c>
      <c r="K409" s="39">
        <v>0</v>
      </c>
      <c r="L409" s="39"/>
      <c r="M409" s="39">
        <v>2</v>
      </c>
      <c r="N409" s="39"/>
      <c r="O409" s="39"/>
      <c r="P409" s="39"/>
      <c r="Q409" s="39">
        <v>2</v>
      </c>
      <c r="R409" s="39">
        <v>5</v>
      </c>
      <c r="S409" s="39">
        <v>0</v>
      </c>
      <c r="T409" s="39">
        <v>0</v>
      </c>
      <c r="U409" s="39">
        <v>0</v>
      </c>
      <c r="V409" s="39">
        <v>0</v>
      </c>
      <c r="W409" s="39"/>
      <c r="X409" s="39">
        <v>2</v>
      </c>
      <c r="Y409" s="39">
        <v>0</v>
      </c>
      <c r="Z409" s="39"/>
      <c r="AA409" s="39">
        <v>9</v>
      </c>
      <c r="AB409" s="39"/>
      <c r="AC409" s="39"/>
      <c r="AD409" s="39"/>
      <c r="AE409" s="39">
        <v>59</v>
      </c>
      <c r="AF409" s="39"/>
      <c r="AG409" s="39"/>
      <c r="AH409" s="39"/>
      <c r="AI409" s="39">
        <v>0</v>
      </c>
      <c r="AJ409" s="39"/>
      <c r="AK409" s="39">
        <v>0</v>
      </c>
      <c r="AL409" s="73"/>
      <c r="AM409"/>
    </row>
    <row r="410" spans="1:39" ht="19.5" customHeight="1" x14ac:dyDescent="0.2">
      <c r="D410" s="47" t="s">
        <v>103</v>
      </c>
      <c r="F410" s="48">
        <v>36</v>
      </c>
      <c r="G410" s="49"/>
      <c r="H410" s="49"/>
      <c r="I410" s="49"/>
      <c r="J410" s="48">
        <v>0</v>
      </c>
      <c r="K410" s="48">
        <v>0</v>
      </c>
      <c r="L410" s="49"/>
      <c r="M410" s="48">
        <v>0</v>
      </c>
      <c r="N410" s="49"/>
      <c r="O410" s="49"/>
      <c r="P410" s="49"/>
      <c r="Q410" s="48">
        <v>0</v>
      </c>
      <c r="R410" s="48">
        <v>0</v>
      </c>
      <c r="S410" s="48">
        <v>1</v>
      </c>
      <c r="T410" s="48">
        <v>0</v>
      </c>
      <c r="U410" s="48">
        <v>0</v>
      </c>
      <c r="V410" s="48">
        <v>0</v>
      </c>
      <c r="W410" s="49"/>
      <c r="X410" s="48">
        <v>3</v>
      </c>
      <c r="Y410" s="48">
        <v>0</v>
      </c>
      <c r="Z410" s="49"/>
      <c r="AA410" s="48">
        <v>4</v>
      </c>
      <c r="AB410" s="49"/>
      <c r="AC410" s="49"/>
      <c r="AD410" s="49"/>
      <c r="AE410" s="48">
        <v>32</v>
      </c>
      <c r="AF410" s="49"/>
      <c r="AG410" s="49"/>
      <c r="AH410" s="49"/>
      <c r="AI410" s="48">
        <v>0</v>
      </c>
      <c r="AJ410" s="49"/>
      <c r="AK410" s="48">
        <v>0</v>
      </c>
      <c r="AL410" s="73"/>
      <c r="AM410"/>
    </row>
    <row r="411" spans="1:39" ht="20.100000000000001" customHeight="1" x14ac:dyDescent="0.2">
      <c r="D411" s="2" t="s">
        <v>104</v>
      </c>
      <c r="F411" s="39">
        <v>16</v>
      </c>
      <c r="G411" s="39"/>
      <c r="H411" s="39"/>
      <c r="I411" s="39"/>
      <c r="J411" s="39">
        <v>2</v>
      </c>
      <c r="K411" s="39">
        <v>0</v>
      </c>
      <c r="L411" s="39"/>
      <c r="M411" s="39">
        <v>2</v>
      </c>
      <c r="N411" s="39"/>
      <c r="O411" s="39"/>
      <c r="P411" s="39"/>
      <c r="Q411" s="39">
        <v>0</v>
      </c>
      <c r="R411" s="39">
        <v>10</v>
      </c>
      <c r="S411" s="39">
        <v>0</v>
      </c>
      <c r="T411" s="39">
        <v>0</v>
      </c>
      <c r="U411" s="39">
        <v>0</v>
      </c>
      <c r="V411" s="39">
        <v>0</v>
      </c>
      <c r="W411" s="39"/>
      <c r="X411" s="39">
        <v>2</v>
      </c>
      <c r="Y411" s="39">
        <v>0</v>
      </c>
      <c r="Z411" s="39"/>
      <c r="AA411" s="39">
        <v>12</v>
      </c>
      <c r="AB411" s="39"/>
      <c r="AC411" s="39"/>
      <c r="AD411" s="39"/>
      <c r="AE411" s="39">
        <v>6</v>
      </c>
      <c r="AF411" s="39"/>
      <c r="AG411" s="39"/>
      <c r="AH411" s="39"/>
      <c r="AI411" s="39">
        <v>0</v>
      </c>
      <c r="AJ411" s="39"/>
      <c r="AK411" s="39">
        <v>0</v>
      </c>
      <c r="AL411" s="73"/>
      <c r="AM411"/>
    </row>
    <row r="412" spans="1:39" ht="19.5" customHeight="1" x14ac:dyDescent="0.2">
      <c r="D412" s="47" t="s">
        <v>117</v>
      </c>
      <c r="F412" s="48">
        <v>120</v>
      </c>
      <c r="G412" s="49"/>
      <c r="H412" s="49"/>
      <c r="I412" s="49"/>
      <c r="J412" s="48">
        <v>0</v>
      </c>
      <c r="K412" s="48">
        <v>0</v>
      </c>
      <c r="L412" s="49"/>
      <c r="M412" s="48">
        <v>0</v>
      </c>
      <c r="N412" s="49"/>
      <c r="O412" s="49"/>
      <c r="P412" s="49"/>
      <c r="Q412" s="48">
        <v>0</v>
      </c>
      <c r="R412" s="48">
        <v>7</v>
      </c>
      <c r="S412" s="48">
        <v>0</v>
      </c>
      <c r="T412" s="48">
        <v>0</v>
      </c>
      <c r="U412" s="48">
        <v>0</v>
      </c>
      <c r="V412" s="48">
        <v>0</v>
      </c>
      <c r="W412" s="49"/>
      <c r="X412" s="48">
        <v>0</v>
      </c>
      <c r="Y412" s="48">
        <v>0</v>
      </c>
      <c r="Z412" s="49"/>
      <c r="AA412" s="48">
        <v>7</v>
      </c>
      <c r="AB412" s="49"/>
      <c r="AC412" s="49"/>
      <c r="AD412" s="49"/>
      <c r="AE412" s="48">
        <v>113</v>
      </c>
      <c r="AF412" s="49"/>
      <c r="AG412" s="49"/>
      <c r="AH412" s="49"/>
      <c r="AI412" s="48">
        <v>0</v>
      </c>
      <c r="AJ412" s="49"/>
      <c r="AK412" s="48">
        <v>0</v>
      </c>
      <c r="AL412" s="73"/>
      <c r="AM412"/>
    </row>
    <row r="413" spans="1:39" ht="20.100000000000001" customHeight="1" x14ac:dyDescent="0.2"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73"/>
      <c r="AM413"/>
    </row>
    <row r="414" spans="1:39" s="1" customFormat="1" ht="20.100000000000001" customHeight="1" x14ac:dyDescent="0.25">
      <c r="A414" s="3"/>
      <c r="B414" s="6"/>
      <c r="C414" s="51" t="s">
        <v>159</v>
      </c>
      <c r="D414" s="52"/>
      <c r="E414" s="5"/>
      <c r="F414" s="53">
        <v>391</v>
      </c>
      <c r="G414" s="54"/>
      <c r="H414" s="54"/>
      <c r="I414" s="54"/>
      <c r="J414" s="53">
        <v>8</v>
      </c>
      <c r="K414" s="53">
        <v>0</v>
      </c>
      <c r="L414" s="54"/>
      <c r="M414" s="53">
        <v>8</v>
      </c>
      <c r="N414" s="54"/>
      <c r="O414" s="54"/>
      <c r="P414" s="54"/>
      <c r="Q414" s="53">
        <v>2</v>
      </c>
      <c r="R414" s="53">
        <v>43</v>
      </c>
      <c r="S414" s="53">
        <v>1</v>
      </c>
      <c r="T414" s="53">
        <v>0</v>
      </c>
      <c r="U414" s="53">
        <v>0</v>
      </c>
      <c r="V414" s="53">
        <v>0</v>
      </c>
      <c r="W414" s="54"/>
      <c r="X414" s="53">
        <v>13</v>
      </c>
      <c r="Y414" s="53">
        <v>1</v>
      </c>
      <c r="Z414" s="54"/>
      <c r="AA414" s="53">
        <v>60</v>
      </c>
      <c r="AB414" s="54"/>
      <c r="AC414" s="54"/>
      <c r="AD414" s="54"/>
      <c r="AE414" s="53">
        <v>339</v>
      </c>
      <c r="AF414" s="54"/>
      <c r="AG414" s="54"/>
      <c r="AH414" s="54"/>
      <c r="AI414" s="53">
        <v>0</v>
      </c>
      <c r="AJ414" s="54"/>
      <c r="AK414" s="53">
        <v>0</v>
      </c>
      <c r="AL414" s="73"/>
    </row>
    <row r="415" spans="1:39" ht="20.100000000000001" customHeight="1" x14ac:dyDescent="0.2"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73"/>
      <c r="AM415"/>
    </row>
    <row r="416" spans="1:39" ht="20.100000000000001" customHeight="1" x14ac:dyDescent="0.2">
      <c r="C416" s="3" t="s">
        <v>237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73"/>
      <c r="AM416"/>
    </row>
    <row r="417" spans="1:39" ht="20.100000000000001" customHeight="1" x14ac:dyDescent="0.2">
      <c r="D417" s="2" t="s">
        <v>238</v>
      </c>
      <c r="F417" s="39">
        <v>0</v>
      </c>
      <c r="G417" s="39"/>
      <c r="H417" s="39"/>
      <c r="I417" s="39"/>
      <c r="J417" s="39">
        <v>0</v>
      </c>
      <c r="K417" s="39">
        <v>0</v>
      </c>
      <c r="L417" s="39"/>
      <c r="M417" s="39">
        <v>0</v>
      </c>
      <c r="N417" s="39"/>
      <c r="O417" s="39"/>
      <c r="P417" s="39"/>
      <c r="Q417" s="39">
        <v>0</v>
      </c>
      <c r="R417" s="39">
        <v>0</v>
      </c>
      <c r="S417" s="39">
        <v>0</v>
      </c>
      <c r="T417" s="39">
        <v>0</v>
      </c>
      <c r="U417" s="39">
        <v>0</v>
      </c>
      <c r="V417" s="39">
        <v>0</v>
      </c>
      <c r="W417" s="39"/>
      <c r="X417" s="39">
        <v>0</v>
      </c>
      <c r="Y417" s="39">
        <v>0</v>
      </c>
      <c r="Z417" s="39"/>
      <c r="AA417" s="39">
        <v>0</v>
      </c>
      <c r="AB417" s="39"/>
      <c r="AC417" s="39"/>
      <c r="AD417" s="39"/>
      <c r="AE417" s="39">
        <v>0</v>
      </c>
      <c r="AF417" s="39"/>
      <c r="AG417" s="39"/>
      <c r="AH417" s="39"/>
      <c r="AI417" s="39">
        <v>0</v>
      </c>
      <c r="AJ417" s="39"/>
      <c r="AK417" s="39">
        <v>0</v>
      </c>
      <c r="AL417" s="73"/>
      <c r="AM417"/>
    </row>
    <row r="418" spans="1:39" ht="20.100000000000001" customHeight="1" x14ac:dyDescent="0.2"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73"/>
      <c r="AM418"/>
    </row>
    <row r="419" spans="1:39" s="1" customFormat="1" ht="20.100000000000001" customHeight="1" x14ac:dyDescent="0.25">
      <c r="A419" s="3"/>
      <c r="B419" s="6"/>
      <c r="C419" s="51" t="s">
        <v>194</v>
      </c>
      <c r="D419" s="52"/>
      <c r="E419" s="5"/>
      <c r="F419" s="53">
        <v>0</v>
      </c>
      <c r="G419" s="54"/>
      <c r="H419" s="54"/>
      <c r="I419" s="54"/>
      <c r="J419" s="53">
        <v>0</v>
      </c>
      <c r="K419" s="53">
        <v>0</v>
      </c>
      <c r="L419" s="54"/>
      <c r="M419" s="53">
        <v>0</v>
      </c>
      <c r="N419" s="54"/>
      <c r="O419" s="54"/>
      <c r="P419" s="54"/>
      <c r="Q419" s="53">
        <v>0</v>
      </c>
      <c r="R419" s="53">
        <v>0</v>
      </c>
      <c r="S419" s="53">
        <v>0</v>
      </c>
      <c r="T419" s="53">
        <v>0</v>
      </c>
      <c r="U419" s="53">
        <v>0</v>
      </c>
      <c r="V419" s="53">
        <v>0</v>
      </c>
      <c r="W419" s="54"/>
      <c r="X419" s="53">
        <v>0</v>
      </c>
      <c r="Y419" s="53">
        <v>0</v>
      </c>
      <c r="Z419" s="54"/>
      <c r="AA419" s="53">
        <v>0</v>
      </c>
      <c r="AB419" s="54"/>
      <c r="AC419" s="54"/>
      <c r="AD419" s="54"/>
      <c r="AE419" s="53">
        <v>0</v>
      </c>
      <c r="AF419" s="54"/>
      <c r="AG419" s="54"/>
      <c r="AH419" s="54"/>
      <c r="AI419" s="53">
        <v>0</v>
      </c>
      <c r="AJ419" s="54"/>
      <c r="AK419" s="53">
        <v>0</v>
      </c>
      <c r="AL419" s="73"/>
    </row>
    <row r="420" spans="1:39" ht="20.100000000000001" customHeight="1" x14ac:dyDescent="0.2"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73"/>
      <c r="AM420"/>
    </row>
    <row r="421" spans="1:39" s="1" customFormat="1" ht="20.100000000000001" customHeight="1" x14ac:dyDescent="0.25">
      <c r="A421" s="3"/>
      <c r="B421" s="57" t="s">
        <v>239</v>
      </c>
      <c r="C421" s="58"/>
      <c r="D421" s="58"/>
      <c r="E421" s="5"/>
      <c r="F421" s="59">
        <v>391</v>
      </c>
      <c r="G421" s="54"/>
      <c r="H421" s="54"/>
      <c r="I421" s="54"/>
      <c r="J421" s="59">
        <v>8</v>
      </c>
      <c r="K421" s="59">
        <v>0</v>
      </c>
      <c r="L421" s="54"/>
      <c r="M421" s="59">
        <v>8</v>
      </c>
      <c r="N421" s="54"/>
      <c r="O421" s="54"/>
      <c r="P421" s="54"/>
      <c r="Q421" s="59">
        <v>2</v>
      </c>
      <c r="R421" s="59">
        <v>43</v>
      </c>
      <c r="S421" s="59">
        <v>1</v>
      </c>
      <c r="T421" s="59">
        <v>0</v>
      </c>
      <c r="U421" s="59">
        <v>0</v>
      </c>
      <c r="V421" s="59">
        <v>0</v>
      </c>
      <c r="W421" s="54"/>
      <c r="X421" s="59">
        <v>13</v>
      </c>
      <c r="Y421" s="59">
        <v>1</v>
      </c>
      <c r="Z421" s="54"/>
      <c r="AA421" s="59">
        <v>60</v>
      </c>
      <c r="AB421" s="54"/>
      <c r="AC421" s="54"/>
      <c r="AD421" s="54"/>
      <c r="AE421" s="59">
        <v>339</v>
      </c>
      <c r="AF421" s="54"/>
      <c r="AG421" s="54"/>
      <c r="AH421" s="54"/>
      <c r="AI421" s="59">
        <v>0</v>
      </c>
      <c r="AJ421" s="54"/>
      <c r="AK421" s="59">
        <v>0</v>
      </c>
      <c r="AL421" s="73"/>
    </row>
    <row r="422" spans="1:39" ht="20.100000000000001" customHeight="1" x14ac:dyDescent="0.2"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73"/>
      <c r="AM422"/>
    </row>
    <row r="423" spans="1:39" ht="20.100000000000001" customHeight="1" x14ac:dyDescent="0.2">
      <c r="B423" s="6" t="s">
        <v>240</v>
      </c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73"/>
      <c r="AM423"/>
    </row>
    <row r="424" spans="1:39" ht="20.100000000000001" customHeight="1" x14ac:dyDescent="0.2">
      <c r="C424" s="3" t="s">
        <v>154</v>
      </c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73"/>
      <c r="AM424"/>
    </row>
    <row r="425" spans="1:39" ht="20.100000000000001" customHeight="1" x14ac:dyDescent="0.2">
      <c r="D425" s="2" t="s">
        <v>96</v>
      </c>
      <c r="F425" s="39">
        <v>30</v>
      </c>
      <c r="G425" s="39"/>
      <c r="H425" s="39"/>
      <c r="I425" s="39"/>
      <c r="J425" s="39">
        <v>4</v>
      </c>
      <c r="K425" s="39">
        <v>0</v>
      </c>
      <c r="L425" s="39"/>
      <c r="M425" s="39">
        <v>4</v>
      </c>
      <c r="N425" s="39"/>
      <c r="O425" s="39"/>
      <c r="P425" s="39"/>
      <c r="Q425" s="39">
        <v>0</v>
      </c>
      <c r="R425" s="39">
        <v>0</v>
      </c>
      <c r="S425" s="39">
        <v>0</v>
      </c>
      <c r="T425" s="39">
        <v>0</v>
      </c>
      <c r="U425" s="39">
        <v>0</v>
      </c>
      <c r="V425" s="39">
        <v>0</v>
      </c>
      <c r="W425" s="39"/>
      <c r="X425" s="39">
        <v>2</v>
      </c>
      <c r="Y425" s="39">
        <v>0</v>
      </c>
      <c r="Z425" s="39"/>
      <c r="AA425" s="39">
        <v>2</v>
      </c>
      <c r="AB425" s="39"/>
      <c r="AC425" s="39"/>
      <c r="AD425" s="39"/>
      <c r="AE425" s="39">
        <v>32</v>
      </c>
      <c r="AF425" s="39"/>
      <c r="AG425" s="39"/>
      <c r="AH425" s="39"/>
      <c r="AI425" s="39">
        <v>0</v>
      </c>
      <c r="AJ425" s="39"/>
      <c r="AK425" s="39">
        <v>0</v>
      </c>
      <c r="AL425" s="73"/>
      <c r="AM425"/>
    </row>
    <row r="426" spans="1:39" ht="19.5" customHeight="1" x14ac:dyDescent="0.2">
      <c r="D426" s="47" t="s">
        <v>241</v>
      </c>
      <c r="F426" s="48">
        <v>2</v>
      </c>
      <c r="G426" s="49"/>
      <c r="H426" s="49"/>
      <c r="I426" s="49"/>
      <c r="J426" s="48">
        <v>0</v>
      </c>
      <c r="K426" s="48">
        <v>0</v>
      </c>
      <c r="L426" s="49"/>
      <c r="M426" s="48">
        <v>0</v>
      </c>
      <c r="N426" s="49"/>
      <c r="O426" s="49"/>
      <c r="P426" s="49"/>
      <c r="Q426" s="48">
        <v>0</v>
      </c>
      <c r="R426" s="48">
        <v>1</v>
      </c>
      <c r="S426" s="48">
        <v>0</v>
      </c>
      <c r="T426" s="48">
        <v>0</v>
      </c>
      <c r="U426" s="48">
        <v>0</v>
      </c>
      <c r="V426" s="48">
        <v>0</v>
      </c>
      <c r="W426" s="49"/>
      <c r="X426" s="48">
        <v>0</v>
      </c>
      <c r="Y426" s="48">
        <v>0</v>
      </c>
      <c r="Z426" s="49"/>
      <c r="AA426" s="48">
        <v>1</v>
      </c>
      <c r="AB426" s="49"/>
      <c r="AC426" s="49"/>
      <c r="AD426" s="49"/>
      <c r="AE426" s="48">
        <v>1</v>
      </c>
      <c r="AF426" s="49"/>
      <c r="AG426" s="49"/>
      <c r="AH426" s="49"/>
      <c r="AI426" s="48">
        <v>0</v>
      </c>
      <c r="AJ426" s="49"/>
      <c r="AK426" s="48">
        <v>0</v>
      </c>
      <c r="AL426" s="73"/>
      <c r="AM426"/>
    </row>
    <row r="427" spans="1:39" ht="20.100000000000001" customHeight="1" x14ac:dyDescent="0.2">
      <c r="D427" s="2" t="s">
        <v>242</v>
      </c>
      <c r="F427" s="39">
        <v>4</v>
      </c>
      <c r="G427" s="39"/>
      <c r="H427" s="39"/>
      <c r="I427" s="39"/>
      <c r="J427" s="39">
        <v>1</v>
      </c>
      <c r="K427" s="39">
        <v>0</v>
      </c>
      <c r="L427" s="39"/>
      <c r="M427" s="39">
        <v>1</v>
      </c>
      <c r="N427" s="39"/>
      <c r="O427" s="39"/>
      <c r="P427" s="39"/>
      <c r="Q427" s="39">
        <v>0</v>
      </c>
      <c r="R427" s="39">
        <v>1</v>
      </c>
      <c r="S427" s="39">
        <v>0</v>
      </c>
      <c r="T427" s="39">
        <v>0</v>
      </c>
      <c r="U427" s="39">
        <v>0</v>
      </c>
      <c r="V427" s="39">
        <v>0</v>
      </c>
      <c r="W427" s="39"/>
      <c r="X427" s="39">
        <v>1</v>
      </c>
      <c r="Y427" s="39">
        <v>0</v>
      </c>
      <c r="Z427" s="39"/>
      <c r="AA427" s="39">
        <v>2</v>
      </c>
      <c r="AB427" s="39"/>
      <c r="AC427" s="39"/>
      <c r="AD427" s="39"/>
      <c r="AE427" s="39">
        <v>3</v>
      </c>
      <c r="AF427" s="39"/>
      <c r="AG427" s="39"/>
      <c r="AH427" s="39"/>
      <c r="AI427" s="39">
        <v>0</v>
      </c>
      <c r="AJ427" s="39"/>
      <c r="AK427" s="39">
        <v>0</v>
      </c>
      <c r="AL427" s="73"/>
      <c r="AM427"/>
    </row>
    <row r="428" spans="1:39" ht="19.5" customHeight="1" x14ac:dyDescent="0.2">
      <c r="D428" s="47" t="s">
        <v>243</v>
      </c>
      <c r="F428" s="48">
        <v>26</v>
      </c>
      <c r="G428" s="49"/>
      <c r="H428" s="49"/>
      <c r="I428" s="49"/>
      <c r="J428" s="48">
        <v>3</v>
      </c>
      <c r="K428" s="48">
        <v>0</v>
      </c>
      <c r="L428" s="49"/>
      <c r="M428" s="48">
        <v>3</v>
      </c>
      <c r="N428" s="49"/>
      <c r="O428" s="49"/>
      <c r="P428" s="49"/>
      <c r="Q428" s="48">
        <v>0</v>
      </c>
      <c r="R428" s="48">
        <v>1</v>
      </c>
      <c r="S428" s="48">
        <v>0</v>
      </c>
      <c r="T428" s="48">
        <v>0</v>
      </c>
      <c r="U428" s="48">
        <v>0</v>
      </c>
      <c r="V428" s="48">
        <v>0</v>
      </c>
      <c r="W428" s="49"/>
      <c r="X428" s="48">
        <v>4</v>
      </c>
      <c r="Y428" s="48">
        <v>0</v>
      </c>
      <c r="Z428" s="49"/>
      <c r="AA428" s="48">
        <v>5</v>
      </c>
      <c r="AB428" s="49"/>
      <c r="AC428" s="49"/>
      <c r="AD428" s="49"/>
      <c r="AE428" s="48">
        <v>24</v>
      </c>
      <c r="AF428" s="49"/>
      <c r="AG428" s="49"/>
      <c r="AH428" s="49"/>
      <c r="AI428" s="48">
        <v>0</v>
      </c>
      <c r="AJ428" s="49"/>
      <c r="AK428" s="48">
        <v>0</v>
      </c>
      <c r="AL428" s="73"/>
      <c r="AM428"/>
    </row>
    <row r="429" spans="1:39" ht="20.100000000000001" customHeight="1" x14ac:dyDescent="0.2">
      <c r="D429" s="2" t="s">
        <v>244</v>
      </c>
      <c r="F429" s="39">
        <v>85</v>
      </c>
      <c r="G429" s="39"/>
      <c r="H429" s="39"/>
      <c r="I429" s="39"/>
      <c r="J429" s="39">
        <v>0</v>
      </c>
      <c r="K429" s="39">
        <v>0</v>
      </c>
      <c r="L429" s="39"/>
      <c r="M429" s="39">
        <v>0</v>
      </c>
      <c r="N429" s="39"/>
      <c r="O429" s="39"/>
      <c r="P429" s="39"/>
      <c r="Q429" s="39">
        <v>1</v>
      </c>
      <c r="R429" s="39">
        <v>11</v>
      </c>
      <c r="S429" s="39">
        <v>0</v>
      </c>
      <c r="T429" s="39">
        <v>0</v>
      </c>
      <c r="U429" s="39">
        <v>0</v>
      </c>
      <c r="V429" s="39">
        <v>0</v>
      </c>
      <c r="W429" s="39"/>
      <c r="X429" s="39">
        <v>3</v>
      </c>
      <c r="Y429" s="39">
        <v>0</v>
      </c>
      <c r="Z429" s="39"/>
      <c r="AA429" s="39">
        <v>15</v>
      </c>
      <c r="AB429" s="39"/>
      <c r="AC429" s="39"/>
      <c r="AD429" s="39"/>
      <c r="AE429" s="39">
        <v>70</v>
      </c>
      <c r="AF429" s="39"/>
      <c r="AG429" s="39"/>
      <c r="AH429" s="39"/>
      <c r="AI429" s="39">
        <v>0</v>
      </c>
      <c r="AJ429" s="39"/>
      <c r="AK429" s="39">
        <v>0</v>
      </c>
      <c r="AL429" s="73"/>
      <c r="AM429"/>
    </row>
    <row r="430" spans="1:39" ht="19.5" customHeight="1" x14ac:dyDescent="0.2">
      <c r="D430" s="47" t="s">
        <v>115</v>
      </c>
      <c r="F430" s="48">
        <v>101</v>
      </c>
      <c r="G430" s="49"/>
      <c r="H430" s="49"/>
      <c r="I430" s="49"/>
      <c r="J430" s="48">
        <v>0</v>
      </c>
      <c r="K430" s="48">
        <v>0</v>
      </c>
      <c r="L430" s="49"/>
      <c r="M430" s="48">
        <v>0</v>
      </c>
      <c r="N430" s="49"/>
      <c r="O430" s="49"/>
      <c r="P430" s="49"/>
      <c r="Q430" s="48">
        <v>0</v>
      </c>
      <c r="R430" s="48">
        <v>3</v>
      </c>
      <c r="S430" s="48">
        <v>0</v>
      </c>
      <c r="T430" s="48">
        <v>0</v>
      </c>
      <c r="U430" s="48">
        <v>0</v>
      </c>
      <c r="V430" s="48">
        <v>0</v>
      </c>
      <c r="W430" s="49"/>
      <c r="X430" s="48">
        <v>2</v>
      </c>
      <c r="Y430" s="48">
        <v>0</v>
      </c>
      <c r="Z430" s="49"/>
      <c r="AA430" s="48">
        <v>5</v>
      </c>
      <c r="AB430" s="49"/>
      <c r="AC430" s="49"/>
      <c r="AD430" s="49"/>
      <c r="AE430" s="48">
        <v>96</v>
      </c>
      <c r="AF430" s="49"/>
      <c r="AG430" s="49"/>
      <c r="AH430" s="49"/>
      <c r="AI430" s="48">
        <v>0</v>
      </c>
      <c r="AJ430" s="49"/>
      <c r="AK430" s="48">
        <v>0</v>
      </c>
      <c r="AL430" s="73"/>
      <c r="AM430"/>
    </row>
    <row r="431" spans="1:39" ht="20.100000000000001" customHeight="1" x14ac:dyDescent="0.2">
      <c r="D431" s="2" t="s">
        <v>116</v>
      </c>
      <c r="F431" s="39">
        <v>15</v>
      </c>
      <c r="G431" s="39"/>
      <c r="H431" s="39"/>
      <c r="I431" s="39"/>
      <c r="J431" s="39">
        <v>0</v>
      </c>
      <c r="K431" s="39">
        <v>0</v>
      </c>
      <c r="L431" s="39"/>
      <c r="M431" s="39">
        <v>0</v>
      </c>
      <c r="N431" s="39"/>
      <c r="O431" s="39"/>
      <c r="P431" s="39"/>
      <c r="Q431" s="39">
        <v>1</v>
      </c>
      <c r="R431" s="39">
        <v>2</v>
      </c>
      <c r="S431" s="39">
        <v>0</v>
      </c>
      <c r="T431" s="39">
        <v>0</v>
      </c>
      <c r="U431" s="39">
        <v>0</v>
      </c>
      <c r="V431" s="39">
        <v>0</v>
      </c>
      <c r="W431" s="39"/>
      <c r="X431" s="39">
        <v>1</v>
      </c>
      <c r="Y431" s="39">
        <v>0</v>
      </c>
      <c r="Z431" s="39"/>
      <c r="AA431" s="39">
        <v>4</v>
      </c>
      <c r="AB431" s="39"/>
      <c r="AC431" s="39"/>
      <c r="AD431" s="39"/>
      <c r="AE431" s="39">
        <v>11</v>
      </c>
      <c r="AF431" s="39"/>
      <c r="AG431" s="39"/>
      <c r="AH431" s="39"/>
      <c r="AI431" s="39">
        <v>0</v>
      </c>
      <c r="AJ431" s="39"/>
      <c r="AK431" s="39">
        <v>0</v>
      </c>
      <c r="AL431" s="73"/>
      <c r="AM431"/>
    </row>
    <row r="432" spans="1:39" ht="19.5" customHeight="1" x14ac:dyDescent="0.2">
      <c r="D432" s="47" t="s">
        <v>103</v>
      </c>
      <c r="F432" s="48">
        <v>29</v>
      </c>
      <c r="G432" s="49"/>
      <c r="H432" s="49"/>
      <c r="I432" s="49"/>
      <c r="J432" s="48">
        <v>1</v>
      </c>
      <c r="K432" s="48">
        <v>0</v>
      </c>
      <c r="L432" s="49"/>
      <c r="M432" s="48">
        <v>1</v>
      </c>
      <c r="N432" s="49"/>
      <c r="O432" s="49"/>
      <c r="P432" s="49"/>
      <c r="Q432" s="48">
        <v>0</v>
      </c>
      <c r="R432" s="48">
        <v>6</v>
      </c>
      <c r="S432" s="48">
        <v>0</v>
      </c>
      <c r="T432" s="48">
        <v>0</v>
      </c>
      <c r="U432" s="48">
        <v>0</v>
      </c>
      <c r="V432" s="48">
        <v>0</v>
      </c>
      <c r="W432" s="49"/>
      <c r="X432" s="48">
        <v>5</v>
      </c>
      <c r="Y432" s="48">
        <v>0</v>
      </c>
      <c r="Z432" s="49"/>
      <c r="AA432" s="48">
        <v>11</v>
      </c>
      <c r="AB432" s="49"/>
      <c r="AC432" s="49"/>
      <c r="AD432" s="49"/>
      <c r="AE432" s="48">
        <v>19</v>
      </c>
      <c r="AF432" s="49"/>
      <c r="AG432" s="49"/>
      <c r="AH432" s="49"/>
      <c r="AI432" s="48">
        <v>0</v>
      </c>
      <c r="AJ432" s="49"/>
      <c r="AK432" s="48">
        <v>0</v>
      </c>
      <c r="AL432" s="73"/>
      <c r="AM432"/>
    </row>
    <row r="433" spans="1:39" ht="19.5" customHeight="1" x14ac:dyDescent="0.2">
      <c r="D433" s="50" t="s">
        <v>104</v>
      </c>
      <c r="F433" s="49">
        <v>0</v>
      </c>
      <c r="G433" s="49"/>
      <c r="H433" s="49"/>
      <c r="I433" s="49"/>
      <c r="J433" s="49">
        <v>0</v>
      </c>
      <c r="K433" s="49">
        <v>0</v>
      </c>
      <c r="L433" s="49"/>
      <c r="M433" s="49">
        <v>0</v>
      </c>
      <c r="N433" s="49"/>
      <c r="O433" s="49"/>
      <c r="P433" s="49"/>
      <c r="Q433" s="49">
        <v>0</v>
      </c>
      <c r="R433" s="49">
        <v>0</v>
      </c>
      <c r="S433" s="49">
        <v>0</v>
      </c>
      <c r="T433" s="49">
        <v>0</v>
      </c>
      <c r="U433" s="49">
        <v>0</v>
      </c>
      <c r="V433" s="49">
        <v>0</v>
      </c>
      <c r="W433" s="49"/>
      <c r="X433" s="49">
        <v>0</v>
      </c>
      <c r="Y433" s="49">
        <v>0</v>
      </c>
      <c r="Z433" s="49"/>
      <c r="AA433" s="49">
        <v>0</v>
      </c>
      <c r="AB433" s="49"/>
      <c r="AC433" s="49"/>
      <c r="AD433" s="49"/>
      <c r="AE433" s="49">
        <v>0</v>
      </c>
      <c r="AF433" s="49"/>
      <c r="AG433" s="49"/>
      <c r="AH433" s="49"/>
      <c r="AI433" s="49">
        <v>0</v>
      </c>
      <c r="AJ433" s="49"/>
      <c r="AK433" s="49">
        <v>0</v>
      </c>
      <c r="AL433" s="73"/>
      <c r="AM433"/>
    </row>
    <row r="434" spans="1:39" ht="19.5" customHeight="1" x14ac:dyDescent="0.2">
      <c r="D434" s="47" t="s">
        <v>105</v>
      </c>
      <c r="F434" s="48">
        <v>0</v>
      </c>
      <c r="G434" s="49"/>
      <c r="H434" s="49"/>
      <c r="I434" s="49"/>
      <c r="J434" s="48">
        <v>1</v>
      </c>
      <c r="K434" s="48">
        <v>0</v>
      </c>
      <c r="L434" s="49"/>
      <c r="M434" s="48">
        <v>1</v>
      </c>
      <c r="N434" s="49"/>
      <c r="O434" s="49"/>
      <c r="P434" s="49"/>
      <c r="Q434" s="48">
        <v>0</v>
      </c>
      <c r="R434" s="48">
        <v>0</v>
      </c>
      <c r="S434" s="48">
        <v>0</v>
      </c>
      <c r="T434" s="48">
        <v>0</v>
      </c>
      <c r="U434" s="48">
        <v>0</v>
      </c>
      <c r="V434" s="48">
        <v>0</v>
      </c>
      <c r="W434" s="49"/>
      <c r="X434" s="48">
        <v>1</v>
      </c>
      <c r="Y434" s="48">
        <v>0</v>
      </c>
      <c r="Z434" s="49"/>
      <c r="AA434" s="48">
        <v>1</v>
      </c>
      <c r="AB434" s="49"/>
      <c r="AC434" s="49"/>
      <c r="AD434" s="49"/>
      <c r="AE434" s="48">
        <v>0</v>
      </c>
      <c r="AF434" s="49"/>
      <c r="AG434" s="49"/>
      <c r="AH434" s="49"/>
      <c r="AI434" s="48">
        <v>0</v>
      </c>
      <c r="AJ434" s="49"/>
      <c r="AK434" s="48">
        <v>0</v>
      </c>
      <c r="AL434" s="73"/>
      <c r="AM434"/>
    </row>
    <row r="435" spans="1:39" ht="19.5" customHeight="1" x14ac:dyDescent="0.2">
      <c r="D435" s="50" t="s">
        <v>106</v>
      </c>
      <c r="F435" s="49">
        <v>0</v>
      </c>
      <c r="G435" s="49"/>
      <c r="H435" s="49"/>
      <c r="I435" s="49"/>
      <c r="J435" s="49">
        <v>0</v>
      </c>
      <c r="K435" s="49">
        <v>0</v>
      </c>
      <c r="L435" s="49"/>
      <c r="M435" s="49">
        <v>0</v>
      </c>
      <c r="N435" s="49"/>
      <c r="O435" s="49"/>
      <c r="P435" s="49"/>
      <c r="Q435" s="49">
        <v>0</v>
      </c>
      <c r="R435" s="49">
        <v>0</v>
      </c>
      <c r="S435" s="49">
        <v>0</v>
      </c>
      <c r="T435" s="49">
        <v>0</v>
      </c>
      <c r="U435" s="49">
        <v>0</v>
      </c>
      <c r="V435" s="49">
        <v>0</v>
      </c>
      <c r="W435" s="49"/>
      <c r="X435" s="49">
        <v>0</v>
      </c>
      <c r="Y435" s="49">
        <v>0</v>
      </c>
      <c r="Z435" s="49"/>
      <c r="AA435" s="49">
        <v>0</v>
      </c>
      <c r="AB435" s="49"/>
      <c r="AC435" s="49"/>
      <c r="AD435" s="49"/>
      <c r="AE435" s="49">
        <v>0</v>
      </c>
      <c r="AF435" s="49"/>
      <c r="AG435" s="49"/>
      <c r="AH435" s="49"/>
      <c r="AI435" s="49">
        <v>0</v>
      </c>
      <c r="AJ435" s="49"/>
      <c r="AK435" s="49">
        <v>0</v>
      </c>
      <c r="AL435" s="73"/>
      <c r="AM435"/>
    </row>
    <row r="436" spans="1:39" ht="20.100000000000001" customHeight="1" x14ac:dyDescent="0.2"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73"/>
      <c r="AM436"/>
    </row>
    <row r="437" spans="1:39" s="1" customFormat="1" ht="20.100000000000001" customHeight="1" x14ac:dyDescent="0.25">
      <c r="A437" s="3"/>
      <c r="B437" s="6"/>
      <c r="C437" s="51" t="s">
        <v>159</v>
      </c>
      <c r="D437" s="52"/>
      <c r="E437" s="5"/>
      <c r="F437" s="53">
        <v>292</v>
      </c>
      <c r="G437" s="54"/>
      <c r="H437" s="54"/>
      <c r="I437" s="54"/>
      <c r="J437" s="53">
        <v>10</v>
      </c>
      <c r="K437" s="53">
        <v>0</v>
      </c>
      <c r="L437" s="54"/>
      <c r="M437" s="53">
        <v>10</v>
      </c>
      <c r="N437" s="54"/>
      <c r="O437" s="54"/>
      <c r="P437" s="54"/>
      <c r="Q437" s="53">
        <v>2</v>
      </c>
      <c r="R437" s="53">
        <v>25</v>
      </c>
      <c r="S437" s="53">
        <v>0</v>
      </c>
      <c r="T437" s="53">
        <v>0</v>
      </c>
      <c r="U437" s="53">
        <v>0</v>
      </c>
      <c r="V437" s="53">
        <v>0</v>
      </c>
      <c r="W437" s="54"/>
      <c r="X437" s="53">
        <v>19</v>
      </c>
      <c r="Y437" s="53">
        <v>0</v>
      </c>
      <c r="Z437" s="54"/>
      <c r="AA437" s="53">
        <v>46</v>
      </c>
      <c r="AB437" s="54"/>
      <c r="AC437" s="54"/>
      <c r="AD437" s="54"/>
      <c r="AE437" s="53">
        <v>256</v>
      </c>
      <c r="AF437" s="54"/>
      <c r="AG437" s="54"/>
      <c r="AH437" s="54"/>
      <c r="AI437" s="53">
        <v>0</v>
      </c>
      <c r="AJ437" s="54"/>
      <c r="AK437" s="53">
        <v>0</v>
      </c>
      <c r="AL437" s="73"/>
    </row>
    <row r="438" spans="1:39" s="1" customFormat="1" ht="20.100000000000001" customHeight="1" x14ac:dyDescent="0.2">
      <c r="A438" s="3"/>
      <c r="B438" s="6"/>
      <c r="C438" s="3"/>
      <c r="D438" s="3"/>
      <c r="E438" s="5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73"/>
    </row>
    <row r="439" spans="1:39" s="1" customFormat="1" ht="20.100000000000001" customHeight="1" x14ac:dyDescent="0.25">
      <c r="A439" s="3"/>
      <c r="B439" s="57" t="s">
        <v>245</v>
      </c>
      <c r="C439" s="58"/>
      <c r="D439" s="58"/>
      <c r="E439" s="5"/>
      <c r="F439" s="59">
        <v>292</v>
      </c>
      <c r="G439" s="54"/>
      <c r="H439" s="54"/>
      <c r="I439" s="54"/>
      <c r="J439" s="59">
        <v>10</v>
      </c>
      <c r="K439" s="59">
        <v>0</v>
      </c>
      <c r="L439" s="54"/>
      <c r="M439" s="59">
        <v>10</v>
      </c>
      <c r="N439" s="54"/>
      <c r="O439" s="54"/>
      <c r="P439" s="54"/>
      <c r="Q439" s="59">
        <v>2</v>
      </c>
      <c r="R439" s="59">
        <v>25</v>
      </c>
      <c r="S439" s="59">
        <v>0</v>
      </c>
      <c r="T439" s="59">
        <v>0</v>
      </c>
      <c r="U439" s="59">
        <v>0</v>
      </c>
      <c r="V439" s="59">
        <v>0</v>
      </c>
      <c r="W439" s="54"/>
      <c r="X439" s="59">
        <v>19</v>
      </c>
      <c r="Y439" s="59">
        <v>0</v>
      </c>
      <c r="Z439" s="54"/>
      <c r="AA439" s="59">
        <v>46</v>
      </c>
      <c r="AB439" s="54"/>
      <c r="AC439" s="54"/>
      <c r="AD439" s="54"/>
      <c r="AE439" s="59">
        <v>256</v>
      </c>
      <c r="AF439" s="54"/>
      <c r="AG439" s="54"/>
      <c r="AH439" s="54"/>
      <c r="AI439" s="59">
        <v>0</v>
      </c>
      <c r="AJ439" s="54"/>
      <c r="AK439" s="59">
        <v>0</v>
      </c>
      <c r="AL439" s="73"/>
    </row>
    <row r="440" spans="1:39" ht="20.100000000000001" customHeight="1" x14ac:dyDescent="0.2"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73"/>
      <c r="AM440"/>
    </row>
    <row r="441" spans="1:39" ht="20.100000000000001" customHeight="1" x14ac:dyDescent="0.2">
      <c r="B441" s="6" t="s">
        <v>246</v>
      </c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73"/>
      <c r="AM441"/>
    </row>
    <row r="442" spans="1:39" ht="20.100000000000001" customHeight="1" x14ac:dyDescent="0.2">
      <c r="C442" s="3" t="s">
        <v>154</v>
      </c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73"/>
      <c r="AM442"/>
    </row>
    <row r="443" spans="1:39" ht="20.100000000000001" customHeight="1" x14ac:dyDescent="0.2">
      <c r="D443" s="2" t="s">
        <v>122</v>
      </c>
      <c r="F443" s="39">
        <v>1</v>
      </c>
      <c r="G443" s="39"/>
      <c r="H443" s="39"/>
      <c r="I443" s="39"/>
      <c r="J443" s="39">
        <v>3</v>
      </c>
      <c r="K443" s="39">
        <v>0</v>
      </c>
      <c r="L443" s="39"/>
      <c r="M443" s="39">
        <v>3</v>
      </c>
      <c r="N443" s="39"/>
      <c r="O443" s="39"/>
      <c r="P443" s="39"/>
      <c r="Q443" s="39">
        <v>0</v>
      </c>
      <c r="R443" s="39">
        <v>0</v>
      </c>
      <c r="S443" s="39">
        <v>0</v>
      </c>
      <c r="T443" s="39">
        <v>0</v>
      </c>
      <c r="U443" s="39">
        <v>0</v>
      </c>
      <c r="V443" s="39">
        <v>0</v>
      </c>
      <c r="W443" s="39"/>
      <c r="X443" s="39">
        <v>2</v>
      </c>
      <c r="Y443" s="39">
        <v>0</v>
      </c>
      <c r="Z443" s="39"/>
      <c r="AA443" s="39">
        <v>2</v>
      </c>
      <c r="AB443" s="39"/>
      <c r="AC443" s="39"/>
      <c r="AD443" s="39"/>
      <c r="AE443" s="39">
        <v>2</v>
      </c>
      <c r="AF443" s="39"/>
      <c r="AG443" s="39"/>
      <c r="AH443" s="39"/>
      <c r="AI443" s="39">
        <v>0</v>
      </c>
      <c r="AJ443" s="39"/>
      <c r="AK443" s="39">
        <v>0</v>
      </c>
      <c r="AL443" s="73"/>
      <c r="AM443"/>
    </row>
    <row r="444" spans="1:39" ht="19.5" customHeight="1" x14ac:dyDescent="0.2">
      <c r="D444" s="47" t="s">
        <v>97</v>
      </c>
      <c r="F444" s="48">
        <v>6</v>
      </c>
      <c r="G444" s="49"/>
      <c r="H444" s="49"/>
      <c r="I444" s="49"/>
      <c r="J444" s="48">
        <v>2</v>
      </c>
      <c r="K444" s="48">
        <v>0</v>
      </c>
      <c r="L444" s="49"/>
      <c r="M444" s="48">
        <v>2</v>
      </c>
      <c r="N444" s="49"/>
      <c r="O444" s="49"/>
      <c r="P444" s="49"/>
      <c r="Q444" s="48">
        <v>0</v>
      </c>
      <c r="R444" s="48">
        <v>0</v>
      </c>
      <c r="S444" s="48">
        <v>0</v>
      </c>
      <c r="T444" s="48">
        <v>0</v>
      </c>
      <c r="U444" s="48">
        <v>0</v>
      </c>
      <c r="V444" s="48">
        <v>0</v>
      </c>
      <c r="W444" s="49"/>
      <c r="X444" s="48">
        <v>2</v>
      </c>
      <c r="Y444" s="48">
        <v>0</v>
      </c>
      <c r="Z444" s="49"/>
      <c r="AA444" s="48">
        <v>2</v>
      </c>
      <c r="AB444" s="49"/>
      <c r="AC444" s="49"/>
      <c r="AD444" s="49"/>
      <c r="AE444" s="48">
        <v>6</v>
      </c>
      <c r="AF444" s="49"/>
      <c r="AG444" s="49"/>
      <c r="AH444" s="49"/>
      <c r="AI444" s="48">
        <v>0</v>
      </c>
      <c r="AJ444" s="49"/>
      <c r="AK444" s="48">
        <v>0</v>
      </c>
      <c r="AL444" s="73"/>
      <c r="AM444"/>
    </row>
    <row r="445" spans="1:39" ht="20.100000000000001" customHeight="1" x14ac:dyDescent="0.2">
      <c r="D445" s="2" t="s">
        <v>113</v>
      </c>
      <c r="F445" s="39">
        <v>3</v>
      </c>
      <c r="G445" s="39"/>
      <c r="H445" s="39"/>
      <c r="I445" s="39"/>
      <c r="J445" s="39">
        <v>4</v>
      </c>
      <c r="K445" s="39">
        <v>0</v>
      </c>
      <c r="L445" s="39"/>
      <c r="M445" s="39">
        <v>4</v>
      </c>
      <c r="N445" s="39"/>
      <c r="O445" s="39"/>
      <c r="P445" s="39"/>
      <c r="Q445" s="39">
        <v>0</v>
      </c>
      <c r="R445" s="39">
        <v>0</v>
      </c>
      <c r="S445" s="39">
        <v>0</v>
      </c>
      <c r="T445" s="39">
        <v>0</v>
      </c>
      <c r="U445" s="39">
        <v>0</v>
      </c>
      <c r="V445" s="39">
        <v>0</v>
      </c>
      <c r="W445" s="39"/>
      <c r="X445" s="39">
        <v>4</v>
      </c>
      <c r="Y445" s="39">
        <v>0</v>
      </c>
      <c r="Z445" s="39"/>
      <c r="AA445" s="39">
        <v>4</v>
      </c>
      <c r="AB445" s="39"/>
      <c r="AC445" s="39"/>
      <c r="AD445" s="39"/>
      <c r="AE445" s="39">
        <v>3</v>
      </c>
      <c r="AF445" s="39"/>
      <c r="AG445" s="39"/>
      <c r="AH445" s="39"/>
      <c r="AI445" s="39">
        <v>0</v>
      </c>
      <c r="AJ445" s="39"/>
      <c r="AK445" s="39">
        <v>0</v>
      </c>
      <c r="AL445" s="73"/>
      <c r="AM445"/>
    </row>
    <row r="446" spans="1:39" ht="19.5" customHeight="1" x14ac:dyDescent="0.2">
      <c r="D446" s="47" t="s">
        <v>136</v>
      </c>
      <c r="F446" s="48">
        <v>2</v>
      </c>
      <c r="G446" s="49"/>
      <c r="H446" s="49"/>
      <c r="I446" s="49"/>
      <c r="J446" s="48">
        <v>3</v>
      </c>
      <c r="K446" s="48">
        <v>0</v>
      </c>
      <c r="L446" s="49"/>
      <c r="M446" s="48">
        <v>3</v>
      </c>
      <c r="N446" s="49"/>
      <c r="O446" s="49"/>
      <c r="P446" s="49"/>
      <c r="Q446" s="48">
        <v>0</v>
      </c>
      <c r="R446" s="48">
        <v>0</v>
      </c>
      <c r="S446" s="48">
        <v>0</v>
      </c>
      <c r="T446" s="48">
        <v>0</v>
      </c>
      <c r="U446" s="48">
        <v>0</v>
      </c>
      <c r="V446" s="48">
        <v>0</v>
      </c>
      <c r="W446" s="49"/>
      <c r="X446" s="48">
        <v>2</v>
      </c>
      <c r="Y446" s="48">
        <v>0</v>
      </c>
      <c r="Z446" s="49"/>
      <c r="AA446" s="48">
        <v>2</v>
      </c>
      <c r="AB446" s="49"/>
      <c r="AC446" s="49"/>
      <c r="AD446" s="49"/>
      <c r="AE446" s="48">
        <v>3</v>
      </c>
      <c r="AF446" s="49"/>
      <c r="AG446" s="49"/>
      <c r="AH446" s="49"/>
      <c r="AI446" s="48">
        <v>0</v>
      </c>
      <c r="AJ446" s="49"/>
      <c r="AK446" s="48">
        <v>0</v>
      </c>
      <c r="AL446" s="73"/>
      <c r="AM446"/>
    </row>
    <row r="447" spans="1:39" ht="20.100000000000001" customHeight="1" x14ac:dyDescent="0.2">
      <c r="D447" s="2" t="s">
        <v>114</v>
      </c>
      <c r="F447" s="39">
        <v>6</v>
      </c>
      <c r="G447" s="39"/>
      <c r="H447" s="39"/>
      <c r="I447" s="39"/>
      <c r="J447" s="39">
        <v>5</v>
      </c>
      <c r="K447" s="39">
        <v>0</v>
      </c>
      <c r="L447" s="39"/>
      <c r="M447" s="39">
        <v>5</v>
      </c>
      <c r="N447" s="39"/>
      <c r="O447" s="39"/>
      <c r="P447" s="39"/>
      <c r="Q447" s="39">
        <v>0</v>
      </c>
      <c r="R447" s="39">
        <v>0</v>
      </c>
      <c r="S447" s="39">
        <v>0</v>
      </c>
      <c r="T447" s="39">
        <v>0</v>
      </c>
      <c r="U447" s="39">
        <v>0</v>
      </c>
      <c r="V447" s="39">
        <v>0</v>
      </c>
      <c r="W447" s="39"/>
      <c r="X447" s="39">
        <v>6</v>
      </c>
      <c r="Y447" s="39">
        <v>0</v>
      </c>
      <c r="Z447" s="39"/>
      <c r="AA447" s="39">
        <v>6</v>
      </c>
      <c r="AB447" s="39"/>
      <c r="AC447" s="39"/>
      <c r="AD447" s="39"/>
      <c r="AE447" s="39">
        <v>5</v>
      </c>
      <c r="AF447" s="39"/>
      <c r="AG447" s="39"/>
      <c r="AH447" s="39"/>
      <c r="AI447" s="39">
        <v>0</v>
      </c>
      <c r="AJ447" s="39"/>
      <c r="AK447" s="39">
        <v>0</v>
      </c>
      <c r="AL447" s="73"/>
      <c r="AM447"/>
    </row>
    <row r="448" spans="1:39" ht="20.100000000000001" customHeight="1" x14ac:dyDescent="0.2"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73"/>
      <c r="AM448"/>
    </row>
    <row r="449" spans="1:39" s="1" customFormat="1" ht="20.100000000000001" customHeight="1" x14ac:dyDescent="0.25">
      <c r="A449" s="3"/>
      <c r="B449" s="6"/>
      <c r="C449" s="51" t="s">
        <v>159</v>
      </c>
      <c r="D449" s="52"/>
      <c r="E449" s="5"/>
      <c r="F449" s="53">
        <v>18</v>
      </c>
      <c r="G449" s="54"/>
      <c r="H449" s="54"/>
      <c r="I449" s="54"/>
      <c r="J449" s="53">
        <v>17</v>
      </c>
      <c r="K449" s="53">
        <v>0</v>
      </c>
      <c r="L449" s="54"/>
      <c r="M449" s="53">
        <v>17</v>
      </c>
      <c r="N449" s="54"/>
      <c r="O449" s="54"/>
      <c r="P449" s="54"/>
      <c r="Q449" s="53">
        <v>0</v>
      </c>
      <c r="R449" s="53">
        <v>0</v>
      </c>
      <c r="S449" s="53">
        <v>0</v>
      </c>
      <c r="T449" s="53">
        <v>0</v>
      </c>
      <c r="U449" s="53">
        <v>0</v>
      </c>
      <c r="V449" s="53">
        <v>0</v>
      </c>
      <c r="W449" s="54"/>
      <c r="X449" s="53">
        <v>16</v>
      </c>
      <c r="Y449" s="53">
        <v>0</v>
      </c>
      <c r="Z449" s="54"/>
      <c r="AA449" s="53">
        <v>16</v>
      </c>
      <c r="AB449" s="54"/>
      <c r="AC449" s="54"/>
      <c r="AD449" s="54"/>
      <c r="AE449" s="53">
        <v>19</v>
      </c>
      <c r="AF449" s="54"/>
      <c r="AG449" s="54"/>
      <c r="AH449" s="54"/>
      <c r="AI449" s="53">
        <v>0</v>
      </c>
      <c r="AJ449" s="54"/>
      <c r="AK449" s="53">
        <v>0</v>
      </c>
      <c r="AL449" s="73"/>
    </row>
    <row r="450" spans="1:39" s="1" customFormat="1" ht="20.100000000000001" customHeight="1" x14ac:dyDescent="0.2">
      <c r="A450" s="3"/>
      <c r="B450" s="6"/>
      <c r="C450" s="3"/>
      <c r="D450" s="3"/>
      <c r="E450" s="5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73"/>
    </row>
    <row r="451" spans="1:39" s="1" customFormat="1" ht="20.100000000000001" customHeight="1" x14ac:dyDescent="0.25">
      <c r="A451" s="3"/>
      <c r="B451" s="57" t="s">
        <v>247</v>
      </c>
      <c r="C451" s="58"/>
      <c r="D451" s="58"/>
      <c r="E451" s="5"/>
      <c r="F451" s="59">
        <v>18</v>
      </c>
      <c r="G451" s="54"/>
      <c r="H451" s="54"/>
      <c r="I451" s="54"/>
      <c r="J451" s="59">
        <v>17</v>
      </c>
      <c r="K451" s="59">
        <v>0</v>
      </c>
      <c r="L451" s="54"/>
      <c r="M451" s="59">
        <v>17</v>
      </c>
      <c r="N451" s="54"/>
      <c r="O451" s="54"/>
      <c r="P451" s="54"/>
      <c r="Q451" s="59">
        <v>0</v>
      </c>
      <c r="R451" s="59">
        <v>0</v>
      </c>
      <c r="S451" s="59">
        <v>0</v>
      </c>
      <c r="T451" s="59">
        <v>0</v>
      </c>
      <c r="U451" s="59">
        <v>0</v>
      </c>
      <c r="V451" s="59">
        <v>0</v>
      </c>
      <c r="W451" s="54"/>
      <c r="X451" s="59">
        <v>16</v>
      </c>
      <c r="Y451" s="59">
        <v>0</v>
      </c>
      <c r="Z451" s="54"/>
      <c r="AA451" s="59">
        <v>16</v>
      </c>
      <c r="AB451" s="54"/>
      <c r="AC451" s="54"/>
      <c r="AD451" s="54"/>
      <c r="AE451" s="59">
        <v>19</v>
      </c>
      <c r="AF451" s="54"/>
      <c r="AG451" s="54"/>
      <c r="AH451" s="54"/>
      <c r="AI451" s="59">
        <v>0</v>
      </c>
      <c r="AJ451" s="54"/>
      <c r="AK451" s="59">
        <v>0</v>
      </c>
      <c r="AL451" s="73"/>
    </row>
    <row r="452" spans="1:39" ht="20.100000000000001" customHeight="1" x14ac:dyDescent="0.2"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73"/>
      <c r="AM452"/>
    </row>
    <row r="453" spans="1:39" ht="20.100000000000001" customHeight="1" x14ac:dyDescent="0.2">
      <c r="B453" s="6" t="s">
        <v>248</v>
      </c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73"/>
      <c r="AM453"/>
    </row>
    <row r="454" spans="1:39" ht="20.100000000000001" customHeight="1" x14ac:dyDescent="0.2">
      <c r="C454" s="3" t="s">
        <v>0</v>
      </c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73"/>
      <c r="AM454"/>
    </row>
    <row r="455" spans="1:39" ht="20.100000000000001" customHeight="1" x14ac:dyDescent="0.2">
      <c r="D455" s="2" t="s">
        <v>122</v>
      </c>
      <c r="F455" s="39">
        <v>57</v>
      </c>
      <c r="G455" s="39"/>
      <c r="H455" s="39"/>
      <c r="I455" s="39"/>
      <c r="J455" s="39">
        <v>1</v>
      </c>
      <c r="K455" s="39">
        <v>0</v>
      </c>
      <c r="L455" s="39"/>
      <c r="M455" s="39">
        <v>1</v>
      </c>
      <c r="N455" s="39"/>
      <c r="O455" s="39"/>
      <c r="P455" s="39"/>
      <c r="Q455" s="39">
        <v>2</v>
      </c>
      <c r="R455" s="39">
        <v>7</v>
      </c>
      <c r="S455" s="39">
        <v>0</v>
      </c>
      <c r="T455" s="39">
        <v>0</v>
      </c>
      <c r="U455" s="39">
        <v>0</v>
      </c>
      <c r="V455" s="39">
        <v>0</v>
      </c>
      <c r="W455" s="39"/>
      <c r="X455" s="39">
        <v>5</v>
      </c>
      <c r="Y455" s="39">
        <v>0</v>
      </c>
      <c r="Z455" s="39"/>
      <c r="AA455" s="39">
        <v>14</v>
      </c>
      <c r="AB455" s="39"/>
      <c r="AC455" s="39"/>
      <c r="AD455" s="39"/>
      <c r="AE455" s="39">
        <v>44</v>
      </c>
      <c r="AF455" s="39"/>
      <c r="AG455" s="39"/>
      <c r="AH455" s="39"/>
      <c r="AI455" s="39">
        <v>0</v>
      </c>
      <c r="AJ455" s="39"/>
      <c r="AK455" s="39">
        <v>0</v>
      </c>
      <c r="AL455" s="73"/>
      <c r="AM455"/>
    </row>
    <row r="456" spans="1:39" ht="19.5" customHeight="1" x14ac:dyDescent="0.2">
      <c r="D456" s="47" t="s">
        <v>97</v>
      </c>
      <c r="F456" s="48">
        <v>241</v>
      </c>
      <c r="G456" s="49"/>
      <c r="H456" s="49"/>
      <c r="I456" s="49"/>
      <c r="J456" s="48">
        <v>3</v>
      </c>
      <c r="K456" s="48">
        <v>0</v>
      </c>
      <c r="L456" s="49"/>
      <c r="M456" s="48">
        <v>3</v>
      </c>
      <c r="N456" s="49"/>
      <c r="O456" s="49"/>
      <c r="P456" s="49"/>
      <c r="Q456" s="48">
        <v>0</v>
      </c>
      <c r="R456" s="48">
        <v>10</v>
      </c>
      <c r="S456" s="48">
        <v>0</v>
      </c>
      <c r="T456" s="48">
        <v>0</v>
      </c>
      <c r="U456" s="48">
        <v>0</v>
      </c>
      <c r="V456" s="48">
        <v>0</v>
      </c>
      <c r="W456" s="49"/>
      <c r="X456" s="48">
        <v>8</v>
      </c>
      <c r="Y456" s="48">
        <v>0</v>
      </c>
      <c r="Z456" s="49"/>
      <c r="AA456" s="48">
        <v>18</v>
      </c>
      <c r="AB456" s="49"/>
      <c r="AC456" s="49"/>
      <c r="AD456" s="49"/>
      <c r="AE456" s="48">
        <v>226</v>
      </c>
      <c r="AF456" s="49"/>
      <c r="AG456" s="49"/>
      <c r="AH456" s="49"/>
      <c r="AI456" s="48">
        <v>0</v>
      </c>
      <c r="AJ456" s="49"/>
      <c r="AK456" s="48">
        <v>0</v>
      </c>
      <c r="AL456" s="73"/>
      <c r="AM456"/>
    </row>
    <row r="457" spans="1:39" ht="20.100000000000001" customHeight="1" x14ac:dyDescent="0.2">
      <c r="B457" s="5"/>
      <c r="D457" s="2" t="s">
        <v>113</v>
      </c>
      <c r="F457" s="39">
        <v>104</v>
      </c>
      <c r="G457" s="39"/>
      <c r="H457" s="39"/>
      <c r="I457" s="39"/>
      <c r="J457" s="39">
        <v>2</v>
      </c>
      <c r="K457" s="39">
        <v>0</v>
      </c>
      <c r="L457" s="39"/>
      <c r="M457" s="39">
        <v>2</v>
      </c>
      <c r="N457" s="39"/>
      <c r="O457" s="39"/>
      <c r="P457" s="39"/>
      <c r="Q457" s="39">
        <v>1</v>
      </c>
      <c r="R457" s="39">
        <v>11</v>
      </c>
      <c r="S457" s="39">
        <v>0</v>
      </c>
      <c r="T457" s="39">
        <v>0</v>
      </c>
      <c r="U457" s="39">
        <v>0</v>
      </c>
      <c r="V457" s="39">
        <v>0</v>
      </c>
      <c r="W457" s="39"/>
      <c r="X457" s="39">
        <v>8</v>
      </c>
      <c r="Y457" s="39">
        <v>0</v>
      </c>
      <c r="Z457" s="39"/>
      <c r="AA457" s="39">
        <v>20</v>
      </c>
      <c r="AB457" s="39"/>
      <c r="AC457" s="39"/>
      <c r="AD457" s="39"/>
      <c r="AE457" s="39">
        <v>86</v>
      </c>
      <c r="AF457" s="39"/>
      <c r="AG457" s="39"/>
      <c r="AH457" s="39"/>
      <c r="AI457" s="39">
        <v>0</v>
      </c>
      <c r="AJ457" s="39"/>
      <c r="AK457" s="39">
        <v>0</v>
      </c>
      <c r="AL457" s="73"/>
      <c r="AM457"/>
    </row>
    <row r="458" spans="1:39" ht="19.5" customHeight="1" x14ac:dyDescent="0.2">
      <c r="D458" s="47" t="s">
        <v>136</v>
      </c>
      <c r="F458" s="48">
        <v>733</v>
      </c>
      <c r="G458" s="49"/>
      <c r="H458" s="49"/>
      <c r="I458" s="49"/>
      <c r="J458" s="48">
        <v>1</v>
      </c>
      <c r="K458" s="48">
        <v>0</v>
      </c>
      <c r="L458" s="49"/>
      <c r="M458" s="48">
        <v>1</v>
      </c>
      <c r="N458" s="49"/>
      <c r="O458" s="49"/>
      <c r="P458" s="49"/>
      <c r="Q458" s="48">
        <v>4</v>
      </c>
      <c r="R458" s="48">
        <v>32</v>
      </c>
      <c r="S458" s="48">
        <v>0</v>
      </c>
      <c r="T458" s="48">
        <v>0</v>
      </c>
      <c r="U458" s="48">
        <v>0</v>
      </c>
      <c r="V458" s="48">
        <v>0</v>
      </c>
      <c r="W458" s="49"/>
      <c r="X458" s="48">
        <v>13</v>
      </c>
      <c r="Y458" s="48">
        <v>0</v>
      </c>
      <c r="Z458" s="49"/>
      <c r="AA458" s="48">
        <v>49</v>
      </c>
      <c r="AB458" s="49"/>
      <c r="AC458" s="49"/>
      <c r="AD458" s="49"/>
      <c r="AE458" s="48">
        <v>685</v>
      </c>
      <c r="AF458" s="49"/>
      <c r="AG458" s="49"/>
      <c r="AH458" s="49"/>
      <c r="AI458" s="48">
        <v>0</v>
      </c>
      <c r="AJ458" s="49"/>
      <c r="AK458" s="48">
        <v>0</v>
      </c>
      <c r="AL458" s="73"/>
      <c r="AM458"/>
    </row>
    <row r="459" spans="1:39" ht="20.100000000000001" customHeight="1" x14ac:dyDescent="0.2">
      <c r="D459" s="2" t="s">
        <v>100</v>
      </c>
      <c r="F459" s="39">
        <v>30</v>
      </c>
      <c r="G459" s="39"/>
      <c r="H459" s="39"/>
      <c r="I459" s="39"/>
      <c r="J459" s="39">
        <v>3</v>
      </c>
      <c r="K459" s="39">
        <v>0</v>
      </c>
      <c r="L459" s="39"/>
      <c r="M459" s="39">
        <v>3</v>
      </c>
      <c r="N459" s="39"/>
      <c r="O459" s="39"/>
      <c r="P459" s="39"/>
      <c r="Q459" s="39">
        <v>0</v>
      </c>
      <c r="R459" s="39">
        <v>5</v>
      </c>
      <c r="S459" s="39">
        <v>0</v>
      </c>
      <c r="T459" s="39">
        <v>0</v>
      </c>
      <c r="U459" s="39">
        <v>0</v>
      </c>
      <c r="V459" s="39">
        <v>0</v>
      </c>
      <c r="W459" s="39"/>
      <c r="X459" s="39">
        <v>8</v>
      </c>
      <c r="Y459" s="39">
        <v>1</v>
      </c>
      <c r="Z459" s="39"/>
      <c r="AA459" s="39">
        <v>14</v>
      </c>
      <c r="AB459" s="39"/>
      <c r="AC459" s="39"/>
      <c r="AD459" s="39"/>
      <c r="AE459" s="39">
        <v>19</v>
      </c>
      <c r="AF459" s="39"/>
      <c r="AG459" s="39"/>
      <c r="AH459" s="39"/>
      <c r="AI459" s="39">
        <v>0</v>
      </c>
      <c r="AJ459" s="39"/>
      <c r="AK459" s="39">
        <v>0</v>
      </c>
      <c r="AL459" s="73"/>
      <c r="AM459"/>
    </row>
    <row r="460" spans="1:39" ht="19.5" customHeight="1" x14ac:dyDescent="0.2">
      <c r="D460" s="47" t="s">
        <v>115</v>
      </c>
      <c r="F460" s="48">
        <v>28</v>
      </c>
      <c r="G460" s="49"/>
      <c r="H460" s="49"/>
      <c r="I460" s="49"/>
      <c r="J460" s="48">
        <v>1</v>
      </c>
      <c r="K460" s="48">
        <v>0</v>
      </c>
      <c r="L460" s="49"/>
      <c r="M460" s="48">
        <v>1</v>
      </c>
      <c r="N460" s="49"/>
      <c r="O460" s="49"/>
      <c r="P460" s="49"/>
      <c r="Q460" s="48">
        <v>0</v>
      </c>
      <c r="R460" s="48">
        <v>6</v>
      </c>
      <c r="S460" s="48">
        <v>0</v>
      </c>
      <c r="T460" s="48">
        <v>0</v>
      </c>
      <c r="U460" s="48">
        <v>0</v>
      </c>
      <c r="V460" s="48">
        <v>0</v>
      </c>
      <c r="W460" s="49"/>
      <c r="X460" s="48">
        <v>4</v>
      </c>
      <c r="Y460" s="48">
        <v>0</v>
      </c>
      <c r="Z460" s="49"/>
      <c r="AA460" s="48">
        <v>10</v>
      </c>
      <c r="AB460" s="49"/>
      <c r="AC460" s="49"/>
      <c r="AD460" s="49"/>
      <c r="AE460" s="48">
        <v>19</v>
      </c>
      <c r="AF460" s="49"/>
      <c r="AG460" s="49"/>
      <c r="AH460" s="49"/>
      <c r="AI460" s="48">
        <v>0</v>
      </c>
      <c r="AJ460" s="49"/>
      <c r="AK460" s="48">
        <v>0</v>
      </c>
      <c r="AL460" s="73"/>
      <c r="AM460"/>
    </row>
    <row r="461" spans="1:39" ht="20.100000000000001" customHeight="1" x14ac:dyDescent="0.2">
      <c r="D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73"/>
      <c r="AM461"/>
    </row>
    <row r="462" spans="1:39" s="1" customFormat="1" ht="20.100000000000001" customHeight="1" x14ac:dyDescent="0.25">
      <c r="A462" s="3"/>
      <c r="B462" s="6"/>
      <c r="C462" s="51" t="s">
        <v>120</v>
      </c>
      <c r="D462" s="52"/>
      <c r="E462" s="5"/>
      <c r="F462" s="53">
        <v>1193</v>
      </c>
      <c r="G462" s="54"/>
      <c r="H462" s="54"/>
      <c r="I462" s="54"/>
      <c r="J462" s="53">
        <v>11</v>
      </c>
      <c r="K462" s="53">
        <v>0</v>
      </c>
      <c r="L462" s="54"/>
      <c r="M462" s="53">
        <v>11</v>
      </c>
      <c r="N462" s="54"/>
      <c r="O462" s="54"/>
      <c r="P462" s="54"/>
      <c r="Q462" s="53">
        <v>7</v>
      </c>
      <c r="R462" s="53">
        <v>71</v>
      </c>
      <c r="S462" s="53">
        <v>0</v>
      </c>
      <c r="T462" s="53">
        <v>0</v>
      </c>
      <c r="U462" s="53">
        <v>0</v>
      </c>
      <c r="V462" s="53">
        <v>0</v>
      </c>
      <c r="W462" s="54"/>
      <c r="X462" s="53">
        <v>46</v>
      </c>
      <c r="Y462" s="53">
        <v>1</v>
      </c>
      <c r="Z462" s="54"/>
      <c r="AA462" s="53">
        <v>125</v>
      </c>
      <c r="AB462" s="54"/>
      <c r="AC462" s="54"/>
      <c r="AD462" s="54"/>
      <c r="AE462" s="53">
        <v>1079</v>
      </c>
      <c r="AF462" s="54"/>
      <c r="AG462" s="54"/>
      <c r="AH462" s="54"/>
      <c r="AI462" s="53">
        <v>0</v>
      </c>
      <c r="AJ462" s="54"/>
      <c r="AK462" s="53">
        <v>0</v>
      </c>
      <c r="AL462" s="73"/>
    </row>
    <row r="463" spans="1:39" ht="20.100000000000001" customHeight="1" x14ac:dyDescent="0.2">
      <c r="D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73"/>
      <c r="AM463"/>
    </row>
    <row r="464" spans="1:39" ht="20.100000000000001" customHeight="1" x14ac:dyDescent="0.2">
      <c r="C464" s="3" t="s">
        <v>249</v>
      </c>
      <c r="D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73"/>
      <c r="AM464"/>
    </row>
    <row r="465" spans="1:39" ht="20.100000000000001" customHeight="1" x14ac:dyDescent="0.2">
      <c r="D465" s="2" t="s">
        <v>122</v>
      </c>
      <c r="F465" s="39">
        <v>0</v>
      </c>
      <c r="G465" s="39"/>
      <c r="H465" s="39"/>
      <c r="I465" s="39"/>
      <c r="J465" s="39">
        <v>0</v>
      </c>
      <c r="K465" s="39">
        <v>0</v>
      </c>
      <c r="L465" s="39"/>
      <c r="M465" s="39">
        <v>0</v>
      </c>
      <c r="N465" s="39"/>
      <c r="O465" s="39"/>
      <c r="P465" s="39"/>
      <c r="Q465" s="39">
        <v>0</v>
      </c>
      <c r="R465" s="39">
        <v>0</v>
      </c>
      <c r="S465" s="39">
        <v>0</v>
      </c>
      <c r="T465" s="39">
        <v>0</v>
      </c>
      <c r="U465" s="39">
        <v>0</v>
      </c>
      <c r="V465" s="39">
        <v>0</v>
      </c>
      <c r="W465" s="39"/>
      <c r="X465" s="39">
        <v>0</v>
      </c>
      <c r="Y465" s="39">
        <v>0</v>
      </c>
      <c r="Z465" s="39"/>
      <c r="AA465" s="39">
        <v>0</v>
      </c>
      <c r="AB465" s="39"/>
      <c r="AC465" s="39"/>
      <c r="AD465" s="39"/>
      <c r="AE465" s="39">
        <v>0</v>
      </c>
      <c r="AF465" s="39"/>
      <c r="AG465" s="39"/>
      <c r="AH465" s="39"/>
      <c r="AI465" s="39">
        <v>0</v>
      </c>
      <c r="AJ465" s="39"/>
      <c r="AK465" s="39">
        <v>0</v>
      </c>
      <c r="AL465" s="73"/>
      <c r="AM465"/>
    </row>
    <row r="466" spans="1:39" ht="19.5" customHeight="1" x14ac:dyDescent="0.2">
      <c r="D466" s="47" t="s">
        <v>135</v>
      </c>
      <c r="F466" s="48">
        <v>0</v>
      </c>
      <c r="G466" s="49"/>
      <c r="H466" s="49"/>
      <c r="I466" s="49"/>
      <c r="J466" s="48">
        <v>0</v>
      </c>
      <c r="K466" s="48">
        <v>0</v>
      </c>
      <c r="L466" s="49"/>
      <c r="M466" s="48">
        <v>0</v>
      </c>
      <c r="N466" s="49"/>
      <c r="O466" s="49"/>
      <c r="P466" s="49"/>
      <c r="Q466" s="48">
        <v>0</v>
      </c>
      <c r="R466" s="48">
        <v>0</v>
      </c>
      <c r="S466" s="48">
        <v>0</v>
      </c>
      <c r="T466" s="48">
        <v>0</v>
      </c>
      <c r="U466" s="48">
        <v>0</v>
      </c>
      <c r="V466" s="48">
        <v>0</v>
      </c>
      <c r="W466" s="49"/>
      <c r="X466" s="48">
        <v>0</v>
      </c>
      <c r="Y466" s="48">
        <v>0</v>
      </c>
      <c r="Z466" s="49"/>
      <c r="AA466" s="48">
        <v>0</v>
      </c>
      <c r="AB466" s="49"/>
      <c r="AC466" s="49"/>
      <c r="AD466" s="49"/>
      <c r="AE466" s="48">
        <v>0</v>
      </c>
      <c r="AF466" s="49"/>
      <c r="AG466" s="49"/>
      <c r="AH466" s="49"/>
      <c r="AI466" s="48">
        <v>0</v>
      </c>
      <c r="AJ466" s="49"/>
      <c r="AK466" s="48">
        <v>0</v>
      </c>
      <c r="AL466" s="73"/>
      <c r="AM466"/>
    </row>
    <row r="467" spans="1:39" ht="20.100000000000001" customHeight="1" x14ac:dyDescent="0.2">
      <c r="B467" s="5"/>
      <c r="D467" s="2" t="s">
        <v>113</v>
      </c>
      <c r="F467" s="39">
        <v>0</v>
      </c>
      <c r="G467" s="39"/>
      <c r="H467" s="39"/>
      <c r="I467" s="39"/>
      <c r="J467" s="39">
        <v>0</v>
      </c>
      <c r="K467" s="39">
        <v>0</v>
      </c>
      <c r="L467" s="39"/>
      <c r="M467" s="39">
        <v>0</v>
      </c>
      <c r="N467" s="39"/>
      <c r="O467" s="39"/>
      <c r="P467" s="39"/>
      <c r="Q467" s="39">
        <v>0</v>
      </c>
      <c r="R467" s="39">
        <v>0</v>
      </c>
      <c r="S467" s="39">
        <v>0</v>
      </c>
      <c r="T467" s="39">
        <v>0</v>
      </c>
      <c r="U467" s="39">
        <v>0</v>
      </c>
      <c r="V467" s="39">
        <v>0</v>
      </c>
      <c r="W467" s="39"/>
      <c r="X467" s="39">
        <v>0</v>
      </c>
      <c r="Y467" s="39">
        <v>0</v>
      </c>
      <c r="Z467" s="39"/>
      <c r="AA467" s="39">
        <v>0</v>
      </c>
      <c r="AB467" s="39"/>
      <c r="AC467" s="39"/>
      <c r="AD467" s="39"/>
      <c r="AE467" s="39">
        <v>0</v>
      </c>
      <c r="AF467" s="39"/>
      <c r="AG467" s="39"/>
      <c r="AH467" s="39"/>
      <c r="AI467" s="39">
        <v>0</v>
      </c>
      <c r="AJ467" s="39"/>
      <c r="AK467" s="39">
        <v>0</v>
      </c>
      <c r="AL467" s="73"/>
      <c r="AM467"/>
    </row>
    <row r="468" spans="1:39" ht="19.5" customHeight="1" x14ac:dyDescent="0.2">
      <c r="D468" s="47" t="s">
        <v>136</v>
      </c>
      <c r="F468" s="48">
        <v>0</v>
      </c>
      <c r="G468" s="49"/>
      <c r="H468" s="49"/>
      <c r="I468" s="49"/>
      <c r="J468" s="48">
        <v>0</v>
      </c>
      <c r="K468" s="48">
        <v>0</v>
      </c>
      <c r="L468" s="49"/>
      <c r="M468" s="48">
        <v>0</v>
      </c>
      <c r="N468" s="49"/>
      <c r="O468" s="49"/>
      <c r="P468" s="49"/>
      <c r="Q468" s="48">
        <v>0</v>
      </c>
      <c r="R468" s="48">
        <v>0</v>
      </c>
      <c r="S468" s="48">
        <v>0</v>
      </c>
      <c r="T468" s="48">
        <v>0</v>
      </c>
      <c r="U468" s="48">
        <v>0</v>
      </c>
      <c r="V468" s="48">
        <v>0</v>
      </c>
      <c r="W468" s="49"/>
      <c r="X468" s="48">
        <v>0</v>
      </c>
      <c r="Y468" s="48">
        <v>0</v>
      </c>
      <c r="Z468" s="49"/>
      <c r="AA468" s="48">
        <v>0</v>
      </c>
      <c r="AB468" s="49"/>
      <c r="AC468" s="49"/>
      <c r="AD468" s="49"/>
      <c r="AE468" s="48">
        <v>0</v>
      </c>
      <c r="AF468" s="49"/>
      <c r="AG468" s="49"/>
      <c r="AH468" s="49"/>
      <c r="AI468" s="48">
        <v>0</v>
      </c>
      <c r="AJ468" s="49"/>
      <c r="AK468" s="48">
        <v>0</v>
      </c>
      <c r="AL468" s="73"/>
      <c r="AM468"/>
    </row>
    <row r="469" spans="1:39" ht="20.100000000000001" customHeight="1" x14ac:dyDescent="0.2">
      <c r="B469" s="5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73"/>
      <c r="AM469"/>
    </row>
    <row r="470" spans="1:39" s="1" customFormat="1" ht="20.100000000000001" customHeight="1" x14ac:dyDescent="0.25">
      <c r="A470" s="3"/>
      <c r="B470" s="6"/>
      <c r="C470" s="51" t="s">
        <v>250</v>
      </c>
      <c r="D470" s="52"/>
      <c r="E470" s="5"/>
      <c r="F470" s="53">
        <v>0</v>
      </c>
      <c r="G470" s="54"/>
      <c r="H470" s="54"/>
      <c r="I470" s="54"/>
      <c r="J470" s="53">
        <v>0</v>
      </c>
      <c r="K470" s="53">
        <v>0</v>
      </c>
      <c r="L470" s="54"/>
      <c r="M470" s="53">
        <v>0</v>
      </c>
      <c r="N470" s="54"/>
      <c r="O470" s="54"/>
      <c r="P470" s="54"/>
      <c r="Q470" s="53">
        <v>0</v>
      </c>
      <c r="R470" s="53">
        <v>0</v>
      </c>
      <c r="S470" s="53">
        <v>0</v>
      </c>
      <c r="T470" s="53">
        <v>0</v>
      </c>
      <c r="U470" s="53">
        <v>0</v>
      </c>
      <c r="V470" s="53">
        <v>0</v>
      </c>
      <c r="W470" s="54"/>
      <c r="X470" s="53">
        <v>0</v>
      </c>
      <c r="Y470" s="53">
        <v>0</v>
      </c>
      <c r="Z470" s="54"/>
      <c r="AA470" s="53">
        <v>0</v>
      </c>
      <c r="AB470" s="54"/>
      <c r="AC470" s="54"/>
      <c r="AD470" s="54"/>
      <c r="AE470" s="53">
        <v>0</v>
      </c>
      <c r="AF470" s="54"/>
      <c r="AG470" s="54"/>
      <c r="AH470" s="54"/>
      <c r="AI470" s="53">
        <v>0</v>
      </c>
      <c r="AJ470" s="54"/>
      <c r="AK470" s="53">
        <v>0</v>
      </c>
      <c r="AL470" s="73"/>
    </row>
    <row r="471" spans="1:39" ht="20.100000000000001" customHeight="1" x14ac:dyDescent="0.2">
      <c r="B471" s="5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73"/>
      <c r="AM471"/>
    </row>
    <row r="472" spans="1:39" ht="20.100000000000001" customHeight="1" x14ac:dyDescent="0.2">
      <c r="B472" s="5"/>
      <c r="C472" s="3" t="s">
        <v>154</v>
      </c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73"/>
      <c r="AM472"/>
    </row>
    <row r="473" spans="1:39" ht="20.100000000000001" customHeight="1" x14ac:dyDescent="0.2">
      <c r="B473" s="5"/>
      <c r="D473" s="60" t="s">
        <v>251</v>
      </c>
      <c r="F473" s="39">
        <v>292</v>
      </c>
      <c r="G473" s="39"/>
      <c r="H473" s="39"/>
      <c r="I473" s="39"/>
      <c r="J473" s="39">
        <v>0</v>
      </c>
      <c r="K473" s="39">
        <v>0</v>
      </c>
      <c r="L473" s="39"/>
      <c r="M473" s="39">
        <v>0</v>
      </c>
      <c r="N473" s="39"/>
      <c r="O473" s="39"/>
      <c r="P473" s="39"/>
      <c r="Q473" s="39">
        <v>0</v>
      </c>
      <c r="R473" s="39">
        <v>9</v>
      </c>
      <c r="S473" s="39">
        <v>0</v>
      </c>
      <c r="T473" s="39">
        <v>0</v>
      </c>
      <c r="U473" s="39">
        <v>0</v>
      </c>
      <c r="V473" s="39">
        <v>0</v>
      </c>
      <c r="W473" s="39"/>
      <c r="X473" s="39">
        <v>0</v>
      </c>
      <c r="Y473" s="39">
        <v>0</v>
      </c>
      <c r="Z473" s="39"/>
      <c r="AA473" s="39">
        <v>9</v>
      </c>
      <c r="AB473" s="39"/>
      <c r="AC473" s="39"/>
      <c r="AD473" s="39"/>
      <c r="AE473" s="39">
        <v>283</v>
      </c>
      <c r="AF473" s="39"/>
      <c r="AG473" s="39"/>
      <c r="AH473" s="39"/>
      <c r="AI473" s="39">
        <v>0</v>
      </c>
      <c r="AJ473" s="39"/>
      <c r="AK473" s="39">
        <v>0</v>
      </c>
      <c r="AL473" s="73"/>
      <c r="AM473"/>
    </row>
    <row r="474" spans="1:39" ht="19.5" customHeight="1" x14ac:dyDescent="0.2">
      <c r="D474" s="47" t="s">
        <v>252</v>
      </c>
      <c r="F474" s="48">
        <v>4</v>
      </c>
      <c r="G474" s="49"/>
      <c r="H474" s="49"/>
      <c r="I474" s="49"/>
      <c r="J474" s="48">
        <v>0</v>
      </c>
      <c r="K474" s="48">
        <v>0</v>
      </c>
      <c r="L474" s="49"/>
      <c r="M474" s="48">
        <v>0</v>
      </c>
      <c r="N474" s="49"/>
      <c r="O474" s="49"/>
      <c r="P474" s="49"/>
      <c r="Q474" s="48">
        <v>0</v>
      </c>
      <c r="R474" s="48">
        <v>3</v>
      </c>
      <c r="S474" s="48">
        <v>0</v>
      </c>
      <c r="T474" s="48">
        <v>0</v>
      </c>
      <c r="U474" s="48">
        <v>0</v>
      </c>
      <c r="V474" s="48">
        <v>0</v>
      </c>
      <c r="W474" s="49"/>
      <c r="X474" s="48">
        <v>1</v>
      </c>
      <c r="Y474" s="48">
        <v>0</v>
      </c>
      <c r="Z474" s="49"/>
      <c r="AA474" s="48">
        <v>4</v>
      </c>
      <c r="AB474" s="49"/>
      <c r="AC474" s="49"/>
      <c r="AD474" s="49"/>
      <c r="AE474" s="48">
        <v>0</v>
      </c>
      <c r="AF474" s="49"/>
      <c r="AG474" s="49"/>
      <c r="AH474" s="49"/>
      <c r="AI474" s="48">
        <v>0</v>
      </c>
      <c r="AJ474" s="49"/>
      <c r="AK474" s="48">
        <v>0</v>
      </c>
      <c r="AL474" s="73"/>
      <c r="AM474"/>
    </row>
    <row r="475" spans="1:39" ht="20.100000000000001" customHeight="1" x14ac:dyDescent="0.2">
      <c r="B475" s="5"/>
      <c r="D475" s="60" t="s">
        <v>253</v>
      </c>
      <c r="F475" s="39">
        <v>69</v>
      </c>
      <c r="G475" s="39"/>
      <c r="H475" s="39"/>
      <c r="I475" s="39"/>
      <c r="J475" s="39">
        <v>1</v>
      </c>
      <c r="K475" s="39">
        <v>0</v>
      </c>
      <c r="L475" s="39"/>
      <c r="M475" s="39">
        <v>1</v>
      </c>
      <c r="N475" s="39"/>
      <c r="O475" s="39"/>
      <c r="P475" s="39"/>
      <c r="Q475" s="39">
        <v>0</v>
      </c>
      <c r="R475" s="39">
        <v>3</v>
      </c>
      <c r="S475" s="39">
        <v>0</v>
      </c>
      <c r="T475" s="39">
        <v>0</v>
      </c>
      <c r="U475" s="39">
        <v>0</v>
      </c>
      <c r="V475" s="39">
        <v>33</v>
      </c>
      <c r="W475" s="39"/>
      <c r="X475" s="39">
        <v>2</v>
      </c>
      <c r="Y475" s="39">
        <v>0</v>
      </c>
      <c r="Z475" s="39"/>
      <c r="AA475" s="39">
        <v>38</v>
      </c>
      <c r="AB475" s="39"/>
      <c r="AC475" s="39"/>
      <c r="AD475" s="39"/>
      <c r="AE475" s="39">
        <v>32</v>
      </c>
      <c r="AF475" s="39"/>
      <c r="AG475" s="39"/>
      <c r="AH475" s="39"/>
      <c r="AI475" s="39">
        <v>0</v>
      </c>
      <c r="AJ475" s="39"/>
      <c r="AK475" s="39">
        <v>0</v>
      </c>
      <c r="AL475" s="73"/>
      <c r="AM475"/>
    </row>
    <row r="476" spans="1:39" ht="19.5" customHeight="1" x14ac:dyDescent="0.2">
      <c r="D476" s="47" t="s">
        <v>254</v>
      </c>
      <c r="F476" s="48">
        <v>19</v>
      </c>
      <c r="G476" s="49"/>
      <c r="H476" s="49"/>
      <c r="I476" s="49"/>
      <c r="J476" s="48">
        <v>0</v>
      </c>
      <c r="K476" s="48">
        <v>0</v>
      </c>
      <c r="L476" s="49"/>
      <c r="M476" s="48">
        <v>0</v>
      </c>
      <c r="N476" s="49"/>
      <c r="O476" s="49"/>
      <c r="P476" s="49"/>
      <c r="Q476" s="48">
        <v>0</v>
      </c>
      <c r="R476" s="48">
        <v>3</v>
      </c>
      <c r="S476" s="48">
        <v>0</v>
      </c>
      <c r="T476" s="48">
        <v>0</v>
      </c>
      <c r="U476" s="48">
        <v>0</v>
      </c>
      <c r="V476" s="48">
        <v>0</v>
      </c>
      <c r="W476" s="49"/>
      <c r="X476" s="48">
        <v>3</v>
      </c>
      <c r="Y476" s="48">
        <v>0</v>
      </c>
      <c r="Z476" s="49"/>
      <c r="AA476" s="48">
        <v>6</v>
      </c>
      <c r="AB476" s="49"/>
      <c r="AC476" s="49"/>
      <c r="AD476" s="49"/>
      <c r="AE476" s="48">
        <v>13</v>
      </c>
      <c r="AF476" s="49"/>
      <c r="AG476" s="49"/>
      <c r="AH476" s="49"/>
      <c r="AI476" s="48">
        <v>0</v>
      </c>
      <c r="AJ476" s="49"/>
      <c r="AK476" s="48">
        <v>0</v>
      </c>
      <c r="AL476" s="73"/>
      <c r="AM476"/>
    </row>
    <row r="477" spans="1:39" ht="20.100000000000001" customHeight="1" x14ac:dyDescent="0.2">
      <c r="D477" s="60" t="s">
        <v>255</v>
      </c>
      <c r="F477" s="39">
        <v>13</v>
      </c>
      <c r="G477" s="39"/>
      <c r="H477" s="39"/>
      <c r="I477" s="39"/>
      <c r="J477" s="39">
        <v>0</v>
      </c>
      <c r="K477" s="39">
        <v>0</v>
      </c>
      <c r="L477" s="39"/>
      <c r="M477" s="39">
        <v>0</v>
      </c>
      <c r="N477" s="39"/>
      <c r="O477" s="39"/>
      <c r="P477" s="39"/>
      <c r="Q477" s="39">
        <v>0</v>
      </c>
      <c r="R477" s="39">
        <v>3</v>
      </c>
      <c r="S477" s="39">
        <v>0</v>
      </c>
      <c r="T477" s="39">
        <v>0</v>
      </c>
      <c r="U477" s="39">
        <v>0</v>
      </c>
      <c r="V477" s="39">
        <v>0</v>
      </c>
      <c r="W477" s="39"/>
      <c r="X477" s="39">
        <v>2</v>
      </c>
      <c r="Y477" s="39">
        <v>0</v>
      </c>
      <c r="Z477" s="39"/>
      <c r="AA477" s="39">
        <v>5</v>
      </c>
      <c r="AB477" s="39"/>
      <c r="AC477" s="39"/>
      <c r="AD477" s="39"/>
      <c r="AE477" s="39">
        <v>8</v>
      </c>
      <c r="AF477" s="39"/>
      <c r="AG477" s="39"/>
      <c r="AH477" s="39"/>
      <c r="AI477" s="39">
        <v>0</v>
      </c>
      <c r="AJ477" s="39"/>
      <c r="AK477" s="39">
        <v>0</v>
      </c>
      <c r="AL477" s="73"/>
      <c r="AM477"/>
    </row>
    <row r="478" spans="1:39" ht="19.5" customHeight="1" x14ac:dyDescent="0.2">
      <c r="D478" s="47" t="s">
        <v>256</v>
      </c>
      <c r="F478" s="48">
        <v>47</v>
      </c>
      <c r="G478" s="49"/>
      <c r="H478" s="49"/>
      <c r="I478" s="49"/>
      <c r="J478" s="48">
        <v>0</v>
      </c>
      <c r="K478" s="48">
        <v>0</v>
      </c>
      <c r="L478" s="49"/>
      <c r="M478" s="48">
        <v>0</v>
      </c>
      <c r="N478" s="49"/>
      <c r="O478" s="49"/>
      <c r="P478" s="49"/>
      <c r="Q478" s="48">
        <v>0</v>
      </c>
      <c r="R478" s="48">
        <v>2</v>
      </c>
      <c r="S478" s="48">
        <v>0</v>
      </c>
      <c r="T478" s="48">
        <v>0</v>
      </c>
      <c r="U478" s="48">
        <v>0</v>
      </c>
      <c r="V478" s="48">
        <v>0</v>
      </c>
      <c r="W478" s="49"/>
      <c r="X478" s="48">
        <v>0</v>
      </c>
      <c r="Y478" s="48">
        <v>0</v>
      </c>
      <c r="Z478" s="49"/>
      <c r="AA478" s="48">
        <v>2</v>
      </c>
      <c r="AB478" s="49"/>
      <c r="AC478" s="49"/>
      <c r="AD478" s="49"/>
      <c r="AE478" s="48">
        <v>45</v>
      </c>
      <c r="AF478" s="49"/>
      <c r="AG478" s="49"/>
      <c r="AH478" s="49"/>
      <c r="AI478" s="48">
        <v>0</v>
      </c>
      <c r="AJ478" s="49"/>
      <c r="AK478" s="48">
        <v>0</v>
      </c>
      <c r="AL478" s="73"/>
      <c r="AM478"/>
    </row>
    <row r="479" spans="1:39" ht="20.100000000000001" customHeight="1" x14ac:dyDescent="0.2">
      <c r="D479" s="60" t="s">
        <v>257</v>
      </c>
      <c r="F479" s="39">
        <v>96</v>
      </c>
      <c r="G479" s="39"/>
      <c r="H479" s="39"/>
      <c r="I479" s="39"/>
      <c r="J479" s="39">
        <v>1</v>
      </c>
      <c r="K479" s="39">
        <v>0</v>
      </c>
      <c r="L479" s="39"/>
      <c r="M479" s="39">
        <v>1</v>
      </c>
      <c r="N479" s="39"/>
      <c r="O479" s="39"/>
      <c r="P479" s="39"/>
      <c r="Q479" s="39">
        <v>0</v>
      </c>
      <c r="R479" s="39">
        <v>10</v>
      </c>
      <c r="S479" s="39">
        <v>0</v>
      </c>
      <c r="T479" s="39">
        <v>0</v>
      </c>
      <c r="U479" s="39">
        <v>0</v>
      </c>
      <c r="V479" s="39">
        <v>0</v>
      </c>
      <c r="W479" s="39"/>
      <c r="X479" s="39">
        <v>2</v>
      </c>
      <c r="Y479" s="39">
        <v>1</v>
      </c>
      <c r="Z479" s="39"/>
      <c r="AA479" s="39">
        <v>13</v>
      </c>
      <c r="AB479" s="39"/>
      <c r="AC479" s="39"/>
      <c r="AD479" s="39"/>
      <c r="AE479" s="39">
        <v>84</v>
      </c>
      <c r="AF479" s="39"/>
      <c r="AG479" s="39"/>
      <c r="AH479" s="39"/>
      <c r="AI479" s="39">
        <v>0</v>
      </c>
      <c r="AJ479" s="39"/>
      <c r="AK479" s="39">
        <v>0</v>
      </c>
      <c r="AL479" s="73"/>
      <c r="AM479"/>
    </row>
    <row r="480" spans="1:39" ht="19.5" customHeight="1" x14ac:dyDescent="0.2">
      <c r="D480" s="47" t="s">
        <v>258</v>
      </c>
      <c r="F480" s="48">
        <v>2</v>
      </c>
      <c r="G480" s="49"/>
      <c r="H480" s="49"/>
      <c r="I480" s="49"/>
      <c r="J480" s="48">
        <v>0</v>
      </c>
      <c r="K480" s="48">
        <v>0</v>
      </c>
      <c r="L480" s="49"/>
      <c r="M480" s="48">
        <v>0</v>
      </c>
      <c r="N480" s="49"/>
      <c r="O480" s="49"/>
      <c r="P480" s="49"/>
      <c r="Q480" s="48">
        <v>0</v>
      </c>
      <c r="R480" s="48">
        <v>0</v>
      </c>
      <c r="S480" s="48">
        <v>0</v>
      </c>
      <c r="T480" s="48">
        <v>0</v>
      </c>
      <c r="U480" s="48">
        <v>0</v>
      </c>
      <c r="V480" s="48">
        <v>0</v>
      </c>
      <c r="W480" s="49"/>
      <c r="X480" s="48">
        <v>1</v>
      </c>
      <c r="Y480" s="48">
        <v>0</v>
      </c>
      <c r="Z480" s="49"/>
      <c r="AA480" s="48">
        <v>1</v>
      </c>
      <c r="AB480" s="49"/>
      <c r="AC480" s="49"/>
      <c r="AD480" s="49"/>
      <c r="AE480" s="48">
        <v>1</v>
      </c>
      <c r="AF480" s="49"/>
      <c r="AG480" s="49"/>
      <c r="AH480" s="49"/>
      <c r="AI480" s="48">
        <v>0</v>
      </c>
      <c r="AJ480" s="49"/>
      <c r="AK480" s="48">
        <v>0</v>
      </c>
      <c r="AL480" s="73"/>
      <c r="AM480"/>
    </row>
    <row r="481" spans="1:39" ht="20.100000000000001" customHeight="1" x14ac:dyDescent="0.2">
      <c r="D481" s="60" t="s">
        <v>259</v>
      </c>
      <c r="F481" s="39">
        <v>5</v>
      </c>
      <c r="G481" s="39"/>
      <c r="H481" s="39"/>
      <c r="I481" s="39"/>
      <c r="J481" s="39">
        <v>2</v>
      </c>
      <c r="K481" s="39">
        <v>0</v>
      </c>
      <c r="L481" s="39"/>
      <c r="M481" s="39">
        <v>2</v>
      </c>
      <c r="N481" s="39"/>
      <c r="O481" s="39"/>
      <c r="P481" s="39"/>
      <c r="Q481" s="39">
        <v>1</v>
      </c>
      <c r="R481" s="39">
        <v>3</v>
      </c>
      <c r="S481" s="39">
        <v>0</v>
      </c>
      <c r="T481" s="39">
        <v>0</v>
      </c>
      <c r="U481" s="39">
        <v>0</v>
      </c>
      <c r="V481" s="39">
        <v>0</v>
      </c>
      <c r="W481" s="39"/>
      <c r="X481" s="39">
        <v>0</v>
      </c>
      <c r="Y481" s="39">
        <v>0</v>
      </c>
      <c r="Z481" s="39"/>
      <c r="AA481" s="39">
        <v>4</v>
      </c>
      <c r="AB481" s="39"/>
      <c r="AC481" s="39"/>
      <c r="AD481" s="39"/>
      <c r="AE481" s="39">
        <v>3</v>
      </c>
      <c r="AF481" s="39"/>
      <c r="AG481" s="39"/>
      <c r="AH481" s="39"/>
      <c r="AI481" s="39">
        <v>0</v>
      </c>
      <c r="AJ481" s="39"/>
      <c r="AK481" s="39">
        <v>0</v>
      </c>
      <c r="AL481" s="73"/>
      <c r="AM481"/>
    </row>
    <row r="482" spans="1:39" ht="20.100000000000001" customHeight="1" x14ac:dyDescent="0.2"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73"/>
      <c r="AM482"/>
    </row>
    <row r="483" spans="1:39" s="1" customFormat="1" ht="20.100000000000001" customHeight="1" x14ac:dyDescent="0.25">
      <c r="A483" s="3"/>
      <c r="B483" s="6"/>
      <c r="C483" s="51" t="s">
        <v>159</v>
      </c>
      <c r="D483" s="52"/>
      <c r="E483" s="5"/>
      <c r="F483" s="53">
        <v>547</v>
      </c>
      <c r="G483" s="54"/>
      <c r="H483" s="54"/>
      <c r="I483" s="54"/>
      <c r="J483" s="53">
        <v>4</v>
      </c>
      <c r="K483" s="53">
        <v>0</v>
      </c>
      <c r="L483" s="54"/>
      <c r="M483" s="53">
        <v>4</v>
      </c>
      <c r="N483" s="54"/>
      <c r="O483" s="54"/>
      <c r="P483" s="54"/>
      <c r="Q483" s="53">
        <v>1</v>
      </c>
      <c r="R483" s="53">
        <v>36</v>
      </c>
      <c r="S483" s="53">
        <v>0</v>
      </c>
      <c r="T483" s="53">
        <v>0</v>
      </c>
      <c r="U483" s="53">
        <v>0</v>
      </c>
      <c r="V483" s="53">
        <v>33</v>
      </c>
      <c r="W483" s="54"/>
      <c r="X483" s="53">
        <v>11</v>
      </c>
      <c r="Y483" s="53">
        <v>1</v>
      </c>
      <c r="Z483" s="54"/>
      <c r="AA483" s="53">
        <v>82</v>
      </c>
      <c r="AB483" s="54"/>
      <c r="AC483" s="54"/>
      <c r="AD483" s="54"/>
      <c r="AE483" s="53">
        <v>469</v>
      </c>
      <c r="AF483" s="54"/>
      <c r="AG483" s="54"/>
      <c r="AH483" s="54"/>
      <c r="AI483" s="53">
        <v>0</v>
      </c>
      <c r="AJ483" s="54"/>
      <c r="AK483" s="53">
        <v>0</v>
      </c>
      <c r="AL483" s="73"/>
    </row>
    <row r="484" spans="1:39" s="1" customFormat="1" ht="20.100000000000001" customHeight="1" x14ac:dyDescent="0.2">
      <c r="A484" s="3"/>
      <c r="B484" s="6"/>
      <c r="C484" s="3"/>
      <c r="D484" s="3"/>
      <c r="E484" s="5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73"/>
    </row>
    <row r="485" spans="1:39" s="1" customFormat="1" ht="20.100000000000001" customHeight="1" x14ac:dyDescent="0.25">
      <c r="A485" s="3"/>
      <c r="B485" s="57" t="s">
        <v>260</v>
      </c>
      <c r="C485" s="58"/>
      <c r="D485" s="58"/>
      <c r="E485" s="5"/>
      <c r="F485" s="59">
        <v>1740</v>
      </c>
      <c r="G485" s="54"/>
      <c r="H485" s="54"/>
      <c r="I485" s="54"/>
      <c r="J485" s="59">
        <v>15</v>
      </c>
      <c r="K485" s="59">
        <v>0</v>
      </c>
      <c r="L485" s="54"/>
      <c r="M485" s="59">
        <v>15</v>
      </c>
      <c r="N485" s="54"/>
      <c r="O485" s="54"/>
      <c r="P485" s="54"/>
      <c r="Q485" s="59">
        <v>8</v>
      </c>
      <c r="R485" s="59">
        <v>107</v>
      </c>
      <c r="S485" s="59">
        <v>0</v>
      </c>
      <c r="T485" s="59">
        <v>0</v>
      </c>
      <c r="U485" s="59">
        <v>0</v>
      </c>
      <c r="V485" s="59">
        <v>33</v>
      </c>
      <c r="W485" s="54"/>
      <c r="X485" s="59">
        <v>57</v>
      </c>
      <c r="Y485" s="59">
        <v>2</v>
      </c>
      <c r="Z485" s="54"/>
      <c r="AA485" s="59">
        <v>207</v>
      </c>
      <c r="AB485" s="54"/>
      <c r="AC485" s="54"/>
      <c r="AD485" s="54"/>
      <c r="AE485" s="59">
        <v>1548</v>
      </c>
      <c r="AF485" s="54"/>
      <c r="AG485" s="54"/>
      <c r="AH485" s="54"/>
      <c r="AI485" s="59">
        <v>0</v>
      </c>
      <c r="AJ485" s="54"/>
      <c r="AK485" s="59">
        <v>0</v>
      </c>
      <c r="AL485" s="73"/>
    </row>
    <row r="486" spans="1:39" ht="20.100000000000001" customHeight="1" x14ac:dyDescent="0.2"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73"/>
      <c r="AM486"/>
    </row>
    <row r="487" spans="1:39" ht="20.100000000000001" customHeight="1" x14ac:dyDescent="0.2">
      <c r="B487" s="6" t="s">
        <v>261</v>
      </c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73"/>
      <c r="AM487"/>
    </row>
    <row r="488" spans="1:39" ht="20.100000000000001" customHeight="1" x14ac:dyDescent="0.2">
      <c r="C488" s="3" t="s">
        <v>154</v>
      </c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73"/>
      <c r="AM488"/>
    </row>
    <row r="489" spans="1:39" ht="20.100000000000001" customHeight="1" x14ac:dyDescent="0.2">
      <c r="D489" s="2" t="s">
        <v>96</v>
      </c>
      <c r="F489" s="39">
        <v>24</v>
      </c>
      <c r="G489" s="39"/>
      <c r="H489" s="39"/>
      <c r="I489" s="39"/>
      <c r="J489" s="39">
        <v>0</v>
      </c>
      <c r="K489" s="39">
        <v>0</v>
      </c>
      <c r="L489" s="39"/>
      <c r="M489" s="39">
        <v>0</v>
      </c>
      <c r="N489" s="39"/>
      <c r="O489" s="39"/>
      <c r="P489" s="39"/>
      <c r="Q489" s="39">
        <v>0</v>
      </c>
      <c r="R489" s="39">
        <v>2</v>
      </c>
      <c r="S489" s="39">
        <v>0</v>
      </c>
      <c r="T489" s="39">
        <v>0</v>
      </c>
      <c r="U489" s="39">
        <v>0</v>
      </c>
      <c r="V489" s="39">
        <v>0</v>
      </c>
      <c r="W489" s="39"/>
      <c r="X489" s="39">
        <v>0</v>
      </c>
      <c r="Y489" s="39">
        <v>0</v>
      </c>
      <c r="Z489" s="39"/>
      <c r="AA489" s="39">
        <v>2</v>
      </c>
      <c r="AB489" s="39"/>
      <c r="AC489" s="39"/>
      <c r="AD489" s="39"/>
      <c r="AE489" s="39">
        <v>22</v>
      </c>
      <c r="AF489" s="39"/>
      <c r="AG489" s="39"/>
      <c r="AH489" s="39"/>
      <c r="AI489" s="39">
        <v>0</v>
      </c>
      <c r="AJ489" s="39"/>
      <c r="AK489" s="39">
        <v>0</v>
      </c>
      <c r="AL489" s="73"/>
      <c r="AM489"/>
    </row>
    <row r="490" spans="1:39" ht="19.5" customHeight="1" x14ac:dyDescent="0.2">
      <c r="D490" s="47" t="s">
        <v>97</v>
      </c>
      <c r="F490" s="48">
        <v>25</v>
      </c>
      <c r="G490" s="49"/>
      <c r="H490" s="49"/>
      <c r="I490" s="49"/>
      <c r="J490" s="48">
        <v>3</v>
      </c>
      <c r="K490" s="48">
        <v>0</v>
      </c>
      <c r="L490" s="49"/>
      <c r="M490" s="48">
        <v>3</v>
      </c>
      <c r="N490" s="49"/>
      <c r="O490" s="49"/>
      <c r="P490" s="49"/>
      <c r="Q490" s="48">
        <v>2</v>
      </c>
      <c r="R490" s="48">
        <v>6</v>
      </c>
      <c r="S490" s="48">
        <v>0</v>
      </c>
      <c r="T490" s="48">
        <v>0</v>
      </c>
      <c r="U490" s="48">
        <v>0</v>
      </c>
      <c r="V490" s="48">
        <v>0</v>
      </c>
      <c r="W490" s="49"/>
      <c r="X490" s="48">
        <v>4</v>
      </c>
      <c r="Y490" s="48">
        <v>0</v>
      </c>
      <c r="Z490" s="49"/>
      <c r="AA490" s="48">
        <v>12</v>
      </c>
      <c r="AB490" s="49"/>
      <c r="AC490" s="49"/>
      <c r="AD490" s="49"/>
      <c r="AE490" s="48">
        <v>16</v>
      </c>
      <c r="AF490" s="49"/>
      <c r="AG490" s="49"/>
      <c r="AH490" s="49"/>
      <c r="AI490" s="48">
        <v>0</v>
      </c>
      <c r="AJ490" s="49"/>
      <c r="AK490" s="48">
        <v>0</v>
      </c>
      <c r="AL490" s="73"/>
      <c r="AM490"/>
    </row>
    <row r="491" spans="1:39" ht="20.100000000000001" customHeight="1" x14ac:dyDescent="0.2">
      <c r="B491" s="5"/>
      <c r="D491" s="2" t="s">
        <v>113</v>
      </c>
      <c r="F491" s="39">
        <v>1</v>
      </c>
      <c r="G491" s="39"/>
      <c r="H491" s="39"/>
      <c r="I491" s="39"/>
      <c r="J491" s="39">
        <v>2</v>
      </c>
      <c r="K491" s="39">
        <v>0</v>
      </c>
      <c r="L491" s="39"/>
      <c r="M491" s="39">
        <v>2</v>
      </c>
      <c r="N491" s="39"/>
      <c r="O491" s="39"/>
      <c r="P491" s="39"/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0</v>
      </c>
      <c r="W491" s="39"/>
      <c r="X491" s="39">
        <v>0</v>
      </c>
      <c r="Y491" s="39">
        <v>0</v>
      </c>
      <c r="Z491" s="39"/>
      <c r="AA491" s="39">
        <v>0</v>
      </c>
      <c r="AB491" s="39"/>
      <c r="AC491" s="39"/>
      <c r="AD491" s="39"/>
      <c r="AE491" s="39">
        <v>3</v>
      </c>
      <c r="AF491" s="39"/>
      <c r="AG491" s="39"/>
      <c r="AH491" s="39"/>
      <c r="AI491" s="39">
        <v>0</v>
      </c>
      <c r="AJ491" s="39"/>
      <c r="AK491" s="39">
        <v>0</v>
      </c>
      <c r="AL491" s="73"/>
      <c r="AM491"/>
    </row>
    <row r="492" spans="1:39" ht="19.5" customHeight="1" x14ac:dyDescent="0.2">
      <c r="D492" s="47" t="s">
        <v>136</v>
      </c>
      <c r="F492" s="48">
        <v>33</v>
      </c>
      <c r="G492" s="49"/>
      <c r="H492" s="49"/>
      <c r="I492" s="49"/>
      <c r="J492" s="48">
        <v>2</v>
      </c>
      <c r="K492" s="48">
        <v>0</v>
      </c>
      <c r="L492" s="49"/>
      <c r="M492" s="48">
        <v>2</v>
      </c>
      <c r="N492" s="49"/>
      <c r="O492" s="49"/>
      <c r="P492" s="49"/>
      <c r="Q492" s="48">
        <v>0</v>
      </c>
      <c r="R492" s="48">
        <v>7</v>
      </c>
      <c r="S492" s="48">
        <v>0</v>
      </c>
      <c r="T492" s="48">
        <v>0</v>
      </c>
      <c r="U492" s="48">
        <v>0</v>
      </c>
      <c r="V492" s="48">
        <v>0</v>
      </c>
      <c r="W492" s="49"/>
      <c r="X492" s="48">
        <v>4</v>
      </c>
      <c r="Y492" s="48">
        <v>0</v>
      </c>
      <c r="Z492" s="49"/>
      <c r="AA492" s="48">
        <v>11</v>
      </c>
      <c r="AB492" s="49"/>
      <c r="AC492" s="49"/>
      <c r="AD492" s="49"/>
      <c r="AE492" s="48">
        <v>24</v>
      </c>
      <c r="AF492" s="49"/>
      <c r="AG492" s="49"/>
      <c r="AH492" s="49"/>
      <c r="AI492" s="48">
        <v>0</v>
      </c>
      <c r="AJ492" s="49"/>
      <c r="AK492" s="48">
        <v>0</v>
      </c>
      <c r="AL492" s="73"/>
      <c r="AM492"/>
    </row>
    <row r="493" spans="1:39" ht="20.100000000000001" customHeight="1" x14ac:dyDescent="0.2">
      <c r="D493" s="2" t="s">
        <v>114</v>
      </c>
      <c r="F493" s="39">
        <v>9</v>
      </c>
      <c r="G493" s="39"/>
      <c r="H493" s="39"/>
      <c r="I493" s="39"/>
      <c r="J493" s="39">
        <v>0</v>
      </c>
      <c r="K493" s="39">
        <v>0</v>
      </c>
      <c r="L493" s="39"/>
      <c r="M493" s="39">
        <v>0</v>
      </c>
      <c r="N493" s="39"/>
      <c r="O493" s="39"/>
      <c r="P493" s="39"/>
      <c r="Q493" s="39">
        <v>0</v>
      </c>
      <c r="R493" s="39">
        <v>3</v>
      </c>
      <c r="S493" s="39">
        <v>0</v>
      </c>
      <c r="T493" s="39">
        <v>0</v>
      </c>
      <c r="U493" s="39">
        <v>0</v>
      </c>
      <c r="V493" s="39">
        <v>0</v>
      </c>
      <c r="W493" s="39"/>
      <c r="X493" s="39">
        <v>1</v>
      </c>
      <c r="Y493" s="39">
        <v>0</v>
      </c>
      <c r="Z493" s="39"/>
      <c r="AA493" s="39">
        <v>4</v>
      </c>
      <c r="AB493" s="39"/>
      <c r="AC493" s="39"/>
      <c r="AD493" s="39"/>
      <c r="AE493" s="39">
        <v>5</v>
      </c>
      <c r="AF493" s="39"/>
      <c r="AG493" s="39"/>
      <c r="AH493" s="39"/>
      <c r="AI493" s="39">
        <v>0</v>
      </c>
      <c r="AJ493" s="39"/>
      <c r="AK493" s="39">
        <v>0</v>
      </c>
      <c r="AL493" s="73"/>
      <c r="AM493"/>
    </row>
    <row r="494" spans="1:39" ht="19.5" customHeight="1" x14ac:dyDescent="0.2">
      <c r="D494" s="47" t="s">
        <v>115</v>
      </c>
      <c r="F494" s="48">
        <v>22</v>
      </c>
      <c r="G494" s="49"/>
      <c r="H494" s="49"/>
      <c r="I494" s="49"/>
      <c r="J494" s="48">
        <v>1</v>
      </c>
      <c r="K494" s="48">
        <v>0</v>
      </c>
      <c r="L494" s="49"/>
      <c r="M494" s="48">
        <v>1</v>
      </c>
      <c r="N494" s="49"/>
      <c r="O494" s="49"/>
      <c r="P494" s="49"/>
      <c r="Q494" s="48">
        <v>0</v>
      </c>
      <c r="R494" s="48">
        <v>2</v>
      </c>
      <c r="S494" s="48">
        <v>0</v>
      </c>
      <c r="T494" s="48">
        <v>0</v>
      </c>
      <c r="U494" s="48">
        <v>0</v>
      </c>
      <c r="V494" s="48">
        <v>0</v>
      </c>
      <c r="W494" s="49"/>
      <c r="X494" s="48">
        <v>3</v>
      </c>
      <c r="Y494" s="48">
        <v>0</v>
      </c>
      <c r="Z494" s="49"/>
      <c r="AA494" s="48">
        <v>5</v>
      </c>
      <c r="AB494" s="49"/>
      <c r="AC494" s="49"/>
      <c r="AD494" s="49"/>
      <c r="AE494" s="48">
        <v>18</v>
      </c>
      <c r="AF494" s="49"/>
      <c r="AG494" s="49"/>
      <c r="AH494" s="49"/>
      <c r="AI494" s="48">
        <v>0</v>
      </c>
      <c r="AJ494" s="49"/>
      <c r="AK494" s="48">
        <v>0</v>
      </c>
      <c r="AL494" s="73"/>
      <c r="AM494"/>
    </row>
    <row r="495" spans="1:39" ht="20.100000000000001" customHeight="1" x14ac:dyDescent="0.2">
      <c r="D495" s="2" t="s">
        <v>102</v>
      </c>
      <c r="F495" s="39">
        <v>29</v>
      </c>
      <c r="G495" s="39"/>
      <c r="H495" s="39"/>
      <c r="I495" s="39"/>
      <c r="J495" s="39">
        <v>1</v>
      </c>
      <c r="K495" s="39">
        <v>0</v>
      </c>
      <c r="L495" s="39"/>
      <c r="M495" s="39">
        <v>1</v>
      </c>
      <c r="N495" s="39"/>
      <c r="O495" s="39"/>
      <c r="P495" s="39"/>
      <c r="Q495" s="39">
        <v>0</v>
      </c>
      <c r="R495" s="39">
        <v>5</v>
      </c>
      <c r="S495" s="39">
        <v>0</v>
      </c>
      <c r="T495" s="39">
        <v>0</v>
      </c>
      <c r="U495" s="39">
        <v>0</v>
      </c>
      <c r="V495" s="39">
        <v>0</v>
      </c>
      <c r="W495" s="39"/>
      <c r="X495" s="39">
        <v>2</v>
      </c>
      <c r="Y495" s="39">
        <v>0</v>
      </c>
      <c r="Z495" s="39"/>
      <c r="AA495" s="39">
        <v>7</v>
      </c>
      <c r="AB495" s="39"/>
      <c r="AC495" s="39"/>
      <c r="AD495" s="39"/>
      <c r="AE495" s="39">
        <v>23</v>
      </c>
      <c r="AF495" s="39"/>
      <c r="AG495" s="39"/>
      <c r="AH495" s="39"/>
      <c r="AI495" s="39">
        <v>0</v>
      </c>
      <c r="AJ495" s="39"/>
      <c r="AK495" s="39">
        <v>0</v>
      </c>
      <c r="AL495" s="73"/>
      <c r="AM495"/>
    </row>
    <row r="496" spans="1:39" ht="19.5" customHeight="1" x14ac:dyDescent="0.2">
      <c r="D496" s="47" t="s">
        <v>103</v>
      </c>
      <c r="F496" s="48">
        <v>5</v>
      </c>
      <c r="G496" s="49"/>
      <c r="H496" s="49"/>
      <c r="I496" s="49"/>
      <c r="J496" s="48">
        <v>3</v>
      </c>
      <c r="K496" s="48">
        <v>0</v>
      </c>
      <c r="L496" s="49"/>
      <c r="M496" s="48">
        <v>3</v>
      </c>
      <c r="N496" s="49"/>
      <c r="O496" s="49"/>
      <c r="P496" s="49"/>
      <c r="Q496" s="48">
        <v>0</v>
      </c>
      <c r="R496" s="48">
        <v>2</v>
      </c>
      <c r="S496" s="48">
        <v>0</v>
      </c>
      <c r="T496" s="48">
        <v>0</v>
      </c>
      <c r="U496" s="48">
        <v>0</v>
      </c>
      <c r="V496" s="48">
        <v>0</v>
      </c>
      <c r="W496" s="49"/>
      <c r="X496" s="48">
        <v>4</v>
      </c>
      <c r="Y496" s="48">
        <v>0</v>
      </c>
      <c r="Z496" s="49"/>
      <c r="AA496" s="48">
        <v>6</v>
      </c>
      <c r="AB496" s="49"/>
      <c r="AC496" s="49"/>
      <c r="AD496" s="49"/>
      <c r="AE496" s="48">
        <v>2</v>
      </c>
      <c r="AF496" s="49"/>
      <c r="AG496" s="49"/>
      <c r="AH496" s="49"/>
      <c r="AI496" s="48">
        <v>0</v>
      </c>
      <c r="AJ496" s="49"/>
      <c r="AK496" s="48">
        <v>0</v>
      </c>
      <c r="AL496" s="73"/>
      <c r="AM496"/>
    </row>
    <row r="497" spans="1:39" ht="20.100000000000001" customHeight="1" x14ac:dyDescent="0.2">
      <c r="B497" s="5"/>
      <c r="D497" s="2" t="s">
        <v>104</v>
      </c>
      <c r="F497" s="39">
        <v>19</v>
      </c>
      <c r="G497" s="39"/>
      <c r="H497" s="39"/>
      <c r="I497" s="39"/>
      <c r="J497" s="39">
        <v>2</v>
      </c>
      <c r="K497" s="39">
        <v>0</v>
      </c>
      <c r="L497" s="39"/>
      <c r="M497" s="39">
        <v>2</v>
      </c>
      <c r="N497" s="39"/>
      <c r="O497" s="39"/>
      <c r="P497" s="39"/>
      <c r="Q497" s="39">
        <v>1</v>
      </c>
      <c r="R497" s="39">
        <v>6</v>
      </c>
      <c r="S497" s="39">
        <v>0</v>
      </c>
      <c r="T497" s="39">
        <v>0</v>
      </c>
      <c r="U497" s="39">
        <v>0</v>
      </c>
      <c r="V497" s="39">
        <v>0</v>
      </c>
      <c r="W497" s="39"/>
      <c r="X497" s="39">
        <v>6</v>
      </c>
      <c r="Y497" s="39">
        <v>0</v>
      </c>
      <c r="Z497" s="39"/>
      <c r="AA497" s="39">
        <v>13</v>
      </c>
      <c r="AB497" s="39"/>
      <c r="AC497" s="39"/>
      <c r="AD497" s="39"/>
      <c r="AE497" s="39">
        <v>8</v>
      </c>
      <c r="AF497" s="39"/>
      <c r="AG497" s="39"/>
      <c r="AH497" s="39"/>
      <c r="AI497" s="39">
        <v>0</v>
      </c>
      <c r="AJ497" s="39"/>
      <c r="AK497" s="39">
        <v>0</v>
      </c>
      <c r="AL497" s="73"/>
      <c r="AM497"/>
    </row>
    <row r="498" spans="1:39" ht="19.5" customHeight="1" x14ac:dyDescent="0.2">
      <c r="D498" s="47" t="s">
        <v>117</v>
      </c>
      <c r="F498" s="48">
        <v>12</v>
      </c>
      <c r="G498" s="49"/>
      <c r="H498" s="49"/>
      <c r="I498" s="49"/>
      <c r="J498" s="48">
        <v>11</v>
      </c>
      <c r="K498" s="48">
        <v>0</v>
      </c>
      <c r="L498" s="49"/>
      <c r="M498" s="48">
        <v>11</v>
      </c>
      <c r="N498" s="49"/>
      <c r="O498" s="49"/>
      <c r="P498" s="49"/>
      <c r="Q498" s="48">
        <v>1</v>
      </c>
      <c r="R498" s="48">
        <v>1</v>
      </c>
      <c r="S498" s="48">
        <v>0</v>
      </c>
      <c r="T498" s="48">
        <v>0</v>
      </c>
      <c r="U498" s="48">
        <v>0</v>
      </c>
      <c r="V498" s="48">
        <v>0</v>
      </c>
      <c r="W498" s="49"/>
      <c r="X498" s="48">
        <v>12</v>
      </c>
      <c r="Y498" s="48">
        <v>0</v>
      </c>
      <c r="Z498" s="49"/>
      <c r="AA498" s="48">
        <v>14</v>
      </c>
      <c r="AB498" s="49"/>
      <c r="AC498" s="49"/>
      <c r="AD498" s="49"/>
      <c r="AE498" s="48">
        <v>9</v>
      </c>
      <c r="AF498" s="49"/>
      <c r="AG498" s="49"/>
      <c r="AH498" s="49"/>
      <c r="AI498" s="48">
        <v>0</v>
      </c>
      <c r="AJ498" s="49"/>
      <c r="AK498" s="48">
        <v>0</v>
      </c>
      <c r="AL498" s="73"/>
      <c r="AM498"/>
    </row>
    <row r="499" spans="1:39" ht="20.100000000000001" customHeight="1" x14ac:dyDescent="0.2">
      <c r="B499" s="5"/>
      <c r="D499" s="2" t="s">
        <v>156</v>
      </c>
      <c r="F499" s="39">
        <v>7</v>
      </c>
      <c r="G499" s="39"/>
      <c r="H499" s="39"/>
      <c r="I499" s="39"/>
      <c r="J499" s="39">
        <v>0</v>
      </c>
      <c r="K499" s="39">
        <v>0</v>
      </c>
      <c r="L499" s="39"/>
      <c r="M499" s="39">
        <v>0</v>
      </c>
      <c r="N499" s="39"/>
      <c r="O499" s="39"/>
      <c r="P499" s="39"/>
      <c r="Q499" s="39">
        <v>0</v>
      </c>
      <c r="R499" s="39">
        <v>1</v>
      </c>
      <c r="S499" s="39">
        <v>0</v>
      </c>
      <c r="T499" s="39">
        <v>0</v>
      </c>
      <c r="U499" s="39">
        <v>0</v>
      </c>
      <c r="V499" s="39">
        <v>0</v>
      </c>
      <c r="W499" s="39"/>
      <c r="X499" s="39">
        <v>2</v>
      </c>
      <c r="Y499" s="39">
        <v>0</v>
      </c>
      <c r="Z499" s="39"/>
      <c r="AA499" s="39">
        <v>3</v>
      </c>
      <c r="AB499" s="39"/>
      <c r="AC499" s="39"/>
      <c r="AD499" s="39"/>
      <c r="AE499" s="39">
        <v>4</v>
      </c>
      <c r="AF499" s="39"/>
      <c r="AG499" s="39"/>
      <c r="AH499" s="39"/>
      <c r="AI499" s="39">
        <v>0</v>
      </c>
      <c r="AJ499" s="39"/>
      <c r="AK499" s="39">
        <v>0</v>
      </c>
      <c r="AL499" s="73"/>
      <c r="AM499"/>
    </row>
    <row r="500" spans="1:39" ht="20.100000000000001" customHeight="1" x14ac:dyDescent="0.2">
      <c r="B500" s="5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73"/>
      <c r="AM500"/>
    </row>
    <row r="501" spans="1:39" s="1" customFormat="1" ht="20.100000000000001" customHeight="1" x14ac:dyDescent="0.25">
      <c r="A501" s="3"/>
      <c r="B501" s="6"/>
      <c r="C501" s="51" t="s">
        <v>159</v>
      </c>
      <c r="D501" s="52"/>
      <c r="E501" s="5"/>
      <c r="F501" s="53">
        <v>186</v>
      </c>
      <c r="G501" s="54"/>
      <c r="H501" s="54"/>
      <c r="I501" s="54"/>
      <c r="J501" s="53">
        <v>25</v>
      </c>
      <c r="K501" s="53">
        <v>0</v>
      </c>
      <c r="L501" s="54"/>
      <c r="M501" s="53">
        <v>25</v>
      </c>
      <c r="N501" s="54"/>
      <c r="O501" s="54"/>
      <c r="P501" s="54"/>
      <c r="Q501" s="53">
        <v>4</v>
      </c>
      <c r="R501" s="53">
        <v>35</v>
      </c>
      <c r="S501" s="53">
        <v>0</v>
      </c>
      <c r="T501" s="53">
        <v>0</v>
      </c>
      <c r="U501" s="53">
        <v>0</v>
      </c>
      <c r="V501" s="53">
        <v>0</v>
      </c>
      <c r="W501" s="54"/>
      <c r="X501" s="53">
        <v>38</v>
      </c>
      <c r="Y501" s="53">
        <v>0</v>
      </c>
      <c r="Z501" s="54"/>
      <c r="AA501" s="53">
        <v>77</v>
      </c>
      <c r="AB501" s="54"/>
      <c r="AC501" s="54"/>
      <c r="AD501" s="54"/>
      <c r="AE501" s="53">
        <v>134</v>
      </c>
      <c r="AF501" s="54"/>
      <c r="AG501" s="54"/>
      <c r="AH501" s="54"/>
      <c r="AI501" s="53">
        <v>0</v>
      </c>
      <c r="AJ501" s="54"/>
      <c r="AK501" s="53">
        <v>0</v>
      </c>
      <c r="AL501" s="73"/>
    </row>
    <row r="502" spans="1:39" s="1" customFormat="1" ht="20.100000000000001" customHeight="1" x14ac:dyDescent="0.2">
      <c r="A502" s="3"/>
      <c r="B502" s="6"/>
      <c r="C502" s="3"/>
      <c r="D502" s="3"/>
      <c r="E502" s="5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73"/>
    </row>
    <row r="503" spans="1:39" s="1" customFormat="1" ht="20.100000000000001" customHeight="1" x14ac:dyDescent="0.25">
      <c r="A503" s="3"/>
      <c r="B503" s="57" t="s">
        <v>262</v>
      </c>
      <c r="C503" s="58"/>
      <c r="D503" s="58"/>
      <c r="E503" s="5"/>
      <c r="F503" s="59">
        <v>186</v>
      </c>
      <c r="G503" s="54"/>
      <c r="H503" s="54"/>
      <c r="I503" s="54"/>
      <c r="J503" s="59">
        <v>25</v>
      </c>
      <c r="K503" s="59">
        <v>0</v>
      </c>
      <c r="L503" s="54"/>
      <c r="M503" s="59">
        <v>25</v>
      </c>
      <c r="N503" s="54"/>
      <c r="O503" s="54"/>
      <c r="P503" s="54"/>
      <c r="Q503" s="59">
        <v>4</v>
      </c>
      <c r="R503" s="59">
        <v>35</v>
      </c>
      <c r="S503" s="59">
        <v>0</v>
      </c>
      <c r="T503" s="59">
        <v>0</v>
      </c>
      <c r="U503" s="59">
        <v>0</v>
      </c>
      <c r="V503" s="59">
        <v>0</v>
      </c>
      <c r="W503" s="54"/>
      <c r="X503" s="59">
        <v>38</v>
      </c>
      <c r="Y503" s="59">
        <v>0</v>
      </c>
      <c r="Z503" s="54"/>
      <c r="AA503" s="59">
        <v>77</v>
      </c>
      <c r="AB503" s="54"/>
      <c r="AC503" s="54"/>
      <c r="AD503" s="54"/>
      <c r="AE503" s="59">
        <v>134</v>
      </c>
      <c r="AF503" s="54"/>
      <c r="AG503" s="54"/>
      <c r="AH503" s="54"/>
      <c r="AI503" s="59">
        <v>0</v>
      </c>
      <c r="AJ503" s="54"/>
      <c r="AK503" s="59">
        <v>0</v>
      </c>
      <c r="AL503" s="73"/>
    </row>
    <row r="504" spans="1:39" ht="20.100000000000001" customHeight="1" x14ac:dyDescent="0.2"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73"/>
      <c r="AM504"/>
    </row>
    <row r="505" spans="1:39" ht="20.100000000000001" customHeight="1" x14ac:dyDescent="0.2">
      <c r="B505" s="6" t="s">
        <v>263</v>
      </c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73"/>
      <c r="AM505"/>
    </row>
    <row r="506" spans="1:39" ht="20.100000000000001" customHeight="1" x14ac:dyDescent="0.2">
      <c r="C506" s="3" t="s">
        <v>154</v>
      </c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73"/>
      <c r="AM506"/>
    </row>
    <row r="507" spans="1:39" ht="20.100000000000001" customHeight="1" x14ac:dyDescent="0.2">
      <c r="D507" s="2" t="s">
        <v>122</v>
      </c>
      <c r="F507" s="39">
        <v>35</v>
      </c>
      <c r="G507" s="39"/>
      <c r="H507" s="39"/>
      <c r="I507" s="39"/>
      <c r="J507" s="39">
        <v>3</v>
      </c>
      <c r="K507" s="39">
        <v>0</v>
      </c>
      <c r="L507" s="39"/>
      <c r="M507" s="39">
        <v>3</v>
      </c>
      <c r="N507" s="39"/>
      <c r="O507" s="39"/>
      <c r="P507" s="39"/>
      <c r="Q507" s="39">
        <v>0</v>
      </c>
      <c r="R507" s="39">
        <v>6</v>
      </c>
      <c r="S507" s="39">
        <v>0</v>
      </c>
      <c r="T507" s="39">
        <v>0</v>
      </c>
      <c r="U507" s="39">
        <v>0</v>
      </c>
      <c r="V507" s="39">
        <v>0</v>
      </c>
      <c r="W507" s="39"/>
      <c r="X507" s="39">
        <v>6</v>
      </c>
      <c r="Y507" s="39">
        <v>0</v>
      </c>
      <c r="Z507" s="39"/>
      <c r="AA507" s="39">
        <v>12</v>
      </c>
      <c r="AB507" s="39"/>
      <c r="AC507" s="39"/>
      <c r="AD507" s="39"/>
      <c r="AE507" s="39">
        <v>26</v>
      </c>
      <c r="AF507" s="39"/>
      <c r="AG507" s="39"/>
      <c r="AH507" s="39"/>
      <c r="AI507" s="39">
        <v>0</v>
      </c>
      <c r="AJ507" s="39"/>
      <c r="AK507" s="39">
        <v>0</v>
      </c>
      <c r="AL507" s="73"/>
      <c r="AM507"/>
    </row>
    <row r="508" spans="1:39" ht="19.5" customHeight="1" x14ac:dyDescent="0.2">
      <c r="D508" s="47" t="s">
        <v>97</v>
      </c>
      <c r="F508" s="48">
        <v>46</v>
      </c>
      <c r="G508" s="49"/>
      <c r="H508" s="49"/>
      <c r="I508" s="49"/>
      <c r="J508" s="48">
        <v>1</v>
      </c>
      <c r="K508" s="48">
        <v>0</v>
      </c>
      <c r="L508" s="49"/>
      <c r="M508" s="48">
        <v>1</v>
      </c>
      <c r="N508" s="49"/>
      <c r="O508" s="49"/>
      <c r="P508" s="49"/>
      <c r="Q508" s="48">
        <v>0</v>
      </c>
      <c r="R508" s="48">
        <v>6</v>
      </c>
      <c r="S508" s="48">
        <v>0</v>
      </c>
      <c r="T508" s="48">
        <v>0</v>
      </c>
      <c r="U508" s="48">
        <v>0</v>
      </c>
      <c r="V508" s="48">
        <v>0</v>
      </c>
      <c r="W508" s="49"/>
      <c r="X508" s="48">
        <v>2</v>
      </c>
      <c r="Y508" s="48">
        <v>0</v>
      </c>
      <c r="Z508" s="49"/>
      <c r="AA508" s="48">
        <v>8</v>
      </c>
      <c r="AB508" s="49"/>
      <c r="AC508" s="49"/>
      <c r="AD508" s="49"/>
      <c r="AE508" s="48">
        <v>39</v>
      </c>
      <c r="AF508" s="49"/>
      <c r="AG508" s="49"/>
      <c r="AH508" s="49"/>
      <c r="AI508" s="48">
        <v>0</v>
      </c>
      <c r="AJ508" s="49"/>
      <c r="AK508" s="48">
        <v>0</v>
      </c>
      <c r="AL508" s="73"/>
      <c r="AM508"/>
    </row>
    <row r="509" spans="1:39" ht="20.100000000000001" customHeight="1" x14ac:dyDescent="0.2">
      <c r="D509" s="2" t="s">
        <v>98</v>
      </c>
      <c r="F509" s="39">
        <v>33</v>
      </c>
      <c r="G509" s="39"/>
      <c r="H509" s="39"/>
      <c r="I509" s="39"/>
      <c r="J509" s="39">
        <v>1</v>
      </c>
      <c r="K509" s="39">
        <v>0</v>
      </c>
      <c r="L509" s="39"/>
      <c r="M509" s="39">
        <v>1</v>
      </c>
      <c r="N509" s="39"/>
      <c r="O509" s="39"/>
      <c r="P509" s="39"/>
      <c r="Q509" s="39">
        <v>0</v>
      </c>
      <c r="R509" s="39">
        <v>12</v>
      </c>
      <c r="S509" s="39">
        <v>0</v>
      </c>
      <c r="T509" s="39">
        <v>0</v>
      </c>
      <c r="U509" s="39">
        <v>0</v>
      </c>
      <c r="V509" s="39">
        <v>0</v>
      </c>
      <c r="W509" s="39"/>
      <c r="X509" s="39">
        <v>1</v>
      </c>
      <c r="Y509" s="39">
        <v>0</v>
      </c>
      <c r="Z509" s="39"/>
      <c r="AA509" s="39">
        <v>13</v>
      </c>
      <c r="AB509" s="39"/>
      <c r="AC509" s="39"/>
      <c r="AD509" s="39"/>
      <c r="AE509" s="39">
        <v>21</v>
      </c>
      <c r="AF509" s="39"/>
      <c r="AG509" s="39"/>
      <c r="AH509" s="39"/>
      <c r="AI509" s="39">
        <v>0</v>
      </c>
      <c r="AJ509" s="39"/>
      <c r="AK509" s="39">
        <v>0</v>
      </c>
      <c r="AL509" s="73"/>
      <c r="AM509"/>
    </row>
    <row r="510" spans="1:39" ht="19.5" customHeight="1" x14ac:dyDescent="0.2">
      <c r="D510" s="47" t="s">
        <v>99</v>
      </c>
      <c r="F510" s="48">
        <v>20</v>
      </c>
      <c r="G510" s="49"/>
      <c r="H510" s="49"/>
      <c r="I510" s="49"/>
      <c r="J510" s="48">
        <v>6</v>
      </c>
      <c r="K510" s="48">
        <v>0</v>
      </c>
      <c r="L510" s="49"/>
      <c r="M510" s="48">
        <v>6</v>
      </c>
      <c r="N510" s="49"/>
      <c r="O510" s="49"/>
      <c r="P510" s="49"/>
      <c r="Q510" s="48">
        <v>0</v>
      </c>
      <c r="R510" s="48">
        <v>4</v>
      </c>
      <c r="S510" s="48">
        <v>0</v>
      </c>
      <c r="T510" s="48">
        <v>0</v>
      </c>
      <c r="U510" s="48">
        <v>0</v>
      </c>
      <c r="V510" s="48">
        <v>0</v>
      </c>
      <c r="W510" s="49"/>
      <c r="X510" s="48">
        <v>3</v>
      </c>
      <c r="Y510" s="48">
        <v>0</v>
      </c>
      <c r="Z510" s="49"/>
      <c r="AA510" s="48">
        <v>7</v>
      </c>
      <c r="AB510" s="49"/>
      <c r="AC510" s="49"/>
      <c r="AD510" s="49"/>
      <c r="AE510" s="48">
        <v>19</v>
      </c>
      <c r="AF510" s="49"/>
      <c r="AG510" s="49"/>
      <c r="AH510" s="49"/>
      <c r="AI510" s="48">
        <v>0</v>
      </c>
      <c r="AJ510" s="49"/>
      <c r="AK510" s="48">
        <v>0</v>
      </c>
      <c r="AL510" s="73"/>
      <c r="AM510"/>
    </row>
    <row r="511" spans="1:39" ht="20.100000000000001" customHeight="1" x14ac:dyDescent="0.2">
      <c r="D511" s="2" t="s">
        <v>114</v>
      </c>
      <c r="F511" s="39">
        <v>54</v>
      </c>
      <c r="G511" s="39"/>
      <c r="H511" s="39"/>
      <c r="I511" s="39"/>
      <c r="J511" s="39">
        <v>7</v>
      </c>
      <c r="K511" s="39">
        <v>0</v>
      </c>
      <c r="L511" s="39"/>
      <c r="M511" s="39">
        <v>7</v>
      </c>
      <c r="N511" s="39"/>
      <c r="O511" s="39"/>
      <c r="P511" s="39"/>
      <c r="Q511" s="39">
        <v>0</v>
      </c>
      <c r="R511" s="39">
        <v>10</v>
      </c>
      <c r="S511" s="39">
        <v>0</v>
      </c>
      <c r="T511" s="39">
        <v>0</v>
      </c>
      <c r="U511" s="39">
        <v>0</v>
      </c>
      <c r="V511" s="39">
        <v>0</v>
      </c>
      <c r="W511" s="39"/>
      <c r="X511" s="39">
        <v>5</v>
      </c>
      <c r="Y511" s="39">
        <v>0</v>
      </c>
      <c r="Z511" s="39"/>
      <c r="AA511" s="39">
        <v>15</v>
      </c>
      <c r="AB511" s="39"/>
      <c r="AC511" s="39"/>
      <c r="AD511" s="39"/>
      <c r="AE511" s="39">
        <v>46</v>
      </c>
      <c r="AF511" s="39"/>
      <c r="AG511" s="39"/>
      <c r="AH511" s="39"/>
      <c r="AI511" s="39">
        <v>0</v>
      </c>
      <c r="AJ511" s="39"/>
      <c r="AK511" s="39">
        <v>0</v>
      </c>
      <c r="AL511" s="73"/>
      <c r="AM511"/>
    </row>
    <row r="512" spans="1:39" ht="19.5" customHeight="1" x14ac:dyDescent="0.2">
      <c r="D512" s="47" t="s">
        <v>115</v>
      </c>
      <c r="F512" s="48">
        <v>10</v>
      </c>
      <c r="G512" s="49"/>
      <c r="H512" s="49"/>
      <c r="I512" s="49"/>
      <c r="J512" s="48">
        <v>4</v>
      </c>
      <c r="K512" s="48">
        <v>0</v>
      </c>
      <c r="L512" s="49"/>
      <c r="M512" s="48">
        <v>4</v>
      </c>
      <c r="N512" s="49"/>
      <c r="O512" s="49"/>
      <c r="P512" s="49"/>
      <c r="Q512" s="48">
        <v>0</v>
      </c>
      <c r="R512" s="48">
        <v>5</v>
      </c>
      <c r="S512" s="48">
        <v>0</v>
      </c>
      <c r="T512" s="48">
        <v>0</v>
      </c>
      <c r="U512" s="48">
        <v>0</v>
      </c>
      <c r="V512" s="48">
        <v>0</v>
      </c>
      <c r="W512" s="49"/>
      <c r="X512" s="48">
        <v>1</v>
      </c>
      <c r="Y512" s="48">
        <v>0</v>
      </c>
      <c r="Z512" s="49"/>
      <c r="AA512" s="48">
        <v>6</v>
      </c>
      <c r="AB512" s="49"/>
      <c r="AC512" s="49"/>
      <c r="AD512" s="49"/>
      <c r="AE512" s="48">
        <v>8</v>
      </c>
      <c r="AF512" s="49"/>
      <c r="AG512" s="49"/>
      <c r="AH512" s="49"/>
      <c r="AI512" s="48">
        <v>0</v>
      </c>
      <c r="AJ512" s="49"/>
      <c r="AK512" s="48">
        <v>0</v>
      </c>
      <c r="AL512" s="73"/>
      <c r="AM512"/>
    </row>
    <row r="513" spans="1:39" ht="20.100000000000001" customHeight="1" x14ac:dyDescent="0.2">
      <c r="D513" s="2" t="s">
        <v>116</v>
      </c>
      <c r="F513" s="39">
        <v>38</v>
      </c>
      <c r="G513" s="39"/>
      <c r="H513" s="39"/>
      <c r="I513" s="39"/>
      <c r="J513" s="39">
        <v>6</v>
      </c>
      <c r="K513" s="39">
        <v>0</v>
      </c>
      <c r="L513" s="39"/>
      <c r="M513" s="39">
        <v>6</v>
      </c>
      <c r="N513" s="39"/>
      <c r="O513" s="39"/>
      <c r="P513" s="39"/>
      <c r="Q513" s="39">
        <v>1</v>
      </c>
      <c r="R513" s="39">
        <v>8</v>
      </c>
      <c r="S513" s="39">
        <v>0</v>
      </c>
      <c r="T513" s="39">
        <v>0</v>
      </c>
      <c r="U513" s="39">
        <v>0</v>
      </c>
      <c r="V513" s="39">
        <v>0</v>
      </c>
      <c r="W513" s="39"/>
      <c r="X513" s="39">
        <v>6</v>
      </c>
      <c r="Y513" s="39">
        <v>0</v>
      </c>
      <c r="Z513" s="39"/>
      <c r="AA513" s="39">
        <v>15</v>
      </c>
      <c r="AB513" s="39"/>
      <c r="AC513" s="39"/>
      <c r="AD513" s="39"/>
      <c r="AE513" s="39">
        <v>29</v>
      </c>
      <c r="AF513" s="39"/>
      <c r="AG513" s="39"/>
      <c r="AH513" s="39"/>
      <c r="AI513" s="39">
        <v>0</v>
      </c>
      <c r="AJ513" s="39"/>
      <c r="AK513" s="39">
        <v>0</v>
      </c>
      <c r="AL513" s="73"/>
      <c r="AM513"/>
    </row>
    <row r="514" spans="1:39" ht="19.5" customHeight="1" x14ac:dyDescent="0.2">
      <c r="D514" s="47" t="s">
        <v>103</v>
      </c>
      <c r="F514" s="48">
        <v>22</v>
      </c>
      <c r="G514" s="49"/>
      <c r="H514" s="49"/>
      <c r="I514" s="49"/>
      <c r="J514" s="48">
        <v>5</v>
      </c>
      <c r="K514" s="48">
        <v>0</v>
      </c>
      <c r="L514" s="49"/>
      <c r="M514" s="48">
        <v>5</v>
      </c>
      <c r="N514" s="49"/>
      <c r="O514" s="49"/>
      <c r="P514" s="49"/>
      <c r="Q514" s="48">
        <v>2</v>
      </c>
      <c r="R514" s="48">
        <v>7</v>
      </c>
      <c r="S514" s="48">
        <v>0</v>
      </c>
      <c r="T514" s="48">
        <v>0</v>
      </c>
      <c r="U514" s="48">
        <v>0</v>
      </c>
      <c r="V514" s="48">
        <v>0</v>
      </c>
      <c r="W514" s="49"/>
      <c r="X514" s="48">
        <v>2</v>
      </c>
      <c r="Y514" s="48">
        <v>0</v>
      </c>
      <c r="Z514" s="49"/>
      <c r="AA514" s="48">
        <v>11</v>
      </c>
      <c r="AB514" s="49"/>
      <c r="AC514" s="49"/>
      <c r="AD514" s="49"/>
      <c r="AE514" s="48">
        <v>16</v>
      </c>
      <c r="AF514" s="49"/>
      <c r="AG514" s="49"/>
      <c r="AH514" s="49"/>
      <c r="AI514" s="48">
        <v>0</v>
      </c>
      <c r="AJ514" s="49"/>
      <c r="AK514" s="48">
        <v>0</v>
      </c>
      <c r="AL514" s="73"/>
      <c r="AM514"/>
    </row>
    <row r="515" spans="1:39" ht="20.100000000000001" customHeight="1" x14ac:dyDescent="0.2">
      <c r="D515" s="2" t="s">
        <v>104</v>
      </c>
      <c r="F515" s="39">
        <v>23</v>
      </c>
      <c r="G515" s="39"/>
      <c r="H515" s="39"/>
      <c r="I515" s="39"/>
      <c r="J515" s="39">
        <v>1</v>
      </c>
      <c r="K515" s="39">
        <v>0</v>
      </c>
      <c r="L515" s="39"/>
      <c r="M515" s="39">
        <v>1</v>
      </c>
      <c r="N515" s="39"/>
      <c r="O515" s="39"/>
      <c r="P515" s="39"/>
      <c r="Q515" s="39">
        <v>1</v>
      </c>
      <c r="R515" s="39">
        <v>2</v>
      </c>
      <c r="S515" s="39">
        <v>0</v>
      </c>
      <c r="T515" s="39">
        <v>0</v>
      </c>
      <c r="U515" s="39">
        <v>0</v>
      </c>
      <c r="V515" s="39">
        <v>0</v>
      </c>
      <c r="W515" s="39"/>
      <c r="X515" s="39">
        <v>2</v>
      </c>
      <c r="Y515" s="39">
        <v>0</v>
      </c>
      <c r="Z515" s="39"/>
      <c r="AA515" s="39">
        <v>5</v>
      </c>
      <c r="AB515" s="39"/>
      <c r="AC515" s="39"/>
      <c r="AD515" s="39"/>
      <c r="AE515" s="39">
        <v>19</v>
      </c>
      <c r="AF515" s="39"/>
      <c r="AG515" s="39"/>
      <c r="AH515" s="39"/>
      <c r="AI515" s="39">
        <v>0</v>
      </c>
      <c r="AJ515" s="39"/>
      <c r="AK515" s="39">
        <v>0</v>
      </c>
      <c r="AL515" s="73"/>
      <c r="AM515"/>
    </row>
    <row r="516" spans="1:39" ht="19.5" customHeight="1" x14ac:dyDescent="0.2">
      <c r="D516" s="47" t="s">
        <v>117</v>
      </c>
      <c r="F516" s="48">
        <v>22</v>
      </c>
      <c r="G516" s="49"/>
      <c r="H516" s="49"/>
      <c r="I516" s="49"/>
      <c r="J516" s="48">
        <v>2</v>
      </c>
      <c r="K516" s="48">
        <v>0</v>
      </c>
      <c r="L516" s="49"/>
      <c r="M516" s="48">
        <v>2</v>
      </c>
      <c r="N516" s="49"/>
      <c r="O516" s="49"/>
      <c r="P516" s="49"/>
      <c r="Q516" s="48">
        <v>0</v>
      </c>
      <c r="R516" s="48">
        <v>4</v>
      </c>
      <c r="S516" s="48">
        <v>0</v>
      </c>
      <c r="T516" s="48">
        <v>0</v>
      </c>
      <c r="U516" s="48">
        <v>0</v>
      </c>
      <c r="V516" s="48">
        <v>0</v>
      </c>
      <c r="W516" s="49"/>
      <c r="X516" s="48">
        <v>2</v>
      </c>
      <c r="Y516" s="48">
        <v>0</v>
      </c>
      <c r="Z516" s="49"/>
      <c r="AA516" s="48">
        <v>6</v>
      </c>
      <c r="AB516" s="49"/>
      <c r="AC516" s="49"/>
      <c r="AD516" s="49"/>
      <c r="AE516" s="48">
        <v>18</v>
      </c>
      <c r="AF516" s="49"/>
      <c r="AG516" s="49"/>
      <c r="AH516" s="49"/>
      <c r="AI516" s="48">
        <v>0</v>
      </c>
      <c r="AJ516" s="49"/>
      <c r="AK516" s="48">
        <v>0</v>
      </c>
      <c r="AL516" s="73"/>
      <c r="AM516"/>
    </row>
    <row r="517" spans="1:39" ht="20.100000000000001" customHeight="1" x14ac:dyDescent="0.2"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73"/>
      <c r="AM517"/>
    </row>
    <row r="518" spans="1:39" s="1" customFormat="1" ht="20.100000000000001" customHeight="1" x14ac:dyDescent="0.25">
      <c r="A518" s="3"/>
      <c r="B518" s="6"/>
      <c r="C518" s="51" t="s">
        <v>159</v>
      </c>
      <c r="D518" s="52"/>
      <c r="E518" s="5"/>
      <c r="F518" s="53">
        <v>303</v>
      </c>
      <c r="G518" s="54"/>
      <c r="H518" s="54"/>
      <c r="I518" s="54"/>
      <c r="J518" s="53">
        <v>36</v>
      </c>
      <c r="K518" s="53">
        <v>0</v>
      </c>
      <c r="L518" s="54"/>
      <c r="M518" s="53">
        <v>36</v>
      </c>
      <c r="N518" s="54"/>
      <c r="O518" s="54"/>
      <c r="P518" s="54"/>
      <c r="Q518" s="53">
        <v>4</v>
      </c>
      <c r="R518" s="53">
        <v>64</v>
      </c>
      <c r="S518" s="53">
        <v>0</v>
      </c>
      <c r="T518" s="53">
        <v>0</v>
      </c>
      <c r="U518" s="53">
        <v>0</v>
      </c>
      <c r="V518" s="53">
        <v>0</v>
      </c>
      <c r="W518" s="54"/>
      <c r="X518" s="53">
        <v>30</v>
      </c>
      <c r="Y518" s="53">
        <v>0</v>
      </c>
      <c r="Z518" s="54"/>
      <c r="AA518" s="53">
        <v>98</v>
      </c>
      <c r="AB518" s="54"/>
      <c r="AC518" s="54"/>
      <c r="AD518" s="54"/>
      <c r="AE518" s="53">
        <v>241</v>
      </c>
      <c r="AF518" s="54"/>
      <c r="AG518" s="54"/>
      <c r="AH518" s="54"/>
      <c r="AI518" s="53">
        <v>0</v>
      </c>
      <c r="AJ518" s="54"/>
      <c r="AK518" s="53">
        <v>0</v>
      </c>
      <c r="AL518" s="73"/>
    </row>
    <row r="519" spans="1:39" s="1" customFormat="1" ht="20.100000000000001" customHeight="1" x14ac:dyDescent="0.2">
      <c r="A519" s="3"/>
      <c r="B519" s="6"/>
      <c r="C519" s="3"/>
      <c r="D519" s="3"/>
      <c r="E519" s="5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73"/>
    </row>
    <row r="520" spans="1:39" s="1" customFormat="1" ht="20.100000000000001" customHeight="1" x14ac:dyDescent="0.25">
      <c r="A520" s="3"/>
      <c r="B520" s="57" t="s">
        <v>264</v>
      </c>
      <c r="C520" s="58"/>
      <c r="D520" s="58"/>
      <c r="E520" s="5"/>
      <c r="F520" s="59">
        <v>303</v>
      </c>
      <c r="G520" s="54"/>
      <c r="H520" s="54"/>
      <c r="I520" s="54"/>
      <c r="J520" s="59">
        <v>36</v>
      </c>
      <c r="K520" s="59">
        <v>0</v>
      </c>
      <c r="L520" s="54"/>
      <c r="M520" s="59">
        <v>36</v>
      </c>
      <c r="N520" s="54"/>
      <c r="O520" s="54"/>
      <c r="P520" s="54"/>
      <c r="Q520" s="59">
        <v>4</v>
      </c>
      <c r="R520" s="59">
        <v>64</v>
      </c>
      <c r="S520" s="59">
        <v>0</v>
      </c>
      <c r="T520" s="59">
        <v>0</v>
      </c>
      <c r="U520" s="59">
        <v>0</v>
      </c>
      <c r="V520" s="59">
        <v>0</v>
      </c>
      <c r="W520" s="54"/>
      <c r="X520" s="59">
        <v>30</v>
      </c>
      <c r="Y520" s="59">
        <v>0</v>
      </c>
      <c r="Z520" s="54"/>
      <c r="AA520" s="59">
        <v>98</v>
      </c>
      <c r="AB520" s="54"/>
      <c r="AC520" s="54"/>
      <c r="AD520" s="54"/>
      <c r="AE520" s="59">
        <v>241</v>
      </c>
      <c r="AF520" s="54"/>
      <c r="AG520" s="54"/>
      <c r="AH520" s="54"/>
      <c r="AI520" s="59">
        <v>0</v>
      </c>
      <c r="AJ520" s="54"/>
      <c r="AK520" s="59">
        <v>0</v>
      </c>
      <c r="AL520" s="73"/>
    </row>
    <row r="521" spans="1:39" ht="20.100000000000001" customHeight="1" x14ac:dyDescent="0.2"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73"/>
      <c r="AM521"/>
    </row>
    <row r="522" spans="1:39" ht="20.100000000000001" customHeight="1" x14ac:dyDescent="0.2">
      <c r="B522" s="6" t="s">
        <v>265</v>
      </c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73"/>
      <c r="AM522"/>
    </row>
    <row r="523" spans="1:39" ht="20.100000000000001" customHeight="1" x14ac:dyDescent="0.2">
      <c r="C523" s="3" t="s">
        <v>154</v>
      </c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73"/>
      <c r="AM523"/>
    </row>
    <row r="524" spans="1:39" ht="20.100000000000001" customHeight="1" x14ac:dyDescent="0.2">
      <c r="D524" s="2" t="s">
        <v>96</v>
      </c>
      <c r="F524" s="39">
        <v>22</v>
      </c>
      <c r="G524" s="39"/>
      <c r="H524" s="39"/>
      <c r="I524" s="39"/>
      <c r="J524" s="39">
        <v>2</v>
      </c>
      <c r="K524" s="39">
        <v>0</v>
      </c>
      <c r="L524" s="39"/>
      <c r="M524" s="39">
        <v>2</v>
      </c>
      <c r="N524" s="39"/>
      <c r="O524" s="39"/>
      <c r="P524" s="39"/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/>
      <c r="X524" s="39">
        <v>1</v>
      </c>
      <c r="Y524" s="39">
        <v>0</v>
      </c>
      <c r="Z524" s="39"/>
      <c r="AA524" s="39">
        <v>1</v>
      </c>
      <c r="AB524" s="39"/>
      <c r="AC524" s="39"/>
      <c r="AD524" s="39"/>
      <c r="AE524" s="39">
        <v>23</v>
      </c>
      <c r="AF524" s="39"/>
      <c r="AG524" s="39"/>
      <c r="AH524" s="39"/>
      <c r="AI524" s="39">
        <v>0</v>
      </c>
      <c r="AJ524" s="39"/>
      <c r="AK524" s="39">
        <v>0</v>
      </c>
      <c r="AL524" s="73"/>
      <c r="AM524"/>
    </row>
    <row r="525" spans="1:39" ht="19.5" customHeight="1" x14ac:dyDescent="0.2">
      <c r="D525" s="47" t="s">
        <v>97</v>
      </c>
      <c r="F525" s="48">
        <v>0</v>
      </c>
      <c r="G525" s="49"/>
      <c r="H525" s="49"/>
      <c r="I525" s="49"/>
      <c r="J525" s="48">
        <v>6</v>
      </c>
      <c r="K525" s="48">
        <v>0</v>
      </c>
      <c r="L525" s="49"/>
      <c r="M525" s="48">
        <v>6</v>
      </c>
      <c r="N525" s="49"/>
      <c r="O525" s="49"/>
      <c r="P525" s="49"/>
      <c r="Q525" s="48">
        <v>0</v>
      </c>
      <c r="R525" s="48">
        <v>4</v>
      </c>
      <c r="S525" s="48">
        <v>0</v>
      </c>
      <c r="T525" s="48">
        <v>0</v>
      </c>
      <c r="U525" s="48">
        <v>0</v>
      </c>
      <c r="V525" s="48">
        <v>0</v>
      </c>
      <c r="W525" s="49"/>
      <c r="X525" s="48">
        <v>1</v>
      </c>
      <c r="Y525" s="48">
        <v>0</v>
      </c>
      <c r="Z525" s="49"/>
      <c r="AA525" s="48">
        <v>5</v>
      </c>
      <c r="AB525" s="49"/>
      <c r="AC525" s="49"/>
      <c r="AD525" s="49"/>
      <c r="AE525" s="48">
        <v>1</v>
      </c>
      <c r="AF525" s="49"/>
      <c r="AG525" s="49"/>
      <c r="AH525" s="49"/>
      <c r="AI525" s="48">
        <v>0</v>
      </c>
      <c r="AJ525" s="49"/>
      <c r="AK525" s="48">
        <v>0</v>
      </c>
      <c r="AL525" s="73"/>
      <c r="AM525"/>
    </row>
    <row r="526" spans="1:39" ht="20.100000000000001" customHeight="1" x14ac:dyDescent="0.2">
      <c r="D526" s="2" t="s">
        <v>113</v>
      </c>
      <c r="F526" s="39">
        <v>42</v>
      </c>
      <c r="G526" s="39"/>
      <c r="H526" s="39"/>
      <c r="I526" s="39"/>
      <c r="J526" s="39">
        <v>1</v>
      </c>
      <c r="K526" s="39">
        <v>0</v>
      </c>
      <c r="L526" s="39"/>
      <c r="M526" s="39">
        <v>1</v>
      </c>
      <c r="N526" s="39"/>
      <c r="O526" s="39"/>
      <c r="P526" s="39"/>
      <c r="Q526" s="39">
        <v>0</v>
      </c>
      <c r="R526" s="39">
        <v>5</v>
      </c>
      <c r="S526" s="39">
        <v>0</v>
      </c>
      <c r="T526" s="39">
        <v>0</v>
      </c>
      <c r="U526" s="39">
        <v>0</v>
      </c>
      <c r="V526" s="39">
        <v>0</v>
      </c>
      <c r="W526" s="39"/>
      <c r="X526" s="39">
        <v>4</v>
      </c>
      <c r="Y526" s="39">
        <v>0</v>
      </c>
      <c r="Z526" s="39"/>
      <c r="AA526" s="39">
        <v>9</v>
      </c>
      <c r="AB526" s="39"/>
      <c r="AC526" s="39"/>
      <c r="AD526" s="39"/>
      <c r="AE526" s="39">
        <v>34</v>
      </c>
      <c r="AF526" s="39"/>
      <c r="AG526" s="39"/>
      <c r="AH526" s="39"/>
      <c r="AI526" s="39">
        <v>0</v>
      </c>
      <c r="AJ526" s="39"/>
      <c r="AK526" s="39">
        <v>0</v>
      </c>
      <c r="AL526" s="73"/>
      <c r="AM526"/>
    </row>
    <row r="527" spans="1:39" ht="19.5" customHeight="1" x14ac:dyDescent="0.2">
      <c r="D527" s="47" t="s">
        <v>99</v>
      </c>
      <c r="F527" s="48">
        <v>6</v>
      </c>
      <c r="G527" s="49"/>
      <c r="H527" s="49"/>
      <c r="I527" s="49"/>
      <c r="J527" s="48">
        <v>1</v>
      </c>
      <c r="K527" s="48">
        <v>0</v>
      </c>
      <c r="L527" s="49"/>
      <c r="M527" s="48">
        <v>1</v>
      </c>
      <c r="N527" s="49"/>
      <c r="O527" s="49"/>
      <c r="P527" s="49"/>
      <c r="Q527" s="48">
        <v>0</v>
      </c>
      <c r="R527" s="48">
        <v>0</v>
      </c>
      <c r="S527" s="48">
        <v>0</v>
      </c>
      <c r="T527" s="48">
        <v>0</v>
      </c>
      <c r="U527" s="48">
        <v>0</v>
      </c>
      <c r="V527" s="48">
        <v>0</v>
      </c>
      <c r="W527" s="49"/>
      <c r="X527" s="48">
        <v>1</v>
      </c>
      <c r="Y527" s="48">
        <v>0</v>
      </c>
      <c r="Z527" s="49"/>
      <c r="AA527" s="48">
        <v>1</v>
      </c>
      <c r="AB527" s="49"/>
      <c r="AC527" s="49"/>
      <c r="AD527" s="49"/>
      <c r="AE527" s="48">
        <v>6</v>
      </c>
      <c r="AF527" s="49"/>
      <c r="AG527" s="49"/>
      <c r="AH527" s="49"/>
      <c r="AI527" s="48">
        <v>0</v>
      </c>
      <c r="AJ527" s="49"/>
      <c r="AK527" s="48">
        <v>0</v>
      </c>
      <c r="AL527" s="73"/>
      <c r="AM527"/>
    </row>
    <row r="528" spans="1:39" ht="20.100000000000001" customHeight="1" x14ac:dyDescent="0.2">
      <c r="D528" s="2" t="s">
        <v>114</v>
      </c>
      <c r="F528" s="39">
        <v>8</v>
      </c>
      <c r="G528" s="39"/>
      <c r="H528" s="39"/>
      <c r="I528" s="39"/>
      <c r="J528" s="39">
        <v>5</v>
      </c>
      <c r="K528" s="39">
        <v>0</v>
      </c>
      <c r="L528" s="39"/>
      <c r="M528" s="39">
        <v>5</v>
      </c>
      <c r="N528" s="39"/>
      <c r="O528" s="39"/>
      <c r="P528" s="39"/>
      <c r="Q528" s="39">
        <v>0</v>
      </c>
      <c r="R528" s="39">
        <v>1</v>
      </c>
      <c r="S528" s="39">
        <v>0</v>
      </c>
      <c r="T528" s="39">
        <v>0</v>
      </c>
      <c r="U528" s="39">
        <v>0</v>
      </c>
      <c r="V528" s="39">
        <v>0</v>
      </c>
      <c r="W528" s="39"/>
      <c r="X528" s="39">
        <v>6</v>
      </c>
      <c r="Y528" s="39">
        <v>0</v>
      </c>
      <c r="Z528" s="39"/>
      <c r="AA528" s="39">
        <v>7</v>
      </c>
      <c r="AB528" s="39"/>
      <c r="AC528" s="39"/>
      <c r="AD528" s="39"/>
      <c r="AE528" s="39">
        <v>6</v>
      </c>
      <c r="AF528" s="39"/>
      <c r="AG528" s="39"/>
      <c r="AH528" s="39"/>
      <c r="AI528" s="39">
        <v>0</v>
      </c>
      <c r="AJ528" s="39"/>
      <c r="AK528" s="39">
        <v>0</v>
      </c>
      <c r="AL528" s="73"/>
      <c r="AM528"/>
    </row>
    <row r="529" spans="1:39" ht="19.5" customHeight="1" x14ac:dyDescent="0.2">
      <c r="D529" s="47" t="s">
        <v>115</v>
      </c>
      <c r="F529" s="48">
        <v>10</v>
      </c>
      <c r="G529" s="49"/>
      <c r="H529" s="49"/>
      <c r="I529" s="49"/>
      <c r="J529" s="48">
        <v>4</v>
      </c>
      <c r="K529" s="48">
        <v>0</v>
      </c>
      <c r="L529" s="49"/>
      <c r="M529" s="48">
        <v>4</v>
      </c>
      <c r="N529" s="49"/>
      <c r="O529" s="49"/>
      <c r="P529" s="49"/>
      <c r="Q529" s="48">
        <v>0</v>
      </c>
      <c r="R529" s="48">
        <v>1</v>
      </c>
      <c r="S529" s="48">
        <v>0</v>
      </c>
      <c r="T529" s="48">
        <v>0</v>
      </c>
      <c r="U529" s="48">
        <v>0</v>
      </c>
      <c r="V529" s="48">
        <v>0</v>
      </c>
      <c r="W529" s="49"/>
      <c r="X529" s="48">
        <v>4</v>
      </c>
      <c r="Y529" s="48">
        <v>0</v>
      </c>
      <c r="Z529" s="49"/>
      <c r="AA529" s="48">
        <v>5</v>
      </c>
      <c r="AB529" s="49"/>
      <c r="AC529" s="49"/>
      <c r="AD529" s="49"/>
      <c r="AE529" s="48">
        <v>9</v>
      </c>
      <c r="AF529" s="49"/>
      <c r="AG529" s="49"/>
      <c r="AH529" s="49"/>
      <c r="AI529" s="48">
        <v>0</v>
      </c>
      <c r="AJ529" s="49"/>
      <c r="AK529" s="48">
        <v>0</v>
      </c>
      <c r="AL529" s="73"/>
      <c r="AM529"/>
    </row>
    <row r="530" spans="1:39" ht="20.100000000000001" customHeight="1" x14ac:dyDescent="0.2">
      <c r="D530" s="2" t="s">
        <v>116</v>
      </c>
      <c r="F530" s="39">
        <v>10</v>
      </c>
      <c r="G530" s="39"/>
      <c r="H530" s="39"/>
      <c r="I530" s="39"/>
      <c r="J530" s="39">
        <v>7</v>
      </c>
      <c r="K530" s="39">
        <v>0</v>
      </c>
      <c r="L530" s="39"/>
      <c r="M530" s="39">
        <v>7</v>
      </c>
      <c r="N530" s="39"/>
      <c r="O530" s="39"/>
      <c r="P530" s="39"/>
      <c r="Q530" s="39">
        <v>0</v>
      </c>
      <c r="R530" s="39">
        <v>2</v>
      </c>
      <c r="S530" s="39">
        <v>0</v>
      </c>
      <c r="T530" s="39">
        <v>0</v>
      </c>
      <c r="U530" s="39">
        <v>0</v>
      </c>
      <c r="V530" s="39">
        <v>0</v>
      </c>
      <c r="W530" s="39"/>
      <c r="X530" s="39">
        <v>7</v>
      </c>
      <c r="Y530" s="39">
        <v>0</v>
      </c>
      <c r="Z530" s="39"/>
      <c r="AA530" s="39">
        <v>9</v>
      </c>
      <c r="AB530" s="39"/>
      <c r="AC530" s="39"/>
      <c r="AD530" s="39"/>
      <c r="AE530" s="39">
        <v>8</v>
      </c>
      <c r="AF530" s="39"/>
      <c r="AG530" s="39"/>
      <c r="AH530" s="39"/>
      <c r="AI530" s="39">
        <v>0</v>
      </c>
      <c r="AJ530" s="39"/>
      <c r="AK530" s="39">
        <v>0</v>
      </c>
      <c r="AL530" s="73"/>
      <c r="AM530"/>
    </row>
    <row r="531" spans="1:39" ht="19.5" customHeight="1" x14ac:dyDescent="0.2">
      <c r="D531" s="47" t="s">
        <v>103</v>
      </c>
      <c r="F531" s="48">
        <v>5</v>
      </c>
      <c r="G531" s="49"/>
      <c r="H531" s="49"/>
      <c r="I531" s="49"/>
      <c r="J531" s="48">
        <v>1</v>
      </c>
      <c r="K531" s="48">
        <v>0</v>
      </c>
      <c r="L531" s="49"/>
      <c r="M531" s="48">
        <v>1</v>
      </c>
      <c r="N531" s="49"/>
      <c r="O531" s="49"/>
      <c r="P531" s="49"/>
      <c r="Q531" s="48">
        <v>0</v>
      </c>
      <c r="R531" s="48">
        <v>0</v>
      </c>
      <c r="S531" s="48">
        <v>0</v>
      </c>
      <c r="T531" s="48">
        <v>0</v>
      </c>
      <c r="U531" s="48">
        <v>0</v>
      </c>
      <c r="V531" s="48">
        <v>0</v>
      </c>
      <c r="W531" s="49"/>
      <c r="X531" s="48">
        <v>2</v>
      </c>
      <c r="Y531" s="48">
        <v>0</v>
      </c>
      <c r="Z531" s="49"/>
      <c r="AA531" s="48">
        <v>2</v>
      </c>
      <c r="AB531" s="49"/>
      <c r="AC531" s="49"/>
      <c r="AD531" s="49"/>
      <c r="AE531" s="48">
        <v>4</v>
      </c>
      <c r="AF531" s="49"/>
      <c r="AG531" s="49"/>
      <c r="AH531" s="49"/>
      <c r="AI531" s="48">
        <v>0</v>
      </c>
      <c r="AJ531" s="49"/>
      <c r="AK531" s="48">
        <v>0</v>
      </c>
      <c r="AL531" s="73"/>
      <c r="AM531"/>
    </row>
    <row r="532" spans="1:39" ht="20.100000000000001" customHeight="1" x14ac:dyDescent="0.2"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73"/>
      <c r="AM532"/>
    </row>
    <row r="533" spans="1:39" s="1" customFormat="1" ht="20.100000000000001" customHeight="1" x14ac:dyDescent="0.25">
      <c r="A533" s="3"/>
      <c r="B533" s="6"/>
      <c r="C533" s="51" t="s">
        <v>159</v>
      </c>
      <c r="D533" s="52"/>
      <c r="E533" s="5"/>
      <c r="F533" s="53">
        <v>103</v>
      </c>
      <c r="G533" s="54"/>
      <c r="H533" s="54"/>
      <c r="I533" s="54"/>
      <c r="J533" s="53">
        <v>27</v>
      </c>
      <c r="K533" s="53">
        <v>0</v>
      </c>
      <c r="L533" s="54"/>
      <c r="M533" s="53">
        <v>27</v>
      </c>
      <c r="N533" s="54"/>
      <c r="O533" s="54"/>
      <c r="P533" s="54"/>
      <c r="Q533" s="53">
        <v>0</v>
      </c>
      <c r="R533" s="53">
        <v>13</v>
      </c>
      <c r="S533" s="53">
        <v>0</v>
      </c>
      <c r="T533" s="53">
        <v>0</v>
      </c>
      <c r="U533" s="53">
        <v>0</v>
      </c>
      <c r="V533" s="53">
        <v>0</v>
      </c>
      <c r="W533" s="54"/>
      <c r="X533" s="53">
        <v>26</v>
      </c>
      <c r="Y533" s="53">
        <v>0</v>
      </c>
      <c r="Z533" s="54"/>
      <c r="AA533" s="53">
        <v>39</v>
      </c>
      <c r="AB533" s="54"/>
      <c r="AC533" s="54"/>
      <c r="AD533" s="54"/>
      <c r="AE533" s="53">
        <v>91</v>
      </c>
      <c r="AF533" s="54"/>
      <c r="AG533" s="54"/>
      <c r="AH533" s="54"/>
      <c r="AI533" s="53">
        <v>0</v>
      </c>
      <c r="AJ533" s="54"/>
      <c r="AK533" s="53">
        <v>0</v>
      </c>
      <c r="AL533" s="73"/>
    </row>
    <row r="534" spans="1:39" s="1" customFormat="1" ht="20.100000000000001" customHeight="1" x14ac:dyDescent="0.2">
      <c r="A534" s="3"/>
      <c r="B534" s="6"/>
      <c r="C534" s="3"/>
      <c r="D534" s="3"/>
      <c r="E534" s="5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73"/>
    </row>
    <row r="535" spans="1:39" s="1" customFormat="1" ht="20.100000000000001" customHeight="1" x14ac:dyDescent="0.25">
      <c r="A535" s="3"/>
      <c r="B535" s="57" t="s">
        <v>266</v>
      </c>
      <c r="C535" s="58"/>
      <c r="D535" s="58"/>
      <c r="E535" s="5"/>
      <c r="F535" s="59">
        <v>103</v>
      </c>
      <c r="G535" s="54"/>
      <c r="H535" s="54"/>
      <c r="I535" s="54"/>
      <c r="J535" s="59">
        <v>27</v>
      </c>
      <c r="K535" s="59">
        <v>0</v>
      </c>
      <c r="L535" s="54"/>
      <c r="M535" s="59">
        <v>27</v>
      </c>
      <c r="N535" s="54"/>
      <c r="O535" s="54"/>
      <c r="P535" s="54"/>
      <c r="Q535" s="59">
        <v>0</v>
      </c>
      <c r="R535" s="59">
        <v>13</v>
      </c>
      <c r="S535" s="59">
        <v>0</v>
      </c>
      <c r="T535" s="59">
        <v>0</v>
      </c>
      <c r="U535" s="59">
        <v>0</v>
      </c>
      <c r="V535" s="59">
        <v>0</v>
      </c>
      <c r="W535" s="54"/>
      <c r="X535" s="59">
        <v>26</v>
      </c>
      <c r="Y535" s="59">
        <v>0</v>
      </c>
      <c r="Z535" s="54"/>
      <c r="AA535" s="59">
        <v>39</v>
      </c>
      <c r="AB535" s="54"/>
      <c r="AC535" s="54"/>
      <c r="AD535" s="54"/>
      <c r="AE535" s="59">
        <v>91</v>
      </c>
      <c r="AF535" s="54"/>
      <c r="AG535" s="54"/>
      <c r="AH535" s="54"/>
      <c r="AI535" s="59">
        <v>0</v>
      </c>
      <c r="AJ535" s="54"/>
      <c r="AK535" s="59">
        <v>0</v>
      </c>
      <c r="AL535" s="73"/>
    </row>
    <row r="536" spans="1:39" ht="20.100000000000001" customHeight="1" x14ac:dyDescent="0.2"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73"/>
      <c r="AM536"/>
    </row>
    <row r="537" spans="1:39" ht="20.100000000000001" customHeight="1" x14ac:dyDescent="0.2">
      <c r="B537" s="6" t="s">
        <v>267</v>
      </c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73"/>
      <c r="AM537"/>
    </row>
    <row r="538" spans="1:39" ht="20.100000000000001" customHeight="1" x14ac:dyDescent="0.2">
      <c r="C538" s="3" t="s">
        <v>154</v>
      </c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73"/>
      <c r="AM538"/>
    </row>
    <row r="539" spans="1:39" ht="20.100000000000001" customHeight="1" x14ac:dyDescent="0.2">
      <c r="D539" s="2" t="s">
        <v>96</v>
      </c>
      <c r="F539" s="39">
        <v>18</v>
      </c>
      <c r="G539" s="39"/>
      <c r="H539" s="39"/>
      <c r="I539" s="39"/>
      <c r="J539" s="39">
        <v>5</v>
      </c>
      <c r="K539" s="39">
        <v>0</v>
      </c>
      <c r="L539" s="39"/>
      <c r="M539" s="39">
        <v>5</v>
      </c>
      <c r="N539" s="39"/>
      <c r="O539" s="39"/>
      <c r="P539" s="39"/>
      <c r="Q539" s="39">
        <v>0</v>
      </c>
      <c r="R539" s="39">
        <v>4</v>
      </c>
      <c r="S539" s="39">
        <v>0</v>
      </c>
      <c r="T539" s="39">
        <v>0</v>
      </c>
      <c r="U539" s="39">
        <v>0</v>
      </c>
      <c r="V539" s="39">
        <v>0</v>
      </c>
      <c r="W539" s="39"/>
      <c r="X539" s="39">
        <v>1</v>
      </c>
      <c r="Y539" s="39">
        <v>0</v>
      </c>
      <c r="Z539" s="39"/>
      <c r="AA539" s="39">
        <v>5</v>
      </c>
      <c r="AB539" s="39"/>
      <c r="AC539" s="39"/>
      <c r="AD539" s="39"/>
      <c r="AE539" s="39">
        <v>18</v>
      </c>
      <c r="AF539" s="39"/>
      <c r="AG539" s="39"/>
      <c r="AH539" s="39"/>
      <c r="AI539" s="39">
        <v>0</v>
      </c>
      <c r="AJ539" s="39"/>
      <c r="AK539" s="39">
        <v>0</v>
      </c>
      <c r="AL539" s="73"/>
      <c r="AM539"/>
    </row>
    <row r="540" spans="1:39" ht="19.5" customHeight="1" x14ac:dyDescent="0.2">
      <c r="D540" s="47" t="s">
        <v>97</v>
      </c>
      <c r="F540" s="48">
        <v>5</v>
      </c>
      <c r="G540" s="49"/>
      <c r="H540" s="49"/>
      <c r="I540" s="49"/>
      <c r="J540" s="48">
        <v>3</v>
      </c>
      <c r="K540" s="48">
        <v>0</v>
      </c>
      <c r="L540" s="49"/>
      <c r="M540" s="48">
        <v>3</v>
      </c>
      <c r="N540" s="49"/>
      <c r="O540" s="49"/>
      <c r="P540" s="49"/>
      <c r="Q540" s="48">
        <v>0</v>
      </c>
      <c r="R540" s="48">
        <v>1</v>
      </c>
      <c r="S540" s="48">
        <v>0</v>
      </c>
      <c r="T540" s="48">
        <v>0</v>
      </c>
      <c r="U540" s="48">
        <v>0</v>
      </c>
      <c r="V540" s="48">
        <v>0</v>
      </c>
      <c r="W540" s="49"/>
      <c r="X540" s="48">
        <v>0</v>
      </c>
      <c r="Y540" s="48">
        <v>0</v>
      </c>
      <c r="Z540" s="49"/>
      <c r="AA540" s="48">
        <v>1</v>
      </c>
      <c r="AB540" s="49"/>
      <c r="AC540" s="49"/>
      <c r="AD540" s="49"/>
      <c r="AE540" s="48">
        <v>7</v>
      </c>
      <c r="AF540" s="49"/>
      <c r="AG540" s="49"/>
      <c r="AH540" s="49"/>
      <c r="AI540" s="48">
        <v>0</v>
      </c>
      <c r="AJ540" s="49"/>
      <c r="AK540" s="48">
        <v>0</v>
      </c>
      <c r="AL540" s="73"/>
      <c r="AM540"/>
    </row>
    <row r="541" spans="1:39" ht="20.100000000000001" customHeight="1" x14ac:dyDescent="0.2">
      <c r="D541" s="2" t="s">
        <v>113</v>
      </c>
      <c r="F541" s="39">
        <v>63</v>
      </c>
      <c r="G541" s="39"/>
      <c r="H541" s="39"/>
      <c r="I541" s="39"/>
      <c r="J541" s="39">
        <v>0</v>
      </c>
      <c r="K541" s="39">
        <v>0</v>
      </c>
      <c r="L541" s="39"/>
      <c r="M541" s="39">
        <v>0</v>
      </c>
      <c r="N541" s="39"/>
      <c r="O541" s="39"/>
      <c r="P541" s="39"/>
      <c r="Q541" s="39">
        <v>0</v>
      </c>
      <c r="R541" s="39">
        <v>5</v>
      </c>
      <c r="S541" s="39">
        <v>0</v>
      </c>
      <c r="T541" s="39">
        <v>0</v>
      </c>
      <c r="U541" s="39">
        <v>0</v>
      </c>
      <c r="V541" s="39">
        <v>0</v>
      </c>
      <c r="W541" s="39"/>
      <c r="X541" s="39">
        <v>1</v>
      </c>
      <c r="Y541" s="39">
        <v>0</v>
      </c>
      <c r="Z541" s="39"/>
      <c r="AA541" s="39">
        <v>6</v>
      </c>
      <c r="AB541" s="39"/>
      <c r="AC541" s="39"/>
      <c r="AD541" s="39"/>
      <c r="AE541" s="39">
        <v>57</v>
      </c>
      <c r="AF541" s="39"/>
      <c r="AG541" s="39"/>
      <c r="AH541" s="39"/>
      <c r="AI541" s="39">
        <v>0</v>
      </c>
      <c r="AJ541" s="39"/>
      <c r="AK541" s="39">
        <v>0</v>
      </c>
      <c r="AL541" s="73"/>
      <c r="AM541"/>
    </row>
    <row r="542" spans="1:39" ht="19.5" customHeight="1" x14ac:dyDescent="0.2">
      <c r="D542" s="47" t="s">
        <v>99</v>
      </c>
      <c r="F542" s="48">
        <v>4</v>
      </c>
      <c r="G542" s="49"/>
      <c r="H542" s="49"/>
      <c r="I542" s="49"/>
      <c r="J542" s="48">
        <v>0</v>
      </c>
      <c r="K542" s="48">
        <v>0</v>
      </c>
      <c r="L542" s="49"/>
      <c r="M542" s="48">
        <v>0</v>
      </c>
      <c r="N542" s="49"/>
      <c r="O542" s="49"/>
      <c r="P542" s="49"/>
      <c r="Q542" s="48">
        <v>0</v>
      </c>
      <c r="R542" s="48">
        <v>3</v>
      </c>
      <c r="S542" s="48">
        <v>0</v>
      </c>
      <c r="T542" s="48">
        <v>0</v>
      </c>
      <c r="U542" s="48">
        <v>0</v>
      </c>
      <c r="V542" s="48">
        <v>0</v>
      </c>
      <c r="W542" s="49"/>
      <c r="X542" s="48">
        <v>0</v>
      </c>
      <c r="Y542" s="48">
        <v>0</v>
      </c>
      <c r="Z542" s="49"/>
      <c r="AA542" s="48">
        <v>3</v>
      </c>
      <c r="AB542" s="49"/>
      <c r="AC542" s="49"/>
      <c r="AD542" s="49"/>
      <c r="AE542" s="48">
        <v>1</v>
      </c>
      <c r="AF542" s="49"/>
      <c r="AG542" s="49"/>
      <c r="AH542" s="49"/>
      <c r="AI542" s="48">
        <v>0</v>
      </c>
      <c r="AJ542" s="49"/>
      <c r="AK542" s="48">
        <v>0</v>
      </c>
      <c r="AL542" s="73"/>
      <c r="AM542"/>
    </row>
    <row r="543" spans="1:39" ht="20.100000000000001" customHeight="1" x14ac:dyDescent="0.2">
      <c r="D543" s="2" t="s">
        <v>116</v>
      </c>
      <c r="F543" s="39">
        <v>183</v>
      </c>
      <c r="G543" s="39"/>
      <c r="H543" s="39"/>
      <c r="I543" s="39"/>
      <c r="J543" s="39">
        <v>4</v>
      </c>
      <c r="K543" s="39">
        <v>0</v>
      </c>
      <c r="L543" s="39"/>
      <c r="M543" s="39">
        <v>4</v>
      </c>
      <c r="N543" s="39"/>
      <c r="O543" s="39"/>
      <c r="P543" s="39"/>
      <c r="Q543" s="39">
        <v>0</v>
      </c>
      <c r="R543" s="39">
        <v>9</v>
      </c>
      <c r="S543" s="39">
        <v>0</v>
      </c>
      <c r="T543" s="39">
        <v>0</v>
      </c>
      <c r="U543" s="39">
        <v>0</v>
      </c>
      <c r="V543" s="39">
        <v>0</v>
      </c>
      <c r="W543" s="39"/>
      <c r="X543" s="39">
        <v>5</v>
      </c>
      <c r="Y543" s="39">
        <v>0</v>
      </c>
      <c r="Z543" s="39"/>
      <c r="AA543" s="39">
        <v>14</v>
      </c>
      <c r="AB543" s="39"/>
      <c r="AC543" s="39"/>
      <c r="AD543" s="39"/>
      <c r="AE543" s="39">
        <v>173</v>
      </c>
      <c r="AF543" s="39"/>
      <c r="AG543" s="39"/>
      <c r="AH543" s="39"/>
      <c r="AI543" s="39">
        <v>0</v>
      </c>
      <c r="AJ543" s="39"/>
      <c r="AK543" s="39">
        <v>0</v>
      </c>
      <c r="AL543" s="73"/>
      <c r="AM543"/>
    </row>
    <row r="544" spans="1:39" ht="19.5" customHeight="1" x14ac:dyDescent="0.2">
      <c r="D544" s="47" t="s">
        <v>103</v>
      </c>
      <c r="F544" s="48">
        <v>5</v>
      </c>
      <c r="G544" s="49"/>
      <c r="H544" s="49"/>
      <c r="I544" s="49"/>
      <c r="J544" s="48">
        <v>2</v>
      </c>
      <c r="K544" s="48">
        <v>0</v>
      </c>
      <c r="L544" s="49"/>
      <c r="M544" s="48">
        <v>2</v>
      </c>
      <c r="N544" s="49"/>
      <c r="O544" s="49"/>
      <c r="P544" s="49"/>
      <c r="Q544" s="48">
        <v>0</v>
      </c>
      <c r="R544" s="48">
        <v>6</v>
      </c>
      <c r="S544" s="48">
        <v>0</v>
      </c>
      <c r="T544" s="48">
        <v>0</v>
      </c>
      <c r="U544" s="48">
        <v>0</v>
      </c>
      <c r="V544" s="48">
        <v>0</v>
      </c>
      <c r="W544" s="49"/>
      <c r="X544" s="48">
        <v>1</v>
      </c>
      <c r="Y544" s="48">
        <v>0</v>
      </c>
      <c r="Z544" s="49"/>
      <c r="AA544" s="48">
        <v>7</v>
      </c>
      <c r="AB544" s="49"/>
      <c r="AC544" s="49"/>
      <c r="AD544" s="49"/>
      <c r="AE544" s="48">
        <v>0</v>
      </c>
      <c r="AF544" s="49"/>
      <c r="AG544" s="49"/>
      <c r="AH544" s="49"/>
      <c r="AI544" s="48">
        <v>0</v>
      </c>
      <c r="AJ544" s="49"/>
      <c r="AK544" s="48">
        <v>0</v>
      </c>
      <c r="AL544" s="73"/>
      <c r="AM544"/>
    </row>
    <row r="545" spans="1:39" ht="20.100000000000001" customHeight="1" x14ac:dyDescent="0.2">
      <c r="D545" s="2" t="s">
        <v>104</v>
      </c>
      <c r="F545" s="39">
        <v>36</v>
      </c>
      <c r="G545" s="39"/>
      <c r="H545" s="39"/>
      <c r="I545" s="39"/>
      <c r="J545" s="39">
        <v>1</v>
      </c>
      <c r="K545" s="39">
        <v>0</v>
      </c>
      <c r="L545" s="39"/>
      <c r="M545" s="39">
        <v>1</v>
      </c>
      <c r="N545" s="39"/>
      <c r="O545" s="39"/>
      <c r="P545" s="39"/>
      <c r="Q545" s="39">
        <v>0</v>
      </c>
      <c r="R545" s="39">
        <v>7</v>
      </c>
      <c r="S545" s="39">
        <v>0</v>
      </c>
      <c r="T545" s="39">
        <v>0</v>
      </c>
      <c r="U545" s="39">
        <v>0</v>
      </c>
      <c r="V545" s="39">
        <v>0</v>
      </c>
      <c r="W545" s="39"/>
      <c r="X545" s="39">
        <v>2</v>
      </c>
      <c r="Y545" s="39">
        <v>1</v>
      </c>
      <c r="Z545" s="39"/>
      <c r="AA545" s="39">
        <v>10</v>
      </c>
      <c r="AB545" s="39"/>
      <c r="AC545" s="39"/>
      <c r="AD545" s="39"/>
      <c r="AE545" s="39">
        <v>27</v>
      </c>
      <c r="AF545" s="39"/>
      <c r="AG545" s="39"/>
      <c r="AH545" s="39"/>
      <c r="AI545" s="39">
        <v>0</v>
      </c>
      <c r="AJ545" s="39"/>
      <c r="AK545" s="39">
        <v>0</v>
      </c>
      <c r="AL545" s="73"/>
      <c r="AM545"/>
    </row>
    <row r="546" spans="1:39" ht="19.5" customHeight="1" x14ac:dyDescent="0.2">
      <c r="D546" s="47" t="s">
        <v>117</v>
      </c>
      <c r="F546" s="48">
        <v>20</v>
      </c>
      <c r="G546" s="49"/>
      <c r="H546" s="49"/>
      <c r="I546" s="49"/>
      <c r="J546" s="48">
        <v>2</v>
      </c>
      <c r="K546" s="48">
        <v>0</v>
      </c>
      <c r="L546" s="49"/>
      <c r="M546" s="48">
        <v>2</v>
      </c>
      <c r="N546" s="49"/>
      <c r="O546" s="49"/>
      <c r="P546" s="49"/>
      <c r="Q546" s="48">
        <v>0</v>
      </c>
      <c r="R546" s="48">
        <v>5</v>
      </c>
      <c r="S546" s="48">
        <v>0</v>
      </c>
      <c r="T546" s="48">
        <v>0</v>
      </c>
      <c r="U546" s="48">
        <v>0</v>
      </c>
      <c r="V546" s="48">
        <v>0</v>
      </c>
      <c r="W546" s="49"/>
      <c r="X546" s="48">
        <v>1</v>
      </c>
      <c r="Y546" s="48">
        <v>0</v>
      </c>
      <c r="Z546" s="49"/>
      <c r="AA546" s="48">
        <v>6</v>
      </c>
      <c r="AB546" s="49"/>
      <c r="AC546" s="49"/>
      <c r="AD546" s="49"/>
      <c r="AE546" s="48">
        <v>16</v>
      </c>
      <c r="AF546" s="49"/>
      <c r="AG546" s="49"/>
      <c r="AH546" s="49"/>
      <c r="AI546" s="48">
        <v>0</v>
      </c>
      <c r="AJ546" s="49"/>
      <c r="AK546" s="48">
        <v>0</v>
      </c>
      <c r="AL546" s="73"/>
      <c r="AM546"/>
    </row>
    <row r="547" spans="1:39" ht="20.100000000000001" customHeight="1" x14ac:dyDescent="0.2">
      <c r="D547" s="2" t="s">
        <v>106</v>
      </c>
      <c r="F547" s="39">
        <v>14</v>
      </c>
      <c r="G547" s="39"/>
      <c r="H547" s="39"/>
      <c r="I547" s="39"/>
      <c r="J547" s="39">
        <v>3</v>
      </c>
      <c r="K547" s="39">
        <v>0</v>
      </c>
      <c r="L547" s="39"/>
      <c r="M547" s="39">
        <v>3</v>
      </c>
      <c r="N547" s="39"/>
      <c r="O547" s="39"/>
      <c r="P547" s="39"/>
      <c r="Q547" s="39">
        <v>0</v>
      </c>
      <c r="R547" s="39">
        <v>3</v>
      </c>
      <c r="S547" s="39">
        <v>0</v>
      </c>
      <c r="T547" s="39">
        <v>0</v>
      </c>
      <c r="U547" s="39">
        <v>0</v>
      </c>
      <c r="V547" s="39">
        <v>0</v>
      </c>
      <c r="W547" s="39"/>
      <c r="X547" s="39">
        <v>3</v>
      </c>
      <c r="Y547" s="39">
        <v>0</v>
      </c>
      <c r="Z547" s="39"/>
      <c r="AA547" s="39">
        <v>6</v>
      </c>
      <c r="AB547" s="39"/>
      <c r="AC547" s="39"/>
      <c r="AD547" s="39"/>
      <c r="AE547" s="39">
        <v>11</v>
      </c>
      <c r="AF547" s="39"/>
      <c r="AG547" s="39"/>
      <c r="AH547" s="39"/>
      <c r="AI547" s="39">
        <v>0</v>
      </c>
      <c r="AJ547" s="39"/>
      <c r="AK547" s="39">
        <v>0</v>
      </c>
      <c r="AL547" s="73"/>
      <c r="AM547"/>
    </row>
    <row r="548" spans="1:39" ht="19.5" customHeight="1" x14ac:dyDescent="0.2">
      <c r="D548" s="47" t="s">
        <v>185</v>
      </c>
      <c r="F548" s="48">
        <v>0</v>
      </c>
      <c r="G548" s="49"/>
      <c r="H548" s="49"/>
      <c r="I548" s="49"/>
      <c r="J548" s="48">
        <v>3</v>
      </c>
      <c r="K548" s="48">
        <v>0</v>
      </c>
      <c r="L548" s="49"/>
      <c r="M548" s="48">
        <v>3</v>
      </c>
      <c r="N548" s="49"/>
      <c r="O548" s="49"/>
      <c r="P548" s="49"/>
      <c r="Q548" s="48">
        <v>0</v>
      </c>
      <c r="R548" s="48">
        <v>0</v>
      </c>
      <c r="S548" s="48">
        <v>0</v>
      </c>
      <c r="T548" s="48">
        <v>0</v>
      </c>
      <c r="U548" s="48">
        <v>0</v>
      </c>
      <c r="V548" s="48">
        <v>0</v>
      </c>
      <c r="W548" s="49"/>
      <c r="X548" s="48">
        <v>2</v>
      </c>
      <c r="Y548" s="48">
        <v>1</v>
      </c>
      <c r="Z548" s="49"/>
      <c r="AA548" s="48">
        <v>3</v>
      </c>
      <c r="AB548" s="49"/>
      <c r="AC548" s="49"/>
      <c r="AD548" s="49"/>
      <c r="AE548" s="48">
        <v>0</v>
      </c>
      <c r="AF548" s="49"/>
      <c r="AG548" s="49"/>
      <c r="AH548" s="49"/>
      <c r="AI548" s="48">
        <v>0</v>
      </c>
      <c r="AJ548" s="49"/>
      <c r="AK548" s="48">
        <v>0</v>
      </c>
      <c r="AL548" s="73"/>
      <c r="AM548"/>
    </row>
    <row r="549" spans="1:39" ht="20.100000000000001" customHeight="1" x14ac:dyDescent="0.2">
      <c r="D549" s="2" t="s">
        <v>108</v>
      </c>
      <c r="F549" s="39">
        <v>0</v>
      </c>
      <c r="G549" s="39"/>
      <c r="H549" s="39"/>
      <c r="I549" s="39"/>
      <c r="J549" s="39">
        <v>0</v>
      </c>
      <c r="K549" s="39">
        <v>0</v>
      </c>
      <c r="L549" s="39"/>
      <c r="M549" s="39">
        <v>0</v>
      </c>
      <c r="N549" s="39"/>
      <c r="O549" s="39"/>
      <c r="P549" s="39"/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39"/>
      <c r="X549" s="39">
        <v>0</v>
      </c>
      <c r="Y549" s="39">
        <v>0</v>
      </c>
      <c r="Z549" s="39"/>
      <c r="AA549" s="39">
        <v>0</v>
      </c>
      <c r="AB549" s="39"/>
      <c r="AC549" s="39"/>
      <c r="AD549" s="39"/>
      <c r="AE549" s="39">
        <v>0</v>
      </c>
      <c r="AF549" s="39"/>
      <c r="AG549" s="39"/>
      <c r="AH549" s="39"/>
      <c r="AI549" s="39">
        <v>0</v>
      </c>
      <c r="AJ549" s="39"/>
      <c r="AK549" s="39">
        <v>0</v>
      </c>
      <c r="AL549" s="73"/>
      <c r="AM549"/>
    </row>
    <row r="550" spans="1:39" ht="20.100000000000001" customHeight="1" x14ac:dyDescent="0.2"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73"/>
      <c r="AM550"/>
    </row>
    <row r="551" spans="1:39" s="1" customFormat="1" ht="20.100000000000001" customHeight="1" x14ac:dyDescent="0.25">
      <c r="A551" s="3"/>
      <c r="B551" s="6"/>
      <c r="C551" s="51" t="s">
        <v>159</v>
      </c>
      <c r="D551" s="52"/>
      <c r="E551" s="5"/>
      <c r="F551" s="53">
        <v>348</v>
      </c>
      <c r="G551" s="54"/>
      <c r="H551" s="54"/>
      <c r="I551" s="54"/>
      <c r="J551" s="53">
        <v>23</v>
      </c>
      <c r="K551" s="53">
        <v>0</v>
      </c>
      <c r="L551" s="54"/>
      <c r="M551" s="53">
        <v>23</v>
      </c>
      <c r="N551" s="54"/>
      <c r="O551" s="54"/>
      <c r="P551" s="54"/>
      <c r="Q551" s="53">
        <v>0</v>
      </c>
      <c r="R551" s="53">
        <v>43</v>
      </c>
      <c r="S551" s="53">
        <v>0</v>
      </c>
      <c r="T551" s="53">
        <v>0</v>
      </c>
      <c r="U551" s="53">
        <v>0</v>
      </c>
      <c r="V551" s="53">
        <v>0</v>
      </c>
      <c r="W551" s="54"/>
      <c r="X551" s="53">
        <v>16</v>
      </c>
      <c r="Y551" s="53">
        <v>2</v>
      </c>
      <c r="Z551" s="54"/>
      <c r="AA551" s="53">
        <v>61</v>
      </c>
      <c r="AB551" s="54"/>
      <c r="AC551" s="54"/>
      <c r="AD551" s="54"/>
      <c r="AE551" s="53">
        <v>310</v>
      </c>
      <c r="AF551" s="54"/>
      <c r="AG551" s="54"/>
      <c r="AH551" s="54"/>
      <c r="AI551" s="53">
        <v>0</v>
      </c>
      <c r="AJ551" s="54"/>
      <c r="AK551" s="53">
        <v>0</v>
      </c>
      <c r="AL551" s="73"/>
    </row>
    <row r="552" spans="1:39" s="1" customFormat="1" ht="20.100000000000001" customHeight="1" x14ac:dyDescent="0.2">
      <c r="A552" s="3"/>
      <c r="B552" s="6"/>
      <c r="C552" s="3"/>
      <c r="D552" s="3"/>
      <c r="E552" s="5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73"/>
    </row>
    <row r="553" spans="1:39" s="1" customFormat="1" ht="20.100000000000001" customHeight="1" x14ac:dyDescent="0.2">
      <c r="A553" s="3"/>
      <c r="B553" s="6"/>
      <c r="C553" s="3" t="s">
        <v>146</v>
      </c>
      <c r="D553" s="3"/>
      <c r="E553" s="5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73"/>
    </row>
    <row r="554" spans="1:39" s="1" customFormat="1" ht="20.100000000000001" customHeight="1" x14ac:dyDescent="0.2">
      <c r="A554" s="3"/>
      <c r="B554" s="6"/>
      <c r="C554" s="3"/>
      <c r="D554" s="50" t="s">
        <v>96</v>
      </c>
      <c r="E554" s="5"/>
      <c r="F554" s="39">
        <v>0</v>
      </c>
      <c r="G554" s="39"/>
      <c r="H554" s="39"/>
      <c r="I554" s="39"/>
      <c r="J554" s="39">
        <v>0</v>
      </c>
      <c r="K554" s="39">
        <v>0</v>
      </c>
      <c r="L554" s="39"/>
      <c r="M554" s="39">
        <v>0</v>
      </c>
      <c r="N554" s="39"/>
      <c r="O554" s="39"/>
      <c r="P554" s="39"/>
      <c r="Q554" s="39">
        <v>0</v>
      </c>
      <c r="R554" s="39">
        <v>0</v>
      </c>
      <c r="S554" s="39">
        <v>0</v>
      </c>
      <c r="T554" s="39">
        <v>0</v>
      </c>
      <c r="U554" s="39">
        <v>0</v>
      </c>
      <c r="V554" s="39">
        <v>0</v>
      </c>
      <c r="W554" s="39"/>
      <c r="X554" s="39">
        <v>0</v>
      </c>
      <c r="Y554" s="39">
        <v>0</v>
      </c>
      <c r="Z554" s="39"/>
      <c r="AA554" s="39">
        <v>0</v>
      </c>
      <c r="AB554" s="39"/>
      <c r="AC554" s="39"/>
      <c r="AD554" s="39"/>
      <c r="AE554" s="39">
        <v>0</v>
      </c>
      <c r="AF554" s="39"/>
      <c r="AG554" s="39"/>
      <c r="AH554" s="39"/>
      <c r="AI554" s="39">
        <v>0</v>
      </c>
      <c r="AJ554" s="39"/>
      <c r="AK554" s="39">
        <v>0</v>
      </c>
      <c r="AL554" s="73"/>
    </row>
    <row r="555" spans="1:39" s="1" customFormat="1" ht="20.100000000000001" customHeight="1" x14ac:dyDescent="0.2">
      <c r="A555" s="3"/>
      <c r="B555" s="6"/>
      <c r="C555" s="3"/>
      <c r="D555" s="3"/>
      <c r="E555" s="5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73"/>
    </row>
    <row r="556" spans="1:39" s="1" customFormat="1" ht="20.100000000000001" customHeight="1" x14ac:dyDescent="0.25">
      <c r="A556" s="3"/>
      <c r="B556" s="6"/>
      <c r="C556" s="51" t="s">
        <v>153</v>
      </c>
      <c r="D556" s="52"/>
      <c r="E556" s="5"/>
      <c r="F556" s="53">
        <v>0</v>
      </c>
      <c r="G556" s="54"/>
      <c r="H556" s="54"/>
      <c r="I556" s="54"/>
      <c r="J556" s="53">
        <v>0</v>
      </c>
      <c r="K556" s="53">
        <v>0</v>
      </c>
      <c r="L556" s="54"/>
      <c r="M556" s="53">
        <v>0</v>
      </c>
      <c r="N556" s="54"/>
      <c r="O556" s="54"/>
      <c r="P556" s="54"/>
      <c r="Q556" s="53">
        <v>0</v>
      </c>
      <c r="R556" s="53">
        <v>0</v>
      </c>
      <c r="S556" s="53">
        <v>0</v>
      </c>
      <c r="T556" s="53">
        <v>0</v>
      </c>
      <c r="U556" s="53">
        <v>0</v>
      </c>
      <c r="V556" s="53">
        <v>0</v>
      </c>
      <c r="W556" s="54"/>
      <c r="X556" s="53">
        <v>0</v>
      </c>
      <c r="Y556" s="53">
        <v>0</v>
      </c>
      <c r="Z556" s="54"/>
      <c r="AA556" s="53">
        <v>0</v>
      </c>
      <c r="AB556" s="54"/>
      <c r="AC556" s="54"/>
      <c r="AD556" s="54"/>
      <c r="AE556" s="53">
        <v>0</v>
      </c>
      <c r="AF556" s="54"/>
      <c r="AG556" s="54"/>
      <c r="AH556" s="54"/>
      <c r="AI556" s="53">
        <v>0</v>
      </c>
      <c r="AJ556" s="54"/>
      <c r="AK556" s="53">
        <v>0</v>
      </c>
      <c r="AL556" s="73"/>
    </row>
    <row r="557" spans="1:39" s="1" customFormat="1" ht="20.100000000000001" customHeight="1" x14ac:dyDescent="0.2">
      <c r="A557" s="3"/>
      <c r="B557" s="6"/>
      <c r="C557" s="3"/>
      <c r="D557" s="3"/>
      <c r="E557" s="5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73"/>
    </row>
    <row r="558" spans="1:39" s="1" customFormat="1" ht="20.100000000000001" customHeight="1" x14ac:dyDescent="0.2">
      <c r="A558" s="3"/>
      <c r="B558" s="6"/>
      <c r="C558" s="3" t="s">
        <v>0</v>
      </c>
      <c r="D558" s="3"/>
      <c r="E558" s="5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73"/>
    </row>
    <row r="559" spans="1:39" s="1" customFormat="1" ht="20.100000000000001" customHeight="1" x14ac:dyDescent="0.2">
      <c r="A559" s="3"/>
      <c r="B559" s="6"/>
      <c r="C559" s="3"/>
      <c r="D559" s="2" t="s">
        <v>96</v>
      </c>
      <c r="E559" s="5"/>
      <c r="F559" s="39">
        <v>47</v>
      </c>
      <c r="G559" s="39"/>
      <c r="H559" s="39"/>
      <c r="I559" s="39"/>
      <c r="J559" s="39">
        <v>3</v>
      </c>
      <c r="K559" s="39">
        <v>0</v>
      </c>
      <c r="L559" s="39"/>
      <c r="M559" s="39">
        <v>3</v>
      </c>
      <c r="N559" s="39"/>
      <c r="O559" s="39"/>
      <c r="P559" s="39"/>
      <c r="Q559" s="39">
        <v>1</v>
      </c>
      <c r="R559" s="39">
        <v>9</v>
      </c>
      <c r="S559" s="39">
        <v>0</v>
      </c>
      <c r="T559" s="39">
        <v>0</v>
      </c>
      <c r="U559" s="39">
        <v>0</v>
      </c>
      <c r="V559" s="39">
        <v>0</v>
      </c>
      <c r="W559" s="39"/>
      <c r="X559" s="39">
        <v>8</v>
      </c>
      <c r="Y559" s="39">
        <v>0</v>
      </c>
      <c r="Z559" s="39"/>
      <c r="AA559" s="39">
        <v>18</v>
      </c>
      <c r="AB559" s="39"/>
      <c r="AC559" s="39"/>
      <c r="AD559" s="39"/>
      <c r="AE559" s="39">
        <v>32</v>
      </c>
      <c r="AF559" s="39"/>
      <c r="AG559" s="39"/>
      <c r="AH559" s="39"/>
      <c r="AI559" s="39">
        <v>0</v>
      </c>
      <c r="AJ559" s="39"/>
      <c r="AK559" s="39">
        <v>0</v>
      </c>
      <c r="AL559" s="73"/>
    </row>
    <row r="560" spans="1:39" ht="19.5" customHeight="1" x14ac:dyDescent="0.2">
      <c r="D560" s="47" t="s">
        <v>97</v>
      </c>
      <c r="F560" s="48">
        <v>204</v>
      </c>
      <c r="G560" s="49"/>
      <c r="H560" s="49"/>
      <c r="I560" s="49"/>
      <c r="J560" s="48">
        <v>1</v>
      </c>
      <c r="K560" s="48">
        <v>0</v>
      </c>
      <c r="L560" s="49"/>
      <c r="M560" s="48">
        <v>1</v>
      </c>
      <c r="N560" s="49"/>
      <c r="O560" s="49"/>
      <c r="P560" s="49"/>
      <c r="Q560" s="48">
        <v>0</v>
      </c>
      <c r="R560" s="48">
        <v>4</v>
      </c>
      <c r="S560" s="48">
        <v>0</v>
      </c>
      <c r="T560" s="48">
        <v>0</v>
      </c>
      <c r="U560" s="48">
        <v>0</v>
      </c>
      <c r="V560" s="48">
        <v>0</v>
      </c>
      <c r="W560" s="49"/>
      <c r="X560" s="48">
        <v>7</v>
      </c>
      <c r="Y560" s="48">
        <v>0</v>
      </c>
      <c r="Z560" s="49"/>
      <c r="AA560" s="48">
        <v>11</v>
      </c>
      <c r="AB560" s="49"/>
      <c r="AC560" s="49"/>
      <c r="AD560" s="49"/>
      <c r="AE560" s="48">
        <v>194</v>
      </c>
      <c r="AF560" s="49"/>
      <c r="AG560" s="49"/>
      <c r="AH560" s="49"/>
      <c r="AI560" s="48">
        <v>0</v>
      </c>
      <c r="AJ560" s="49"/>
      <c r="AK560" s="48">
        <v>0</v>
      </c>
      <c r="AL560" s="73"/>
      <c r="AM560"/>
    </row>
    <row r="561" spans="1:39" s="1" customFormat="1" ht="20.100000000000001" customHeight="1" x14ac:dyDescent="0.2">
      <c r="A561" s="3"/>
      <c r="B561" s="6"/>
      <c r="C561" s="3"/>
      <c r="D561" s="2" t="s">
        <v>98</v>
      </c>
      <c r="E561" s="5"/>
      <c r="F561" s="39">
        <v>13</v>
      </c>
      <c r="G561" s="39"/>
      <c r="H561" s="39"/>
      <c r="I561" s="39"/>
      <c r="J561" s="39">
        <v>1</v>
      </c>
      <c r="K561" s="39">
        <v>0</v>
      </c>
      <c r="L561" s="39"/>
      <c r="M561" s="39">
        <v>1</v>
      </c>
      <c r="N561" s="39"/>
      <c r="O561" s="39"/>
      <c r="P561" s="39"/>
      <c r="Q561" s="39">
        <v>0</v>
      </c>
      <c r="R561" s="39">
        <v>0</v>
      </c>
      <c r="S561" s="39">
        <v>0</v>
      </c>
      <c r="T561" s="39">
        <v>0</v>
      </c>
      <c r="U561" s="39">
        <v>0</v>
      </c>
      <c r="V561" s="39">
        <v>0</v>
      </c>
      <c r="W561" s="39"/>
      <c r="X561" s="39">
        <v>4</v>
      </c>
      <c r="Y561" s="39">
        <v>0</v>
      </c>
      <c r="Z561" s="39"/>
      <c r="AA561" s="39">
        <v>4</v>
      </c>
      <c r="AB561" s="39"/>
      <c r="AC561" s="39"/>
      <c r="AD561" s="39"/>
      <c r="AE561" s="39">
        <v>10</v>
      </c>
      <c r="AF561" s="39"/>
      <c r="AG561" s="39"/>
      <c r="AH561" s="39"/>
      <c r="AI561" s="39">
        <v>0</v>
      </c>
      <c r="AJ561" s="39"/>
      <c r="AK561" s="39">
        <v>0</v>
      </c>
      <c r="AL561" s="73"/>
    </row>
    <row r="562" spans="1:39" s="1" customFormat="1" ht="20.100000000000001" customHeight="1" x14ac:dyDescent="0.2">
      <c r="A562" s="3"/>
      <c r="B562" s="6"/>
      <c r="C562" s="3"/>
      <c r="D562" s="3"/>
      <c r="E562" s="5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73"/>
    </row>
    <row r="563" spans="1:39" s="1" customFormat="1" ht="20.100000000000001" customHeight="1" x14ac:dyDescent="0.25">
      <c r="A563" s="3"/>
      <c r="B563" s="6"/>
      <c r="C563" s="51" t="s">
        <v>120</v>
      </c>
      <c r="D563" s="52"/>
      <c r="E563" s="5"/>
      <c r="F563" s="53">
        <v>264</v>
      </c>
      <c r="G563" s="54"/>
      <c r="H563" s="54"/>
      <c r="I563" s="54"/>
      <c r="J563" s="53">
        <v>5</v>
      </c>
      <c r="K563" s="53">
        <v>0</v>
      </c>
      <c r="L563" s="54"/>
      <c r="M563" s="53">
        <v>5</v>
      </c>
      <c r="N563" s="54"/>
      <c r="O563" s="54"/>
      <c r="P563" s="54"/>
      <c r="Q563" s="53">
        <v>1</v>
      </c>
      <c r="R563" s="53">
        <v>13</v>
      </c>
      <c r="S563" s="53">
        <v>0</v>
      </c>
      <c r="T563" s="53">
        <v>0</v>
      </c>
      <c r="U563" s="53">
        <v>0</v>
      </c>
      <c r="V563" s="53">
        <v>0</v>
      </c>
      <c r="W563" s="54"/>
      <c r="X563" s="53">
        <v>19</v>
      </c>
      <c r="Y563" s="53">
        <v>0</v>
      </c>
      <c r="Z563" s="54"/>
      <c r="AA563" s="53">
        <v>33</v>
      </c>
      <c r="AB563" s="54"/>
      <c r="AC563" s="54"/>
      <c r="AD563" s="54"/>
      <c r="AE563" s="53">
        <v>236</v>
      </c>
      <c r="AF563" s="54"/>
      <c r="AG563" s="54"/>
      <c r="AH563" s="54"/>
      <c r="AI563" s="53">
        <v>0</v>
      </c>
      <c r="AJ563" s="54"/>
      <c r="AK563" s="53">
        <v>0</v>
      </c>
      <c r="AL563" s="73"/>
    </row>
    <row r="564" spans="1:39" s="1" customFormat="1" ht="20.100000000000001" customHeight="1" x14ac:dyDescent="0.2">
      <c r="A564" s="3"/>
      <c r="B564" s="6"/>
      <c r="C564" s="3"/>
      <c r="D564" s="3"/>
      <c r="E564" s="5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73"/>
    </row>
    <row r="565" spans="1:39" s="1" customFormat="1" ht="20.100000000000001" customHeight="1" x14ac:dyDescent="0.25">
      <c r="A565" s="3"/>
      <c r="B565" s="57" t="s">
        <v>268</v>
      </c>
      <c r="C565" s="58"/>
      <c r="D565" s="58"/>
      <c r="E565" s="5"/>
      <c r="F565" s="59">
        <v>612</v>
      </c>
      <c r="G565" s="54"/>
      <c r="H565" s="54"/>
      <c r="I565" s="54"/>
      <c r="J565" s="59">
        <v>28</v>
      </c>
      <c r="K565" s="59">
        <v>0</v>
      </c>
      <c r="L565" s="54"/>
      <c r="M565" s="59">
        <v>28</v>
      </c>
      <c r="N565" s="54"/>
      <c r="O565" s="54"/>
      <c r="P565" s="54"/>
      <c r="Q565" s="59">
        <v>1</v>
      </c>
      <c r="R565" s="59">
        <v>56</v>
      </c>
      <c r="S565" s="59">
        <v>0</v>
      </c>
      <c r="T565" s="59">
        <v>0</v>
      </c>
      <c r="U565" s="59">
        <v>0</v>
      </c>
      <c r="V565" s="59">
        <v>0</v>
      </c>
      <c r="W565" s="54"/>
      <c r="X565" s="59">
        <v>35</v>
      </c>
      <c r="Y565" s="59">
        <v>2</v>
      </c>
      <c r="Z565" s="54"/>
      <c r="AA565" s="59">
        <v>94</v>
      </c>
      <c r="AB565" s="54"/>
      <c r="AC565" s="54"/>
      <c r="AD565" s="54"/>
      <c r="AE565" s="59">
        <v>546</v>
      </c>
      <c r="AF565" s="54"/>
      <c r="AG565" s="54"/>
      <c r="AH565" s="54"/>
      <c r="AI565" s="59">
        <v>0</v>
      </c>
      <c r="AJ565" s="54"/>
      <c r="AK565" s="59">
        <v>0</v>
      </c>
      <c r="AL565" s="73"/>
    </row>
    <row r="566" spans="1:39" ht="20.100000000000001" customHeight="1" x14ac:dyDescent="0.2"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73"/>
      <c r="AM566"/>
    </row>
    <row r="567" spans="1:39" ht="20.100000000000001" customHeight="1" x14ac:dyDescent="0.2">
      <c r="B567" s="6" t="s">
        <v>269</v>
      </c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73"/>
      <c r="AM567"/>
    </row>
    <row r="568" spans="1:39" ht="20.100000000000001" customHeight="1" x14ac:dyDescent="0.2">
      <c r="C568" s="3" t="s">
        <v>0</v>
      </c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73"/>
      <c r="AM568"/>
    </row>
    <row r="569" spans="1:39" ht="20.100000000000001" customHeight="1" x14ac:dyDescent="0.2">
      <c r="D569" s="2" t="s">
        <v>96</v>
      </c>
      <c r="F569" s="39">
        <v>55</v>
      </c>
      <c r="G569" s="39"/>
      <c r="H569" s="39"/>
      <c r="I569" s="39"/>
      <c r="J569" s="39">
        <v>12</v>
      </c>
      <c r="K569" s="39">
        <v>0</v>
      </c>
      <c r="L569" s="39"/>
      <c r="M569" s="39">
        <v>12</v>
      </c>
      <c r="N569" s="39"/>
      <c r="O569" s="39"/>
      <c r="P569" s="39"/>
      <c r="Q569" s="39">
        <v>1</v>
      </c>
      <c r="R569" s="39">
        <v>10</v>
      </c>
      <c r="S569" s="39">
        <v>0</v>
      </c>
      <c r="T569" s="39">
        <v>0</v>
      </c>
      <c r="U569" s="39">
        <v>0</v>
      </c>
      <c r="V569" s="39">
        <v>0</v>
      </c>
      <c r="W569" s="39"/>
      <c r="X569" s="39">
        <v>14</v>
      </c>
      <c r="Y569" s="39">
        <v>1</v>
      </c>
      <c r="Z569" s="39"/>
      <c r="AA569" s="39">
        <v>26</v>
      </c>
      <c r="AB569" s="39"/>
      <c r="AC569" s="39"/>
      <c r="AD569" s="39"/>
      <c r="AE569" s="39">
        <v>41</v>
      </c>
      <c r="AF569" s="39"/>
      <c r="AG569" s="39"/>
      <c r="AH569" s="39"/>
      <c r="AI569" s="39">
        <v>0</v>
      </c>
      <c r="AJ569" s="39"/>
      <c r="AK569" s="39">
        <v>0</v>
      </c>
      <c r="AL569" s="73"/>
      <c r="AM569"/>
    </row>
    <row r="570" spans="1:39" ht="19.5" customHeight="1" x14ac:dyDescent="0.2">
      <c r="D570" s="47" t="s">
        <v>97</v>
      </c>
      <c r="F570" s="48">
        <v>138</v>
      </c>
      <c r="G570" s="49"/>
      <c r="H570" s="49"/>
      <c r="I570" s="49"/>
      <c r="J570" s="48">
        <v>20</v>
      </c>
      <c r="K570" s="48">
        <v>0</v>
      </c>
      <c r="L570" s="49"/>
      <c r="M570" s="48">
        <v>20</v>
      </c>
      <c r="N570" s="49"/>
      <c r="O570" s="49"/>
      <c r="P570" s="49"/>
      <c r="Q570" s="48">
        <v>0</v>
      </c>
      <c r="R570" s="48">
        <v>33</v>
      </c>
      <c r="S570" s="48">
        <v>0</v>
      </c>
      <c r="T570" s="48">
        <v>0</v>
      </c>
      <c r="U570" s="48">
        <v>0</v>
      </c>
      <c r="V570" s="48">
        <v>1</v>
      </c>
      <c r="W570" s="49"/>
      <c r="X570" s="48">
        <v>22</v>
      </c>
      <c r="Y570" s="48">
        <v>1</v>
      </c>
      <c r="Z570" s="49"/>
      <c r="AA570" s="48">
        <v>57</v>
      </c>
      <c r="AB570" s="49"/>
      <c r="AC570" s="49"/>
      <c r="AD570" s="49"/>
      <c r="AE570" s="48">
        <v>101</v>
      </c>
      <c r="AF570" s="49"/>
      <c r="AG570" s="49"/>
      <c r="AH570" s="49"/>
      <c r="AI570" s="48">
        <v>0</v>
      </c>
      <c r="AJ570" s="49"/>
      <c r="AK570" s="48">
        <v>0</v>
      </c>
      <c r="AL570" s="73"/>
      <c r="AM570"/>
    </row>
    <row r="571" spans="1:39" ht="20.100000000000001" customHeight="1" x14ac:dyDescent="0.2"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73"/>
      <c r="AM571"/>
    </row>
    <row r="572" spans="1:39" s="1" customFormat="1" ht="20.100000000000001" customHeight="1" x14ac:dyDescent="0.25">
      <c r="A572" s="3"/>
      <c r="B572" s="6"/>
      <c r="C572" s="51" t="s">
        <v>120</v>
      </c>
      <c r="D572" s="52"/>
      <c r="E572" s="5"/>
      <c r="F572" s="53">
        <v>193</v>
      </c>
      <c r="G572" s="54"/>
      <c r="H572" s="54"/>
      <c r="I572" s="54"/>
      <c r="J572" s="53">
        <v>32</v>
      </c>
      <c r="K572" s="53">
        <v>0</v>
      </c>
      <c r="L572" s="54"/>
      <c r="M572" s="53">
        <v>32</v>
      </c>
      <c r="N572" s="54"/>
      <c r="O572" s="54"/>
      <c r="P572" s="54"/>
      <c r="Q572" s="53">
        <v>1</v>
      </c>
      <c r="R572" s="53">
        <v>43</v>
      </c>
      <c r="S572" s="53">
        <v>0</v>
      </c>
      <c r="T572" s="53">
        <v>0</v>
      </c>
      <c r="U572" s="53">
        <v>0</v>
      </c>
      <c r="V572" s="53">
        <v>1</v>
      </c>
      <c r="W572" s="54"/>
      <c r="X572" s="53">
        <v>36</v>
      </c>
      <c r="Y572" s="53">
        <v>2</v>
      </c>
      <c r="Z572" s="54"/>
      <c r="AA572" s="53">
        <v>83</v>
      </c>
      <c r="AB572" s="54"/>
      <c r="AC572" s="54"/>
      <c r="AD572" s="54"/>
      <c r="AE572" s="53">
        <v>142</v>
      </c>
      <c r="AF572" s="54"/>
      <c r="AG572" s="54"/>
      <c r="AH572" s="54"/>
      <c r="AI572" s="53">
        <v>0</v>
      </c>
      <c r="AJ572" s="54"/>
      <c r="AK572" s="53">
        <v>0</v>
      </c>
      <c r="AL572" s="73"/>
    </row>
    <row r="573" spans="1:39" ht="20.100000000000001" customHeight="1" x14ac:dyDescent="0.2"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73"/>
      <c r="AM573"/>
    </row>
    <row r="574" spans="1:39" ht="20.100000000000001" customHeight="1" x14ac:dyDescent="0.2">
      <c r="C574" s="3" t="s">
        <v>249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73"/>
      <c r="AM574"/>
    </row>
    <row r="575" spans="1:39" ht="20.100000000000001" customHeight="1" x14ac:dyDescent="0.2">
      <c r="D575" s="2" t="s">
        <v>270</v>
      </c>
      <c r="F575" s="39">
        <v>0</v>
      </c>
      <c r="G575" s="39"/>
      <c r="H575" s="39"/>
      <c r="I575" s="39"/>
      <c r="J575" s="39">
        <v>0</v>
      </c>
      <c r="K575" s="39">
        <v>0</v>
      </c>
      <c r="L575" s="39"/>
      <c r="M575" s="39">
        <v>0</v>
      </c>
      <c r="N575" s="39"/>
      <c r="O575" s="39"/>
      <c r="P575" s="39"/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39"/>
      <c r="X575" s="39">
        <v>0</v>
      </c>
      <c r="Y575" s="39">
        <v>0</v>
      </c>
      <c r="Z575" s="39"/>
      <c r="AA575" s="39">
        <v>0</v>
      </c>
      <c r="AB575" s="39"/>
      <c r="AC575" s="39"/>
      <c r="AD575" s="39"/>
      <c r="AE575" s="39">
        <v>0</v>
      </c>
      <c r="AF575" s="39"/>
      <c r="AG575" s="39"/>
      <c r="AH575" s="39"/>
      <c r="AI575" s="39">
        <v>0</v>
      </c>
      <c r="AJ575" s="39"/>
      <c r="AK575" s="39">
        <v>0</v>
      </c>
      <c r="AL575" s="73"/>
      <c r="AM575"/>
    </row>
    <row r="576" spans="1:39" ht="20.100000000000001" customHeight="1" x14ac:dyDescent="0.2">
      <c r="D576" s="47" t="s">
        <v>271</v>
      </c>
      <c r="F576" s="48">
        <v>0</v>
      </c>
      <c r="G576" s="49"/>
      <c r="H576" s="49"/>
      <c r="I576" s="49"/>
      <c r="J576" s="48">
        <v>0</v>
      </c>
      <c r="K576" s="48">
        <v>0</v>
      </c>
      <c r="L576" s="49"/>
      <c r="M576" s="48">
        <v>0</v>
      </c>
      <c r="N576" s="49"/>
      <c r="O576" s="49"/>
      <c r="P576" s="49"/>
      <c r="Q576" s="48">
        <v>0</v>
      </c>
      <c r="R576" s="48">
        <v>0</v>
      </c>
      <c r="S576" s="48">
        <v>0</v>
      </c>
      <c r="T576" s="48">
        <v>0</v>
      </c>
      <c r="U576" s="48">
        <v>0</v>
      </c>
      <c r="V576" s="48">
        <v>0</v>
      </c>
      <c r="W576" s="49"/>
      <c r="X576" s="48">
        <v>0</v>
      </c>
      <c r="Y576" s="48">
        <v>0</v>
      </c>
      <c r="Z576" s="49"/>
      <c r="AA576" s="48">
        <v>0</v>
      </c>
      <c r="AB576" s="49"/>
      <c r="AC576" s="49"/>
      <c r="AD576" s="49"/>
      <c r="AE576" s="48">
        <v>0</v>
      </c>
      <c r="AF576" s="49"/>
      <c r="AG576" s="49"/>
      <c r="AH576" s="49"/>
      <c r="AI576" s="48">
        <v>0</v>
      </c>
      <c r="AJ576" s="49"/>
      <c r="AK576" s="48">
        <v>0</v>
      </c>
      <c r="AL576" s="73"/>
      <c r="AM576"/>
    </row>
    <row r="577" spans="1:39" ht="20.100000000000001" customHeight="1" x14ac:dyDescent="0.2">
      <c r="D577" s="2" t="s">
        <v>272</v>
      </c>
      <c r="F577" s="39">
        <v>4</v>
      </c>
      <c r="G577" s="39"/>
      <c r="H577" s="39"/>
      <c r="I577" s="39"/>
      <c r="J577" s="39">
        <v>0</v>
      </c>
      <c r="K577" s="39">
        <v>0</v>
      </c>
      <c r="L577" s="39"/>
      <c r="M577" s="39">
        <v>0</v>
      </c>
      <c r="N577" s="39"/>
      <c r="O577" s="39"/>
      <c r="P577" s="39"/>
      <c r="Q577" s="39">
        <v>0</v>
      </c>
      <c r="R577" s="39">
        <v>0</v>
      </c>
      <c r="S577" s="39">
        <v>0</v>
      </c>
      <c r="T577" s="39">
        <v>0</v>
      </c>
      <c r="U577" s="39">
        <v>0</v>
      </c>
      <c r="V577" s="39">
        <v>0</v>
      </c>
      <c r="W577" s="39"/>
      <c r="X577" s="39">
        <v>0</v>
      </c>
      <c r="Y577" s="39">
        <v>0</v>
      </c>
      <c r="Z577" s="39"/>
      <c r="AA577" s="39">
        <v>0</v>
      </c>
      <c r="AB577" s="39"/>
      <c r="AC577" s="39"/>
      <c r="AD577" s="39"/>
      <c r="AE577" s="39">
        <v>4</v>
      </c>
      <c r="AF577" s="39"/>
      <c r="AG577" s="39"/>
      <c r="AH577" s="39"/>
      <c r="AI577" s="39">
        <v>0</v>
      </c>
      <c r="AJ577" s="39"/>
      <c r="AK577" s="39">
        <v>0</v>
      </c>
      <c r="AL577" s="73"/>
      <c r="AM577"/>
    </row>
    <row r="578" spans="1:39" ht="20.100000000000001" customHeight="1" x14ac:dyDescent="0.2">
      <c r="D578" s="47" t="s">
        <v>273</v>
      </c>
      <c r="F578" s="48">
        <v>0</v>
      </c>
      <c r="G578" s="49"/>
      <c r="H578" s="49"/>
      <c r="I578" s="49"/>
      <c r="J578" s="48">
        <v>0</v>
      </c>
      <c r="K578" s="48">
        <v>0</v>
      </c>
      <c r="L578" s="49"/>
      <c r="M578" s="48">
        <v>0</v>
      </c>
      <c r="N578" s="49"/>
      <c r="O578" s="49"/>
      <c r="P578" s="49"/>
      <c r="Q578" s="48">
        <v>0</v>
      </c>
      <c r="R578" s="48">
        <v>0</v>
      </c>
      <c r="S578" s="48">
        <v>0</v>
      </c>
      <c r="T578" s="48">
        <v>0</v>
      </c>
      <c r="U578" s="48">
        <v>0</v>
      </c>
      <c r="V578" s="48">
        <v>0</v>
      </c>
      <c r="W578" s="49"/>
      <c r="X578" s="48">
        <v>0</v>
      </c>
      <c r="Y578" s="48">
        <v>0</v>
      </c>
      <c r="Z578" s="49"/>
      <c r="AA578" s="48">
        <v>0</v>
      </c>
      <c r="AB578" s="49"/>
      <c r="AC578" s="49"/>
      <c r="AD578" s="49"/>
      <c r="AE578" s="48">
        <v>0</v>
      </c>
      <c r="AF578" s="49"/>
      <c r="AG578" s="49"/>
      <c r="AH578" s="49"/>
      <c r="AI578" s="48">
        <v>0</v>
      </c>
      <c r="AJ578" s="49"/>
      <c r="AK578" s="48">
        <v>0</v>
      </c>
      <c r="AL578" s="73"/>
      <c r="AM578"/>
    </row>
    <row r="579" spans="1:39" ht="20.100000000000001" customHeight="1" x14ac:dyDescent="0.2">
      <c r="D579" s="2" t="s">
        <v>274</v>
      </c>
      <c r="F579" s="39">
        <v>0</v>
      </c>
      <c r="G579" s="39"/>
      <c r="H579" s="39"/>
      <c r="I579" s="39"/>
      <c r="J579" s="39">
        <v>0</v>
      </c>
      <c r="K579" s="39">
        <v>0</v>
      </c>
      <c r="L579" s="39"/>
      <c r="M579" s="39">
        <v>0</v>
      </c>
      <c r="N579" s="39"/>
      <c r="O579" s="39"/>
      <c r="P579" s="39"/>
      <c r="Q579" s="39">
        <v>0</v>
      </c>
      <c r="R579" s="39">
        <v>0</v>
      </c>
      <c r="S579" s="39">
        <v>0</v>
      </c>
      <c r="T579" s="39">
        <v>0</v>
      </c>
      <c r="U579" s="39">
        <v>0</v>
      </c>
      <c r="V579" s="39">
        <v>0</v>
      </c>
      <c r="W579" s="39"/>
      <c r="X579" s="39">
        <v>0</v>
      </c>
      <c r="Y579" s="39">
        <v>0</v>
      </c>
      <c r="Z579" s="39"/>
      <c r="AA579" s="39">
        <v>0</v>
      </c>
      <c r="AB579" s="39"/>
      <c r="AC579" s="39"/>
      <c r="AD579" s="39"/>
      <c r="AE579" s="39">
        <v>0</v>
      </c>
      <c r="AF579" s="39"/>
      <c r="AG579" s="39"/>
      <c r="AH579" s="39"/>
      <c r="AI579" s="39">
        <v>0</v>
      </c>
      <c r="AJ579" s="39"/>
      <c r="AK579" s="39">
        <v>0</v>
      </c>
      <c r="AL579" s="73"/>
      <c r="AM579"/>
    </row>
    <row r="580" spans="1:39" ht="20.100000000000001" customHeight="1" x14ac:dyDescent="0.2">
      <c r="D580" s="47" t="s">
        <v>275</v>
      </c>
      <c r="F580" s="48">
        <v>0</v>
      </c>
      <c r="G580" s="49"/>
      <c r="H580" s="49"/>
      <c r="I580" s="49"/>
      <c r="J580" s="48">
        <v>0</v>
      </c>
      <c r="K580" s="48">
        <v>0</v>
      </c>
      <c r="L580" s="49"/>
      <c r="M580" s="48">
        <v>0</v>
      </c>
      <c r="N580" s="49"/>
      <c r="O580" s="49"/>
      <c r="P580" s="49"/>
      <c r="Q580" s="48">
        <v>0</v>
      </c>
      <c r="R580" s="48">
        <v>0</v>
      </c>
      <c r="S580" s="48">
        <v>0</v>
      </c>
      <c r="T580" s="48">
        <v>0</v>
      </c>
      <c r="U580" s="48">
        <v>0</v>
      </c>
      <c r="V580" s="48">
        <v>0</v>
      </c>
      <c r="W580" s="49"/>
      <c r="X580" s="48">
        <v>0</v>
      </c>
      <c r="Y580" s="48">
        <v>0</v>
      </c>
      <c r="Z580" s="49"/>
      <c r="AA580" s="48">
        <v>0</v>
      </c>
      <c r="AB580" s="49"/>
      <c r="AC580" s="49"/>
      <c r="AD580" s="49"/>
      <c r="AE580" s="48">
        <v>0</v>
      </c>
      <c r="AF580" s="49"/>
      <c r="AG580" s="49"/>
      <c r="AH580" s="49"/>
      <c r="AI580" s="48">
        <v>0</v>
      </c>
      <c r="AJ580" s="49"/>
      <c r="AK580" s="48">
        <v>0</v>
      </c>
      <c r="AL580" s="73"/>
      <c r="AM580"/>
    </row>
    <row r="581" spans="1:39" ht="20.100000000000001" customHeight="1" x14ac:dyDescent="0.2">
      <c r="D581" s="2" t="s">
        <v>276</v>
      </c>
      <c r="F581" s="39">
        <v>0</v>
      </c>
      <c r="G581" s="39"/>
      <c r="H581" s="39"/>
      <c r="I581" s="39"/>
      <c r="J581" s="39">
        <v>0</v>
      </c>
      <c r="K581" s="39">
        <v>0</v>
      </c>
      <c r="L581" s="39"/>
      <c r="M581" s="39">
        <v>0</v>
      </c>
      <c r="N581" s="39"/>
      <c r="O581" s="39"/>
      <c r="P581" s="39"/>
      <c r="Q581" s="39">
        <v>0</v>
      </c>
      <c r="R581" s="39">
        <v>0</v>
      </c>
      <c r="S581" s="39">
        <v>0</v>
      </c>
      <c r="T581" s="39">
        <v>0</v>
      </c>
      <c r="U581" s="39">
        <v>0</v>
      </c>
      <c r="V581" s="39">
        <v>0</v>
      </c>
      <c r="W581" s="39"/>
      <c r="X581" s="39">
        <v>0</v>
      </c>
      <c r="Y581" s="39">
        <v>0</v>
      </c>
      <c r="Z581" s="39"/>
      <c r="AA581" s="39">
        <v>0</v>
      </c>
      <c r="AB581" s="39"/>
      <c r="AC581" s="39"/>
      <c r="AD581" s="39"/>
      <c r="AE581" s="39">
        <v>0</v>
      </c>
      <c r="AF581" s="39"/>
      <c r="AG581" s="39"/>
      <c r="AH581" s="39"/>
      <c r="AI581" s="39">
        <v>0</v>
      </c>
      <c r="AJ581" s="39"/>
      <c r="AK581" s="39">
        <v>0</v>
      </c>
      <c r="AL581" s="73"/>
      <c r="AM581"/>
    </row>
    <row r="582" spans="1:39" ht="20.100000000000001" customHeight="1" x14ac:dyDescent="0.2"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73"/>
      <c r="AM582"/>
    </row>
    <row r="583" spans="1:39" s="1" customFormat="1" ht="20.100000000000001" customHeight="1" x14ac:dyDescent="0.25">
      <c r="A583" s="3"/>
      <c r="B583" s="6"/>
      <c r="C583" s="51" t="s">
        <v>250</v>
      </c>
      <c r="D583" s="52"/>
      <c r="E583" s="5"/>
      <c r="F583" s="53">
        <v>4</v>
      </c>
      <c r="G583" s="54"/>
      <c r="H583" s="54"/>
      <c r="I583" s="54"/>
      <c r="J583" s="53">
        <v>0</v>
      </c>
      <c r="K583" s="53">
        <v>0</v>
      </c>
      <c r="L583" s="54"/>
      <c r="M583" s="53">
        <v>0</v>
      </c>
      <c r="N583" s="54"/>
      <c r="O583" s="54"/>
      <c r="P583" s="54"/>
      <c r="Q583" s="53">
        <v>0</v>
      </c>
      <c r="R583" s="53">
        <v>0</v>
      </c>
      <c r="S583" s="53">
        <v>0</v>
      </c>
      <c r="T583" s="53">
        <v>0</v>
      </c>
      <c r="U583" s="53">
        <v>0</v>
      </c>
      <c r="V583" s="53">
        <v>0</v>
      </c>
      <c r="W583" s="54"/>
      <c r="X583" s="53">
        <v>0</v>
      </c>
      <c r="Y583" s="53">
        <v>0</v>
      </c>
      <c r="Z583" s="54"/>
      <c r="AA583" s="53">
        <v>0</v>
      </c>
      <c r="AB583" s="54"/>
      <c r="AC583" s="54"/>
      <c r="AD583" s="54"/>
      <c r="AE583" s="53">
        <v>4</v>
      </c>
      <c r="AF583" s="54"/>
      <c r="AG583" s="54"/>
      <c r="AH583" s="54"/>
      <c r="AI583" s="53">
        <v>0</v>
      </c>
      <c r="AJ583" s="54"/>
      <c r="AK583" s="53">
        <v>0</v>
      </c>
      <c r="AL583" s="73"/>
    </row>
    <row r="584" spans="1:39" ht="20.100000000000001" customHeight="1" x14ac:dyDescent="0.2"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73"/>
      <c r="AM584"/>
    </row>
    <row r="585" spans="1:39" ht="20.100000000000001" customHeight="1" x14ac:dyDescent="0.2">
      <c r="C585" s="3" t="s">
        <v>154</v>
      </c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73"/>
      <c r="AM585"/>
    </row>
    <row r="586" spans="1:39" ht="19.5" customHeight="1" x14ac:dyDescent="0.2">
      <c r="D586" s="50" t="s">
        <v>96</v>
      </c>
      <c r="F586" s="49">
        <v>3</v>
      </c>
      <c r="G586" s="49"/>
      <c r="H586" s="49"/>
      <c r="I586" s="49"/>
      <c r="J586" s="49">
        <v>3</v>
      </c>
      <c r="K586" s="49">
        <v>0</v>
      </c>
      <c r="L586" s="49"/>
      <c r="M586" s="49">
        <v>3</v>
      </c>
      <c r="N586" s="49"/>
      <c r="O586" s="49"/>
      <c r="P586" s="49"/>
      <c r="Q586" s="49">
        <v>0</v>
      </c>
      <c r="R586" s="49">
        <v>0</v>
      </c>
      <c r="S586" s="49">
        <v>0</v>
      </c>
      <c r="T586" s="49">
        <v>0</v>
      </c>
      <c r="U586" s="49">
        <v>0</v>
      </c>
      <c r="V586" s="49">
        <v>0</v>
      </c>
      <c r="W586" s="49"/>
      <c r="X586" s="49">
        <v>3</v>
      </c>
      <c r="Y586" s="49">
        <v>0</v>
      </c>
      <c r="Z586" s="49"/>
      <c r="AA586" s="49">
        <v>3</v>
      </c>
      <c r="AB586" s="49"/>
      <c r="AC586" s="49"/>
      <c r="AD586" s="49"/>
      <c r="AE586" s="49">
        <v>3</v>
      </c>
      <c r="AF586" s="49"/>
      <c r="AG586" s="49"/>
      <c r="AH586" s="49"/>
      <c r="AI586" s="49">
        <v>0</v>
      </c>
      <c r="AJ586" s="49"/>
      <c r="AK586" s="49">
        <v>0</v>
      </c>
      <c r="AL586" s="73"/>
      <c r="AM586"/>
    </row>
    <row r="587" spans="1:39" ht="19.5" customHeight="1" x14ac:dyDescent="0.2">
      <c r="D587" s="47" t="s">
        <v>97</v>
      </c>
      <c r="F587" s="48">
        <v>48</v>
      </c>
      <c r="G587" s="49"/>
      <c r="H587" s="49"/>
      <c r="I587" s="49"/>
      <c r="J587" s="48">
        <v>13</v>
      </c>
      <c r="K587" s="48">
        <v>0</v>
      </c>
      <c r="L587" s="49"/>
      <c r="M587" s="48">
        <v>13</v>
      </c>
      <c r="N587" s="49"/>
      <c r="O587" s="49"/>
      <c r="P587" s="49"/>
      <c r="Q587" s="48">
        <v>0</v>
      </c>
      <c r="R587" s="48">
        <v>6</v>
      </c>
      <c r="S587" s="48">
        <v>0</v>
      </c>
      <c r="T587" s="48">
        <v>0</v>
      </c>
      <c r="U587" s="48">
        <v>0</v>
      </c>
      <c r="V587" s="48">
        <v>0</v>
      </c>
      <c r="W587" s="49"/>
      <c r="X587" s="48">
        <v>15</v>
      </c>
      <c r="Y587" s="48">
        <v>0</v>
      </c>
      <c r="Z587" s="49"/>
      <c r="AA587" s="48">
        <v>21</v>
      </c>
      <c r="AB587" s="49"/>
      <c r="AC587" s="49"/>
      <c r="AD587" s="49"/>
      <c r="AE587" s="48">
        <v>40</v>
      </c>
      <c r="AF587" s="49"/>
      <c r="AG587" s="49"/>
      <c r="AH587" s="49"/>
      <c r="AI587" s="48">
        <v>0</v>
      </c>
      <c r="AJ587" s="49"/>
      <c r="AK587" s="48">
        <v>0</v>
      </c>
      <c r="AL587" s="73"/>
      <c r="AM587"/>
    </row>
    <row r="588" spans="1:39" ht="20.100000000000001" customHeight="1" x14ac:dyDescent="0.2"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73"/>
      <c r="AM588"/>
    </row>
    <row r="589" spans="1:39" s="1" customFormat="1" ht="20.100000000000001" customHeight="1" x14ac:dyDescent="0.25">
      <c r="A589" s="3"/>
      <c r="B589" s="6"/>
      <c r="C589" s="51" t="s">
        <v>159</v>
      </c>
      <c r="D589" s="52"/>
      <c r="E589" s="5"/>
      <c r="F589" s="53">
        <v>51</v>
      </c>
      <c r="G589" s="54"/>
      <c r="H589" s="54"/>
      <c r="I589" s="54"/>
      <c r="J589" s="53">
        <v>16</v>
      </c>
      <c r="K589" s="53">
        <v>0</v>
      </c>
      <c r="L589" s="54"/>
      <c r="M589" s="53">
        <v>16</v>
      </c>
      <c r="N589" s="54"/>
      <c r="O589" s="54"/>
      <c r="P589" s="54"/>
      <c r="Q589" s="53">
        <v>0</v>
      </c>
      <c r="R589" s="53">
        <v>6</v>
      </c>
      <c r="S589" s="53">
        <v>0</v>
      </c>
      <c r="T589" s="53">
        <v>0</v>
      </c>
      <c r="U589" s="53">
        <v>0</v>
      </c>
      <c r="V589" s="53">
        <v>0</v>
      </c>
      <c r="W589" s="54"/>
      <c r="X589" s="53">
        <v>18</v>
      </c>
      <c r="Y589" s="53">
        <v>0</v>
      </c>
      <c r="Z589" s="54"/>
      <c r="AA589" s="53">
        <v>24</v>
      </c>
      <c r="AB589" s="54"/>
      <c r="AC589" s="54"/>
      <c r="AD589" s="54"/>
      <c r="AE589" s="53">
        <v>43</v>
      </c>
      <c r="AF589" s="54"/>
      <c r="AG589" s="54"/>
      <c r="AH589" s="54"/>
      <c r="AI589" s="53">
        <v>0</v>
      </c>
      <c r="AJ589" s="54"/>
      <c r="AK589" s="53">
        <v>0</v>
      </c>
      <c r="AL589" s="73"/>
    </row>
    <row r="590" spans="1:39" s="1" customFormat="1" ht="20.100000000000001" customHeight="1" x14ac:dyDescent="0.2">
      <c r="A590" s="3"/>
      <c r="B590" s="6"/>
      <c r="C590" s="3"/>
      <c r="D590" s="3"/>
      <c r="E590" s="5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73"/>
    </row>
    <row r="591" spans="1:39" s="1" customFormat="1" ht="20.100000000000001" customHeight="1" x14ac:dyDescent="0.25">
      <c r="A591" s="3"/>
      <c r="B591" s="57" t="s">
        <v>277</v>
      </c>
      <c r="C591" s="58"/>
      <c r="D591" s="58"/>
      <c r="E591" s="5"/>
      <c r="F591" s="59">
        <v>248</v>
      </c>
      <c r="G591" s="54"/>
      <c r="H591" s="54"/>
      <c r="I591" s="54"/>
      <c r="J591" s="59">
        <v>48</v>
      </c>
      <c r="K591" s="59">
        <v>0</v>
      </c>
      <c r="L591" s="54"/>
      <c r="M591" s="59">
        <v>48</v>
      </c>
      <c r="N591" s="54"/>
      <c r="O591" s="54"/>
      <c r="P591" s="54"/>
      <c r="Q591" s="59">
        <v>1</v>
      </c>
      <c r="R591" s="59">
        <v>49</v>
      </c>
      <c r="S591" s="59">
        <v>0</v>
      </c>
      <c r="T591" s="59">
        <v>0</v>
      </c>
      <c r="U591" s="59">
        <v>0</v>
      </c>
      <c r="V591" s="59">
        <v>1</v>
      </c>
      <c r="W591" s="54"/>
      <c r="X591" s="59">
        <v>54</v>
      </c>
      <c r="Y591" s="59">
        <v>2</v>
      </c>
      <c r="Z591" s="54"/>
      <c r="AA591" s="59">
        <v>107</v>
      </c>
      <c r="AB591" s="54"/>
      <c r="AC591" s="54"/>
      <c r="AD591" s="54"/>
      <c r="AE591" s="59">
        <v>189</v>
      </c>
      <c r="AF591" s="54"/>
      <c r="AG591" s="54"/>
      <c r="AH591" s="54"/>
      <c r="AI591" s="59">
        <v>0</v>
      </c>
      <c r="AJ591" s="54"/>
      <c r="AK591" s="59">
        <v>0</v>
      </c>
      <c r="AL591" s="73"/>
    </row>
    <row r="592" spans="1:39" ht="20.100000000000001" customHeight="1" x14ac:dyDescent="0.2"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73"/>
      <c r="AM592"/>
    </row>
    <row r="593" spans="1:39" ht="20.100000000000001" customHeight="1" x14ac:dyDescent="0.2">
      <c r="B593" s="6" t="s">
        <v>278</v>
      </c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73"/>
      <c r="AM593"/>
    </row>
    <row r="594" spans="1:39" ht="20.100000000000001" customHeight="1" x14ac:dyDescent="0.2">
      <c r="C594" s="3" t="s">
        <v>154</v>
      </c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73"/>
      <c r="AM594"/>
    </row>
    <row r="595" spans="1:39" ht="20.100000000000001" customHeight="1" x14ac:dyDescent="0.2">
      <c r="D595" s="2" t="s">
        <v>122</v>
      </c>
      <c r="F595" s="39">
        <v>10</v>
      </c>
      <c r="G595" s="39"/>
      <c r="H595" s="39"/>
      <c r="I595" s="39"/>
      <c r="J595" s="39">
        <v>0</v>
      </c>
      <c r="K595" s="39">
        <v>0</v>
      </c>
      <c r="L595" s="39"/>
      <c r="M595" s="39">
        <v>0</v>
      </c>
      <c r="N595" s="39"/>
      <c r="O595" s="39"/>
      <c r="P595" s="39"/>
      <c r="Q595" s="39">
        <v>0</v>
      </c>
      <c r="R595" s="39">
        <v>4</v>
      </c>
      <c r="S595" s="39">
        <v>0</v>
      </c>
      <c r="T595" s="39">
        <v>0</v>
      </c>
      <c r="U595" s="39">
        <v>0</v>
      </c>
      <c r="V595" s="39">
        <v>0</v>
      </c>
      <c r="W595" s="39"/>
      <c r="X595" s="39">
        <v>2</v>
      </c>
      <c r="Y595" s="39">
        <v>0</v>
      </c>
      <c r="Z595" s="39"/>
      <c r="AA595" s="39">
        <v>6</v>
      </c>
      <c r="AB595" s="39"/>
      <c r="AC595" s="39"/>
      <c r="AD595" s="39"/>
      <c r="AE595" s="39">
        <v>4</v>
      </c>
      <c r="AF595" s="39"/>
      <c r="AG595" s="39"/>
      <c r="AH595" s="39"/>
      <c r="AI595" s="39">
        <v>0</v>
      </c>
      <c r="AJ595" s="39"/>
      <c r="AK595" s="39">
        <v>0</v>
      </c>
      <c r="AL595" s="73"/>
      <c r="AM595"/>
    </row>
    <row r="596" spans="1:39" ht="19.5" customHeight="1" x14ac:dyDescent="0.2">
      <c r="D596" s="47" t="s">
        <v>135</v>
      </c>
      <c r="F596" s="48">
        <v>24</v>
      </c>
      <c r="G596" s="49"/>
      <c r="H596" s="49"/>
      <c r="I596" s="49"/>
      <c r="J596" s="48">
        <v>2</v>
      </c>
      <c r="K596" s="48">
        <v>0</v>
      </c>
      <c r="L596" s="49"/>
      <c r="M596" s="48">
        <v>2</v>
      </c>
      <c r="N596" s="49"/>
      <c r="O596" s="49"/>
      <c r="P596" s="49"/>
      <c r="Q596" s="48">
        <v>0</v>
      </c>
      <c r="R596" s="48">
        <v>2</v>
      </c>
      <c r="S596" s="48">
        <v>0</v>
      </c>
      <c r="T596" s="48">
        <v>0</v>
      </c>
      <c r="U596" s="48">
        <v>0</v>
      </c>
      <c r="V596" s="48">
        <v>0</v>
      </c>
      <c r="W596" s="49"/>
      <c r="X596" s="48">
        <v>3</v>
      </c>
      <c r="Y596" s="48">
        <v>0</v>
      </c>
      <c r="Z596" s="49"/>
      <c r="AA596" s="48">
        <v>5</v>
      </c>
      <c r="AB596" s="49"/>
      <c r="AC596" s="49"/>
      <c r="AD596" s="49"/>
      <c r="AE596" s="48">
        <v>21</v>
      </c>
      <c r="AF596" s="49"/>
      <c r="AG596" s="49"/>
      <c r="AH596" s="49"/>
      <c r="AI596" s="48">
        <v>0</v>
      </c>
      <c r="AJ596" s="49"/>
      <c r="AK596" s="48">
        <v>0</v>
      </c>
      <c r="AL596" s="73"/>
      <c r="AM596"/>
    </row>
    <row r="597" spans="1:39" ht="20.100000000000001" customHeight="1" x14ac:dyDescent="0.2">
      <c r="D597" s="2" t="s">
        <v>98</v>
      </c>
      <c r="F597" s="39">
        <v>16</v>
      </c>
      <c r="G597" s="39"/>
      <c r="H597" s="39"/>
      <c r="I597" s="39"/>
      <c r="J597" s="39">
        <v>2</v>
      </c>
      <c r="K597" s="39">
        <v>0</v>
      </c>
      <c r="L597" s="39"/>
      <c r="M597" s="39">
        <v>2</v>
      </c>
      <c r="N597" s="39"/>
      <c r="O597" s="39"/>
      <c r="P597" s="39"/>
      <c r="Q597" s="39">
        <v>0</v>
      </c>
      <c r="R597" s="39">
        <v>10</v>
      </c>
      <c r="S597" s="39">
        <v>0</v>
      </c>
      <c r="T597" s="39">
        <v>0</v>
      </c>
      <c r="U597" s="39">
        <v>0</v>
      </c>
      <c r="V597" s="39">
        <v>0</v>
      </c>
      <c r="W597" s="39"/>
      <c r="X597" s="39">
        <v>1</v>
      </c>
      <c r="Y597" s="39">
        <v>0</v>
      </c>
      <c r="Z597" s="39"/>
      <c r="AA597" s="39">
        <v>11</v>
      </c>
      <c r="AB597" s="39"/>
      <c r="AC597" s="39"/>
      <c r="AD597" s="39"/>
      <c r="AE597" s="39">
        <v>7</v>
      </c>
      <c r="AF597" s="39"/>
      <c r="AG597" s="39"/>
      <c r="AH597" s="39"/>
      <c r="AI597" s="39">
        <v>0</v>
      </c>
      <c r="AJ597" s="39"/>
      <c r="AK597" s="39">
        <v>0</v>
      </c>
      <c r="AL597" s="73"/>
      <c r="AM597"/>
    </row>
    <row r="598" spans="1:39" ht="19.5" customHeight="1" x14ac:dyDescent="0.2">
      <c r="D598" s="47" t="s">
        <v>136</v>
      </c>
      <c r="F598" s="48">
        <v>2</v>
      </c>
      <c r="G598" s="49"/>
      <c r="H598" s="49"/>
      <c r="I598" s="49"/>
      <c r="J598" s="48">
        <v>0</v>
      </c>
      <c r="K598" s="48">
        <v>0</v>
      </c>
      <c r="L598" s="49"/>
      <c r="M598" s="48">
        <v>0</v>
      </c>
      <c r="N598" s="49"/>
      <c r="O598" s="49"/>
      <c r="P598" s="49"/>
      <c r="Q598" s="48">
        <v>0</v>
      </c>
      <c r="R598" s="48">
        <v>0</v>
      </c>
      <c r="S598" s="48">
        <v>0</v>
      </c>
      <c r="T598" s="48">
        <v>0</v>
      </c>
      <c r="U598" s="48">
        <v>0</v>
      </c>
      <c r="V598" s="48">
        <v>0</v>
      </c>
      <c r="W598" s="49"/>
      <c r="X598" s="48">
        <v>2</v>
      </c>
      <c r="Y598" s="48">
        <v>0</v>
      </c>
      <c r="Z598" s="49"/>
      <c r="AA598" s="48">
        <v>2</v>
      </c>
      <c r="AB598" s="49"/>
      <c r="AC598" s="49"/>
      <c r="AD598" s="49"/>
      <c r="AE598" s="48">
        <v>0</v>
      </c>
      <c r="AF598" s="49"/>
      <c r="AG598" s="49"/>
      <c r="AH598" s="49"/>
      <c r="AI598" s="48">
        <v>0</v>
      </c>
      <c r="AJ598" s="49"/>
      <c r="AK598" s="48">
        <v>0</v>
      </c>
      <c r="AL598" s="73"/>
      <c r="AM598"/>
    </row>
    <row r="599" spans="1:39" ht="20.100000000000001" customHeight="1" x14ac:dyDescent="0.2">
      <c r="D599" s="2" t="s">
        <v>100</v>
      </c>
      <c r="F599" s="39">
        <v>6</v>
      </c>
      <c r="G599" s="39"/>
      <c r="H599" s="39"/>
      <c r="I599" s="39"/>
      <c r="J599" s="39">
        <v>2</v>
      </c>
      <c r="K599" s="39">
        <v>0</v>
      </c>
      <c r="L599" s="39"/>
      <c r="M599" s="39">
        <v>2</v>
      </c>
      <c r="N599" s="39"/>
      <c r="O599" s="39"/>
      <c r="P599" s="39"/>
      <c r="Q599" s="39">
        <v>0</v>
      </c>
      <c r="R599" s="39">
        <v>2</v>
      </c>
      <c r="S599" s="39">
        <v>0</v>
      </c>
      <c r="T599" s="39">
        <v>0</v>
      </c>
      <c r="U599" s="39">
        <v>0</v>
      </c>
      <c r="V599" s="39">
        <v>0</v>
      </c>
      <c r="W599" s="39"/>
      <c r="X599" s="39">
        <v>3</v>
      </c>
      <c r="Y599" s="39">
        <v>0</v>
      </c>
      <c r="Z599" s="39"/>
      <c r="AA599" s="39">
        <v>5</v>
      </c>
      <c r="AB599" s="39"/>
      <c r="AC599" s="39"/>
      <c r="AD599" s="39"/>
      <c r="AE599" s="39">
        <v>3</v>
      </c>
      <c r="AF599" s="39"/>
      <c r="AG599" s="39"/>
      <c r="AH599" s="39"/>
      <c r="AI599" s="39">
        <v>0</v>
      </c>
      <c r="AJ599" s="39"/>
      <c r="AK599" s="39">
        <v>0</v>
      </c>
      <c r="AL599" s="73"/>
      <c r="AM599"/>
    </row>
    <row r="600" spans="1:39" ht="19.5" customHeight="1" x14ac:dyDescent="0.2">
      <c r="D600" s="47" t="s">
        <v>101</v>
      </c>
      <c r="F600" s="48">
        <v>15</v>
      </c>
      <c r="G600" s="49"/>
      <c r="H600" s="49"/>
      <c r="I600" s="49"/>
      <c r="J600" s="48">
        <v>0</v>
      </c>
      <c r="K600" s="48">
        <v>0</v>
      </c>
      <c r="L600" s="49"/>
      <c r="M600" s="48">
        <v>0</v>
      </c>
      <c r="N600" s="49"/>
      <c r="O600" s="49"/>
      <c r="P600" s="49"/>
      <c r="Q600" s="48">
        <v>0</v>
      </c>
      <c r="R600" s="48">
        <v>3</v>
      </c>
      <c r="S600" s="48">
        <v>0</v>
      </c>
      <c r="T600" s="48">
        <v>0</v>
      </c>
      <c r="U600" s="48">
        <v>0</v>
      </c>
      <c r="V600" s="48">
        <v>0</v>
      </c>
      <c r="W600" s="49"/>
      <c r="X600" s="48">
        <v>3</v>
      </c>
      <c r="Y600" s="48">
        <v>0</v>
      </c>
      <c r="Z600" s="49"/>
      <c r="AA600" s="48">
        <v>6</v>
      </c>
      <c r="AB600" s="49"/>
      <c r="AC600" s="49"/>
      <c r="AD600" s="49"/>
      <c r="AE600" s="48">
        <v>9</v>
      </c>
      <c r="AF600" s="49"/>
      <c r="AG600" s="49"/>
      <c r="AH600" s="49"/>
      <c r="AI600" s="48">
        <v>0</v>
      </c>
      <c r="AJ600" s="49"/>
      <c r="AK600" s="48">
        <v>0</v>
      </c>
      <c r="AL600" s="73"/>
      <c r="AM600"/>
    </row>
    <row r="601" spans="1:39" ht="20.100000000000001" customHeight="1" x14ac:dyDescent="0.2">
      <c r="B601" s="5"/>
      <c r="D601" s="2" t="s">
        <v>102</v>
      </c>
      <c r="F601" s="39">
        <v>29</v>
      </c>
      <c r="G601" s="39"/>
      <c r="H601" s="39"/>
      <c r="I601" s="39"/>
      <c r="J601" s="39">
        <v>2</v>
      </c>
      <c r="K601" s="39">
        <v>0</v>
      </c>
      <c r="L601" s="39"/>
      <c r="M601" s="39">
        <v>2</v>
      </c>
      <c r="N601" s="39"/>
      <c r="O601" s="39"/>
      <c r="P601" s="39"/>
      <c r="Q601" s="39">
        <v>0</v>
      </c>
      <c r="R601" s="39">
        <v>7</v>
      </c>
      <c r="S601" s="39">
        <v>0</v>
      </c>
      <c r="T601" s="39">
        <v>0</v>
      </c>
      <c r="U601" s="39">
        <v>0</v>
      </c>
      <c r="V601" s="39">
        <v>0</v>
      </c>
      <c r="W601" s="39"/>
      <c r="X601" s="39">
        <v>3</v>
      </c>
      <c r="Y601" s="39">
        <v>0</v>
      </c>
      <c r="Z601" s="39"/>
      <c r="AA601" s="39">
        <v>10</v>
      </c>
      <c r="AB601" s="39"/>
      <c r="AC601" s="39"/>
      <c r="AD601" s="39"/>
      <c r="AE601" s="39">
        <v>21</v>
      </c>
      <c r="AF601" s="39"/>
      <c r="AG601" s="39"/>
      <c r="AH601" s="39"/>
      <c r="AI601" s="39">
        <v>0</v>
      </c>
      <c r="AJ601" s="39"/>
      <c r="AK601" s="39">
        <v>0</v>
      </c>
      <c r="AL601" s="73"/>
      <c r="AM601"/>
    </row>
    <row r="602" spans="1:39" ht="19.5" customHeight="1" x14ac:dyDescent="0.2">
      <c r="D602" s="47" t="s">
        <v>103</v>
      </c>
      <c r="F602" s="48">
        <v>44</v>
      </c>
      <c r="G602" s="49"/>
      <c r="H602" s="49"/>
      <c r="I602" s="49"/>
      <c r="J602" s="48">
        <v>3</v>
      </c>
      <c r="K602" s="48">
        <v>0</v>
      </c>
      <c r="L602" s="49"/>
      <c r="M602" s="48">
        <v>3</v>
      </c>
      <c r="N602" s="49"/>
      <c r="O602" s="49"/>
      <c r="P602" s="49"/>
      <c r="Q602" s="48">
        <v>0</v>
      </c>
      <c r="R602" s="48">
        <v>0</v>
      </c>
      <c r="S602" s="48">
        <v>0</v>
      </c>
      <c r="T602" s="48">
        <v>0</v>
      </c>
      <c r="U602" s="48">
        <v>0</v>
      </c>
      <c r="V602" s="48">
        <v>0</v>
      </c>
      <c r="W602" s="49"/>
      <c r="X602" s="48">
        <v>5</v>
      </c>
      <c r="Y602" s="48">
        <v>0</v>
      </c>
      <c r="Z602" s="49"/>
      <c r="AA602" s="48">
        <v>5</v>
      </c>
      <c r="AB602" s="49"/>
      <c r="AC602" s="49"/>
      <c r="AD602" s="49"/>
      <c r="AE602" s="48">
        <v>42</v>
      </c>
      <c r="AF602" s="49"/>
      <c r="AG602" s="49"/>
      <c r="AH602" s="49"/>
      <c r="AI602" s="48">
        <v>0</v>
      </c>
      <c r="AJ602" s="49"/>
      <c r="AK602" s="48">
        <v>0</v>
      </c>
      <c r="AL602" s="73"/>
      <c r="AM602"/>
    </row>
    <row r="603" spans="1:39" ht="20.100000000000001" customHeight="1" x14ac:dyDescent="0.2">
      <c r="B603" s="5"/>
      <c r="D603" s="50" t="s">
        <v>137</v>
      </c>
      <c r="F603" s="49">
        <v>17</v>
      </c>
      <c r="G603" s="49"/>
      <c r="H603" s="49"/>
      <c r="I603" s="49"/>
      <c r="J603" s="49">
        <v>7</v>
      </c>
      <c r="K603" s="49">
        <v>0</v>
      </c>
      <c r="L603" s="49"/>
      <c r="M603" s="49">
        <v>7</v>
      </c>
      <c r="N603" s="49"/>
      <c r="O603" s="49"/>
      <c r="P603" s="49"/>
      <c r="Q603" s="49">
        <v>0</v>
      </c>
      <c r="R603" s="49">
        <v>2</v>
      </c>
      <c r="S603" s="49">
        <v>0</v>
      </c>
      <c r="T603" s="49">
        <v>0</v>
      </c>
      <c r="U603" s="49">
        <v>0</v>
      </c>
      <c r="V603" s="49">
        <v>0</v>
      </c>
      <c r="W603" s="49"/>
      <c r="X603" s="49">
        <v>3</v>
      </c>
      <c r="Y603" s="49">
        <v>0</v>
      </c>
      <c r="Z603" s="49"/>
      <c r="AA603" s="49">
        <v>5</v>
      </c>
      <c r="AB603" s="49"/>
      <c r="AC603" s="49"/>
      <c r="AD603" s="49"/>
      <c r="AE603" s="49">
        <v>19</v>
      </c>
      <c r="AF603" s="49"/>
      <c r="AG603" s="49"/>
      <c r="AH603" s="49"/>
      <c r="AI603" s="49">
        <v>0</v>
      </c>
      <c r="AJ603" s="49"/>
      <c r="AK603" s="49">
        <v>0</v>
      </c>
      <c r="AL603" s="73"/>
      <c r="AM603"/>
    </row>
    <row r="604" spans="1:39" ht="19.5" customHeight="1" x14ac:dyDescent="0.2">
      <c r="D604" s="47" t="s">
        <v>105</v>
      </c>
      <c r="F604" s="48">
        <v>23</v>
      </c>
      <c r="G604" s="49"/>
      <c r="H604" s="49"/>
      <c r="I604" s="49"/>
      <c r="J604" s="48">
        <v>4</v>
      </c>
      <c r="K604" s="48">
        <v>0</v>
      </c>
      <c r="L604" s="49"/>
      <c r="M604" s="48">
        <v>4</v>
      </c>
      <c r="N604" s="49"/>
      <c r="O604" s="49"/>
      <c r="P604" s="49"/>
      <c r="Q604" s="48">
        <v>0</v>
      </c>
      <c r="R604" s="48">
        <v>0</v>
      </c>
      <c r="S604" s="48">
        <v>0</v>
      </c>
      <c r="T604" s="48">
        <v>0</v>
      </c>
      <c r="U604" s="48">
        <v>0</v>
      </c>
      <c r="V604" s="48">
        <v>0</v>
      </c>
      <c r="W604" s="49"/>
      <c r="X604" s="48">
        <v>2</v>
      </c>
      <c r="Y604" s="48">
        <v>0</v>
      </c>
      <c r="Z604" s="49"/>
      <c r="AA604" s="48">
        <v>2</v>
      </c>
      <c r="AB604" s="49"/>
      <c r="AC604" s="49"/>
      <c r="AD604" s="49"/>
      <c r="AE604" s="48">
        <v>25</v>
      </c>
      <c r="AF604" s="49"/>
      <c r="AG604" s="49"/>
      <c r="AH604" s="49"/>
      <c r="AI604" s="48">
        <v>0</v>
      </c>
      <c r="AJ604" s="49"/>
      <c r="AK604" s="48">
        <v>0</v>
      </c>
      <c r="AL604" s="73"/>
      <c r="AM604"/>
    </row>
    <row r="605" spans="1:39" ht="20.100000000000001" customHeight="1" x14ac:dyDescent="0.2">
      <c r="B605" s="5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73"/>
      <c r="AM605"/>
    </row>
    <row r="606" spans="1:39" s="1" customFormat="1" ht="20.100000000000001" customHeight="1" x14ac:dyDescent="0.25">
      <c r="A606" s="3"/>
      <c r="B606" s="6"/>
      <c r="C606" s="51" t="s">
        <v>159</v>
      </c>
      <c r="D606" s="52"/>
      <c r="E606" s="5"/>
      <c r="F606" s="53">
        <v>186</v>
      </c>
      <c r="G606" s="54"/>
      <c r="H606" s="54"/>
      <c r="I606" s="54"/>
      <c r="J606" s="53">
        <v>22</v>
      </c>
      <c r="K606" s="53">
        <v>0</v>
      </c>
      <c r="L606" s="54"/>
      <c r="M606" s="53">
        <v>22</v>
      </c>
      <c r="N606" s="54"/>
      <c r="O606" s="54"/>
      <c r="P606" s="54"/>
      <c r="Q606" s="53">
        <v>0</v>
      </c>
      <c r="R606" s="53">
        <v>30</v>
      </c>
      <c r="S606" s="53">
        <v>0</v>
      </c>
      <c r="T606" s="53">
        <v>0</v>
      </c>
      <c r="U606" s="53">
        <v>0</v>
      </c>
      <c r="V606" s="53">
        <v>0</v>
      </c>
      <c r="W606" s="54"/>
      <c r="X606" s="53">
        <v>27</v>
      </c>
      <c r="Y606" s="53">
        <v>0</v>
      </c>
      <c r="Z606" s="54"/>
      <c r="AA606" s="53">
        <v>57</v>
      </c>
      <c r="AB606" s="54"/>
      <c r="AC606" s="54"/>
      <c r="AD606" s="54"/>
      <c r="AE606" s="53">
        <v>151</v>
      </c>
      <c r="AF606" s="54"/>
      <c r="AG606" s="54"/>
      <c r="AH606" s="54"/>
      <c r="AI606" s="53">
        <v>0</v>
      </c>
      <c r="AJ606" s="54"/>
      <c r="AK606" s="53">
        <v>0</v>
      </c>
      <c r="AL606" s="73"/>
    </row>
    <row r="607" spans="1:39" s="1" customFormat="1" ht="20.100000000000001" customHeight="1" x14ac:dyDescent="0.2">
      <c r="A607" s="3"/>
      <c r="B607" s="6"/>
      <c r="C607" s="3"/>
      <c r="D607" s="3"/>
      <c r="E607" s="5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73"/>
    </row>
    <row r="608" spans="1:39" s="1" customFormat="1" ht="20.100000000000001" customHeight="1" x14ac:dyDescent="0.25">
      <c r="A608" s="3"/>
      <c r="B608" s="57" t="s">
        <v>279</v>
      </c>
      <c r="C608" s="58"/>
      <c r="D608" s="58"/>
      <c r="E608" s="5"/>
      <c r="F608" s="59">
        <v>186</v>
      </c>
      <c r="G608" s="54"/>
      <c r="H608" s="54"/>
      <c r="I608" s="54"/>
      <c r="J608" s="59">
        <v>22</v>
      </c>
      <c r="K608" s="59">
        <v>0</v>
      </c>
      <c r="L608" s="54"/>
      <c r="M608" s="59">
        <v>22</v>
      </c>
      <c r="N608" s="54"/>
      <c r="O608" s="54"/>
      <c r="P608" s="54"/>
      <c r="Q608" s="59">
        <v>0</v>
      </c>
      <c r="R608" s="59">
        <v>30</v>
      </c>
      <c r="S608" s="59">
        <v>0</v>
      </c>
      <c r="T608" s="59">
        <v>0</v>
      </c>
      <c r="U608" s="59">
        <v>0</v>
      </c>
      <c r="V608" s="59">
        <v>0</v>
      </c>
      <c r="W608" s="54"/>
      <c r="X608" s="59">
        <v>27</v>
      </c>
      <c r="Y608" s="59">
        <v>0</v>
      </c>
      <c r="Z608" s="54"/>
      <c r="AA608" s="59">
        <v>57</v>
      </c>
      <c r="AB608" s="54"/>
      <c r="AC608" s="54"/>
      <c r="AD608" s="54"/>
      <c r="AE608" s="59">
        <v>151</v>
      </c>
      <c r="AF608" s="54"/>
      <c r="AG608" s="54"/>
      <c r="AH608" s="54"/>
      <c r="AI608" s="59">
        <v>0</v>
      </c>
      <c r="AJ608" s="54"/>
      <c r="AK608" s="59">
        <v>0</v>
      </c>
      <c r="AL608" s="73"/>
    </row>
    <row r="609" spans="1:39" ht="20.100000000000001" customHeight="1" x14ac:dyDescent="0.2"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73"/>
      <c r="AM609"/>
    </row>
    <row r="610" spans="1:39" ht="20.100000000000001" customHeight="1" x14ac:dyDescent="0.2">
      <c r="B610" s="6" t="s">
        <v>280</v>
      </c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73"/>
      <c r="AM610"/>
    </row>
    <row r="611" spans="1:39" ht="20.100000000000001" customHeight="1" x14ac:dyDescent="0.2">
      <c r="C611" s="3" t="s">
        <v>0</v>
      </c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73"/>
      <c r="AM611"/>
    </row>
    <row r="612" spans="1:39" ht="20.100000000000001" customHeight="1" x14ac:dyDescent="0.2">
      <c r="D612" s="2" t="s">
        <v>122</v>
      </c>
      <c r="F612" s="39">
        <v>31</v>
      </c>
      <c r="G612" s="39"/>
      <c r="H612" s="39"/>
      <c r="I612" s="39"/>
      <c r="J612" s="39">
        <v>8</v>
      </c>
      <c r="K612" s="39">
        <v>0</v>
      </c>
      <c r="L612" s="39"/>
      <c r="M612" s="39">
        <v>8</v>
      </c>
      <c r="N612" s="39"/>
      <c r="O612" s="39"/>
      <c r="P612" s="39"/>
      <c r="Q612" s="39">
        <v>0</v>
      </c>
      <c r="R612" s="39">
        <v>0</v>
      </c>
      <c r="S612" s="39">
        <v>0</v>
      </c>
      <c r="T612" s="39">
        <v>0</v>
      </c>
      <c r="U612" s="39">
        <v>0</v>
      </c>
      <c r="V612" s="39">
        <v>0</v>
      </c>
      <c r="W612" s="39"/>
      <c r="X612" s="39">
        <v>5</v>
      </c>
      <c r="Y612" s="39">
        <v>0</v>
      </c>
      <c r="Z612" s="39"/>
      <c r="AA612" s="39">
        <v>5</v>
      </c>
      <c r="AB612" s="39"/>
      <c r="AC612" s="39"/>
      <c r="AD612" s="39"/>
      <c r="AE612" s="39">
        <v>34</v>
      </c>
      <c r="AF612" s="39"/>
      <c r="AG612" s="39"/>
      <c r="AH612" s="39"/>
      <c r="AI612" s="39">
        <v>0</v>
      </c>
      <c r="AJ612" s="39"/>
      <c r="AK612" s="39">
        <v>0</v>
      </c>
      <c r="AL612" s="73"/>
      <c r="AM612"/>
    </row>
    <row r="613" spans="1:39" ht="19.5" customHeight="1" x14ac:dyDescent="0.2">
      <c r="D613" s="47" t="s">
        <v>135</v>
      </c>
      <c r="F613" s="48">
        <v>8</v>
      </c>
      <c r="G613" s="49"/>
      <c r="H613" s="49"/>
      <c r="I613" s="49"/>
      <c r="J613" s="48">
        <v>2</v>
      </c>
      <c r="K613" s="48">
        <v>0</v>
      </c>
      <c r="L613" s="49"/>
      <c r="M613" s="48">
        <v>2</v>
      </c>
      <c r="N613" s="49"/>
      <c r="O613" s="49"/>
      <c r="P613" s="49"/>
      <c r="Q613" s="48">
        <v>0</v>
      </c>
      <c r="R613" s="48">
        <v>7</v>
      </c>
      <c r="S613" s="48">
        <v>0</v>
      </c>
      <c r="T613" s="48">
        <v>0</v>
      </c>
      <c r="U613" s="48">
        <v>0</v>
      </c>
      <c r="V613" s="48">
        <v>0</v>
      </c>
      <c r="W613" s="49"/>
      <c r="X613" s="48">
        <v>1</v>
      </c>
      <c r="Y613" s="48">
        <v>0</v>
      </c>
      <c r="Z613" s="49"/>
      <c r="AA613" s="48">
        <v>8</v>
      </c>
      <c r="AB613" s="49"/>
      <c r="AC613" s="49"/>
      <c r="AD613" s="49"/>
      <c r="AE613" s="48">
        <v>2</v>
      </c>
      <c r="AF613" s="49"/>
      <c r="AG613" s="49"/>
      <c r="AH613" s="49"/>
      <c r="AI613" s="48">
        <v>0</v>
      </c>
      <c r="AJ613" s="49"/>
      <c r="AK613" s="48">
        <v>0</v>
      </c>
      <c r="AL613" s="73"/>
      <c r="AM613"/>
    </row>
    <row r="614" spans="1:39" ht="20.100000000000001" customHeight="1" x14ac:dyDescent="0.2">
      <c r="D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73"/>
      <c r="AM614"/>
    </row>
    <row r="615" spans="1:39" s="1" customFormat="1" ht="20.100000000000001" customHeight="1" x14ac:dyDescent="0.25">
      <c r="A615" s="3"/>
      <c r="B615" s="6"/>
      <c r="C615" s="51" t="s">
        <v>120</v>
      </c>
      <c r="D615" s="52"/>
      <c r="E615" s="5"/>
      <c r="F615" s="53">
        <v>39</v>
      </c>
      <c r="G615" s="54"/>
      <c r="H615" s="54"/>
      <c r="I615" s="54"/>
      <c r="J615" s="53">
        <v>10</v>
      </c>
      <c r="K615" s="53">
        <v>0</v>
      </c>
      <c r="L615" s="54"/>
      <c r="M615" s="53">
        <v>10</v>
      </c>
      <c r="N615" s="54"/>
      <c r="O615" s="54"/>
      <c r="P615" s="54"/>
      <c r="Q615" s="53">
        <v>0</v>
      </c>
      <c r="R615" s="53">
        <v>7</v>
      </c>
      <c r="S615" s="53">
        <v>0</v>
      </c>
      <c r="T615" s="53">
        <v>0</v>
      </c>
      <c r="U615" s="53">
        <v>0</v>
      </c>
      <c r="V615" s="53">
        <v>0</v>
      </c>
      <c r="W615" s="54"/>
      <c r="X615" s="53">
        <v>6</v>
      </c>
      <c r="Y615" s="53">
        <v>0</v>
      </c>
      <c r="Z615" s="54"/>
      <c r="AA615" s="53">
        <v>13</v>
      </c>
      <c r="AB615" s="54"/>
      <c r="AC615" s="54"/>
      <c r="AD615" s="54"/>
      <c r="AE615" s="53">
        <v>36</v>
      </c>
      <c r="AF615" s="54"/>
      <c r="AG615" s="54"/>
      <c r="AH615" s="54"/>
      <c r="AI615" s="53">
        <v>0</v>
      </c>
      <c r="AJ615" s="54"/>
      <c r="AK615" s="53">
        <v>0</v>
      </c>
      <c r="AL615" s="73"/>
    </row>
    <row r="616" spans="1:39" ht="20.100000000000001" customHeight="1" x14ac:dyDescent="0.2">
      <c r="D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73"/>
      <c r="AM616"/>
    </row>
    <row r="617" spans="1:39" ht="20.100000000000001" customHeight="1" x14ac:dyDescent="0.2">
      <c r="C617" s="3" t="s">
        <v>249</v>
      </c>
      <c r="D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73"/>
      <c r="AM617"/>
    </row>
    <row r="618" spans="1:39" ht="20.100000000000001" customHeight="1" x14ac:dyDescent="0.2">
      <c r="D618" s="2" t="s">
        <v>96</v>
      </c>
      <c r="F618" s="39">
        <v>0</v>
      </c>
      <c r="G618" s="39"/>
      <c r="H618" s="39"/>
      <c r="I618" s="39"/>
      <c r="J618" s="39">
        <v>0</v>
      </c>
      <c r="K618" s="39">
        <v>0</v>
      </c>
      <c r="L618" s="39"/>
      <c r="M618" s="39">
        <v>0</v>
      </c>
      <c r="N618" s="39"/>
      <c r="O618" s="39"/>
      <c r="P618" s="39"/>
      <c r="Q618" s="39">
        <v>0</v>
      </c>
      <c r="R618" s="39">
        <v>0</v>
      </c>
      <c r="S618" s="39">
        <v>0</v>
      </c>
      <c r="T618" s="39">
        <v>0</v>
      </c>
      <c r="U618" s="39">
        <v>0</v>
      </c>
      <c r="V618" s="39">
        <v>0</v>
      </c>
      <c r="W618" s="39"/>
      <c r="X618" s="39">
        <v>0</v>
      </c>
      <c r="Y618" s="39">
        <v>0</v>
      </c>
      <c r="Z618" s="39"/>
      <c r="AA618" s="39">
        <v>0</v>
      </c>
      <c r="AB618" s="39"/>
      <c r="AC618" s="39"/>
      <c r="AD618" s="39"/>
      <c r="AE618" s="39">
        <v>0</v>
      </c>
      <c r="AF618" s="39"/>
      <c r="AG618" s="39"/>
      <c r="AH618" s="39"/>
      <c r="AI618" s="39">
        <v>0</v>
      </c>
      <c r="AJ618" s="39"/>
      <c r="AK618" s="39">
        <v>0</v>
      </c>
      <c r="AL618" s="73"/>
      <c r="AM618"/>
    </row>
    <row r="619" spans="1:39" ht="19.5" customHeight="1" x14ac:dyDescent="0.2">
      <c r="D619" s="47" t="s">
        <v>97</v>
      </c>
      <c r="F619" s="48">
        <v>0</v>
      </c>
      <c r="G619" s="49"/>
      <c r="H619" s="49"/>
      <c r="I619" s="49"/>
      <c r="J619" s="48">
        <v>0</v>
      </c>
      <c r="K619" s="48">
        <v>0</v>
      </c>
      <c r="L619" s="49"/>
      <c r="M619" s="48">
        <v>0</v>
      </c>
      <c r="N619" s="49"/>
      <c r="O619" s="49"/>
      <c r="P619" s="49"/>
      <c r="Q619" s="48">
        <v>0</v>
      </c>
      <c r="R619" s="48">
        <v>0</v>
      </c>
      <c r="S619" s="48">
        <v>0</v>
      </c>
      <c r="T619" s="48">
        <v>0</v>
      </c>
      <c r="U619" s="48">
        <v>0</v>
      </c>
      <c r="V619" s="48">
        <v>0</v>
      </c>
      <c r="W619" s="49"/>
      <c r="X619" s="48">
        <v>0</v>
      </c>
      <c r="Y619" s="48">
        <v>0</v>
      </c>
      <c r="Z619" s="49"/>
      <c r="AA619" s="48">
        <v>0</v>
      </c>
      <c r="AB619" s="49"/>
      <c r="AC619" s="49"/>
      <c r="AD619" s="49"/>
      <c r="AE619" s="48">
        <v>0</v>
      </c>
      <c r="AF619" s="49"/>
      <c r="AG619" s="49"/>
      <c r="AH619" s="49"/>
      <c r="AI619" s="48">
        <v>0</v>
      </c>
      <c r="AJ619" s="49"/>
      <c r="AK619" s="48">
        <v>0</v>
      </c>
      <c r="AL619" s="73"/>
      <c r="AM619"/>
    </row>
    <row r="620" spans="1:39" ht="20.100000000000001" customHeight="1" x14ac:dyDescent="0.2">
      <c r="D620" s="50" t="s">
        <v>113</v>
      </c>
      <c r="F620" s="49">
        <v>0</v>
      </c>
      <c r="G620" s="49"/>
      <c r="H620" s="49"/>
      <c r="I620" s="49"/>
      <c r="J620" s="49">
        <v>0</v>
      </c>
      <c r="K620" s="49">
        <v>0</v>
      </c>
      <c r="L620" s="49"/>
      <c r="M620" s="49">
        <v>0</v>
      </c>
      <c r="N620" s="49"/>
      <c r="O620" s="49"/>
      <c r="P620" s="49"/>
      <c r="Q620" s="49">
        <v>0</v>
      </c>
      <c r="R620" s="49">
        <v>0</v>
      </c>
      <c r="S620" s="49">
        <v>0</v>
      </c>
      <c r="T620" s="49">
        <v>0</v>
      </c>
      <c r="U620" s="49">
        <v>0</v>
      </c>
      <c r="V620" s="49">
        <v>0</v>
      </c>
      <c r="W620" s="49"/>
      <c r="X620" s="49">
        <v>0</v>
      </c>
      <c r="Y620" s="49">
        <v>0</v>
      </c>
      <c r="Z620" s="49"/>
      <c r="AA620" s="49">
        <v>0</v>
      </c>
      <c r="AB620" s="49"/>
      <c r="AC620" s="49"/>
      <c r="AD620" s="49"/>
      <c r="AE620" s="49">
        <v>0</v>
      </c>
      <c r="AF620" s="49"/>
      <c r="AG620" s="49"/>
      <c r="AH620" s="49"/>
      <c r="AI620" s="49">
        <v>0</v>
      </c>
      <c r="AJ620" s="49"/>
      <c r="AK620" s="49">
        <v>0</v>
      </c>
      <c r="AL620" s="73"/>
      <c r="AM620"/>
    </row>
    <row r="621" spans="1:39" ht="19.5" customHeight="1" x14ac:dyDescent="0.2">
      <c r="D621" s="47" t="s">
        <v>99</v>
      </c>
      <c r="F621" s="48">
        <v>0</v>
      </c>
      <c r="G621" s="49"/>
      <c r="H621" s="49"/>
      <c r="I621" s="49"/>
      <c r="J621" s="48">
        <v>0</v>
      </c>
      <c r="K621" s="48">
        <v>0</v>
      </c>
      <c r="L621" s="49"/>
      <c r="M621" s="48">
        <v>0</v>
      </c>
      <c r="N621" s="49"/>
      <c r="O621" s="49"/>
      <c r="P621" s="49"/>
      <c r="Q621" s="48">
        <v>0</v>
      </c>
      <c r="R621" s="48">
        <v>0</v>
      </c>
      <c r="S621" s="48">
        <v>0</v>
      </c>
      <c r="T621" s="48">
        <v>0</v>
      </c>
      <c r="U621" s="48">
        <v>0</v>
      </c>
      <c r="V621" s="48">
        <v>0</v>
      </c>
      <c r="W621" s="49"/>
      <c r="X621" s="48">
        <v>0</v>
      </c>
      <c r="Y621" s="48">
        <v>0</v>
      </c>
      <c r="Z621" s="49"/>
      <c r="AA621" s="48">
        <v>0</v>
      </c>
      <c r="AB621" s="49"/>
      <c r="AC621" s="49"/>
      <c r="AD621" s="49"/>
      <c r="AE621" s="48">
        <v>0</v>
      </c>
      <c r="AF621" s="49"/>
      <c r="AG621" s="49"/>
      <c r="AH621" s="49"/>
      <c r="AI621" s="48">
        <v>0</v>
      </c>
      <c r="AJ621" s="49"/>
      <c r="AK621" s="48">
        <v>0</v>
      </c>
      <c r="AL621" s="73"/>
      <c r="AM621"/>
    </row>
    <row r="622" spans="1:39" ht="20.100000000000001" customHeight="1" x14ac:dyDescent="0.2">
      <c r="D622" s="50" t="s">
        <v>100</v>
      </c>
      <c r="F622" s="49">
        <v>0</v>
      </c>
      <c r="G622" s="49"/>
      <c r="H622" s="49"/>
      <c r="I622" s="49"/>
      <c r="J622" s="49">
        <v>0</v>
      </c>
      <c r="K622" s="49">
        <v>0</v>
      </c>
      <c r="L622" s="49"/>
      <c r="M622" s="49">
        <v>0</v>
      </c>
      <c r="N622" s="49"/>
      <c r="O622" s="49"/>
      <c r="P622" s="49"/>
      <c r="Q622" s="49">
        <v>0</v>
      </c>
      <c r="R622" s="49">
        <v>0</v>
      </c>
      <c r="S622" s="49">
        <v>0</v>
      </c>
      <c r="T622" s="49">
        <v>0</v>
      </c>
      <c r="U622" s="49">
        <v>0</v>
      </c>
      <c r="V622" s="49">
        <v>0</v>
      </c>
      <c r="W622" s="49"/>
      <c r="X622" s="49">
        <v>0</v>
      </c>
      <c r="Y622" s="49">
        <v>0</v>
      </c>
      <c r="Z622" s="49"/>
      <c r="AA622" s="49">
        <v>0</v>
      </c>
      <c r="AB622" s="49"/>
      <c r="AC622" s="49"/>
      <c r="AD622" s="49"/>
      <c r="AE622" s="49">
        <v>0</v>
      </c>
      <c r="AF622" s="49"/>
      <c r="AG622" s="49"/>
      <c r="AH622" s="49"/>
      <c r="AI622" s="49">
        <v>0</v>
      </c>
      <c r="AJ622" s="49"/>
      <c r="AK622" s="49">
        <v>0</v>
      </c>
      <c r="AL622" s="73"/>
      <c r="AM622"/>
    </row>
    <row r="623" spans="1:39" ht="20.100000000000001" customHeight="1" x14ac:dyDescent="0.2">
      <c r="D623" s="47" t="s">
        <v>115</v>
      </c>
      <c r="F623" s="48">
        <v>0</v>
      </c>
      <c r="G623" s="49"/>
      <c r="H623" s="49"/>
      <c r="I623" s="49"/>
      <c r="J623" s="48">
        <v>0</v>
      </c>
      <c r="K623" s="48">
        <v>0</v>
      </c>
      <c r="L623" s="49"/>
      <c r="M623" s="48">
        <v>0</v>
      </c>
      <c r="N623" s="49"/>
      <c r="O623" s="49"/>
      <c r="P623" s="49"/>
      <c r="Q623" s="48">
        <v>0</v>
      </c>
      <c r="R623" s="48">
        <v>0</v>
      </c>
      <c r="S623" s="48">
        <v>0</v>
      </c>
      <c r="T623" s="48">
        <v>0</v>
      </c>
      <c r="U623" s="48">
        <v>0</v>
      </c>
      <c r="V623" s="48">
        <v>0</v>
      </c>
      <c r="W623" s="49"/>
      <c r="X623" s="48">
        <v>0</v>
      </c>
      <c r="Y623" s="48">
        <v>0</v>
      </c>
      <c r="Z623" s="49"/>
      <c r="AA623" s="48">
        <v>0</v>
      </c>
      <c r="AB623" s="49"/>
      <c r="AC623" s="49"/>
      <c r="AD623" s="49"/>
      <c r="AE623" s="48">
        <v>0</v>
      </c>
      <c r="AF623" s="49"/>
      <c r="AG623" s="49"/>
      <c r="AH623" s="49"/>
      <c r="AI623" s="48">
        <v>0</v>
      </c>
      <c r="AJ623" s="49"/>
      <c r="AK623" s="48">
        <v>0</v>
      </c>
      <c r="AL623" s="73"/>
      <c r="AM623"/>
    </row>
    <row r="624" spans="1:39" ht="20.100000000000001" customHeight="1" x14ac:dyDescent="0.2">
      <c r="D624" s="50" t="s">
        <v>116</v>
      </c>
      <c r="F624" s="49">
        <v>0</v>
      </c>
      <c r="G624" s="49"/>
      <c r="H624" s="49"/>
      <c r="I624" s="49"/>
      <c r="J624" s="49">
        <v>0</v>
      </c>
      <c r="K624" s="49">
        <v>0</v>
      </c>
      <c r="L624" s="49"/>
      <c r="M624" s="49">
        <v>0</v>
      </c>
      <c r="N624" s="49"/>
      <c r="O624" s="49"/>
      <c r="P624" s="49"/>
      <c r="Q624" s="49">
        <v>0</v>
      </c>
      <c r="R624" s="49">
        <v>0</v>
      </c>
      <c r="S624" s="49">
        <v>0</v>
      </c>
      <c r="T624" s="49">
        <v>0</v>
      </c>
      <c r="U624" s="49">
        <v>0</v>
      </c>
      <c r="V624" s="49">
        <v>0</v>
      </c>
      <c r="W624" s="49"/>
      <c r="X624" s="49">
        <v>0</v>
      </c>
      <c r="Y624" s="49">
        <v>0</v>
      </c>
      <c r="Z624" s="49"/>
      <c r="AA624" s="49">
        <v>0</v>
      </c>
      <c r="AB624" s="49"/>
      <c r="AC624" s="49"/>
      <c r="AD624" s="49"/>
      <c r="AE624" s="49">
        <v>0</v>
      </c>
      <c r="AF624" s="49"/>
      <c r="AG624" s="49"/>
      <c r="AH624" s="49"/>
      <c r="AI624" s="49">
        <v>0</v>
      </c>
      <c r="AJ624" s="49"/>
      <c r="AK624" s="49">
        <v>0</v>
      </c>
      <c r="AL624" s="73"/>
      <c r="AM624"/>
    </row>
    <row r="625" spans="1:39" ht="20.100000000000001" customHeight="1" x14ac:dyDescent="0.2"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73"/>
      <c r="AM625"/>
    </row>
    <row r="626" spans="1:39" s="1" customFormat="1" ht="20.100000000000001" customHeight="1" x14ac:dyDescent="0.25">
      <c r="A626" s="3"/>
      <c r="B626" s="6"/>
      <c r="C626" s="51" t="s">
        <v>250</v>
      </c>
      <c r="D626" s="52"/>
      <c r="E626" s="5"/>
      <c r="F626" s="53">
        <v>0</v>
      </c>
      <c r="G626" s="54"/>
      <c r="H626" s="54"/>
      <c r="I626" s="54"/>
      <c r="J626" s="53">
        <v>0</v>
      </c>
      <c r="K626" s="53">
        <v>0</v>
      </c>
      <c r="L626" s="54"/>
      <c r="M626" s="53">
        <v>0</v>
      </c>
      <c r="N626" s="54"/>
      <c r="O626" s="54"/>
      <c r="P626" s="54"/>
      <c r="Q626" s="53">
        <v>0</v>
      </c>
      <c r="R626" s="53">
        <v>0</v>
      </c>
      <c r="S626" s="53">
        <v>0</v>
      </c>
      <c r="T626" s="53">
        <v>0</v>
      </c>
      <c r="U626" s="53">
        <v>0</v>
      </c>
      <c r="V626" s="53">
        <v>0</v>
      </c>
      <c r="W626" s="54"/>
      <c r="X626" s="53">
        <v>0</v>
      </c>
      <c r="Y626" s="53">
        <v>0</v>
      </c>
      <c r="Z626" s="54"/>
      <c r="AA626" s="53">
        <v>0</v>
      </c>
      <c r="AB626" s="54"/>
      <c r="AC626" s="54"/>
      <c r="AD626" s="54"/>
      <c r="AE626" s="53">
        <v>0</v>
      </c>
      <c r="AF626" s="54"/>
      <c r="AG626" s="54"/>
      <c r="AH626" s="54"/>
      <c r="AI626" s="53">
        <v>0</v>
      </c>
      <c r="AJ626" s="54"/>
      <c r="AK626" s="53">
        <v>0</v>
      </c>
      <c r="AL626" s="73"/>
    </row>
    <row r="627" spans="1:39" ht="20.100000000000001" customHeight="1" x14ac:dyDescent="0.2">
      <c r="C627" s="61"/>
      <c r="D627" s="61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73"/>
      <c r="AM627"/>
    </row>
    <row r="628" spans="1:39" s="1" customFormat="1" ht="20.100000000000001" customHeight="1" x14ac:dyDescent="0.25">
      <c r="A628" s="3"/>
      <c r="B628" s="57" t="s">
        <v>281</v>
      </c>
      <c r="C628" s="58"/>
      <c r="D628" s="58"/>
      <c r="E628" s="5"/>
      <c r="F628" s="59">
        <v>39</v>
      </c>
      <c r="G628" s="54"/>
      <c r="H628" s="54"/>
      <c r="I628" s="54"/>
      <c r="J628" s="59">
        <v>10</v>
      </c>
      <c r="K628" s="59">
        <v>0</v>
      </c>
      <c r="L628" s="54"/>
      <c r="M628" s="59">
        <v>10</v>
      </c>
      <c r="N628" s="54"/>
      <c r="O628" s="54"/>
      <c r="P628" s="54"/>
      <c r="Q628" s="59">
        <v>0</v>
      </c>
      <c r="R628" s="59">
        <v>7</v>
      </c>
      <c r="S628" s="59">
        <v>0</v>
      </c>
      <c r="T628" s="59">
        <v>0</v>
      </c>
      <c r="U628" s="59">
        <v>0</v>
      </c>
      <c r="V628" s="59">
        <v>0</v>
      </c>
      <c r="W628" s="54"/>
      <c r="X628" s="59">
        <v>6</v>
      </c>
      <c r="Y628" s="59">
        <v>0</v>
      </c>
      <c r="Z628" s="54"/>
      <c r="AA628" s="59">
        <v>13</v>
      </c>
      <c r="AB628" s="54"/>
      <c r="AC628" s="54"/>
      <c r="AD628" s="54"/>
      <c r="AE628" s="59">
        <v>36</v>
      </c>
      <c r="AF628" s="54"/>
      <c r="AG628" s="54"/>
      <c r="AH628" s="54"/>
      <c r="AI628" s="59">
        <v>0</v>
      </c>
      <c r="AJ628" s="54"/>
      <c r="AK628" s="59">
        <v>0</v>
      </c>
      <c r="AL628" s="73"/>
    </row>
    <row r="629" spans="1:39" ht="20.100000000000001" customHeight="1" x14ac:dyDescent="0.2"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73"/>
      <c r="AM629"/>
    </row>
    <row r="630" spans="1:39" ht="20.100000000000001" customHeight="1" x14ac:dyDescent="0.2">
      <c r="B630" s="6" t="s">
        <v>282</v>
      </c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73"/>
      <c r="AM630"/>
    </row>
    <row r="631" spans="1:39" ht="20.100000000000001" customHeight="1" x14ac:dyDescent="0.2">
      <c r="C631" s="3" t="s">
        <v>154</v>
      </c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73"/>
      <c r="AM631"/>
    </row>
    <row r="632" spans="1:39" ht="20.100000000000001" customHeight="1" x14ac:dyDescent="0.2">
      <c r="D632" s="2" t="s">
        <v>96</v>
      </c>
      <c r="F632" s="39">
        <v>0</v>
      </c>
      <c r="G632" s="39"/>
      <c r="H632" s="39"/>
      <c r="I632" s="39"/>
      <c r="J632" s="39">
        <v>0</v>
      </c>
      <c r="K632" s="39">
        <v>0</v>
      </c>
      <c r="L632" s="39"/>
      <c r="M632" s="39">
        <v>0</v>
      </c>
      <c r="N632" s="39"/>
      <c r="O632" s="39"/>
      <c r="P632" s="39"/>
      <c r="Q632" s="39">
        <v>0</v>
      </c>
      <c r="R632" s="39">
        <v>0</v>
      </c>
      <c r="S632" s="39">
        <v>0</v>
      </c>
      <c r="T632" s="39">
        <v>0</v>
      </c>
      <c r="U632" s="39">
        <v>0</v>
      </c>
      <c r="V632" s="39">
        <v>0</v>
      </c>
      <c r="W632" s="39"/>
      <c r="X632" s="39">
        <v>0</v>
      </c>
      <c r="Y632" s="39">
        <v>0</v>
      </c>
      <c r="Z632" s="39"/>
      <c r="AA632" s="39">
        <v>0</v>
      </c>
      <c r="AB632" s="39"/>
      <c r="AC632" s="39"/>
      <c r="AD632" s="39"/>
      <c r="AE632" s="39">
        <v>0</v>
      </c>
      <c r="AF632" s="39"/>
      <c r="AG632" s="39"/>
      <c r="AH632" s="39"/>
      <c r="AI632" s="39">
        <v>0</v>
      </c>
      <c r="AJ632" s="39"/>
      <c r="AK632" s="39">
        <v>0</v>
      </c>
      <c r="AL632" s="73"/>
      <c r="AM632"/>
    </row>
    <row r="633" spans="1:39" ht="19.5" customHeight="1" x14ac:dyDescent="0.2">
      <c r="D633" s="47" t="s">
        <v>97</v>
      </c>
      <c r="F633" s="48">
        <v>72</v>
      </c>
      <c r="G633" s="49"/>
      <c r="H633" s="49"/>
      <c r="I633" s="49"/>
      <c r="J633" s="48">
        <v>7</v>
      </c>
      <c r="K633" s="48">
        <v>0</v>
      </c>
      <c r="L633" s="49"/>
      <c r="M633" s="48">
        <v>7</v>
      </c>
      <c r="N633" s="49"/>
      <c r="O633" s="49"/>
      <c r="P633" s="49"/>
      <c r="Q633" s="48">
        <v>1</v>
      </c>
      <c r="R633" s="48">
        <v>5</v>
      </c>
      <c r="S633" s="48">
        <v>0</v>
      </c>
      <c r="T633" s="48">
        <v>0</v>
      </c>
      <c r="U633" s="48">
        <v>0</v>
      </c>
      <c r="V633" s="48">
        <v>0</v>
      </c>
      <c r="W633" s="49"/>
      <c r="X633" s="48">
        <v>11</v>
      </c>
      <c r="Y633" s="48">
        <v>0</v>
      </c>
      <c r="Z633" s="49"/>
      <c r="AA633" s="48">
        <v>17</v>
      </c>
      <c r="AB633" s="49"/>
      <c r="AC633" s="49"/>
      <c r="AD633" s="49"/>
      <c r="AE633" s="48">
        <v>62</v>
      </c>
      <c r="AF633" s="49"/>
      <c r="AG633" s="49"/>
      <c r="AH633" s="49"/>
      <c r="AI633" s="48">
        <v>0</v>
      </c>
      <c r="AJ633" s="49"/>
      <c r="AK633" s="48">
        <v>0</v>
      </c>
      <c r="AL633" s="73"/>
      <c r="AM633"/>
    </row>
    <row r="634" spans="1:39" ht="20.100000000000001" customHeight="1" x14ac:dyDescent="0.2"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73"/>
      <c r="AM634"/>
    </row>
    <row r="635" spans="1:39" s="1" customFormat="1" ht="20.100000000000001" customHeight="1" x14ac:dyDescent="0.25">
      <c r="A635" s="3"/>
      <c r="B635" s="6"/>
      <c r="C635" s="51" t="s">
        <v>159</v>
      </c>
      <c r="D635" s="52"/>
      <c r="E635" s="5"/>
      <c r="F635" s="53">
        <v>72</v>
      </c>
      <c r="G635" s="54"/>
      <c r="H635" s="54"/>
      <c r="I635" s="54"/>
      <c r="J635" s="53">
        <v>7</v>
      </c>
      <c r="K635" s="53">
        <v>0</v>
      </c>
      <c r="L635" s="54"/>
      <c r="M635" s="53">
        <v>7</v>
      </c>
      <c r="N635" s="54"/>
      <c r="O635" s="54"/>
      <c r="P635" s="54"/>
      <c r="Q635" s="53">
        <v>1</v>
      </c>
      <c r="R635" s="53">
        <v>5</v>
      </c>
      <c r="S635" s="53">
        <v>0</v>
      </c>
      <c r="T635" s="53">
        <v>0</v>
      </c>
      <c r="U635" s="53">
        <v>0</v>
      </c>
      <c r="V635" s="53">
        <v>0</v>
      </c>
      <c r="W635" s="54"/>
      <c r="X635" s="53">
        <v>11</v>
      </c>
      <c r="Y635" s="53">
        <v>0</v>
      </c>
      <c r="Z635" s="54"/>
      <c r="AA635" s="53">
        <v>17</v>
      </c>
      <c r="AB635" s="54"/>
      <c r="AC635" s="54"/>
      <c r="AD635" s="54"/>
      <c r="AE635" s="53">
        <v>62</v>
      </c>
      <c r="AF635" s="54"/>
      <c r="AG635" s="54"/>
      <c r="AH635" s="54"/>
      <c r="AI635" s="53">
        <v>0</v>
      </c>
      <c r="AJ635" s="54"/>
      <c r="AK635" s="53">
        <v>0</v>
      </c>
      <c r="AL635" s="73"/>
    </row>
    <row r="636" spans="1:39" s="1" customFormat="1" ht="20.100000000000001" customHeight="1" x14ac:dyDescent="0.2">
      <c r="A636" s="3"/>
      <c r="B636" s="6"/>
      <c r="C636" s="3"/>
      <c r="D636" s="3"/>
      <c r="E636" s="5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73"/>
    </row>
    <row r="637" spans="1:39" s="1" customFormat="1" ht="20.100000000000001" customHeight="1" x14ac:dyDescent="0.25">
      <c r="A637" s="3"/>
      <c r="B637" s="57" t="s">
        <v>283</v>
      </c>
      <c r="C637" s="58"/>
      <c r="D637" s="58"/>
      <c r="E637" s="5"/>
      <c r="F637" s="59">
        <v>72</v>
      </c>
      <c r="G637" s="54"/>
      <c r="H637" s="54"/>
      <c r="I637" s="54"/>
      <c r="J637" s="59">
        <v>7</v>
      </c>
      <c r="K637" s="59">
        <v>0</v>
      </c>
      <c r="L637" s="54"/>
      <c r="M637" s="59">
        <v>7</v>
      </c>
      <c r="N637" s="54"/>
      <c r="O637" s="54"/>
      <c r="P637" s="54"/>
      <c r="Q637" s="59">
        <v>1</v>
      </c>
      <c r="R637" s="59">
        <v>5</v>
      </c>
      <c r="S637" s="59">
        <v>0</v>
      </c>
      <c r="T637" s="59">
        <v>0</v>
      </c>
      <c r="U637" s="59">
        <v>0</v>
      </c>
      <c r="V637" s="59">
        <v>0</v>
      </c>
      <c r="W637" s="54"/>
      <c r="X637" s="59">
        <v>11</v>
      </c>
      <c r="Y637" s="59">
        <v>0</v>
      </c>
      <c r="Z637" s="54"/>
      <c r="AA637" s="59">
        <v>17</v>
      </c>
      <c r="AB637" s="54"/>
      <c r="AC637" s="54"/>
      <c r="AD637" s="54"/>
      <c r="AE637" s="59">
        <v>62</v>
      </c>
      <c r="AF637" s="54"/>
      <c r="AG637" s="54"/>
      <c r="AH637" s="54"/>
      <c r="AI637" s="59">
        <v>0</v>
      </c>
      <c r="AJ637" s="54"/>
      <c r="AK637" s="59">
        <v>0</v>
      </c>
      <c r="AL637" s="73"/>
    </row>
    <row r="638" spans="1:39" ht="20.100000000000001" customHeight="1" x14ac:dyDescent="0.2"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73"/>
      <c r="AM638"/>
    </row>
    <row r="639" spans="1:39" ht="20.100000000000001" customHeight="1" x14ac:dyDescent="0.2">
      <c r="B639" s="6" t="s">
        <v>284</v>
      </c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73"/>
      <c r="AM639"/>
    </row>
    <row r="640" spans="1:39" ht="20.100000000000001" customHeight="1" x14ac:dyDescent="0.2">
      <c r="C640" s="3" t="s">
        <v>0</v>
      </c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73"/>
      <c r="AM640"/>
    </row>
    <row r="641" spans="1:39" ht="20.100000000000001" customHeight="1" x14ac:dyDescent="0.2">
      <c r="D641" s="2" t="s">
        <v>122</v>
      </c>
      <c r="F641" s="39">
        <v>27</v>
      </c>
      <c r="G641" s="39"/>
      <c r="H641" s="39"/>
      <c r="I641" s="39"/>
      <c r="J641" s="39">
        <v>2</v>
      </c>
      <c r="K641" s="39">
        <v>0</v>
      </c>
      <c r="L641" s="39"/>
      <c r="M641" s="39">
        <v>2</v>
      </c>
      <c r="N641" s="39"/>
      <c r="O641" s="39"/>
      <c r="P641" s="39"/>
      <c r="Q641" s="39">
        <v>2</v>
      </c>
      <c r="R641" s="39">
        <v>0</v>
      </c>
      <c r="S641" s="39">
        <v>0</v>
      </c>
      <c r="T641" s="39">
        <v>0</v>
      </c>
      <c r="U641" s="39">
        <v>0</v>
      </c>
      <c r="V641" s="39">
        <v>0</v>
      </c>
      <c r="W641" s="39"/>
      <c r="X641" s="39">
        <v>6</v>
      </c>
      <c r="Y641" s="39">
        <v>0</v>
      </c>
      <c r="Z641" s="39"/>
      <c r="AA641" s="39">
        <v>8</v>
      </c>
      <c r="AB641" s="39"/>
      <c r="AC641" s="39"/>
      <c r="AD641" s="39"/>
      <c r="AE641" s="39">
        <v>21</v>
      </c>
      <c r="AF641" s="39"/>
      <c r="AG641" s="39"/>
      <c r="AH641" s="39"/>
      <c r="AI641" s="39">
        <v>0</v>
      </c>
      <c r="AJ641" s="39"/>
      <c r="AK641" s="39">
        <v>0</v>
      </c>
      <c r="AL641" s="73"/>
      <c r="AM641"/>
    </row>
    <row r="642" spans="1:39" ht="19.5" customHeight="1" x14ac:dyDescent="0.2">
      <c r="D642" s="47" t="s">
        <v>97</v>
      </c>
      <c r="F642" s="48">
        <v>52</v>
      </c>
      <c r="G642" s="49"/>
      <c r="H642" s="49"/>
      <c r="I642" s="49"/>
      <c r="J642" s="48">
        <v>1</v>
      </c>
      <c r="K642" s="48">
        <v>0</v>
      </c>
      <c r="L642" s="49"/>
      <c r="M642" s="48">
        <v>1</v>
      </c>
      <c r="N642" s="49"/>
      <c r="O642" s="49"/>
      <c r="P642" s="49"/>
      <c r="Q642" s="48">
        <v>0</v>
      </c>
      <c r="R642" s="48">
        <v>0</v>
      </c>
      <c r="S642" s="48">
        <v>0</v>
      </c>
      <c r="T642" s="48">
        <v>0</v>
      </c>
      <c r="U642" s="48">
        <v>0</v>
      </c>
      <c r="V642" s="48">
        <v>0</v>
      </c>
      <c r="W642" s="49"/>
      <c r="X642" s="48">
        <v>0</v>
      </c>
      <c r="Y642" s="48">
        <v>0</v>
      </c>
      <c r="Z642" s="49"/>
      <c r="AA642" s="48">
        <v>0</v>
      </c>
      <c r="AB642" s="49"/>
      <c r="AC642" s="49"/>
      <c r="AD642" s="49"/>
      <c r="AE642" s="48">
        <v>53</v>
      </c>
      <c r="AF642" s="49"/>
      <c r="AG642" s="49"/>
      <c r="AH642" s="49"/>
      <c r="AI642" s="48">
        <v>0</v>
      </c>
      <c r="AJ642" s="49"/>
      <c r="AK642" s="48">
        <v>0</v>
      </c>
      <c r="AL642" s="73"/>
      <c r="AM642"/>
    </row>
    <row r="643" spans="1:39" ht="20.100000000000001" customHeight="1" x14ac:dyDescent="0.2"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73"/>
      <c r="AM643"/>
    </row>
    <row r="644" spans="1:39" s="1" customFormat="1" ht="20.100000000000001" customHeight="1" x14ac:dyDescent="0.25">
      <c r="A644" s="3"/>
      <c r="B644" s="6"/>
      <c r="C644" s="51" t="s">
        <v>120</v>
      </c>
      <c r="D644" s="52"/>
      <c r="E644" s="5"/>
      <c r="F644" s="53">
        <v>79</v>
      </c>
      <c r="G644" s="54"/>
      <c r="H644" s="54"/>
      <c r="I644" s="54"/>
      <c r="J644" s="53">
        <v>3</v>
      </c>
      <c r="K644" s="53">
        <v>0</v>
      </c>
      <c r="L644" s="54"/>
      <c r="M644" s="53">
        <v>3</v>
      </c>
      <c r="N644" s="54"/>
      <c r="O644" s="54"/>
      <c r="P644" s="54"/>
      <c r="Q644" s="53">
        <v>2</v>
      </c>
      <c r="R644" s="53">
        <v>0</v>
      </c>
      <c r="S644" s="53">
        <v>0</v>
      </c>
      <c r="T644" s="53">
        <v>0</v>
      </c>
      <c r="U644" s="53">
        <v>0</v>
      </c>
      <c r="V644" s="53">
        <v>0</v>
      </c>
      <c r="W644" s="54"/>
      <c r="X644" s="53">
        <v>6</v>
      </c>
      <c r="Y644" s="53">
        <v>0</v>
      </c>
      <c r="Z644" s="54"/>
      <c r="AA644" s="53">
        <v>8</v>
      </c>
      <c r="AB644" s="54"/>
      <c r="AC644" s="54"/>
      <c r="AD644" s="54"/>
      <c r="AE644" s="53">
        <v>74</v>
      </c>
      <c r="AF644" s="54"/>
      <c r="AG644" s="54"/>
      <c r="AH644" s="54"/>
      <c r="AI644" s="53">
        <v>0</v>
      </c>
      <c r="AJ644" s="54"/>
      <c r="AK644" s="53">
        <v>0</v>
      </c>
      <c r="AL644" s="73"/>
    </row>
    <row r="645" spans="1:39" ht="20.100000000000001" customHeight="1" x14ac:dyDescent="0.2"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73"/>
      <c r="AM645"/>
    </row>
    <row r="646" spans="1:39" ht="20.100000000000001" customHeight="1" x14ac:dyDescent="0.2">
      <c r="C646" s="3" t="s">
        <v>95</v>
      </c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73"/>
      <c r="AM646"/>
    </row>
    <row r="647" spans="1:39" ht="20.100000000000001" customHeight="1" x14ac:dyDescent="0.2">
      <c r="D647" s="2" t="s">
        <v>96</v>
      </c>
      <c r="F647" s="39">
        <v>0</v>
      </c>
      <c r="G647" s="39"/>
      <c r="H647" s="39"/>
      <c r="I647" s="39"/>
      <c r="J647" s="39">
        <v>0</v>
      </c>
      <c r="K647" s="39">
        <v>0</v>
      </c>
      <c r="L647" s="39"/>
      <c r="M647" s="39">
        <v>0</v>
      </c>
      <c r="N647" s="39"/>
      <c r="O647" s="39"/>
      <c r="P647" s="39"/>
      <c r="Q647" s="39">
        <v>0</v>
      </c>
      <c r="R647" s="39">
        <v>0</v>
      </c>
      <c r="S647" s="39">
        <v>0</v>
      </c>
      <c r="T647" s="39">
        <v>0</v>
      </c>
      <c r="U647" s="39">
        <v>0</v>
      </c>
      <c r="V647" s="39">
        <v>0</v>
      </c>
      <c r="W647" s="39"/>
      <c r="X647" s="39">
        <v>0</v>
      </c>
      <c r="Y647" s="39">
        <v>0</v>
      </c>
      <c r="Z647" s="39"/>
      <c r="AA647" s="39">
        <v>0</v>
      </c>
      <c r="AB647" s="39"/>
      <c r="AC647" s="39"/>
      <c r="AD647" s="39"/>
      <c r="AE647" s="39">
        <v>0</v>
      </c>
      <c r="AF647" s="39"/>
      <c r="AG647" s="39"/>
      <c r="AH647" s="39"/>
      <c r="AI647" s="39">
        <v>0</v>
      </c>
      <c r="AJ647" s="39"/>
      <c r="AK647" s="39">
        <v>0</v>
      </c>
      <c r="AL647" s="73"/>
      <c r="AM647"/>
    </row>
    <row r="648" spans="1:39" ht="19.5" customHeight="1" x14ac:dyDescent="0.2">
      <c r="D648" s="47" t="s">
        <v>97</v>
      </c>
      <c r="F648" s="48">
        <v>0</v>
      </c>
      <c r="G648" s="49"/>
      <c r="H648" s="49"/>
      <c r="I648" s="49"/>
      <c r="J648" s="48">
        <v>0</v>
      </c>
      <c r="K648" s="48">
        <v>0</v>
      </c>
      <c r="L648" s="49"/>
      <c r="M648" s="48">
        <v>0</v>
      </c>
      <c r="N648" s="49"/>
      <c r="O648" s="49"/>
      <c r="P648" s="49"/>
      <c r="Q648" s="48">
        <v>0</v>
      </c>
      <c r="R648" s="48">
        <v>0</v>
      </c>
      <c r="S648" s="48">
        <v>0</v>
      </c>
      <c r="T648" s="48">
        <v>0</v>
      </c>
      <c r="U648" s="48">
        <v>0</v>
      </c>
      <c r="V648" s="48">
        <v>0</v>
      </c>
      <c r="W648" s="49"/>
      <c r="X648" s="48">
        <v>0</v>
      </c>
      <c r="Y648" s="48">
        <v>0</v>
      </c>
      <c r="Z648" s="49"/>
      <c r="AA648" s="48">
        <v>0</v>
      </c>
      <c r="AB648" s="49"/>
      <c r="AC648" s="49"/>
      <c r="AD648" s="49"/>
      <c r="AE648" s="48">
        <v>0</v>
      </c>
      <c r="AF648" s="49"/>
      <c r="AG648" s="49"/>
      <c r="AH648" s="49"/>
      <c r="AI648" s="48">
        <v>0</v>
      </c>
      <c r="AJ648" s="49"/>
      <c r="AK648" s="48">
        <v>0</v>
      </c>
      <c r="AL648" s="73"/>
      <c r="AM648"/>
    </row>
    <row r="649" spans="1:39" ht="20.100000000000001" customHeight="1" x14ac:dyDescent="0.2">
      <c r="D649" s="2" t="s">
        <v>113</v>
      </c>
      <c r="F649" s="39">
        <v>0</v>
      </c>
      <c r="G649" s="39"/>
      <c r="H649" s="39"/>
      <c r="I649" s="39"/>
      <c r="J649" s="39">
        <v>0</v>
      </c>
      <c r="K649" s="39">
        <v>0</v>
      </c>
      <c r="L649" s="39"/>
      <c r="M649" s="39">
        <v>0</v>
      </c>
      <c r="N649" s="39"/>
      <c r="O649" s="39"/>
      <c r="P649" s="39"/>
      <c r="Q649" s="39">
        <v>0</v>
      </c>
      <c r="R649" s="39">
        <v>0</v>
      </c>
      <c r="S649" s="39">
        <v>0</v>
      </c>
      <c r="T649" s="39">
        <v>0</v>
      </c>
      <c r="U649" s="39">
        <v>0</v>
      </c>
      <c r="V649" s="39">
        <v>0</v>
      </c>
      <c r="W649" s="39"/>
      <c r="X649" s="39">
        <v>0</v>
      </c>
      <c r="Y649" s="39">
        <v>0</v>
      </c>
      <c r="Z649" s="39"/>
      <c r="AA649" s="39">
        <v>0</v>
      </c>
      <c r="AB649" s="39"/>
      <c r="AC649" s="39"/>
      <c r="AD649" s="39"/>
      <c r="AE649" s="39">
        <v>0</v>
      </c>
      <c r="AF649" s="39"/>
      <c r="AG649" s="39"/>
      <c r="AH649" s="39"/>
      <c r="AI649" s="39">
        <v>0</v>
      </c>
      <c r="AJ649" s="39"/>
      <c r="AK649" s="39">
        <v>0</v>
      </c>
      <c r="AL649" s="73"/>
      <c r="AM649"/>
    </row>
    <row r="650" spans="1:39" ht="20.100000000000001" customHeight="1" x14ac:dyDescent="0.2"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73"/>
      <c r="AM650"/>
    </row>
    <row r="651" spans="1:39" s="1" customFormat="1" ht="20.100000000000001" customHeight="1" x14ac:dyDescent="0.25">
      <c r="A651" s="3"/>
      <c r="B651" s="6"/>
      <c r="C651" s="51" t="s">
        <v>112</v>
      </c>
      <c r="D651" s="52"/>
      <c r="E651" s="5"/>
      <c r="F651" s="53">
        <v>0</v>
      </c>
      <c r="G651" s="54"/>
      <c r="H651" s="54"/>
      <c r="I651" s="54"/>
      <c r="J651" s="53">
        <v>0</v>
      </c>
      <c r="K651" s="53">
        <v>0</v>
      </c>
      <c r="L651" s="54"/>
      <c r="M651" s="53">
        <v>0</v>
      </c>
      <c r="N651" s="54"/>
      <c r="O651" s="54"/>
      <c r="P651" s="54"/>
      <c r="Q651" s="53">
        <v>0</v>
      </c>
      <c r="R651" s="53">
        <v>0</v>
      </c>
      <c r="S651" s="53">
        <v>0</v>
      </c>
      <c r="T651" s="53">
        <v>0</v>
      </c>
      <c r="U651" s="53">
        <v>0</v>
      </c>
      <c r="V651" s="53">
        <v>0</v>
      </c>
      <c r="W651" s="54"/>
      <c r="X651" s="53">
        <v>0</v>
      </c>
      <c r="Y651" s="53">
        <v>0</v>
      </c>
      <c r="Z651" s="54"/>
      <c r="AA651" s="53">
        <v>0</v>
      </c>
      <c r="AB651" s="54"/>
      <c r="AC651" s="54"/>
      <c r="AD651" s="54"/>
      <c r="AE651" s="53">
        <v>0</v>
      </c>
      <c r="AF651" s="54"/>
      <c r="AG651" s="54"/>
      <c r="AH651" s="54"/>
      <c r="AI651" s="53">
        <v>0</v>
      </c>
      <c r="AJ651" s="54"/>
      <c r="AK651" s="53">
        <v>0</v>
      </c>
      <c r="AL651" s="73"/>
    </row>
    <row r="652" spans="1:39" ht="20.100000000000001" customHeight="1" x14ac:dyDescent="0.2"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73"/>
      <c r="AM652"/>
    </row>
    <row r="653" spans="1:39" ht="20.100000000000001" customHeight="1" x14ac:dyDescent="0.2">
      <c r="C653" s="3" t="s">
        <v>285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73"/>
      <c r="AM653"/>
    </row>
    <row r="654" spans="1:39" ht="20.100000000000001" customHeight="1" x14ac:dyDescent="0.2">
      <c r="D654" s="2" t="s">
        <v>96</v>
      </c>
      <c r="F654" s="39">
        <v>0</v>
      </c>
      <c r="G654" s="39"/>
      <c r="H654" s="39"/>
      <c r="I654" s="39"/>
      <c r="J654" s="39">
        <v>0</v>
      </c>
      <c r="K654" s="39">
        <v>0</v>
      </c>
      <c r="L654" s="39"/>
      <c r="M654" s="39">
        <v>0</v>
      </c>
      <c r="N654" s="39"/>
      <c r="O654" s="39"/>
      <c r="P654" s="39"/>
      <c r="Q654" s="39">
        <v>0</v>
      </c>
      <c r="R654" s="39">
        <v>0</v>
      </c>
      <c r="S654" s="39">
        <v>0</v>
      </c>
      <c r="T654" s="39">
        <v>0</v>
      </c>
      <c r="U654" s="39">
        <v>0</v>
      </c>
      <c r="V654" s="39">
        <v>0</v>
      </c>
      <c r="W654" s="39"/>
      <c r="X654" s="39">
        <v>0</v>
      </c>
      <c r="Y654" s="39">
        <v>0</v>
      </c>
      <c r="Z654" s="39"/>
      <c r="AA654" s="39">
        <v>0</v>
      </c>
      <c r="AB654" s="39"/>
      <c r="AC654" s="39"/>
      <c r="AD654" s="39"/>
      <c r="AE654" s="39">
        <v>0</v>
      </c>
      <c r="AF654" s="39"/>
      <c r="AG654" s="39"/>
      <c r="AH654" s="39"/>
      <c r="AI654" s="39">
        <v>0</v>
      </c>
      <c r="AJ654" s="39"/>
      <c r="AK654" s="39">
        <v>0</v>
      </c>
      <c r="AL654" s="73"/>
      <c r="AM654"/>
    </row>
    <row r="655" spans="1:39" ht="19.5" customHeight="1" x14ac:dyDescent="0.2">
      <c r="D655" s="47" t="s">
        <v>97</v>
      </c>
      <c r="F655" s="48">
        <v>0</v>
      </c>
      <c r="G655" s="49"/>
      <c r="H655" s="49"/>
      <c r="I655" s="49"/>
      <c r="J655" s="48">
        <v>0</v>
      </c>
      <c r="K655" s="48">
        <v>0</v>
      </c>
      <c r="L655" s="49"/>
      <c r="M655" s="48">
        <v>0</v>
      </c>
      <c r="N655" s="49"/>
      <c r="O655" s="49"/>
      <c r="P655" s="49"/>
      <c r="Q655" s="48">
        <v>0</v>
      </c>
      <c r="R655" s="48">
        <v>0</v>
      </c>
      <c r="S655" s="48">
        <v>0</v>
      </c>
      <c r="T655" s="48">
        <v>0</v>
      </c>
      <c r="U655" s="48">
        <v>0</v>
      </c>
      <c r="V655" s="48">
        <v>0</v>
      </c>
      <c r="W655" s="49"/>
      <c r="X655" s="48">
        <v>0</v>
      </c>
      <c r="Y655" s="48">
        <v>0</v>
      </c>
      <c r="Z655" s="49"/>
      <c r="AA655" s="48">
        <v>0</v>
      </c>
      <c r="AB655" s="49"/>
      <c r="AC655" s="49"/>
      <c r="AD655" s="49"/>
      <c r="AE655" s="48">
        <v>0</v>
      </c>
      <c r="AF655" s="49"/>
      <c r="AG655" s="49"/>
      <c r="AH655" s="49"/>
      <c r="AI655" s="48">
        <v>0</v>
      </c>
      <c r="AJ655" s="49"/>
      <c r="AK655" s="48">
        <v>0</v>
      </c>
      <c r="AL655" s="73"/>
      <c r="AM655"/>
    </row>
    <row r="656" spans="1:39" ht="20.100000000000001" customHeight="1" x14ac:dyDescent="0.2"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73"/>
      <c r="AM656"/>
    </row>
    <row r="657" spans="1:39" s="1" customFormat="1" ht="20.100000000000001" customHeight="1" x14ac:dyDescent="0.25">
      <c r="A657" s="3"/>
      <c r="B657" s="6"/>
      <c r="C657" s="51" t="s">
        <v>286</v>
      </c>
      <c r="D657" s="52"/>
      <c r="E657" s="5"/>
      <c r="F657" s="53">
        <v>0</v>
      </c>
      <c r="G657" s="54"/>
      <c r="H657" s="54"/>
      <c r="I657" s="54"/>
      <c r="J657" s="53">
        <v>0</v>
      </c>
      <c r="K657" s="53">
        <v>0</v>
      </c>
      <c r="L657" s="54"/>
      <c r="M657" s="53">
        <v>0</v>
      </c>
      <c r="N657" s="54"/>
      <c r="O657" s="54"/>
      <c r="P657" s="54"/>
      <c r="Q657" s="53">
        <v>0</v>
      </c>
      <c r="R657" s="53">
        <v>0</v>
      </c>
      <c r="S657" s="53">
        <v>0</v>
      </c>
      <c r="T657" s="53">
        <v>0</v>
      </c>
      <c r="U657" s="53">
        <v>0</v>
      </c>
      <c r="V657" s="53">
        <v>0</v>
      </c>
      <c r="W657" s="54"/>
      <c r="X657" s="53">
        <v>0</v>
      </c>
      <c r="Y657" s="53">
        <v>0</v>
      </c>
      <c r="Z657" s="54"/>
      <c r="AA657" s="53">
        <v>0</v>
      </c>
      <c r="AB657" s="54"/>
      <c r="AC657" s="54"/>
      <c r="AD657" s="54"/>
      <c r="AE657" s="53">
        <v>0</v>
      </c>
      <c r="AF657" s="54"/>
      <c r="AG657" s="54"/>
      <c r="AH657" s="54"/>
      <c r="AI657" s="53">
        <v>0</v>
      </c>
      <c r="AJ657" s="54"/>
      <c r="AK657" s="53">
        <v>0</v>
      </c>
      <c r="AL657" s="73"/>
    </row>
    <row r="658" spans="1:39" ht="20.100000000000001" customHeight="1" x14ac:dyDescent="0.2"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73"/>
      <c r="AM658"/>
    </row>
    <row r="659" spans="1:39" s="1" customFormat="1" ht="20.100000000000001" customHeight="1" x14ac:dyDescent="0.25">
      <c r="A659" s="3"/>
      <c r="B659" s="57" t="s">
        <v>287</v>
      </c>
      <c r="C659" s="58"/>
      <c r="D659" s="58"/>
      <c r="E659" s="5"/>
      <c r="F659" s="59">
        <v>79</v>
      </c>
      <c r="G659" s="54"/>
      <c r="H659" s="54"/>
      <c r="I659" s="54"/>
      <c r="J659" s="59">
        <v>3</v>
      </c>
      <c r="K659" s="59">
        <v>0</v>
      </c>
      <c r="L659" s="54"/>
      <c r="M659" s="59">
        <v>3</v>
      </c>
      <c r="N659" s="54"/>
      <c r="O659" s="54"/>
      <c r="P659" s="54"/>
      <c r="Q659" s="59">
        <v>2</v>
      </c>
      <c r="R659" s="59">
        <v>0</v>
      </c>
      <c r="S659" s="59">
        <v>0</v>
      </c>
      <c r="T659" s="59">
        <v>0</v>
      </c>
      <c r="U659" s="59">
        <v>0</v>
      </c>
      <c r="V659" s="59">
        <v>0</v>
      </c>
      <c r="W659" s="54"/>
      <c r="X659" s="59">
        <v>6</v>
      </c>
      <c r="Y659" s="59">
        <v>0</v>
      </c>
      <c r="Z659" s="54"/>
      <c r="AA659" s="59">
        <v>8</v>
      </c>
      <c r="AB659" s="54"/>
      <c r="AC659" s="54"/>
      <c r="AD659" s="54"/>
      <c r="AE659" s="59">
        <v>74</v>
      </c>
      <c r="AF659" s="54"/>
      <c r="AG659" s="54"/>
      <c r="AH659" s="54"/>
      <c r="AI659" s="59">
        <v>0</v>
      </c>
      <c r="AJ659" s="54"/>
      <c r="AK659" s="59">
        <v>0</v>
      </c>
      <c r="AL659" s="73"/>
    </row>
    <row r="660" spans="1:39" ht="20.100000000000001" customHeight="1" x14ac:dyDescent="0.2"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73"/>
      <c r="AM660"/>
    </row>
    <row r="661" spans="1:39" ht="20.100000000000001" customHeight="1" x14ac:dyDescent="0.2">
      <c r="B661" s="6" t="s">
        <v>288</v>
      </c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73"/>
      <c r="AM661"/>
    </row>
    <row r="662" spans="1:39" ht="20.100000000000001" customHeight="1" x14ac:dyDescent="0.2">
      <c r="C662" s="3" t="s">
        <v>154</v>
      </c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73"/>
      <c r="AM662"/>
    </row>
    <row r="663" spans="1:39" ht="20.100000000000001" customHeight="1" x14ac:dyDescent="0.2">
      <c r="B663" s="5"/>
      <c r="D663" s="2" t="s">
        <v>96</v>
      </c>
      <c r="F663" s="39">
        <v>30</v>
      </c>
      <c r="G663" s="39"/>
      <c r="H663" s="39"/>
      <c r="I663" s="39"/>
      <c r="J663" s="39">
        <v>1</v>
      </c>
      <c r="K663" s="39">
        <v>0</v>
      </c>
      <c r="L663" s="39"/>
      <c r="M663" s="39">
        <v>1</v>
      </c>
      <c r="N663" s="39"/>
      <c r="O663" s="39"/>
      <c r="P663" s="39"/>
      <c r="Q663" s="39">
        <v>0</v>
      </c>
      <c r="R663" s="39">
        <v>0</v>
      </c>
      <c r="S663" s="39">
        <v>0</v>
      </c>
      <c r="T663" s="39">
        <v>0</v>
      </c>
      <c r="U663" s="39">
        <v>0</v>
      </c>
      <c r="V663" s="39">
        <v>0</v>
      </c>
      <c r="W663" s="39"/>
      <c r="X663" s="39">
        <v>8</v>
      </c>
      <c r="Y663" s="39">
        <v>0</v>
      </c>
      <c r="Z663" s="39"/>
      <c r="AA663" s="39">
        <v>8</v>
      </c>
      <c r="AB663" s="39"/>
      <c r="AC663" s="39"/>
      <c r="AD663" s="39"/>
      <c r="AE663" s="39">
        <v>23</v>
      </c>
      <c r="AF663" s="39"/>
      <c r="AG663" s="39"/>
      <c r="AH663" s="39"/>
      <c r="AI663" s="39">
        <v>0</v>
      </c>
      <c r="AJ663" s="39"/>
      <c r="AK663" s="39">
        <v>0</v>
      </c>
      <c r="AL663" s="73"/>
      <c r="AM663"/>
    </row>
    <row r="664" spans="1:39" ht="19.5" customHeight="1" x14ac:dyDescent="0.2">
      <c r="D664" s="47" t="s">
        <v>97</v>
      </c>
      <c r="F664" s="48">
        <v>18</v>
      </c>
      <c r="G664" s="49"/>
      <c r="H664" s="49"/>
      <c r="I664" s="49"/>
      <c r="J664" s="48">
        <v>0</v>
      </c>
      <c r="K664" s="48">
        <v>0</v>
      </c>
      <c r="L664" s="49"/>
      <c r="M664" s="48">
        <v>0</v>
      </c>
      <c r="N664" s="49"/>
      <c r="O664" s="49"/>
      <c r="P664" s="49"/>
      <c r="Q664" s="48">
        <v>0</v>
      </c>
      <c r="R664" s="48">
        <v>3</v>
      </c>
      <c r="S664" s="48">
        <v>0</v>
      </c>
      <c r="T664" s="48">
        <v>0</v>
      </c>
      <c r="U664" s="48">
        <v>0</v>
      </c>
      <c r="V664" s="48">
        <v>1</v>
      </c>
      <c r="W664" s="49"/>
      <c r="X664" s="48">
        <v>3</v>
      </c>
      <c r="Y664" s="48">
        <v>0</v>
      </c>
      <c r="Z664" s="49"/>
      <c r="AA664" s="48">
        <v>7</v>
      </c>
      <c r="AB664" s="49"/>
      <c r="AC664" s="49"/>
      <c r="AD664" s="49"/>
      <c r="AE664" s="48">
        <v>11</v>
      </c>
      <c r="AF664" s="49"/>
      <c r="AG664" s="49"/>
      <c r="AH664" s="49"/>
      <c r="AI664" s="48">
        <v>0</v>
      </c>
      <c r="AJ664" s="49"/>
      <c r="AK664" s="48">
        <v>0</v>
      </c>
      <c r="AL664" s="73"/>
      <c r="AM664"/>
    </row>
    <row r="665" spans="1:39" ht="20.100000000000001" customHeight="1" x14ac:dyDescent="0.2">
      <c r="D665" s="2" t="s">
        <v>113</v>
      </c>
      <c r="F665" s="39">
        <v>18</v>
      </c>
      <c r="G665" s="39"/>
      <c r="H665" s="39"/>
      <c r="I665" s="39"/>
      <c r="J665" s="39">
        <v>0</v>
      </c>
      <c r="K665" s="39">
        <v>0</v>
      </c>
      <c r="L665" s="39"/>
      <c r="M665" s="39">
        <v>0</v>
      </c>
      <c r="N665" s="39"/>
      <c r="O665" s="39"/>
      <c r="P665" s="39"/>
      <c r="Q665" s="39">
        <v>0</v>
      </c>
      <c r="R665" s="39">
        <v>3</v>
      </c>
      <c r="S665" s="39">
        <v>0</v>
      </c>
      <c r="T665" s="39">
        <v>0</v>
      </c>
      <c r="U665" s="39">
        <v>0</v>
      </c>
      <c r="V665" s="39">
        <v>0</v>
      </c>
      <c r="W665" s="39"/>
      <c r="X665" s="39">
        <v>4</v>
      </c>
      <c r="Y665" s="39">
        <v>0</v>
      </c>
      <c r="Z665" s="39"/>
      <c r="AA665" s="39">
        <v>7</v>
      </c>
      <c r="AB665" s="39"/>
      <c r="AC665" s="39"/>
      <c r="AD665" s="39"/>
      <c r="AE665" s="39">
        <v>11</v>
      </c>
      <c r="AF665" s="39"/>
      <c r="AG665" s="39"/>
      <c r="AH665" s="39"/>
      <c r="AI665" s="39">
        <v>0</v>
      </c>
      <c r="AJ665" s="39"/>
      <c r="AK665" s="39">
        <v>0</v>
      </c>
      <c r="AL665" s="73"/>
      <c r="AM665"/>
    </row>
    <row r="666" spans="1:39" ht="20.100000000000001" customHeight="1" x14ac:dyDescent="0.2"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73"/>
      <c r="AM666"/>
    </row>
    <row r="667" spans="1:39" s="1" customFormat="1" ht="20.100000000000001" customHeight="1" x14ac:dyDescent="0.25">
      <c r="A667" s="3"/>
      <c r="B667" s="6"/>
      <c r="C667" s="51" t="s">
        <v>159</v>
      </c>
      <c r="D667" s="52"/>
      <c r="E667" s="5"/>
      <c r="F667" s="53">
        <v>66</v>
      </c>
      <c r="G667" s="54"/>
      <c r="H667" s="54"/>
      <c r="I667" s="54"/>
      <c r="J667" s="53">
        <v>1</v>
      </c>
      <c r="K667" s="53">
        <v>0</v>
      </c>
      <c r="L667" s="54"/>
      <c r="M667" s="53">
        <v>1</v>
      </c>
      <c r="N667" s="54"/>
      <c r="O667" s="54"/>
      <c r="P667" s="54"/>
      <c r="Q667" s="53">
        <v>0</v>
      </c>
      <c r="R667" s="53">
        <v>6</v>
      </c>
      <c r="S667" s="53">
        <v>0</v>
      </c>
      <c r="T667" s="53">
        <v>0</v>
      </c>
      <c r="U667" s="53">
        <v>0</v>
      </c>
      <c r="V667" s="53">
        <v>1</v>
      </c>
      <c r="W667" s="54"/>
      <c r="X667" s="53">
        <v>15</v>
      </c>
      <c r="Y667" s="53">
        <v>0</v>
      </c>
      <c r="Z667" s="54"/>
      <c r="AA667" s="53">
        <v>22</v>
      </c>
      <c r="AB667" s="54"/>
      <c r="AC667" s="54"/>
      <c r="AD667" s="54"/>
      <c r="AE667" s="53">
        <v>45</v>
      </c>
      <c r="AF667" s="54"/>
      <c r="AG667" s="54"/>
      <c r="AH667" s="54"/>
      <c r="AI667" s="53">
        <v>0</v>
      </c>
      <c r="AJ667" s="54"/>
      <c r="AK667" s="53">
        <v>0</v>
      </c>
      <c r="AL667" s="73"/>
    </row>
    <row r="668" spans="1:39" s="1" customFormat="1" ht="20.100000000000001" customHeight="1" x14ac:dyDescent="0.2">
      <c r="A668" s="3"/>
      <c r="B668" s="6"/>
      <c r="C668" s="3"/>
      <c r="D668" s="3"/>
      <c r="E668" s="5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73"/>
    </row>
    <row r="669" spans="1:39" s="1" customFormat="1" ht="20.100000000000001" customHeight="1" x14ac:dyDescent="0.25">
      <c r="A669" s="3"/>
      <c r="B669" s="57" t="s">
        <v>289</v>
      </c>
      <c r="C669" s="58"/>
      <c r="D669" s="58"/>
      <c r="E669" s="5"/>
      <c r="F669" s="59">
        <v>66</v>
      </c>
      <c r="G669" s="54"/>
      <c r="H669" s="54"/>
      <c r="I669" s="54"/>
      <c r="J669" s="59">
        <v>1</v>
      </c>
      <c r="K669" s="59">
        <v>0</v>
      </c>
      <c r="L669" s="54"/>
      <c r="M669" s="59">
        <v>1</v>
      </c>
      <c r="N669" s="54"/>
      <c r="O669" s="54"/>
      <c r="P669" s="54"/>
      <c r="Q669" s="59">
        <v>0</v>
      </c>
      <c r="R669" s="59">
        <v>6</v>
      </c>
      <c r="S669" s="59">
        <v>0</v>
      </c>
      <c r="T669" s="59">
        <v>0</v>
      </c>
      <c r="U669" s="59">
        <v>0</v>
      </c>
      <c r="V669" s="59">
        <v>1</v>
      </c>
      <c r="W669" s="54"/>
      <c r="X669" s="59">
        <v>15</v>
      </c>
      <c r="Y669" s="59">
        <v>0</v>
      </c>
      <c r="Z669" s="54"/>
      <c r="AA669" s="59">
        <v>22</v>
      </c>
      <c r="AB669" s="54"/>
      <c r="AC669" s="54"/>
      <c r="AD669" s="54"/>
      <c r="AE669" s="59">
        <v>45</v>
      </c>
      <c r="AF669" s="54"/>
      <c r="AG669" s="54"/>
      <c r="AH669" s="54"/>
      <c r="AI669" s="59">
        <v>0</v>
      </c>
      <c r="AJ669" s="54"/>
      <c r="AK669" s="59">
        <v>0</v>
      </c>
      <c r="AL669" s="73"/>
    </row>
    <row r="670" spans="1:39" ht="20.100000000000001" customHeight="1" x14ac:dyDescent="0.2"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73"/>
      <c r="AM670"/>
    </row>
    <row r="671" spans="1:39" ht="20.100000000000001" customHeight="1" x14ac:dyDescent="0.2">
      <c r="B671" s="6" t="s">
        <v>290</v>
      </c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73"/>
      <c r="AM671"/>
    </row>
    <row r="672" spans="1:39" ht="20.100000000000001" customHeight="1" x14ac:dyDescent="0.2">
      <c r="C672" s="3" t="s">
        <v>154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73"/>
      <c r="AM672"/>
    </row>
    <row r="673" spans="1:39" ht="20.100000000000001" customHeight="1" x14ac:dyDescent="0.2">
      <c r="B673" s="5"/>
      <c r="D673" s="2" t="s">
        <v>96</v>
      </c>
      <c r="F673" s="39">
        <v>33</v>
      </c>
      <c r="G673" s="39"/>
      <c r="H673" s="39"/>
      <c r="I673" s="39"/>
      <c r="J673" s="39">
        <v>1</v>
      </c>
      <c r="K673" s="39">
        <v>0</v>
      </c>
      <c r="L673" s="39"/>
      <c r="M673" s="39">
        <v>1</v>
      </c>
      <c r="N673" s="39"/>
      <c r="O673" s="39"/>
      <c r="P673" s="39"/>
      <c r="Q673" s="39">
        <v>0</v>
      </c>
      <c r="R673" s="39">
        <v>5</v>
      </c>
      <c r="S673" s="39">
        <v>0</v>
      </c>
      <c r="T673" s="39">
        <v>0</v>
      </c>
      <c r="U673" s="39">
        <v>0</v>
      </c>
      <c r="V673" s="39">
        <v>0</v>
      </c>
      <c r="W673" s="39"/>
      <c r="X673" s="39">
        <v>0</v>
      </c>
      <c r="Y673" s="39">
        <v>0</v>
      </c>
      <c r="Z673" s="39"/>
      <c r="AA673" s="39">
        <v>5</v>
      </c>
      <c r="AB673" s="39"/>
      <c r="AC673" s="39"/>
      <c r="AD673" s="39"/>
      <c r="AE673" s="39">
        <v>29</v>
      </c>
      <c r="AF673" s="39"/>
      <c r="AG673" s="39"/>
      <c r="AH673" s="39"/>
      <c r="AI673" s="39">
        <v>0</v>
      </c>
      <c r="AJ673" s="39"/>
      <c r="AK673" s="39">
        <v>0</v>
      </c>
      <c r="AL673" s="73"/>
      <c r="AM673"/>
    </row>
    <row r="674" spans="1:39" ht="19.5" customHeight="1" x14ac:dyDescent="0.2">
      <c r="D674" s="47" t="s">
        <v>97</v>
      </c>
      <c r="F674" s="48">
        <v>22</v>
      </c>
      <c r="G674" s="49"/>
      <c r="H674" s="49"/>
      <c r="I674" s="49"/>
      <c r="J674" s="48">
        <v>0</v>
      </c>
      <c r="K674" s="48">
        <v>0</v>
      </c>
      <c r="L674" s="49"/>
      <c r="M674" s="48">
        <v>0</v>
      </c>
      <c r="N674" s="49"/>
      <c r="O674" s="49"/>
      <c r="P674" s="49"/>
      <c r="Q674" s="48">
        <v>0</v>
      </c>
      <c r="R674" s="48">
        <v>4</v>
      </c>
      <c r="S674" s="48">
        <v>0</v>
      </c>
      <c r="T674" s="48">
        <v>0</v>
      </c>
      <c r="U674" s="48">
        <v>0</v>
      </c>
      <c r="V674" s="48">
        <v>0</v>
      </c>
      <c r="W674" s="49"/>
      <c r="X674" s="48">
        <v>0</v>
      </c>
      <c r="Y674" s="48">
        <v>0</v>
      </c>
      <c r="Z674" s="49"/>
      <c r="AA674" s="48">
        <v>4</v>
      </c>
      <c r="AB674" s="49"/>
      <c r="AC674" s="49"/>
      <c r="AD674" s="49"/>
      <c r="AE674" s="48">
        <v>18</v>
      </c>
      <c r="AF674" s="49"/>
      <c r="AG674" s="49"/>
      <c r="AH674" s="49"/>
      <c r="AI674" s="48">
        <v>0</v>
      </c>
      <c r="AJ674" s="49"/>
      <c r="AK674" s="48">
        <v>0</v>
      </c>
      <c r="AL674" s="73"/>
      <c r="AM674"/>
    </row>
    <row r="675" spans="1:39" ht="20.100000000000001" customHeight="1" x14ac:dyDescent="0.2">
      <c r="D675" s="2" t="s">
        <v>98</v>
      </c>
      <c r="F675" s="39">
        <v>5</v>
      </c>
      <c r="G675" s="39"/>
      <c r="H675" s="39"/>
      <c r="I675" s="39"/>
      <c r="J675" s="39">
        <v>2</v>
      </c>
      <c r="K675" s="39">
        <v>0</v>
      </c>
      <c r="L675" s="39"/>
      <c r="M675" s="39">
        <v>2</v>
      </c>
      <c r="N675" s="39"/>
      <c r="O675" s="39"/>
      <c r="P675" s="39"/>
      <c r="Q675" s="39">
        <v>0</v>
      </c>
      <c r="R675" s="39">
        <v>1</v>
      </c>
      <c r="S675" s="39">
        <v>0</v>
      </c>
      <c r="T675" s="39">
        <v>0</v>
      </c>
      <c r="U675" s="39">
        <v>0</v>
      </c>
      <c r="V675" s="39">
        <v>0</v>
      </c>
      <c r="W675" s="39"/>
      <c r="X675" s="39">
        <v>1</v>
      </c>
      <c r="Y675" s="39">
        <v>0</v>
      </c>
      <c r="Z675" s="39"/>
      <c r="AA675" s="39">
        <v>2</v>
      </c>
      <c r="AB675" s="39"/>
      <c r="AC675" s="39"/>
      <c r="AD675" s="39"/>
      <c r="AE675" s="39">
        <v>5</v>
      </c>
      <c r="AF675" s="39"/>
      <c r="AG675" s="39"/>
      <c r="AH675" s="39"/>
      <c r="AI675" s="39">
        <v>0</v>
      </c>
      <c r="AJ675" s="39"/>
      <c r="AK675" s="39">
        <v>0</v>
      </c>
      <c r="AL675" s="73"/>
      <c r="AM675"/>
    </row>
    <row r="676" spans="1:39" ht="20.100000000000001" customHeight="1" x14ac:dyDescent="0.2"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73"/>
      <c r="AM676"/>
    </row>
    <row r="677" spans="1:39" s="1" customFormat="1" ht="20.100000000000001" customHeight="1" x14ac:dyDescent="0.25">
      <c r="A677" s="3"/>
      <c r="B677" s="6"/>
      <c r="C677" s="51" t="s">
        <v>159</v>
      </c>
      <c r="D677" s="52"/>
      <c r="E677" s="5"/>
      <c r="F677" s="53">
        <v>60</v>
      </c>
      <c r="G677" s="54"/>
      <c r="H677" s="54"/>
      <c r="I677" s="54"/>
      <c r="J677" s="53">
        <v>3</v>
      </c>
      <c r="K677" s="53">
        <v>0</v>
      </c>
      <c r="L677" s="54"/>
      <c r="M677" s="53">
        <v>3</v>
      </c>
      <c r="N677" s="54"/>
      <c r="O677" s="54"/>
      <c r="P677" s="54"/>
      <c r="Q677" s="53">
        <v>0</v>
      </c>
      <c r="R677" s="53">
        <v>10</v>
      </c>
      <c r="S677" s="53">
        <v>0</v>
      </c>
      <c r="T677" s="53">
        <v>0</v>
      </c>
      <c r="U677" s="53">
        <v>0</v>
      </c>
      <c r="V677" s="53">
        <v>0</v>
      </c>
      <c r="W677" s="54"/>
      <c r="X677" s="53">
        <v>1</v>
      </c>
      <c r="Y677" s="53">
        <v>0</v>
      </c>
      <c r="Z677" s="54"/>
      <c r="AA677" s="53">
        <v>11</v>
      </c>
      <c r="AB677" s="54"/>
      <c r="AC677" s="54"/>
      <c r="AD677" s="54"/>
      <c r="AE677" s="53">
        <v>52</v>
      </c>
      <c r="AF677" s="54"/>
      <c r="AG677" s="54"/>
      <c r="AH677" s="54"/>
      <c r="AI677" s="53">
        <v>0</v>
      </c>
      <c r="AJ677" s="54"/>
      <c r="AK677" s="53">
        <v>0</v>
      </c>
      <c r="AL677" s="73"/>
    </row>
    <row r="678" spans="1:39" s="1" customFormat="1" ht="20.100000000000001" customHeight="1" x14ac:dyDescent="0.2">
      <c r="A678" s="3"/>
      <c r="B678" s="6"/>
      <c r="C678" s="3"/>
      <c r="D678" s="3"/>
      <c r="E678" s="5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73"/>
    </row>
    <row r="679" spans="1:39" s="1" customFormat="1" ht="20.100000000000001" customHeight="1" x14ac:dyDescent="0.25">
      <c r="A679" s="3"/>
      <c r="B679" s="57" t="s">
        <v>291</v>
      </c>
      <c r="C679" s="58"/>
      <c r="D679" s="58"/>
      <c r="E679" s="5"/>
      <c r="F679" s="59">
        <v>60</v>
      </c>
      <c r="G679" s="54"/>
      <c r="H679" s="54"/>
      <c r="I679" s="54"/>
      <c r="J679" s="59">
        <v>3</v>
      </c>
      <c r="K679" s="59">
        <v>0</v>
      </c>
      <c r="L679" s="54"/>
      <c r="M679" s="59">
        <v>3</v>
      </c>
      <c r="N679" s="54"/>
      <c r="O679" s="54"/>
      <c r="P679" s="54"/>
      <c r="Q679" s="59">
        <v>0</v>
      </c>
      <c r="R679" s="59">
        <v>10</v>
      </c>
      <c r="S679" s="59">
        <v>0</v>
      </c>
      <c r="T679" s="59">
        <v>0</v>
      </c>
      <c r="U679" s="59">
        <v>0</v>
      </c>
      <c r="V679" s="59">
        <v>0</v>
      </c>
      <c r="W679" s="54"/>
      <c r="X679" s="59">
        <v>1</v>
      </c>
      <c r="Y679" s="59">
        <v>0</v>
      </c>
      <c r="Z679" s="54"/>
      <c r="AA679" s="59">
        <v>11</v>
      </c>
      <c r="AB679" s="54"/>
      <c r="AC679" s="54"/>
      <c r="AD679" s="54"/>
      <c r="AE679" s="59">
        <v>52</v>
      </c>
      <c r="AF679" s="54"/>
      <c r="AG679" s="54"/>
      <c r="AH679" s="54"/>
      <c r="AI679" s="59">
        <v>0</v>
      </c>
      <c r="AJ679" s="54"/>
      <c r="AK679" s="59">
        <v>0</v>
      </c>
      <c r="AL679" s="73"/>
    </row>
    <row r="680" spans="1:39" ht="20.100000000000001" customHeight="1" x14ac:dyDescent="0.2"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73"/>
      <c r="AM680"/>
    </row>
    <row r="681" spans="1:39" ht="20.100000000000001" customHeight="1" x14ac:dyDescent="0.2">
      <c r="B681" s="6" t="s">
        <v>292</v>
      </c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73"/>
      <c r="AM681"/>
    </row>
    <row r="682" spans="1:39" ht="20.100000000000001" customHeight="1" x14ac:dyDescent="0.2">
      <c r="C682" s="3" t="s">
        <v>130</v>
      </c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73"/>
      <c r="AM682"/>
    </row>
    <row r="683" spans="1:39" ht="20.100000000000001" customHeight="1" x14ac:dyDescent="0.2">
      <c r="D683" s="2" t="s">
        <v>135</v>
      </c>
      <c r="F683" s="39">
        <v>0</v>
      </c>
      <c r="G683" s="39"/>
      <c r="H683" s="39"/>
      <c r="I683" s="39"/>
      <c r="J683" s="39">
        <v>0</v>
      </c>
      <c r="K683" s="39">
        <v>0</v>
      </c>
      <c r="L683" s="39"/>
      <c r="M683" s="39">
        <v>0</v>
      </c>
      <c r="N683" s="39"/>
      <c r="O683" s="39"/>
      <c r="P683" s="39"/>
      <c r="Q683" s="39">
        <v>0</v>
      </c>
      <c r="R683" s="39">
        <v>0</v>
      </c>
      <c r="S683" s="39">
        <v>0</v>
      </c>
      <c r="T683" s="39">
        <v>0</v>
      </c>
      <c r="U683" s="39">
        <v>0</v>
      </c>
      <c r="V683" s="39">
        <v>0</v>
      </c>
      <c r="W683" s="39"/>
      <c r="X683" s="39">
        <v>0</v>
      </c>
      <c r="Y683" s="39">
        <v>0</v>
      </c>
      <c r="Z683" s="39"/>
      <c r="AA683" s="39">
        <v>0</v>
      </c>
      <c r="AB683" s="39"/>
      <c r="AC683" s="39"/>
      <c r="AD683" s="39"/>
      <c r="AE683" s="39">
        <v>0</v>
      </c>
      <c r="AF683" s="39"/>
      <c r="AG683" s="39"/>
      <c r="AH683" s="39"/>
      <c r="AI683" s="39">
        <v>0</v>
      </c>
      <c r="AJ683" s="39"/>
      <c r="AK683" s="39">
        <v>0</v>
      </c>
      <c r="AL683" s="73"/>
      <c r="AM683"/>
    </row>
    <row r="684" spans="1:39" ht="20.100000000000001" customHeight="1" x14ac:dyDescent="0.2"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73"/>
      <c r="AM684"/>
    </row>
    <row r="685" spans="1:39" s="1" customFormat="1" ht="20.100000000000001" customHeight="1" x14ac:dyDescent="0.25">
      <c r="A685" s="3"/>
      <c r="B685" s="6"/>
      <c r="C685" s="51" t="s">
        <v>133</v>
      </c>
      <c r="D685" s="52"/>
      <c r="E685" s="5"/>
      <c r="F685" s="53">
        <v>0</v>
      </c>
      <c r="G685" s="54"/>
      <c r="H685" s="54"/>
      <c r="I685" s="54"/>
      <c r="J685" s="53">
        <v>0</v>
      </c>
      <c r="K685" s="53">
        <v>0</v>
      </c>
      <c r="L685" s="54"/>
      <c r="M685" s="53">
        <v>0</v>
      </c>
      <c r="N685" s="54"/>
      <c r="O685" s="54"/>
      <c r="P685" s="54"/>
      <c r="Q685" s="53">
        <v>0</v>
      </c>
      <c r="R685" s="53">
        <v>0</v>
      </c>
      <c r="S685" s="53">
        <v>0</v>
      </c>
      <c r="T685" s="53">
        <v>0</v>
      </c>
      <c r="U685" s="53">
        <v>0</v>
      </c>
      <c r="V685" s="53">
        <v>0</v>
      </c>
      <c r="W685" s="54"/>
      <c r="X685" s="53">
        <v>0</v>
      </c>
      <c r="Y685" s="53">
        <v>0</v>
      </c>
      <c r="Z685" s="54"/>
      <c r="AA685" s="53">
        <v>0</v>
      </c>
      <c r="AB685" s="54"/>
      <c r="AC685" s="54"/>
      <c r="AD685" s="54"/>
      <c r="AE685" s="53">
        <v>0</v>
      </c>
      <c r="AF685" s="54"/>
      <c r="AG685" s="54"/>
      <c r="AH685" s="54"/>
      <c r="AI685" s="53">
        <v>0</v>
      </c>
      <c r="AJ685" s="54"/>
      <c r="AK685" s="53">
        <v>0</v>
      </c>
      <c r="AL685" s="73"/>
    </row>
    <row r="686" spans="1:39" ht="20.100000000000001" customHeight="1" x14ac:dyDescent="0.2"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73"/>
      <c r="AM686"/>
    </row>
    <row r="687" spans="1:39" ht="20.100000000000001" customHeight="1" x14ac:dyDescent="0.2">
      <c r="C687" s="3" t="s">
        <v>154</v>
      </c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73"/>
      <c r="AM687"/>
    </row>
    <row r="688" spans="1:39" ht="20.100000000000001" customHeight="1" x14ac:dyDescent="0.2">
      <c r="D688" s="2" t="s">
        <v>122</v>
      </c>
      <c r="F688" s="39">
        <v>11</v>
      </c>
      <c r="G688" s="39"/>
      <c r="H688" s="39"/>
      <c r="I688" s="39"/>
      <c r="J688" s="39">
        <v>4</v>
      </c>
      <c r="K688" s="39">
        <v>0</v>
      </c>
      <c r="L688" s="39"/>
      <c r="M688" s="39">
        <v>4</v>
      </c>
      <c r="N688" s="39"/>
      <c r="O688" s="39"/>
      <c r="P688" s="39"/>
      <c r="Q688" s="39">
        <v>0</v>
      </c>
      <c r="R688" s="39">
        <v>5</v>
      </c>
      <c r="S688" s="39">
        <v>0</v>
      </c>
      <c r="T688" s="39">
        <v>0</v>
      </c>
      <c r="U688" s="39">
        <v>0</v>
      </c>
      <c r="V688" s="39">
        <v>0</v>
      </c>
      <c r="W688" s="39"/>
      <c r="X688" s="39">
        <v>4</v>
      </c>
      <c r="Y688" s="39">
        <v>0</v>
      </c>
      <c r="Z688" s="39"/>
      <c r="AA688" s="39">
        <v>9</v>
      </c>
      <c r="AB688" s="39"/>
      <c r="AC688" s="39"/>
      <c r="AD688" s="39"/>
      <c r="AE688" s="39">
        <v>6</v>
      </c>
      <c r="AF688" s="39"/>
      <c r="AG688" s="39"/>
      <c r="AH688" s="39"/>
      <c r="AI688" s="39">
        <v>0</v>
      </c>
      <c r="AJ688" s="39"/>
      <c r="AK688" s="39">
        <v>0</v>
      </c>
      <c r="AL688" s="73"/>
      <c r="AM688"/>
    </row>
    <row r="689" spans="1:39" ht="19.5" customHeight="1" x14ac:dyDescent="0.2">
      <c r="D689" s="47" t="s">
        <v>135</v>
      </c>
      <c r="F689" s="48">
        <v>59</v>
      </c>
      <c r="G689" s="49"/>
      <c r="H689" s="49"/>
      <c r="I689" s="49"/>
      <c r="J689" s="48">
        <v>90</v>
      </c>
      <c r="K689" s="48">
        <v>0</v>
      </c>
      <c r="L689" s="49"/>
      <c r="M689" s="48">
        <v>90</v>
      </c>
      <c r="N689" s="49"/>
      <c r="O689" s="49"/>
      <c r="P689" s="49"/>
      <c r="Q689" s="48">
        <v>0</v>
      </c>
      <c r="R689" s="48">
        <v>5</v>
      </c>
      <c r="S689" s="48">
        <v>0</v>
      </c>
      <c r="T689" s="48">
        <v>0</v>
      </c>
      <c r="U689" s="48">
        <v>0</v>
      </c>
      <c r="V689" s="48">
        <v>0</v>
      </c>
      <c r="W689" s="49"/>
      <c r="X689" s="48">
        <v>31</v>
      </c>
      <c r="Y689" s="48">
        <v>0</v>
      </c>
      <c r="Z689" s="49"/>
      <c r="AA689" s="48">
        <v>36</v>
      </c>
      <c r="AB689" s="49"/>
      <c r="AC689" s="49"/>
      <c r="AD689" s="49"/>
      <c r="AE689" s="48">
        <v>113</v>
      </c>
      <c r="AF689" s="49"/>
      <c r="AG689" s="49"/>
      <c r="AH689" s="49"/>
      <c r="AI689" s="48">
        <v>0</v>
      </c>
      <c r="AJ689" s="49"/>
      <c r="AK689" s="48">
        <v>0</v>
      </c>
      <c r="AL689" s="73"/>
      <c r="AM689"/>
    </row>
    <row r="690" spans="1:39" ht="20.100000000000001" customHeight="1" x14ac:dyDescent="0.2">
      <c r="B690" s="5"/>
      <c r="D690" s="2" t="s">
        <v>98</v>
      </c>
      <c r="F690" s="39">
        <v>50</v>
      </c>
      <c r="G690" s="39"/>
      <c r="H690" s="39"/>
      <c r="I690" s="39"/>
      <c r="J690" s="39">
        <v>71</v>
      </c>
      <c r="K690" s="39">
        <v>0</v>
      </c>
      <c r="L690" s="39"/>
      <c r="M690" s="39">
        <v>71</v>
      </c>
      <c r="N690" s="39"/>
      <c r="O690" s="39"/>
      <c r="P690" s="39"/>
      <c r="Q690" s="39">
        <v>0</v>
      </c>
      <c r="R690" s="39">
        <v>5</v>
      </c>
      <c r="S690" s="39">
        <v>0</v>
      </c>
      <c r="T690" s="39">
        <v>0</v>
      </c>
      <c r="U690" s="39">
        <v>0</v>
      </c>
      <c r="V690" s="39">
        <v>0</v>
      </c>
      <c r="W690" s="39"/>
      <c r="X690" s="39">
        <v>29</v>
      </c>
      <c r="Y690" s="39">
        <v>0</v>
      </c>
      <c r="Z690" s="39"/>
      <c r="AA690" s="39">
        <v>34</v>
      </c>
      <c r="AB690" s="39"/>
      <c r="AC690" s="39"/>
      <c r="AD690" s="39"/>
      <c r="AE690" s="39">
        <v>87</v>
      </c>
      <c r="AF690" s="39"/>
      <c r="AG690" s="39"/>
      <c r="AH690" s="39"/>
      <c r="AI690" s="39">
        <v>0</v>
      </c>
      <c r="AJ690" s="39"/>
      <c r="AK690" s="39">
        <v>0</v>
      </c>
      <c r="AL690" s="73"/>
      <c r="AM690"/>
    </row>
    <row r="691" spans="1:39" ht="19.5" customHeight="1" x14ac:dyDescent="0.2">
      <c r="D691" s="47" t="s">
        <v>99</v>
      </c>
      <c r="F691" s="48">
        <v>96</v>
      </c>
      <c r="G691" s="49"/>
      <c r="H691" s="49"/>
      <c r="I691" s="49"/>
      <c r="J691" s="48">
        <v>75</v>
      </c>
      <c r="K691" s="48">
        <v>0</v>
      </c>
      <c r="L691" s="49"/>
      <c r="M691" s="48">
        <v>75</v>
      </c>
      <c r="N691" s="49"/>
      <c r="O691" s="49"/>
      <c r="P691" s="49"/>
      <c r="Q691" s="48">
        <v>0</v>
      </c>
      <c r="R691" s="48">
        <v>17</v>
      </c>
      <c r="S691" s="48">
        <v>0</v>
      </c>
      <c r="T691" s="48">
        <v>0</v>
      </c>
      <c r="U691" s="48">
        <v>0</v>
      </c>
      <c r="V691" s="48">
        <v>0</v>
      </c>
      <c r="W691" s="49"/>
      <c r="X691" s="48">
        <v>26</v>
      </c>
      <c r="Y691" s="48">
        <v>0</v>
      </c>
      <c r="Z691" s="49"/>
      <c r="AA691" s="48">
        <v>43</v>
      </c>
      <c r="AB691" s="49"/>
      <c r="AC691" s="49"/>
      <c r="AD691" s="49"/>
      <c r="AE691" s="48">
        <v>128</v>
      </c>
      <c r="AF691" s="49"/>
      <c r="AG691" s="49"/>
      <c r="AH691" s="49"/>
      <c r="AI691" s="48">
        <v>0</v>
      </c>
      <c r="AJ691" s="49"/>
      <c r="AK691" s="48">
        <v>0</v>
      </c>
      <c r="AL691" s="73"/>
      <c r="AM691"/>
    </row>
    <row r="692" spans="1:39" ht="20.100000000000001" customHeight="1" x14ac:dyDescent="0.2">
      <c r="D692" s="2" t="s">
        <v>114</v>
      </c>
      <c r="F692" s="39">
        <v>38</v>
      </c>
      <c r="G692" s="39"/>
      <c r="H692" s="39"/>
      <c r="I692" s="39"/>
      <c r="J692" s="39">
        <v>58</v>
      </c>
      <c r="K692" s="39">
        <v>0</v>
      </c>
      <c r="L692" s="39"/>
      <c r="M692" s="39">
        <v>58</v>
      </c>
      <c r="N692" s="39"/>
      <c r="O692" s="39"/>
      <c r="P692" s="39"/>
      <c r="Q692" s="39">
        <v>1</v>
      </c>
      <c r="R692" s="39">
        <v>1</v>
      </c>
      <c r="S692" s="39">
        <v>0</v>
      </c>
      <c r="T692" s="39">
        <v>0</v>
      </c>
      <c r="U692" s="39">
        <v>0</v>
      </c>
      <c r="V692" s="39">
        <v>0</v>
      </c>
      <c r="W692" s="39"/>
      <c r="X692" s="39">
        <v>28</v>
      </c>
      <c r="Y692" s="39">
        <v>1</v>
      </c>
      <c r="Z692" s="39"/>
      <c r="AA692" s="39">
        <v>31</v>
      </c>
      <c r="AB692" s="39"/>
      <c r="AC692" s="39"/>
      <c r="AD692" s="39"/>
      <c r="AE692" s="39">
        <v>65</v>
      </c>
      <c r="AF692" s="39"/>
      <c r="AG692" s="39"/>
      <c r="AH692" s="39"/>
      <c r="AI692" s="39">
        <v>0</v>
      </c>
      <c r="AJ692" s="39"/>
      <c r="AK692" s="39">
        <v>0</v>
      </c>
      <c r="AL692" s="73"/>
      <c r="AM692"/>
    </row>
    <row r="693" spans="1:39" ht="19.5" customHeight="1" x14ac:dyDescent="0.2">
      <c r="D693" s="47" t="s">
        <v>101</v>
      </c>
      <c r="F693" s="48">
        <v>6</v>
      </c>
      <c r="G693" s="49"/>
      <c r="H693" s="49"/>
      <c r="I693" s="49"/>
      <c r="J693" s="48">
        <v>1</v>
      </c>
      <c r="K693" s="48">
        <v>0</v>
      </c>
      <c r="L693" s="49"/>
      <c r="M693" s="48">
        <v>1</v>
      </c>
      <c r="N693" s="49"/>
      <c r="O693" s="49"/>
      <c r="P693" s="49"/>
      <c r="Q693" s="48">
        <v>0</v>
      </c>
      <c r="R693" s="48">
        <v>0</v>
      </c>
      <c r="S693" s="48">
        <v>0</v>
      </c>
      <c r="T693" s="48">
        <v>0</v>
      </c>
      <c r="U693" s="48">
        <v>0</v>
      </c>
      <c r="V693" s="48">
        <v>0</v>
      </c>
      <c r="W693" s="49"/>
      <c r="X693" s="48">
        <v>2</v>
      </c>
      <c r="Y693" s="48">
        <v>0</v>
      </c>
      <c r="Z693" s="49"/>
      <c r="AA693" s="48">
        <v>2</v>
      </c>
      <c r="AB693" s="49"/>
      <c r="AC693" s="49"/>
      <c r="AD693" s="49"/>
      <c r="AE693" s="48">
        <v>5</v>
      </c>
      <c r="AF693" s="49"/>
      <c r="AG693" s="49"/>
      <c r="AH693" s="49"/>
      <c r="AI693" s="48">
        <v>0</v>
      </c>
      <c r="AJ693" s="49"/>
      <c r="AK693" s="48">
        <v>0</v>
      </c>
      <c r="AL693" s="73"/>
      <c r="AM693"/>
    </row>
    <row r="694" spans="1:39" ht="20.100000000000001" customHeight="1" x14ac:dyDescent="0.2">
      <c r="D694" s="2" t="s">
        <v>102</v>
      </c>
      <c r="F694" s="39">
        <v>49</v>
      </c>
      <c r="G694" s="39"/>
      <c r="H694" s="39"/>
      <c r="I694" s="39"/>
      <c r="J694" s="39">
        <v>23</v>
      </c>
      <c r="K694" s="39">
        <v>0</v>
      </c>
      <c r="L694" s="39"/>
      <c r="M694" s="39">
        <v>23</v>
      </c>
      <c r="N694" s="39"/>
      <c r="O694" s="39"/>
      <c r="P694" s="39"/>
      <c r="Q694" s="39">
        <v>0</v>
      </c>
      <c r="R694" s="39">
        <v>0</v>
      </c>
      <c r="S694" s="39">
        <v>1</v>
      </c>
      <c r="T694" s="39">
        <v>0</v>
      </c>
      <c r="U694" s="39">
        <v>0</v>
      </c>
      <c r="V694" s="39">
        <v>1</v>
      </c>
      <c r="W694" s="39"/>
      <c r="X694" s="39">
        <v>17</v>
      </c>
      <c r="Y694" s="39">
        <v>0</v>
      </c>
      <c r="Z694" s="39"/>
      <c r="AA694" s="39">
        <v>19</v>
      </c>
      <c r="AB694" s="39"/>
      <c r="AC694" s="39"/>
      <c r="AD694" s="39"/>
      <c r="AE694" s="39">
        <v>53</v>
      </c>
      <c r="AF694" s="39"/>
      <c r="AG694" s="39"/>
      <c r="AH694" s="39"/>
      <c r="AI694" s="39">
        <v>0</v>
      </c>
      <c r="AJ694" s="39"/>
      <c r="AK694" s="39">
        <v>0</v>
      </c>
      <c r="AL694" s="73"/>
      <c r="AM694"/>
    </row>
    <row r="695" spans="1:39" ht="20.100000000000001" customHeight="1" x14ac:dyDescent="0.2"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73"/>
      <c r="AM695"/>
    </row>
    <row r="696" spans="1:39" s="1" customFormat="1" ht="20.100000000000001" customHeight="1" x14ac:dyDescent="0.25">
      <c r="A696" s="3"/>
      <c r="B696" s="6"/>
      <c r="C696" s="51" t="s">
        <v>159</v>
      </c>
      <c r="D696" s="52"/>
      <c r="E696" s="5"/>
      <c r="F696" s="53">
        <v>309</v>
      </c>
      <c r="G696" s="54"/>
      <c r="H696" s="54"/>
      <c r="I696" s="54"/>
      <c r="J696" s="53">
        <v>322</v>
      </c>
      <c r="K696" s="53">
        <v>0</v>
      </c>
      <c r="L696" s="54"/>
      <c r="M696" s="53">
        <v>322</v>
      </c>
      <c r="N696" s="54"/>
      <c r="O696" s="54"/>
      <c r="P696" s="54"/>
      <c r="Q696" s="53">
        <v>1</v>
      </c>
      <c r="R696" s="53">
        <v>33</v>
      </c>
      <c r="S696" s="53">
        <v>1</v>
      </c>
      <c r="T696" s="53">
        <v>0</v>
      </c>
      <c r="U696" s="53">
        <v>0</v>
      </c>
      <c r="V696" s="53">
        <v>1</v>
      </c>
      <c r="W696" s="54"/>
      <c r="X696" s="53">
        <v>137</v>
      </c>
      <c r="Y696" s="53">
        <v>1</v>
      </c>
      <c r="Z696" s="54"/>
      <c r="AA696" s="53">
        <v>174</v>
      </c>
      <c r="AB696" s="54"/>
      <c r="AC696" s="54"/>
      <c r="AD696" s="54"/>
      <c r="AE696" s="53">
        <v>457</v>
      </c>
      <c r="AF696" s="54"/>
      <c r="AG696" s="54"/>
      <c r="AH696" s="54"/>
      <c r="AI696" s="53">
        <v>0</v>
      </c>
      <c r="AJ696" s="54"/>
      <c r="AK696" s="53">
        <v>0</v>
      </c>
      <c r="AL696" s="73"/>
    </row>
    <row r="697" spans="1:39" s="1" customFormat="1" ht="20.100000000000001" customHeight="1" x14ac:dyDescent="0.2">
      <c r="A697" s="3"/>
      <c r="B697" s="6"/>
      <c r="C697" s="3"/>
      <c r="D697" s="3"/>
      <c r="E697" s="5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73"/>
    </row>
    <row r="698" spans="1:39" s="1" customFormat="1" ht="20.100000000000001" customHeight="1" x14ac:dyDescent="0.25">
      <c r="A698" s="3"/>
      <c r="B698" s="57" t="s">
        <v>293</v>
      </c>
      <c r="C698" s="58"/>
      <c r="D698" s="58"/>
      <c r="E698" s="5"/>
      <c r="F698" s="59">
        <v>309</v>
      </c>
      <c r="G698" s="54"/>
      <c r="H698" s="54"/>
      <c r="I698" s="54"/>
      <c r="J698" s="59">
        <v>322</v>
      </c>
      <c r="K698" s="59">
        <v>0</v>
      </c>
      <c r="L698" s="54"/>
      <c r="M698" s="59">
        <v>322</v>
      </c>
      <c r="N698" s="54"/>
      <c r="O698" s="54"/>
      <c r="P698" s="54"/>
      <c r="Q698" s="59">
        <v>1</v>
      </c>
      <c r="R698" s="59">
        <v>33</v>
      </c>
      <c r="S698" s="59">
        <v>1</v>
      </c>
      <c r="T698" s="59">
        <v>0</v>
      </c>
      <c r="U698" s="59">
        <v>0</v>
      </c>
      <c r="V698" s="59">
        <v>1</v>
      </c>
      <c r="W698" s="54"/>
      <c r="X698" s="59">
        <v>137</v>
      </c>
      <c r="Y698" s="59">
        <v>1</v>
      </c>
      <c r="Z698" s="54"/>
      <c r="AA698" s="59">
        <v>174</v>
      </c>
      <c r="AB698" s="54"/>
      <c r="AC698" s="54"/>
      <c r="AD698" s="54"/>
      <c r="AE698" s="59">
        <v>457</v>
      </c>
      <c r="AF698" s="54"/>
      <c r="AG698" s="54"/>
      <c r="AH698" s="54"/>
      <c r="AI698" s="59">
        <v>0</v>
      </c>
      <c r="AJ698" s="54"/>
      <c r="AK698" s="59">
        <v>0</v>
      </c>
      <c r="AL698" s="73"/>
    </row>
    <row r="699" spans="1:39" ht="20.100000000000001" customHeight="1" x14ac:dyDescent="0.2"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73"/>
      <c r="AM699"/>
    </row>
    <row r="700" spans="1:39" ht="20.100000000000001" customHeight="1" x14ac:dyDescent="0.2">
      <c r="B700" s="6" t="s">
        <v>294</v>
      </c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73"/>
      <c r="AM700"/>
    </row>
    <row r="701" spans="1:39" ht="20.100000000000001" customHeight="1" x14ac:dyDescent="0.2">
      <c r="C701" s="3" t="s">
        <v>154</v>
      </c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73"/>
      <c r="AM701"/>
    </row>
    <row r="702" spans="1:39" ht="20.100000000000001" customHeight="1" x14ac:dyDescent="0.2">
      <c r="D702" s="2" t="s">
        <v>96</v>
      </c>
      <c r="F702" s="39">
        <v>4</v>
      </c>
      <c r="G702" s="39"/>
      <c r="H702" s="39"/>
      <c r="I702" s="39"/>
      <c r="J702" s="39">
        <v>2</v>
      </c>
      <c r="K702" s="39">
        <v>0</v>
      </c>
      <c r="L702" s="39"/>
      <c r="M702" s="39">
        <v>2</v>
      </c>
      <c r="N702" s="39"/>
      <c r="O702" s="39"/>
      <c r="P702" s="39"/>
      <c r="Q702" s="39">
        <v>0</v>
      </c>
      <c r="R702" s="39">
        <v>1</v>
      </c>
      <c r="S702" s="39">
        <v>0</v>
      </c>
      <c r="T702" s="39">
        <v>0</v>
      </c>
      <c r="U702" s="39">
        <v>0</v>
      </c>
      <c r="V702" s="39">
        <v>0</v>
      </c>
      <c r="W702" s="39"/>
      <c r="X702" s="39">
        <v>1</v>
      </c>
      <c r="Y702" s="39">
        <v>0</v>
      </c>
      <c r="Z702" s="39"/>
      <c r="AA702" s="39">
        <v>2</v>
      </c>
      <c r="AB702" s="39"/>
      <c r="AC702" s="39"/>
      <c r="AD702" s="39"/>
      <c r="AE702" s="39">
        <v>4</v>
      </c>
      <c r="AF702" s="39"/>
      <c r="AG702" s="39"/>
      <c r="AH702" s="39"/>
      <c r="AI702" s="39">
        <v>0</v>
      </c>
      <c r="AJ702" s="39"/>
      <c r="AK702" s="39">
        <v>0</v>
      </c>
      <c r="AL702" s="73"/>
      <c r="AM702"/>
    </row>
    <row r="703" spans="1:39" ht="19.5" customHeight="1" x14ac:dyDescent="0.2">
      <c r="D703" s="47" t="s">
        <v>97</v>
      </c>
      <c r="F703" s="48">
        <v>12</v>
      </c>
      <c r="G703" s="49"/>
      <c r="H703" s="49"/>
      <c r="I703" s="49"/>
      <c r="J703" s="48">
        <v>0</v>
      </c>
      <c r="K703" s="48">
        <v>0</v>
      </c>
      <c r="L703" s="49"/>
      <c r="M703" s="48">
        <v>0</v>
      </c>
      <c r="N703" s="49"/>
      <c r="O703" s="49"/>
      <c r="P703" s="49"/>
      <c r="Q703" s="48">
        <v>0</v>
      </c>
      <c r="R703" s="48">
        <v>1</v>
      </c>
      <c r="S703" s="48">
        <v>0</v>
      </c>
      <c r="T703" s="48">
        <v>0</v>
      </c>
      <c r="U703" s="48">
        <v>0</v>
      </c>
      <c r="V703" s="48">
        <v>0</v>
      </c>
      <c r="W703" s="49"/>
      <c r="X703" s="48">
        <v>1</v>
      </c>
      <c r="Y703" s="48">
        <v>0</v>
      </c>
      <c r="Z703" s="49"/>
      <c r="AA703" s="48">
        <v>2</v>
      </c>
      <c r="AB703" s="49"/>
      <c r="AC703" s="49"/>
      <c r="AD703" s="49"/>
      <c r="AE703" s="48">
        <v>10</v>
      </c>
      <c r="AF703" s="49"/>
      <c r="AG703" s="49"/>
      <c r="AH703" s="49"/>
      <c r="AI703" s="48">
        <v>0</v>
      </c>
      <c r="AJ703" s="49"/>
      <c r="AK703" s="48">
        <v>0</v>
      </c>
      <c r="AL703" s="73"/>
      <c r="AM703"/>
    </row>
    <row r="704" spans="1:39" ht="20.100000000000001" customHeight="1" x14ac:dyDescent="0.2">
      <c r="D704" s="2" t="s">
        <v>98</v>
      </c>
      <c r="F704" s="49">
        <v>3</v>
      </c>
      <c r="G704" s="49"/>
      <c r="H704" s="49"/>
      <c r="I704" s="49"/>
      <c r="J704" s="49">
        <v>2</v>
      </c>
      <c r="K704" s="49">
        <v>0</v>
      </c>
      <c r="L704" s="49"/>
      <c r="M704" s="49">
        <v>2</v>
      </c>
      <c r="N704" s="49"/>
      <c r="O704" s="49"/>
      <c r="P704" s="49"/>
      <c r="Q704" s="49">
        <v>0</v>
      </c>
      <c r="R704" s="49">
        <v>1</v>
      </c>
      <c r="S704" s="49">
        <v>0</v>
      </c>
      <c r="T704" s="49">
        <v>0</v>
      </c>
      <c r="U704" s="49">
        <v>0</v>
      </c>
      <c r="V704" s="49">
        <v>0</v>
      </c>
      <c r="W704" s="49"/>
      <c r="X704" s="49">
        <v>1</v>
      </c>
      <c r="Y704" s="49">
        <v>1</v>
      </c>
      <c r="Z704" s="49"/>
      <c r="AA704" s="49">
        <v>3</v>
      </c>
      <c r="AB704" s="49"/>
      <c r="AC704" s="49"/>
      <c r="AD704" s="49"/>
      <c r="AE704" s="49">
        <v>2</v>
      </c>
      <c r="AF704" s="49"/>
      <c r="AG704" s="49"/>
      <c r="AH704" s="49"/>
      <c r="AI704" s="49">
        <v>0</v>
      </c>
      <c r="AJ704" s="49"/>
      <c r="AK704" s="49">
        <v>0</v>
      </c>
      <c r="AL704" s="73"/>
      <c r="AM704"/>
    </row>
    <row r="705" spans="1:39" ht="20.100000000000001" customHeight="1" x14ac:dyDescent="0.2"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73"/>
      <c r="AM705"/>
    </row>
    <row r="706" spans="1:39" s="1" customFormat="1" ht="20.100000000000001" customHeight="1" x14ac:dyDescent="0.25">
      <c r="A706" s="3"/>
      <c r="B706" s="6"/>
      <c r="C706" s="51" t="s">
        <v>159</v>
      </c>
      <c r="D706" s="52"/>
      <c r="E706" s="5"/>
      <c r="F706" s="53">
        <v>19</v>
      </c>
      <c r="G706" s="54"/>
      <c r="H706" s="54"/>
      <c r="I706" s="54"/>
      <c r="J706" s="53">
        <v>4</v>
      </c>
      <c r="K706" s="53">
        <v>0</v>
      </c>
      <c r="L706" s="54"/>
      <c r="M706" s="53">
        <v>4</v>
      </c>
      <c r="N706" s="54"/>
      <c r="O706" s="54"/>
      <c r="P706" s="54"/>
      <c r="Q706" s="53">
        <v>0</v>
      </c>
      <c r="R706" s="53">
        <v>3</v>
      </c>
      <c r="S706" s="53">
        <v>0</v>
      </c>
      <c r="T706" s="53">
        <v>0</v>
      </c>
      <c r="U706" s="53">
        <v>0</v>
      </c>
      <c r="V706" s="53">
        <v>0</v>
      </c>
      <c r="W706" s="54"/>
      <c r="X706" s="53">
        <v>3</v>
      </c>
      <c r="Y706" s="53">
        <v>1</v>
      </c>
      <c r="Z706" s="54"/>
      <c r="AA706" s="53">
        <v>7</v>
      </c>
      <c r="AB706" s="54"/>
      <c r="AC706" s="54"/>
      <c r="AD706" s="54"/>
      <c r="AE706" s="53">
        <v>16</v>
      </c>
      <c r="AF706" s="54"/>
      <c r="AG706" s="54"/>
      <c r="AH706" s="54"/>
      <c r="AI706" s="53">
        <v>0</v>
      </c>
      <c r="AJ706" s="54"/>
      <c r="AK706" s="53">
        <v>0</v>
      </c>
      <c r="AL706" s="73"/>
    </row>
    <row r="707" spans="1:39" s="1" customFormat="1" ht="20.100000000000001" customHeight="1" x14ac:dyDescent="0.2">
      <c r="A707" s="3"/>
      <c r="B707" s="6"/>
      <c r="C707" s="3"/>
      <c r="D707" s="3"/>
      <c r="E707" s="5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73"/>
    </row>
    <row r="708" spans="1:39" s="1" customFormat="1" ht="20.100000000000001" customHeight="1" x14ac:dyDescent="0.25">
      <c r="A708" s="3"/>
      <c r="B708" s="57" t="s">
        <v>295</v>
      </c>
      <c r="C708" s="58"/>
      <c r="D708" s="58"/>
      <c r="E708" s="5"/>
      <c r="F708" s="59">
        <v>19</v>
      </c>
      <c r="G708" s="54"/>
      <c r="H708" s="54"/>
      <c r="I708" s="54"/>
      <c r="J708" s="59">
        <v>4</v>
      </c>
      <c r="K708" s="59">
        <v>0</v>
      </c>
      <c r="L708" s="54"/>
      <c r="M708" s="59">
        <v>4</v>
      </c>
      <c r="N708" s="54"/>
      <c r="O708" s="54"/>
      <c r="P708" s="54"/>
      <c r="Q708" s="59">
        <v>0</v>
      </c>
      <c r="R708" s="59">
        <v>3</v>
      </c>
      <c r="S708" s="59">
        <v>0</v>
      </c>
      <c r="T708" s="59">
        <v>0</v>
      </c>
      <c r="U708" s="59">
        <v>0</v>
      </c>
      <c r="V708" s="59">
        <v>0</v>
      </c>
      <c r="W708" s="54"/>
      <c r="X708" s="59">
        <v>3</v>
      </c>
      <c r="Y708" s="59">
        <v>1</v>
      </c>
      <c r="Z708" s="54"/>
      <c r="AA708" s="59">
        <v>7</v>
      </c>
      <c r="AB708" s="54"/>
      <c r="AC708" s="54"/>
      <c r="AD708" s="54"/>
      <c r="AE708" s="59">
        <v>16</v>
      </c>
      <c r="AF708" s="54"/>
      <c r="AG708" s="54"/>
      <c r="AH708" s="54"/>
      <c r="AI708" s="59">
        <v>0</v>
      </c>
      <c r="AJ708" s="54"/>
      <c r="AK708" s="59">
        <v>0</v>
      </c>
      <c r="AL708" s="73"/>
    </row>
    <row r="709" spans="1:39" ht="20.100000000000001" customHeight="1" x14ac:dyDescent="0.2"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73"/>
      <c r="AM709"/>
    </row>
    <row r="710" spans="1:39" ht="20.100000000000001" customHeight="1" x14ac:dyDescent="0.2">
      <c r="B710" s="6" t="s">
        <v>296</v>
      </c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73"/>
      <c r="AM710"/>
    </row>
    <row r="711" spans="1:39" ht="20.100000000000001" customHeight="1" x14ac:dyDescent="0.2">
      <c r="B711" s="5"/>
      <c r="C711" s="3" t="s">
        <v>154</v>
      </c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73"/>
      <c r="AM711"/>
    </row>
    <row r="712" spans="1:39" ht="20.100000000000001" customHeight="1" x14ac:dyDescent="0.2">
      <c r="B712" s="5"/>
      <c r="D712" s="2" t="s">
        <v>96</v>
      </c>
      <c r="F712" s="39">
        <v>15</v>
      </c>
      <c r="G712" s="39"/>
      <c r="H712" s="39"/>
      <c r="I712" s="39"/>
      <c r="J712" s="39">
        <v>1</v>
      </c>
      <c r="K712" s="39">
        <v>0</v>
      </c>
      <c r="L712" s="39"/>
      <c r="M712" s="39">
        <v>1</v>
      </c>
      <c r="N712" s="39"/>
      <c r="O712" s="39"/>
      <c r="P712" s="39"/>
      <c r="Q712" s="39">
        <v>0</v>
      </c>
      <c r="R712" s="39">
        <v>4</v>
      </c>
      <c r="S712" s="39">
        <v>0</v>
      </c>
      <c r="T712" s="39">
        <v>0</v>
      </c>
      <c r="U712" s="39">
        <v>0</v>
      </c>
      <c r="V712" s="39">
        <v>0</v>
      </c>
      <c r="W712" s="39"/>
      <c r="X712" s="39">
        <v>2</v>
      </c>
      <c r="Y712" s="39">
        <v>0</v>
      </c>
      <c r="Z712" s="39"/>
      <c r="AA712" s="39">
        <v>6</v>
      </c>
      <c r="AB712" s="39"/>
      <c r="AC712" s="39"/>
      <c r="AD712" s="39"/>
      <c r="AE712" s="39">
        <v>10</v>
      </c>
      <c r="AF712" s="39"/>
      <c r="AG712" s="39"/>
      <c r="AH712" s="39"/>
      <c r="AI712" s="39">
        <v>0</v>
      </c>
      <c r="AJ712" s="39"/>
      <c r="AK712" s="39">
        <v>0</v>
      </c>
      <c r="AL712" s="73"/>
      <c r="AM712"/>
    </row>
    <row r="713" spans="1:39" ht="19.5" customHeight="1" x14ac:dyDescent="0.2">
      <c r="D713" s="47" t="s">
        <v>97</v>
      </c>
      <c r="F713" s="48">
        <v>17</v>
      </c>
      <c r="G713" s="49"/>
      <c r="H713" s="49"/>
      <c r="I713" s="49"/>
      <c r="J713" s="48">
        <v>4</v>
      </c>
      <c r="K713" s="48">
        <v>0</v>
      </c>
      <c r="L713" s="49"/>
      <c r="M713" s="48">
        <v>4</v>
      </c>
      <c r="N713" s="49"/>
      <c r="O713" s="49"/>
      <c r="P713" s="49"/>
      <c r="Q713" s="48">
        <v>0</v>
      </c>
      <c r="R713" s="48">
        <v>4</v>
      </c>
      <c r="S713" s="48">
        <v>0</v>
      </c>
      <c r="T713" s="48">
        <v>0</v>
      </c>
      <c r="U713" s="48">
        <v>0</v>
      </c>
      <c r="V713" s="48">
        <v>0</v>
      </c>
      <c r="W713" s="49"/>
      <c r="X713" s="48">
        <v>4</v>
      </c>
      <c r="Y713" s="48">
        <v>0</v>
      </c>
      <c r="Z713" s="49"/>
      <c r="AA713" s="48">
        <v>8</v>
      </c>
      <c r="AB713" s="49"/>
      <c r="AC713" s="49"/>
      <c r="AD713" s="49"/>
      <c r="AE713" s="48">
        <v>13</v>
      </c>
      <c r="AF713" s="49"/>
      <c r="AG713" s="49"/>
      <c r="AH713" s="49"/>
      <c r="AI713" s="48">
        <v>0</v>
      </c>
      <c r="AJ713" s="49"/>
      <c r="AK713" s="48">
        <v>0</v>
      </c>
      <c r="AL713" s="73"/>
      <c r="AM713"/>
    </row>
    <row r="714" spans="1:39" ht="20.100000000000001" customHeight="1" x14ac:dyDescent="0.2">
      <c r="D714" s="2" t="s">
        <v>113</v>
      </c>
      <c r="F714" s="39">
        <v>4</v>
      </c>
      <c r="G714" s="39"/>
      <c r="H714" s="39"/>
      <c r="I714" s="39"/>
      <c r="J714" s="39">
        <v>3</v>
      </c>
      <c r="K714" s="39">
        <v>0</v>
      </c>
      <c r="L714" s="39"/>
      <c r="M714" s="39">
        <v>3</v>
      </c>
      <c r="N714" s="39"/>
      <c r="O714" s="39"/>
      <c r="P714" s="39"/>
      <c r="Q714" s="39">
        <v>0</v>
      </c>
      <c r="R714" s="39">
        <v>3</v>
      </c>
      <c r="S714" s="39">
        <v>0</v>
      </c>
      <c r="T714" s="39">
        <v>0</v>
      </c>
      <c r="U714" s="39">
        <v>0</v>
      </c>
      <c r="V714" s="39">
        <v>0</v>
      </c>
      <c r="W714" s="39"/>
      <c r="X714" s="39">
        <v>2</v>
      </c>
      <c r="Y714" s="39">
        <v>0</v>
      </c>
      <c r="Z714" s="39"/>
      <c r="AA714" s="39">
        <v>5</v>
      </c>
      <c r="AB714" s="39"/>
      <c r="AC714" s="39"/>
      <c r="AD714" s="39"/>
      <c r="AE714" s="39">
        <v>2</v>
      </c>
      <c r="AF714" s="39"/>
      <c r="AG714" s="39"/>
      <c r="AH714" s="39"/>
      <c r="AI714" s="39">
        <v>0</v>
      </c>
      <c r="AJ714" s="39"/>
      <c r="AK714" s="39">
        <v>0</v>
      </c>
      <c r="AL714" s="73"/>
      <c r="AM714"/>
    </row>
    <row r="715" spans="1:39" ht="19.5" customHeight="1" x14ac:dyDescent="0.2">
      <c r="D715" s="47" t="s">
        <v>136</v>
      </c>
      <c r="F715" s="48">
        <v>14</v>
      </c>
      <c r="G715" s="49"/>
      <c r="H715" s="49"/>
      <c r="I715" s="49"/>
      <c r="J715" s="48">
        <v>4</v>
      </c>
      <c r="K715" s="48">
        <v>0</v>
      </c>
      <c r="L715" s="49"/>
      <c r="M715" s="48">
        <v>4</v>
      </c>
      <c r="N715" s="49"/>
      <c r="O715" s="49"/>
      <c r="P715" s="49"/>
      <c r="Q715" s="48">
        <v>0</v>
      </c>
      <c r="R715" s="48">
        <v>2</v>
      </c>
      <c r="S715" s="48">
        <v>0</v>
      </c>
      <c r="T715" s="48">
        <v>0</v>
      </c>
      <c r="U715" s="48">
        <v>0</v>
      </c>
      <c r="V715" s="48">
        <v>0</v>
      </c>
      <c r="W715" s="49"/>
      <c r="X715" s="48">
        <v>7</v>
      </c>
      <c r="Y715" s="48">
        <v>0</v>
      </c>
      <c r="Z715" s="49"/>
      <c r="AA715" s="48">
        <v>9</v>
      </c>
      <c r="AB715" s="49"/>
      <c r="AC715" s="49"/>
      <c r="AD715" s="49"/>
      <c r="AE715" s="48">
        <v>9</v>
      </c>
      <c r="AF715" s="49"/>
      <c r="AG715" s="49"/>
      <c r="AH715" s="49"/>
      <c r="AI715" s="48">
        <v>0</v>
      </c>
      <c r="AJ715" s="49"/>
      <c r="AK715" s="48">
        <v>0</v>
      </c>
      <c r="AL715" s="73"/>
      <c r="AM715"/>
    </row>
    <row r="716" spans="1:39" ht="20.100000000000001" customHeight="1" x14ac:dyDescent="0.2"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73"/>
      <c r="AM716"/>
    </row>
    <row r="717" spans="1:39" s="1" customFormat="1" ht="20.100000000000001" customHeight="1" x14ac:dyDescent="0.25">
      <c r="A717" s="3"/>
      <c r="B717" s="6"/>
      <c r="C717" s="51" t="s">
        <v>159</v>
      </c>
      <c r="D717" s="52"/>
      <c r="E717" s="5"/>
      <c r="F717" s="53">
        <v>50</v>
      </c>
      <c r="G717" s="54"/>
      <c r="H717" s="54"/>
      <c r="I717" s="54"/>
      <c r="J717" s="53">
        <v>12</v>
      </c>
      <c r="K717" s="53">
        <v>0</v>
      </c>
      <c r="L717" s="54"/>
      <c r="M717" s="53">
        <v>12</v>
      </c>
      <c r="N717" s="54"/>
      <c r="O717" s="54"/>
      <c r="P717" s="54"/>
      <c r="Q717" s="53">
        <v>0</v>
      </c>
      <c r="R717" s="53">
        <v>13</v>
      </c>
      <c r="S717" s="53">
        <v>0</v>
      </c>
      <c r="T717" s="53">
        <v>0</v>
      </c>
      <c r="U717" s="53">
        <v>0</v>
      </c>
      <c r="V717" s="53">
        <v>0</v>
      </c>
      <c r="W717" s="54"/>
      <c r="X717" s="53">
        <v>15</v>
      </c>
      <c r="Y717" s="53">
        <v>0</v>
      </c>
      <c r="Z717" s="54"/>
      <c r="AA717" s="53">
        <v>28</v>
      </c>
      <c r="AB717" s="54"/>
      <c r="AC717" s="54"/>
      <c r="AD717" s="54"/>
      <c r="AE717" s="53">
        <v>34</v>
      </c>
      <c r="AF717" s="54"/>
      <c r="AG717" s="54"/>
      <c r="AH717" s="54"/>
      <c r="AI717" s="53">
        <v>0</v>
      </c>
      <c r="AJ717" s="54"/>
      <c r="AK717" s="53">
        <v>0</v>
      </c>
      <c r="AL717" s="73"/>
    </row>
    <row r="718" spans="1:39" s="1" customFormat="1" ht="20.100000000000001" customHeight="1" x14ac:dyDescent="0.2">
      <c r="A718" s="3"/>
      <c r="B718" s="6"/>
      <c r="C718" s="3"/>
      <c r="D718" s="3"/>
      <c r="E718" s="5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73"/>
    </row>
    <row r="719" spans="1:39" s="1" customFormat="1" ht="20.100000000000001" customHeight="1" x14ac:dyDescent="0.25">
      <c r="A719" s="3"/>
      <c r="B719" s="57" t="s">
        <v>297</v>
      </c>
      <c r="C719" s="58"/>
      <c r="D719" s="58"/>
      <c r="E719" s="5"/>
      <c r="F719" s="59">
        <v>50</v>
      </c>
      <c r="G719" s="54"/>
      <c r="H719" s="54"/>
      <c r="I719" s="54"/>
      <c r="J719" s="59">
        <v>12</v>
      </c>
      <c r="K719" s="59">
        <v>0</v>
      </c>
      <c r="L719" s="54"/>
      <c r="M719" s="59">
        <v>12</v>
      </c>
      <c r="N719" s="54"/>
      <c r="O719" s="54"/>
      <c r="P719" s="54"/>
      <c r="Q719" s="59">
        <v>0</v>
      </c>
      <c r="R719" s="59">
        <v>13</v>
      </c>
      <c r="S719" s="59">
        <v>0</v>
      </c>
      <c r="T719" s="59">
        <v>0</v>
      </c>
      <c r="U719" s="59">
        <v>0</v>
      </c>
      <c r="V719" s="59">
        <v>0</v>
      </c>
      <c r="W719" s="54"/>
      <c r="X719" s="59">
        <v>15</v>
      </c>
      <c r="Y719" s="59">
        <v>0</v>
      </c>
      <c r="Z719" s="54"/>
      <c r="AA719" s="59">
        <v>28</v>
      </c>
      <c r="AB719" s="54"/>
      <c r="AC719" s="54"/>
      <c r="AD719" s="54"/>
      <c r="AE719" s="59">
        <v>34</v>
      </c>
      <c r="AF719" s="54"/>
      <c r="AG719" s="54"/>
      <c r="AH719" s="54"/>
      <c r="AI719" s="59">
        <v>0</v>
      </c>
      <c r="AJ719" s="54"/>
      <c r="AK719" s="59">
        <v>0</v>
      </c>
      <c r="AL719" s="73"/>
    </row>
    <row r="720" spans="1:39" s="1" customFormat="1" ht="20.100000000000001" customHeight="1" x14ac:dyDescent="0.2">
      <c r="A720" s="3"/>
      <c r="B720" s="63"/>
      <c r="C720" s="63"/>
      <c r="D720" s="63"/>
      <c r="E720" s="5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73"/>
    </row>
    <row r="721" spans="1:39" s="1" customFormat="1" ht="20.100000000000001" customHeight="1" x14ac:dyDescent="0.2">
      <c r="A721" s="3"/>
      <c r="B721" s="6" t="s">
        <v>298</v>
      </c>
      <c r="C721" s="63"/>
      <c r="D721" s="63"/>
      <c r="E721" s="5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73"/>
    </row>
    <row r="722" spans="1:39" s="1" customFormat="1" ht="20.100000000000001" customHeight="1" x14ac:dyDescent="0.2">
      <c r="A722" s="3"/>
      <c r="B722" s="63"/>
      <c r="C722" s="3" t="s">
        <v>154</v>
      </c>
      <c r="D722" s="2"/>
      <c r="E722" s="5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73"/>
    </row>
    <row r="723" spans="1:39" s="1" customFormat="1" ht="20.100000000000001" customHeight="1" x14ac:dyDescent="0.2">
      <c r="A723" s="3"/>
      <c r="B723" s="63"/>
      <c r="C723" s="3"/>
      <c r="D723" s="2" t="s">
        <v>299</v>
      </c>
      <c r="E723" s="5"/>
      <c r="F723" s="39">
        <v>43</v>
      </c>
      <c r="G723" s="39"/>
      <c r="H723" s="39"/>
      <c r="I723" s="39"/>
      <c r="J723" s="39">
        <v>3</v>
      </c>
      <c r="K723" s="39">
        <v>0</v>
      </c>
      <c r="L723" s="39"/>
      <c r="M723" s="39">
        <v>3</v>
      </c>
      <c r="N723" s="39"/>
      <c r="O723" s="39"/>
      <c r="P723" s="39"/>
      <c r="Q723" s="39">
        <v>0</v>
      </c>
      <c r="R723" s="39">
        <v>1</v>
      </c>
      <c r="S723" s="39">
        <v>0</v>
      </c>
      <c r="T723" s="39">
        <v>0</v>
      </c>
      <c r="U723" s="39">
        <v>0</v>
      </c>
      <c r="V723" s="39">
        <v>0</v>
      </c>
      <c r="W723" s="39"/>
      <c r="X723" s="39">
        <v>4</v>
      </c>
      <c r="Y723" s="39">
        <v>0</v>
      </c>
      <c r="Z723" s="39"/>
      <c r="AA723" s="39">
        <v>5</v>
      </c>
      <c r="AB723" s="39"/>
      <c r="AC723" s="39"/>
      <c r="AD723" s="39"/>
      <c r="AE723" s="39">
        <v>41</v>
      </c>
      <c r="AF723" s="39"/>
      <c r="AG723" s="39"/>
      <c r="AH723" s="39"/>
      <c r="AI723" s="39">
        <v>0</v>
      </c>
      <c r="AJ723" s="39"/>
      <c r="AK723" s="39">
        <v>0</v>
      </c>
      <c r="AL723" s="73"/>
    </row>
    <row r="724" spans="1:39" ht="19.5" customHeight="1" x14ac:dyDescent="0.2">
      <c r="D724" s="47" t="s">
        <v>300</v>
      </c>
      <c r="F724" s="48">
        <v>8</v>
      </c>
      <c r="G724" s="49"/>
      <c r="H724" s="49"/>
      <c r="I724" s="49"/>
      <c r="J724" s="48">
        <v>0</v>
      </c>
      <c r="K724" s="48">
        <v>0</v>
      </c>
      <c r="L724" s="49"/>
      <c r="M724" s="48">
        <v>0</v>
      </c>
      <c r="N724" s="49"/>
      <c r="O724" s="49"/>
      <c r="P724" s="49"/>
      <c r="Q724" s="48">
        <v>0</v>
      </c>
      <c r="R724" s="48">
        <v>0</v>
      </c>
      <c r="S724" s="48">
        <v>0</v>
      </c>
      <c r="T724" s="48">
        <v>0</v>
      </c>
      <c r="U724" s="48">
        <v>0</v>
      </c>
      <c r="V724" s="48">
        <v>0</v>
      </c>
      <c r="W724" s="49"/>
      <c r="X724" s="48">
        <v>0</v>
      </c>
      <c r="Y724" s="48">
        <v>0</v>
      </c>
      <c r="Z724" s="49"/>
      <c r="AA724" s="48">
        <v>0</v>
      </c>
      <c r="AB724" s="49"/>
      <c r="AC724" s="49"/>
      <c r="AD724" s="49"/>
      <c r="AE724" s="48">
        <v>8</v>
      </c>
      <c r="AF724" s="49"/>
      <c r="AG724" s="49"/>
      <c r="AH724" s="49"/>
      <c r="AI724" s="48">
        <v>0</v>
      </c>
      <c r="AJ724" s="49"/>
      <c r="AK724" s="48">
        <v>0</v>
      </c>
      <c r="AL724" s="73"/>
      <c r="AM724"/>
    </row>
    <row r="725" spans="1:39" s="1" customFormat="1" ht="19.5" customHeight="1" x14ac:dyDescent="0.2">
      <c r="A725" s="3"/>
      <c r="B725" s="63"/>
      <c r="C725" s="3"/>
      <c r="D725" s="2" t="s">
        <v>301</v>
      </c>
      <c r="E725" s="5"/>
      <c r="F725" s="39">
        <v>7</v>
      </c>
      <c r="G725" s="39"/>
      <c r="H725" s="39"/>
      <c r="I725" s="39"/>
      <c r="J725" s="39">
        <v>0</v>
      </c>
      <c r="K725" s="39">
        <v>0</v>
      </c>
      <c r="L725" s="39"/>
      <c r="M725" s="39">
        <v>0</v>
      </c>
      <c r="N725" s="39"/>
      <c r="O725" s="39"/>
      <c r="P725" s="39"/>
      <c r="Q725" s="39">
        <v>0</v>
      </c>
      <c r="R725" s="39">
        <v>2</v>
      </c>
      <c r="S725" s="39">
        <v>0</v>
      </c>
      <c r="T725" s="39">
        <v>0</v>
      </c>
      <c r="U725" s="39">
        <v>0</v>
      </c>
      <c r="V725" s="39">
        <v>0</v>
      </c>
      <c r="W725" s="39"/>
      <c r="X725" s="39">
        <v>1</v>
      </c>
      <c r="Y725" s="39">
        <v>0</v>
      </c>
      <c r="Z725" s="39"/>
      <c r="AA725" s="39">
        <v>3</v>
      </c>
      <c r="AB725" s="39"/>
      <c r="AC725" s="39"/>
      <c r="AD725" s="39"/>
      <c r="AE725" s="39">
        <v>4</v>
      </c>
      <c r="AF725" s="39"/>
      <c r="AG725" s="39"/>
      <c r="AH725" s="39"/>
      <c r="AI725" s="39">
        <v>0</v>
      </c>
      <c r="AJ725" s="39"/>
      <c r="AK725" s="39">
        <v>0</v>
      </c>
      <c r="AL725" s="73"/>
    </row>
    <row r="726" spans="1:39" s="1" customFormat="1" ht="19.5" customHeight="1" x14ac:dyDescent="0.2">
      <c r="A726" s="3"/>
      <c r="B726" s="63"/>
      <c r="C726" s="3"/>
      <c r="D726" s="47" t="s">
        <v>302</v>
      </c>
      <c r="E726" s="5"/>
      <c r="F726" s="48">
        <v>0</v>
      </c>
      <c r="G726" s="49"/>
      <c r="H726" s="49"/>
      <c r="I726" s="49"/>
      <c r="J726" s="48">
        <v>0</v>
      </c>
      <c r="K726" s="48">
        <v>0</v>
      </c>
      <c r="L726" s="49"/>
      <c r="M726" s="48">
        <v>0</v>
      </c>
      <c r="N726" s="49"/>
      <c r="O726" s="49"/>
      <c r="P726" s="49"/>
      <c r="Q726" s="48">
        <v>0</v>
      </c>
      <c r="R726" s="48">
        <v>0</v>
      </c>
      <c r="S726" s="48">
        <v>0</v>
      </c>
      <c r="T726" s="48">
        <v>0</v>
      </c>
      <c r="U726" s="48">
        <v>0</v>
      </c>
      <c r="V726" s="48">
        <v>0</v>
      </c>
      <c r="W726" s="49"/>
      <c r="X726" s="48">
        <v>0</v>
      </c>
      <c r="Y726" s="48">
        <v>0</v>
      </c>
      <c r="Z726" s="49"/>
      <c r="AA726" s="48">
        <v>0</v>
      </c>
      <c r="AB726" s="49"/>
      <c r="AC726" s="49"/>
      <c r="AD726" s="49"/>
      <c r="AE726" s="48">
        <v>0</v>
      </c>
      <c r="AF726" s="49"/>
      <c r="AG726" s="49"/>
      <c r="AH726" s="49"/>
      <c r="AI726" s="48">
        <v>0</v>
      </c>
      <c r="AJ726" s="49"/>
      <c r="AK726" s="48">
        <v>0</v>
      </c>
      <c r="AL726" s="73"/>
    </row>
    <row r="727" spans="1:39" s="1" customFormat="1" ht="19.5" customHeight="1" x14ac:dyDescent="0.2">
      <c r="A727" s="3"/>
      <c r="B727" s="63"/>
      <c r="C727" s="3"/>
      <c r="D727" s="2" t="s">
        <v>303</v>
      </c>
      <c r="E727" s="5"/>
      <c r="F727" s="39">
        <v>0</v>
      </c>
      <c r="G727" s="39"/>
      <c r="H727" s="39"/>
      <c r="I727" s="39"/>
      <c r="J727" s="39">
        <v>0</v>
      </c>
      <c r="K727" s="39">
        <v>0</v>
      </c>
      <c r="L727" s="39"/>
      <c r="M727" s="39">
        <v>0</v>
      </c>
      <c r="N727" s="39"/>
      <c r="O727" s="39"/>
      <c r="P727" s="39"/>
      <c r="Q727" s="39">
        <v>0</v>
      </c>
      <c r="R727" s="39">
        <v>0</v>
      </c>
      <c r="S727" s="39">
        <v>0</v>
      </c>
      <c r="T727" s="39">
        <v>0</v>
      </c>
      <c r="U727" s="39">
        <v>0</v>
      </c>
      <c r="V727" s="39">
        <v>0</v>
      </c>
      <c r="W727" s="39"/>
      <c r="X727" s="39">
        <v>0</v>
      </c>
      <c r="Y727" s="39">
        <v>0</v>
      </c>
      <c r="Z727" s="39"/>
      <c r="AA727" s="39">
        <v>0</v>
      </c>
      <c r="AB727" s="39"/>
      <c r="AC727" s="39"/>
      <c r="AD727" s="39"/>
      <c r="AE727" s="39">
        <v>0</v>
      </c>
      <c r="AF727" s="39"/>
      <c r="AG727" s="39"/>
      <c r="AH727" s="39"/>
      <c r="AI727" s="39">
        <v>0</v>
      </c>
      <c r="AJ727" s="39"/>
      <c r="AK727" s="39">
        <v>0</v>
      </c>
      <c r="AL727" s="73"/>
    </row>
    <row r="728" spans="1:39" s="1" customFormat="1" ht="19.5" customHeight="1" x14ac:dyDescent="0.2">
      <c r="A728" s="3"/>
      <c r="B728" s="63"/>
      <c r="C728" s="3"/>
      <c r="D728" s="47" t="s">
        <v>304</v>
      </c>
      <c r="E728" s="5"/>
      <c r="F728" s="48">
        <v>0</v>
      </c>
      <c r="G728" s="49"/>
      <c r="H728" s="49"/>
      <c r="I728" s="49"/>
      <c r="J728" s="48">
        <v>0</v>
      </c>
      <c r="K728" s="48">
        <v>0</v>
      </c>
      <c r="L728" s="49"/>
      <c r="M728" s="48">
        <v>0</v>
      </c>
      <c r="N728" s="49"/>
      <c r="O728" s="49"/>
      <c r="P728" s="49"/>
      <c r="Q728" s="48">
        <v>0</v>
      </c>
      <c r="R728" s="48">
        <v>0</v>
      </c>
      <c r="S728" s="48">
        <v>0</v>
      </c>
      <c r="T728" s="48">
        <v>0</v>
      </c>
      <c r="U728" s="48">
        <v>0</v>
      </c>
      <c r="V728" s="48">
        <v>0</v>
      </c>
      <c r="W728" s="49"/>
      <c r="X728" s="48">
        <v>0</v>
      </c>
      <c r="Y728" s="48">
        <v>0</v>
      </c>
      <c r="Z728" s="49"/>
      <c r="AA728" s="48">
        <v>0</v>
      </c>
      <c r="AB728" s="49"/>
      <c r="AC728" s="49"/>
      <c r="AD728" s="49"/>
      <c r="AE728" s="48">
        <v>0</v>
      </c>
      <c r="AF728" s="49"/>
      <c r="AG728" s="49"/>
      <c r="AH728" s="49"/>
      <c r="AI728" s="48">
        <v>0</v>
      </c>
      <c r="AJ728" s="49"/>
      <c r="AK728" s="48">
        <v>0</v>
      </c>
      <c r="AL728" s="73"/>
    </row>
    <row r="729" spans="1:39" s="1" customFormat="1" ht="20.100000000000001" customHeight="1" x14ac:dyDescent="0.2">
      <c r="A729" s="3"/>
      <c r="B729" s="63"/>
      <c r="C729" s="3"/>
      <c r="D729" s="2"/>
      <c r="E729" s="5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73"/>
    </row>
    <row r="730" spans="1:39" s="1" customFormat="1" ht="20.100000000000001" customHeight="1" x14ac:dyDescent="0.25">
      <c r="A730" s="3"/>
      <c r="B730" s="6"/>
      <c r="C730" s="51" t="s">
        <v>159</v>
      </c>
      <c r="D730" s="52"/>
      <c r="E730" s="5"/>
      <c r="F730" s="53">
        <v>58</v>
      </c>
      <c r="G730" s="54"/>
      <c r="H730" s="54"/>
      <c r="I730" s="54"/>
      <c r="J730" s="53">
        <v>3</v>
      </c>
      <c r="K730" s="53">
        <v>0</v>
      </c>
      <c r="L730" s="54"/>
      <c r="M730" s="53">
        <v>3</v>
      </c>
      <c r="N730" s="54"/>
      <c r="O730" s="54"/>
      <c r="P730" s="54"/>
      <c r="Q730" s="53">
        <v>0</v>
      </c>
      <c r="R730" s="53">
        <v>3</v>
      </c>
      <c r="S730" s="53">
        <v>0</v>
      </c>
      <c r="T730" s="53">
        <v>0</v>
      </c>
      <c r="U730" s="53">
        <v>0</v>
      </c>
      <c r="V730" s="53">
        <v>0</v>
      </c>
      <c r="W730" s="54"/>
      <c r="X730" s="53">
        <v>5</v>
      </c>
      <c r="Y730" s="53">
        <v>0</v>
      </c>
      <c r="Z730" s="54"/>
      <c r="AA730" s="53">
        <v>8</v>
      </c>
      <c r="AB730" s="54"/>
      <c r="AC730" s="54"/>
      <c r="AD730" s="54"/>
      <c r="AE730" s="53">
        <v>53</v>
      </c>
      <c r="AF730" s="54"/>
      <c r="AG730" s="54"/>
      <c r="AH730" s="54"/>
      <c r="AI730" s="53">
        <v>0</v>
      </c>
      <c r="AJ730" s="54"/>
      <c r="AK730" s="53">
        <v>0</v>
      </c>
      <c r="AL730" s="73"/>
    </row>
    <row r="731" spans="1:39" s="1" customFormat="1" ht="20.100000000000001" customHeight="1" x14ac:dyDescent="0.2">
      <c r="A731" s="3"/>
      <c r="B731" s="63"/>
      <c r="C731" s="63"/>
      <c r="D731" s="63"/>
      <c r="E731" s="5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73"/>
    </row>
    <row r="732" spans="1:39" s="1" customFormat="1" ht="20.100000000000001" customHeight="1" x14ac:dyDescent="0.25">
      <c r="A732" s="3"/>
      <c r="B732" s="57" t="s">
        <v>305</v>
      </c>
      <c r="C732" s="58"/>
      <c r="D732" s="58"/>
      <c r="E732" s="5"/>
      <c r="F732" s="59">
        <v>58</v>
      </c>
      <c r="G732" s="54"/>
      <c r="H732" s="54"/>
      <c r="I732" s="54"/>
      <c r="J732" s="59">
        <v>3</v>
      </c>
      <c r="K732" s="59">
        <v>0</v>
      </c>
      <c r="L732" s="54"/>
      <c r="M732" s="59">
        <v>3</v>
      </c>
      <c r="N732" s="54"/>
      <c r="O732" s="54"/>
      <c r="P732" s="54"/>
      <c r="Q732" s="59">
        <v>0</v>
      </c>
      <c r="R732" s="59">
        <v>3</v>
      </c>
      <c r="S732" s="59">
        <v>0</v>
      </c>
      <c r="T732" s="59">
        <v>0</v>
      </c>
      <c r="U732" s="59">
        <v>0</v>
      </c>
      <c r="V732" s="59">
        <v>0</v>
      </c>
      <c r="W732" s="54"/>
      <c r="X732" s="59">
        <v>5</v>
      </c>
      <c r="Y732" s="59">
        <v>0</v>
      </c>
      <c r="Z732" s="54"/>
      <c r="AA732" s="59">
        <v>8</v>
      </c>
      <c r="AB732" s="54"/>
      <c r="AC732" s="54"/>
      <c r="AD732" s="54"/>
      <c r="AE732" s="59">
        <v>53</v>
      </c>
      <c r="AF732" s="54"/>
      <c r="AG732" s="54"/>
      <c r="AH732" s="54"/>
      <c r="AI732" s="59">
        <v>0</v>
      </c>
      <c r="AJ732" s="54"/>
      <c r="AK732" s="59">
        <v>0</v>
      </c>
      <c r="AL732" s="73"/>
    </row>
    <row r="733" spans="1:39" s="1" customFormat="1" ht="20.100000000000001" customHeight="1" x14ac:dyDescent="0.2">
      <c r="A733" s="3"/>
      <c r="B733" s="63"/>
      <c r="C733" s="63"/>
      <c r="D733" s="63"/>
      <c r="E733" s="5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73"/>
    </row>
    <row r="734" spans="1:39" s="1" customFormat="1" ht="20.100000000000001" customHeight="1" x14ac:dyDescent="0.2">
      <c r="A734" s="3"/>
      <c r="B734" s="6" t="s">
        <v>306</v>
      </c>
      <c r="C734" s="63"/>
      <c r="D734" s="63"/>
      <c r="E734" s="5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73"/>
    </row>
    <row r="735" spans="1:39" s="1" customFormat="1" ht="20.100000000000001" customHeight="1" x14ac:dyDescent="0.2">
      <c r="A735" s="3"/>
      <c r="B735" s="63"/>
      <c r="C735" s="3" t="s">
        <v>154</v>
      </c>
      <c r="D735" s="2"/>
      <c r="E735" s="5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73"/>
    </row>
    <row r="736" spans="1:39" s="1" customFormat="1" ht="20.100000000000001" customHeight="1" x14ac:dyDescent="0.2">
      <c r="A736" s="3"/>
      <c r="B736" s="63"/>
      <c r="C736" s="3"/>
      <c r="D736" s="2" t="s">
        <v>96</v>
      </c>
      <c r="E736" s="5"/>
      <c r="F736" s="39">
        <v>20</v>
      </c>
      <c r="G736" s="39"/>
      <c r="H736" s="39"/>
      <c r="I736" s="39"/>
      <c r="J736" s="39">
        <v>7</v>
      </c>
      <c r="K736" s="39">
        <v>0</v>
      </c>
      <c r="L736" s="39"/>
      <c r="M736" s="39">
        <v>7</v>
      </c>
      <c r="N736" s="39"/>
      <c r="O736" s="39"/>
      <c r="P736" s="39"/>
      <c r="Q736" s="39">
        <v>1</v>
      </c>
      <c r="R736" s="39">
        <v>3</v>
      </c>
      <c r="S736" s="39">
        <v>0</v>
      </c>
      <c r="T736" s="39">
        <v>0</v>
      </c>
      <c r="U736" s="39">
        <v>0</v>
      </c>
      <c r="V736" s="39">
        <v>0</v>
      </c>
      <c r="W736" s="39"/>
      <c r="X736" s="39">
        <v>7</v>
      </c>
      <c r="Y736" s="39">
        <v>0</v>
      </c>
      <c r="Z736" s="39"/>
      <c r="AA736" s="39">
        <v>11</v>
      </c>
      <c r="AB736" s="39"/>
      <c r="AC736" s="39"/>
      <c r="AD736" s="39"/>
      <c r="AE736" s="39">
        <v>16</v>
      </c>
      <c r="AF736" s="39"/>
      <c r="AG736" s="39"/>
      <c r="AH736" s="39"/>
      <c r="AI736" s="39">
        <v>0</v>
      </c>
      <c r="AJ736" s="39"/>
      <c r="AK736" s="39">
        <v>0</v>
      </c>
      <c r="AL736" s="73"/>
    </row>
    <row r="737" spans="1:39" ht="19.5" customHeight="1" x14ac:dyDescent="0.2">
      <c r="D737" s="47" t="s">
        <v>97</v>
      </c>
      <c r="F737" s="48">
        <v>27</v>
      </c>
      <c r="G737" s="49"/>
      <c r="H737" s="49"/>
      <c r="I737" s="49"/>
      <c r="J737" s="48">
        <v>0</v>
      </c>
      <c r="K737" s="48">
        <v>0</v>
      </c>
      <c r="L737" s="49"/>
      <c r="M737" s="48">
        <v>0</v>
      </c>
      <c r="N737" s="49"/>
      <c r="O737" s="49"/>
      <c r="P737" s="49"/>
      <c r="Q737" s="48">
        <v>0</v>
      </c>
      <c r="R737" s="48">
        <v>6</v>
      </c>
      <c r="S737" s="48">
        <v>0</v>
      </c>
      <c r="T737" s="48">
        <v>0</v>
      </c>
      <c r="U737" s="48">
        <v>0</v>
      </c>
      <c r="V737" s="48">
        <v>0</v>
      </c>
      <c r="W737" s="49"/>
      <c r="X737" s="48">
        <v>3</v>
      </c>
      <c r="Y737" s="48">
        <v>0</v>
      </c>
      <c r="Z737" s="49"/>
      <c r="AA737" s="48">
        <v>9</v>
      </c>
      <c r="AB737" s="49"/>
      <c r="AC737" s="49"/>
      <c r="AD737" s="49"/>
      <c r="AE737" s="48">
        <v>18</v>
      </c>
      <c r="AF737" s="49"/>
      <c r="AG737" s="49"/>
      <c r="AH737" s="49"/>
      <c r="AI737" s="48">
        <v>0</v>
      </c>
      <c r="AJ737" s="49"/>
      <c r="AK737" s="48">
        <v>0</v>
      </c>
      <c r="AL737" s="73"/>
      <c r="AM737"/>
    </row>
    <row r="738" spans="1:39" s="1" customFormat="1" ht="20.100000000000001" customHeight="1" x14ac:dyDescent="0.2">
      <c r="A738" s="3"/>
      <c r="B738" s="63"/>
      <c r="C738" s="3"/>
      <c r="D738" s="2"/>
      <c r="E738" s="5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73"/>
    </row>
    <row r="739" spans="1:39" s="1" customFormat="1" ht="20.100000000000001" customHeight="1" x14ac:dyDescent="0.25">
      <c r="A739" s="3"/>
      <c r="B739" s="6"/>
      <c r="C739" s="51" t="s">
        <v>159</v>
      </c>
      <c r="D739" s="52"/>
      <c r="E739" s="5"/>
      <c r="F739" s="53">
        <v>47</v>
      </c>
      <c r="G739" s="54"/>
      <c r="H739" s="54"/>
      <c r="I739" s="54"/>
      <c r="J739" s="53">
        <v>7</v>
      </c>
      <c r="K739" s="53">
        <v>0</v>
      </c>
      <c r="L739" s="54"/>
      <c r="M739" s="53">
        <v>7</v>
      </c>
      <c r="N739" s="54"/>
      <c r="O739" s="54"/>
      <c r="P739" s="54"/>
      <c r="Q739" s="53">
        <v>1</v>
      </c>
      <c r="R739" s="53">
        <v>9</v>
      </c>
      <c r="S739" s="53">
        <v>0</v>
      </c>
      <c r="T739" s="53">
        <v>0</v>
      </c>
      <c r="U739" s="53">
        <v>0</v>
      </c>
      <c r="V739" s="53">
        <v>0</v>
      </c>
      <c r="W739" s="54"/>
      <c r="X739" s="53">
        <v>10</v>
      </c>
      <c r="Y739" s="53">
        <v>0</v>
      </c>
      <c r="Z739" s="54"/>
      <c r="AA739" s="53">
        <v>20</v>
      </c>
      <c r="AB739" s="54"/>
      <c r="AC739" s="54"/>
      <c r="AD739" s="54"/>
      <c r="AE739" s="53">
        <v>34</v>
      </c>
      <c r="AF739" s="54"/>
      <c r="AG739" s="54"/>
      <c r="AH739" s="54"/>
      <c r="AI739" s="53">
        <v>0</v>
      </c>
      <c r="AJ739" s="54"/>
      <c r="AK739" s="53">
        <v>0</v>
      </c>
      <c r="AL739" s="73"/>
    </row>
    <row r="740" spans="1:39" s="1" customFormat="1" ht="20.100000000000001" customHeight="1" x14ac:dyDescent="0.2">
      <c r="A740" s="3"/>
      <c r="B740" s="63"/>
      <c r="C740" s="63"/>
      <c r="D740" s="63"/>
      <c r="E740" s="5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73"/>
    </row>
    <row r="741" spans="1:39" s="1" customFormat="1" ht="20.100000000000001" customHeight="1" x14ac:dyDescent="0.25">
      <c r="A741" s="3"/>
      <c r="B741" s="57" t="s">
        <v>307</v>
      </c>
      <c r="C741" s="58"/>
      <c r="D741" s="58"/>
      <c r="E741" s="5"/>
      <c r="F741" s="59">
        <v>47</v>
      </c>
      <c r="G741" s="54"/>
      <c r="H741" s="54"/>
      <c r="I741" s="54"/>
      <c r="J741" s="59">
        <v>7</v>
      </c>
      <c r="K741" s="59">
        <v>0</v>
      </c>
      <c r="L741" s="54"/>
      <c r="M741" s="59">
        <v>7</v>
      </c>
      <c r="N741" s="54"/>
      <c r="O741" s="54"/>
      <c r="P741" s="54"/>
      <c r="Q741" s="59">
        <v>1</v>
      </c>
      <c r="R741" s="59">
        <v>9</v>
      </c>
      <c r="S741" s="59">
        <v>0</v>
      </c>
      <c r="T741" s="59">
        <v>0</v>
      </c>
      <c r="U741" s="59">
        <v>0</v>
      </c>
      <c r="V741" s="59">
        <v>0</v>
      </c>
      <c r="W741" s="54"/>
      <c r="X741" s="59">
        <v>10</v>
      </c>
      <c r="Y741" s="59">
        <v>0</v>
      </c>
      <c r="Z741" s="54"/>
      <c r="AA741" s="59">
        <v>20</v>
      </c>
      <c r="AB741" s="54"/>
      <c r="AC741" s="54"/>
      <c r="AD741" s="54"/>
      <c r="AE741" s="59">
        <v>34</v>
      </c>
      <c r="AF741" s="54"/>
      <c r="AG741" s="54"/>
      <c r="AH741" s="54"/>
      <c r="AI741" s="59">
        <v>0</v>
      </c>
      <c r="AJ741" s="54"/>
      <c r="AK741" s="59">
        <v>0</v>
      </c>
      <c r="AL741" s="73"/>
    </row>
    <row r="742" spans="1:39" s="1" customFormat="1" ht="20.100000000000001" customHeight="1" x14ac:dyDescent="0.2">
      <c r="A742" s="3"/>
      <c r="B742" s="63"/>
      <c r="C742" s="63"/>
      <c r="D742" s="63"/>
      <c r="E742" s="5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73"/>
    </row>
    <row r="743" spans="1:39" s="1" customFormat="1" ht="20.100000000000001" customHeight="1" x14ac:dyDescent="0.2">
      <c r="A743" s="3"/>
      <c r="B743" s="6" t="s">
        <v>308</v>
      </c>
      <c r="C743" s="63"/>
      <c r="D743" s="63"/>
      <c r="E743" s="5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73"/>
    </row>
    <row r="744" spans="1:39" s="1" customFormat="1" ht="20.100000000000001" customHeight="1" x14ac:dyDescent="0.2">
      <c r="A744" s="3"/>
      <c r="B744" s="63"/>
      <c r="C744" s="3" t="s">
        <v>154</v>
      </c>
      <c r="D744" s="2"/>
      <c r="E744" s="5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73"/>
    </row>
    <row r="745" spans="1:39" s="1" customFormat="1" ht="20.100000000000001" customHeight="1" x14ac:dyDescent="0.2">
      <c r="A745" s="3"/>
      <c r="B745" s="63"/>
      <c r="C745" s="3"/>
      <c r="D745" s="2" t="s">
        <v>122</v>
      </c>
      <c r="E745" s="5"/>
      <c r="F745" s="39">
        <v>59</v>
      </c>
      <c r="G745" s="39"/>
      <c r="H745" s="39"/>
      <c r="I745" s="39"/>
      <c r="J745" s="39">
        <v>6</v>
      </c>
      <c r="K745" s="39">
        <v>0</v>
      </c>
      <c r="L745" s="39"/>
      <c r="M745" s="39">
        <v>6</v>
      </c>
      <c r="N745" s="39"/>
      <c r="O745" s="39"/>
      <c r="P745" s="39"/>
      <c r="Q745" s="39">
        <v>1</v>
      </c>
      <c r="R745" s="39">
        <v>3</v>
      </c>
      <c r="S745" s="39">
        <v>0</v>
      </c>
      <c r="T745" s="39">
        <v>0</v>
      </c>
      <c r="U745" s="39">
        <v>0</v>
      </c>
      <c r="V745" s="39">
        <v>0</v>
      </c>
      <c r="W745" s="39"/>
      <c r="X745" s="39">
        <v>5</v>
      </c>
      <c r="Y745" s="39">
        <v>0</v>
      </c>
      <c r="Z745" s="39"/>
      <c r="AA745" s="39">
        <v>9</v>
      </c>
      <c r="AB745" s="39"/>
      <c r="AC745" s="39"/>
      <c r="AD745" s="39"/>
      <c r="AE745" s="39">
        <v>56</v>
      </c>
      <c r="AF745" s="39"/>
      <c r="AG745" s="39"/>
      <c r="AH745" s="39"/>
      <c r="AI745" s="39">
        <v>0</v>
      </c>
      <c r="AJ745" s="39"/>
      <c r="AK745" s="39">
        <v>0</v>
      </c>
      <c r="AL745" s="73"/>
    </row>
    <row r="746" spans="1:39" ht="19.5" customHeight="1" x14ac:dyDescent="0.2">
      <c r="D746" s="47" t="s">
        <v>97</v>
      </c>
      <c r="F746" s="48">
        <v>24</v>
      </c>
      <c r="G746" s="49"/>
      <c r="H746" s="49"/>
      <c r="I746" s="49"/>
      <c r="J746" s="48">
        <v>8</v>
      </c>
      <c r="K746" s="48">
        <v>0</v>
      </c>
      <c r="L746" s="49"/>
      <c r="M746" s="48">
        <v>8</v>
      </c>
      <c r="N746" s="49"/>
      <c r="O746" s="49"/>
      <c r="P746" s="49"/>
      <c r="Q746" s="48">
        <v>0</v>
      </c>
      <c r="R746" s="48">
        <v>4</v>
      </c>
      <c r="S746" s="48">
        <v>0</v>
      </c>
      <c r="T746" s="48">
        <v>0</v>
      </c>
      <c r="U746" s="48">
        <v>0</v>
      </c>
      <c r="V746" s="48">
        <v>0</v>
      </c>
      <c r="W746" s="49"/>
      <c r="X746" s="48">
        <v>7</v>
      </c>
      <c r="Y746" s="48">
        <v>0</v>
      </c>
      <c r="Z746" s="49"/>
      <c r="AA746" s="48">
        <v>11</v>
      </c>
      <c r="AB746" s="49"/>
      <c r="AC746" s="49"/>
      <c r="AD746" s="49"/>
      <c r="AE746" s="48">
        <v>21</v>
      </c>
      <c r="AF746" s="49"/>
      <c r="AG746" s="49"/>
      <c r="AH746" s="49"/>
      <c r="AI746" s="48">
        <v>0</v>
      </c>
      <c r="AJ746" s="49"/>
      <c r="AK746" s="48">
        <v>0</v>
      </c>
      <c r="AL746" s="73"/>
      <c r="AM746"/>
    </row>
    <row r="747" spans="1:39" s="1" customFormat="1" ht="20.100000000000001" customHeight="1" x14ac:dyDescent="0.2">
      <c r="A747" s="3"/>
      <c r="B747" s="63"/>
      <c r="C747" s="3"/>
      <c r="D747" s="2"/>
      <c r="E747" s="5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73"/>
    </row>
    <row r="748" spans="1:39" s="1" customFormat="1" ht="20.100000000000001" customHeight="1" x14ac:dyDescent="0.25">
      <c r="A748" s="3"/>
      <c r="B748" s="6"/>
      <c r="C748" s="51" t="s">
        <v>159</v>
      </c>
      <c r="D748" s="52"/>
      <c r="E748" s="5"/>
      <c r="F748" s="53">
        <v>83</v>
      </c>
      <c r="G748" s="54"/>
      <c r="H748" s="54"/>
      <c r="I748" s="54"/>
      <c r="J748" s="53">
        <v>14</v>
      </c>
      <c r="K748" s="53">
        <v>0</v>
      </c>
      <c r="L748" s="54"/>
      <c r="M748" s="53">
        <v>14</v>
      </c>
      <c r="N748" s="54"/>
      <c r="O748" s="54"/>
      <c r="P748" s="54"/>
      <c r="Q748" s="53">
        <v>1</v>
      </c>
      <c r="R748" s="53">
        <v>7</v>
      </c>
      <c r="S748" s="53">
        <v>0</v>
      </c>
      <c r="T748" s="53">
        <v>0</v>
      </c>
      <c r="U748" s="53">
        <v>0</v>
      </c>
      <c r="V748" s="53">
        <v>0</v>
      </c>
      <c r="W748" s="54"/>
      <c r="X748" s="53">
        <v>12</v>
      </c>
      <c r="Y748" s="53">
        <v>0</v>
      </c>
      <c r="Z748" s="54"/>
      <c r="AA748" s="53">
        <v>20</v>
      </c>
      <c r="AB748" s="54"/>
      <c r="AC748" s="54"/>
      <c r="AD748" s="54"/>
      <c r="AE748" s="53">
        <v>77</v>
      </c>
      <c r="AF748" s="54"/>
      <c r="AG748" s="54"/>
      <c r="AH748" s="54"/>
      <c r="AI748" s="53">
        <v>0</v>
      </c>
      <c r="AJ748" s="54"/>
      <c r="AK748" s="53">
        <v>0</v>
      </c>
      <c r="AL748" s="73"/>
    </row>
    <row r="749" spans="1:39" s="1" customFormat="1" ht="20.100000000000001" customHeight="1" x14ac:dyDescent="0.2">
      <c r="A749" s="3"/>
      <c r="B749" s="63"/>
      <c r="C749" s="63"/>
      <c r="D749" s="63"/>
      <c r="E749" s="5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73"/>
    </row>
    <row r="750" spans="1:39" s="1" customFormat="1" ht="20.100000000000001" customHeight="1" x14ac:dyDescent="0.25">
      <c r="A750" s="3"/>
      <c r="B750" s="57" t="s">
        <v>309</v>
      </c>
      <c r="C750" s="58"/>
      <c r="D750" s="58"/>
      <c r="E750" s="5"/>
      <c r="F750" s="59">
        <v>83</v>
      </c>
      <c r="G750" s="54"/>
      <c r="H750" s="54"/>
      <c r="I750" s="54"/>
      <c r="J750" s="59">
        <v>14</v>
      </c>
      <c r="K750" s="59">
        <v>0</v>
      </c>
      <c r="L750" s="54"/>
      <c r="M750" s="59">
        <v>14</v>
      </c>
      <c r="N750" s="54"/>
      <c r="O750" s="54"/>
      <c r="P750" s="54"/>
      <c r="Q750" s="59">
        <v>1</v>
      </c>
      <c r="R750" s="59">
        <v>7</v>
      </c>
      <c r="S750" s="59">
        <v>0</v>
      </c>
      <c r="T750" s="59">
        <v>0</v>
      </c>
      <c r="U750" s="59">
        <v>0</v>
      </c>
      <c r="V750" s="59">
        <v>0</v>
      </c>
      <c r="W750" s="54"/>
      <c r="X750" s="59">
        <v>12</v>
      </c>
      <c r="Y750" s="59">
        <v>0</v>
      </c>
      <c r="Z750" s="54"/>
      <c r="AA750" s="59">
        <v>20</v>
      </c>
      <c r="AB750" s="54"/>
      <c r="AC750" s="54"/>
      <c r="AD750" s="54"/>
      <c r="AE750" s="59">
        <v>77</v>
      </c>
      <c r="AF750" s="54"/>
      <c r="AG750" s="54"/>
      <c r="AH750" s="54"/>
      <c r="AI750" s="59">
        <v>0</v>
      </c>
      <c r="AJ750" s="54"/>
      <c r="AK750" s="59">
        <v>0</v>
      </c>
      <c r="AL750" s="73"/>
    </row>
    <row r="751" spans="1:39" ht="20.100000000000001" customHeight="1" x14ac:dyDescent="0.2"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73"/>
      <c r="AM751"/>
    </row>
    <row r="752" spans="1:39" s="69" customFormat="1" ht="30" customHeight="1" x14ac:dyDescent="0.2">
      <c r="A752" s="65"/>
      <c r="B752" s="66" t="s">
        <v>310</v>
      </c>
      <c r="C752" s="67"/>
      <c r="D752" s="67"/>
      <c r="E752" s="5"/>
      <c r="F752" s="68">
        <v>9943</v>
      </c>
      <c r="G752" s="54"/>
      <c r="H752" s="54"/>
      <c r="I752" s="54"/>
      <c r="J752" s="68">
        <v>1336</v>
      </c>
      <c r="K752" s="68">
        <v>0</v>
      </c>
      <c r="L752" s="54"/>
      <c r="M752" s="68">
        <v>1336</v>
      </c>
      <c r="N752" s="54"/>
      <c r="O752" s="54"/>
      <c r="P752" s="54"/>
      <c r="Q752" s="68">
        <v>88</v>
      </c>
      <c r="R752" s="68">
        <v>1700</v>
      </c>
      <c r="S752" s="68">
        <v>5</v>
      </c>
      <c r="T752" s="68">
        <v>0</v>
      </c>
      <c r="U752" s="68">
        <v>0</v>
      </c>
      <c r="V752" s="68">
        <v>46</v>
      </c>
      <c r="W752" s="54"/>
      <c r="X752" s="68">
        <v>1356</v>
      </c>
      <c r="Y752" s="68">
        <v>35</v>
      </c>
      <c r="Z752" s="54"/>
      <c r="AA752" s="68">
        <v>3230</v>
      </c>
      <c r="AB752" s="54"/>
      <c r="AC752" s="54"/>
      <c r="AD752" s="54"/>
      <c r="AE752" s="68">
        <v>8051</v>
      </c>
      <c r="AF752" s="54"/>
      <c r="AG752" s="54"/>
      <c r="AH752" s="54"/>
      <c r="AI752" s="68">
        <v>0</v>
      </c>
      <c r="AJ752" s="54"/>
      <c r="AK752" s="68">
        <v>0</v>
      </c>
      <c r="AL752" s="73"/>
    </row>
  </sheetData>
  <mergeCells count="4">
    <mergeCell ref="A2:AK3"/>
    <mergeCell ref="A4:AK5"/>
    <mergeCell ref="F7:AK7"/>
    <mergeCell ref="A8:D8"/>
  </mergeCells>
  <phoneticPr fontId="2" type="noConversion"/>
  <pageMargins left="0.43307086614173229" right="0" top="0" bottom="0" header="0" footer="0"/>
  <pageSetup paperSize="5" scale="40" orientation="landscape" horizontalDpi="4294967294" vertic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2:AM752"/>
  <sheetViews>
    <sheetView view="pageBreakPreview" zoomScale="80" zoomScaleNormal="60" zoomScaleSheetLayoutView="80" workbookViewId="0">
      <pane ySplit="9" topLeftCell="A10" activePane="bottomLeft" state="frozen"/>
      <selection activeCell="A10" sqref="A10"/>
      <selection pane="bottomLeft" activeCell="A9" sqref="A9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22" width="12.7109375" style="4" customWidth="1"/>
    <col min="23" max="23" width="1.7109375" style="4" customWidth="1"/>
    <col min="24" max="25" width="12.7109375" style="4" customWidth="1"/>
    <col min="26" max="26" width="1.7109375" style="4" customWidth="1"/>
    <col min="27" max="27" width="12.7109375" style="4" customWidth="1"/>
    <col min="28" max="30" width="1.7109375" style="4" customWidth="1"/>
    <col min="31" max="31" width="12.7109375" style="4" customWidth="1"/>
    <col min="32" max="34" width="1.7109375" style="4" customWidth="1"/>
    <col min="35" max="35" width="12.7109375" style="4" customWidth="1"/>
    <col min="36" max="36" width="1.7109375" style="4" customWidth="1"/>
    <col min="37" max="37" width="12.7109375" style="4" customWidth="1"/>
    <col min="38" max="16384" width="11.42578125" style="7"/>
  </cols>
  <sheetData>
    <row r="2" spans="1:39" ht="12.75" x14ac:dyDescent="0.2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</row>
    <row r="3" spans="1:39" ht="12.75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</row>
    <row r="4" spans="1:39" ht="12.75" x14ac:dyDescent="0.2">
      <c r="A4" s="82" t="s">
        <v>93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</row>
    <row r="5" spans="1:39" ht="13.5" thickBot="1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</row>
    <row r="6" spans="1:39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</row>
    <row r="7" spans="1:39" ht="30" customHeight="1" thickBot="1" x14ac:dyDescent="0.25">
      <c r="A7" s="6"/>
      <c r="C7" s="6"/>
      <c r="D7" s="5"/>
      <c r="F7" s="84" t="s">
        <v>19</v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</row>
    <row r="8" spans="1:39" ht="50.1" customHeight="1" thickBot="1" x14ac:dyDescent="0.25">
      <c r="A8" s="87" t="s">
        <v>3</v>
      </c>
      <c r="B8" s="87"/>
      <c r="C8" s="87"/>
      <c r="D8" s="87"/>
      <c r="E8" s="7"/>
      <c r="F8" s="10" t="s">
        <v>4</v>
      </c>
      <c r="G8" s="11"/>
      <c r="H8" s="11"/>
      <c r="I8" s="11"/>
      <c r="J8" s="10" t="s">
        <v>5</v>
      </c>
      <c r="K8" s="10" t="s">
        <v>6</v>
      </c>
      <c r="L8" s="11"/>
      <c r="M8" s="10" t="s">
        <v>7</v>
      </c>
      <c r="N8" s="11"/>
      <c r="O8" s="11"/>
      <c r="P8" s="11"/>
      <c r="Q8" s="10" t="s">
        <v>8</v>
      </c>
      <c r="R8" s="10" t="s">
        <v>83</v>
      </c>
      <c r="S8" s="10" t="s">
        <v>9</v>
      </c>
      <c r="T8" s="10" t="s">
        <v>10</v>
      </c>
      <c r="U8" s="10" t="s">
        <v>11</v>
      </c>
      <c r="V8" s="10" t="s">
        <v>12</v>
      </c>
      <c r="W8" s="11"/>
      <c r="X8" s="10" t="s">
        <v>13</v>
      </c>
      <c r="Y8" s="10" t="s">
        <v>14</v>
      </c>
      <c r="Z8" s="11"/>
      <c r="AA8" s="10" t="s">
        <v>15</v>
      </c>
      <c r="AB8" s="11"/>
      <c r="AC8" s="11"/>
      <c r="AD8" s="11"/>
      <c r="AE8" s="10" t="s">
        <v>16</v>
      </c>
      <c r="AF8" s="11"/>
      <c r="AG8" s="11"/>
      <c r="AH8" s="11"/>
      <c r="AI8" s="10" t="s">
        <v>17</v>
      </c>
      <c r="AJ8" s="11"/>
      <c r="AK8" s="10" t="s">
        <v>18</v>
      </c>
    </row>
    <row r="9" spans="1:39" ht="19.5" customHeight="1" x14ac:dyDescent="0.2">
      <c r="AM9" s="40"/>
    </row>
    <row r="10" spans="1:39" ht="20.100000000000001" customHeight="1" x14ac:dyDescent="0.2">
      <c r="A10" s="2"/>
      <c r="B10" s="6" t="s">
        <v>94</v>
      </c>
    </row>
    <row r="11" spans="1:39" ht="20.100000000000001" customHeight="1" x14ac:dyDescent="0.2">
      <c r="A11" s="45"/>
      <c r="B11" s="46"/>
      <c r="C11" s="3" t="s">
        <v>95</v>
      </c>
    </row>
    <row r="12" spans="1:39" ht="20.100000000000001" customHeight="1" x14ac:dyDescent="0.2">
      <c r="D12" s="2" t="s">
        <v>96</v>
      </c>
      <c r="F12" s="39">
        <v>0</v>
      </c>
      <c r="G12" s="39"/>
      <c r="H12" s="39"/>
      <c r="I12" s="39"/>
      <c r="J12" s="39">
        <v>0</v>
      </c>
      <c r="K12" s="39">
        <v>0</v>
      </c>
      <c r="L12" s="39"/>
      <c r="M12" s="39">
        <v>0</v>
      </c>
      <c r="N12" s="39"/>
      <c r="O12" s="39"/>
      <c r="P12" s="39"/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/>
      <c r="X12" s="39">
        <v>0</v>
      </c>
      <c r="Y12" s="39">
        <v>0</v>
      </c>
      <c r="Z12" s="39"/>
      <c r="AA12" s="39">
        <v>0</v>
      </c>
      <c r="AB12" s="39"/>
      <c r="AC12" s="39"/>
      <c r="AD12" s="39"/>
      <c r="AE12" s="39">
        <v>0</v>
      </c>
      <c r="AF12" s="39"/>
      <c r="AG12" s="39"/>
      <c r="AH12" s="39"/>
      <c r="AI12" s="39">
        <v>0</v>
      </c>
      <c r="AJ12" s="39"/>
      <c r="AK12" s="39">
        <v>0</v>
      </c>
      <c r="AL12" s="40"/>
      <c r="AM12" s="40"/>
    </row>
    <row r="13" spans="1:39" ht="20.100000000000001" customHeight="1" x14ac:dyDescent="0.2">
      <c r="D13" s="47" t="s">
        <v>97</v>
      </c>
      <c r="F13" s="48">
        <v>0</v>
      </c>
      <c r="G13" s="49"/>
      <c r="H13" s="49"/>
      <c r="I13" s="49"/>
      <c r="J13" s="48">
        <v>0</v>
      </c>
      <c r="K13" s="48">
        <v>0</v>
      </c>
      <c r="L13" s="49"/>
      <c r="M13" s="48">
        <v>0</v>
      </c>
      <c r="N13" s="49"/>
      <c r="O13" s="49"/>
      <c r="P13" s="49"/>
      <c r="Q13" s="48">
        <v>0</v>
      </c>
      <c r="R13" s="48">
        <v>0</v>
      </c>
      <c r="S13" s="48">
        <v>0</v>
      </c>
      <c r="T13" s="48">
        <v>0</v>
      </c>
      <c r="U13" s="48">
        <v>0</v>
      </c>
      <c r="V13" s="48">
        <v>0</v>
      </c>
      <c r="W13" s="49"/>
      <c r="X13" s="48">
        <v>0</v>
      </c>
      <c r="Y13" s="48">
        <v>0</v>
      </c>
      <c r="Z13" s="49"/>
      <c r="AA13" s="48">
        <v>0</v>
      </c>
      <c r="AB13" s="49"/>
      <c r="AC13" s="49"/>
      <c r="AD13" s="49"/>
      <c r="AE13" s="48">
        <v>0</v>
      </c>
      <c r="AF13" s="49"/>
      <c r="AG13" s="49"/>
      <c r="AH13" s="49"/>
      <c r="AI13" s="48">
        <v>0</v>
      </c>
      <c r="AJ13" s="49"/>
      <c r="AK13" s="48">
        <v>0</v>
      </c>
      <c r="AL13" s="40"/>
    </row>
    <row r="14" spans="1:39" ht="20.100000000000001" customHeight="1" x14ac:dyDescent="0.2">
      <c r="D14" s="2" t="s">
        <v>98</v>
      </c>
      <c r="F14" s="39">
        <v>0</v>
      </c>
      <c r="G14" s="39"/>
      <c r="H14" s="39"/>
      <c r="I14" s="39"/>
      <c r="J14" s="39">
        <v>0</v>
      </c>
      <c r="K14" s="39">
        <v>0</v>
      </c>
      <c r="L14" s="39"/>
      <c r="M14" s="39">
        <v>0</v>
      </c>
      <c r="N14" s="39"/>
      <c r="O14" s="39"/>
      <c r="P14" s="39"/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/>
      <c r="X14" s="39">
        <v>0</v>
      </c>
      <c r="Y14" s="39">
        <v>0</v>
      </c>
      <c r="Z14" s="39"/>
      <c r="AA14" s="39">
        <v>0</v>
      </c>
      <c r="AB14" s="39"/>
      <c r="AC14" s="39"/>
      <c r="AD14" s="39"/>
      <c r="AE14" s="39">
        <v>0</v>
      </c>
      <c r="AF14" s="39"/>
      <c r="AG14" s="39"/>
      <c r="AH14" s="39"/>
      <c r="AI14" s="39">
        <v>0</v>
      </c>
      <c r="AJ14" s="39"/>
      <c r="AK14" s="39">
        <v>0</v>
      </c>
      <c r="AL14" s="40"/>
    </row>
    <row r="15" spans="1:39" ht="20.100000000000001" customHeight="1" x14ac:dyDescent="0.2">
      <c r="D15" s="47" t="s">
        <v>99</v>
      </c>
      <c r="F15" s="48">
        <v>0</v>
      </c>
      <c r="G15" s="49"/>
      <c r="H15" s="49"/>
      <c r="I15" s="49"/>
      <c r="J15" s="48">
        <v>0</v>
      </c>
      <c r="K15" s="48">
        <v>0</v>
      </c>
      <c r="L15" s="49"/>
      <c r="M15" s="48">
        <v>0</v>
      </c>
      <c r="N15" s="49"/>
      <c r="O15" s="49"/>
      <c r="P15" s="49"/>
      <c r="Q15" s="48">
        <v>0</v>
      </c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9"/>
      <c r="X15" s="48">
        <v>0</v>
      </c>
      <c r="Y15" s="48">
        <v>0</v>
      </c>
      <c r="Z15" s="49"/>
      <c r="AA15" s="48">
        <v>0</v>
      </c>
      <c r="AB15" s="49"/>
      <c r="AC15" s="49"/>
      <c r="AD15" s="49"/>
      <c r="AE15" s="48">
        <v>0</v>
      </c>
      <c r="AF15" s="49"/>
      <c r="AG15" s="49"/>
      <c r="AH15" s="49"/>
      <c r="AI15" s="48">
        <v>0</v>
      </c>
      <c r="AJ15" s="49"/>
      <c r="AK15" s="48">
        <v>0</v>
      </c>
      <c r="AL15" s="40"/>
    </row>
    <row r="16" spans="1:39" ht="20.100000000000001" customHeight="1" x14ac:dyDescent="0.2">
      <c r="D16" s="2" t="s">
        <v>100</v>
      </c>
      <c r="F16" s="39">
        <v>0</v>
      </c>
      <c r="G16" s="39"/>
      <c r="H16" s="39"/>
      <c r="I16" s="39"/>
      <c r="J16" s="39">
        <v>0</v>
      </c>
      <c r="K16" s="39">
        <v>0</v>
      </c>
      <c r="L16" s="39"/>
      <c r="M16" s="39">
        <v>0</v>
      </c>
      <c r="N16" s="39"/>
      <c r="O16" s="39"/>
      <c r="P16" s="39"/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/>
      <c r="X16" s="39">
        <v>0</v>
      </c>
      <c r="Y16" s="39">
        <v>0</v>
      </c>
      <c r="Z16" s="39"/>
      <c r="AA16" s="39">
        <v>0</v>
      </c>
      <c r="AB16" s="39"/>
      <c r="AC16" s="39"/>
      <c r="AD16" s="39"/>
      <c r="AE16" s="39">
        <v>0</v>
      </c>
      <c r="AF16" s="39"/>
      <c r="AG16" s="39"/>
      <c r="AH16" s="39"/>
      <c r="AI16" s="39">
        <v>0</v>
      </c>
      <c r="AJ16" s="39"/>
      <c r="AK16" s="39">
        <v>0</v>
      </c>
      <c r="AL16" s="40"/>
    </row>
    <row r="17" spans="1:38" ht="20.100000000000001" customHeight="1" x14ac:dyDescent="0.2">
      <c r="D17" s="47" t="s">
        <v>101</v>
      </c>
      <c r="F17" s="48">
        <v>0</v>
      </c>
      <c r="G17" s="49"/>
      <c r="H17" s="49"/>
      <c r="I17" s="49"/>
      <c r="J17" s="48">
        <v>0</v>
      </c>
      <c r="K17" s="48">
        <v>0</v>
      </c>
      <c r="L17" s="49"/>
      <c r="M17" s="48">
        <v>0</v>
      </c>
      <c r="N17" s="49"/>
      <c r="O17" s="49"/>
      <c r="P17" s="49"/>
      <c r="Q17" s="48">
        <v>0</v>
      </c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9"/>
      <c r="X17" s="48">
        <v>0</v>
      </c>
      <c r="Y17" s="48">
        <v>0</v>
      </c>
      <c r="Z17" s="49"/>
      <c r="AA17" s="48">
        <v>0</v>
      </c>
      <c r="AB17" s="49"/>
      <c r="AC17" s="49"/>
      <c r="AD17" s="49"/>
      <c r="AE17" s="48">
        <v>0</v>
      </c>
      <c r="AF17" s="49"/>
      <c r="AG17" s="49"/>
      <c r="AH17" s="49"/>
      <c r="AI17" s="48">
        <v>0</v>
      </c>
      <c r="AJ17" s="49"/>
      <c r="AK17" s="48">
        <v>0</v>
      </c>
      <c r="AL17" s="40"/>
    </row>
    <row r="18" spans="1:38" ht="20.100000000000001" customHeight="1" x14ac:dyDescent="0.2">
      <c r="D18" s="2" t="s">
        <v>102</v>
      </c>
      <c r="F18" s="39">
        <v>0</v>
      </c>
      <c r="G18" s="39"/>
      <c r="H18" s="39"/>
      <c r="I18" s="39"/>
      <c r="J18" s="39">
        <v>0</v>
      </c>
      <c r="K18" s="39">
        <v>0</v>
      </c>
      <c r="L18" s="39"/>
      <c r="M18" s="39">
        <v>0</v>
      </c>
      <c r="N18" s="39"/>
      <c r="O18" s="39"/>
      <c r="P18" s="39"/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/>
      <c r="X18" s="39">
        <v>0</v>
      </c>
      <c r="Y18" s="39">
        <v>0</v>
      </c>
      <c r="Z18" s="39"/>
      <c r="AA18" s="39">
        <v>0</v>
      </c>
      <c r="AB18" s="39"/>
      <c r="AC18" s="39"/>
      <c r="AD18" s="39"/>
      <c r="AE18" s="39">
        <v>0</v>
      </c>
      <c r="AF18" s="39"/>
      <c r="AG18" s="39"/>
      <c r="AH18" s="39"/>
      <c r="AI18" s="39">
        <v>0</v>
      </c>
      <c r="AJ18" s="39"/>
      <c r="AK18" s="39">
        <v>0</v>
      </c>
      <c r="AL18" s="40"/>
    </row>
    <row r="19" spans="1:38" ht="20.100000000000001" customHeight="1" x14ac:dyDescent="0.2">
      <c r="D19" s="47" t="s">
        <v>103</v>
      </c>
      <c r="F19" s="48">
        <v>0</v>
      </c>
      <c r="G19" s="49"/>
      <c r="H19" s="49"/>
      <c r="I19" s="49"/>
      <c r="J19" s="48">
        <v>0</v>
      </c>
      <c r="K19" s="48">
        <v>0</v>
      </c>
      <c r="L19" s="49"/>
      <c r="M19" s="48">
        <v>0</v>
      </c>
      <c r="N19" s="49"/>
      <c r="O19" s="49"/>
      <c r="P19" s="49"/>
      <c r="Q19" s="48">
        <v>0</v>
      </c>
      <c r="R19" s="48">
        <v>0</v>
      </c>
      <c r="S19" s="48">
        <v>0</v>
      </c>
      <c r="T19" s="48">
        <v>0</v>
      </c>
      <c r="U19" s="48">
        <v>0</v>
      </c>
      <c r="V19" s="48">
        <v>0</v>
      </c>
      <c r="W19" s="49"/>
      <c r="X19" s="48">
        <v>0</v>
      </c>
      <c r="Y19" s="48">
        <v>0</v>
      </c>
      <c r="Z19" s="49"/>
      <c r="AA19" s="48">
        <v>0</v>
      </c>
      <c r="AB19" s="49"/>
      <c r="AC19" s="49"/>
      <c r="AD19" s="49"/>
      <c r="AE19" s="48">
        <v>0</v>
      </c>
      <c r="AF19" s="49"/>
      <c r="AG19" s="49"/>
      <c r="AH19" s="49"/>
      <c r="AI19" s="48">
        <v>0</v>
      </c>
      <c r="AJ19" s="49"/>
      <c r="AK19" s="48">
        <v>0</v>
      </c>
      <c r="AL19" s="40"/>
    </row>
    <row r="20" spans="1:38" ht="20.100000000000001" customHeight="1" x14ac:dyDescent="0.2">
      <c r="D20" s="2" t="s">
        <v>104</v>
      </c>
      <c r="F20" s="39">
        <v>0</v>
      </c>
      <c r="G20" s="39"/>
      <c r="H20" s="39"/>
      <c r="I20" s="39"/>
      <c r="J20" s="39">
        <v>0</v>
      </c>
      <c r="K20" s="39">
        <v>0</v>
      </c>
      <c r="L20" s="39"/>
      <c r="M20" s="39">
        <v>0</v>
      </c>
      <c r="N20" s="39"/>
      <c r="O20" s="39"/>
      <c r="P20" s="39"/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/>
      <c r="X20" s="39">
        <v>0</v>
      </c>
      <c r="Y20" s="39">
        <v>0</v>
      </c>
      <c r="Z20" s="39"/>
      <c r="AA20" s="39">
        <v>0</v>
      </c>
      <c r="AB20" s="39"/>
      <c r="AC20" s="39"/>
      <c r="AD20" s="39"/>
      <c r="AE20" s="39">
        <v>0</v>
      </c>
      <c r="AF20" s="39"/>
      <c r="AG20" s="39"/>
      <c r="AH20" s="39"/>
      <c r="AI20" s="39">
        <v>0</v>
      </c>
      <c r="AJ20" s="39"/>
      <c r="AK20" s="39">
        <v>0</v>
      </c>
      <c r="AL20" s="40"/>
    </row>
    <row r="21" spans="1:38" ht="20.100000000000001" customHeight="1" x14ac:dyDescent="0.2">
      <c r="D21" s="47" t="s">
        <v>105</v>
      </c>
      <c r="F21" s="48">
        <v>0</v>
      </c>
      <c r="G21" s="49"/>
      <c r="H21" s="49"/>
      <c r="I21" s="49"/>
      <c r="J21" s="48">
        <v>0</v>
      </c>
      <c r="K21" s="48">
        <v>0</v>
      </c>
      <c r="L21" s="49"/>
      <c r="M21" s="48">
        <v>0</v>
      </c>
      <c r="N21" s="49"/>
      <c r="O21" s="49"/>
      <c r="P21" s="49"/>
      <c r="Q21" s="48">
        <v>0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9"/>
      <c r="X21" s="48">
        <v>0</v>
      </c>
      <c r="Y21" s="48">
        <v>0</v>
      </c>
      <c r="Z21" s="49"/>
      <c r="AA21" s="48">
        <v>0</v>
      </c>
      <c r="AB21" s="49"/>
      <c r="AC21" s="49"/>
      <c r="AD21" s="49"/>
      <c r="AE21" s="48">
        <v>0</v>
      </c>
      <c r="AF21" s="49"/>
      <c r="AG21" s="49"/>
      <c r="AH21" s="49"/>
      <c r="AI21" s="48">
        <v>0</v>
      </c>
      <c r="AJ21" s="49"/>
      <c r="AK21" s="48">
        <v>0</v>
      </c>
      <c r="AL21" s="40"/>
    </row>
    <row r="22" spans="1:38" ht="20.100000000000001" customHeight="1" x14ac:dyDescent="0.2">
      <c r="D22" s="2" t="s">
        <v>106</v>
      </c>
      <c r="F22" s="39">
        <v>0</v>
      </c>
      <c r="G22" s="39"/>
      <c r="H22" s="39"/>
      <c r="I22" s="39"/>
      <c r="J22" s="39">
        <v>0</v>
      </c>
      <c r="K22" s="39">
        <v>0</v>
      </c>
      <c r="L22" s="39"/>
      <c r="M22" s="39">
        <v>0</v>
      </c>
      <c r="N22" s="39"/>
      <c r="O22" s="39"/>
      <c r="P22" s="39"/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/>
      <c r="X22" s="39">
        <v>0</v>
      </c>
      <c r="Y22" s="39">
        <v>0</v>
      </c>
      <c r="Z22" s="39"/>
      <c r="AA22" s="39">
        <v>0</v>
      </c>
      <c r="AB22" s="39"/>
      <c r="AC22" s="39"/>
      <c r="AD22" s="39"/>
      <c r="AE22" s="39">
        <v>0</v>
      </c>
      <c r="AF22" s="39"/>
      <c r="AG22" s="39"/>
      <c r="AH22" s="39"/>
      <c r="AI22" s="39">
        <v>0</v>
      </c>
      <c r="AJ22" s="39"/>
      <c r="AK22" s="39">
        <v>0</v>
      </c>
      <c r="AL22" s="40"/>
    </row>
    <row r="23" spans="1:38" ht="20.100000000000001" customHeight="1" x14ac:dyDescent="0.2">
      <c r="D23" s="47" t="s">
        <v>107</v>
      </c>
      <c r="F23" s="48">
        <v>0</v>
      </c>
      <c r="G23" s="49"/>
      <c r="H23" s="49"/>
      <c r="I23" s="49"/>
      <c r="J23" s="48">
        <v>0</v>
      </c>
      <c r="K23" s="48">
        <v>0</v>
      </c>
      <c r="L23" s="49"/>
      <c r="M23" s="48">
        <v>0</v>
      </c>
      <c r="N23" s="49"/>
      <c r="O23" s="49"/>
      <c r="P23" s="49"/>
      <c r="Q23" s="48">
        <v>0</v>
      </c>
      <c r="R23" s="48">
        <v>0</v>
      </c>
      <c r="S23" s="48">
        <v>0</v>
      </c>
      <c r="T23" s="48">
        <v>0</v>
      </c>
      <c r="U23" s="48">
        <v>0</v>
      </c>
      <c r="V23" s="48">
        <v>0</v>
      </c>
      <c r="W23" s="49"/>
      <c r="X23" s="48">
        <v>0</v>
      </c>
      <c r="Y23" s="48">
        <v>0</v>
      </c>
      <c r="Z23" s="49"/>
      <c r="AA23" s="48">
        <v>0</v>
      </c>
      <c r="AB23" s="49"/>
      <c r="AC23" s="49"/>
      <c r="AD23" s="49"/>
      <c r="AE23" s="48">
        <v>0</v>
      </c>
      <c r="AF23" s="49"/>
      <c r="AG23" s="49"/>
      <c r="AH23" s="49"/>
      <c r="AI23" s="48">
        <v>0</v>
      </c>
      <c r="AJ23" s="49"/>
      <c r="AK23" s="48">
        <v>0</v>
      </c>
      <c r="AL23" s="40"/>
    </row>
    <row r="24" spans="1:38" ht="20.100000000000001" customHeight="1" x14ac:dyDescent="0.2">
      <c r="D24" s="2" t="s">
        <v>108</v>
      </c>
      <c r="F24" s="39">
        <v>0</v>
      </c>
      <c r="G24" s="39"/>
      <c r="H24" s="39"/>
      <c r="I24" s="39"/>
      <c r="J24" s="39">
        <v>0</v>
      </c>
      <c r="K24" s="39">
        <v>0</v>
      </c>
      <c r="L24" s="39"/>
      <c r="M24" s="39">
        <v>0</v>
      </c>
      <c r="N24" s="39"/>
      <c r="O24" s="39"/>
      <c r="P24" s="39"/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/>
      <c r="X24" s="39">
        <v>0</v>
      </c>
      <c r="Y24" s="39">
        <v>0</v>
      </c>
      <c r="Z24" s="39"/>
      <c r="AA24" s="39">
        <v>0</v>
      </c>
      <c r="AB24" s="39"/>
      <c r="AC24" s="39"/>
      <c r="AD24" s="39"/>
      <c r="AE24" s="39">
        <v>0</v>
      </c>
      <c r="AF24" s="39"/>
      <c r="AG24" s="39"/>
      <c r="AH24" s="39"/>
      <c r="AI24" s="39">
        <v>0</v>
      </c>
      <c r="AJ24" s="39"/>
      <c r="AK24" s="39">
        <v>0</v>
      </c>
      <c r="AL24" s="40"/>
    </row>
    <row r="25" spans="1:38" ht="20.100000000000001" customHeight="1" x14ac:dyDescent="0.2">
      <c r="D25" s="47" t="s">
        <v>109</v>
      </c>
      <c r="F25" s="48">
        <v>0</v>
      </c>
      <c r="G25" s="49"/>
      <c r="H25" s="49"/>
      <c r="I25" s="49"/>
      <c r="J25" s="48">
        <v>0</v>
      </c>
      <c r="K25" s="48">
        <v>0</v>
      </c>
      <c r="L25" s="49"/>
      <c r="M25" s="48">
        <v>0</v>
      </c>
      <c r="N25" s="49"/>
      <c r="O25" s="49"/>
      <c r="P25" s="49"/>
      <c r="Q25" s="48">
        <v>0</v>
      </c>
      <c r="R25" s="48">
        <v>0</v>
      </c>
      <c r="S25" s="48">
        <v>0</v>
      </c>
      <c r="T25" s="48">
        <v>0</v>
      </c>
      <c r="U25" s="48">
        <v>0</v>
      </c>
      <c r="V25" s="48">
        <v>0</v>
      </c>
      <c r="W25" s="49"/>
      <c r="X25" s="48">
        <v>0</v>
      </c>
      <c r="Y25" s="48">
        <v>0</v>
      </c>
      <c r="Z25" s="49"/>
      <c r="AA25" s="48">
        <v>0</v>
      </c>
      <c r="AB25" s="49"/>
      <c r="AC25" s="49"/>
      <c r="AD25" s="49"/>
      <c r="AE25" s="48">
        <v>0</v>
      </c>
      <c r="AF25" s="49"/>
      <c r="AG25" s="49"/>
      <c r="AH25" s="49"/>
      <c r="AI25" s="48">
        <v>0</v>
      </c>
      <c r="AJ25" s="49"/>
      <c r="AK25" s="48">
        <v>0</v>
      </c>
      <c r="AL25" s="40"/>
    </row>
    <row r="26" spans="1:38" ht="20.100000000000001" customHeight="1" x14ac:dyDescent="0.2">
      <c r="D26" s="50" t="s">
        <v>110</v>
      </c>
      <c r="F26" s="49">
        <v>0</v>
      </c>
      <c r="G26" s="49"/>
      <c r="H26" s="49"/>
      <c r="I26" s="49"/>
      <c r="J26" s="49">
        <v>0</v>
      </c>
      <c r="K26" s="49">
        <v>0</v>
      </c>
      <c r="L26" s="49"/>
      <c r="M26" s="49">
        <v>0</v>
      </c>
      <c r="N26" s="49"/>
      <c r="O26" s="49"/>
      <c r="P26" s="49"/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/>
      <c r="X26" s="49">
        <v>0</v>
      </c>
      <c r="Y26" s="49">
        <v>0</v>
      </c>
      <c r="Z26" s="49"/>
      <c r="AA26" s="49">
        <v>0</v>
      </c>
      <c r="AB26" s="49"/>
      <c r="AC26" s="49"/>
      <c r="AD26" s="49"/>
      <c r="AE26" s="49">
        <v>0</v>
      </c>
      <c r="AF26" s="49"/>
      <c r="AG26" s="49"/>
      <c r="AH26" s="49"/>
      <c r="AI26" s="49">
        <v>0</v>
      </c>
      <c r="AJ26" s="49"/>
      <c r="AK26" s="49">
        <v>0</v>
      </c>
      <c r="AL26" s="40"/>
    </row>
    <row r="27" spans="1:38" ht="20.100000000000001" customHeight="1" x14ac:dyDescent="0.2">
      <c r="D27" s="47" t="s">
        <v>111</v>
      </c>
      <c r="F27" s="48">
        <v>0</v>
      </c>
      <c r="G27" s="49"/>
      <c r="H27" s="49"/>
      <c r="I27" s="49"/>
      <c r="J27" s="48">
        <v>0</v>
      </c>
      <c r="K27" s="48">
        <v>0</v>
      </c>
      <c r="L27" s="49"/>
      <c r="M27" s="48">
        <v>0</v>
      </c>
      <c r="N27" s="49"/>
      <c r="O27" s="49"/>
      <c r="P27" s="49"/>
      <c r="Q27" s="48">
        <v>0</v>
      </c>
      <c r="R27" s="48">
        <v>0</v>
      </c>
      <c r="S27" s="48">
        <v>0</v>
      </c>
      <c r="T27" s="48">
        <v>0</v>
      </c>
      <c r="U27" s="48">
        <v>0</v>
      </c>
      <c r="V27" s="48">
        <v>0</v>
      </c>
      <c r="W27" s="49"/>
      <c r="X27" s="48">
        <v>0</v>
      </c>
      <c r="Y27" s="48">
        <v>0</v>
      </c>
      <c r="Z27" s="49"/>
      <c r="AA27" s="48">
        <v>0</v>
      </c>
      <c r="AB27" s="49"/>
      <c r="AC27" s="49"/>
      <c r="AD27" s="49"/>
      <c r="AE27" s="48">
        <v>0</v>
      </c>
      <c r="AF27" s="49"/>
      <c r="AG27" s="49"/>
      <c r="AH27" s="49"/>
      <c r="AI27" s="48">
        <v>0</v>
      </c>
      <c r="AJ27" s="49"/>
      <c r="AK27" s="48">
        <v>0</v>
      </c>
      <c r="AL27" s="40"/>
    </row>
    <row r="28" spans="1:38" ht="20.100000000000001" customHeight="1" x14ac:dyDescent="0.2"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40"/>
    </row>
    <row r="29" spans="1:38" s="1" customFormat="1" ht="20.100000000000001" customHeight="1" x14ac:dyDescent="0.25">
      <c r="A29" s="3"/>
      <c r="B29" s="6"/>
      <c r="C29" s="51" t="s">
        <v>112</v>
      </c>
      <c r="D29" s="52"/>
      <c r="E29" s="5"/>
      <c r="F29" s="53">
        <v>0</v>
      </c>
      <c r="G29" s="54"/>
      <c r="H29" s="54"/>
      <c r="I29" s="54"/>
      <c r="J29" s="53">
        <v>0</v>
      </c>
      <c r="K29" s="53">
        <v>0</v>
      </c>
      <c r="L29" s="54"/>
      <c r="M29" s="53">
        <v>0</v>
      </c>
      <c r="N29" s="54"/>
      <c r="O29" s="54"/>
      <c r="P29" s="54"/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4"/>
      <c r="X29" s="53">
        <v>0</v>
      </c>
      <c r="Y29" s="53">
        <v>0</v>
      </c>
      <c r="Z29" s="54"/>
      <c r="AA29" s="53">
        <v>0</v>
      </c>
      <c r="AB29" s="54"/>
      <c r="AC29" s="54"/>
      <c r="AD29" s="54"/>
      <c r="AE29" s="53">
        <v>0</v>
      </c>
      <c r="AF29" s="54"/>
      <c r="AG29" s="54"/>
      <c r="AH29" s="54"/>
      <c r="AI29" s="53">
        <v>0</v>
      </c>
      <c r="AJ29" s="54"/>
      <c r="AK29" s="53">
        <v>0</v>
      </c>
      <c r="AL29" s="40"/>
    </row>
    <row r="30" spans="1:38" ht="20.100000000000001" customHeight="1" x14ac:dyDescent="0.2"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40"/>
    </row>
    <row r="31" spans="1:38" ht="20.100000000000001" customHeight="1" x14ac:dyDescent="0.2">
      <c r="C31" s="3" t="s">
        <v>0</v>
      </c>
      <c r="F31" s="55"/>
      <c r="G31" s="55"/>
      <c r="H31" s="55"/>
      <c r="I31" s="55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40"/>
    </row>
    <row r="32" spans="1:38" ht="20.100000000000001" customHeight="1" x14ac:dyDescent="0.2">
      <c r="D32" s="2" t="s">
        <v>96</v>
      </c>
      <c r="F32" s="39">
        <v>86</v>
      </c>
      <c r="G32" s="39"/>
      <c r="H32" s="39"/>
      <c r="I32" s="39"/>
      <c r="J32" s="39">
        <v>6</v>
      </c>
      <c r="K32" s="39">
        <v>0</v>
      </c>
      <c r="L32" s="39"/>
      <c r="M32" s="39">
        <v>6</v>
      </c>
      <c r="N32" s="39"/>
      <c r="O32" s="39"/>
      <c r="P32" s="39"/>
      <c r="Q32" s="39">
        <v>0</v>
      </c>
      <c r="R32" s="39">
        <v>12</v>
      </c>
      <c r="S32" s="39">
        <v>0</v>
      </c>
      <c r="T32" s="39">
        <v>0</v>
      </c>
      <c r="U32" s="39">
        <v>0</v>
      </c>
      <c r="V32" s="39">
        <v>0</v>
      </c>
      <c r="W32" s="39"/>
      <c r="X32" s="39">
        <v>1</v>
      </c>
      <c r="Y32" s="39">
        <v>0</v>
      </c>
      <c r="Z32" s="39"/>
      <c r="AA32" s="39">
        <v>13</v>
      </c>
      <c r="AB32" s="39"/>
      <c r="AC32" s="39"/>
      <c r="AD32" s="39"/>
      <c r="AE32" s="39">
        <v>79</v>
      </c>
      <c r="AF32" s="39"/>
      <c r="AG32" s="39"/>
      <c r="AH32" s="39"/>
      <c r="AI32" s="39">
        <v>0</v>
      </c>
      <c r="AJ32" s="39"/>
      <c r="AK32" s="39">
        <v>0</v>
      </c>
      <c r="AL32" s="40"/>
    </row>
    <row r="33" spans="1:38" ht="20.100000000000001" customHeight="1" x14ac:dyDescent="0.2">
      <c r="D33" s="47" t="s">
        <v>97</v>
      </c>
      <c r="F33" s="48">
        <v>98</v>
      </c>
      <c r="G33" s="49"/>
      <c r="H33" s="49"/>
      <c r="I33" s="49"/>
      <c r="J33" s="48">
        <v>7</v>
      </c>
      <c r="K33" s="48">
        <v>0</v>
      </c>
      <c r="L33" s="49"/>
      <c r="M33" s="48">
        <v>7</v>
      </c>
      <c r="N33" s="49"/>
      <c r="O33" s="49"/>
      <c r="P33" s="49"/>
      <c r="Q33" s="48">
        <v>0</v>
      </c>
      <c r="R33" s="48">
        <v>16</v>
      </c>
      <c r="S33" s="48">
        <v>0</v>
      </c>
      <c r="T33" s="48">
        <v>0</v>
      </c>
      <c r="U33" s="48">
        <v>0</v>
      </c>
      <c r="V33" s="48">
        <v>0</v>
      </c>
      <c r="W33" s="49"/>
      <c r="X33" s="48">
        <v>2</v>
      </c>
      <c r="Y33" s="48">
        <v>0</v>
      </c>
      <c r="Z33" s="49"/>
      <c r="AA33" s="48">
        <v>18</v>
      </c>
      <c r="AB33" s="49"/>
      <c r="AC33" s="49"/>
      <c r="AD33" s="49"/>
      <c r="AE33" s="48">
        <v>87</v>
      </c>
      <c r="AF33" s="49"/>
      <c r="AG33" s="49"/>
      <c r="AH33" s="49"/>
      <c r="AI33" s="48">
        <v>0</v>
      </c>
      <c r="AJ33" s="49"/>
      <c r="AK33" s="48">
        <v>0</v>
      </c>
      <c r="AL33" s="40"/>
    </row>
    <row r="34" spans="1:38" ht="20.100000000000001" customHeight="1" x14ac:dyDescent="0.2">
      <c r="D34" s="2" t="s">
        <v>113</v>
      </c>
      <c r="F34" s="39">
        <v>109</v>
      </c>
      <c r="G34" s="39"/>
      <c r="H34" s="39"/>
      <c r="I34" s="39"/>
      <c r="J34" s="39">
        <v>1</v>
      </c>
      <c r="K34" s="39">
        <v>0</v>
      </c>
      <c r="L34" s="39"/>
      <c r="M34" s="39">
        <v>1</v>
      </c>
      <c r="N34" s="39"/>
      <c r="O34" s="39"/>
      <c r="P34" s="39"/>
      <c r="Q34" s="39">
        <v>0</v>
      </c>
      <c r="R34" s="39">
        <v>19</v>
      </c>
      <c r="S34" s="39">
        <v>0</v>
      </c>
      <c r="T34" s="39">
        <v>0</v>
      </c>
      <c r="U34" s="39">
        <v>0</v>
      </c>
      <c r="V34" s="39">
        <v>0</v>
      </c>
      <c r="W34" s="39"/>
      <c r="X34" s="39">
        <v>0</v>
      </c>
      <c r="Y34" s="39">
        <v>0</v>
      </c>
      <c r="Z34" s="39"/>
      <c r="AA34" s="39">
        <v>19</v>
      </c>
      <c r="AB34" s="39"/>
      <c r="AC34" s="39"/>
      <c r="AD34" s="39"/>
      <c r="AE34" s="39">
        <v>91</v>
      </c>
      <c r="AF34" s="39"/>
      <c r="AG34" s="39"/>
      <c r="AH34" s="39"/>
      <c r="AI34" s="39">
        <v>0</v>
      </c>
      <c r="AJ34" s="39"/>
      <c r="AK34" s="39">
        <v>0</v>
      </c>
      <c r="AL34" s="40"/>
    </row>
    <row r="35" spans="1:38" ht="20.100000000000001" customHeight="1" x14ac:dyDescent="0.2">
      <c r="D35" s="47" t="s">
        <v>114</v>
      </c>
      <c r="F35" s="48">
        <v>150</v>
      </c>
      <c r="G35" s="49"/>
      <c r="H35" s="49"/>
      <c r="I35" s="49"/>
      <c r="J35" s="48">
        <v>3</v>
      </c>
      <c r="K35" s="48">
        <v>0</v>
      </c>
      <c r="L35" s="49"/>
      <c r="M35" s="48">
        <v>3</v>
      </c>
      <c r="N35" s="49"/>
      <c r="O35" s="49"/>
      <c r="P35" s="49"/>
      <c r="Q35" s="48">
        <v>0</v>
      </c>
      <c r="R35" s="48">
        <v>26</v>
      </c>
      <c r="S35" s="48">
        <v>0</v>
      </c>
      <c r="T35" s="48">
        <v>0</v>
      </c>
      <c r="U35" s="48">
        <v>0</v>
      </c>
      <c r="V35" s="48">
        <v>0</v>
      </c>
      <c r="W35" s="49"/>
      <c r="X35" s="48">
        <v>0</v>
      </c>
      <c r="Y35" s="48">
        <v>1</v>
      </c>
      <c r="Z35" s="49"/>
      <c r="AA35" s="48">
        <v>27</v>
      </c>
      <c r="AB35" s="49"/>
      <c r="AC35" s="49"/>
      <c r="AD35" s="49"/>
      <c r="AE35" s="48">
        <v>126</v>
      </c>
      <c r="AF35" s="49"/>
      <c r="AG35" s="49"/>
      <c r="AH35" s="49"/>
      <c r="AI35" s="48">
        <v>0</v>
      </c>
      <c r="AJ35" s="49"/>
      <c r="AK35" s="48">
        <v>0</v>
      </c>
      <c r="AL35" s="40"/>
    </row>
    <row r="36" spans="1:38" ht="20.100000000000001" customHeight="1" x14ac:dyDescent="0.2">
      <c r="D36" s="2" t="s">
        <v>115</v>
      </c>
      <c r="F36" s="39">
        <v>115</v>
      </c>
      <c r="G36" s="39"/>
      <c r="H36" s="39"/>
      <c r="I36" s="39"/>
      <c r="J36" s="39">
        <v>1</v>
      </c>
      <c r="K36" s="39">
        <v>0</v>
      </c>
      <c r="L36" s="39"/>
      <c r="M36" s="39">
        <v>1</v>
      </c>
      <c r="N36" s="39"/>
      <c r="O36" s="39"/>
      <c r="P36" s="39"/>
      <c r="Q36" s="39">
        <v>0</v>
      </c>
      <c r="R36" s="39">
        <v>28</v>
      </c>
      <c r="S36" s="39">
        <v>0</v>
      </c>
      <c r="T36" s="39">
        <v>0</v>
      </c>
      <c r="U36" s="39">
        <v>0</v>
      </c>
      <c r="V36" s="39">
        <v>0</v>
      </c>
      <c r="W36" s="39"/>
      <c r="X36" s="39">
        <v>0</v>
      </c>
      <c r="Y36" s="39">
        <v>0</v>
      </c>
      <c r="Z36" s="39"/>
      <c r="AA36" s="39">
        <v>28</v>
      </c>
      <c r="AB36" s="39"/>
      <c r="AC36" s="39"/>
      <c r="AD36" s="39"/>
      <c r="AE36" s="39">
        <v>88</v>
      </c>
      <c r="AF36" s="39"/>
      <c r="AG36" s="39"/>
      <c r="AH36" s="39"/>
      <c r="AI36" s="39">
        <v>0</v>
      </c>
      <c r="AJ36" s="39"/>
      <c r="AK36" s="39">
        <v>0</v>
      </c>
      <c r="AL36" s="40"/>
    </row>
    <row r="37" spans="1:38" ht="20.100000000000001" customHeight="1" x14ac:dyDescent="0.2">
      <c r="D37" s="47" t="s">
        <v>116</v>
      </c>
      <c r="F37" s="48">
        <v>101</v>
      </c>
      <c r="G37" s="49"/>
      <c r="H37" s="49"/>
      <c r="I37" s="49"/>
      <c r="J37" s="48">
        <v>3</v>
      </c>
      <c r="K37" s="48">
        <v>0</v>
      </c>
      <c r="L37" s="49"/>
      <c r="M37" s="48">
        <v>3</v>
      </c>
      <c r="N37" s="49"/>
      <c r="O37" s="49"/>
      <c r="P37" s="49"/>
      <c r="Q37" s="48">
        <v>0</v>
      </c>
      <c r="R37" s="48">
        <v>34</v>
      </c>
      <c r="S37" s="48">
        <v>0</v>
      </c>
      <c r="T37" s="48">
        <v>0</v>
      </c>
      <c r="U37" s="48">
        <v>0</v>
      </c>
      <c r="V37" s="48">
        <v>0</v>
      </c>
      <c r="W37" s="49"/>
      <c r="X37" s="48">
        <v>0</v>
      </c>
      <c r="Y37" s="48">
        <v>0</v>
      </c>
      <c r="Z37" s="49"/>
      <c r="AA37" s="48">
        <v>34</v>
      </c>
      <c r="AB37" s="49"/>
      <c r="AC37" s="49"/>
      <c r="AD37" s="49"/>
      <c r="AE37" s="48">
        <v>70</v>
      </c>
      <c r="AF37" s="49"/>
      <c r="AG37" s="49"/>
      <c r="AH37" s="49"/>
      <c r="AI37" s="48">
        <v>0</v>
      </c>
      <c r="AJ37" s="49"/>
      <c r="AK37" s="48">
        <v>0</v>
      </c>
      <c r="AL37" s="40"/>
    </row>
    <row r="38" spans="1:38" ht="20.100000000000001" customHeight="1" x14ac:dyDescent="0.2">
      <c r="D38" s="2" t="s">
        <v>103</v>
      </c>
      <c r="F38" s="39">
        <v>86</v>
      </c>
      <c r="G38" s="39"/>
      <c r="H38" s="39"/>
      <c r="I38" s="39"/>
      <c r="J38" s="39">
        <v>4</v>
      </c>
      <c r="K38" s="39">
        <v>0</v>
      </c>
      <c r="L38" s="39"/>
      <c r="M38" s="39">
        <v>4</v>
      </c>
      <c r="N38" s="39"/>
      <c r="O38" s="39"/>
      <c r="P38" s="39"/>
      <c r="Q38" s="39">
        <v>0</v>
      </c>
      <c r="R38" s="39">
        <v>16</v>
      </c>
      <c r="S38" s="39">
        <v>0</v>
      </c>
      <c r="T38" s="39">
        <v>0</v>
      </c>
      <c r="U38" s="39">
        <v>0</v>
      </c>
      <c r="V38" s="39">
        <v>0</v>
      </c>
      <c r="W38" s="39"/>
      <c r="X38" s="39">
        <v>4</v>
      </c>
      <c r="Y38" s="39">
        <v>0</v>
      </c>
      <c r="Z38" s="39"/>
      <c r="AA38" s="39">
        <v>20</v>
      </c>
      <c r="AB38" s="39"/>
      <c r="AC38" s="39"/>
      <c r="AD38" s="39"/>
      <c r="AE38" s="39">
        <v>70</v>
      </c>
      <c r="AF38" s="39"/>
      <c r="AG38" s="39"/>
      <c r="AH38" s="39"/>
      <c r="AI38" s="39">
        <v>0</v>
      </c>
      <c r="AJ38" s="39"/>
      <c r="AK38" s="39">
        <v>0</v>
      </c>
      <c r="AL38" s="40"/>
    </row>
    <row r="39" spans="1:38" ht="20.100000000000001" customHeight="1" x14ac:dyDescent="0.2">
      <c r="D39" s="47" t="s">
        <v>104</v>
      </c>
      <c r="F39" s="48">
        <v>168</v>
      </c>
      <c r="G39" s="49"/>
      <c r="H39" s="49"/>
      <c r="I39" s="49"/>
      <c r="J39" s="48">
        <v>4</v>
      </c>
      <c r="K39" s="48">
        <v>0</v>
      </c>
      <c r="L39" s="49"/>
      <c r="M39" s="48">
        <v>4</v>
      </c>
      <c r="N39" s="49"/>
      <c r="O39" s="49"/>
      <c r="P39" s="49"/>
      <c r="Q39" s="48">
        <v>0</v>
      </c>
      <c r="R39" s="48">
        <v>11</v>
      </c>
      <c r="S39" s="48">
        <v>0</v>
      </c>
      <c r="T39" s="48">
        <v>0</v>
      </c>
      <c r="U39" s="48">
        <v>0</v>
      </c>
      <c r="V39" s="48">
        <v>0</v>
      </c>
      <c r="W39" s="49"/>
      <c r="X39" s="48">
        <v>2</v>
      </c>
      <c r="Y39" s="48">
        <v>0</v>
      </c>
      <c r="Z39" s="49"/>
      <c r="AA39" s="48">
        <v>13</v>
      </c>
      <c r="AB39" s="49"/>
      <c r="AC39" s="49"/>
      <c r="AD39" s="49"/>
      <c r="AE39" s="48">
        <v>159</v>
      </c>
      <c r="AF39" s="49"/>
      <c r="AG39" s="49"/>
      <c r="AH39" s="49"/>
      <c r="AI39" s="48">
        <v>0</v>
      </c>
      <c r="AJ39" s="49"/>
      <c r="AK39" s="48">
        <v>0</v>
      </c>
      <c r="AL39" s="40"/>
    </row>
    <row r="40" spans="1:38" ht="20.100000000000001" customHeight="1" x14ac:dyDescent="0.2">
      <c r="D40" s="2" t="s">
        <v>117</v>
      </c>
      <c r="F40" s="39">
        <v>79</v>
      </c>
      <c r="G40" s="39"/>
      <c r="H40" s="39"/>
      <c r="I40" s="39"/>
      <c r="J40" s="39">
        <v>6</v>
      </c>
      <c r="K40" s="39">
        <v>0</v>
      </c>
      <c r="L40" s="39"/>
      <c r="M40" s="39">
        <v>6</v>
      </c>
      <c r="N40" s="39"/>
      <c r="O40" s="39"/>
      <c r="P40" s="39"/>
      <c r="Q40" s="39">
        <v>0</v>
      </c>
      <c r="R40" s="39">
        <v>17</v>
      </c>
      <c r="S40" s="39">
        <v>1</v>
      </c>
      <c r="T40" s="39">
        <v>0</v>
      </c>
      <c r="U40" s="39">
        <v>0</v>
      </c>
      <c r="V40" s="39">
        <v>0</v>
      </c>
      <c r="W40" s="39"/>
      <c r="X40" s="39">
        <v>0</v>
      </c>
      <c r="Y40" s="39">
        <v>0</v>
      </c>
      <c r="Z40" s="39"/>
      <c r="AA40" s="39">
        <v>18</v>
      </c>
      <c r="AB40" s="39"/>
      <c r="AC40" s="39"/>
      <c r="AD40" s="39"/>
      <c r="AE40" s="39">
        <v>67</v>
      </c>
      <c r="AF40" s="39"/>
      <c r="AG40" s="39"/>
      <c r="AH40" s="39"/>
      <c r="AI40" s="39">
        <v>0</v>
      </c>
      <c r="AJ40" s="39"/>
      <c r="AK40" s="39">
        <v>0</v>
      </c>
      <c r="AL40" s="40"/>
    </row>
    <row r="41" spans="1:38" ht="20.100000000000001" customHeight="1" x14ac:dyDescent="0.2">
      <c r="D41" s="47" t="s">
        <v>106</v>
      </c>
      <c r="F41" s="48">
        <v>71</v>
      </c>
      <c r="G41" s="49"/>
      <c r="H41" s="49"/>
      <c r="I41" s="49"/>
      <c r="J41" s="48">
        <v>7</v>
      </c>
      <c r="K41" s="48">
        <v>0</v>
      </c>
      <c r="L41" s="49"/>
      <c r="M41" s="48">
        <v>7</v>
      </c>
      <c r="N41" s="49"/>
      <c r="O41" s="49"/>
      <c r="P41" s="49"/>
      <c r="Q41" s="48">
        <v>0</v>
      </c>
      <c r="R41" s="48">
        <v>8</v>
      </c>
      <c r="S41" s="48">
        <v>0</v>
      </c>
      <c r="T41" s="48">
        <v>0</v>
      </c>
      <c r="U41" s="48">
        <v>0</v>
      </c>
      <c r="V41" s="48">
        <v>0</v>
      </c>
      <c r="W41" s="49"/>
      <c r="X41" s="48">
        <v>4</v>
      </c>
      <c r="Y41" s="48">
        <v>0</v>
      </c>
      <c r="Z41" s="49"/>
      <c r="AA41" s="48">
        <v>12</v>
      </c>
      <c r="AB41" s="49"/>
      <c r="AC41" s="49"/>
      <c r="AD41" s="49"/>
      <c r="AE41" s="48">
        <v>66</v>
      </c>
      <c r="AF41" s="49"/>
      <c r="AG41" s="49"/>
      <c r="AH41" s="49"/>
      <c r="AI41" s="48">
        <v>0</v>
      </c>
      <c r="AJ41" s="49"/>
      <c r="AK41" s="48">
        <v>0</v>
      </c>
      <c r="AL41" s="40"/>
    </row>
    <row r="42" spans="1:38" ht="20.100000000000001" customHeight="1" x14ac:dyDescent="0.2">
      <c r="D42" s="2" t="s">
        <v>107</v>
      </c>
      <c r="F42" s="39">
        <v>59</v>
      </c>
      <c r="G42" s="39"/>
      <c r="H42" s="39"/>
      <c r="I42" s="39"/>
      <c r="J42" s="39">
        <v>4</v>
      </c>
      <c r="K42" s="39">
        <v>0</v>
      </c>
      <c r="L42" s="39"/>
      <c r="M42" s="39">
        <v>4</v>
      </c>
      <c r="N42" s="39"/>
      <c r="O42" s="39"/>
      <c r="P42" s="39"/>
      <c r="Q42" s="39">
        <v>0</v>
      </c>
      <c r="R42" s="39">
        <v>12</v>
      </c>
      <c r="S42" s="39">
        <v>0</v>
      </c>
      <c r="T42" s="39">
        <v>0</v>
      </c>
      <c r="U42" s="39">
        <v>0</v>
      </c>
      <c r="V42" s="39">
        <v>1</v>
      </c>
      <c r="W42" s="39"/>
      <c r="X42" s="39">
        <v>2</v>
      </c>
      <c r="Y42" s="39">
        <v>0</v>
      </c>
      <c r="Z42" s="39"/>
      <c r="AA42" s="39">
        <v>15</v>
      </c>
      <c r="AB42" s="39"/>
      <c r="AC42" s="39"/>
      <c r="AD42" s="39"/>
      <c r="AE42" s="39">
        <v>48</v>
      </c>
      <c r="AF42" s="39"/>
      <c r="AG42" s="39"/>
      <c r="AH42" s="39"/>
      <c r="AI42" s="39">
        <v>0</v>
      </c>
      <c r="AJ42" s="39"/>
      <c r="AK42" s="39">
        <v>0</v>
      </c>
      <c r="AL42" s="40"/>
    </row>
    <row r="43" spans="1:38" ht="20.100000000000001" customHeight="1" x14ac:dyDescent="0.2">
      <c r="D43" s="47" t="s">
        <v>108</v>
      </c>
      <c r="F43" s="48">
        <v>89</v>
      </c>
      <c r="G43" s="49"/>
      <c r="H43" s="49"/>
      <c r="I43" s="49"/>
      <c r="J43" s="48">
        <v>8</v>
      </c>
      <c r="K43" s="48">
        <v>0</v>
      </c>
      <c r="L43" s="49"/>
      <c r="M43" s="48">
        <v>8</v>
      </c>
      <c r="N43" s="49"/>
      <c r="O43" s="49"/>
      <c r="P43" s="49"/>
      <c r="Q43" s="48">
        <v>1</v>
      </c>
      <c r="R43" s="48">
        <v>9</v>
      </c>
      <c r="S43" s="48">
        <v>0</v>
      </c>
      <c r="T43" s="48">
        <v>0</v>
      </c>
      <c r="U43" s="48">
        <v>0</v>
      </c>
      <c r="V43" s="48">
        <v>0</v>
      </c>
      <c r="W43" s="49"/>
      <c r="X43" s="48">
        <v>2</v>
      </c>
      <c r="Y43" s="48">
        <v>0</v>
      </c>
      <c r="Z43" s="49"/>
      <c r="AA43" s="48">
        <v>12</v>
      </c>
      <c r="AB43" s="49"/>
      <c r="AC43" s="49"/>
      <c r="AD43" s="49"/>
      <c r="AE43" s="48">
        <v>85</v>
      </c>
      <c r="AF43" s="49"/>
      <c r="AG43" s="49"/>
      <c r="AH43" s="49"/>
      <c r="AI43" s="48">
        <v>0</v>
      </c>
      <c r="AJ43" s="49"/>
      <c r="AK43" s="48">
        <v>0</v>
      </c>
      <c r="AL43" s="40"/>
    </row>
    <row r="44" spans="1:38" ht="20.100000000000001" customHeight="1" x14ac:dyDescent="0.2">
      <c r="D44" s="2" t="s">
        <v>109</v>
      </c>
      <c r="F44" s="39">
        <v>65</v>
      </c>
      <c r="G44" s="39"/>
      <c r="H44" s="39"/>
      <c r="I44" s="39"/>
      <c r="J44" s="39">
        <v>2</v>
      </c>
      <c r="K44" s="39">
        <v>0</v>
      </c>
      <c r="L44" s="39"/>
      <c r="M44" s="39">
        <v>2</v>
      </c>
      <c r="N44" s="39"/>
      <c r="O44" s="39"/>
      <c r="P44" s="39"/>
      <c r="Q44" s="39">
        <v>0</v>
      </c>
      <c r="R44" s="39">
        <v>7</v>
      </c>
      <c r="S44" s="39">
        <v>0</v>
      </c>
      <c r="T44" s="39">
        <v>0</v>
      </c>
      <c r="U44" s="39">
        <v>0</v>
      </c>
      <c r="V44" s="39">
        <v>1</v>
      </c>
      <c r="W44" s="39"/>
      <c r="X44" s="39">
        <v>1</v>
      </c>
      <c r="Y44" s="39">
        <v>3</v>
      </c>
      <c r="Z44" s="39"/>
      <c r="AA44" s="39">
        <v>12</v>
      </c>
      <c r="AB44" s="39"/>
      <c r="AC44" s="39"/>
      <c r="AD44" s="39"/>
      <c r="AE44" s="39">
        <v>55</v>
      </c>
      <c r="AF44" s="39"/>
      <c r="AG44" s="39"/>
      <c r="AH44" s="39"/>
      <c r="AI44" s="39">
        <v>0</v>
      </c>
      <c r="AJ44" s="39"/>
      <c r="AK44" s="39">
        <v>0</v>
      </c>
      <c r="AL44" s="40"/>
    </row>
    <row r="45" spans="1:38" ht="20.100000000000001" customHeight="1" x14ac:dyDescent="0.2">
      <c r="D45" s="47" t="s">
        <v>118</v>
      </c>
      <c r="F45" s="48">
        <v>80</v>
      </c>
      <c r="G45" s="49"/>
      <c r="H45" s="49"/>
      <c r="I45" s="49"/>
      <c r="J45" s="48">
        <v>2</v>
      </c>
      <c r="K45" s="48">
        <v>0</v>
      </c>
      <c r="L45" s="49"/>
      <c r="M45" s="48">
        <v>2</v>
      </c>
      <c r="N45" s="49"/>
      <c r="O45" s="49"/>
      <c r="P45" s="49"/>
      <c r="Q45" s="48">
        <v>0</v>
      </c>
      <c r="R45" s="48">
        <v>15</v>
      </c>
      <c r="S45" s="48">
        <v>0</v>
      </c>
      <c r="T45" s="48">
        <v>0</v>
      </c>
      <c r="U45" s="48">
        <v>0</v>
      </c>
      <c r="V45" s="48">
        <v>0</v>
      </c>
      <c r="W45" s="49"/>
      <c r="X45" s="48">
        <v>0</v>
      </c>
      <c r="Y45" s="48">
        <v>0</v>
      </c>
      <c r="Z45" s="49"/>
      <c r="AA45" s="48">
        <v>15</v>
      </c>
      <c r="AB45" s="49"/>
      <c r="AC45" s="49"/>
      <c r="AD45" s="49"/>
      <c r="AE45" s="48">
        <v>67</v>
      </c>
      <c r="AF45" s="49"/>
      <c r="AG45" s="49"/>
      <c r="AH45" s="49"/>
      <c r="AI45" s="48">
        <v>0</v>
      </c>
      <c r="AJ45" s="49"/>
      <c r="AK45" s="48">
        <v>0</v>
      </c>
      <c r="AL45" s="40"/>
    </row>
    <row r="46" spans="1:38" ht="20.100000000000001" customHeight="1" x14ac:dyDescent="0.2">
      <c r="D46" s="2" t="s">
        <v>119</v>
      </c>
      <c r="F46" s="39">
        <v>44</v>
      </c>
      <c r="G46" s="39"/>
      <c r="H46" s="39"/>
      <c r="I46" s="39"/>
      <c r="J46" s="39">
        <v>7</v>
      </c>
      <c r="K46" s="39">
        <v>0</v>
      </c>
      <c r="L46" s="39"/>
      <c r="M46" s="39">
        <v>7</v>
      </c>
      <c r="N46" s="39"/>
      <c r="O46" s="39"/>
      <c r="P46" s="39"/>
      <c r="Q46" s="39">
        <v>0</v>
      </c>
      <c r="R46" s="39">
        <v>14</v>
      </c>
      <c r="S46" s="39">
        <v>0</v>
      </c>
      <c r="T46" s="39">
        <v>0</v>
      </c>
      <c r="U46" s="39">
        <v>0</v>
      </c>
      <c r="V46" s="39">
        <v>0</v>
      </c>
      <c r="W46" s="39"/>
      <c r="X46" s="39">
        <v>1</v>
      </c>
      <c r="Y46" s="39">
        <v>0</v>
      </c>
      <c r="Z46" s="39"/>
      <c r="AA46" s="39">
        <v>15</v>
      </c>
      <c r="AB46" s="39"/>
      <c r="AC46" s="39"/>
      <c r="AD46" s="39"/>
      <c r="AE46" s="39">
        <v>36</v>
      </c>
      <c r="AF46" s="39"/>
      <c r="AG46" s="39"/>
      <c r="AH46" s="39"/>
      <c r="AI46" s="39">
        <v>0</v>
      </c>
      <c r="AJ46" s="39"/>
      <c r="AK46" s="39">
        <v>0</v>
      </c>
      <c r="AL46" s="40"/>
    </row>
    <row r="47" spans="1:38" ht="20.100000000000001" customHeight="1" x14ac:dyDescent="0.2"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40"/>
    </row>
    <row r="48" spans="1:38" s="1" customFormat="1" ht="20.100000000000001" customHeight="1" x14ac:dyDescent="0.25">
      <c r="A48" s="3"/>
      <c r="B48" s="6"/>
      <c r="C48" s="51" t="s">
        <v>120</v>
      </c>
      <c r="D48" s="52"/>
      <c r="E48" s="5"/>
      <c r="F48" s="53">
        <v>1400</v>
      </c>
      <c r="G48" s="54"/>
      <c r="H48" s="54"/>
      <c r="I48" s="54"/>
      <c r="J48" s="53">
        <v>65</v>
      </c>
      <c r="K48" s="53">
        <v>0</v>
      </c>
      <c r="L48" s="54"/>
      <c r="M48" s="53">
        <v>65</v>
      </c>
      <c r="N48" s="54"/>
      <c r="O48" s="54"/>
      <c r="P48" s="54"/>
      <c r="Q48" s="53">
        <v>1</v>
      </c>
      <c r="R48" s="53">
        <v>244</v>
      </c>
      <c r="S48" s="53">
        <v>1</v>
      </c>
      <c r="T48" s="53">
        <v>0</v>
      </c>
      <c r="U48" s="53">
        <v>0</v>
      </c>
      <c r="V48" s="53">
        <v>2</v>
      </c>
      <c r="W48" s="54"/>
      <c r="X48" s="53">
        <v>19</v>
      </c>
      <c r="Y48" s="53">
        <v>4</v>
      </c>
      <c r="Z48" s="54"/>
      <c r="AA48" s="53">
        <v>271</v>
      </c>
      <c r="AB48" s="54"/>
      <c r="AC48" s="54"/>
      <c r="AD48" s="54"/>
      <c r="AE48" s="53">
        <v>1194</v>
      </c>
      <c r="AF48" s="54"/>
      <c r="AG48" s="54"/>
      <c r="AH48" s="54"/>
      <c r="AI48" s="53">
        <v>0</v>
      </c>
      <c r="AJ48" s="54"/>
      <c r="AK48" s="53">
        <v>0</v>
      </c>
      <c r="AL48" s="40"/>
    </row>
    <row r="49" spans="3:38" ht="20.100000000000001" customHeight="1" x14ac:dyDescent="0.2"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40"/>
    </row>
    <row r="50" spans="3:38" ht="20.100000000000001" customHeight="1" x14ac:dyDescent="0.2">
      <c r="C50" s="3" t="s">
        <v>121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40"/>
    </row>
    <row r="51" spans="3:38" ht="20.100000000000001" customHeight="1" x14ac:dyDescent="0.2">
      <c r="D51" s="2" t="s">
        <v>122</v>
      </c>
      <c r="F51" s="39">
        <v>0</v>
      </c>
      <c r="G51" s="39"/>
      <c r="H51" s="39"/>
      <c r="I51" s="39"/>
      <c r="J51" s="39">
        <v>0</v>
      </c>
      <c r="K51" s="39">
        <v>0</v>
      </c>
      <c r="L51" s="39"/>
      <c r="M51" s="39">
        <v>0</v>
      </c>
      <c r="N51" s="39"/>
      <c r="O51" s="39"/>
      <c r="P51" s="39"/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/>
      <c r="X51" s="39">
        <v>0</v>
      </c>
      <c r="Y51" s="39">
        <v>0</v>
      </c>
      <c r="Z51" s="39"/>
      <c r="AA51" s="39">
        <v>0</v>
      </c>
      <c r="AB51" s="39"/>
      <c r="AC51" s="39"/>
      <c r="AD51" s="39"/>
      <c r="AE51" s="39">
        <v>0</v>
      </c>
      <c r="AF51" s="39"/>
      <c r="AG51" s="39"/>
      <c r="AH51" s="39"/>
      <c r="AI51" s="39">
        <v>0</v>
      </c>
      <c r="AJ51" s="39"/>
      <c r="AK51" s="39">
        <v>0</v>
      </c>
      <c r="AL51" s="40"/>
    </row>
    <row r="52" spans="3:38" ht="20.100000000000001" customHeight="1" x14ac:dyDescent="0.2">
      <c r="D52" s="47" t="s">
        <v>97</v>
      </c>
      <c r="F52" s="48">
        <v>0</v>
      </c>
      <c r="G52" s="49"/>
      <c r="H52" s="49"/>
      <c r="I52" s="49"/>
      <c r="J52" s="48">
        <v>0</v>
      </c>
      <c r="K52" s="48">
        <v>0</v>
      </c>
      <c r="L52" s="49"/>
      <c r="M52" s="48">
        <v>0</v>
      </c>
      <c r="N52" s="49"/>
      <c r="O52" s="49"/>
      <c r="P52" s="49"/>
      <c r="Q52" s="48">
        <v>0</v>
      </c>
      <c r="R52" s="48">
        <v>0</v>
      </c>
      <c r="S52" s="48">
        <v>0</v>
      </c>
      <c r="T52" s="48">
        <v>0</v>
      </c>
      <c r="U52" s="48">
        <v>0</v>
      </c>
      <c r="V52" s="48">
        <v>0</v>
      </c>
      <c r="W52" s="49"/>
      <c r="X52" s="48">
        <v>0</v>
      </c>
      <c r="Y52" s="48">
        <v>0</v>
      </c>
      <c r="Z52" s="49"/>
      <c r="AA52" s="48">
        <v>0</v>
      </c>
      <c r="AB52" s="49"/>
      <c r="AC52" s="49"/>
      <c r="AD52" s="49"/>
      <c r="AE52" s="48">
        <v>0</v>
      </c>
      <c r="AF52" s="49"/>
      <c r="AG52" s="49"/>
      <c r="AH52" s="49"/>
      <c r="AI52" s="48">
        <v>0</v>
      </c>
      <c r="AJ52" s="49"/>
      <c r="AK52" s="48">
        <v>0</v>
      </c>
      <c r="AL52" s="40"/>
    </row>
    <row r="53" spans="3:38" ht="20.100000000000001" customHeight="1" x14ac:dyDescent="0.2">
      <c r="D53" s="2" t="s">
        <v>113</v>
      </c>
      <c r="F53" s="39">
        <v>0</v>
      </c>
      <c r="G53" s="39"/>
      <c r="H53" s="39"/>
      <c r="I53" s="39"/>
      <c r="J53" s="39">
        <v>0</v>
      </c>
      <c r="K53" s="39">
        <v>0</v>
      </c>
      <c r="L53" s="39"/>
      <c r="M53" s="39">
        <v>0</v>
      </c>
      <c r="N53" s="39"/>
      <c r="O53" s="39"/>
      <c r="P53" s="39"/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/>
      <c r="X53" s="39">
        <v>0</v>
      </c>
      <c r="Y53" s="39">
        <v>0</v>
      </c>
      <c r="Z53" s="39"/>
      <c r="AA53" s="39">
        <v>0</v>
      </c>
      <c r="AB53" s="39"/>
      <c r="AC53" s="39"/>
      <c r="AD53" s="39"/>
      <c r="AE53" s="39">
        <v>0</v>
      </c>
      <c r="AF53" s="39"/>
      <c r="AG53" s="39"/>
      <c r="AH53" s="39"/>
      <c r="AI53" s="39">
        <v>0</v>
      </c>
      <c r="AJ53" s="39"/>
      <c r="AK53" s="39">
        <v>0</v>
      </c>
      <c r="AL53" s="40"/>
    </row>
    <row r="54" spans="3:38" ht="20.100000000000001" customHeight="1" x14ac:dyDescent="0.2">
      <c r="D54" s="47" t="s">
        <v>99</v>
      </c>
      <c r="F54" s="48">
        <v>0</v>
      </c>
      <c r="G54" s="49"/>
      <c r="H54" s="49"/>
      <c r="I54" s="49"/>
      <c r="J54" s="48">
        <v>0</v>
      </c>
      <c r="K54" s="48">
        <v>0</v>
      </c>
      <c r="L54" s="49"/>
      <c r="M54" s="48">
        <v>0</v>
      </c>
      <c r="N54" s="49"/>
      <c r="O54" s="49"/>
      <c r="P54" s="49"/>
      <c r="Q54" s="48">
        <v>0</v>
      </c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9"/>
      <c r="X54" s="48">
        <v>0</v>
      </c>
      <c r="Y54" s="48">
        <v>0</v>
      </c>
      <c r="Z54" s="49"/>
      <c r="AA54" s="48">
        <v>0</v>
      </c>
      <c r="AB54" s="49"/>
      <c r="AC54" s="49"/>
      <c r="AD54" s="49"/>
      <c r="AE54" s="48">
        <v>0</v>
      </c>
      <c r="AF54" s="49"/>
      <c r="AG54" s="49"/>
      <c r="AH54" s="49"/>
      <c r="AI54" s="48">
        <v>0</v>
      </c>
      <c r="AJ54" s="49"/>
      <c r="AK54" s="48">
        <v>0</v>
      </c>
      <c r="AL54" s="40"/>
    </row>
    <row r="55" spans="3:38" ht="20.100000000000001" customHeight="1" x14ac:dyDescent="0.2">
      <c r="D55" s="2" t="s">
        <v>114</v>
      </c>
      <c r="F55" s="39">
        <v>0</v>
      </c>
      <c r="G55" s="39"/>
      <c r="H55" s="39"/>
      <c r="I55" s="39"/>
      <c r="J55" s="39">
        <v>0</v>
      </c>
      <c r="K55" s="39">
        <v>0</v>
      </c>
      <c r="L55" s="39"/>
      <c r="M55" s="39">
        <v>0</v>
      </c>
      <c r="N55" s="39"/>
      <c r="O55" s="39"/>
      <c r="P55" s="39"/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/>
      <c r="X55" s="39">
        <v>0</v>
      </c>
      <c r="Y55" s="39">
        <v>0</v>
      </c>
      <c r="Z55" s="39"/>
      <c r="AA55" s="39">
        <v>0</v>
      </c>
      <c r="AB55" s="39"/>
      <c r="AC55" s="39"/>
      <c r="AD55" s="39"/>
      <c r="AE55" s="39">
        <v>0</v>
      </c>
      <c r="AF55" s="39"/>
      <c r="AG55" s="39"/>
      <c r="AH55" s="39"/>
      <c r="AI55" s="39">
        <v>0</v>
      </c>
      <c r="AJ55" s="39"/>
      <c r="AK55" s="39">
        <v>0</v>
      </c>
      <c r="AL55" s="40"/>
    </row>
    <row r="56" spans="3:38" ht="20.100000000000001" customHeight="1" x14ac:dyDescent="0.2">
      <c r="D56" s="47" t="s">
        <v>115</v>
      </c>
      <c r="F56" s="48">
        <v>0</v>
      </c>
      <c r="G56" s="49"/>
      <c r="H56" s="49"/>
      <c r="I56" s="49"/>
      <c r="J56" s="48">
        <v>0</v>
      </c>
      <c r="K56" s="48">
        <v>0</v>
      </c>
      <c r="L56" s="49"/>
      <c r="M56" s="48">
        <v>0</v>
      </c>
      <c r="N56" s="49"/>
      <c r="O56" s="49"/>
      <c r="P56" s="49"/>
      <c r="Q56" s="48">
        <v>0</v>
      </c>
      <c r="R56" s="48">
        <v>0</v>
      </c>
      <c r="S56" s="48">
        <v>0</v>
      </c>
      <c r="T56" s="48">
        <v>0</v>
      </c>
      <c r="U56" s="48">
        <v>0</v>
      </c>
      <c r="V56" s="48">
        <v>0</v>
      </c>
      <c r="W56" s="49"/>
      <c r="X56" s="48">
        <v>0</v>
      </c>
      <c r="Y56" s="48">
        <v>0</v>
      </c>
      <c r="Z56" s="49"/>
      <c r="AA56" s="48">
        <v>0</v>
      </c>
      <c r="AB56" s="49"/>
      <c r="AC56" s="49"/>
      <c r="AD56" s="49"/>
      <c r="AE56" s="48">
        <v>0</v>
      </c>
      <c r="AF56" s="49"/>
      <c r="AG56" s="49"/>
      <c r="AH56" s="49"/>
      <c r="AI56" s="48">
        <v>0</v>
      </c>
      <c r="AJ56" s="49"/>
      <c r="AK56" s="48">
        <v>0</v>
      </c>
      <c r="AL56" s="40"/>
    </row>
    <row r="57" spans="3:38" ht="20.100000000000001" customHeight="1" x14ac:dyDescent="0.2">
      <c r="D57" s="2" t="s">
        <v>102</v>
      </c>
      <c r="F57" s="39">
        <v>0</v>
      </c>
      <c r="G57" s="39"/>
      <c r="H57" s="39"/>
      <c r="I57" s="39"/>
      <c r="J57" s="39">
        <v>0</v>
      </c>
      <c r="K57" s="39">
        <v>0</v>
      </c>
      <c r="L57" s="39"/>
      <c r="M57" s="39">
        <v>0</v>
      </c>
      <c r="N57" s="39"/>
      <c r="O57" s="39"/>
      <c r="P57" s="39"/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/>
      <c r="X57" s="39">
        <v>0</v>
      </c>
      <c r="Y57" s="39">
        <v>0</v>
      </c>
      <c r="Z57" s="39"/>
      <c r="AA57" s="39">
        <v>0</v>
      </c>
      <c r="AB57" s="39"/>
      <c r="AC57" s="39"/>
      <c r="AD57" s="39"/>
      <c r="AE57" s="39">
        <v>0</v>
      </c>
      <c r="AF57" s="39"/>
      <c r="AG57" s="39"/>
      <c r="AH57" s="39"/>
      <c r="AI57" s="39">
        <v>0</v>
      </c>
      <c r="AJ57" s="39"/>
      <c r="AK57" s="39">
        <v>0</v>
      </c>
      <c r="AL57" s="40"/>
    </row>
    <row r="58" spans="3:38" ht="20.100000000000001" customHeight="1" x14ac:dyDescent="0.2">
      <c r="D58" s="47" t="s">
        <v>103</v>
      </c>
      <c r="F58" s="48">
        <v>0</v>
      </c>
      <c r="G58" s="49"/>
      <c r="H58" s="49"/>
      <c r="I58" s="49"/>
      <c r="J58" s="48">
        <v>0</v>
      </c>
      <c r="K58" s="48">
        <v>0</v>
      </c>
      <c r="L58" s="49"/>
      <c r="M58" s="48">
        <v>0</v>
      </c>
      <c r="N58" s="49"/>
      <c r="O58" s="49"/>
      <c r="P58" s="49"/>
      <c r="Q58" s="48">
        <v>0</v>
      </c>
      <c r="R58" s="48">
        <v>0</v>
      </c>
      <c r="S58" s="48">
        <v>0</v>
      </c>
      <c r="T58" s="48">
        <v>0</v>
      </c>
      <c r="U58" s="48">
        <v>0</v>
      </c>
      <c r="V58" s="48">
        <v>0</v>
      </c>
      <c r="W58" s="49"/>
      <c r="X58" s="48">
        <v>0</v>
      </c>
      <c r="Y58" s="48">
        <v>0</v>
      </c>
      <c r="Z58" s="49"/>
      <c r="AA58" s="48">
        <v>0</v>
      </c>
      <c r="AB58" s="49"/>
      <c r="AC58" s="49"/>
      <c r="AD58" s="49"/>
      <c r="AE58" s="48">
        <v>0</v>
      </c>
      <c r="AF58" s="49"/>
      <c r="AG58" s="49"/>
      <c r="AH58" s="49"/>
      <c r="AI58" s="48">
        <v>0</v>
      </c>
      <c r="AJ58" s="49"/>
      <c r="AK58" s="48">
        <v>0</v>
      </c>
      <c r="AL58" s="40"/>
    </row>
    <row r="59" spans="3:38" ht="20.100000000000001" customHeight="1" x14ac:dyDescent="0.2">
      <c r="D59" s="2" t="s">
        <v>104</v>
      </c>
      <c r="F59" s="39">
        <v>0</v>
      </c>
      <c r="G59" s="39"/>
      <c r="H59" s="39"/>
      <c r="I59" s="39"/>
      <c r="J59" s="39">
        <v>0</v>
      </c>
      <c r="K59" s="39">
        <v>0</v>
      </c>
      <c r="L59" s="39"/>
      <c r="M59" s="39">
        <v>0</v>
      </c>
      <c r="N59" s="39"/>
      <c r="O59" s="39"/>
      <c r="P59" s="39"/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/>
      <c r="X59" s="39">
        <v>0</v>
      </c>
      <c r="Y59" s="39">
        <v>0</v>
      </c>
      <c r="Z59" s="39"/>
      <c r="AA59" s="39">
        <v>0</v>
      </c>
      <c r="AB59" s="39"/>
      <c r="AC59" s="39"/>
      <c r="AD59" s="39"/>
      <c r="AE59" s="39">
        <v>0</v>
      </c>
      <c r="AF59" s="39"/>
      <c r="AG59" s="39"/>
      <c r="AH59" s="39"/>
      <c r="AI59" s="39">
        <v>0</v>
      </c>
      <c r="AJ59" s="39"/>
      <c r="AK59" s="39">
        <v>0</v>
      </c>
      <c r="AL59" s="40"/>
    </row>
    <row r="60" spans="3:38" ht="20.100000000000001" customHeight="1" x14ac:dyDescent="0.2">
      <c r="D60" s="47" t="s">
        <v>117</v>
      </c>
      <c r="F60" s="48">
        <v>0</v>
      </c>
      <c r="G60" s="49"/>
      <c r="H60" s="49"/>
      <c r="I60" s="49"/>
      <c r="J60" s="48">
        <v>0</v>
      </c>
      <c r="K60" s="48">
        <v>0</v>
      </c>
      <c r="L60" s="49"/>
      <c r="M60" s="48">
        <v>0</v>
      </c>
      <c r="N60" s="49"/>
      <c r="O60" s="49"/>
      <c r="P60" s="49"/>
      <c r="Q60" s="48">
        <v>0</v>
      </c>
      <c r="R60" s="48">
        <v>0</v>
      </c>
      <c r="S60" s="48">
        <v>0</v>
      </c>
      <c r="T60" s="48">
        <v>0</v>
      </c>
      <c r="U60" s="48">
        <v>0</v>
      </c>
      <c r="V60" s="48">
        <v>0</v>
      </c>
      <c r="W60" s="49"/>
      <c r="X60" s="48">
        <v>0</v>
      </c>
      <c r="Y60" s="48">
        <v>0</v>
      </c>
      <c r="Z60" s="49"/>
      <c r="AA60" s="48">
        <v>0</v>
      </c>
      <c r="AB60" s="49"/>
      <c r="AC60" s="49"/>
      <c r="AD60" s="49"/>
      <c r="AE60" s="48">
        <v>0</v>
      </c>
      <c r="AF60" s="49"/>
      <c r="AG60" s="49"/>
      <c r="AH60" s="49"/>
      <c r="AI60" s="48">
        <v>0</v>
      </c>
      <c r="AJ60" s="49"/>
      <c r="AK60" s="48">
        <v>0</v>
      </c>
      <c r="AL60" s="40"/>
    </row>
    <row r="61" spans="3:38" ht="20.100000000000001" customHeight="1" x14ac:dyDescent="0.2">
      <c r="D61" s="2" t="s">
        <v>106</v>
      </c>
      <c r="F61" s="39">
        <v>0</v>
      </c>
      <c r="G61" s="39"/>
      <c r="H61" s="39"/>
      <c r="I61" s="39"/>
      <c r="J61" s="39">
        <v>0</v>
      </c>
      <c r="K61" s="39">
        <v>0</v>
      </c>
      <c r="L61" s="39"/>
      <c r="M61" s="39">
        <v>0</v>
      </c>
      <c r="N61" s="39"/>
      <c r="O61" s="39"/>
      <c r="P61" s="39"/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/>
      <c r="X61" s="39">
        <v>0</v>
      </c>
      <c r="Y61" s="39">
        <v>0</v>
      </c>
      <c r="Z61" s="39"/>
      <c r="AA61" s="39">
        <v>0</v>
      </c>
      <c r="AB61" s="39"/>
      <c r="AC61" s="39"/>
      <c r="AD61" s="39"/>
      <c r="AE61" s="39">
        <v>0</v>
      </c>
      <c r="AF61" s="39"/>
      <c r="AG61" s="39"/>
      <c r="AH61" s="39"/>
      <c r="AI61" s="39">
        <v>0</v>
      </c>
      <c r="AJ61" s="39"/>
      <c r="AK61" s="39">
        <v>0</v>
      </c>
      <c r="AL61" s="40"/>
    </row>
    <row r="62" spans="3:38" ht="20.100000000000001" customHeight="1" x14ac:dyDescent="0.2">
      <c r="D62" s="47" t="s">
        <v>107</v>
      </c>
      <c r="F62" s="48">
        <v>0</v>
      </c>
      <c r="G62" s="49"/>
      <c r="H62" s="49"/>
      <c r="I62" s="49"/>
      <c r="J62" s="48">
        <v>0</v>
      </c>
      <c r="K62" s="48">
        <v>0</v>
      </c>
      <c r="L62" s="49"/>
      <c r="M62" s="48">
        <v>0</v>
      </c>
      <c r="N62" s="49"/>
      <c r="O62" s="49"/>
      <c r="P62" s="49"/>
      <c r="Q62" s="48">
        <v>0</v>
      </c>
      <c r="R62" s="48">
        <v>0</v>
      </c>
      <c r="S62" s="48">
        <v>0</v>
      </c>
      <c r="T62" s="48">
        <v>0</v>
      </c>
      <c r="U62" s="48">
        <v>0</v>
      </c>
      <c r="V62" s="48">
        <v>0</v>
      </c>
      <c r="W62" s="49"/>
      <c r="X62" s="48">
        <v>0</v>
      </c>
      <c r="Y62" s="48">
        <v>0</v>
      </c>
      <c r="Z62" s="49"/>
      <c r="AA62" s="48">
        <v>0</v>
      </c>
      <c r="AB62" s="49"/>
      <c r="AC62" s="49"/>
      <c r="AD62" s="49"/>
      <c r="AE62" s="48">
        <v>0</v>
      </c>
      <c r="AF62" s="49"/>
      <c r="AG62" s="49"/>
      <c r="AH62" s="49"/>
      <c r="AI62" s="48">
        <v>0</v>
      </c>
      <c r="AJ62" s="49"/>
      <c r="AK62" s="48">
        <v>0</v>
      </c>
      <c r="AL62" s="40"/>
    </row>
    <row r="63" spans="3:38" ht="20.100000000000001" customHeight="1" x14ac:dyDescent="0.2">
      <c r="D63" s="2" t="s">
        <v>108</v>
      </c>
      <c r="F63" s="39">
        <v>0</v>
      </c>
      <c r="G63" s="39"/>
      <c r="H63" s="39"/>
      <c r="I63" s="39"/>
      <c r="J63" s="39">
        <v>0</v>
      </c>
      <c r="K63" s="39">
        <v>0</v>
      </c>
      <c r="L63" s="39"/>
      <c r="M63" s="39">
        <v>0</v>
      </c>
      <c r="N63" s="39"/>
      <c r="O63" s="39"/>
      <c r="P63" s="39"/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/>
      <c r="X63" s="39">
        <v>0</v>
      </c>
      <c r="Y63" s="39">
        <v>0</v>
      </c>
      <c r="Z63" s="39"/>
      <c r="AA63" s="39">
        <v>0</v>
      </c>
      <c r="AB63" s="39"/>
      <c r="AC63" s="39"/>
      <c r="AD63" s="39"/>
      <c r="AE63" s="39">
        <v>0</v>
      </c>
      <c r="AF63" s="39"/>
      <c r="AG63" s="39"/>
      <c r="AH63" s="39"/>
      <c r="AI63" s="39">
        <v>0</v>
      </c>
      <c r="AJ63" s="39"/>
      <c r="AK63" s="39">
        <v>0</v>
      </c>
      <c r="AL63" s="40"/>
    </row>
    <row r="64" spans="3:38" ht="20.100000000000001" customHeight="1" x14ac:dyDescent="0.2">
      <c r="D64" s="47" t="s">
        <v>109</v>
      </c>
      <c r="F64" s="48">
        <v>0</v>
      </c>
      <c r="G64" s="49"/>
      <c r="H64" s="49"/>
      <c r="I64" s="49"/>
      <c r="J64" s="48">
        <v>0</v>
      </c>
      <c r="K64" s="48">
        <v>0</v>
      </c>
      <c r="L64" s="49"/>
      <c r="M64" s="48">
        <v>0</v>
      </c>
      <c r="N64" s="49"/>
      <c r="O64" s="49"/>
      <c r="P64" s="49"/>
      <c r="Q64" s="48">
        <v>0</v>
      </c>
      <c r="R64" s="48">
        <v>0</v>
      </c>
      <c r="S64" s="48">
        <v>0</v>
      </c>
      <c r="T64" s="48">
        <v>0</v>
      </c>
      <c r="U64" s="48">
        <v>0</v>
      </c>
      <c r="V64" s="48">
        <v>0</v>
      </c>
      <c r="W64" s="49"/>
      <c r="X64" s="48">
        <v>0</v>
      </c>
      <c r="Y64" s="48">
        <v>0</v>
      </c>
      <c r="Z64" s="49"/>
      <c r="AA64" s="48">
        <v>0</v>
      </c>
      <c r="AB64" s="49"/>
      <c r="AC64" s="49"/>
      <c r="AD64" s="49"/>
      <c r="AE64" s="48">
        <v>0</v>
      </c>
      <c r="AF64" s="49"/>
      <c r="AG64" s="49"/>
      <c r="AH64" s="49"/>
      <c r="AI64" s="48">
        <v>0</v>
      </c>
      <c r="AJ64" s="49"/>
      <c r="AK64" s="48">
        <v>0</v>
      </c>
      <c r="AL64" s="40"/>
    </row>
    <row r="65" spans="1:38" ht="20.100000000000001" customHeight="1" x14ac:dyDescent="0.2">
      <c r="D65" s="2" t="s">
        <v>123</v>
      </c>
      <c r="F65" s="39">
        <v>0</v>
      </c>
      <c r="G65" s="39"/>
      <c r="H65" s="39"/>
      <c r="I65" s="39"/>
      <c r="J65" s="39">
        <v>0</v>
      </c>
      <c r="K65" s="39">
        <v>0</v>
      </c>
      <c r="L65" s="39"/>
      <c r="M65" s="39">
        <v>0</v>
      </c>
      <c r="N65" s="39"/>
      <c r="O65" s="39"/>
      <c r="P65" s="39"/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/>
      <c r="X65" s="39">
        <v>0</v>
      </c>
      <c r="Y65" s="39">
        <v>0</v>
      </c>
      <c r="Z65" s="39"/>
      <c r="AA65" s="39">
        <v>0</v>
      </c>
      <c r="AB65" s="39"/>
      <c r="AC65" s="39"/>
      <c r="AD65" s="39"/>
      <c r="AE65" s="39">
        <v>0</v>
      </c>
      <c r="AF65" s="39"/>
      <c r="AG65" s="39"/>
      <c r="AH65" s="39"/>
      <c r="AI65" s="39">
        <v>0</v>
      </c>
      <c r="AJ65" s="39"/>
      <c r="AK65" s="39">
        <v>0</v>
      </c>
      <c r="AL65" s="40"/>
    </row>
    <row r="66" spans="1:38" ht="20.100000000000001" customHeight="1" x14ac:dyDescent="0.2">
      <c r="D66" s="47" t="s">
        <v>118</v>
      </c>
      <c r="F66" s="48">
        <v>0</v>
      </c>
      <c r="G66" s="49"/>
      <c r="H66" s="49"/>
      <c r="I66" s="49"/>
      <c r="J66" s="48">
        <v>0</v>
      </c>
      <c r="K66" s="48">
        <v>0</v>
      </c>
      <c r="L66" s="49"/>
      <c r="M66" s="48">
        <v>0</v>
      </c>
      <c r="N66" s="49"/>
      <c r="O66" s="49"/>
      <c r="P66" s="49"/>
      <c r="Q66" s="48">
        <v>0</v>
      </c>
      <c r="R66" s="48">
        <v>0</v>
      </c>
      <c r="S66" s="48">
        <v>0</v>
      </c>
      <c r="T66" s="48">
        <v>0</v>
      </c>
      <c r="U66" s="48">
        <v>0</v>
      </c>
      <c r="V66" s="48">
        <v>0</v>
      </c>
      <c r="W66" s="49"/>
      <c r="X66" s="48">
        <v>0</v>
      </c>
      <c r="Y66" s="48">
        <v>0</v>
      </c>
      <c r="Z66" s="49"/>
      <c r="AA66" s="48">
        <v>0</v>
      </c>
      <c r="AB66" s="49"/>
      <c r="AC66" s="49"/>
      <c r="AD66" s="49"/>
      <c r="AE66" s="48">
        <v>0</v>
      </c>
      <c r="AF66" s="49"/>
      <c r="AG66" s="49"/>
      <c r="AH66" s="49"/>
      <c r="AI66" s="48">
        <v>0</v>
      </c>
      <c r="AJ66" s="49"/>
      <c r="AK66" s="48">
        <v>0</v>
      </c>
      <c r="AL66" s="40"/>
    </row>
    <row r="67" spans="1:38" ht="20.100000000000001" customHeight="1" x14ac:dyDescent="0.2"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40"/>
    </row>
    <row r="68" spans="1:38" s="1" customFormat="1" ht="20.100000000000001" customHeight="1" x14ac:dyDescent="0.25">
      <c r="A68" s="3"/>
      <c r="B68" s="6"/>
      <c r="C68" s="51" t="s">
        <v>124</v>
      </c>
      <c r="D68" s="52"/>
      <c r="E68" s="5"/>
      <c r="F68" s="53">
        <v>0</v>
      </c>
      <c r="G68" s="54"/>
      <c r="H68" s="54"/>
      <c r="I68" s="54"/>
      <c r="J68" s="53">
        <v>0</v>
      </c>
      <c r="K68" s="53">
        <v>0</v>
      </c>
      <c r="L68" s="54"/>
      <c r="M68" s="53">
        <v>0</v>
      </c>
      <c r="N68" s="54"/>
      <c r="O68" s="54"/>
      <c r="P68" s="54"/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4"/>
      <c r="X68" s="53">
        <v>0</v>
      </c>
      <c r="Y68" s="53">
        <v>0</v>
      </c>
      <c r="Z68" s="54"/>
      <c r="AA68" s="53">
        <v>0</v>
      </c>
      <c r="AB68" s="54"/>
      <c r="AC68" s="54"/>
      <c r="AD68" s="54"/>
      <c r="AE68" s="53">
        <v>0</v>
      </c>
      <c r="AF68" s="54"/>
      <c r="AG68" s="54"/>
      <c r="AH68" s="54"/>
      <c r="AI68" s="53">
        <v>0</v>
      </c>
      <c r="AJ68" s="54"/>
      <c r="AK68" s="53">
        <v>0</v>
      </c>
      <c r="AL68" s="40"/>
    </row>
    <row r="69" spans="1:38" ht="20.100000000000001" customHeight="1" x14ac:dyDescent="0.2"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40"/>
    </row>
    <row r="70" spans="1:38" ht="20.100000000000001" customHeight="1" x14ac:dyDescent="0.2">
      <c r="C70" s="1" t="s">
        <v>125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40"/>
    </row>
    <row r="71" spans="1:38" ht="20.100000000000001" customHeight="1" x14ac:dyDescent="0.2">
      <c r="D71" s="2" t="s">
        <v>122</v>
      </c>
      <c r="F71" s="39">
        <v>0</v>
      </c>
      <c r="G71" s="39"/>
      <c r="H71" s="39"/>
      <c r="I71" s="39"/>
      <c r="J71" s="39">
        <v>0</v>
      </c>
      <c r="K71" s="39">
        <v>0</v>
      </c>
      <c r="L71" s="39"/>
      <c r="M71" s="39">
        <v>0</v>
      </c>
      <c r="N71" s="39"/>
      <c r="O71" s="39"/>
      <c r="P71" s="39"/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/>
      <c r="X71" s="39">
        <v>0</v>
      </c>
      <c r="Y71" s="39">
        <v>0</v>
      </c>
      <c r="Z71" s="39"/>
      <c r="AA71" s="39">
        <v>0</v>
      </c>
      <c r="AB71" s="39"/>
      <c r="AC71" s="39"/>
      <c r="AD71" s="39"/>
      <c r="AE71" s="39">
        <v>0</v>
      </c>
      <c r="AF71" s="39"/>
      <c r="AG71" s="39"/>
      <c r="AH71" s="39"/>
      <c r="AI71" s="39">
        <v>0</v>
      </c>
      <c r="AJ71" s="39"/>
      <c r="AK71" s="39">
        <v>0</v>
      </c>
      <c r="AL71" s="40"/>
    </row>
    <row r="72" spans="1:38" ht="20.100000000000001" customHeight="1" x14ac:dyDescent="0.2">
      <c r="D72" s="47" t="s">
        <v>97</v>
      </c>
      <c r="F72" s="48">
        <v>0</v>
      </c>
      <c r="G72" s="49"/>
      <c r="H72" s="49"/>
      <c r="I72" s="49"/>
      <c r="J72" s="48">
        <v>0</v>
      </c>
      <c r="K72" s="48">
        <v>0</v>
      </c>
      <c r="L72" s="49"/>
      <c r="M72" s="48">
        <v>0</v>
      </c>
      <c r="N72" s="49"/>
      <c r="O72" s="49"/>
      <c r="P72" s="49"/>
      <c r="Q72" s="48">
        <v>0</v>
      </c>
      <c r="R72" s="48">
        <v>0</v>
      </c>
      <c r="S72" s="48">
        <v>0</v>
      </c>
      <c r="T72" s="48">
        <v>0</v>
      </c>
      <c r="U72" s="48">
        <v>0</v>
      </c>
      <c r="V72" s="48">
        <v>0</v>
      </c>
      <c r="W72" s="49"/>
      <c r="X72" s="48">
        <v>0</v>
      </c>
      <c r="Y72" s="48">
        <v>0</v>
      </c>
      <c r="Z72" s="49"/>
      <c r="AA72" s="48">
        <v>0</v>
      </c>
      <c r="AB72" s="49"/>
      <c r="AC72" s="49"/>
      <c r="AD72" s="49"/>
      <c r="AE72" s="48">
        <v>0</v>
      </c>
      <c r="AF72" s="49"/>
      <c r="AG72" s="49"/>
      <c r="AH72" s="49"/>
      <c r="AI72" s="48">
        <v>0</v>
      </c>
      <c r="AJ72" s="49"/>
      <c r="AK72" s="48">
        <v>0</v>
      </c>
      <c r="AL72" s="40"/>
    </row>
    <row r="73" spans="1:38" ht="20.100000000000001" customHeight="1" x14ac:dyDescent="0.2">
      <c r="D73" s="50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0"/>
    </row>
    <row r="74" spans="1:38" s="1" customFormat="1" ht="20.100000000000001" customHeight="1" x14ac:dyDescent="0.25">
      <c r="A74" s="3"/>
      <c r="B74" s="6"/>
      <c r="C74" s="51" t="s">
        <v>126</v>
      </c>
      <c r="D74" s="52"/>
      <c r="E74" s="5"/>
      <c r="F74" s="53">
        <v>0</v>
      </c>
      <c r="G74" s="54"/>
      <c r="H74" s="54"/>
      <c r="I74" s="54"/>
      <c r="J74" s="53">
        <v>0</v>
      </c>
      <c r="K74" s="53">
        <v>0</v>
      </c>
      <c r="L74" s="54"/>
      <c r="M74" s="53">
        <v>0</v>
      </c>
      <c r="N74" s="54"/>
      <c r="O74" s="54"/>
      <c r="P74" s="54"/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4"/>
      <c r="X74" s="53">
        <v>0</v>
      </c>
      <c r="Y74" s="53">
        <v>0</v>
      </c>
      <c r="Z74" s="54"/>
      <c r="AA74" s="53">
        <v>0</v>
      </c>
      <c r="AB74" s="54"/>
      <c r="AC74" s="54"/>
      <c r="AD74" s="54"/>
      <c r="AE74" s="53">
        <v>0</v>
      </c>
      <c r="AF74" s="54"/>
      <c r="AG74" s="54"/>
      <c r="AH74" s="54"/>
      <c r="AI74" s="53">
        <v>0</v>
      </c>
      <c r="AJ74" s="54"/>
      <c r="AK74" s="53">
        <v>0</v>
      </c>
      <c r="AL74" s="40"/>
    </row>
    <row r="75" spans="1:38" ht="20.100000000000001" customHeight="1" x14ac:dyDescent="0.2"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40"/>
    </row>
    <row r="76" spans="1:38" ht="20.100000000000001" customHeight="1" x14ac:dyDescent="0.2">
      <c r="C76" s="3" t="s">
        <v>127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40"/>
    </row>
    <row r="77" spans="1:38" ht="20.100000000000001" customHeight="1" x14ac:dyDescent="0.2">
      <c r="D77" s="2" t="s">
        <v>96</v>
      </c>
      <c r="F77" s="39">
        <v>0</v>
      </c>
      <c r="G77" s="39"/>
      <c r="H77" s="39"/>
      <c r="I77" s="39"/>
      <c r="J77" s="39">
        <v>0</v>
      </c>
      <c r="K77" s="39">
        <v>0</v>
      </c>
      <c r="L77" s="39"/>
      <c r="M77" s="39">
        <v>0</v>
      </c>
      <c r="N77" s="39"/>
      <c r="O77" s="39"/>
      <c r="P77" s="39"/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/>
      <c r="X77" s="39">
        <v>0</v>
      </c>
      <c r="Y77" s="39">
        <v>0</v>
      </c>
      <c r="Z77" s="39"/>
      <c r="AA77" s="39">
        <v>0</v>
      </c>
      <c r="AB77" s="39"/>
      <c r="AC77" s="39"/>
      <c r="AD77" s="39"/>
      <c r="AE77" s="39">
        <v>0</v>
      </c>
      <c r="AF77" s="39"/>
      <c r="AG77" s="39"/>
      <c r="AH77" s="39"/>
      <c r="AI77" s="39">
        <v>0</v>
      </c>
      <c r="AJ77" s="39"/>
      <c r="AK77" s="39">
        <v>0</v>
      </c>
      <c r="AL77" s="40"/>
    </row>
    <row r="78" spans="1:38" ht="20.100000000000001" customHeight="1" x14ac:dyDescent="0.2">
      <c r="D78" s="47" t="s">
        <v>97</v>
      </c>
      <c r="F78" s="48">
        <v>0</v>
      </c>
      <c r="G78" s="49"/>
      <c r="H78" s="49"/>
      <c r="I78" s="49"/>
      <c r="J78" s="48">
        <v>0</v>
      </c>
      <c r="K78" s="48">
        <v>0</v>
      </c>
      <c r="L78" s="49"/>
      <c r="M78" s="48">
        <v>0</v>
      </c>
      <c r="N78" s="49"/>
      <c r="O78" s="49"/>
      <c r="P78" s="49"/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9"/>
      <c r="X78" s="48">
        <v>0</v>
      </c>
      <c r="Y78" s="48">
        <v>0</v>
      </c>
      <c r="Z78" s="49"/>
      <c r="AA78" s="48">
        <v>0</v>
      </c>
      <c r="AB78" s="49"/>
      <c r="AC78" s="49"/>
      <c r="AD78" s="49"/>
      <c r="AE78" s="48">
        <v>0</v>
      </c>
      <c r="AF78" s="49"/>
      <c r="AG78" s="49"/>
      <c r="AH78" s="49"/>
      <c r="AI78" s="48">
        <v>0</v>
      </c>
      <c r="AJ78" s="49"/>
      <c r="AK78" s="48">
        <v>0</v>
      </c>
      <c r="AL78" s="40"/>
    </row>
    <row r="79" spans="1:38" ht="20.100000000000001" customHeight="1" x14ac:dyDescent="0.2">
      <c r="D79" s="2" t="s">
        <v>113</v>
      </c>
      <c r="F79" s="39">
        <v>0</v>
      </c>
      <c r="G79" s="39"/>
      <c r="H79" s="39"/>
      <c r="I79" s="39"/>
      <c r="J79" s="39">
        <v>0</v>
      </c>
      <c r="K79" s="39">
        <v>0</v>
      </c>
      <c r="L79" s="39"/>
      <c r="M79" s="39">
        <v>0</v>
      </c>
      <c r="N79" s="39"/>
      <c r="O79" s="39"/>
      <c r="P79" s="39"/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/>
      <c r="X79" s="39">
        <v>0</v>
      </c>
      <c r="Y79" s="39">
        <v>0</v>
      </c>
      <c r="Z79" s="39"/>
      <c r="AA79" s="39">
        <v>0</v>
      </c>
      <c r="AB79" s="39"/>
      <c r="AC79" s="39"/>
      <c r="AD79" s="39"/>
      <c r="AE79" s="39">
        <v>0</v>
      </c>
      <c r="AF79" s="39"/>
      <c r="AG79" s="39"/>
      <c r="AH79" s="39"/>
      <c r="AI79" s="39">
        <v>0</v>
      </c>
      <c r="AJ79" s="39"/>
      <c r="AK79" s="39">
        <v>0</v>
      </c>
      <c r="AL79" s="40"/>
    </row>
    <row r="80" spans="1:38" ht="20.100000000000001" customHeight="1" x14ac:dyDescent="0.2">
      <c r="D80" s="47" t="s">
        <v>99</v>
      </c>
      <c r="F80" s="48">
        <v>0</v>
      </c>
      <c r="G80" s="49"/>
      <c r="H80" s="49"/>
      <c r="I80" s="49"/>
      <c r="J80" s="48">
        <v>0</v>
      </c>
      <c r="K80" s="48">
        <v>0</v>
      </c>
      <c r="L80" s="49"/>
      <c r="M80" s="48">
        <v>0</v>
      </c>
      <c r="N80" s="49"/>
      <c r="O80" s="49"/>
      <c r="P80" s="49"/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9"/>
      <c r="X80" s="48">
        <v>0</v>
      </c>
      <c r="Y80" s="48">
        <v>0</v>
      </c>
      <c r="Z80" s="49"/>
      <c r="AA80" s="48">
        <v>0</v>
      </c>
      <c r="AB80" s="49"/>
      <c r="AC80" s="49"/>
      <c r="AD80" s="49"/>
      <c r="AE80" s="48">
        <v>0</v>
      </c>
      <c r="AF80" s="49"/>
      <c r="AG80" s="49"/>
      <c r="AH80" s="49"/>
      <c r="AI80" s="48">
        <v>0</v>
      </c>
      <c r="AJ80" s="49"/>
      <c r="AK80" s="48">
        <v>0</v>
      </c>
      <c r="AL80" s="40"/>
    </row>
    <row r="81" spans="1:38" ht="20.100000000000001" customHeight="1" x14ac:dyDescent="0.2">
      <c r="D81" s="2" t="s">
        <v>114</v>
      </c>
      <c r="F81" s="39">
        <v>0</v>
      </c>
      <c r="G81" s="39"/>
      <c r="H81" s="39"/>
      <c r="I81" s="39"/>
      <c r="J81" s="39">
        <v>0</v>
      </c>
      <c r="K81" s="39">
        <v>0</v>
      </c>
      <c r="L81" s="39"/>
      <c r="M81" s="39">
        <v>0</v>
      </c>
      <c r="N81" s="39"/>
      <c r="O81" s="39"/>
      <c r="P81" s="39"/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/>
      <c r="X81" s="39">
        <v>0</v>
      </c>
      <c r="Y81" s="39">
        <v>0</v>
      </c>
      <c r="Z81" s="39"/>
      <c r="AA81" s="39">
        <v>0</v>
      </c>
      <c r="AB81" s="39"/>
      <c r="AC81" s="39"/>
      <c r="AD81" s="39"/>
      <c r="AE81" s="39">
        <v>0</v>
      </c>
      <c r="AF81" s="39"/>
      <c r="AG81" s="39"/>
      <c r="AH81" s="39"/>
      <c r="AI81" s="39">
        <v>0</v>
      </c>
      <c r="AJ81" s="39"/>
      <c r="AK81" s="39">
        <v>0</v>
      </c>
      <c r="AL81" s="40"/>
    </row>
    <row r="82" spans="1:38" ht="20.100000000000001" customHeight="1" x14ac:dyDescent="0.2">
      <c r="D82" s="47" t="s">
        <v>115</v>
      </c>
      <c r="F82" s="48">
        <v>0</v>
      </c>
      <c r="G82" s="49"/>
      <c r="H82" s="49"/>
      <c r="I82" s="49"/>
      <c r="J82" s="48">
        <v>0</v>
      </c>
      <c r="K82" s="48">
        <v>0</v>
      </c>
      <c r="L82" s="49"/>
      <c r="M82" s="48">
        <v>0</v>
      </c>
      <c r="N82" s="49"/>
      <c r="O82" s="49"/>
      <c r="P82" s="49"/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9"/>
      <c r="X82" s="48">
        <v>0</v>
      </c>
      <c r="Y82" s="48">
        <v>0</v>
      </c>
      <c r="Z82" s="49"/>
      <c r="AA82" s="48">
        <v>0</v>
      </c>
      <c r="AB82" s="49"/>
      <c r="AC82" s="49"/>
      <c r="AD82" s="49"/>
      <c r="AE82" s="48">
        <v>0</v>
      </c>
      <c r="AF82" s="49"/>
      <c r="AG82" s="49"/>
      <c r="AH82" s="49"/>
      <c r="AI82" s="48">
        <v>0</v>
      </c>
      <c r="AJ82" s="49"/>
      <c r="AK82" s="48">
        <v>0</v>
      </c>
      <c r="AL82" s="40"/>
    </row>
    <row r="83" spans="1:38" ht="20.100000000000001" customHeight="1" x14ac:dyDescent="0.2">
      <c r="D83" s="2" t="s">
        <v>116</v>
      </c>
      <c r="F83" s="39">
        <v>0</v>
      </c>
      <c r="G83" s="39"/>
      <c r="H83" s="39"/>
      <c r="I83" s="39"/>
      <c r="J83" s="39">
        <v>0</v>
      </c>
      <c r="K83" s="39">
        <v>0</v>
      </c>
      <c r="L83" s="39"/>
      <c r="M83" s="39">
        <v>0</v>
      </c>
      <c r="N83" s="39"/>
      <c r="O83" s="39"/>
      <c r="P83" s="39"/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/>
      <c r="X83" s="39">
        <v>0</v>
      </c>
      <c r="Y83" s="39">
        <v>0</v>
      </c>
      <c r="Z83" s="39"/>
      <c r="AA83" s="39">
        <v>0</v>
      </c>
      <c r="AB83" s="39"/>
      <c r="AC83" s="39"/>
      <c r="AD83" s="39"/>
      <c r="AE83" s="39">
        <v>0</v>
      </c>
      <c r="AF83" s="39"/>
      <c r="AG83" s="39"/>
      <c r="AH83" s="39"/>
      <c r="AI83" s="39">
        <v>0</v>
      </c>
      <c r="AJ83" s="39"/>
      <c r="AK83" s="39">
        <v>0</v>
      </c>
      <c r="AL83" s="40"/>
    </row>
    <row r="84" spans="1:38" ht="20.100000000000001" customHeight="1" x14ac:dyDescent="0.2">
      <c r="D84" s="47" t="s">
        <v>103</v>
      </c>
      <c r="F84" s="48">
        <v>0</v>
      </c>
      <c r="G84" s="49"/>
      <c r="H84" s="49"/>
      <c r="I84" s="49"/>
      <c r="J84" s="48">
        <v>0</v>
      </c>
      <c r="K84" s="48">
        <v>0</v>
      </c>
      <c r="L84" s="49"/>
      <c r="M84" s="48">
        <v>0</v>
      </c>
      <c r="N84" s="49"/>
      <c r="O84" s="49"/>
      <c r="P84" s="49"/>
      <c r="Q84" s="48">
        <v>0</v>
      </c>
      <c r="R84" s="48">
        <v>0</v>
      </c>
      <c r="S84" s="48">
        <v>0</v>
      </c>
      <c r="T84" s="48">
        <v>0</v>
      </c>
      <c r="U84" s="48">
        <v>0</v>
      </c>
      <c r="V84" s="48">
        <v>0</v>
      </c>
      <c r="W84" s="49"/>
      <c r="X84" s="48">
        <v>0</v>
      </c>
      <c r="Y84" s="48">
        <v>0</v>
      </c>
      <c r="Z84" s="49"/>
      <c r="AA84" s="48">
        <v>0</v>
      </c>
      <c r="AB84" s="49"/>
      <c r="AC84" s="49"/>
      <c r="AD84" s="49"/>
      <c r="AE84" s="48">
        <v>0</v>
      </c>
      <c r="AF84" s="49"/>
      <c r="AG84" s="49"/>
      <c r="AH84" s="49"/>
      <c r="AI84" s="48">
        <v>0</v>
      </c>
      <c r="AJ84" s="49"/>
      <c r="AK84" s="48">
        <v>0</v>
      </c>
      <c r="AL84" s="40"/>
    </row>
    <row r="85" spans="1:38" ht="20.100000000000001" customHeight="1" x14ac:dyDescent="0.2">
      <c r="D85" s="2" t="s">
        <v>104</v>
      </c>
      <c r="F85" s="39">
        <v>0</v>
      </c>
      <c r="G85" s="39"/>
      <c r="H85" s="39"/>
      <c r="I85" s="39"/>
      <c r="J85" s="39">
        <v>0</v>
      </c>
      <c r="K85" s="39">
        <v>0</v>
      </c>
      <c r="L85" s="39"/>
      <c r="M85" s="39">
        <v>0</v>
      </c>
      <c r="N85" s="39"/>
      <c r="O85" s="39"/>
      <c r="P85" s="39"/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/>
      <c r="X85" s="39">
        <v>0</v>
      </c>
      <c r="Y85" s="39">
        <v>0</v>
      </c>
      <c r="Z85" s="39"/>
      <c r="AA85" s="39">
        <v>0</v>
      </c>
      <c r="AB85" s="39"/>
      <c r="AC85" s="39"/>
      <c r="AD85" s="39"/>
      <c r="AE85" s="39">
        <v>0</v>
      </c>
      <c r="AF85" s="39"/>
      <c r="AG85" s="39"/>
      <c r="AH85" s="39"/>
      <c r="AI85" s="39">
        <v>0</v>
      </c>
      <c r="AJ85" s="39"/>
      <c r="AK85" s="39">
        <v>0</v>
      </c>
      <c r="AL85" s="40"/>
    </row>
    <row r="86" spans="1:38" ht="20.100000000000001" customHeight="1" x14ac:dyDescent="0.2">
      <c r="D86" s="47" t="s">
        <v>117</v>
      </c>
      <c r="F86" s="48">
        <v>0</v>
      </c>
      <c r="G86" s="49"/>
      <c r="H86" s="49"/>
      <c r="I86" s="49"/>
      <c r="J86" s="48">
        <v>0</v>
      </c>
      <c r="K86" s="48">
        <v>0</v>
      </c>
      <c r="L86" s="49"/>
      <c r="M86" s="48">
        <v>0</v>
      </c>
      <c r="N86" s="49"/>
      <c r="O86" s="49"/>
      <c r="P86" s="49"/>
      <c r="Q86" s="48">
        <v>0</v>
      </c>
      <c r="R86" s="48">
        <v>0</v>
      </c>
      <c r="S86" s="48">
        <v>0</v>
      </c>
      <c r="T86" s="48">
        <v>0</v>
      </c>
      <c r="U86" s="48">
        <v>0</v>
      </c>
      <c r="V86" s="48">
        <v>0</v>
      </c>
      <c r="W86" s="49"/>
      <c r="X86" s="48">
        <v>0</v>
      </c>
      <c r="Y86" s="48">
        <v>0</v>
      </c>
      <c r="Z86" s="49"/>
      <c r="AA86" s="48">
        <v>0</v>
      </c>
      <c r="AB86" s="49"/>
      <c r="AC86" s="49"/>
      <c r="AD86" s="49"/>
      <c r="AE86" s="48">
        <v>0</v>
      </c>
      <c r="AF86" s="49"/>
      <c r="AG86" s="49"/>
      <c r="AH86" s="49"/>
      <c r="AI86" s="48">
        <v>0</v>
      </c>
      <c r="AJ86" s="49"/>
      <c r="AK86" s="48">
        <v>0</v>
      </c>
      <c r="AL86" s="40"/>
    </row>
    <row r="87" spans="1:38" ht="20.100000000000001" customHeight="1" x14ac:dyDescent="0.2">
      <c r="D87" s="2" t="s">
        <v>106</v>
      </c>
      <c r="F87" s="39">
        <v>0</v>
      </c>
      <c r="G87" s="39"/>
      <c r="H87" s="39"/>
      <c r="I87" s="39"/>
      <c r="J87" s="39">
        <v>0</v>
      </c>
      <c r="K87" s="39">
        <v>0</v>
      </c>
      <c r="L87" s="39"/>
      <c r="M87" s="39">
        <v>0</v>
      </c>
      <c r="N87" s="39"/>
      <c r="O87" s="39"/>
      <c r="P87" s="39"/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/>
      <c r="X87" s="39">
        <v>0</v>
      </c>
      <c r="Y87" s="39">
        <v>0</v>
      </c>
      <c r="Z87" s="39"/>
      <c r="AA87" s="39">
        <v>0</v>
      </c>
      <c r="AB87" s="39"/>
      <c r="AC87" s="39"/>
      <c r="AD87" s="39"/>
      <c r="AE87" s="39">
        <v>0</v>
      </c>
      <c r="AF87" s="39"/>
      <c r="AG87" s="39"/>
      <c r="AH87" s="39"/>
      <c r="AI87" s="39">
        <v>0</v>
      </c>
      <c r="AJ87" s="39"/>
      <c r="AK87" s="39">
        <v>0</v>
      </c>
      <c r="AL87" s="40"/>
    </row>
    <row r="88" spans="1:38" ht="20.100000000000001" customHeight="1" x14ac:dyDescent="0.2">
      <c r="D88" s="47" t="s">
        <v>107</v>
      </c>
      <c r="F88" s="48">
        <v>0</v>
      </c>
      <c r="G88" s="49"/>
      <c r="H88" s="49"/>
      <c r="I88" s="49"/>
      <c r="J88" s="48">
        <v>0</v>
      </c>
      <c r="K88" s="48">
        <v>0</v>
      </c>
      <c r="L88" s="49"/>
      <c r="M88" s="48">
        <v>0</v>
      </c>
      <c r="N88" s="49"/>
      <c r="O88" s="49"/>
      <c r="P88" s="49"/>
      <c r="Q88" s="48">
        <v>0</v>
      </c>
      <c r="R88" s="48">
        <v>0</v>
      </c>
      <c r="S88" s="48">
        <v>0</v>
      </c>
      <c r="T88" s="48">
        <v>0</v>
      </c>
      <c r="U88" s="48">
        <v>0</v>
      </c>
      <c r="V88" s="48">
        <v>0</v>
      </c>
      <c r="W88" s="49"/>
      <c r="X88" s="48">
        <v>0</v>
      </c>
      <c r="Y88" s="48">
        <v>0</v>
      </c>
      <c r="Z88" s="49"/>
      <c r="AA88" s="48">
        <v>0</v>
      </c>
      <c r="AB88" s="49"/>
      <c r="AC88" s="49"/>
      <c r="AD88" s="49"/>
      <c r="AE88" s="48">
        <v>0</v>
      </c>
      <c r="AF88" s="49"/>
      <c r="AG88" s="49"/>
      <c r="AH88" s="49"/>
      <c r="AI88" s="48">
        <v>0</v>
      </c>
      <c r="AJ88" s="49"/>
      <c r="AK88" s="48">
        <v>0</v>
      </c>
      <c r="AL88" s="40"/>
    </row>
    <row r="89" spans="1:38" ht="20.100000000000001" customHeight="1" x14ac:dyDescent="0.2">
      <c r="D89" s="2" t="s">
        <v>108</v>
      </c>
      <c r="F89" s="39">
        <v>0</v>
      </c>
      <c r="G89" s="39"/>
      <c r="H89" s="39"/>
      <c r="I89" s="39"/>
      <c r="J89" s="39">
        <v>0</v>
      </c>
      <c r="K89" s="39">
        <v>0</v>
      </c>
      <c r="L89" s="39"/>
      <c r="M89" s="39">
        <v>0</v>
      </c>
      <c r="N89" s="39"/>
      <c r="O89" s="39"/>
      <c r="P89" s="39"/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/>
      <c r="X89" s="39">
        <v>0</v>
      </c>
      <c r="Y89" s="39">
        <v>0</v>
      </c>
      <c r="Z89" s="39"/>
      <c r="AA89" s="39">
        <v>0</v>
      </c>
      <c r="AB89" s="39"/>
      <c r="AC89" s="39"/>
      <c r="AD89" s="39"/>
      <c r="AE89" s="39">
        <v>0</v>
      </c>
      <c r="AF89" s="39"/>
      <c r="AG89" s="39"/>
      <c r="AH89" s="39"/>
      <c r="AI89" s="39">
        <v>0</v>
      </c>
      <c r="AJ89" s="39"/>
      <c r="AK89" s="39">
        <v>0</v>
      </c>
      <c r="AL89" s="40"/>
    </row>
    <row r="90" spans="1:38" ht="20.100000000000001" customHeight="1" x14ac:dyDescent="0.2">
      <c r="D90" s="47" t="s">
        <v>128</v>
      </c>
      <c r="F90" s="48">
        <v>0</v>
      </c>
      <c r="G90" s="49"/>
      <c r="H90" s="49"/>
      <c r="I90" s="49"/>
      <c r="J90" s="48">
        <v>0</v>
      </c>
      <c r="K90" s="48">
        <v>0</v>
      </c>
      <c r="L90" s="49"/>
      <c r="M90" s="48">
        <v>0</v>
      </c>
      <c r="N90" s="49"/>
      <c r="O90" s="49"/>
      <c r="P90" s="49"/>
      <c r="Q90" s="48">
        <v>0</v>
      </c>
      <c r="R90" s="48">
        <v>0</v>
      </c>
      <c r="S90" s="48">
        <v>0</v>
      </c>
      <c r="T90" s="48">
        <v>0</v>
      </c>
      <c r="U90" s="48">
        <v>0</v>
      </c>
      <c r="V90" s="48">
        <v>0</v>
      </c>
      <c r="W90" s="49"/>
      <c r="X90" s="48">
        <v>0</v>
      </c>
      <c r="Y90" s="48">
        <v>0</v>
      </c>
      <c r="Z90" s="49"/>
      <c r="AA90" s="48">
        <v>0</v>
      </c>
      <c r="AB90" s="49"/>
      <c r="AC90" s="49"/>
      <c r="AD90" s="49"/>
      <c r="AE90" s="48">
        <v>0</v>
      </c>
      <c r="AF90" s="49"/>
      <c r="AG90" s="49"/>
      <c r="AH90" s="49"/>
      <c r="AI90" s="48">
        <v>0</v>
      </c>
      <c r="AJ90" s="49"/>
      <c r="AK90" s="48">
        <v>0</v>
      </c>
      <c r="AL90" s="40"/>
    </row>
    <row r="91" spans="1:38" ht="20.100000000000001" customHeight="1" x14ac:dyDescent="0.2"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40"/>
    </row>
    <row r="92" spans="1:38" s="1" customFormat="1" ht="20.100000000000001" customHeight="1" x14ac:dyDescent="0.25">
      <c r="A92" s="3"/>
      <c r="B92" s="6"/>
      <c r="C92" s="51" t="s">
        <v>129</v>
      </c>
      <c r="D92" s="52"/>
      <c r="E92" s="5"/>
      <c r="F92" s="53">
        <v>0</v>
      </c>
      <c r="G92" s="54"/>
      <c r="H92" s="54"/>
      <c r="I92" s="54"/>
      <c r="J92" s="53">
        <v>0</v>
      </c>
      <c r="K92" s="53">
        <v>0</v>
      </c>
      <c r="L92" s="54"/>
      <c r="M92" s="53">
        <v>0</v>
      </c>
      <c r="N92" s="54"/>
      <c r="O92" s="54"/>
      <c r="P92" s="54"/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4"/>
      <c r="X92" s="53">
        <v>0</v>
      </c>
      <c r="Y92" s="53">
        <v>0</v>
      </c>
      <c r="Z92" s="54"/>
      <c r="AA92" s="53">
        <v>0</v>
      </c>
      <c r="AB92" s="54"/>
      <c r="AC92" s="54"/>
      <c r="AD92" s="54"/>
      <c r="AE92" s="53">
        <v>0</v>
      </c>
      <c r="AF92" s="54"/>
      <c r="AG92" s="54"/>
      <c r="AH92" s="54"/>
      <c r="AI92" s="53">
        <v>0</v>
      </c>
      <c r="AJ92" s="54"/>
      <c r="AK92" s="53">
        <v>0</v>
      </c>
      <c r="AL92" s="40"/>
    </row>
    <row r="93" spans="1:38" ht="20.100000000000001" customHeight="1" x14ac:dyDescent="0.2"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40"/>
    </row>
    <row r="94" spans="1:38" ht="20.100000000000001" customHeight="1" x14ac:dyDescent="0.2">
      <c r="C94" s="3" t="s">
        <v>130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40"/>
    </row>
    <row r="95" spans="1:38" ht="20.100000000000001" customHeight="1" x14ac:dyDescent="0.2">
      <c r="D95" s="2" t="s">
        <v>131</v>
      </c>
      <c r="F95" s="39">
        <v>0</v>
      </c>
      <c r="G95" s="39"/>
      <c r="H95" s="39"/>
      <c r="I95" s="39"/>
      <c r="J95" s="39">
        <v>0</v>
      </c>
      <c r="K95" s="39">
        <v>0</v>
      </c>
      <c r="L95" s="39"/>
      <c r="M95" s="39">
        <v>0</v>
      </c>
      <c r="N95" s="39"/>
      <c r="O95" s="39"/>
      <c r="P95" s="39"/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/>
      <c r="X95" s="39">
        <v>0</v>
      </c>
      <c r="Y95" s="39">
        <v>0</v>
      </c>
      <c r="Z95" s="39"/>
      <c r="AA95" s="39">
        <v>0</v>
      </c>
      <c r="AB95" s="39"/>
      <c r="AC95" s="39"/>
      <c r="AD95" s="39"/>
      <c r="AE95" s="39">
        <v>0</v>
      </c>
      <c r="AF95" s="39"/>
      <c r="AG95" s="39"/>
      <c r="AH95" s="39"/>
      <c r="AI95" s="39">
        <v>0</v>
      </c>
      <c r="AJ95" s="39"/>
      <c r="AK95" s="39">
        <v>0</v>
      </c>
      <c r="AL95" s="40"/>
    </row>
    <row r="96" spans="1:38" ht="20.100000000000001" customHeight="1" x14ac:dyDescent="0.2">
      <c r="D96" s="47" t="s">
        <v>132</v>
      </c>
      <c r="F96" s="48">
        <v>0</v>
      </c>
      <c r="G96" s="49"/>
      <c r="H96" s="49"/>
      <c r="I96" s="49"/>
      <c r="J96" s="48">
        <v>0</v>
      </c>
      <c r="K96" s="48">
        <v>0</v>
      </c>
      <c r="L96" s="49"/>
      <c r="M96" s="48">
        <v>0</v>
      </c>
      <c r="N96" s="49"/>
      <c r="O96" s="49"/>
      <c r="P96" s="49"/>
      <c r="Q96" s="48">
        <v>0</v>
      </c>
      <c r="R96" s="48">
        <v>0</v>
      </c>
      <c r="S96" s="48">
        <v>0</v>
      </c>
      <c r="T96" s="48">
        <v>0</v>
      </c>
      <c r="U96" s="48">
        <v>0</v>
      </c>
      <c r="V96" s="48">
        <v>0</v>
      </c>
      <c r="W96" s="49"/>
      <c r="X96" s="48">
        <v>0</v>
      </c>
      <c r="Y96" s="48">
        <v>0</v>
      </c>
      <c r="Z96" s="49"/>
      <c r="AA96" s="48">
        <v>0</v>
      </c>
      <c r="AB96" s="49"/>
      <c r="AC96" s="49"/>
      <c r="AD96" s="49"/>
      <c r="AE96" s="48">
        <v>0</v>
      </c>
      <c r="AF96" s="49"/>
      <c r="AG96" s="49"/>
      <c r="AH96" s="49"/>
      <c r="AI96" s="48">
        <v>0</v>
      </c>
      <c r="AJ96" s="49"/>
      <c r="AK96" s="48">
        <v>0</v>
      </c>
      <c r="AL96" s="40"/>
    </row>
    <row r="97" spans="1:38" ht="20.100000000000001" customHeight="1" x14ac:dyDescent="0.2"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40"/>
    </row>
    <row r="98" spans="1:38" ht="20.100000000000001" customHeight="1" x14ac:dyDescent="0.25">
      <c r="C98" s="51" t="s">
        <v>133</v>
      </c>
      <c r="D98" s="52"/>
      <c r="F98" s="53">
        <v>0</v>
      </c>
      <c r="G98" s="54"/>
      <c r="H98" s="54"/>
      <c r="I98" s="54"/>
      <c r="J98" s="53">
        <v>0</v>
      </c>
      <c r="K98" s="53">
        <v>0</v>
      </c>
      <c r="L98" s="54"/>
      <c r="M98" s="53">
        <v>0</v>
      </c>
      <c r="N98" s="54"/>
      <c r="O98" s="54"/>
      <c r="P98" s="54"/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4"/>
      <c r="X98" s="53">
        <v>0</v>
      </c>
      <c r="Y98" s="53">
        <v>0</v>
      </c>
      <c r="Z98" s="54"/>
      <c r="AA98" s="53">
        <v>0</v>
      </c>
      <c r="AB98" s="54"/>
      <c r="AC98" s="54"/>
      <c r="AD98" s="54"/>
      <c r="AE98" s="53">
        <v>0</v>
      </c>
      <c r="AF98" s="54"/>
      <c r="AG98" s="54"/>
      <c r="AH98" s="54"/>
      <c r="AI98" s="53">
        <v>0</v>
      </c>
      <c r="AJ98" s="54"/>
      <c r="AK98" s="53">
        <v>0</v>
      </c>
      <c r="AL98" s="40"/>
    </row>
    <row r="99" spans="1:38" ht="20.100000000000001" customHeight="1" x14ac:dyDescent="0.2"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40"/>
    </row>
    <row r="100" spans="1:38" ht="20.100000000000001" customHeight="1" x14ac:dyDescent="0.2">
      <c r="C100" s="3" t="s">
        <v>134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40"/>
    </row>
    <row r="101" spans="1:38" ht="20.100000000000001" customHeight="1" x14ac:dyDescent="0.2">
      <c r="D101" s="2" t="s">
        <v>122</v>
      </c>
      <c r="F101" s="39">
        <v>0</v>
      </c>
      <c r="G101" s="39"/>
      <c r="H101" s="39"/>
      <c r="I101" s="39"/>
      <c r="J101" s="39">
        <v>0</v>
      </c>
      <c r="K101" s="39">
        <v>0</v>
      </c>
      <c r="L101" s="39"/>
      <c r="M101" s="39">
        <v>0</v>
      </c>
      <c r="N101" s="39"/>
      <c r="O101" s="39"/>
      <c r="P101" s="39"/>
      <c r="Q101" s="39">
        <v>0</v>
      </c>
      <c r="R101" s="39">
        <v>0</v>
      </c>
      <c r="S101" s="39">
        <v>0</v>
      </c>
      <c r="T101" s="39">
        <v>0</v>
      </c>
      <c r="U101" s="39">
        <v>0</v>
      </c>
      <c r="V101" s="39">
        <v>0</v>
      </c>
      <c r="W101" s="39"/>
      <c r="X101" s="39">
        <v>0</v>
      </c>
      <c r="Y101" s="39">
        <v>0</v>
      </c>
      <c r="Z101" s="39"/>
      <c r="AA101" s="39">
        <v>0</v>
      </c>
      <c r="AB101" s="39"/>
      <c r="AC101" s="39"/>
      <c r="AD101" s="39"/>
      <c r="AE101" s="39">
        <v>0</v>
      </c>
      <c r="AF101" s="39"/>
      <c r="AG101" s="39"/>
      <c r="AH101" s="39"/>
      <c r="AI101" s="39">
        <v>0</v>
      </c>
      <c r="AJ101" s="39"/>
      <c r="AK101" s="39">
        <v>0</v>
      </c>
      <c r="AL101" s="40"/>
    </row>
    <row r="102" spans="1:38" ht="20.100000000000001" customHeight="1" x14ac:dyDescent="0.2">
      <c r="D102" s="47" t="s">
        <v>135</v>
      </c>
      <c r="F102" s="48">
        <v>0</v>
      </c>
      <c r="G102" s="49"/>
      <c r="H102" s="49"/>
      <c r="I102" s="49"/>
      <c r="J102" s="48">
        <v>0</v>
      </c>
      <c r="K102" s="48">
        <v>0</v>
      </c>
      <c r="L102" s="49"/>
      <c r="M102" s="48">
        <v>0</v>
      </c>
      <c r="N102" s="49"/>
      <c r="O102" s="49"/>
      <c r="P102" s="49"/>
      <c r="Q102" s="48">
        <v>0</v>
      </c>
      <c r="R102" s="48">
        <v>0</v>
      </c>
      <c r="S102" s="48">
        <v>0</v>
      </c>
      <c r="T102" s="48">
        <v>0</v>
      </c>
      <c r="U102" s="48">
        <v>0</v>
      </c>
      <c r="V102" s="48">
        <v>0</v>
      </c>
      <c r="W102" s="49"/>
      <c r="X102" s="48">
        <v>0</v>
      </c>
      <c r="Y102" s="48">
        <v>0</v>
      </c>
      <c r="Z102" s="49"/>
      <c r="AA102" s="48">
        <v>0</v>
      </c>
      <c r="AB102" s="49"/>
      <c r="AC102" s="49"/>
      <c r="AD102" s="49"/>
      <c r="AE102" s="48">
        <v>0</v>
      </c>
      <c r="AF102" s="49"/>
      <c r="AG102" s="49"/>
      <c r="AH102" s="49"/>
      <c r="AI102" s="48">
        <v>0</v>
      </c>
      <c r="AJ102" s="49"/>
      <c r="AK102" s="48">
        <v>0</v>
      </c>
      <c r="AL102" s="40"/>
    </row>
    <row r="103" spans="1:38" ht="20.100000000000001" customHeight="1" x14ac:dyDescent="0.2">
      <c r="D103" s="2" t="s">
        <v>98</v>
      </c>
      <c r="F103" s="39">
        <v>0</v>
      </c>
      <c r="G103" s="39"/>
      <c r="H103" s="39"/>
      <c r="I103" s="39"/>
      <c r="J103" s="39">
        <v>0</v>
      </c>
      <c r="K103" s="39">
        <v>0</v>
      </c>
      <c r="L103" s="39"/>
      <c r="M103" s="39">
        <v>0</v>
      </c>
      <c r="N103" s="39"/>
      <c r="O103" s="39"/>
      <c r="P103" s="39"/>
      <c r="Q103" s="39">
        <v>0</v>
      </c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39"/>
      <c r="X103" s="39">
        <v>0</v>
      </c>
      <c r="Y103" s="39">
        <v>0</v>
      </c>
      <c r="Z103" s="39"/>
      <c r="AA103" s="39">
        <v>0</v>
      </c>
      <c r="AB103" s="39"/>
      <c r="AC103" s="39"/>
      <c r="AD103" s="39"/>
      <c r="AE103" s="39">
        <v>0</v>
      </c>
      <c r="AF103" s="39"/>
      <c r="AG103" s="39"/>
      <c r="AH103" s="39"/>
      <c r="AI103" s="39">
        <v>0</v>
      </c>
      <c r="AJ103" s="39"/>
      <c r="AK103" s="39">
        <v>0</v>
      </c>
      <c r="AL103" s="40"/>
    </row>
    <row r="104" spans="1:38" ht="20.100000000000001" customHeight="1" x14ac:dyDescent="0.2">
      <c r="D104" s="47" t="s">
        <v>136</v>
      </c>
      <c r="F104" s="48">
        <v>0</v>
      </c>
      <c r="G104" s="49"/>
      <c r="H104" s="49"/>
      <c r="I104" s="49"/>
      <c r="J104" s="48">
        <v>0</v>
      </c>
      <c r="K104" s="48">
        <v>0</v>
      </c>
      <c r="L104" s="49"/>
      <c r="M104" s="48">
        <v>0</v>
      </c>
      <c r="N104" s="49"/>
      <c r="O104" s="49"/>
      <c r="P104" s="49"/>
      <c r="Q104" s="48">
        <v>0</v>
      </c>
      <c r="R104" s="48">
        <v>0</v>
      </c>
      <c r="S104" s="48">
        <v>0</v>
      </c>
      <c r="T104" s="48">
        <v>0</v>
      </c>
      <c r="U104" s="48">
        <v>0</v>
      </c>
      <c r="V104" s="48">
        <v>0</v>
      </c>
      <c r="W104" s="49"/>
      <c r="X104" s="48">
        <v>0</v>
      </c>
      <c r="Y104" s="48">
        <v>0</v>
      </c>
      <c r="Z104" s="49"/>
      <c r="AA104" s="48">
        <v>0</v>
      </c>
      <c r="AB104" s="49"/>
      <c r="AC104" s="49"/>
      <c r="AD104" s="49"/>
      <c r="AE104" s="48">
        <v>0</v>
      </c>
      <c r="AF104" s="49"/>
      <c r="AG104" s="49"/>
      <c r="AH104" s="49"/>
      <c r="AI104" s="48">
        <v>0</v>
      </c>
      <c r="AJ104" s="49"/>
      <c r="AK104" s="48">
        <v>0</v>
      </c>
      <c r="AL104" s="40"/>
    </row>
    <row r="105" spans="1:38" ht="20.100000000000001" customHeight="1" x14ac:dyDescent="0.2">
      <c r="D105" s="2" t="s">
        <v>114</v>
      </c>
      <c r="F105" s="39">
        <v>0</v>
      </c>
      <c r="G105" s="39"/>
      <c r="H105" s="39"/>
      <c r="I105" s="39"/>
      <c r="J105" s="39">
        <v>0</v>
      </c>
      <c r="K105" s="39">
        <v>0</v>
      </c>
      <c r="L105" s="39"/>
      <c r="M105" s="39">
        <v>0</v>
      </c>
      <c r="N105" s="39"/>
      <c r="O105" s="39"/>
      <c r="P105" s="39"/>
      <c r="Q105" s="39">
        <v>0</v>
      </c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39"/>
      <c r="X105" s="39">
        <v>0</v>
      </c>
      <c r="Y105" s="39">
        <v>0</v>
      </c>
      <c r="Z105" s="39"/>
      <c r="AA105" s="39">
        <v>0</v>
      </c>
      <c r="AB105" s="39"/>
      <c r="AC105" s="39"/>
      <c r="AD105" s="39"/>
      <c r="AE105" s="39">
        <v>0</v>
      </c>
      <c r="AF105" s="39"/>
      <c r="AG105" s="39"/>
      <c r="AH105" s="39"/>
      <c r="AI105" s="39">
        <v>0</v>
      </c>
      <c r="AJ105" s="39"/>
      <c r="AK105" s="39">
        <v>0</v>
      </c>
      <c r="AL105" s="40"/>
    </row>
    <row r="106" spans="1:38" ht="20.100000000000001" customHeight="1" x14ac:dyDescent="0.2">
      <c r="D106" s="47" t="s">
        <v>101</v>
      </c>
      <c r="F106" s="48">
        <v>0</v>
      </c>
      <c r="G106" s="49"/>
      <c r="H106" s="49"/>
      <c r="I106" s="49"/>
      <c r="J106" s="48">
        <v>0</v>
      </c>
      <c r="K106" s="48">
        <v>0</v>
      </c>
      <c r="L106" s="49"/>
      <c r="M106" s="48">
        <v>0</v>
      </c>
      <c r="N106" s="49"/>
      <c r="O106" s="49"/>
      <c r="P106" s="49"/>
      <c r="Q106" s="48">
        <v>0</v>
      </c>
      <c r="R106" s="48">
        <v>0</v>
      </c>
      <c r="S106" s="48">
        <v>0</v>
      </c>
      <c r="T106" s="48">
        <v>0</v>
      </c>
      <c r="U106" s="48">
        <v>0</v>
      </c>
      <c r="V106" s="48">
        <v>0</v>
      </c>
      <c r="W106" s="49"/>
      <c r="X106" s="48">
        <v>0</v>
      </c>
      <c r="Y106" s="48">
        <v>0</v>
      </c>
      <c r="Z106" s="49"/>
      <c r="AA106" s="48">
        <v>0</v>
      </c>
      <c r="AB106" s="49"/>
      <c r="AC106" s="49"/>
      <c r="AD106" s="49"/>
      <c r="AE106" s="48">
        <v>0</v>
      </c>
      <c r="AF106" s="49"/>
      <c r="AG106" s="49"/>
      <c r="AH106" s="49"/>
      <c r="AI106" s="48">
        <v>0</v>
      </c>
      <c r="AJ106" s="49"/>
      <c r="AK106" s="48">
        <v>0</v>
      </c>
      <c r="AL106" s="40"/>
    </row>
    <row r="107" spans="1:38" ht="20.100000000000001" customHeight="1" x14ac:dyDescent="0.2">
      <c r="D107" s="50" t="s">
        <v>116</v>
      </c>
      <c r="F107" s="49">
        <v>0</v>
      </c>
      <c r="G107" s="49"/>
      <c r="H107" s="49"/>
      <c r="I107" s="49"/>
      <c r="J107" s="49">
        <v>0</v>
      </c>
      <c r="K107" s="49">
        <v>0</v>
      </c>
      <c r="L107" s="49"/>
      <c r="M107" s="49">
        <v>0</v>
      </c>
      <c r="N107" s="49"/>
      <c r="O107" s="49"/>
      <c r="P107" s="49"/>
      <c r="Q107" s="49">
        <v>0</v>
      </c>
      <c r="R107" s="49">
        <v>0</v>
      </c>
      <c r="S107" s="49">
        <v>0</v>
      </c>
      <c r="T107" s="49">
        <v>0</v>
      </c>
      <c r="U107" s="49">
        <v>0</v>
      </c>
      <c r="V107" s="49">
        <v>0</v>
      </c>
      <c r="W107" s="49"/>
      <c r="X107" s="49">
        <v>0</v>
      </c>
      <c r="Y107" s="49">
        <v>0</v>
      </c>
      <c r="Z107" s="49"/>
      <c r="AA107" s="49">
        <v>0</v>
      </c>
      <c r="AB107" s="49"/>
      <c r="AC107" s="49"/>
      <c r="AD107" s="49"/>
      <c r="AE107" s="49">
        <v>0</v>
      </c>
      <c r="AF107" s="49"/>
      <c r="AG107" s="49"/>
      <c r="AH107" s="49"/>
      <c r="AI107" s="49">
        <v>0</v>
      </c>
      <c r="AJ107" s="49"/>
      <c r="AK107" s="49">
        <v>0</v>
      </c>
      <c r="AL107" s="40"/>
    </row>
    <row r="108" spans="1:38" ht="20.100000000000001" customHeight="1" x14ac:dyDescent="0.2">
      <c r="D108" s="47" t="s">
        <v>103</v>
      </c>
      <c r="F108" s="48">
        <v>0</v>
      </c>
      <c r="G108" s="49"/>
      <c r="H108" s="49"/>
      <c r="I108" s="49"/>
      <c r="J108" s="48">
        <v>0</v>
      </c>
      <c r="K108" s="48">
        <v>0</v>
      </c>
      <c r="L108" s="49"/>
      <c r="M108" s="48">
        <v>0</v>
      </c>
      <c r="N108" s="49"/>
      <c r="O108" s="49"/>
      <c r="P108" s="49"/>
      <c r="Q108" s="48">
        <v>0</v>
      </c>
      <c r="R108" s="48">
        <v>0</v>
      </c>
      <c r="S108" s="48">
        <v>0</v>
      </c>
      <c r="T108" s="48">
        <v>0</v>
      </c>
      <c r="U108" s="48">
        <v>0</v>
      </c>
      <c r="V108" s="48">
        <v>0</v>
      </c>
      <c r="W108" s="49"/>
      <c r="X108" s="48">
        <v>0</v>
      </c>
      <c r="Y108" s="48">
        <v>0</v>
      </c>
      <c r="Z108" s="49"/>
      <c r="AA108" s="48">
        <v>0</v>
      </c>
      <c r="AB108" s="49"/>
      <c r="AC108" s="49"/>
      <c r="AD108" s="49"/>
      <c r="AE108" s="48">
        <v>0</v>
      </c>
      <c r="AF108" s="49"/>
      <c r="AG108" s="49"/>
      <c r="AH108" s="49"/>
      <c r="AI108" s="48">
        <v>0</v>
      </c>
      <c r="AJ108" s="49"/>
      <c r="AK108" s="48">
        <v>0</v>
      </c>
      <c r="AL108" s="40"/>
    </row>
    <row r="109" spans="1:38" ht="20.100000000000001" customHeight="1" x14ac:dyDescent="0.2">
      <c r="D109" s="50" t="s">
        <v>137</v>
      </c>
      <c r="F109" s="49">
        <v>0</v>
      </c>
      <c r="G109" s="49"/>
      <c r="H109" s="49"/>
      <c r="I109" s="49"/>
      <c r="J109" s="49">
        <v>0</v>
      </c>
      <c r="K109" s="49">
        <v>0</v>
      </c>
      <c r="L109" s="49"/>
      <c r="M109" s="49">
        <v>0</v>
      </c>
      <c r="N109" s="49"/>
      <c r="O109" s="49"/>
      <c r="P109" s="49"/>
      <c r="Q109" s="49">
        <v>0</v>
      </c>
      <c r="R109" s="49">
        <v>0</v>
      </c>
      <c r="S109" s="49">
        <v>0</v>
      </c>
      <c r="T109" s="49">
        <v>0</v>
      </c>
      <c r="U109" s="49">
        <v>0</v>
      </c>
      <c r="V109" s="49">
        <v>0</v>
      </c>
      <c r="W109" s="49"/>
      <c r="X109" s="49">
        <v>0</v>
      </c>
      <c r="Y109" s="49">
        <v>0</v>
      </c>
      <c r="Z109" s="49"/>
      <c r="AA109" s="49">
        <v>0</v>
      </c>
      <c r="AB109" s="49"/>
      <c r="AC109" s="49"/>
      <c r="AD109" s="49"/>
      <c r="AE109" s="49">
        <v>0</v>
      </c>
      <c r="AF109" s="49"/>
      <c r="AG109" s="49"/>
      <c r="AH109" s="49"/>
      <c r="AI109" s="49">
        <v>0</v>
      </c>
      <c r="AJ109" s="49"/>
      <c r="AK109" s="49">
        <v>0</v>
      </c>
      <c r="AL109" s="40"/>
    </row>
    <row r="110" spans="1:38" ht="20.100000000000001" customHeight="1" x14ac:dyDescent="0.2"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40"/>
    </row>
    <row r="111" spans="1:38" s="1" customFormat="1" ht="20.100000000000001" customHeight="1" x14ac:dyDescent="0.25">
      <c r="A111" s="3"/>
      <c r="B111" s="6"/>
      <c r="C111" s="51" t="s">
        <v>138</v>
      </c>
      <c r="D111" s="52"/>
      <c r="E111" s="5"/>
      <c r="F111" s="53">
        <v>0</v>
      </c>
      <c r="G111" s="54"/>
      <c r="H111" s="54"/>
      <c r="I111" s="54"/>
      <c r="J111" s="53">
        <v>0</v>
      </c>
      <c r="K111" s="53">
        <v>0</v>
      </c>
      <c r="L111" s="54"/>
      <c r="M111" s="53">
        <v>0</v>
      </c>
      <c r="N111" s="54"/>
      <c r="O111" s="54"/>
      <c r="P111" s="54"/>
      <c r="Q111" s="53">
        <v>0</v>
      </c>
      <c r="R111" s="53">
        <v>0</v>
      </c>
      <c r="S111" s="53">
        <v>0</v>
      </c>
      <c r="T111" s="53">
        <v>0</v>
      </c>
      <c r="U111" s="53">
        <v>0</v>
      </c>
      <c r="V111" s="53">
        <v>0</v>
      </c>
      <c r="W111" s="54"/>
      <c r="X111" s="53">
        <v>0</v>
      </c>
      <c r="Y111" s="53">
        <v>0</v>
      </c>
      <c r="Z111" s="54"/>
      <c r="AA111" s="53">
        <v>0</v>
      </c>
      <c r="AB111" s="54"/>
      <c r="AC111" s="54"/>
      <c r="AD111" s="54"/>
      <c r="AE111" s="53">
        <v>0</v>
      </c>
      <c r="AF111" s="54"/>
      <c r="AG111" s="54"/>
      <c r="AH111" s="54"/>
      <c r="AI111" s="53">
        <v>0</v>
      </c>
      <c r="AJ111" s="54"/>
      <c r="AK111" s="53">
        <v>0</v>
      </c>
      <c r="AL111" s="40"/>
    </row>
    <row r="112" spans="1:38" s="1" customFormat="1" ht="20.100000000000001" customHeight="1" x14ac:dyDescent="0.2">
      <c r="A112" s="3"/>
      <c r="B112" s="6"/>
      <c r="C112" s="3"/>
      <c r="D112" s="3"/>
      <c r="E112" s="5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40"/>
    </row>
    <row r="113" spans="1:38" s="1" customFormat="1" ht="20.100000000000001" customHeight="1" x14ac:dyDescent="0.2">
      <c r="A113" s="3"/>
      <c r="B113" s="6"/>
      <c r="C113" s="3" t="s">
        <v>139</v>
      </c>
      <c r="D113" s="3"/>
      <c r="E113" s="5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40"/>
    </row>
    <row r="114" spans="1:38" s="1" customFormat="1" ht="20.100000000000001" customHeight="1" x14ac:dyDescent="0.2">
      <c r="A114" s="3"/>
      <c r="B114" s="6"/>
      <c r="C114" s="3"/>
      <c r="D114" s="2" t="s">
        <v>140</v>
      </c>
      <c r="E114" s="5"/>
      <c r="F114" s="39">
        <v>0</v>
      </c>
      <c r="G114" s="39"/>
      <c r="H114" s="39"/>
      <c r="I114" s="39"/>
      <c r="J114" s="39">
        <v>0</v>
      </c>
      <c r="K114" s="39">
        <v>0</v>
      </c>
      <c r="L114" s="39"/>
      <c r="M114" s="39">
        <v>0</v>
      </c>
      <c r="N114" s="39"/>
      <c r="O114" s="39"/>
      <c r="P114" s="39"/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/>
      <c r="X114" s="39">
        <v>0</v>
      </c>
      <c r="Y114" s="39">
        <v>0</v>
      </c>
      <c r="Z114" s="39"/>
      <c r="AA114" s="39">
        <v>0</v>
      </c>
      <c r="AB114" s="39"/>
      <c r="AC114" s="39"/>
      <c r="AD114" s="39"/>
      <c r="AE114" s="39">
        <v>0</v>
      </c>
      <c r="AF114" s="39"/>
      <c r="AG114" s="39"/>
      <c r="AH114" s="39"/>
      <c r="AI114" s="39">
        <v>0</v>
      </c>
      <c r="AJ114" s="39"/>
      <c r="AK114" s="39">
        <v>0</v>
      </c>
      <c r="AL114" s="40"/>
    </row>
    <row r="115" spans="1:38" ht="20.100000000000001" customHeight="1" x14ac:dyDescent="0.2">
      <c r="D115" s="47" t="s">
        <v>141</v>
      </c>
      <c r="F115" s="48">
        <v>0</v>
      </c>
      <c r="G115" s="49"/>
      <c r="H115" s="49"/>
      <c r="I115" s="49"/>
      <c r="J115" s="48">
        <v>0</v>
      </c>
      <c r="K115" s="48">
        <v>0</v>
      </c>
      <c r="L115" s="49"/>
      <c r="M115" s="48">
        <v>0</v>
      </c>
      <c r="N115" s="49"/>
      <c r="O115" s="49"/>
      <c r="P115" s="49"/>
      <c r="Q115" s="48">
        <v>0</v>
      </c>
      <c r="R115" s="48">
        <v>0</v>
      </c>
      <c r="S115" s="48">
        <v>0</v>
      </c>
      <c r="T115" s="48">
        <v>0</v>
      </c>
      <c r="U115" s="48">
        <v>0</v>
      </c>
      <c r="V115" s="48">
        <v>0</v>
      </c>
      <c r="W115" s="49"/>
      <c r="X115" s="48">
        <v>0</v>
      </c>
      <c r="Y115" s="48">
        <v>0</v>
      </c>
      <c r="Z115" s="49"/>
      <c r="AA115" s="48">
        <v>0</v>
      </c>
      <c r="AB115" s="49"/>
      <c r="AC115" s="49"/>
      <c r="AD115" s="49"/>
      <c r="AE115" s="48">
        <v>0</v>
      </c>
      <c r="AF115" s="49"/>
      <c r="AG115" s="49"/>
      <c r="AH115" s="49"/>
      <c r="AI115" s="48">
        <v>0</v>
      </c>
      <c r="AJ115" s="49"/>
      <c r="AK115" s="48">
        <v>0</v>
      </c>
      <c r="AL115" s="40"/>
    </row>
    <row r="116" spans="1:38" s="1" customFormat="1" ht="20.100000000000001" customHeight="1" x14ac:dyDescent="0.2">
      <c r="A116" s="3"/>
      <c r="B116" s="6"/>
      <c r="C116" s="3"/>
      <c r="D116" s="2" t="s">
        <v>142</v>
      </c>
      <c r="E116" s="5"/>
      <c r="F116" s="39">
        <v>0</v>
      </c>
      <c r="G116" s="39"/>
      <c r="H116" s="39"/>
      <c r="I116" s="39"/>
      <c r="J116" s="39">
        <v>0</v>
      </c>
      <c r="K116" s="39">
        <v>0</v>
      </c>
      <c r="L116" s="39"/>
      <c r="M116" s="39">
        <v>0</v>
      </c>
      <c r="N116" s="39"/>
      <c r="O116" s="39"/>
      <c r="P116" s="39"/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/>
      <c r="X116" s="39">
        <v>0</v>
      </c>
      <c r="Y116" s="39">
        <v>0</v>
      </c>
      <c r="Z116" s="39"/>
      <c r="AA116" s="39">
        <v>0</v>
      </c>
      <c r="AB116" s="39"/>
      <c r="AC116" s="39"/>
      <c r="AD116" s="39"/>
      <c r="AE116" s="39">
        <v>0</v>
      </c>
      <c r="AF116" s="39"/>
      <c r="AG116" s="39"/>
      <c r="AH116" s="39"/>
      <c r="AI116" s="39">
        <v>0</v>
      </c>
      <c r="AJ116" s="39"/>
      <c r="AK116" s="39">
        <v>0</v>
      </c>
      <c r="AL116" s="40"/>
    </row>
    <row r="117" spans="1:38" s="1" customFormat="1" ht="20.100000000000001" customHeight="1" x14ac:dyDescent="0.2">
      <c r="A117" s="3"/>
      <c r="B117" s="6"/>
      <c r="C117" s="3"/>
      <c r="D117" s="2"/>
      <c r="E117" s="5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40"/>
    </row>
    <row r="118" spans="1:38" s="1" customFormat="1" ht="20.100000000000001" customHeight="1" x14ac:dyDescent="0.25">
      <c r="A118" s="3"/>
      <c r="B118" s="6"/>
      <c r="C118" s="51" t="s">
        <v>143</v>
      </c>
      <c r="D118" s="52"/>
      <c r="E118" s="5"/>
      <c r="F118" s="53">
        <v>0</v>
      </c>
      <c r="G118" s="54"/>
      <c r="H118" s="54"/>
      <c r="I118" s="54"/>
      <c r="J118" s="53">
        <v>0</v>
      </c>
      <c r="K118" s="53">
        <v>0</v>
      </c>
      <c r="L118" s="54"/>
      <c r="M118" s="53">
        <v>0</v>
      </c>
      <c r="N118" s="54"/>
      <c r="O118" s="54"/>
      <c r="P118" s="54"/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4"/>
      <c r="X118" s="53">
        <v>0</v>
      </c>
      <c r="Y118" s="53">
        <v>0</v>
      </c>
      <c r="Z118" s="54"/>
      <c r="AA118" s="53">
        <v>0</v>
      </c>
      <c r="AB118" s="54"/>
      <c r="AC118" s="54"/>
      <c r="AD118" s="54"/>
      <c r="AE118" s="53">
        <v>0</v>
      </c>
      <c r="AF118" s="54"/>
      <c r="AG118" s="54"/>
      <c r="AH118" s="54"/>
      <c r="AI118" s="53">
        <v>0</v>
      </c>
      <c r="AJ118" s="54"/>
      <c r="AK118" s="53">
        <v>0</v>
      </c>
      <c r="AL118" s="40"/>
    </row>
    <row r="119" spans="1:38" s="1" customFormat="1" ht="20.100000000000001" customHeight="1" x14ac:dyDescent="0.2">
      <c r="A119" s="3"/>
      <c r="B119" s="6"/>
      <c r="C119" s="3"/>
      <c r="D119" s="3"/>
      <c r="E119" s="5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40"/>
    </row>
    <row r="120" spans="1:38" s="1" customFormat="1" ht="20.100000000000001" customHeight="1" x14ac:dyDescent="0.25">
      <c r="A120" s="3"/>
      <c r="B120" s="57" t="s">
        <v>144</v>
      </c>
      <c r="C120" s="58"/>
      <c r="D120" s="58"/>
      <c r="E120" s="5"/>
      <c r="F120" s="59">
        <v>1400</v>
      </c>
      <c r="G120" s="54"/>
      <c r="H120" s="54"/>
      <c r="I120" s="54"/>
      <c r="J120" s="59">
        <v>65</v>
      </c>
      <c r="K120" s="59">
        <v>0</v>
      </c>
      <c r="L120" s="54"/>
      <c r="M120" s="59">
        <v>65</v>
      </c>
      <c r="N120" s="54"/>
      <c r="O120" s="54"/>
      <c r="P120" s="54"/>
      <c r="Q120" s="59">
        <v>1</v>
      </c>
      <c r="R120" s="59">
        <v>244</v>
      </c>
      <c r="S120" s="59">
        <v>1</v>
      </c>
      <c r="T120" s="59">
        <v>0</v>
      </c>
      <c r="U120" s="59">
        <v>0</v>
      </c>
      <c r="V120" s="59">
        <v>2</v>
      </c>
      <c r="W120" s="54"/>
      <c r="X120" s="59">
        <v>19</v>
      </c>
      <c r="Y120" s="59">
        <v>4</v>
      </c>
      <c r="Z120" s="54"/>
      <c r="AA120" s="59">
        <v>271</v>
      </c>
      <c r="AB120" s="54"/>
      <c r="AC120" s="54"/>
      <c r="AD120" s="54"/>
      <c r="AE120" s="59">
        <v>1194</v>
      </c>
      <c r="AF120" s="54"/>
      <c r="AG120" s="54"/>
      <c r="AH120" s="54"/>
      <c r="AI120" s="59">
        <v>0</v>
      </c>
      <c r="AJ120" s="54"/>
      <c r="AK120" s="59">
        <v>0</v>
      </c>
      <c r="AL120" s="40"/>
    </row>
    <row r="121" spans="1:38" ht="20.100000000000001" customHeight="1" x14ac:dyDescent="0.2"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40"/>
    </row>
    <row r="122" spans="1:38" ht="20.100000000000001" customHeight="1" x14ac:dyDescent="0.2">
      <c r="B122" s="6" t="s">
        <v>145</v>
      </c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40"/>
    </row>
    <row r="123" spans="1:38" ht="20.100000000000001" customHeight="1" x14ac:dyDescent="0.2">
      <c r="C123" s="3" t="s">
        <v>0</v>
      </c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40"/>
    </row>
    <row r="124" spans="1:38" ht="20.100000000000001" customHeight="1" x14ac:dyDescent="0.2">
      <c r="D124" s="2" t="s">
        <v>96</v>
      </c>
      <c r="F124" s="39">
        <v>80</v>
      </c>
      <c r="G124" s="39"/>
      <c r="H124" s="39"/>
      <c r="I124" s="39"/>
      <c r="J124" s="39">
        <v>4</v>
      </c>
      <c r="K124" s="39">
        <v>0</v>
      </c>
      <c r="L124" s="39"/>
      <c r="M124" s="39">
        <v>4</v>
      </c>
      <c r="N124" s="39"/>
      <c r="O124" s="39"/>
      <c r="P124" s="39"/>
      <c r="Q124" s="39">
        <v>0</v>
      </c>
      <c r="R124" s="39">
        <v>13</v>
      </c>
      <c r="S124" s="39">
        <v>0</v>
      </c>
      <c r="T124" s="39">
        <v>0</v>
      </c>
      <c r="U124" s="39">
        <v>0</v>
      </c>
      <c r="V124" s="39">
        <v>0</v>
      </c>
      <c r="W124" s="39"/>
      <c r="X124" s="39">
        <v>0</v>
      </c>
      <c r="Y124" s="39">
        <v>0</v>
      </c>
      <c r="Z124" s="39"/>
      <c r="AA124" s="39">
        <v>13</v>
      </c>
      <c r="AB124" s="39"/>
      <c r="AC124" s="39"/>
      <c r="AD124" s="39"/>
      <c r="AE124" s="39">
        <v>71</v>
      </c>
      <c r="AF124" s="39"/>
      <c r="AG124" s="39"/>
      <c r="AH124" s="39"/>
      <c r="AI124" s="39">
        <v>0</v>
      </c>
      <c r="AJ124" s="39"/>
      <c r="AK124" s="39">
        <v>0</v>
      </c>
      <c r="AL124" s="40"/>
    </row>
    <row r="125" spans="1:38" ht="20.100000000000001" customHeight="1" x14ac:dyDescent="0.2">
      <c r="D125" s="47" t="s">
        <v>97</v>
      </c>
      <c r="F125" s="48">
        <v>82</v>
      </c>
      <c r="G125" s="49"/>
      <c r="H125" s="49"/>
      <c r="I125" s="49"/>
      <c r="J125" s="48">
        <v>3</v>
      </c>
      <c r="K125" s="48">
        <v>0</v>
      </c>
      <c r="L125" s="49"/>
      <c r="M125" s="48">
        <v>3</v>
      </c>
      <c r="N125" s="49"/>
      <c r="O125" s="49"/>
      <c r="P125" s="49"/>
      <c r="Q125" s="48">
        <v>1</v>
      </c>
      <c r="R125" s="48">
        <v>2</v>
      </c>
      <c r="S125" s="48">
        <v>0</v>
      </c>
      <c r="T125" s="48">
        <v>0</v>
      </c>
      <c r="U125" s="48">
        <v>0</v>
      </c>
      <c r="V125" s="48">
        <v>0</v>
      </c>
      <c r="W125" s="49"/>
      <c r="X125" s="48">
        <v>1</v>
      </c>
      <c r="Y125" s="48">
        <v>0</v>
      </c>
      <c r="Z125" s="49"/>
      <c r="AA125" s="48">
        <v>4</v>
      </c>
      <c r="AB125" s="49"/>
      <c r="AC125" s="49"/>
      <c r="AD125" s="49"/>
      <c r="AE125" s="48">
        <v>81</v>
      </c>
      <c r="AF125" s="49"/>
      <c r="AG125" s="49"/>
      <c r="AH125" s="49"/>
      <c r="AI125" s="48">
        <v>0</v>
      </c>
      <c r="AJ125" s="49"/>
      <c r="AK125" s="48">
        <v>0</v>
      </c>
      <c r="AL125" s="40"/>
    </row>
    <row r="126" spans="1:38" ht="20.100000000000001" customHeight="1" x14ac:dyDescent="0.2">
      <c r="D126" s="2" t="s">
        <v>98</v>
      </c>
      <c r="F126" s="39">
        <v>68</v>
      </c>
      <c r="G126" s="39"/>
      <c r="H126" s="39"/>
      <c r="I126" s="39"/>
      <c r="J126" s="39">
        <v>10</v>
      </c>
      <c r="K126" s="39">
        <v>0</v>
      </c>
      <c r="L126" s="39"/>
      <c r="M126" s="39">
        <v>10</v>
      </c>
      <c r="N126" s="39"/>
      <c r="O126" s="39"/>
      <c r="P126" s="39"/>
      <c r="Q126" s="39">
        <v>1</v>
      </c>
      <c r="R126" s="39">
        <v>2</v>
      </c>
      <c r="S126" s="39">
        <v>0</v>
      </c>
      <c r="T126" s="39">
        <v>0</v>
      </c>
      <c r="U126" s="39">
        <v>0</v>
      </c>
      <c r="V126" s="39">
        <v>0</v>
      </c>
      <c r="W126" s="39"/>
      <c r="X126" s="39">
        <v>3</v>
      </c>
      <c r="Y126" s="39">
        <v>1</v>
      </c>
      <c r="Z126" s="39"/>
      <c r="AA126" s="39">
        <v>7</v>
      </c>
      <c r="AB126" s="39"/>
      <c r="AC126" s="39"/>
      <c r="AD126" s="39"/>
      <c r="AE126" s="39">
        <v>71</v>
      </c>
      <c r="AF126" s="39"/>
      <c r="AG126" s="39"/>
      <c r="AH126" s="39"/>
      <c r="AI126" s="39">
        <v>0</v>
      </c>
      <c r="AJ126" s="39"/>
      <c r="AK126" s="39">
        <v>0</v>
      </c>
      <c r="AL126" s="40"/>
    </row>
    <row r="127" spans="1:38" ht="20.100000000000001" customHeight="1" x14ac:dyDescent="0.2">
      <c r="D127" s="47" t="s">
        <v>136</v>
      </c>
      <c r="F127" s="48">
        <v>79</v>
      </c>
      <c r="G127" s="49"/>
      <c r="H127" s="49"/>
      <c r="I127" s="49"/>
      <c r="J127" s="48">
        <v>3</v>
      </c>
      <c r="K127" s="48">
        <v>0</v>
      </c>
      <c r="L127" s="49"/>
      <c r="M127" s="48">
        <v>3</v>
      </c>
      <c r="N127" s="49"/>
      <c r="O127" s="49"/>
      <c r="P127" s="49"/>
      <c r="Q127" s="48">
        <v>0</v>
      </c>
      <c r="R127" s="48">
        <v>10</v>
      </c>
      <c r="S127" s="48">
        <v>0</v>
      </c>
      <c r="T127" s="48">
        <v>0</v>
      </c>
      <c r="U127" s="48">
        <v>0</v>
      </c>
      <c r="V127" s="48">
        <v>0</v>
      </c>
      <c r="W127" s="49"/>
      <c r="X127" s="48">
        <v>0</v>
      </c>
      <c r="Y127" s="48">
        <v>0</v>
      </c>
      <c r="Z127" s="49"/>
      <c r="AA127" s="48">
        <v>10</v>
      </c>
      <c r="AB127" s="49"/>
      <c r="AC127" s="49"/>
      <c r="AD127" s="49"/>
      <c r="AE127" s="48">
        <v>72</v>
      </c>
      <c r="AF127" s="49"/>
      <c r="AG127" s="49"/>
      <c r="AH127" s="49"/>
      <c r="AI127" s="48">
        <v>0</v>
      </c>
      <c r="AJ127" s="49"/>
      <c r="AK127" s="48">
        <v>0</v>
      </c>
      <c r="AL127" s="40"/>
    </row>
    <row r="128" spans="1:38" ht="20.100000000000001" customHeight="1" x14ac:dyDescent="0.2">
      <c r="D128" s="2" t="s">
        <v>114</v>
      </c>
      <c r="F128" s="39">
        <v>4</v>
      </c>
      <c r="G128" s="39"/>
      <c r="H128" s="39"/>
      <c r="I128" s="39"/>
      <c r="J128" s="39">
        <v>0</v>
      </c>
      <c r="K128" s="39">
        <v>0</v>
      </c>
      <c r="L128" s="39"/>
      <c r="M128" s="39">
        <v>0</v>
      </c>
      <c r="N128" s="39"/>
      <c r="O128" s="39"/>
      <c r="P128" s="39"/>
      <c r="Q128" s="39">
        <v>0</v>
      </c>
      <c r="R128" s="39">
        <v>3</v>
      </c>
      <c r="S128" s="39">
        <v>0</v>
      </c>
      <c r="T128" s="39">
        <v>0</v>
      </c>
      <c r="U128" s="39">
        <v>0</v>
      </c>
      <c r="V128" s="39">
        <v>0</v>
      </c>
      <c r="W128" s="39"/>
      <c r="X128" s="39">
        <v>0</v>
      </c>
      <c r="Y128" s="39">
        <v>1</v>
      </c>
      <c r="Z128" s="39"/>
      <c r="AA128" s="39">
        <v>4</v>
      </c>
      <c r="AB128" s="39"/>
      <c r="AC128" s="39"/>
      <c r="AD128" s="39"/>
      <c r="AE128" s="39">
        <v>0</v>
      </c>
      <c r="AF128" s="39"/>
      <c r="AG128" s="39"/>
      <c r="AH128" s="39"/>
      <c r="AI128" s="39">
        <v>0</v>
      </c>
      <c r="AJ128" s="39"/>
      <c r="AK128" s="39">
        <v>0</v>
      </c>
      <c r="AL128" s="40"/>
    </row>
    <row r="129" spans="1:38" ht="20.100000000000001" customHeight="1" x14ac:dyDescent="0.2">
      <c r="D129" s="47" t="s">
        <v>115</v>
      </c>
      <c r="F129" s="48">
        <v>95</v>
      </c>
      <c r="G129" s="49"/>
      <c r="H129" s="49"/>
      <c r="I129" s="49"/>
      <c r="J129" s="48">
        <v>10</v>
      </c>
      <c r="K129" s="48">
        <v>0</v>
      </c>
      <c r="L129" s="49"/>
      <c r="M129" s="48">
        <v>10</v>
      </c>
      <c r="N129" s="49"/>
      <c r="O129" s="49"/>
      <c r="P129" s="49"/>
      <c r="Q129" s="48">
        <v>0</v>
      </c>
      <c r="R129" s="48">
        <v>8</v>
      </c>
      <c r="S129" s="48">
        <v>0</v>
      </c>
      <c r="T129" s="48">
        <v>0</v>
      </c>
      <c r="U129" s="48">
        <v>0</v>
      </c>
      <c r="V129" s="48">
        <v>1</v>
      </c>
      <c r="W129" s="49"/>
      <c r="X129" s="48">
        <v>4</v>
      </c>
      <c r="Y129" s="48">
        <v>0</v>
      </c>
      <c r="Z129" s="49"/>
      <c r="AA129" s="48">
        <v>13</v>
      </c>
      <c r="AB129" s="49"/>
      <c r="AC129" s="49"/>
      <c r="AD129" s="49"/>
      <c r="AE129" s="48">
        <v>92</v>
      </c>
      <c r="AF129" s="49"/>
      <c r="AG129" s="49"/>
      <c r="AH129" s="49"/>
      <c r="AI129" s="48">
        <v>0</v>
      </c>
      <c r="AJ129" s="49"/>
      <c r="AK129" s="48">
        <v>0</v>
      </c>
      <c r="AL129" s="40"/>
    </row>
    <row r="130" spans="1:38" ht="20.100000000000001" customHeight="1" x14ac:dyDescent="0.2">
      <c r="D130" s="50" t="s">
        <v>116</v>
      </c>
      <c r="F130" s="49">
        <v>11</v>
      </c>
      <c r="G130" s="49"/>
      <c r="H130" s="49"/>
      <c r="I130" s="49"/>
      <c r="J130" s="49">
        <v>2</v>
      </c>
      <c r="K130" s="49">
        <v>0</v>
      </c>
      <c r="L130" s="49"/>
      <c r="M130" s="49">
        <v>2</v>
      </c>
      <c r="N130" s="49"/>
      <c r="O130" s="49"/>
      <c r="P130" s="49"/>
      <c r="Q130" s="49">
        <v>0</v>
      </c>
      <c r="R130" s="49">
        <v>0</v>
      </c>
      <c r="S130" s="49">
        <v>0</v>
      </c>
      <c r="T130" s="49">
        <v>0</v>
      </c>
      <c r="U130" s="49">
        <v>0</v>
      </c>
      <c r="V130" s="49">
        <v>0</v>
      </c>
      <c r="W130" s="49"/>
      <c r="X130" s="49">
        <v>1</v>
      </c>
      <c r="Y130" s="49">
        <v>0</v>
      </c>
      <c r="Z130" s="49"/>
      <c r="AA130" s="49">
        <v>1</v>
      </c>
      <c r="AB130" s="49"/>
      <c r="AC130" s="49"/>
      <c r="AD130" s="49"/>
      <c r="AE130" s="49">
        <v>12</v>
      </c>
      <c r="AF130" s="49"/>
      <c r="AG130" s="49"/>
      <c r="AH130" s="49"/>
      <c r="AI130" s="49">
        <v>0</v>
      </c>
      <c r="AJ130" s="49"/>
      <c r="AK130" s="49">
        <v>0</v>
      </c>
      <c r="AL130" s="40"/>
    </row>
    <row r="131" spans="1:38" ht="20.100000000000001" customHeight="1" x14ac:dyDescent="0.2"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40"/>
    </row>
    <row r="132" spans="1:38" s="1" customFormat="1" ht="20.100000000000001" customHeight="1" x14ac:dyDescent="0.25">
      <c r="A132" s="3"/>
      <c r="B132" s="6"/>
      <c r="C132" s="51" t="s">
        <v>120</v>
      </c>
      <c r="D132" s="52"/>
      <c r="E132" s="5"/>
      <c r="F132" s="53">
        <v>419</v>
      </c>
      <c r="G132" s="54"/>
      <c r="H132" s="54"/>
      <c r="I132" s="54"/>
      <c r="J132" s="53">
        <v>32</v>
      </c>
      <c r="K132" s="53">
        <v>0</v>
      </c>
      <c r="L132" s="54"/>
      <c r="M132" s="53">
        <v>32</v>
      </c>
      <c r="N132" s="54"/>
      <c r="O132" s="54"/>
      <c r="P132" s="54"/>
      <c r="Q132" s="53">
        <v>2</v>
      </c>
      <c r="R132" s="53">
        <v>38</v>
      </c>
      <c r="S132" s="53">
        <v>0</v>
      </c>
      <c r="T132" s="53">
        <v>0</v>
      </c>
      <c r="U132" s="53">
        <v>0</v>
      </c>
      <c r="V132" s="53">
        <v>1</v>
      </c>
      <c r="W132" s="54"/>
      <c r="X132" s="53">
        <v>9</v>
      </c>
      <c r="Y132" s="53">
        <v>2</v>
      </c>
      <c r="Z132" s="54"/>
      <c r="AA132" s="53">
        <v>52</v>
      </c>
      <c r="AB132" s="54"/>
      <c r="AC132" s="54"/>
      <c r="AD132" s="54"/>
      <c r="AE132" s="53">
        <v>399</v>
      </c>
      <c r="AF132" s="54"/>
      <c r="AG132" s="54"/>
      <c r="AH132" s="54"/>
      <c r="AI132" s="53">
        <v>0</v>
      </c>
      <c r="AJ132" s="54"/>
      <c r="AK132" s="53">
        <v>0</v>
      </c>
      <c r="AL132" s="40"/>
    </row>
    <row r="133" spans="1:38" ht="20.100000000000001" customHeight="1" x14ac:dyDescent="0.2"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40"/>
    </row>
    <row r="134" spans="1:38" ht="20.100000000000001" customHeight="1" x14ac:dyDescent="0.2">
      <c r="B134" s="5"/>
      <c r="C134" s="3" t="s">
        <v>146</v>
      </c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40"/>
    </row>
    <row r="135" spans="1:38" ht="20.100000000000001" customHeight="1" x14ac:dyDescent="0.2">
      <c r="D135" s="2" t="s">
        <v>147</v>
      </c>
      <c r="F135" s="39">
        <v>0</v>
      </c>
      <c r="G135" s="39"/>
      <c r="H135" s="39"/>
      <c r="I135" s="39"/>
      <c r="J135" s="39">
        <v>0</v>
      </c>
      <c r="K135" s="39">
        <v>0</v>
      </c>
      <c r="L135" s="39"/>
      <c r="M135" s="39">
        <v>0</v>
      </c>
      <c r="N135" s="39"/>
      <c r="O135" s="39"/>
      <c r="P135" s="39"/>
      <c r="Q135" s="39">
        <v>0</v>
      </c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39"/>
      <c r="X135" s="39">
        <v>0</v>
      </c>
      <c r="Y135" s="39">
        <v>0</v>
      </c>
      <c r="Z135" s="39"/>
      <c r="AA135" s="39">
        <v>0</v>
      </c>
      <c r="AB135" s="39"/>
      <c r="AC135" s="39"/>
      <c r="AD135" s="39"/>
      <c r="AE135" s="39">
        <v>0</v>
      </c>
      <c r="AF135" s="39"/>
      <c r="AG135" s="39"/>
      <c r="AH135" s="39"/>
      <c r="AI135" s="39">
        <v>0</v>
      </c>
      <c r="AJ135" s="39"/>
      <c r="AK135" s="39">
        <v>0</v>
      </c>
      <c r="AL135" s="40"/>
    </row>
    <row r="136" spans="1:38" ht="20.100000000000001" customHeight="1" x14ac:dyDescent="0.2">
      <c r="D136" s="47" t="s">
        <v>148</v>
      </c>
      <c r="F136" s="48">
        <v>0</v>
      </c>
      <c r="G136" s="49"/>
      <c r="H136" s="49"/>
      <c r="I136" s="49"/>
      <c r="J136" s="48">
        <v>0</v>
      </c>
      <c r="K136" s="48">
        <v>0</v>
      </c>
      <c r="L136" s="49"/>
      <c r="M136" s="48">
        <v>0</v>
      </c>
      <c r="N136" s="49"/>
      <c r="O136" s="49"/>
      <c r="P136" s="49"/>
      <c r="Q136" s="48">
        <v>0</v>
      </c>
      <c r="R136" s="48">
        <v>0</v>
      </c>
      <c r="S136" s="48">
        <v>0</v>
      </c>
      <c r="T136" s="48">
        <v>0</v>
      </c>
      <c r="U136" s="48">
        <v>0</v>
      </c>
      <c r="V136" s="48">
        <v>0</v>
      </c>
      <c r="W136" s="49"/>
      <c r="X136" s="48">
        <v>0</v>
      </c>
      <c r="Y136" s="48">
        <v>0</v>
      </c>
      <c r="Z136" s="49"/>
      <c r="AA136" s="48">
        <v>0</v>
      </c>
      <c r="AB136" s="49"/>
      <c r="AC136" s="49"/>
      <c r="AD136" s="49"/>
      <c r="AE136" s="48">
        <v>0</v>
      </c>
      <c r="AF136" s="49"/>
      <c r="AG136" s="49"/>
      <c r="AH136" s="49"/>
      <c r="AI136" s="48">
        <v>0</v>
      </c>
      <c r="AJ136" s="49"/>
      <c r="AK136" s="48">
        <v>0</v>
      </c>
      <c r="AL136" s="40"/>
    </row>
    <row r="137" spans="1:38" ht="20.100000000000001" customHeight="1" x14ac:dyDescent="0.2">
      <c r="D137" s="2" t="s">
        <v>149</v>
      </c>
      <c r="F137" s="39">
        <v>0</v>
      </c>
      <c r="G137" s="39"/>
      <c r="H137" s="39"/>
      <c r="I137" s="39"/>
      <c r="J137" s="39">
        <v>0</v>
      </c>
      <c r="K137" s="39">
        <v>0</v>
      </c>
      <c r="L137" s="39"/>
      <c r="M137" s="39">
        <v>0</v>
      </c>
      <c r="N137" s="39"/>
      <c r="O137" s="39"/>
      <c r="P137" s="39"/>
      <c r="Q137" s="39">
        <v>0</v>
      </c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39"/>
      <c r="X137" s="39">
        <v>0</v>
      </c>
      <c r="Y137" s="39">
        <v>0</v>
      </c>
      <c r="Z137" s="39"/>
      <c r="AA137" s="39">
        <v>0</v>
      </c>
      <c r="AB137" s="39"/>
      <c r="AC137" s="39"/>
      <c r="AD137" s="39"/>
      <c r="AE137" s="39">
        <v>0</v>
      </c>
      <c r="AF137" s="39"/>
      <c r="AG137" s="39"/>
      <c r="AH137" s="39"/>
      <c r="AI137" s="39">
        <v>0</v>
      </c>
      <c r="AJ137" s="39"/>
      <c r="AK137" s="39">
        <v>0</v>
      </c>
      <c r="AL137" s="40"/>
    </row>
    <row r="138" spans="1:38" ht="20.100000000000001" customHeight="1" x14ac:dyDescent="0.2">
      <c r="D138" s="47" t="s">
        <v>150</v>
      </c>
      <c r="F138" s="48">
        <v>0</v>
      </c>
      <c r="G138" s="49"/>
      <c r="H138" s="49"/>
      <c r="I138" s="49"/>
      <c r="J138" s="48">
        <v>0</v>
      </c>
      <c r="K138" s="48">
        <v>0</v>
      </c>
      <c r="L138" s="49"/>
      <c r="M138" s="48">
        <v>0</v>
      </c>
      <c r="N138" s="49"/>
      <c r="O138" s="49"/>
      <c r="P138" s="49"/>
      <c r="Q138" s="48">
        <v>0</v>
      </c>
      <c r="R138" s="48">
        <v>0</v>
      </c>
      <c r="S138" s="48">
        <v>0</v>
      </c>
      <c r="T138" s="48">
        <v>0</v>
      </c>
      <c r="U138" s="48">
        <v>0</v>
      </c>
      <c r="V138" s="48">
        <v>0</v>
      </c>
      <c r="W138" s="49"/>
      <c r="X138" s="48">
        <v>0</v>
      </c>
      <c r="Y138" s="48">
        <v>0</v>
      </c>
      <c r="Z138" s="49"/>
      <c r="AA138" s="48">
        <v>0</v>
      </c>
      <c r="AB138" s="49"/>
      <c r="AC138" s="49"/>
      <c r="AD138" s="49"/>
      <c r="AE138" s="48">
        <v>0</v>
      </c>
      <c r="AF138" s="49"/>
      <c r="AG138" s="49"/>
      <c r="AH138" s="49"/>
      <c r="AI138" s="48">
        <v>0</v>
      </c>
      <c r="AJ138" s="49"/>
      <c r="AK138" s="48">
        <v>0</v>
      </c>
      <c r="AL138" s="40"/>
    </row>
    <row r="139" spans="1:38" ht="20.100000000000001" customHeight="1" x14ac:dyDescent="0.2">
      <c r="D139" s="2" t="s">
        <v>151</v>
      </c>
      <c r="F139" s="39">
        <v>0</v>
      </c>
      <c r="G139" s="39"/>
      <c r="H139" s="39"/>
      <c r="I139" s="39"/>
      <c r="J139" s="39">
        <v>0</v>
      </c>
      <c r="K139" s="39">
        <v>0</v>
      </c>
      <c r="L139" s="39"/>
      <c r="M139" s="39">
        <v>0</v>
      </c>
      <c r="N139" s="39"/>
      <c r="O139" s="39"/>
      <c r="P139" s="39"/>
      <c r="Q139" s="39">
        <v>0</v>
      </c>
      <c r="R139" s="39">
        <v>0</v>
      </c>
      <c r="S139" s="39">
        <v>0</v>
      </c>
      <c r="T139" s="39">
        <v>0</v>
      </c>
      <c r="U139" s="39">
        <v>0</v>
      </c>
      <c r="V139" s="39">
        <v>0</v>
      </c>
      <c r="W139" s="39"/>
      <c r="X139" s="39">
        <v>0</v>
      </c>
      <c r="Y139" s="39">
        <v>0</v>
      </c>
      <c r="Z139" s="39"/>
      <c r="AA139" s="39">
        <v>0</v>
      </c>
      <c r="AB139" s="39"/>
      <c r="AC139" s="39"/>
      <c r="AD139" s="39"/>
      <c r="AE139" s="39">
        <v>0</v>
      </c>
      <c r="AF139" s="39"/>
      <c r="AG139" s="39"/>
      <c r="AH139" s="39"/>
      <c r="AI139" s="39">
        <v>0</v>
      </c>
      <c r="AJ139" s="39"/>
      <c r="AK139" s="39">
        <v>0</v>
      </c>
      <c r="AL139" s="40"/>
    </row>
    <row r="140" spans="1:38" ht="20.100000000000001" customHeight="1" x14ac:dyDescent="0.2">
      <c r="D140" s="47" t="s">
        <v>152</v>
      </c>
      <c r="F140" s="48">
        <v>0</v>
      </c>
      <c r="G140" s="49"/>
      <c r="H140" s="49"/>
      <c r="I140" s="49"/>
      <c r="J140" s="48">
        <v>0</v>
      </c>
      <c r="K140" s="48">
        <v>0</v>
      </c>
      <c r="L140" s="49"/>
      <c r="M140" s="48">
        <v>0</v>
      </c>
      <c r="N140" s="49"/>
      <c r="O140" s="49"/>
      <c r="P140" s="49"/>
      <c r="Q140" s="48">
        <v>0</v>
      </c>
      <c r="R140" s="48">
        <v>0</v>
      </c>
      <c r="S140" s="48">
        <v>0</v>
      </c>
      <c r="T140" s="48">
        <v>0</v>
      </c>
      <c r="U140" s="48">
        <v>0</v>
      </c>
      <c r="V140" s="48">
        <v>0</v>
      </c>
      <c r="W140" s="49"/>
      <c r="X140" s="48">
        <v>0</v>
      </c>
      <c r="Y140" s="48">
        <v>0</v>
      </c>
      <c r="Z140" s="49"/>
      <c r="AA140" s="48">
        <v>0</v>
      </c>
      <c r="AB140" s="49"/>
      <c r="AC140" s="49"/>
      <c r="AD140" s="49"/>
      <c r="AE140" s="48">
        <v>0</v>
      </c>
      <c r="AF140" s="49"/>
      <c r="AG140" s="49"/>
      <c r="AH140" s="49"/>
      <c r="AI140" s="48">
        <v>0</v>
      </c>
      <c r="AJ140" s="49"/>
      <c r="AK140" s="48">
        <v>0</v>
      </c>
      <c r="AL140" s="40"/>
    </row>
    <row r="141" spans="1:38" ht="20.100000000000001" customHeight="1" x14ac:dyDescent="0.2"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40"/>
    </row>
    <row r="142" spans="1:38" s="1" customFormat="1" ht="20.100000000000001" customHeight="1" x14ac:dyDescent="0.25">
      <c r="A142" s="3"/>
      <c r="B142" s="6"/>
      <c r="C142" s="51" t="s">
        <v>153</v>
      </c>
      <c r="D142" s="52"/>
      <c r="E142" s="5"/>
      <c r="F142" s="53">
        <v>0</v>
      </c>
      <c r="G142" s="54"/>
      <c r="H142" s="54"/>
      <c r="I142" s="54"/>
      <c r="J142" s="53">
        <v>0</v>
      </c>
      <c r="K142" s="53">
        <v>0</v>
      </c>
      <c r="L142" s="54"/>
      <c r="M142" s="53">
        <v>0</v>
      </c>
      <c r="N142" s="54"/>
      <c r="O142" s="54"/>
      <c r="P142" s="54"/>
      <c r="Q142" s="53">
        <v>0</v>
      </c>
      <c r="R142" s="53">
        <v>0</v>
      </c>
      <c r="S142" s="53">
        <v>0</v>
      </c>
      <c r="T142" s="53">
        <v>0</v>
      </c>
      <c r="U142" s="53">
        <v>0</v>
      </c>
      <c r="V142" s="53">
        <v>0</v>
      </c>
      <c r="W142" s="54"/>
      <c r="X142" s="53">
        <v>0</v>
      </c>
      <c r="Y142" s="53">
        <v>0</v>
      </c>
      <c r="Z142" s="54"/>
      <c r="AA142" s="53">
        <v>0</v>
      </c>
      <c r="AB142" s="54"/>
      <c r="AC142" s="54"/>
      <c r="AD142" s="54"/>
      <c r="AE142" s="53">
        <v>0</v>
      </c>
      <c r="AF142" s="54"/>
      <c r="AG142" s="54"/>
      <c r="AH142" s="54"/>
      <c r="AI142" s="53">
        <v>0</v>
      </c>
      <c r="AJ142" s="54"/>
      <c r="AK142" s="53">
        <v>0</v>
      </c>
      <c r="AL142" s="40"/>
    </row>
    <row r="143" spans="1:38" ht="20.100000000000001" customHeight="1" x14ac:dyDescent="0.2"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40"/>
    </row>
    <row r="144" spans="1:38" ht="20.100000000000001" customHeight="1" x14ac:dyDescent="0.2">
      <c r="C144" s="3" t="s">
        <v>154</v>
      </c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40"/>
    </row>
    <row r="145" spans="1:38" ht="20.100000000000001" customHeight="1" x14ac:dyDescent="0.2">
      <c r="D145" s="2" t="s">
        <v>122</v>
      </c>
      <c r="F145" s="39">
        <v>112</v>
      </c>
      <c r="G145" s="39"/>
      <c r="H145" s="39"/>
      <c r="I145" s="39"/>
      <c r="J145" s="39">
        <v>5</v>
      </c>
      <c r="K145" s="39">
        <v>0</v>
      </c>
      <c r="L145" s="39"/>
      <c r="M145" s="39">
        <v>5</v>
      </c>
      <c r="N145" s="39"/>
      <c r="O145" s="39"/>
      <c r="P145" s="39"/>
      <c r="Q145" s="39">
        <v>0</v>
      </c>
      <c r="R145" s="39">
        <v>21</v>
      </c>
      <c r="S145" s="39">
        <v>0</v>
      </c>
      <c r="T145" s="39">
        <v>0</v>
      </c>
      <c r="U145" s="39">
        <v>0</v>
      </c>
      <c r="V145" s="39">
        <v>1</v>
      </c>
      <c r="W145" s="39"/>
      <c r="X145" s="39">
        <v>3</v>
      </c>
      <c r="Y145" s="39">
        <v>0</v>
      </c>
      <c r="Z145" s="39"/>
      <c r="AA145" s="39">
        <v>25</v>
      </c>
      <c r="AB145" s="39"/>
      <c r="AC145" s="39"/>
      <c r="AD145" s="39"/>
      <c r="AE145" s="39">
        <v>92</v>
      </c>
      <c r="AF145" s="39"/>
      <c r="AG145" s="39"/>
      <c r="AH145" s="39"/>
      <c r="AI145" s="39">
        <v>0</v>
      </c>
      <c r="AJ145" s="39"/>
      <c r="AK145" s="39">
        <v>0</v>
      </c>
      <c r="AL145" s="40"/>
    </row>
    <row r="146" spans="1:38" ht="20.100000000000001" customHeight="1" x14ac:dyDescent="0.2">
      <c r="D146" s="47" t="s">
        <v>135</v>
      </c>
      <c r="F146" s="48">
        <v>55</v>
      </c>
      <c r="G146" s="49"/>
      <c r="H146" s="49"/>
      <c r="I146" s="49"/>
      <c r="J146" s="48">
        <v>2</v>
      </c>
      <c r="K146" s="48">
        <v>0</v>
      </c>
      <c r="L146" s="49"/>
      <c r="M146" s="48">
        <v>2</v>
      </c>
      <c r="N146" s="49"/>
      <c r="O146" s="49"/>
      <c r="P146" s="49"/>
      <c r="Q146" s="48">
        <v>0</v>
      </c>
      <c r="R146" s="48">
        <v>17</v>
      </c>
      <c r="S146" s="48">
        <v>0</v>
      </c>
      <c r="T146" s="48">
        <v>0</v>
      </c>
      <c r="U146" s="48">
        <v>0</v>
      </c>
      <c r="V146" s="48">
        <v>0</v>
      </c>
      <c r="W146" s="49"/>
      <c r="X146" s="48">
        <v>1</v>
      </c>
      <c r="Y146" s="48">
        <v>0</v>
      </c>
      <c r="Z146" s="49"/>
      <c r="AA146" s="48">
        <v>18</v>
      </c>
      <c r="AB146" s="49"/>
      <c r="AC146" s="49"/>
      <c r="AD146" s="49"/>
      <c r="AE146" s="48">
        <v>39</v>
      </c>
      <c r="AF146" s="49"/>
      <c r="AG146" s="49"/>
      <c r="AH146" s="49"/>
      <c r="AI146" s="48">
        <v>0</v>
      </c>
      <c r="AJ146" s="49"/>
      <c r="AK146" s="48">
        <v>0</v>
      </c>
      <c r="AL146" s="40"/>
    </row>
    <row r="147" spans="1:38" ht="20.100000000000001" customHeight="1" x14ac:dyDescent="0.2">
      <c r="D147" s="2" t="s">
        <v>113</v>
      </c>
      <c r="F147" s="39">
        <v>28</v>
      </c>
      <c r="G147" s="39"/>
      <c r="H147" s="39"/>
      <c r="I147" s="39"/>
      <c r="J147" s="39">
        <v>0</v>
      </c>
      <c r="K147" s="39">
        <v>0</v>
      </c>
      <c r="L147" s="39"/>
      <c r="M147" s="39">
        <v>0</v>
      </c>
      <c r="N147" s="39"/>
      <c r="O147" s="39"/>
      <c r="P147" s="39"/>
      <c r="Q147" s="39">
        <v>0</v>
      </c>
      <c r="R147" s="39">
        <v>9</v>
      </c>
      <c r="S147" s="39">
        <v>0</v>
      </c>
      <c r="T147" s="39">
        <v>0</v>
      </c>
      <c r="U147" s="39">
        <v>0</v>
      </c>
      <c r="V147" s="39">
        <v>0</v>
      </c>
      <c r="W147" s="39"/>
      <c r="X147" s="39">
        <v>0</v>
      </c>
      <c r="Y147" s="39">
        <v>0</v>
      </c>
      <c r="Z147" s="39"/>
      <c r="AA147" s="39">
        <v>9</v>
      </c>
      <c r="AB147" s="39"/>
      <c r="AC147" s="39"/>
      <c r="AD147" s="39"/>
      <c r="AE147" s="39">
        <v>19</v>
      </c>
      <c r="AF147" s="39"/>
      <c r="AG147" s="39"/>
      <c r="AH147" s="39"/>
      <c r="AI147" s="39">
        <v>0</v>
      </c>
      <c r="AJ147" s="39"/>
      <c r="AK147" s="39">
        <v>0</v>
      </c>
      <c r="AL147" s="40"/>
    </row>
    <row r="148" spans="1:38" ht="20.100000000000001" customHeight="1" x14ac:dyDescent="0.2">
      <c r="D148" s="47" t="s">
        <v>136</v>
      </c>
      <c r="F148" s="48">
        <v>43</v>
      </c>
      <c r="G148" s="49"/>
      <c r="H148" s="49"/>
      <c r="I148" s="49"/>
      <c r="J148" s="48">
        <v>2</v>
      </c>
      <c r="K148" s="48">
        <v>0</v>
      </c>
      <c r="L148" s="49"/>
      <c r="M148" s="48">
        <v>2</v>
      </c>
      <c r="N148" s="49"/>
      <c r="O148" s="49"/>
      <c r="P148" s="49"/>
      <c r="Q148" s="48">
        <v>0</v>
      </c>
      <c r="R148" s="48">
        <v>4</v>
      </c>
      <c r="S148" s="48">
        <v>0</v>
      </c>
      <c r="T148" s="48">
        <v>0</v>
      </c>
      <c r="U148" s="48">
        <v>0</v>
      </c>
      <c r="V148" s="48">
        <v>0</v>
      </c>
      <c r="W148" s="49"/>
      <c r="X148" s="48">
        <v>4</v>
      </c>
      <c r="Y148" s="48">
        <v>0</v>
      </c>
      <c r="Z148" s="49"/>
      <c r="AA148" s="48">
        <v>8</v>
      </c>
      <c r="AB148" s="49"/>
      <c r="AC148" s="49"/>
      <c r="AD148" s="49"/>
      <c r="AE148" s="48">
        <v>37</v>
      </c>
      <c r="AF148" s="49"/>
      <c r="AG148" s="49"/>
      <c r="AH148" s="49"/>
      <c r="AI148" s="48">
        <v>0</v>
      </c>
      <c r="AJ148" s="49"/>
      <c r="AK148" s="48">
        <v>0</v>
      </c>
      <c r="AL148" s="40"/>
    </row>
    <row r="149" spans="1:38" ht="20.100000000000001" customHeight="1" x14ac:dyDescent="0.2">
      <c r="D149" s="2" t="s">
        <v>114</v>
      </c>
      <c r="F149" s="39">
        <v>114</v>
      </c>
      <c r="G149" s="39"/>
      <c r="H149" s="39"/>
      <c r="I149" s="39"/>
      <c r="J149" s="39">
        <v>14</v>
      </c>
      <c r="K149" s="39">
        <v>0</v>
      </c>
      <c r="L149" s="39"/>
      <c r="M149" s="39">
        <v>14</v>
      </c>
      <c r="N149" s="39"/>
      <c r="O149" s="39"/>
      <c r="P149" s="39"/>
      <c r="Q149" s="39">
        <v>0</v>
      </c>
      <c r="R149" s="39">
        <v>13</v>
      </c>
      <c r="S149" s="39">
        <v>0</v>
      </c>
      <c r="T149" s="39">
        <v>0</v>
      </c>
      <c r="U149" s="39">
        <v>0</v>
      </c>
      <c r="V149" s="39">
        <v>0</v>
      </c>
      <c r="W149" s="39"/>
      <c r="X149" s="39">
        <v>4</v>
      </c>
      <c r="Y149" s="39">
        <v>2</v>
      </c>
      <c r="Z149" s="39"/>
      <c r="AA149" s="39">
        <v>19</v>
      </c>
      <c r="AB149" s="39"/>
      <c r="AC149" s="39"/>
      <c r="AD149" s="39"/>
      <c r="AE149" s="39">
        <v>109</v>
      </c>
      <c r="AF149" s="39"/>
      <c r="AG149" s="39"/>
      <c r="AH149" s="39"/>
      <c r="AI149" s="39">
        <v>0</v>
      </c>
      <c r="AJ149" s="39"/>
      <c r="AK149" s="39">
        <v>0</v>
      </c>
      <c r="AL149" s="40"/>
    </row>
    <row r="150" spans="1:38" ht="20.100000000000001" customHeight="1" x14ac:dyDescent="0.2">
      <c r="D150" s="47" t="s">
        <v>115</v>
      </c>
      <c r="F150" s="48">
        <v>173</v>
      </c>
      <c r="G150" s="49"/>
      <c r="H150" s="49"/>
      <c r="I150" s="49"/>
      <c r="J150" s="48">
        <v>2</v>
      </c>
      <c r="K150" s="48">
        <v>0</v>
      </c>
      <c r="L150" s="49"/>
      <c r="M150" s="48">
        <v>2</v>
      </c>
      <c r="N150" s="49"/>
      <c r="O150" s="49"/>
      <c r="P150" s="49"/>
      <c r="Q150" s="48">
        <v>2</v>
      </c>
      <c r="R150" s="48">
        <v>11</v>
      </c>
      <c r="S150" s="48">
        <v>0</v>
      </c>
      <c r="T150" s="48">
        <v>0</v>
      </c>
      <c r="U150" s="48">
        <v>0</v>
      </c>
      <c r="V150" s="48">
        <v>1</v>
      </c>
      <c r="W150" s="49"/>
      <c r="X150" s="48">
        <v>0</v>
      </c>
      <c r="Y150" s="48">
        <v>0</v>
      </c>
      <c r="Z150" s="49"/>
      <c r="AA150" s="48">
        <v>14</v>
      </c>
      <c r="AB150" s="49"/>
      <c r="AC150" s="49"/>
      <c r="AD150" s="49"/>
      <c r="AE150" s="48">
        <v>161</v>
      </c>
      <c r="AF150" s="49"/>
      <c r="AG150" s="49"/>
      <c r="AH150" s="49"/>
      <c r="AI150" s="48">
        <v>0</v>
      </c>
      <c r="AJ150" s="49"/>
      <c r="AK150" s="48">
        <v>0</v>
      </c>
      <c r="AL150" s="40"/>
    </row>
    <row r="151" spans="1:38" ht="20.100000000000001" customHeight="1" x14ac:dyDescent="0.2">
      <c r="D151" s="2" t="s">
        <v>102</v>
      </c>
      <c r="F151" s="39">
        <v>93</v>
      </c>
      <c r="G151" s="39"/>
      <c r="H151" s="39"/>
      <c r="I151" s="39"/>
      <c r="J151" s="39">
        <v>3</v>
      </c>
      <c r="K151" s="39">
        <v>0</v>
      </c>
      <c r="L151" s="39"/>
      <c r="M151" s="39">
        <v>3</v>
      </c>
      <c r="N151" s="39"/>
      <c r="O151" s="39"/>
      <c r="P151" s="39"/>
      <c r="Q151" s="39">
        <v>0</v>
      </c>
      <c r="R151" s="39">
        <v>15</v>
      </c>
      <c r="S151" s="39">
        <v>0</v>
      </c>
      <c r="T151" s="39">
        <v>0</v>
      </c>
      <c r="U151" s="39">
        <v>0</v>
      </c>
      <c r="V151" s="39">
        <v>0</v>
      </c>
      <c r="W151" s="39"/>
      <c r="X151" s="39">
        <v>3</v>
      </c>
      <c r="Y151" s="39">
        <v>0</v>
      </c>
      <c r="Z151" s="39"/>
      <c r="AA151" s="39">
        <v>18</v>
      </c>
      <c r="AB151" s="39"/>
      <c r="AC151" s="39"/>
      <c r="AD151" s="39"/>
      <c r="AE151" s="39">
        <v>78</v>
      </c>
      <c r="AF151" s="39"/>
      <c r="AG151" s="39"/>
      <c r="AH151" s="39"/>
      <c r="AI151" s="39">
        <v>0</v>
      </c>
      <c r="AJ151" s="39"/>
      <c r="AK151" s="39">
        <v>0</v>
      </c>
      <c r="AL151" s="40"/>
    </row>
    <row r="152" spans="1:38" ht="20.100000000000001" customHeight="1" x14ac:dyDescent="0.2">
      <c r="D152" s="47" t="s">
        <v>155</v>
      </c>
      <c r="F152" s="48">
        <v>1</v>
      </c>
      <c r="G152" s="49"/>
      <c r="H152" s="49"/>
      <c r="I152" s="49"/>
      <c r="J152" s="48">
        <v>0</v>
      </c>
      <c r="K152" s="48">
        <v>0</v>
      </c>
      <c r="L152" s="49"/>
      <c r="M152" s="48">
        <v>0</v>
      </c>
      <c r="N152" s="49"/>
      <c r="O152" s="49"/>
      <c r="P152" s="49"/>
      <c r="Q152" s="48">
        <v>0</v>
      </c>
      <c r="R152" s="48">
        <v>1</v>
      </c>
      <c r="S152" s="48">
        <v>0</v>
      </c>
      <c r="T152" s="48">
        <v>0</v>
      </c>
      <c r="U152" s="48">
        <v>0</v>
      </c>
      <c r="V152" s="48">
        <v>0</v>
      </c>
      <c r="W152" s="49"/>
      <c r="X152" s="48">
        <v>0</v>
      </c>
      <c r="Y152" s="48">
        <v>0</v>
      </c>
      <c r="Z152" s="49"/>
      <c r="AA152" s="48">
        <v>1</v>
      </c>
      <c r="AB152" s="49"/>
      <c r="AC152" s="49"/>
      <c r="AD152" s="49"/>
      <c r="AE152" s="48">
        <v>0</v>
      </c>
      <c r="AF152" s="49"/>
      <c r="AG152" s="49"/>
      <c r="AH152" s="49"/>
      <c r="AI152" s="48">
        <v>0</v>
      </c>
      <c r="AJ152" s="49"/>
      <c r="AK152" s="48">
        <v>0</v>
      </c>
      <c r="AL152" s="40"/>
    </row>
    <row r="153" spans="1:38" ht="20.100000000000001" customHeight="1" x14ac:dyDescent="0.2">
      <c r="D153" s="2" t="s">
        <v>104</v>
      </c>
      <c r="F153" s="39">
        <v>81</v>
      </c>
      <c r="G153" s="39"/>
      <c r="H153" s="39"/>
      <c r="I153" s="39"/>
      <c r="J153" s="39">
        <v>5</v>
      </c>
      <c r="K153" s="39">
        <v>0</v>
      </c>
      <c r="L153" s="39"/>
      <c r="M153" s="39">
        <v>5</v>
      </c>
      <c r="N153" s="39"/>
      <c r="O153" s="39"/>
      <c r="P153" s="39"/>
      <c r="Q153" s="39">
        <v>2</v>
      </c>
      <c r="R153" s="39">
        <v>2</v>
      </c>
      <c r="S153" s="39">
        <v>0</v>
      </c>
      <c r="T153" s="39">
        <v>0</v>
      </c>
      <c r="U153" s="39">
        <v>0</v>
      </c>
      <c r="V153" s="39">
        <v>0</v>
      </c>
      <c r="W153" s="39"/>
      <c r="X153" s="39">
        <v>1</v>
      </c>
      <c r="Y153" s="39">
        <v>0</v>
      </c>
      <c r="Z153" s="39"/>
      <c r="AA153" s="39">
        <v>5</v>
      </c>
      <c r="AB153" s="39"/>
      <c r="AC153" s="39"/>
      <c r="AD153" s="39"/>
      <c r="AE153" s="39">
        <v>81</v>
      </c>
      <c r="AF153" s="39"/>
      <c r="AG153" s="39"/>
      <c r="AH153" s="39"/>
      <c r="AI153" s="39">
        <v>0</v>
      </c>
      <c r="AJ153" s="39"/>
      <c r="AK153" s="39">
        <v>0</v>
      </c>
      <c r="AL153" s="40"/>
    </row>
    <row r="154" spans="1:38" ht="20.100000000000001" customHeight="1" x14ac:dyDescent="0.2">
      <c r="D154" s="47" t="s">
        <v>105</v>
      </c>
      <c r="F154" s="48">
        <v>52</v>
      </c>
      <c r="G154" s="49"/>
      <c r="H154" s="49"/>
      <c r="I154" s="49"/>
      <c r="J154" s="48">
        <v>0</v>
      </c>
      <c r="K154" s="48">
        <v>0</v>
      </c>
      <c r="L154" s="49"/>
      <c r="M154" s="48">
        <v>0</v>
      </c>
      <c r="N154" s="49"/>
      <c r="O154" s="49"/>
      <c r="P154" s="49"/>
      <c r="Q154" s="48">
        <v>0</v>
      </c>
      <c r="R154" s="48">
        <v>1</v>
      </c>
      <c r="S154" s="48">
        <v>0</v>
      </c>
      <c r="T154" s="48">
        <v>0</v>
      </c>
      <c r="U154" s="48">
        <v>0</v>
      </c>
      <c r="V154" s="48">
        <v>0</v>
      </c>
      <c r="W154" s="49"/>
      <c r="X154" s="48">
        <v>4</v>
      </c>
      <c r="Y154" s="48">
        <v>0</v>
      </c>
      <c r="Z154" s="49"/>
      <c r="AA154" s="48">
        <v>5</v>
      </c>
      <c r="AB154" s="49"/>
      <c r="AC154" s="49"/>
      <c r="AD154" s="49"/>
      <c r="AE154" s="48">
        <v>47</v>
      </c>
      <c r="AF154" s="49"/>
      <c r="AG154" s="49"/>
      <c r="AH154" s="49"/>
      <c r="AI154" s="48">
        <v>0</v>
      </c>
      <c r="AJ154" s="49"/>
      <c r="AK154" s="48">
        <v>0</v>
      </c>
      <c r="AL154" s="40"/>
    </row>
    <row r="155" spans="1:38" ht="20.100000000000001" customHeight="1" x14ac:dyDescent="0.2">
      <c r="D155" s="2" t="s">
        <v>156</v>
      </c>
      <c r="F155" s="39">
        <v>34</v>
      </c>
      <c r="G155" s="39"/>
      <c r="H155" s="39"/>
      <c r="I155" s="39"/>
      <c r="J155" s="39">
        <v>4</v>
      </c>
      <c r="K155" s="39">
        <v>0</v>
      </c>
      <c r="L155" s="39"/>
      <c r="M155" s="39">
        <v>4</v>
      </c>
      <c r="N155" s="39"/>
      <c r="O155" s="39"/>
      <c r="P155" s="39"/>
      <c r="Q155" s="39">
        <v>0</v>
      </c>
      <c r="R155" s="39">
        <v>5</v>
      </c>
      <c r="S155" s="39">
        <v>0</v>
      </c>
      <c r="T155" s="39">
        <v>0</v>
      </c>
      <c r="U155" s="39">
        <v>0</v>
      </c>
      <c r="V155" s="39">
        <v>0</v>
      </c>
      <c r="W155" s="39"/>
      <c r="X155" s="39">
        <v>1</v>
      </c>
      <c r="Y155" s="39">
        <v>0</v>
      </c>
      <c r="Z155" s="39"/>
      <c r="AA155" s="39">
        <v>6</v>
      </c>
      <c r="AB155" s="39"/>
      <c r="AC155" s="39"/>
      <c r="AD155" s="39"/>
      <c r="AE155" s="39">
        <v>32</v>
      </c>
      <c r="AF155" s="39"/>
      <c r="AG155" s="39"/>
      <c r="AH155" s="39"/>
      <c r="AI155" s="39">
        <v>0</v>
      </c>
      <c r="AJ155" s="39"/>
      <c r="AK155" s="39">
        <v>0</v>
      </c>
      <c r="AL155" s="40"/>
    </row>
    <row r="156" spans="1:38" ht="20.100000000000001" customHeight="1" x14ac:dyDescent="0.2">
      <c r="D156" s="47" t="s">
        <v>157</v>
      </c>
      <c r="F156" s="48">
        <v>93</v>
      </c>
      <c r="G156" s="49"/>
      <c r="H156" s="49"/>
      <c r="I156" s="49"/>
      <c r="J156" s="48">
        <v>4</v>
      </c>
      <c r="K156" s="48">
        <v>0</v>
      </c>
      <c r="L156" s="49"/>
      <c r="M156" s="48">
        <v>4</v>
      </c>
      <c r="N156" s="49"/>
      <c r="O156" s="49"/>
      <c r="P156" s="49"/>
      <c r="Q156" s="48">
        <v>0</v>
      </c>
      <c r="R156" s="48">
        <v>8</v>
      </c>
      <c r="S156" s="48">
        <v>0</v>
      </c>
      <c r="T156" s="48">
        <v>0</v>
      </c>
      <c r="U156" s="48">
        <v>0</v>
      </c>
      <c r="V156" s="48">
        <v>0</v>
      </c>
      <c r="W156" s="49"/>
      <c r="X156" s="48">
        <v>2</v>
      </c>
      <c r="Y156" s="48">
        <v>1</v>
      </c>
      <c r="Z156" s="49"/>
      <c r="AA156" s="48">
        <v>11</v>
      </c>
      <c r="AB156" s="49"/>
      <c r="AC156" s="49"/>
      <c r="AD156" s="49"/>
      <c r="AE156" s="48">
        <v>86</v>
      </c>
      <c r="AF156" s="49"/>
      <c r="AG156" s="49"/>
      <c r="AH156" s="49"/>
      <c r="AI156" s="48">
        <v>0</v>
      </c>
      <c r="AJ156" s="49"/>
      <c r="AK156" s="48">
        <v>0</v>
      </c>
      <c r="AL156" s="40"/>
    </row>
    <row r="157" spans="1:38" ht="20.100000000000001" customHeight="1" x14ac:dyDescent="0.2">
      <c r="D157" s="2" t="s">
        <v>158</v>
      </c>
      <c r="F157" s="39">
        <v>34</v>
      </c>
      <c r="G157" s="39"/>
      <c r="H157" s="39"/>
      <c r="I157" s="39"/>
      <c r="J157" s="39">
        <v>0</v>
      </c>
      <c r="K157" s="39">
        <v>0</v>
      </c>
      <c r="L157" s="39"/>
      <c r="M157" s="39">
        <v>0</v>
      </c>
      <c r="N157" s="39"/>
      <c r="O157" s="39"/>
      <c r="P157" s="39"/>
      <c r="Q157" s="39">
        <v>0</v>
      </c>
      <c r="R157" s="39">
        <v>9</v>
      </c>
      <c r="S157" s="39">
        <v>0</v>
      </c>
      <c r="T157" s="39">
        <v>0</v>
      </c>
      <c r="U157" s="39">
        <v>0</v>
      </c>
      <c r="V157" s="39">
        <v>0</v>
      </c>
      <c r="W157" s="39"/>
      <c r="X157" s="39">
        <v>0</v>
      </c>
      <c r="Y157" s="39">
        <v>0</v>
      </c>
      <c r="Z157" s="39"/>
      <c r="AA157" s="39">
        <v>9</v>
      </c>
      <c r="AB157" s="39"/>
      <c r="AC157" s="39"/>
      <c r="AD157" s="39"/>
      <c r="AE157" s="39">
        <v>25</v>
      </c>
      <c r="AF157" s="39"/>
      <c r="AG157" s="39"/>
      <c r="AH157" s="39"/>
      <c r="AI157" s="39">
        <v>0</v>
      </c>
      <c r="AJ157" s="39"/>
      <c r="AK157" s="39">
        <v>0</v>
      </c>
      <c r="AL157" s="40"/>
    </row>
    <row r="158" spans="1:38" ht="20.100000000000001" customHeight="1" x14ac:dyDescent="0.2">
      <c r="D158" s="47" t="s">
        <v>128</v>
      </c>
      <c r="F158" s="48">
        <v>26</v>
      </c>
      <c r="G158" s="49"/>
      <c r="H158" s="49"/>
      <c r="I158" s="49"/>
      <c r="J158" s="48">
        <v>3</v>
      </c>
      <c r="K158" s="48">
        <v>0</v>
      </c>
      <c r="L158" s="49"/>
      <c r="M158" s="48">
        <v>3</v>
      </c>
      <c r="N158" s="49"/>
      <c r="O158" s="49"/>
      <c r="P158" s="49"/>
      <c r="Q158" s="48">
        <v>0</v>
      </c>
      <c r="R158" s="48">
        <v>5</v>
      </c>
      <c r="S158" s="48">
        <v>0</v>
      </c>
      <c r="T158" s="48">
        <v>0</v>
      </c>
      <c r="U158" s="48">
        <v>0</v>
      </c>
      <c r="V158" s="48">
        <v>0</v>
      </c>
      <c r="W158" s="49"/>
      <c r="X158" s="48">
        <v>0</v>
      </c>
      <c r="Y158" s="48">
        <v>0</v>
      </c>
      <c r="Z158" s="49"/>
      <c r="AA158" s="48">
        <v>5</v>
      </c>
      <c r="AB158" s="49"/>
      <c r="AC158" s="49"/>
      <c r="AD158" s="49"/>
      <c r="AE158" s="48">
        <v>24</v>
      </c>
      <c r="AF158" s="49"/>
      <c r="AG158" s="49"/>
      <c r="AH158" s="49"/>
      <c r="AI158" s="48">
        <v>0</v>
      </c>
      <c r="AJ158" s="49"/>
      <c r="AK158" s="48">
        <v>0</v>
      </c>
      <c r="AL158" s="40"/>
    </row>
    <row r="159" spans="1:38" ht="20.100000000000001" customHeight="1" x14ac:dyDescent="0.2"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40"/>
    </row>
    <row r="160" spans="1:38" s="1" customFormat="1" ht="20.100000000000001" customHeight="1" x14ac:dyDescent="0.25">
      <c r="A160" s="3"/>
      <c r="B160" s="6"/>
      <c r="C160" s="51" t="s">
        <v>159</v>
      </c>
      <c r="D160" s="52"/>
      <c r="E160" s="5"/>
      <c r="F160" s="53">
        <v>939</v>
      </c>
      <c r="G160" s="54"/>
      <c r="H160" s="54"/>
      <c r="I160" s="54"/>
      <c r="J160" s="53">
        <v>44</v>
      </c>
      <c r="K160" s="53">
        <v>0</v>
      </c>
      <c r="L160" s="54"/>
      <c r="M160" s="53">
        <v>44</v>
      </c>
      <c r="N160" s="54"/>
      <c r="O160" s="54"/>
      <c r="P160" s="54"/>
      <c r="Q160" s="53">
        <v>4</v>
      </c>
      <c r="R160" s="53">
        <v>121</v>
      </c>
      <c r="S160" s="53">
        <v>0</v>
      </c>
      <c r="T160" s="53">
        <v>0</v>
      </c>
      <c r="U160" s="53">
        <v>0</v>
      </c>
      <c r="V160" s="53">
        <v>2</v>
      </c>
      <c r="W160" s="54"/>
      <c r="X160" s="53">
        <v>23</v>
      </c>
      <c r="Y160" s="53">
        <v>3</v>
      </c>
      <c r="Z160" s="54"/>
      <c r="AA160" s="53">
        <v>153</v>
      </c>
      <c r="AB160" s="54"/>
      <c r="AC160" s="54"/>
      <c r="AD160" s="54"/>
      <c r="AE160" s="53">
        <v>830</v>
      </c>
      <c r="AF160" s="54"/>
      <c r="AG160" s="54"/>
      <c r="AH160" s="54"/>
      <c r="AI160" s="53">
        <v>0</v>
      </c>
      <c r="AJ160" s="54"/>
      <c r="AK160" s="53">
        <v>0</v>
      </c>
      <c r="AL160" s="40"/>
    </row>
    <row r="161" spans="1:38" ht="20.100000000000001" customHeight="1" x14ac:dyDescent="0.2"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40"/>
    </row>
    <row r="162" spans="1:38" s="1" customFormat="1" ht="20.100000000000001" customHeight="1" x14ac:dyDescent="0.25">
      <c r="A162" s="3"/>
      <c r="B162" s="57" t="s">
        <v>160</v>
      </c>
      <c r="C162" s="58"/>
      <c r="D162" s="58"/>
      <c r="E162" s="5"/>
      <c r="F162" s="59">
        <v>1358</v>
      </c>
      <c r="G162" s="54"/>
      <c r="H162" s="54"/>
      <c r="I162" s="54"/>
      <c r="J162" s="59">
        <v>76</v>
      </c>
      <c r="K162" s="59">
        <v>0</v>
      </c>
      <c r="L162" s="54"/>
      <c r="M162" s="59">
        <v>76</v>
      </c>
      <c r="N162" s="54"/>
      <c r="O162" s="54"/>
      <c r="P162" s="54"/>
      <c r="Q162" s="59">
        <v>6</v>
      </c>
      <c r="R162" s="59">
        <v>159</v>
      </c>
      <c r="S162" s="59">
        <v>0</v>
      </c>
      <c r="T162" s="59">
        <v>0</v>
      </c>
      <c r="U162" s="59">
        <v>0</v>
      </c>
      <c r="V162" s="59">
        <v>3</v>
      </c>
      <c r="W162" s="54"/>
      <c r="X162" s="59">
        <v>32</v>
      </c>
      <c r="Y162" s="59">
        <v>5</v>
      </c>
      <c r="Z162" s="54"/>
      <c r="AA162" s="59">
        <v>205</v>
      </c>
      <c r="AB162" s="54"/>
      <c r="AC162" s="54"/>
      <c r="AD162" s="54"/>
      <c r="AE162" s="59">
        <v>1229</v>
      </c>
      <c r="AF162" s="54"/>
      <c r="AG162" s="54"/>
      <c r="AH162" s="54"/>
      <c r="AI162" s="59">
        <v>0</v>
      </c>
      <c r="AJ162" s="54"/>
      <c r="AK162" s="59">
        <v>0</v>
      </c>
      <c r="AL162" s="40"/>
    </row>
    <row r="163" spans="1:38" ht="20.100000000000001" customHeight="1" x14ac:dyDescent="0.2"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40"/>
    </row>
    <row r="164" spans="1:38" ht="20.100000000000001" customHeight="1" x14ac:dyDescent="0.2">
      <c r="B164" s="6" t="s">
        <v>161</v>
      </c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40"/>
    </row>
    <row r="165" spans="1:38" ht="20.100000000000001" customHeight="1" x14ac:dyDescent="0.2">
      <c r="C165" s="3" t="s">
        <v>95</v>
      </c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40"/>
    </row>
    <row r="166" spans="1:38" ht="20.100000000000001" customHeight="1" x14ac:dyDescent="0.2">
      <c r="D166" s="2" t="s">
        <v>122</v>
      </c>
      <c r="F166" s="39">
        <v>0</v>
      </c>
      <c r="G166" s="39"/>
      <c r="H166" s="39"/>
      <c r="I166" s="39"/>
      <c r="J166" s="39">
        <v>0</v>
      </c>
      <c r="K166" s="39">
        <v>0</v>
      </c>
      <c r="L166" s="39"/>
      <c r="M166" s="39">
        <v>0</v>
      </c>
      <c r="N166" s="39"/>
      <c r="O166" s="39"/>
      <c r="P166" s="39"/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/>
      <c r="X166" s="39">
        <v>0</v>
      </c>
      <c r="Y166" s="39">
        <v>0</v>
      </c>
      <c r="Z166" s="39"/>
      <c r="AA166" s="39">
        <v>0</v>
      </c>
      <c r="AB166" s="39"/>
      <c r="AC166" s="39"/>
      <c r="AD166" s="39"/>
      <c r="AE166" s="39">
        <v>0</v>
      </c>
      <c r="AF166" s="39"/>
      <c r="AG166" s="39"/>
      <c r="AH166" s="39"/>
      <c r="AI166" s="39">
        <v>0</v>
      </c>
      <c r="AJ166" s="39"/>
      <c r="AK166" s="39">
        <v>0</v>
      </c>
      <c r="AL166" s="40"/>
    </row>
    <row r="167" spans="1:38" ht="20.100000000000001" customHeight="1" x14ac:dyDescent="0.2">
      <c r="D167" s="47" t="s">
        <v>135</v>
      </c>
      <c r="F167" s="48">
        <v>0</v>
      </c>
      <c r="G167" s="49"/>
      <c r="H167" s="49"/>
      <c r="I167" s="49"/>
      <c r="J167" s="48">
        <v>0</v>
      </c>
      <c r="K167" s="48">
        <v>0</v>
      </c>
      <c r="L167" s="49"/>
      <c r="M167" s="48">
        <v>0</v>
      </c>
      <c r="N167" s="49"/>
      <c r="O167" s="49"/>
      <c r="P167" s="49"/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9"/>
      <c r="X167" s="48">
        <v>0</v>
      </c>
      <c r="Y167" s="48">
        <v>0</v>
      </c>
      <c r="Z167" s="49"/>
      <c r="AA167" s="48">
        <v>0</v>
      </c>
      <c r="AB167" s="49"/>
      <c r="AC167" s="49"/>
      <c r="AD167" s="49"/>
      <c r="AE167" s="48">
        <v>0</v>
      </c>
      <c r="AF167" s="49"/>
      <c r="AG167" s="49"/>
      <c r="AH167" s="49"/>
      <c r="AI167" s="48">
        <v>0</v>
      </c>
      <c r="AJ167" s="49"/>
      <c r="AK167" s="48">
        <v>0</v>
      </c>
      <c r="AL167" s="40"/>
    </row>
    <row r="168" spans="1:38" ht="20.100000000000001" customHeight="1" x14ac:dyDescent="0.2">
      <c r="D168" s="2" t="s">
        <v>113</v>
      </c>
      <c r="F168" s="39">
        <v>0</v>
      </c>
      <c r="G168" s="39"/>
      <c r="H168" s="39"/>
      <c r="I168" s="39"/>
      <c r="J168" s="39">
        <v>0</v>
      </c>
      <c r="K168" s="39">
        <v>0</v>
      </c>
      <c r="L168" s="39"/>
      <c r="M168" s="39">
        <v>0</v>
      </c>
      <c r="N168" s="39"/>
      <c r="O168" s="39"/>
      <c r="P168" s="39"/>
      <c r="Q168" s="39">
        <v>0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39"/>
      <c r="X168" s="39">
        <v>0</v>
      </c>
      <c r="Y168" s="39">
        <v>0</v>
      </c>
      <c r="Z168" s="39"/>
      <c r="AA168" s="39">
        <v>0</v>
      </c>
      <c r="AB168" s="39"/>
      <c r="AC168" s="39"/>
      <c r="AD168" s="39"/>
      <c r="AE168" s="39">
        <v>0</v>
      </c>
      <c r="AF168" s="39"/>
      <c r="AG168" s="39"/>
      <c r="AH168" s="39"/>
      <c r="AI168" s="39">
        <v>0</v>
      </c>
      <c r="AJ168" s="39"/>
      <c r="AK168" s="39">
        <v>0</v>
      </c>
      <c r="AL168" s="40"/>
    </row>
    <row r="169" spans="1:38" ht="20.100000000000001" customHeight="1" x14ac:dyDescent="0.2">
      <c r="D169" s="47" t="s">
        <v>99</v>
      </c>
      <c r="F169" s="48">
        <v>0</v>
      </c>
      <c r="G169" s="49"/>
      <c r="H169" s="49"/>
      <c r="I169" s="49"/>
      <c r="J169" s="48">
        <v>0</v>
      </c>
      <c r="K169" s="48">
        <v>0</v>
      </c>
      <c r="L169" s="49"/>
      <c r="M169" s="48">
        <v>0</v>
      </c>
      <c r="N169" s="49"/>
      <c r="O169" s="49"/>
      <c r="P169" s="49"/>
      <c r="Q169" s="48">
        <v>0</v>
      </c>
      <c r="R169" s="48">
        <v>0</v>
      </c>
      <c r="S169" s="48">
        <v>0</v>
      </c>
      <c r="T169" s="48">
        <v>0</v>
      </c>
      <c r="U169" s="48">
        <v>0</v>
      </c>
      <c r="V169" s="48">
        <v>0</v>
      </c>
      <c r="W169" s="49"/>
      <c r="X169" s="48">
        <v>0</v>
      </c>
      <c r="Y169" s="48">
        <v>0</v>
      </c>
      <c r="Z169" s="49"/>
      <c r="AA169" s="48">
        <v>0</v>
      </c>
      <c r="AB169" s="49"/>
      <c r="AC169" s="49"/>
      <c r="AD169" s="49"/>
      <c r="AE169" s="48">
        <v>0</v>
      </c>
      <c r="AF169" s="49"/>
      <c r="AG169" s="49"/>
      <c r="AH169" s="49"/>
      <c r="AI169" s="48">
        <v>0</v>
      </c>
      <c r="AJ169" s="49"/>
      <c r="AK169" s="48">
        <v>0</v>
      </c>
      <c r="AL169" s="40"/>
    </row>
    <row r="170" spans="1:38" ht="20.100000000000001" customHeight="1" x14ac:dyDescent="0.2">
      <c r="D170" s="2" t="s">
        <v>114</v>
      </c>
      <c r="F170" s="39">
        <v>0</v>
      </c>
      <c r="G170" s="39"/>
      <c r="H170" s="39"/>
      <c r="I170" s="39"/>
      <c r="J170" s="39">
        <v>0</v>
      </c>
      <c r="K170" s="39">
        <v>0</v>
      </c>
      <c r="L170" s="39"/>
      <c r="M170" s="39">
        <v>0</v>
      </c>
      <c r="N170" s="39"/>
      <c r="O170" s="39"/>
      <c r="P170" s="39"/>
      <c r="Q170" s="39">
        <v>0</v>
      </c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39"/>
      <c r="X170" s="39">
        <v>0</v>
      </c>
      <c r="Y170" s="39">
        <v>0</v>
      </c>
      <c r="Z170" s="39"/>
      <c r="AA170" s="39">
        <v>0</v>
      </c>
      <c r="AB170" s="39"/>
      <c r="AC170" s="39"/>
      <c r="AD170" s="39"/>
      <c r="AE170" s="39">
        <v>0</v>
      </c>
      <c r="AF170" s="39"/>
      <c r="AG170" s="39"/>
      <c r="AH170" s="39"/>
      <c r="AI170" s="39">
        <v>0</v>
      </c>
      <c r="AJ170" s="39"/>
      <c r="AK170" s="39">
        <v>0</v>
      </c>
      <c r="AL170" s="40"/>
    </row>
    <row r="171" spans="1:38" ht="20.100000000000001" customHeight="1" x14ac:dyDescent="0.2">
      <c r="D171" s="47" t="s">
        <v>101</v>
      </c>
      <c r="F171" s="48">
        <v>0</v>
      </c>
      <c r="G171" s="49"/>
      <c r="H171" s="49"/>
      <c r="I171" s="49"/>
      <c r="J171" s="48">
        <v>0</v>
      </c>
      <c r="K171" s="48">
        <v>0</v>
      </c>
      <c r="L171" s="49"/>
      <c r="M171" s="48">
        <v>0</v>
      </c>
      <c r="N171" s="49"/>
      <c r="O171" s="49"/>
      <c r="P171" s="49"/>
      <c r="Q171" s="48">
        <v>0</v>
      </c>
      <c r="R171" s="48">
        <v>0</v>
      </c>
      <c r="S171" s="48">
        <v>0</v>
      </c>
      <c r="T171" s="48">
        <v>0</v>
      </c>
      <c r="U171" s="48">
        <v>0</v>
      </c>
      <c r="V171" s="48">
        <v>0</v>
      </c>
      <c r="W171" s="49"/>
      <c r="X171" s="48">
        <v>0</v>
      </c>
      <c r="Y171" s="48">
        <v>0</v>
      </c>
      <c r="Z171" s="49"/>
      <c r="AA171" s="48">
        <v>0</v>
      </c>
      <c r="AB171" s="49"/>
      <c r="AC171" s="49"/>
      <c r="AD171" s="49"/>
      <c r="AE171" s="48">
        <v>0</v>
      </c>
      <c r="AF171" s="49"/>
      <c r="AG171" s="49"/>
      <c r="AH171" s="49"/>
      <c r="AI171" s="48">
        <v>0</v>
      </c>
      <c r="AJ171" s="49"/>
      <c r="AK171" s="48">
        <v>0</v>
      </c>
      <c r="AL171" s="40"/>
    </row>
    <row r="172" spans="1:38" ht="20.100000000000001" customHeight="1" x14ac:dyDescent="0.2">
      <c r="D172" s="50" t="s">
        <v>102</v>
      </c>
      <c r="F172" s="49">
        <v>0</v>
      </c>
      <c r="G172" s="49"/>
      <c r="H172" s="49"/>
      <c r="I172" s="49"/>
      <c r="J172" s="49">
        <v>0</v>
      </c>
      <c r="K172" s="49">
        <v>0</v>
      </c>
      <c r="L172" s="49"/>
      <c r="M172" s="49">
        <v>0</v>
      </c>
      <c r="N172" s="49"/>
      <c r="O172" s="49"/>
      <c r="P172" s="49"/>
      <c r="Q172" s="49">
        <v>0</v>
      </c>
      <c r="R172" s="49">
        <v>0</v>
      </c>
      <c r="S172" s="49">
        <v>0</v>
      </c>
      <c r="T172" s="49">
        <v>0</v>
      </c>
      <c r="U172" s="49">
        <v>0</v>
      </c>
      <c r="V172" s="49">
        <v>0</v>
      </c>
      <c r="W172" s="49"/>
      <c r="X172" s="49">
        <v>0</v>
      </c>
      <c r="Y172" s="49">
        <v>0</v>
      </c>
      <c r="Z172" s="49"/>
      <c r="AA172" s="49">
        <v>0</v>
      </c>
      <c r="AB172" s="49"/>
      <c r="AC172" s="49"/>
      <c r="AD172" s="49"/>
      <c r="AE172" s="49">
        <v>0</v>
      </c>
      <c r="AF172" s="49"/>
      <c r="AG172" s="49"/>
      <c r="AH172" s="49"/>
      <c r="AI172" s="49">
        <v>0</v>
      </c>
      <c r="AJ172" s="49"/>
      <c r="AK172" s="49">
        <v>0</v>
      </c>
      <c r="AL172" s="40"/>
    </row>
    <row r="173" spans="1:38" ht="20.100000000000001" customHeight="1" x14ac:dyDescent="0.2">
      <c r="D173" s="50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0"/>
    </row>
    <row r="174" spans="1:38" s="1" customFormat="1" ht="20.100000000000001" customHeight="1" x14ac:dyDescent="0.25">
      <c r="A174" s="3"/>
      <c r="B174" s="6"/>
      <c r="C174" s="51" t="s">
        <v>112</v>
      </c>
      <c r="D174" s="52"/>
      <c r="E174" s="5"/>
      <c r="F174" s="53">
        <v>0</v>
      </c>
      <c r="G174" s="54"/>
      <c r="H174" s="54"/>
      <c r="I174" s="54"/>
      <c r="J174" s="53">
        <v>0</v>
      </c>
      <c r="K174" s="53">
        <v>0</v>
      </c>
      <c r="L174" s="54"/>
      <c r="M174" s="53">
        <v>0</v>
      </c>
      <c r="N174" s="54"/>
      <c r="O174" s="54"/>
      <c r="P174" s="54"/>
      <c r="Q174" s="53">
        <v>0</v>
      </c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4"/>
      <c r="X174" s="53">
        <v>0</v>
      </c>
      <c r="Y174" s="53">
        <v>0</v>
      </c>
      <c r="Z174" s="54"/>
      <c r="AA174" s="53">
        <v>0</v>
      </c>
      <c r="AB174" s="54"/>
      <c r="AC174" s="54"/>
      <c r="AD174" s="54"/>
      <c r="AE174" s="53">
        <v>0</v>
      </c>
      <c r="AF174" s="54"/>
      <c r="AG174" s="54"/>
      <c r="AH174" s="54"/>
      <c r="AI174" s="53">
        <v>0</v>
      </c>
      <c r="AJ174" s="54"/>
      <c r="AK174" s="53">
        <v>0</v>
      </c>
      <c r="AL174" s="40"/>
    </row>
    <row r="175" spans="1:38" ht="20.100000000000001" customHeight="1" x14ac:dyDescent="0.2">
      <c r="D175" s="50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0"/>
    </row>
    <row r="176" spans="1:38" ht="20.100000000000001" customHeight="1" x14ac:dyDescent="0.2">
      <c r="C176" s="3" t="s">
        <v>0</v>
      </c>
      <c r="D176" s="50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0"/>
    </row>
    <row r="177" spans="1:38" ht="20.100000000000001" customHeight="1" x14ac:dyDescent="0.2">
      <c r="D177" s="2" t="s">
        <v>122</v>
      </c>
      <c r="F177" s="39">
        <v>320</v>
      </c>
      <c r="G177" s="39"/>
      <c r="H177" s="39"/>
      <c r="I177" s="39"/>
      <c r="J177" s="39">
        <v>14</v>
      </c>
      <c r="K177" s="39">
        <v>0</v>
      </c>
      <c r="L177" s="39"/>
      <c r="M177" s="39">
        <v>14</v>
      </c>
      <c r="N177" s="39"/>
      <c r="O177" s="39"/>
      <c r="P177" s="39"/>
      <c r="Q177" s="39">
        <v>0</v>
      </c>
      <c r="R177" s="39">
        <v>42</v>
      </c>
      <c r="S177" s="39">
        <v>0</v>
      </c>
      <c r="T177" s="39">
        <v>0</v>
      </c>
      <c r="U177" s="39">
        <v>0</v>
      </c>
      <c r="V177" s="39">
        <v>0</v>
      </c>
      <c r="W177" s="39"/>
      <c r="X177" s="39">
        <v>11</v>
      </c>
      <c r="Y177" s="39">
        <v>1</v>
      </c>
      <c r="Z177" s="39"/>
      <c r="AA177" s="39">
        <v>54</v>
      </c>
      <c r="AB177" s="39"/>
      <c r="AC177" s="39"/>
      <c r="AD177" s="39"/>
      <c r="AE177" s="39">
        <v>280</v>
      </c>
      <c r="AF177" s="39"/>
      <c r="AG177" s="39"/>
      <c r="AH177" s="39"/>
      <c r="AI177" s="39">
        <v>0</v>
      </c>
      <c r="AJ177" s="39"/>
      <c r="AK177" s="39">
        <v>0</v>
      </c>
      <c r="AL177" s="40"/>
    </row>
    <row r="178" spans="1:38" ht="20.100000000000001" customHeight="1" x14ac:dyDescent="0.2">
      <c r="D178" s="47" t="s">
        <v>135</v>
      </c>
      <c r="F178" s="48">
        <v>84</v>
      </c>
      <c r="G178" s="49"/>
      <c r="H178" s="49"/>
      <c r="I178" s="49"/>
      <c r="J178" s="48">
        <v>4</v>
      </c>
      <c r="K178" s="48">
        <v>0</v>
      </c>
      <c r="L178" s="49"/>
      <c r="M178" s="48">
        <v>4</v>
      </c>
      <c r="N178" s="49"/>
      <c r="O178" s="49"/>
      <c r="P178" s="49"/>
      <c r="Q178" s="48">
        <v>2</v>
      </c>
      <c r="R178" s="48">
        <v>30</v>
      </c>
      <c r="S178" s="48">
        <v>1</v>
      </c>
      <c r="T178" s="48">
        <v>0</v>
      </c>
      <c r="U178" s="48">
        <v>0</v>
      </c>
      <c r="V178" s="48">
        <v>0</v>
      </c>
      <c r="W178" s="49"/>
      <c r="X178" s="48">
        <v>10</v>
      </c>
      <c r="Y178" s="48">
        <v>0</v>
      </c>
      <c r="Z178" s="49"/>
      <c r="AA178" s="48">
        <v>43</v>
      </c>
      <c r="AB178" s="49"/>
      <c r="AC178" s="49"/>
      <c r="AD178" s="49"/>
      <c r="AE178" s="48">
        <v>45</v>
      </c>
      <c r="AF178" s="49"/>
      <c r="AG178" s="49"/>
      <c r="AH178" s="49"/>
      <c r="AI178" s="48">
        <v>0</v>
      </c>
      <c r="AJ178" s="49"/>
      <c r="AK178" s="48">
        <v>0</v>
      </c>
      <c r="AL178" s="40"/>
    </row>
    <row r="179" spans="1:38" ht="20.100000000000001" customHeight="1" x14ac:dyDescent="0.2">
      <c r="D179" s="2" t="s">
        <v>113</v>
      </c>
      <c r="F179" s="39">
        <v>205</v>
      </c>
      <c r="G179" s="39"/>
      <c r="H179" s="39"/>
      <c r="I179" s="39"/>
      <c r="J179" s="39">
        <v>11</v>
      </c>
      <c r="K179" s="39">
        <v>0</v>
      </c>
      <c r="L179" s="39"/>
      <c r="M179" s="39">
        <v>11</v>
      </c>
      <c r="N179" s="39"/>
      <c r="O179" s="39"/>
      <c r="P179" s="39"/>
      <c r="Q179" s="39">
        <v>0</v>
      </c>
      <c r="R179" s="39">
        <v>17</v>
      </c>
      <c r="S179" s="39">
        <v>0</v>
      </c>
      <c r="T179" s="39">
        <v>0</v>
      </c>
      <c r="U179" s="39">
        <v>0</v>
      </c>
      <c r="V179" s="39">
        <v>0</v>
      </c>
      <c r="W179" s="39"/>
      <c r="X179" s="39">
        <v>3</v>
      </c>
      <c r="Y179" s="39">
        <v>6</v>
      </c>
      <c r="Z179" s="39"/>
      <c r="AA179" s="39">
        <v>26</v>
      </c>
      <c r="AB179" s="39"/>
      <c r="AC179" s="39"/>
      <c r="AD179" s="39"/>
      <c r="AE179" s="39">
        <v>190</v>
      </c>
      <c r="AF179" s="39"/>
      <c r="AG179" s="39"/>
      <c r="AH179" s="39"/>
      <c r="AI179" s="39">
        <v>0</v>
      </c>
      <c r="AJ179" s="39"/>
      <c r="AK179" s="39">
        <v>0</v>
      </c>
      <c r="AL179" s="40"/>
    </row>
    <row r="180" spans="1:38" ht="20.100000000000001" customHeight="1" x14ac:dyDescent="0.2">
      <c r="D180" s="47" t="s">
        <v>136</v>
      </c>
      <c r="F180" s="48">
        <v>339</v>
      </c>
      <c r="G180" s="49"/>
      <c r="H180" s="49"/>
      <c r="I180" s="49"/>
      <c r="J180" s="48">
        <v>7</v>
      </c>
      <c r="K180" s="48">
        <v>0</v>
      </c>
      <c r="L180" s="49"/>
      <c r="M180" s="48">
        <v>7</v>
      </c>
      <c r="N180" s="49"/>
      <c r="O180" s="49"/>
      <c r="P180" s="49"/>
      <c r="Q180" s="48">
        <v>21</v>
      </c>
      <c r="R180" s="48">
        <v>30</v>
      </c>
      <c r="S180" s="48">
        <v>0</v>
      </c>
      <c r="T180" s="48">
        <v>0</v>
      </c>
      <c r="U180" s="48">
        <v>0</v>
      </c>
      <c r="V180" s="48">
        <v>0</v>
      </c>
      <c r="W180" s="49"/>
      <c r="X180" s="48">
        <v>20</v>
      </c>
      <c r="Y180" s="48">
        <v>4</v>
      </c>
      <c r="Z180" s="49"/>
      <c r="AA180" s="48">
        <v>75</v>
      </c>
      <c r="AB180" s="49"/>
      <c r="AC180" s="49"/>
      <c r="AD180" s="49"/>
      <c r="AE180" s="48">
        <v>271</v>
      </c>
      <c r="AF180" s="49"/>
      <c r="AG180" s="49"/>
      <c r="AH180" s="49"/>
      <c r="AI180" s="48">
        <v>0</v>
      </c>
      <c r="AJ180" s="49"/>
      <c r="AK180" s="48">
        <v>0</v>
      </c>
      <c r="AL180" s="40"/>
    </row>
    <row r="181" spans="1:38" ht="20.100000000000001" customHeight="1" x14ac:dyDescent="0.2">
      <c r="D181" s="2" t="s">
        <v>114</v>
      </c>
      <c r="F181" s="39">
        <v>155</v>
      </c>
      <c r="G181" s="39"/>
      <c r="H181" s="39"/>
      <c r="I181" s="39"/>
      <c r="J181" s="39">
        <v>6</v>
      </c>
      <c r="K181" s="39">
        <v>0</v>
      </c>
      <c r="L181" s="39"/>
      <c r="M181" s="39">
        <v>6</v>
      </c>
      <c r="N181" s="39"/>
      <c r="O181" s="39"/>
      <c r="P181" s="39"/>
      <c r="Q181" s="39">
        <v>6</v>
      </c>
      <c r="R181" s="39">
        <v>29</v>
      </c>
      <c r="S181" s="39">
        <v>0</v>
      </c>
      <c r="T181" s="39">
        <v>0</v>
      </c>
      <c r="U181" s="39">
        <v>0</v>
      </c>
      <c r="V181" s="39">
        <v>0</v>
      </c>
      <c r="W181" s="39"/>
      <c r="X181" s="39">
        <v>5</v>
      </c>
      <c r="Y181" s="39">
        <v>0</v>
      </c>
      <c r="Z181" s="39"/>
      <c r="AA181" s="39">
        <v>40</v>
      </c>
      <c r="AB181" s="39"/>
      <c r="AC181" s="39"/>
      <c r="AD181" s="39"/>
      <c r="AE181" s="39">
        <v>121</v>
      </c>
      <c r="AF181" s="39"/>
      <c r="AG181" s="39"/>
      <c r="AH181" s="39"/>
      <c r="AI181" s="39">
        <v>0</v>
      </c>
      <c r="AJ181" s="39"/>
      <c r="AK181" s="39">
        <v>0</v>
      </c>
      <c r="AL181" s="40"/>
    </row>
    <row r="182" spans="1:38" ht="20.100000000000001" customHeight="1" x14ac:dyDescent="0.2">
      <c r="D182" s="47" t="s">
        <v>101</v>
      </c>
      <c r="F182" s="48">
        <v>175</v>
      </c>
      <c r="G182" s="49"/>
      <c r="H182" s="49"/>
      <c r="I182" s="49"/>
      <c r="J182" s="48">
        <v>5</v>
      </c>
      <c r="K182" s="48">
        <v>0</v>
      </c>
      <c r="L182" s="49"/>
      <c r="M182" s="48">
        <v>5</v>
      </c>
      <c r="N182" s="49"/>
      <c r="O182" s="49"/>
      <c r="P182" s="49"/>
      <c r="Q182" s="48">
        <v>2</v>
      </c>
      <c r="R182" s="48">
        <v>5</v>
      </c>
      <c r="S182" s="48">
        <v>0</v>
      </c>
      <c r="T182" s="48">
        <v>0</v>
      </c>
      <c r="U182" s="48">
        <v>0</v>
      </c>
      <c r="V182" s="48">
        <v>0</v>
      </c>
      <c r="W182" s="49"/>
      <c r="X182" s="48">
        <v>22</v>
      </c>
      <c r="Y182" s="48">
        <v>0</v>
      </c>
      <c r="Z182" s="49"/>
      <c r="AA182" s="48">
        <v>29</v>
      </c>
      <c r="AB182" s="49"/>
      <c r="AC182" s="49"/>
      <c r="AD182" s="49"/>
      <c r="AE182" s="48">
        <v>151</v>
      </c>
      <c r="AF182" s="49"/>
      <c r="AG182" s="49"/>
      <c r="AH182" s="49"/>
      <c r="AI182" s="48">
        <v>0</v>
      </c>
      <c r="AJ182" s="49"/>
      <c r="AK182" s="48">
        <v>0</v>
      </c>
      <c r="AL182" s="40"/>
    </row>
    <row r="183" spans="1:38" ht="19.5" customHeight="1" x14ac:dyDescent="0.2">
      <c r="D183" s="2" t="s">
        <v>116</v>
      </c>
      <c r="F183" s="39">
        <v>76</v>
      </c>
      <c r="G183" s="39"/>
      <c r="H183" s="39"/>
      <c r="I183" s="39"/>
      <c r="J183" s="39">
        <v>0</v>
      </c>
      <c r="K183" s="39">
        <v>0</v>
      </c>
      <c r="L183" s="39"/>
      <c r="M183" s="39">
        <v>0</v>
      </c>
      <c r="N183" s="39"/>
      <c r="O183" s="39"/>
      <c r="P183" s="39"/>
      <c r="Q183" s="39">
        <v>0</v>
      </c>
      <c r="R183" s="39">
        <v>23</v>
      </c>
      <c r="S183" s="39">
        <v>0</v>
      </c>
      <c r="T183" s="39">
        <v>0</v>
      </c>
      <c r="U183" s="39">
        <v>0</v>
      </c>
      <c r="V183" s="39">
        <v>0</v>
      </c>
      <c r="W183" s="39"/>
      <c r="X183" s="39">
        <v>9</v>
      </c>
      <c r="Y183" s="39">
        <v>25</v>
      </c>
      <c r="Z183" s="39"/>
      <c r="AA183" s="39">
        <v>57</v>
      </c>
      <c r="AB183" s="39"/>
      <c r="AC183" s="39"/>
      <c r="AD183" s="39"/>
      <c r="AE183" s="39">
        <v>19</v>
      </c>
      <c r="AF183" s="39"/>
      <c r="AG183" s="39"/>
      <c r="AH183" s="39"/>
      <c r="AI183" s="39">
        <v>0</v>
      </c>
      <c r="AJ183" s="39"/>
      <c r="AK183" s="39">
        <v>0</v>
      </c>
      <c r="AL183" s="40"/>
    </row>
    <row r="184" spans="1:38" ht="20.100000000000001" customHeight="1" x14ac:dyDescent="0.2">
      <c r="D184" s="47" t="s">
        <v>155</v>
      </c>
      <c r="F184" s="48">
        <v>45</v>
      </c>
      <c r="G184" s="49"/>
      <c r="H184" s="49"/>
      <c r="I184" s="49"/>
      <c r="J184" s="48">
        <v>5</v>
      </c>
      <c r="K184" s="48">
        <v>0</v>
      </c>
      <c r="L184" s="49"/>
      <c r="M184" s="48">
        <v>5</v>
      </c>
      <c r="N184" s="49"/>
      <c r="O184" s="49"/>
      <c r="P184" s="49"/>
      <c r="Q184" s="48">
        <v>0</v>
      </c>
      <c r="R184" s="48">
        <v>8</v>
      </c>
      <c r="S184" s="48">
        <v>0</v>
      </c>
      <c r="T184" s="48">
        <v>0</v>
      </c>
      <c r="U184" s="48">
        <v>0</v>
      </c>
      <c r="V184" s="48">
        <v>0</v>
      </c>
      <c r="W184" s="49"/>
      <c r="X184" s="48">
        <v>4</v>
      </c>
      <c r="Y184" s="48">
        <v>2</v>
      </c>
      <c r="Z184" s="49"/>
      <c r="AA184" s="48">
        <v>14</v>
      </c>
      <c r="AB184" s="49"/>
      <c r="AC184" s="49"/>
      <c r="AD184" s="49"/>
      <c r="AE184" s="48">
        <v>36</v>
      </c>
      <c r="AF184" s="49"/>
      <c r="AG184" s="49"/>
      <c r="AH184" s="49"/>
      <c r="AI184" s="48">
        <v>0</v>
      </c>
      <c r="AJ184" s="49"/>
      <c r="AK184" s="48">
        <v>0</v>
      </c>
      <c r="AL184" s="40"/>
    </row>
    <row r="185" spans="1:38" ht="20.100000000000001" customHeight="1" x14ac:dyDescent="0.2">
      <c r="D185" s="2" t="s">
        <v>137</v>
      </c>
      <c r="F185" s="39">
        <v>59</v>
      </c>
      <c r="G185" s="39"/>
      <c r="H185" s="39"/>
      <c r="I185" s="39"/>
      <c r="J185" s="39">
        <v>12</v>
      </c>
      <c r="K185" s="39">
        <v>0</v>
      </c>
      <c r="L185" s="39"/>
      <c r="M185" s="39">
        <v>12</v>
      </c>
      <c r="N185" s="39"/>
      <c r="O185" s="39"/>
      <c r="P185" s="39"/>
      <c r="Q185" s="39">
        <v>0</v>
      </c>
      <c r="R185" s="39">
        <v>4</v>
      </c>
      <c r="S185" s="39">
        <v>1</v>
      </c>
      <c r="T185" s="39">
        <v>0</v>
      </c>
      <c r="U185" s="39">
        <v>0</v>
      </c>
      <c r="V185" s="39">
        <v>1</v>
      </c>
      <c r="W185" s="39"/>
      <c r="X185" s="39">
        <v>8</v>
      </c>
      <c r="Y185" s="39">
        <v>1</v>
      </c>
      <c r="Z185" s="39"/>
      <c r="AA185" s="39">
        <v>15</v>
      </c>
      <c r="AB185" s="39"/>
      <c r="AC185" s="39"/>
      <c r="AD185" s="39"/>
      <c r="AE185" s="39">
        <v>56</v>
      </c>
      <c r="AF185" s="39"/>
      <c r="AG185" s="39"/>
      <c r="AH185" s="39"/>
      <c r="AI185" s="39">
        <v>0</v>
      </c>
      <c r="AJ185" s="39"/>
      <c r="AK185" s="39">
        <v>0</v>
      </c>
      <c r="AL185" s="40"/>
    </row>
    <row r="186" spans="1:38" ht="20.100000000000001" customHeight="1" x14ac:dyDescent="0.2"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40"/>
    </row>
    <row r="187" spans="1:38" s="1" customFormat="1" ht="20.100000000000001" customHeight="1" x14ac:dyDescent="0.25">
      <c r="A187" s="3"/>
      <c r="B187" s="6"/>
      <c r="C187" s="51" t="s">
        <v>120</v>
      </c>
      <c r="D187" s="52"/>
      <c r="E187" s="5"/>
      <c r="F187" s="53">
        <v>1458</v>
      </c>
      <c r="G187" s="54"/>
      <c r="H187" s="54"/>
      <c r="I187" s="54"/>
      <c r="J187" s="53">
        <v>64</v>
      </c>
      <c r="K187" s="53">
        <v>0</v>
      </c>
      <c r="L187" s="54"/>
      <c r="M187" s="53">
        <v>64</v>
      </c>
      <c r="N187" s="54"/>
      <c r="O187" s="54"/>
      <c r="P187" s="54"/>
      <c r="Q187" s="53">
        <v>31</v>
      </c>
      <c r="R187" s="53">
        <v>188</v>
      </c>
      <c r="S187" s="53">
        <v>2</v>
      </c>
      <c r="T187" s="53">
        <v>0</v>
      </c>
      <c r="U187" s="53">
        <v>0</v>
      </c>
      <c r="V187" s="53">
        <v>1</v>
      </c>
      <c r="W187" s="54"/>
      <c r="X187" s="53">
        <v>92</v>
      </c>
      <c r="Y187" s="53">
        <v>39</v>
      </c>
      <c r="Z187" s="54"/>
      <c r="AA187" s="53">
        <v>353</v>
      </c>
      <c r="AB187" s="54"/>
      <c r="AC187" s="54"/>
      <c r="AD187" s="54"/>
      <c r="AE187" s="53">
        <v>1169</v>
      </c>
      <c r="AF187" s="54"/>
      <c r="AG187" s="54"/>
      <c r="AH187" s="54"/>
      <c r="AI187" s="53">
        <v>0</v>
      </c>
      <c r="AJ187" s="54"/>
      <c r="AK187" s="53">
        <v>0</v>
      </c>
      <c r="AL187" s="40"/>
    </row>
    <row r="188" spans="1:38" ht="20.100000000000001" customHeight="1" x14ac:dyDescent="0.2"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40"/>
    </row>
    <row r="189" spans="1:38" ht="20.100000000000001" customHeight="1" x14ac:dyDescent="0.2">
      <c r="C189" s="3" t="s">
        <v>162</v>
      </c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40"/>
    </row>
    <row r="190" spans="1:38" ht="20.100000000000001" customHeight="1" x14ac:dyDescent="0.2">
      <c r="D190" s="2" t="s">
        <v>163</v>
      </c>
      <c r="F190" s="39">
        <v>0</v>
      </c>
      <c r="G190" s="39"/>
      <c r="H190" s="39"/>
      <c r="I190" s="39"/>
      <c r="J190" s="39">
        <v>0</v>
      </c>
      <c r="K190" s="39">
        <v>0</v>
      </c>
      <c r="L190" s="39"/>
      <c r="M190" s="39">
        <v>0</v>
      </c>
      <c r="N190" s="39"/>
      <c r="O190" s="39"/>
      <c r="P190" s="39"/>
      <c r="Q190" s="39">
        <v>0</v>
      </c>
      <c r="R190" s="39">
        <v>0</v>
      </c>
      <c r="S190" s="39">
        <v>0</v>
      </c>
      <c r="T190" s="39">
        <v>0</v>
      </c>
      <c r="U190" s="39">
        <v>0</v>
      </c>
      <c r="V190" s="39">
        <v>0</v>
      </c>
      <c r="W190" s="39"/>
      <c r="X190" s="39">
        <v>0</v>
      </c>
      <c r="Y190" s="39">
        <v>0</v>
      </c>
      <c r="Z190" s="39"/>
      <c r="AA190" s="39">
        <v>0</v>
      </c>
      <c r="AB190" s="39"/>
      <c r="AC190" s="39"/>
      <c r="AD190" s="39"/>
      <c r="AE190" s="39">
        <v>0</v>
      </c>
      <c r="AF190" s="39"/>
      <c r="AG190" s="39"/>
      <c r="AH190" s="39"/>
      <c r="AI190" s="39">
        <v>0</v>
      </c>
      <c r="AJ190" s="39"/>
      <c r="AK190" s="39">
        <v>0</v>
      </c>
      <c r="AL190" s="40"/>
    </row>
    <row r="191" spans="1:38" ht="19.5" customHeight="1" x14ac:dyDescent="0.2">
      <c r="D191" s="47" t="s">
        <v>164</v>
      </c>
      <c r="F191" s="48">
        <v>0</v>
      </c>
      <c r="G191" s="49"/>
      <c r="H191" s="49"/>
      <c r="I191" s="49"/>
      <c r="J191" s="48">
        <v>0</v>
      </c>
      <c r="K191" s="48">
        <v>0</v>
      </c>
      <c r="L191" s="49"/>
      <c r="M191" s="48">
        <v>0</v>
      </c>
      <c r="N191" s="49"/>
      <c r="O191" s="49"/>
      <c r="P191" s="49"/>
      <c r="Q191" s="48">
        <v>0</v>
      </c>
      <c r="R191" s="48">
        <v>0</v>
      </c>
      <c r="S191" s="48">
        <v>0</v>
      </c>
      <c r="T191" s="48">
        <v>0</v>
      </c>
      <c r="U191" s="48">
        <v>0</v>
      </c>
      <c r="V191" s="48">
        <v>0</v>
      </c>
      <c r="W191" s="49"/>
      <c r="X191" s="48">
        <v>0</v>
      </c>
      <c r="Y191" s="48">
        <v>0</v>
      </c>
      <c r="Z191" s="49"/>
      <c r="AA191" s="48">
        <v>0</v>
      </c>
      <c r="AB191" s="49"/>
      <c r="AC191" s="49"/>
      <c r="AD191" s="49"/>
      <c r="AE191" s="48">
        <v>0</v>
      </c>
      <c r="AF191" s="49"/>
      <c r="AG191" s="49"/>
      <c r="AH191" s="49"/>
      <c r="AI191" s="48">
        <v>0</v>
      </c>
      <c r="AJ191" s="49"/>
      <c r="AK191" s="48">
        <v>0</v>
      </c>
      <c r="AL191" s="40"/>
    </row>
    <row r="192" spans="1:38" ht="20.100000000000001" customHeight="1" x14ac:dyDescent="0.2">
      <c r="D192" s="2" t="s">
        <v>165</v>
      </c>
      <c r="F192" s="39">
        <v>0</v>
      </c>
      <c r="G192" s="39"/>
      <c r="H192" s="39"/>
      <c r="I192" s="39"/>
      <c r="J192" s="39">
        <v>0</v>
      </c>
      <c r="K192" s="39">
        <v>0</v>
      </c>
      <c r="L192" s="39"/>
      <c r="M192" s="39">
        <v>0</v>
      </c>
      <c r="N192" s="39"/>
      <c r="O192" s="39"/>
      <c r="P192" s="39"/>
      <c r="Q192" s="39">
        <v>0</v>
      </c>
      <c r="R192" s="39">
        <v>0</v>
      </c>
      <c r="S192" s="39">
        <v>0</v>
      </c>
      <c r="T192" s="39">
        <v>0</v>
      </c>
      <c r="U192" s="39">
        <v>0</v>
      </c>
      <c r="V192" s="39">
        <v>0</v>
      </c>
      <c r="W192" s="39"/>
      <c r="X192" s="39">
        <v>0</v>
      </c>
      <c r="Y192" s="39">
        <v>0</v>
      </c>
      <c r="Z192" s="39"/>
      <c r="AA192" s="39">
        <v>0</v>
      </c>
      <c r="AB192" s="39"/>
      <c r="AC192" s="39"/>
      <c r="AD192" s="39"/>
      <c r="AE192" s="39">
        <v>0</v>
      </c>
      <c r="AF192" s="39"/>
      <c r="AG192" s="39"/>
      <c r="AH192" s="39"/>
      <c r="AI192" s="39">
        <v>0</v>
      </c>
      <c r="AJ192" s="39"/>
      <c r="AK192" s="39">
        <v>0</v>
      </c>
      <c r="AL192" s="40"/>
    </row>
    <row r="193" spans="1:38" ht="19.5" customHeight="1" x14ac:dyDescent="0.2">
      <c r="D193" s="47" t="s">
        <v>166</v>
      </c>
      <c r="F193" s="48">
        <v>0</v>
      </c>
      <c r="G193" s="49"/>
      <c r="H193" s="49"/>
      <c r="I193" s="49"/>
      <c r="J193" s="48">
        <v>0</v>
      </c>
      <c r="K193" s="48">
        <v>0</v>
      </c>
      <c r="L193" s="49"/>
      <c r="M193" s="48">
        <v>0</v>
      </c>
      <c r="N193" s="49"/>
      <c r="O193" s="49"/>
      <c r="P193" s="49"/>
      <c r="Q193" s="48">
        <v>0</v>
      </c>
      <c r="R193" s="48">
        <v>0</v>
      </c>
      <c r="S193" s="48">
        <v>0</v>
      </c>
      <c r="T193" s="48">
        <v>0</v>
      </c>
      <c r="U193" s="48">
        <v>0</v>
      </c>
      <c r="V193" s="48">
        <v>0</v>
      </c>
      <c r="W193" s="49"/>
      <c r="X193" s="48">
        <v>0</v>
      </c>
      <c r="Y193" s="48">
        <v>0</v>
      </c>
      <c r="Z193" s="49"/>
      <c r="AA193" s="48">
        <v>0</v>
      </c>
      <c r="AB193" s="49"/>
      <c r="AC193" s="49"/>
      <c r="AD193" s="49"/>
      <c r="AE193" s="48">
        <v>0</v>
      </c>
      <c r="AF193" s="49"/>
      <c r="AG193" s="49"/>
      <c r="AH193" s="49"/>
      <c r="AI193" s="48">
        <v>0</v>
      </c>
      <c r="AJ193" s="49"/>
      <c r="AK193" s="48">
        <v>0</v>
      </c>
      <c r="AL193" s="40"/>
    </row>
    <row r="194" spans="1:38" ht="20.100000000000001" customHeight="1" x14ac:dyDescent="0.2">
      <c r="D194" s="2" t="s">
        <v>167</v>
      </c>
      <c r="F194" s="39">
        <v>0</v>
      </c>
      <c r="G194" s="39"/>
      <c r="H194" s="39"/>
      <c r="I194" s="39"/>
      <c r="J194" s="39">
        <v>0</v>
      </c>
      <c r="K194" s="39">
        <v>0</v>
      </c>
      <c r="L194" s="39"/>
      <c r="M194" s="39">
        <v>0</v>
      </c>
      <c r="N194" s="39"/>
      <c r="O194" s="39"/>
      <c r="P194" s="39"/>
      <c r="Q194" s="39">
        <v>0</v>
      </c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39"/>
      <c r="X194" s="39">
        <v>0</v>
      </c>
      <c r="Y194" s="39">
        <v>0</v>
      </c>
      <c r="Z194" s="39"/>
      <c r="AA194" s="39">
        <v>0</v>
      </c>
      <c r="AB194" s="39"/>
      <c r="AC194" s="39"/>
      <c r="AD194" s="39"/>
      <c r="AE194" s="39">
        <v>0</v>
      </c>
      <c r="AF194" s="39"/>
      <c r="AG194" s="39"/>
      <c r="AH194" s="39"/>
      <c r="AI194" s="39">
        <v>0</v>
      </c>
      <c r="AJ194" s="39"/>
      <c r="AK194" s="39">
        <v>0</v>
      </c>
      <c r="AL194" s="40"/>
    </row>
    <row r="195" spans="1:38" ht="19.5" customHeight="1" x14ac:dyDescent="0.2">
      <c r="D195" s="47" t="s">
        <v>168</v>
      </c>
      <c r="F195" s="48">
        <v>0</v>
      </c>
      <c r="G195" s="49"/>
      <c r="H195" s="49"/>
      <c r="I195" s="49"/>
      <c r="J195" s="48">
        <v>0</v>
      </c>
      <c r="K195" s="48">
        <v>0</v>
      </c>
      <c r="L195" s="49"/>
      <c r="M195" s="48">
        <v>0</v>
      </c>
      <c r="N195" s="49"/>
      <c r="O195" s="49"/>
      <c r="P195" s="49"/>
      <c r="Q195" s="48">
        <v>0</v>
      </c>
      <c r="R195" s="48">
        <v>0</v>
      </c>
      <c r="S195" s="48">
        <v>0</v>
      </c>
      <c r="T195" s="48">
        <v>0</v>
      </c>
      <c r="U195" s="48">
        <v>0</v>
      </c>
      <c r="V195" s="48">
        <v>0</v>
      </c>
      <c r="W195" s="49"/>
      <c r="X195" s="48">
        <v>0</v>
      </c>
      <c r="Y195" s="48">
        <v>0</v>
      </c>
      <c r="Z195" s="49"/>
      <c r="AA195" s="48">
        <v>0</v>
      </c>
      <c r="AB195" s="49"/>
      <c r="AC195" s="49"/>
      <c r="AD195" s="49"/>
      <c r="AE195" s="48">
        <v>0</v>
      </c>
      <c r="AF195" s="49"/>
      <c r="AG195" s="49"/>
      <c r="AH195" s="49"/>
      <c r="AI195" s="48">
        <v>0</v>
      </c>
      <c r="AJ195" s="49"/>
      <c r="AK195" s="48">
        <v>0</v>
      </c>
      <c r="AL195" s="40"/>
    </row>
    <row r="196" spans="1:38" ht="20.100000000000001" customHeight="1" x14ac:dyDescent="0.2">
      <c r="D196" s="2" t="s">
        <v>169</v>
      </c>
      <c r="F196" s="39">
        <v>0</v>
      </c>
      <c r="G196" s="39"/>
      <c r="H196" s="39"/>
      <c r="I196" s="39"/>
      <c r="J196" s="39">
        <v>0</v>
      </c>
      <c r="K196" s="39">
        <v>0</v>
      </c>
      <c r="L196" s="39"/>
      <c r="M196" s="39">
        <v>0</v>
      </c>
      <c r="N196" s="39"/>
      <c r="O196" s="39"/>
      <c r="P196" s="39"/>
      <c r="Q196" s="39">
        <v>0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39"/>
      <c r="X196" s="39">
        <v>0</v>
      </c>
      <c r="Y196" s="39">
        <v>0</v>
      </c>
      <c r="Z196" s="39"/>
      <c r="AA196" s="39">
        <v>0</v>
      </c>
      <c r="AB196" s="39"/>
      <c r="AC196" s="39"/>
      <c r="AD196" s="39"/>
      <c r="AE196" s="39">
        <v>0</v>
      </c>
      <c r="AF196" s="39"/>
      <c r="AG196" s="39"/>
      <c r="AH196" s="39"/>
      <c r="AI196" s="39">
        <v>0</v>
      </c>
      <c r="AJ196" s="39"/>
      <c r="AK196" s="39">
        <v>0</v>
      </c>
      <c r="AL196" s="40"/>
    </row>
    <row r="197" spans="1:38" ht="19.5" customHeight="1" x14ac:dyDescent="0.2">
      <c r="D197" s="47" t="s">
        <v>170</v>
      </c>
      <c r="F197" s="48">
        <v>0</v>
      </c>
      <c r="G197" s="49"/>
      <c r="H197" s="49"/>
      <c r="I197" s="49"/>
      <c r="J197" s="48">
        <v>0</v>
      </c>
      <c r="K197" s="48">
        <v>0</v>
      </c>
      <c r="L197" s="49"/>
      <c r="M197" s="48">
        <v>0</v>
      </c>
      <c r="N197" s="49"/>
      <c r="O197" s="49"/>
      <c r="P197" s="49"/>
      <c r="Q197" s="48">
        <v>0</v>
      </c>
      <c r="R197" s="48">
        <v>0</v>
      </c>
      <c r="S197" s="48">
        <v>0</v>
      </c>
      <c r="T197" s="48">
        <v>0</v>
      </c>
      <c r="U197" s="48">
        <v>0</v>
      </c>
      <c r="V197" s="48">
        <v>0</v>
      </c>
      <c r="W197" s="49"/>
      <c r="X197" s="48">
        <v>0</v>
      </c>
      <c r="Y197" s="48">
        <v>0</v>
      </c>
      <c r="Z197" s="49"/>
      <c r="AA197" s="48">
        <v>0</v>
      </c>
      <c r="AB197" s="49"/>
      <c r="AC197" s="49"/>
      <c r="AD197" s="49"/>
      <c r="AE197" s="48">
        <v>0</v>
      </c>
      <c r="AF197" s="49"/>
      <c r="AG197" s="49"/>
      <c r="AH197" s="49"/>
      <c r="AI197" s="48">
        <v>0</v>
      </c>
      <c r="AJ197" s="49"/>
      <c r="AK197" s="48">
        <v>0</v>
      </c>
      <c r="AL197" s="40"/>
    </row>
    <row r="198" spans="1:38" ht="19.5" customHeight="1" x14ac:dyDescent="0.2">
      <c r="D198" s="50" t="s">
        <v>171</v>
      </c>
      <c r="F198" s="49">
        <v>0</v>
      </c>
      <c r="G198" s="49"/>
      <c r="H198" s="49"/>
      <c r="I198" s="49"/>
      <c r="J198" s="49">
        <v>0</v>
      </c>
      <c r="K198" s="49">
        <v>0</v>
      </c>
      <c r="L198" s="49"/>
      <c r="M198" s="49">
        <v>0</v>
      </c>
      <c r="N198" s="49"/>
      <c r="O198" s="49"/>
      <c r="P198" s="49"/>
      <c r="Q198" s="49">
        <v>0</v>
      </c>
      <c r="R198" s="49">
        <v>0</v>
      </c>
      <c r="S198" s="49">
        <v>0</v>
      </c>
      <c r="T198" s="49">
        <v>0</v>
      </c>
      <c r="U198" s="49">
        <v>0</v>
      </c>
      <c r="V198" s="49">
        <v>0</v>
      </c>
      <c r="W198" s="49"/>
      <c r="X198" s="49">
        <v>0</v>
      </c>
      <c r="Y198" s="49">
        <v>0</v>
      </c>
      <c r="Z198" s="49"/>
      <c r="AA198" s="49">
        <v>0</v>
      </c>
      <c r="AB198" s="49"/>
      <c r="AC198" s="49"/>
      <c r="AD198" s="49"/>
      <c r="AE198" s="49">
        <v>0</v>
      </c>
      <c r="AF198" s="49"/>
      <c r="AG198" s="49"/>
      <c r="AH198" s="49"/>
      <c r="AI198" s="49">
        <v>0</v>
      </c>
      <c r="AJ198" s="49"/>
      <c r="AK198" s="49">
        <v>0</v>
      </c>
      <c r="AL198" s="40"/>
    </row>
    <row r="199" spans="1:38" ht="20.100000000000001" customHeight="1" x14ac:dyDescent="0.2">
      <c r="D199" s="50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40"/>
    </row>
    <row r="200" spans="1:38" s="1" customFormat="1" ht="20.100000000000001" customHeight="1" x14ac:dyDescent="0.25">
      <c r="A200" s="3"/>
      <c r="B200" s="6"/>
      <c r="C200" s="51" t="s">
        <v>172</v>
      </c>
      <c r="D200" s="52"/>
      <c r="E200" s="5"/>
      <c r="F200" s="53">
        <v>0</v>
      </c>
      <c r="G200" s="54"/>
      <c r="H200" s="54"/>
      <c r="I200" s="54"/>
      <c r="J200" s="53">
        <v>0</v>
      </c>
      <c r="K200" s="53">
        <v>0</v>
      </c>
      <c r="L200" s="54"/>
      <c r="M200" s="53">
        <v>0</v>
      </c>
      <c r="N200" s="54"/>
      <c r="O200" s="54"/>
      <c r="P200" s="54"/>
      <c r="Q200" s="53">
        <v>0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4"/>
      <c r="X200" s="53">
        <v>0</v>
      </c>
      <c r="Y200" s="53">
        <v>0</v>
      </c>
      <c r="Z200" s="54"/>
      <c r="AA200" s="53">
        <v>0</v>
      </c>
      <c r="AB200" s="54"/>
      <c r="AC200" s="54"/>
      <c r="AD200" s="54"/>
      <c r="AE200" s="53">
        <v>0</v>
      </c>
      <c r="AF200" s="54"/>
      <c r="AG200" s="54"/>
      <c r="AH200" s="54"/>
      <c r="AI200" s="53">
        <v>0</v>
      </c>
      <c r="AJ200" s="54"/>
      <c r="AK200" s="53">
        <v>0</v>
      </c>
      <c r="AL200" s="40"/>
    </row>
    <row r="201" spans="1:38" ht="20.100000000000001" customHeight="1" x14ac:dyDescent="0.2"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40"/>
    </row>
    <row r="202" spans="1:38" ht="20.100000000000001" customHeight="1" x14ac:dyDescent="0.2">
      <c r="C202" s="3" t="s">
        <v>127</v>
      </c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40"/>
    </row>
    <row r="203" spans="1:38" ht="20.100000000000001" customHeight="1" x14ac:dyDescent="0.2">
      <c r="D203" s="2" t="s">
        <v>122</v>
      </c>
      <c r="F203" s="39">
        <v>0</v>
      </c>
      <c r="G203" s="39"/>
      <c r="H203" s="39"/>
      <c r="I203" s="39"/>
      <c r="J203" s="39">
        <v>0</v>
      </c>
      <c r="K203" s="39">
        <v>0</v>
      </c>
      <c r="L203" s="39"/>
      <c r="M203" s="39">
        <v>0</v>
      </c>
      <c r="N203" s="39"/>
      <c r="O203" s="39"/>
      <c r="P203" s="39"/>
      <c r="Q203" s="39">
        <v>0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39"/>
      <c r="X203" s="39">
        <v>0</v>
      </c>
      <c r="Y203" s="39">
        <v>0</v>
      </c>
      <c r="Z203" s="39"/>
      <c r="AA203" s="39">
        <v>0</v>
      </c>
      <c r="AB203" s="39"/>
      <c r="AC203" s="39"/>
      <c r="AD203" s="39"/>
      <c r="AE203" s="39">
        <v>0</v>
      </c>
      <c r="AF203" s="39"/>
      <c r="AG203" s="39"/>
      <c r="AH203" s="39"/>
      <c r="AI203" s="39">
        <v>0</v>
      </c>
      <c r="AJ203" s="39"/>
      <c r="AK203" s="39">
        <v>0</v>
      </c>
      <c r="AL203" s="40"/>
    </row>
    <row r="204" spans="1:38" ht="19.5" customHeight="1" x14ac:dyDescent="0.2">
      <c r="D204" s="47" t="s">
        <v>135</v>
      </c>
      <c r="F204" s="48">
        <v>0</v>
      </c>
      <c r="G204" s="49"/>
      <c r="H204" s="49"/>
      <c r="I204" s="49"/>
      <c r="J204" s="48">
        <v>0</v>
      </c>
      <c r="K204" s="48">
        <v>0</v>
      </c>
      <c r="L204" s="49"/>
      <c r="M204" s="48">
        <v>0</v>
      </c>
      <c r="N204" s="49"/>
      <c r="O204" s="49"/>
      <c r="P204" s="49"/>
      <c r="Q204" s="48">
        <v>0</v>
      </c>
      <c r="R204" s="48">
        <v>0</v>
      </c>
      <c r="S204" s="48">
        <v>0</v>
      </c>
      <c r="T204" s="48">
        <v>0</v>
      </c>
      <c r="U204" s="48">
        <v>0</v>
      </c>
      <c r="V204" s="48">
        <v>0</v>
      </c>
      <c r="W204" s="49"/>
      <c r="X204" s="48">
        <v>0</v>
      </c>
      <c r="Y204" s="48">
        <v>0</v>
      </c>
      <c r="Z204" s="49"/>
      <c r="AA204" s="48">
        <v>0</v>
      </c>
      <c r="AB204" s="49"/>
      <c r="AC204" s="49"/>
      <c r="AD204" s="49"/>
      <c r="AE204" s="48">
        <v>0</v>
      </c>
      <c r="AF204" s="49"/>
      <c r="AG204" s="49"/>
      <c r="AH204" s="49"/>
      <c r="AI204" s="48">
        <v>0</v>
      </c>
      <c r="AJ204" s="49"/>
      <c r="AK204" s="48">
        <v>0</v>
      </c>
      <c r="AL204" s="40"/>
    </row>
    <row r="205" spans="1:38" ht="20.100000000000001" customHeight="1" x14ac:dyDescent="0.2">
      <c r="D205" s="2" t="s">
        <v>98</v>
      </c>
      <c r="F205" s="39">
        <v>0</v>
      </c>
      <c r="G205" s="39"/>
      <c r="H205" s="39"/>
      <c r="I205" s="39"/>
      <c r="J205" s="39">
        <v>0</v>
      </c>
      <c r="K205" s="39">
        <v>0</v>
      </c>
      <c r="L205" s="39"/>
      <c r="M205" s="39">
        <v>0</v>
      </c>
      <c r="N205" s="39"/>
      <c r="O205" s="39"/>
      <c r="P205" s="39"/>
      <c r="Q205" s="39">
        <v>0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39"/>
      <c r="X205" s="39">
        <v>0</v>
      </c>
      <c r="Y205" s="39">
        <v>0</v>
      </c>
      <c r="Z205" s="39"/>
      <c r="AA205" s="39">
        <v>0</v>
      </c>
      <c r="AB205" s="39"/>
      <c r="AC205" s="39"/>
      <c r="AD205" s="39"/>
      <c r="AE205" s="39">
        <v>0</v>
      </c>
      <c r="AF205" s="39"/>
      <c r="AG205" s="39"/>
      <c r="AH205" s="39"/>
      <c r="AI205" s="39">
        <v>0</v>
      </c>
      <c r="AJ205" s="39"/>
      <c r="AK205" s="39">
        <v>0</v>
      </c>
      <c r="AL205" s="40"/>
    </row>
    <row r="206" spans="1:38" ht="19.5" customHeight="1" x14ac:dyDescent="0.2">
      <c r="D206" s="47" t="s">
        <v>136</v>
      </c>
      <c r="F206" s="48">
        <v>0</v>
      </c>
      <c r="G206" s="49"/>
      <c r="H206" s="49"/>
      <c r="I206" s="49"/>
      <c r="J206" s="48">
        <v>0</v>
      </c>
      <c r="K206" s="48">
        <v>0</v>
      </c>
      <c r="L206" s="49"/>
      <c r="M206" s="48">
        <v>0</v>
      </c>
      <c r="N206" s="49"/>
      <c r="O206" s="49"/>
      <c r="P206" s="49"/>
      <c r="Q206" s="48">
        <v>0</v>
      </c>
      <c r="R206" s="48">
        <v>0</v>
      </c>
      <c r="S206" s="48">
        <v>0</v>
      </c>
      <c r="T206" s="48">
        <v>0</v>
      </c>
      <c r="U206" s="48">
        <v>0</v>
      </c>
      <c r="V206" s="48">
        <v>0</v>
      </c>
      <c r="W206" s="49"/>
      <c r="X206" s="48">
        <v>0</v>
      </c>
      <c r="Y206" s="48">
        <v>0</v>
      </c>
      <c r="Z206" s="49"/>
      <c r="AA206" s="48">
        <v>0</v>
      </c>
      <c r="AB206" s="49"/>
      <c r="AC206" s="49"/>
      <c r="AD206" s="49"/>
      <c r="AE206" s="48">
        <v>0</v>
      </c>
      <c r="AF206" s="49"/>
      <c r="AG206" s="49"/>
      <c r="AH206" s="49"/>
      <c r="AI206" s="48">
        <v>0</v>
      </c>
      <c r="AJ206" s="49"/>
      <c r="AK206" s="48">
        <v>0</v>
      </c>
      <c r="AL206" s="40"/>
    </row>
    <row r="207" spans="1:38" ht="20.100000000000001" customHeight="1" x14ac:dyDescent="0.2">
      <c r="D207" s="2" t="s">
        <v>114</v>
      </c>
      <c r="F207" s="39">
        <v>0</v>
      </c>
      <c r="G207" s="39"/>
      <c r="H207" s="39"/>
      <c r="I207" s="39"/>
      <c r="J207" s="39">
        <v>0</v>
      </c>
      <c r="K207" s="39">
        <v>0</v>
      </c>
      <c r="L207" s="39"/>
      <c r="M207" s="39">
        <v>0</v>
      </c>
      <c r="N207" s="39"/>
      <c r="O207" s="39"/>
      <c r="P207" s="39"/>
      <c r="Q207" s="39">
        <v>0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39"/>
      <c r="X207" s="39">
        <v>0</v>
      </c>
      <c r="Y207" s="39">
        <v>0</v>
      </c>
      <c r="Z207" s="39"/>
      <c r="AA207" s="39">
        <v>0</v>
      </c>
      <c r="AB207" s="39"/>
      <c r="AC207" s="39"/>
      <c r="AD207" s="39"/>
      <c r="AE207" s="39">
        <v>0</v>
      </c>
      <c r="AF207" s="39"/>
      <c r="AG207" s="39"/>
      <c r="AH207" s="39"/>
      <c r="AI207" s="39">
        <v>0</v>
      </c>
      <c r="AJ207" s="39"/>
      <c r="AK207" s="39">
        <v>0</v>
      </c>
      <c r="AL207" s="40"/>
    </row>
    <row r="208" spans="1:38" ht="19.5" customHeight="1" x14ac:dyDescent="0.2">
      <c r="D208" s="47" t="s">
        <v>115</v>
      </c>
      <c r="F208" s="48">
        <v>0</v>
      </c>
      <c r="G208" s="49"/>
      <c r="H208" s="49"/>
      <c r="I208" s="49"/>
      <c r="J208" s="48">
        <v>0</v>
      </c>
      <c r="K208" s="48">
        <v>0</v>
      </c>
      <c r="L208" s="49"/>
      <c r="M208" s="48">
        <v>0</v>
      </c>
      <c r="N208" s="49"/>
      <c r="O208" s="49"/>
      <c r="P208" s="49"/>
      <c r="Q208" s="48">
        <v>0</v>
      </c>
      <c r="R208" s="48">
        <v>0</v>
      </c>
      <c r="S208" s="48">
        <v>0</v>
      </c>
      <c r="T208" s="48">
        <v>0</v>
      </c>
      <c r="U208" s="48">
        <v>0</v>
      </c>
      <c r="V208" s="48">
        <v>0</v>
      </c>
      <c r="W208" s="49"/>
      <c r="X208" s="48">
        <v>0</v>
      </c>
      <c r="Y208" s="48">
        <v>0</v>
      </c>
      <c r="Z208" s="49"/>
      <c r="AA208" s="48">
        <v>0</v>
      </c>
      <c r="AB208" s="49"/>
      <c r="AC208" s="49"/>
      <c r="AD208" s="49"/>
      <c r="AE208" s="48">
        <v>0</v>
      </c>
      <c r="AF208" s="49"/>
      <c r="AG208" s="49"/>
      <c r="AH208" s="49"/>
      <c r="AI208" s="48">
        <v>0</v>
      </c>
      <c r="AJ208" s="49"/>
      <c r="AK208" s="48">
        <v>0</v>
      </c>
      <c r="AL208" s="40"/>
    </row>
    <row r="209" spans="1:38" ht="20.100000000000001" customHeight="1" x14ac:dyDescent="0.2">
      <c r="D209" s="2" t="s">
        <v>102</v>
      </c>
      <c r="F209" s="39">
        <v>0</v>
      </c>
      <c r="G209" s="39"/>
      <c r="H209" s="39"/>
      <c r="I209" s="39"/>
      <c r="J209" s="39">
        <v>0</v>
      </c>
      <c r="K209" s="39">
        <v>0</v>
      </c>
      <c r="L209" s="39"/>
      <c r="M209" s="39">
        <v>0</v>
      </c>
      <c r="N209" s="39"/>
      <c r="O209" s="39"/>
      <c r="P209" s="39"/>
      <c r="Q209" s="39">
        <v>0</v>
      </c>
      <c r="R209" s="39">
        <v>0</v>
      </c>
      <c r="S209" s="39">
        <v>0</v>
      </c>
      <c r="T209" s="39">
        <v>0</v>
      </c>
      <c r="U209" s="39">
        <v>0</v>
      </c>
      <c r="V209" s="39">
        <v>0</v>
      </c>
      <c r="W209" s="39"/>
      <c r="X209" s="39">
        <v>0</v>
      </c>
      <c r="Y209" s="39">
        <v>0</v>
      </c>
      <c r="Z209" s="39"/>
      <c r="AA209" s="39">
        <v>0</v>
      </c>
      <c r="AB209" s="39"/>
      <c r="AC209" s="39"/>
      <c r="AD209" s="39"/>
      <c r="AE209" s="39">
        <v>0</v>
      </c>
      <c r="AF209" s="39"/>
      <c r="AG209" s="39"/>
      <c r="AH209" s="39"/>
      <c r="AI209" s="39">
        <v>0</v>
      </c>
      <c r="AJ209" s="39"/>
      <c r="AK209" s="39">
        <v>0</v>
      </c>
      <c r="AL209" s="40"/>
    </row>
    <row r="210" spans="1:38" ht="20.100000000000001" customHeight="1" x14ac:dyDescent="0.2">
      <c r="D210" s="50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40"/>
    </row>
    <row r="211" spans="1:38" s="1" customFormat="1" ht="20.100000000000001" customHeight="1" x14ac:dyDescent="0.25">
      <c r="A211" s="3"/>
      <c r="B211" s="6"/>
      <c r="C211" s="51" t="s">
        <v>129</v>
      </c>
      <c r="D211" s="52"/>
      <c r="E211" s="5"/>
      <c r="F211" s="53">
        <v>0</v>
      </c>
      <c r="G211" s="54"/>
      <c r="H211" s="54"/>
      <c r="I211" s="54"/>
      <c r="J211" s="53">
        <v>0</v>
      </c>
      <c r="K211" s="53">
        <v>0</v>
      </c>
      <c r="L211" s="54"/>
      <c r="M211" s="53">
        <v>0</v>
      </c>
      <c r="N211" s="54"/>
      <c r="O211" s="54"/>
      <c r="P211" s="54"/>
      <c r="Q211" s="53">
        <v>0</v>
      </c>
      <c r="R211" s="53">
        <v>0</v>
      </c>
      <c r="S211" s="53">
        <v>0</v>
      </c>
      <c r="T211" s="53">
        <v>0</v>
      </c>
      <c r="U211" s="53">
        <v>0</v>
      </c>
      <c r="V211" s="53">
        <v>0</v>
      </c>
      <c r="W211" s="54"/>
      <c r="X211" s="53">
        <v>0</v>
      </c>
      <c r="Y211" s="53">
        <v>0</v>
      </c>
      <c r="Z211" s="54"/>
      <c r="AA211" s="53">
        <v>0</v>
      </c>
      <c r="AB211" s="54"/>
      <c r="AC211" s="54"/>
      <c r="AD211" s="54"/>
      <c r="AE211" s="53">
        <v>0</v>
      </c>
      <c r="AF211" s="54"/>
      <c r="AG211" s="54"/>
      <c r="AH211" s="54"/>
      <c r="AI211" s="53">
        <v>0</v>
      </c>
      <c r="AJ211" s="54"/>
      <c r="AK211" s="53">
        <v>0</v>
      </c>
      <c r="AL211" s="40"/>
    </row>
    <row r="212" spans="1:38" s="1" customFormat="1" ht="20.100000000000001" customHeight="1" x14ac:dyDescent="0.2">
      <c r="A212" s="3"/>
      <c r="B212" s="6"/>
      <c r="C212" s="3"/>
      <c r="D212" s="3"/>
      <c r="E212" s="5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40"/>
    </row>
    <row r="213" spans="1:38" ht="20.100000000000001" customHeight="1" x14ac:dyDescent="0.2">
      <c r="C213" s="3" t="s">
        <v>130</v>
      </c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40"/>
    </row>
    <row r="214" spans="1:38" ht="19.5" customHeight="1" x14ac:dyDescent="0.2">
      <c r="D214" s="2" t="s">
        <v>113</v>
      </c>
      <c r="F214" s="39">
        <v>0</v>
      </c>
      <c r="G214" s="39"/>
      <c r="H214" s="39"/>
      <c r="I214" s="39"/>
      <c r="J214" s="39">
        <v>0</v>
      </c>
      <c r="K214" s="39">
        <v>0</v>
      </c>
      <c r="L214" s="39"/>
      <c r="M214" s="39">
        <v>0</v>
      </c>
      <c r="N214" s="39"/>
      <c r="O214" s="39"/>
      <c r="P214" s="39"/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39"/>
      <c r="X214" s="39">
        <v>0</v>
      </c>
      <c r="Y214" s="39">
        <v>0</v>
      </c>
      <c r="Z214" s="39"/>
      <c r="AA214" s="39">
        <v>0</v>
      </c>
      <c r="AB214" s="39"/>
      <c r="AC214" s="39"/>
      <c r="AD214" s="39"/>
      <c r="AE214" s="39">
        <v>0</v>
      </c>
      <c r="AF214" s="39"/>
      <c r="AG214" s="39"/>
      <c r="AH214" s="39"/>
      <c r="AI214" s="39">
        <v>0</v>
      </c>
      <c r="AJ214" s="39"/>
      <c r="AK214" s="39">
        <v>0</v>
      </c>
      <c r="AL214" s="40"/>
    </row>
    <row r="215" spans="1:38" s="1" customFormat="1" ht="20.100000000000001" customHeight="1" x14ac:dyDescent="0.2">
      <c r="A215" s="3"/>
      <c r="B215" s="6"/>
      <c r="C215" s="3"/>
      <c r="D215" s="3"/>
      <c r="E215" s="5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40"/>
    </row>
    <row r="216" spans="1:38" s="1" customFormat="1" ht="20.100000000000001" customHeight="1" x14ac:dyDescent="0.25">
      <c r="A216" s="3"/>
      <c r="B216" s="6"/>
      <c r="C216" s="51" t="s">
        <v>133</v>
      </c>
      <c r="D216" s="52"/>
      <c r="E216" s="5"/>
      <c r="F216" s="53">
        <v>0</v>
      </c>
      <c r="G216" s="54"/>
      <c r="H216" s="54"/>
      <c r="I216" s="54"/>
      <c r="J216" s="53">
        <v>0</v>
      </c>
      <c r="K216" s="53">
        <v>0</v>
      </c>
      <c r="L216" s="54"/>
      <c r="M216" s="53">
        <v>0</v>
      </c>
      <c r="N216" s="54"/>
      <c r="O216" s="54"/>
      <c r="P216" s="54"/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4"/>
      <c r="X216" s="53">
        <v>0</v>
      </c>
      <c r="Y216" s="53">
        <v>0</v>
      </c>
      <c r="Z216" s="54"/>
      <c r="AA216" s="53">
        <v>0</v>
      </c>
      <c r="AB216" s="54"/>
      <c r="AC216" s="54"/>
      <c r="AD216" s="54"/>
      <c r="AE216" s="53">
        <v>0</v>
      </c>
      <c r="AF216" s="54"/>
      <c r="AG216" s="54"/>
      <c r="AH216" s="54"/>
      <c r="AI216" s="53">
        <v>0</v>
      </c>
      <c r="AJ216" s="54"/>
      <c r="AK216" s="53">
        <v>0</v>
      </c>
      <c r="AL216" s="40"/>
    </row>
    <row r="217" spans="1:38" s="1" customFormat="1" ht="20.100000000000001" customHeight="1" x14ac:dyDescent="0.2">
      <c r="A217" s="3"/>
      <c r="B217" s="6"/>
      <c r="C217" s="3"/>
      <c r="D217" s="3"/>
      <c r="E217" s="5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40"/>
    </row>
    <row r="218" spans="1:38" s="1" customFormat="1" ht="20.100000000000001" customHeight="1" x14ac:dyDescent="0.25">
      <c r="A218" s="3"/>
      <c r="B218" s="57" t="s">
        <v>173</v>
      </c>
      <c r="C218" s="58"/>
      <c r="D218" s="58"/>
      <c r="E218" s="5"/>
      <c r="F218" s="59">
        <v>1458</v>
      </c>
      <c r="G218" s="54"/>
      <c r="H218" s="54"/>
      <c r="I218" s="54"/>
      <c r="J218" s="59">
        <v>64</v>
      </c>
      <c r="K218" s="59">
        <v>0</v>
      </c>
      <c r="L218" s="54"/>
      <c r="M218" s="59">
        <v>64</v>
      </c>
      <c r="N218" s="54"/>
      <c r="O218" s="54"/>
      <c r="P218" s="54"/>
      <c r="Q218" s="59">
        <v>31</v>
      </c>
      <c r="R218" s="59">
        <v>188</v>
      </c>
      <c r="S218" s="59">
        <v>2</v>
      </c>
      <c r="T218" s="59">
        <v>0</v>
      </c>
      <c r="U218" s="59">
        <v>0</v>
      </c>
      <c r="V218" s="59">
        <v>1</v>
      </c>
      <c r="W218" s="54"/>
      <c r="X218" s="59">
        <v>92</v>
      </c>
      <c r="Y218" s="59">
        <v>39</v>
      </c>
      <c r="Z218" s="54"/>
      <c r="AA218" s="59">
        <v>353</v>
      </c>
      <c r="AB218" s="54"/>
      <c r="AC218" s="54"/>
      <c r="AD218" s="54"/>
      <c r="AE218" s="59">
        <v>1169</v>
      </c>
      <c r="AF218" s="54"/>
      <c r="AG218" s="54"/>
      <c r="AH218" s="54"/>
      <c r="AI218" s="59">
        <v>0</v>
      </c>
      <c r="AJ218" s="54"/>
      <c r="AK218" s="59">
        <v>0</v>
      </c>
      <c r="AL218" s="40"/>
    </row>
    <row r="219" spans="1:38" ht="20.100000000000001" customHeight="1" x14ac:dyDescent="0.2"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40"/>
    </row>
    <row r="220" spans="1:38" ht="20.100000000000001" customHeight="1" x14ac:dyDescent="0.2">
      <c r="B220" s="6" t="s">
        <v>174</v>
      </c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40"/>
    </row>
    <row r="221" spans="1:38" ht="20.100000000000001" customHeight="1" x14ac:dyDescent="0.2">
      <c r="C221" s="3" t="s">
        <v>175</v>
      </c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40"/>
    </row>
    <row r="222" spans="1:38" ht="20.100000000000001" customHeight="1" x14ac:dyDescent="0.2">
      <c r="D222" s="2" t="s">
        <v>176</v>
      </c>
      <c r="F222" s="39">
        <v>75</v>
      </c>
      <c r="G222" s="39"/>
      <c r="H222" s="39"/>
      <c r="I222" s="39"/>
      <c r="J222" s="39">
        <v>13</v>
      </c>
      <c r="K222" s="39">
        <v>0</v>
      </c>
      <c r="L222" s="39"/>
      <c r="M222" s="39">
        <v>13</v>
      </c>
      <c r="N222" s="39"/>
      <c r="O222" s="39"/>
      <c r="P222" s="39"/>
      <c r="Q222" s="39">
        <v>0</v>
      </c>
      <c r="R222" s="39">
        <v>15</v>
      </c>
      <c r="S222" s="39">
        <v>0</v>
      </c>
      <c r="T222" s="39">
        <v>0</v>
      </c>
      <c r="U222" s="39">
        <v>0</v>
      </c>
      <c r="V222" s="39">
        <v>0</v>
      </c>
      <c r="W222" s="39"/>
      <c r="X222" s="39">
        <v>4</v>
      </c>
      <c r="Y222" s="39">
        <v>0</v>
      </c>
      <c r="Z222" s="39"/>
      <c r="AA222" s="39">
        <v>19</v>
      </c>
      <c r="AB222" s="39"/>
      <c r="AC222" s="39"/>
      <c r="AD222" s="39"/>
      <c r="AE222" s="39">
        <v>69</v>
      </c>
      <c r="AF222" s="39"/>
      <c r="AG222" s="39"/>
      <c r="AH222" s="39"/>
      <c r="AI222" s="39">
        <v>0</v>
      </c>
      <c r="AJ222" s="39"/>
      <c r="AK222" s="39">
        <v>0</v>
      </c>
      <c r="AL222" s="40"/>
    </row>
    <row r="223" spans="1:38" ht="19.5" customHeight="1" x14ac:dyDescent="0.2">
      <c r="D223" s="47" t="s">
        <v>177</v>
      </c>
      <c r="F223" s="48">
        <v>113</v>
      </c>
      <c r="G223" s="49"/>
      <c r="H223" s="49"/>
      <c r="I223" s="49"/>
      <c r="J223" s="48">
        <v>9</v>
      </c>
      <c r="K223" s="48">
        <v>0</v>
      </c>
      <c r="L223" s="49"/>
      <c r="M223" s="48">
        <v>9</v>
      </c>
      <c r="N223" s="49"/>
      <c r="O223" s="49"/>
      <c r="P223" s="49"/>
      <c r="Q223" s="48">
        <v>0</v>
      </c>
      <c r="R223" s="48">
        <v>21</v>
      </c>
      <c r="S223" s="48">
        <v>0</v>
      </c>
      <c r="T223" s="48">
        <v>0</v>
      </c>
      <c r="U223" s="48">
        <v>0</v>
      </c>
      <c r="V223" s="48">
        <v>0</v>
      </c>
      <c r="W223" s="49"/>
      <c r="X223" s="48">
        <v>1</v>
      </c>
      <c r="Y223" s="48">
        <v>3</v>
      </c>
      <c r="Z223" s="49"/>
      <c r="AA223" s="48">
        <v>25</v>
      </c>
      <c r="AB223" s="49"/>
      <c r="AC223" s="49"/>
      <c r="AD223" s="49"/>
      <c r="AE223" s="48">
        <v>97</v>
      </c>
      <c r="AF223" s="49"/>
      <c r="AG223" s="49"/>
      <c r="AH223" s="49"/>
      <c r="AI223" s="48">
        <v>0</v>
      </c>
      <c r="AJ223" s="49"/>
      <c r="AK223" s="48">
        <v>0</v>
      </c>
      <c r="AL223" s="40"/>
    </row>
    <row r="224" spans="1:38" ht="20.100000000000001" customHeight="1" x14ac:dyDescent="0.2">
      <c r="D224" s="2" t="s">
        <v>178</v>
      </c>
      <c r="F224" s="39">
        <v>151</v>
      </c>
      <c r="G224" s="39"/>
      <c r="H224" s="39"/>
      <c r="I224" s="39"/>
      <c r="J224" s="39">
        <v>13</v>
      </c>
      <c r="K224" s="39">
        <v>0</v>
      </c>
      <c r="L224" s="39"/>
      <c r="M224" s="39">
        <v>13</v>
      </c>
      <c r="N224" s="39"/>
      <c r="O224" s="39"/>
      <c r="P224" s="39"/>
      <c r="Q224" s="39">
        <v>1</v>
      </c>
      <c r="R224" s="39">
        <v>18</v>
      </c>
      <c r="S224" s="39">
        <v>1</v>
      </c>
      <c r="T224" s="39">
        <v>0</v>
      </c>
      <c r="U224" s="39">
        <v>0</v>
      </c>
      <c r="V224" s="39">
        <v>0</v>
      </c>
      <c r="W224" s="39"/>
      <c r="X224" s="39">
        <v>1</v>
      </c>
      <c r="Y224" s="39">
        <v>0</v>
      </c>
      <c r="Z224" s="39"/>
      <c r="AA224" s="39">
        <v>21</v>
      </c>
      <c r="AB224" s="39"/>
      <c r="AC224" s="39"/>
      <c r="AD224" s="39"/>
      <c r="AE224" s="39">
        <v>143</v>
      </c>
      <c r="AF224" s="39"/>
      <c r="AG224" s="39"/>
      <c r="AH224" s="39"/>
      <c r="AI224" s="39">
        <v>0</v>
      </c>
      <c r="AJ224" s="39"/>
      <c r="AK224" s="39">
        <v>0</v>
      </c>
      <c r="AL224" s="40"/>
    </row>
    <row r="225" spans="1:38" ht="19.5" customHeight="1" x14ac:dyDescent="0.2">
      <c r="D225" s="47" t="s">
        <v>179</v>
      </c>
      <c r="F225" s="48">
        <v>33</v>
      </c>
      <c r="G225" s="49"/>
      <c r="H225" s="49"/>
      <c r="I225" s="49"/>
      <c r="J225" s="48">
        <v>8</v>
      </c>
      <c r="K225" s="48">
        <v>0</v>
      </c>
      <c r="L225" s="49"/>
      <c r="M225" s="48">
        <v>8</v>
      </c>
      <c r="N225" s="49"/>
      <c r="O225" s="49"/>
      <c r="P225" s="49"/>
      <c r="Q225" s="48">
        <v>3</v>
      </c>
      <c r="R225" s="48">
        <v>0</v>
      </c>
      <c r="S225" s="48">
        <v>0</v>
      </c>
      <c r="T225" s="48">
        <v>0</v>
      </c>
      <c r="U225" s="48">
        <v>0</v>
      </c>
      <c r="V225" s="48">
        <v>0</v>
      </c>
      <c r="W225" s="49"/>
      <c r="X225" s="48">
        <v>10</v>
      </c>
      <c r="Y225" s="48">
        <v>0</v>
      </c>
      <c r="Z225" s="49"/>
      <c r="AA225" s="48">
        <v>13</v>
      </c>
      <c r="AB225" s="49"/>
      <c r="AC225" s="49"/>
      <c r="AD225" s="49"/>
      <c r="AE225" s="48">
        <v>28</v>
      </c>
      <c r="AF225" s="49"/>
      <c r="AG225" s="49"/>
      <c r="AH225" s="49"/>
      <c r="AI225" s="48">
        <v>0</v>
      </c>
      <c r="AJ225" s="49"/>
      <c r="AK225" s="48">
        <v>0</v>
      </c>
      <c r="AL225" s="40"/>
    </row>
    <row r="226" spans="1:38" ht="20.100000000000001" customHeight="1" x14ac:dyDescent="0.2">
      <c r="D226" s="2" t="s">
        <v>114</v>
      </c>
      <c r="F226" s="39">
        <v>95</v>
      </c>
      <c r="G226" s="39"/>
      <c r="H226" s="39"/>
      <c r="I226" s="39"/>
      <c r="J226" s="39">
        <v>7</v>
      </c>
      <c r="K226" s="39">
        <v>0</v>
      </c>
      <c r="L226" s="39"/>
      <c r="M226" s="39">
        <v>7</v>
      </c>
      <c r="N226" s="39"/>
      <c r="O226" s="39"/>
      <c r="P226" s="39"/>
      <c r="Q226" s="39">
        <v>1</v>
      </c>
      <c r="R226" s="39">
        <v>7</v>
      </c>
      <c r="S226" s="39">
        <v>0</v>
      </c>
      <c r="T226" s="39">
        <v>0</v>
      </c>
      <c r="U226" s="39">
        <v>0</v>
      </c>
      <c r="V226" s="39">
        <v>1</v>
      </c>
      <c r="W226" s="39"/>
      <c r="X226" s="39">
        <v>7</v>
      </c>
      <c r="Y226" s="39">
        <v>5</v>
      </c>
      <c r="Z226" s="39"/>
      <c r="AA226" s="39">
        <v>21</v>
      </c>
      <c r="AB226" s="39"/>
      <c r="AC226" s="39"/>
      <c r="AD226" s="39"/>
      <c r="AE226" s="39">
        <v>81</v>
      </c>
      <c r="AF226" s="39"/>
      <c r="AG226" s="39"/>
      <c r="AH226" s="39"/>
      <c r="AI226" s="39">
        <v>0</v>
      </c>
      <c r="AJ226" s="39"/>
      <c r="AK226" s="39">
        <v>0</v>
      </c>
      <c r="AL226" s="40"/>
    </row>
    <row r="227" spans="1:38" ht="19.5" customHeight="1" x14ac:dyDescent="0.2">
      <c r="D227" s="47" t="s">
        <v>115</v>
      </c>
      <c r="F227" s="48">
        <v>38</v>
      </c>
      <c r="G227" s="49"/>
      <c r="H227" s="49"/>
      <c r="I227" s="49"/>
      <c r="J227" s="48">
        <v>4</v>
      </c>
      <c r="K227" s="48">
        <v>0</v>
      </c>
      <c r="L227" s="49"/>
      <c r="M227" s="48">
        <v>4</v>
      </c>
      <c r="N227" s="49"/>
      <c r="O227" s="49"/>
      <c r="P227" s="49"/>
      <c r="Q227" s="48">
        <v>0</v>
      </c>
      <c r="R227" s="48">
        <v>6</v>
      </c>
      <c r="S227" s="48">
        <v>0</v>
      </c>
      <c r="T227" s="48">
        <v>0</v>
      </c>
      <c r="U227" s="48">
        <v>0</v>
      </c>
      <c r="V227" s="48">
        <v>0</v>
      </c>
      <c r="W227" s="49"/>
      <c r="X227" s="48">
        <v>2</v>
      </c>
      <c r="Y227" s="48">
        <v>3</v>
      </c>
      <c r="Z227" s="49"/>
      <c r="AA227" s="48">
        <v>11</v>
      </c>
      <c r="AB227" s="49"/>
      <c r="AC227" s="49"/>
      <c r="AD227" s="49"/>
      <c r="AE227" s="48">
        <v>31</v>
      </c>
      <c r="AF227" s="49"/>
      <c r="AG227" s="49"/>
      <c r="AH227" s="49"/>
      <c r="AI227" s="48">
        <v>0</v>
      </c>
      <c r="AJ227" s="49"/>
      <c r="AK227" s="48">
        <v>0</v>
      </c>
      <c r="AL227" s="40"/>
    </row>
    <row r="228" spans="1:38" ht="20.100000000000001" customHeight="1" x14ac:dyDescent="0.2"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40"/>
    </row>
    <row r="229" spans="1:38" s="1" customFormat="1" ht="20.100000000000001" customHeight="1" x14ac:dyDescent="0.25">
      <c r="A229" s="3"/>
      <c r="B229" s="6"/>
      <c r="C229" s="51" t="s">
        <v>180</v>
      </c>
      <c r="D229" s="52"/>
      <c r="E229" s="5"/>
      <c r="F229" s="53">
        <v>505</v>
      </c>
      <c r="G229" s="54"/>
      <c r="H229" s="54"/>
      <c r="I229" s="54"/>
      <c r="J229" s="53">
        <v>54</v>
      </c>
      <c r="K229" s="53">
        <v>0</v>
      </c>
      <c r="L229" s="54"/>
      <c r="M229" s="53">
        <v>54</v>
      </c>
      <c r="N229" s="54"/>
      <c r="O229" s="54"/>
      <c r="P229" s="54"/>
      <c r="Q229" s="53">
        <v>5</v>
      </c>
      <c r="R229" s="53">
        <v>67</v>
      </c>
      <c r="S229" s="53">
        <v>1</v>
      </c>
      <c r="T229" s="53">
        <v>0</v>
      </c>
      <c r="U229" s="53">
        <v>0</v>
      </c>
      <c r="V229" s="53">
        <v>1</v>
      </c>
      <c r="W229" s="54"/>
      <c r="X229" s="53">
        <v>25</v>
      </c>
      <c r="Y229" s="53">
        <v>11</v>
      </c>
      <c r="Z229" s="54"/>
      <c r="AA229" s="53">
        <v>110</v>
      </c>
      <c r="AB229" s="54"/>
      <c r="AC229" s="54"/>
      <c r="AD229" s="54"/>
      <c r="AE229" s="53">
        <v>449</v>
      </c>
      <c r="AF229" s="54"/>
      <c r="AG229" s="54"/>
      <c r="AH229" s="54"/>
      <c r="AI229" s="53">
        <v>0</v>
      </c>
      <c r="AJ229" s="54"/>
      <c r="AK229" s="53">
        <v>0</v>
      </c>
      <c r="AL229" s="40"/>
    </row>
    <row r="230" spans="1:38" ht="20.100000000000001" customHeight="1" x14ac:dyDescent="0.2"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40"/>
    </row>
    <row r="231" spans="1:38" ht="20.100000000000001" customHeight="1" x14ac:dyDescent="0.2">
      <c r="C231" s="3" t="s">
        <v>121</v>
      </c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40"/>
    </row>
    <row r="232" spans="1:38" ht="20.100000000000001" customHeight="1" x14ac:dyDescent="0.2">
      <c r="D232" s="2" t="s">
        <v>176</v>
      </c>
      <c r="F232" s="39">
        <v>0</v>
      </c>
      <c r="G232" s="39"/>
      <c r="H232" s="39"/>
      <c r="I232" s="39"/>
      <c r="J232" s="39">
        <v>0</v>
      </c>
      <c r="K232" s="39">
        <v>0</v>
      </c>
      <c r="L232" s="39"/>
      <c r="M232" s="39">
        <v>0</v>
      </c>
      <c r="N232" s="39"/>
      <c r="O232" s="39"/>
      <c r="P232" s="39"/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/>
      <c r="X232" s="39">
        <v>0</v>
      </c>
      <c r="Y232" s="39">
        <v>0</v>
      </c>
      <c r="Z232" s="39"/>
      <c r="AA232" s="39">
        <v>0</v>
      </c>
      <c r="AB232" s="39"/>
      <c r="AC232" s="39"/>
      <c r="AD232" s="39"/>
      <c r="AE232" s="39">
        <v>0</v>
      </c>
      <c r="AF232" s="39"/>
      <c r="AG232" s="39"/>
      <c r="AH232" s="39"/>
      <c r="AI232" s="39">
        <v>0</v>
      </c>
      <c r="AJ232" s="39"/>
      <c r="AK232" s="39">
        <v>0</v>
      </c>
      <c r="AL232" s="40"/>
    </row>
    <row r="233" spans="1:38" ht="19.5" customHeight="1" x14ac:dyDescent="0.2">
      <c r="D233" s="47" t="s">
        <v>97</v>
      </c>
      <c r="F233" s="48">
        <v>0</v>
      </c>
      <c r="G233" s="49"/>
      <c r="H233" s="49"/>
      <c r="I233" s="49"/>
      <c r="J233" s="48">
        <v>0</v>
      </c>
      <c r="K233" s="48">
        <v>0</v>
      </c>
      <c r="L233" s="49"/>
      <c r="M233" s="48">
        <v>0</v>
      </c>
      <c r="N233" s="49"/>
      <c r="O233" s="49"/>
      <c r="P233" s="49"/>
      <c r="Q233" s="48">
        <v>0</v>
      </c>
      <c r="R233" s="48">
        <v>0</v>
      </c>
      <c r="S233" s="48">
        <v>0</v>
      </c>
      <c r="T233" s="48">
        <v>0</v>
      </c>
      <c r="U233" s="48">
        <v>0</v>
      </c>
      <c r="V233" s="48">
        <v>0</v>
      </c>
      <c r="W233" s="49"/>
      <c r="X233" s="48">
        <v>0</v>
      </c>
      <c r="Y233" s="48">
        <v>0</v>
      </c>
      <c r="Z233" s="49"/>
      <c r="AA233" s="48">
        <v>0</v>
      </c>
      <c r="AB233" s="49"/>
      <c r="AC233" s="49"/>
      <c r="AD233" s="49"/>
      <c r="AE233" s="48">
        <v>0</v>
      </c>
      <c r="AF233" s="49"/>
      <c r="AG233" s="49"/>
      <c r="AH233" s="49"/>
      <c r="AI233" s="48">
        <v>0</v>
      </c>
      <c r="AJ233" s="49"/>
      <c r="AK233" s="48">
        <v>0</v>
      </c>
      <c r="AL233" s="40"/>
    </row>
    <row r="234" spans="1:38" ht="20.100000000000001" customHeight="1" x14ac:dyDescent="0.2"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40"/>
    </row>
    <row r="235" spans="1:38" s="1" customFormat="1" ht="20.100000000000001" customHeight="1" x14ac:dyDescent="0.25">
      <c r="A235" s="3"/>
      <c r="B235" s="6"/>
      <c r="C235" s="51" t="s">
        <v>124</v>
      </c>
      <c r="D235" s="52"/>
      <c r="E235" s="5"/>
      <c r="F235" s="53">
        <v>0</v>
      </c>
      <c r="G235" s="54"/>
      <c r="H235" s="54"/>
      <c r="I235" s="54"/>
      <c r="J235" s="53">
        <v>0</v>
      </c>
      <c r="K235" s="53">
        <v>0</v>
      </c>
      <c r="L235" s="54"/>
      <c r="M235" s="53">
        <v>0</v>
      </c>
      <c r="N235" s="54"/>
      <c r="O235" s="54"/>
      <c r="P235" s="54"/>
      <c r="Q235" s="53">
        <v>0</v>
      </c>
      <c r="R235" s="53">
        <v>0</v>
      </c>
      <c r="S235" s="53">
        <v>0</v>
      </c>
      <c r="T235" s="53">
        <v>0</v>
      </c>
      <c r="U235" s="53">
        <v>0</v>
      </c>
      <c r="V235" s="53">
        <v>0</v>
      </c>
      <c r="W235" s="54"/>
      <c r="X235" s="53">
        <v>0</v>
      </c>
      <c r="Y235" s="53">
        <v>0</v>
      </c>
      <c r="Z235" s="54"/>
      <c r="AA235" s="53">
        <v>0</v>
      </c>
      <c r="AB235" s="54"/>
      <c r="AC235" s="54"/>
      <c r="AD235" s="54"/>
      <c r="AE235" s="53">
        <v>0</v>
      </c>
      <c r="AF235" s="54"/>
      <c r="AG235" s="54"/>
      <c r="AH235" s="54"/>
      <c r="AI235" s="53">
        <v>0</v>
      </c>
      <c r="AJ235" s="54"/>
      <c r="AK235" s="53">
        <v>0</v>
      </c>
      <c r="AL235" s="40"/>
    </row>
    <row r="236" spans="1:38" ht="20.100000000000001" customHeight="1" x14ac:dyDescent="0.2"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40"/>
    </row>
    <row r="237" spans="1:38" ht="20.100000000000001" customHeight="1" x14ac:dyDescent="0.2">
      <c r="C237" s="3" t="s">
        <v>181</v>
      </c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40"/>
    </row>
    <row r="238" spans="1:38" ht="20.100000000000001" customHeight="1" x14ac:dyDescent="0.2">
      <c r="D238" s="2" t="s">
        <v>96</v>
      </c>
      <c r="F238" s="39">
        <v>0</v>
      </c>
      <c r="G238" s="39"/>
      <c r="H238" s="39"/>
      <c r="I238" s="39"/>
      <c r="J238" s="39">
        <v>0</v>
      </c>
      <c r="K238" s="39">
        <v>0</v>
      </c>
      <c r="L238" s="39"/>
      <c r="M238" s="39">
        <v>0</v>
      </c>
      <c r="N238" s="39"/>
      <c r="O238" s="39"/>
      <c r="P238" s="39"/>
      <c r="Q238" s="39">
        <v>0</v>
      </c>
      <c r="R238" s="39">
        <v>0</v>
      </c>
      <c r="S238" s="39">
        <v>0</v>
      </c>
      <c r="T238" s="39">
        <v>0</v>
      </c>
      <c r="U238" s="39">
        <v>0</v>
      </c>
      <c r="V238" s="39">
        <v>0</v>
      </c>
      <c r="W238" s="39"/>
      <c r="X238" s="39">
        <v>0</v>
      </c>
      <c r="Y238" s="39">
        <v>0</v>
      </c>
      <c r="Z238" s="39"/>
      <c r="AA238" s="39">
        <v>0</v>
      </c>
      <c r="AB238" s="39"/>
      <c r="AC238" s="39"/>
      <c r="AD238" s="39"/>
      <c r="AE238" s="39">
        <v>0</v>
      </c>
      <c r="AF238" s="39"/>
      <c r="AG238" s="39"/>
      <c r="AH238" s="39"/>
      <c r="AI238" s="39">
        <v>0</v>
      </c>
      <c r="AJ238" s="39"/>
      <c r="AK238" s="39">
        <v>0</v>
      </c>
      <c r="AL238" s="40"/>
    </row>
    <row r="239" spans="1:38" ht="19.5" customHeight="1" x14ac:dyDescent="0.2">
      <c r="D239" s="47" t="s">
        <v>97</v>
      </c>
      <c r="F239" s="48">
        <v>0</v>
      </c>
      <c r="G239" s="49"/>
      <c r="H239" s="49"/>
      <c r="I239" s="49"/>
      <c r="J239" s="48">
        <v>0</v>
      </c>
      <c r="K239" s="48">
        <v>0</v>
      </c>
      <c r="L239" s="49"/>
      <c r="M239" s="48">
        <v>0</v>
      </c>
      <c r="N239" s="49"/>
      <c r="O239" s="49"/>
      <c r="P239" s="49"/>
      <c r="Q239" s="48">
        <v>0</v>
      </c>
      <c r="R239" s="48">
        <v>0</v>
      </c>
      <c r="S239" s="48">
        <v>0</v>
      </c>
      <c r="T239" s="48">
        <v>0</v>
      </c>
      <c r="U239" s="48">
        <v>0</v>
      </c>
      <c r="V239" s="48">
        <v>0</v>
      </c>
      <c r="W239" s="49"/>
      <c r="X239" s="48">
        <v>0</v>
      </c>
      <c r="Y239" s="48">
        <v>0</v>
      </c>
      <c r="Z239" s="49"/>
      <c r="AA239" s="48">
        <v>0</v>
      </c>
      <c r="AB239" s="49"/>
      <c r="AC239" s="49"/>
      <c r="AD239" s="49"/>
      <c r="AE239" s="48">
        <v>0</v>
      </c>
      <c r="AF239" s="49"/>
      <c r="AG239" s="49"/>
      <c r="AH239" s="49"/>
      <c r="AI239" s="48">
        <v>0</v>
      </c>
      <c r="AJ239" s="49"/>
      <c r="AK239" s="48">
        <v>0</v>
      </c>
      <c r="AL239" s="40"/>
    </row>
    <row r="240" spans="1:38" ht="20.100000000000001" customHeight="1" x14ac:dyDescent="0.2">
      <c r="D240" s="2" t="s">
        <v>113</v>
      </c>
      <c r="F240" s="39">
        <v>0</v>
      </c>
      <c r="G240" s="39"/>
      <c r="H240" s="39"/>
      <c r="I240" s="39"/>
      <c r="J240" s="39">
        <v>0</v>
      </c>
      <c r="K240" s="39">
        <v>0</v>
      </c>
      <c r="L240" s="39"/>
      <c r="M240" s="39">
        <v>0</v>
      </c>
      <c r="N240" s="39"/>
      <c r="O240" s="39"/>
      <c r="P240" s="39"/>
      <c r="Q240" s="39">
        <v>0</v>
      </c>
      <c r="R240" s="39">
        <v>0</v>
      </c>
      <c r="S240" s="39">
        <v>0</v>
      </c>
      <c r="T240" s="39">
        <v>0</v>
      </c>
      <c r="U240" s="39">
        <v>0</v>
      </c>
      <c r="V240" s="39">
        <v>0</v>
      </c>
      <c r="W240" s="39"/>
      <c r="X240" s="39">
        <v>0</v>
      </c>
      <c r="Y240" s="39">
        <v>0</v>
      </c>
      <c r="Z240" s="39"/>
      <c r="AA240" s="39">
        <v>0</v>
      </c>
      <c r="AB240" s="39"/>
      <c r="AC240" s="39"/>
      <c r="AD240" s="39"/>
      <c r="AE240" s="39">
        <v>0</v>
      </c>
      <c r="AF240" s="39"/>
      <c r="AG240" s="39"/>
      <c r="AH240" s="39"/>
      <c r="AI240" s="39">
        <v>0</v>
      </c>
      <c r="AJ240" s="39"/>
      <c r="AK240" s="39">
        <v>0</v>
      </c>
      <c r="AL240" s="40"/>
    </row>
    <row r="241" spans="1:38" ht="19.5" customHeight="1" x14ac:dyDescent="0.2">
      <c r="D241" s="47" t="s">
        <v>99</v>
      </c>
      <c r="F241" s="48">
        <v>0</v>
      </c>
      <c r="G241" s="49"/>
      <c r="H241" s="49"/>
      <c r="I241" s="49"/>
      <c r="J241" s="48">
        <v>0</v>
      </c>
      <c r="K241" s="48">
        <v>0</v>
      </c>
      <c r="L241" s="49"/>
      <c r="M241" s="48">
        <v>0</v>
      </c>
      <c r="N241" s="49"/>
      <c r="O241" s="49"/>
      <c r="P241" s="49"/>
      <c r="Q241" s="48">
        <v>0</v>
      </c>
      <c r="R241" s="48">
        <v>0</v>
      </c>
      <c r="S241" s="48">
        <v>0</v>
      </c>
      <c r="T241" s="48">
        <v>0</v>
      </c>
      <c r="U241" s="48">
        <v>0</v>
      </c>
      <c r="V241" s="48">
        <v>0</v>
      </c>
      <c r="W241" s="49"/>
      <c r="X241" s="48">
        <v>0</v>
      </c>
      <c r="Y241" s="48">
        <v>0</v>
      </c>
      <c r="Z241" s="49"/>
      <c r="AA241" s="48">
        <v>0</v>
      </c>
      <c r="AB241" s="49"/>
      <c r="AC241" s="49"/>
      <c r="AD241" s="49"/>
      <c r="AE241" s="48">
        <v>0</v>
      </c>
      <c r="AF241" s="49"/>
      <c r="AG241" s="49"/>
      <c r="AH241" s="49"/>
      <c r="AI241" s="48">
        <v>0</v>
      </c>
      <c r="AJ241" s="49"/>
      <c r="AK241" s="48">
        <v>0</v>
      </c>
      <c r="AL241" s="40"/>
    </row>
    <row r="242" spans="1:38" ht="20.100000000000001" customHeight="1" x14ac:dyDescent="0.2">
      <c r="D242" s="50" t="s">
        <v>114</v>
      </c>
      <c r="F242" s="49">
        <v>0</v>
      </c>
      <c r="G242" s="49"/>
      <c r="H242" s="49"/>
      <c r="I242" s="49"/>
      <c r="J242" s="49">
        <v>0</v>
      </c>
      <c r="K242" s="49">
        <v>0</v>
      </c>
      <c r="L242" s="49"/>
      <c r="M242" s="49">
        <v>0</v>
      </c>
      <c r="N242" s="49"/>
      <c r="O242" s="49"/>
      <c r="P242" s="49"/>
      <c r="Q242" s="49">
        <v>0</v>
      </c>
      <c r="R242" s="49">
        <v>0</v>
      </c>
      <c r="S242" s="49">
        <v>0</v>
      </c>
      <c r="T242" s="49">
        <v>0</v>
      </c>
      <c r="U242" s="49">
        <v>0</v>
      </c>
      <c r="V242" s="49">
        <v>0</v>
      </c>
      <c r="W242" s="49"/>
      <c r="X242" s="49">
        <v>0</v>
      </c>
      <c r="Y242" s="49">
        <v>0</v>
      </c>
      <c r="Z242" s="49"/>
      <c r="AA242" s="49">
        <v>0</v>
      </c>
      <c r="AB242" s="49"/>
      <c r="AC242" s="49"/>
      <c r="AD242" s="49"/>
      <c r="AE242" s="49">
        <v>0</v>
      </c>
      <c r="AF242" s="49"/>
      <c r="AG242" s="49"/>
      <c r="AH242" s="49"/>
      <c r="AI242" s="49">
        <v>0</v>
      </c>
      <c r="AJ242" s="49"/>
      <c r="AK242" s="49">
        <v>0</v>
      </c>
      <c r="AL242" s="40"/>
    </row>
    <row r="243" spans="1:38" ht="20.100000000000001" customHeight="1" x14ac:dyDescent="0.2"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40"/>
    </row>
    <row r="244" spans="1:38" s="1" customFormat="1" ht="20.100000000000001" customHeight="1" x14ac:dyDescent="0.25">
      <c r="A244" s="3"/>
      <c r="B244" s="6"/>
      <c r="C244" s="51" t="s">
        <v>182</v>
      </c>
      <c r="D244" s="52"/>
      <c r="E244" s="5"/>
      <c r="F244" s="53">
        <v>0</v>
      </c>
      <c r="G244" s="54"/>
      <c r="H244" s="54"/>
      <c r="I244" s="54"/>
      <c r="J244" s="53">
        <v>0</v>
      </c>
      <c r="K244" s="53">
        <v>0</v>
      </c>
      <c r="L244" s="54"/>
      <c r="M244" s="53">
        <v>0</v>
      </c>
      <c r="N244" s="54"/>
      <c r="O244" s="54"/>
      <c r="P244" s="54"/>
      <c r="Q244" s="53">
        <v>0</v>
      </c>
      <c r="R244" s="53">
        <v>0</v>
      </c>
      <c r="S244" s="53">
        <v>0</v>
      </c>
      <c r="T244" s="53">
        <v>0</v>
      </c>
      <c r="U244" s="53">
        <v>0</v>
      </c>
      <c r="V244" s="53">
        <v>0</v>
      </c>
      <c r="W244" s="54"/>
      <c r="X244" s="53">
        <v>0</v>
      </c>
      <c r="Y244" s="53">
        <v>0</v>
      </c>
      <c r="Z244" s="54"/>
      <c r="AA244" s="53">
        <v>0</v>
      </c>
      <c r="AB244" s="54"/>
      <c r="AC244" s="54"/>
      <c r="AD244" s="54"/>
      <c r="AE244" s="53">
        <v>0</v>
      </c>
      <c r="AF244" s="54"/>
      <c r="AG244" s="54"/>
      <c r="AH244" s="54"/>
      <c r="AI244" s="53">
        <v>0</v>
      </c>
      <c r="AJ244" s="54"/>
      <c r="AK244" s="53">
        <v>0</v>
      </c>
      <c r="AL244" s="40"/>
    </row>
    <row r="245" spans="1:38" ht="20.100000000000001" customHeight="1" x14ac:dyDescent="0.2"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40"/>
    </row>
    <row r="246" spans="1:38" s="1" customFormat="1" ht="20.100000000000001" customHeight="1" x14ac:dyDescent="0.25">
      <c r="A246" s="3"/>
      <c r="B246" s="57" t="s">
        <v>183</v>
      </c>
      <c r="C246" s="58"/>
      <c r="D246" s="58"/>
      <c r="E246" s="5"/>
      <c r="F246" s="59">
        <v>505</v>
      </c>
      <c r="G246" s="54"/>
      <c r="H246" s="54"/>
      <c r="I246" s="54"/>
      <c r="J246" s="59">
        <v>54</v>
      </c>
      <c r="K246" s="59">
        <v>0</v>
      </c>
      <c r="L246" s="54"/>
      <c r="M246" s="59">
        <v>54</v>
      </c>
      <c r="N246" s="54"/>
      <c r="O246" s="54"/>
      <c r="P246" s="54"/>
      <c r="Q246" s="59">
        <v>5</v>
      </c>
      <c r="R246" s="59">
        <v>67</v>
      </c>
      <c r="S246" s="59">
        <v>1</v>
      </c>
      <c r="T246" s="59">
        <v>0</v>
      </c>
      <c r="U246" s="59">
        <v>0</v>
      </c>
      <c r="V246" s="59">
        <v>1</v>
      </c>
      <c r="W246" s="54"/>
      <c r="X246" s="59">
        <v>25</v>
      </c>
      <c r="Y246" s="59">
        <v>11</v>
      </c>
      <c r="Z246" s="54"/>
      <c r="AA246" s="59">
        <v>110</v>
      </c>
      <c r="AB246" s="54"/>
      <c r="AC246" s="54"/>
      <c r="AD246" s="54"/>
      <c r="AE246" s="59">
        <v>449</v>
      </c>
      <c r="AF246" s="54"/>
      <c r="AG246" s="54"/>
      <c r="AH246" s="54"/>
      <c r="AI246" s="59">
        <v>0</v>
      </c>
      <c r="AJ246" s="54"/>
      <c r="AK246" s="59">
        <v>0</v>
      </c>
      <c r="AL246" s="40"/>
    </row>
    <row r="247" spans="1:38" ht="20.100000000000001" customHeight="1" x14ac:dyDescent="0.2"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40"/>
    </row>
    <row r="248" spans="1:38" ht="20.100000000000001" customHeight="1" x14ac:dyDescent="0.2">
      <c r="B248" s="6" t="s">
        <v>184</v>
      </c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40"/>
    </row>
    <row r="249" spans="1:38" ht="20.100000000000001" customHeight="1" x14ac:dyDescent="0.2">
      <c r="C249" s="3" t="s">
        <v>154</v>
      </c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40"/>
    </row>
    <row r="250" spans="1:38" ht="20.100000000000001" customHeight="1" x14ac:dyDescent="0.2">
      <c r="D250" s="2" t="s">
        <v>96</v>
      </c>
      <c r="F250" s="39">
        <v>294</v>
      </c>
      <c r="G250" s="39"/>
      <c r="H250" s="39"/>
      <c r="I250" s="39"/>
      <c r="J250" s="39">
        <v>1</v>
      </c>
      <c r="K250" s="39">
        <v>0</v>
      </c>
      <c r="L250" s="39"/>
      <c r="M250" s="39">
        <v>1</v>
      </c>
      <c r="N250" s="39"/>
      <c r="O250" s="39"/>
      <c r="P250" s="39"/>
      <c r="Q250" s="39">
        <v>0</v>
      </c>
      <c r="R250" s="39">
        <v>6</v>
      </c>
      <c r="S250" s="39">
        <v>0</v>
      </c>
      <c r="T250" s="39">
        <v>0</v>
      </c>
      <c r="U250" s="39">
        <v>0</v>
      </c>
      <c r="V250" s="39">
        <v>0</v>
      </c>
      <c r="W250" s="39"/>
      <c r="X250" s="39">
        <v>3</v>
      </c>
      <c r="Y250" s="39">
        <v>0</v>
      </c>
      <c r="Z250" s="39"/>
      <c r="AA250" s="39">
        <v>9</v>
      </c>
      <c r="AB250" s="39"/>
      <c r="AC250" s="39"/>
      <c r="AD250" s="39"/>
      <c r="AE250" s="39">
        <v>286</v>
      </c>
      <c r="AF250" s="39"/>
      <c r="AG250" s="39"/>
      <c r="AH250" s="39"/>
      <c r="AI250" s="39">
        <v>0</v>
      </c>
      <c r="AJ250" s="39"/>
      <c r="AK250" s="39">
        <v>0</v>
      </c>
      <c r="AL250" s="40"/>
    </row>
    <row r="251" spans="1:38" ht="19.5" customHeight="1" x14ac:dyDescent="0.2">
      <c r="D251" s="47" t="s">
        <v>135</v>
      </c>
      <c r="F251" s="48">
        <v>295</v>
      </c>
      <c r="G251" s="49"/>
      <c r="H251" s="49"/>
      <c r="I251" s="49"/>
      <c r="J251" s="48">
        <v>19</v>
      </c>
      <c r="K251" s="48">
        <v>0</v>
      </c>
      <c r="L251" s="49"/>
      <c r="M251" s="48">
        <v>19</v>
      </c>
      <c r="N251" s="49"/>
      <c r="O251" s="49"/>
      <c r="P251" s="49"/>
      <c r="Q251" s="48">
        <v>5</v>
      </c>
      <c r="R251" s="48">
        <v>72</v>
      </c>
      <c r="S251" s="48">
        <v>0</v>
      </c>
      <c r="T251" s="48">
        <v>0</v>
      </c>
      <c r="U251" s="48">
        <v>0</v>
      </c>
      <c r="V251" s="48">
        <v>0</v>
      </c>
      <c r="W251" s="49"/>
      <c r="X251" s="48">
        <v>13</v>
      </c>
      <c r="Y251" s="48">
        <v>1</v>
      </c>
      <c r="Z251" s="49"/>
      <c r="AA251" s="48">
        <v>91</v>
      </c>
      <c r="AB251" s="49"/>
      <c r="AC251" s="49"/>
      <c r="AD251" s="49"/>
      <c r="AE251" s="48">
        <v>223</v>
      </c>
      <c r="AF251" s="49"/>
      <c r="AG251" s="49"/>
      <c r="AH251" s="49"/>
      <c r="AI251" s="48">
        <v>0</v>
      </c>
      <c r="AJ251" s="49"/>
      <c r="AK251" s="48">
        <v>0</v>
      </c>
      <c r="AL251" s="40"/>
    </row>
    <row r="252" spans="1:38" ht="20.100000000000001" customHeight="1" x14ac:dyDescent="0.2">
      <c r="D252" s="2" t="s">
        <v>98</v>
      </c>
      <c r="F252" s="39">
        <v>527</v>
      </c>
      <c r="G252" s="39"/>
      <c r="H252" s="39"/>
      <c r="I252" s="39"/>
      <c r="J252" s="39">
        <v>24</v>
      </c>
      <c r="K252" s="39">
        <v>0</v>
      </c>
      <c r="L252" s="39"/>
      <c r="M252" s="39">
        <v>24</v>
      </c>
      <c r="N252" s="39"/>
      <c r="O252" s="39"/>
      <c r="P252" s="39"/>
      <c r="Q252" s="39">
        <v>45</v>
      </c>
      <c r="R252" s="39">
        <v>294</v>
      </c>
      <c r="S252" s="39">
        <v>0</v>
      </c>
      <c r="T252" s="39">
        <v>0</v>
      </c>
      <c r="U252" s="39">
        <v>0</v>
      </c>
      <c r="V252" s="39">
        <v>0</v>
      </c>
      <c r="W252" s="39"/>
      <c r="X252" s="39">
        <v>20</v>
      </c>
      <c r="Y252" s="39">
        <v>0</v>
      </c>
      <c r="Z252" s="39"/>
      <c r="AA252" s="39">
        <v>359</v>
      </c>
      <c r="AB252" s="39"/>
      <c r="AC252" s="39"/>
      <c r="AD252" s="39"/>
      <c r="AE252" s="39">
        <v>192</v>
      </c>
      <c r="AF252" s="39"/>
      <c r="AG252" s="39"/>
      <c r="AH252" s="39"/>
      <c r="AI252" s="39">
        <v>0</v>
      </c>
      <c r="AJ252" s="39"/>
      <c r="AK252" s="39">
        <v>0</v>
      </c>
      <c r="AL252" s="40"/>
    </row>
    <row r="253" spans="1:38" ht="19.5" customHeight="1" x14ac:dyDescent="0.2">
      <c r="D253" s="47" t="s">
        <v>136</v>
      </c>
      <c r="F253" s="48">
        <v>535</v>
      </c>
      <c r="G253" s="49"/>
      <c r="H253" s="49"/>
      <c r="I253" s="49"/>
      <c r="J253" s="48">
        <v>6</v>
      </c>
      <c r="K253" s="48">
        <v>0</v>
      </c>
      <c r="L253" s="49"/>
      <c r="M253" s="48">
        <v>6</v>
      </c>
      <c r="N253" s="49"/>
      <c r="O253" s="49"/>
      <c r="P253" s="49"/>
      <c r="Q253" s="48">
        <v>0</v>
      </c>
      <c r="R253" s="48">
        <v>49</v>
      </c>
      <c r="S253" s="48">
        <v>0</v>
      </c>
      <c r="T253" s="48">
        <v>0</v>
      </c>
      <c r="U253" s="48">
        <v>0</v>
      </c>
      <c r="V253" s="48">
        <v>0</v>
      </c>
      <c r="W253" s="49"/>
      <c r="X253" s="48">
        <v>5</v>
      </c>
      <c r="Y253" s="48">
        <v>0</v>
      </c>
      <c r="Z253" s="49"/>
      <c r="AA253" s="48">
        <v>54</v>
      </c>
      <c r="AB253" s="49"/>
      <c r="AC253" s="49"/>
      <c r="AD253" s="49"/>
      <c r="AE253" s="48">
        <v>487</v>
      </c>
      <c r="AF253" s="49"/>
      <c r="AG253" s="49"/>
      <c r="AH253" s="49"/>
      <c r="AI253" s="48">
        <v>0</v>
      </c>
      <c r="AJ253" s="49"/>
      <c r="AK253" s="48">
        <v>0</v>
      </c>
      <c r="AL253" s="40"/>
    </row>
    <row r="254" spans="1:38" ht="20.100000000000001" customHeight="1" x14ac:dyDescent="0.2">
      <c r="D254" s="2" t="s">
        <v>100</v>
      </c>
      <c r="F254" s="39">
        <v>85</v>
      </c>
      <c r="G254" s="39"/>
      <c r="H254" s="39"/>
      <c r="I254" s="39"/>
      <c r="J254" s="39">
        <v>6</v>
      </c>
      <c r="K254" s="39">
        <v>0</v>
      </c>
      <c r="L254" s="39"/>
      <c r="M254" s="39">
        <v>6</v>
      </c>
      <c r="N254" s="39"/>
      <c r="O254" s="39"/>
      <c r="P254" s="39"/>
      <c r="Q254" s="39">
        <v>54</v>
      </c>
      <c r="R254" s="39">
        <v>32</v>
      </c>
      <c r="S254" s="39">
        <v>0</v>
      </c>
      <c r="T254" s="39">
        <v>0</v>
      </c>
      <c r="U254" s="39">
        <v>0</v>
      </c>
      <c r="V254" s="39">
        <v>0</v>
      </c>
      <c r="W254" s="39"/>
      <c r="X254" s="39">
        <v>3</v>
      </c>
      <c r="Y254" s="39">
        <v>0</v>
      </c>
      <c r="Z254" s="39"/>
      <c r="AA254" s="39">
        <v>89</v>
      </c>
      <c r="AB254" s="39"/>
      <c r="AC254" s="39"/>
      <c r="AD254" s="39"/>
      <c r="AE254" s="39">
        <v>2</v>
      </c>
      <c r="AF254" s="39"/>
      <c r="AG254" s="39"/>
      <c r="AH254" s="39"/>
      <c r="AI254" s="39">
        <v>0</v>
      </c>
      <c r="AJ254" s="39"/>
      <c r="AK254" s="39">
        <v>0</v>
      </c>
      <c r="AL254" s="40"/>
    </row>
    <row r="255" spans="1:38" ht="19.5" customHeight="1" x14ac:dyDescent="0.2">
      <c r="D255" s="47" t="s">
        <v>101</v>
      </c>
      <c r="F255" s="48">
        <v>793</v>
      </c>
      <c r="G255" s="49"/>
      <c r="H255" s="49"/>
      <c r="I255" s="49"/>
      <c r="J255" s="48">
        <v>12</v>
      </c>
      <c r="K255" s="48">
        <v>0</v>
      </c>
      <c r="L255" s="49"/>
      <c r="M255" s="48">
        <v>12</v>
      </c>
      <c r="N255" s="49"/>
      <c r="O255" s="49"/>
      <c r="P255" s="49"/>
      <c r="Q255" s="48">
        <v>0</v>
      </c>
      <c r="R255" s="48">
        <v>129</v>
      </c>
      <c r="S255" s="48">
        <v>0</v>
      </c>
      <c r="T255" s="48">
        <v>0</v>
      </c>
      <c r="U255" s="48">
        <v>0</v>
      </c>
      <c r="V255" s="48">
        <v>0</v>
      </c>
      <c r="W255" s="49"/>
      <c r="X255" s="48">
        <v>3</v>
      </c>
      <c r="Y255" s="48">
        <v>0</v>
      </c>
      <c r="Z255" s="49"/>
      <c r="AA255" s="48">
        <v>132</v>
      </c>
      <c r="AB255" s="49"/>
      <c r="AC255" s="49"/>
      <c r="AD255" s="49"/>
      <c r="AE255" s="48">
        <v>673</v>
      </c>
      <c r="AF255" s="49"/>
      <c r="AG255" s="49"/>
      <c r="AH255" s="49"/>
      <c r="AI255" s="48">
        <v>0</v>
      </c>
      <c r="AJ255" s="49"/>
      <c r="AK255" s="48">
        <v>0</v>
      </c>
      <c r="AL255" s="40"/>
    </row>
    <row r="256" spans="1:38" ht="20.100000000000001" customHeight="1" x14ac:dyDescent="0.2">
      <c r="D256" s="2" t="s">
        <v>116</v>
      </c>
      <c r="F256" s="39">
        <v>308</v>
      </c>
      <c r="G256" s="39"/>
      <c r="H256" s="39"/>
      <c r="I256" s="39"/>
      <c r="J256" s="39">
        <v>31</v>
      </c>
      <c r="K256" s="39">
        <v>0</v>
      </c>
      <c r="L256" s="39"/>
      <c r="M256" s="39">
        <v>31</v>
      </c>
      <c r="N256" s="39"/>
      <c r="O256" s="39"/>
      <c r="P256" s="39"/>
      <c r="Q256" s="39">
        <v>2</v>
      </c>
      <c r="R256" s="39">
        <v>39</v>
      </c>
      <c r="S256" s="39">
        <v>0</v>
      </c>
      <c r="T256" s="39">
        <v>0</v>
      </c>
      <c r="U256" s="39">
        <v>0</v>
      </c>
      <c r="V256" s="39">
        <v>0</v>
      </c>
      <c r="W256" s="39"/>
      <c r="X256" s="39">
        <v>6</v>
      </c>
      <c r="Y256" s="39">
        <v>1</v>
      </c>
      <c r="Z256" s="39"/>
      <c r="AA256" s="39">
        <v>48</v>
      </c>
      <c r="AB256" s="39"/>
      <c r="AC256" s="39"/>
      <c r="AD256" s="39"/>
      <c r="AE256" s="39">
        <v>291</v>
      </c>
      <c r="AF256" s="39"/>
      <c r="AG256" s="39"/>
      <c r="AH256" s="39"/>
      <c r="AI256" s="39">
        <v>0</v>
      </c>
      <c r="AJ256" s="39"/>
      <c r="AK256" s="39">
        <v>0</v>
      </c>
      <c r="AL256" s="40"/>
    </row>
    <row r="257" spans="1:38" ht="19.5" customHeight="1" x14ac:dyDescent="0.2">
      <c r="D257" s="47" t="s">
        <v>103</v>
      </c>
      <c r="F257" s="48">
        <v>417</v>
      </c>
      <c r="G257" s="49"/>
      <c r="H257" s="49"/>
      <c r="I257" s="49"/>
      <c r="J257" s="48">
        <v>12</v>
      </c>
      <c r="K257" s="48">
        <v>0</v>
      </c>
      <c r="L257" s="49"/>
      <c r="M257" s="48">
        <v>12</v>
      </c>
      <c r="N257" s="49"/>
      <c r="O257" s="49"/>
      <c r="P257" s="49"/>
      <c r="Q257" s="48">
        <v>0</v>
      </c>
      <c r="R257" s="48">
        <v>93</v>
      </c>
      <c r="S257" s="48">
        <v>0</v>
      </c>
      <c r="T257" s="48">
        <v>0</v>
      </c>
      <c r="U257" s="48">
        <v>0</v>
      </c>
      <c r="V257" s="48">
        <v>2</v>
      </c>
      <c r="W257" s="49"/>
      <c r="X257" s="48">
        <v>7</v>
      </c>
      <c r="Y257" s="48">
        <v>1</v>
      </c>
      <c r="Z257" s="49"/>
      <c r="AA257" s="48">
        <v>103</v>
      </c>
      <c r="AB257" s="49"/>
      <c r="AC257" s="49"/>
      <c r="AD257" s="49"/>
      <c r="AE257" s="48">
        <v>326</v>
      </c>
      <c r="AF257" s="49"/>
      <c r="AG257" s="49"/>
      <c r="AH257" s="49"/>
      <c r="AI257" s="48">
        <v>0</v>
      </c>
      <c r="AJ257" s="49"/>
      <c r="AK257" s="48">
        <v>0</v>
      </c>
      <c r="AL257" s="40"/>
    </row>
    <row r="258" spans="1:38" ht="20.100000000000001" customHeight="1" x14ac:dyDescent="0.2">
      <c r="D258" s="2" t="s">
        <v>104</v>
      </c>
      <c r="F258" s="39">
        <v>299</v>
      </c>
      <c r="G258" s="39"/>
      <c r="H258" s="39"/>
      <c r="I258" s="39"/>
      <c r="J258" s="39">
        <v>9</v>
      </c>
      <c r="K258" s="39">
        <v>0</v>
      </c>
      <c r="L258" s="39"/>
      <c r="M258" s="39">
        <v>9</v>
      </c>
      <c r="N258" s="39"/>
      <c r="O258" s="39"/>
      <c r="P258" s="39"/>
      <c r="Q258" s="39">
        <v>1</v>
      </c>
      <c r="R258" s="39">
        <v>31</v>
      </c>
      <c r="S258" s="39">
        <v>0</v>
      </c>
      <c r="T258" s="39">
        <v>0</v>
      </c>
      <c r="U258" s="39">
        <v>0</v>
      </c>
      <c r="V258" s="39">
        <v>0</v>
      </c>
      <c r="W258" s="39"/>
      <c r="X258" s="39">
        <v>4</v>
      </c>
      <c r="Y258" s="39">
        <v>0</v>
      </c>
      <c r="Z258" s="39"/>
      <c r="AA258" s="39">
        <v>36</v>
      </c>
      <c r="AB258" s="39"/>
      <c r="AC258" s="39"/>
      <c r="AD258" s="39"/>
      <c r="AE258" s="39">
        <v>272</v>
      </c>
      <c r="AF258" s="39"/>
      <c r="AG258" s="39"/>
      <c r="AH258" s="39"/>
      <c r="AI258" s="39">
        <v>0</v>
      </c>
      <c r="AJ258" s="39"/>
      <c r="AK258" s="39">
        <v>0</v>
      </c>
      <c r="AL258" s="40"/>
    </row>
    <row r="259" spans="1:38" ht="19.5" customHeight="1" x14ac:dyDescent="0.2">
      <c r="D259" s="47" t="s">
        <v>117</v>
      </c>
      <c r="F259" s="48">
        <v>250</v>
      </c>
      <c r="G259" s="49"/>
      <c r="H259" s="49"/>
      <c r="I259" s="49"/>
      <c r="J259" s="48">
        <v>20</v>
      </c>
      <c r="K259" s="48">
        <v>0</v>
      </c>
      <c r="L259" s="49"/>
      <c r="M259" s="48">
        <v>20</v>
      </c>
      <c r="N259" s="49"/>
      <c r="O259" s="49"/>
      <c r="P259" s="49"/>
      <c r="Q259" s="48">
        <v>0</v>
      </c>
      <c r="R259" s="48">
        <v>35</v>
      </c>
      <c r="S259" s="48">
        <v>0</v>
      </c>
      <c r="T259" s="48">
        <v>0</v>
      </c>
      <c r="U259" s="48">
        <v>0</v>
      </c>
      <c r="V259" s="48">
        <v>0</v>
      </c>
      <c r="W259" s="49"/>
      <c r="X259" s="48">
        <v>14</v>
      </c>
      <c r="Y259" s="48">
        <v>2</v>
      </c>
      <c r="Z259" s="49"/>
      <c r="AA259" s="48">
        <v>51</v>
      </c>
      <c r="AB259" s="49"/>
      <c r="AC259" s="49"/>
      <c r="AD259" s="49"/>
      <c r="AE259" s="48">
        <v>219</v>
      </c>
      <c r="AF259" s="49"/>
      <c r="AG259" s="49"/>
      <c r="AH259" s="49"/>
      <c r="AI259" s="48">
        <v>0</v>
      </c>
      <c r="AJ259" s="49"/>
      <c r="AK259" s="48">
        <v>0</v>
      </c>
      <c r="AL259" s="40"/>
    </row>
    <row r="260" spans="1:38" ht="20.100000000000001" customHeight="1" x14ac:dyDescent="0.2">
      <c r="D260" s="2" t="s">
        <v>156</v>
      </c>
      <c r="F260" s="39">
        <v>20</v>
      </c>
      <c r="G260" s="39"/>
      <c r="H260" s="39"/>
      <c r="I260" s="39"/>
      <c r="J260" s="39">
        <v>7</v>
      </c>
      <c r="K260" s="39">
        <v>0</v>
      </c>
      <c r="L260" s="39"/>
      <c r="M260" s="39">
        <v>7</v>
      </c>
      <c r="N260" s="39"/>
      <c r="O260" s="39"/>
      <c r="P260" s="39"/>
      <c r="Q260" s="39">
        <v>0</v>
      </c>
      <c r="R260" s="39">
        <v>0</v>
      </c>
      <c r="S260" s="39">
        <v>0</v>
      </c>
      <c r="T260" s="39">
        <v>0</v>
      </c>
      <c r="U260" s="39">
        <v>0</v>
      </c>
      <c r="V260" s="39">
        <v>0</v>
      </c>
      <c r="W260" s="39"/>
      <c r="X260" s="39">
        <v>2</v>
      </c>
      <c r="Y260" s="39">
        <v>1</v>
      </c>
      <c r="Z260" s="39"/>
      <c r="AA260" s="39">
        <v>3</v>
      </c>
      <c r="AB260" s="39"/>
      <c r="AC260" s="39"/>
      <c r="AD260" s="39"/>
      <c r="AE260" s="39">
        <v>24</v>
      </c>
      <c r="AF260" s="39"/>
      <c r="AG260" s="39"/>
      <c r="AH260" s="39"/>
      <c r="AI260" s="39">
        <v>0</v>
      </c>
      <c r="AJ260" s="39"/>
      <c r="AK260" s="39">
        <v>0</v>
      </c>
      <c r="AL260" s="40"/>
    </row>
    <row r="261" spans="1:38" ht="19.5" customHeight="1" x14ac:dyDescent="0.2">
      <c r="D261" s="47" t="s">
        <v>185</v>
      </c>
      <c r="F261" s="48">
        <v>24</v>
      </c>
      <c r="G261" s="49"/>
      <c r="H261" s="49"/>
      <c r="I261" s="49"/>
      <c r="J261" s="48">
        <v>9</v>
      </c>
      <c r="K261" s="48">
        <v>0</v>
      </c>
      <c r="L261" s="49"/>
      <c r="M261" s="48">
        <v>9</v>
      </c>
      <c r="N261" s="49"/>
      <c r="O261" s="49"/>
      <c r="P261" s="49"/>
      <c r="Q261" s="48">
        <v>0</v>
      </c>
      <c r="R261" s="48">
        <v>0</v>
      </c>
      <c r="S261" s="48">
        <v>0</v>
      </c>
      <c r="T261" s="48">
        <v>0</v>
      </c>
      <c r="U261" s="48">
        <v>0</v>
      </c>
      <c r="V261" s="48">
        <v>0</v>
      </c>
      <c r="W261" s="49"/>
      <c r="X261" s="48">
        <v>4</v>
      </c>
      <c r="Y261" s="48">
        <v>2</v>
      </c>
      <c r="Z261" s="49"/>
      <c r="AA261" s="48">
        <v>6</v>
      </c>
      <c r="AB261" s="49"/>
      <c r="AC261" s="49"/>
      <c r="AD261" s="49"/>
      <c r="AE261" s="48">
        <v>27</v>
      </c>
      <c r="AF261" s="49"/>
      <c r="AG261" s="49"/>
      <c r="AH261" s="49"/>
      <c r="AI261" s="48">
        <v>0</v>
      </c>
      <c r="AJ261" s="49"/>
      <c r="AK261" s="48">
        <v>0</v>
      </c>
      <c r="AL261" s="40"/>
    </row>
    <row r="262" spans="1:38" ht="20.100000000000001" customHeight="1" x14ac:dyDescent="0.2"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40"/>
    </row>
    <row r="263" spans="1:38" s="1" customFormat="1" ht="20.100000000000001" customHeight="1" x14ac:dyDescent="0.25">
      <c r="A263" s="3"/>
      <c r="B263" s="6"/>
      <c r="C263" s="51" t="s">
        <v>159</v>
      </c>
      <c r="D263" s="52"/>
      <c r="E263" s="5"/>
      <c r="F263" s="53">
        <v>3847</v>
      </c>
      <c r="G263" s="54"/>
      <c r="H263" s="54"/>
      <c r="I263" s="54"/>
      <c r="J263" s="53">
        <v>156</v>
      </c>
      <c r="K263" s="53">
        <v>0</v>
      </c>
      <c r="L263" s="54"/>
      <c r="M263" s="53">
        <v>156</v>
      </c>
      <c r="N263" s="54"/>
      <c r="O263" s="54"/>
      <c r="P263" s="54"/>
      <c r="Q263" s="53">
        <v>107</v>
      </c>
      <c r="R263" s="53">
        <v>780</v>
      </c>
      <c r="S263" s="53">
        <v>0</v>
      </c>
      <c r="T263" s="53">
        <v>0</v>
      </c>
      <c r="U263" s="53">
        <v>0</v>
      </c>
      <c r="V263" s="53">
        <v>2</v>
      </c>
      <c r="W263" s="54"/>
      <c r="X263" s="53">
        <v>84</v>
      </c>
      <c r="Y263" s="53">
        <v>8</v>
      </c>
      <c r="Z263" s="54"/>
      <c r="AA263" s="53">
        <v>981</v>
      </c>
      <c r="AB263" s="54"/>
      <c r="AC263" s="54"/>
      <c r="AD263" s="54"/>
      <c r="AE263" s="53">
        <v>3022</v>
      </c>
      <c r="AF263" s="54"/>
      <c r="AG263" s="54"/>
      <c r="AH263" s="54"/>
      <c r="AI263" s="53">
        <v>0</v>
      </c>
      <c r="AJ263" s="54"/>
      <c r="AK263" s="53">
        <v>0</v>
      </c>
      <c r="AL263" s="40"/>
    </row>
    <row r="264" spans="1:38" s="1" customFormat="1" ht="20.100000000000001" customHeight="1" x14ac:dyDescent="0.2">
      <c r="A264" s="3"/>
      <c r="B264" s="6"/>
      <c r="C264" s="3"/>
      <c r="D264" s="3"/>
      <c r="E264" s="5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40"/>
    </row>
    <row r="265" spans="1:38" s="1" customFormat="1" ht="20.100000000000001" customHeight="1" x14ac:dyDescent="0.25">
      <c r="A265" s="3"/>
      <c r="B265" s="57" t="s">
        <v>186</v>
      </c>
      <c r="C265" s="58"/>
      <c r="D265" s="58"/>
      <c r="E265" s="5"/>
      <c r="F265" s="59">
        <v>3847</v>
      </c>
      <c r="G265" s="54"/>
      <c r="H265" s="54"/>
      <c r="I265" s="54"/>
      <c r="J265" s="59">
        <v>156</v>
      </c>
      <c r="K265" s="59">
        <v>0</v>
      </c>
      <c r="L265" s="54"/>
      <c r="M265" s="59">
        <v>156</v>
      </c>
      <c r="N265" s="54"/>
      <c r="O265" s="54"/>
      <c r="P265" s="54"/>
      <c r="Q265" s="59">
        <v>107</v>
      </c>
      <c r="R265" s="59">
        <v>780</v>
      </c>
      <c r="S265" s="59">
        <v>0</v>
      </c>
      <c r="T265" s="59">
        <v>0</v>
      </c>
      <c r="U265" s="59">
        <v>0</v>
      </c>
      <c r="V265" s="59">
        <v>2</v>
      </c>
      <c r="W265" s="54"/>
      <c r="X265" s="59">
        <v>84</v>
      </c>
      <c r="Y265" s="59">
        <v>8</v>
      </c>
      <c r="Z265" s="54"/>
      <c r="AA265" s="59">
        <v>981</v>
      </c>
      <c r="AB265" s="54"/>
      <c r="AC265" s="54"/>
      <c r="AD265" s="54"/>
      <c r="AE265" s="59">
        <v>3022</v>
      </c>
      <c r="AF265" s="54"/>
      <c r="AG265" s="54"/>
      <c r="AH265" s="54"/>
      <c r="AI265" s="59">
        <v>0</v>
      </c>
      <c r="AJ265" s="54"/>
      <c r="AK265" s="59">
        <v>0</v>
      </c>
      <c r="AL265" s="40"/>
    </row>
    <row r="266" spans="1:38" ht="20.100000000000001" customHeight="1" x14ac:dyDescent="0.2"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40"/>
    </row>
    <row r="267" spans="1:38" ht="20.100000000000001" customHeight="1" x14ac:dyDescent="0.2">
      <c r="B267" s="6" t="s">
        <v>187</v>
      </c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40"/>
    </row>
    <row r="268" spans="1:38" ht="20.100000000000001" customHeight="1" x14ac:dyDescent="0.2">
      <c r="C268" s="3" t="s">
        <v>95</v>
      </c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40"/>
    </row>
    <row r="269" spans="1:38" ht="20.100000000000001" customHeight="1" x14ac:dyDescent="0.2">
      <c r="D269" s="2" t="s">
        <v>96</v>
      </c>
      <c r="F269" s="39">
        <v>0</v>
      </c>
      <c r="G269" s="39"/>
      <c r="H269" s="39"/>
      <c r="I269" s="39"/>
      <c r="J269" s="39">
        <v>0</v>
      </c>
      <c r="K269" s="39">
        <v>0</v>
      </c>
      <c r="L269" s="39"/>
      <c r="M269" s="39">
        <v>0</v>
      </c>
      <c r="N269" s="39"/>
      <c r="O269" s="39"/>
      <c r="P269" s="39"/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/>
      <c r="X269" s="39">
        <v>0</v>
      </c>
      <c r="Y269" s="39">
        <v>0</v>
      </c>
      <c r="Z269" s="39"/>
      <c r="AA269" s="39">
        <v>0</v>
      </c>
      <c r="AB269" s="39"/>
      <c r="AC269" s="39"/>
      <c r="AD269" s="39"/>
      <c r="AE269" s="39">
        <v>0</v>
      </c>
      <c r="AF269" s="39"/>
      <c r="AG269" s="39"/>
      <c r="AH269" s="39"/>
      <c r="AI269" s="39">
        <v>0</v>
      </c>
      <c r="AJ269" s="39"/>
      <c r="AK269" s="39">
        <v>0</v>
      </c>
      <c r="AL269" s="40"/>
    </row>
    <row r="270" spans="1:38" ht="19.5" customHeight="1" x14ac:dyDescent="0.2">
      <c r="D270" s="47" t="s">
        <v>97</v>
      </c>
      <c r="F270" s="48">
        <v>0</v>
      </c>
      <c r="G270" s="49"/>
      <c r="H270" s="49"/>
      <c r="I270" s="49"/>
      <c r="J270" s="48">
        <v>0</v>
      </c>
      <c r="K270" s="48">
        <v>0</v>
      </c>
      <c r="L270" s="49"/>
      <c r="M270" s="48">
        <v>0</v>
      </c>
      <c r="N270" s="49"/>
      <c r="O270" s="49"/>
      <c r="P270" s="49"/>
      <c r="Q270" s="48">
        <v>0</v>
      </c>
      <c r="R270" s="48">
        <v>0</v>
      </c>
      <c r="S270" s="48">
        <v>0</v>
      </c>
      <c r="T270" s="48">
        <v>0</v>
      </c>
      <c r="U270" s="48">
        <v>0</v>
      </c>
      <c r="V270" s="48">
        <v>0</v>
      </c>
      <c r="W270" s="49"/>
      <c r="X270" s="48">
        <v>0</v>
      </c>
      <c r="Y270" s="48">
        <v>0</v>
      </c>
      <c r="Z270" s="49"/>
      <c r="AA270" s="48">
        <v>0</v>
      </c>
      <c r="AB270" s="49"/>
      <c r="AC270" s="49"/>
      <c r="AD270" s="49"/>
      <c r="AE270" s="48">
        <v>0</v>
      </c>
      <c r="AF270" s="49"/>
      <c r="AG270" s="49"/>
      <c r="AH270" s="49"/>
      <c r="AI270" s="48">
        <v>0</v>
      </c>
      <c r="AJ270" s="49"/>
      <c r="AK270" s="48">
        <v>0</v>
      </c>
      <c r="AL270" s="40"/>
    </row>
    <row r="271" spans="1:38" ht="20.100000000000001" customHeight="1" x14ac:dyDescent="0.2">
      <c r="D271" s="2" t="s">
        <v>113</v>
      </c>
      <c r="F271" s="39">
        <v>0</v>
      </c>
      <c r="G271" s="39"/>
      <c r="H271" s="39"/>
      <c r="I271" s="39"/>
      <c r="J271" s="39">
        <v>0</v>
      </c>
      <c r="K271" s="39">
        <v>0</v>
      </c>
      <c r="L271" s="39"/>
      <c r="M271" s="39">
        <v>0</v>
      </c>
      <c r="N271" s="39"/>
      <c r="O271" s="39"/>
      <c r="P271" s="39"/>
      <c r="Q271" s="39">
        <v>0</v>
      </c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39"/>
      <c r="X271" s="39">
        <v>0</v>
      </c>
      <c r="Y271" s="39">
        <v>0</v>
      </c>
      <c r="Z271" s="39"/>
      <c r="AA271" s="39">
        <v>0</v>
      </c>
      <c r="AB271" s="39"/>
      <c r="AC271" s="39"/>
      <c r="AD271" s="39"/>
      <c r="AE271" s="39">
        <v>0</v>
      </c>
      <c r="AF271" s="39"/>
      <c r="AG271" s="39"/>
      <c r="AH271" s="39"/>
      <c r="AI271" s="39">
        <v>0</v>
      </c>
      <c r="AJ271" s="39"/>
      <c r="AK271" s="39">
        <v>0</v>
      </c>
      <c r="AL271" s="40"/>
    </row>
    <row r="272" spans="1:38" ht="19.5" customHeight="1" x14ac:dyDescent="0.2">
      <c r="D272" s="47" t="s">
        <v>99</v>
      </c>
      <c r="F272" s="48">
        <v>0</v>
      </c>
      <c r="G272" s="49"/>
      <c r="H272" s="49"/>
      <c r="I272" s="49"/>
      <c r="J272" s="48">
        <v>0</v>
      </c>
      <c r="K272" s="48">
        <v>0</v>
      </c>
      <c r="L272" s="49"/>
      <c r="M272" s="48">
        <v>0</v>
      </c>
      <c r="N272" s="49"/>
      <c r="O272" s="49"/>
      <c r="P272" s="49"/>
      <c r="Q272" s="48">
        <v>0</v>
      </c>
      <c r="R272" s="48">
        <v>0</v>
      </c>
      <c r="S272" s="48">
        <v>0</v>
      </c>
      <c r="T272" s="48">
        <v>0</v>
      </c>
      <c r="U272" s="48">
        <v>0</v>
      </c>
      <c r="V272" s="48">
        <v>0</v>
      </c>
      <c r="W272" s="49"/>
      <c r="X272" s="48">
        <v>0</v>
      </c>
      <c r="Y272" s="48">
        <v>0</v>
      </c>
      <c r="Z272" s="49"/>
      <c r="AA272" s="48">
        <v>0</v>
      </c>
      <c r="AB272" s="49"/>
      <c r="AC272" s="49"/>
      <c r="AD272" s="49"/>
      <c r="AE272" s="48">
        <v>0</v>
      </c>
      <c r="AF272" s="49"/>
      <c r="AG272" s="49"/>
      <c r="AH272" s="49"/>
      <c r="AI272" s="48">
        <v>0</v>
      </c>
      <c r="AJ272" s="49"/>
      <c r="AK272" s="48">
        <v>0</v>
      </c>
      <c r="AL272" s="40"/>
    </row>
    <row r="273" spans="1:38" ht="20.100000000000001" customHeight="1" x14ac:dyDescent="0.2">
      <c r="D273" s="2" t="s">
        <v>100</v>
      </c>
      <c r="F273" s="39">
        <v>0</v>
      </c>
      <c r="G273" s="39"/>
      <c r="H273" s="39"/>
      <c r="I273" s="39"/>
      <c r="J273" s="39">
        <v>0</v>
      </c>
      <c r="K273" s="39">
        <v>0</v>
      </c>
      <c r="L273" s="39"/>
      <c r="M273" s="39">
        <v>0</v>
      </c>
      <c r="N273" s="39"/>
      <c r="O273" s="39"/>
      <c r="P273" s="39"/>
      <c r="Q273" s="39">
        <v>0</v>
      </c>
      <c r="R273" s="39">
        <v>0</v>
      </c>
      <c r="S273" s="39">
        <v>0</v>
      </c>
      <c r="T273" s="39">
        <v>0</v>
      </c>
      <c r="U273" s="39">
        <v>0</v>
      </c>
      <c r="V273" s="39">
        <v>0</v>
      </c>
      <c r="W273" s="39"/>
      <c r="X273" s="39">
        <v>0</v>
      </c>
      <c r="Y273" s="39">
        <v>0</v>
      </c>
      <c r="Z273" s="39"/>
      <c r="AA273" s="39">
        <v>0</v>
      </c>
      <c r="AB273" s="39"/>
      <c r="AC273" s="39"/>
      <c r="AD273" s="39"/>
      <c r="AE273" s="39">
        <v>0</v>
      </c>
      <c r="AF273" s="39"/>
      <c r="AG273" s="39"/>
      <c r="AH273" s="39"/>
      <c r="AI273" s="39">
        <v>0</v>
      </c>
      <c r="AJ273" s="39"/>
      <c r="AK273" s="39">
        <v>0</v>
      </c>
      <c r="AL273" s="40"/>
    </row>
    <row r="274" spans="1:38" ht="20.100000000000001" customHeight="1" x14ac:dyDescent="0.2"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40"/>
    </row>
    <row r="275" spans="1:38" s="1" customFormat="1" ht="20.100000000000001" customHeight="1" x14ac:dyDescent="0.25">
      <c r="A275" s="3"/>
      <c r="B275" s="6"/>
      <c r="C275" s="51" t="s">
        <v>112</v>
      </c>
      <c r="D275" s="52"/>
      <c r="E275" s="5"/>
      <c r="F275" s="53">
        <v>0</v>
      </c>
      <c r="G275" s="54"/>
      <c r="H275" s="54"/>
      <c r="I275" s="54"/>
      <c r="J275" s="53">
        <v>0</v>
      </c>
      <c r="K275" s="53">
        <v>0</v>
      </c>
      <c r="L275" s="54"/>
      <c r="M275" s="53">
        <v>0</v>
      </c>
      <c r="N275" s="54"/>
      <c r="O275" s="54"/>
      <c r="P275" s="54"/>
      <c r="Q275" s="53">
        <v>0</v>
      </c>
      <c r="R275" s="53">
        <v>0</v>
      </c>
      <c r="S275" s="53">
        <v>0</v>
      </c>
      <c r="T275" s="53">
        <v>0</v>
      </c>
      <c r="U275" s="53">
        <v>0</v>
      </c>
      <c r="V275" s="53">
        <v>0</v>
      </c>
      <c r="W275" s="54"/>
      <c r="X275" s="53">
        <v>0</v>
      </c>
      <c r="Y275" s="53">
        <v>0</v>
      </c>
      <c r="Z275" s="54"/>
      <c r="AA275" s="53">
        <v>0</v>
      </c>
      <c r="AB275" s="54"/>
      <c r="AC275" s="54"/>
      <c r="AD275" s="54"/>
      <c r="AE275" s="53">
        <v>0</v>
      </c>
      <c r="AF275" s="54"/>
      <c r="AG275" s="54"/>
      <c r="AH275" s="54"/>
      <c r="AI275" s="53">
        <v>0</v>
      </c>
      <c r="AJ275" s="54"/>
      <c r="AK275" s="53">
        <v>0</v>
      </c>
      <c r="AL275" s="40"/>
    </row>
    <row r="276" spans="1:38" ht="20.100000000000001" customHeight="1" x14ac:dyDescent="0.2"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40"/>
    </row>
    <row r="277" spans="1:38" ht="20.100000000000001" customHeight="1" x14ac:dyDescent="0.2">
      <c r="C277" s="3" t="s">
        <v>188</v>
      </c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40"/>
    </row>
    <row r="278" spans="1:38" ht="20.100000000000001" customHeight="1" x14ac:dyDescent="0.2">
      <c r="D278" s="2" t="s">
        <v>122</v>
      </c>
      <c r="F278" s="39">
        <v>0</v>
      </c>
      <c r="G278" s="39"/>
      <c r="H278" s="39"/>
      <c r="I278" s="39"/>
      <c r="J278" s="39">
        <v>0</v>
      </c>
      <c r="K278" s="39">
        <v>0</v>
      </c>
      <c r="L278" s="39"/>
      <c r="M278" s="39">
        <v>0</v>
      </c>
      <c r="N278" s="39"/>
      <c r="O278" s="39"/>
      <c r="P278" s="39"/>
      <c r="Q278" s="39">
        <v>0</v>
      </c>
      <c r="R278" s="39">
        <v>0</v>
      </c>
      <c r="S278" s="39">
        <v>0</v>
      </c>
      <c r="T278" s="39">
        <v>0</v>
      </c>
      <c r="U278" s="39">
        <v>0</v>
      </c>
      <c r="V278" s="39">
        <v>0</v>
      </c>
      <c r="W278" s="39"/>
      <c r="X278" s="39">
        <v>0</v>
      </c>
      <c r="Y278" s="39">
        <v>0</v>
      </c>
      <c r="Z278" s="39"/>
      <c r="AA278" s="39">
        <v>0</v>
      </c>
      <c r="AB278" s="39"/>
      <c r="AC278" s="39"/>
      <c r="AD278" s="39"/>
      <c r="AE278" s="39">
        <v>0</v>
      </c>
      <c r="AF278" s="39"/>
      <c r="AG278" s="39"/>
      <c r="AH278" s="39"/>
      <c r="AI278" s="39">
        <v>0</v>
      </c>
      <c r="AJ278" s="39"/>
      <c r="AK278" s="39">
        <v>0</v>
      </c>
      <c r="AL278" s="40"/>
    </row>
    <row r="279" spans="1:38" ht="19.5" customHeight="1" x14ac:dyDescent="0.2">
      <c r="D279" s="47" t="s">
        <v>97</v>
      </c>
      <c r="F279" s="48">
        <v>0</v>
      </c>
      <c r="G279" s="49"/>
      <c r="H279" s="49"/>
      <c r="I279" s="49"/>
      <c r="J279" s="48">
        <v>0</v>
      </c>
      <c r="K279" s="48">
        <v>0</v>
      </c>
      <c r="L279" s="49"/>
      <c r="M279" s="48">
        <v>0</v>
      </c>
      <c r="N279" s="49"/>
      <c r="O279" s="49"/>
      <c r="P279" s="49"/>
      <c r="Q279" s="48">
        <v>0</v>
      </c>
      <c r="R279" s="48">
        <v>0</v>
      </c>
      <c r="S279" s="48">
        <v>0</v>
      </c>
      <c r="T279" s="48">
        <v>0</v>
      </c>
      <c r="U279" s="48">
        <v>0</v>
      </c>
      <c r="V279" s="48">
        <v>0</v>
      </c>
      <c r="W279" s="49"/>
      <c r="X279" s="48">
        <v>0</v>
      </c>
      <c r="Y279" s="48">
        <v>0</v>
      </c>
      <c r="Z279" s="49"/>
      <c r="AA279" s="48">
        <v>0</v>
      </c>
      <c r="AB279" s="49"/>
      <c r="AC279" s="49"/>
      <c r="AD279" s="49"/>
      <c r="AE279" s="48">
        <v>0</v>
      </c>
      <c r="AF279" s="49"/>
      <c r="AG279" s="49"/>
      <c r="AH279" s="49"/>
      <c r="AI279" s="48">
        <v>0</v>
      </c>
      <c r="AJ279" s="49"/>
      <c r="AK279" s="48">
        <v>0</v>
      </c>
      <c r="AL279" s="40"/>
    </row>
    <row r="280" spans="1:38" ht="20.100000000000001" customHeight="1" x14ac:dyDescent="0.2">
      <c r="D280" s="2" t="s">
        <v>113</v>
      </c>
      <c r="F280" s="39">
        <v>0</v>
      </c>
      <c r="G280" s="39"/>
      <c r="H280" s="39"/>
      <c r="I280" s="39"/>
      <c r="J280" s="39">
        <v>0</v>
      </c>
      <c r="K280" s="39">
        <v>0</v>
      </c>
      <c r="L280" s="39"/>
      <c r="M280" s="39">
        <v>0</v>
      </c>
      <c r="N280" s="39"/>
      <c r="O280" s="39"/>
      <c r="P280" s="39"/>
      <c r="Q280" s="39">
        <v>0</v>
      </c>
      <c r="R280" s="39">
        <v>0</v>
      </c>
      <c r="S280" s="39">
        <v>0</v>
      </c>
      <c r="T280" s="39">
        <v>0</v>
      </c>
      <c r="U280" s="39">
        <v>0</v>
      </c>
      <c r="V280" s="39">
        <v>0</v>
      </c>
      <c r="W280" s="39"/>
      <c r="X280" s="39">
        <v>0</v>
      </c>
      <c r="Y280" s="39">
        <v>0</v>
      </c>
      <c r="Z280" s="39"/>
      <c r="AA280" s="39">
        <v>0</v>
      </c>
      <c r="AB280" s="39"/>
      <c r="AC280" s="39"/>
      <c r="AD280" s="39"/>
      <c r="AE280" s="39">
        <v>0</v>
      </c>
      <c r="AF280" s="39"/>
      <c r="AG280" s="39"/>
      <c r="AH280" s="39"/>
      <c r="AI280" s="39">
        <v>0</v>
      </c>
      <c r="AJ280" s="39"/>
      <c r="AK280" s="39">
        <v>0</v>
      </c>
      <c r="AL280" s="40"/>
    </row>
    <row r="281" spans="1:38" ht="19.5" customHeight="1" x14ac:dyDescent="0.2">
      <c r="D281" s="47" t="s">
        <v>99</v>
      </c>
      <c r="F281" s="48">
        <v>0</v>
      </c>
      <c r="G281" s="49"/>
      <c r="H281" s="49"/>
      <c r="I281" s="49"/>
      <c r="J281" s="48">
        <v>0</v>
      </c>
      <c r="K281" s="48">
        <v>0</v>
      </c>
      <c r="L281" s="49"/>
      <c r="M281" s="48">
        <v>0</v>
      </c>
      <c r="N281" s="49"/>
      <c r="O281" s="49"/>
      <c r="P281" s="49"/>
      <c r="Q281" s="48">
        <v>0</v>
      </c>
      <c r="R281" s="48">
        <v>0</v>
      </c>
      <c r="S281" s="48">
        <v>0</v>
      </c>
      <c r="T281" s="48">
        <v>0</v>
      </c>
      <c r="U281" s="48">
        <v>0</v>
      </c>
      <c r="V281" s="48">
        <v>0</v>
      </c>
      <c r="W281" s="49"/>
      <c r="X281" s="48">
        <v>0</v>
      </c>
      <c r="Y281" s="48">
        <v>0</v>
      </c>
      <c r="Z281" s="49"/>
      <c r="AA281" s="48">
        <v>0</v>
      </c>
      <c r="AB281" s="49"/>
      <c r="AC281" s="49"/>
      <c r="AD281" s="49"/>
      <c r="AE281" s="48">
        <v>0</v>
      </c>
      <c r="AF281" s="49"/>
      <c r="AG281" s="49"/>
      <c r="AH281" s="49"/>
      <c r="AI281" s="48">
        <v>0</v>
      </c>
      <c r="AJ281" s="49"/>
      <c r="AK281" s="48">
        <v>0</v>
      </c>
      <c r="AL281" s="40"/>
    </row>
    <row r="282" spans="1:38" ht="20.100000000000001" customHeight="1" x14ac:dyDescent="0.2">
      <c r="D282" s="2" t="s">
        <v>114</v>
      </c>
      <c r="F282" s="39">
        <v>0</v>
      </c>
      <c r="G282" s="39"/>
      <c r="H282" s="39"/>
      <c r="I282" s="39"/>
      <c r="J282" s="39">
        <v>0</v>
      </c>
      <c r="K282" s="39">
        <v>0</v>
      </c>
      <c r="L282" s="39"/>
      <c r="M282" s="39">
        <v>0</v>
      </c>
      <c r="N282" s="39"/>
      <c r="O282" s="39"/>
      <c r="P282" s="39"/>
      <c r="Q282" s="39">
        <v>0</v>
      </c>
      <c r="R282" s="39">
        <v>0</v>
      </c>
      <c r="S282" s="39">
        <v>0</v>
      </c>
      <c r="T282" s="39">
        <v>0</v>
      </c>
      <c r="U282" s="39">
        <v>0</v>
      </c>
      <c r="V282" s="39">
        <v>0</v>
      </c>
      <c r="W282" s="39"/>
      <c r="X282" s="39">
        <v>0</v>
      </c>
      <c r="Y282" s="39">
        <v>0</v>
      </c>
      <c r="Z282" s="39"/>
      <c r="AA282" s="39">
        <v>0</v>
      </c>
      <c r="AB282" s="39"/>
      <c r="AC282" s="39"/>
      <c r="AD282" s="39"/>
      <c r="AE282" s="39">
        <v>0</v>
      </c>
      <c r="AF282" s="39"/>
      <c r="AG282" s="39"/>
      <c r="AH282" s="39"/>
      <c r="AI282" s="39">
        <v>0</v>
      </c>
      <c r="AJ282" s="39"/>
      <c r="AK282" s="39">
        <v>0</v>
      </c>
      <c r="AL282" s="40"/>
    </row>
    <row r="283" spans="1:38" ht="19.5" customHeight="1" x14ac:dyDescent="0.2">
      <c r="D283" s="47" t="s">
        <v>101</v>
      </c>
      <c r="F283" s="48">
        <v>0</v>
      </c>
      <c r="G283" s="49"/>
      <c r="H283" s="49"/>
      <c r="I283" s="49"/>
      <c r="J283" s="48">
        <v>0</v>
      </c>
      <c r="K283" s="48">
        <v>0</v>
      </c>
      <c r="L283" s="49"/>
      <c r="M283" s="48">
        <v>0</v>
      </c>
      <c r="N283" s="49"/>
      <c r="O283" s="49"/>
      <c r="P283" s="49"/>
      <c r="Q283" s="48">
        <v>0</v>
      </c>
      <c r="R283" s="48">
        <v>0</v>
      </c>
      <c r="S283" s="48">
        <v>0</v>
      </c>
      <c r="T283" s="48">
        <v>0</v>
      </c>
      <c r="U283" s="48">
        <v>0</v>
      </c>
      <c r="V283" s="48">
        <v>0</v>
      </c>
      <c r="W283" s="49"/>
      <c r="X283" s="48">
        <v>0</v>
      </c>
      <c r="Y283" s="48">
        <v>0</v>
      </c>
      <c r="Z283" s="49"/>
      <c r="AA283" s="48">
        <v>0</v>
      </c>
      <c r="AB283" s="49"/>
      <c r="AC283" s="49"/>
      <c r="AD283" s="49"/>
      <c r="AE283" s="48">
        <v>0</v>
      </c>
      <c r="AF283" s="49"/>
      <c r="AG283" s="49"/>
      <c r="AH283" s="49"/>
      <c r="AI283" s="48">
        <v>0</v>
      </c>
      <c r="AJ283" s="49"/>
      <c r="AK283" s="48">
        <v>0</v>
      </c>
      <c r="AL283" s="40"/>
    </row>
    <row r="284" spans="1:38" ht="20.100000000000001" customHeight="1" x14ac:dyDescent="0.2"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40"/>
    </row>
    <row r="285" spans="1:38" s="1" customFormat="1" ht="20.100000000000001" customHeight="1" x14ac:dyDescent="0.25">
      <c r="A285" s="3"/>
      <c r="B285" s="6"/>
      <c r="C285" s="51" t="s">
        <v>189</v>
      </c>
      <c r="D285" s="52"/>
      <c r="E285" s="5"/>
      <c r="F285" s="53">
        <v>0</v>
      </c>
      <c r="G285" s="54"/>
      <c r="H285" s="54"/>
      <c r="I285" s="54"/>
      <c r="J285" s="53">
        <v>0</v>
      </c>
      <c r="K285" s="53">
        <v>0</v>
      </c>
      <c r="L285" s="54"/>
      <c r="M285" s="53">
        <v>0</v>
      </c>
      <c r="N285" s="54"/>
      <c r="O285" s="54"/>
      <c r="P285" s="54"/>
      <c r="Q285" s="53">
        <v>0</v>
      </c>
      <c r="R285" s="53">
        <v>0</v>
      </c>
      <c r="S285" s="53">
        <v>0</v>
      </c>
      <c r="T285" s="53">
        <v>0</v>
      </c>
      <c r="U285" s="53">
        <v>0</v>
      </c>
      <c r="V285" s="53">
        <v>0</v>
      </c>
      <c r="W285" s="54"/>
      <c r="X285" s="53">
        <v>0</v>
      </c>
      <c r="Y285" s="53">
        <v>0</v>
      </c>
      <c r="Z285" s="54"/>
      <c r="AA285" s="53">
        <v>0</v>
      </c>
      <c r="AB285" s="54"/>
      <c r="AC285" s="54"/>
      <c r="AD285" s="54"/>
      <c r="AE285" s="53">
        <v>0</v>
      </c>
      <c r="AF285" s="54"/>
      <c r="AG285" s="54"/>
      <c r="AH285" s="54"/>
      <c r="AI285" s="53">
        <v>0</v>
      </c>
      <c r="AJ285" s="54"/>
      <c r="AK285" s="53">
        <v>0</v>
      </c>
      <c r="AL285" s="40"/>
    </row>
    <row r="286" spans="1:38" ht="20.100000000000001" customHeight="1" x14ac:dyDescent="0.2"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40"/>
    </row>
    <row r="287" spans="1:38" ht="20.100000000000001" customHeight="1" x14ac:dyDescent="0.2">
      <c r="C287" s="3" t="s">
        <v>130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40"/>
    </row>
    <row r="288" spans="1:38" ht="20.100000000000001" customHeight="1" x14ac:dyDescent="0.2">
      <c r="D288" s="2" t="s">
        <v>122</v>
      </c>
      <c r="F288" s="39">
        <v>0</v>
      </c>
      <c r="G288" s="39"/>
      <c r="H288" s="39"/>
      <c r="I288" s="39"/>
      <c r="J288" s="39">
        <v>0</v>
      </c>
      <c r="K288" s="39">
        <v>0</v>
      </c>
      <c r="L288" s="39"/>
      <c r="M288" s="39">
        <v>0</v>
      </c>
      <c r="N288" s="39"/>
      <c r="O288" s="39"/>
      <c r="P288" s="39"/>
      <c r="Q288" s="39">
        <v>0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/>
      <c r="X288" s="39">
        <v>0</v>
      </c>
      <c r="Y288" s="39">
        <v>0</v>
      </c>
      <c r="Z288" s="39"/>
      <c r="AA288" s="39">
        <v>0</v>
      </c>
      <c r="AB288" s="39"/>
      <c r="AC288" s="39"/>
      <c r="AD288" s="39"/>
      <c r="AE288" s="39">
        <v>0</v>
      </c>
      <c r="AF288" s="39"/>
      <c r="AG288" s="39"/>
      <c r="AH288" s="39"/>
      <c r="AI288" s="39">
        <v>0</v>
      </c>
      <c r="AJ288" s="39"/>
      <c r="AK288" s="39">
        <v>0</v>
      </c>
      <c r="AL288" s="40"/>
    </row>
    <row r="289" spans="1:38" ht="20.100000000000001" customHeight="1" x14ac:dyDescent="0.2"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40"/>
    </row>
    <row r="290" spans="1:38" s="1" customFormat="1" ht="20.100000000000001" customHeight="1" x14ac:dyDescent="0.25">
      <c r="A290" s="3"/>
      <c r="B290" s="6"/>
      <c r="C290" s="51" t="s">
        <v>133</v>
      </c>
      <c r="D290" s="52"/>
      <c r="E290" s="5"/>
      <c r="F290" s="53">
        <v>0</v>
      </c>
      <c r="G290" s="54"/>
      <c r="H290" s="54"/>
      <c r="I290" s="54"/>
      <c r="J290" s="53">
        <v>0</v>
      </c>
      <c r="K290" s="53">
        <v>0</v>
      </c>
      <c r="L290" s="54"/>
      <c r="M290" s="53">
        <v>0</v>
      </c>
      <c r="N290" s="54"/>
      <c r="O290" s="54"/>
      <c r="P290" s="54"/>
      <c r="Q290" s="53">
        <v>0</v>
      </c>
      <c r="R290" s="53">
        <v>0</v>
      </c>
      <c r="S290" s="53">
        <v>0</v>
      </c>
      <c r="T290" s="53">
        <v>0</v>
      </c>
      <c r="U290" s="53">
        <v>0</v>
      </c>
      <c r="V290" s="53">
        <v>0</v>
      </c>
      <c r="W290" s="54"/>
      <c r="X290" s="53">
        <v>0</v>
      </c>
      <c r="Y290" s="53">
        <v>0</v>
      </c>
      <c r="Z290" s="54"/>
      <c r="AA290" s="53">
        <v>0</v>
      </c>
      <c r="AB290" s="54"/>
      <c r="AC290" s="54"/>
      <c r="AD290" s="54"/>
      <c r="AE290" s="53">
        <v>0</v>
      </c>
      <c r="AF290" s="54"/>
      <c r="AG290" s="54"/>
      <c r="AH290" s="54"/>
      <c r="AI290" s="53">
        <v>0</v>
      </c>
      <c r="AJ290" s="54"/>
      <c r="AK290" s="53">
        <v>0</v>
      </c>
      <c r="AL290" s="40"/>
    </row>
    <row r="291" spans="1:38" ht="20.100000000000001" customHeight="1" x14ac:dyDescent="0.2"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40"/>
    </row>
    <row r="292" spans="1:38" ht="20.100000000000001" customHeight="1" x14ac:dyDescent="0.2">
      <c r="C292" s="3" t="s">
        <v>0</v>
      </c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40"/>
    </row>
    <row r="293" spans="1:38" ht="20.100000000000001" customHeight="1" x14ac:dyDescent="0.2">
      <c r="D293" s="2" t="s">
        <v>96</v>
      </c>
      <c r="F293" s="39">
        <v>178</v>
      </c>
      <c r="G293" s="39"/>
      <c r="H293" s="39"/>
      <c r="I293" s="39"/>
      <c r="J293" s="39">
        <v>31</v>
      </c>
      <c r="K293" s="39">
        <v>0</v>
      </c>
      <c r="L293" s="39"/>
      <c r="M293" s="39">
        <v>31</v>
      </c>
      <c r="N293" s="39"/>
      <c r="O293" s="39"/>
      <c r="P293" s="39"/>
      <c r="Q293" s="39">
        <v>0</v>
      </c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39"/>
      <c r="X293" s="39">
        <v>0</v>
      </c>
      <c r="Y293" s="39">
        <v>0</v>
      </c>
      <c r="Z293" s="39"/>
      <c r="AA293" s="39">
        <v>0</v>
      </c>
      <c r="AB293" s="39"/>
      <c r="AC293" s="39"/>
      <c r="AD293" s="39"/>
      <c r="AE293" s="39">
        <v>209</v>
      </c>
      <c r="AF293" s="39"/>
      <c r="AG293" s="39"/>
      <c r="AH293" s="39"/>
      <c r="AI293" s="39">
        <v>0</v>
      </c>
      <c r="AJ293" s="39"/>
      <c r="AK293" s="39">
        <v>0</v>
      </c>
      <c r="AL293" s="40"/>
    </row>
    <row r="294" spans="1:38" ht="19.5" customHeight="1" x14ac:dyDescent="0.2">
      <c r="D294" s="47" t="s">
        <v>97</v>
      </c>
      <c r="F294" s="48">
        <v>278</v>
      </c>
      <c r="G294" s="49"/>
      <c r="H294" s="49"/>
      <c r="I294" s="49"/>
      <c r="J294" s="48">
        <v>31</v>
      </c>
      <c r="K294" s="48">
        <v>0</v>
      </c>
      <c r="L294" s="49"/>
      <c r="M294" s="48">
        <v>31</v>
      </c>
      <c r="N294" s="49"/>
      <c r="O294" s="49"/>
      <c r="P294" s="49"/>
      <c r="Q294" s="48">
        <v>0</v>
      </c>
      <c r="R294" s="48">
        <v>45</v>
      </c>
      <c r="S294" s="48">
        <v>0</v>
      </c>
      <c r="T294" s="48">
        <v>0</v>
      </c>
      <c r="U294" s="48">
        <v>0</v>
      </c>
      <c r="V294" s="48">
        <v>0</v>
      </c>
      <c r="W294" s="49"/>
      <c r="X294" s="48">
        <v>36</v>
      </c>
      <c r="Y294" s="48">
        <v>0</v>
      </c>
      <c r="Z294" s="49"/>
      <c r="AA294" s="48">
        <v>81</v>
      </c>
      <c r="AB294" s="49"/>
      <c r="AC294" s="49"/>
      <c r="AD294" s="49"/>
      <c r="AE294" s="48">
        <v>228</v>
      </c>
      <c r="AF294" s="49"/>
      <c r="AG294" s="49"/>
      <c r="AH294" s="49"/>
      <c r="AI294" s="48">
        <v>0</v>
      </c>
      <c r="AJ294" s="49"/>
      <c r="AK294" s="48">
        <v>0</v>
      </c>
      <c r="AL294" s="40"/>
    </row>
    <row r="295" spans="1:38" ht="20.100000000000001" customHeight="1" x14ac:dyDescent="0.2"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40"/>
    </row>
    <row r="296" spans="1:38" s="1" customFormat="1" ht="20.100000000000001" customHeight="1" x14ac:dyDescent="0.25">
      <c r="A296" s="3"/>
      <c r="B296" s="6"/>
      <c r="C296" s="51" t="s">
        <v>120</v>
      </c>
      <c r="D296" s="52"/>
      <c r="E296" s="5"/>
      <c r="F296" s="53">
        <v>456</v>
      </c>
      <c r="G296" s="54"/>
      <c r="H296" s="54"/>
      <c r="I296" s="54"/>
      <c r="J296" s="53">
        <v>62</v>
      </c>
      <c r="K296" s="53">
        <v>0</v>
      </c>
      <c r="L296" s="54"/>
      <c r="M296" s="53">
        <v>62</v>
      </c>
      <c r="N296" s="54"/>
      <c r="O296" s="54"/>
      <c r="P296" s="54"/>
      <c r="Q296" s="53">
        <v>0</v>
      </c>
      <c r="R296" s="53">
        <v>45</v>
      </c>
      <c r="S296" s="53">
        <v>0</v>
      </c>
      <c r="T296" s="53">
        <v>0</v>
      </c>
      <c r="U296" s="53">
        <v>0</v>
      </c>
      <c r="V296" s="53">
        <v>0</v>
      </c>
      <c r="W296" s="54"/>
      <c r="X296" s="53">
        <v>36</v>
      </c>
      <c r="Y296" s="53">
        <v>0</v>
      </c>
      <c r="Z296" s="54"/>
      <c r="AA296" s="53">
        <v>81</v>
      </c>
      <c r="AB296" s="54"/>
      <c r="AC296" s="54"/>
      <c r="AD296" s="54"/>
      <c r="AE296" s="53">
        <v>437</v>
      </c>
      <c r="AF296" s="54"/>
      <c r="AG296" s="54"/>
      <c r="AH296" s="54"/>
      <c r="AI296" s="53">
        <v>0</v>
      </c>
      <c r="AJ296" s="54"/>
      <c r="AK296" s="53">
        <v>0</v>
      </c>
      <c r="AL296" s="40"/>
    </row>
    <row r="297" spans="1:38" ht="20.100000000000001" customHeight="1" x14ac:dyDescent="0.2"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40"/>
    </row>
    <row r="298" spans="1:38" s="1" customFormat="1" ht="20.100000000000001" customHeight="1" x14ac:dyDescent="0.2">
      <c r="A298" s="3"/>
      <c r="B298" s="6"/>
      <c r="C298" s="3" t="s">
        <v>139</v>
      </c>
      <c r="D298" s="3"/>
      <c r="E298" s="5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40"/>
    </row>
    <row r="299" spans="1:38" ht="20.100000000000001" customHeight="1" x14ac:dyDescent="0.2">
      <c r="D299" s="2" t="s">
        <v>190</v>
      </c>
      <c r="F299" s="39">
        <v>0</v>
      </c>
      <c r="G299" s="39"/>
      <c r="H299" s="39"/>
      <c r="I299" s="39"/>
      <c r="J299" s="39">
        <v>0</v>
      </c>
      <c r="K299" s="39">
        <v>0</v>
      </c>
      <c r="L299" s="39"/>
      <c r="M299" s="39">
        <v>0</v>
      </c>
      <c r="N299" s="39"/>
      <c r="O299" s="39"/>
      <c r="P299" s="39"/>
      <c r="Q299" s="39">
        <v>0</v>
      </c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39"/>
      <c r="X299" s="39">
        <v>0</v>
      </c>
      <c r="Y299" s="39">
        <v>0</v>
      </c>
      <c r="Z299" s="39"/>
      <c r="AA299" s="39">
        <v>0</v>
      </c>
      <c r="AB299" s="39"/>
      <c r="AC299" s="39"/>
      <c r="AD299" s="39"/>
      <c r="AE299" s="39">
        <v>0</v>
      </c>
      <c r="AF299" s="39"/>
      <c r="AG299" s="39"/>
      <c r="AH299" s="39"/>
      <c r="AI299" s="39">
        <v>0</v>
      </c>
      <c r="AJ299" s="39"/>
      <c r="AK299" s="39">
        <v>0</v>
      </c>
      <c r="AL299" s="40"/>
    </row>
    <row r="300" spans="1:38" ht="19.5" customHeight="1" x14ac:dyDescent="0.2">
      <c r="D300" s="47" t="s">
        <v>191</v>
      </c>
      <c r="F300" s="48">
        <v>0</v>
      </c>
      <c r="G300" s="49"/>
      <c r="H300" s="49"/>
      <c r="I300" s="49"/>
      <c r="J300" s="48">
        <v>0</v>
      </c>
      <c r="K300" s="48">
        <v>0</v>
      </c>
      <c r="L300" s="49"/>
      <c r="M300" s="48">
        <v>0</v>
      </c>
      <c r="N300" s="49"/>
      <c r="O300" s="49"/>
      <c r="P300" s="49"/>
      <c r="Q300" s="48">
        <v>0</v>
      </c>
      <c r="R300" s="48">
        <v>0</v>
      </c>
      <c r="S300" s="48">
        <v>0</v>
      </c>
      <c r="T300" s="48">
        <v>0</v>
      </c>
      <c r="U300" s="48">
        <v>0</v>
      </c>
      <c r="V300" s="48">
        <v>0</v>
      </c>
      <c r="W300" s="49"/>
      <c r="X300" s="48">
        <v>0</v>
      </c>
      <c r="Y300" s="48">
        <v>0</v>
      </c>
      <c r="Z300" s="49"/>
      <c r="AA300" s="48">
        <v>0</v>
      </c>
      <c r="AB300" s="49"/>
      <c r="AC300" s="49"/>
      <c r="AD300" s="49"/>
      <c r="AE300" s="48">
        <v>0</v>
      </c>
      <c r="AF300" s="49"/>
      <c r="AG300" s="49"/>
      <c r="AH300" s="49"/>
      <c r="AI300" s="48">
        <v>0</v>
      </c>
      <c r="AJ300" s="49"/>
      <c r="AK300" s="48">
        <v>0</v>
      </c>
      <c r="AL300" s="40"/>
    </row>
    <row r="301" spans="1:38" ht="20.100000000000001" customHeight="1" x14ac:dyDescent="0.2">
      <c r="D301" s="2" t="s">
        <v>192</v>
      </c>
      <c r="F301" s="39">
        <v>0</v>
      </c>
      <c r="G301" s="39"/>
      <c r="H301" s="39"/>
      <c r="I301" s="39"/>
      <c r="J301" s="39">
        <v>0</v>
      </c>
      <c r="K301" s="39">
        <v>0</v>
      </c>
      <c r="L301" s="39"/>
      <c r="M301" s="39">
        <v>0</v>
      </c>
      <c r="N301" s="39"/>
      <c r="O301" s="39"/>
      <c r="P301" s="39"/>
      <c r="Q301" s="39">
        <v>0</v>
      </c>
      <c r="R301" s="39">
        <v>0</v>
      </c>
      <c r="S301" s="39">
        <v>0</v>
      </c>
      <c r="T301" s="39">
        <v>0</v>
      </c>
      <c r="U301" s="39">
        <v>0</v>
      </c>
      <c r="V301" s="39">
        <v>0</v>
      </c>
      <c r="W301" s="39"/>
      <c r="X301" s="39">
        <v>0</v>
      </c>
      <c r="Y301" s="39">
        <v>0</v>
      </c>
      <c r="Z301" s="39"/>
      <c r="AA301" s="39">
        <v>0</v>
      </c>
      <c r="AB301" s="39"/>
      <c r="AC301" s="39"/>
      <c r="AD301" s="39"/>
      <c r="AE301" s="39">
        <v>0</v>
      </c>
      <c r="AF301" s="39"/>
      <c r="AG301" s="39"/>
      <c r="AH301" s="39"/>
      <c r="AI301" s="39">
        <v>0</v>
      </c>
      <c r="AJ301" s="39"/>
      <c r="AK301" s="39">
        <v>0</v>
      </c>
      <c r="AL301" s="40"/>
    </row>
    <row r="302" spans="1:38" ht="19.5" customHeight="1" x14ac:dyDescent="0.2">
      <c r="D302" s="47" t="s">
        <v>193</v>
      </c>
      <c r="F302" s="48">
        <v>0</v>
      </c>
      <c r="G302" s="49"/>
      <c r="H302" s="49"/>
      <c r="I302" s="49"/>
      <c r="J302" s="48">
        <v>0</v>
      </c>
      <c r="K302" s="48">
        <v>0</v>
      </c>
      <c r="L302" s="49"/>
      <c r="M302" s="48">
        <v>0</v>
      </c>
      <c r="N302" s="49"/>
      <c r="O302" s="49"/>
      <c r="P302" s="49"/>
      <c r="Q302" s="48">
        <v>0</v>
      </c>
      <c r="R302" s="48">
        <v>0</v>
      </c>
      <c r="S302" s="48">
        <v>0</v>
      </c>
      <c r="T302" s="48">
        <v>0</v>
      </c>
      <c r="U302" s="48">
        <v>0</v>
      </c>
      <c r="V302" s="48">
        <v>0</v>
      </c>
      <c r="W302" s="49"/>
      <c r="X302" s="48">
        <v>0</v>
      </c>
      <c r="Y302" s="48">
        <v>0</v>
      </c>
      <c r="Z302" s="49"/>
      <c r="AA302" s="48">
        <v>0</v>
      </c>
      <c r="AB302" s="49"/>
      <c r="AC302" s="49"/>
      <c r="AD302" s="49"/>
      <c r="AE302" s="48">
        <v>0</v>
      </c>
      <c r="AF302" s="49"/>
      <c r="AG302" s="49"/>
      <c r="AH302" s="49"/>
      <c r="AI302" s="48">
        <v>0</v>
      </c>
      <c r="AJ302" s="49"/>
      <c r="AK302" s="48">
        <v>0</v>
      </c>
      <c r="AL302" s="40"/>
    </row>
    <row r="303" spans="1:38" s="1" customFormat="1" ht="20.100000000000001" customHeight="1" x14ac:dyDescent="0.2">
      <c r="A303" s="3"/>
      <c r="B303" s="6"/>
      <c r="C303" s="3"/>
      <c r="D303" s="3"/>
      <c r="E303" s="5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40"/>
    </row>
    <row r="304" spans="1:38" s="1" customFormat="1" ht="20.100000000000001" customHeight="1" x14ac:dyDescent="0.25">
      <c r="A304" s="3"/>
      <c r="B304" s="6"/>
      <c r="C304" s="51" t="s">
        <v>194</v>
      </c>
      <c r="D304" s="52"/>
      <c r="E304" s="5"/>
      <c r="F304" s="53">
        <v>0</v>
      </c>
      <c r="G304" s="54"/>
      <c r="H304" s="54"/>
      <c r="I304" s="54"/>
      <c r="J304" s="53">
        <v>0</v>
      </c>
      <c r="K304" s="53">
        <v>0</v>
      </c>
      <c r="L304" s="54"/>
      <c r="M304" s="53">
        <v>0</v>
      </c>
      <c r="N304" s="54"/>
      <c r="O304" s="54"/>
      <c r="P304" s="54"/>
      <c r="Q304" s="53">
        <v>0</v>
      </c>
      <c r="R304" s="53">
        <v>0</v>
      </c>
      <c r="S304" s="53">
        <v>0</v>
      </c>
      <c r="T304" s="53">
        <v>0</v>
      </c>
      <c r="U304" s="53">
        <v>0</v>
      </c>
      <c r="V304" s="53">
        <v>0</v>
      </c>
      <c r="W304" s="54"/>
      <c r="X304" s="53">
        <v>0</v>
      </c>
      <c r="Y304" s="53">
        <v>0</v>
      </c>
      <c r="Z304" s="54"/>
      <c r="AA304" s="53">
        <v>0</v>
      </c>
      <c r="AB304" s="54"/>
      <c r="AC304" s="54"/>
      <c r="AD304" s="54"/>
      <c r="AE304" s="53">
        <v>0</v>
      </c>
      <c r="AF304" s="54"/>
      <c r="AG304" s="54"/>
      <c r="AH304" s="54"/>
      <c r="AI304" s="53">
        <v>0</v>
      </c>
      <c r="AJ304" s="54"/>
      <c r="AK304" s="53">
        <v>0</v>
      </c>
      <c r="AL304" s="40"/>
    </row>
    <row r="305" spans="1:38" s="1" customFormat="1" ht="20.100000000000001" customHeight="1" x14ac:dyDescent="0.2">
      <c r="A305" s="3"/>
      <c r="B305" s="6"/>
      <c r="C305" s="3"/>
      <c r="D305" s="3"/>
      <c r="E305" s="5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40"/>
    </row>
    <row r="306" spans="1:38" s="1" customFormat="1" ht="20.100000000000001" customHeight="1" x14ac:dyDescent="0.25">
      <c r="A306" s="3"/>
      <c r="B306" s="57" t="s">
        <v>195</v>
      </c>
      <c r="C306" s="58"/>
      <c r="D306" s="58"/>
      <c r="E306" s="5"/>
      <c r="F306" s="59">
        <v>456</v>
      </c>
      <c r="G306" s="54"/>
      <c r="H306" s="54"/>
      <c r="I306" s="54"/>
      <c r="J306" s="59">
        <v>62</v>
      </c>
      <c r="K306" s="59">
        <v>0</v>
      </c>
      <c r="L306" s="54"/>
      <c r="M306" s="59">
        <v>62</v>
      </c>
      <c r="N306" s="54"/>
      <c r="O306" s="54"/>
      <c r="P306" s="54"/>
      <c r="Q306" s="59">
        <v>0</v>
      </c>
      <c r="R306" s="59">
        <v>45</v>
      </c>
      <c r="S306" s="59">
        <v>0</v>
      </c>
      <c r="T306" s="59">
        <v>0</v>
      </c>
      <c r="U306" s="59">
        <v>0</v>
      </c>
      <c r="V306" s="59">
        <v>0</v>
      </c>
      <c r="W306" s="54"/>
      <c r="X306" s="59">
        <v>36</v>
      </c>
      <c r="Y306" s="59">
        <v>0</v>
      </c>
      <c r="Z306" s="54"/>
      <c r="AA306" s="59">
        <v>81</v>
      </c>
      <c r="AB306" s="54"/>
      <c r="AC306" s="54"/>
      <c r="AD306" s="54"/>
      <c r="AE306" s="59">
        <v>437</v>
      </c>
      <c r="AF306" s="54"/>
      <c r="AG306" s="54"/>
      <c r="AH306" s="54"/>
      <c r="AI306" s="59">
        <v>0</v>
      </c>
      <c r="AJ306" s="54"/>
      <c r="AK306" s="59">
        <v>0</v>
      </c>
      <c r="AL306" s="40"/>
    </row>
    <row r="307" spans="1:38" ht="20.100000000000001" customHeight="1" x14ac:dyDescent="0.2"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40"/>
    </row>
    <row r="308" spans="1:38" ht="20.100000000000001" customHeight="1" x14ac:dyDescent="0.2">
      <c r="B308" s="6" t="s">
        <v>196</v>
      </c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40"/>
    </row>
    <row r="309" spans="1:38" ht="20.100000000000001" customHeight="1" x14ac:dyDescent="0.2">
      <c r="C309" s="3" t="s">
        <v>0</v>
      </c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40"/>
    </row>
    <row r="310" spans="1:38" ht="20.100000000000001" customHeight="1" x14ac:dyDescent="0.2">
      <c r="D310" s="2" t="s">
        <v>122</v>
      </c>
      <c r="F310" s="39">
        <v>22</v>
      </c>
      <c r="G310" s="39"/>
      <c r="H310" s="39"/>
      <c r="I310" s="39"/>
      <c r="J310" s="39">
        <v>0</v>
      </c>
      <c r="K310" s="39">
        <v>0</v>
      </c>
      <c r="L310" s="39"/>
      <c r="M310" s="39">
        <v>0</v>
      </c>
      <c r="N310" s="39"/>
      <c r="O310" s="39"/>
      <c r="P310" s="39"/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39"/>
      <c r="X310" s="39">
        <v>0</v>
      </c>
      <c r="Y310" s="39">
        <v>0</v>
      </c>
      <c r="Z310" s="39"/>
      <c r="AA310" s="39">
        <v>0</v>
      </c>
      <c r="AB310" s="39"/>
      <c r="AC310" s="39"/>
      <c r="AD310" s="39"/>
      <c r="AE310" s="39">
        <v>22</v>
      </c>
      <c r="AF310" s="39"/>
      <c r="AG310" s="39"/>
      <c r="AH310" s="39"/>
      <c r="AI310" s="39">
        <v>0</v>
      </c>
      <c r="AJ310" s="39"/>
      <c r="AK310" s="39">
        <v>0</v>
      </c>
      <c r="AL310" s="40"/>
    </row>
    <row r="311" spans="1:38" ht="19.5" customHeight="1" x14ac:dyDescent="0.2">
      <c r="D311" s="47" t="s">
        <v>135</v>
      </c>
      <c r="F311" s="48">
        <v>97</v>
      </c>
      <c r="G311" s="49"/>
      <c r="H311" s="49"/>
      <c r="I311" s="49"/>
      <c r="J311" s="48">
        <v>0</v>
      </c>
      <c r="K311" s="48">
        <v>0</v>
      </c>
      <c r="L311" s="49"/>
      <c r="M311" s="48">
        <v>0</v>
      </c>
      <c r="N311" s="49"/>
      <c r="O311" s="49"/>
      <c r="P311" s="49"/>
      <c r="Q311" s="48">
        <v>0</v>
      </c>
      <c r="R311" s="48">
        <v>18</v>
      </c>
      <c r="S311" s="48">
        <v>0</v>
      </c>
      <c r="T311" s="48">
        <v>0</v>
      </c>
      <c r="U311" s="48">
        <v>0</v>
      </c>
      <c r="V311" s="48">
        <v>0</v>
      </c>
      <c r="W311" s="49"/>
      <c r="X311" s="48">
        <v>0</v>
      </c>
      <c r="Y311" s="48">
        <v>0</v>
      </c>
      <c r="Z311" s="49"/>
      <c r="AA311" s="48">
        <v>18</v>
      </c>
      <c r="AB311" s="49"/>
      <c r="AC311" s="49"/>
      <c r="AD311" s="49"/>
      <c r="AE311" s="48">
        <v>79</v>
      </c>
      <c r="AF311" s="49"/>
      <c r="AG311" s="49"/>
      <c r="AH311" s="49"/>
      <c r="AI311" s="48">
        <v>0</v>
      </c>
      <c r="AJ311" s="49"/>
      <c r="AK311" s="48">
        <v>0</v>
      </c>
      <c r="AL311" s="40"/>
    </row>
    <row r="312" spans="1:38" ht="20.100000000000001" customHeight="1" x14ac:dyDescent="0.2">
      <c r="D312" s="50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40"/>
    </row>
    <row r="313" spans="1:38" s="1" customFormat="1" ht="20.100000000000001" customHeight="1" x14ac:dyDescent="0.25">
      <c r="A313" s="3"/>
      <c r="B313" s="6"/>
      <c r="C313" s="51" t="s">
        <v>120</v>
      </c>
      <c r="D313" s="52"/>
      <c r="E313" s="5"/>
      <c r="F313" s="53">
        <v>119</v>
      </c>
      <c r="G313" s="54"/>
      <c r="H313" s="54"/>
      <c r="I313" s="54"/>
      <c r="J313" s="53">
        <v>0</v>
      </c>
      <c r="K313" s="53">
        <v>0</v>
      </c>
      <c r="L313" s="54"/>
      <c r="M313" s="53">
        <v>0</v>
      </c>
      <c r="N313" s="54"/>
      <c r="O313" s="54"/>
      <c r="P313" s="54"/>
      <c r="Q313" s="53">
        <v>0</v>
      </c>
      <c r="R313" s="53">
        <v>18</v>
      </c>
      <c r="S313" s="53">
        <v>0</v>
      </c>
      <c r="T313" s="53">
        <v>0</v>
      </c>
      <c r="U313" s="53">
        <v>0</v>
      </c>
      <c r="V313" s="53">
        <v>0</v>
      </c>
      <c r="W313" s="54"/>
      <c r="X313" s="53">
        <v>0</v>
      </c>
      <c r="Y313" s="53">
        <v>0</v>
      </c>
      <c r="Z313" s="54"/>
      <c r="AA313" s="53">
        <v>18</v>
      </c>
      <c r="AB313" s="54"/>
      <c r="AC313" s="54"/>
      <c r="AD313" s="54"/>
      <c r="AE313" s="53">
        <v>101</v>
      </c>
      <c r="AF313" s="54"/>
      <c r="AG313" s="54"/>
      <c r="AH313" s="54"/>
      <c r="AI313" s="53">
        <v>0</v>
      </c>
      <c r="AJ313" s="54"/>
      <c r="AK313" s="53">
        <v>0</v>
      </c>
      <c r="AL313" s="40"/>
    </row>
    <row r="314" spans="1:38" ht="20.100000000000001" customHeight="1" x14ac:dyDescent="0.2"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40"/>
    </row>
    <row r="315" spans="1:38" ht="20.100000000000001" customHeight="1" x14ac:dyDescent="0.2">
      <c r="C315" s="3" t="s">
        <v>154</v>
      </c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40"/>
    </row>
    <row r="316" spans="1:38" ht="20.100000000000001" customHeight="1" x14ac:dyDescent="0.2">
      <c r="D316" s="2" t="s">
        <v>96</v>
      </c>
      <c r="F316" s="39">
        <v>23</v>
      </c>
      <c r="G316" s="39"/>
      <c r="H316" s="39"/>
      <c r="I316" s="39"/>
      <c r="J316" s="39">
        <v>6</v>
      </c>
      <c r="K316" s="39">
        <v>0</v>
      </c>
      <c r="L316" s="39"/>
      <c r="M316" s="39">
        <v>6</v>
      </c>
      <c r="N316" s="39"/>
      <c r="O316" s="39"/>
      <c r="P316" s="39"/>
      <c r="Q316" s="39">
        <v>0</v>
      </c>
      <c r="R316" s="39">
        <v>16</v>
      </c>
      <c r="S316" s="39">
        <v>0</v>
      </c>
      <c r="T316" s="39">
        <v>0</v>
      </c>
      <c r="U316" s="39">
        <v>0</v>
      </c>
      <c r="V316" s="39">
        <v>0</v>
      </c>
      <c r="W316" s="39"/>
      <c r="X316" s="39">
        <v>3</v>
      </c>
      <c r="Y316" s="39">
        <v>0</v>
      </c>
      <c r="Z316" s="39"/>
      <c r="AA316" s="39">
        <v>19</v>
      </c>
      <c r="AB316" s="39"/>
      <c r="AC316" s="39"/>
      <c r="AD316" s="39"/>
      <c r="AE316" s="39">
        <v>10</v>
      </c>
      <c r="AF316" s="39"/>
      <c r="AG316" s="39"/>
      <c r="AH316" s="39"/>
      <c r="AI316" s="39">
        <v>0</v>
      </c>
      <c r="AJ316" s="39"/>
      <c r="AK316" s="39">
        <v>0</v>
      </c>
      <c r="AL316" s="40"/>
    </row>
    <row r="317" spans="1:38" ht="19.5" customHeight="1" x14ac:dyDescent="0.2">
      <c r="D317" s="47" t="s">
        <v>135</v>
      </c>
      <c r="F317" s="48">
        <v>67</v>
      </c>
      <c r="G317" s="49"/>
      <c r="H317" s="49"/>
      <c r="I317" s="49"/>
      <c r="J317" s="48">
        <v>2</v>
      </c>
      <c r="K317" s="48">
        <v>0</v>
      </c>
      <c r="L317" s="49"/>
      <c r="M317" s="48">
        <v>2</v>
      </c>
      <c r="N317" s="49"/>
      <c r="O317" s="49"/>
      <c r="P317" s="49"/>
      <c r="Q317" s="48">
        <v>0</v>
      </c>
      <c r="R317" s="48">
        <v>7</v>
      </c>
      <c r="S317" s="48">
        <v>0</v>
      </c>
      <c r="T317" s="48">
        <v>0</v>
      </c>
      <c r="U317" s="48">
        <v>0</v>
      </c>
      <c r="V317" s="48">
        <v>0</v>
      </c>
      <c r="W317" s="49"/>
      <c r="X317" s="48">
        <v>0</v>
      </c>
      <c r="Y317" s="48">
        <v>0</v>
      </c>
      <c r="Z317" s="49"/>
      <c r="AA317" s="48">
        <v>7</v>
      </c>
      <c r="AB317" s="49"/>
      <c r="AC317" s="49"/>
      <c r="AD317" s="49"/>
      <c r="AE317" s="48">
        <v>62</v>
      </c>
      <c r="AF317" s="49"/>
      <c r="AG317" s="49"/>
      <c r="AH317" s="49"/>
      <c r="AI317" s="48">
        <v>0</v>
      </c>
      <c r="AJ317" s="49"/>
      <c r="AK317" s="48">
        <v>0</v>
      </c>
      <c r="AL317" s="40"/>
    </row>
    <row r="318" spans="1:38" ht="20.100000000000001" customHeight="1" x14ac:dyDescent="0.2">
      <c r="D318" s="2" t="s">
        <v>113</v>
      </c>
      <c r="F318" s="39">
        <v>341</v>
      </c>
      <c r="G318" s="39"/>
      <c r="H318" s="39"/>
      <c r="I318" s="39"/>
      <c r="J318" s="39">
        <v>17</v>
      </c>
      <c r="K318" s="39">
        <v>0</v>
      </c>
      <c r="L318" s="39"/>
      <c r="M318" s="39">
        <v>17</v>
      </c>
      <c r="N318" s="39"/>
      <c r="O318" s="39"/>
      <c r="P318" s="39"/>
      <c r="Q318" s="39">
        <v>1</v>
      </c>
      <c r="R318" s="39">
        <v>146</v>
      </c>
      <c r="S318" s="39">
        <v>0</v>
      </c>
      <c r="T318" s="39">
        <v>0</v>
      </c>
      <c r="U318" s="39">
        <v>0</v>
      </c>
      <c r="V318" s="39">
        <v>0</v>
      </c>
      <c r="W318" s="39"/>
      <c r="X318" s="39">
        <v>21</v>
      </c>
      <c r="Y318" s="39">
        <v>1</v>
      </c>
      <c r="Z318" s="39"/>
      <c r="AA318" s="39">
        <v>169</v>
      </c>
      <c r="AB318" s="39"/>
      <c r="AC318" s="39"/>
      <c r="AD318" s="39"/>
      <c r="AE318" s="39">
        <v>189</v>
      </c>
      <c r="AF318" s="39"/>
      <c r="AG318" s="39"/>
      <c r="AH318" s="39"/>
      <c r="AI318" s="39">
        <v>0</v>
      </c>
      <c r="AJ318" s="39"/>
      <c r="AK318" s="39">
        <v>0</v>
      </c>
      <c r="AL318" s="40"/>
    </row>
    <row r="319" spans="1:38" ht="19.5" customHeight="1" x14ac:dyDescent="0.2">
      <c r="D319" s="47" t="s">
        <v>99</v>
      </c>
      <c r="F319" s="48">
        <v>224</v>
      </c>
      <c r="G319" s="49"/>
      <c r="H319" s="49"/>
      <c r="I319" s="49"/>
      <c r="J319" s="48">
        <v>17</v>
      </c>
      <c r="K319" s="48">
        <v>0</v>
      </c>
      <c r="L319" s="49"/>
      <c r="M319" s="48">
        <v>17</v>
      </c>
      <c r="N319" s="49"/>
      <c r="O319" s="49"/>
      <c r="P319" s="49"/>
      <c r="Q319" s="48">
        <v>0</v>
      </c>
      <c r="R319" s="48">
        <v>20</v>
      </c>
      <c r="S319" s="48">
        <v>0</v>
      </c>
      <c r="T319" s="48">
        <v>0</v>
      </c>
      <c r="U319" s="48">
        <v>0</v>
      </c>
      <c r="V319" s="48">
        <v>0</v>
      </c>
      <c r="W319" s="49"/>
      <c r="X319" s="48">
        <v>6</v>
      </c>
      <c r="Y319" s="48">
        <v>0</v>
      </c>
      <c r="Z319" s="49"/>
      <c r="AA319" s="48">
        <v>26</v>
      </c>
      <c r="AB319" s="49"/>
      <c r="AC319" s="49"/>
      <c r="AD319" s="49"/>
      <c r="AE319" s="48">
        <v>215</v>
      </c>
      <c r="AF319" s="49"/>
      <c r="AG319" s="49"/>
      <c r="AH319" s="49"/>
      <c r="AI319" s="48">
        <v>0</v>
      </c>
      <c r="AJ319" s="49"/>
      <c r="AK319" s="48">
        <v>0</v>
      </c>
      <c r="AL319" s="40"/>
    </row>
    <row r="320" spans="1:38" ht="20.100000000000001" customHeight="1" x14ac:dyDescent="0.2">
      <c r="D320" s="2" t="s">
        <v>114</v>
      </c>
      <c r="F320" s="39">
        <v>127</v>
      </c>
      <c r="G320" s="39"/>
      <c r="H320" s="39"/>
      <c r="I320" s="39"/>
      <c r="J320" s="39">
        <v>1</v>
      </c>
      <c r="K320" s="39">
        <v>0</v>
      </c>
      <c r="L320" s="39"/>
      <c r="M320" s="39">
        <v>1</v>
      </c>
      <c r="N320" s="39"/>
      <c r="O320" s="39"/>
      <c r="P320" s="39"/>
      <c r="Q320" s="39">
        <v>0</v>
      </c>
      <c r="R320" s="39">
        <v>0</v>
      </c>
      <c r="S320" s="39">
        <v>0</v>
      </c>
      <c r="T320" s="39">
        <v>0</v>
      </c>
      <c r="U320" s="39">
        <v>0</v>
      </c>
      <c r="V320" s="39">
        <v>0</v>
      </c>
      <c r="W320" s="39"/>
      <c r="X320" s="39">
        <v>0</v>
      </c>
      <c r="Y320" s="39">
        <v>1</v>
      </c>
      <c r="Z320" s="39"/>
      <c r="AA320" s="39">
        <v>1</v>
      </c>
      <c r="AB320" s="39"/>
      <c r="AC320" s="39"/>
      <c r="AD320" s="39"/>
      <c r="AE320" s="39">
        <v>127</v>
      </c>
      <c r="AF320" s="39"/>
      <c r="AG320" s="39"/>
      <c r="AH320" s="39"/>
      <c r="AI320" s="39">
        <v>0</v>
      </c>
      <c r="AJ320" s="39"/>
      <c r="AK320" s="39">
        <v>0</v>
      </c>
      <c r="AL320" s="40"/>
    </row>
    <row r="321" spans="1:38" ht="19.5" customHeight="1" x14ac:dyDescent="0.2">
      <c r="D321" s="47" t="s">
        <v>115</v>
      </c>
      <c r="F321" s="48">
        <v>147</v>
      </c>
      <c r="G321" s="49"/>
      <c r="H321" s="49"/>
      <c r="I321" s="49"/>
      <c r="J321" s="48">
        <v>13</v>
      </c>
      <c r="K321" s="48">
        <v>0</v>
      </c>
      <c r="L321" s="49"/>
      <c r="M321" s="48">
        <v>13</v>
      </c>
      <c r="N321" s="49"/>
      <c r="O321" s="49"/>
      <c r="P321" s="49"/>
      <c r="Q321" s="48">
        <v>0</v>
      </c>
      <c r="R321" s="48">
        <v>26</v>
      </c>
      <c r="S321" s="48">
        <v>0</v>
      </c>
      <c r="T321" s="48">
        <v>0</v>
      </c>
      <c r="U321" s="48">
        <v>0</v>
      </c>
      <c r="V321" s="48">
        <v>0</v>
      </c>
      <c r="W321" s="49"/>
      <c r="X321" s="48">
        <v>0</v>
      </c>
      <c r="Y321" s="48">
        <v>0</v>
      </c>
      <c r="Z321" s="49"/>
      <c r="AA321" s="48">
        <v>26</v>
      </c>
      <c r="AB321" s="49"/>
      <c r="AC321" s="49"/>
      <c r="AD321" s="49"/>
      <c r="AE321" s="48">
        <v>134</v>
      </c>
      <c r="AF321" s="49"/>
      <c r="AG321" s="49"/>
      <c r="AH321" s="49"/>
      <c r="AI321" s="48">
        <v>0</v>
      </c>
      <c r="AJ321" s="49"/>
      <c r="AK321" s="48">
        <v>0</v>
      </c>
      <c r="AL321" s="40"/>
    </row>
    <row r="322" spans="1:38" ht="20.100000000000001" customHeight="1" x14ac:dyDescent="0.2">
      <c r="D322" s="2" t="s">
        <v>116</v>
      </c>
      <c r="F322" s="39">
        <v>136</v>
      </c>
      <c r="G322" s="39"/>
      <c r="H322" s="39"/>
      <c r="I322" s="39"/>
      <c r="J322" s="39">
        <v>14</v>
      </c>
      <c r="K322" s="39">
        <v>0</v>
      </c>
      <c r="L322" s="39"/>
      <c r="M322" s="39">
        <v>14</v>
      </c>
      <c r="N322" s="39"/>
      <c r="O322" s="39"/>
      <c r="P322" s="39"/>
      <c r="Q322" s="39">
        <v>0</v>
      </c>
      <c r="R322" s="39">
        <v>23</v>
      </c>
      <c r="S322" s="39">
        <v>0</v>
      </c>
      <c r="T322" s="39">
        <v>0</v>
      </c>
      <c r="U322" s="39">
        <v>0</v>
      </c>
      <c r="V322" s="39">
        <v>0</v>
      </c>
      <c r="W322" s="39"/>
      <c r="X322" s="39">
        <v>4</v>
      </c>
      <c r="Y322" s="39">
        <v>0</v>
      </c>
      <c r="Z322" s="39"/>
      <c r="AA322" s="39">
        <v>27</v>
      </c>
      <c r="AB322" s="39"/>
      <c r="AC322" s="39"/>
      <c r="AD322" s="39"/>
      <c r="AE322" s="39">
        <v>123</v>
      </c>
      <c r="AF322" s="39"/>
      <c r="AG322" s="39"/>
      <c r="AH322" s="39"/>
      <c r="AI322" s="39">
        <v>0</v>
      </c>
      <c r="AJ322" s="39"/>
      <c r="AK322" s="39">
        <v>0</v>
      </c>
      <c r="AL322" s="40"/>
    </row>
    <row r="323" spans="1:38" ht="19.5" customHeight="1" x14ac:dyDescent="0.2">
      <c r="D323" s="47" t="s">
        <v>103</v>
      </c>
      <c r="F323" s="48">
        <v>46</v>
      </c>
      <c r="G323" s="49"/>
      <c r="H323" s="49"/>
      <c r="I323" s="49"/>
      <c r="J323" s="48">
        <v>0</v>
      </c>
      <c r="K323" s="48">
        <v>0</v>
      </c>
      <c r="L323" s="49"/>
      <c r="M323" s="48">
        <v>0</v>
      </c>
      <c r="N323" s="49"/>
      <c r="O323" s="49"/>
      <c r="P323" s="49"/>
      <c r="Q323" s="48">
        <v>2</v>
      </c>
      <c r="R323" s="48">
        <v>6</v>
      </c>
      <c r="S323" s="48">
        <v>0</v>
      </c>
      <c r="T323" s="48">
        <v>0</v>
      </c>
      <c r="U323" s="48">
        <v>0</v>
      </c>
      <c r="V323" s="48">
        <v>0</v>
      </c>
      <c r="W323" s="49"/>
      <c r="X323" s="48">
        <v>0</v>
      </c>
      <c r="Y323" s="48">
        <v>0</v>
      </c>
      <c r="Z323" s="49"/>
      <c r="AA323" s="48">
        <v>8</v>
      </c>
      <c r="AB323" s="49"/>
      <c r="AC323" s="49"/>
      <c r="AD323" s="49"/>
      <c r="AE323" s="48">
        <v>38</v>
      </c>
      <c r="AF323" s="49"/>
      <c r="AG323" s="49"/>
      <c r="AH323" s="49"/>
      <c r="AI323" s="48">
        <v>0</v>
      </c>
      <c r="AJ323" s="49"/>
      <c r="AK323" s="48">
        <v>0</v>
      </c>
      <c r="AL323" s="40"/>
    </row>
    <row r="324" spans="1:38" ht="20.100000000000001" customHeight="1" x14ac:dyDescent="0.2">
      <c r="D324" s="2" t="s">
        <v>197</v>
      </c>
      <c r="F324" s="39">
        <v>13</v>
      </c>
      <c r="G324" s="39"/>
      <c r="H324" s="39"/>
      <c r="I324" s="39"/>
      <c r="J324" s="39">
        <v>0</v>
      </c>
      <c r="K324" s="39">
        <v>0</v>
      </c>
      <c r="L324" s="39"/>
      <c r="M324" s="39">
        <v>0</v>
      </c>
      <c r="N324" s="39"/>
      <c r="O324" s="39"/>
      <c r="P324" s="39"/>
      <c r="Q324" s="39">
        <v>0</v>
      </c>
      <c r="R324" s="39">
        <v>3</v>
      </c>
      <c r="S324" s="39">
        <v>0</v>
      </c>
      <c r="T324" s="39">
        <v>0</v>
      </c>
      <c r="U324" s="39">
        <v>0</v>
      </c>
      <c r="V324" s="39">
        <v>0</v>
      </c>
      <c r="W324" s="39"/>
      <c r="X324" s="39">
        <v>0</v>
      </c>
      <c r="Y324" s="39">
        <v>0</v>
      </c>
      <c r="Z324" s="39"/>
      <c r="AA324" s="39">
        <v>3</v>
      </c>
      <c r="AB324" s="39"/>
      <c r="AC324" s="39"/>
      <c r="AD324" s="39"/>
      <c r="AE324" s="39">
        <v>10</v>
      </c>
      <c r="AF324" s="39"/>
      <c r="AG324" s="39"/>
      <c r="AH324" s="39"/>
      <c r="AI324" s="39">
        <v>0</v>
      </c>
      <c r="AJ324" s="39"/>
      <c r="AK324" s="39">
        <v>0</v>
      </c>
      <c r="AL324" s="40"/>
    </row>
    <row r="325" spans="1:38" ht="19.5" customHeight="1" x14ac:dyDescent="0.2">
      <c r="D325" s="47" t="s">
        <v>198</v>
      </c>
      <c r="F325" s="48">
        <v>98</v>
      </c>
      <c r="G325" s="49"/>
      <c r="H325" s="49"/>
      <c r="I325" s="49"/>
      <c r="J325" s="48">
        <v>18</v>
      </c>
      <c r="K325" s="48">
        <v>0</v>
      </c>
      <c r="L325" s="49"/>
      <c r="M325" s="48">
        <v>18</v>
      </c>
      <c r="N325" s="49"/>
      <c r="O325" s="49"/>
      <c r="P325" s="49"/>
      <c r="Q325" s="48">
        <v>0</v>
      </c>
      <c r="R325" s="48">
        <v>0</v>
      </c>
      <c r="S325" s="48">
        <v>0</v>
      </c>
      <c r="T325" s="48">
        <v>0</v>
      </c>
      <c r="U325" s="48">
        <v>0</v>
      </c>
      <c r="V325" s="48">
        <v>0</v>
      </c>
      <c r="W325" s="49"/>
      <c r="X325" s="48">
        <v>37</v>
      </c>
      <c r="Y325" s="48">
        <v>0</v>
      </c>
      <c r="Z325" s="49"/>
      <c r="AA325" s="48">
        <v>37</v>
      </c>
      <c r="AB325" s="49"/>
      <c r="AC325" s="49"/>
      <c r="AD325" s="49"/>
      <c r="AE325" s="48">
        <v>79</v>
      </c>
      <c r="AF325" s="49"/>
      <c r="AG325" s="49"/>
      <c r="AH325" s="49"/>
      <c r="AI325" s="48">
        <v>0</v>
      </c>
      <c r="AJ325" s="49"/>
      <c r="AK325" s="48">
        <v>0</v>
      </c>
      <c r="AL325" s="40"/>
    </row>
    <row r="326" spans="1:38" ht="20.100000000000001" customHeight="1" x14ac:dyDescent="0.2">
      <c r="D326" s="2" t="s">
        <v>199</v>
      </c>
      <c r="F326" s="39">
        <v>94</v>
      </c>
      <c r="G326" s="39"/>
      <c r="H326" s="39"/>
      <c r="I326" s="39"/>
      <c r="J326" s="39">
        <v>2</v>
      </c>
      <c r="K326" s="39">
        <v>0</v>
      </c>
      <c r="L326" s="39"/>
      <c r="M326" s="39">
        <v>2</v>
      </c>
      <c r="N326" s="39"/>
      <c r="O326" s="39"/>
      <c r="P326" s="39"/>
      <c r="Q326" s="39">
        <v>0</v>
      </c>
      <c r="R326" s="39">
        <v>16</v>
      </c>
      <c r="S326" s="39">
        <v>0</v>
      </c>
      <c r="T326" s="39">
        <v>0</v>
      </c>
      <c r="U326" s="39">
        <v>0</v>
      </c>
      <c r="V326" s="39">
        <v>0</v>
      </c>
      <c r="W326" s="39"/>
      <c r="X326" s="39">
        <v>1</v>
      </c>
      <c r="Y326" s="39">
        <v>0</v>
      </c>
      <c r="Z326" s="39"/>
      <c r="AA326" s="39">
        <v>17</v>
      </c>
      <c r="AB326" s="39"/>
      <c r="AC326" s="39"/>
      <c r="AD326" s="39"/>
      <c r="AE326" s="39">
        <v>79</v>
      </c>
      <c r="AF326" s="39"/>
      <c r="AG326" s="39"/>
      <c r="AH326" s="39"/>
      <c r="AI326" s="39">
        <v>0</v>
      </c>
      <c r="AJ326" s="39"/>
      <c r="AK326" s="39">
        <v>0</v>
      </c>
      <c r="AL326" s="40"/>
    </row>
    <row r="327" spans="1:38" ht="19.5" customHeight="1" x14ac:dyDescent="0.2">
      <c r="D327" s="47" t="s">
        <v>123</v>
      </c>
      <c r="F327" s="48">
        <v>58</v>
      </c>
      <c r="G327" s="49"/>
      <c r="H327" s="49"/>
      <c r="I327" s="49"/>
      <c r="J327" s="48">
        <v>9</v>
      </c>
      <c r="K327" s="48">
        <v>0</v>
      </c>
      <c r="L327" s="49"/>
      <c r="M327" s="48">
        <v>9</v>
      </c>
      <c r="N327" s="49"/>
      <c r="O327" s="49"/>
      <c r="P327" s="49"/>
      <c r="Q327" s="48">
        <v>0</v>
      </c>
      <c r="R327" s="48">
        <v>12</v>
      </c>
      <c r="S327" s="48">
        <v>0</v>
      </c>
      <c r="T327" s="48">
        <v>0</v>
      </c>
      <c r="U327" s="48">
        <v>0</v>
      </c>
      <c r="V327" s="48">
        <v>0</v>
      </c>
      <c r="W327" s="49"/>
      <c r="X327" s="48">
        <v>2</v>
      </c>
      <c r="Y327" s="48">
        <v>0</v>
      </c>
      <c r="Z327" s="49"/>
      <c r="AA327" s="48">
        <v>14</v>
      </c>
      <c r="AB327" s="49"/>
      <c r="AC327" s="49"/>
      <c r="AD327" s="49"/>
      <c r="AE327" s="48">
        <v>53</v>
      </c>
      <c r="AF327" s="49"/>
      <c r="AG327" s="49"/>
      <c r="AH327" s="49"/>
      <c r="AI327" s="48">
        <v>0</v>
      </c>
      <c r="AJ327" s="49"/>
      <c r="AK327" s="48">
        <v>0</v>
      </c>
      <c r="AL327" s="40"/>
    </row>
    <row r="328" spans="1:38" ht="20.100000000000001" customHeight="1" x14ac:dyDescent="0.2">
      <c r="D328" s="2" t="s">
        <v>118</v>
      </c>
      <c r="F328" s="39">
        <v>54</v>
      </c>
      <c r="G328" s="39"/>
      <c r="H328" s="39"/>
      <c r="I328" s="39"/>
      <c r="J328" s="39">
        <v>9</v>
      </c>
      <c r="K328" s="39">
        <v>0</v>
      </c>
      <c r="L328" s="39"/>
      <c r="M328" s="39">
        <v>9</v>
      </c>
      <c r="N328" s="39"/>
      <c r="O328" s="39"/>
      <c r="P328" s="39"/>
      <c r="Q328" s="39">
        <v>0</v>
      </c>
      <c r="R328" s="39">
        <v>5</v>
      </c>
      <c r="S328" s="39">
        <v>0</v>
      </c>
      <c r="T328" s="39">
        <v>0</v>
      </c>
      <c r="U328" s="39">
        <v>0</v>
      </c>
      <c r="V328" s="39">
        <v>0</v>
      </c>
      <c r="W328" s="39"/>
      <c r="X328" s="39">
        <v>4</v>
      </c>
      <c r="Y328" s="39">
        <v>0</v>
      </c>
      <c r="Z328" s="39"/>
      <c r="AA328" s="39">
        <v>9</v>
      </c>
      <c r="AB328" s="39"/>
      <c r="AC328" s="39"/>
      <c r="AD328" s="39"/>
      <c r="AE328" s="39">
        <v>54</v>
      </c>
      <c r="AF328" s="39"/>
      <c r="AG328" s="39"/>
      <c r="AH328" s="39"/>
      <c r="AI328" s="39">
        <v>0</v>
      </c>
      <c r="AJ328" s="39"/>
      <c r="AK328" s="39">
        <v>0</v>
      </c>
      <c r="AL328" s="40"/>
    </row>
    <row r="329" spans="1:38" ht="19.5" customHeight="1" x14ac:dyDescent="0.2">
      <c r="D329" s="47" t="s">
        <v>200</v>
      </c>
      <c r="F329" s="48">
        <v>15</v>
      </c>
      <c r="G329" s="49"/>
      <c r="H329" s="49"/>
      <c r="I329" s="49"/>
      <c r="J329" s="48">
        <v>3</v>
      </c>
      <c r="K329" s="48">
        <v>0</v>
      </c>
      <c r="L329" s="49"/>
      <c r="M329" s="48">
        <v>3</v>
      </c>
      <c r="N329" s="49"/>
      <c r="O329" s="49"/>
      <c r="P329" s="49"/>
      <c r="Q329" s="48">
        <v>0</v>
      </c>
      <c r="R329" s="48">
        <v>1</v>
      </c>
      <c r="S329" s="48">
        <v>0</v>
      </c>
      <c r="T329" s="48">
        <v>1</v>
      </c>
      <c r="U329" s="48">
        <v>0</v>
      </c>
      <c r="V329" s="48">
        <v>0</v>
      </c>
      <c r="W329" s="49"/>
      <c r="X329" s="48">
        <v>0</v>
      </c>
      <c r="Y329" s="48">
        <v>0</v>
      </c>
      <c r="Z329" s="49"/>
      <c r="AA329" s="48">
        <v>2</v>
      </c>
      <c r="AB329" s="49"/>
      <c r="AC329" s="49"/>
      <c r="AD329" s="49"/>
      <c r="AE329" s="48">
        <v>16</v>
      </c>
      <c r="AF329" s="49"/>
      <c r="AG329" s="49"/>
      <c r="AH329" s="49"/>
      <c r="AI329" s="48">
        <v>0</v>
      </c>
      <c r="AJ329" s="49"/>
      <c r="AK329" s="48">
        <v>0</v>
      </c>
      <c r="AL329" s="40"/>
    </row>
    <row r="330" spans="1:38" ht="19.5" customHeight="1" x14ac:dyDescent="0.2">
      <c r="D330" s="50" t="s">
        <v>119</v>
      </c>
      <c r="F330" s="49">
        <v>0</v>
      </c>
      <c r="G330" s="49"/>
      <c r="H330" s="49"/>
      <c r="I330" s="49"/>
      <c r="J330" s="49">
        <v>3</v>
      </c>
      <c r="K330" s="49">
        <v>0</v>
      </c>
      <c r="L330" s="49"/>
      <c r="M330" s="49">
        <v>3</v>
      </c>
      <c r="N330" s="49"/>
      <c r="O330" s="49"/>
      <c r="P330" s="49"/>
      <c r="Q330" s="49">
        <v>1</v>
      </c>
      <c r="R330" s="49">
        <v>0</v>
      </c>
      <c r="S330" s="49">
        <v>0</v>
      </c>
      <c r="T330" s="49">
        <v>0</v>
      </c>
      <c r="U330" s="49">
        <v>0</v>
      </c>
      <c r="V330" s="49">
        <v>0</v>
      </c>
      <c r="W330" s="49"/>
      <c r="X330" s="49">
        <v>1</v>
      </c>
      <c r="Y330" s="49">
        <v>0</v>
      </c>
      <c r="Z330" s="49"/>
      <c r="AA330" s="49">
        <v>2</v>
      </c>
      <c r="AB330" s="49"/>
      <c r="AC330" s="49"/>
      <c r="AD330" s="49"/>
      <c r="AE330" s="49">
        <v>1</v>
      </c>
      <c r="AF330" s="49"/>
      <c r="AG330" s="49"/>
      <c r="AH330" s="49"/>
      <c r="AI330" s="49">
        <v>0</v>
      </c>
      <c r="AJ330" s="49"/>
      <c r="AK330" s="49">
        <v>0</v>
      </c>
      <c r="AL330" s="40"/>
    </row>
    <row r="331" spans="1:38" ht="20.100000000000001" customHeight="1" x14ac:dyDescent="0.2"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40"/>
    </row>
    <row r="332" spans="1:38" s="1" customFormat="1" ht="20.100000000000001" customHeight="1" x14ac:dyDescent="0.25">
      <c r="A332" s="3"/>
      <c r="B332" s="6"/>
      <c r="C332" s="51" t="s">
        <v>159</v>
      </c>
      <c r="D332" s="52"/>
      <c r="E332" s="5"/>
      <c r="F332" s="53">
        <v>1443</v>
      </c>
      <c r="G332" s="54"/>
      <c r="H332" s="54"/>
      <c r="I332" s="54"/>
      <c r="J332" s="53">
        <v>114</v>
      </c>
      <c r="K332" s="53">
        <v>0</v>
      </c>
      <c r="L332" s="54"/>
      <c r="M332" s="53">
        <v>114</v>
      </c>
      <c r="N332" s="54"/>
      <c r="O332" s="54"/>
      <c r="P332" s="54"/>
      <c r="Q332" s="53">
        <v>4</v>
      </c>
      <c r="R332" s="53">
        <v>281</v>
      </c>
      <c r="S332" s="53">
        <v>0</v>
      </c>
      <c r="T332" s="53">
        <v>1</v>
      </c>
      <c r="U332" s="53">
        <v>0</v>
      </c>
      <c r="V332" s="53">
        <v>0</v>
      </c>
      <c r="W332" s="54"/>
      <c r="X332" s="53">
        <v>79</v>
      </c>
      <c r="Y332" s="53">
        <v>2</v>
      </c>
      <c r="Z332" s="54"/>
      <c r="AA332" s="53">
        <v>367</v>
      </c>
      <c r="AB332" s="54"/>
      <c r="AC332" s="54"/>
      <c r="AD332" s="54"/>
      <c r="AE332" s="53">
        <v>1190</v>
      </c>
      <c r="AF332" s="54"/>
      <c r="AG332" s="54"/>
      <c r="AH332" s="54"/>
      <c r="AI332" s="53">
        <v>0</v>
      </c>
      <c r="AJ332" s="54"/>
      <c r="AK332" s="53">
        <v>0</v>
      </c>
      <c r="AL332" s="40"/>
    </row>
    <row r="333" spans="1:38" s="1" customFormat="1" ht="20.100000000000001" customHeight="1" x14ac:dyDescent="0.2">
      <c r="A333" s="3"/>
      <c r="B333" s="6"/>
      <c r="C333" s="3"/>
      <c r="D333" s="3"/>
      <c r="E333" s="5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40"/>
    </row>
    <row r="334" spans="1:38" s="1" customFormat="1" ht="20.100000000000001" customHeight="1" x14ac:dyDescent="0.25">
      <c r="A334" s="3"/>
      <c r="B334" s="57" t="s">
        <v>201</v>
      </c>
      <c r="C334" s="58"/>
      <c r="D334" s="58"/>
      <c r="E334" s="5"/>
      <c r="F334" s="59">
        <v>1562</v>
      </c>
      <c r="G334" s="54"/>
      <c r="H334" s="54"/>
      <c r="I334" s="54"/>
      <c r="J334" s="59">
        <v>114</v>
      </c>
      <c r="K334" s="59">
        <v>0</v>
      </c>
      <c r="L334" s="54"/>
      <c r="M334" s="59">
        <v>114</v>
      </c>
      <c r="N334" s="54"/>
      <c r="O334" s="54"/>
      <c r="P334" s="54"/>
      <c r="Q334" s="59">
        <v>4</v>
      </c>
      <c r="R334" s="59">
        <v>299</v>
      </c>
      <c r="S334" s="59">
        <v>0</v>
      </c>
      <c r="T334" s="59">
        <v>1</v>
      </c>
      <c r="U334" s="59">
        <v>0</v>
      </c>
      <c r="V334" s="59">
        <v>0</v>
      </c>
      <c r="W334" s="54"/>
      <c r="X334" s="59">
        <v>79</v>
      </c>
      <c r="Y334" s="59">
        <v>2</v>
      </c>
      <c r="Z334" s="54"/>
      <c r="AA334" s="59">
        <v>385</v>
      </c>
      <c r="AB334" s="54"/>
      <c r="AC334" s="54"/>
      <c r="AD334" s="54"/>
      <c r="AE334" s="59">
        <v>1291</v>
      </c>
      <c r="AF334" s="54"/>
      <c r="AG334" s="54"/>
      <c r="AH334" s="54"/>
      <c r="AI334" s="59">
        <v>0</v>
      </c>
      <c r="AJ334" s="54"/>
      <c r="AK334" s="59">
        <v>0</v>
      </c>
      <c r="AL334" s="40"/>
    </row>
    <row r="335" spans="1:38" ht="20.100000000000001" customHeight="1" x14ac:dyDescent="0.2"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40"/>
    </row>
    <row r="336" spans="1:38" ht="20.100000000000001" customHeight="1" x14ac:dyDescent="0.2">
      <c r="B336" s="6" t="s">
        <v>202</v>
      </c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40"/>
    </row>
    <row r="337" spans="1:38" ht="20.100000000000001" customHeight="1" x14ac:dyDescent="0.2">
      <c r="C337" s="3" t="s">
        <v>154</v>
      </c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40"/>
    </row>
    <row r="338" spans="1:38" ht="20.100000000000001" customHeight="1" x14ac:dyDescent="0.2">
      <c r="D338" s="2" t="s">
        <v>203</v>
      </c>
      <c r="F338" s="39">
        <v>92</v>
      </c>
      <c r="G338" s="39"/>
      <c r="H338" s="39"/>
      <c r="I338" s="39"/>
      <c r="J338" s="39">
        <v>3</v>
      </c>
      <c r="K338" s="39">
        <v>0</v>
      </c>
      <c r="L338" s="39"/>
      <c r="M338" s="39">
        <v>3</v>
      </c>
      <c r="N338" s="39"/>
      <c r="O338" s="39"/>
      <c r="P338" s="39"/>
      <c r="Q338" s="39">
        <v>1</v>
      </c>
      <c r="R338" s="39">
        <v>15</v>
      </c>
      <c r="S338" s="39">
        <v>0</v>
      </c>
      <c r="T338" s="39">
        <v>0</v>
      </c>
      <c r="U338" s="39">
        <v>0</v>
      </c>
      <c r="V338" s="39">
        <v>0</v>
      </c>
      <c r="W338" s="39"/>
      <c r="X338" s="39">
        <v>4</v>
      </c>
      <c r="Y338" s="39">
        <v>0</v>
      </c>
      <c r="Z338" s="39"/>
      <c r="AA338" s="39">
        <v>20</v>
      </c>
      <c r="AB338" s="39"/>
      <c r="AC338" s="39"/>
      <c r="AD338" s="39"/>
      <c r="AE338" s="39">
        <v>75</v>
      </c>
      <c r="AF338" s="39"/>
      <c r="AG338" s="39"/>
      <c r="AH338" s="39"/>
      <c r="AI338" s="39">
        <v>0</v>
      </c>
      <c r="AJ338" s="39"/>
      <c r="AK338" s="39">
        <v>0</v>
      </c>
      <c r="AL338" s="40"/>
    </row>
    <row r="339" spans="1:38" ht="19.5" customHeight="1" x14ac:dyDescent="0.2">
      <c r="D339" s="47" t="s">
        <v>204</v>
      </c>
      <c r="F339" s="48">
        <v>95</v>
      </c>
      <c r="G339" s="49"/>
      <c r="H339" s="49"/>
      <c r="I339" s="49"/>
      <c r="J339" s="48">
        <v>3</v>
      </c>
      <c r="K339" s="48">
        <v>0</v>
      </c>
      <c r="L339" s="49"/>
      <c r="M339" s="48">
        <v>3</v>
      </c>
      <c r="N339" s="49"/>
      <c r="O339" s="49"/>
      <c r="P339" s="49"/>
      <c r="Q339" s="48">
        <v>0</v>
      </c>
      <c r="R339" s="48">
        <v>10</v>
      </c>
      <c r="S339" s="48">
        <v>0</v>
      </c>
      <c r="T339" s="48">
        <v>0</v>
      </c>
      <c r="U339" s="48">
        <v>0</v>
      </c>
      <c r="V339" s="48">
        <v>10</v>
      </c>
      <c r="W339" s="49"/>
      <c r="X339" s="48">
        <v>2</v>
      </c>
      <c r="Y339" s="48">
        <v>0</v>
      </c>
      <c r="Z339" s="49"/>
      <c r="AA339" s="48">
        <v>22</v>
      </c>
      <c r="AB339" s="49"/>
      <c r="AC339" s="49"/>
      <c r="AD339" s="49"/>
      <c r="AE339" s="48">
        <v>76</v>
      </c>
      <c r="AF339" s="49"/>
      <c r="AG339" s="49"/>
      <c r="AH339" s="49"/>
      <c r="AI339" s="48">
        <v>0</v>
      </c>
      <c r="AJ339" s="49"/>
      <c r="AK339" s="48">
        <v>0</v>
      </c>
      <c r="AL339" s="40"/>
    </row>
    <row r="340" spans="1:38" ht="20.100000000000001" customHeight="1" x14ac:dyDescent="0.2">
      <c r="D340" s="2" t="s">
        <v>205</v>
      </c>
      <c r="F340" s="39">
        <v>27</v>
      </c>
      <c r="G340" s="39"/>
      <c r="H340" s="39"/>
      <c r="I340" s="39"/>
      <c r="J340" s="39">
        <v>3</v>
      </c>
      <c r="K340" s="39">
        <v>0</v>
      </c>
      <c r="L340" s="39"/>
      <c r="M340" s="39">
        <v>3</v>
      </c>
      <c r="N340" s="39"/>
      <c r="O340" s="39"/>
      <c r="P340" s="39"/>
      <c r="Q340" s="39">
        <v>0</v>
      </c>
      <c r="R340" s="39">
        <v>5</v>
      </c>
      <c r="S340" s="39">
        <v>0</v>
      </c>
      <c r="T340" s="39">
        <v>0</v>
      </c>
      <c r="U340" s="39">
        <v>0</v>
      </c>
      <c r="V340" s="39">
        <v>0</v>
      </c>
      <c r="W340" s="39"/>
      <c r="X340" s="39">
        <v>1</v>
      </c>
      <c r="Y340" s="39">
        <v>0</v>
      </c>
      <c r="Z340" s="39"/>
      <c r="AA340" s="39">
        <v>6</v>
      </c>
      <c r="AB340" s="39"/>
      <c r="AC340" s="39"/>
      <c r="AD340" s="39"/>
      <c r="AE340" s="39">
        <v>24</v>
      </c>
      <c r="AF340" s="39"/>
      <c r="AG340" s="39"/>
      <c r="AH340" s="39"/>
      <c r="AI340" s="39">
        <v>0</v>
      </c>
      <c r="AJ340" s="39"/>
      <c r="AK340" s="39">
        <v>0</v>
      </c>
      <c r="AL340" s="40"/>
    </row>
    <row r="341" spans="1:38" ht="19.5" customHeight="1" x14ac:dyDescent="0.2">
      <c r="D341" s="47" t="s">
        <v>206</v>
      </c>
      <c r="F341" s="48">
        <v>169</v>
      </c>
      <c r="G341" s="49"/>
      <c r="H341" s="49"/>
      <c r="I341" s="49"/>
      <c r="J341" s="48">
        <v>0</v>
      </c>
      <c r="K341" s="48">
        <v>0</v>
      </c>
      <c r="L341" s="49"/>
      <c r="M341" s="48">
        <v>0</v>
      </c>
      <c r="N341" s="49"/>
      <c r="O341" s="49"/>
      <c r="P341" s="49"/>
      <c r="Q341" s="48">
        <v>0</v>
      </c>
      <c r="R341" s="48">
        <v>0</v>
      </c>
      <c r="S341" s="48">
        <v>0</v>
      </c>
      <c r="T341" s="48">
        <v>0</v>
      </c>
      <c r="U341" s="48">
        <v>0</v>
      </c>
      <c r="V341" s="48">
        <v>0</v>
      </c>
      <c r="W341" s="49"/>
      <c r="X341" s="48">
        <v>0</v>
      </c>
      <c r="Y341" s="48">
        <v>0</v>
      </c>
      <c r="Z341" s="49"/>
      <c r="AA341" s="48">
        <v>0</v>
      </c>
      <c r="AB341" s="49"/>
      <c r="AC341" s="49"/>
      <c r="AD341" s="49"/>
      <c r="AE341" s="48">
        <v>169</v>
      </c>
      <c r="AF341" s="49"/>
      <c r="AG341" s="49"/>
      <c r="AH341" s="49"/>
      <c r="AI341" s="48">
        <v>0</v>
      </c>
      <c r="AJ341" s="49"/>
      <c r="AK341" s="48">
        <v>0</v>
      </c>
      <c r="AL341" s="40"/>
    </row>
    <row r="342" spans="1:38" ht="19.5" customHeight="1" x14ac:dyDescent="0.2">
      <c r="D342" s="50" t="s">
        <v>207</v>
      </c>
      <c r="F342" s="49">
        <v>0</v>
      </c>
      <c r="G342" s="49"/>
      <c r="H342" s="49"/>
      <c r="I342" s="49"/>
      <c r="J342" s="49">
        <v>0</v>
      </c>
      <c r="K342" s="49">
        <v>0</v>
      </c>
      <c r="L342" s="49"/>
      <c r="M342" s="49">
        <v>0</v>
      </c>
      <c r="N342" s="49"/>
      <c r="O342" s="49"/>
      <c r="P342" s="49"/>
      <c r="Q342" s="49">
        <v>0</v>
      </c>
      <c r="R342" s="49">
        <v>0</v>
      </c>
      <c r="S342" s="49">
        <v>0</v>
      </c>
      <c r="T342" s="49">
        <v>0</v>
      </c>
      <c r="U342" s="49">
        <v>0</v>
      </c>
      <c r="V342" s="49">
        <v>0</v>
      </c>
      <c r="W342" s="49"/>
      <c r="X342" s="49">
        <v>0</v>
      </c>
      <c r="Y342" s="49">
        <v>0</v>
      </c>
      <c r="Z342" s="49"/>
      <c r="AA342" s="49">
        <v>0</v>
      </c>
      <c r="AB342" s="49"/>
      <c r="AC342" s="49"/>
      <c r="AD342" s="49"/>
      <c r="AE342" s="49">
        <v>0</v>
      </c>
      <c r="AF342" s="49"/>
      <c r="AG342" s="49"/>
      <c r="AH342" s="49"/>
      <c r="AI342" s="49">
        <v>0</v>
      </c>
      <c r="AJ342" s="49"/>
      <c r="AK342" s="49">
        <v>0</v>
      </c>
      <c r="AL342" s="40"/>
    </row>
    <row r="343" spans="1:38" ht="19.5" customHeight="1" x14ac:dyDescent="0.2">
      <c r="D343" s="47" t="s">
        <v>208</v>
      </c>
      <c r="F343" s="48">
        <v>0</v>
      </c>
      <c r="G343" s="49"/>
      <c r="H343" s="49"/>
      <c r="I343" s="49"/>
      <c r="J343" s="48">
        <v>0</v>
      </c>
      <c r="K343" s="48">
        <v>0</v>
      </c>
      <c r="L343" s="49"/>
      <c r="M343" s="48">
        <v>0</v>
      </c>
      <c r="N343" s="49"/>
      <c r="O343" s="49"/>
      <c r="P343" s="49"/>
      <c r="Q343" s="48">
        <v>0</v>
      </c>
      <c r="R343" s="48">
        <v>0</v>
      </c>
      <c r="S343" s="48">
        <v>0</v>
      </c>
      <c r="T343" s="48">
        <v>0</v>
      </c>
      <c r="U343" s="48">
        <v>0</v>
      </c>
      <c r="V343" s="48">
        <v>0</v>
      </c>
      <c r="W343" s="49"/>
      <c r="X343" s="48">
        <v>0</v>
      </c>
      <c r="Y343" s="48">
        <v>0</v>
      </c>
      <c r="Z343" s="49"/>
      <c r="AA343" s="48">
        <v>0</v>
      </c>
      <c r="AB343" s="49"/>
      <c r="AC343" s="49"/>
      <c r="AD343" s="49"/>
      <c r="AE343" s="48">
        <v>0</v>
      </c>
      <c r="AF343" s="49"/>
      <c r="AG343" s="49"/>
      <c r="AH343" s="49"/>
      <c r="AI343" s="48">
        <v>0</v>
      </c>
      <c r="AJ343" s="49"/>
      <c r="AK343" s="48">
        <v>0</v>
      </c>
      <c r="AL343" s="40"/>
    </row>
    <row r="344" spans="1:38" ht="20.100000000000001" customHeight="1" x14ac:dyDescent="0.2">
      <c r="D344" s="2" t="s">
        <v>209</v>
      </c>
      <c r="F344" s="39">
        <v>123</v>
      </c>
      <c r="G344" s="39"/>
      <c r="H344" s="39"/>
      <c r="I344" s="39"/>
      <c r="J344" s="39">
        <v>3</v>
      </c>
      <c r="K344" s="39">
        <v>0</v>
      </c>
      <c r="L344" s="39"/>
      <c r="M344" s="39">
        <v>3</v>
      </c>
      <c r="N344" s="39"/>
      <c r="O344" s="39"/>
      <c r="P344" s="39"/>
      <c r="Q344" s="39">
        <v>0</v>
      </c>
      <c r="R344" s="39">
        <v>14</v>
      </c>
      <c r="S344" s="39">
        <v>0</v>
      </c>
      <c r="T344" s="39">
        <v>0</v>
      </c>
      <c r="U344" s="39">
        <v>0</v>
      </c>
      <c r="V344" s="39">
        <v>0</v>
      </c>
      <c r="W344" s="39"/>
      <c r="X344" s="39">
        <v>1</v>
      </c>
      <c r="Y344" s="39">
        <v>0</v>
      </c>
      <c r="Z344" s="39"/>
      <c r="AA344" s="39">
        <v>15</v>
      </c>
      <c r="AB344" s="39"/>
      <c r="AC344" s="39"/>
      <c r="AD344" s="39"/>
      <c r="AE344" s="39">
        <v>111</v>
      </c>
      <c r="AF344" s="39"/>
      <c r="AG344" s="39"/>
      <c r="AH344" s="39"/>
      <c r="AI344" s="39">
        <v>0</v>
      </c>
      <c r="AJ344" s="39"/>
      <c r="AK344" s="39">
        <v>0</v>
      </c>
      <c r="AL344" s="40"/>
    </row>
    <row r="345" spans="1:38" ht="19.5" customHeight="1" x14ac:dyDescent="0.2">
      <c r="D345" s="47" t="s">
        <v>210</v>
      </c>
      <c r="F345" s="48">
        <v>71</v>
      </c>
      <c r="G345" s="49"/>
      <c r="H345" s="49"/>
      <c r="I345" s="49"/>
      <c r="J345" s="48">
        <v>2</v>
      </c>
      <c r="K345" s="48">
        <v>0</v>
      </c>
      <c r="L345" s="49"/>
      <c r="M345" s="48">
        <v>2</v>
      </c>
      <c r="N345" s="49"/>
      <c r="O345" s="49"/>
      <c r="P345" s="49"/>
      <c r="Q345" s="48">
        <v>1</v>
      </c>
      <c r="R345" s="48">
        <v>17</v>
      </c>
      <c r="S345" s="48">
        <v>0</v>
      </c>
      <c r="T345" s="48">
        <v>0</v>
      </c>
      <c r="U345" s="48">
        <v>0</v>
      </c>
      <c r="V345" s="48">
        <v>0</v>
      </c>
      <c r="W345" s="49"/>
      <c r="X345" s="48">
        <v>1</v>
      </c>
      <c r="Y345" s="48">
        <v>0</v>
      </c>
      <c r="Z345" s="49"/>
      <c r="AA345" s="48">
        <v>19</v>
      </c>
      <c r="AB345" s="49"/>
      <c r="AC345" s="49"/>
      <c r="AD345" s="49"/>
      <c r="AE345" s="48">
        <v>54</v>
      </c>
      <c r="AF345" s="49"/>
      <c r="AG345" s="49"/>
      <c r="AH345" s="49"/>
      <c r="AI345" s="48">
        <v>0</v>
      </c>
      <c r="AJ345" s="49"/>
      <c r="AK345" s="48">
        <v>0</v>
      </c>
      <c r="AL345" s="40"/>
    </row>
    <row r="346" spans="1:38" ht="20.100000000000001" customHeight="1" x14ac:dyDescent="0.2">
      <c r="D346" s="2" t="s">
        <v>211</v>
      </c>
      <c r="F346" s="39">
        <v>149</v>
      </c>
      <c r="G346" s="39"/>
      <c r="H346" s="39"/>
      <c r="I346" s="39"/>
      <c r="J346" s="39">
        <v>7</v>
      </c>
      <c r="K346" s="39">
        <v>0</v>
      </c>
      <c r="L346" s="39"/>
      <c r="M346" s="39">
        <v>7</v>
      </c>
      <c r="N346" s="39"/>
      <c r="O346" s="39"/>
      <c r="P346" s="39"/>
      <c r="Q346" s="39">
        <v>1</v>
      </c>
      <c r="R346" s="39">
        <v>32</v>
      </c>
      <c r="S346" s="39">
        <v>0</v>
      </c>
      <c r="T346" s="39">
        <v>0</v>
      </c>
      <c r="U346" s="39">
        <v>0</v>
      </c>
      <c r="V346" s="39">
        <v>0</v>
      </c>
      <c r="W346" s="39"/>
      <c r="X346" s="39">
        <v>7</v>
      </c>
      <c r="Y346" s="39">
        <v>0</v>
      </c>
      <c r="Z346" s="39"/>
      <c r="AA346" s="39">
        <v>40</v>
      </c>
      <c r="AB346" s="39"/>
      <c r="AC346" s="39"/>
      <c r="AD346" s="39"/>
      <c r="AE346" s="39">
        <v>116</v>
      </c>
      <c r="AF346" s="39"/>
      <c r="AG346" s="39"/>
      <c r="AH346" s="39"/>
      <c r="AI346" s="39">
        <v>0</v>
      </c>
      <c r="AJ346" s="39"/>
      <c r="AK346" s="39">
        <v>0</v>
      </c>
      <c r="AL346" s="40"/>
    </row>
    <row r="347" spans="1:38" ht="19.5" customHeight="1" x14ac:dyDescent="0.2">
      <c r="D347" s="47" t="s">
        <v>212</v>
      </c>
      <c r="F347" s="48">
        <v>28</v>
      </c>
      <c r="G347" s="49"/>
      <c r="H347" s="49"/>
      <c r="I347" s="49"/>
      <c r="J347" s="48">
        <v>1</v>
      </c>
      <c r="K347" s="48">
        <v>0</v>
      </c>
      <c r="L347" s="49"/>
      <c r="M347" s="48">
        <v>1</v>
      </c>
      <c r="N347" s="49"/>
      <c r="O347" s="49"/>
      <c r="P347" s="49"/>
      <c r="Q347" s="48">
        <v>1</v>
      </c>
      <c r="R347" s="48">
        <v>2</v>
      </c>
      <c r="S347" s="48">
        <v>0</v>
      </c>
      <c r="T347" s="48">
        <v>0</v>
      </c>
      <c r="U347" s="48">
        <v>0</v>
      </c>
      <c r="V347" s="48">
        <v>0</v>
      </c>
      <c r="W347" s="49"/>
      <c r="X347" s="48">
        <v>1</v>
      </c>
      <c r="Y347" s="48">
        <v>0</v>
      </c>
      <c r="Z347" s="49"/>
      <c r="AA347" s="48">
        <v>4</v>
      </c>
      <c r="AB347" s="49"/>
      <c r="AC347" s="49"/>
      <c r="AD347" s="49"/>
      <c r="AE347" s="48">
        <v>25</v>
      </c>
      <c r="AF347" s="49"/>
      <c r="AG347" s="49"/>
      <c r="AH347" s="49"/>
      <c r="AI347" s="48">
        <v>0</v>
      </c>
      <c r="AJ347" s="49"/>
      <c r="AK347" s="48">
        <v>0</v>
      </c>
      <c r="AL347" s="40"/>
    </row>
    <row r="348" spans="1:38" ht="20.100000000000001" customHeight="1" x14ac:dyDescent="0.2">
      <c r="D348" s="50" t="s">
        <v>213</v>
      </c>
      <c r="F348" s="39">
        <v>21</v>
      </c>
      <c r="G348" s="39"/>
      <c r="H348" s="39"/>
      <c r="I348" s="39"/>
      <c r="J348" s="39">
        <v>4</v>
      </c>
      <c r="K348" s="39">
        <v>0</v>
      </c>
      <c r="L348" s="39"/>
      <c r="M348" s="39">
        <v>4</v>
      </c>
      <c r="N348" s="39"/>
      <c r="O348" s="39"/>
      <c r="P348" s="39"/>
      <c r="Q348" s="39">
        <v>0</v>
      </c>
      <c r="R348" s="39">
        <v>0</v>
      </c>
      <c r="S348" s="39">
        <v>0</v>
      </c>
      <c r="T348" s="39">
        <v>0</v>
      </c>
      <c r="U348" s="39">
        <v>0</v>
      </c>
      <c r="V348" s="39">
        <v>0</v>
      </c>
      <c r="W348" s="39"/>
      <c r="X348" s="39">
        <v>1</v>
      </c>
      <c r="Y348" s="39">
        <v>0</v>
      </c>
      <c r="Z348" s="39"/>
      <c r="AA348" s="39">
        <v>1</v>
      </c>
      <c r="AB348" s="39"/>
      <c r="AC348" s="39"/>
      <c r="AD348" s="39"/>
      <c r="AE348" s="39">
        <v>24</v>
      </c>
      <c r="AF348" s="39"/>
      <c r="AG348" s="39"/>
      <c r="AH348" s="39"/>
      <c r="AI348" s="39">
        <v>0</v>
      </c>
      <c r="AJ348" s="39"/>
      <c r="AK348" s="39">
        <v>0</v>
      </c>
      <c r="AL348" s="40"/>
    </row>
    <row r="349" spans="1:38" ht="20.100000000000001" customHeight="1" x14ac:dyDescent="0.2"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40"/>
    </row>
    <row r="350" spans="1:38" s="1" customFormat="1" ht="20.100000000000001" customHeight="1" x14ac:dyDescent="0.25">
      <c r="A350" s="3"/>
      <c r="B350" s="6"/>
      <c r="C350" s="51" t="s">
        <v>159</v>
      </c>
      <c r="D350" s="52"/>
      <c r="E350" s="5"/>
      <c r="F350" s="53">
        <v>775</v>
      </c>
      <c r="G350" s="54"/>
      <c r="H350" s="54"/>
      <c r="I350" s="54"/>
      <c r="J350" s="53">
        <v>26</v>
      </c>
      <c r="K350" s="53">
        <v>0</v>
      </c>
      <c r="L350" s="54"/>
      <c r="M350" s="53">
        <v>26</v>
      </c>
      <c r="N350" s="54"/>
      <c r="O350" s="54"/>
      <c r="P350" s="54"/>
      <c r="Q350" s="53">
        <v>4</v>
      </c>
      <c r="R350" s="53">
        <v>95</v>
      </c>
      <c r="S350" s="53">
        <v>0</v>
      </c>
      <c r="T350" s="53">
        <v>0</v>
      </c>
      <c r="U350" s="53">
        <v>0</v>
      </c>
      <c r="V350" s="53">
        <v>10</v>
      </c>
      <c r="W350" s="54"/>
      <c r="X350" s="53">
        <v>18</v>
      </c>
      <c r="Y350" s="53">
        <v>0</v>
      </c>
      <c r="Z350" s="54"/>
      <c r="AA350" s="53">
        <v>127</v>
      </c>
      <c r="AB350" s="54"/>
      <c r="AC350" s="54"/>
      <c r="AD350" s="54"/>
      <c r="AE350" s="53">
        <v>674</v>
      </c>
      <c r="AF350" s="54"/>
      <c r="AG350" s="54"/>
      <c r="AH350" s="54"/>
      <c r="AI350" s="53">
        <v>0</v>
      </c>
      <c r="AJ350" s="54"/>
      <c r="AK350" s="53">
        <v>0</v>
      </c>
      <c r="AL350" s="40"/>
    </row>
    <row r="351" spans="1:38" s="1" customFormat="1" ht="20.100000000000001" customHeight="1" x14ac:dyDescent="0.2">
      <c r="A351" s="3"/>
      <c r="B351" s="6"/>
      <c r="C351" s="3"/>
      <c r="D351" s="3"/>
      <c r="E351" s="5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40"/>
    </row>
    <row r="352" spans="1:38" s="1" customFormat="1" ht="20.100000000000001" customHeight="1" x14ac:dyDescent="0.25">
      <c r="A352" s="3"/>
      <c r="B352" s="57" t="s">
        <v>214</v>
      </c>
      <c r="C352" s="58"/>
      <c r="D352" s="58"/>
      <c r="E352" s="5"/>
      <c r="F352" s="59">
        <v>775</v>
      </c>
      <c r="G352" s="54"/>
      <c r="H352" s="54"/>
      <c r="I352" s="54"/>
      <c r="J352" s="59">
        <v>26</v>
      </c>
      <c r="K352" s="59">
        <v>0</v>
      </c>
      <c r="L352" s="54"/>
      <c r="M352" s="59">
        <v>26</v>
      </c>
      <c r="N352" s="54"/>
      <c r="O352" s="54"/>
      <c r="P352" s="54"/>
      <c r="Q352" s="59">
        <v>4</v>
      </c>
      <c r="R352" s="59">
        <v>95</v>
      </c>
      <c r="S352" s="59">
        <v>0</v>
      </c>
      <c r="T352" s="59">
        <v>0</v>
      </c>
      <c r="U352" s="59">
        <v>0</v>
      </c>
      <c r="V352" s="59">
        <v>10</v>
      </c>
      <c r="W352" s="54"/>
      <c r="X352" s="59">
        <v>18</v>
      </c>
      <c r="Y352" s="59">
        <v>0</v>
      </c>
      <c r="Z352" s="54"/>
      <c r="AA352" s="59">
        <v>127</v>
      </c>
      <c r="AB352" s="54"/>
      <c r="AC352" s="54"/>
      <c r="AD352" s="54"/>
      <c r="AE352" s="59">
        <v>674</v>
      </c>
      <c r="AF352" s="54"/>
      <c r="AG352" s="54"/>
      <c r="AH352" s="54"/>
      <c r="AI352" s="59">
        <v>0</v>
      </c>
      <c r="AJ352" s="54"/>
      <c r="AK352" s="59">
        <v>0</v>
      </c>
      <c r="AL352" s="40"/>
    </row>
    <row r="353" spans="1:38" ht="20.100000000000001" customHeight="1" x14ac:dyDescent="0.2"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40"/>
    </row>
    <row r="354" spans="1:38" ht="20.100000000000001" customHeight="1" x14ac:dyDescent="0.2">
      <c r="B354" s="6" t="s">
        <v>215</v>
      </c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40"/>
    </row>
    <row r="355" spans="1:38" ht="20.100000000000001" customHeight="1" x14ac:dyDescent="0.2">
      <c r="C355" s="3" t="s">
        <v>154</v>
      </c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40"/>
    </row>
    <row r="356" spans="1:38" ht="20.100000000000001" customHeight="1" x14ac:dyDescent="0.2">
      <c r="D356" s="2" t="s">
        <v>216</v>
      </c>
      <c r="F356" s="39">
        <v>26</v>
      </c>
      <c r="G356" s="39"/>
      <c r="H356" s="39"/>
      <c r="I356" s="39"/>
      <c r="J356" s="39">
        <v>4</v>
      </c>
      <c r="K356" s="39">
        <v>0</v>
      </c>
      <c r="L356" s="39"/>
      <c r="M356" s="39">
        <v>4</v>
      </c>
      <c r="N356" s="39"/>
      <c r="O356" s="39"/>
      <c r="P356" s="39"/>
      <c r="Q356" s="39">
        <v>0</v>
      </c>
      <c r="R356" s="39">
        <v>6</v>
      </c>
      <c r="S356" s="39">
        <v>0</v>
      </c>
      <c r="T356" s="39">
        <v>0</v>
      </c>
      <c r="U356" s="39">
        <v>0</v>
      </c>
      <c r="V356" s="39">
        <v>0</v>
      </c>
      <c r="W356" s="39"/>
      <c r="X356" s="39">
        <v>1</v>
      </c>
      <c r="Y356" s="39">
        <v>0</v>
      </c>
      <c r="Z356" s="39"/>
      <c r="AA356" s="39">
        <v>7</v>
      </c>
      <c r="AB356" s="39"/>
      <c r="AC356" s="39"/>
      <c r="AD356" s="39"/>
      <c r="AE356" s="39">
        <v>23</v>
      </c>
      <c r="AF356" s="39"/>
      <c r="AG356" s="39"/>
      <c r="AH356" s="39"/>
      <c r="AI356" s="39">
        <v>0</v>
      </c>
      <c r="AJ356" s="39"/>
      <c r="AK356" s="39">
        <v>0</v>
      </c>
      <c r="AL356" s="40"/>
    </row>
    <row r="357" spans="1:38" ht="19.5" customHeight="1" x14ac:dyDescent="0.2">
      <c r="D357" s="47" t="s">
        <v>217</v>
      </c>
      <c r="F357" s="48">
        <v>44</v>
      </c>
      <c r="G357" s="49"/>
      <c r="H357" s="49"/>
      <c r="I357" s="49"/>
      <c r="J357" s="48">
        <v>5</v>
      </c>
      <c r="K357" s="48">
        <v>0</v>
      </c>
      <c r="L357" s="49"/>
      <c r="M357" s="48">
        <v>5</v>
      </c>
      <c r="N357" s="49"/>
      <c r="O357" s="49"/>
      <c r="P357" s="49"/>
      <c r="Q357" s="48">
        <v>0</v>
      </c>
      <c r="R357" s="48">
        <v>6</v>
      </c>
      <c r="S357" s="48">
        <v>0</v>
      </c>
      <c r="T357" s="48">
        <v>0</v>
      </c>
      <c r="U357" s="48">
        <v>0</v>
      </c>
      <c r="V357" s="48">
        <v>0</v>
      </c>
      <c r="W357" s="49"/>
      <c r="X357" s="48">
        <v>1</v>
      </c>
      <c r="Y357" s="48">
        <v>0</v>
      </c>
      <c r="Z357" s="49"/>
      <c r="AA357" s="48">
        <v>7</v>
      </c>
      <c r="AB357" s="49"/>
      <c r="AC357" s="49"/>
      <c r="AD357" s="49"/>
      <c r="AE357" s="48">
        <v>42</v>
      </c>
      <c r="AF357" s="49"/>
      <c r="AG357" s="49"/>
      <c r="AH357" s="49"/>
      <c r="AI357" s="48">
        <v>0</v>
      </c>
      <c r="AJ357" s="49"/>
      <c r="AK357" s="48">
        <v>0</v>
      </c>
      <c r="AL357" s="40"/>
    </row>
    <row r="358" spans="1:38" ht="20.100000000000001" customHeight="1" x14ac:dyDescent="0.2">
      <c r="D358" s="2" t="s">
        <v>218</v>
      </c>
      <c r="F358" s="39">
        <v>49</v>
      </c>
      <c r="G358" s="39"/>
      <c r="H358" s="39"/>
      <c r="I358" s="39"/>
      <c r="J358" s="39">
        <v>1</v>
      </c>
      <c r="K358" s="39">
        <v>0</v>
      </c>
      <c r="L358" s="39"/>
      <c r="M358" s="39">
        <v>1</v>
      </c>
      <c r="N358" s="39"/>
      <c r="O358" s="39"/>
      <c r="P358" s="39"/>
      <c r="Q358" s="39">
        <v>0</v>
      </c>
      <c r="R358" s="39">
        <v>12</v>
      </c>
      <c r="S358" s="39">
        <v>0</v>
      </c>
      <c r="T358" s="39">
        <v>0</v>
      </c>
      <c r="U358" s="39">
        <v>0</v>
      </c>
      <c r="V358" s="39">
        <v>0</v>
      </c>
      <c r="W358" s="39"/>
      <c r="X358" s="39">
        <v>2</v>
      </c>
      <c r="Y358" s="39">
        <v>0</v>
      </c>
      <c r="Z358" s="39"/>
      <c r="AA358" s="39">
        <v>14</v>
      </c>
      <c r="AB358" s="39"/>
      <c r="AC358" s="39"/>
      <c r="AD358" s="39"/>
      <c r="AE358" s="39">
        <v>36</v>
      </c>
      <c r="AF358" s="39"/>
      <c r="AG358" s="39"/>
      <c r="AH358" s="39"/>
      <c r="AI358" s="39">
        <v>0</v>
      </c>
      <c r="AJ358" s="39"/>
      <c r="AK358" s="39">
        <v>0</v>
      </c>
      <c r="AL358" s="40"/>
    </row>
    <row r="359" spans="1:38" ht="19.5" customHeight="1" x14ac:dyDescent="0.2">
      <c r="D359" s="47" t="s">
        <v>219</v>
      </c>
      <c r="F359" s="48">
        <v>110</v>
      </c>
      <c r="G359" s="49"/>
      <c r="H359" s="49"/>
      <c r="I359" s="49"/>
      <c r="J359" s="48">
        <v>2</v>
      </c>
      <c r="K359" s="48">
        <v>0</v>
      </c>
      <c r="L359" s="49"/>
      <c r="M359" s="48">
        <v>2</v>
      </c>
      <c r="N359" s="49"/>
      <c r="O359" s="49"/>
      <c r="P359" s="49"/>
      <c r="Q359" s="48">
        <v>0</v>
      </c>
      <c r="R359" s="48">
        <v>17</v>
      </c>
      <c r="S359" s="48">
        <v>0</v>
      </c>
      <c r="T359" s="48">
        <v>0</v>
      </c>
      <c r="U359" s="48">
        <v>0</v>
      </c>
      <c r="V359" s="48">
        <v>1</v>
      </c>
      <c r="W359" s="49"/>
      <c r="X359" s="48">
        <v>7</v>
      </c>
      <c r="Y359" s="48">
        <v>0</v>
      </c>
      <c r="Z359" s="49"/>
      <c r="AA359" s="48">
        <v>25</v>
      </c>
      <c r="AB359" s="49"/>
      <c r="AC359" s="49"/>
      <c r="AD359" s="49"/>
      <c r="AE359" s="48">
        <v>87</v>
      </c>
      <c r="AF359" s="49"/>
      <c r="AG359" s="49"/>
      <c r="AH359" s="49"/>
      <c r="AI359" s="48">
        <v>0</v>
      </c>
      <c r="AJ359" s="49"/>
      <c r="AK359" s="48">
        <v>0</v>
      </c>
      <c r="AL359" s="40"/>
    </row>
    <row r="360" spans="1:38" ht="20.100000000000001" customHeight="1" x14ac:dyDescent="0.2">
      <c r="D360" s="2" t="s">
        <v>114</v>
      </c>
      <c r="F360" s="39">
        <v>20</v>
      </c>
      <c r="G360" s="39"/>
      <c r="H360" s="39"/>
      <c r="I360" s="39"/>
      <c r="J360" s="39">
        <v>2</v>
      </c>
      <c r="K360" s="39">
        <v>0</v>
      </c>
      <c r="L360" s="39"/>
      <c r="M360" s="39">
        <v>2</v>
      </c>
      <c r="N360" s="39"/>
      <c r="O360" s="39"/>
      <c r="P360" s="39"/>
      <c r="Q360" s="39">
        <v>2</v>
      </c>
      <c r="R360" s="39">
        <v>1</v>
      </c>
      <c r="S360" s="39">
        <v>0</v>
      </c>
      <c r="T360" s="39">
        <v>0</v>
      </c>
      <c r="U360" s="39">
        <v>0</v>
      </c>
      <c r="V360" s="39">
        <v>0</v>
      </c>
      <c r="W360" s="39"/>
      <c r="X360" s="39">
        <v>1</v>
      </c>
      <c r="Y360" s="39">
        <v>0</v>
      </c>
      <c r="Z360" s="39"/>
      <c r="AA360" s="39">
        <v>4</v>
      </c>
      <c r="AB360" s="39"/>
      <c r="AC360" s="39"/>
      <c r="AD360" s="39"/>
      <c r="AE360" s="39">
        <v>18</v>
      </c>
      <c r="AF360" s="39"/>
      <c r="AG360" s="39"/>
      <c r="AH360" s="39"/>
      <c r="AI360" s="39">
        <v>0</v>
      </c>
      <c r="AJ360" s="39"/>
      <c r="AK360" s="39">
        <v>0</v>
      </c>
      <c r="AL360" s="40"/>
    </row>
    <row r="361" spans="1:38" ht="19.5" customHeight="1" x14ac:dyDescent="0.2">
      <c r="D361" s="47" t="s">
        <v>220</v>
      </c>
      <c r="F361" s="48">
        <v>61</v>
      </c>
      <c r="G361" s="49"/>
      <c r="H361" s="49"/>
      <c r="I361" s="49"/>
      <c r="J361" s="48">
        <v>4</v>
      </c>
      <c r="K361" s="48">
        <v>0</v>
      </c>
      <c r="L361" s="49"/>
      <c r="M361" s="48">
        <v>4</v>
      </c>
      <c r="N361" s="49"/>
      <c r="O361" s="49"/>
      <c r="P361" s="49"/>
      <c r="Q361" s="48">
        <v>0</v>
      </c>
      <c r="R361" s="48">
        <v>14</v>
      </c>
      <c r="S361" s="48">
        <v>0</v>
      </c>
      <c r="T361" s="48">
        <v>0</v>
      </c>
      <c r="U361" s="48">
        <v>0</v>
      </c>
      <c r="V361" s="48">
        <v>0</v>
      </c>
      <c r="W361" s="49"/>
      <c r="X361" s="48">
        <v>0</v>
      </c>
      <c r="Y361" s="48">
        <v>0</v>
      </c>
      <c r="Z361" s="49"/>
      <c r="AA361" s="48">
        <v>14</v>
      </c>
      <c r="AB361" s="49"/>
      <c r="AC361" s="49"/>
      <c r="AD361" s="49"/>
      <c r="AE361" s="48">
        <v>51</v>
      </c>
      <c r="AF361" s="49"/>
      <c r="AG361" s="49"/>
      <c r="AH361" s="49"/>
      <c r="AI361" s="48">
        <v>0</v>
      </c>
      <c r="AJ361" s="49"/>
      <c r="AK361" s="48">
        <v>0</v>
      </c>
      <c r="AL361" s="40"/>
    </row>
    <row r="362" spans="1:38" ht="20.100000000000001" customHeight="1" x14ac:dyDescent="0.2">
      <c r="D362" s="50" t="s">
        <v>116</v>
      </c>
      <c r="F362" s="49">
        <v>14</v>
      </c>
      <c r="G362" s="49"/>
      <c r="H362" s="49"/>
      <c r="I362" s="49"/>
      <c r="J362" s="49">
        <v>2</v>
      </c>
      <c r="K362" s="49">
        <v>0</v>
      </c>
      <c r="L362" s="49"/>
      <c r="M362" s="49">
        <v>2</v>
      </c>
      <c r="N362" s="49"/>
      <c r="O362" s="49"/>
      <c r="P362" s="49"/>
      <c r="Q362" s="49">
        <v>0</v>
      </c>
      <c r="R362" s="49">
        <v>1</v>
      </c>
      <c r="S362" s="49">
        <v>0</v>
      </c>
      <c r="T362" s="49">
        <v>0</v>
      </c>
      <c r="U362" s="49">
        <v>0</v>
      </c>
      <c r="V362" s="49">
        <v>0</v>
      </c>
      <c r="W362" s="49"/>
      <c r="X362" s="49">
        <v>2</v>
      </c>
      <c r="Y362" s="49">
        <v>0</v>
      </c>
      <c r="Z362" s="49"/>
      <c r="AA362" s="49">
        <v>3</v>
      </c>
      <c r="AB362" s="49"/>
      <c r="AC362" s="49"/>
      <c r="AD362" s="49"/>
      <c r="AE362" s="49">
        <v>13</v>
      </c>
      <c r="AF362" s="49"/>
      <c r="AG362" s="49"/>
      <c r="AH362" s="49"/>
      <c r="AI362" s="49">
        <v>0</v>
      </c>
      <c r="AJ362" s="49"/>
      <c r="AK362" s="49">
        <v>0</v>
      </c>
      <c r="AL362" s="40"/>
    </row>
    <row r="363" spans="1:38" ht="20.100000000000001" customHeight="1" x14ac:dyDescent="0.2">
      <c r="D363" s="47" t="s">
        <v>221</v>
      </c>
      <c r="F363" s="48">
        <v>0</v>
      </c>
      <c r="G363" s="49"/>
      <c r="H363" s="49"/>
      <c r="I363" s="49"/>
      <c r="J363" s="48">
        <v>0</v>
      </c>
      <c r="K363" s="48">
        <v>0</v>
      </c>
      <c r="L363" s="49"/>
      <c r="M363" s="48">
        <v>0</v>
      </c>
      <c r="N363" s="49"/>
      <c r="O363" s="49"/>
      <c r="P363" s="49"/>
      <c r="Q363" s="48">
        <v>0</v>
      </c>
      <c r="R363" s="48">
        <v>0</v>
      </c>
      <c r="S363" s="48">
        <v>0</v>
      </c>
      <c r="T363" s="48">
        <v>0</v>
      </c>
      <c r="U363" s="48">
        <v>0</v>
      </c>
      <c r="V363" s="48">
        <v>0</v>
      </c>
      <c r="W363" s="49"/>
      <c r="X363" s="48">
        <v>0</v>
      </c>
      <c r="Y363" s="48">
        <v>0</v>
      </c>
      <c r="Z363" s="49"/>
      <c r="AA363" s="48">
        <v>0</v>
      </c>
      <c r="AB363" s="49"/>
      <c r="AC363" s="49"/>
      <c r="AD363" s="49"/>
      <c r="AE363" s="48">
        <v>0</v>
      </c>
      <c r="AF363" s="49"/>
      <c r="AG363" s="49"/>
      <c r="AH363" s="49"/>
      <c r="AI363" s="48">
        <v>0</v>
      </c>
      <c r="AJ363" s="49"/>
      <c r="AK363" s="48">
        <v>0</v>
      </c>
      <c r="AL363" s="40"/>
    </row>
    <row r="364" spans="1:38" ht="20.100000000000001" customHeight="1" x14ac:dyDescent="0.2"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40"/>
    </row>
    <row r="365" spans="1:38" s="1" customFormat="1" ht="20.100000000000001" customHeight="1" x14ac:dyDescent="0.25">
      <c r="A365" s="3"/>
      <c r="B365" s="6"/>
      <c r="C365" s="51" t="s">
        <v>159</v>
      </c>
      <c r="D365" s="52"/>
      <c r="E365" s="5"/>
      <c r="F365" s="53">
        <v>324</v>
      </c>
      <c r="G365" s="54"/>
      <c r="H365" s="54"/>
      <c r="I365" s="54"/>
      <c r="J365" s="53">
        <v>20</v>
      </c>
      <c r="K365" s="53">
        <v>0</v>
      </c>
      <c r="L365" s="54"/>
      <c r="M365" s="53">
        <v>20</v>
      </c>
      <c r="N365" s="54"/>
      <c r="O365" s="54"/>
      <c r="P365" s="54"/>
      <c r="Q365" s="53">
        <v>2</v>
      </c>
      <c r="R365" s="53">
        <v>57</v>
      </c>
      <c r="S365" s="53">
        <v>0</v>
      </c>
      <c r="T365" s="53">
        <v>0</v>
      </c>
      <c r="U365" s="53">
        <v>0</v>
      </c>
      <c r="V365" s="53">
        <v>1</v>
      </c>
      <c r="W365" s="54"/>
      <c r="X365" s="53">
        <v>14</v>
      </c>
      <c r="Y365" s="53">
        <v>0</v>
      </c>
      <c r="Z365" s="54"/>
      <c r="AA365" s="53">
        <v>74</v>
      </c>
      <c r="AB365" s="54"/>
      <c r="AC365" s="54"/>
      <c r="AD365" s="54"/>
      <c r="AE365" s="53">
        <v>270</v>
      </c>
      <c r="AF365" s="54"/>
      <c r="AG365" s="54"/>
      <c r="AH365" s="54"/>
      <c r="AI365" s="53">
        <v>0</v>
      </c>
      <c r="AJ365" s="54"/>
      <c r="AK365" s="53">
        <v>0</v>
      </c>
      <c r="AL365" s="40"/>
    </row>
    <row r="366" spans="1:38" s="1" customFormat="1" ht="20.100000000000001" customHeight="1" x14ac:dyDescent="0.2">
      <c r="A366" s="3"/>
      <c r="B366" s="6"/>
      <c r="C366" s="3"/>
      <c r="D366" s="3"/>
      <c r="E366" s="5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40"/>
    </row>
    <row r="367" spans="1:38" s="1" customFormat="1" ht="20.100000000000001" customHeight="1" x14ac:dyDescent="0.25">
      <c r="A367" s="3"/>
      <c r="B367" s="57" t="s">
        <v>222</v>
      </c>
      <c r="C367" s="58"/>
      <c r="D367" s="58"/>
      <c r="E367" s="5"/>
      <c r="F367" s="59">
        <v>324</v>
      </c>
      <c r="G367" s="54"/>
      <c r="H367" s="54"/>
      <c r="I367" s="54"/>
      <c r="J367" s="59">
        <v>20</v>
      </c>
      <c r="K367" s="59">
        <v>0</v>
      </c>
      <c r="L367" s="54"/>
      <c r="M367" s="59">
        <v>20</v>
      </c>
      <c r="N367" s="54"/>
      <c r="O367" s="54"/>
      <c r="P367" s="54"/>
      <c r="Q367" s="59">
        <v>2</v>
      </c>
      <c r="R367" s="59">
        <v>57</v>
      </c>
      <c r="S367" s="59">
        <v>0</v>
      </c>
      <c r="T367" s="59">
        <v>0</v>
      </c>
      <c r="U367" s="59">
        <v>0</v>
      </c>
      <c r="V367" s="59">
        <v>1</v>
      </c>
      <c r="W367" s="54"/>
      <c r="X367" s="59">
        <v>14</v>
      </c>
      <c r="Y367" s="59">
        <v>0</v>
      </c>
      <c r="Z367" s="54"/>
      <c r="AA367" s="59">
        <v>74</v>
      </c>
      <c r="AB367" s="54"/>
      <c r="AC367" s="54"/>
      <c r="AD367" s="54"/>
      <c r="AE367" s="59">
        <v>270</v>
      </c>
      <c r="AF367" s="54"/>
      <c r="AG367" s="54"/>
      <c r="AH367" s="54"/>
      <c r="AI367" s="59">
        <v>0</v>
      </c>
      <c r="AJ367" s="54"/>
      <c r="AK367" s="59">
        <v>0</v>
      </c>
      <c r="AL367" s="40"/>
    </row>
    <row r="368" spans="1:38" ht="20.100000000000001" customHeight="1" x14ac:dyDescent="0.2"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40"/>
    </row>
    <row r="369" spans="1:38" ht="20.100000000000001" customHeight="1" x14ac:dyDescent="0.2">
      <c r="B369" s="6" t="s">
        <v>223</v>
      </c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40"/>
    </row>
    <row r="370" spans="1:38" ht="20.100000000000001" customHeight="1" x14ac:dyDescent="0.2">
      <c r="C370" s="3" t="s">
        <v>154</v>
      </c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40"/>
    </row>
    <row r="371" spans="1:38" ht="20.100000000000001" customHeight="1" x14ac:dyDescent="0.2">
      <c r="D371" s="2" t="s">
        <v>224</v>
      </c>
      <c r="F371" s="39">
        <v>266</v>
      </c>
      <c r="G371" s="39"/>
      <c r="H371" s="39"/>
      <c r="I371" s="39"/>
      <c r="J371" s="39">
        <v>3</v>
      </c>
      <c r="K371" s="39">
        <v>0</v>
      </c>
      <c r="L371" s="39"/>
      <c r="M371" s="39">
        <v>3</v>
      </c>
      <c r="N371" s="39"/>
      <c r="O371" s="39"/>
      <c r="P371" s="39"/>
      <c r="Q371" s="39">
        <v>8</v>
      </c>
      <c r="R371" s="39">
        <v>62</v>
      </c>
      <c r="S371" s="39">
        <v>0</v>
      </c>
      <c r="T371" s="39">
        <v>0</v>
      </c>
      <c r="U371" s="39">
        <v>0</v>
      </c>
      <c r="V371" s="39">
        <v>0</v>
      </c>
      <c r="W371" s="39"/>
      <c r="X371" s="39">
        <v>2</v>
      </c>
      <c r="Y371" s="39">
        <v>0</v>
      </c>
      <c r="Z371" s="39"/>
      <c r="AA371" s="39">
        <v>72</v>
      </c>
      <c r="AB371" s="39"/>
      <c r="AC371" s="39"/>
      <c r="AD371" s="39"/>
      <c r="AE371" s="39">
        <v>197</v>
      </c>
      <c r="AF371" s="39"/>
      <c r="AG371" s="39"/>
      <c r="AH371" s="39"/>
      <c r="AI371" s="39">
        <v>0</v>
      </c>
      <c r="AJ371" s="39"/>
      <c r="AK371" s="39">
        <v>0</v>
      </c>
      <c r="AL371" s="40"/>
    </row>
    <row r="372" spans="1:38" ht="19.5" customHeight="1" x14ac:dyDescent="0.2">
      <c r="D372" s="47" t="s">
        <v>225</v>
      </c>
      <c r="F372" s="48">
        <v>207</v>
      </c>
      <c r="G372" s="49"/>
      <c r="H372" s="49"/>
      <c r="I372" s="49"/>
      <c r="J372" s="48">
        <v>3</v>
      </c>
      <c r="K372" s="48">
        <v>0</v>
      </c>
      <c r="L372" s="49"/>
      <c r="M372" s="48">
        <v>3</v>
      </c>
      <c r="N372" s="49"/>
      <c r="O372" s="49"/>
      <c r="P372" s="49"/>
      <c r="Q372" s="48">
        <v>5</v>
      </c>
      <c r="R372" s="48">
        <v>17</v>
      </c>
      <c r="S372" s="48">
        <v>0</v>
      </c>
      <c r="T372" s="48">
        <v>0</v>
      </c>
      <c r="U372" s="48">
        <v>0</v>
      </c>
      <c r="V372" s="48">
        <v>0</v>
      </c>
      <c r="W372" s="49"/>
      <c r="X372" s="48">
        <v>3</v>
      </c>
      <c r="Y372" s="48">
        <v>1</v>
      </c>
      <c r="Z372" s="49"/>
      <c r="AA372" s="48">
        <v>26</v>
      </c>
      <c r="AB372" s="49"/>
      <c r="AC372" s="49"/>
      <c r="AD372" s="49"/>
      <c r="AE372" s="48">
        <v>184</v>
      </c>
      <c r="AF372" s="49"/>
      <c r="AG372" s="49"/>
      <c r="AH372" s="49"/>
      <c r="AI372" s="48">
        <v>0</v>
      </c>
      <c r="AJ372" s="49"/>
      <c r="AK372" s="48">
        <v>0</v>
      </c>
      <c r="AL372" s="40"/>
    </row>
    <row r="373" spans="1:38" ht="20.100000000000001" customHeight="1" x14ac:dyDescent="0.2">
      <c r="D373" s="2" t="s">
        <v>226</v>
      </c>
      <c r="F373" s="39">
        <v>222</v>
      </c>
      <c r="G373" s="39"/>
      <c r="H373" s="39"/>
      <c r="I373" s="39"/>
      <c r="J373" s="39">
        <v>8</v>
      </c>
      <c r="K373" s="39">
        <v>0</v>
      </c>
      <c r="L373" s="39"/>
      <c r="M373" s="39">
        <v>8</v>
      </c>
      <c r="N373" s="39"/>
      <c r="O373" s="39"/>
      <c r="P373" s="39"/>
      <c r="Q373" s="39">
        <v>0</v>
      </c>
      <c r="R373" s="39">
        <v>33</v>
      </c>
      <c r="S373" s="39">
        <v>0</v>
      </c>
      <c r="T373" s="39">
        <v>0</v>
      </c>
      <c r="U373" s="39">
        <v>0</v>
      </c>
      <c r="V373" s="39">
        <v>0</v>
      </c>
      <c r="W373" s="39"/>
      <c r="X373" s="39">
        <v>2</v>
      </c>
      <c r="Y373" s="39">
        <v>0</v>
      </c>
      <c r="Z373" s="39"/>
      <c r="AA373" s="39">
        <v>35</v>
      </c>
      <c r="AB373" s="39"/>
      <c r="AC373" s="39"/>
      <c r="AD373" s="39"/>
      <c r="AE373" s="39">
        <v>195</v>
      </c>
      <c r="AF373" s="39"/>
      <c r="AG373" s="39"/>
      <c r="AH373" s="39"/>
      <c r="AI373" s="39">
        <v>0</v>
      </c>
      <c r="AJ373" s="39"/>
      <c r="AK373" s="39">
        <v>0</v>
      </c>
      <c r="AL373" s="40"/>
    </row>
    <row r="374" spans="1:38" ht="19.5" customHeight="1" x14ac:dyDescent="0.2">
      <c r="D374" s="47" t="s">
        <v>227</v>
      </c>
      <c r="F374" s="48">
        <v>207</v>
      </c>
      <c r="G374" s="49"/>
      <c r="H374" s="49"/>
      <c r="I374" s="49"/>
      <c r="J374" s="48">
        <v>3</v>
      </c>
      <c r="K374" s="48">
        <v>0</v>
      </c>
      <c r="L374" s="49"/>
      <c r="M374" s="48">
        <v>3</v>
      </c>
      <c r="N374" s="49"/>
      <c r="O374" s="49"/>
      <c r="P374" s="49"/>
      <c r="Q374" s="48">
        <v>0</v>
      </c>
      <c r="R374" s="48">
        <v>27</v>
      </c>
      <c r="S374" s="48">
        <v>0</v>
      </c>
      <c r="T374" s="48">
        <v>0</v>
      </c>
      <c r="U374" s="48">
        <v>0</v>
      </c>
      <c r="V374" s="48">
        <v>0</v>
      </c>
      <c r="W374" s="49"/>
      <c r="X374" s="48">
        <v>1</v>
      </c>
      <c r="Y374" s="48">
        <v>0</v>
      </c>
      <c r="Z374" s="49"/>
      <c r="AA374" s="48">
        <v>28</v>
      </c>
      <c r="AB374" s="49"/>
      <c r="AC374" s="49"/>
      <c r="AD374" s="49"/>
      <c r="AE374" s="48">
        <v>182</v>
      </c>
      <c r="AF374" s="49"/>
      <c r="AG374" s="49"/>
      <c r="AH374" s="49"/>
      <c r="AI374" s="48">
        <v>0</v>
      </c>
      <c r="AJ374" s="49"/>
      <c r="AK374" s="48">
        <v>0</v>
      </c>
      <c r="AL374" s="40"/>
    </row>
    <row r="375" spans="1:38" ht="20.100000000000001" customHeight="1" x14ac:dyDescent="0.2">
      <c r="D375" s="50" t="s">
        <v>228</v>
      </c>
      <c r="F375" s="49">
        <v>24</v>
      </c>
      <c r="G375" s="49"/>
      <c r="H375" s="49"/>
      <c r="I375" s="49"/>
      <c r="J375" s="49">
        <v>1</v>
      </c>
      <c r="K375" s="49">
        <v>0</v>
      </c>
      <c r="L375" s="49"/>
      <c r="M375" s="49">
        <v>1</v>
      </c>
      <c r="N375" s="49"/>
      <c r="O375" s="49"/>
      <c r="P375" s="49"/>
      <c r="Q375" s="49">
        <v>0</v>
      </c>
      <c r="R375" s="49">
        <v>0</v>
      </c>
      <c r="S375" s="49">
        <v>0</v>
      </c>
      <c r="T375" s="49">
        <v>0</v>
      </c>
      <c r="U375" s="49">
        <v>0</v>
      </c>
      <c r="V375" s="49">
        <v>0</v>
      </c>
      <c r="W375" s="49"/>
      <c r="X375" s="49">
        <v>0</v>
      </c>
      <c r="Y375" s="49">
        <v>0</v>
      </c>
      <c r="Z375" s="49"/>
      <c r="AA375" s="49">
        <v>0</v>
      </c>
      <c r="AB375" s="49"/>
      <c r="AC375" s="49"/>
      <c r="AD375" s="49"/>
      <c r="AE375" s="49">
        <v>25</v>
      </c>
      <c r="AF375" s="49"/>
      <c r="AG375" s="49"/>
      <c r="AH375" s="49"/>
      <c r="AI375" s="49">
        <v>0</v>
      </c>
      <c r="AJ375" s="49"/>
      <c r="AK375" s="49">
        <v>0</v>
      </c>
      <c r="AL375" s="40"/>
    </row>
    <row r="376" spans="1:38" ht="19.5" customHeight="1" x14ac:dyDescent="0.2">
      <c r="D376" s="47" t="s">
        <v>229</v>
      </c>
      <c r="F376" s="48">
        <v>19</v>
      </c>
      <c r="G376" s="49"/>
      <c r="H376" s="49"/>
      <c r="I376" s="49"/>
      <c r="J376" s="48">
        <v>1</v>
      </c>
      <c r="K376" s="48">
        <v>0</v>
      </c>
      <c r="L376" s="49"/>
      <c r="M376" s="48">
        <v>1</v>
      </c>
      <c r="N376" s="49"/>
      <c r="O376" s="49"/>
      <c r="P376" s="49"/>
      <c r="Q376" s="48">
        <v>0</v>
      </c>
      <c r="R376" s="48">
        <v>0</v>
      </c>
      <c r="S376" s="48">
        <v>0</v>
      </c>
      <c r="T376" s="48">
        <v>0</v>
      </c>
      <c r="U376" s="48">
        <v>0</v>
      </c>
      <c r="V376" s="48">
        <v>0</v>
      </c>
      <c r="W376" s="49"/>
      <c r="X376" s="48">
        <v>0</v>
      </c>
      <c r="Y376" s="48">
        <v>0</v>
      </c>
      <c r="Z376" s="49"/>
      <c r="AA376" s="48">
        <v>0</v>
      </c>
      <c r="AB376" s="49"/>
      <c r="AC376" s="49"/>
      <c r="AD376" s="49"/>
      <c r="AE376" s="48">
        <v>20</v>
      </c>
      <c r="AF376" s="49"/>
      <c r="AG376" s="49"/>
      <c r="AH376" s="49"/>
      <c r="AI376" s="48">
        <v>0</v>
      </c>
      <c r="AJ376" s="49"/>
      <c r="AK376" s="48">
        <v>0</v>
      </c>
      <c r="AL376" s="40"/>
    </row>
    <row r="377" spans="1:38" ht="20.100000000000001" customHeight="1" x14ac:dyDescent="0.2">
      <c r="D377" s="2" t="s">
        <v>230</v>
      </c>
      <c r="F377" s="39">
        <v>107</v>
      </c>
      <c r="G377" s="39"/>
      <c r="H377" s="39"/>
      <c r="I377" s="39"/>
      <c r="J377" s="39">
        <v>7</v>
      </c>
      <c r="K377" s="39">
        <v>0</v>
      </c>
      <c r="L377" s="39"/>
      <c r="M377" s="39">
        <v>7</v>
      </c>
      <c r="N377" s="39"/>
      <c r="O377" s="39"/>
      <c r="P377" s="39"/>
      <c r="Q377" s="39">
        <v>6</v>
      </c>
      <c r="R377" s="39">
        <v>10</v>
      </c>
      <c r="S377" s="39">
        <v>0</v>
      </c>
      <c r="T377" s="39">
        <v>0</v>
      </c>
      <c r="U377" s="39">
        <v>0</v>
      </c>
      <c r="V377" s="39">
        <v>0</v>
      </c>
      <c r="W377" s="39"/>
      <c r="X377" s="39">
        <v>1</v>
      </c>
      <c r="Y377" s="39">
        <v>0</v>
      </c>
      <c r="Z377" s="39"/>
      <c r="AA377" s="39">
        <v>17</v>
      </c>
      <c r="AB377" s="39"/>
      <c r="AC377" s="39"/>
      <c r="AD377" s="39"/>
      <c r="AE377" s="39">
        <v>97</v>
      </c>
      <c r="AF377" s="39"/>
      <c r="AG377" s="39"/>
      <c r="AH377" s="39"/>
      <c r="AI377" s="39">
        <v>0</v>
      </c>
      <c r="AJ377" s="39"/>
      <c r="AK377" s="39">
        <v>0</v>
      </c>
      <c r="AL377" s="40"/>
    </row>
    <row r="378" spans="1:38" ht="19.5" customHeight="1" x14ac:dyDescent="0.2">
      <c r="D378" s="47" t="s">
        <v>231</v>
      </c>
      <c r="F378" s="48">
        <v>197</v>
      </c>
      <c r="G378" s="49"/>
      <c r="H378" s="49"/>
      <c r="I378" s="49"/>
      <c r="J378" s="48">
        <v>7</v>
      </c>
      <c r="K378" s="48">
        <v>0</v>
      </c>
      <c r="L378" s="49"/>
      <c r="M378" s="48">
        <v>7</v>
      </c>
      <c r="N378" s="49"/>
      <c r="O378" s="49"/>
      <c r="P378" s="49"/>
      <c r="Q378" s="48">
        <v>0</v>
      </c>
      <c r="R378" s="48">
        <v>36</v>
      </c>
      <c r="S378" s="48">
        <v>0</v>
      </c>
      <c r="T378" s="48">
        <v>0</v>
      </c>
      <c r="U378" s="48">
        <v>0</v>
      </c>
      <c r="V378" s="48">
        <v>2</v>
      </c>
      <c r="W378" s="49"/>
      <c r="X378" s="48">
        <v>4</v>
      </c>
      <c r="Y378" s="48">
        <v>0</v>
      </c>
      <c r="Z378" s="49"/>
      <c r="AA378" s="48">
        <v>42</v>
      </c>
      <c r="AB378" s="49"/>
      <c r="AC378" s="49"/>
      <c r="AD378" s="49"/>
      <c r="AE378" s="48">
        <v>162</v>
      </c>
      <c r="AF378" s="49"/>
      <c r="AG378" s="49"/>
      <c r="AH378" s="49"/>
      <c r="AI378" s="48">
        <v>0</v>
      </c>
      <c r="AJ378" s="49"/>
      <c r="AK378" s="48">
        <v>0</v>
      </c>
      <c r="AL378" s="40"/>
    </row>
    <row r="379" spans="1:38" ht="20.100000000000001" customHeight="1" x14ac:dyDescent="0.2">
      <c r="D379" s="2" t="s">
        <v>232</v>
      </c>
      <c r="F379" s="39">
        <v>168</v>
      </c>
      <c r="G379" s="39"/>
      <c r="H379" s="39"/>
      <c r="I379" s="39"/>
      <c r="J379" s="39">
        <v>10</v>
      </c>
      <c r="K379" s="39">
        <v>0</v>
      </c>
      <c r="L379" s="39"/>
      <c r="M379" s="39">
        <v>10</v>
      </c>
      <c r="N379" s="39"/>
      <c r="O379" s="39"/>
      <c r="P379" s="39"/>
      <c r="Q379" s="39">
        <v>2</v>
      </c>
      <c r="R379" s="39">
        <v>13</v>
      </c>
      <c r="S379" s="39">
        <v>0</v>
      </c>
      <c r="T379" s="39">
        <v>0</v>
      </c>
      <c r="U379" s="39">
        <v>0</v>
      </c>
      <c r="V379" s="39">
        <v>0</v>
      </c>
      <c r="W379" s="39"/>
      <c r="X379" s="39">
        <v>1</v>
      </c>
      <c r="Y379" s="39">
        <v>1</v>
      </c>
      <c r="Z379" s="39"/>
      <c r="AA379" s="39">
        <v>17</v>
      </c>
      <c r="AB379" s="39"/>
      <c r="AC379" s="39"/>
      <c r="AD379" s="39"/>
      <c r="AE379" s="39">
        <v>161</v>
      </c>
      <c r="AF379" s="39"/>
      <c r="AG379" s="39"/>
      <c r="AH379" s="39"/>
      <c r="AI379" s="39">
        <v>0</v>
      </c>
      <c r="AJ379" s="39"/>
      <c r="AK379" s="39">
        <v>0</v>
      </c>
      <c r="AL379" s="40"/>
    </row>
    <row r="380" spans="1:38" ht="20.100000000000001" customHeight="1" x14ac:dyDescent="0.2"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40"/>
    </row>
    <row r="381" spans="1:38" s="1" customFormat="1" ht="20.100000000000001" customHeight="1" x14ac:dyDescent="0.25">
      <c r="A381" s="3"/>
      <c r="B381" s="6"/>
      <c r="C381" s="51" t="s">
        <v>159</v>
      </c>
      <c r="D381" s="52"/>
      <c r="E381" s="5"/>
      <c r="F381" s="53">
        <v>1417</v>
      </c>
      <c r="G381" s="54"/>
      <c r="H381" s="54"/>
      <c r="I381" s="54"/>
      <c r="J381" s="53">
        <v>43</v>
      </c>
      <c r="K381" s="53">
        <v>0</v>
      </c>
      <c r="L381" s="54"/>
      <c r="M381" s="53">
        <v>43</v>
      </c>
      <c r="N381" s="54"/>
      <c r="O381" s="54"/>
      <c r="P381" s="54"/>
      <c r="Q381" s="53">
        <v>21</v>
      </c>
      <c r="R381" s="53">
        <v>198</v>
      </c>
      <c r="S381" s="53">
        <v>0</v>
      </c>
      <c r="T381" s="53">
        <v>0</v>
      </c>
      <c r="U381" s="53">
        <v>0</v>
      </c>
      <c r="V381" s="53">
        <v>2</v>
      </c>
      <c r="W381" s="54"/>
      <c r="X381" s="53">
        <v>14</v>
      </c>
      <c r="Y381" s="53">
        <v>2</v>
      </c>
      <c r="Z381" s="54"/>
      <c r="AA381" s="53">
        <v>237</v>
      </c>
      <c r="AB381" s="54"/>
      <c r="AC381" s="54"/>
      <c r="AD381" s="54"/>
      <c r="AE381" s="53">
        <v>1223</v>
      </c>
      <c r="AF381" s="54"/>
      <c r="AG381" s="54"/>
      <c r="AH381" s="54"/>
      <c r="AI381" s="53">
        <v>0</v>
      </c>
      <c r="AJ381" s="54"/>
      <c r="AK381" s="53">
        <v>0</v>
      </c>
      <c r="AL381" s="40"/>
    </row>
    <row r="382" spans="1:38" s="1" customFormat="1" ht="20.100000000000001" customHeight="1" x14ac:dyDescent="0.2">
      <c r="A382" s="3"/>
      <c r="B382" s="6"/>
      <c r="C382" s="3"/>
      <c r="D382" s="3"/>
      <c r="E382" s="5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40"/>
    </row>
    <row r="383" spans="1:38" s="1" customFormat="1" ht="20.100000000000001" customHeight="1" x14ac:dyDescent="0.25">
      <c r="A383" s="3"/>
      <c r="B383" s="57" t="s">
        <v>233</v>
      </c>
      <c r="C383" s="58"/>
      <c r="D383" s="58"/>
      <c r="E383" s="5"/>
      <c r="F383" s="59">
        <v>1417</v>
      </c>
      <c r="G383" s="54"/>
      <c r="H383" s="54"/>
      <c r="I383" s="54"/>
      <c r="J383" s="59">
        <v>43</v>
      </c>
      <c r="K383" s="59">
        <v>0</v>
      </c>
      <c r="L383" s="54"/>
      <c r="M383" s="59">
        <v>43</v>
      </c>
      <c r="N383" s="54"/>
      <c r="O383" s="54"/>
      <c r="P383" s="54"/>
      <c r="Q383" s="59">
        <v>21</v>
      </c>
      <c r="R383" s="59">
        <v>198</v>
      </c>
      <c r="S383" s="59">
        <v>0</v>
      </c>
      <c r="T383" s="59">
        <v>0</v>
      </c>
      <c r="U383" s="59">
        <v>0</v>
      </c>
      <c r="V383" s="59">
        <v>2</v>
      </c>
      <c r="W383" s="54"/>
      <c r="X383" s="59">
        <v>14</v>
      </c>
      <c r="Y383" s="59">
        <v>2</v>
      </c>
      <c r="Z383" s="54"/>
      <c r="AA383" s="59">
        <v>237</v>
      </c>
      <c r="AB383" s="54"/>
      <c r="AC383" s="54"/>
      <c r="AD383" s="54"/>
      <c r="AE383" s="59">
        <v>1223</v>
      </c>
      <c r="AF383" s="54"/>
      <c r="AG383" s="54"/>
      <c r="AH383" s="54"/>
      <c r="AI383" s="59">
        <v>0</v>
      </c>
      <c r="AJ383" s="54"/>
      <c r="AK383" s="59">
        <v>0</v>
      </c>
      <c r="AL383" s="40"/>
    </row>
    <row r="384" spans="1:38" ht="20.100000000000001" customHeight="1" x14ac:dyDescent="0.2"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40"/>
    </row>
    <row r="385" spans="1:38" ht="20.100000000000001" customHeight="1" x14ac:dyDescent="0.2">
      <c r="B385" s="6" t="s">
        <v>234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40"/>
    </row>
    <row r="386" spans="1:38" ht="20.100000000000001" customHeight="1" x14ac:dyDescent="0.2">
      <c r="C386" s="3" t="s">
        <v>154</v>
      </c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40"/>
    </row>
    <row r="387" spans="1:38" ht="20.100000000000001" customHeight="1" x14ac:dyDescent="0.2">
      <c r="D387" s="2" t="s">
        <v>96</v>
      </c>
      <c r="F387" s="39">
        <v>91</v>
      </c>
      <c r="G387" s="39"/>
      <c r="H387" s="39"/>
      <c r="I387" s="39"/>
      <c r="J387" s="39">
        <v>8</v>
      </c>
      <c r="K387" s="39">
        <v>0</v>
      </c>
      <c r="L387" s="39"/>
      <c r="M387" s="39">
        <v>8</v>
      </c>
      <c r="N387" s="39"/>
      <c r="O387" s="39"/>
      <c r="P387" s="39"/>
      <c r="Q387" s="39">
        <v>2</v>
      </c>
      <c r="R387" s="39">
        <v>9</v>
      </c>
      <c r="S387" s="39">
        <v>0</v>
      </c>
      <c r="T387" s="39">
        <v>0</v>
      </c>
      <c r="U387" s="39">
        <v>0</v>
      </c>
      <c r="V387" s="39">
        <v>0</v>
      </c>
      <c r="W387" s="39"/>
      <c r="X387" s="39">
        <v>9</v>
      </c>
      <c r="Y387" s="39">
        <v>0</v>
      </c>
      <c r="Z387" s="39"/>
      <c r="AA387" s="39">
        <v>20</v>
      </c>
      <c r="AB387" s="39"/>
      <c r="AC387" s="39"/>
      <c r="AD387" s="39"/>
      <c r="AE387" s="39">
        <v>79</v>
      </c>
      <c r="AF387" s="39"/>
      <c r="AG387" s="39"/>
      <c r="AH387" s="39"/>
      <c r="AI387" s="39">
        <v>0</v>
      </c>
      <c r="AJ387" s="39"/>
      <c r="AK387" s="39">
        <v>0</v>
      </c>
      <c r="AL387" s="40"/>
    </row>
    <row r="388" spans="1:38" ht="19.5" customHeight="1" x14ac:dyDescent="0.2">
      <c r="D388" s="47" t="s">
        <v>97</v>
      </c>
      <c r="F388" s="48">
        <v>54</v>
      </c>
      <c r="G388" s="49"/>
      <c r="H388" s="49"/>
      <c r="I388" s="49"/>
      <c r="J388" s="48">
        <v>1</v>
      </c>
      <c r="K388" s="48">
        <v>0</v>
      </c>
      <c r="L388" s="49"/>
      <c r="M388" s="48">
        <v>1</v>
      </c>
      <c r="N388" s="49"/>
      <c r="O388" s="49"/>
      <c r="P388" s="49"/>
      <c r="Q388" s="48">
        <v>0</v>
      </c>
      <c r="R388" s="48">
        <v>2</v>
      </c>
      <c r="S388" s="48">
        <v>0</v>
      </c>
      <c r="T388" s="48">
        <v>0</v>
      </c>
      <c r="U388" s="48">
        <v>0</v>
      </c>
      <c r="V388" s="48">
        <v>0</v>
      </c>
      <c r="W388" s="49"/>
      <c r="X388" s="48">
        <v>1</v>
      </c>
      <c r="Y388" s="48">
        <v>0</v>
      </c>
      <c r="Z388" s="49"/>
      <c r="AA388" s="48">
        <v>3</v>
      </c>
      <c r="AB388" s="49"/>
      <c r="AC388" s="49"/>
      <c r="AD388" s="49"/>
      <c r="AE388" s="48">
        <v>52</v>
      </c>
      <c r="AF388" s="49"/>
      <c r="AG388" s="49"/>
      <c r="AH388" s="49"/>
      <c r="AI388" s="48">
        <v>0</v>
      </c>
      <c r="AJ388" s="49"/>
      <c r="AK388" s="48">
        <v>0</v>
      </c>
      <c r="AL388" s="40"/>
    </row>
    <row r="389" spans="1:38" ht="20.100000000000001" customHeight="1" x14ac:dyDescent="0.2">
      <c r="D389" s="2" t="s">
        <v>113</v>
      </c>
      <c r="F389" s="39">
        <v>123</v>
      </c>
      <c r="G389" s="39"/>
      <c r="H389" s="39"/>
      <c r="I389" s="39"/>
      <c r="J389" s="39">
        <v>14</v>
      </c>
      <c r="K389" s="39">
        <v>0</v>
      </c>
      <c r="L389" s="39"/>
      <c r="M389" s="39">
        <v>14</v>
      </c>
      <c r="N389" s="39"/>
      <c r="O389" s="39"/>
      <c r="P389" s="39"/>
      <c r="Q389" s="39">
        <v>0</v>
      </c>
      <c r="R389" s="39">
        <v>7</v>
      </c>
      <c r="S389" s="39">
        <v>0</v>
      </c>
      <c r="T389" s="39">
        <v>0</v>
      </c>
      <c r="U389" s="39">
        <v>0</v>
      </c>
      <c r="V389" s="39">
        <v>0</v>
      </c>
      <c r="W389" s="39"/>
      <c r="X389" s="39">
        <v>10</v>
      </c>
      <c r="Y389" s="39">
        <v>0</v>
      </c>
      <c r="Z389" s="39"/>
      <c r="AA389" s="39">
        <v>17</v>
      </c>
      <c r="AB389" s="39"/>
      <c r="AC389" s="39"/>
      <c r="AD389" s="39"/>
      <c r="AE389" s="39">
        <v>120</v>
      </c>
      <c r="AF389" s="39"/>
      <c r="AG389" s="39"/>
      <c r="AH389" s="39"/>
      <c r="AI389" s="39">
        <v>0</v>
      </c>
      <c r="AJ389" s="39"/>
      <c r="AK389" s="39">
        <v>0</v>
      </c>
      <c r="AL389" s="40"/>
    </row>
    <row r="390" spans="1:38" ht="19.5" customHeight="1" x14ac:dyDescent="0.2">
      <c r="D390" s="47" t="s">
        <v>99</v>
      </c>
      <c r="F390" s="48">
        <v>103</v>
      </c>
      <c r="G390" s="49"/>
      <c r="H390" s="49"/>
      <c r="I390" s="49"/>
      <c r="J390" s="48">
        <v>13</v>
      </c>
      <c r="K390" s="48">
        <v>0</v>
      </c>
      <c r="L390" s="49"/>
      <c r="M390" s="48">
        <v>13</v>
      </c>
      <c r="N390" s="49"/>
      <c r="O390" s="49"/>
      <c r="P390" s="49"/>
      <c r="Q390" s="48">
        <v>1</v>
      </c>
      <c r="R390" s="48">
        <v>12</v>
      </c>
      <c r="S390" s="48">
        <v>0</v>
      </c>
      <c r="T390" s="48">
        <v>0</v>
      </c>
      <c r="U390" s="48">
        <v>0</v>
      </c>
      <c r="V390" s="48">
        <v>0</v>
      </c>
      <c r="W390" s="49"/>
      <c r="X390" s="48">
        <v>4</v>
      </c>
      <c r="Y390" s="48">
        <v>5</v>
      </c>
      <c r="Z390" s="49"/>
      <c r="AA390" s="48">
        <v>22</v>
      </c>
      <c r="AB390" s="49"/>
      <c r="AC390" s="49"/>
      <c r="AD390" s="49"/>
      <c r="AE390" s="48">
        <v>94</v>
      </c>
      <c r="AF390" s="49"/>
      <c r="AG390" s="49"/>
      <c r="AH390" s="49"/>
      <c r="AI390" s="48">
        <v>0</v>
      </c>
      <c r="AJ390" s="49"/>
      <c r="AK390" s="48">
        <v>0</v>
      </c>
      <c r="AL390" s="40"/>
    </row>
    <row r="391" spans="1:38" ht="20.100000000000001" customHeight="1" x14ac:dyDescent="0.2">
      <c r="D391" s="2" t="s">
        <v>114</v>
      </c>
      <c r="F391" s="39">
        <v>104</v>
      </c>
      <c r="G391" s="39"/>
      <c r="H391" s="39"/>
      <c r="I391" s="39"/>
      <c r="J391" s="39">
        <v>80</v>
      </c>
      <c r="K391" s="39">
        <v>0</v>
      </c>
      <c r="L391" s="39"/>
      <c r="M391" s="39">
        <v>80</v>
      </c>
      <c r="N391" s="39"/>
      <c r="O391" s="39"/>
      <c r="P391" s="39"/>
      <c r="Q391" s="39">
        <v>0</v>
      </c>
      <c r="R391" s="39">
        <v>22</v>
      </c>
      <c r="S391" s="39">
        <v>0</v>
      </c>
      <c r="T391" s="39">
        <v>0</v>
      </c>
      <c r="U391" s="39">
        <v>0</v>
      </c>
      <c r="V391" s="39">
        <v>0</v>
      </c>
      <c r="W391" s="39"/>
      <c r="X391" s="39">
        <v>11</v>
      </c>
      <c r="Y391" s="39">
        <v>0</v>
      </c>
      <c r="Z391" s="39"/>
      <c r="AA391" s="39">
        <v>33</v>
      </c>
      <c r="AB391" s="39"/>
      <c r="AC391" s="39"/>
      <c r="AD391" s="39"/>
      <c r="AE391" s="39">
        <v>151</v>
      </c>
      <c r="AF391" s="39"/>
      <c r="AG391" s="39"/>
      <c r="AH391" s="39"/>
      <c r="AI391" s="39">
        <v>0</v>
      </c>
      <c r="AJ391" s="39"/>
      <c r="AK391" s="39">
        <v>0</v>
      </c>
      <c r="AL391" s="40"/>
    </row>
    <row r="392" spans="1:38" ht="19.5" customHeight="1" x14ac:dyDescent="0.2">
      <c r="D392" s="47" t="s">
        <v>115</v>
      </c>
      <c r="F392" s="48">
        <v>238</v>
      </c>
      <c r="G392" s="49"/>
      <c r="H392" s="49"/>
      <c r="I392" s="49"/>
      <c r="J392" s="48">
        <v>23</v>
      </c>
      <c r="K392" s="48">
        <v>0</v>
      </c>
      <c r="L392" s="49"/>
      <c r="M392" s="48">
        <v>23</v>
      </c>
      <c r="N392" s="49"/>
      <c r="O392" s="49"/>
      <c r="P392" s="49"/>
      <c r="Q392" s="48">
        <v>4</v>
      </c>
      <c r="R392" s="48">
        <v>26</v>
      </c>
      <c r="S392" s="48">
        <v>0</v>
      </c>
      <c r="T392" s="48">
        <v>0</v>
      </c>
      <c r="U392" s="48">
        <v>0</v>
      </c>
      <c r="V392" s="48">
        <v>0</v>
      </c>
      <c r="W392" s="49"/>
      <c r="X392" s="48">
        <v>4</v>
      </c>
      <c r="Y392" s="48">
        <v>0</v>
      </c>
      <c r="Z392" s="49"/>
      <c r="AA392" s="48">
        <v>34</v>
      </c>
      <c r="AB392" s="49"/>
      <c r="AC392" s="49"/>
      <c r="AD392" s="49"/>
      <c r="AE392" s="48">
        <v>227</v>
      </c>
      <c r="AF392" s="49"/>
      <c r="AG392" s="49"/>
      <c r="AH392" s="49"/>
      <c r="AI392" s="48">
        <v>0</v>
      </c>
      <c r="AJ392" s="49"/>
      <c r="AK392" s="48">
        <v>0</v>
      </c>
      <c r="AL392" s="40"/>
    </row>
    <row r="393" spans="1:38" ht="20.100000000000001" customHeight="1" x14ac:dyDescent="0.2">
      <c r="D393" s="2" t="s">
        <v>116</v>
      </c>
      <c r="F393" s="39">
        <v>96</v>
      </c>
      <c r="G393" s="39"/>
      <c r="H393" s="39"/>
      <c r="I393" s="39"/>
      <c r="J393" s="39">
        <v>9</v>
      </c>
      <c r="K393" s="39">
        <v>0</v>
      </c>
      <c r="L393" s="39"/>
      <c r="M393" s="39">
        <v>9</v>
      </c>
      <c r="N393" s="39"/>
      <c r="O393" s="39"/>
      <c r="P393" s="39"/>
      <c r="Q393" s="39">
        <v>1</v>
      </c>
      <c r="R393" s="39">
        <v>6</v>
      </c>
      <c r="S393" s="39">
        <v>0</v>
      </c>
      <c r="T393" s="39">
        <v>0</v>
      </c>
      <c r="U393" s="39">
        <v>0</v>
      </c>
      <c r="V393" s="39">
        <v>0</v>
      </c>
      <c r="W393" s="39"/>
      <c r="X393" s="39">
        <v>2</v>
      </c>
      <c r="Y393" s="39">
        <v>0</v>
      </c>
      <c r="Z393" s="39"/>
      <c r="AA393" s="39">
        <v>9</v>
      </c>
      <c r="AB393" s="39"/>
      <c r="AC393" s="39"/>
      <c r="AD393" s="39"/>
      <c r="AE393" s="39">
        <v>96</v>
      </c>
      <c r="AF393" s="39"/>
      <c r="AG393" s="39"/>
      <c r="AH393" s="39"/>
      <c r="AI393" s="39">
        <v>0</v>
      </c>
      <c r="AJ393" s="39"/>
      <c r="AK393" s="39">
        <v>0</v>
      </c>
      <c r="AL393" s="40"/>
    </row>
    <row r="394" spans="1:38" ht="19.5" customHeight="1" x14ac:dyDescent="0.2">
      <c r="D394" s="47" t="s">
        <v>103</v>
      </c>
      <c r="F394" s="48">
        <v>169</v>
      </c>
      <c r="G394" s="49"/>
      <c r="H394" s="49"/>
      <c r="I394" s="49"/>
      <c r="J394" s="48">
        <v>18</v>
      </c>
      <c r="K394" s="48">
        <v>0</v>
      </c>
      <c r="L394" s="49"/>
      <c r="M394" s="48">
        <v>18</v>
      </c>
      <c r="N394" s="49"/>
      <c r="O394" s="49"/>
      <c r="P394" s="49"/>
      <c r="Q394" s="48">
        <v>1</v>
      </c>
      <c r="R394" s="48">
        <v>13</v>
      </c>
      <c r="S394" s="48">
        <v>0</v>
      </c>
      <c r="T394" s="48">
        <v>0</v>
      </c>
      <c r="U394" s="48">
        <v>0</v>
      </c>
      <c r="V394" s="48">
        <v>0</v>
      </c>
      <c r="W394" s="49"/>
      <c r="X394" s="48">
        <v>3</v>
      </c>
      <c r="Y394" s="48">
        <v>0</v>
      </c>
      <c r="Z394" s="49"/>
      <c r="AA394" s="48">
        <v>17</v>
      </c>
      <c r="AB394" s="49"/>
      <c r="AC394" s="49"/>
      <c r="AD394" s="49"/>
      <c r="AE394" s="48">
        <v>170</v>
      </c>
      <c r="AF394" s="49"/>
      <c r="AG394" s="49"/>
      <c r="AH394" s="49"/>
      <c r="AI394" s="48">
        <v>0</v>
      </c>
      <c r="AJ394" s="49"/>
      <c r="AK394" s="48">
        <v>0</v>
      </c>
      <c r="AL394" s="40"/>
    </row>
    <row r="395" spans="1:38" ht="20.100000000000001" customHeight="1" x14ac:dyDescent="0.2">
      <c r="D395" s="2" t="s">
        <v>104</v>
      </c>
      <c r="F395" s="39">
        <v>107</v>
      </c>
      <c r="G395" s="39"/>
      <c r="H395" s="39"/>
      <c r="I395" s="39"/>
      <c r="J395" s="39">
        <v>12</v>
      </c>
      <c r="K395" s="39">
        <v>0</v>
      </c>
      <c r="L395" s="39"/>
      <c r="M395" s="39">
        <v>12</v>
      </c>
      <c r="N395" s="39"/>
      <c r="O395" s="39"/>
      <c r="P395" s="39"/>
      <c r="Q395" s="39">
        <v>0</v>
      </c>
      <c r="R395" s="39">
        <v>12</v>
      </c>
      <c r="S395" s="39">
        <v>0</v>
      </c>
      <c r="T395" s="39">
        <v>0</v>
      </c>
      <c r="U395" s="39">
        <v>0</v>
      </c>
      <c r="V395" s="39">
        <v>0</v>
      </c>
      <c r="W395" s="39"/>
      <c r="X395" s="39">
        <v>6</v>
      </c>
      <c r="Y395" s="39">
        <v>0</v>
      </c>
      <c r="Z395" s="39"/>
      <c r="AA395" s="39">
        <v>18</v>
      </c>
      <c r="AB395" s="39"/>
      <c r="AC395" s="39"/>
      <c r="AD395" s="39"/>
      <c r="AE395" s="39">
        <v>101</v>
      </c>
      <c r="AF395" s="39"/>
      <c r="AG395" s="39"/>
      <c r="AH395" s="39"/>
      <c r="AI395" s="39">
        <v>0</v>
      </c>
      <c r="AJ395" s="39"/>
      <c r="AK395" s="39">
        <v>0</v>
      </c>
      <c r="AL395" s="40"/>
    </row>
    <row r="396" spans="1:38" ht="20.100000000000001" customHeight="1" x14ac:dyDescent="0.2"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40"/>
    </row>
    <row r="397" spans="1:38" s="1" customFormat="1" ht="20.100000000000001" customHeight="1" x14ac:dyDescent="0.25">
      <c r="A397" s="3"/>
      <c r="B397" s="6"/>
      <c r="C397" s="51" t="s">
        <v>159</v>
      </c>
      <c r="D397" s="52"/>
      <c r="E397" s="5"/>
      <c r="F397" s="53">
        <v>1085</v>
      </c>
      <c r="G397" s="54"/>
      <c r="H397" s="54"/>
      <c r="I397" s="54"/>
      <c r="J397" s="53">
        <v>178</v>
      </c>
      <c r="K397" s="53">
        <v>0</v>
      </c>
      <c r="L397" s="54"/>
      <c r="M397" s="53">
        <v>178</v>
      </c>
      <c r="N397" s="54"/>
      <c r="O397" s="54"/>
      <c r="P397" s="54"/>
      <c r="Q397" s="53">
        <v>9</v>
      </c>
      <c r="R397" s="53">
        <v>109</v>
      </c>
      <c r="S397" s="53">
        <v>0</v>
      </c>
      <c r="T397" s="53">
        <v>0</v>
      </c>
      <c r="U397" s="53">
        <v>0</v>
      </c>
      <c r="V397" s="53">
        <v>0</v>
      </c>
      <c r="W397" s="54"/>
      <c r="X397" s="53">
        <v>50</v>
      </c>
      <c r="Y397" s="53">
        <v>5</v>
      </c>
      <c r="Z397" s="54"/>
      <c r="AA397" s="53">
        <v>173</v>
      </c>
      <c r="AB397" s="54"/>
      <c r="AC397" s="54"/>
      <c r="AD397" s="54"/>
      <c r="AE397" s="53">
        <v>1090</v>
      </c>
      <c r="AF397" s="54"/>
      <c r="AG397" s="54"/>
      <c r="AH397" s="54"/>
      <c r="AI397" s="53">
        <v>0</v>
      </c>
      <c r="AJ397" s="54"/>
      <c r="AK397" s="53">
        <v>0</v>
      </c>
      <c r="AL397" s="40"/>
    </row>
    <row r="398" spans="1:38" s="1" customFormat="1" ht="20.100000000000001" customHeight="1" x14ac:dyDescent="0.2">
      <c r="A398" s="3"/>
      <c r="B398" s="6"/>
      <c r="C398" s="3"/>
      <c r="D398" s="3"/>
      <c r="E398" s="5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40"/>
    </row>
    <row r="399" spans="1:38" s="1" customFormat="1" ht="20.100000000000001" customHeight="1" x14ac:dyDescent="0.25">
      <c r="A399" s="3"/>
      <c r="B399" s="57" t="s">
        <v>235</v>
      </c>
      <c r="C399" s="58"/>
      <c r="D399" s="58"/>
      <c r="E399" s="5"/>
      <c r="F399" s="59">
        <v>1085</v>
      </c>
      <c r="G399" s="54"/>
      <c r="H399" s="54"/>
      <c r="I399" s="54"/>
      <c r="J399" s="59">
        <v>178</v>
      </c>
      <c r="K399" s="59">
        <v>0</v>
      </c>
      <c r="L399" s="54"/>
      <c r="M399" s="59">
        <v>178</v>
      </c>
      <c r="N399" s="54"/>
      <c r="O399" s="54"/>
      <c r="P399" s="54"/>
      <c r="Q399" s="59">
        <v>9</v>
      </c>
      <c r="R399" s="59">
        <v>109</v>
      </c>
      <c r="S399" s="59">
        <v>0</v>
      </c>
      <c r="T399" s="59">
        <v>0</v>
      </c>
      <c r="U399" s="59">
        <v>0</v>
      </c>
      <c r="V399" s="59">
        <v>0</v>
      </c>
      <c r="W399" s="54"/>
      <c r="X399" s="59">
        <v>50</v>
      </c>
      <c r="Y399" s="59">
        <v>5</v>
      </c>
      <c r="Z399" s="54"/>
      <c r="AA399" s="59">
        <v>173</v>
      </c>
      <c r="AB399" s="54"/>
      <c r="AC399" s="54"/>
      <c r="AD399" s="54"/>
      <c r="AE399" s="59">
        <v>1090</v>
      </c>
      <c r="AF399" s="54"/>
      <c r="AG399" s="54"/>
      <c r="AH399" s="54"/>
      <c r="AI399" s="59">
        <v>0</v>
      </c>
      <c r="AJ399" s="54"/>
      <c r="AK399" s="59">
        <v>0</v>
      </c>
      <c r="AL399" s="40"/>
    </row>
    <row r="400" spans="1:38" ht="20.100000000000001" customHeight="1" x14ac:dyDescent="0.2"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40"/>
    </row>
    <row r="401" spans="1:38" ht="20.100000000000001" customHeight="1" x14ac:dyDescent="0.2">
      <c r="B401" s="6" t="s">
        <v>236</v>
      </c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40"/>
    </row>
    <row r="402" spans="1:38" ht="20.100000000000001" customHeight="1" x14ac:dyDescent="0.2">
      <c r="C402" s="3" t="s">
        <v>154</v>
      </c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40"/>
    </row>
    <row r="403" spans="1:38" ht="20.100000000000001" customHeight="1" x14ac:dyDescent="0.2">
      <c r="D403" s="2" t="s">
        <v>96</v>
      </c>
      <c r="F403" s="39">
        <v>37</v>
      </c>
      <c r="G403" s="39"/>
      <c r="H403" s="39"/>
      <c r="I403" s="39"/>
      <c r="J403" s="39">
        <v>2</v>
      </c>
      <c r="K403" s="39">
        <v>0</v>
      </c>
      <c r="L403" s="39"/>
      <c r="M403" s="39">
        <v>2</v>
      </c>
      <c r="N403" s="39"/>
      <c r="O403" s="39"/>
      <c r="P403" s="39"/>
      <c r="Q403" s="39">
        <v>0</v>
      </c>
      <c r="R403" s="39">
        <v>4</v>
      </c>
      <c r="S403" s="39">
        <v>0</v>
      </c>
      <c r="T403" s="39">
        <v>0</v>
      </c>
      <c r="U403" s="39">
        <v>0</v>
      </c>
      <c r="V403" s="39">
        <v>0</v>
      </c>
      <c r="W403" s="39"/>
      <c r="X403" s="39">
        <v>3</v>
      </c>
      <c r="Y403" s="39">
        <v>5</v>
      </c>
      <c r="Z403" s="39"/>
      <c r="AA403" s="39">
        <v>12</v>
      </c>
      <c r="AB403" s="39"/>
      <c r="AC403" s="39"/>
      <c r="AD403" s="39"/>
      <c r="AE403" s="39">
        <v>27</v>
      </c>
      <c r="AF403" s="39"/>
      <c r="AG403" s="39"/>
      <c r="AH403" s="39"/>
      <c r="AI403" s="39">
        <v>0</v>
      </c>
      <c r="AJ403" s="39"/>
      <c r="AK403" s="39">
        <v>0</v>
      </c>
      <c r="AL403" s="40"/>
    </row>
    <row r="404" spans="1:38" ht="19.5" customHeight="1" x14ac:dyDescent="0.2">
      <c r="D404" s="47" t="s">
        <v>97</v>
      </c>
      <c r="F404" s="48">
        <v>213</v>
      </c>
      <c r="G404" s="49"/>
      <c r="H404" s="49"/>
      <c r="I404" s="49"/>
      <c r="J404" s="48">
        <v>2</v>
      </c>
      <c r="K404" s="48">
        <v>0</v>
      </c>
      <c r="L404" s="49"/>
      <c r="M404" s="48">
        <v>2</v>
      </c>
      <c r="N404" s="49"/>
      <c r="O404" s="49"/>
      <c r="P404" s="49"/>
      <c r="Q404" s="48">
        <v>0</v>
      </c>
      <c r="R404" s="48">
        <v>5</v>
      </c>
      <c r="S404" s="48">
        <v>0</v>
      </c>
      <c r="T404" s="48">
        <v>0</v>
      </c>
      <c r="U404" s="48">
        <v>0</v>
      </c>
      <c r="V404" s="48">
        <v>0</v>
      </c>
      <c r="W404" s="49"/>
      <c r="X404" s="48">
        <v>3</v>
      </c>
      <c r="Y404" s="48">
        <v>0</v>
      </c>
      <c r="Z404" s="49"/>
      <c r="AA404" s="48">
        <v>8</v>
      </c>
      <c r="AB404" s="49"/>
      <c r="AC404" s="49"/>
      <c r="AD404" s="49"/>
      <c r="AE404" s="48">
        <v>207</v>
      </c>
      <c r="AF404" s="49"/>
      <c r="AG404" s="49"/>
      <c r="AH404" s="49"/>
      <c r="AI404" s="48">
        <v>0</v>
      </c>
      <c r="AJ404" s="49"/>
      <c r="AK404" s="48">
        <v>0</v>
      </c>
      <c r="AL404" s="40"/>
    </row>
    <row r="405" spans="1:38" ht="20.100000000000001" customHeight="1" x14ac:dyDescent="0.2">
      <c r="D405" s="2" t="s">
        <v>113</v>
      </c>
      <c r="F405" s="39">
        <v>123</v>
      </c>
      <c r="G405" s="39"/>
      <c r="H405" s="39"/>
      <c r="I405" s="39"/>
      <c r="J405" s="39">
        <v>1</v>
      </c>
      <c r="K405" s="39">
        <v>0</v>
      </c>
      <c r="L405" s="39"/>
      <c r="M405" s="39">
        <v>1</v>
      </c>
      <c r="N405" s="39"/>
      <c r="O405" s="39"/>
      <c r="P405" s="39"/>
      <c r="Q405" s="39">
        <v>0</v>
      </c>
      <c r="R405" s="39">
        <v>20</v>
      </c>
      <c r="S405" s="39">
        <v>0</v>
      </c>
      <c r="T405" s="39">
        <v>0</v>
      </c>
      <c r="U405" s="39">
        <v>0</v>
      </c>
      <c r="V405" s="39">
        <v>0</v>
      </c>
      <c r="W405" s="39"/>
      <c r="X405" s="39">
        <v>3</v>
      </c>
      <c r="Y405" s="39">
        <v>0</v>
      </c>
      <c r="Z405" s="39"/>
      <c r="AA405" s="39">
        <v>23</v>
      </c>
      <c r="AB405" s="39"/>
      <c r="AC405" s="39"/>
      <c r="AD405" s="39"/>
      <c r="AE405" s="39">
        <v>101</v>
      </c>
      <c r="AF405" s="39"/>
      <c r="AG405" s="39"/>
      <c r="AH405" s="39"/>
      <c r="AI405" s="39">
        <v>0</v>
      </c>
      <c r="AJ405" s="39"/>
      <c r="AK405" s="39">
        <v>0</v>
      </c>
      <c r="AL405" s="40"/>
    </row>
    <row r="406" spans="1:38" ht="19.5" customHeight="1" x14ac:dyDescent="0.2">
      <c r="D406" s="47" t="s">
        <v>99</v>
      </c>
      <c r="F406" s="48">
        <v>119</v>
      </c>
      <c r="G406" s="49"/>
      <c r="H406" s="49"/>
      <c r="I406" s="49"/>
      <c r="J406" s="48">
        <v>0</v>
      </c>
      <c r="K406" s="48">
        <v>0</v>
      </c>
      <c r="L406" s="49"/>
      <c r="M406" s="48">
        <v>0</v>
      </c>
      <c r="N406" s="49"/>
      <c r="O406" s="49"/>
      <c r="P406" s="49"/>
      <c r="Q406" s="48">
        <v>9</v>
      </c>
      <c r="R406" s="48">
        <v>5</v>
      </c>
      <c r="S406" s="48">
        <v>0</v>
      </c>
      <c r="T406" s="48">
        <v>0</v>
      </c>
      <c r="U406" s="48">
        <v>0</v>
      </c>
      <c r="V406" s="48">
        <v>0</v>
      </c>
      <c r="W406" s="49"/>
      <c r="X406" s="48">
        <v>0</v>
      </c>
      <c r="Y406" s="48">
        <v>0</v>
      </c>
      <c r="Z406" s="49"/>
      <c r="AA406" s="48">
        <v>14</v>
      </c>
      <c r="AB406" s="49"/>
      <c r="AC406" s="49"/>
      <c r="AD406" s="49"/>
      <c r="AE406" s="48">
        <v>105</v>
      </c>
      <c r="AF406" s="49"/>
      <c r="AG406" s="49"/>
      <c r="AH406" s="49"/>
      <c r="AI406" s="48">
        <v>0</v>
      </c>
      <c r="AJ406" s="49"/>
      <c r="AK406" s="48">
        <v>0</v>
      </c>
      <c r="AL406" s="40"/>
    </row>
    <row r="407" spans="1:38" ht="20.100000000000001" customHeight="1" x14ac:dyDescent="0.2">
      <c r="D407" s="2" t="s">
        <v>114</v>
      </c>
      <c r="F407" s="39">
        <v>481</v>
      </c>
      <c r="G407" s="39"/>
      <c r="H407" s="39"/>
      <c r="I407" s="39"/>
      <c r="J407" s="39">
        <v>2</v>
      </c>
      <c r="K407" s="39">
        <v>0</v>
      </c>
      <c r="L407" s="39"/>
      <c r="M407" s="39">
        <v>2</v>
      </c>
      <c r="N407" s="39"/>
      <c r="O407" s="39"/>
      <c r="P407" s="39"/>
      <c r="Q407" s="39">
        <v>0</v>
      </c>
      <c r="R407" s="39">
        <v>53</v>
      </c>
      <c r="S407" s="39">
        <v>0</v>
      </c>
      <c r="T407" s="39">
        <v>0</v>
      </c>
      <c r="U407" s="39">
        <v>0</v>
      </c>
      <c r="V407" s="39">
        <v>0</v>
      </c>
      <c r="W407" s="39"/>
      <c r="X407" s="39">
        <v>1</v>
      </c>
      <c r="Y407" s="39">
        <v>0</v>
      </c>
      <c r="Z407" s="39"/>
      <c r="AA407" s="39">
        <v>54</v>
      </c>
      <c r="AB407" s="39"/>
      <c r="AC407" s="39"/>
      <c r="AD407" s="39"/>
      <c r="AE407" s="39">
        <v>429</v>
      </c>
      <c r="AF407" s="39"/>
      <c r="AG407" s="39"/>
      <c r="AH407" s="39"/>
      <c r="AI407" s="39">
        <v>0</v>
      </c>
      <c r="AJ407" s="39"/>
      <c r="AK407" s="39">
        <v>0</v>
      </c>
      <c r="AL407" s="40"/>
    </row>
    <row r="408" spans="1:38" ht="19.5" customHeight="1" x14ac:dyDescent="0.2">
      <c r="D408" s="47" t="s">
        <v>115</v>
      </c>
      <c r="F408" s="48">
        <v>218</v>
      </c>
      <c r="G408" s="49"/>
      <c r="H408" s="49"/>
      <c r="I408" s="49"/>
      <c r="J408" s="48">
        <v>3</v>
      </c>
      <c r="K408" s="48">
        <v>0</v>
      </c>
      <c r="L408" s="49"/>
      <c r="M408" s="48">
        <v>3</v>
      </c>
      <c r="N408" s="49"/>
      <c r="O408" s="49"/>
      <c r="P408" s="49"/>
      <c r="Q408" s="48">
        <v>4</v>
      </c>
      <c r="R408" s="48">
        <v>66</v>
      </c>
      <c r="S408" s="48">
        <v>0</v>
      </c>
      <c r="T408" s="48">
        <v>0</v>
      </c>
      <c r="U408" s="48">
        <v>0</v>
      </c>
      <c r="V408" s="48">
        <v>0</v>
      </c>
      <c r="W408" s="49"/>
      <c r="X408" s="48">
        <v>0</v>
      </c>
      <c r="Y408" s="48">
        <v>0</v>
      </c>
      <c r="Z408" s="49"/>
      <c r="AA408" s="48">
        <v>70</v>
      </c>
      <c r="AB408" s="49"/>
      <c r="AC408" s="49"/>
      <c r="AD408" s="49"/>
      <c r="AE408" s="48">
        <v>151</v>
      </c>
      <c r="AF408" s="49"/>
      <c r="AG408" s="49"/>
      <c r="AH408" s="49"/>
      <c r="AI408" s="48">
        <v>0</v>
      </c>
      <c r="AJ408" s="49"/>
      <c r="AK408" s="48">
        <v>0</v>
      </c>
      <c r="AL408" s="40"/>
    </row>
    <row r="409" spans="1:38" ht="20.100000000000001" customHeight="1" x14ac:dyDescent="0.2">
      <c r="D409" s="2" t="s">
        <v>116</v>
      </c>
      <c r="F409" s="39">
        <v>290</v>
      </c>
      <c r="G409" s="39"/>
      <c r="H409" s="39"/>
      <c r="I409" s="39"/>
      <c r="J409" s="39">
        <v>9</v>
      </c>
      <c r="K409" s="39">
        <v>0</v>
      </c>
      <c r="L409" s="39"/>
      <c r="M409" s="39">
        <v>9</v>
      </c>
      <c r="N409" s="39"/>
      <c r="O409" s="39"/>
      <c r="P409" s="39"/>
      <c r="Q409" s="39">
        <v>0</v>
      </c>
      <c r="R409" s="39">
        <v>86</v>
      </c>
      <c r="S409" s="39">
        <v>0</v>
      </c>
      <c r="T409" s="39">
        <v>0</v>
      </c>
      <c r="U409" s="39">
        <v>0</v>
      </c>
      <c r="V409" s="39">
        <v>0</v>
      </c>
      <c r="W409" s="39"/>
      <c r="X409" s="39">
        <v>2</v>
      </c>
      <c r="Y409" s="39">
        <v>0</v>
      </c>
      <c r="Z409" s="39"/>
      <c r="AA409" s="39">
        <v>88</v>
      </c>
      <c r="AB409" s="39"/>
      <c r="AC409" s="39"/>
      <c r="AD409" s="39"/>
      <c r="AE409" s="39">
        <v>211</v>
      </c>
      <c r="AF409" s="39"/>
      <c r="AG409" s="39"/>
      <c r="AH409" s="39"/>
      <c r="AI409" s="39">
        <v>0</v>
      </c>
      <c r="AJ409" s="39"/>
      <c r="AK409" s="39">
        <v>0</v>
      </c>
      <c r="AL409" s="40"/>
    </row>
    <row r="410" spans="1:38" ht="19.5" customHeight="1" x14ac:dyDescent="0.2">
      <c r="D410" s="47" t="s">
        <v>103</v>
      </c>
      <c r="F410" s="48">
        <v>0</v>
      </c>
      <c r="G410" s="49"/>
      <c r="H410" s="49"/>
      <c r="I410" s="49"/>
      <c r="J410" s="48">
        <v>3</v>
      </c>
      <c r="K410" s="48">
        <v>0</v>
      </c>
      <c r="L410" s="49"/>
      <c r="M410" s="48">
        <v>3</v>
      </c>
      <c r="N410" s="49"/>
      <c r="O410" s="49"/>
      <c r="P410" s="49"/>
      <c r="Q410" s="48">
        <v>0</v>
      </c>
      <c r="R410" s="48">
        <v>0</v>
      </c>
      <c r="S410" s="48">
        <v>0</v>
      </c>
      <c r="T410" s="48">
        <v>0</v>
      </c>
      <c r="U410" s="48">
        <v>0</v>
      </c>
      <c r="V410" s="48">
        <v>1</v>
      </c>
      <c r="W410" s="49"/>
      <c r="X410" s="48">
        <v>1</v>
      </c>
      <c r="Y410" s="48">
        <v>1</v>
      </c>
      <c r="Z410" s="49"/>
      <c r="AA410" s="48">
        <v>3</v>
      </c>
      <c r="AB410" s="49"/>
      <c r="AC410" s="49"/>
      <c r="AD410" s="49"/>
      <c r="AE410" s="48">
        <v>0</v>
      </c>
      <c r="AF410" s="49"/>
      <c r="AG410" s="49"/>
      <c r="AH410" s="49"/>
      <c r="AI410" s="48">
        <v>0</v>
      </c>
      <c r="AJ410" s="49"/>
      <c r="AK410" s="48">
        <v>0</v>
      </c>
      <c r="AL410" s="40"/>
    </row>
    <row r="411" spans="1:38" ht="20.100000000000001" customHeight="1" x14ac:dyDescent="0.2">
      <c r="D411" s="2" t="s">
        <v>104</v>
      </c>
      <c r="F411" s="39">
        <v>148</v>
      </c>
      <c r="G411" s="39"/>
      <c r="H411" s="39"/>
      <c r="I411" s="39"/>
      <c r="J411" s="39">
        <v>7</v>
      </c>
      <c r="K411" s="39">
        <v>0</v>
      </c>
      <c r="L411" s="39"/>
      <c r="M411" s="39">
        <v>7</v>
      </c>
      <c r="N411" s="39"/>
      <c r="O411" s="39"/>
      <c r="P411" s="39"/>
      <c r="Q411" s="39">
        <v>18</v>
      </c>
      <c r="R411" s="39">
        <v>0</v>
      </c>
      <c r="S411" s="39">
        <v>0</v>
      </c>
      <c r="T411" s="39">
        <v>0</v>
      </c>
      <c r="U411" s="39">
        <v>0</v>
      </c>
      <c r="V411" s="39">
        <v>0</v>
      </c>
      <c r="W411" s="39"/>
      <c r="X411" s="39">
        <v>3</v>
      </c>
      <c r="Y411" s="39">
        <v>1</v>
      </c>
      <c r="Z411" s="39"/>
      <c r="AA411" s="39">
        <v>22</v>
      </c>
      <c r="AB411" s="39"/>
      <c r="AC411" s="39"/>
      <c r="AD411" s="39"/>
      <c r="AE411" s="39">
        <v>133</v>
      </c>
      <c r="AF411" s="39"/>
      <c r="AG411" s="39"/>
      <c r="AH411" s="39"/>
      <c r="AI411" s="39">
        <v>0</v>
      </c>
      <c r="AJ411" s="39"/>
      <c r="AK411" s="39">
        <v>0</v>
      </c>
      <c r="AL411" s="40"/>
    </row>
    <row r="412" spans="1:38" ht="19.5" customHeight="1" x14ac:dyDescent="0.2">
      <c r="D412" s="47" t="s">
        <v>117</v>
      </c>
      <c r="F412" s="48">
        <v>19</v>
      </c>
      <c r="G412" s="49"/>
      <c r="H412" s="49"/>
      <c r="I412" s="49"/>
      <c r="J412" s="48">
        <v>0</v>
      </c>
      <c r="K412" s="48">
        <v>0</v>
      </c>
      <c r="L412" s="49"/>
      <c r="M412" s="48">
        <v>0</v>
      </c>
      <c r="N412" s="49"/>
      <c r="O412" s="49"/>
      <c r="P412" s="49"/>
      <c r="Q412" s="48">
        <v>0</v>
      </c>
      <c r="R412" s="48">
        <v>16</v>
      </c>
      <c r="S412" s="48">
        <v>0</v>
      </c>
      <c r="T412" s="48">
        <v>0</v>
      </c>
      <c r="U412" s="48">
        <v>0</v>
      </c>
      <c r="V412" s="48">
        <v>0</v>
      </c>
      <c r="W412" s="49"/>
      <c r="X412" s="48">
        <v>0</v>
      </c>
      <c r="Y412" s="48">
        <v>3</v>
      </c>
      <c r="Z412" s="49"/>
      <c r="AA412" s="48">
        <v>19</v>
      </c>
      <c r="AB412" s="49"/>
      <c r="AC412" s="49"/>
      <c r="AD412" s="49"/>
      <c r="AE412" s="48">
        <v>0</v>
      </c>
      <c r="AF412" s="49"/>
      <c r="AG412" s="49"/>
      <c r="AH412" s="49"/>
      <c r="AI412" s="48">
        <v>0</v>
      </c>
      <c r="AJ412" s="49"/>
      <c r="AK412" s="48">
        <v>0</v>
      </c>
      <c r="AL412" s="40"/>
    </row>
    <row r="413" spans="1:38" ht="20.100000000000001" customHeight="1" x14ac:dyDescent="0.2"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40"/>
    </row>
    <row r="414" spans="1:38" s="1" customFormat="1" ht="20.100000000000001" customHeight="1" x14ac:dyDescent="0.25">
      <c r="A414" s="3"/>
      <c r="B414" s="6"/>
      <c r="C414" s="51" t="s">
        <v>159</v>
      </c>
      <c r="D414" s="52"/>
      <c r="E414" s="5"/>
      <c r="F414" s="53">
        <v>1648</v>
      </c>
      <c r="G414" s="54"/>
      <c r="H414" s="54"/>
      <c r="I414" s="54"/>
      <c r="J414" s="53">
        <v>29</v>
      </c>
      <c r="K414" s="53">
        <v>0</v>
      </c>
      <c r="L414" s="54"/>
      <c r="M414" s="53">
        <v>29</v>
      </c>
      <c r="N414" s="54"/>
      <c r="O414" s="54"/>
      <c r="P414" s="54"/>
      <c r="Q414" s="53">
        <v>31</v>
      </c>
      <c r="R414" s="53">
        <v>255</v>
      </c>
      <c r="S414" s="53">
        <v>0</v>
      </c>
      <c r="T414" s="53">
        <v>0</v>
      </c>
      <c r="U414" s="53">
        <v>0</v>
      </c>
      <c r="V414" s="53">
        <v>1</v>
      </c>
      <c r="W414" s="54"/>
      <c r="X414" s="53">
        <v>16</v>
      </c>
      <c r="Y414" s="53">
        <v>10</v>
      </c>
      <c r="Z414" s="54"/>
      <c r="AA414" s="53">
        <v>313</v>
      </c>
      <c r="AB414" s="54"/>
      <c r="AC414" s="54"/>
      <c r="AD414" s="54"/>
      <c r="AE414" s="53">
        <v>1364</v>
      </c>
      <c r="AF414" s="54"/>
      <c r="AG414" s="54"/>
      <c r="AH414" s="54"/>
      <c r="AI414" s="53">
        <v>0</v>
      </c>
      <c r="AJ414" s="54"/>
      <c r="AK414" s="53">
        <v>0</v>
      </c>
      <c r="AL414" s="40"/>
    </row>
    <row r="415" spans="1:38" ht="20.100000000000001" customHeight="1" x14ac:dyDescent="0.2"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40"/>
    </row>
    <row r="416" spans="1:38" ht="20.100000000000001" customHeight="1" x14ac:dyDescent="0.2">
      <c r="C416" s="3" t="s">
        <v>237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40"/>
    </row>
    <row r="417" spans="1:38" ht="20.100000000000001" customHeight="1" x14ac:dyDescent="0.2">
      <c r="D417" s="2" t="s">
        <v>238</v>
      </c>
      <c r="F417" s="39">
        <v>0</v>
      </c>
      <c r="G417" s="39"/>
      <c r="H417" s="39"/>
      <c r="I417" s="39"/>
      <c r="J417" s="39">
        <v>0</v>
      </c>
      <c r="K417" s="39">
        <v>0</v>
      </c>
      <c r="L417" s="39"/>
      <c r="M417" s="39">
        <v>0</v>
      </c>
      <c r="N417" s="39"/>
      <c r="O417" s="39"/>
      <c r="P417" s="39"/>
      <c r="Q417" s="39">
        <v>0</v>
      </c>
      <c r="R417" s="39">
        <v>0</v>
      </c>
      <c r="S417" s="39">
        <v>0</v>
      </c>
      <c r="T417" s="39">
        <v>0</v>
      </c>
      <c r="U417" s="39">
        <v>0</v>
      </c>
      <c r="V417" s="39">
        <v>0</v>
      </c>
      <c r="W417" s="39"/>
      <c r="X417" s="39">
        <v>0</v>
      </c>
      <c r="Y417" s="39">
        <v>0</v>
      </c>
      <c r="Z417" s="39"/>
      <c r="AA417" s="39">
        <v>0</v>
      </c>
      <c r="AB417" s="39"/>
      <c r="AC417" s="39"/>
      <c r="AD417" s="39"/>
      <c r="AE417" s="39">
        <v>0</v>
      </c>
      <c r="AF417" s="39"/>
      <c r="AG417" s="39"/>
      <c r="AH417" s="39"/>
      <c r="AI417" s="39">
        <v>0</v>
      </c>
      <c r="AJ417" s="39"/>
      <c r="AK417" s="39">
        <v>0</v>
      </c>
      <c r="AL417" s="40"/>
    </row>
    <row r="418" spans="1:38" ht="20.100000000000001" customHeight="1" x14ac:dyDescent="0.2"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40"/>
    </row>
    <row r="419" spans="1:38" s="1" customFormat="1" ht="20.100000000000001" customHeight="1" x14ac:dyDescent="0.25">
      <c r="A419" s="3"/>
      <c r="B419" s="6"/>
      <c r="C419" s="51" t="s">
        <v>194</v>
      </c>
      <c r="D419" s="52"/>
      <c r="E419" s="5"/>
      <c r="F419" s="53">
        <v>0</v>
      </c>
      <c r="G419" s="54"/>
      <c r="H419" s="54"/>
      <c r="I419" s="54"/>
      <c r="J419" s="53">
        <v>0</v>
      </c>
      <c r="K419" s="53">
        <v>0</v>
      </c>
      <c r="L419" s="54"/>
      <c r="M419" s="53">
        <v>0</v>
      </c>
      <c r="N419" s="54"/>
      <c r="O419" s="54"/>
      <c r="P419" s="54"/>
      <c r="Q419" s="53">
        <v>0</v>
      </c>
      <c r="R419" s="53">
        <v>0</v>
      </c>
      <c r="S419" s="53">
        <v>0</v>
      </c>
      <c r="T419" s="53">
        <v>0</v>
      </c>
      <c r="U419" s="53">
        <v>0</v>
      </c>
      <c r="V419" s="53">
        <v>0</v>
      </c>
      <c r="W419" s="54"/>
      <c r="X419" s="53">
        <v>0</v>
      </c>
      <c r="Y419" s="53">
        <v>0</v>
      </c>
      <c r="Z419" s="54"/>
      <c r="AA419" s="53">
        <v>0</v>
      </c>
      <c r="AB419" s="54"/>
      <c r="AC419" s="54"/>
      <c r="AD419" s="54"/>
      <c r="AE419" s="53">
        <v>0</v>
      </c>
      <c r="AF419" s="54"/>
      <c r="AG419" s="54"/>
      <c r="AH419" s="54"/>
      <c r="AI419" s="53">
        <v>0</v>
      </c>
      <c r="AJ419" s="54"/>
      <c r="AK419" s="53">
        <v>0</v>
      </c>
      <c r="AL419" s="40"/>
    </row>
    <row r="420" spans="1:38" ht="20.100000000000001" customHeight="1" x14ac:dyDescent="0.2"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40"/>
    </row>
    <row r="421" spans="1:38" s="1" customFormat="1" ht="20.100000000000001" customHeight="1" x14ac:dyDescent="0.25">
      <c r="A421" s="3"/>
      <c r="B421" s="57" t="s">
        <v>239</v>
      </c>
      <c r="C421" s="58"/>
      <c r="D421" s="58"/>
      <c r="E421" s="5"/>
      <c r="F421" s="59">
        <v>1648</v>
      </c>
      <c r="G421" s="54"/>
      <c r="H421" s="54"/>
      <c r="I421" s="54"/>
      <c r="J421" s="59">
        <v>29</v>
      </c>
      <c r="K421" s="59">
        <v>0</v>
      </c>
      <c r="L421" s="54"/>
      <c r="M421" s="59">
        <v>29</v>
      </c>
      <c r="N421" s="54"/>
      <c r="O421" s="54"/>
      <c r="P421" s="54"/>
      <c r="Q421" s="59">
        <v>31</v>
      </c>
      <c r="R421" s="59">
        <v>255</v>
      </c>
      <c r="S421" s="59">
        <v>0</v>
      </c>
      <c r="T421" s="59">
        <v>0</v>
      </c>
      <c r="U421" s="59">
        <v>0</v>
      </c>
      <c r="V421" s="59">
        <v>1</v>
      </c>
      <c r="W421" s="54"/>
      <c r="X421" s="59">
        <v>16</v>
      </c>
      <c r="Y421" s="59">
        <v>10</v>
      </c>
      <c r="Z421" s="54"/>
      <c r="AA421" s="59">
        <v>313</v>
      </c>
      <c r="AB421" s="54"/>
      <c r="AC421" s="54"/>
      <c r="AD421" s="54"/>
      <c r="AE421" s="59">
        <v>1364</v>
      </c>
      <c r="AF421" s="54"/>
      <c r="AG421" s="54"/>
      <c r="AH421" s="54"/>
      <c r="AI421" s="59">
        <v>0</v>
      </c>
      <c r="AJ421" s="54"/>
      <c r="AK421" s="59">
        <v>0</v>
      </c>
      <c r="AL421" s="40"/>
    </row>
    <row r="422" spans="1:38" ht="20.100000000000001" customHeight="1" x14ac:dyDescent="0.2"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40"/>
    </row>
    <row r="423" spans="1:38" ht="20.100000000000001" customHeight="1" x14ac:dyDescent="0.2">
      <c r="B423" s="6" t="s">
        <v>240</v>
      </c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40"/>
    </row>
    <row r="424" spans="1:38" ht="20.100000000000001" customHeight="1" x14ac:dyDescent="0.2">
      <c r="C424" s="3" t="s">
        <v>154</v>
      </c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40"/>
    </row>
    <row r="425" spans="1:38" ht="20.100000000000001" customHeight="1" x14ac:dyDescent="0.2">
      <c r="D425" s="2" t="s">
        <v>96</v>
      </c>
      <c r="F425" s="39">
        <v>113</v>
      </c>
      <c r="G425" s="39"/>
      <c r="H425" s="39"/>
      <c r="I425" s="39"/>
      <c r="J425" s="39">
        <v>6</v>
      </c>
      <c r="K425" s="39">
        <v>0</v>
      </c>
      <c r="L425" s="39"/>
      <c r="M425" s="39">
        <v>6</v>
      </c>
      <c r="N425" s="39"/>
      <c r="O425" s="39"/>
      <c r="P425" s="39"/>
      <c r="Q425" s="39">
        <v>0</v>
      </c>
      <c r="R425" s="39">
        <v>21</v>
      </c>
      <c r="S425" s="39">
        <v>0</v>
      </c>
      <c r="T425" s="39">
        <v>0</v>
      </c>
      <c r="U425" s="39">
        <v>0</v>
      </c>
      <c r="V425" s="39">
        <v>0</v>
      </c>
      <c r="W425" s="39"/>
      <c r="X425" s="39">
        <v>3</v>
      </c>
      <c r="Y425" s="39">
        <v>0</v>
      </c>
      <c r="Z425" s="39"/>
      <c r="AA425" s="39">
        <v>24</v>
      </c>
      <c r="AB425" s="39"/>
      <c r="AC425" s="39"/>
      <c r="AD425" s="39"/>
      <c r="AE425" s="39">
        <v>95</v>
      </c>
      <c r="AF425" s="39"/>
      <c r="AG425" s="39"/>
      <c r="AH425" s="39"/>
      <c r="AI425" s="39">
        <v>0</v>
      </c>
      <c r="AJ425" s="39"/>
      <c r="AK425" s="39">
        <v>0</v>
      </c>
      <c r="AL425" s="40"/>
    </row>
    <row r="426" spans="1:38" ht="19.5" customHeight="1" x14ac:dyDescent="0.2">
      <c r="D426" s="47" t="s">
        <v>241</v>
      </c>
      <c r="F426" s="48">
        <v>79</v>
      </c>
      <c r="G426" s="49"/>
      <c r="H426" s="49"/>
      <c r="I426" s="49"/>
      <c r="J426" s="48">
        <v>6</v>
      </c>
      <c r="K426" s="48">
        <v>0</v>
      </c>
      <c r="L426" s="49"/>
      <c r="M426" s="48">
        <v>6</v>
      </c>
      <c r="N426" s="49"/>
      <c r="O426" s="49"/>
      <c r="P426" s="49"/>
      <c r="Q426" s="48">
        <v>0</v>
      </c>
      <c r="R426" s="48">
        <v>15</v>
      </c>
      <c r="S426" s="48">
        <v>0</v>
      </c>
      <c r="T426" s="48">
        <v>0</v>
      </c>
      <c r="U426" s="48">
        <v>0</v>
      </c>
      <c r="V426" s="48">
        <v>0</v>
      </c>
      <c r="W426" s="49"/>
      <c r="X426" s="48">
        <v>4</v>
      </c>
      <c r="Y426" s="48">
        <v>0</v>
      </c>
      <c r="Z426" s="49"/>
      <c r="AA426" s="48">
        <v>19</v>
      </c>
      <c r="AB426" s="49"/>
      <c r="AC426" s="49"/>
      <c r="AD426" s="49"/>
      <c r="AE426" s="48">
        <v>66</v>
      </c>
      <c r="AF426" s="49"/>
      <c r="AG426" s="49"/>
      <c r="AH426" s="49"/>
      <c r="AI426" s="48">
        <v>0</v>
      </c>
      <c r="AJ426" s="49"/>
      <c r="AK426" s="48">
        <v>0</v>
      </c>
      <c r="AL426" s="40"/>
    </row>
    <row r="427" spans="1:38" ht="20.100000000000001" customHeight="1" x14ac:dyDescent="0.2">
      <c r="D427" s="2" t="s">
        <v>242</v>
      </c>
      <c r="F427" s="39">
        <v>104</v>
      </c>
      <c r="G427" s="39"/>
      <c r="H427" s="39"/>
      <c r="I427" s="39"/>
      <c r="J427" s="39">
        <v>8</v>
      </c>
      <c r="K427" s="39">
        <v>0</v>
      </c>
      <c r="L427" s="39"/>
      <c r="M427" s="39">
        <v>8</v>
      </c>
      <c r="N427" s="39"/>
      <c r="O427" s="39"/>
      <c r="P427" s="39"/>
      <c r="Q427" s="39">
        <v>0</v>
      </c>
      <c r="R427" s="39">
        <v>18</v>
      </c>
      <c r="S427" s="39">
        <v>0</v>
      </c>
      <c r="T427" s="39">
        <v>0</v>
      </c>
      <c r="U427" s="39">
        <v>0</v>
      </c>
      <c r="V427" s="39">
        <v>0</v>
      </c>
      <c r="W427" s="39"/>
      <c r="X427" s="39">
        <v>5</v>
      </c>
      <c r="Y427" s="39">
        <v>0</v>
      </c>
      <c r="Z427" s="39"/>
      <c r="AA427" s="39">
        <v>23</v>
      </c>
      <c r="AB427" s="39"/>
      <c r="AC427" s="39"/>
      <c r="AD427" s="39"/>
      <c r="AE427" s="39">
        <v>89</v>
      </c>
      <c r="AF427" s="39"/>
      <c r="AG427" s="39"/>
      <c r="AH427" s="39"/>
      <c r="AI427" s="39">
        <v>0</v>
      </c>
      <c r="AJ427" s="39"/>
      <c r="AK427" s="39">
        <v>0</v>
      </c>
      <c r="AL427" s="40"/>
    </row>
    <row r="428" spans="1:38" ht="19.5" customHeight="1" x14ac:dyDescent="0.2">
      <c r="D428" s="47" t="s">
        <v>243</v>
      </c>
      <c r="F428" s="48">
        <v>40</v>
      </c>
      <c r="G428" s="49"/>
      <c r="H428" s="49"/>
      <c r="I428" s="49"/>
      <c r="J428" s="48">
        <v>3</v>
      </c>
      <c r="K428" s="48">
        <v>0</v>
      </c>
      <c r="L428" s="49"/>
      <c r="M428" s="48">
        <v>3</v>
      </c>
      <c r="N428" s="49"/>
      <c r="O428" s="49"/>
      <c r="P428" s="49"/>
      <c r="Q428" s="48">
        <v>0</v>
      </c>
      <c r="R428" s="48">
        <v>11</v>
      </c>
      <c r="S428" s="48">
        <v>0</v>
      </c>
      <c r="T428" s="48">
        <v>0</v>
      </c>
      <c r="U428" s="48">
        <v>0</v>
      </c>
      <c r="V428" s="48">
        <v>0</v>
      </c>
      <c r="W428" s="49"/>
      <c r="X428" s="48">
        <v>3</v>
      </c>
      <c r="Y428" s="48">
        <v>0</v>
      </c>
      <c r="Z428" s="49"/>
      <c r="AA428" s="48">
        <v>14</v>
      </c>
      <c r="AB428" s="49"/>
      <c r="AC428" s="49"/>
      <c r="AD428" s="49"/>
      <c r="AE428" s="48">
        <v>29</v>
      </c>
      <c r="AF428" s="49"/>
      <c r="AG428" s="49"/>
      <c r="AH428" s="49"/>
      <c r="AI428" s="48">
        <v>0</v>
      </c>
      <c r="AJ428" s="49"/>
      <c r="AK428" s="48">
        <v>0</v>
      </c>
      <c r="AL428" s="40"/>
    </row>
    <row r="429" spans="1:38" ht="20.100000000000001" customHeight="1" x14ac:dyDescent="0.2">
      <c r="D429" s="2" t="s">
        <v>244</v>
      </c>
      <c r="F429" s="39">
        <v>32</v>
      </c>
      <c r="G429" s="39"/>
      <c r="H429" s="39"/>
      <c r="I429" s="39"/>
      <c r="J429" s="39">
        <v>1</v>
      </c>
      <c r="K429" s="39">
        <v>0</v>
      </c>
      <c r="L429" s="39"/>
      <c r="M429" s="39">
        <v>1</v>
      </c>
      <c r="N429" s="39"/>
      <c r="O429" s="39"/>
      <c r="P429" s="39"/>
      <c r="Q429" s="39">
        <v>1</v>
      </c>
      <c r="R429" s="39">
        <v>7</v>
      </c>
      <c r="S429" s="39">
        <v>0</v>
      </c>
      <c r="T429" s="39">
        <v>0</v>
      </c>
      <c r="U429" s="39">
        <v>0</v>
      </c>
      <c r="V429" s="39">
        <v>0</v>
      </c>
      <c r="W429" s="39"/>
      <c r="X429" s="39">
        <v>2</v>
      </c>
      <c r="Y429" s="39">
        <v>0</v>
      </c>
      <c r="Z429" s="39"/>
      <c r="AA429" s="39">
        <v>10</v>
      </c>
      <c r="AB429" s="39"/>
      <c r="AC429" s="39"/>
      <c r="AD429" s="39"/>
      <c r="AE429" s="39">
        <v>23</v>
      </c>
      <c r="AF429" s="39"/>
      <c r="AG429" s="39"/>
      <c r="AH429" s="39"/>
      <c r="AI429" s="39">
        <v>0</v>
      </c>
      <c r="AJ429" s="39"/>
      <c r="AK429" s="39">
        <v>0</v>
      </c>
      <c r="AL429" s="40"/>
    </row>
    <row r="430" spans="1:38" ht="19.5" customHeight="1" x14ac:dyDescent="0.2">
      <c r="D430" s="47" t="s">
        <v>115</v>
      </c>
      <c r="F430" s="48">
        <v>217</v>
      </c>
      <c r="G430" s="49"/>
      <c r="H430" s="49"/>
      <c r="I430" s="49"/>
      <c r="J430" s="48">
        <v>11</v>
      </c>
      <c r="K430" s="48">
        <v>0</v>
      </c>
      <c r="L430" s="49"/>
      <c r="M430" s="48">
        <v>11</v>
      </c>
      <c r="N430" s="49"/>
      <c r="O430" s="49"/>
      <c r="P430" s="49"/>
      <c r="Q430" s="48">
        <v>0</v>
      </c>
      <c r="R430" s="48">
        <v>26</v>
      </c>
      <c r="S430" s="48">
        <v>0</v>
      </c>
      <c r="T430" s="48">
        <v>0</v>
      </c>
      <c r="U430" s="48">
        <v>0</v>
      </c>
      <c r="V430" s="48">
        <v>0</v>
      </c>
      <c r="W430" s="49"/>
      <c r="X430" s="48">
        <v>7</v>
      </c>
      <c r="Y430" s="48">
        <v>0</v>
      </c>
      <c r="Z430" s="49"/>
      <c r="AA430" s="48">
        <v>33</v>
      </c>
      <c r="AB430" s="49"/>
      <c r="AC430" s="49"/>
      <c r="AD430" s="49"/>
      <c r="AE430" s="48">
        <v>195</v>
      </c>
      <c r="AF430" s="49"/>
      <c r="AG430" s="49"/>
      <c r="AH430" s="49"/>
      <c r="AI430" s="48">
        <v>0</v>
      </c>
      <c r="AJ430" s="49"/>
      <c r="AK430" s="48">
        <v>0</v>
      </c>
      <c r="AL430" s="40"/>
    </row>
    <row r="431" spans="1:38" ht="20.100000000000001" customHeight="1" x14ac:dyDescent="0.2">
      <c r="D431" s="2" t="s">
        <v>116</v>
      </c>
      <c r="F431" s="39">
        <v>218</v>
      </c>
      <c r="G431" s="39"/>
      <c r="H431" s="39"/>
      <c r="I431" s="39"/>
      <c r="J431" s="39">
        <v>10</v>
      </c>
      <c r="K431" s="39">
        <v>0</v>
      </c>
      <c r="L431" s="39"/>
      <c r="M431" s="39">
        <v>10</v>
      </c>
      <c r="N431" s="39"/>
      <c r="O431" s="39"/>
      <c r="P431" s="39"/>
      <c r="Q431" s="39">
        <v>0</v>
      </c>
      <c r="R431" s="39">
        <v>24</v>
      </c>
      <c r="S431" s="39">
        <v>0</v>
      </c>
      <c r="T431" s="39">
        <v>0</v>
      </c>
      <c r="U431" s="39">
        <v>0</v>
      </c>
      <c r="V431" s="39">
        <v>0</v>
      </c>
      <c r="W431" s="39"/>
      <c r="X431" s="39">
        <v>5</v>
      </c>
      <c r="Y431" s="39">
        <v>1</v>
      </c>
      <c r="Z431" s="39"/>
      <c r="AA431" s="39">
        <v>30</v>
      </c>
      <c r="AB431" s="39"/>
      <c r="AC431" s="39"/>
      <c r="AD431" s="39"/>
      <c r="AE431" s="39">
        <v>198</v>
      </c>
      <c r="AF431" s="39"/>
      <c r="AG431" s="39"/>
      <c r="AH431" s="39"/>
      <c r="AI431" s="39">
        <v>0</v>
      </c>
      <c r="AJ431" s="39"/>
      <c r="AK431" s="39">
        <v>0</v>
      </c>
      <c r="AL431" s="40"/>
    </row>
    <row r="432" spans="1:38" ht="19.5" customHeight="1" x14ac:dyDescent="0.2">
      <c r="D432" s="47" t="s">
        <v>103</v>
      </c>
      <c r="F432" s="48">
        <v>82</v>
      </c>
      <c r="G432" s="49"/>
      <c r="H432" s="49"/>
      <c r="I432" s="49"/>
      <c r="J432" s="48">
        <v>4</v>
      </c>
      <c r="K432" s="48">
        <v>0</v>
      </c>
      <c r="L432" s="49"/>
      <c r="M432" s="48">
        <v>4</v>
      </c>
      <c r="N432" s="49"/>
      <c r="O432" s="49"/>
      <c r="P432" s="49"/>
      <c r="Q432" s="48">
        <v>0</v>
      </c>
      <c r="R432" s="48">
        <v>13</v>
      </c>
      <c r="S432" s="48">
        <v>0</v>
      </c>
      <c r="T432" s="48">
        <v>0</v>
      </c>
      <c r="U432" s="48">
        <v>0</v>
      </c>
      <c r="V432" s="48">
        <v>0</v>
      </c>
      <c r="W432" s="49"/>
      <c r="X432" s="48">
        <v>1</v>
      </c>
      <c r="Y432" s="48">
        <v>0</v>
      </c>
      <c r="Z432" s="49"/>
      <c r="AA432" s="48">
        <v>14</v>
      </c>
      <c r="AB432" s="49"/>
      <c r="AC432" s="49"/>
      <c r="AD432" s="49"/>
      <c r="AE432" s="48">
        <v>72</v>
      </c>
      <c r="AF432" s="49"/>
      <c r="AG432" s="49"/>
      <c r="AH432" s="49"/>
      <c r="AI432" s="48">
        <v>0</v>
      </c>
      <c r="AJ432" s="49"/>
      <c r="AK432" s="48">
        <v>0</v>
      </c>
      <c r="AL432" s="40"/>
    </row>
    <row r="433" spans="1:38" ht="19.5" customHeight="1" x14ac:dyDescent="0.2">
      <c r="D433" s="50" t="s">
        <v>104</v>
      </c>
      <c r="F433" s="49">
        <v>0</v>
      </c>
      <c r="G433" s="49"/>
      <c r="H433" s="49"/>
      <c r="I433" s="49"/>
      <c r="J433" s="49">
        <v>0</v>
      </c>
      <c r="K433" s="49">
        <v>0</v>
      </c>
      <c r="L433" s="49"/>
      <c r="M433" s="49">
        <v>0</v>
      </c>
      <c r="N433" s="49"/>
      <c r="O433" s="49"/>
      <c r="P433" s="49"/>
      <c r="Q433" s="49">
        <v>0</v>
      </c>
      <c r="R433" s="49">
        <v>0</v>
      </c>
      <c r="S433" s="49">
        <v>0</v>
      </c>
      <c r="T433" s="49">
        <v>0</v>
      </c>
      <c r="U433" s="49">
        <v>0</v>
      </c>
      <c r="V433" s="49">
        <v>0</v>
      </c>
      <c r="W433" s="49"/>
      <c r="X433" s="49">
        <v>0</v>
      </c>
      <c r="Y433" s="49">
        <v>0</v>
      </c>
      <c r="Z433" s="49"/>
      <c r="AA433" s="49">
        <v>0</v>
      </c>
      <c r="AB433" s="49"/>
      <c r="AC433" s="49"/>
      <c r="AD433" s="49"/>
      <c r="AE433" s="49">
        <v>0</v>
      </c>
      <c r="AF433" s="49"/>
      <c r="AG433" s="49"/>
      <c r="AH433" s="49"/>
      <c r="AI433" s="49">
        <v>0</v>
      </c>
      <c r="AJ433" s="49"/>
      <c r="AK433" s="49">
        <v>0</v>
      </c>
      <c r="AL433" s="40"/>
    </row>
    <row r="434" spans="1:38" ht="19.5" customHeight="1" x14ac:dyDescent="0.2">
      <c r="D434" s="47" t="s">
        <v>105</v>
      </c>
      <c r="F434" s="48">
        <v>0</v>
      </c>
      <c r="G434" s="49"/>
      <c r="H434" s="49"/>
      <c r="I434" s="49"/>
      <c r="J434" s="48">
        <v>1</v>
      </c>
      <c r="K434" s="48">
        <v>0</v>
      </c>
      <c r="L434" s="49"/>
      <c r="M434" s="48">
        <v>1</v>
      </c>
      <c r="N434" s="49"/>
      <c r="O434" s="49"/>
      <c r="P434" s="49"/>
      <c r="Q434" s="48">
        <v>0</v>
      </c>
      <c r="R434" s="48">
        <v>0</v>
      </c>
      <c r="S434" s="48">
        <v>0</v>
      </c>
      <c r="T434" s="48">
        <v>0</v>
      </c>
      <c r="U434" s="48">
        <v>0</v>
      </c>
      <c r="V434" s="48">
        <v>0</v>
      </c>
      <c r="W434" s="49"/>
      <c r="X434" s="48">
        <v>0</v>
      </c>
      <c r="Y434" s="48">
        <v>0</v>
      </c>
      <c r="Z434" s="49"/>
      <c r="AA434" s="48">
        <v>0</v>
      </c>
      <c r="AB434" s="49"/>
      <c r="AC434" s="49"/>
      <c r="AD434" s="49"/>
      <c r="AE434" s="48">
        <v>1</v>
      </c>
      <c r="AF434" s="49"/>
      <c r="AG434" s="49"/>
      <c r="AH434" s="49"/>
      <c r="AI434" s="48">
        <v>0</v>
      </c>
      <c r="AJ434" s="49"/>
      <c r="AK434" s="48">
        <v>0</v>
      </c>
      <c r="AL434" s="40"/>
    </row>
    <row r="435" spans="1:38" ht="19.5" customHeight="1" x14ac:dyDescent="0.2">
      <c r="D435" s="50" t="s">
        <v>106</v>
      </c>
      <c r="F435" s="49">
        <v>0</v>
      </c>
      <c r="G435" s="49"/>
      <c r="H435" s="49"/>
      <c r="I435" s="49"/>
      <c r="J435" s="49">
        <v>0</v>
      </c>
      <c r="K435" s="49">
        <v>0</v>
      </c>
      <c r="L435" s="49"/>
      <c r="M435" s="49">
        <v>0</v>
      </c>
      <c r="N435" s="49"/>
      <c r="O435" s="49"/>
      <c r="P435" s="49"/>
      <c r="Q435" s="49">
        <v>0</v>
      </c>
      <c r="R435" s="49">
        <v>0</v>
      </c>
      <c r="S435" s="49">
        <v>0</v>
      </c>
      <c r="T435" s="49">
        <v>0</v>
      </c>
      <c r="U435" s="49">
        <v>0</v>
      </c>
      <c r="V435" s="49">
        <v>0</v>
      </c>
      <c r="W435" s="49"/>
      <c r="X435" s="49">
        <v>0</v>
      </c>
      <c r="Y435" s="49">
        <v>0</v>
      </c>
      <c r="Z435" s="49"/>
      <c r="AA435" s="49">
        <v>0</v>
      </c>
      <c r="AB435" s="49"/>
      <c r="AC435" s="49"/>
      <c r="AD435" s="49"/>
      <c r="AE435" s="49">
        <v>0</v>
      </c>
      <c r="AF435" s="49"/>
      <c r="AG435" s="49"/>
      <c r="AH435" s="49"/>
      <c r="AI435" s="49">
        <v>0</v>
      </c>
      <c r="AJ435" s="49"/>
      <c r="AK435" s="49">
        <v>0</v>
      </c>
      <c r="AL435" s="40"/>
    </row>
    <row r="436" spans="1:38" ht="20.100000000000001" customHeight="1" x14ac:dyDescent="0.2"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40"/>
    </row>
    <row r="437" spans="1:38" s="1" customFormat="1" ht="20.100000000000001" customHeight="1" x14ac:dyDescent="0.25">
      <c r="A437" s="3"/>
      <c r="B437" s="6"/>
      <c r="C437" s="51" t="s">
        <v>159</v>
      </c>
      <c r="D437" s="52"/>
      <c r="E437" s="5"/>
      <c r="F437" s="53">
        <v>885</v>
      </c>
      <c r="G437" s="54"/>
      <c r="H437" s="54"/>
      <c r="I437" s="54"/>
      <c r="J437" s="53">
        <v>50</v>
      </c>
      <c r="K437" s="53">
        <v>0</v>
      </c>
      <c r="L437" s="54"/>
      <c r="M437" s="53">
        <v>50</v>
      </c>
      <c r="N437" s="54"/>
      <c r="O437" s="54"/>
      <c r="P437" s="54"/>
      <c r="Q437" s="53">
        <v>1</v>
      </c>
      <c r="R437" s="53">
        <v>135</v>
      </c>
      <c r="S437" s="53">
        <v>0</v>
      </c>
      <c r="T437" s="53">
        <v>0</v>
      </c>
      <c r="U437" s="53">
        <v>0</v>
      </c>
      <c r="V437" s="53">
        <v>0</v>
      </c>
      <c r="W437" s="54"/>
      <c r="X437" s="53">
        <v>30</v>
      </c>
      <c r="Y437" s="53">
        <v>1</v>
      </c>
      <c r="Z437" s="54"/>
      <c r="AA437" s="53">
        <v>167</v>
      </c>
      <c r="AB437" s="54"/>
      <c r="AC437" s="54"/>
      <c r="AD437" s="54"/>
      <c r="AE437" s="53">
        <v>768</v>
      </c>
      <c r="AF437" s="54"/>
      <c r="AG437" s="54"/>
      <c r="AH437" s="54"/>
      <c r="AI437" s="53">
        <v>0</v>
      </c>
      <c r="AJ437" s="54"/>
      <c r="AK437" s="53">
        <v>0</v>
      </c>
      <c r="AL437" s="40"/>
    </row>
    <row r="438" spans="1:38" s="1" customFormat="1" ht="20.100000000000001" customHeight="1" x14ac:dyDescent="0.2">
      <c r="A438" s="3"/>
      <c r="B438" s="6"/>
      <c r="C438" s="3"/>
      <c r="D438" s="3"/>
      <c r="E438" s="5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40"/>
    </row>
    <row r="439" spans="1:38" s="1" customFormat="1" ht="20.100000000000001" customHeight="1" x14ac:dyDescent="0.25">
      <c r="A439" s="3"/>
      <c r="B439" s="57" t="s">
        <v>245</v>
      </c>
      <c r="C439" s="58"/>
      <c r="D439" s="58"/>
      <c r="E439" s="5"/>
      <c r="F439" s="59">
        <v>885</v>
      </c>
      <c r="G439" s="54"/>
      <c r="H439" s="54"/>
      <c r="I439" s="54"/>
      <c r="J439" s="59">
        <v>50</v>
      </c>
      <c r="K439" s="59">
        <v>0</v>
      </c>
      <c r="L439" s="54"/>
      <c r="M439" s="59">
        <v>50</v>
      </c>
      <c r="N439" s="54"/>
      <c r="O439" s="54"/>
      <c r="P439" s="54"/>
      <c r="Q439" s="59">
        <v>1</v>
      </c>
      <c r="R439" s="59">
        <v>135</v>
      </c>
      <c r="S439" s="59">
        <v>0</v>
      </c>
      <c r="T439" s="59">
        <v>0</v>
      </c>
      <c r="U439" s="59">
        <v>0</v>
      </c>
      <c r="V439" s="59">
        <v>0</v>
      </c>
      <c r="W439" s="54"/>
      <c r="X439" s="59">
        <v>30</v>
      </c>
      <c r="Y439" s="59">
        <v>1</v>
      </c>
      <c r="Z439" s="54"/>
      <c r="AA439" s="59">
        <v>167</v>
      </c>
      <c r="AB439" s="54"/>
      <c r="AC439" s="54"/>
      <c r="AD439" s="54"/>
      <c r="AE439" s="59">
        <v>768</v>
      </c>
      <c r="AF439" s="54"/>
      <c r="AG439" s="54"/>
      <c r="AH439" s="54"/>
      <c r="AI439" s="59">
        <v>0</v>
      </c>
      <c r="AJ439" s="54"/>
      <c r="AK439" s="59">
        <v>0</v>
      </c>
      <c r="AL439" s="40"/>
    </row>
    <row r="440" spans="1:38" ht="20.100000000000001" customHeight="1" x14ac:dyDescent="0.2"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40"/>
    </row>
    <row r="441" spans="1:38" ht="20.100000000000001" customHeight="1" x14ac:dyDescent="0.2">
      <c r="B441" s="6" t="s">
        <v>246</v>
      </c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40"/>
    </row>
    <row r="442" spans="1:38" ht="20.100000000000001" customHeight="1" x14ac:dyDescent="0.2">
      <c r="C442" s="3" t="s">
        <v>154</v>
      </c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40"/>
    </row>
    <row r="443" spans="1:38" ht="20.100000000000001" customHeight="1" x14ac:dyDescent="0.2">
      <c r="D443" s="2" t="s">
        <v>122</v>
      </c>
      <c r="F443" s="39">
        <v>80</v>
      </c>
      <c r="G443" s="39"/>
      <c r="H443" s="39"/>
      <c r="I443" s="39"/>
      <c r="J443" s="39">
        <v>4</v>
      </c>
      <c r="K443" s="39">
        <v>0</v>
      </c>
      <c r="L443" s="39"/>
      <c r="M443" s="39">
        <v>4</v>
      </c>
      <c r="N443" s="39"/>
      <c r="O443" s="39"/>
      <c r="P443" s="39"/>
      <c r="Q443" s="39">
        <v>0</v>
      </c>
      <c r="R443" s="39">
        <v>14</v>
      </c>
      <c r="S443" s="39">
        <v>0</v>
      </c>
      <c r="T443" s="39">
        <v>0</v>
      </c>
      <c r="U443" s="39">
        <v>0</v>
      </c>
      <c r="V443" s="39">
        <v>1</v>
      </c>
      <c r="W443" s="39"/>
      <c r="X443" s="39">
        <v>3</v>
      </c>
      <c r="Y443" s="39">
        <v>0</v>
      </c>
      <c r="Z443" s="39"/>
      <c r="AA443" s="39">
        <v>18</v>
      </c>
      <c r="AB443" s="39"/>
      <c r="AC443" s="39"/>
      <c r="AD443" s="39"/>
      <c r="AE443" s="39">
        <v>66</v>
      </c>
      <c r="AF443" s="39"/>
      <c r="AG443" s="39"/>
      <c r="AH443" s="39"/>
      <c r="AI443" s="39">
        <v>0</v>
      </c>
      <c r="AJ443" s="39"/>
      <c r="AK443" s="39">
        <v>0</v>
      </c>
      <c r="AL443" s="40"/>
    </row>
    <row r="444" spans="1:38" ht="19.5" customHeight="1" x14ac:dyDescent="0.2">
      <c r="D444" s="47" t="s">
        <v>97</v>
      </c>
      <c r="F444" s="48">
        <v>42</v>
      </c>
      <c r="G444" s="49"/>
      <c r="H444" s="49"/>
      <c r="I444" s="49"/>
      <c r="J444" s="48">
        <v>1</v>
      </c>
      <c r="K444" s="48">
        <v>0</v>
      </c>
      <c r="L444" s="49"/>
      <c r="M444" s="48">
        <v>1</v>
      </c>
      <c r="N444" s="49"/>
      <c r="O444" s="49"/>
      <c r="P444" s="49"/>
      <c r="Q444" s="48">
        <v>0</v>
      </c>
      <c r="R444" s="48">
        <v>9</v>
      </c>
      <c r="S444" s="48">
        <v>0</v>
      </c>
      <c r="T444" s="48">
        <v>0</v>
      </c>
      <c r="U444" s="48">
        <v>0</v>
      </c>
      <c r="V444" s="48">
        <v>0</v>
      </c>
      <c r="W444" s="49"/>
      <c r="X444" s="48">
        <v>1</v>
      </c>
      <c r="Y444" s="48">
        <v>0</v>
      </c>
      <c r="Z444" s="49"/>
      <c r="AA444" s="48">
        <v>10</v>
      </c>
      <c r="AB444" s="49"/>
      <c r="AC444" s="49"/>
      <c r="AD444" s="49"/>
      <c r="AE444" s="48">
        <v>33</v>
      </c>
      <c r="AF444" s="49"/>
      <c r="AG444" s="49"/>
      <c r="AH444" s="49"/>
      <c r="AI444" s="48">
        <v>0</v>
      </c>
      <c r="AJ444" s="49"/>
      <c r="AK444" s="48">
        <v>0</v>
      </c>
      <c r="AL444" s="40"/>
    </row>
    <row r="445" spans="1:38" ht="20.100000000000001" customHeight="1" x14ac:dyDescent="0.2">
      <c r="D445" s="2" t="s">
        <v>113</v>
      </c>
      <c r="F445" s="39">
        <v>115</v>
      </c>
      <c r="G445" s="39"/>
      <c r="H445" s="39"/>
      <c r="I445" s="39"/>
      <c r="J445" s="39">
        <v>0</v>
      </c>
      <c r="K445" s="39">
        <v>0</v>
      </c>
      <c r="L445" s="39"/>
      <c r="M445" s="39">
        <v>0</v>
      </c>
      <c r="N445" s="39"/>
      <c r="O445" s="39"/>
      <c r="P445" s="39"/>
      <c r="Q445" s="39">
        <v>0</v>
      </c>
      <c r="R445" s="39">
        <v>30</v>
      </c>
      <c r="S445" s="39">
        <v>0</v>
      </c>
      <c r="T445" s="39">
        <v>0</v>
      </c>
      <c r="U445" s="39">
        <v>0</v>
      </c>
      <c r="V445" s="39">
        <v>0</v>
      </c>
      <c r="W445" s="39"/>
      <c r="X445" s="39">
        <v>1</v>
      </c>
      <c r="Y445" s="39">
        <v>0</v>
      </c>
      <c r="Z445" s="39"/>
      <c r="AA445" s="39">
        <v>31</v>
      </c>
      <c r="AB445" s="39"/>
      <c r="AC445" s="39"/>
      <c r="AD445" s="39"/>
      <c r="AE445" s="39">
        <v>84</v>
      </c>
      <c r="AF445" s="39"/>
      <c r="AG445" s="39"/>
      <c r="AH445" s="39"/>
      <c r="AI445" s="39">
        <v>0</v>
      </c>
      <c r="AJ445" s="39"/>
      <c r="AK445" s="39">
        <v>0</v>
      </c>
      <c r="AL445" s="40"/>
    </row>
    <row r="446" spans="1:38" ht="19.5" customHeight="1" x14ac:dyDescent="0.2">
      <c r="D446" s="47" t="s">
        <v>136</v>
      </c>
      <c r="F446" s="48">
        <v>82</v>
      </c>
      <c r="G446" s="49"/>
      <c r="H446" s="49"/>
      <c r="I446" s="49"/>
      <c r="J446" s="48">
        <v>4</v>
      </c>
      <c r="K446" s="48">
        <v>0</v>
      </c>
      <c r="L446" s="49"/>
      <c r="M446" s="48">
        <v>4</v>
      </c>
      <c r="N446" s="49"/>
      <c r="O446" s="49"/>
      <c r="P446" s="49"/>
      <c r="Q446" s="48">
        <v>0</v>
      </c>
      <c r="R446" s="48">
        <v>22</v>
      </c>
      <c r="S446" s="48">
        <v>0</v>
      </c>
      <c r="T446" s="48">
        <v>0</v>
      </c>
      <c r="U446" s="48">
        <v>0</v>
      </c>
      <c r="V446" s="48">
        <v>0</v>
      </c>
      <c r="W446" s="49"/>
      <c r="X446" s="48">
        <v>4</v>
      </c>
      <c r="Y446" s="48">
        <v>0</v>
      </c>
      <c r="Z446" s="49"/>
      <c r="AA446" s="48">
        <v>26</v>
      </c>
      <c r="AB446" s="49"/>
      <c r="AC446" s="49"/>
      <c r="AD446" s="49"/>
      <c r="AE446" s="48">
        <v>60</v>
      </c>
      <c r="AF446" s="49"/>
      <c r="AG446" s="49"/>
      <c r="AH446" s="49"/>
      <c r="AI446" s="48">
        <v>0</v>
      </c>
      <c r="AJ446" s="49"/>
      <c r="AK446" s="48">
        <v>0</v>
      </c>
      <c r="AL446" s="40"/>
    </row>
    <row r="447" spans="1:38" ht="20.100000000000001" customHeight="1" x14ac:dyDescent="0.2">
      <c r="D447" s="2" t="s">
        <v>114</v>
      </c>
      <c r="F447" s="39">
        <v>21</v>
      </c>
      <c r="G447" s="39"/>
      <c r="H447" s="39"/>
      <c r="I447" s="39"/>
      <c r="J447" s="39">
        <v>0</v>
      </c>
      <c r="K447" s="39">
        <v>0</v>
      </c>
      <c r="L447" s="39"/>
      <c r="M447" s="39">
        <v>0</v>
      </c>
      <c r="N447" s="39"/>
      <c r="O447" s="39"/>
      <c r="P447" s="39"/>
      <c r="Q447" s="39">
        <v>0</v>
      </c>
      <c r="R447" s="39">
        <v>0</v>
      </c>
      <c r="S447" s="39">
        <v>0</v>
      </c>
      <c r="T447" s="39">
        <v>0</v>
      </c>
      <c r="U447" s="39">
        <v>0</v>
      </c>
      <c r="V447" s="39">
        <v>0</v>
      </c>
      <c r="W447" s="39"/>
      <c r="X447" s="39">
        <v>0</v>
      </c>
      <c r="Y447" s="39">
        <v>0</v>
      </c>
      <c r="Z447" s="39"/>
      <c r="AA447" s="39">
        <v>0</v>
      </c>
      <c r="AB447" s="39"/>
      <c r="AC447" s="39"/>
      <c r="AD447" s="39"/>
      <c r="AE447" s="39">
        <v>21</v>
      </c>
      <c r="AF447" s="39"/>
      <c r="AG447" s="39"/>
      <c r="AH447" s="39"/>
      <c r="AI447" s="39">
        <v>0</v>
      </c>
      <c r="AJ447" s="39"/>
      <c r="AK447" s="39">
        <v>0</v>
      </c>
      <c r="AL447" s="40"/>
    </row>
    <row r="448" spans="1:38" ht="20.100000000000001" customHeight="1" x14ac:dyDescent="0.2"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40"/>
    </row>
    <row r="449" spans="1:38" s="1" customFormat="1" ht="20.100000000000001" customHeight="1" x14ac:dyDescent="0.25">
      <c r="A449" s="3"/>
      <c r="B449" s="6"/>
      <c r="C449" s="51" t="s">
        <v>159</v>
      </c>
      <c r="D449" s="52"/>
      <c r="E449" s="5"/>
      <c r="F449" s="53">
        <v>340</v>
      </c>
      <c r="G449" s="54"/>
      <c r="H449" s="54"/>
      <c r="I449" s="54"/>
      <c r="J449" s="53">
        <v>9</v>
      </c>
      <c r="K449" s="53">
        <v>0</v>
      </c>
      <c r="L449" s="54"/>
      <c r="M449" s="53">
        <v>9</v>
      </c>
      <c r="N449" s="54"/>
      <c r="O449" s="54"/>
      <c r="P449" s="54"/>
      <c r="Q449" s="53">
        <v>0</v>
      </c>
      <c r="R449" s="53">
        <v>75</v>
      </c>
      <c r="S449" s="53">
        <v>0</v>
      </c>
      <c r="T449" s="53">
        <v>0</v>
      </c>
      <c r="U449" s="53">
        <v>0</v>
      </c>
      <c r="V449" s="53">
        <v>1</v>
      </c>
      <c r="W449" s="54"/>
      <c r="X449" s="53">
        <v>9</v>
      </c>
      <c r="Y449" s="53">
        <v>0</v>
      </c>
      <c r="Z449" s="54"/>
      <c r="AA449" s="53">
        <v>85</v>
      </c>
      <c r="AB449" s="54"/>
      <c r="AC449" s="54"/>
      <c r="AD449" s="54"/>
      <c r="AE449" s="53">
        <v>264</v>
      </c>
      <c r="AF449" s="54"/>
      <c r="AG449" s="54"/>
      <c r="AH449" s="54"/>
      <c r="AI449" s="53">
        <v>0</v>
      </c>
      <c r="AJ449" s="54"/>
      <c r="AK449" s="53">
        <v>0</v>
      </c>
      <c r="AL449" s="40"/>
    </row>
    <row r="450" spans="1:38" s="1" customFormat="1" ht="20.100000000000001" customHeight="1" x14ac:dyDescent="0.2">
      <c r="A450" s="3"/>
      <c r="B450" s="6"/>
      <c r="C450" s="3"/>
      <c r="D450" s="3"/>
      <c r="E450" s="5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40"/>
    </row>
    <row r="451" spans="1:38" s="1" customFormat="1" ht="20.100000000000001" customHeight="1" x14ac:dyDescent="0.25">
      <c r="A451" s="3"/>
      <c r="B451" s="57" t="s">
        <v>247</v>
      </c>
      <c r="C451" s="58"/>
      <c r="D451" s="58"/>
      <c r="E451" s="5"/>
      <c r="F451" s="59">
        <v>340</v>
      </c>
      <c r="G451" s="54"/>
      <c r="H451" s="54"/>
      <c r="I451" s="54"/>
      <c r="J451" s="59">
        <v>9</v>
      </c>
      <c r="K451" s="59">
        <v>0</v>
      </c>
      <c r="L451" s="54"/>
      <c r="M451" s="59">
        <v>9</v>
      </c>
      <c r="N451" s="54"/>
      <c r="O451" s="54"/>
      <c r="P451" s="54"/>
      <c r="Q451" s="59">
        <v>0</v>
      </c>
      <c r="R451" s="59">
        <v>75</v>
      </c>
      <c r="S451" s="59">
        <v>0</v>
      </c>
      <c r="T451" s="59">
        <v>0</v>
      </c>
      <c r="U451" s="59">
        <v>0</v>
      </c>
      <c r="V451" s="59">
        <v>1</v>
      </c>
      <c r="W451" s="54"/>
      <c r="X451" s="59">
        <v>9</v>
      </c>
      <c r="Y451" s="59">
        <v>0</v>
      </c>
      <c r="Z451" s="54"/>
      <c r="AA451" s="59">
        <v>85</v>
      </c>
      <c r="AB451" s="54"/>
      <c r="AC451" s="54"/>
      <c r="AD451" s="54"/>
      <c r="AE451" s="59">
        <v>264</v>
      </c>
      <c r="AF451" s="54"/>
      <c r="AG451" s="54"/>
      <c r="AH451" s="54"/>
      <c r="AI451" s="59">
        <v>0</v>
      </c>
      <c r="AJ451" s="54"/>
      <c r="AK451" s="59">
        <v>0</v>
      </c>
      <c r="AL451" s="40"/>
    </row>
    <row r="452" spans="1:38" ht="20.100000000000001" customHeight="1" x14ac:dyDescent="0.2"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40"/>
    </row>
    <row r="453" spans="1:38" ht="20.100000000000001" customHeight="1" x14ac:dyDescent="0.2">
      <c r="B453" s="6" t="s">
        <v>248</v>
      </c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40"/>
    </row>
    <row r="454" spans="1:38" ht="20.100000000000001" customHeight="1" x14ac:dyDescent="0.2">
      <c r="C454" s="3" t="s">
        <v>0</v>
      </c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40"/>
    </row>
    <row r="455" spans="1:38" ht="20.100000000000001" customHeight="1" x14ac:dyDescent="0.2">
      <c r="D455" s="2" t="s">
        <v>122</v>
      </c>
      <c r="F455" s="39">
        <v>610</v>
      </c>
      <c r="G455" s="39"/>
      <c r="H455" s="39"/>
      <c r="I455" s="39"/>
      <c r="J455" s="39">
        <v>33</v>
      </c>
      <c r="K455" s="39">
        <v>0</v>
      </c>
      <c r="L455" s="39"/>
      <c r="M455" s="39">
        <v>33</v>
      </c>
      <c r="N455" s="39"/>
      <c r="O455" s="39"/>
      <c r="P455" s="39"/>
      <c r="Q455" s="39">
        <v>0</v>
      </c>
      <c r="R455" s="39">
        <v>67</v>
      </c>
      <c r="S455" s="39">
        <v>0</v>
      </c>
      <c r="T455" s="39">
        <v>0</v>
      </c>
      <c r="U455" s="39">
        <v>0</v>
      </c>
      <c r="V455" s="39">
        <v>0</v>
      </c>
      <c r="W455" s="39"/>
      <c r="X455" s="39">
        <v>18</v>
      </c>
      <c r="Y455" s="39">
        <v>3</v>
      </c>
      <c r="Z455" s="39"/>
      <c r="AA455" s="39">
        <v>88</v>
      </c>
      <c r="AB455" s="39"/>
      <c r="AC455" s="39"/>
      <c r="AD455" s="39"/>
      <c r="AE455" s="39">
        <v>555</v>
      </c>
      <c r="AF455" s="39"/>
      <c r="AG455" s="39"/>
      <c r="AH455" s="39"/>
      <c r="AI455" s="39">
        <v>0</v>
      </c>
      <c r="AJ455" s="39"/>
      <c r="AK455" s="39">
        <v>0</v>
      </c>
      <c r="AL455" s="40"/>
    </row>
    <row r="456" spans="1:38" ht="19.5" customHeight="1" x14ac:dyDescent="0.2">
      <c r="D456" s="47" t="s">
        <v>97</v>
      </c>
      <c r="F456" s="48">
        <v>421</v>
      </c>
      <c r="G456" s="49"/>
      <c r="H456" s="49"/>
      <c r="I456" s="49"/>
      <c r="J456" s="48">
        <v>15</v>
      </c>
      <c r="K456" s="48">
        <v>0</v>
      </c>
      <c r="L456" s="49"/>
      <c r="M456" s="48">
        <v>15</v>
      </c>
      <c r="N456" s="49"/>
      <c r="O456" s="49"/>
      <c r="P456" s="49"/>
      <c r="Q456" s="48">
        <v>1</v>
      </c>
      <c r="R456" s="48">
        <v>96</v>
      </c>
      <c r="S456" s="48">
        <v>0</v>
      </c>
      <c r="T456" s="48">
        <v>0</v>
      </c>
      <c r="U456" s="48">
        <v>0</v>
      </c>
      <c r="V456" s="48">
        <v>0</v>
      </c>
      <c r="W456" s="49"/>
      <c r="X456" s="48">
        <v>13</v>
      </c>
      <c r="Y456" s="48">
        <v>1</v>
      </c>
      <c r="Z456" s="49"/>
      <c r="AA456" s="48">
        <v>111</v>
      </c>
      <c r="AB456" s="49"/>
      <c r="AC456" s="49"/>
      <c r="AD456" s="49"/>
      <c r="AE456" s="48">
        <v>325</v>
      </c>
      <c r="AF456" s="49"/>
      <c r="AG456" s="49"/>
      <c r="AH456" s="49"/>
      <c r="AI456" s="48">
        <v>0</v>
      </c>
      <c r="AJ456" s="49"/>
      <c r="AK456" s="48">
        <v>0</v>
      </c>
      <c r="AL456" s="40"/>
    </row>
    <row r="457" spans="1:38" ht="20.100000000000001" customHeight="1" x14ac:dyDescent="0.2">
      <c r="B457" s="5"/>
      <c r="D457" s="2" t="s">
        <v>113</v>
      </c>
      <c r="F457" s="39">
        <v>500</v>
      </c>
      <c r="G457" s="39"/>
      <c r="H457" s="39"/>
      <c r="I457" s="39"/>
      <c r="J457" s="39">
        <v>16</v>
      </c>
      <c r="K457" s="39">
        <v>0</v>
      </c>
      <c r="L457" s="39"/>
      <c r="M457" s="39">
        <v>16</v>
      </c>
      <c r="N457" s="39"/>
      <c r="O457" s="39"/>
      <c r="P457" s="39"/>
      <c r="Q457" s="39">
        <v>1</v>
      </c>
      <c r="R457" s="39">
        <v>100</v>
      </c>
      <c r="S457" s="39">
        <v>0</v>
      </c>
      <c r="T457" s="39">
        <v>0</v>
      </c>
      <c r="U457" s="39">
        <v>0</v>
      </c>
      <c r="V457" s="39">
        <v>0</v>
      </c>
      <c r="W457" s="39"/>
      <c r="X457" s="39">
        <v>15</v>
      </c>
      <c r="Y457" s="39">
        <v>0</v>
      </c>
      <c r="Z457" s="39"/>
      <c r="AA457" s="39">
        <v>116</v>
      </c>
      <c r="AB457" s="39"/>
      <c r="AC457" s="39"/>
      <c r="AD457" s="39"/>
      <c r="AE457" s="39">
        <v>400</v>
      </c>
      <c r="AF457" s="39"/>
      <c r="AG457" s="39"/>
      <c r="AH457" s="39"/>
      <c r="AI457" s="39">
        <v>0</v>
      </c>
      <c r="AJ457" s="39"/>
      <c r="AK457" s="39">
        <v>0</v>
      </c>
      <c r="AL457" s="40"/>
    </row>
    <row r="458" spans="1:38" ht="19.5" customHeight="1" x14ac:dyDescent="0.2">
      <c r="D458" s="47" t="s">
        <v>136</v>
      </c>
      <c r="F458" s="48">
        <v>83</v>
      </c>
      <c r="G458" s="49"/>
      <c r="H458" s="49"/>
      <c r="I458" s="49"/>
      <c r="J458" s="48">
        <v>28</v>
      </c>
      <c r="K458" s="48">
        <v>0</v>
      </c>
      <c r="L458" s="49"/>
      <c r="M458" s="48">
        <v>28</v>
      </c>
      <c r="N458" s="49"/>
      <c r="O458" s="49"/>
      <c r="P458" s="49"/>
      <c r="Q458" s="48">
        <v>22</v>
      </c>
      <c r="R458" s="48">
        <v>71</v>
      </c>
      <c r="S458" s="48">
        <v>0</v>
      </c>
      <c r="T458" s="48">
        <v>0</v>
      </c>
      <c r="U458" s="48">
        <v>0</v>
      </c>
      <c r="V458" s="48">
        <v>0</v>
      </c>
      <c r="W458" s="49"/>
      <c r="X458" s="48">
        <v>10</v>
      </c>
      <c r="Y458" s="48">
        <v>2</v>
      </c>
      <c r="Z458" s="49"/>
      <c r="AA458" s="48">
        <v>105</v>
      </c>
      <c r="AB458" s="49"/>
      <c r="AC458" s="49"/>
      <c r="AD458" s="49"/>
      <c r="AE458" s="48">
        <v>6</v>
      </c>
      <c r="AF458" s="49"/>
      <c r="AG458" s="49"/>
      <c r="AH458" s="49"/>
      <c r="AI458" s="48">
        <v>0</v>
      </c>
      <c r="AJ458" s="49"/>
      <c r="AK458" s="48">
        <v>0</v>
      </c>
      <c r="AL458" s="40"/>
    </row>
    <row r="459" spans="1:38" ht="20.100000000000001" customHeight="1" x14ac:dyDescent="0.2">
      <c r="D459" s="2" t="s">
        <v>100</v>
      </c>
      <c r="F459" s="39">
        <v>648</v>
      </c>
      <c r="G459" s="39"/>
      <c r="H459" s="39"/>
      <c r="I459" s="39"/>
      <c r="J459" s="39">
        <v>6</v>
      </c>
      <c r="K459" s="39">
        <v>0</v>
      </c>
      <c r="L459" s="39"/>
      <c r="M459" s="39">
        <v>6</v>
      </c>
      <c r="N459" s="39"/>
      <c r="O459" s="39"/>
      <c r="P459" s="39"/>
      <c r="Q459" s="39">
        <v>0</v>
      </c>
      <c r="R459" s="39">
        <v>80</v>
      </c>
      <c r="S459" s="39">
        <v>0</v>
      </c>
      <c r="T459" s="39">
        <v>0</v>
      </c>
      <c r="U459" s="39">
        <v>0</v>
      </c>
      <c r="V459" s="39">
        <v>0</v>
      </c>
      <c r="W459" s="39"/>
      <c r="X459" s="39">
        <v>4</v>
      </c>
      <c r="Y459" s="39">
        <v>0</v>
      </c>
      <c r="Z459" s="39"/>
      <c r="AA459" s="39">
        <v>84</v>
      </c>
      <c r="AB459" s="39"/>
      <c r="AC459" s="39"/>
      <c r="AD459" s="39"/>
      <c r="AE459" s="39">
        <v>570</v>
      </c>
      <c r="AF459" s="39"/>
      <c r="AG459" s="39"/>
      <c r="AH459" s="39"/>
      <c r="AI459" s="39">
        <v>0</v>
      </c>
      <c r="AJ459" s="39"/>
      <c r="AK459" s="39">
        <v>0</v>
      </c>
      <c r="AL459" s="40"/>
    </row>
    <row r="460" spans="1:38" ht="19.5" customHeight="1" x14ac:dyDescent="0.2">
      <c r="D460" s="47" t="s">
        <v>115</v>
      </c>
      <c r="F460" s="48">
        <v>409</v>
      </c>
      <c r="G460" s="49"/>
      <c r="H460" s="49"/>
      <c r="I460" s="49"/>
      <c r="J460" s="48">
        <v>17</v>
      </c>
      <c r="K460" s="48">
        <v>0</v>
      </c>
      <c r="L460" s="49"/>
      <c r="M460" s="48">
        <v>17</v>
      </c>
      <c r="N460" s="49"/>
      <c r="O460" s="49"/>
      <c r="P460" s="49"/>
      <c r="Q460" s="48">
        <v>8</v>
      </c>
      <c r="R460" s="48">
        <v>64</v>
      </c>
      <c r="S460" s="48">
        <v>0</v>
      </c>
      <c r="T460" s="48">
        <v>0</v>
      </c>
      <c r="U460" s="48">
        <v>0</v>
      </c>
      <c r="V460" s="48">
        <v>0</v>
      </c>
      <c r="W460" s="49"/>
      <c r="X460" s="48">
        <v>8</v>
      </c>
      <c r="Y460" s="48">
        <v>1</v>
      </c>
      <c r="Z460" s="49"/>
      <c r="AA460" s="48">
        <v>81</v>
      </c>
      <c r="AB460" s="49"/>
      <c r="AC460" s="49"/>
      <c r="AD460" s="49"/>
      <c r="AE460" s="48">
        <v>345</v>
      </c>
      <c r="AF460" s="49"/>
      <c r="AG460" s="49"/>
      <c r="AH460" s="49"/>
      <c r="AI460" s="48">
        <v>0</v>
      </c>
      <c r="AJ460" s="49"/>
      <c r="AK460" s="48">
        <v>0</v>
      </c>
      <c r="AL460" s="40"/>
    </row>
    <row r="461" spans="1:38" ht="20.100000000000001" customHeight="1" x14ac:dyDescent="0.2">
      <c r="D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0"/>
    </row>
    <row r="462" spans="1:38" s="1" customFormat="1" ht="20.100000000000001" customHeight="1" x14ac:dyDescent="0.25">
      <c r="A462" s="3"/>
      <c r="B462" s="6"/>
      <c r="C462" s="51" t="s">
        <v>120</v>
      </c>
      <c r="D462" s="52"/>
      <c r="E462" s="5"/>
      <c r="F462" s="53">
        <v>2671</v>
      </c>
      <c r="G462" s="54"/>
      <c r="H462" s="54"/>
      <c r="I462" s="54"/>
      <c r="J462" s="53">
        <v>115</v>
      </c>
      <c r="K462" s="53">
        <v>0</v>
      </c>
      <c r="L462" s="54"/>
      <c r="M462" s="53">
        <v>115</v>
      </c>
      <c r="N462" s="54"/>
      <c r="O462" s="54"/>
      <c r="P462" s="54"/>
      <c r="Q462" s="53">
        <v>32</v>
      </c>
      <c r="R462" s="53">
        <v>478</v>
      </c>
      <c r="S462" s="53">
        <v>0</v>
      </c>
      <c r="T462" s="53">
        <v>0</v>
      </c>
      <c r="U462" s="53">
        <v>0</v>
      </c>
      <c r="V462" s="53">
        <v>0</v>
      </c>
      <c r="W462" s="54"/>
      <c r="X462" s="53">
        <v>68</v>
      </c>
      <c r="Y462" s="53">
        <v>7</v>
      </c>
      <c r="Z462" s="54"/>
      <c r="AA462" s="53">
        <v>585</v>
      </c>
      <c r="AB462" s="54"/>
      <c r="AC462" s="54"/>
      <c r="AD462" s="54"/>
      <c r="AE462" s="53">
        <v>2201</v>
      </c>
      <c r="AF462" s="54"/>
      <c r="AG462" s="54"/>
      <c r="AH462" s="54"/>
      <c r="AI462" s="53">
        <v>0</v>
      </c>
      <c r="AJ462" s="54"/>
      <c r="AK462" s="53">
        <v>0</v>
      </c>
      <c r="AL462" s="40"/>
    </row>
    <row r="463" spans="1:38" ht="20.100000000000001" customHeight="1" x14ac:dyDescent="0.2">
      <c r="D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0"/>
    </row>
    <row r="464" spans="1:38" ht="20.100000000000001" customHeight="1" x14ac:dyDescent="0.2">
      <c r="C464" s="3" t="s">
        <v>249</v>
      </c>
      <c r="D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0"/>
    </row>
    <row r="465" spans="1:38" ht="20.100000000000001" customHeight="1" x14ac:dyDescent="0.2">
      <c r="D465" s="2" t="s">
        <v>122</v>
      </c>
      <c r="F465" s="39">
        <v>1</v>
      </c>
      <c r="G465" s="39"/>
      <c r="H465" s="39"/>
      <c r="I465" s="39"/>
      <c r="J465" s="39">
        <v>0</v>
      </c>
      <c r="K465" s="39">
        <v>0</v>
      </c>
      <c r="L465" s="39"/>
      <c r="M465" s="39">
        <v>0</v>
      </c>
      <c r="N465" s="39"/>
      <c r="O465" s="39"/>
      <c r="P465" s="39"/>
      <c r="Q465" s="39">
        <v>0</v>
      </c>
      <c r="R465" s="39">
        <v>0</v>
      </c>
      <c r="S465" s="39">
        <v>0</v>
      </c>
      <c r="T465" s="39">
        <v>0</v>
      </c>
      <c r="U465" s="39">
        <v>0</v>
      </c>
      <c r="V465" s="39">
        <v>0</v>
      </c>
      <c r="W465" s="39"/>
      <c r="X465" s="39">
        <v>0</v>
      </c>
      <c r="Y465" s="39">
        <v>0</v>
      </c>
      <c r="Z465" s="39"/>
      <c r="AA465" s="39">
        <v>0</v>
      </c>
      <c r="AB465" s="39"/>
      <c r="AC465" s="39"/>
      <c r="AD465" s="39"/>
      <c r="AE465" s="39">
        <v>1</v>
      </c>
      <c r="AF465" s="39"/>
      <c r="AG465" s="39"/>
      <c r="AH465" s="39"/>
      <c r="AI465" s="39">
        <v>0</v>
      </c>
      <c r="AJ465" s="39"/>
      <c r="AK465" s="39">
        <v>0</v>
      </c>
      <c r="AL465" s="40"/>
    </row>
    <row r="466" spans="1:38" ht="19.5" customHeight="1" x14ac:dyDescent="0.2">
      <c r="D466" s="47" t="s">
        <v>135</v>
      </c>
      <c r="F466" s="48">
        <v>0</v>
      </c>
      <c r="G466" s="49"/>
      <c r="H466" s="49"/>
      <c r="I466" s="49"/>
      <c r="J466" s="48">
        <v>0</v>
      </c>
      <c r="K466" s="48">
        <v>0</v>
      </c>
      <c r="L466" s="49"/>
      <c r="M466" s="48">
        <v>0</v>
      </c>
      <c r="N466" s="49"/>
      <c r="O466" s="49"/>
      <c r="P466" s="49"/>
      <c r="Q466" s="48">
        <v>0</v>
      </c>
      <c r="R466" s="48">
        <v>0</v>
      </c>
      <c r="S466" s="48">
        <v>0</v>
      </c>
      <c r="T466" s="48">
        <v>0</v>
      </c>
      <c r="U466" s="48">
        <v>0</v>
      </c>
      <c r="V466" s="48">
        <v>0</v>
      </c>
      <c r="W466" s="49"/>
      <c r="X466" s="48">
        <v>0</v>
      </c>
      <c r="Y466" s="48">
        <v>0</v>
      </c>
      <c r="Z466" s="49"/>
      <c r="AA466" s="48">
        <v>0</v>
      </c>
      <c r="AB466" s="49"/>
      <c r="AC466" s="49"/>
      <c r="AD466" s="49"/>
      <c r="AE466" s="48">
        <v>0</v>
      </c>
      <c r="AF466" s="49"/>
      <c r="AG466" s="49"/>
      <c r="AH466" s="49"/>
      <c r="AI466" s="48">
        <v>0</v>
      </c>
      <c r="AJ466" s="49"/>
      <c r="AK466" s="48">
        <v>0</v>
      </c>
      <c r="AL466" s="40"/>
    </row>
    <row r="467" spans="1:38" ht="20.100000000000001" customHeight="1" x14ac:dyDescent="0.2">
      <c r="B467" s="5"/>
      <c r="D467" s="2" t="s">
        <v>113</v>
      </c>
      <c r="F467" s="39">
        <v>0</v>
      </c>
      <c r="G467" s="39"/>
      <c r="H467" s="39"/>
      <c r="I467" s="39"/>
      <c r="J467" s="39">
        <v>0</v>
      </c>
      <c r="K467" s="39">
        <v>0</v>
      </c>
      <c r="L467" s="39"/>
      <c r="M467" s="39">
        <v>0</v>
      </c>
      <c r="N467" s="39"/>
      <c r="O467" s="39"/>
      <c r="P467" s="39"/>
      <c r="Q467" s="39">
        <v>0</v>
      </c>
      <c r="R467" s="39">
        <v>0</v>
      </c>
      <c r="S467" s="39">
        <v>0</v>
      </c>
      <c r="T467" s="39">
        <v>0</v>
      </c>
      <c r="U467" s="39">
        <v>0</v>
      </c>
      <c r="V467" s="39">
        <v>0</v>
      </c>
      <c r="W467" s="39"/>
      <c r="X467" s="39">
        <v>0</v>
      </c>
      <c r="Y467" s="39">
        <v>0</v>
      </c>
      <c r="Z467" s="39"/>
      <c r="AA467" s="39">
        <v>0</v>
      </c>
      <c r="AB467" s="39"/>
      <c r="AC467" s="39"/>
      <c r="AD467" s="39"/>
      <c r="AE467" s="39">
        <v>0</v>
      </c>
      <c r="AF467" s="39"/>
      <c r="AG467" s="39"/>
      <c r="AH467" s="39"/>
      <c r="AI467" s="39">
        <v>0</v>
      </c>
      <c r="AJ467" s="39"/>
      <c r="AK467" s="39">
        <v>0</v>
      </c>
      <c r="AL467" s="40"/>
    </row>
    <row r="468" spans="1:38" ht="19.5" customHeight="1" x14ac:dyDescent="0.2">
      <c r="D468" s="47" t="s">
        <v>136</v>
      </c>
      <c r="F468" s="48">
        <v>0</v>
      </c>
      <c r="G468" s="49"/>
      <c r="H468" s="49"/>
      <c r="I468" s="49"/>
      <c r="J468" s="48">
        <v>0</v>
      </c>
      <c r="K468" s="48">
        <v>0</v>
      </c>
      <c r="L468" s="49"/>
      <c r="M468" s="48">
        <v>0</v>
      </c>
      <c r="N468" s="49"/>
      <c r="O468" s="49"/>
      <c r="P468" s="49"/>
      <c r="Q468" s="48">
        <v>0</v>
      </c>
      <c r="R468" s="48">
        <v>0</v>
      </c>
      <c r="S468" s="48">
        <v>0</v>
      </c>
      <c r="T468" s="48">
        <v>0</v>
      </c>
      <c r="U468" s="48">
        <v>0</v>
      </c>
      <c r="V468" s="48">
        <v>0</v>
      </c>
      <c r="W468" s="49"/>
      <c r="X468" s="48">
        <v>0</v>
      </c>
      <c r="Y468" s="48">
        <v>0</v>
      </c>
      <c r="Z468" s="49"/>
      <c r="AA468" s="48">
        <v>0</v>
      </c>
      <c r="AB468" s="49"/>
      <c r="AC468" s="49"/>
      <c r="AD468" s="49"/>
      <c r="AE468" s="48">
        <v>0</v>
      </c>
      <c r="AF468" s="49"/>
      <c r="AG468" s="49"/>
      <c r="AH468" s="49"/>
      <c r="AI468" s="48">
        <v>0</v>
      </c>
      <c r="AJ468" s="49"/>
      <c r="AK468" s="48">
        <v>0</v>
      </c>
      <c r="AL468" s="40"/>
    </row>
    <row r="469" spans="1:38" ht="20.100000000000001" customHeight="1" x14ac:dyDescent="0.2">
      <c r="B469" s="5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40"/>
    </row>
    <row r="470" spans="1:38" s="1" customFormat="1" ht="20.100000000000001" customHeight="1" x14ac:dyDescent="0.25">
      <c r="A470" s="3"/>
      <c r="B470" s="6"/>
      <c r="C470" s="51" t="s">
        <v>250</v>
      </c>
      <c r="D470" s="52"/>
      <c r="E470" s="5"/>
      <c r="F470" s="53">
        <v>1</v>
      </c>
      <c r="G470" s="54"/>
      <c r="H470" s="54"/>
      <c r="I470" s="54"/>
      <c r="J470" s="53">
        <v>0</v>
      </c>
      <c r="K470" s="53">
        <v>0</v>
      </c>
      <c r="L470" s="54"/>
      <c r="M470" s="53">
        <v>0</v>
      </c>
      <c r="N470" s="54"/>
      <c r="O470" s="54"/>
      <c r="P470" s="54"/>
      <c r="Q470" s="53">
        <v>0</v>
      </c>
      <c r="R470" s="53">
        <v>0</v>
      </c>
      <c r="S470" s="53">
        <v>0</v>
      </c>
      <c r="T470" s="53">
        <v>0</v>
      </c>
      <c r="U470" s="53">
        <v>0</v>
      </c>
      <c r="V470" s="53">
        <v>0</v>
      </c>
      <c r="W470" s="54"/>
      <c r="X470" s="53">
        <v>0</v>
      </c>
      <c r="Y470" s="53">
        <v>0</v>
      </c>
      <c r="Z470" s="54"/>
      <c r="AA470" s="53">
        <v>0</v>
      </c>
      <c r="AB470" s="54"/>
      <c r="AC470" s="54"/>
      <c r="AD470" s="54"/>
      <c r="AE470" s="53">
        <v>1</v>
      </c>
      <c r="AF470" s="54"/>
      <c r="AG470" s="54"/>
      <c r="AH470" s="54"/>
      <c r="AI470" s="53">
        <v>0</v>
      </c>
      <c r="AJ470" s="54"/>
      <c r="AK470" s="53">
        <v>0</v>
      </c>
      <c r="AL470" s="40"/>
    </row>
    <row r="471" spans="1:38" ht="20.100000000000001" customHeight="1" x14ac:dyDescent="0.2">
      <c r="B471" s="5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40"/>
    </row>
    <row r="472" spans="1:38" ht="20.100000000000001" customHeight="1" x14ac:dyDescent="0.2">
      <c r="B472" s="5"/>
      <c r="C472" s="3" t="s">
        <v>154</v>
      </c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40"/>
    </row>
    <row r="473" spans="1:38" ht="20.100000000000001" customHeight="1" x14ac:dyDescent="0.2">
      <c r="B473" s="5"/>
      <c r="D473" s="60" t="s">
        <v>251</v>
      </c>
      <c r="F473" s="39">
        <v>1599</v>
      </c>
      <c r="G473" s="39"/>
      <c r="H473" s="39"/>
      <c r="I473" s="39"/>
      <c r="J473" s="39">
        <v>1</v>
      </c>
      <c r="K473" s="39">
        <v>0</v>
      </c>
      <c r="L473" s="39"/>
      <c r="M473" s="39">
        <v>1</v>
      </c>
      <c r="N473" s="39"/>
      <c r="O473" s="39"/>
      <c r="P473" s="39"/>
      <c r="Q473" s="39">
        <v>0</v>
      </c>
      <c r="R473" s="39">
        <v>177</v>
      </c>
      <c r="S473" s="39">
        <v>0</v>
      </c>
      <c r="T473" s="39">
        <v>0</v>
      </c>
      <c r="U473" s="39">
        <v>0</v>
      </c>
      <c r="V473" s="39">
        <v>0</v>
      </c>
      <c r="W473" s="39"/>
      <c r="X473" s="39">
        <v>10</v>
      </c>
      <c r="Y473" s="39">
        <v>0</v>
      </c>
      <c r="Z473" s="39"/>
      <c r="AA473" s="39">
        <v>187</v>
      </c>
      <c r="AB473" s="39"/>
      <c r="AC473" s="39"/>
      <c r="AD473" s="39"/>
      <c r="AE473" s="39">
        <v>1413</v>
      </c>
      <c r="AF473" s="39"/>
      <c r="AG473" s="39"/>
      <c r="AH473" s="39"/>
      <c r="AI473" s="39">
        <v>0</v>
      </c>
      <c r="AJ473" s="39"/>
      <c r="AK473" s="39">
        <v>0</v>
      </c>
      <c r="AL473" s="40"/>
    </row>
    <row r="474" spans="1:38" ht="19.5" customHeight="1" x14ac:dyDescent="0.2">
      <c r="D474" s="47" t="s">
        <v>252</v>
      </c>
      <c r="F474" s="48">
        <v>351</v>
      </c>
      <c r="G474" s="49"/>
      <c r="H474" s="49"/>
      <c r="I474" s="49"/>
      <c r="J474" s="48">
        <v>6</v>
      </c>
      <c r="K474" s="48">
        <v>0</v>
      </c>
      <c r="L474" s="49"/>
      <c r="M474" s="48">
        <v>6</v>
      </c>
      <c r="N474" s="49"/>
      <c r="O474" s="49"/>
      <c r="P474" s="49"/>
      <c r="Q474" s="48">
        <v>11</v>
      </c>
      <c r="R474" s="48">
        <v>82</v>
      </c>
      <c r="S474" s="48">
        <v>0</v>
      </c>
      <c r="T474" s="48">
        <v>0</v>
      </c>
      <c r="U474" s="48">
        <v>0</v>
      </c>
      <c r="V474" s="48">
        <v>0</v>
      </c>
      <c r="W474" s="49"/>
      <c r="X474" s="48">
        <v>9</v>
      </c>
      <c r="Y474" s="48">
        <v>0</v>
      </c>
      <c r="Z474" s="49"/>
      <c r="AA474" s="48">
        <v>102</v>
      </c>
      <c r="AB474" s="49"/>
      <c r="AC474" s="49"/>
      <c r="AD474" s="49"/>
      <c r="AE474" s="48">
        <v>255</v>
      </c>
      <c r="AF474" s="49"/>
      <c r="AG474" s="49"/>
      <c r="AH474" s="49"/>
      <c r="AI474" s="48">
        <v>0</v>
      </c>
      <c r="AJ474" s="49"/>
      <c r="AK474" s="48">
        <v>0</v>
      </c>
      <c r="AL474" s="40"/>
    </row>
    <row r="475" spans="1:38" ht="20.100000000000001" customHeight="1" x14ac:dyDescent="0.2">
      <c r="B475" s="5"/>
      <c r="D475" s="60" t="s">
        <v>253</v>
      </c>
      <c r="F475" s="39">
        <v>403</v>
      </c>
      <c r="G475" s="39"/>
      <c r="H475" s="39"/>
      <c r="I475" s="39"/>
      <c r="J475" s="39">
        <v>4</v>
      </c>
      <c r="K475" s="39">
        <v>0</v>
      </c>
      <c r="L475" s="39"/>
      <c r="M475" s="39">
        <v>4</v>
      </c>
      <c r="N475" s="39"/>
      <c r="O475" s="39"/>
      <c r="P475" s="39"/>
      <c r="Q475" s="39">
        <v>41</v>
      </c>
      <c r="R475" s="39">
        <v>8</v>
      </c>
      <c r="S475" s="39">
        <v>0</v>
      </c>
      <c r="T475" s="39">
        <v>0</v>
      </c>
      <c r="U475" s="39">
        <v>0</v>
      </c>
      <c r="V475" s="39">
        <v>301</v>
      </c>
      <c r="W475" s="39"/>
      <c r="X475" s="39">
        <v>11</v>
      </c>
      <c r="Y475" s="39">
        <v>0</v>
      </c>
      <c r="Z475" s="39"/>
      <c r="AA475" s="39">
        <v>361</v>
      </c>
      <c r="AB475" s="39"/>
      <c r="AC475" s="39"/>
      <c r="AD475" s="39"/>
      <c r="AE475" s="39">
        <v>46</v>
      </c>
      <c r="AF475" s="39"/>
      <c r="AG475" s="39"/>
      <c r="AH475" s="39"/>
      <c r="AI475" s="39">
        <v>0</v>
      </c>
      <c r="AJ475" s="39"/>
      <c r="AK475" s="39">
        <v>0</v>
      </c>
      <c r="AL475" s="40"/>
    </row>
    <row r="476" spans="1:38" ht="19.5" customHeight="1" x14ac:dyDescent="0.2">
      <c r="D476" s="47" t="s">
        <v>254</v>
      </c>
      <c r="F476" s="48">
        <v>409</v>
      </c>
      <c r="G476" s="49"/>
      <c r="H476" s="49"/>
      <c r="I476" s="49"/>
      <c r="J476" s="48">
        <v>13</v>
      </c>
      <c r="K476" s="48">
        <v>0</v>
      </c>
      <c r="L476" s="49"/>
      <c r="M476" s="48">
        <v>13</v>
      </c>
      <c r="N476" s="49"/>
      <c r="O476" s="49"/>
      <c r="P476" s="49"/>
      <c r="Q476" s="48">
        <v>1</v>
      </c>
      <c r="R476" s="48">
        <v>43</v>
      </c>
      <c r="S476" s="48">
        <v>0</v>
      </c>
      <c r="T476" s="48">
        <v>0</v>
      </c>
      <c r="U476" s="48">
        <v>0</v>
      </c>
      <c r="V476" s="48">
        <v>0</v>
      </c>
      <c r="W476" s="49"/>
      <c r="X476" s="48">
        <v>13</v>
      </c>
      <c r="Y476" s="48">
        <v>0</v>
      </c>
      <c r="Z476" s="49"/>
      <c r="AA476" s="48">
        <v>57</v>
      </c>
      <c r="AB476" s="49"/>
      <c r="AC476" s="49"/>
      <c r="AD476" s="49"/>
      <c r="AE476" s="48">
        <v>365</v>
      </c>
      <c r="AF476" s="49"/>
      <c r="AG476" s="49"/>
      <c r="AH476" s="49"/>
      <c r="AI476" s="48">
        <v>0</v>
      </c>
      <c r="AJ476" s="49"/>
      <c r="AK476" s="48">
        <v>0</v>
      </c>
      <c r="AL476" s="40"/>
    </row>
    <row r="477" spans="1:38" ht="20.100000000000001" customHeight="1" x14ac:dyDescent="0.2">
      <c r="D477" s="60" t="s">
        <v>255</v>
      </c>
      <c r="F477" s="39">
        <v>344</v>
      </c>
      <c r="G477" s="39"/>
      <c r="H477" s="39"/>
      <c r="I477" s="39"/>
      <c r="J477" s="39">
        <v>12</v>
      </c>
      <c r="K477" s="39">
        <v>0</v>
      </c>
      <c r="L477" s="39"/>
      <c r="M477" s="39">
        <v>12</v>
      </c>
      <c r="N477" s="39"/>
      <c r="O477" s="39"/>
      <c r="P477" s="39"/>
      <c r="Q477" s="39">
        <v>0</v>
      </c>
      <c r="R477" s="39">
        <v>48</v>
      </c>
      <c r="S477" s="39">
        <v>0</v>
      </c>
      <c r="T477" s="39">
        <v>0</v>
      </c>
      <c r="U477" s="39">
        <v>0</v>
      </c>
      <c r="V477" s="39">
        <v>0</v>
      </c>
      <c r="W477" s="39"/>
      <c r="X477" s="39">
        <v>3</v>
      </c>
      <c r="Y477" s="39">
        <v>1</v>
      </c>
      <c r="Z477" s="39"/>
      <c r="AA477" s="39">
        <v>52</v>
      </c>
      <c r="AB477" s="39"/>
      <c r="AC477" s="39"/>
      <c r="AD477" s="39"/>
      <c r="AE477" s="39">
        <v>304</v>
      </c>
      <c r="AF477" s="39"/>
      <c r="AG477" s="39"/>
      <c r="AH477" s="39"/>
      <c r="AI477" s="39">
        <v>0</v>
      </c>
      <c r="AJ477" s="39"/>
      <c r="AK477" s="39">
        <v>0</v>
      </c>
      <c r="AL477" s="40"/>
    </row>
    <row r="478" spans="1:38" ht="19.5" customHeight="1" x14ac:dyDescent="0.2">
      <c r="D478" s="47" t="s">
        <v>256</v>
      </c>
      <c r="F478" s="48">
        <v>333</v>
      </c>
      <c r="G478" s="49"/>
      <c r="H478" s="49"/>
      <c r="I478" s="49"/>
      <c r="J478" s="48">
        <v>4</v>
      </c>
      <c r="K478" s="48">
        <v>0</v>
      </c>
      <c r="L478" s="49"/>
      <c r="M478" s="48">
        <v>4</v>
      </c>
      <c r="N478" s="49"/>
      <c r="O478" s="49"/>
      <c r="P478" s="49"/>
      <c r="Q478" s="48">
        <v>0</v>
      </c>
      <c r="R478" s="48">
        <v>86</v>
      </c>
      <c r="S478" s="48">
        <v>0</v>
      </c>
      <c r="T478" s="48">
        <v>0</v>
      </c>
      <c r="U478" s="48">
        <v>0</v>
      </c>
      <c r="V478" s="48">
        <v>0</v>
      </c>
      <c r="W478" s="49"/>
      <c r="X478" s="48">
        <v>15</v>
      </c>
      <c r="Y478" s="48">
        <v>0</v>
      </c>
      <c r="Z478" s="49"/>
      <c r="AA478" s="48">
        <v>101</v>
      </c>
      <c r="AB478" s="49"/>
      <c r="AC478" s="49"/>
      <c r="AD478" s="49"/>
      <c r="AE478" s="48">
        <v>236</v>
      </c>
      <c r="AF478" s="49"/>
      <c r="AG478" s="49"/>
      <c r="AH478" s="49"/>
      <c r="AI478" s="48">
        <v>0</v>
      </c>
      <c r="AJ478" s="49"/>
      <c r="AK478" s="48">
        <v>0</v>
      </c>
      <c r="AL478" s="40"/>
    </row>
    <row r="479" spans="1:38" ht="20.100000000000001" customHeight="1" x14ac:dyDescent="0.2">
      <c r="D479" s="60" t="s">
        <v>257</v>
      </c>
      <c r="F479" s="39">
        <v>334</v>
      </c>
      <c r="G479" s="39"/>
      <c r="H479" s="39"/>
      <c r="I479" s="39"/>
      <c r="J479" s="39">
        <v>8</v>
      </c>
      <c r="K479" s="39">
        <v>0</v>
      </c>
      <c r="L479" s="39"/>
      <c r="M479" s="39">
        <v>8</v>
      </c>
      <c r="N479" s="39"/>
      <c r="O479" s="39"/>
      <c r="P479" s="39"/>
      <c r="Q479" s="39">
        <v>0</v>
      </c>
      <c r="R479" s="39">
        <v>80</v>
      </c>
      <c r="S479" s="39">
        <v>0</v>
      </c>
      <c r="T479" s="39">
        <v>0</v>
      </c>
      <c r="U479" s="39">
        <v>0</v>
      </c>
      <c r="V479" s="39">
        <v>0</v>
      </c>
      <c r="W479" s="39"/>
      <c r="X479" s="39">
        <v>10</v>
      </c>
      <c r="Y479" s="39">
        <v>1</v>
      </c>
      <c r="Z479" s="39"/>
      <c r="AA479" s="39">
        <v>91</v>
      </c>
      <c r="AB479" s="39"/>
      <c r="AC479" s="39"/>
      <c r="AD479" s="39"/>
      <c r="AE479" s="39">
        <v>251</v>
      </c>
      <c r="AF479" s="39"/>
      <c r="AG479" s="39"/>
      <c r="AH479" s="39"/>
      <c r="AI479" s="39">
        <v>0</v>
      </c>
      <c r="AJ479" s="39"/>
      <c r="AK479" s="39">
        <v>0</v>
      </c>
      <c r="AL479" s="40"/>
    </row>
    <row r="480" spans="1:38" ht="19.5" customHeight="1" x14ac:dyDescent="0.2">
      <c r="D480" s="47" t="s">
        <v>258</v>
      </c>
      <c r="F480" s="48">
        <v>123</v>
      </c>
      <c r="G480" s="49"/>
      <c r="H480" s="49"/>
      <c r="I480" s="49"/>
      <c r="J480" s="48">
        <v>7</v>
      </c>
      <c r="K480" s="48">
        <v>0</v>
      </c>
      <c r="L480" s="49"/>
      <c r="M480" s="48">
        <v>7</v>
      </c>
      <c r="N480" s="49"/>
      <c r="O480" s="49"/>
      <c r="P480" s="49"/>
      <c r="Q480" s="48">
        <v>1</v>
      </c>
      <c r="R480" s="48">
        <v>25</v>
      </c>
      <c r="S480" s="48">
        <v>0</v>
      </c>
      <c r="T480" s="48">
        <v>0</v>
      </c>
      <c r="U480" s="48">
        <v>0</v>
      </c>
      <c r="V480" s="48">
        <v>0</v>
      </c>
      <c r="W480" s="49"/>
      <c r="X480" s="48">
        <v>6</v>
      </c>
      <c r="Y480" s="48">
        <v>0</v>
      </c>
      <c r="Z480" s="49"/>
      <c r="AA480" s="48">
        <v>32</v>
      </c>
      <c r="AB480" s="49"/>
      <c r="AC480" s="49"/>
      <c r="AD480" s="49"/>
      <c r="AE480" s="48">
        <v>98</v>
      </c>
      <c r="AF480" s="49"/>
      <c r="AG480" s="49"/>
      <c r="AH480" s="49"/>
      <c r="AI480" s="48">
        <v>0</v>
      </c>
      <c r="AJ480" s="49"/>
      <c r="AK480" s="48">
        <v>0</v>
      </c>
      <c r="AL480" s="40"/>
    </row>
    <row r="481" spans="1:38" ht="20.100000000000001" customHeight="1" x14ac:dyDescent="0.2">
      <c r="D481" s="60" t="s">
        <v>259</v>
      </c>
      <c r="F481" s="39">
        <v>83</v>
      </c>
      <c r="G481" s="39"/>
      <c r="H481" s="39"/>
      <c r="I481" s="39"/>
      <c r="J481" s="39">
        <v>3</v>
      </c>
      <c r="K481" s="39">
        <v>0</v>
      </c>
      <c r="L481" s="39"/>
      <c r="M481" s="39">
        <v>3</v>
      </c>
      <c r="N481" s="39"/>
      <c r="O481" s="39"/>
      <c r="P481" s="39"/>
      <c r="Q481" s="39">
        <v>0</v>
      </c>
      <c r="R481" s="39">
        <v>13</v>
      </c>
      <c r="S481" s="39">
        <v>0</v>
      </c>
      <c r="T481" s="39">
        <v>0</v>
      </c>
      <c r="U481" s="39">
        <v>0</v>
      </c>
      <c r="V481" s="39">
        <v>0</v>
      </c>
      <c r="W481" s="39"/>
      <c r="X481" s="39">
        <v>9</v>
      </c>
      <c r="Y481" s="39">
        <v>0</v>
      </c>
      <c r="Z481" s="39"/>
      <c r="AA481" s="39">
        <v>22</v>
      </c>
      <c r="AB481" s="39"/>
      <c r="AC481" s="39"/>
      <c r="AD481" s="39"/>
      <c r="AE481" s="39">
        <v>64</v>
      </c>
      <c r="AF481" s="39"/>
      <c r="AG481" s="39"/>
      <c r="AH481" s="39"/>
      <c r="AI481" s="39">
        <v>0</v>
      </c>
      <c r="AJ481" s="39"/>
      <c r="AK481" s="39">
        <v>0</v>
      </c>
      <c r="AL481" s="40"/>
    </row>
    <row r="482" spans="1:38" ht="20.100000000000001" customHeight="1" x14ac:dyDescent="0.2"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40"/>
    </row>
    <row r="483" spans="1:38" s="1" customFormat="1" ht="20.100000000000001" customHeight="1" x14ac:dyDescent="0.25">
      <c r="A483" s="3"/>
      <c r="B483" s="6"/>
      <c r="C483" s="51" t="s">
        <v>159</v>
      </c>
      <c r="D483" s="52"/>
      <c r="E483" s="5"/>
      <c r="F483" s="53">
        <v>3979</v>
      </c>
      <c r="G483" s="54"/>
      <c r="H483" s="54"/>
      <c r="I483" s="54"/>
      <c r="J483" s="53">
        <v>58</v>
      </c>
      <c r="K483" s="53">
        <v>0</v>
      </c>
      <c r="L483" s="54"/>
      <c r="M483" s="53">
        <v>58</v>
      </c>
      <c r="N483" s="54"/>
      <c r="O483" s="54"/>
      <c r="P483" s="54"/>
      <c r="Q483" s="53">
        <v>54</v>
      </c>
      <c r="R483" s="53">
        <v>562</v>
      </c>
      <c r="S483" s="53">
        <v>0</v>
      </c>
      <c r="T483" s="53">
        <v>0</v>
      </c>
      <c r="U483" s="53">
        <v>0</v>
      </c>
      <c r="V483" s="53">
        <v>301</v>
      </c>
      <c r="W483" s="54"/>
      <c r="X483" s="53">
        <v>86</v>
      </c>
      <c r="Y483" s="53">
        <v>2</v>
      </c>
      <c r="Z483" s="54"/>
      <c r="AA483" s="53">
        <v>1005</v>
      </c>
      <c r="AB483" s="54"/>
      <c r="AC483" s="54"/>
      <c r="AD483" s="54"/>
      <c r="AE483" s="53">
        <v>3032</v>
      </c>
      <c r="AF483" s="54"/>
      <c r="AG483" s="54"/>
      <c r="AH483" s="54"/>
      <c r="AI483" s="53">
        <v>0</v>
      </c>
      <c r="AJ483" s="54"/>
      <c r="AK483" s="53">
        <v>0</v>
      </c>
      <c r="AL483" s="40"/>
    </row>
    <row r="484" spans="1:38" s="1" customFormat="1" ht="20.100000000000001" customHeight="1" x14ac:dyDescent="0.2">
      <c r="A484" s="3"/>
      <c r="B484" s="6"/>
      <c r="C484" s="3"/>
      <c r="D484" s="3"/>
      <c r="E484" s="5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40"/>
    </row>
    <row r="485" spans="1:38" s="1" customFormat="1" ht="20.100000000000001" customHeight="1" x14ac:dyDescent="0.25">
      <c r="A485" s="3"/>
      <c r="B485" s="57" t="s">
        <v>260</v>
      </c>
      <c r="C485" s="58"/>
      <c r="D485" s="58"/>
      <c r="E485" s="5"/>
      <c r="F485" s="59">
        <v>6651</v>
      </c>
      <c r="G485" s="54"/>
      <c r="H485" s="54"/>
      <c r="I485" s="54"/>
      <c r="J485" s="59">
        <v>173</v>
      </c>
      <c r="K485" s="59">
        <v>0</v>
      </c>
      <c r="L485" s="54"/>
      <c r="M485" s="59">
        <v>173</v>
      </c>
      <c r="N485" s="54"/>
      <c r="O485" s="54"/>
      <c r="P485" s="54"/>
      <c r="Q485" s="59">
        <v>86</v>
      </c>
      <c r="R485" s="59">
        <v>1040</v>
      </c>
      <c r="S485" s="59">
        <v>0</v>
      </c>
      <c r="T485" s="59">
        <v>0</v>
      </c>
      <c r="U485" s="59">
        <v>0</v>
      </c>
      <c r="V485" s="59">
        <v>301</v>
      </c>
      <c r="W485" s="54"/>
      <c r="X485" s="59">
        <v>154</v>
      </c>
      <c r="Y485" s="59">
        <v>9</v>
      </c>
      <c r="Z485" s="54"/>
      <c r="AA485" s="59">
        <v>1590</v>
      </c>
      <c r="AB485" s="54"/>
      <c r="AC485" s="54"/>
      <c r="AD485" s="54"/>
      <c r="AE485" s="59">
        <v>5234</v>
      </c>
      <c r="AF485" s="54"/>
      <c r="AG485" s="54"/>
      <c r="AH485" s="54"/>
      <c r="AI485" s="59">
        <v>0</v>
      </c>
      <c r="AJ485" s="54"/>
      <c r="AK485" s="59">
        <v>0</v>
      </c>
      <c r="AL485" s="40"/>
    </row>
    <row r="486" spans="1:38" ht="20.100000000000001" customHeight="1" x14ac:dyDescent="0.2"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40"/>
    </row>
    <row r="487" spans="1:38" ht="20.100000000000001" customHeight="1" x14ac:dyDescent="0.2">
      <c r="B487" s="6" t="s">
        <v>261</v>
      </c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40"/>
    </row>
    <row r="488" spans="1:38" ht="20.100000000000001" customHeight="1" x14ac:dyDescent="0.2">
      <c r="C488" s="3" t="s">
        <v>154</v>
      </c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40"/>
    </row>
    <row r="489" spans="1:38" ht="20.100000000000001" customHeight="1" x14ac:dyDescent="0.2">
      <c r="D489" s="2" t="s">
        <v>96</v>
      </c>
      <c r="F489" s="39">
        <v>84</v>
      </c>
      <c r="G489" s="39"/>
      <c r="H489" s="39"/>
      <c r="I489" s="39"/>
      <c r="J489" s="39">
        <v>2</v>
      </c>
      <c r="K489" s="39">
        <v>0</v>
      </c>
      <c r="L489" s="39"/>
      <c r="M489" s="39">
        <v>2</v>
      </c>
      <c r="N489" s="39"/>
      <c r="O489" s="39"/>
      <c r="P489" s="39"/>
      <c r="Q489" s="39">
        <v>0</v>
      </c>
      <c r="R489" s="39">
        <v>19</v>
      </c>
      <c r="S489" s="39">
        <v>0</v>
      </c>
      <c r="T489" s="39">
        <v>0</v>
      </c>
      <c r="U489" s="39">
        <v>0</v>
      </c>
      <c r="V489" s="39">
        <v>0</v>
      </c>
      <c r="W489" s="39"/>
      <c r="X489" s="39">
        <v>2</v>
      </c>
      <c r="Y489" s="39">
        <v>0</v>
      </c>
      <c r="Z489" s="39"/>
      <c r="AA489" s="39">
        <v>21</v>
      </c>
      <c r="AB489" s="39"/>
      <c r="AC489" s="39"/>
      <c r="AD489" s="39"/>
      <c r="AE489" s="39">
        <v>65</v>
      </c>
      <c r="AF489" s="39"/>
      <c r="AG489" s="39"/>
      <c r="AH489" s="39"/>
      <c r="AI489" s="39">
        <v>0</v>
      </c>
      <c r="AJ489" s="39"/>
      <c r="AK489" s="39">
        <v>0</v>
      </c>
      <c r="AL489" s="40"/>
    </row>
    <row r="490" spans="1:38" ht="19.5" customHeight="1" x14ac:dyDescent="0.2">
      <c r="D490" s="47" t="s">
        <v>97</v>
      </c>
      <c r="F490" s="48">
        <v>20</v>
      </c>
      <c r="G490" s="49"/>
      <c r="H490" s="49"/>
      <c r="I490" s="49"/>
      <c r="J490" s="48">
        <v>0</v>
      </c>
      <c r="K490" s="48">
        <v>0</v>
      </c>
      <c r="L490" s="49"/>
      <c r="M490" s="48">
        <v>0</v>
      </c>
      <c r="N490" s="49"/>
      <c r="O490" s="49"/>
      <c r="P490" s="49"/>
      <c r="Q490" s="48">
        <v>2</v>
      </c>
      <c r="R490" s="48">
        <v>6</v>
      </c>
      <c r="S490" s="48">
        <v>0</v>
      </c>
      <c r="T490" s="48">
        <v>0</v>
      </c>
      <c r="U490" s="48">
        <v>0</v>
      </c>
      <c r="V490" s="48">
        <v>0</v>
      </c>
      <c r="W490" s="49"/>
      <c r="X490" s="48">
        <v>1</v>
      </c>
      <c r="Y490" s="48">
        <v>0</v>
      </c>
      <c r="Z490" s="49"/>
      <c r="AA490" s="48">
        <v>9</v>
      </c>
      <c r="AB490" s="49"/>
      <c r="AC490" s="49"/>
      <c r="AD490" s="49"/>
      <c r="AE490" s="48">
        <v>11</v>
      </c>
      <c r="AF490" s="49"/>
      <c r="AG490" s="49"/>
      <c r="AH490" s="49"/>
      <c r="AI490" s="48">
        <v>0</v>
      </c>
      <c r="AJ490" s="49"/>
      <c r="AK490" s="48">
        <v>0</v>
      </c>
      <c r="AL490" s="40"/>
    </row>
    <row r="491" spans="1:38" ht="20.100000000000001" customHeight="1" x14ac:dyDescent="0.2">
      <c r="B491" s="5"/>
      <c r="D491" s="2" t="s">
        <v>113</v>
      </c>
      <c r="F491" s="39">
        <v>156</v>
      </c>
      <c r="G491" s="39"/>
      <c r="H491" s="39"/>
      <c r="I491" s="39"/>
      <c r="J491" s="39">
        <v>0</v>
      </c>
      <c r="K491" s="39">
        <v>0</v>
      </c>
      <c r="L491" s="39"/>
      <c r="M491" s="39">
        <v>0</v>
      </c>
      <c r="N491" s="39"/>
      <c r="O491" s="39"/>
      <c r="P491" s="39"/>
      <c r="Q491" s="39">
        <v>0</v>
      </c>
      <c r="R491" s="39">
        <v>34</v>
      </c>
      <c r="S491" s="39">
        <v>0</v>
      </c>
      <c r="T491" s="39">
        <v>0</v>
      </c>
      <c r="U491" s="39">
        <v>0</v>
      </c>
      <c r="V491" s="39">
        <v>0</v>
      </c>
      <c r="W491" s="39"/>
      <c r="X491" s="39">
        <v>1</v>
      </c>
      <c r="Y491" s="39">
        <v>0</v>
      </c>
      <c r="Z491" s="39"/>
      <c r="AA491" s="39">
        <v>35</v>
      </c>
      <c r="AB491" s="39"/>
      <c r="AC491" s="39"/>
      <c r="AD491" s="39"/>
      <c r="AE491" s="39">
        <v>121</v>
      </c>
      <c r="AF491" s="39"/>
      <c r="AG491" s="39"/>
      <c r="AH491" s="39"/>
      <c r="AI491" s="39">
        <v>0</v>
      </c>
      <c r="AJ491" s="39"/>
      <c r="AK491" s="39">
        <v>0</v>
      </c>
      <c r="AL491" s="40"/>
    </row>
    <row r="492" spans="1:38" ht="19.5" customHeight="1" x14ac:dyDescent="0.2">
      <c r="D492" s="47" t="s">
        <v>136</v>
      </c>
      <c r="F492" s="48">
        <v>64</v>
      </c>
      <c r="G492" s="49"/>
      <c r="H492" s="49"/>
      <c r="I492" s="49"/>
      <c r="J492" s="48">
        <v>4</v>
      </c>
      <c r="K492" s="48">
        <v>0</v>
      </c>
      <c r="L492" s="49"/>
      <c r="M492" s="48">
        <v>4</v>
      </c>
      <c r="N492" s="49"/>
      <c r="O492" s="49"/>
      <c r="P492" s="49"/>
      <c r="Q492" s="48">
        <v>0</v>
      </c>
      <c r="R492" s="48">
        <v>11</v>
      </c>
      <c r="S492" s="48">
        <v>0</v>
      </c>
      <c r="T492" s="48">
        <v>0</v>
      </c>
      <c r="U492" s="48">
        <v>0</v>
      </c>
      <c r="V492" s="48">
        <v>0</v>
      </c>
      <c r="W492" s="49"/>
      <c r="X492" s="48">
        <v>6</v>
      </c>
      <c r="Y492" s="48">
        <v>0</v>
      </c>
      <c r="Z492" s="49"/>
      <c r="AA492" s="48">
        <v>17</v>
      </c>
      <c r="AB492" s="49"/>
      <c r="AC492" s="49"/>
      <c r="AD492" s="49"/>
      <c r="AE492" s="48">
        <v>51</v>
      </c>
      <c r="AF492" s="49"/>
      <c r="AG492" s="49"/>
      <c r="AH492" s="49"/>
      <c r="AI492" s="48">
        <v>0</v>
      </c>
      <c r="AJ492" s="49"/>
      <c r="AK492" s="48">
        <v>0</v>
      </c>
      <c r="AL492" s="40"/>
    </row>
    <row r="493" spans="1:38" ht="20.100000000000001" customHeight="1" x14ac:dyDescent="0.2">
      <c r="D493" s="2" t="s">
        <v>114</v>
      </c>
      <c r="F493" s="39">
        <v>24</v>
      </c>
      <c r="G493" s="39"/>
      <c r="H493" s="39"/>
      <c r="I493" s="39"/>
      <c r="J493" s="39">
        <v>1</v>
      </c>
      <c r="K493" s="39">
        <v>0</v>
      </c>
      <c r="L493" s="39"/>
      <c r="M493" s="39">
        <v>1</v>
      </c>
      <c r="N493" s="39"/>
      <c r="O493" s="39"/>
      <c r="P493" s="39"/>
      <c r="Q493" s="39">
        <v>0</v>
      </c>
      <c r="R493" s="39">
        <v>9</v>
      </c>
      <c r="S493" s="39">
        <v>0</v>
      </c>
      <c r="T493" s="39">
        <v>0</v>
      </c>
      <c r="U493" s="39">
        <v>0</v>
      </c>
      <c r="V493" s="39">
        <v>0</v>
      </c>
      <c r="W493" s="39"/>
      <c r="X493" s="39">
        <v>2</v>
      </c>
      <c r="Y493" s="39">
        <v>0</v>
      </c>
      <c r="Z493" s="39"/>
      <c r="AA493" s="39">
        <v>11</v>
      </c>
      <c r="AB493" s="39"/>
      <c r="AC493" s="39"/>
      <c r="AD493" s="39"/>
      <c r="AE493" s="39">
        <v>14</v>
      </c>
      <c r="AF493" s="39"/>
      <c r="AG493" s="39"/>
      <c r="AH493" s="39"/>
      <c r="AI493" s="39">
        <v>0</v>
      </c>
      <c r="AJ493" s="39"/>
      <c r="AK493" s="39">
        <v>0</v>
      </c>
      <c r="AL493" s="40"/>
    </row>
    <row r="494" spans="1:38" ht="19.5" customHeight="1" x14ac:dyDescent="0.2">
      <c r="D494" s="47" t="s">
        <v>115</v>
      </c>
      <c r="F494" s="48">
        <v>94</v>
      </c>
      <c r="G494" s="49"/>
      <c r="H494" s="49"/>
      <c r="I494" s="49"/>
      <c r="J494" s="48">
        <v>4</v>
      </c>
      <c r="K494" s="48">
        <v>0</v>
      </c>
      <c r="L494" s="49"/>
      <c r="M494" s="48">
        <v>4</v>
      </c>
      <c r="N494" s="49"/>
      <c r="O494" s="49"/>
      <c r="P494" s="49"/>
      <c r="Q494" s="48">
        <v>0</v>
      </c>
      <c r="R494" s="48">
        <v>17</v>
      </c>
      <c r="S494" s="48">
        <v>0</v>
      </c>
      <c r="T494" s="48">
        <v>0</v>
      </c>
      <c r="U494" s="48">
        <v>0</v>
      </c>
      <c r="V494" s="48">
        <v>0</v>
      </c>
      <c r="W494" s="49"/>
      <c r="X494" s="48">
        <v>5</v>
      </c>
      <c r="Y494" s="48">
        <v>0</v>
      </c>
      <c r="Z494" s="49"/>
      <c r="AA494" s="48">
        <v>22</v>
      </c>
      <c r="AB494" s="49"/>
      <c r="AC494" s="49"/>
      <c r="AD494" s="49"/>
      <c r="AE494" s="48">
        <v>76</v>
      </c>
      <c r="AF494" s="49"/>
      <c r="AG494" s="49"/>
      <c r="AH494" s="49"/>
      <c r="AI494" s="48">
        <v>0</v>
      </c>
      <c r="AJ494" s="49"/>
      <c r="AK494" s="48">
        <v>0</v>
      </c>
      <c r="AL494" s="40"/>
    </row>
    <row r="495" spans="1:38" ht="20.100000000000001" customHeight="1" x14ac:dyDescent="0.2">
      <c r="D495" s="2" t="s">
        <v>102</v>
      </c>
      <c r="F495" s="39">
        <v>102</v>
      </c>
      <c r="G495" s="39"/>
      <c r="H495" s="39"/>
      <c r="I495" s="39"/>
      <c r="J495" s="39">
        <v>1</v>
      </c>
      <c r="K495" s="39">
        <v>0</v>
      </c>
      <c r="L495" s="39"/>
      <c r="M495" s="39">
        <v>1</v>
      </c>
      <c r="N495" s="39"/>
      <c r="O495" s="39"/>
      <c r="P495" s="39"/>
      <c r="Q495" s="39">
        <v>0</v>
      </c>
      <c r="R495" s="39">
        <v>13</v>
      </c>
      <c r="S495" s="39">
        <v>0</v>
      </c>
      <c r="T495" s="39">
        <v>0</v>
      </c>
      <c r="U495" s="39">
        <v>0</v>
      </c>
      <c r="V495" s="39">
        <v>0</v>
      </c>
      <c r="W495" s="39"/>
      <c r="X495" s="39">
        <v>0</v>
      </c>
      <c r="Y495" s="39">
        <v>0</v>
      </c>
      <c r="Z495" s="39"/>
      <c r="AA495" s="39">
        <v>13</v>
      </c>
      <c r="AB495" s="39"/>
      <c r="AC495" s="39"/>
      <c r="AD495" s="39"/>
      <c r="AE495" s="39">
        <v>90</v>
      </c>
      <c r="AF495" s="39"/>
      <c r="AG495" s="39"/>
      <c r="AH495" s="39"/>
      <c r="AI495" s="39">
        <v>0</v>
      </c>
      <c r="AJ495" s="39"/>
      <c r="AK495" s="39">
        <v>0</v>
      </c>
      <c r="AL495" s="40"/>
    </row>
    <row r="496" spans="1:38" ht="19.5" customHeight="1" x14ac:dyDescent="0.2">
      <c r="D496" s="47" t="s">
        <v>103</v>
      </c>
      <c r="F496" s="48">
        <v>66</v>
      </c>
      <c r="G496" s="49"/>
      <c r="H496" s="49"/>
      <c r="I496" s="49"/>
      <c r="J496" s="48">
        <v>2</v>
      </c>
      <c r="K496" s="48">
        <v>0</v>
      </c>
      <c r="L496" s="49"/>
      <c r="M496" s="48">
        <v>2</v>
      </c>
      <c r="N496" s="49"/>
      <c r="O496" s="49"/>
      <c r="P496" s="49"/>
      <c r="Q496" s="48">
        <v>2</v>
      </c>
      <c r="R496" s="48">
        <v>6</v>
      </c>
      <c r="S496" s="48">
        <v>0</v>
      </c>
      <c r="T496" s="48">
        <v>0</v>
      </c>
      <c r="U496" s="48">
        <v>0</v>
      </c>
      <c r="V496" s="48">
        <v>0</v>
      </c>
      <c r="W496" s="49"/>
      <c r="X496" s="48">
        <v>4</v>
      </c>
      <c r="Y496" s="48">
        <v>0</v>
      </c>
      <c r="Z496" s="49"/>
      <c r="AA496" s="48">
        <v>12</v>
      </c>
      <c r="AB496" s="49"/>
      <c r="AC496" s="49"/>
      <c r="AD496" s="49"/>
      <c r="AE496" s="48">
        <v>56</v>
      </c>
      <c r="AF496" s="49"/>
      <c r="AG496" s="49"/>
      <c r="AH496" s="49"/>
      <c r="AI496" s="48">
        <v>0</v>
      </c>
      <c r="AJ496" s="49"/>
      <c r="AK496" s="48">
        <v>0</v>
      </c>
      <c r="AL496" s="40"/>
    </row>
    <row r="497" spans="1:38" ht="20.100000000000001" customHeight="1" x14ac:dyDescent="0.2">
      <c r="B497" s="5"/>
      <c r="D497" s="2" t="s">
        <v>104</v>
      </c>
      <c r="F497" s="39">
        <v>132</v>
      </c>
      <c r="G497" s="39"/>
      <c r="H497" s="39"/>
      <c r="I497" s="39"/>
      <c r="J497" s="39">
        <v>5</v>
      </c>
      <c r="K497" s="39">
        <v>0</v>
      </c>
      <c r="L497" s="39"/>
      <c r="M497" s="39">
        <v>5</v>
      </c>
      <c r="N497" s="39"/>
      <c r="O497" s="39"/>
      <c r="P497" s="39"/>
      <c r="Q497" s="39">
        <v>1</v>
      </c>
      <c r="R497" s="39">
        <v>26</v>
      </c>
      <c r="S497" s="39">
        <v>0</v>
      </c>
      <c r="T497" s="39">
        <v>0</v>
      </c>
      <c r="U497" s="39">
        <v>0</v>
      </c>
      <c r="V497" s="39">
        <v>0</v>
      </c>
      <c r="W497" s="39"/>
      <c r="X497" s="39">
        <v>12</v>
      </c>
      <c r="Y497" s="39">
        <v>0</v>
      </c>
      <c r="Z497" s="39"/>
      <c r="AA497" s="39">
        <v>39</v>
      </c>
      <c r="AB497" s="39"/>
      <c r="AC497" s="39"/>
      <c r="AD497" s="39"/>
      <c r="AE497" s="39">
        <v>98</v>
      </c>
      <c r="AF497" s="39"/>
      <c r="AG497" s="39"/>
      <c r="AH497" s="39"/>
      <c r="AI497" s="39">
        <v>0</v>
      </c>
      <c r="AJ497" s="39"/>
      <c r="AK497" s="39">
        <v>0</v>
      </c>
      <c r="AL497" s="40"/>
    </row>
    <row r="498" spans="1:38" ht="19.5" customHeight="1" x14ac:dyDescent="0.2">
      <c r="D498" s="47" t="s">
        <v>117</v>
      </c>
      <c r="F498" s="48">
        <v>64</v>
      </c>
      <c r="G498" s="49"/>
      <c r="H498" s="49"/>
      <c r="I498" s="49"/>
      <c r="J498" s="48">
        <v>7</v>
      </c>
      <c r="K498" s="48">
        <v>0</v>
      </c>
      <c r="L498" s="49"/>
      <c r="M498" s="48">
        <v>7</v>
      </c>
      <c r="N498" s="49"/>
      <c r="O498" s="49"/>
      <c r="P498" s="49"/>
      <c r="Q498" s="48">
        <v>0</v>
      </c>
      <c r="R498" s="48">
        <v>17</v>
      </c>
      <c r="S498" s="48">
        <v>0</v>
      </c>
      <c r="T498" s="48">
        <v>0</v>
      </c>
      <c r="U498" s="48">
        <v>0</v>
      </c>
      <c r="V498" s="48">
        <v>2</v>
      </c>
      <c r="W498" s="49"/>
      <c r="X498" s="48">
        <v>10</v>
      </c>
      <c r="Y498" s="48">
        <v>0</v>
      </c>
      <c r="Z498" s="49"/>
      <c r="AA498" s="48">
        <v>29</v>
      </c>
      <c r="AB498" s="49"/>
      <c r="AC498" s="49"/>
      <c r="AD498" s="49"/>
      <c r="AE498" s="48">
        <v>42</v>
      </c>
      <c r="AF498" s="49"/>
      <c r="AG498" s="49"/>
      <c r="AH498" s="49"/>
      <c r="AI498" s="48">
        <v>0</v>
      </c>
      <c r="AJ498" s="49"/>
      <c r="AK498" s="48">
        <v>0</v>
      </c>
      <c r="AL498" s="40"/>
    </row>
    <row r="499" spans="1:38" ht="20.100000000000001" customHeight="1" x14ac:dyDescent="0.2">
      <c r="B499" s="5"/>
      <c r="D499" s="2" t="s">
        <v>156</v>
      </c>
      <c r="F499" s="39">
        <v>21</v>
      </c>
      <c r="G499" s="39"/>
      <c r="H499" s="39"/>
      <c r="I499" s="39"/>
      <c r="J499" s="39">
        <v>1</v>
      </c>
      <c r="K499" s="39">
        <v>0</v>
      </c>
      <c r="L499" s="39"/>
      <c r="M499" s="39">
        <v>1</v>
      </c>
      <c r="N499" s="39"/>
      <c r="O499" s="39"/>
      <c r="P499" s="39"/>
      <c r="Q499" s="39">
        <v>0</v>
      </c>
      <c r="R499" s="39">
        <v>1</v>
      </c>
      <c r="S499" s="39">
        <v>0</v>
      </c>
      <c r="T499" s="39">
        <v>0</v>
      </c>
      <c r="U499" s="39">
        <v>0</v>
      </c>
      <c r="V499" s="39">
        <v>0</v>
      </c>
      <c r="W499" s="39"/>
      <c r="X499" s="39">
        <v>2</v>
      </c>
      <c r="Y499" s="39">
        <v>0</v>
      </c>
      <c r="Z499" s="39"/>
      <c r="AA499" s="39">
        <v>3</v>
      </c>
      <c r="AB499" s="39"/>
      <c r="AC499" s="39"/>
      <c r="AD499" s="39"/>
      <c r="AE499" s="39">
        <v>19</v>
      </c>
      <c r="AF499" s="39"/>
      <c r="AG499" s="39"/>
      <c r="AH499" s="39"/>
      <c r="AI499" s="39">
        <v>0</v>
      </c>
      <c r="AJ499" s="39"/>
      <c r="AK499" s="39">
        <v>0</v>
      </c>
      <c r="AL499" s="40"/>
    </row>
    <row r="500" spans="1:38" ht="20.100000000000001" customHeight="1" x14ac:dyDescent="0.2">
      <c r="B500" s="5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40"/>
    </row>
    <row r="501" spans="1:38" s="1" customFormat="1" ht="20.100000000000001" customHeight="1" x14ac:dyDescent="0.25">
      <c r="A501" s="3"/>
      <c r="B501" s="6"/>
      <c r="C501" s="51" t="s">
        <v>159</v>
      </c>
      <c r="D501" s="52"/>
      <c r="E501" s="5"/>
      <c r="F501" s="53">
        <v>827</v>
      </c>
      <c r="G501" s="54"/>
      <c r="H501" s="54"/>
      <c r="I501" s="54"/>
      <c r="J501" s="53">
        <v>27</v>
      </c>
      <c r="K501" s="53">
        <v>0</v>
      </c>
      <c r="L501" s="54"/>
      <c r="M501" s="53">
        <v>27</v>
      </c>
      <c r="N501" s="54"/>
      <c r="O501" s="54"/>
      <c r="P501" s="54"/>
      <c r="Q501" s="53">
        <v>5</v>
      </c>
      <c r="R501" s="53">
        <v>159</v>
      </c>
      <c r="S501" s="53">
        <v>0</v>
      </c>
      <c r="T501" s="53">
        <v>0</v>
      </c>
      <c r="U501" s="53">
        <v>0</v>
      </c>
      <c r="V501" s="53">
        <v>2</v>
      </c>
      <c r="W501" s="54"/>
      <c r="X501" s="53">
        <v>45</v>
      </c>
      <c r="Y501" s="53">
        <v>0</v>
      </c>
      <c r="Z501" s="54"/>
      <c r="AA501" s="53">
        <v>211</v>
      </c>
      <c r="AB501" s="54"/>
      <c r="AC501" s="54"/>
      <c r="AD501" s="54"/>
      <c r="AE501" s="53">
        <v>643</v>
      </c>
      <c r="AF501" s="54"/>
      <c r="AG501" s="54"/>
      <c r="AH501" s="54"/>
      <c r="AI501" s="53">
        <v>0</v>
      </c>
      <c r="AJ501" s="54"/>
      <c r="AK501" s="53">
        <v>0</v>
      </c>
      <c r="AL501" s="40"/>
    </row>
    <row r="502" spans="1:38" s="1" customFormat="1" ht="20.100000000000001" customHeight="1" x14ac:dyDescent="0.2">
      <c r="A502" s="3"/>
      <c r="B502" s="6"/>
      <c r="C502" s="3"/>
      <c r="D502" s="3"/>
      <c r="E502" s="5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40"/>
    </row>
    <row r="503" spans="1:38" s="1" customFormat="1" ht="20.100000000000001" customHeight="1" x14ac:dyDescent="0.25">
      <c r="A503" s="3"/>
      <c r="B503" s="57" t="s">
        <v>262</v>
      </c>
      <c r="C503" s="58"/>
      <c r="D503" s="58"/>
      <c r="E503" s="5"/>
      <c r="F503" s="59">
        <v>827</v>
      </c>
      <c r="G503" s="54"/>
      <c r="H503" s="54"/>
      <c r="I503" s="54"/>
      <c r="J503" s="59">
        <v>27</v>
      </c>
      <c r="K503" s="59">
        <v>0</v>
      </c>
      <c r="L503" s="54"/>
      <c r="M503" s="59">
        <v>27</v>
      </c>
      <c r="N503" s="54"/>
      <c r="O503" s="54"/>
      <c r="P503" s="54"/>
      <c r="Q503" s="59">
        <v>5</v>
      </c>
      <c r="R503" s="59">
        <v>159</v>
      </c>
      <c r="S503" s="59">
        <v>0</v>
      </c>
      <c r="T503" s="59">
        <v>0</v>
      </c>
      <c r="U503" s="59">
        <v>0</v>
      </c>
      <c r="V503" s="59">
        <v>2</v>
      </c>
      <c r="W503" s="54"/>
      <c r="X503" s="59">
        <v>45</v>
      </c>
      <c r="Y503" s="59">
        <v>0</v>
      </c>
      <c r="Z503" s="54"/>
      <c r="AA503" s="59">
        <v>211</v>
      </c>
      <c r="AB503" s="54"/>
      <c r="AC503" s="54"/>
      <c r="AD503" s="54"/>
      <c r="AE503" s="59">
        <v>643</v>
      </c>
      <c r="AF503" s="54"/>
      <c r="AG503" s="54"/>
      <c r="AH503" s="54"/>
      <c r="AI503" s="59">
        <v>0</v>
      </c>
      <c r="AJ503" s="54"/>
      <c r="AK503" s="59">
        <v>0</v>
      </c>
      <c r="AL503" s="40"/>
    </row>
    <row r="504" spans="1:38" ht="20.100000000000001" customHeight="1" x14ac:dyDescent="0.2"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40"/>
    </row>
    <row r="505" spans="1:38" ht="20.100000000000001" customHeight="1" x14ac:dyDescent="0.2">
      <c r="B505" s="6" t="s">
        <v>263</v>
      </c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40"/>
    </row>
    <row r="506" spans="1:38" ht="20.100000000000001" customHeight="1" x14ac:dyDescent="0.2">
      <c r="C506" s="3" t="s">
        <v>154</v>
      </c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40"/>
    </row>
    <row r="507" spans="1:38" ht="20.100000000000001" customHeight="1" x14ac:dyDescent="0.2">
      <c r="D507" s="2" t="s">
        <v>122</v>
      </c>
      <c r="F507" s="39">
        <v>115</v>
      </c>
      <c r="G507" s="39"/>
      <c r="H507" s="39"/>
      <c r="I507" s="39"/>
      <c r="J507" s="39">
        <v>2</v>
      </c>
      <c r="K507" s="39">
        <v>0</v>
      </c>
      <c r="L507" s="39"/>
      <c r="M507" s="39">
        <v>2</v>
      </c>
      <c r="N507" s="39"/>
      <c r="O507" s="39"/>
      <c r="P507" s="39"/>
      <c r="Q507" s="39">
        <v>1</v>
      </c>
      <c r="R507" s="39">
        <v>18</v>
      </c>
      <c r="S507" s="39">
        <v>0</v>
      </c>
      <c r="T507" s="39">
        <v>0</v>
      </c>
      <c r="U507" s="39">
        <v>0</v>
      </c>
      <c r="V507" s="39">
        <v>0</v>
      </c>
      <c r="W507" s="39"/>
      <c r="X507" s="39">
        <v>4</v>
      </c>
      <c r="Y507" s="39">
        <v>0</v>
      </c>
      <c r="Z507" s="39"/>
      <c r="AA507" s="39">
        <v>23</v>
      </c>
      <c r="AB507" s="39"/>
      <c r="AC507" s="39"/>
      <c r="AD507" s="39"/>
      <c r="AE507" s="39">
        <v>94</v>
      </c>
      <c r="AF507" s="39"/>
      <c r="AG507" s="39"/>
      <c r="AH507" s="39"/>
      <c r="AI507" s="39">
        <v>0</v>
      </c>
      <c r="AJ507" s="39"/>
      <c r="AK507" s="39">
        <v>0</v>
      </c>
      <c r="AL507" s="40"/>
    </row>
    <row r="508" spans="1:38" ht="19.5" customHeight="1" x14ac:dyDescent="0.2">
      <c r="D508" s="47" t="s">
        <v>97</v>
      </c>
      <c r="F508" s="48">
        <v>176</v>
      </c>
      <c r="G508" s="49"/>
      <c r="H508" s="49"/>
      <c r="I508" s="49"/>
      <c r="J508" s="48">
        <v>12</v>
      </c>
      <c r="K508" s="48">
        <v>0</v>
      </c>
      <c r="L508" s="49"/>
      <c r="M508" s="48">
        <v>12</v>
      </c>
      <c r="N508" s="49"/>
      <c r="O508" s="49"/>
      <c r="P508" s="49"/>
      <c r="Q508" s="48">
        <v>0</v>
      </c>
      <c r="R508" s="48">
        <v>36</v>
      </c>
      <c r="S508" s="48">
        <v>0</v>
      </c>
      <c r="T508" s="48">
        <v>0</v>
      </c>
      <c r="U508" s="48">
        <v>0</v>
      </c>
      <c r="V508" s="48">
        <v>0</v>
      </c>
      <c r="W508" s="49"/>
      <c r="X508" s="48">
        <v>2</v>
      </c>
      <c r="Y508" s="48">
        <v>0</v>
      </c>
      <c r="Z508" s="49"/>
      <c r="AA508" s="48">
        <v>38</v>
      </c>
      <c r="AB508" s="49"/>
      <c r="AC508" s="49"/>
      <c r="AD508" s="49"/>
      <c r="AE508" s="48">
        <v>150</v>
      </c>
      <c r="AF508" s="49"/>
      <c r="AG508" s="49"/>
      <c r="AH508" s="49"/>
      <c r="AI508" s="48">
        <v>0</v>
      </c>
      <c r="AJ508" s="49"/>
      <c r="AK508" s="48">
        <v>0</v>
      </c>
      <c r="AL508" s="40"/>
    </row>
    <row r="509" spans="1:38" ht="20.100000000000001" customHeight="1" x14ac:dyDescent="0.2">
      <c r="D509" s="2" t="s">
        <v>98</v>
      </c>
      <c r="F509" s="39">
        <v>193</v>
      </c>
      <c r="G509" s="39"/>
      <c r="H509" s="39"/>
      <c r="I509" s="39"/>
      <c r="J509" s="39">
        <v>4</v>
      </c>
      <c r="K509" s="39">
        <v>0</v>
      </c>
      <c r="L509" s="39"/>
      <c r="M509" s="39">
        <v>4</v>
      </c>
      <c r="N509" s="39"/>
      <c r="O509" s="39"/>
      <c r="P509" s="39"/>
      <c r="Q509" s="39">
        <v>3</v>
      </c>
      <c r="R509" s="39">
        <v>21</v>
      </c>
      <c r="S509" s="39">
        <v>0</v>
      </c>
      <c r="T509" s="39">
        <v>0</v>
      </c>
      <c r="U509" s="39">
        <v>0</v>
      </c>
      <c r="V509" s="39">
        <v>1</v>
      </c>
      <c r="W509" s="39"/>
      <c r="X509" s="39">
        <v>4</v>
      </c>
      <c r="Y509" s="39">
        <v>0</v>
      </c>
      <c r="Z509" s="39"/>
      <c r="AA509" s="39">
        <v>29</v>
      </c>
      <c r="AB509" s="39"/>
      <c r="AC509" s="39"/>
      <c r="AD509" s="39"/>
      <c r="AE509" s="39">
        <v>168</v>
      </c>
      <c r="AF509" s="39"/>
      <c r="AG509" s="39"/>
      <c r="AH509" s="39"/>
      <c r="AI509" s="39">
        <v>0</v>
      </c>
      <c r="AJ509" s="39"/>
      <c r="AK509" s="39">
        <v>0</v>
      </c>
      <c r="AL509" s="40"/>
    </row>
    <row r="510" spans="1:38" ht="19.5" customHeight="1" x14ac:dyDescent="0.2">
      <c r="D510" s="47" t="s">
        <v>99</v>
      </c>
      <c r="F510" s="48">
        <v>236</v>
      </c>
      <c r="G510" s="49"/>
      <c r="H510" s="49"/>
      <c r="I510" s="49"/>
      <c r="J510" s="48">
        <v>1</v>
      </c>
      <c r="K510" s="48">
        <v>0</v>
      </c>
      <c r="L510" s="49"/>
      <c r="M510" s="48">
        <v>1</v>
      </c>
      <c r="N510" s="49"/>
      <c r="O510" s="49"/>
      <c r="P510" s="49"/>
      <c r="Q510" s="48">
        <v>0</v>
      </c>
      <c r="R510" s="48">
        <v>37</v>
      </c>
      <c r="S510" s="48">
        <v>0</v>
      </c>
      <c r="T510" s="48">
        <v>0</v>
      </c>
      <c r="U510" s="48">
        <v>0</v>
      </c>
      <c r="V510" s="48">
        <v>0</v>
      </c>
      <c r="W510" s="49"/>
      <c r="X510" s="48">
        <v>0</v>
      </c>
      <c r="Y510" s="48">
        <v>0</v>
      </c>
      <c r="Z510" s="49"/>
      <c r="AA510" s="48">
        <v>37</v>
      </c>
      <c r="AB510" s="49"/>
      <c r="AC510" s="49"/>
      <c r="AD510" s="49"/>
      <c r="AE510" s="48">
        <v>200</v>
      </c>
      <c r="AF510" s="49"/>
      <c r="AG510" s="49"/>
      <c r="AH510" s="49"/>
      <c r="AI510" s="48">
        <v>0</v>
      </c>
      <c r="AJ510" s="49"/>
      <c r="AK510" s="48">
        <v>0</v>
      </c>
      <c r="AL510" s="40"/>
    </row>
    <row r="511" spans="1:38" ht="20.100000000000001" customHeight="1" x14ac:dyDescent="0.2">
      <c r="D511" s="2" t="s">
        <v>114</v>
      </c>
      <c r="F511" s="39">
        <v>281</v>
      </c>
      <c r="G511" s="39"/>
      <c r="H511" s="39"/>
      <c r="I511" s="39"/>
      <c r="J511" s="39">
        <v>0</v>
      </c>
      <c r="K511" s="39">
        <v>0</v>
      </c>
      <c r="L511" s="39"/>
      <c r="M511" s="39">
        <v>0</v>
      </c>
      <c r="N511" s="39"/>
      <c r="O511" s="39"/>
      <c r="P511" s="39"/>
      <c r="Q511" s="39">
        <v>0</v>
      </c>
      <c r="R511" s="39">
        <v>33</v>
      </c>
      <c r="S511" s="39">
        <v>0</v>
      </c>
      <c r="T511" s="39">
        <v>0</v>
      </c>
      <c r="U511" s="39">
        <v>0</v>
      </c>
      <c r="V511" s="39">
        <v>0</v>
      </c>
      <c r="W511" s="39"/>
      <c r="X511" s="39">
        <v>3</v>
      </c>
      <c r="Y511" s="39">
        <v>0</v>
      </c>
      <c r="Z511" s="39"/>
      <c r="AA511" s="39">
        <v>36</v>
      </c>
      <c r="AB511" s="39"/>
      <c r="AC511" s="39"/>
      <c r="AD511" s="39"/>
      <c r="AE511" s="39">
        <v>245</v>
      </c>
      <c r="AF511" s="39"/>
      <c r="AG511" s="39"/>
      <c r="AH511" s="39"/>
      <c r="AI511" s="39">
        <v>0</v>
      </c>
      <c r="AJ511" s="39"/>
      <c r="AK511" s="39">
        <v>0</v>
      </c>
      <c r="AL511" s="40"/>
    </row>
    <row r="512" spans="1:38" ht="19.5" customHeight="1" x14ac:dyDescent="0.2">
      <c r="D512" s="47" t="s">
        <v>115</v>
      </c>
      <c r="F512" s="48">
        <v>157</v>
      </c>
      <c r="G512" s="49"/>
      <c r="H512" s="49"/>
      <c r="I512" s="49"/>
      <c r="J512" s="48">
        <v>6</v>
      </c>
      <c r="K512" s="48">
        <v>0</v>
      </c>
      <c r="L512" s="49"/>
      <c r="M512" s="48">
        <v>6</v>
      </c>
      <c r="N512" s="49"/>
      <c r="O512" s="49"/>
      <c r="P512" s="49"/>
      <c r="Q512" s="48">
        <v>0</v>
      </c>
      <c r="R512" s="48">
        <v>56</v>
      </c>
      <c r="S512" s="48">
        <v>1</v>
      </c>
      <c r="T512" s="48">
        <v>0</v>
      </c>
      <c r="U512" s="48">
        <v>0</v>
      </c>
      <c r="V512" s="48">
        <v>0</v>
      </c>
      <c r="W512" s="49"/>
      <c r="X512" s="48">
        <v>4</v>
      </c>
      <c r="Y512" s="48">
        <v>0</v>
      </c>
      <c r="Z512" s="49"/>
      <c r="AA512" s="48">
        <v>61</v>
      </c>
      <c r="AB512" s="49"/>
      <c r="AC512" s="49"/>
      <c r="AD512" s="49"/>
      <c r="AE512" s="48">
        <v>102</v>
      </c>
      <c r="AF512" s="49"/>
      <c r="AG512" s="49"/>
      <c r="AH512" s="49"/>
      <c r="AI512" s="48">
        <v>0</v>
      </c>
      <c r="AJ512" s="49"/>
      <c r="AK512" s="48">
        <v>0</v>
      </c>
      <c r="AL512" s="40"/>
    </row>
    <row r="513" spans="1:38" ht="20.100000000000001" customHeight="1" x14ac:dyDescent="0.2">
      <c r="D513" s="2" t="s">
        <v>116</v>
      </c>
      <c r="F513" s="39">
        <v>210</v>
      </c>
      <c r="G513" s="39"/>
      <c r="H513" s="39"/>
      <c r="I513" s="39"/>
      <c r="J513" s="39">
        <v>8</v>
      </c>
      <c r="K513" s="39">
        <v>0</v>
      </c>
      <c r="L513" s="39"/>
      <c r="M513" s="39">
        <v>8</v>
      </c>
      <c r="N513" s="39"/>
      <c r="O513" s="39"/>
      <c r="P513" s="39"/>
      <c r="Q513" s="39">
        <v>1</v>
      </c>
      <c r="R513" s="39">
        <v>25</v>
      </c>
      <c r="S513" s="39">
        <v>0</v>
      </c>
      <c r="T513" s="39">
        <v>0</v>
      </c>
      <c r="U513" s="39">
        <v>0</v>
      </c>
      <c r="V513" s="39">
        <v>0</v>
      </c>
      <c r="W513" s="39"/>
      <c r="X513" s="39">
        <v>3</v>
      </c>
      <c r="Y513" s="39">
        <v>0</v>
      </c>
      <c r="Z513" s="39"/>
      <c r="AA513" s="39">
        <v>29</v>
      </c>
      <c r="AB513" s="39"/>
      <c r="AC513" s="39"/>
      <c r="AD513" s="39"/>
      <c r="AE513" s="39">
        <v>189</v>
      </c>
      <c r="AF513" s="39"/>
      <c r="AG513" s="39"/>
      <c r="AH513" s="39"/>
      <c r="AI513" s="39">
        <v>0</v>
      </c>
      <c r="AJ513" s="39"/>
      <c r="AK513" s="39">
        <v>0</v>
      </c>
      <c r="AL513" s="40"/>
    </row>
    <row r="514" spans="1:38" ht="19.5" customHeight="1" x14ac:dyDescent="0.2">
      <c r="D514" s="47" t="s">
        <v>103</v>
      </c>
      <c r="F514" s="48">
        <v>158</v>
      </c>
      <c r="G514" s="49"/>
      <c r="H514" s="49"/>
      <c r="I514" s="49"/>
      <c r="J514" s="48">
        <v>2</v>
      </c>
      <c r="K514" s="48">
        <v>0</v>
      </c>
      <c r="L514" s="49"/>
      <c r="M514" s="48">
        <v>2</v>
      </c>
      <c r="N514" s="49"/>
      <c r="O514" s="49"/>
      <c r="P514" s="49"/>
      <c r="Q514" s="48">
        <v>2</v>
      </c>
      <c r="R514" s="48">
        <v>22</v>
      </c>
      <c r="S514" s="48">
        <v>0</v>
      </c>
      <c r="T514" s="48">
        <v>0</v>
      </c>
      <c r="U514" s="48">
        <v>0</v>
      </c>
      <c r="V514" s="48">
        <v>0</v>
      </c>
      <c r="W514" s="49"/>
      <c r="X514" s="48">
        <v>1</v>
      </c>
      <c r="Y514" s="48">
        <v>0</v>
      </c>
      <c r="Z514" s="49"/>
      <c r="AA514" s="48">
        <v>25</v>
      </c>
      <c r="AB514" s="49"/>
      <c r="AC514" s="49"/>
      <c r="AD514" s="49"/>
      <c r="AE514" s="48">
        <v>135</v>
      </c>
      <c r="AF514" s="49"/>
      <c r="AG514" s="49"/>
      <c r="AH514" s="49"/>
      <c r="AI514" s="48">
        <v>0</v>
      </c>
      <c r="AJ514" s="49"/>
      <c r="AK514" s="48">
        <v>0</v>
      </c>
      <c r="AL514" s="40"/>
    </row>
    <row r="515" spans="1:38" ht="20.100000000000001" customHeight="1" x14ac:dyDescent="0.2">
      <c r="D515" s="2" t="s">
        <v>104</v>
      </c>
      <c r="F515" s="39">
        <v>162</v>
      </c>
      <c r="G515" s="39"/>
      <c r="H515" s="39"/>
      <c r="I515" s="39"/>
      <c r="J515" s="39">
        <v>3</v>
      </c>
      <c r="K515" s="39">
        <v>0</v>
      </c>
      <c r="L515" s="39"/>
      <c r="M515" s="39">
        <v>3</v>
      </c>
      <c r="N515" s="39"/>
      <c r="O515" s="39"/>
      <c r="P515" s="39"/>
      <c r="Q515" s="39">
        <v>3</v>
      </c>
      <c r="R515" s="39">
        <v>10</v>
      </c>
      <c r="S515" s="39">
        <v>0</v>
      </c>
      <c r="T515" s="39">
        <v>0</v>
      </c>
      <c r="U515" s="39">
        <v>0</v>
      </c>
      <c r="V515" s="39">
        <v>0</v>
      </c>
      <c r="W515" s="39"/>
      <c r="X515" s="39">
        <v>4</v>
      </c>
      <c r="Y515" s="39">
        <v>0</v>
      </c>
      <c r="Z515" s="39"/>
      <c r="AA515" s="39">
        <v>17</v>
      </c>
      <c r="AB515" s="39"/>
      <c r="AC515" s="39"/>
      <c r="AD515" s="39"/>
      <c r="AE515" s="39">
        <v>148</v>
      </c>
      <c r="AF515" s="39"/>
      <c r="AG515" s="39"/>
      <c r="AH515" s="39"/>
      <c r="AI515" s="39">
        <v>0</v>
      </c>
      <c r="AJ515" s="39"/>
      <c r="AK515" s="39">
        <v>0</v>
      </c>
      <c r="AL515" s="40"/>
    </row>
    <row r="516" spans="1:38" ht="19.5" customHeight="1" x14ac:dyDescent="0.2">
      <c r="D516" s="47" t="s">
        <v>117</v>
      </c>
      <c r="F516" s="48">
        <v>107</v>
      </c>
      <c r="G516" s="49"/>
      <c r="H516" s="49"/>
      <c r="I516" s="49"/>
      <c r="J516" s="48">
        <v>2</v>
      </c>
      <c r="K516" s="48">
        <v>0</v>
      </c>
      <c r="L516" s="49"/>
      <c r="M516" s="48">
        <v>2</v>
      </c>
      <c r="N516" s="49"/>
      <c r="O516" s="49"/>
      <c r="P516" s="49"/>
      <c r="Q516" s="48">
        <v>1</v>
      </c>
      <c r="R516" s="48">
        <v>14</v>
      </c>
      <c r="S516" s="48">
        <v>0</v>
      </c>
      <c r="T516" s="48">
        <v>0</v>
      </c>
      <c r="U516" s="48">
        <v>0</v>
      </c>
      <c r="V516" s="48">
        <v>0</v>
      </c>
      <c r="W516" s="49"/>
      <c r="X516" s="48">
        <v>1</v>
      </c>
      <c r="Y516" s="48">
        <v>0</v>
      </c>
      <c r="Z516" s="49"/>
      <c r="AA516" s="48">
        <v>16</v>
      </c>
      <c r="AB516" s="49"/>
      <c r="AC516" s="49"/>
      <c r="AD516" s="49"/>
      <c r="AE516" s="48">
        <v>93</v>
      </c>
      <c r="AF516" s="49"/>
      <c r="AG516" s="49"/>
      <c r="AH516" s="49"/>
      <c r="AI516" s="48">
        <v>0</v>
      </c>
      <c r="AJ516" s="49"/>
      <c r="AK516" s="48">
        <v>0</v>
      </c>
      <c r="AL516" s="40"/>
    </row>
    <row r="517" spans="1:38" ht="20.100000000000001" customHeight="1" x14ac:dyDescent="0.2"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40"/>
    </row>
    <row r="518" spans="1:38" s="1" customFormat="1" ht="20.100000000000001" customHeight="1" x14ac:dyDescent="0.25">
      <c r="A518" s="3"/>
      <c r="B518" s="6"/>
      <c r="C518" s="51" t="s">
        <v>159</v>
      </c>
      <c r="D518" s="52"/>
      <c r="E518" s="5"/>
      <c r="F518" s="53">
        <v>1795</v>
      </c>
      <c r="G518" s="54"/>
      <c r="H518" s="54"/>
      <c r="I518" s="54"/>
      <c r="J518" s="53">
        <v>40</v>
      </c>
      <c r="K518" s="53">
        <v>0</v>
      </c>
      <c r="L518" s="54"/>
      <c r="M518" s="53">
        <v>40</v>
      </c>
      <c r="N518" s="54"/>
      <c r="O518" s="54"/>
      <c r="P518" s="54"/>
      <c r="Q518" s="53">
        <v>11</v>
      </c>
      <c r="R518" s="53">
        <v>272</v>
      </c>
      <c r="S518" s="53">
        <v>1</v>
      </c>
      <c r="T518" s="53">
        <v>0</v>
      </c>
      <c r="U518" s="53">
        <v>0</v>
      </c>
      <c r="V518" s="53">
        <v>1</v>
      </c>
      <c r="W518" s="54"/>
      <c r="X518" s="53">
        <v>26</v>
      </c>
      <c r="Y518" s="53">
        <v>0</v>
      </c>
      <c r="Z518" s="54"/>
      <c r="AA518" s="53">
        <v>311</v>
      </c>
      <c r="AB518" s="54"/>
      <c r="AC518" s="54"/>
      <c r="AD518" s="54"/>
      <c r="AE518" s="53">
        <v>1524</v>
      </c>
      <c r="AF518" s="54"/>
      <c r="AG518" s="54"/>
      <c r="AH518" s="54"/>
      <c r="AI518" s="53">
        <v>0</v>
      </c>
      <c r="AJ518" s="54"/>
      <c r="AK518" s="53">
        <v>0</v>
      </c>
      <c r="AL518" s="40"/>
    </row>
    <row r="519" spans="1:38" s="1" customFormat="1" ht="20.100000000000001" customHeight="1" x14ac:dyDescent="0.2">
      <c r="A519" s="3"/>
      <c r="B519" s="6"/>
      <c r="C519" s="3"/>
      <c r="D519" s="3"/>
      <c r="E519" s="5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40"/>
    </row>
    <row r="520" spans="1:38" s="1" customFormat="1" ht="20.100000000000001" customHeight="1" x14ac:dyDescent="0.25">
      <c r="A520" s="3"/>
      <c r="B520" s="57" t="s">
        <v>264</v>
      </c>
      <c r="C520" s="58"/>
      <c r="D520" s="58"/>
      <c r="E520" s="5"/>
      <c r="F520" s="59">
        <v>1795</v>
      </c>
      <c r="G520" s="54"/>
      <c r="H520" s="54"/>
      <c r="I520" s="54"/>
      <c r="J520" s="59">
        <v>40</v>
      </c>
      <c r="K520" s="59">
        <v>0</v>
      </c>
      <c r="L520" s="54"/>
      <c r="M520" s="59">
        <v>40</v>
      </c>
      <c r="N520" s="54"/>
      <c r="O520" s="54"/>
      <c r="P520" s="54"/>
      <c r="Q520" s="59">
        <v>11</v>
      </c>
      <c r="R520" s="59">
        <v>272</v>
      </c>
      <c r="S520" s="59">
        <v>1</v>
      </c>
      <c r="T520" s="59">
        <v>0</v>
      </c>
      <c r="U520" s="59">
        <v>0</v>
      </c>
      <c r="V520" s="59">
        <v>1</v>
      </c>
      <c r="W520" s="54"/>
      <c r="X520" s="59">
        <v>26</v>
      </c>
      <c r="Y520" s="59">
        <v>0</v>
      </c>
      <c r="Z520" s="54"/>
      <c r="AA520" s="59">
        <v>311</v>
      </c>
      <c r="AB520" s="54"/>
      <c r="AC520" s="54"/>
      <c r="AD520" s="54"/>
      <c r="AE520" s="59">
        <v>1524</v>
      </c>
      <c r="AF520" s="54"/>
      <c r="AG520" s="54"/>
      <c r="AH520" s="54"/>
      <c r="AI520" s="59">
        <v>0</v>
      </c>
      <c r="AJ520" s="54"/>
      <c r="AK520" s="59">
        <v>0</v>
      </c>
      <c r="AL520" s="40"/>
    </row>
    <row r="521" spans="1:38" ht="20.100000000000001" customHeight="1" x14ac:dyDescent="0.2"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40"/>
    </row>
    <row r="522" spans="1:38" ht="20.100000000000001" customHeight="1" x14ac:dyDescent="0.2">
      <c r="B522" s="6" t="s">
        <v>265</v>
      </c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40"/>
    </row>
    <row r="523" spans="1:38" ht="20.100000000000001" customHeight="1" x14ac:dyDescent="0.2">
      <c r="C523" s="3" t="s">
        <v>154</v>
      </c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40"/>
    </row>
    <row r="524" spans="1:38" ht="20.100000000000001" customHeight="1" x14ac:dyDescent="0.2">
      <c r="D524" s="2" t="s">
        <v>96</v>
      </c>
      <c r="F524" s="39">
        <v>6</v>
      </c>
      <c r="G524" s="39"/>
      <c r="H524" s="39"/>
      <c r="I524" s="39"/>
      <c r="J524" s="39">
        <v>4</v>
      </c>
      <c r="K524" s="39">
        <v>0</v>
      </c>
      <c r="L524" s="39"/>
      <c r="M524" s="39">
        <v>4</v>
      </c>
      <c r="N524" s="39"/>
      <c r="O524" s="39"/>
      <c r="P524" s="39"/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/>
      <c r="X524" s="39">
        <v>3</v>
      </c>
      <c r="Y524" s="39">
        <v>0</v>
      </c>
      <c r="Z524" s="39"/>
      <c r="AA524" s="39">
        <v>3</v>
      </c>
      <c r="AB524" s="39"/>
      <c r="AC524" s="39"/>
      <c r="AD524" s="39"/>
      <c r="AE524" s="39">
        <v>7</v>
      </c>
      <c r="AF524" s="39"/>
      <c r="AG524" s="39"/>
      <c r="AH524" s="39"/>
      <c r="AI524" s="39">
        <v>0</v>
      </c>
      <c r="AJ524" s="39"/>
      <c r="AK524" s="39">
        <v>0</v>
      </c>
      <c r="AL524" s="40"/>
    </row>
    <row r="525" spans="1:38" ht="19.5" customHeight="1" x14ac:dyDescent="0.2">
      <c r="D525" s="47" t="s">
        <v>97</v>
      </c>
      <c r="F525" s="48">
        <v>30</v>
      </c>
      <c r="G525" s="49"/>
      <c r="H525" s="49"/>
      <c r="I525" s="49"/>
      <c r="J525" s="48">
        <v>0</v>
      </c>
      <c r="K525" s="48">
        <v>0</v>
      </c>
      <c r="L525" s="49"/>
      <c r="M525" s="48">
        <v>0</v>
      </c>
      <c r="N525" s="49"/>
      <c r="O525" s="49"/>
      <c r="P525" s="49"/>
      <c r="Q525" s="48">
        <v>0</v>
      </c>
      <c r="R525" s="48">
        <v>2</v>
      </c>
      <c r="S525" s="48">
        <v>0</v>
      </c>
      <c r="T525" s="48">
        <v>0</v>
      </c>
      <c r="U525" s="48">
        <v>0</v>
      </c>
      <c r="V525" s="48">
        <v>0</v>
      </c>
      <c r="W525" s="49"/>
      <c r="X525" s="48">
        <v>0</v>
      </c>
      <c r="Y525" s="48">
        <v>0</v>
      </c>
      <c r="Z525" s="49"/>
      <c r="AA525" s="48">
        <v>2</v>
      </c>
      <c r="AB525" s="49"/>
      <c r="AC525" s="49"/>
      <c r="AD525" s="49"/>
      <c r="AE525" s="48">
        <v>28</v>
      </c>
      <c r="AF525" s="49"/>
      <c r="AG525" s="49"/>
      <c r="AH525" s="49"/>
      <c r="AI525" s="48">
        <v>0</v>
      </c>
      <c r="AJ525" s="49"/>
      <c r="AK525" s="48">
        <v>0</v>
      </c>
      <c r="AL525" s="40"/>
    </row>
    <row r="526" spans="1:38" ht="20.100000000000001" customHeight="1" x14ac:dyDescent="0.2">
      <c r="D526" s="2" t="s">
        <v>113</v>
      </c>
      <c r="F526" s="39">
        <v>24</v>
      </c>
      <c r="G526" s="39"/>
      <c r="H526" s="39"/>
      <c r="I526" s="39"/>
      <c r="J526" s="39">
        <v>4</v>
      </c>
      <c r="K526" s="39">
        <v>0</v>
      </c>
      <c r="L526" s="39"/>
      <c r="M526" s="39">
        <v>4</v>
      </c>
      <c r="N526" s="39"/>
      <c r="O526" s="39"/>
      <c r="P526" s="39"/>
      <c r="Q526" s="39">
        <v>0</v>
      </c>
      <c r="R526" s="39">
        <v>5</v>
      </c>
      <c r="S526" s="39">
        <v>0</v>
      </c>
      <c r="T526" s="39">
        <v>0</v>
      </c>
      <c r="U526" s="39">
        <v>0</v>
      </c>
      <c r="V526" s="39">
        <v>0</v>
      </c>
      <c r="W526" s="39"/>
      <c r="X526" s="39">
        <v>0</v>
      </c>
      <c r="Y526" s="39">
        <v>0</v>
      </c>
      <c r="Z526" s="39"/>
      <c r="AA526" s="39">
        <v>5</v>
      </c>
      <c r="AB526" s="39"/>
      <c r="AC526" s="39"/>
      <c r="AD526" s="39"/>
      <c r="AE526" s="39">
        <v>23</v>
      </c>
      <c r="AF526" s="39"/>
      <c r="AG526" s="39"/>
      <c r="AH526" s="39"/>
      <c r="AI526" s="39">
        <v>0</v>
      </c>
      <c r="AJ526" s="39"/>
      <c r="AK526" s="39">
        <v>0</v>
      </c>
      <c r="AL526" s="40"/>
    </row>
    <row r="527" spans="1:38" ht="19.5" customHeight="1" x14ac:dyDescent="0.2">
      <c r="D527" s="47" t="s">
        <v>99</v>
      </c>
      <c r="F527" s="48">
        <v>69</v>
      </c>
      <c r="G527" s="49"/>
      <c r="H527" s="49"/>
      <c r="I527" s="49"/>
      <c r="J527" s="48">
        <v>0</v>
      </c>
      <c r="K527" s="48">
        <v>0</v>
      </c>
      <c r="L527" s="49"/>
      <c r="M527" s="48">
        <v>0</v>
      </c>
      <c r="N527" s="49"/>
      <c r="O527" s="49"/>
      <c r="P527" s="49"/>
      <c r="Q527" s="48">
        <v>0</v>
      </c>
      <c r="R527" s="48">
        <v>18</v>
      </c>
      <c r="S527" s="48">
        <v>0</v>
      </c>
      <c r="T527" s="48">
        <v>0</v>
      </c>
      <c r="U527" s="48">
        <v>0</v>
      </c>
      <c r="V527" s="48">
        <v>0</v>
      </c>
      <c r="W527" s="49"/>
      <c r="X527" s="48">
        <v>0</v>
      </c>
      <c r="Y527" s="48">
        <v>0</v>
      </c>
      <c r="Z527" s="49"/>
      <c r="AA527" s="48">
        <v>18</v>
      </c>
      <c r="AB527" s="49"/>
      <c r="AC527" s="49"/>
      <c r="AD527" s="49"/>
      <c r="AE527" s="48">
        <v>51</v>
      </c>
      <c r="AF527" s="49"/>
      <c r="AG527" s="49"/>
      <c r="AH527" s="49"/>
      <c r="AI527" s="48">
        <v>0</v>
      </c>
      <c r="AJ527" s="49"/>
      <c r="AK527" s="48">
        <v>0</v>
      </c>
      <c r="AL527" s="40"/>
    </row>
    <row r="528" spans="1:38" ht="20.100000000000001" customHeight="1" x14ac:dyDescent="0.2">
      <c r="D528" s="2" t="s">
        <v>114</v>
      </c>
      <c r="F528" s="39">
        <v>12</v>
      </c>
      <c r="G528" s="39"/>
      <c r="H528" s="39"/>
      <c r="I528" s="39"/>
      <c r="J528" s="39">
        <v>0</v>
      </c>
      <c r="K528" s="39">
        <v>0</v>
      </c>
      <c r="L528" s="39"/>
      <c r="M528" s="39">
        <v>0</v>
      </c>
      <c r="N528" s="39"/>
      <c r="O528" s="39"/>
      <c r="P528" s="39"/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0</v>
      </c>
      <c r="W528" s="39"/>
      <c r="X528" s="39">
        <v>1</v>
      </c>
      <c r="Y528" s="39">
        <v>0</v>
      </c>
      <c r="Z528" s="39"/>
      <c r="AA528" s="39">
        <v>1</v>
      </c>
      <c r="AB528" s="39"/>
      <c r="AC528" s="39"/>
      <c r="AD528" s="39"/>
      <c r="AE528" s="39">
        <v>11</v>
      </c>
      <c r="AF528" s="39"/>
      <c r="AG528" s="39"/>
      <c r="AH528" s="39"/>
      <c r="AI528" s="39">
        <v>0</v>
      </c>
      <c r="AJ528" s="39"/>
      <c r="AK528" s="39">
        <v>0</v>
      </c>
      <c r="AL528" s="40"/>
    </row>
    <row r="529" spans="1:38" ht="19.5" customHeight="1" x14ac:dyDescent="0.2">
      <c r="D529" s="47" t="s">
        <v>115</v>
      </c>
      <c r="F529" s="48">
        <v>24</v>
      </c>
      <c r="G529" s="49"/>
      <c r="H529" s="49"/>
      <c r="I529" s="49"/>
      <c r="J529" s="48">
        <v>2</v>
      </c>
      <c r="K529" s="48">
        <v>0</v>
      </c>
      <c r="L529" s="49"/>
      <c r="M529" s="48">
        <v>2</v>
      </c>
      <c r="N529" s="49"/>
      <c r="O529" s="49"/>
      <c r="P529" s="49"/>
      <c r="Q529" s="48">
        <v>0</v>
      </c>
      <c r="R529" s="48">
        <v>1</v>
      </c>
      <c r="S529" s="48">
        <v>0</v>
      </c>
      <c r="T529" s="48">
        <v>0</v>
      </c>
      <c r="U529" s="48">
        <v>0</v>
      </c>
      <c r="V529" s="48">
        <v>0</v>
      </c>
      <c r="W529" s="49"/>
      <c r="X529" s="48">
        <v>2</v>
      </c>
      <c r="Y529" s="48">
        <v>0</v>
      </c>
      <c r="Z529" s="49"/>
      <c r="AA529" s="48">
        <v>3</v>
      </c>
      <c r="AB529" s="49"/>
      <c r="AC529" s="49"/>
      <c r="AD529" s="49"/>
      <c r="AE529" s="48">
        <v>23</v>
      </c>
      <c r="AF529" s="49"/>
      <c r="AG529" s="49"/>
      <c r="AH529" s="49"/>
      <c r="AI529" s="48">
        <v>0</v>
      </c>
      <c r="AJ529" s="49"/>
      <c r="AK529" s="48">
        <v>0</v>
      </c>
      <c r="AL529" s="40"/>
    </row>
    <row r="530" spans="1:38" ht="20.100000000000001" customHeight="1" x14ac:dyDescent="0.2">
      <c r="D530" s="2" t="s">
        <v>116</v>
      </c>
      <c r="F530" s="39">
        <v>21</v>
      </c>
      <c r="G530" s="39"/>
      <c r="H530" s="39"/>
      <c r="I530" s="39"/>
      <c r="J530" s="39">
        <v>1</v>
      </c>
      <c r="K530" s="39">
        <v>0</v>
      </c>
      <c r="L530" s="39"/>
      <c r="M530" s="39">
        <v>1</v>
      </c>
      <c r="N530" s="39"/>
      <c r="O530" s="39"/>
      <c r="P530" s="39"/>
      <c r="Q530" s="39">
        <v>0</v>
      </c>
      <c r="R530" s="39">
        <v>0</v>
      </c>
      <c r="S530" s="39">
        <v>0</v>
      </c>
      <c r="T530" s="39">
        <v>0</v>
      </c>
      <c r="U530" s="39">
        <v>0</v>
      </c>
      <c r="V530" s="39">
        <v>0</v>
      </c>
      <c r="W530" s="39"/>
      <c r="X530" s="39">
        <v>1</v>
      </c>
      <c r="Y530" s="39">
        <v>0</v>
      </c>
      <c r="Z530" s="39"/>
      <c r="AA530" s="39">
        <v>1</v>
      </c>
      <c r="AB530" s="39"/>
      <c r="AC530" s="39"/>
      <c r="AD530" s="39"/>
      <c r="AE530" s="39">
        <v>21</v>
      </c>
      <c r="AF530" s="39"/>
      <c r="AG530" s="39"/>
      <c r="AH530" s="39"/>
      <c r="AI530" s="39">
        <v>0</v>
      </c>
      <c r="AJ530" s="39"/>
      <c r="AK530" s="39">
        <v>0</v>
      </c>
      <c r="AL530" s="40"/>
    </row>
    <row r="531" spans="1:38" ht="19.5" customHeight="1" x14ac:dyDescent="0.2">
      <c r="D531" s="47" t="s">
        <v>103</v>
      </c>
      <c r="F531" s="48">
        <v>1</v>
      </c>
      <c r="G531" s="49"/>
      <c r="H531" s="49"/>
      <c r="I531" s="49"/>
      <c r="J531" s="48">
        <v>3</v>
      </c>
      <c r="K531" s="48">
        <v>0</v>
      </c>
      <c r="L531" s="49"/>
      <c r="M531" s="48">
        <v>3</v>
      </c>
      <c r="N531" s="49"/>
      <c r="O531" s="49"/>
      <c r="P531" s="49"/>
      <c r="Q531" s="48">
        <v>0</v>
      </c>
      <c r="R531" s="48">
        <v>0</v>
      </c>
      <c r="S531" s="48">
        <v>0</v>
      </c>
      <c r="T531" s="48">
        <v>0</v>
      </c>
      <c r="U531" s="48">
        <v>0</v>
      </c>
      <c r="V531" s="48">
        <v>0</v>
      </c>
      <c r="W531" s="49"/>
      <c r="X531" s="48">
        <v>0</v>
      </c>
      <c r="Y531" s="48">
        <v>0</v>
      </c>
      <c r="Z531" s="49"/>
      <c r="AA531" s="48">
        <v>0</v>
      </c>
      <c r="AB531" s="49"/>
      <c r="AC531" s="49"/>
      <c r="AD531" s="49"/>
      <c r="AE531" s="48">
        <v>4</v>
      </c>
      <c r="AF531" s="49"/>
      <c r="AG531" s="49"/>
      <c r="AH531" s="49"/>
      <c r="AI531" s="48">
        <v>0</v>
      </c>
      <c r="AJ531" s="49"/>
      <c r="AK531" s="48">
        <v>0</v>
      </c>
      <c r="AL531" s="40"/>
    </row>
    <row r="532" spans="1:38" ht="20.100000000000001" customHeight="1" x14ac:dyDescent="0.2"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40"/>
    </row>
    <row r="533" spans="1:38" s="1" customFormat="1" ht="20.100000000000001" customHeight="1" x14ac:dyDescent="0.25">
      <c r="A533" s="3"/>
      <c r="B533" s="6"/>
      <c r="C533" s="51" t="s">
        <v>159</v>
      </c>
      <c r="D533" s="52"/>
      <c r="E533" s="5"/>
      <c r="F533" s="53">
        <v>187</v>
      </c>
      <c r="G533" s="54"/>
      <c r="H533" s="54"/>
      <c r="I533" s="54"/>
      <c r="J533" s="53">
        <v>14</v>
      </c>
      <c r="K533" s="53">
        <v>0</v>
      </c>
      <c r="L533" s="54"/>
      <c r="M533" s="53">
        <v>14</v>
      </c>
      <c r="N533" s="54"/>
      <c r="O533" s="54"/>
      <c r="P533" s="54"/>
      <c r="Q533" s="53">
        <v>0</v>
      </c>
      <c r="R533" s="53">
        <v>26</v>
      </c>
      <c r="S533" s="53">
        <v>0</v>
      </c>
      <c r="T533" s="53">
        <v>0</v>
      </c>
      <c r="U533" s="53">
        <v>0</v>
      </c>
      <c r="V533" s="53">
        <v>0</v>
      </c>
      <c r="W533" s="54"/>
      <c r="X533" s="53">
        <v>7</v>
      </c>
      <c r="Y533" s="53">
        <v>0</v>
      </c>
      <c r="Z533" s="54"/>
      <c r="AA533" s="53">
        <v>33</v>
      </c>
      <c r="AB533" s="54"/>
      <c r="AC533" s="54"/>
      <c r="AD533" s="54"/>
      <c r="AE533" s="53">
        <v>168</v>
      </c>
      <c r="AF533" s="54"/>
      <c r="AG533" s="54"/>
      <c r="AH533" s="54"/>
      <c r="AI533" s="53">
        <v>0</v>
      </c>
      <c r="AJ533" s="54"/>
      <c r="AK533" s="53">
        <v>0</v>
      </c>
      <c r="AL533" s="40"/>
    </row>
    <row r="534" spans="1:38" s="1" customFormat="1" ht="20.100000000000001" customHeight="1" x14ac:dyDescent="0.2">
      <c r="A534" s="3"/>
      <c r="B534" s="6"/>
      <c r="C534" s="3"/>
      <c r="D534" s="3"/>
      <c r="E534" s="5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40"/>
    </row>
    <row r="535" spans="1:38" s="1" customFormat="1" ht="20.100000000000001" customHeight="1" x14ac:dyDescent="0.25">
      <c r="A535" s="3"/>
      <c r="B535" s="57" t="s">
        <v>266</v>
      </c>
      <c r="C535" s="58"/>
      <c r="D535" s="58"/>
      <c r="E535" s="5"/>
      <c r="F535" s="59">
        <v>187</v>
      </c>
      <c r="G535" s="54"/>
      <c r="H535" s="54"/>
      <c r="I535" s="54"/>
      <c r="J535" s="59">
        <v>14</v>
      </c>
      <c r="K535" s="59">
        <v>0</v>
      </c>
      <c r="L535" s="54"/>
      <c r="M535" s="59">
        <v>14</v>
      </c>
      <c r="N535" s="54"/>
      <c r="O535" s="54"/>
      <c r="P535" s="54"/>
      <c r="Q535" s="59">
        <v>0</v>
      </c>
      <c r="R535" s="59">
        <v>26</v>
      </c>
      <c r="S535" s="59">
        <v>0</v>
      </c>
      <c r="T535" s="59">
        <v>0</v>
      </c>
      <c r="U535" s="59">
        <v>0</v>
      </c>
      <c r="V535" s="59">
        <v>0</v>
      </c>
      <c r="W535" s="54"/>
      <c r="X535" s="59">
        <v>7</v>
      </c>
      <c r="Y535" s="59">
        <v>0</v>
      </c>
      <c r="Z535" s="54"/>
      <c r="AA535" s="59">
        <v>33</v>
      </c>
      <c r="AB535" s="54"/>
      <c r="AC535" s="54"/>
      <c r="AD535" s="54"/>
      <c r="AE535" s="59">
        <v>168</v>
      </c>
      <c r="AF535" s="54"/>
      <c r="AG535" s="54"/>
      <c r="AH535" s="54"/>
      <c r="AI535" s="59">
        <v>0</v>
      </c>
      <c r="AJ535" s="54"/>
      <c r="AK535" s="59">
        <v>0</v>
      </c>
      <c r="AL535" s="40"/>
    </row>
    <row r="536" spans="1:38" ht="20.100000000000001" customHeight="1" x14ac:dyDescent="0.2"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40"/>
    </row>
    <row r="537" spans="1:38" ht="20.100000000000001" customHeight="1" x14ac:dyDescent="0.2">
      <c r="B537" s="6" t="s">
        <v>267</v>
      </c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40"/>
    </row>
    <row r="538" spans="1:38" ht="20.100000000000001" customHeight="1" x14ac:dyDescent="0.2">
      <c r="C538" s="3" t="s">
        <v>154</v>
      </c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40"/>
    </row>
    <row r="539" spans="1:38" ht="20.100000000000001" customHeight="1" x14ac:dyDescent="0.2">
      <c r="D539" s="2" t="s">
        <v>96</v>
      </c>
      <c r="F539" s="39">
        <v>50</v>
      </c>
      <c r="G539" s="39"/>
      <c r="H539" s="39"/>
      <c r="I539" s="39"/>
      <c r="J539" s="39">
        <v>4</v>
      </c>
      <c r="K539" s="39">
        <v>0</v>
      </c>
      <c r="L539" s="39"/>
      <c r="M539" s="39">
        <v>4</v>
      </c>
      <c r="N539" s="39"/>
      <c r="O539" s="39"/>
      <c r="P539" s="39"/>
      <c r="Q539" s="39">
        <v>0</v>
      </c>
      <c r="R539" s="39">
        <v>11</v>
      </c>
      <c r="S539" s="39">
        <v>0</v>
      </c>
      <c r="T539" s="39">
        <v>0</v>
      </c>
      <c r="U539" s="39">
        <v>0</v>
      </c>
      <c r="V539" s="39">
        <v>0</v>
      </c>
      <c r="W539" s="39"/>
      <c r="X539" s="39">
        <v>2</v>
      </c>
      <c r="Y539" s="39">
        <v>0</v>
      </c>
      <c r="Z539" s="39"/>
      <c r="AA539" s="39">
        <v>13</v>
      </c>
      <c r="AB539" s="39"/>
      <c r="AC539" s="39"/>
      <c r="AD539" s="39"/>
      <c r="AE539" s="39">
        <v>41</v>
      </c>
      <c r="AF539" s="39"/>
      <c r="AG539" s="39"/>
      <c r="AH539" s="39"/>
      <c r="AI539" s="39">
        <v>0</v>
      </c>
      <c r="AJ539" s="39"/>
      <c r="AK539" s="39">
        <v>0</v>
      </c>
      <c r="AL539" s="40"/>
    </row>
    <row r="540" spans="1:38" ht="19.5" customHeight="1" x14ac:dyDescent="0.2">
      <c r="D540" s="47" t="s">
        <v>97</v>
      </c>
      <c r="F540" s="48">
        <v>29</v>
      </c>
      <c r="G540" s="49"/>
      <c r="H540" s="49"/>
      <c r="I540" s="49"/>
      <c r="J540" s="48">
        <v>14</v>
      </c>
      <c r="K540" s="48">
        <v>0</v>
      </c>
      <c r="L540" s="49"/>
      <c r="M540" s="48">
        <v>14</v>
      </c>
      <c r="N540" s="49"/>
      <c r="O540" s="49"/>
      <c r="P540" s="49"/>
      <c r="Q540" s="48">
        <v>2</v>
      </c>
      <c r="R540" s="48">
        <v>7</v>
      </c>
      <c r="S540" s="48">
        <v>0</v>
      </c>
      <c r="T540" s="48">
        <v>0</v>
      </c>
      <c r="U540" s="48">
        <v>0</v>
      </c>
      <c r="V540" s="48">
        <v>0</v>
      </c>
      <c r="W540" s="49"/>
      <c r="X540" s="48">
        <v>3</v>
      </c>
      <c r="Y540" s="48">
        <v>0</v>
      </c>
      <c r="Z540" s="49"/>
      <c r="AA540" s="48">
        <v>12</v>
      </c>
      <c r="AB540" s="49"/>
      <c r="AC540" s="49"/>
      <c r="AD540" s="49"/>
      <c r="AE540" s="48">
        <v>31</v>
      </c>
      <c r="AF540" s="49"/>
      <c r="AG540" s="49"/>
      <c r="AH540" s="49"/>
      <c r="AI540" s="48">
        <v>0</v>
      </c>
      <c r="AJ540" s="49"/>
      <c r="AK540" s="48">
        <v>0</v>
      </c>
      <c r="AL540" s="40"/>
    </row>
    <row r="541" spans="1:38" ht="20.100000000000001" customHeight="1" x14ac:dyDescent="0.2">
      <c r="D541" s="2" t="s">
        <v>113</v>
      </c>
      <c r="F541" s="39">
        <v>112</v>
      </c>
      <c r="G541" s="39"/>
      <c r="H541" s="39"/>
      <c r="I541" s="39"/>
      <c r="J541" s="39">
        <v>7</v>
      </c>
      <c r="K541" s="39">
        <v>0</v>
      </c>
      <c r="L541" s="39"/>
      <c r="M541" s="39">
        <v>7</v>
      </c>
      <c r="N541" s="39"/>
      <c r="O541" s="39"/>
      <c r="P541" s="39"/>
      <c r="Q541" s="39">
        <v>11</v>
      </c>
      <c r="R541" s="39">
        <v>49</v>
      </c>
      <c r="S541" s="39">
        <v>1</v>
      </c>
      <c r="T541" s="39">
        <v>0</v>
      </c>
      <c r="U541" s="39">
        <v>0</v>
      </c>
      <c r="V541" s="39">
        <v>0</v>
      </c>
      <c r="W541" s="39"/>
      <c r="X541" s="39">
        <v>2</v>
      </c>
      <c r="Y541" s="39">
        <v>0</v>
      </c>
      <c r="Z541" s="39"/>
      <c r="AA541" s="39">
        <v>63</v>
      </c>
      <c r="AB541" s="39"/>
      <c r="AC541" s="39"/>
      <c r="AD541" s="39"/>
      <c r="AE541" s="39">
        <v>56</v>
      </c>
      <c r="AF541" s="39"/>
      <c r="AG541" s="39"/>
      <c r="AH541" s="39"/>
      <c r="AI541" s="39">
        <v>0</v>
      </c>
      <c r="AJ541" s="39"/>
      <c r="AK541" s="39">
        <v>0</v>
      </c>
      <c r="AL541" s="40"/>
    </row>
    <row r="542" spans="1:38" ht="19.5" customHeight="1" x14ac:dyDescent="0.2">
      <c r="D542" s="47" t="s">
        <v>99</v>
      </c>
      <c r="F542" s="48">
        <v>292</v>
      </c>
      <c r="G542" s="49"/>
      <c r="H542" s="49"/>
      <c r="I542" s="49"/>
      <c r="J542" s="48">
        <v>9</v>
      </c>
      <c r="K542" s="48">
        <v>0</v>
      </c>
      <c r="L542" s="49"/>
      <c r="M542" s="48">
        <v>9</v>
      </c>
      <c r="N542" s="49"/>
      <c r="O542" s="49"/>
      <c r="P542" s="49"/>
      <c r="Q542" s="48">
        <v>0</v>
      </c>
      <c r="R542" s="48">
        <v>82</v>
      </c>
      <c r="S542" s="48">
        <v>0</v>
      </c>
      <c r="T542" s="48">
        <v>0</v>
      </c>
      <c r="U542" s="48">
        <v>0</v>
      </c>
      <c r="V542" s="48">
        <v>1</v>
      </c>
      <c r="W542" s="49"/>
      <c r="X542" s="48">
        <v>2</v>
      </c>
      <c r="Y542" s="48">
        <v>0</v>
      </c>
      <c r="Z542" s="49"/>
      <c r="AA542" s="48">
        <v>85</v>
      </c>
      <c r="AB542" s="49"/>
      <c r="AC542" s="49"/>
      <c r="AD542" s="49"/>
      <c r="AE542" s="48">
        <v>216</v>
      </c>
      <c r="AF542" s="49"/>
      <c r="AG542" s="49"/>
      <c r="AH542" s="49"/>
      <c r="AI542" s="48">
        <v>0</v>
      </c>
      <c r="AJ542" s="49"/>
      <c r="AK542" s="48">
        <v>0</v>
      </c>
      <c r="AL542" s="40"/>
    </row>
    <row r="543" spans="1:38" ht="20.100000000000001" customHeight="1" x14ac:dyDescent="0.2">
      <c r="D543" s="2" t="s">
        <v>116</v>
      </c>
      <c r="F543" s="39">
        <v>365</v>
      </c>
      <c r="G543" s="39"/>
      <c r="H543" s="39"/>
      <c r="I543" s="39"/>
      <c r="J543" s="39">
        <v>40</v>
      </c>
      <c r="K543" s="39">
        <v>0</v>
      </c>
      <c r="L543" s="39"/>
      <c r="M543" s="39">
        <v>40</v>
      </c>
      <c r="N543" s="39"/>
      <c r="O543" s="39"/>
      <c r="P543" s="39"/>
      <c r="Q543" s="39">
        <v>0</v>
      </c>
      <c r="R543" s="39">
        <v>28</v>
      </c>
      <c r="S543" s="39">
        <v>0</v>
      </c>
      <c r="T543" s="39">
        <v>0</v>
      </c>
      <c r="U543" s="39">
        <v>0</v>
      </c>
      <c r="V543" s="39">
        <v>0</v>
      </c>
      <c r="W543" s="39"/>
      <c r="X543" s="39">
        <v>1</v>
      </c>
      <c r="Y543" s="39">
        <v>0</v>
      </c>
      <c r="Z543" s="39"/>
      <c r="AA543" s="39">
        <v>29</v>
      </c>
      <c r="AB543" s="39"/>
      <c r="AC543" s="39"/>
      <c r="AD543" s="39"/>
      <c r="AE543" s="39">
        <v>376</v>
      </c>
      <c r="AF543" s="39"/>
      <c r="AG543" s="39"/>
      <c r="AH543" s="39"/>
      <c r="AI543" s="39">
        <v>0</v>
      </c>
      <c r="AJ543" s="39"/>
      <c r="AK543" s="39">
        <v>0</v>
      </c>
      <c r="AL543" s="40"/>
    </row>
    <row r="544" spans="1:38" ht="19.5" customHeight="1" x14ac:dyDescent="0.2">
      <c r="D544" s="47" t="s">
        <v>103</v>
      </c>
      <c r="F544" s="48">
        <v>44</v>
      </c>
      <c r="G544" s="49"/>
      <c r="H544" s="49"/>
      <c r="I544" s="49"/>
      <c r="J544" s="48">
        <v>9</v>
      </c>
      <c r="K544" s="48">
        <v>0</v>
      </c>
      <c r="L544" s="49"/>
      <c r="M544" s="48">
        <v>9</v>
      </c>
      <c r="N544" s="49"/>
      <c r="O544" s="49"/>
      <c r="P544" s="49"/>
      <c r="Q544" s="48">
        <v>1</v>
      </c>
      <c r="R544" s="48">
        <v>32</v>
      </c>
      <c r="S544" s="48">
        <v>0</v>
      </c>
      <c r="T544" s="48">
        <v>0</v>
      </c>
      <c r="U544" s="48">
        <v>0</v>
      </c>
      <c r="V544" s="48">
        <v>0</v>
      </c>
      <c r="W544" s="49"/>
      <c r="X544" s="48">
        <v>2</v>
      </c>
      <c r="Y544" s="48">
        <v>0</v>
      </c>
      <c r="Z544" s="49"/>
      <c r="AA544" s="48">
        <v>35</v>
      </c>
      <c r="AB544" s="49"/>
      <c r="AC544" s="49"/>
      <c r="AD544" s="49"/>
      <c r="AE544" s="48">
        <v>18</v>
      </c>
      <c r="AF544" s="49"/>
      <c r="AG544" s="49"/>
      <c r="AH544" s="49"/>
      <c r="AI544" s="48">
        <v>0</v>
      </c>
      <c r="AJ544" s="49"/>
      <c r="AK544" s="48">
        <v>0</v>
      </c>
      <c r="AL544" s="40"/>
    </row>
    <row r="545" spans="1:38" ht="20.100000000000001" customHeight="1" x14ac:dyDescent="0.2">
      <c r="D545" s="2" t="s">
        <v>104</v>
      </c>
      <c r="F545" s="39">
        <v>43</v>
      </c>
      <c r="G545" s="39"/>
      <c r="H545" s="39"/>
      <c r="I545" s="39"/>
      <c r="J545" s="39">
        <v>5</v>
      </c>
      <c r="K545" s="39">
        <v>0</v>
      </c>
      <c r="L545" s="39"/>
      <c r="M545" s="39">
        <v>5</v>
      </c>
      <c r="N545" s="39"/>
      <c r="O545" s="39"/>
      <c r="P545" s="39"/>
      <c r="Q545" s="39">
        <v>0</v>
      </c>
      <c r="R545" s="39">
        <v>24</v>
      </c>
      <c r="S545" s="39">
        <v>0</v>
      </c>
      <c r="T545" s="39">
        <v>0</v>
      </c>
      <c r="U545" s="39">
        <v>0</v>
      </c>
      <c r="V545" s="39">
        <v>0</v>
      </c>
      <c r="W545" s="39"/>
      <c r="X545" s="39">
        <v>6</v>
      </c>
      <c r="Y545" s="39">
        <v>1</v>
      </c>
      <c r="Z545" s="39"/>
      <c r="AA545" s="39">
        <v>31</v>
      </c>
      <c r="AB545" s="39"/>
      <c r="AC545" s="39"/>
      <c r="AD545" s="39"/>
      <c r="AE545" s="39">
        <v>17</v>
      </c>
      <c r="AF545" s="39"/>
      <c r="AG545" s="39"/>
      <c r="AH545" s="39"/>
      <c r="AI545" s="39">
        <v>0</v>
      </c>
      <c r="AJ545" s="39"/>
      <c r="AK545" s="39">
        <v>0</v>
      </c>
      <c r="AL545" s="40"/>
    </row>
    <row r="546" spans="1:38" ht="19.5" customHeight="1" x14ac:dyDescent="0.2">
      <c r="D546" s="47" t="s">
        <v>117</v>
      </c>
      <c r="F546" s="48">
        <v>107</v>
      </c>
      <c r="G546" s="49"/>
      <c r="H546" s="49"/>
      <c r="I546" s="49"/>
      <c r="J546" s="48">
        <v>6</v>
      </c>
      <c r="K546" s="48">
        <v>0</v>
      </c>
      <c r="L546" s="49"/>
      <c r="M546" s="48">
        <v>6</v>
      </c>
      <c r="N546" s="49"/>
      <c r="O546" s="49"/>
      <c r="P546" s="49"/>
      <c r="Q546" s="48">
        <v>1</v>
      </c>
      <c r="R546" s="48">
        <v>20</v>
      </c>
      <c r="S546" s="48">
        <v>0</v>
      </c>
      <c r="T546" s="48">
        <v>0</v>
      </c>
      <c r="U546" s="48">
        <v>0</v>
      </c>
      <c r="V546" s="48">
        <v>0</v>
      </c>
      <c r="W546" s="49"/>
      <c r="X546" s="48">
        <v>0</v>
      </c>
      <c r="Y546" s="48">
        <v>1</v>
      </c>
      <c r="Z546" s="49"/>
      <c r="AA546" s="48">
        <v>22</v>
      </c>
      <c r="AB546" s="49"/>
      <c r="AC546" s="49"/>
      <c r="AD546" s="49"/>
      <c r="AE546" s="48">
        <v>91</v>
      </c>
      <c r="AF546" s="49"/>
      <c r="AG546" s="49"/>
      <c r="AH546" s="49"/>
      <c r="AI546" s="48">
        <v>0</v>
      </c>
      <c r="AJ546" s="49"/>
      <c r="AK546" s="48">
        <v>0</v>
      </c>
      <c r="AL546" s="40"/>
    </row>
    <row r="547" spans="1:38" ht="20.100000000000001" customHeight="1" x14ac:dyDescent="0.2">
      <c r="D547" s="2" t="s">
        <v>106</v>
      </c>
      <c r="F547" s="39">
        <v>93</v>
      </c>
      <c r="G547" s="39"/>
      <c r="H547" s="39"/>
      <c r="I547" s="39"/>
      <c r="J547" s="39">
        <v>24</v>
      </c>
      <c r="K547" s="39">
        <v>0</v>
      </c>
      <c r="L547" s="39"/>
      <c r="M547" s="39">
        <v>24</v>
      </c>
      <c r="N547" s="39"/>
      <c r="O547" s="39"/>
      <c r="P547" s="39"/>
      <c r="Q547" s="39">
        <v>0</v>
      </c>
      <c r="R547" s="39">
        <v>11</v>
      </c>
      <c r="S547" s="39">
        <v>0</v>
      </c>
      <c r="T547" s="39">
        <v>0</v>
      </c>
      <c r="U547" s="39">
        <v>0</v>
      </c>
      <c r="V547" s="39">
        <v>0</v>
      </c>
      <c r="W547" s="39"/>
      <c r="X547" s="39">
        <v>0</v>
      </c>
      <c r="Y547" s="39">
        <v>32</v>
      </c>
      <c r="Z547" s="39"/>
      <c r="AA547" s="39">
        <v>43</v>
      </c>
      <c r="AB547" s="39"/>
      <c r="AC547" s="39"/>
      <c r="AD547" s="39"/>
      <c r="AE547" s="39">
        <v>74</v>
      </c>
      <c r="AF547" s="39"/>
      <c r="AG547" s="39"/>
      <c r="AH547" s="39"/>
      <c r="AI547" s="39">
        <v>0</v>
      </c>
      <c r="AJ547" s="39"/>
      <c r="AK547" s="39">
        <v>0</v>
      </c>
      <c r="AL547" s="40"/>
    </row>
    <row r="548" spans="1:38" ht="19.5" customHeight="1" x14ac:dyDescent="0.2">
      <c r="D548" s="47" t="s">
        <v>185</v>
      </c>
      <c r="F548" s="48">
        <v>0</v>
      </c>
      <c r="G548" s="49"/>
      <c r="H548" s="49"/>
      <c r="I548" s="49"/>
      <c r="J548" s="48">
        <v>0</v>
      </c>
      <c r="K548" s="48">
        <v>0</v>
      </c>
      <c r="L548" s="49"/>
      <c r="M548" s="48">
        <v>0</v>
      </c>
      <c r="N548" s="49"/>
      <c r="O548" s="49"/>
      <c r="P548" s="49"/>
      <c r="Q548" s="48">
        <v>0</v>
      </c>
      <c r="R548" s="48">
        <v>0</v>
      </c>
      <c r="S548" s="48">
        <v>0</v>
      </c>
      <c r="T548" s="48">
        <v>0</v>
      </c>
      <c r="U548" s="48">
        <v>0</v>
      </c>
      <c r="V548" s="48">
        <v>0</v>
      </c>
      <c r="W548" s="49"/>
      <c r="X548" s="48">
        <v>0</v>
      </c>
      <c r="Y548" s="48">
        <v>0</v>
      </c>
      <c r="Z548" s="49"/>
      <c r="AA548" s="48">
        <v>0</v>
      </c>
      <c r="AB548" s="49"/>
      <c r="AC548" s="49"/>
      <c r="AD548" s="49"/>
      <c r="AE548" s="48">
        <v>0</v>
      </c>
      <c r="AF548" s="49"/>
      <c r="AG548" s="49"/>
      <c r="AH548" s="49"/>
      <c r="AI548" s="48">
        <v>0</v>
      </c>
      <c r="AJ548" s="49"/>
      <c r="AK548" s="48">
        <v>0</v>
      </c>
      <c r="AL548" s="40"/>
    </row>
    <row r="549" spans="1:38" ht="20.100000000000001" customHeight="1" x14ac:dyDescent="0.2">
      <c r="D549" s="2" t="s">
        <v>108</v>
      </c>
      <c r="F549" s="39">
        <v>0</v>
      </c>
      <c r="G549" s="39"/>
      <c r="H549" s="39"/>
      <c r="I549" s="39"/>
      <c r="J549" s="39">
        <v>0</v>
      </c>
      <c r="K549" s="39">
        <v>0</v>
      </c>
      <c r="L549" s="39"/>
      <c r="M549" s="39">
        <v>0</v>
      </c>
      <c r="N549" s="39"/>
      <c r="O549" s="39"/>
      <c r="P549" s="39"/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39"/>
      <c r="X549" s="39">
        <v>0</v>
      </c>
      <c r="Y549" s="39">
        <v>0</v>
      </c>
      <c r="Z549" s="39"/>
      <c r="AA549" s="39">
        <v>0</v>
      </c>
      <c r="AB549" s="39"/>
      <c r="AC549" s="39"/>
      <c r="AD549" s="39"/>
      <c r="AE549" s="39">
        <v>0</v>
      </c>
      <c r="AF549" s="39"/>
      <c r="AG549" s="39"/>
      <c r="AH549" s="39"/>
      <c r="AI549" s="39">
        <v>0</v>
      </c>
      <c r="AJ549" s="39"/>
      <c r="AK549" s="39">
        <v>0</v>
      </c>
      <c r="AL549" s="40"/>
    </row>
    <row r="550" spans="1:38" ht="20.100000000000001" customHeight="1" x14ac:dyDescent="0.2"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40"/>
    </row>
    <row r="551" spans="1:38" s="1" customFormat="1" ht="20.100000000000001" customHeight="1" x14ac:dyDescent="0.25">
      <c r="A551" s="3"/>
      <c r="B551" s="6"/>
      <c r="C551" s="51" t="s">
        <v>159</v>
      </c>
      <c r="D551" s="52"/>
      <c r="E551" s="5"/>
      <c r="F551" s="53">
        <v>1135</v>
      </c>
      <c r="G551" s="54"/>
      <c r="H551" s="54"/>
      <c r="I551" s="54"/>
      <c r="J551" s="53">
        <v>118</v>
      </c>
      <c r="K551" s="53">
        <v>0</v>
      </c>
      <c r="L551" s="54"/>
      <c r="M551" s="53">
        <v>118</v>
      </c>
      <c r="N551" s="54"/>
      <c r="O551" s="54"/>
      <c r="P551" s="54"/>
      <c r="Q551" s="53">
        <v>15</v>
      </c>
      <c r="R551" s="53">
        <v>264</v>
      </c>
      <c r="S551" s="53">
        <v>1</v>
      </c>
      <c r="T551" s="53">
        <v>0</v>
      </c>
      <c r="U551" s="53">
        <v>0</v>
      </c>
      <c r="V551" s="53">
        <v>1</v>
      </c>
      <c r="W551" s="54"/>
      <c r="X551" s="53">
        <v>18</v>
      </c>
      <c r="Y551" s="53">
        <v>34</v>
      </c>
      <c r="Z551" s="54"/>
      <c r="AA551" s="53">
        <v>333</v>
      </c>
      <c r="AB551" s="54"/>
      <c r="AC551" s="54"/>
      <c r="AD551" s="54"/>
      <c r="AE551" s="53">
        <v>920</v>
      </c>
      <c r="AF551" s="54"/>
      <c r="AG551" s="54"/>
      <c r="AH551" s="54"/>
      <c r="AI551" s="53">
        <v>0</v>
      </c>
      <c r="AJ551" s="54"/>
      <c r="AK551" s="53">
        <v>0</v>
      </c>
      <c r="AL551" s="40"/>
    </row>
    <row r="552" spans="1:38" s="1" customFormat="1" ht="20.100000000000001" customHeight="1" x14ac:dyDescent="0.2">
      <c r="A552" s="3"/>
      <c r="B552" s="6"/>
      <c r="C552" s="3"/>
      <c r="D552" s="3"/>
      <c r="E552" s="5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40"/>
    </row>
    <row r="553" spans="1:38" s="1" customFormat="1" ht="20.100000000000001" customHeight="1" x14ac:dyDescent="0.2">
      <c r="A553" s="3"/>
      <c r="B553" s="6"/>
      <c r="C553" s="3" t="s">
        <v>146</v>
      </c>
      <c r="D553" s="3"/>
      <c r="E553" s="5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40"/>
    </row>
    <row r="554" spans="1:38" s="1" customFormat="1" ht="20.100000000000001" customHeight="1" x14ac:dyDescent="0.2">
      <c r="A554" s="3"/>
      <c r="B554" s="6"/>
      <c r="C554" s="3"/>
      <c r="D554" s="50" t="s">
        <v>96</v>
      </c>
      <c r="E554" s="5"/>
      <c r="F554" s="39">
        <v>0</v>
      </c>
      <c r="G554" s="39"/>
      <c r="H554" s="39"/>
      <c r="I554" s="39"/>
      <c r="J554" s="39">
        <v>0</v>
      </c>
      <c r="K554" s="39">
        <v>0</v>
      </c>
      <c r="L554" s="39"/>
      <c r="M554" s="39">
        <v>0</v>
      </c>
      <c r="N554" s="39"/>
      <c r="O554" s="39"/>
      <c r="P554" s="39"/>
      <c r="Q554" s="39">
        <v>0</v>
      </c>
      <c r="R554" s="39">
        <v>0</v>
      </c>
      <c r="S554" s="39">
        <v>0</v>
      </c>
      <c r="T554" s="39">
        <v>0</v>
      </c>
      <c r="U554" s="39">
        <v>0</v>
      </c>
      <c r="V554" s="39">
        <v>0</v>
      </c>
      <c r="W554" s="39"/>
      <c r="X554" s="39">
        <v>0</v>
      </c>
      <c r="Y554" s="39">
        <v>0</v>
      </c>
      <c r="Z554" s="39"/>
      <c r="AA554" s="39">
        <v>0</v>
      </c>
      <c r="AB554" s="39"/>
      <c r="AC554" s="39"/>
      <c r="AD554" s="39"/>
      <c r="AE554" s="39">
        <v>0</v>
      </c>
      <c r="AF554" s="39"/>
      <c r="AG554" s="39"/>
      <c r="AH554" s="39"/>
      <c r="AI554" s="39">
        <v>0</v>
      </c>
      <c r="AJ554" s="39"/>
      <c r="AK554" s="39">
        <v>0</v>
      </c>
      <c r="AL554" s="40"/>
    </row>
    <row r="555" spans="1:38" s="1" customFormat="1" ht="20.100000000000001" customHeight="1" x14ac:dyDescent="0.2">
      <c r="A555" s="3"/>
      <c r="B555" s="6"/>
      <c r="C555" s="3"/>
      <c r="D555" s="3"/>
      <c r="E555" s="5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40"/>
    </row>
    <row r="556" spans="1:38" s="1" customFormat="1" ht="20.100000000000001" customHeight="1" x14ac:dyDescent="0.25">
      <c r="A556" s="3"/>
      <c r="B556" s="6"/>
      <c r="C556" s="51" t="s">
        <v>153</v>
      </c>
      <c r="D556" s="52"/>
      <c r="E556" s="5"/>
      <c r="F556" s="53">
        <v>0</v>
      </c>
      <c r="G556" s="54"/>
      <c r="H556" s="54"/>
      <c r="I556" s="54"/>
      <c r="J556" s="53">
        <v>0</v>
      </c>
      <c r="K556" s="53">
        <v>0</v>
      </c>
      <c r="L556" s="54"/>
      <c r="M556" s="53">
        <v>0</v>
      </c>
      <c r="N556" s="54"/>
      <c r="O556" s="54"/>
      <c r="P556" s="54"/>
      <c r="Q556" s="53">
        <v>0</v>
      </c>
      <c r="R556" s="53">
        <v>0</v>
      </c>
      <c r="S556" s="53">
        <v>0</v>
      </c>
      <c r="T556" s="53">
        <v>0</v>
      </c>
      <c r="U556" s="53">
        <v>0</v>
      </c>
      <c r="V556" s="53">
        <v>0</v>
      </c>
      <c r="W556" s="54"/>
      <c r="X556" s="53">
        <v>0</v>
      </c>
      <c r="Y556" s="53">
        <v>0</v>
      </c>
      <c r="Z556" s="54"/>
      <c r="AA556" s="53">
        <v>0</v>
      </c>
      <c r="AB556" s="54"/>
      <c r="AC556" s="54"/>
      <c r="AD556" s="54"/>
      <c r="AE556" s="53">
        <v>0</v>
      </c>
      <c r="AF556" s="54"/>
      <c r="AG556" s="54"/>
      <c r="AH556" s="54"/>
      <c r="AI556" s="53">
        <v>0</v>
      </c>
      <c r="AJ556" s="54"/>
      <c r="AK556" s="53">
        <v>0</v>
      </c>
      <c r="AL556" s="40"/>
    </row>
    <row r="557" spans="1:38" s="1" customFormat="1" ht="20.100000000000001" customHeight="1" x14ac:dyDescent="0.2">
      <c r="A557" s="3"/>
      <c r="B557" s="6"/>
      <c r="C557" s="3"/>
      <c r="D557" s="3"/>
      <c r="E557" s="5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40"/>
    </row>
    <row r="558" spans="1:38" s="1" customFormat="1" ht="20.100000000000001" customHeight="1" x14ac:dyDescent="0.2">
      <c r="A558" s="3"/>
      <c r="B558" s="6"/>
      <c r="C558" s="3" t="s">
        <v>0</v>
      </c>
      <c r="D558" s="3"/>
      <c r="E558" s="5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40"/>
    </row>
    <row r="559" spans="1:38" s="1" customFormat="1" ht="20.100000000000001" customHeight="1" x14ac:dyDescent="0.2">
      <c r="A559" s="3"/>
      <c r="B559" s="6"/>
      <c r="C559" s="3"/>
      <c r="D559" s="2" t="s">
        <v>96</v>
      </c>
      <c r="E559" s="5"/>
      <c r="F559" s="39">
        <v>474</v>
      </c>
      <c r="G559" s="39"/>
      <c r="H559" s="39"/>
      <c r="I559" s="39"/>
      <c r="J559" s="39">
        <v>24</v>
      </c>
      <c r="K559" s="39">
        <v>0</v>
      </c>
      <c r="L559" s="39"/>
      <c r="M559" s="39">
        <v>24</v>
      </c>
      <c r="N559" s="39"/>
      <c r="O559" s="39"/>
      <c r="P559" s="39"/>
      <c r="Q559" s="39">
        <v>0</v>
      </c>
      <c r="R559" s="39">
        <v>14</v>
      </c>
      <c r="S559" s="39">
        <v>0</v>
      </c>
      <c r="T559" s="39">
        <v>0</v>
      </c>
      <c r="U559" s="39">
        <v>0</v>
      </c>
      <c r="V559" s="39">
        <v>0</v>
      </c>
      <c r="W559" s="39"/>
      <c r="X559" s="39">
        <v>1</v>
      </c>
      <c r="Y559" s="39">
        <v>2</v>
      </c>
      <c r="Z559" s="39"/>
      <c r="AA559" s="39">
        <v>17</v>
      </c>
      <c r="AB559" s="39"/>
      <c r="AC559" s="39"/>
      <c r="AD559" s="39"/>
      <c r="AE559" s="39">
        <v>481</v>
      </c>
      <c r="AF559" s="39"/>
      <c r="AG559" s="39"/>
      <c r="AH559" s="39"/>
      <c r="AI559" s="39">
        <v>0</v>
      </c>
      <c r="AJ559" s="39"/>
      <c r="AK559" s="39">
        <v>0</v>
      </c>
      <c r="AL559" s="40"/>
    </row>
    <row r="560" spans="1:38" ht="19.5" customHeight="1" x14ac:dyDescent="0.2">
      <c r="D560" s="47" t="s">
        <v>97</v>
      </c>
      <c r="F560" s="48">
        <v>192</v>
      </c>
      <c r="G560" s="49"/>
      <c r="H560" s="49"/>
      <c r="I560" s="49"/>
      <c r="J560" s="48">
        <v>20</v>
      </c>
      <c r="K560" s="48">
        <v>0</v>
      </c>
      <c r="L560" s="49"/>
      <c r="M560" s="48">
        <v>20</v>
      </c>
      <c r="N560" s="49"/>
      <c r="O560" s="49"/>
      <c r="P560" s="49"/>
      <c r="Q560" s="48">
        <v>9</v>
      </c>
      <c r="R560" s="48">
        <v>11</v>
      </c>
      <c r="S560" s="48">
        <v>0</v>
      </c>
      <c r="T560" s="48">
        <v>0</v>
      </c>
      <c r="U560" s="48">
        <v>0</v>
      </c>
      <c r="V560" s="48">
        <v>0</v>
      </c>
      <c r="W560" s="49"/>
      <c r="X560" s="48">
        <v>1</v>
      </c>
      <c r="Y560" s="48">
        <v>8</v>
      </c>
      <c r="Z560" s="49"/>
      <c r="AA560" s="48">
        <v>29</v>
      </c>
      <c r="AB560" s="49"/>
      <c r="AC560" s="49"/>
      <c r="AD560" s="49"/>
      <c r="AE560" s="48">
        <v>183</v>
      </c>
      <c r="AF560" s="49"/>
      <c r="AG560" s="49"/>
      <c r="AH560" s="49"/>
      <c r="AI560" s="48">
        <v>0</v>
      </c>
      <c r="AJ560" s="49"/>
      <c r="AK560" s="48">
        <v>0</v>
      </c>
      <c r="AL560" s="40"/>
    </row>
    <row r="561" spans="1:38" s="1" customFormat="1" ht="20.100000000000001" customHeight="1" x14ac:dyDescent="0.2">
      <c r="A561" s="3"/>
      <c r="B561" s="6"/>
      <c r="C561" s="3"/>
      <c r="D561" s="2" t="s">
        <v>98</v>
      </c>
      <c r="E561" s="5"/>
      <c r="F561" s="39">
        <v>20</v>
      </c>
      <c r="G561" s="39"/>
      <c r="H561" s="39"/>
      <c r="I561" s="39"/>
      <c r="J561" s="39">
        <v>16</v>
      </c>
      <c r="K561" s="39">
        <v>0</v>
      </c>
      <c r="L561" s="39"/>
      <c r="M561" s="39">
        <v>16</v>
      </c>
      <c r="N561" s="39"/>
      <c r="O561" s="39"/>
      <c r="P561" s="39"/>
      <c r="Q561" s="39">
        <v>1</v>
      </c>
      <c r="R561" s="39">
        <v>0</v>
      </c>
      <c r="S561" s="39">
        <v>0</v>
      </c>
      <c r="T561" s="39">
        <v>0</v>
      </c>
      <c r="U561" s="39">
        <v>0</v>
      </c>
      <c r="V561" s="39">
        <v>0</v>
      </c>
      <c r="W561" s="39"/>
      <c r="X561" s="39">
        <v>1</v>
      </c>
      <c r="Y561" s="39">
        <v>0</v>
      </c>
      <c r="Z561" s="39"/>
      <c r="AA561" s="39">
        <v>2</v>
      </c>
      <c r="AB561" s="39"/>
      <c r="AC561" s="39"/>
      <c r="AD561" s="39"/>
      <c r="AE561" s="39">
        <v>34</v>
      </c>
      <c r="AF561" s="39"/>
      <c r="AG561" s="39"/>
      <c r="AH561" s="39"/>
      <c r="AI561" s="39">
        <v>0</v>
      </c>
      <c r="AJ561" s="39"/>
      <c r="AK561" s="39">
        <v>0</v>
      </c>
      <c r="AL561" s="40"/>
    </row>
    <row r="562" spans="1:38" s="1" customFormat="1" ht="20.100000000000001" customHeight="1" x14ac:dyDescent="0.2">
      <c r="A562" s="3"/>
      <c r="B562" s="6"/>
      <c r="C562" s="3"/>
      <c r="D562" s="3"/>
      <c r="E562" s="5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40"/>
    </row>
    <row r="563" spans="1:38" s="1" customFormat="1" ht="20.100000000000001" customHeight="1" x14ac:dyDescent="0.25">
      <c r="A563" s="3"/>
      <c r="B563" s="6"/>
      <c r="C563" s="51" t="s">
        <v>120</v>
      </c>
      <c r="D563" s="52"/>
      <c r="E563" s="5"/>
      <c r="F563" s="53">
        <v>686</v>
      </c>
      <c r="G563" s="54"/>
      <c r="H563" s="54"/>
      <c r="I563" s="54"/>
      <c r="J563" s="53">
        <v>60</v>
      </c>
      <c r="K563" s="53">
        <v>0</v>
      </c>
      <c r="L563" s="54"/>
      <c r="M563" s="53">
        <v>60</v>
      </c>
      <c r="N563" s="54"/>
      <c r="O563" s="54"/>
      <c r="P563" s="54"/>
      <c r="Q563" s="53">
        <v>10</v>
      </c>
      <c r="R563" s="53">
        <v>25</v>
      </c>
      <c r="S563" s="53">
        <v>0</v>
      </c>
      <c r="T563" s="53">
        <v>0</v>
      </c>
      <c r="U563" s="53">
        <v>0</v>
      </c>
      <c r="V563" s="53">
        <v>0</v>
      </c>
      <c r="W563" s="54"/>
      <c r="X563" s="53">
        <v>3</v>
      </c>
      <c r="Y563" s="53">
        <v>10</v>
      </c>
      <c r="Z563" s="54"/>
      <c r="AA563" s="53">
        <v>48</v>
      </c>
      <c r="AB563" s="54"/>
      <c r="AC563" s="54"/>
      <c r="AD563" s="54"/>
      <c r="AE563" s="53">
        <v>698</v>
      </c>
      <c r="AF563" s="54"/>
      <c r="AG563" s="54"/>
      <c r="AH563" s="54"/>
      <c r="AI563" s="53">
        <v>0</v>
      </c>
      <c r="AJ563" s="54"/>
      <c r="AK563" s="53">
        <v>0</v>
      </c>
      <c r="AL563" s="40"/>
    </row>
    <row r="564" spans="1:38" s="1" customFormat="1" ht="20.100000000000001" customHeight="1" x14ac:dyDescent="0.2">
      <c r="A564" s="3"/>
      <c r="B564" s="6"/>
      <c r="C564" s="3"/>
      <c r="D564" s="3"/>
      <c r="E564" s="5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40"/>
    </row>
    <row r="565" spans="1:38" s="1" customFormat="1" ht="20.100000000000001" customHeight="1" x14ac:dyDescent="0.25">
      <c r="A565" s="3"/>
      <c r="B565" s="57" t="s">
        <v>268</v>
      </c>
      <c r="C565" s="58"/>
      <c r="D565" s="58"/>
      <c r="E565" s="5"/>
      <c r="F565" s="59">
        <v>1821</v>
      </c>
      <c r="G565" s="54"/>
      <c r="H565" s="54"/>
      <c r="I565" s="54"/>
      <c r="J565" s="59">
        <v>178</v>
      </c>
      <c r="K565" s="59">
        <v>0</v>
      </c>
      <c r="L565" s="54"/>
      <c r="M565" s="59">
        <v>178</v>
      </c>
      <c r="N565" s="54"/>
      <c r="O565" s="54"/>
      <c r="P565" s="54"/>
      <c r="Q565" s="59">
        <v>25</v>
      </c>
      <c r="R565" s="59">
        <v>289</v>
      </c>
      <c r="S565" s="59">
        <v>1</v>
      </c>
      <c r="T565" s="59">
        <v>0</v>
      </c>
      <c r="U565" s="59">
        <v>0</v>
      </c>
      <c r="V565" s="59">
        <v>1</v>
      </c>
      <c r="W565" s="54"/>
      <c r="X565" s="59">
        <v>21</v>
      </c>
      <c r="Y565" s="59">
        <v>44</v>
      </c>
      <c r="Z565" s="54"/>
      <c r="AA565" s="59">
        <v>381</v>
      </c>
      <c r="AB565" s="54"/>
      <c r="AC565" s="54"/>
      <c r="AD565" s="54"/>
      <c r="AE565" s="59">
        <v>1618</v>
      </c>
      <c r="AF565" s="54"/>
      <c r="AG565" s="54"/>
      <c r="AH565" s="54"/>
      <c r="AI565" s="59">
        <v>0</v>
      </c>
      <c r="AJ565" s="54"/>
      <c r="AK565" s="59">
        <v>0</v>
      </c>
      <c r="AL565" s="40"/>
    </row>
    <row r="566" spans="1:38" ht="20.100000000000001" customHeight="1" x14ac:dyDescent="0.2"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40"/>
    </row>
    <row r="567" spans="1:38" ht="20.100000000000001" customHeight="1" x14ac:dyDescent="0.2">
      <c r="B567" s="6" t="s">
        <v>269</v>
      </c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40"/>
    </row>
    <row r="568" spans="1:38" ht="20.100000000000001" customHeight="1" x14ac:dyDescent="0.2">
      <c r="C568" s="3" t="s">
        <v>0</v>
      </c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40"/>
    </row>
    <row r="569" spans="1:38" ht="20.100000000000001" customHeight="1" x14ac:dyDescent="0.2">
      <c r="D569" s="2" t="s">
        <v>96</v>
      </c>
      <c r="F569" s="39">
        <v>355</v>
      </c>
      <c r="G569" s="39"/>
      <c r="H569" s="39"/>
      <c r="I569" s="39"/>
      <c r="J569" s="39">
        <v>15</v>
      </c>
      <c r="K569" s="39">
        <v>0</v>
      </c>
      <c r="L569" s="39"/>
      <c r="M569" s="39">
        <v>15</v>
      </c>
      <c r="N569" s="39"/>
      <c r="O569" s="39"/>
      <c r="P569" s="39"/>
      <c r="Q569" s="39">
        <v>0</v>
      </c>
      <c r="R569" s="39">
        <v>42</v>
      </c>
      <c r="S569" s="39">
        <v>0</v>
      </c>
      <c r="T569" s="39">
        <v>0</v>
      </c>
      <c r="U569" s="39">
        <v>0</v>
      </c>
      <c r="V569" s="39">
        <v>0</v>
      </c>
      <c r="W569" s="39"/>
      <c r="X569" s="39">
        <v>8</v>
      </c>
      <c r="Y569" s="39">
        <v>0</v>
      </c>
      <c r="Z569" s="39"/>
      <c r="AA569" s="39">
        <v>50</v>
      </c>
      <c r="AB569" s="39"/>
      <c r="AC569" s="39"/>
      <c r="AD569" s="39"/>
      <c r="AE569" s="39">
        <v>320</v>
      </c>
      <c r="AF569" s="39"/>
      <c r="AG569" s="39"/>
      <c r="AH569" s="39"/>
      <c r="AI569" s="39">
        <v>0</v>
      </c>
      <c r="AJ569" s="39"/>
      <c r="AK569" s="39">
        <v>0</v>
      </c>
      <c r="AL569" s="40"/>
    </row>
    <row r="570" spans="1:38" ht="19.5" customHeight="1" x14ac:dyDescent="0.2">
      <c r="D570" s="47" t="s">
        <v>97</v>
      </c>
      <c r="F570" s="48">
        <v>387</v>
      </c>
      <c r="G570" s="49"/>
      <c r="H570" s="49"/>
      <c r="I570" s="49"/>
      <c r="J570" s="48">
        <v>10</v>
      </c>
      <c r="K570" s="48">
        <v>0</v>
      </c>
      <c r="L570" s="49"/>
      <c r="M570" s="48">
        <v>10</v>
      </c>
      <c r="N570" s="49"/>
      <c r="O570" s="49"/>
      <c r="P570" s="49"/>
      <c r="Q570" s="48">
        <v>0</v>
      </c>
      <c r="R570" s="48">
        <v>27</v>
      </c>
      <c r="S570" s="48">
        <v>0</v>
      </c>
      <c r="T570" s="48">
        <v>0</v>
      </c>
      <c r="U570" s="48">
        <v>0</v>
      </c>
      <c r="V570" s="48">
        <v>0</v>
      </c>
      <c r="W570" s="49"/>
      <c r="X570" s="48">
        <v>3</v>
      </c>
      <c r="Y570" s="48">
        <v>0</v>
      </c>
      <c r="Z570" s="49"/>
      <c r="AA570" s="48">
        <v>30</v>
      </c>
      <c r="AB570" s="49"/>
      <c r="AC570" s="49"/>
      <c r="AD570" s="49"/>
      <c r="AE570" s="48">
        <v>367</v>
      </c>
      <c r="AF570" s="49"/>
      <c r="AG570" s="49"/>
      <c r="AH570" s="49"/>
      <c r="AI570" s="48">
        <v>0</v>
      </c>
      <c r="AJ570" s="49"/>
      <c r="AK570" s="48">
        <v>0</v>
      </c>
      <c r="AL570" s="40"/>
    </row>
    <row r="571" spans="1:38" ht="20.100000000000001" customHeight="1" x14ac:dyDescent="0.2"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40"/>
    </row>
    <row r="572" spans="1:38" s="1" customFormat="1" ht="20.100000000000001" customHeight="1" x14ac:dyDescent="0.25">
      <c r="A572" s="3"/>
      <c r="B572" s="6"/>
      <c r="C572" s="51" t="s">
        <v>120</v>
      </c>
      <c r="D572" s="52"/>
      <c r="E572" s="5"/>
      <c r="F572" s="53">
        <v>742</v>
      </c>
      <c r="G572" s="54"/>
      <c r="H572" s="54"/>
      <c r="I572" s="54"/>
      <c r="J572" s="53">
        <v>25</v>
      </c>
      <c r="K572" s="53">
        <v>0</v>
      </c>
      <c r="L572" s="54"/>
      <c r="M572" s="53">
        <v>25</v>
      </c>
      <c r="N572" s="54"/>
      <c r="O572" s="54"/>
      <c r="P572" s="54"/>
      <c r="Q572" s="53">
        <v>0</v>
      </c>
      <c r="R572" s="53">
        <v>69</v>
      </c>
      <c r="S572" s="53">
        <v>0</v>
      </c>
      <c r="T572" s="53">
        <v>0</v>
      </c>
      <c r="U572" s="53">
        <v>0</v>
      </c>
      <c r="V572" s="53">
        <v>0</v>
      </c>
      <c r="W572" s="54"/>
      <c r="X572" s="53">
        <v>11</v>
      </c>
      <c r="Y572" s="53">
        <v>0</v>
      </c>
      <c r="Z572" s="54"/>
      <c r="AA572" s="53">
        <v>80</v>
      </c>
      <c r="AB572" s="54"/>
      <c r="AC572" s="54"/>
      <c r="AD572" s="54"/>
      <c r="AE572" s="53">
        <v>687</v>
      </c>
      <c r="AF572" s="54"/>
      <c r="AG572" s="54"/>
      <c r="AH572" s="54"/>
      <c r="AI572" s="53">
        <v>0</v>
      </c>
      <c r="AJ572" s="54"/>
      <c r="AK572" s="53">
        <v>0</v>
      </c>
      <c r="AL572" s="40"/>
    </row>
    <row r="573" spans="1:38" ht="20.100000000000001" customHeight="1" x14ac:dyDescent="0.2"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40"/>
    </row>
    <row r="574" spans="1:38" ht="20.100000000000001" customHeight="1" x14ac:dyDescent="0.2">
      <c r="C574" s="3" t="s">
        <v>249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40"/>
    </row>
    <row r="575" spans="1:38" ht="20.100000000000001" customHeight="1" x14ac:dyDescent="0.2">
      <c r="D575" s="2" t="s">
        <v>270</v>
      </c>
      <c r="F575" s="39">
        <v>0</v>
      </c>
      <c r="G575" s="39"/>
      <c r="H575" s="39"/>
      <c r="I575" s="39"/>
      <c r="J575" s="39">
        <v>0</v>
      </c>
      <c r="K575" s="39">
        <v>0</v>
      </c>
      <c r="L575" s="39"/>
      <c r="M575" s="39">
        <v>0</v>
      </c>
      <c r="N575" s="39"/>
      <c r="O575" s="39"/>
      <c r="P575" s="39"/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39"/>
      <c r="X575" s="39">
        <v>0</v>
      </c>
      <c r="Y575" s="39">
        <v>0</v>
      </c>
      <c r="Z575" s="39"/>
      <c r="AA575" s="39">
        <v>0</v>
      </c>
      <c r="AB575" s="39"/>
      <c r="AC575" s="39"/>
      <c r="AD575" s="39"/>
      <c r="AE575" s="39">
        <v>0</v>
      </c>
      <c r="AF575" s="39"/>
      <c r="AG575" s="39"/>
      <c r="AH575" s="39"/>
      <c r="AI575" s="39">
        <v>0</v>
      </c>
      <c r="AJ575" s="39"/>
      <c r="AK575" s="39">
        <v>0</v>
      </c>
      <c r="AL575" s="40"/>
    </row>
    <row r="576" spans="1:38" ht="20.100000000000001" customHeight="1" x14ac:dyDescent="0.2">
      <c r="D576" s="47" t="s">
        <v>271</v>
      </c>
      <c r="F576" s="48">
        <v>0</v>
      </c>
      <c r="G576" s="49"/>
      <c r="H576" s="49"/>
      <c r="I576" s="49"/>
      <c r="J576" s="48">
        <v>0</v>
      </c>
      <c r="K576" s="48">
        <v>0</v>
      </c>
      <c r="L576" s="49"/>
      <c r="M576" s="48">
        <v>0</v>
      </c>
      <c r="N576" s="49"/>
      <c r="O576" s="49"/>
      <c r="P576" s="49"/>
      <c r="Q576" s="48">
        <v>0</v>
      </c>
      <c r="R576" s="48">
        <v>0</v>
      </c>
      <c r="S576" s="48">
        <v>0</v>
      </c>
      <c r="T576" s="48">
        <v>0</v>
      </c>
      <c r="U576" s="48">
        <v>0</v>
      </c>
      <c r="V576" s="48">
        <v>0</v>
      </c>
      <c r="W576" s="49"/>
      <c r="X576" s="48">
        <v>0</v>
      </c>
      <c r="Y576" s="48">
        <v>0</v>
      </c>
      <c r="Z576" s="49"/>
      <c r="AA576" s="48">
        <v>0</v>
      </c>
      <c r="AB576" s="49"/>
      <c r="AC576" s="49"/>
      <c r="AD576" s="49"/>
      <c r="AE576" s="48">
        <v>0</v>
      </c>
      <c r="AF576" s="49"/>
      <c r="AG576" s="49"/>
      <c r="AH576" s="49"/>
      <c r="AI576" s="48">
        <v>0</v>
      </c>
      <c r="AJ576" s="49"/>
      <c r="AK576" s="48">
        <v>0</v>
      </c>
      <c r="AL576" s="40"/>
    </row>
    <row r="577" spans="1:38" ht="20.100000000000001" customHeight="1" x14ac:dyDescent="0.2">
      <c r="D577" s="2" t="s">
        <v>272</v>
      </c>
      <c r="F577" s="39">
        <v>0</v>
      </c>
      <c r="G577" s="39"/>
      <c r="H577" s="39"/>
      <c r="I577" s="39"/>
      <c r="J577" s="39">
        <v>1</v>
      </c>
      <c r="K577" s="39">
        <v>0</v>
      </c>
      <c r="L577" s="39"/>
      <c r="M577" s="39">
        <v>1</v>
      </c>
      <c r="N577" s="39"/>
      <c r="O577" s="39"/>
      <c r="P577" s="39"/>
      <c r="Q577" s="39">
        <v>0</v>
      </c>
      <c r="R577" s="39">
        <v>0</v>
      </c>
      <c r="S577" s="39">
        <v>0</v>
      </c>
      <c r="T577" s="39">
        <v>0</v>
      </c>
      <c r="U577" s="39">
        <v>0</v>
      </c>
      <c r="V577" s="39">
        <v>0</v>
      </c>
      <c r="W577" s="39"/>
      <c r="X577" s="39">
        <v>0</v>
      </c>
      <c r="Y577" s="39">
        <v>0</v>
      </c>
      <c r="Z577" s="39"/>
      <c r="AA577" s="39">
        <v>0</v>
      </c>
      <c r="AB577" s="39"/>
      <c r="AC577" s="39"/>
      <c r="AD577" s="39"/>
      <c r="AE577" s="39">
        <v>1</v>
      </c>
      <c r="AF577" s="39"/>
      <c r="AG577" s="39"/>
      <c r="AH577" s="39"/>
      <c r="AI577" s="39">
        <v>0</v>
      </c>
      <c r="AJ577" s="39"/>
      <c r="AK577" s="39">
        <v>0</v>
      </c>
      <c r="AL577" s="40"/>
    </row>
    <row r="578" spans="1:38" ht="20.100000000000001" customHeight="1" x14ac:dyDescent="0.2">
      <c r="D578" s="47" t="s">
        <v>273</v>
      </c>
      <c r="F578" s="48">
        <v>0</v>
      </c>
      <c r="G578" s="49"/>
      <c r="H578" s="49"/>
      <c r="I578" s="49"/>
      <c r="J578" s="48">
        <v>0</v>
      </c>
      <c r="K578" s="48">
        <v>0</v>
      </c>
      <c r="L578" s="49"/>
      <c r="M578" s="48">
        <v>0</v>
      </c>
      <c r="N578" s="49"/>
      <c r="O578" s="49"/>
      <c r="P578" s="49"/>
      <c r="Q578" s="48">
        <v>0</v>
      </c>
      <c r="R578" s="48">
        <v>0</v>
      </c>
      <c r="S578" s="48">
        <v>0</v>
      </c>
      <c r="T578" s="48">
        <v>0</v>
      </c>
      <c r="U578" s="48">
        <v>0</v>
      </c>
      <c r="V578" s="48">
        <v>0</v>
      </c>
      <c r="W578" s="49"/>
      <c r="X578" s="48">
        <v>0</v>
      </c>
      <c r="Y578" s="48">
        <v>0</v>
      </c>
      <c r="Z578" s="49"/>
      <c r="AA578" s="48">
        <v>0</v>
      </c>
      <c r="AB578" s="49"/>
      <c r="AC578" s="49"/>
      <c r="AD578" s="49"/>
      <c r="AE578" s="48">
        <v>0</v>
      </c>
      <c r="AF578" s="49"/>
      <c r="AG578" s="49"/>
      <c r="AH578" s="49"/>
      <c r="AI578" s="48">
        <v>0</v>
      </c>
      <c r="AJ578" s="49"/>
      <c r="AK578" s="48">
        <v>0</v>
      </c>
      <c r="AL578" s="40"/>
    </row>
    <row r="579" spans="1:38" ht="20.100000000000001" customHeight="1" x14ac:dyDescent="0.2">
      <c r="D579" s="2" t="s">
        <v>274</v>
      </c>
      <c r="F579" s="39">
        <v>0</v>
      </c>
      <c r="G579" s="39"/>
      <c r="H579" s="39"/>
      <c r="I579" s="39"/>
      <c r="J579" s="39">
        <v>0</v>
      </c>
      <c r="K579" s="39">
        <v>0</v>
      </c>
      <c r="L579" s="39"/>
      <c r="M579" s="39">
        <v>0</v>
      </c>
      <c r="N579" s="39"/>
      <c r="O579" s="39"/>
      <c r="P579" s="39"/>
      <c r="Q579" s="39">
        <v>0</v>
      </c>
      <c r="R579" s="39">
        <v>0</v>
      </c>
      <c r="S579" s="39">
        <v>0</v>
      </c>
      <c r="T579" s="39">
        <v>0</v>
      </c>
      <c r="U579" s="39">
        <v>0</v>
      </c>
      <c r="V579" s="39">
        <v>0</v>
      </c>
      <c r="W579" s="39"/>
      <c r="X579" s="39">
        <v>0</v>
      </c>
      <c r="Y579" s="39">
        <v>0</v>
      </c>
      <c r="Z579" s="39"/>
      <c r="AA579" s="39">
        <v>0</v>
      </c>
      <c r="AB579" s="39"/>
      <c r="AC579" s="39"/>
      <c r="AD579" s="39"/>
      <c r="AE579" s="39">
        <v>0</v>
      </c>
      <c r="AF579" s="39"/>
      <c r="AG579" s="39"/>
      <c r="AH579" s="39"/>
      <c r="AI579" s="39">
        <v>0</v>
      </c>
      <c r="AJ579" s="39"/>
      <c r="AK579" s="39">
        <v>0</v>
      </c>
      <c r="AL579" s="40"/>
    </row>
    <row r="580" spans="1:38" ht="20.100000000000001" customHeight="1" x14ac:dyDescent="0.2">
      <c r="D580" s="47" t="s">
        <v>275</v>
      </c>
      <c r="F580" s="48">
        <v>0</v>
      </c>
      <c r="G580" s="49"/>
      <c r="H580" s="49"/>
      <c r="I580" s="49"/>
      <c r="J580" s="48">
        <v>0</v>
      </c>
      <c r="K580" s="48">
        <v>0</v>
      </c>
      <c r="L580" s="49"/>
      <c r="M580" s="48">
        <v>0</v>
      </c>
      <c r="N580" s="49"/>
      <c r="O580" s="49"/>
      <c r="P580" s="49"/>
      <c r="Q580" s="48">
        <v>0</v>
      </c>
      <c r="R580" s="48">
        <v>0</v>
      </c>
      <c r="S580" s="48">
        <v>0</v>
      </c>
      <c r="T580" s="48">
        <v>0</v>
      </c>
      <c r="U580" s="48">
        <v>0</v>
      </c>
      <c r="V580" s="48">
        <v>0</v>
      </c>
      <c r="W580" s="49"/>
      <c r="X580" s="48">
        <v>0</v>
      </c>
      <c r="Y580" s="48">
        <v>0</v>
      </c>
      <c r="Z580" s="49"/>
      <c r="AA580" s="48">
        <v>0</v>
      </c>
      <c r="AB580" s="49"/>
      <c r="AC580" s="49"/>
      <c r="AD580" s="49"/>
      <c r="AE580" s="48">
        <v>0</v>
      </c>
      <c r="AF580" s="49"/>
      <c r="AG580" s="49"/>
      <c r="AH580" s="49"/>
      <c r="AI580" s="48">
        <v>0</v>
      </c>
      <c r="AJ580" s="49"/>
      <c r="AK580" s="48">
        <v>0</v>
      </c>
      <c r="AL580" s="40"/>
    </row>
    <row r="581" spans="1:38" ht="20.100000000000001" customHeight="1" x14ac:dyDescent="0.2">
      <c r="D581" s="2" t="s">
        <v>276</v>
      </c>
      <c r="F581" s="39">
        <v>0</v>
      </c>
      <c r="G581" s="39"/>
      <c r="H581" s="39"/>
      <c r="I581" s="39"/>
      <c r="J581" s="39">
        <v>0</v>
      </c>
      <c r="K581" s="39">
        <v>0</v>
      </c>
      <c r="L581" s="39"/>
      <c r="M581" s="39">
        <v>0</v>
      </c>
      <c r="N581" s="39"/>
      <c r="O581" s="39"/>
      <c r="P581" s="39"/>
      <c r="Q581" s="39">
        <v>0</v>
      </c>
      <c r="R581" s="39">
        <v>0</v>
      </c>
      <c r="S581" s="39">
        <v>0</v>
      </c>
      <c r="T581" s="39">
        <v>0</v>
      </c>
      <c r="U581" s="39">
        <v>0</v>
      </c>
      <c r="V581" s="39">
        <v>0</v>
      </c>
      <c r="W581" s="39"/>
      <c r="X581" s="39">
        <v>0</v>
      </c>
      <c r="Y581" s="39">
        <v>0</v>
      </c>
      <c r="Z581" s="39"/>
      <c r="AA581" s="39">
        <v>0</v>
      </c>
      <c r="AB581" s="39"/>
      <c r="AC581" s="39"/>
      <c r="AD581" s="39"/>
      <c r="AE581" s="39">
        <v>0</v>
      </c>
      <c r="AF581" s="39"/>
      <c r="AG581" s="39"/>
      <c r="AH581" s="39"/>
      <c r="AI581" s="39">
        <v>0</v>
      </c>
      <c r="AJ581" s="39"/>
      <c r="AK581" s="39">
        <v>0</v>
      </c>
      <c r="AL581" s="40"/>
    </row>
    <row r="582" spans="1:38" ht="20.100000000000001" customHeight="1" x14ac:dyDescent="0.2"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40"/>
    </row>
    <row r="583" spans="1:38" s="1" customFormat="1" ht="20.100000000000001" customHeight="1" x14ac:dyDescent="0.25">
      <c r="A583" s="3"/>
      <c r="B583" s="6"/>
      <c r="C583" s="51" t="s">
        <v>250</v>
      </c>
      <c r="D583" s="52"/>
      <c r="E583" s="5"/>
      <c r="F583" s="53">
        <v>0</v>
      </c>
      <c r="G583" s="54"/>
      <c r="H583" s="54"/>
      <c r="I583" s="54"/>
      <c r="J583" s="53">
        <v>1</v>
      </c>
      <c r="K583" s="53">
        <v>0</v>
      </c>
      <c r="L583" s="54"/>
      <c r="M583" s="53">
        <v>1</v>
      </c>
      <c r="N583" s="54"/>
      <c r="O583" s="54"/>
      <c r="P583" s="54"/>
      <c r="Q583" s="53">
        <v>0</v>
      </c>
      <c r="R583" s="53">
        <v>0</v>
      </c>
      <c r="S583" s="53">
        <v>0</v>
      </c>
      <c r="T583" s="53">
        <v>0</v>
      </c>
      <c r="U583" s="53">
        <v>0</v>
      </c>
      <c r="V583" s="53">
        <v>0</v>
      </c>
      <c r="W583" s="54"/>
      <c r="X583" s="53">
        <v>0</v>
      </c>
      <c r="Y583" s="53">
        <v>0</v>
      </c>
      <c r="Z583" s="54"/>
      <c r="AA583" s="53">
        <v>0</v>
      </c>
      <c r="AB583" s="54"/>
      <c r="AC583" s="54"/>
      <c r="AD583" s="54"/>
      <c r="AE583" s="53">
        <v>1</v>
      </c>
      <c r="AF583" s="54"/>
      <c r="AG583" s="54"/>
      <c r="AH583" s="54"/>
      <c r="AI583" s="53">
        <v>0</v>
      </c>
      <c r="AJ583" s="54"/>
      <c r="AK583" s="53">
        <v>0</v>
      </c>
      <c r="AL583" s="40"/>
    </row>
    <row r="584" spans="1:38" ht="20.100000000000001" customHeight="1" x14ac:dyDescent="0.2"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40"/>
    </row>
    <row r="585" spans="1:38" ht="20.100000000000001" customHeight="1" x14ac:dyDescent="0.2">
      <c r="C585" s="3" t="s">
        <v>154</v>
      </c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40"/>
    </row>
    <row r="586" spans="1:38" ht="19.5" customHeight="1" x14ac:dyDescent="0.2">
      <c r="D586" s="50" t="s">
        <v>96</v>
      </c>
      <c r="F586" s="49">
        <v>329</v>
      </c>
      <c r="G586" s="49"/>
      <c r="H586" s="49"/>
      <c r="I586" s="49"/>
      <c r="J586" s="49">
        <v>5</v>
      </c>
      <c r="K586" s="49">
        <v>0</v>
      </c>
      <c r="L586" s="49"/>
      <c r="M586" s="49">
        <v>5</v>
      </c>
      <c r="N586" s="49"/>
      <c r="O586" s="49"/>
      <c r="P586" s="49"/>
      <c r="Q586" s="49">
        <v>0</v>
      </c>
      <c r="R586" s="49">
        <v>37</v>
      </c>
      <c r="S586" s="49">
        <v>0</v>
      </c>
      <c r="T586" s="49">
        <v>0</v>
      </c>
      <c r="U586" s="49">
        <v>0</v>
      </c>
      <c r="V586" s="49">
        <v>0</v>
      </c>
      <c r="W586" s="49"/>
      <c r="X586" s="49">
        <v>3</v>
      </c>
      <c r="Y586" s="49">
        <v>0</v>
      </c>
      <c r="Z586" s="49"/>
      <c r="AA586" s="49">
        <v>40</v>
      </c>
      <c r="AB586" s="49"/>
      <c r="AC586" s="49"/>
      <c r="AD586" s="49"/>
      <c r="AE586" s="49">
        <v>294</v>
      </c>
      <c r="AF586" s="49"/>
      <c r="AG586" s="49"/>
      <c r="AH586" s="49"/>
      <c r="AI586" s="49">
        <v>0</v>
      </c>
      <c r="AJ586" s="49"/>
      <c r="AK586" s="49">
        <v>0</v>
      </c>
      <c r="AL586" s="40"/>
    </row>
    <row r="587" spans="1:38" ht="19.5" customHeight="1" x14ac:dyDescent="0.2">
      <c r="D587" s="47" t="s">
        <v>97</v>
      </c>
      <c r="F587" s="48">
        <v>294</v>
      </c>
      <c r="G587" s="49"/>
      <c r="H587" s="49"/>
      <c r="I587" s="49"/>
      <c r="J587" s="48">
        <v>14</v>
      </c>
      <c r="K587" s="48">
        <v>0</v>
      </c>
      <c r="L587" s="49"/>
      <c r="M587" s="48">
        <v>14</v>
      </c>
      <c r="N587" s="49"/>
      <c r="O587" s="49"/>
      <c r="P587" s="49"/>
      <c r="Q587" s="48">
        <v>0</v>
      </c>
      <c r="R587" s="48">
        <v>44</v>
      </c>
      <c r="S587" s="48">
        <v>0</v>
      </c>
      <c r="T587" s="48">
        <v>0</v>
      </c>
      <c r="U587" s="48">
        <v>0</v>
      </c>
      <c r="V587" s="48">
        <v>0</v>
      </c>
      <c r="W587" s="49"/>
      <c r="X587" s="48">
        <v>7</v>
      </c>
      <c r="Y587" s="48">
        <v>1</v>
      </c>
      <c r="Z587" s="49"/>
      <c r="AA587" s="48">
        <v>52</v>
      </c>
      <c r="AB587" s="49"/>
      <c r="AC587" s="49"/>
      <c r="AD587" s="49"/>
      <c r="AE587" s="48">
        <v>256</v>
      </c>
      <c r="AF587" s="49"/>
      <c r="AG587" s="49"/>
      <c r="AH587" s="49"/>
      <c r="AI587" s="48">
        <v>0</v>
      </c>
      <c r="AJ587" s="49"/>
      <c r="AK587" s="48">
        <v>0</v>
      </c>
      <c r="AL587" s="40"/>
    </row>
    <row r="588" spans="1:38" ht="20.100000000000001" customHeight="1" x14ac:dyDescent="0.2"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40"/>
    </row>
    <row r="589" spans="1:38" s="1" customFormat="1" ht="20.100000000000001" customHeight="1" x14ac:dyDescent="0.25">
      <c r="A589" s="3"/>
      <c r="B589" s="6"/>
      <c r="C589" s="51" t="s">
        <v>159</v>
      </c>
      <c r="D589" s="52"/>
      <c r="E589" s="5"/>
      <c r="F589" s="53">
        <v>623</v>
      </c>
      <c r="G589" s="54"/>
      <c r="H589" s="54"/>
      <c r="I589" s="54"/>
      <c r="J589" s="53">
        <v>19</v>
      </c>
      <c r="K589" s="53">
        <v>0</v>
      </c>
      <c r="L589" s="54"/>
      <c r="M589" s="53">
        <v>19</v>
      </c>
      <c r="N589" s="54"/>
      <c r="O589" s="54"/>
      <c r="P589" s="54"/>
      <c r="Q589" s="53">
        <v>0</v>
      </c>
      <c r="R589" s="53">
        <v>81</v>
      </c>
      <c r="S589" s="53">
        <v>0</v>
      </c>
      <c r="T589" s="53">
        <v>0</v>
      </c>
      <c r="U589" s="53">
        <v>0</v>
      </c>
      <c r="V589" s="53">
        <v>0</v>
      </c>
      <c r="W589" s="54"/>
      <c r="X589" s="53">
        <v>10</v>
      </c>
      <c r="Y589" s="53">
        <v>1</v>
      </c>
      <c r="Z589" s="54"/>
      <c r="AA589" s="53">
        <v>92</v>
      </c>
      <c r="AB589" s="54"/>
      <c r="AC589" s="54"/>
      <c r="AD589" s="54"/>
      <c r="AE589" s="53">
        <v>550</v>
      </c>
      <c r="AF589" s="54"/>
      <c r="AG589" s="54"/>
      <c r="AH589" s="54"/>
      <c r="AI589" s="53">
        <v>0</v>
      </c>
      <c r="AJ589" s="54"/>
      <c r="AK589" s="53">
        <v>0</v>
      </c>
      <c r="AL589" s="40"/>
    </row>
    <row r="590" spans="1:38" s="1" customFormat="1" ht="20.100000000000001" customHeight="1" x14ac:dyDescent="0.2">
      <c r="A590" s="3"/>
      <c r="B590" s="6"/>
      <c r="C590" s="3"/>
      <c r="D590" s="3"/>
      <c r="E590" s="5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40"/>
    </row>
    <row r="591" spans="1:38" s="1" customFormat="1" ht="20.100000000000001" customHeight="1" x14ac:dyDescent="0.25">
      <c r="A591" s="3"/>
      <c r="B591" s="57" t="s">
        <v>277</v>
      </c>
      <c r="C591" s="58"/>
      <c r="D591" s="58"/>
      <c r="E591" s="5"/>
      <c r="F591" s="59">
        <v>1365</v>
      </c>
      <c r="G591" s="54"/>
      <c r="H591" s="54"/>
      <c r="I591" s="54"/>
      <c r="J591" s="59">
        <v>45</v>
      </c>
      <c r="K591" s="59">
        <v>0</v>
      </c>
      <c r="L591" s="54"/>
      <c r="M591" s="59">
        <v>45</v>
      </c>
      <c r="N591" s="54"/>
      <c r="O591" s="54"/>
      <c r="P591" s="54"/>
      <c r="Q591" s="59">
        <v>0</v>
      </c>
      <c r="R591" s="59">
        <v>150</v>
      </c>
      <c r="S591" s="59">
        <v>0</v>
      </c>
      <c r="T591" s="59">
        <v>0</v>
      </c>
      <c r="U591" s="59">
        <v>0</v>
      </c>
      <c r="V591" s="59">
        <v>0</v>
      </c>
      <c r="W591" s="54"/>
      <c r="X591" s="59">
        <v>21</v>
      </c>
      <c r="Y591" s="59">
        <v>1</v>
      </c>
      <c r="Z591" s="54"/>
      <c r="AA591" s="59">
        <v>172</v>
      </c>
      <c r="AB591" s="54"/>
      <c r="AC591" s="54"/>
      <c r="AD591" s="54"/>
      <c r="AE591" s="59">
        <v>1238</v>
      </c>
      <c r="AF591" s="54"/>
      <c r="AG591" s="54"/>
      <c r="AH591" s="54"/>
      <c r="AI591" s="59">
        <v>0</v>
      </c>
      <c r="AJ591" s="54"/>
      <c r="AK591" s="59">
        <v>0</v>
      </c>
      <c r="AL591" s="40"/>
    </row>
    <row r="592" spans="1:38" ht="20.100000000000001" customHeight="1" x14ac:dyDescent="0.2"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40"/>
    </row>
    <row r="593" spans="1:38" ht="20.100000000000001" customHeight="1" x14ac:dyDescent="0.2">
      <c r="B593" s="6" t="s">
        <v>278</v>
      </c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40"/>
    </row>
    <row r="594" spans="1:38" ht="20.100000000000001" customHeight="1" x14ac:dyDescent="0.2">
      <c r="C594" s="3" t="s">
        <v>154</v>
      </c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40"/>
    </row>
    <row r="595" spans="1:38" ht="20.100000000000001" customHeight="1" x14ac:dyDescent="0.2">
      <c r="D595" s="2" t="s">
        <v>122</v>
      </c>
      <c r="F595" s="39">
        <v>56</v>
      </c>
      <c r="G595" s="39"/>
      <c r="H595" s="39"/>
      <c r="I595" s="39"/>
      <c r="J595" s="39">
        <v>2</v>
      </c>
      <c r="K595" s="39">
        <v>0</v>
      </c>
      <c r="L595" s="39"/>
      <c r="M595" s="39">
        <v>2</v>
      </c>
      <c r="N595" s="39"/>
      <c r="O595" s="39"/>
      <c r="P595" s="39"/>
      <c r="Q595" s="39">
        <v>0</v>
      </c>
      <c r="R595" s="39">
        <v>9</v>
      </c>
      <c r="S595" s="39">
        <v>0</v>
      </c>
      <c r="T595" s="39">
        <v>0</v>
      </c>
      <c r="U595" s="39">
        <v>0</v>
      </c>
      <c r="V595" s="39">
        <v>0</v>
      </c>
      <c r="W595" s="39"/>
      <c r="X595" s="39">
        <v>0</v>
      </c>
      <c r="Y595" s="39">
        <v>0</v>
      </c>
      <c r="Z595" s="39"/>
      <c r="AA595" s="39">
        <v>9</v>
      </c>
      <c r="AB595" s="39"/>
      <c r="AC595" s="39"/>
      <c r="AD595" s="39"/>
      <c r="AE595" s="39">
        <v>49</v>
      </c>
      <c r="AF595" s="39"/>
      <c r="AG595" s="39"/>
      <c r="AH595" s="39"/>
      <c r="AI595" s="39">
        <v>0</v>
      </c>
      <c r="AJ595" s="39"/>
      <c r="AK595" s="39">
        <v>0</v>
      </c>
      <c r="AL595" s="40"/>
    </row>
    <row r="596" spans="1:38" ht="19.5" customHeight="1" x14ac:dyDescent="0.2">
      <c r="D596" s="47" t="s">
        <v>135</v>
      </c>
      <c r="F596" s="48">
        <v>102</v>
      </c>
      <c r="G596" s="49"/>
      <c r="H596" s="49"/>
      <c r="I596" s="49"/>
      <c r="J596" s="48">
        <v>11</v>
      </c>
      <c r="K596" s="48">
        <v>0</v>
      </c>
      <c r="L596" s="49"/>
      <c r="M596" s="48">
        <v>11</v>
      </c>
      <c r="N596" s="49"/>
      <c r="O596" s="49"/>
      <c r="P596" s="49"/>
      <c r="Q596" s="48">
        <v>0</v>
      </c>
      <c r="R596" s="48">
        <v>17</v>
      </c>
      <c r="S596" s="48">
        <v>0</v>
      </c>
      <c r="T596" s="48">
        <v>0</v>
      </c>
      <c r="U596" s="48">
        <v>0</v>
      </c>
      <c r="V596" s="48">
        <v>0</v>
      </c>
      <c r="W596" s="49"/>
      <c r="X596" s="48">
        <v>1</v>
      </c>
      <c r="Y596" s="48">
        <v>0</v>
      </c>
      <c r="Z596" s="49"/>
      <c r="AA596" s="48">
        <v>18</v>
      </c>
      <c r="AB596" s="49"/>
      <c r="AC596" s="49"/>
      <c r="AD596" s="49"/>
      <c r="AE596" s="48">
        <v>95</v>
      </c>
      <c r="AF596" s="49"/>
      <c r="AG596" s="49"/>
      <c r="AH596" s="49"/>
      <c r="AI596" s="48">
        <v>0</v>
      </c>
      <c r="AJ596" s="49"/>
      <c r="AK596" s="48">
        <v>0</v>
      </c>
      <c r="AL596" s="40"/>
    </row>
    <row r="597" spans="1:38" ht="20.100000000000001" customHeight="1" x14ac:dyDescent="0.2">
      <c r="D597" s="2" t="s">
        <v>98</v>
      </c>
      <c r="F597" s="39">
        <v>99</v>
      </c>
      <c r="G597" s="39"/>
      <c r="H597" s="39"/>
      <c r="I597" s="39"/>
      <c r="J597" s="39">
        <v>2</v>
      </c>
      <c r="K597" s="39">
        <v>0</v>
      </c>
      <c r="L597" s="39"/>
      <c r="M597" s="39">
        <v>2</v>
      </c>
      <c r="N597" s="39"/>
      <c r="O597" s="39"/>
      <c r="P597" s="39"/>
      <c r="Q597" s="39">
        <v>0</v>
      </c>
      <c r="R597" s="39">
        <v>4</v>
      </c>
      <c r="S597" s="39">
        <v>0</v>
      </c>
      <c r="T597" s="39">
        <v>0</v>
      </c>
      <c r="U597" s="39">
        <v>0</v>
      </c>
      <c r="V597" s="39">
        <v>0</v>
      </c>
      <c r="W597" s="39"/>
      <c r="X597" s="39">
        <v>1</v>
      </c>
      <c r="Y597" s="39">
        <v>0</v>
      </c>
      <c r="Z597" s="39"/>
      <c r="AA597" s="39">
        <v>5</v>
      </c>
      <c r="AB597" s="39"/>
      <c r="AC597" s="39"/>
      <c r="AD597" s="39"/>
      <c r="AE597" s="39">
        <v>96</v>
      </c>
      <c r="AF597" s="39"/>
      <c r="AG597" s="39"/>
      <c r="AH597" s="39"/>
      <c r="AI597" s="39">
        <v>0</v>
      </c>
      <c r="AJ597" s="39"/>
      <c r="AK597" s="39">
        <v>0</v>
      </c>
      <c r="AL597" s="40"/>
    </row>
    <row r="598" spans="1:38" ht="19.5" customHeight="1" x14ac:dyDescent="0.2">
      <c r="D598" s="47" t="s">
        <v>136</v>
      </c>
      <c r="F598" s="48">
        <v>3</v>
      </c>
      <c r="G598" s="49"/>
      <c r="H598" s="49"/>
      <c r="I598" s="49"/>
      <c r="J598" s="48">
        <v>7</v>
      </c>
      <c r="K598" s="48">
        <v>0</v>
      </c>
      <c r="L598" s="49"/>
      <c r="M598" s="48">
        <v>7</v>
      </c>
      <c r="N598" s="49"/>
      <c r="O598" s="49"/>
      <c r="P598" s="49"/>
      <c r="Q598" s="48">
        <v>0</v>
      </c>
      <c r="R598" s="48">
        <v>0</v>
      </c>
      <c r="S598" s="48">
        <v>0</v>
      </c>
      <c r="T598" s="48">
        <v>0</v>
      </c>
      <c r="U598" s="48">
        <v>0</v>
      </c>
      <c r="V598" s="48">
        <v>0</v>
      </c>
      <c r="W598" s="49"/>
      <c r="X598" s="48">
        <v>0</v>
      </c>
      <c r="Y598" s="48">
        <v>0</v>
      </c>
      <c r="Z598" s="49"/>
      <c r="AA598" s="48">
        <v>0</v>
      </c>
      <c r="AB598" s="49"/>
      <c r="AC598" s="49"/>
      <c r="AD598" s="49"/>
      <c r="AE598" s="48">
        <v>10</v>
      </c>
      <c r="AF598" s="49"/>
      <c r="AG598" s="49"/>
      <c r="AH598" s="49"/>
      <c r="AI598" s="48">
        <v>0</v>
      </c>
      <c r="AJ598" s="49"/>
      <c r="AK598" s="48">
        <v>0</v>
      </c>
      <c r="AL598" s="40"/>
    </row>
    <row r="599" spans="1:38" ht="20.100000000000001" customHeight="1" x14ac:dyDescent="0.2">
      <c r="D599" s="2" t="s">
        <v>100</v>
      </c>
      <c r="F599" s="39">
        <v>168</v>
      </c>
      <c r="G599" s="39"/>
      <c r="H599" s="39"/>
      <c r="I599" s="39"/>
      <c r="J599" s="39">
        <v>11</v>
      </c>
      <c r="K599" s="39">
        <v>0</v>
      </c>
      <c r="L599" s="39"/>
      <c r="M599" s="39">
        <v>11</v>
      </c>
      <c r="N599" s="39"/>
      <c r="O599" s="39"/>
      <c r="P599" s="39"/>
      <c r="Q599" s="39">
        <v>1</v>
      </c>
      <c r="R599" s="39">
        <v>23</v>
      </c>
      <c r="S599" s="39">
        <v>0</v>
      </c>
      <c r="T599" s="39">
        <v>0</v>
      </c>
      <c r="U599" s="39">
        <v>0</v>
      </c>
      <c r="V599" s="39">
        <v>0</v>
      </c>
      <c r="W599" s="39"/>
      <c r="X599" s="39">
        <v>4</v>
      </c>
      <c r="Y599" s="39">
        <v>0</v>
      </c>
      <c r="Z599" s="39"/>
      <c r="AA599" s="39">
        <v>28</v>
      </c>
      <c r="AB599" s="39"/>
      <c r="AC599" s="39"/>
      <c r="AD599" s="39"/>
      <c r="AE599" s="39">
        <v>151</v>
      </c>
      <c r="AF599" s="39"/>
      <c r="AG599" s="39"/>
      <c r="AH599" s="39"/>
      <c r="AI599" s="39">
        <v>0</v>
      </c>
      <c r="AJ599" s="39"/>
      <c r="AK599" s="39">
        <v>0</v>
      </c>
      <c r="AL599" s="40"/>
    </row>
    <row r="600" spans="1:38" ht="19.5" customHeight="1" x14ac:dyDescent="0.2">
      <c r="D600" s="47" t="s">
        <v>101</v>
      </c>
      <c r="F600" s="48">
        <v>49</v>
      </c>
      <c r="G600" s="49"/>
      <c r="H600" s="49"/>
      <c r="I600" s="49"/>
      <c r="J600" s="48">
        <v>3</v>
      </c>
      <c r="K600" s="48">
        <v>0</v>
      </c>
      <c r="L600" s="49"/>
      <c r="M600" s="48">
        <v>3</v>
      </c>
      <c r="N600" s="49"/>
      <c r="O600" s="49"/>
      <c r="P600" s="49"/>
      <c r="Q600" s="48">
        <v>0</v>
      </c>
      <c r="R600" s="48">
        <v>3</v>
      </c>
      <c r="S600" s="48">
        <v>0</v>
      </c>
      <c r="T600" s="48">
        <v>0</v>
      </c>
      <c r="U600" s="48">
        <v>0</v>
      </c>
      <c r="V600" s="48">
        <v>0</v>
      </c>
      <c r="W600" s="49"/>
      <c r="X600" s="48">
        <v>2</v>
      </c>
      <c r="Y600" s="48">
        <v>0</v>
      </c>
      <c r="Z600" s="49"/>
      <c r="AA600" s="48">
        <v>5</v>
      </c>
      <c r="AB600" s="49"/>
      <c r="AC600" s="49"/>
      <c r="AD600" s="49"/>
      <c r="AE600" s="48">
        <v>47</v>
      </c>
      <c r="AF600" s="49"/>
      <c r="AG600" s="49"/>
      <c r="AH600" s="49"/>
      <c r="AI600" s="48">
        <v>0</v>
      </c>
      <c r="AJ600" s="49"/>
      <c r="AK600" s="48">
        <v>0</v>
      </c>
      <c r="AL600" s="40"/>
    </row>
    <row r="601" spans="1:38" ht="20.100000000000001" customHeight="1" x14ac:dyDescent="0.2">
      <c r="B601" s="5"/>
      <c r="D601" s="2" t="s">
        <v>102</v>
      </c>
      <c r="F601" s="39">
        <v>50</v>
      </c>
      <c r="G601" s="39"/>
      <c r="H601" s="39"/>
      <c r="I601" s="39"/>
      <c r="J601" s="39">
        <v>1</v>
      </c>
      <c r="K601" s="39">
        <v>0</v>
      </c>
      <c r="L601" s="39"/>
      <c r="M601" s="39">
        <v>1</v>
      </c>
      <c r="N601" s="39"/>
      <c r="O601" s="39"/>
      <c r="P601" s="39"/>
      <c r="Q601" s="39">
        <v>0</v>
      </c>
      <c r="R601" s="39">
        <v>7</v>
      </c>
      <c r="S601" s="39">
        <v>0</v>
      </c>
      <c r="T601" s="39">
        <v>0</v>
      </c>
      <c r="U601" s="39">
        <v>0</v>
      </c>
      <c r="V601" s="39">
        <v>0</v>
      </c>
      <c r="W601" s="39"/>
      <c r="X601" s="39">
        <v>2</v>
      </c>
      <c r="Y601" s="39">
        <v>0</v>
      </c>
      <c r="Z601" s="39"/>
      <c r="AA601" s="39">
        <v>9</v>
      </c>
      <c r="AB601" s="39"/>
      <c r="AC601" s="39"/>
      <c r="AD601" s="39"/>
      <c r="AE601" s="39">
        <v>42</v>
      </c>
      <c r="AF601" s="39"/>
      <c r="AG601" s="39"/>
      <c r="AH601" s="39"/>
      <c r="AI601" s="39">
        <v>0</v>
      </c>
      <c r="AJ601" s="39"/>
      <c r="AK601" s="39">
        <v>0</v>
      </c>
      <c r="AL601" s="40"/>
    </row>
    <row r="602" spans="1:38" ht="19.5" customHeight="1" x14ac:dyDescent="0.2">
      <c r="D602" s="47" t="s">
        <v>103</v>
      </c>
      <c r="F602" s="48">
        <v>47</v>
      </c>
      <c r="G602" s="49"/>
      <c r="H602" s="49"/>
      <c r="I602" s="49"/>
      <c r="J602" s="48">
        <v>2</v>
      </c>
      <c r="K602" s="48">
        <v>0</v>
      </c>
      <c r="L602" s="49"/>
      <c r="M602" s="48">
        <v>2</v>
      </c>
      <c r="N602" s="49"/>
      <c r="O602" s="49"/>
      <c r="P602" s="49"/>
      <c r="Q602" s="48">
        <v>0</v>
      </c>
      <c r="R602" s="48">
        <v>19</v>
      </c>
      <c r="S602" s="48">
        <v>0</v>
      </c>
      <c r="T602" s="48">
        <v>0</v>
      </c>
      <c r="U602" s="48">
        <v>0</v>
      </c>
      <c r="V602" s="48">
        <v>0</v>
      </c>
      <c r="W602" s="49"/>
      <c r="X602" s="48">
        <v>0</v>
      </c>
      <c r="Y602" s="48">
        <v>0</v>
      </c>
      <c r="Z602" s="49"/>
      <c r="AA602" s="48">
        <v>19</v>
      </c>
      <c r="AB602" s="49"/>
      <c r="AC602" s="49"/>
      <c r="AD602" s="49"/>
      <c r="AE602" s="48">
        <v>30</v>
      </c>
      <c r="AF602" s="49"/>
      <c r="AG602" s="49"/>
      <c r="AH602" s="49"/>
      <c r="AI602" s="48">
        <v>0</v>
      </c>
      <c r="AJ602" s="49"/>
      <c r="AK602" s="48">
        <v>0</v>
      </c>
      <c r="AL602" s="40"/>
    </row>
    <row r="603" spans="1:38" ht="20.100000000000001" customHeight="1" x14ac:dyDescent="0.2">
      <c r="B603" s="5"/>
      <c r="D603" s="50" t="s">
        <v>137</v>
      </c>
      <c r="F603" s="49">
        <v>48</v>
      </c>
      <c r="G603" s="49"/>
      <c r="H603" s="49"/>
      <c r="I603" s="49"/>
      <c r="J603" s="49">
        <v>2</v>
      </c>
      <c r="K603" s="49">
        <v>0</v>
      </c>
      <c r="L603" s="49"/>
      <c r="M603" s="49">
        <v>2</v>
      </c>
      <c r="N603" s="49"/>
      <c r="O603" s="49"/>
      <c r="P603" s="49"/>
      <c r="Q603" s="49">
        <v>1</v>
      </c>
      <c r="R603" s="49">
        <v>11</v>
      </c>
      <c r="S603" s="49">
        <v>0</v>
      </c>
      <c r="T603" s="49">
        <v>0</v>
      </c>
      <c r="U603" s="49">
        <v>0</v>
      </c>
      <c r="V603" s="49">
        <v>0</v>
      </c>
      <c r="W603" s="49"/>
      <c r="X603" s="49">
        <v>0</v>
      </c>
      <c r="Y603" s="49">
        <v>0</v>
      </c>
      <c r="Z603" s="49"/>
      <c r="AA603" s="49">
        <v>12</v>
      </c>
      <c r="AB603" s="49"/>
      <c r="AC603" s="49"/>
      <c r="AD603" s="49"/>
      <c r="AE603" s="49">
        <v>38</v>
      </c>
      <c r="AF603" s="49"/>
      <c r="AG603" s="49"/>
      <c r="AH603" s="49"/>
      <c r="AI603" s="49">
        <v>0</v>
      </c>
      <c r="AJ603" s="49"/>
      <c r="AK603" s="49">
        <v>0</v>
      </c>
      <c r="AL603" s="40"/>
    </row>
    <row r="604" spans="1:38" ht="19.5" customHeight="1" x14ac:dyDescent="0.2">
      <c r="D604" s="47" t="s">
        <v>105</v>
      </c>
      <c r="F604" s="48">
        <v>3</v>
      </c>
      <c r="G604" s="49"/>
      <c r="H604" s="49"/>
      <c r="I604" s="49"/>
      <c r="J604" s="48">
        <v>0</v>
      </c>
      <c r="K604" s="48">
        <v>0</v>
      </c>
      <c r="L604" s="49"/>
      <c r="M604" s="48">
        <v>0</v>
      </c>
      <c r="N604" s="49"/>
      <c r="O604" s="49"/>
      <c r="P604" s="49"/>
      <c r="Q604" s="48">
        <v>0</v>
      </c>
      <c r="R604" s="48">
        <v>0</v>
      </c>
      <c r="S604" s="48">
        <v>0</v>
      </c>
      <c r="T604" s="48">
        <v>0</v>
      </c>
      <c r="U604" s="48">
        <v>0</v>
      </c>
      <c r="V604" s="48">
        <v>0</v>
      </c>
      <c r="W604" s="49"/>
      <c r="X604" s="48">
        <v>0</v>
      </c>
      <c r="Y604" s="48">
        <v>0</v>
      </c>
      <c r="Z604" s="49"/>
      <c r="AA604" s="48">
        <v>0</v>
      </c>
      <c r="AB604" s="49"/>
      <c r="AC604" s="49"/>
      <c r="AD604" s="49"/>
      <c r="AE604" s="48">
        <v>3</v>
      </c>
      <c r="AF604" s="49"/>
      <c r="AG604" s="49"/>
      <c r="AH604" s="49"/>
      <c r="AI604" s="48">
        <v>0</v>
      </c>
      <c r="AJ604" s="49"/>
      <c r="AK604" s="48">
        <v>0</v>
      </c>
      <c r="AL604" s="40"/>
    </row>
    <row r="605" spans="1:38" ht="20.100000000000001" customHeight="1" x14ac:dyDescent="0.2">
      <c r="B605" s="5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40"/>
    </row>
    <row r="606" spans="1:38" s="1" customFormat="1" ht="20.100000000000001" customHeight="1" x14ac:dyDescent="0.25">
      <c r="A606" s="3"/>
      <c r="B606" s="6"/>
      <c r="C606" s="51" t="s">
        <v>159</v>
      </c>
      <c r="D606" s="52"/>
      <c r="E606" s="5"/>
      <c r="F606" s="53">
        <v>625</v>
      </c>
      <c r="G606" s="54"/>
      <c r="H606" s="54"/>
      <c r="I606" s="54"/>
      <c r="J606" s="53">
        <v>41</v>
      </c>
      <c r="K606" s="53">
        <v>0</v>
      </c>
      <c r="L606" s="54"/>
      <c r="M606" s="53">
        <v>41</v>
      </c>
      <c r="N606" s="54"/>
      <c r="O606" s="54"/>
      <c r="P606" s="54"/>
      <c r="Q606" s="53">
        <v>2</v>
      </c>
      <c r="R606" s="53">
        <v>93</v>
      </c>
      <c r="S606" s="53">
        <v>0</v>
      </c>
      <c r="T606" s="53">
        <v>0</v>
      </c>
      <c r="U606" s="53">
        <v>0</v>
      </c>
      <c r="V606" s="53">
        <v>0</v>
      </c>
      <c r="W606" s="54"/>
      <c r="X606" s="53">
        <v>10</v>
      </c>
      <c r="Y606" s="53">
        <v>0</v>
      </c>
      <c r="Z606" s="54"/>
      <c r="AA606" s="53">
        <v>105</v>
      </c>
      <c r="AB606" s="54"/>
      <c r="AC606" s="54"/>
      <c r="AD606" s="54"/>
      <c r="AE606" s="53">
        <v>561</v>
      </c>
      <c r="AF606" s="54"/>
      <c r="AG606" s="54"/>
      <c r="AH606" s="54"/>
      <c r="AI606" s="53">
        <v>0</v>
      </c>
      <c r="AJ606" s="54"/>
      <c r="AK606" s="53">
        <v>0</v>
      </c>
      <c r="AL606" s="40"/>
    </row>
    <row r="607" spans="1:38" s="1" customFormat="1" ht="20.100000000000001" customHeight="1" x14ac:dyDescent="0.2">
      <c r="A607" s="3"/>
      <c r="B607" s="6"/>
      <c r="C607" s="3"/>
      <c r="D607" s="3"/>
      <c r="E607" s="5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40"/>
    </row>
    <row r="608" spans="1:38" s="1" customFormat="1" ht="20.100000000000001" customHeight="1" x14ac:dyDescent="0.25">
      <c r="A608" s="3"/>
      <c r="B608" s="57" t="s">
        <v>279</v>
      </c>
      <c r="C608" s="58"/>
      <c r="D608" s="58"/>
      <c r="E608" s="5"/>
      <c r="F608" s="59">
        <v>625</v>
      </c>
      <c r="G608" s="54"/>
      <c r="H608" s="54"/>
      <c r="I608" s="54"/>
      <c r="J608" s="59">
        <v>41</v>
      </c>
      <c r="K608" s="59">
        <v>0</v>
      </c>
      <c r="L608" s="54"/>
      <c r="M608" s="59">
        <v>41</v>
      </c>
      <c r="N608" s="54"/>
      <c r="O608" s="54"/>
      <c r="P608" s="54"/>
      <c r="Q608" s="59">
        <v>2</v>
      </c>
      <c r="R608" s="59">
        <v>93</v>
      </c>
      <c r="S608" s="59">
        <v>0</v>
      </c>
      <c r="T608" s="59">
        <v>0</v>
      </c>
      <c r="U608" s="59">
        <v>0</v>
      </c>
      <c r="V608" s="59">
        <v>0</v>
      </c>
      <c r="W608" s="54"/>
      <c r="X608" s="59">
        <v>10</v>
      </c>
      <c r="Y608" s="59">
        <v>0</v>
      </c>
      <c r="Z608" s="54"/>
      <c r="AA608" s="59">
        <v>105</v>
      </c>
      <c r="AB608" s="54"/>
      <c r="AC608" s="54"/>
      <c r="AD608" s="54"/>
      <c r="AE608" s="59">
        <v>561</v>
      </c>
      <c r="AF608" s="54"/>
      <c r="AG608" s="54"/>
      <c r="AH608" s="54"/>
      <c r="AI608" s="59">
        <v>0</v>
      </c>
      <c r="AJ608" s="54"/>
      <c r="AK608" s="59">
        <v>0</v>
      </c>
      <c r="AL608" s="40"/>
    </row>
    <row r="609" spans="1:38" ht="20.100000000000001" customHeight="1" x14ac:dyDescent="0.2"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40"/>
    </row>
    <row r="610" spans="1:38" ht="20.100000000000001" customHeight="1" x14ac:dyDescent="0.2">
      <c r="B610" s="6" t="s">
        <v>280</v>
      </c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40"/>
    </row>
    <row r="611" spans="1:38" ht="20.100000000000001" customHeight="1" x14ac:dyDescent="0.2">
      <c r="C611" s="3" t="s">
        <v>0</v>
      </c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40"/>
    </row>
    <row r="612" spans="1:38" ht="20.100000000000001" customHeight="1" x14ac:dyDescent="0.2">
      <c r="D612" s="2" t="s">
        <v>122</v>
      </c>
      <c r="F612" s="39">
        <v>21</v>
      </c>
      <c r="G612" s="39"/>
      <c r="H612" s="39"/>
      <c r="I612" s="39"/>
      <c r="J612" s="39">
        <v>7</v>
      </c>
      <c r="K612" s="39">
        <v>0</v>
      </c>
      <c r="L612" s="39"/>
      <c r="M612" s="39">
        <v>7</v>
      </c>
      <c r="N612" s="39"/>
      <c r="O612" s="39"/>
      <c r="P612" s="39"/>
      <c r="Q612" s="39">
        <v>0</v>
      </c>
      <c r="R612" s="39">
        <v>5</v>
      </c>
      <c r="S612" s="39">
        <v>0</v>
      </c>
      <c r="T612" s="39">
        <v>0</v>
      </c>
      <c r="U612" s="39">
        <v>0</v>
      </c>
      <c r="V612" s="39">
        <v>0</v>
      </c>
      <c r="W612" s="39"/>
      <c r="X612" s="39">
        <v>2</v>
      </c>
      <c r="Y612" s="39">
        <v>2</v>
      </c>
      <c r="Z612" s="39"/>
      <c r="AA612" s="39">
        <v>9</v>
      </c>
      <c r="AB612" s="39"/>
      <c r="AC612" s="39"/>
      <c r="AD612" s="39"/>
      <c r="AE612" s="39">
        <v>19</v>
      </c>
      <c r="AF612" s="39"/>
      <c r="AG612" s="39"/>
      <c r="AH612" s="39"/>
      <c r="AI612" s="39">
        <v>0</v>
      </c>
      <c r="AJ612" s="39"/>
      <c r="AK612" s="39">
        <v>0</v>
      </c>
      <c r="AL612" s="40"/>
    </row>
    <row r="613" spans="1:38" ht="19.5" customHeight="1" x14ac:dyDescent="0.2">
      <c r="D613" s="47" t="s">
        <v>135</v>
      </c>
      <c r="F613" s="48">
        <v>150</v>
      </c>
      <c r="G613" s="49"/>
      <c r="H613" s="49"/>
      <c r="I613" s="49"/>
      <c r="J613" s="48">
        <v>3</v>
      </c>
      <c r="K613" s="48">
        <v>0</v>
      </c>
      <c r="L613" s="49"/>
      <c r="M613" s="48">
        <v>3</v>
      </c>
      <c r="N613" s="49"/>
      <c r="O613" s="49"/>
      <c r="P613" s="49"/>
      <c r="Q613" s="48">
        <v>6</v>
      </c>
      <c r="R613" s="48">
        <v>29</v>
      </c>
      <c r="S613" s="48">
        <v>0</v>
      </c>
      <c r="T613" s="48">
        <v>0</v>
      </c>
      <c r="U613" s="48">
        <v>0</v>
      </c>
      <c r="V613" s="48">
        <v>0</v>
      </c>
      <c r="W613" s="49"/>
      <c r="X613" s="48">
        <v>3</v>
      </c>
      <c r="Y613" s="48">
        <v>1</v>
      </c>
      <c r="Z613" s="49"/>
      <c r="AA613" s="48">
        <v>39</v>
      </c>
      <c r="AB613" s="49"/>
      <c r="AC613" s="49"/>
      <c r="AD613" s="49"/>
      <c r="AE613" s="48">
        <v>114</v>
      </c>
      <c r="AF613" s="49"/>
      <c r="AG613" s="49"/>
      <c r="AH613" s="49"/>
      <c r="AI613" s="48">
        <v>0</v>
      </c>
      <c r="AJ613" s="49"/>
      <c r="AK613" s="48">
        <v>0</v>
      </c>
      <c r="AL613" s="40"/>
    </row>
    <row r="614" spans="1:38" ht="20.100000000000001" customHeight="1" x14ac:dyDescent="0.2">
      <c r="D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0"/>
    </row>
    <row r="615" spans="1:38" s="1" customFormat="1" ht="20.100000000000001" customHeight="1" x14ac:dyDescent="0.25">
      <c r="A615" s="3"/>
      <c r="B615" s="6"/>
      <c r="C615" s="51" t="s">
        <v>120</v>
      </c>
      <c r="D615" s="52"/>
      <c r="E615" s="5"/>
      <c r="F615" s="53">
        <v>171</v>
      </c>
      <c r="G615" s="54"/>
      <c r="H615" s="54"/>
      <c r="I615" s="54"/>
      <c r="J615" s="53">
        <v>10</v>
      </c>
      <c r="K615" s="53">
        <v>0</v>
      </c>
      <c r="L615" s="54"/>
      <c r="M615" s="53">
        <v>10</v>
      </c>
      <c r="N615" s="54"/>
      <c r="O615" s="54"/>
      <c r="P615" s="54"/>
      <c r="Q615" s="53">
        <v>6</v>
      </c>
      <c r="R615" s="53">
        <v>34</v>
      </c>
      <c r="S615" s="53">
        <v>0</v>
      </c>
      <c r="T615" s="53">
        <v>0</v>
      </c>
      <c r="U615" s="53">
        <v>0</v>
      </c>
      <c r="V615" s="53">
        <v>0</v>
      </c>
      <c r="W615" s="54"/>
      <c r="X615" s="53">
        <v>5</v>
      </c>
      <c r="Y615" s="53">
        <v>3</v>
      </c>
      <c r="Z615" s="54"/>
      <c r="AA615" s="53">
        <v>48</v>
      </c>
      <c r="AB615" s="54"/>
      <c r="AC615" s="54"/>
      <c r="AD615" s="54"/>
      <c r="AE615" s="53">
        <v>133</v>
      </c>
      <c r="AF615" s="54"/>
      <c r="AG615" s="54"/>
      <c r="AH615" s="54"/>
      <c r="AI615" s="53">
        <v>0</v>
      </c>
      <c r="AJ615" s="54"/>
      <c r="AK615" s="53">
        <v>0</v>
      </c>
      <c r="AL615" s="40"/>
    </row>
    <row r="616" spans="1:38" ht="20.100000000000001" customHeight="1" x14ac:dyDescent="0.2">
      <c r="D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0"/>
    </row>
    <row r="617" spans="1:38" ht="20.100000000000001" customHeight="1" x14ac:dyDescent="0.2">
      <c r="C617" s="3" t="s">
        <v>249</v>
      </c>
      <c r="D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0"/>
    </row>
    <row r="618" spans="1:38" ht="20.100000000000001" customHeight="1" x14ac:dyDescent="0.2">
      <c r="D618" s="2" t="s">
        <v>96</v>
      </c>
      <c r="F618" s="39">
        <v>0</v>
      </c>
      <c r="G618" s="39"/>
      <c r="H618" s="39"/>
      <c r="I618" s="39"/>
      <c r="J618" s="39">
        <v>0</v>
      </c>
      <c r="K618" s="39">
        <v>0</v>
      </c>
      <c r="L618" s="39"/>
      <c r="M618" s="39">
        <v>0</v>
      </c>
      <c r="N618" s="39"/>
      <c r="O618" s="39"/>
      <c r="P618" s="39"/>
      <c r="Q618" s="39">
        <v>0</v>
      </c>
      <c r="R618" s="39">
        <v>0</v>
      </c>
      <c r="S618" s="39">
        <v>0</v>
      </c>
      <c r="T618" s="39">
        <v>0</v>
      </c>
      <c r="U618" s="39">
        <v>0</v>
      </c>
      <c r="V618" s="39">
        <v>0</v>
      </c>
      <c r="W618" s="39"/>
      <c r="X618" s="39">
        <v>0</v>
      </c>
      <c r="Y618" s="39">
        <v>0</v>
      </c>
      <c r="Z618" s="39"/>
      <c r="AA618" s="39">
        <v>0</v>
      </c>
      <c r="AB618" s="39"/>
      <c r="AC618" s="39"/>
      <c r="AD618" s="39"/>
      <c r="AE618" s="39">
        <v>0</v>
      </c>
      <c r="AF618" s="39"/>
      <c r="AG618" s="39"/>
      <c r="AH618" s="39"/>
      <c r="AI618" s="39">
        <v>0</v>
      </c>
      <c r="AJ618" s="39"/>
      <c r="AK618" s="39">
        <v>0</v>
      </c>
      <c r="AL618" s="40"/>
    </row>
    <row r="619" spans="1:38" ht="19.5" customHeight="1" x14ac:dyDescent="0.2">
      <c r="D619" s="47" t="s">
        <v>97</v>
      </c>
      <c r="F619" s="48">
        <v>0</v>
      </c>
      <c r="G619" s="49"/>
      <c r="H619" s="49"/>
      <c r="I619" s="49"/>
      <c r="J619" s="48">
        <v>0</v>
      </c>
      <c r="K619" s="48">
        <v>0</v>
      </c>
      <c r="L619" s="49"/>
      <c r="M619" s="48">
        <v>0</v>
      </c>
      <c r="N619" s="49"/>
      <c r="O619" s="49"/>
      <c r="P619" s="49"/>
      <c r="Q619" s="48">
        <v>0</v>
      </c>
      <c r="R619" s="48">
        <v>0</v>
      </c>
      <c r="S619" s="48">
        <v>0</v>
      </c>
      <c r="T619" s="48">
        <v>0</v>
      </c>
      <c r="U619" s="48">
        <v>0</v>
      </c>
      <c r="V619" s="48">
        <v>0</v>
      </c>
      <c r="W619" s="49"/>
      <c r="X619" s="48">
        <v>0</v>
      </c>
      <c r="Y619" s="48">
        <v>0</v>
      </c>
      <c r="Z619" s="49"/>
      <c r="AA619" s="48">
        <v>0</v>
      </c>
      <c r="AB619" s="49"/>
      <c r="AC619" s="49"/>
      <c r="AD619" s="49"/>
      <c r="AE619" s="48">
        <v>0</v>
      </c>
      <c r="AF619" s="49"/>
      <c r="AG619" s="49"/>
      <c r="AH619" s="49"/>
      <c r="AI619" s="48">
        <v>0</v>
      </c>
      <c r="AJ619" s="49"/>
      <c r="AK619" s="48">
        <v>0</v>
      </c>
      <c r="AL619" s="40"/>
    </row>
    <row r="620" spans="1:38" ht="20.100000000000001" customHeight="1" x14ac:dyDescent="0.2">
      <c r="D620" s="50" t="s">
        <v>113</v>
      </c>
      <c r="F620" s="49">
        <v>0</v>
      </c>
      <c r="G620" s="49"/>
      <c r="H620" s="49"/>
      <c r="I620" s="49"/>
      <c r="J620" s="49">
        <v>0</v>
      </c>
      <c r="K620" s="49">
        <v>0</v>
      </c>
      <c r="L620" s="49"/>
      <c r="M620" s="49">
        <v>0</v>
      </c>
      <c r="N620" s="49"/>
      <c r="O620" s="49"/>
      <c r="P620" s="49"/>
      <c r="Q620" s="49">
        <v>0</v>
      </c>
      <c r="R620" s="49">
        <v>0</v>
      </c>
      <c r="S620" s="49">
        <v>0</v>
      </c>
      <c r="T620" s="49">
        <v>0</v>
      </c>
      <c r="U620" s="49">
        <v>0</v>
      </c>
      <c r="V620" s="49">
        <v>0</v>
      </c>
      <c r="W620" s="49"/>
      <c r="X620" s="49">
        <v>0</v>
      </c>
      <c r="Y620" s="49">
        <v>0</v>
      </c>
      <c r="Z620" s="49"/>
      <c r="AA620" s="49">
        <v>0</v>
      </c>
      <c r="AB620" s="49"/>
      <c r="AC620" s="49"/>
      <c r="AD620" s="49"/>
      <c r="AE620" s="49">
        <v>0</v>
      </c>
      <c r="AF620" s="49"/>
      <c r="AG620" s="49"/>
      <c r="AH620" s="49"/>
      <c r="AI620" s="49">
        <v>0</v>
      </c>
      <c r="AJ620" s="49"/>
      <c r="AK620" s="49">
        <v>0</v>
      </c>
      <c r="AL620" s="40"/>
    </row>
    <row r="621" spans="1:38" ht="19.5" customHeight="1" x14ac:dyDescent="0.2">
      <c r="D621" s="47" t="s">
        <v>99</v>
      </c>
      <c r="F621" s="48">
        <v>0</v>
      </c>
      <c r="G621" s="49"/>
      <c r="H621" s="49"/>
      <c r="I621" s="49"/>
      <c r="J621" s="48">
        <v>0</v>
      </c>
      <c r="K621" s="48">
        <v>0</v>
      </c>
      <c r="L621" s="49"/>
      <c r="M621" s="48">
        <v>0</v>
      </c>
      <c r="N621" s="49"/>
      <c r="O621" s="49"/>
      <c r="P621" s="49"/>
      <c r="Q621" s="48">
        <v>0</v>
      </c>
      <c r="R621" s="48">
        <v>0</v>
      </c>
      <c r="S621" s="48">
        <v>0</v>
      </c>
      <c r="T621" s="48">
        <v>0</v>
      </c>
      <c r="U621" s="48">
        <v>0</v>
      </c>
      <c r="V621" s="48">
        <v>0</v>
      </c>
      <c r="W621" s="49"/>
      <c r="X621" s="48">
        <v>0</v>
      </c>
      <c r="Y621" s="48">
        <v>0</v>
      </c>
      <c r="Z621" s="49"/>
      <c r="AA621" s="48">
        <v>0</v>
      </c>
      <c r="AB621" s="49"/>
      <c r="AC621" s="49"/>
      <c r="AD621" s="49"/>
      <c r="AE621" s="48">
        <v>0</v>
      </c>
      <c r="AF621" s="49"/>
      <c r="AG621" s="49"/>
      <c r="AH621" s="49"/>
      <c r="AI621" s="48">
        <v>0</v>
      </c>
      <c r="AJ621" s="49"/>
      <c r="AK621" s="48">
        <v>0</v>
      </c>
      <c r="AL621" s="40"/>
    </row>
    <row r="622" spans="1:38" ht="20.100000000000001" customHeight="1" x14ac:dyDescent="0.2">
      <c r="D622" s="50" t="s">
        <v>100</v>
      </c>
      <c r="F622" s="49">
        <v>0</v>
      </c>
      <c r="G622" s="49"/>
      <c r="H622" s="49"/>
      <c r="I622" s="49"/>
      <c r="J622" s="49">
        <v>0</v>
      </c>
      <c r="K622" s="49">
        <v>0</v>
      </c>
      <c r="L622" s="49"/>
      <c r="M622" s="49">
        <v>0</v>
      </c>
      <c r="N622" s="49"/>
      <c r="O622" s="49"/>
      <c r="P622" s="49"/>
      <c r="Q622" s="49">
        <v>0</v>
      </c>
      <c r="R622" s="49">
        <v>0</v>
      </c>
      <c r="S622" s="49">
        <v>0</v>
      </c>
      <c r="T622" s="49">
        <v>0</v>
      </c>
      <c r="U622" s="49">
        <v>0</v>
      </c>
      <c r="V622" s="49">
        <v>0</v>
      </c>
      <c r="W622" s="49"/>
      <c r="X622" s="49">
        <v>0</v>
      </c>
      <c r="Y622" s="49">
        <v>0</v>
      </c>
      <c r="Z622" s="49"/>
      <c r="AA622" s="49">
        <v>0</v>
      </c>
      <c r="AB622" s="49"/>
      <c r="AC622" s="49"/>
      <c r="AD622" s="49"/>
      <c r="AE622" s="49">
        <v>0</v>
      </c>
      <c r="AF622" s="49"/>
      <c r="AG622" s="49"/>
      <c r="AH622" s="49"/>
      <c r="AI622" s="49">
        <v>0</v>
      </c>
      <c r="AJ622" s="49"/>
      <c r="AK622" s="49">
        <v>0</v>
      </c>
      <c r="AL622" s="40"/>
    </row>
    <row r="623" spans="1:38" ht="20.100000000000001" customHeight="1" x14ac:dyDescent="0.2">
      <c r="D623" s="47" t="s">
        <v>115</v>
      </c>
      <c r="F623" s="48">
        <v>0</v>
      </c>
      <c r="G623" s="49"/>
      <c r="H623" s="49"/>
      <c r="I623" s="49"/>
      <c r="J623" s="48">
        <v>0</v>
      </c>
      <c r="K623" s="48">
        <v>0</v>
      </c>
      <c r="L623" s="49"/>
      <c r="M623" s="48">
        <v>0</v>
      </c>
      <c r="N623" s="49"/>
      <c r="O623" s="49"/>
      <c r="P623" s="49"/>
      <c r="Q623" s="48">
        <v>0</v>
      </c>
      <c r="R623" s="48">
        <v>0</v>
      </c>
      <c r="S623" s="48">
        <v>0</v>
      </c>
      <c r="T623" s="48">
        <v>0</v>
      </c>
      <c r="U623" s="48">
        <v>0</v>
      </c>
      <c r="V623" s="48">
        <v>0</v>
      </c>
      <c r="W623" s="49"/>
      <c r="X623" s="48">
        <v>0</v>
      </c>
      <c r="Y623" s="48">
        <v>0</v>
      </c>
      <c r="Z623" s="49"/>
      <c r="AA623" s="48">
        <v>0</v>
      </c>
      <c r="AB623" s="49"/>
      <c r="AC623" s="49"/>
      <c r="AD623" s="49"/>
      <c r="AE623" s="48">
        <v>0</v>
      </c>
      <c r="AF623" s="49"/>
      <c r="AG623" s="49"/>
      <c r="AH623" s="49"/>
      <c r="AI623" s="48">
        <v>0</v>
      </c>
      <c r="AJ623" s="49"/>
      <c r="AK623" s="48">
        <v>0</v>
      </c>
      <c r="AL623" s="40"/>
    </row>
    <row r="624" spans="1:38" ht="20.100000000000001" customHeight="1" x14ac:dyDescent="0.2">
      <c r="D624" s="50" t="s">
        <v>116</v>
      </c>
      <c r="F624" s="49">
        <v>0</v>
      </c>
      <c r="G624" s="49"/>
      <c r="H624" s="49"/>
      <c r="I624" s="49"/>
      <c r="J624" s="49">
        <v>0</v>
      </c>
      <c r="K624" s="49">
        <v>0</v>
      </c>
      <c r="L624" s="49"/>
      <c r="M624" s="49">
        <v>0</v>
      </c>
      <c r="N624" s="49"/>
      <c r="O624" s="49"/>
      <c r="P624" s="49"/>
      <c r="Q624" s="49">
        <v>0</v>
      </c>
      <c r="R624" s="49">
        <v>0</v>
      </c>
      <c r="S624" s="49">
        <v>0</v>
      </c>
      <c r="T624" s="49">
        <v>0</v>
      </c>
      <c r="U624" s="49">
        <v>0</v>
      </c>
      <c r="V624" s="49">
        <v>0</v>
      </c>
      <c r="W624" s="49"/>
      <c r="X624" s="49">
        <v>0</v>
      </c>
      <c r="Y624" s="49">
        <v>0</v>
      </c>
      <c r="Z624" s="49"/>
      <c r="AA624" s="49">
        <v>0</v>
      </c>
      <c r="AB624" s="49"/>
      <c r="AC624" s="49"/>
      <c r="AD624" s="49"/>
      <c r="AE624" s="49">
        <v>0</v>
      </c>
      <c r="AF624" s="49"/>
      <c r="AG624" s="49"/>
      <c r="AH624" s="49"/>
      <c r="AI624" s="49">
        <v>0</v>
      </c>
      <c r="AJ624" s="49"/>
      <c r="AK624" s="49">
        <v>0</v>
      </c>
      <c r="AL624" s="40"/>
    </row>
    <row r="625" spans="1:38" ht="20.100000000000001" customHeight="1" x14ac:dyDescent="0.2"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40"/>
    </row>
    <row r="626" spans="1:38" s="1" customFormat="1" ht="20.100000000000001" customHeight="1" x14ac:dyDescent="0.25">
      <c r="A626" s="3"/>
      <c r="B626" s="6"/>
      <c r="C626" s="51" t="s">
        <v>250</v>
      </c>
      <c r="D626" s="52"/>
      <c r="E626" s="5"/>
      <c r="F626" s="53">
        <v>0</v>
      </c>
      <c r="G626" s="54"/>
      <c r="H626" s="54"/>
      <c r="I626" s="54"/>
      <c r="J626" s="53">
        <v>0</v>
      </c>
      <c r="K626" s="53">
        <v>0</v>
      </c>
      <c r="L626" s="54"/>
      <c r="M626" s="53">
        <v>0</v>
      </c>
      <c r="N626" s="54"/>
      <c r="O626" s="54"/>
      <c r="P626" s="54"/>
      <c r="Q626" s="53">
        <v>0</v>
      </c>
      <c r="R626" s="53">
        <v>0</v>
      </c>
      <c r="S626" s="53">
        <v>0</v>
      </c>
      <c r="T626" s="53">
        <v>0</v>
      </c>
      <c r="U626" s="53">
        <v>0</v>
      </c>
      <c r="V626" s="53">
        <v>0</v>
      </c>
      <c r="W626" s="54"/>
      <c r="X626" s="53">
        <v>0</v>
      </c>
      <c r="Y626" s="53">
        <v>0</v>
      </c>
      <c r="Z626" s="54"/>
      <c r="AA626" s="53">
        <v>0</v>
      </c>
      <c r="AB626" s="54"/>
      <c r="AC626" s="54"/>
      <c r="AD626" s="54"/>
      <c r="AE626" s="53">
        <v>0</v>
      </c>
      <c r="AF626" s="54"/>
      <c r="AG626" s="54"/>
      <c r="AH626" s="54"/>
      <c r="AI626" s="53">
        <v>0</v>
      </c>
      <c r="AJ626" s="54"/>
      <c r="AK626" s="53">
        <v>0</v>
      </c>
      <c r="AL626" s="40"/>
    </row>
    <row r="627" spans="1:38" ht="20.100000000000001" customHeight="1" x14ac:dyDescent="0.2">
      <c r="C627" s="61"/>
      <c r="D627" s="61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40"/>
    </row>
    <row r="628" spans="1:38" s="1" customFormat="1" ht="20.100000000000001" customHeight="1" x14ac:dyDescent="0.25">
      <c r="A628" s="3"/>
      <c r="B628" s="57" t="s">
        <v>281</v>
      </c>
      <c r="C628" s="58"/>
      <c r="D628" s="58"/>
      <c r="E628" s="5"/>
      <c r="F628" s="59">
        <v>171</v>
      </c>
      <c r="G628" s="54"/>
      <c r="H628" s="54"/>
      <c r="I628" s="54"/>
      <c r="J628" s="59">
        <v>10</v>
      </c>
      <c r="K628" s="59">
        <v>0</v>
      </c>
      <c r="L628" s="54"/>
      <c r="M628" s="59">
        <v>10</v>
      </c>
      <c r="N628" s="54"/>
      <c r="O628" s="54"/>
      <c r="P628" s="54"/>
      <c r="Q628" s="59">
        <v>6</v>
      </c>
      <c r="R628" s="59">
        <v>34</v>
      </c>
      <c r="S628" s="59">
        <v>0</v>
      </c>
      <c r="T628" s="59">
        <v>0</v>
      </c>
      <c r="U628" s="59">
        <v>0</v>
      </c>
      <c r="V628" s="59">
        <v>0</v>
      </c>
      <c r="W628" s="54"/>
      <c r="X628" s="59">
        <v>5</v>
      </c>
      <c r="Y628" s="59">
        <v>3</v>
      </c>
      <c r="Z628" s="54"/>
      <c r="AA628" s="59">
        <v>48</v>
      </c>
      <c r="AB628" s="54"/>
      <c r="AC628" s="54"/>
      <c r="AD628" s="54"/>
      <c r="AE628" s="59">
        <v>133</v>
      </c>
      <c r="AF628" s="54"/>
      <c r="AG628" s="54"/>
      <c r="AH628" s="54"/>
      <c r="AI628" s="59">
        <v>0</v>
      </c>
      <c r="AJ628" s="54"/>
      <c r="AK628" s="59">
        <v>0</v>
      </c>
      <c r="AL628" s="40"/>
    </row>
    <row r="629" spans="1:38" ht="20.100000000000001" customHeight="1" x14ac:dyDescent="0.2"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40"/>
    </row>
    <row r="630" spans="1:38" ht="20.100000000000001" customHeight="1" x14ac:dyDescent="0.2">
      <c r="B630" s="6" t="s">
        <v>282</v>
      </c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40"/>
    </row>
    <row r="631" spans="1:38" ht="20.100000000000001" customHeight="1" x14ac:dyDescent="0.2">
      <c r="C631" s="3" t="s">
        <v>154</v>
      </c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40"/>
    </row>
    <row r="632" spans="1:38" ht="20.100000000000001" customHeight="1" x14ac:dyDescent="0.2">
      <c r="D632" s="2" t="s">
        <v>96</v>
      </c>
      <c r="F632" s="39">
        <v>21</v>
      </c>
      <c r="G632" s="39"/>
      <c r="H632" s="39"/>
      <c r="I632" s="39"/>
      <c r="J632" s="39">
        <v>0</v>
      </c>
      <c r="K632" s="39">
        <v>0</v>
      </c>
      <c r="L632" s="39"/>
      <c r="M632" s="39">
        <v>0</v>
      </c>
      <c r="N632" s="39"/>
      <c r="O632" s="39"/>
      <c r="P632" s="39"/>
      <c r="Q632" s="39">
        <v>2</v>
      </c>
      <c r="R632" s="39">
        <v>1</v>
      </c>
      <c r="S632" s="39">
        <v>0</v>
      </c>
      <c r="T632" s="39">
        <v>0</v>
      </c>
      <c r="U632" s="39">
        <v>0</v>
      </c>
      <c r="V632" s="39">
        <v>1</v>
      </c>
      <c r="W632" s="39"/>
      <c r="X632" s="39">
        <v>0</v>
      </c>
      <c r="Y632" s="39">
        <v>0</v>
      </c>
      <c r="Z632" s="39"/>
      <c r="AA632" s="39">
        <v>4</v>
      </c>
      <c r="AB632" s="39"/>
      <c r="AC632" s="39"/>
      <c r="AD632" s="39"/>
      <c r="AE632" s="39">
        <v>17</v>
      </c>
      <c r="AF632" s="39"/>
      <c r="AG632" s="39"/>
      <c r="AH632" s="39"/>
      <c r="AI632" s="39">
        <v>0</v>
      </c>
      <c r="AJ632" s="39"/>
      <c r="AK632" s="39">
        <v>0</v>
      </c>
      <c r="AL632" s="40"/>
    </row>
    <row r="633" spans="1:38" ht="19.5" customHeight="1" x14ac:dyDescent="0.2">
      <c r="D633" s="47" t="s">
        <v>97</v>
      </c>
      <c r="F633" s="48">
        <v>247</v>
      </c>
      <c r="G633" s="49"/>
      <c r="H633" s="49"/>
      <c r="I633" s="49"/>
      <c r="J633" s="48">
        <v>18</v>
      </c>
      <c r="K633" s="48">
        <v>0</v>
      </c>
      <c r="L633" s="49"/>
      <c r="M633" s="48">
        <v>18</v>
      </c>
      <c r="N633" s="49"/>
      <c r="O633" s="49"/>
      <c r="P633" s="49"/>
      <c r="Q633" s="48">
        <v>0</v>
      </c>
      <c r="R633" s="48">
        <v>41</v>
      </c>
      <c r="S633" s="48">
        <v>0</v>
      </c>
      <c r="T633" s="48">
        <v>0</v>
      </c>
      <c r="U633" s="48">
        <v>0</v>
      </c>
      <c r="V633" s="48">
        <v>0</v>
      </c>
      <c r="W633" s="49"/>
      <c r="X633" s="48">
        <v>2</v>
      </c>
      <c r="Y633" s="48">
        <v>1</v>
      </c>
      <c r="Z633" s="49"/>
      <c r="AA633" s="48">
        <v>44</v>
      </c>
      <c r="AB633" s="49"/>
      <c r="AC633" s="49"/>
      <c r="AD633" s="49"/>
      <c r="AE633" s="48">
        <v>221</v>
      </c>
      <c r="AF633" s="49"/>
      <c r="AG633" s="49"/>
      <c r="AH633" s="49"/>
      <c r="AI633" s="48">
        <v>0</v>
      </c>
      <c r="AJ633" s="49"/>
      <c r="AK633" s="48">
        <v>0</v>
      </c>
      <c r="AL633" s="40"/>
    </row>
    <row r="634" spans="1:38" ht="20.100000000000001" customHeight="1" x14ac:dyDescent="0.2"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40"/>
    </row>
    <row r="635" spans="1:38" s="1" customFormat="1" ht="20.100000000000001" customHeight="1" x14ac:dyDescent="0.25">
      <c r="A635" s="3"/>
      <c r="B635" s="6"/>
      <c r="C635" s="51" t="s">
        <v>159</v>
      </c>
      <c r="D635" s="52"/>
      <c r="E635" s="5"/>
      <c r="F635" s="53">
        <v>268</v>
      </c>
      <c r="G635" s="54"/>
      <c r="H635" s="54"/>
      <c r="I635" s="54"/>
      <c r="J635" s="53">
        <v>18</v>
      </c>
      <c r="K635" s="53">
        <v>0</v>
      </c>
      <c r="L635" s="54"/>
      <c r="M635" s="53">
        <v>18</v>
      </c>
      <c r="N635" s="54"/>
      <c r="O635" s="54"/>
      <c r="P635" s="54"/>
      <c r="Q635" s="53">
        <v>2</v>
      </c>
      <c r="R635" s="53">
        <v>42</v>
      </c>
      <c r="S635" s="53">
        <v>0</v>
      </c>
      <c r="T635" s="53">
        <v>0</v>
      </c>
      <c r="U635" s="53">
        <v>0</v>
      </c>
      <c r="V635" s="53">
        <v>1</v>
      </c>
      <c r="W635" s="54"/>
      <c r="X635" s="53">
        <v>2</v>
      </c>
      <c r="Y635" s="53">
        <v>1</v>
      </c>
      <c r="Z635" s="54"/>
      <c r="AA635" s="53">
        <v>48</v>
      </c>
      <c r="AB635" s="54"/>
      <c r="AC635" s="54"/>
      <c r="AD635" s="54"/>
      <c r="AE635" s="53">
        <v>238</v>
      </c>
      <c r="AF635" s="54"/>
      <c r="AG635" s="54"/>
      <c r="AH635" s="54"/>
      <c r="AI635" s="53">
        <v>0</v>
      </c>
      <c r="AJ635" s="54"/>
      <c r="AK635" s="53">
        <v>0</v>
      </c>
      <c r="AL635" s="40"/>
    </row>
    <row r="636" spans="1:38" s="1" customFormat="1" ht="20.100000000000001" customHeight="1" x14ac:dyDescent="0.2">
      <c r="A636" s="3"/>
      <c r="B636" s="6"/>
      <c r="C636" s="3"/>
      <c r="D636" s="3"/>
      <c r="E636" s="5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40"/>
    </row>
    <row r="637" spans="1:38" s="1" customFormat="1" ht="20.100000000000001" customHeight="1" x14ac:dyDescent="0.25">
      <c r="A637" s="3"/>
      <c r="B637" s="57" t="s">
        <v>283</v>
      </c>
      <c r="C637" s="58"/>
      <c r="D637" s="58"/>
      <c r="E637" s="5"/>
      <c r="F637" s="59">
        <v>268</v>
      </c>
      <c r="G637" s="54"/>
      <c r="H637" s="54"/>
      <c r="I637" s="54"/>
      <c r="J637" s="59">
        <v>18</v>
      </c>
      <c r="K637" s="59">
        <v>0</v>
      </c>
      <c r="L637" s="54"/>
      <c r="M637" s="59">
        <v>18</v>
      </c>
      <c r="N637" s="54"/>
      <c r="O637" s="54"/>
      <c r="P637" s="54"/>
      <c r="Q637" s="59">
        <v>2</v>
      </c>
      <c r="R637" s="59">
        <v>42</v>
      </c>
      <c r="S637" s="59">
        <v>0</v>
      </c>
      <c r="T637" s="59">
        <v>0</v>
      </c>
      <c r="U637" s="59">
        <v>0</v>
      </c>
      <c r="V637" s="59">
        <v>1</v>
      </c>
      <c r="W637" s="54"/>
      <c r="X637" s="59">
        <v>2</v>
      </c>
      <c r="Y637" s="59">
        <v>1</v>
      </c>
      <c r="Z637" s="54"/>
      <c r="AA637" s="59">
        <v>48</v>
      </c>
      <c r="AB637" s="54"/>
      <c r="AC637" s="54"/>
      <c r="AD637" s="54"/>
      <c r="AE637" s="59">
        <v>238</v>
      </c>
      <c r="AF637" s="54"/>
      <c r="AG637" s="54"/>
      <c r="AH637" s="54"/>
      <c r="AI637" s="59">
        <v>0</v>
      </c>
      <c r="AJ637" s="54"/>
      <c r="AK637" s="59">
        <v>0</v>
      </c>
      <c r="AL637" s="40"/>
    </row>
    <row r="638" spans="1:38" ht="20.100000000000001" customHeight="1" x14ac:dyDescent="0.2"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40"/>
    </row>
    <row r="639" spans="1:38" ht="20.100000000000001" customHeight="1" x14ac:dyDescent="0.2">
      <c r="B639" s="6" t="s">
        <v>284</v>
      </c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40"/>
    </row>
    <row r="640" spans="1:38" ht="20.100000000000001" customHeight="1" x14ac:dyDescent="0.2">
      <c r="C640" s="3" t="s">
        <v>0</v>
      </c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40"/>
    </row>
    <row r="641" spans="1:38" ht="20.100000000000001" customHeight="1" x14ac:dyDescent="0.2">
      <c r="D641" s="2" t="s">
        <v>122</v>
      </c>
      <c r="F641" s="39">
        <v>79</v>
      </c>
      <c r="G641" s="39"/>
      <c r="H641" s="39"/>
      <c r="I641" s="39"/>
      <c r="J641" s="39">
        <v>2</v>
      </c>
      <c r="K641" s="39">
        <v>0</v>
      </c>
      <c r="L641" s="39"/>
      <c r="M641" s="39">
        <v>2</v>
      </c>
      <c r="N641" s="39"/>
      <c r="O641" s="39"/>
      <c r="P641" s="39"/>
      <c r="Q641" s="39">
        <v>0</v>
      </c>
      <c r="R641" s="39">
        <v>0</v>
      </c>
      <c r="S641" s="39">
        <v>0</v>
      </c>
      <c r="T641" s="39">
        <v>0</v>
      </c>
      <c r="U641" s="39">
        <v>0</v>
      </c>
      <c r="V641" s="39">
        <v>0</v>
      </c>
      <c r="W641" s="39"/>
      <c r="X641" s="39">
        <v>5</v>
      </c>
      <c r="Y641" s="39">
        <v>2</v>
      </c>
      <c r="Z641" s="39"/>
      <c r="AA641" s="39">
        <v>7</v>
      </c>
      <c r="AB641" s="39"/>
      <c r="AC641" s="39"/>
      <c r="AD641" s="39"/>
      <c r="AE641" s="39">
        <v>74</v>
      </c>
      <c r="AF641" s="39"/>
      <c r="AG641" s="39"/>
      <c r="AH641" s="39"/>
      <c r="AI641" s="39">
        <v>0</v>
      </c>
      <c r="AJ641" s="39"/>
      <c r="AK641" s="39">
        <v>0</v>
      </c>
      <c r="AL641" s="40"/>
    </row>
    <row r="642" spans="1:38" ht="19.5" customHeight="1" x14ac:dyDescent="0.2">
      <c r="D642" s="47" t="s">
        <v>97</v>
      </c>
      <c r="F642" s="48">
        <v>218</v>
      </c>
      <c r="G642" s="49"/>
      <c r="H642" s="49"/>
      <c r="I642" s="49"/>
      <c r="J642" s="48">
        <v>22</v>
      </c>
      <c r="K642" s="48">
        <v>0</v>
      </c>
      <c r="L642" s="49"/>
      <c r="M642" s="48">
        <v>22</v>
      </c>
      <c r="N642" s="49"/>
      <c r="O642" s="49"/>
      <c r="P642" s="49"/>
      <c r="Q642" s="48">
        <v>0</v>
      </c>
      <c r="R642" s="48">
        <v>35</v>
      </c>
      <c r="S642" s="48">
        <v>0</v>
      </c>
      <c r="T642" s="48">
        <v>0</v>
      </c>
      <c r="U642" s="48">
        <v>0</v>
      </c>
      <c r="V642" s="48">
        <v>0</v>
      </c>
      <c r="W642" s="49"/>
      <c r="X642" s="48">
        <v>5</v>
      </c>
      <c r="Y642" s="48">
        <v>0</v>
      </c>
      <c r="Z642" s="49"/>
      <c r="AA642" s="48">
        <v>40</v>
      </c>
      <c r="AB642" s="49"/>
      <c r="AC642" s="49"/>
      <c r="AD642" s="49"/>
      <c r="AE642" s="48">
        <v>200</v>
      </c>
      <c r="AF642" s="49"/>
      <c r="AG642" s="49"/>
      <c r="AH642" s="49"/>
      <c r="AI642" s="48">
        <v>0</v>
      </c>
      <c r="AJ642" s="49"/>
      <c r="AK642" s="48">
        <v>0</v>
      </c>
      <c r="AL642" s="40"/>
    </row>
    <row r="643" spans="1:38" ht="20.100000000000001" customHeight="1" x14ac:dyDescent="0.2"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40"/>
    </row>
    <row r="644" spans="1:38" s="1" customFormat="1" ht="20.100000000000001" customHeight="1" x14ac:dyDescent="0.25">
      <c r="A644" s="3"/>
      <c r="B644" s="6"/>
      <c r="C644" s="51" t="s">
        <v>120</v>
      </c>
      <c r="D644" s="52"/>
      <c r="E644" s="5"/>
      <c r="F644" s="53">
        <v>297</v>
      </c>
      <c r="G644" s="54"/>
      <c r="H644" s="54"/>
      <c r="I644" s="54"/>
      <c r="J644" s="53">
        <v>24</v>
      </c>
      <c r="K644" s="53">
        <v>0</v>
      </c>
      <c r="L644" s="54"/>
      <c r="M644" s="53">
        <v>24</v>
      </c>
      <c r="N644" s="54"/>
      <c r="O644" s="54"/>
      <c r="P644" s="54"/>
      <c r="Q644" s="53">
        <v>0</v>
      </c>
      <c r="R644" s="53">
        <v>35</v>
      </c>
      <c r="S644" s="53">
        <v>0</v>
      </c>
      <c r="T644" s="53">
        <v>0</v>
      </c>
      <c r="U644" s="53">
        <v>0</v>
      </c>
      <c r="V644" s="53">
        <v>0</v>
      </c>
      <c r="W644" s="54"/>
      <c r="X644" s="53">
        <v>10</v>
      </c>
      <c r="Y644" s="53">
        <v>2</v>
      </c>
      <c r="Z644" s="54"/>
      <c r="AA644" s="53">
        <v>47</v>
      </c>
      <c r="AB644" s="54"/>
      <c r="AC644" s="54"/>
      <c r="AD644" s="54"/>
      <c r="AE644" s="53">
        <v>274</v>
      </c>
      <c r="AF644" s="54"/>
      <c r="AG644" s="54"/>
      <c r="AH644" s="54"/>
      <c r="AI644" s="53">
        <v>0</v>
      </c>
      <c r="AJ644" s="54"/>
      <c r="AK644" s="53">
        <v>0</v>
      </c>
      <c r="AL644" s="40"/>
    </row>
    <row r="645" spans="1:38" ht="20.100000000000001" customHeight="1" x14ac:dyDescent="0.2"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40"/>
    </row>
    <row r="646" spans="1:38" ht="20.100000000000001" customHeight="1" x14ac:dyDescent="0.2">
      <c r="C646" s="3" t="s">
        <v>95</v>
      </c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40"/>
    </row>
    <row r="647" spans="1:38" ht="20.100000000000001" customHeight="1" x14ac:dyDescent="0.2">
      <c r="D647" s="2" t="s">
        <v>96</v>
      </c>
      <c r="F647" s="39">
        <v>0</v>
      </c>
      <c r="G647" s="39"/>
      <c r="H647" s="39"/>
      <c r="I647" s="39"/>
      <c r="J647" s="39">
        <v>0</v>
      </c>
      <c r="K647" s="39">
        <v>0</v>
      </c>
      <c r="L647" s="39"/>
      <c r="M647" s="39">
        <v>0</v>
      </c>
      <c r="N647" s="39"/>
      <c r="O647" s="39"/>
      <c r="P647" s="39"/>
      <c r="Q647" s="39">
        <v>0</v>
      </c>
      <c r="R647" s="39">
        <v>0</v>
      </c>
      <c r="S647" s="39">
        <v>0</v>
      </c>
      <c r="T647" s="39">
        <v>0</v>
      </c>
      <c r="U647" s="39">
        <v>0</v>
      </c>
      <c r="V647" s="39">
        <v>0</v>
      </c>
      <c r="W647" s="39"/>
      <c r="X647" s="39">
        <v>0</v>
      </c>
      <c r="Y647" s="39">
        <v>0</v>
      </c>
      <c r="Z647" s="39"/>
      <c r="AA647" s="39">
        <v>0</v>
      </c>
      <c r="AB647" s="39"/>
      <c r="AC647" s="39"/>
      <c r="AD647" s="39"/>
      <c r="AE647" s="39">
        <v>0</v>
      </c>
      <c r="AF647" s="39"/>
      <c r="AG647" s="39"/>
      <c r="AH647" s="39"/>
      <c r="AI647" s="39">
        <v>0</v>
      </c>
      <c r="AJ647" s="39"/>
      <c r="AK647" s="39">
        <v>0</v>
      </c>
      <c r="AL647" s="40"/>
    </row>
    <row r="648" spans="1:38" ht="19.5" customHeight="1" x14ac:dyDescent="0.2">
      <c r="D648" s="47" t="s">
        <v>97</v>
      </c>
      <c r="F648" s="48">
        <v>0</v>
      </c>
      <c r="G648" s="49"/>
      <c r="H648" s="49"/>
      <c r="I648" s="49"/>
      <c r="J648" s="48">
        <v>0</v>
      </c>
      <c r="K648" s="48">
        <v>0</v>
      </c>
      <c r="L648" s="49"/>
      <c r="M648" s="48">
        <v>0</v>
      </c>
      <c r="N648" s="49"/>
      <c r="O648" s="49"/>
      <c r="P648" s="49"/>
      <c r="Q648" s="48">
        <v>0</v>
      </c>
      <c r="R648" s="48">
        <v>0</v>
      </c>
      <c r="S648" s="48">
        <v>0</v>
      </c>
      <c r="T648" s="48">
        <v>0</v>
      </c>
      <c r="U648" s="48">
        <v>0</v>
      </c>
      <c r="V648" s="48">
        <v>0</v>
      </c>
      <c r="W648" s="49"/>
      <c r="X648" s="48">
        <v>0</v>
      </c>
      <c r="Y648" s="48">
        <v>0</v>
      </c>
      <c r="Z648" s="49"/>
      <c r="AA648" s="48">
        <v>0</v>
      </c>
      <c r="AB648" s="49"/>
      <c r="AC648" s="49"/>
      <c r="AD648" s="49"/>
      <c r="AE648" s="48">
        <v>0</v>
      </c>
      <c r="AF648" s="49"/>
      <c r="AG648" s="49"/>
      <c r="AH648" s="49"/>
      <c r="AI648" s="48">
        <v>0</v>
      </c>
      <c r="AJ648" s="49"/>
      <c r="AK648" s="48">
        <v>0</v>
      </c>
      <c r="AL648" s="40"/>
    </row>
    <row r="649" spans="1:38" ht="20.100000000000001" customHeight="1" x14ac:dyDescent="0.2">
      <c r="D649" s="2" t="s">
        <v>113</v>
      </c>
      <c r="F649" s="39">
        <v>0</v>
      </c>
      <c r="G649" s="39"/>
      <c r="H649" s="39"/>
      <c r="I649" s="39"/>
      <c r="J649" s="39">
        <v>0</v>
      </c>
      <c r="K649" s="39">
        <v>0</v>
      </c>
      <c r="L649" s="39"/>
      <c r="M649" s="39">
        <v>0</v>
      </c>
      <c r="N649" s="39"/>
      <c r="O649" s="39"/>
      <c r="P649" s="39"/>
      <c r="Q649" s="39">
        <v>0</v>
      </c>
      <c r="R649" s="39">
        <v>0</v>
      </c>
      <c r="S649" s="39">
        <v>0</v>
      </c>
      <c r="T649" s="39">
        <v>0</v>
      </c>
      <c r="U649" s="39">
        <v>0</v>
      </c>
      <c r="V649" s="39">
        <v>0</v>
      </c>
      <c r="W649" s="39"/>
      <c r="X649" s="39">
        <v>0</v>
      </c>
      <c r="Y649" s="39">
        <v>0</v>
      </c>
      <c r="Z649" s="39"/>
      <c r="AA649" s="39">
        <v>0</v>
      </c>
      <c r="AB649" s="39"/>
      <c r="AC649" s="39"/>
      <c r="AD649" s="39"/>
      <c r="AE649" s="39">
        <v>0</v>
      </c>
      <c r="AF649" s="39"/>
      <c r="AG649" s="39"/>
      <c r="AH649" s="39"/>
      <c r="AI649" s="39">
        <v>0</v>
      </c>
      <c r="AJ649" s="39"/>
      <c r="AK649" s="39">
        <v>0</v>
      </c>
      <c r="AL649" s="40"/>
    </row>
    <row r="650" spans="1:38" ht="20.100000000000001" customHeight="1" x14ac:dyDescent="0.2"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40"/>
    </row>
    <row r="651" spans="1:38" s="1" customFormat="1" ht="20.100000000000001" customHeight="1" x14ac:dyDescent="0.25">
      <c r="A651" s="3"/>
      <c r="B651" s="6"/>
      <c r="C651" s="51" t="s">
        <v>112</v>
      </c>
      <c r="D651" s="52"/>
      <c r="E651" s="5"/>
      <c r="F651" s="53">
        <v>0</v>
      </c>
      <c r="G651" s="54"/>
      <c r="H651" s="54"/>
      <c r="I651" s="54"/>
      <c r="J651" s="53">
        <v>0</v>
      </c>
      <c r="K651" s="53">
        <v>0</v>
      </c>
      <c r="L651" s="54"/>
      <c r="M651" s="53">
        <v>0</v>
      </c>
      <c r="N651" s="54"/>
      <c r="O651" s="54"/>
      <c r="P651" s="54"/>
      <c r="Q651" s="53">
        <v>0</v>
      </c>
      <c r="R651" s="53">
        <v>0</v>
      </c>
      <c r="S651" s="53">
        <v>0</v>
      </c>
      <c r="T651" s="53">
        <v>0</v>
      </c>
      <c r="U651" s="53">
        <v>0</v>
      </c>
      <c r="V651" s="53">
        <v>0</v>
      </c>
      <c r="W651" s="54"/>
      <c r="X651" s="53">
        <v>0</v>
      </c>
      <c r="Y651" s="53">
        <v>0</v>
      </c>
      <c r="Z651" s="54"/>
      <c r="AA651" s="53">
        <v>0</v>
      </c>
      <c r="AB651" s="54"/>
      <c r="AC651" s="54"/>
      <c r="AD651" s="54"/>
      <c r="AE651" s="53">
        <v>0</v>
      </c>
      <c r="AF651" s="54"/>
      <c r="AG651" s="54"/>
      <c r="AH651" s="54"/>
      <c r="AI651" s="53">
        <v>0</v>
      </c>
      <c r="AJ651" s="54"/>
      <c r="AK651" s="53">
        <v>0</v>
      </c>
      <c r="AL651" s="40"/>
    </row>
    <row r="652" spans="1:38" ht="20.100000000000001" customHeight="1" x14ac:dyDescent="0.2"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40"/>
    </row>
    <row r="653" spans="1:38" ht="20.100000000000001" customHeight="1" x14ac:dyDescent="0.2">
      <c r="C653" s="3" t="s">
        <v>285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40"/>
    </row>
    <row r="654" spans="1:38" ht="20.100000000000001" customHeight="1" x14ac:dyDescent="0.2">
      <c r="D654" s="2" t="s">
        <v>96</v>
      </c>
      <c r="F654" s="39">
        <v>0</v>
      </c>
      <c r="G654" s="39"/>
      <c r="H654" s="39"/>
      <c r="I654" s="39"/>
      <c r="J654" s="39">
        <v>0</v>
      </c>
      <c r="K654" s="39">
        <v>0</v>
      </c>
      <c r="L654" s="39"/>
      <c r="M654" s="39">
        <v>0</v>
      </c>
      <c r="N654" s="39"/>
      <c r="O654" s="39"/>
      <c r="P654" s="39"/>
      <c r="Q654" s="39">
        <v>0</v>
      </c>
      <c r="R654" s="39">
        <v>0</v>
      </c>
      <c r="S654" s="39">
        <v>0</v>
      </c>
      <c r="T654" s="39">
        <v>0</v>
      </c>
      <c r="U654" s="39">
        <v>0</v>
      </c>
      <c r="V654" s="39">
        <v>0</v>
      </c>
      <c r="W654" s="39"/>
      <c r="X654" s="39">
        <v>0</v>
      </c>
      <c r="Y654" s="39">
        <v>0</v>
      </c>
      <c r="Z654" s="39"/>
      <c r="AA654" s="39">
        <v>0</v>
      </c>
      <c r="AB654" s="39"/>
      <c r="AC654" s="39"/>
      <c r="AD654" s="39"/>
      <c r="AE654" s="39">
        <v>0</v>
      </c>
      <c r="AF654" s="39"/>
      <c r="AG654" s="39"/>
      <c r="AH654" s="39"/>
      <c r="AI654" s="39">
        <v>0</v>
      </c>
      <c r="AJ654" s="39"/>
      <c r="AK654" s="39">
        <v>0</v>
      </c>
      <c r="AL654" s="40"/>
    </row>
    <row r="655" spans="1:38" ht="19.5" customHeight="1" x14ac:dyDescent="0.2">
      <c r="D655" s="47" t="s">
        <v>97</v>
      </c>
      <c r="F655" s="48">
        <v>0</v>
      </c>
      <c r="G655" s="49"/>
      <c r="H655" s="49"/>
      <c r="I655" s="49"/>
      <c r="J655" s="48">
        <v>0</v>
      </c>
      <c r="K655" s="48">
        <v>0</v>
      </c>
      <c r="L655" s="49"/>
      <c r="M655" s="48">
        <v>0</v>
      </c>
      <c r="N655" s="49"/>
      <c r="O655" s="49"/>
      <c r="P655" s="49"/>
      <c r="Q655" s="48">
        <v>0</v>
      </c>
      <c r="R655" s="48">
        <v>0</v>
      </c>
      <c r="S655" s="48">
        <v>0</v>
      </c>
      <c r="T655" s="48">
        <v>0</v>
      </c>
      <c r="U655" s="48">
        <v>0</v>
      </c>
      <c r="V655" s="48">
        <v>0</v>
      </c>
      <c r="W655" s="49"/>
      <c r="X655" s="48">
        <v>0</v>
      </c>
      <c r="Y655" s="48">
        <v>0</v>
      </c>
      <c r="Z655" s="49"/>
      <c r="AA655" s="48">
        <v>0</v>
      </c>
      <c r="AB655" s="49"/>
      <c r="AC655" s="49"/>
      <c r="AD655" s="49"/>
      <c r="AE655" s="48">
        <v>0</v>
      </c>
      <c r="AF655" s="49"/>
      <c r="AG655" s="49"/>
      <c r="AH655" s="49"/>
      <c r="AI655" s="48">
        <v>0</v>
      </c>
      <c r="AJ655" s="49"/>
      <c r="AK655" s="48">
        <v>0</v>
      </c>
      <c r="AL655" s="40"/>
    </row>
    <row r="656" spans="1:38" ht="20.100000000000001" customHeight="1" x14ac:dyDescent="0.2"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40"/>
    </row>
    <row r="657" spans="1:38" s="1" customFormat="1" ht="20.100000000000001" customHeight="1" x14ac:dyDescent="0.25">
      <c r="A657" s="3"/>
      <c r="B657" s="6"/>
      <c r="C657" s="51" t="s">
        <v>286</v>
      </c>
      <c r="D657" s="52"/>
      <c r="E657" s="5"/>
      <c r="F657" s="53">
        <v>0</v>
      </c>
      <c r="G657" s="54"/>
      <c r="H657" s="54"/>
      <c r="I657" s="54"/>
      <c r="J657" s="53">
        <v>0</v>
      </c>
      <c r="K657" s="53">
        <v>0</v>
      </c>
      <c r="L657" s="54"/>
      <c r="M657" s="53">
        <v>0</v>
      </c>
      <c r="N657" s="54"/>
      <c r="O657" s="54"/>
      <c r="P657" s="54"/>
      <c r="Q657" s="53">
        <v>0</v>
      </c>
      <c r="R657" s="53">
        <v>0</v>
      </c>
      <c r="S657" s="53">
        <v>0</v>
      </c>
      <c r="T657" s="53">
        <v>0</v>
      </c>
      <c r="U657" s="53">
        <v>0</v>
      </c>
      <c r="V657" s="53">
        <v>0</v>
      </c>
      <c r="W657" s="54"/>
      <c r="X657" s="53">
        <v>0</v>
      </c>
      <c r="Y657" s="53">
        <v>0</v>
      </c>
      <c r="Z657" s="54"/>
      <c r="AA657" s="53">
        <v>0</v>
      </c>
      <c r="AB657" s="54"/>
      <c r="AC657" s="54"/>
      <c r="AD657" s="54"/>
      <c r="AE657" s="53">
        <v>0</v>
      </c>
      <c r="AF657" s="54"/>
      <c r="AG657" s="54"/>
      <c r="AH657" s="54"/>
      <c r="AI657" s="53">
        <v>0</v>
      </c>
      <c r="AJ657" s="54"/>
      <c r="AK657" s="53">
        <v>0</v>
      </c>
      <c r="AL657" s="40"/>
    </row>
    <row r="658" spans="1:38" ht="20.100000000000001" customHeight="1" x14ac:dyDescent="0.2"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40"/>
    </row>
    <row r="659" spans="1:38" s="1" customFormat="1" ht="20.100000000000001" customHeight="1" x14ac:dyDescent="0.25">
      <c r="A659" s="3"/>
      <c r="B659" s="57" t="s">
        <v>287</v>
      </c>
      <c r="C659" s="58"/>
      <c r="D659" s="58"/>
      <c r="E659" s="5"/>
      <c r="F659" s="59">
        <v>297</v>
      </c>
      <c r="G659" s="54"/>
      <c r="H659" s="54"/>
      <c r="I659" s="54"/>
      <c r="J659" s="59">
        <v>24</v>
      </c>
      <c r="K659" s="59">
        <v>0</v>
      </c>
      <c r="L659" s="54"/>
      <c r="M659" s="59">
        <v>24</v>
      </c>
      <c r="N659" s="54"/>
      <c r="O659" s="54"/>
      <c r="P659" s="54"/>
      <c r="Q659" s="59">
        <v>0</v>
      </c>
      <c r="R659" s="59">
        <v>35</v>
      </c>
      <c r="S659" s="59">
        <v>0</v>
      </c>
      <c r="T659" s="59">
        <v>0</v>
      </c>
      <c r="U659" s="59">
        <v>0</v>
      </c>
      <c r="V659" s="59">
        <v>0</v>
      </c>
      <c r="W659" s="54"/>
      <c r="X659" s="59">
        <v>10</v>
      </c>
      <c r="Y659" s="59">
        <v>2</v>
      </c>
      <c r="Z659" s="54"/>
      <c r="AA659" s="59">
        <v>47</v>
      </c>
      <c r="AB659" s="54"/>
      <c r="AC659" s="54"/>
      <c r="AD659" s="54"/>
      <c r="AE659" s="59">
        <v>274</v>
      </c>
      <c r="AF659" s="54"/>
      <c r="AG659" s="54"/>
      <c r="AH659" s="54"/>
      <c r="AI659" s="59">
        <v>0</v>
      </c>
      <c r="AJ659" s="54"/>
      <c r="AK659" s="59">
        <v>0</v>
      </c>
      <c r="AL659" s="40"/>
    </row>
    <row r="660" spans="1:38" ht="20.100000000000001" customHeight="1" x14ac:dyDescent="0.2"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40"/>
    </row>
    <row r="661" spans="1:38" ht="20.100000000000001" customHeight="1" x14ac:dyDescent="0.2">
      <c r="B661" s="6" t="s">
        <v>288</v>
      </c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40"/>
    </row>
    <row r="662" spans="1:38" ht="20.100000000000001" customHeight="1" x14ac:dyDescent="0.2">
      <c r="C662" s="3" t="s">
        <v>154</v>
      </c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40"/>
    </row>
    <row r="663" spans="1:38" ht="20.100000000000001" customHeight="1" x14ac:dyDescent="0.2">
      <c r="B663" s="5"/>
      <c r="D663" s="2" t="s">
        <v>96</v>
      </c>
      <c r="F663" s="39">
        <v>45</v>
      </c>
      <c r="G663" s="39"/>
      <c r="H663" s="39"/>
      <c r="I663" s="39"/>
      <c r="J663" s="39">
        <v>1</v>
      </c>
      <c r="K663" s="39">
        <v>0</v>
      </c>
      <c r="L663" s="39"/>
      <c r="M663" s="39">
        <v>1</v>
      </c>
      <c r="N663" s="39"/>
      <c r="O663" s="39"/>
      <c r="P663" s="39"/>
      <c r="Q663" s="39">
        <v>1</v>
      </c>
      <c r="R663" s="39">
        <v>0</v>
      </c>
      <c r="S663" s="39">
        <v>0</v>
      </c>
      <c r="T663" s="39">
        <v>0</v>
      </c>
      <c r="U663" s="39">
        <v>0</v>
      </c>
      <c r="V663" s="39">
        <v>0</v>
      </c>
      <c r="W663" s="39"/>
      <c r="X663" s="39">
        <v>1</v>
      </c>
      <c r="Y663" s="39">
        <v>0</v>
      </c>
      <c r="Z663" s="39"/>
      <c r="AA663" s="39">
        <v>2</v>
      </c>
      <c r="AB663" s="39"/>
      <c r="AC663" s="39"/>
      <c r="AD663" s="39"/>
      <c r="AE663" s="39">
        <v>44</v>
      </c>
      <c r="AF663" s="39"/>
      <c r="AG663" s="39"/>
      <c r="AH663" s="39"/>
      <c r="AI663" s="39">
        <v>0</v>
      </c>
      <c r="AJ663" s="39"/>
      <c r="AK663" s="39">
        <v>0</v>
      </c>
      <c r="AL663" s="40"/>
    </row>
    <row r="664" spans="1:38" ht="19.5" customHeight="1" x14ac:dyDescent="0.2">
      <c r="D664" s="47" t="s">
        <v>97</v>
      </c>
      <c r="F664" s="48">
        <v>206</v>
      </c>
      <c r="G664" s="49"/>
      <c r="H664" s="49"/>
      <c r="I664" s="49"/>
      <c r="J664" s="48">
        <v>4</v>
      </c>
      <c r="K664" s="48">
        <v>0</v>
      </c>
      <c r="L664" s="49"/>
      <c r="M664" s="48">
        <v>4</v>
      </c>
      <c r="N664" s="49"/>
      <c r="O664" s="49"/>
      <c r="P664" s="49"/>
      <c r="Q664" s="48">
        <v>0</v>
      </c>
      <c r="R664" s="48">
        <v>35</v>
      </c>
      <c r="S664" s="48">
        <v>0</v>
      </c>
      <c r="T664" s="48">
        <v>0</v>
      </c>
      <c r="U664" s="48">
        <v>0</v>
      </c>
      <c r="V664" s="48">
        <v>0</v>
      </c>
      <c r="W664" s="49"/>
      <c r="X664" s="48">
        <v>4</v>
      </c>
      <c r="Y664" s="48">
        <v>0</v>
      </c>
      <c r="Z664" s="49"/>
      <c r="AA664" s="48">
        <v>39</v>
      </c>
      <c r="AB664" s="49"/>
      <c r="AC664" s="49"/>
      <c r="AD664" s="49"/>
      <c r="AE664" s="48">
        <v>171</v>
      </c>
      <c r="AF664" s="49"/>
      <c r="AG664" s="49"/>
      <c r="AH664" s="49"/>
      <c r="AI664" s="48">
        <v>0</v>
      </c>
      <c r="AJ664" s="49"/>
      <c r="AK664" s="48">
        <v>0</v>
      </c>
      <c r="AL664" s="40"/>
    </row>
    <row r="665" spans="1:38" ht="20.100000000000001" customHeight="1" x14ac:dyDescent="0.2">
      <c r="D665" s="2" t="s">
        <v>113</v>
      </c>
      <c r="F665" s="39">
        <v>188</v>
      </c>
      <c r="G665" s="39"/>
      <c r="H665" s="39"/>
      <c r="I665" s="39"/>
      <c r="J665" s="39">
        <v>7</v>
      </c>
      <c r="K665" s="39">
        <v>0</v>
      </c>
      <c r="L665" s="39"/>
      <c r="M665" s="39">
        <v>7</v>
      </c>
      <c r="N665" s="39"/>
      <c r="O665" s="39"/>
      <c r="P665" s="39"/>
      <c r="Q665" s="39">
        <v>1</v>
      </c>
      <c r="R665" s="39">
        <v>23</v>
      </c>
      <c r="S665" s="39">
        <v>0</v>
      </c>
      <c r="T665" s="39">
        <v>0</v>
      </c>
      <c r="U665" s="39">
        <v>0</v>
      </c>
      <c r="V665" s="39">
        <v>1</v>
      </c>
      <c r="W665" s="39"/>
      <c r="X665" s="39">
        <v>1</v>
      </c>
      <c r="Y665" s="39">
        <v>1</v>
      </c>
      <c r="Z665" s="39"/>
      <c r="AA665" s="39">
        <v>27</v>
      </c>
      <c r="AB665" s="39"/>
      <c r="AC665" s="39"/>
      <c r="AD665" s="39"/>
      <c r="AE665" s="39">
        <v>168</v>
      </c>
      <c r="AF665" s="39"/>
      <c r="AG665" s="39"/>
      <c r="AH665" s="39"/>
      <c r="AI665" s="39">
        <v>0</v>
      </c>
      <c r="AJ665" s="39"/>
      <c r="AK665" s="39">
        <v>0</v>
      </c>
      <c r="AL665" s="40"/>
    </row>
    <row r="666" spans="1:38" ht="20.100000000000001" customHeight="1" x14ac:dyDescent="0.2"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40"/>
    </row>
    <row r="667" spans="1:38" s="1" customFormat="1" ht="20.100000000000001" customHeight="1" x14ac:dyDescent="0.25">
      <c r="A667" s="3"/>
      <c r="B667" s="6"/>
      <c r="C667" s="51" t="s">
        <v>159</v>
      </c>
      <c r="D667" s="52"/>
      <c r="E667" s="5"/>
      <c r="F667" s="53">
        <v>439</v>
      </c>
      <c r="G667" s="54"/>
      <c r="H667" s="54"/>
      <c r="I667" s="54"/>
      <c r="J667" s="53">
        <v>12</v>
      </c>
      <c r="K667" s="53">
        <v>0</v>
      </c>
      <c r="L667" s="54"/>
      <c r="M667" s="53">
        <v>12</v>
      </c>
      <c r="N667" s="54"/>
      <c r="O667" s="54"/>
      <c r="P667" s="54"/>
      <c r="Q667" s="53">
        <v>2</v>
      </c>
      <c r="R667" s="53">
        <v>58</v>
      </c>
      <c r="S667" s="53">
        <v>0</v>
      </c>
      <c r="T667" s="53">
        <v>0</v>
      </c>
      <c r="U667" s="53">
        <v>0</v>
      </c>
      <c r="V667" s="53">
        <v>1</v>
      </c>
      <c r="W667" s="54"/>
      <c r="X667" s="53">
        <v>6</v>
      </c>
      <c r="Y667" s="53">
        <v>1</v>
      </c>
      <c r="Z667" s="54"/>
      <c r="AA667" s="53">
        <v>68</v>
      </c>
      <c r="AB667" s="54"/>
      <c r="AC667" s="54"/>
      <c r="AD667" s="54"/>
      <c r="AE667" s="53">
        <v>383</v>
      </c>
      <c r="AF667" s="54"/>
      <c r="AG667" s="54"/>
      <c r="AH667" s="54"/>
      <c r="AI667" s="53">
        <v>0</v>
      </c>
      <c r="AJ667" s="54"/>
      <c r="AK667" s="53">
        <v>0</v>
      </c>
      <c r="AL667" s="40"/>
    </row>
    <row r="668" spans="1:38" s="1" customFormat="1" ht="20.100000000000001" customHeight="1" x14ac:dyDescent="0.2">
      <c r="A668" s="3"/>
      <c r="B668" s="6"/>
      <c r="C668" s="3"/>
      <c r="D668" s="3"/>
      <c r="E668" s="5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40"/>
    </row>
    <row r="669" spans="1:38" s="1" customFormat="1" ht="20.100000000000001" customHeight="1" x14ac:dyDescent="0.25">
      <c r="A669" s="3"/>
      <c r="B669" s="57" t="s">
        <v>289</v>
      </c>
      <c r="C669" s="58"/>
      <c r="D669" s="58"/>
      <c r="E669" s="5"/>
      <c r="F669" s="59">
        <v>439</v>
      </c>
      <c r="G669" s="54"/>
      <c r="H669" s="54"/>
      <c r="I669" s="54"/>
      <c r="J669" s="59">
        <v>12</v>
      </c>
      <c r="K669" s="59">
        <v>0</v>
      </c>
      <c r="L669" s="54"/>
      <c r="M669" s="59">
        <v>12</v>
      </c>
      <c r="N669" s="54"/>
      <c r="O669" s="54"/>
      <c r="P669" s="54"/>
      <c r="Q669" s="59">
        <v>2</v>
      </c>
      <c r="R669" s="59">
        <v>58</v>
      </c>
      <c r="S669" s="59">
        <v>0</v>
      </c>
      <c r="T669" s="59">
        <v>0</v>
      </c>
      <c r="U669" s="59">
        <v>0</v>
      </c>
      <c r="V669" s="59">
        <v>1</v>
      </c>
      <c r="W669" s="54"/>
      <c r="X669" s="59">
        <v>6</v>
      </c>
      <c r="Y669" s="59">
        <v>1</v>
      </c>
      <c r="Z669" s="54"/>
      <c r="AA669" s="59">
        <v>68</v>
      </c>
      <c r="AB669" s="54"/>
      <c r="AC669" s="54"/>
      <c r="AD669" s="54"/>
      <c r="AE669" s="59">
        <v>383</v>
      </c>
      <c r="AF669" s="54"/>
      <c r="AG669" s="54"/>
      <c r="AH669" s="54"/>
      <c r="AI669" s="59">
        <v>0</v>
      </c>
      <c r="AJ669" s="54"/>
      <c r="AK669" s="59">
        <v>0</v>
      </c>
      <c r="AL669" s="40"/>
    </row>
    <row r="670" spans="1:38" ht="20.100000000000001" customHeight="1" x14ac:dyDescent="0.2"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40"/>
    </row>
    <row r="671" spans="1:38" ht="20.100000000000001" customHeight="1" x14ac:dyDescent="0.2">
      <c r="B671" s="6" t="s">
        <v>290</v>
      </c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40"/>
    </row>
    <row r="672" spans="1:38" ht="20.100000000000001" customHeight="1" x14ac:dyDescent="0.2">
      <c r="C672" s="3" t="s">
        <v>154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40"/>
    </row>
    <row r="673" spans="1:38" ht="20.100000000000001" customHeight="1" x14ac:dyDescent="0.2">
      <c r="B673" s="5"/>
      <c r="D673" s="2" t="s">
        <v>96</v>
      </c>
      <c r="F673" s="39">
        <v>227</v>
      </c>
      <c r="G673" s="39"/>
      <c r="H673" s="39"/>
      <c r="I673" s="39"/>
      <c r="J673" s="39">
        <v>0</v>
      </c>
      <c r="K673" s="39">
        <v>0</v>
      </c>
      <c r="L673" s="39"/>
      <c r="M673" s="39">
        <v>0</v>
      </c>
      <c r="N673" s="39"/>
      <c r="O673" s="39"/>
      <c r="P673" s="39"/>
      <c r="Q673" s="39">
        <v>0</v>
      </c>
      <c r="R673" s="39">
        <v>12</v>
      </c>
      <c r="S673" s="39">
        <v>0</v>
      </c>
      <c r="T673" s="39">
        <v>0</v>
      </c>
      <c r="U673" s="39">
        <v>0</v>
      </c>
      <c r="V673" s="39">
        <v>0</v>
      </c>
      <c r="W673" s="39"/>
      <c r="X673" s="39">
        <v>0</v>
      </c>
      <c r="Y673" s="39">
        <v>0</v>
      </c>
      <c r="Z673" s="39"/>
      <c r="AA673" s="39">
        <v>12</v>
      </c>
      <c r="AB673" s="39"/>
      <c r="AC673" s="39"/>
      <c r="AD673" s="39"/>
      <c r="AE673" s="39">
        <v>215</v>
      </c>
      <c r="AF673" s="39"/>
      <c r="AG673" s="39"/>
      <c r="AH673" s="39"/>
      <c r="AI673" s="39">
        <v>0</v>
      </c>
      <c r="AJ673" s="39"/>
      <c r="AK673" s="39">
        <v>0</v>
      </c>
      <c r="AL673" s="40"/>
    </row>
    <row r="674" spans="1:38" ht="19.5" customHeight="1" x14ac:dyDescent="0.2">
      <c r="D674" s="47" t="s">
        <v>97</v>
      </c>
      <c r="F674" s="48">
        <v>258</v>
      </c>
      <c r="G674" s="49"/>
      <c r="H674" s="49"/>
      <c r="I674" s="49"/>
      <c r="J674" s="48">
        <v>1</v>
      </c>
      <c r="K674" s="48">
        <v>0</v>
      </c>
      <c r="L674" s="49"/>
      <c r="M674" s="48">
        <v>1</v>
      </c>
      <c r="N674" s="49"/>
      <c r="O674" s="49"/>
      <c r="P674" s="49"/>
      <c r="Q674" s="48">
        <v>0</v>
      </c>
      <c r="R674" s="48">
        <v>30</v>
      </c>
      <c r="S674" s="48">
        <v>0</v>
      </c>
      <c r="T674" s="48">
        <v>0</v>
      </c>
      <c r="U674" s="48">
        <v>0</v>
      </c>
      <c r="V674" s="48">
        <v>0</v>
      </c>
      <c r="W674" s="49"/>
      <c r="X674" s="48">
        <v>1</v>
      </c>
      <c r="Y674" s="48">
        <v>0</v>
      </c>
      <c r="Z674" s="49"/>
      <c r="AA674" s="48">
        <v>31</v>
      </c>
      <c r="AB674" s="49"/>
      <c r="AC674" s="49"/>
      <c r="AD674" s="49"/>
      <c r="AE674" s="48">
        <v>228</v>
      </c>
      <c r="AF674" s="49"/>
      <c r="AG674" s="49"/>
      <c r="AH674" s="49"/>
      <c r="AI674" s="48">
        <v>0</v>
      </c>
      <c r="AJ674" s="49"/>
      <c r="AK674" s="48">
        <v>0</v>
      </c>
      <c r="AL674" s="40"/>
    </row>
    <row r="675" spans="1:38" ht="20.100000000000001" customHeight="1" x14ac:dyDescent="0.2">
      <c r="D675" s="2" t="s">
        <v>98</v>
      </c>
      <c r="F675" s="39">
        <v>42</v>
      </c>
      <c r="G675" s="39"/>
      <c r="H675" s="39"/>
      <c r="I675" s="39"/>
      <c r="J675" s="39">
        <v>3</v>
      </c>
      <c r="K675" s="39">
        <v>0</v>
      </c>
      <c r="L675" s="39"/>
      <c r="M675" s="39">
        <v>3</v>
      </c>
      <c r="N675" s="39"/>
      <c r="O675" s="39"/>
      <c r="P675" s="39"/>
      <c r="Q675" s="39">
        <v>0</v>
      </c>
      <c r="R675" s="39">
        <v>3</v>
      </c>
      <c r="S675" s="39">
        <v>0</v>
      </c>
      <c r="T675" s="39">
        <v>0</v>
      </c>
      <c r="U675" s="39">
        <v>0</v>
      </c>
      <c r="V675" s="39">
        <v>0</v>
      </c>
      <c r="W675" s="39"/>
      <c r="X675" s="39">
        <v>1</v>
      </c>
      <c r="Y675" s="39">
        <v>0</v>
      </c>
      <c r="Z675" s="39"/>
      <c r="AA675" s="39">
        <v>4</v>
      </c>
      <c r="AB675" s="39"/>
      <c r="AC675" s="39"/>
      <c r="AD675" s="39"/>
      <c r="AE675" s="39">
        <v>41</v>
      </c>
      <c r="AF675" s="39"/>
      <c r="AG675" s="39"/>
      <c r="AH675" s="39"/>
      <c r="AI675" s="39">
        <v>0</v>
      </c>
      <c r="AJ675" s="39"/>
      <c r="AK675" s="39">
        <v>0</v>
      </c>
      <c r="AL675" s="40"/>
    </row>
    <row r="676" spans="1:38" ht="20.100000000000001" customHeight="1" x14ac:dyDescent="0.2"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40"/>
    </row>
    <row r="677" spans="1:38" s="1" customFormat="1" ht="20.100000000000001" customHeight="1" x14ac:dyDescent="0.25">
      <c r="A677" s="3"/>
      <c r="B677" s="6"/>
      <c r="C677" s="51" t="s">
        <v>159</v>
      </c>
      <c r="D677" s="52"/>
      <c r="E677" s="5"/>
      <c r="F677" s="53">
        <v>527</v>
      </c>
      <c r="G677" s="54"/>
      <c r="H677" s="54"/>
      <c r="I677" s="54"/>
      <c r="J677" s="53">
        <v>4</v>
      </c>
      <c r="K677" s="53">
        <v>0</v>
      </c>
      <c r="L677" s="54"/>
      <c r="M677" s="53">
        <v>4</v>
      </c>
      <c r="N677" s="54"/>
      <c r="O677" s="54"/>
      <c r="P677" s="54"/>
      <c r="Q677" s="53">
        <v>0</v>
      </c>
      <c r="R677" s="53">
        <v>45</v>
      </c>
      <c r="S677" s="53">
        <v>0</v>
      </c>
      <c r="T677" s="53">
        <v>0</v>
      </c>
      <c r="U677" s="53">
        <v>0</v>
      </c>
      <c r="V677" s="53">
        <v>0</v>
      </c>
      <c r="W677" s="54"/>
      <c r="X677" s="53">
        <v>2</v>
      </c>
      <c r="Y677" s="53">
        <v>0</v>
      </c>
      <c r="Z677" s="54"/>
      <c r="AA677" s="53">
        <v>47</v>
      </c>
      <c r="AB677" s="54"/>
      <c r="AC677" s="54"/>
      <c r="AD677" s="54"/>
      <c r="AE677" s="53">
        <v>484</v>
      </c>
      <c r="AF677" s="54"/>
      <c r="AG677" s="54"/>
      <c r="AH677" s="54"/>
      <c r="AI677" s="53">
        <v>0</v>
      </c>
      <c r="AJ677" s="54"/>
      <c r="AK677" s="53">
        <v>0</v>
      </c>
      <c r="AL677" s="40"/>
    </row>
    <row r="678" spans="1:38" s="1" customFormat="1" ht="20.100000000000001" customHeight="1" x14ac:dyDescent="0.2">
      <c r="A678" s="3"/>
      <c r="B678" s="6"/>
      <c r="C678" s="3"/>
      <c r="D678" s="3"/>
      <c r="E678" s="5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40"/>
    </row>
    <row r="679" spans="1:38" s="1" customFormat="1" ht="20.100000000000001" customHeight="1" x14ac:dyDescent="0.25">
      <c r="A679" s="3"/>
      <c r="B679" s="57" t="s">
        <v>291</v>
      </c>
      <c r="C679" s="58"/>
      <c r="D679" s="58"/>
      <c r="E679" s="5"/>
      <c r="F679" s="59">
        <v>527</v>
      </c>
      <c r="G679" s="54"/>
      <c r="H679" s="54"/>
      <c r="I679" s="54"/>
      <c r="J679" s="59">
        <v>4</v>
      </c>
      <c r="K679" s="59">
        <v>0</v>
      </c>
      <c r="L679" s="54"/>
      <c r="M679" s="59">
        <v>4</v>
      </c>
      <c r="N679" s="54"/>
      <c r="O679" s="54"/>
      <c r="P679" s="54"/>
      <c r="Q679" s="59">
        <v>0</v>
      </c>
      <c r="R679" s="59">
        <v>45</v>
      </c>
      <c r="S679" s="59">
        <v>0</v>
      </c>
      <c r="T679" s="59">
        <v>0</v>
      </c>
      <c r="U679" s="59">
        <v>0</v>
      </c>
      <c r="V679" s="59">
        <v>0</v>
      </c>
      <c r="W679" s="54"/>
      <c r="X679" s="59">
        <v>2</v>
      </c>
      <c r="Y679" s="59">
        <v>0</v>
      </c>
      <c r="Z679" s="54"/>
      <c r="AA679" s="59">
        <v>47</v>
      </c>
      <c r="AB679" s="54"/>
      <c r="AC679" s="54"/>
      <c r="AD679" s="54"/>
      <c r="AE679" s="59">
        <v>484</v>
      </c>
      <c r="AF679" s="54"/>
      <c r="AG679" s="54"/>
      <c r="AH679" s="54"/>
      <c r="AI679" s="59">
        <v>0</v>
      </c>
      <c r="AJ679" s="54"/>
      <c r="AK679" s="59">
        <v>0</v>
      </c>
      <c r="AL679" s="40"/>
    </row>
    <row r="680" spans="1:38" ht="20.100000000000001" customHeight="1" x14ac:dyDescent="0.2"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40"/>
    </row>
    <row r="681" spans="1:38" ht="20.100000000000001" customHeight="1" x14ac:dyDescent="0.2">
      <c r="B681" s="6" t="s">
        <v>292</v>
      </c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40"/>
    </row>
    <row r="682" spans="1:38" ht="20.100000000000001" customHeight="1" x14ac:dyDescent="0.2">
      <c r="C682" s="3" t="s">
        <v>130</v>
      </c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40"/>
    </row>
    <row r="683" spans="1:38" ht="20.100000000000001" customHeight="1" x14ac:dyDescent="0.2">
      <c r="D683" s="2" t="s">
        <v>135</v>
      </c>
      <c r="F683" s="39">
        <v>0</v>
      </c>
      <c r="G683" s="39"/>
      <c r="H683" s="39"/>
      <c r="I683" s="39"/>
      <c r="J683" s="39">
        <v>0</v>
      </c>
      <c r="K683" s="39">
        <v>0</v>
      </c>
      <c r="L683" s="39"/>
      <c r="M683" s="39">
        <v>0</v>
      </c>
      <c r="N683" s="39"/>
      <c r="O683" s="39"/>
      <c r="P683" s="39"/>
      <c r="Q683" s="39">
        <v>0</v>
      </c>
      <c r="R683" s="39">
        <v>0</v>
      </c>
      <c r="S683" s="39">
        <v>0</v>
      </c>
      <c r="T683" s="39">
        <v>0</v>
      </c>
      <c r="U683" s="39">
        <v>0</v>
      </c>
      <c r="V683" s="39">
        <v>0</v>
      </c>
      <c r="W683" s="39"/>
      <c r="X683" s="39">
        <v>0</v>
      </c>
      <c r="Y683" s="39">
        <v>0</v>
      </c>
      <c r="Z683" s="39"/>
      <c r="AA683" s="39">
        <v>0</v>
      </c>
      <c r="AB683" s="39"/>
      <c r="AC683" s="39"/>
      <c r="AD683" s="39"/>
      <c r="AE683" s="39">
        <v>0</v>
      </c>
      <c r="AF683" s="39"/>
      <c r="AG683" s="39"/>
      <c r="AH683" s="39"/>
      <c r="AI683" s="39">
        <v>0</v>
      </c>
      <c r="AJ683" s="39"/>
      <c r="AK683" s="39">
        <v>0</v>
      </c>
      <c r="AL683" s="40"/>
    </row>
    <row r="684" spans="1:38" ht="20.100000000000001" customHeight="1" x14ac:dyDescent="0.2"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40"/>
    </row>
    <row r="685" spans="1:38" s="1" customFormat="1" ht="20.100000000000001" customHeight="1" x14ac:dyDescent="0.25">
      <c r="A685" s="3"/>
      <c r="B685" s="6"/>
      <c r="C685" s="51" t="s">
        <v>133</v>
      </c>
      <c r="D685" s="52"/>
      <c r="E685" s="5"/>
      <c r="F685" s="53">
        <v>0</v>
      </c>
      <c r="G685" s="54"/>
      <c r="H685" s="54"/>
      <c r="I685" s="54"/>
      <c r="J685" s="53">
        <v>0</v>
      </c>
      <c r="K685" s="53">
        <v>0</v>
      </c>
      <c r="L685" s="54"/>
      <c r="M685" s="53">
        <v>0</v>
      </c>
      <c r="N685" s="54"/>
      <c r="O685" s="54"/>
      <c r="P685" s="54"/>
      <c r="Q685" s="53">
        <v>0</v>
      </c>
      <c r="R685" s="53">
        <v>0</v>
      </c>
      <c r="S685" s="53">
        <v>0</v>
      </c>
      <c r="T685" s="53">
        <v>0</v>
      </c>
      <c r="U685" s="53">
        <v>0</v>
      </c>
      <c r="V685" s="53">
        <v>0</v>
      </c>
      <c r="W685" s="54"/>
      <c r="X685" s="53">
        <v>0</v>
      </c>
      <c r="Y685" s="53">
        <v>0</v>
      </c>
      <c r="Z685" s="54"/>
      <c r="AA685" s="53">
        <v>0</v>
      </c>
      <c r="AB685" s="54"/>
      <c r="AC685" s="54"/>
      <c r="AD685" s="54"/>
      <c r="AE685" s="53">
        <v>0</v>
      </c>
      <c r="AF685" s="54"/>
      <c r="AG685" s="54"/>
      <c r="AH685" s="54"/>
      <c r="AI685" s="53">
        <v>0</v>
      </c>
      <c r="AJ685" s="54"/>
      <c r="AK685" s="53">
        <v>0</v>
      </c>
      <c r="AL685" s="40"/>
    </row>
    <row r="686" spans="1:38" ht="20.100000000000001" customHeight="1" x14ac:dyDescent="0.2"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40"/>
    </row>
    <row r="687" spans="1:38" ht="20.100000000000001" customHeight="1" x14ac:dyDescent="0.2">
      <c r="C687" s="3" t="s">
        <v>154</v>
      </c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40"/>
    </row>
    <row r="688" spans="1:38" ht="20.100000000000001" customHeight="1" x14ac:dyDescent="0.2">
      <c r="D688" s="2" t="s">
        <v>122</v>
      </c>
      <c r="F688" s="39">
        <v>21</v>
      </c>
      <c r="G688" s="39"/>
      <c r="H688" s="39"/>
      <c r="I688" s="39"/>
      <c r="J688" s="39">
        <v>2</v>
      </c>
      <c r="K688" s="39">
        <v>0</v>
      </c>
      <c r="L688" s="39"/>
      <c r="M688" s="39">
        <v>2</v>
      </c>
      <c r="N688" s="39"/>
      <c r="O688" s="39"/>
      <c r="P688" s="39"/>
      <c r="Q688" s="39">
        <v>0</v>
      </c>
      <c r="R688" s="39">
        <v>8</v>
      </c>
      <c r="S688" s="39">
        <v>0</v>
      </c>
      <c r="T688" s="39">
        <v>0</v>
      </c>
      <c r="U688" s="39">
        <v>0</v>
      </c>
      <c r="V688" s="39">
        <v>0</v>
      </c>
      <c r="W688" s="39"/>
      <c r="X688" s="39">
        <v>0</v>
      </c>
      <c r="Y688" s="39">
        <v>0</v>
      </c>
      <c r="Z688" s="39"/>
      <c r="AA688" s="39">
        <v>8</v>
      </c>
      <c r="AB688" s="39"/>
      <c r="AC688" s="39"/>
      <c r="AD688" s="39"/>
      <c r="AE688" s="39">
        <v>15</v>
      </c>
      <c r="AF688" s="39"/>
      <c r="AG688" s="39"/>
      <c r="AH688" s="39"/>
      <c r="AI688" s="39">
        <v>0</v>
      </c>
      <c r="AJ688" s="39"/>
      <c r="AK688" s="39">
        <v>0</v>
      </c>
      <c r="AL688" s="40"/>
    </row>
    <row r="689" spans="1:38" ht="19.5" customHeight="1" x14ac:dyDescent="0.2">
      <c r="D689" s="47" t="s">
        <v>135</v>
      </c>
      <c r="F689" s="48">
        <v>26</v>
      </c>
      <c r="G689" s="49"/>
      <c r="H689" s="49"/>
      <c r="I689" s="49"/>
      <c r="J689" s="48">
        <v>0</v>
      </c>
      <c r="K689" s="48">
        <v>0</v>
      </c>
      <c r="L689" s="49"/>
      <c r="M689" s="48">
        <v>0</v>
      </c>
      <c r="N689" s="49"/>
      <c r="O689" s="49"/>
      <c r="P689" s="49"/>
      <c r="Q689" s="48">
        <v>2</v>
      </c>
      <c r="R689" s="48">
        <v>9</v>
      </c>
      <c r="S689" s="48">
        <v>0</v>
      </c>
      <c r="T689" s="48">
        <v>0</v>
      </c>
      <c r="U689" s="48">
        <v>0</v>
      </c>
      <c r="V689" s="48">
        <v>0</v>
      </c>
      <c r="W689" s="49"/>
      <c r="X689" s="48">
        <v>0</v>
      </c>
      <c r="Y689" s="48">
        <v>0</v>
      </c>
      <c r="Z689" s="49"/>
      <c r="AA689" s="48">
        <v>11</v>
      </c>
      <c r="AB689" s="49"/>
      <c r="AC689" s="49"/>
      <c r="AD689" s="49"/>
      <c r="AE689" s="48">
        <v>15</v>
      </c>
      <c r="AF689" s="49"/>
      <c r="AG689" s="49"/>
      <c r="AH689" s="49"/>
      <c r="AI689" s="48">
        <v>0</v>
      </c>
      <c r="AJ689" s="49"/>
      <c r="AK689" s="48">
        <v>0</v>
      </c>
      <c r="AL689" s="40"/>
    </row>
    <row r="690" spans="1:38" ht="20.100000000000001" customHeight="1" x14ac:dyDescent="0.2">
      <c r="B690" s="5"/>
      <c r="D690" s="2" t="s">
        <v>98</v>
      </c>
      <c r="F690" s="39">
        <v>44</v>
      </c>
      <c r="G690" s="39"/>
      <c r="H690" s="39"/>
      <c r="I690" s="39"/>
      <c r="J690" s="39">
        <v>3</v>
      </c>
      <c r="K690" s="39">
        <v>0</v>
      </c>
      <c r="L690" s="39"/>
      <c r="M690" s="39">
        <v>3</v>
      </c>
      <c r="N690" s="39"/>
      <c r="O690" s="39"/>
      <c r="P690" s="39"/>
      <c r="Q690" s="39">
        <v>1</v>
      </c>
      <c r="R690" s="39">
        <v>4</v>
      </c>
      <c r="S690" s="39">
        <v>0</v>
      </c>
      <c r="T690" s="39">
        <v>0</v>
      </c>
      <c r="U690" s="39">
        <v>0</v>
      </c>
      <c r="V690" s="39">
        <v>0</v>
      </c>
      <c r="W690" s="39"/>
      <c r="X690" s="39">
        <v>0</v>
      </c>
      <c r="Y690" s="39">
        <v>0</v>
      </c>
      <c r="Z690" s="39"/>
      <c r="AA690" s="39">
        <v>5</v>
      </c>
      <c r="AB690" s="39"/>
      <c r="AC690" s="39"/>
      <c r="AD690" s="39"/>
      <c r="AE690" s="39">
        <v>42</v>
      </c>
      <c r="AF690" s="39"/>
      <c r="AG690" s="39"/>
      <c r="AH690" s="39"/>
      <c r="AI690" s="39">
        <v>0</v>
      </c>
      <c r="AJ690" s="39"/>
      <c r="AK690" s="39">
        <v>0</v>
      </c>
      <c r="AL690" s="40"/>
    </row>
    <row r="691" spans="1:38" ht="19.5" customHeight="1" x14ac:dyDescent="0.2">
      <c r="D691" s="47" t="s">
        <v>99</v>
      </c>
      <c r="F691" s="48">
        <v>46</v>
      </c>
      <c r="G691" s="49"/>
      <c r="H691" s="49"/>
      <c r="I691" s="49"/>
      <c r="J691" s="48">
        <v>3</v>
      </c>
      <c r="K691" s="48">
        <v>0</v>
      </c>
      <c r="L691" s="49"/>
      <c r="M691" s="48">
        <v>3</v>
      </c>
      <c r="N691" s="49"/>
      <c r="O691" s="49"/>
      <c r="P691" s="49"/>
      <c r="Q691" s="48">
        <v>0</v>
      </c>
      <c r="R691" s="48">
        <v>10</v>
      </c>
      <c r="S691" s="48">
        <v>0</v>
      </c>
      <c r="T691" s="48">
        <v>0</v>
      </c>
      <c r="U691" s="48">
        <v>0</v>
      </c>
      <c r="V691" s="48">
        <v>0</v>
      </c>
      <c r="W691" s="49"/>
      <c r="X691" s="48">
        <v>3</v>
      </c>
      <c r="Y691" s="48">
        <v>0</v>
      </c>
      <c r="Z691" s="49"/>
      <c r="AA691" s="48">
        <v>13</v>
      </c>
      <c r="AB691" s="49"/>
      <c r="AC691" s="49"/>
      <c r="AD691" s="49"/>
      <c r="AE691" s="48">
        <v>36</v>
      </c>
      <c r="AF691" s="49"/>
      <c r="AG691" s="49"/>
      <c r="AH691" s="49"/>
      <c r="AI691" s="48">
        <v>0</v>
      </c>
      <c r="AJ691" s="49"/>
      <c r="AK691" s="48">
        <v>0</v>
      </c>
      <c r="AL691" s="40"/>
    </row>
    <row r="692" spans="1:38" ht="20.100000000000001" customHeight="1" x14ac:dyDescent="0.2">
      <c r="D692" s="2" t="s">
        <v>114</v>
      </c>
      <c r="F692" s="39">
        <v>31</v>
      </c>
      <c r="G692" s="39"/>
      <c r="H692" s="39"/>
      <c r="I692" s="39"/>
      <c r="J692" s="39">
        <v>15</v>
      </c>
      <c r="K692" s="39">
        <v>0</v>
      </c>
      <c r="L692" s="39"/>
      <c r="M692" s="39">
        <v>15</v>
      </c>
      <c r="N692" s="39"/>
      <c r="O692" s="39"/>
      <c r="P692" s="39"/>
      <c r="Q692" s="39">
        <v>0</v>
      </c>
      <c r="R692" s="39">
        <v>5</v>
      </c>
      <c r="S692" s="39">
        <v>0</v>
      </c>
      <c r="T692" s="39">
        <v>0</v>
      </c>
      <c r="U692" s="39">
        <v>0</v>
      </c>
      <c r="V692" s="39">
        <v>0</v>
      </c>
      <c r="W692" s="39"/>
      <c r="X692" s="39">
        <v>5</v>
      </c>
      <c r="Y692" s="39">
        <v>2</v>
      </c>
      <c r="Z692" s="39"/>
      <c r="AA692" s="39">
        <v>12</v>
      </c>
      <c r="AB692" s="39"/>
      <c r="AC692" s="39"/>
      <c r="AD692" s="39"/>
      <c r="AE692" s="39">
        <v>34</v>
      </c>
      <c r="AF692" s="39"/>
      <c r="AG692" s="39"/>
      <c r="AH692" s="39"/>
      <c r="AI692" s="39">
        <v>0</v>
      </c>
      <c r="AJ692" s="39"/>
      <c r="AK692" s="39">
        <v>0</v>
      </c>
      <c r="AL692" s="40"/>
    </row>
    <row r="693" spans="1:38" ht="19.5" customHeight="1" x14ac:dyDescent="0.2">
      <c r="D693" s="47" t="s">
        <v>101</v>
      </c>
      <c r="F693" s="48">
        <v>25</v>
      </c>
      <c r="G693" s="49"/>
      <c r="H693" s="49"/>
      <c r="I693" s="49"/>
      <c r="J693" s="48">
        <v>2</v>
      </c>
      <c r="K693" s="48">
        <v>0</v>
      </c>
      <c r="L693" s="49"/>
      <c r="M693" s="48">
        <v>2</v>
      </c>
      <c r="N693" s="49"/>
      <c r="O693" s="49"/>
      <c r="P693" s="49"/>
      <c r="Q693" s="48">
        <v>0</v>
      </c>
      <c r="R693" s="48">
        <v>3</v>
      </c>
      <c r="S693" s="48">
        <v>0</v>
      </c>
      <c r="T693" s="48">
        <v>0</v>
      </c>
      <c r="U693" s="48">
        <v>0</v>
      </c>
      <c r="V693" s="48">
        <v>0</v>
      </c>
      <c r="W693" s="49"/>
      <c r="X693" s="48">
        <v>0</v>
      </c>
      <c r="Y693" s="48">
        <v>0</v>
      </c>
      <c r="Z693" s="49"/>
      <c r="AA693" s="48">
        <v>3</v>
      </c>
      <c r="AB693" s="49"/>
      <c r="AC693" s="49"/>
      <c r="AD693" s="49"/>
      <c r="AE693" s="48">
        <v>24</v>
      </c>
      <c r="AF693" s="49"/>
      <c r="AG693" s="49"/>
      <c r="AH693" s="49"/>
      <c r="AI693" s="48">
        <v>0</v>
      </c>
      <c r="AJ693" s="49"/>
      <c r="AK693" s="48">
        <v>0</v>
      </c>
      <c r="AL693" s="40"/>
    </row>
    <row r="694" spans="1:38" ht="20.100000000000001" customHeight="1" x14ac:dyDescent="0.2">
      <c r="D694" s="2" t="s">
        <v>102</v>
      </c>
      <c r="F694" s="39">
        <v>7</v>
      </c>
      <c r="G694" s="39"/>
      <c r="H694" s="39"/>
      <c r="I694" s="39"/>
      <c r="J694" s="39">
        <v>1</v>
      </c>
      <c r="K694" s="39">
        <v>0</v>
      </c>
      <c r="L694" s="39"/>
      <c r="M694" s="39">
        <v>1</v>
      </c>
      <c r="N694" s="39"/>
      <c r="O694" s="39"/>
      <c r="P694" s="39"/>
      <c r="Q694" s="39">
        <v>0</v>
      </c>
      <c r="R694" s="39">
        <v>0</v>
      </c>
      <c r="S694" s="39">
        <v>0</v>
      </c>
      <c r="T694" s="39">
        <v>0</v>
      </c>
      <c r="U694" s="39">
        <v>0</v>
      </c>
      <c r="V694" s="39">
        <v>0</v>
      </c>
      <c r="W694" s="39"/>
      <c r="X694" s="39">
        <v>0</v>
      </c>
      <c r="Y694" s="39">
        <v>0</v>
      </c>
      <c r="Z694" s="39"/>
      <c r="AA694" s="39">
        <v>0</v>
      </c>
      <c r="AB694" s="39"/>
      <c r="AC694" s="39"/>
      <c r="AD694" s="39"/>
      <c r="AE694" s="39">
        <v>8</v>
      </c>
      <c r="AF694" s="39"/>
      <c r="AG694" s="39"/>
      <c r="AH694" s="39"/>
      <c r="AI694" s="39">
        <v>0</v>
      </c>
      <c r="AJ694" s="39"/>
      <c r="AK694" s="39">
        <v>0</v>
      </c>
      <c r="AL694" s="40"/>
    </row>
    <row r="695" spans="1:38" ht="20.100000000000001" customHeight="1" x14ac:dyDescent="0.2"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40"/>
    </row>
    <row r="696" spans="1:38" s="1" customFormat="1" ht="20.100000000000001" customHeight="1" x14ac:dyDescent="0.25">
      <c r="A696" s="3"/>
      <c r="B696" s="6"/>
      <c r="C696" s="51" t="s">
        <v>159</v>
      </c>
      <c r="D696" s="52"/>
      <c r="E696" s="5"/>
      <c r="F696" s="53">
        <v>200</v>
      </c>
      <c r="G696" s="54"/>
      <c r="H696" s="54"/>
      <c r="I696" s="54"/>
      <c r="J696" s="53">
        <v>26</v>
      </c>
      <c r="K696" s="53">
        <v>0</v>
      </c>
      <c r="L696" s="54"/>
      <c r="M696" s="53">
        <v>26</v>
      </c>
      <c r="N696" s="54"/>
      <c r="O696" s="54"/>
      <c r="P696" s="54"/>
      <c r="Q696" s="53">
        <v>3</v>
      </c>
      <c r="R696" s="53">
        <v>39</v>
      </c>
      <c r="S696" s="53">
        <v>0</v>
      </c>
      <c r="T696" s="53">
        <v>0</v>
      </c>
      <c r="U696" s="53">
        <v>0</v>
      </c>
      <c r="V696" s="53">
        <v>0</v>
      </c>
      <c r="W696" s="54"/>
      <c r="X696" s="53">
        <v>8</v>
      </c>
      <c r="Y696" s="53">
        <v>2</v>
      </c>
      <c r="Z696" s="54"/>
      <c r="AA696" s="53">
        <v>52</v>
      </c>
      <c r="AB696" s="54"/>
      <c r="AC696" s="54"/>
      <c r="AD696" s="54"/>
      <c r="AE696" s="53">
        <v>174</v>
      </c>
      <c r="AF696" s="54"/>
      <c r="AG696" s="54"/>
      <c r="AH696" s="54"/>
      <c r="AI696" s="53">
        <v>0</v>
      </c>
      <c r="AJ696" s="54"/>
      <c r="AK696" s="53">
        <v>0</v>
      </c>
      <c r="AL696" s="40"/>
    </row>
    <row r="697" spans="1:38" s="1" customFormat="1" ht="20.100000000000001" customHeight="1" x14ac:dyDescent="0.2">
      <c r="A697" s="3"/>
      <c r="B697" s="6"/>
      <c r="C697" s="3"/>
      <c r="D697" s="3"/>
      <c r="E697" s="5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40"/>
    </row>
    <row r="698" spans="1:38" s="1" customFormat="1" ht="20.100000000000001" customHeight="1" x14ac:dyDescent="0.25">
      <c r="A698" s="3"/>
      <c r="B698" s="57" t="s">
        <v>293</v>
      </c>
      <c r="C698" s="58"/>
      <c r="D698" s="58"/>
      <c r="E698" s="5"/>
      <c r="F698" s="59">
        <v>200</v>
      </c>
      <c r="G698" s="54"/>
      <c r="H698" s="54"/>
      <c r="I698" s="54"/>
      <c r="J698" s="59">
        <v>26</v>
      </c>
      <c r="K698" s="59">
        <v>0</v>
      </c>
      <c r="L698" s="54"/>
      <c r="M698" s="59">
        <v>26</v>
      </c>
      <c r="N698" s="54"/>
      <c r="O698" s="54"/>
      <c r="P698" s="54"/>
      <c r="Q698" s="59">
        <v>3</v>
      </c>
      <c r="R698" s="59">
        <v>39</v>
      </c>
      <c r="S698" s="59">
        <v>0</v>
      </c>
      <c r="T698" s="59">
        <v>0</v>
      </c>
      <c r="U698" s="59">
        <v>0</v>
      </c>
      <c r="V698" s="59">
        <v>0</v>
      </c>
      <c r="W698" s="54"/>
      <c r="X698" s="59">
        <v>8</v>
      </c>
      <c r="Y698" s="59">
        <v>2</v>
      </c>
      <c r="Z698" s="54"/>
      <c r="AA698" s="59">
        <v>52</v>
      </c>
      <c r="AB698" s="54"/>
      <c r="AC698" s="54"/>
      <c r="AD698" s="54"/>
      <c r="AE698" s="59">
        <v>174</v>
      </c>
      <c r="AF698" s="54"/>
      <c r="AG698" s="54"/>
      <c r="AH698" s="54"/>
      <c r="AI698" s="59">
        <v>0</v>
      </c>
      <c r="AJ698" s="54"/>
      <c r="AK698" s="59">
        <v>0</v>
      </c>
      <c r="AL698" s="40"/>
    </row>
    <row r="699" spans="1:38" ht="20.100000000000001" customHeight="1" x14ac:dyDescent="0.2"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40"/>
    </row>
    <row r="700" spans="1:38" ht="20.100000000000001" customHeight="1" x14ac:dyDescent="0.2">
      <c r="B700" s="6" t="s">
        <v>294</v>
      </c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40"/>
    </row>
    <row r="701" spans="1:38" ht="20.100000000000001" customHeight="1" x14ac:dyDescent="0.2">
      <c r="C701" s="3" t="s">
        <v>154</v>
      </c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40"/>
    </row>
    <row r="702" spans="1:38" ht="20.100000000000001" customHeight="1" x14ac:dyDescent="0.2">
      <c r="D702" s="2" t="s">
        <v>96</v>
      </c>
      <c r="F702" s="39">
        <v>64</v>
      </c>
      <c r="G702" s="39"/>
      <c r="H702" s="39"/>
      <c r="I702" s="39"/>
      <c r="J702" s="39">
        <v>0</v>
      </c>
      <c r="K702" s="39">
        <v>0</v>
      </c>
      <c r="L702" s="39"/>
      <c r="M702" s="39">
        <v>0</v>
      </c>
      <c r="N702" s="39"/>
      <c r="O702" s="39"/>
      <c r="P702" s="39"/>
      <c r="Q702" s="39">
        <v>2</v>
      </c>
      <c r="R702" s="39">
        <v>14</v>
      </c>
      <c r="S702" s="39">
        <v>0</v>
      </c>
      <c r="T702" s="39">
        <v>0</v>
      </c>
      <c r="U702" s="39">
        <v>0</v>
      </c>
      <c r="V702" s="39">
        <v>0</v>
      </c>
      <c r="W702" s="39"/>
      <c r="X702" s="39">
        <v>4</v>
      </c>
      <c r="Y702" s="39">
        <v>0</v>
      </c>
      <c r="Z702" s="39"/>
      <c r="AA702" s="39">
        <v>20</v>
      </c>
      <c r="AB702" s="39"/>
      <c r="AC702" s="39"/>
      <c r="AD702" s="39"/>
      <c r="AE702" s="39">
        <v>44</v>
      </c>
      <c r="AF702" s="39"/>
      <c r="AG702" s="39"/>
      <c r="AH702" s="39"/>
      <c r="AI702" s="39">
        <v>0</v>
      </c>
      <c r="AJ702" s="39"/>
      <c r="AK702" s="39">
        <v>0</v>
      </c>
      <c r="AL702" s="40"/>
    </row>
    <row r="703" spans="1:38" ht="19.5" customHeight="1" x14ac:dyDescent="0.2">
      <c r="D703" s="47" t="s">
        <v>97</v>
      </c>
      <c r="F703" s="48">
        <v>103</v>
      </c>
      <c r="G703" s="49"/>
      <c r="H703" s="49"/>
      <c r="I703" s="49"/>
      <c r="J703" s="48">
        <v>6</v>
      </c>
      <c r="K703" s="48">
        <v>0</v>
      </c>
      <c r="L703" s="49"/>
      <c r="M703" s="48">
        <v>6</v>
      </c>
      <c r="N703" s="49"/>
      <c r="O703" s="49"/>
      <c r="P703" s="49"/>
      <c r="Q703" s="48">
        <v>0</v>
      </c>
      <c r="R703" s="48">
        <v>28</v>
      </c>
      <c r="S703" s="48">
        <v>2</v>
      </c>
      <c r="T703" s="48">
        <v>0</v>
      </c>
      <c r="U703" s="48">
        <v>0</v>
      </c>
      <c r="V703" s="48">
        <v>0</v>
      </c>
      <c r="W703" s="49"/>
      <c r="X703" s="48">
        <v>6</v>
      </c>
      <c r="Y703" s="48">
        <v>0</v>
      </c>
      <c r="Z703" s="49"/>
      <c r="AA703" s="48">
        <v>36</v>
      </c>
      <c r="AB703" s="49"/>
      <c r="AC703" s="49"/>
      <c r="AD703" s="49"/>
      <c r="AE703" s="48">
        <v>73</v>
      </c>
      <c r="AF703" s="49"/>
      <c r="AG703" s="49"/>
      <c r="AH703" s="49"/>
      <c r="AI703" s="48">
        <v>0</v>
      </c>
      <c r="AJ703" s="49"/>
      <c r="AK703" s="48">
        <v>0</v>
      </c>
      <c r="AL703" s="40"/>
    </row>
    <row r="704" spans="1:38" ht="20.100000000000001" customHeight="1" x14ac:dyDescent="0.2">
      <c r="D704" s="2" t="s">
        <v>98</v>
      </c>
      <c r="F704" s="49">
        <v>43</v>
      </c>
      <c r="G704" s="49"/>
      <c r="H704" s="49"/>
      <c r="I704" s="49"/>
      <c r="J704" s="49">
        <v>2</v>
      </c>
      <c r="K704" s="49">
        <v>0</v>
      </c>
      <c r="L704" s="49"/>
      <c r="M704" s="49">
        <v>2</v>
      </c>
      <c r="N704" s="49"/>
      <c r="O704" s="49"/>
      <c r="P704" s="49"/>
      <c r="Q704" s="49">
        <v>0</v>
      </c>
      <c r="R704" s="49">
        <v>5</v>
      </c>
      <c r="S704" s="49">
        <v>0</v>
      </c>
      <c r="T704" s="49">
        <v>0</v>
      </c>
      <c r="U704" s="49">
        <v>0</v>
      </c>
      <c r="V704" s="49">
        <v>0</v>
      </c>
      <c r="W704" s="49"/>
      <c r="X704" s="49">
        <v>1</v>
      </c>
      <c r="Y704" s="49">
        <v>0</v>
      </c>
      <c r="Z704" s="49"/>
      <c r="AA704" s="49">
        <v>6</v>
      </c>
      <c r="AB704" s="49"/>
      <c r="AC704" s="49"/>
      <c r="AD704" s="49"/>
      <c r="AE704" s="49">
        <v>39</v>
      </c>
      <c r="AF704" s="49"/>
      <c r="AG704" s="49"/>
      <c r="AH704" s="49"/>
      <c r="AI704" s="49">
        <v>0</v>
      </c>
      <c r="AJ704" s="49"/>
      <c r="AK704" s="49">
        <v>0</v>
      </c>
      <c r="AL704" s="40"/>
    </row>
    <row r="705" spans="1:38" ht="20.100000000000001" customHeight="1" x14ac:dyDescent="0.2"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40"/>
    </row>
    <row r="706" spans="1:38" s="1" customFormat="1" ht="20.100000000000001" customHeight="1" x14ac:dyDescent="0.25">
      <c r="A706" s="3"/>
      <c r="B706" s="6"/>
      <c r="C706" s="51" t="s">
        <v>159</v>
      </c>
      <c r="D706" s="52"/>
      <c r="E706" s="5"/>
      <c r="F706" s="53">
        <v>210</v>
      </c>
      <c r="G706" s="54"/>
      <c r="H706" s="54"/>
      <c r="I706" s="54"/>
      <c r="J706" s="53">
        <v>8</v>
      </c>
      <c r="K706" s="53">
        <v>0</v>
      </c>
      <c r="L706" s="54"/>
      <c r="M706" s="53">
        <v>8</v>
      </c>
      <c r="N706" s="54"/>
      <c r="O706" s="54"/>
      <c r="P706" s="54"/>
      <c r="Q706" s="53">
        <v>2</v>
      </c>
      <c r="R706" s="53">
        <v>47</v>
      </c>
      <c r="S706" s="53">
        <v>2</v>
      </c>
      <c r="T706" s="53">
        <v>0</v>
      </c>
      <c r="U706" s="53">
        <v>0</v>
      </c>
      <c r="V706" s="53">
        <v>0</v>
      </c>
      <c r="W706" s="54"/>
      <c r="X706" s="53">
        <v>11</v>
      </c>
      <c r="Y706" s="53">
        <v>0</v>
      </c>
      <c r="Z706" s="54"/>
      <c r="AA706" s="53">
        <v>62</v>
      </c>
      <c r="AB706" s="54"/>
      <c r="AC706" s="54"/>
      <c r="AD706" s="54"/>
      <c r="AE706" s="53">
        <v>156</v>
      </c>
      <c r="AF706" s="54"/>
      <c r="AG706" s="54"/>
      <c r="AH706" s="54"/>
      <c r="AI706" s="53">
        <v>0</v>
      </c>
      <c r="AJ706" s="54"/>
      <c r="AK706" s="53">
        <v>0</v>
      </c>
      <c r="AL706" s="40"/>
    </row>
    <row r="707" spans="1:38" s="1" customFormat="1" ht="20.100000000000001" customHeight="1" x14ac:dyDescent="0.2">
      <c r="A707" s="3"/>
      <c r="B707" s="6"/>
      <c r="C707" s="3"/>
      <c r="D707" s="3"/>
      <c r="E707" s="5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40"/>
    </row>
    <row r="708" spans="1:38" s="1" customFormat="1" ht="20.100000000000001" customHeight="1" x14ac:dyDescent="0.25">
      <c r="A708" s="3"/>
      <c r="B708" s="57" t="s">
        <v>295</v>
      </c>
      <c r="C708" s="58"/>
      <c r="D708" s="58"/>
      <c r="E708" s="5"/>
      <c r="F708" s="59">
        <v>210</v>
      </c>
      <c r="G708" s="54"/>
      <c r="H708" s="54"/>
      <c r="I708" s="54"/>
      <c r="J708" s="59">
        <v>8</v>
      </c>
      <c r="K708" s="59">
        <v>0</v>
      </c>
      <c r="L708" s="54"/>
      <c r="M708" s="59">
        <v>8</v>
      </c>
      <c r="N708" s="54"/>
      <c r="O708" s="54"/>
      <c r="P708" s="54"/>
      <c r="Q708" s="59">
        <v>2</v>
      </c>
      <c r="R708" s="59">
        <v>47</v>
      </c>
      <c r="S708" s="59">
        <v>2</v>
      </c>
      <c r="T708" s="59">
        <v>0</v>
      </c>
      <c r="U708" s="59">
        <v>0</v>
      </c>
      <c r="V708" s="59">
        <v>0</v>
      </c>
      <c r="W708" s="54"/>
      <c r="X708" s="59">
        <v>11</v>
      </c>
      <c r="Y708" s="59">
        <v>0</v>
      </c>
      <c r="Z708" s="54"/>
      <c r="AA708" s="59">
        <v>62</v>
      </c>
      <c r="AB708" s="54"/>
      <c r="AC708" s="54"/>
      <c r="AD708" s="54"/>
      <c r="AE708" s="59">
        <v>156</v>
      </c>
      <c r="AF708" s="54"/>
      <c r="AG708" s="54"/>
      <c r="AH708" s="54"/>
      <c r="AI708" s="59">
        <v>0</v>
      </c>
      <c r="AJ708" s="54"/>
      <c r="AK708" s="59">
        <v>0</v>
      </c>
      <c r="AL708" s="40"/>
    </row>
    <row r="709" spans="1:38" ht="20.100000000000001" customHeight="1" x14ac:dyDescent="0.2"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40"/>
    </row>
    <row r="710" spans="1:38" ht="20.100000000000001" customHeight="1" x14ac:dyDescent="0.2">
      <c r="B710" s="6" t="s">
        <v>296</v>
      </c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40"/>
    </row>
    <row r="711" spans="1:38" ht="20.100000000000001" customHeight="1" x14ac:dyDescent="0.2">
      <c r="B711" s="5"/>
      <c r="C711" s="3" t="s">
        <v>154</v>
      </c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40"/>
    </row>
    <row r="712" spans="1:38" ht="20.100000000000001" customHeight="1" x14ac:dyDescent="0.2">
      <c r="B712" s="5"/>
      <c r="D712" s="2" t="s">
        <v>96</v>
      </c>
      <c r="F712" s="39">
        <v>137</v>
      </c>
      <c r="G712" s="39"/>
      <c r="H712" s="39"/>
      <c r="I712" s="39"/>
      <c r="J712" s="39">
        <v>5</v>
      </c>
      <c r="K712" s="39">
        <v>0</v>
      </c>
      <c r="L712" s="39"/>
      <c r="M712" s="39">
        <v>5</v>
      </c>
      <c r="N712" s="39"/>
      <c r="O712" s="39"/>
      <c r="P712" s="39"/>
      <c r="Q712" s="39">
        <v>0</v>
      </c>
      <c r="R712" s="39">
        <v>27</v>
      </c>
      <c r="S712" s="39">
        <v>0</v>
      </c>
      <c r="T712" s="39">
        <v>0</v>
      </c>
      <c r="U712" s="39">
        <v>0</v>
      </c>
      <c r="V712" s="39">
        <v>0</v>
      </c>
      <c r="W712" s="39"/>
      <c r="X712" s="39">
        <v>5</v>
      </c>
      <c r="Y712" s="39">
        <v>0</v>
      </c>
      <c r="Z712" s="39"/>
      <c r="AA712" s="39">
        <v>32</v>
      </c>
      <c r="AB712" s="39"/>
      <c r="AC712" s="39"/>
      <c r="AD712" s="39"/>
      <c r="AE712" s="39">
        <v>110</v>
      </c>
      <c r="AF712" s="39"/>
      <c r="AG712" s="39"/>
      <c r="AH712" s="39"/>
      <c r="AI712" s="39">
        <v>0</v>
      </c>
      <c r="AJ712" s="39"/>
      <c r="AK712" s="39">
        <v>0</v>
      </c>
      <c r="AL712" s="40"/>
    </row>
    <row r="713" spans="1:38" ht="19.5" customHeight="1" x14ac:dyDescent="0.2">
      <c r="D713" s="47" t="s">
        <v>97</v>
      </c>
      <c r="F713" s="48">
        <v>158</v>
      </c>
      <c r="G713" s="49"/>
      <c r="H713" s="49"/>
      <c r="I713" s="49"/>
      <c r="J713" s="48">
        <v>11</v>
      </c>
      <c r="K713" s="48">
        <v>0</v>
      </c>
      <c r="L713" s="49"/>
      <c r="M713" s="48">
        <v>11</v>
      </c>
      <c r="N713" s="49"/>
      <c r="O713" s="49"/>
      <c r="P713" s="49"/>
      <c r="Q713" s="48">
        <v>0</v>
      </c>
      <c r="R713" s="48">
        <v>31</v>
      </c>
      <c r="S713" s="48">
        <v>0</v>
      </c>
      <c r="T713" s="48">
        <v>0</v>
      </c>
      <c r="U713" s="48">
        <v>0</v>
      </c>
      <c r="V713" s="48">
        <v>0</v>
      </c>
      <c r="W713" s="49"/>
      <c r="X713" s="48">
        <v>4</v>
      </c>
      <c r="Y713" s="48">
        <v>1</v>
      </c>
      <c r="Z713" s="49"/>
      <c r="AA713" s="48">
        <v>36</v>
      </c>
      <c r="AB713" s="49"/>
      <c r="AC713" s="49"/>
      <c r="AD713" s="49"/>
      <c r="AE713" s="48">
        <v>133</v>
      </c>
      <c r="AF713" s="49"/>
      <c r="AG713" s="49"/>
      <c r="AH713" s="49"/>
      <c r="AI713" s="48">
        <v>0</v>
      </c>
      <c r="AJ713" s="49"/>
      <c r="AK713" s="48">
        <v>0</v>
      </c>
      <c r="AL713" s="40"/>
    </row>
    <row r="714" spans="1:38" ht="20.100000000000001" customHeight="1" x14ac:dyDescent="0.2">
      <c r="D714" s="2" t="s">
        <v>113</v>
      </c>
      <c r="F714" s="39">
        <v>96</v>
      </c>
      <c r="G714" s="39"/>
      <c r="H714" s="39"/>
      <c r="I714" s="39"/>
      <c r="J714" s="39">
        <v>5</v>
      </c>
      <c r="K714" s="39">
        <v>0</v>
      </c>
      <c r="L714" s="39"/>
      <c r="M714" s="39">
        <v>5</v>
      </c>
      <c r="N714" s="39"/>
      <c r="O714" s="39"/>
      <c r="P714" s="39"/>
      <c r="Q714" s="39">
        <v>0</v>
      </c>
      <c r="R714" s="39">
        <v>11</v>
      </c>
      <c r="S714" s="39">
        <v>0</v>
      </c>
      <c r="T714" s="39">
        <v>0</v>
      </c>
      <c r="U714" s="39">
        <v>0</v>
      </c>
      <c r="V714" s="39">
        <v>0</v>
      </c>
      <c r="W714" s="39"/>
      <c r="X714" s="39">
        <v>5</v>
      </c>
      <c r="Y714" s="39">
        <v>0</v>
      </c>
      <c r="Z714" s="39"/>
      <c r="AA714" s="39">
        <v>16</v>
      </c>
      <c r="AB714" s="39"/>
      <c r="AC714" s="39"/>
      <c r="AD714" s="39"/>
      <c r="AE714" s="39">
        <v>85</v>
      </c>
      <c r="AF714" s="39"/>
      <c r="AG714" s="39"/>
      <c r="AH714" s="39"/>
      <c r="AI714" s="39">
        <v>0</v>
      </c>
      <c r="AJ714" s="39"/>
      <c r="AK714" s="39">
        <v>0</v>
      </c>
      <c r="AL714" s="40"/>
    </row>
    <row r="715" spans="1:38" ht="19.5" customHeight="1" x14ac:dyDescent="0.2">
      <c r="D715" s="47" t="s">
        <v>136</v>
      </c>
      <c r="F715" s="48">
        <v>65</v>
      </c>
      <c r="G715" s="49"/>
      <c r="H715" s="49"/>
      <c r="I715" s="49"/>
      <c r="J715" s="48">
        <v>11</v>
      </c>
      <c r="K715" s="48">
        <v>0</v>
      </c>
      <c r="L715" s="49"/>
      <c r="M715" s="48">
        <v>11</v>
      </c>
      <c r="N715" s="49"/>
      <c r="O715" s="49"/>
      <c r="P715" s="49"/>
      <c r="Q715" s="48">
        <v>0</v>
      </c>
      <c r="R715" s="48">
        <v>3</v>
      </c>
      <c r="S715" s="48">
        <v>0</v>
      </c>
      <c r="T715" s="48">
        <v>0</v>
      </c>
      <c r="U715" s="48">
        <v>0</v>
      </c>
      <c r="V715" s="48">
        <v>0</v>
      </c>
      <c r="W715" s="49"/>
      <c r="X715" s="48">
        <v>4</v>
      </c>
      <c r="Y715" s="48">
        <v>0</v>
      </c>
      <c r="Z715" s="49"/>
      <c r="AA715" s="48">
        <v>7</v>
      </c>
      <c r="AB715" s="49"/>
      <c r="AC715" s="49"/>
      <c r="AD715" s="49"/>
      <c r="AE715" s="48">
        <v>69</v>
      </c>
      <c r="AF715" s="49"/>
      <c r="AG715" s="49"/>
      <c r="AH715" s="49"/>
      <c r="AI715" s="48">
        <v>0</v>
      </c>
      <c r="AJ715" s="49"/>
      <c r="AK715" s="48">
        <v>0</v>
      </c>
      <c r="AL715" s="40"/>
    </row>
    <row r="716" spans="1:38" ht="20.100000000000001" customHeight="1" x14ac:dyDescent="0.2"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40"/>
    </row>
    <row r="717" spans="1:38" s="1" customFormat="1" ht="20.100000000000001" customHeight="1" x14ac:dyDescent="0.25">
      <c r="A717" s="3"/>
      <c r="B717" s="6"/>
      <c r="C717" s="51" t="s">
        <v>159</v>
      </c>
      <c r="D717" s="52"/>
      <c r="E717" s="5"/>
      <c r="F717" s="53">
        <v>456</v>
      </c>
      <c r="G717" s="54"/>
      <c r="H717" s="54"/>
      <c r="I717" s="54"/>
      <c r="J717" s="53">
        <v>32</v>
      </c>
      <c r="K717" s="53">
        <v>0</v>
      </c>
      <c r="L717" s="54"/>
      <c r="M717" s="53">
        <v>32</v>
      </c>
      <c r="N717" s="54"/>
      <c r="O717" s="54"/>
      <c r="P717" s="54"/>
      <c r="Q717" s="53">
        <v>0</v>
      </c>
      <c r="R717" s="53">
        <v>72</v>
      </c>
      <c r="S717" s="53">
        <v>0</v>
      </c>
      <c r="T717" s="53">
        <v>0</v>
      </c>
      <c r="U717" s="53">
        <v>0</v>
      </c>
      <c r="V717" s="53">
        <v>0</v>
      </c>
      <c r="W717" s="54"/>
      <c r="X717" s="53">
        <v>18</v>
      </c>
      <c r="Y717" s="53">
        <v>1</v>
      </c>
      <c r="Z717" s="54"/>
      <c r="AA717" s="53">
        <v>91</v>
      </c>
      <c r="AB717" s="54"/>
      <c r="AC717" s="54"/>
      <c r="AD717" s="54"/>
      <c r="AE717" s="53">
        <v>397</v>
      </c>
      <c r="AF717" s="54"/>
      <c r="AG717" s="54"/>
      <c r="AH717" s="54"/>
      <c r="AI717" s="53">
        <v>0</v>
      </c>
      <c r="AJ717" s="54"/>
      <c r="AK717" s="53">
        <v>0</v>
      </c>
      <c r="AL717" s="40"/>
    </row>
    <row r="718" spans="1:38" s="1" customFormat="1" ht="20.100000000000001" customHeight="1" x14ac:dyDescent="0.2">
      <c r="A718" s="3"/>
      <c r="B718" s="6"/>
      <c r="C718" s="3"/>
      <c r="D718" s="3"/>
      <c r="E718" s="5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40"/>
    </row>
    <row r="719" spans="1:38" s="1" customFormat="1" ht="20.100000000000001" customHeight="1" x14ac:dyDescent="0.25">
      <c r="A719" s="3"/>
      <c r="B719" s="57" t="s">
        <v>297</v>
      </c>
      <c r="C719" s="58"/>
      <c r="D719" s="58"/>
      <c r="E719" s="5"/>
      <c r="F719" s="59">
        <v>456</v>
      </c>
      <c r="G719" s="54"/>
      <c r="H719" s="54"/>
      <c r="I719" s="54"/>
      <c r="J719" s="59">
        <v>32</v>
      </c>
      <c r="K719" s="59">
        <v>0</v>
      </c>
      <c r="L719" s="54"/>
      <c r="M719" s="59">
        <v>32</v>
      </c>
      <c r="N719" s="54"/>
      <c r="O719" s="54"/>
      <c r="P719" s="54"/>
      <c r="Q719" s="59">
        <v>0</v>
      </c>
      <c r="R719" s="59">
        <v>72</v>
      </c>
      <c r="S719" s="59">
        <v>0</v>
      </c>
      <c r="T719" s="59">
        <v>0</v>
      </c>
      <c r="U719" s="59">
        <v>0</v>
      </c>
      <c r="V719" s="59">
        <v>0</v>
      </c>
      <c r="W719" s="54"/>
      <c r="X719" s="59">
        <v>18</v>
      </c>
      <c r="Y719" s="59">
        <v>1</v>
      </c>
      <c r="Z719" s="54"/>
      <c r="AA719" s="59">
        <v>91</v>
      </c>
      <c r="AB719" s="54"/>
      <c r="AC719" s="54"/>
      <c r="AD719" s="54"/>
      <c r="AE719" s="59">
        <v>397</v>
      </c>
      <c r="AF719" s="54"/>
      <c r="AG719" s="54"/>
      <c r="AH719" s="54"/>
      <c r="AI719" s="59">
        <v>0</v>
      </c>
      <c r="AJ719" s="54"/>
      <c r="AK719" s="59">
        <v>0</v>
      </c>
      <c r="AL719" s="40"/>
    </row>
    <row r="720" spans="1:38" s="1" customFormat="1" ht="20.100000000000001" customHeight="1" x14ac:dyDescent="0.2">
      <c r="A720" s="3"/>
      <c r="B720" s="63"/>
      <c r="C720" s="63"/>
      <c r="D720" s="63"/>
      <c r="E720" s="5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40"/>
    </row>
    <row r="721" spans="1:38" s="1" customFormat="1" ht="20.100000000000001" customHeight="1" x14ac:dyDescent="0.2">
      <c r="A721" s="3"/>
      <c r="B721" s="6" t="s">
        <v>298</v>
      </c>
      <c r="C721" s="63"/>
      <c r="D721" s="63"/>
      <c r="E721" s="5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40"/>
    </row>
    <row r="722" spans="1:38" s="1" customFormat="1" ht="20.100000000000001" customHeight="1" x14ac:dyDescent="0.2">
      <c r="A722" s="3"/>
      <c r="B722" s="63"/>
      <c r="C722" s="3" t="s">
        <v>154</v>
      </c>
      <c r="D722" s="2"/>
      <c r="E722" s="5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40"/>
    </row>
    <row r="723" spans="1:38" s="1" customFormat="1" ht="20.100000000000001" customHeight="1" x14ac:dyDescent="0.2">
      <c r="A723" s="3"/>
      <c r="B723" s="63"/>
      <c r="C723" s="3"/>
      <c r="D723" s="2" t="s">
        <v>299</v>
      </c>
      <c r="E723" s="5"/>
      <c r="F723" s="39">
        <v>73</v>
      </c>
      <c r="G723" s="39"/>
      <c r="H723" s="39"/>
      <c r="I723" s="39"/>
      <c r="J723" s="39">
        <v>7</v>
      </c>
      <c r="K723" s="39">
        <v>0</v>
      </c>
      <c r="L723" s="39"/>
      <c r="M723" s="39">
        <v>7</v>
      </c>
      <c r="N723" s="39"/>
      <c r="O723" s="39"/>
      <c r="P723" s="39"/>
      <c r="Q723" s="39">
        <v>0</v>
      </c>
      <c r="R723" s="39">
        <v>8</v>
      </c>
      <c r="S723" s="39">
        <v>0</v>
      </c>
      <c r="T723" s="39">
        <v>0</v>
      </c>
      <c r="U723" s="39">
        <v>0</v>
      </c>
      <c r="V723" s="39">
        <v>0</v>
      </c>
      <c r="W723" s="39"/>
      <c r="X723" s="39">
        <v>3</v>
      </c>
      <c r="Y723" s="39">
        <v>0</v>
      </c>
      <c r="Z723" s="39"/>
      <c r="AA723" s="39">
        <v>11</v>
      </c>
      <c r="AB723" s="39"/>
      <c r="AC723" s="39"/>
      <c r="AD723" s="39"/>
      <c r="AE723" s="39">
        <v>69</v>
      </c>
      <c r="AF723" s="39"/>
      <c r="AG723" s="39"/>
      <c r="AH723" s="39"/>
      <c r="AI723" s="39">
        <v>0</v>
      </c>
      <c r="AJ723" s="39"/>
      <c r="AK723" s="39">
        <v>0</v>
      </c>
      <c r="AL723" s="40"/>
    </row>
    <row r="724" spans="1:38" ht="19.5" customHeight="1" x14ac:dyDescent="0.2">
      <c r="D724" s="47" t="s">
        <v>300</v>
      </c>
      <c r="F724" s="48">
        <v>85</v>
      </c>
      <c r="G724" s="49"/>
      <c r="H724" s="49"/>
      <c r="I724" s="49"/>
      <c r="J724" s="48">
        <v>4</v>
      </c>
      <c r="K724" s="48">
        <v>0</v>
      </c>
      <c r="L724" s="49"/>
      <c r="M724" s="48">
        <v>4</v>
      </c>
      <c r="N724" s="49"/>
      <c r="O724" s="49"/>
      <c r="P724" s="49"/>
      <c r="Q724" s="48">
        <v>1</v>
      </c>
      <c r="R724" s="48">
        <v>17</v>
      </c>
      <c r="S724" s="48">
        <v>0</v>
      </c>
      <c r="T724" s="48">
        <v>0</v>
      </c>
      <c r="U724" s="48">
        <v>0</v>
      </c>
      <c r="V724" s="48">
        <v>0</v>
      </c>
      <c r="W724" s="49"/>
      <c r="X724" s="48">
        <v>0</v>
      </c>
      <c r="Y724" s="48">
        <v>0</v>
      </c>
      <c r="Z724" s="49"/>
      <c r="AA724" s="48">
        <v>18</v>
      </c>
      <c r="AB724" s="49"/>
      <c r="AC724" s="49"/>
      <c r="AD724" s="49"/>
      <c r="AE724" s="48">
        <v>71</v>
      </c>
      <c r="AF724" s="49"/>
      <c r="AG724" s="49"/>
      <c r="AH724" s="49"/>
      <c r="AI724" s="48">
        <v>0</v>
      </c>
      <c r="AJ724" s="49"/>
      <c r="AK724" s="48">
        <v>0</v>
      </c>
      <c r="AL724" s="40"/>
    </row>
    <row r="725" spans="1:38" s="1" customFormat="1" ht="19.5" customHeight="1" x14ac:dyDescent="0.2">
      <c r="A725" s="3"/>
      <c r="B725" s="63"/>
      <c r="C725" s="3"/>
      <c r="D725" s="2" t="s">
        <v>301</v>
      </c>
      <c r="E725" s="5"/>
      <c r="F725" s="39">
        <v>53</v>
      </c>
      <c r="G725" s="39"/>
      <c r="H725" s="39"/>
      <c r="I725" s="39"/>
      <c r="J725" s="39">
        <v>6</v>
      </c>
      <c r="K725" s="39">
        <v>0</v>
      </c>
      <c r="L725" s="39"/>
      <c r="M725" s="39">
        <v>6</v>
      </c>
      <c r="N725" s="39"/>
      <c r="O725" s="39"/>
      <c r="P725" s="39"/>
      <c r="Q725" s="39">
        <v>0</v>
      </c>
      <c r="R725" s="39">
        <v>11</v>
      </c>
      <c r="S725" s="39">
        <v>0</v>
      </c>
      <c r="T725" s="39">
        <v>0</v>
      </c>
      <c r="U725" s="39">
        <v>0</v>
      </c>
      <c r="V725" s="39">
        <v>0</v>
      </c>
      <c r="W725" s="39"/>
      <c r="X725" s="39">
        <v>2</v>
      </c>
      <c r="Y725" s="39">
        <v>0</v>
      </c>
      <c r="Z725" s="39"/>
      <c r="AA725" s="39">
        <v>13</v>
      </c>
      <c r="AB725" s="39"/>
      <c r="AC725" s="39"/>
      <c r="AD725" s="39"/>
      <c r="AE725" s="39">
        <v>46</v>
      </c>
      <c r="AF725" s="39"/>
      <c r="AG725" s="39"/>
      <c r="AH725" s="39"/>
      <c r="AI725" s="39">
        <v>0</v>
      </c>
      <c r="AJ725" s="39"/>
      <c r="AK725" s="39">
        <v>0</v>
      </c>
      <c r="AL725" s="40"/>
    </row>
    <row r="726" spans="1:38" s="1" customFormat="1" ht="19.5" customHeight="1" x14ac:dyDescent="0.2">
      <c r="A726" s="3"/>
      <c r="B726" s="63"/>
      <c r="C726" s="3"/>
      <c r="D726" s="47" t="s">
        <v>302</v>
      </c>
      <c r="E726" s="5"/>
      <c r="F726" s="48">
        <v>0</v>
      </c>
      <c r="G726" s="49"/>
      <c r="H726" s="49"/>
      <c r="I726" s="49"/>
      <c r="J726" s="48">
        <v>0</v>
      </c>
      <c r="K726" s="48">
        <v>0</v>
      </c>
      <c r="L726" s="49"/>
      <c r="M726" s="48">
        <v>0</v>
      </c>
      <c r="N726" s="49"/>
      <c r="O726" s="49"/>
      <c r="P726" s="49"/>
      <c r="Q726" s="48">
        <v>0</v>
      </c>
      <c r="R726" s="48">
        <v>0</v>
      </c>
      <c r="S726" s="48">
        <v>0</v>
      </c>
      <c r="T726" s="48">
        <v>0</v>
      </c>
      <c r="U726" s="48">
        <v>0</v>
      </c>
      <c r="V726" s="48">
        <v>0</v>
      </c>
      <c r="W726" s="49"/>
      <c r="X726" s="48">
        <v>0</v>
      </c>
      <c r="Y726" s="48">
        <v>0</v>
      </c>
      <c r="Z726" s="49"/>
      <c r="AA726" s="48">
        <v>0</v>
      </c>
      <c r="AB726" s="49"/>
      <c r="AC726" s="49"/>
      <c r="AD726" s="49"/>
      <c r="AE726" s="48">
        <v>0</v>
      </c>
      <c r="AF726" s="49"/>
      <c r="AG726" s="49"/>
      <c r="AH726" s="49"/>
      <c r="AI726" s="48">
        <v>0</v>
      </c>
      <c r="AJ726" s="49"/>
      <c r="AK726" s="48">
        <v>0</v>
      </c>
      <c r="AL726" s="40"/>
    </row>
    <row r="727" spans="1:38" s="1" customFormat="1" ht="19.5" customHeight="1" x14ac:dyDescent="0.2">
      <c r="A727" s="3"/>
      <c r="B727" s="63"/>
      <c r="C727" s="3"/>
      <c r="D727" s="2" t="s">
        <v>303</v>
      </c>
      <c r="E727" s="5"/>
      <c r="F727" s="39">
        <v>1</v>
      </c>
      <c r="G727" s="39"/>
      <c r="H727" s="39"/>
      <c r="I727" s="39"/>
      <c r="J727" s="39">
        <v>1</v>
      </c>
      <c r="K727" s="39">
        <v>0</v>
      </c>
      <c r="L727" s="39"/>
      <c r="M727" s="39">
        <v>1</v>
      </c>
      <c r="N727" s="39"/>
      <c r="O727" s="39"/>
      <c r="P727" s="39"/>
      <c r="Q727" s="39">
        <v>0</v>
      </c>
      <c r="R727" s="39">
        <v>0</v>
      </c>
      <c r="S727" s="39">
        <v>0</v>
      </c>
      <c r="T727" s="39">
        <v>0</v>
      </c>
      <c r="U727" s="39">
        <v>0</v>
      </c>
      <c r="V727" s="39">
        <v>0</v>
      </c>
      <c r="W727" s="39"/>
      <c r="X727" s="39">
        <v>0</v>
      </c>
      <c r="Y727" s="39">
        <v>0</v>
      </c>
      <c r="Z727" s="39"/>
      <c r="AA727" s="39">
        <v>0</v>
      </c>
      <c r="AB727" s="39"/>
      <c r="AC727" s="39"/>
      <c r="AD727" s="39"/>
      <c r="AE727" s="39">
        <v>2</v>
      </c>
      <c r="AF727" s="39"/>
      <c r="AG727" s="39"/>
      <c r="AH727" s="39"/>
      <c r="AI727" s="39">
        <v>0</v>
      </c>
      <c r="AJ727" s="39"/>
      <c r="AK727" s="39">
        <v>0</v>
      </c>
      <c r="AL727" s="40"/>
    </row>
    <row r="728" spans="1:38" s="1" customFormat="1" ht="19.5" customHeight="1" x14ac:dyDescent="0.2">
      <c r="A728" s="3"/>
      <c r="B728" s="63"/>
      <c r="C728" s="3"/>
      <c r="D728" s="47" t="s">
        <v>304</v>
      </c>
      <c r="E728" s="5"/>
      <c r="F728" s="48">
        <v>0</v>
      </c>
      <c r="G728" s="49"/>
      <c r="H728" s="49"/>
      <c r="I728" s="49"/>
      <c r="J728" s="48">
        <v>0</v>
      </c>
      <c r="K728" s="48">
        <v>0</v>
      </c>
      <c r="L728" s="49"/>
      <c r="M728" s="48">
        <v>0</v>
      </c>
      <c r="N728" s="49"/>
      <c r="O728" s="49"/>
      <c r="P728" s="49"/>
      <c r="Q728" s="48">
        <v>0</v>
      </c>
      <c r="R728" s="48">
        <v>0</v>
      </c>
      <c r="S728" s="48">
        <v>0</v>
      </c>
      <c r="T728" s="48">
        <v>0</v>
      </c>
      <c r="U728" s="48">
        <v>0</v>
      </c>
      <c r="V728" s="48">
        <v>0</v>
      </c>
      <c r="W728" s="49"/>
      <c r="X728" s="48">
        <v>0</v>
      </c>
      <c r="Y728" s="48">
        <v>0</v>
      </c>
      <c r="Z728" s="49"/>
      <c r="AA728" s="48">
        <v>0</v>
      </c>
      <c r="AB728" s="49"/>
      <c r="AC728" s="49"/>
      <c r="AD728" s="49"/>
      <c r="AE728" s="48">
        <v>0</v>
      </c>
      <c r="AF728" s="49"/>
      <c r="AG728" s="49"/>
      <c r="AH728" s="49"/>
      <c r="AI728" s="48">
        <v>0</v>
      </c>
      <c r="AJ728" s="49"/>
      <c r="AK728" s="48">
        <v>0</v>
      </c>
      <c r="AL728" s="40"/>
    </row>
    <row r="729" spans="1:38" s="1" customFormat="1" ht="20.100000000000001" customHeight="1" x14ac:dyDescent="0.2">
      <c r="A729" s="3"/>
      <c r="B729" s="63"/>
      <c r="C729" s="3"/>
      <c r="D729" s="2"/>
      <c r="E729" s="5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40"/>
    </row>
    <row r="730" spans="1:38" s="1" customFormat="1" ht="20.100000000000001" customHeight="1" x14ac:dyDescent="0.25">
      <c r="A730" s="3"/>
      <c r="B730" s="6"/>
      <c r="C730" s="51" t="s">
        <v>159</v>
      </c>
      <c r="D730" s="52"/>
      <c r="E730" s="5"/>
      <c r="F730" s="53">
        <v>212</v>
      </c>
      <c r="G730" s="54"/>
      <c r="H730" s="54"/>
      <c r="I730" s="54"/>
      <c r="J730" s="53">
        <v>18</v>
      </c>
      <c r="K730" s="53">
        <v>0</v>
      </c>
      <c r="L730" s="54"/>
      <c r="M730" s="53">
        <v>18</v>
      </c>
      <c r="N730" s="54"/>
      <c r="O730" s="54"/>
      <c r="P730" s="54"/>
      <c r="Q730" s="53">
        <v>1</v>
      </c>
      <c r="R730" s="53">
        <v>36</v>
      </c>
      <c r="S730" s="53">
        <v>0</v>
      </c>
      <c r="T730" s="53">
        <v>0</v>
      </c>
      <c r="U730" s="53">
        <v>0</v>
      </c>
      <c r="V730" s="53">
        <v>0</v>
      </c>
      <c r="W730" s="54"/>
      <c r="X730" s="53">
        <v>5</v>
      </c>
      <c r="Y730" s="53">
        <v>0</v>
      </c>
      <c r="Z730" s="54"/>
      <c r="AA730" s="53">
        <v>42</v>
      </c>
      <c r="AB730" s="54"/>
      <c r="AC730" s="54"/>
      <c r="AD730" s="54"/>
      <c r="AE730" s="53">
        <v>188</v>
      </c>
      <c r="AF730" s="54"/>
      <c r="AG730" s="54"/>
      <c r="AH730" s="54"/>
      <c r="AI730" s="53">
        <v>0</v>
      </c>
      <c r="AJ730" s="54"/>
      <c r="AK730" s="53">
        <v>0</v>
      </c>
      <c r="AL730" s="40"/>
    </row>
    <row r="731" spans="1:38" s="1" customFormat="1" ht="20.100000000000001" customHeight="1" x14ac:dyDescent="0.2">
      <c r="A731" s="3"/>
      <c r="B731" s="63"/>
      <c r="C731" s="63"/>
      <c r="D731" s="63"/>
      <c r="E731" s="5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40"/>
    </row>
    <row r="732" spans="1:38" s="1" customFormat="1" ht="20.100000000000001" customHeight="1" x14ac:dyDescent="0.25">
      <c r="A732" s="3"/>
      <c r="B732" s="57" t="s">
        <v>305</v>
      </c>
      <c r="C732" s="58"/>
      <c r="D732" s="58"/>
      <c r="E732" s="5"/>
      <c r="F732" s="59">
        <v>212</v>
      </c>
      <c r="G732" s="54"/>
      <c r="H732" s="54"/>
      <c r="I732" s="54"/>
      <c r="J732" s="59">
        <v>18</v>
      </c>
      <c r="K732" s="59">
        <v>0</v>
      </c>
      <c r="L732" s="54"/>
      <c r="M732" s="59">
        <v>18</v>
      </c>
      <c r="N732" s="54"/>
      <c r="O732" s="54"/>
      <c r="P732" s="54"/>
      <c r="Q732" s="59">
        <v>1</v>
      </c>
      <c r="R732" s="59">
        <v>36</v>
      </c>
      <c r="S732" s="59">
        <v>0</v>
      </c>
      <c r="T732" s="59">
        <v>0</v>
      </c>
      <c r="U732" s="59">
        <v>0</v>
      </c>
      <c r="V732" s="59">
        <v>0</v>
      </c>
      <c r="W732" s="54"/>
      <c r="X732" s="59">
        <v>5</v>
      </c>
      <c r="Y732" s="59">
        <v>0</v>
      </c>
      <c r="Z732" s="54"/>
      <c r="AA732" s="59">
        <v>42</v>
      </c>
      <c r="AB732" s="54"/>
      <c r="AC732" s="54"/>
      <c r="AD732" s="54"/>
      <c r="AE732" s="59">
        <v>188</v>
      </c>
      <c r="AF732" s="54"/>
      <c r="AG732" s="54"/>
      <c r="AH732" s="54"/>
      <c r="AI732" s="59">
        <v>0</v>
      </c>
      <c r="AJ732" s="54"/>
      <c r="AK732" s="59">
        <v>0</v>
      </c>
      <c r="AL732" s="40"/>
    </row>
    <row r="733" spans="1:38" s="1" customFormat="1" ht="20.100000000000001" customHeight="1" x14ac:dyDescent="0.2">
      <c r="A733" s="3"/>
      <c r="B733" s="63"/>
      <c r="C733" s="63"/>
      <c r="D733" s="63"/>
      <c r="E733" s="5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40"/>
    </row>
    <row r="734" spans="1:38" s="1" customFormat="1" ht="20.100000000000001" customHeight="1" x14ac:dyDescent="0.2">
      <c r="A734" s="3"/>
      <c r="B734" s="6" t="s">
        <v>306</v>
      </c>
      <c r="C734" s="63"/>
      <c r="D734" s="63"/>
      <c r="E734" s="5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40"/>
    </row>
    <row r="735" spans="1:38" s="1" customFormat="1" ht="20.100000000000001" customHeight="1" x14ac:dyDescent="0.2">
      <c r="A735" s="3"/>
      <c r="B735" s="63"/>
      <c r="C735" s="3" t="s">
        <v>154</v>
      </c>
      <c r="D735" s="2"/>
      <c r="E735" s="5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40"/>
    </row>
    <row r="736" spans="1:38" s="1" customFormat="1" ht="20.100000000000001" customHeight="1" x14ac:dyDescent="0.2">
      <c r="A736" s="3"/>
      <c r="B736" s="63"/>
      <c r="C736" s="3"/>
      <c r="D736" s="2" t="s">
        <v>96</v>
      </c>
      <c r="E736" s="5"/>
      <c r="F736" s="39">
        <v>143</v>
      </c>
      <c r="G736" s="39"/>
      <c r="H736" s="39"/>
      <c r="I736" s="39"/>
      <c r="J736" s="39">
        <v>21</v>
      </c>
      <c r="K736" s="39">
        <v>0</v>
      </c>
      <c r="L736" s="39"/>
      <c r="M736" s="39">
        <v>21</v>
      </c>
      <c r="N736" s="39"/>
      <c r="O736" s="39"/>
      <c r="P736" s="39"/>
      <c r="Q736" s="39">
        <v>0</v>
      </c>
      <c r="R736" s="39">
        <v>23</v>
      </c>
      <c r="S736" s="39">
        <v>0</v>
      </c>
      <c r="T736" s="39">
        <v>0</v>
      </c>
      <c r="U736" s="39">
        <v>0</v>
      </c>
      <c r="V736" s="39">
        <v>0</v>
      </c>
      <c r="W736" s="39"/>
      <c r="X736" s="39">
        <v>5</v>
      </c>
      <c r="Y736" s="39">
        <v>0</v>
      </c>
      <c r="Z736" s="39"/>
      <c r="AA736" s="39">
        <v>28</v>
      </c>
      <c r="AB736" s="39"/>
      <c r="AC736" s="39"/>
      <c r="AD736" s="39"/>
      <c r="AE736" s="39">
        <v>136</v>
      </c>
      <c r="AF736" s="39"/>
      <c r="AG736" s="39"/>
      <c r="AH736" s="39"/>
      <c r="AI736" s="39">
        <v>0</v>
      </c>
      <c r="AJ736" s="39"/>
      <c r="AK736" s="39">
        <v>0</v>
      </c>
      <c r="AL736" s="40"/>
    </row>
    <row r="737" spans="1:38" ht="19.5" customHeight="1" x14ac:dyDescent="0.2">
      <c r="D737" s="47" t="s">
        <v>97</v>
      </c>
      <c r="F737" s="48">
        <v>82</v>
      </c>
      <c r="G737" s="49"/>
      <c r="H737" s="49"/>
      <c r="I737" s="49"/>
      <c r="J737" s="48">
        <v>6</v>
      </c>
      <c r="K737" s="48">
        <v>0</v>
      </c>
      <c r="L737" s="49"/>
      <c r="M737" s="48">
        <v>6</v>
      </c>
      <c r="N737" s="49"/>
      <c r="O737" s="49"/>
      <c r="P737" s="49"/>
      <c r="Q737" s="48">
        <v>0</v>
      </c>
      <c r="R737" s="48">
        <v>14</v>
      </c>
      <c r="S737" s="48">
        <v>0</v>
      </c>
      <c r="T737" s="48">
        <v>0</v>
      </c>
      <c r="U737" s="48">
        <v>0</v>
      </c>
      <c r="V737" s="48">
        <v>0</v>
      </c>
      <c r="W737" s="49"/>
      <c r="X737" s="48">
        <v>8</v>
      </c>
      <c r="Y737" s="48">
        <v>0</v>
      </c>
      <c r="Z737" s="49"/>
      <c r="AA737" s="48">
        <v>22</v>
      </c>
      <c r="AB737" s="49"/>
      <c r="AC737" s="49"/>
      <c r="AD737" s="49"/>
      <c r="AE737" s="48">
        <v>66</v>
      </c>
      <c r="AF737" s="49"/>
      <c r="AG737" s="49"/>
      <c r="AH737" s="49"/>
      <c r="AI737" s="48">
        <v>0</v>
      </c>
      <c r="AJ737" s="49"/>
      <c r="AK737" s="48">
        <v>0</v>
      </c>
      <c r="AL737" s="40"/>
    </row>
    <row r="738" spans="1:38" s="1" customFormat="1" ht="20.100000000000001" customHeight="1" x14ac:dyDescent="0.2">
      <c r="A738" s="3"/>
      <c r="B738" s="63"/>
      <c r="C738" s="3"/>
      <c r="D738" s="2"/>
      <c r="E738" s="5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40"/>
    </row>
    <row r="739" spans="1:38" s="1" customFormat="1" ht="20.100000000000001" customHeight="1" x14ac:dyDescent="0.25">
      <c r="A739" s="3"/>
      <c r="B739" s="6"/>
      <c r="C739" s="51" t="s">
        <v>159</v>
      </c>
      <c r="D739" s="52"/>
      <c r="E739" s="5"/>
      <c r="F739" s="53">
        <v>225</v>
      </c>
      <c r="G739" s="54"/>
      <c r="H739" s="54"/>
      <c r="I739" s="54"/>
      <c r="J739" s="53">
        <v>27</v>
      </c>
      <c r="K739" s="53">
        <v>0</v>
      </c>
      <c r="L739" s="54"/>
      <c r="M739" s="53">
        <v>27</v>
      </c>
      <c r="N739" s="54"/>
      <c r="O739" s="54"/>
      <c r="P739" s="54"/>
      <c r="Q739" s="53">
        <v>0</v>
      </c>
      <c r="R739" s="53">
        <v>37</v>
      </c>
      <c r="S739" s="53">
        <v>0</v>
      </c>
      <c r="T739" s="53">
        <v>0</v>
      </c>
      <c r="U739" s="53">
        <v>0</v>
      </c>
      <c r="V739" s="53">
        <v>0</v>
      </c>
      <c r="W739" s="54"/>
      <c r="X739" s="53">
        <v>13</v>
      </c>
      <c r="Y739" s="53">
        <v>0</v>
      </c>
      <c r="Z739" s="54"/>
      <c r="AA739" s="53">
        <v>50</v>
      </c>
      <c r="AB739" s="54"/>
      <c r="AC739" s="54"/>
      <c r="AD739" s="54"/>
      <c r="AE739" s="53">
        <v>202</v>
      </c>
      <c r="AF739" s="54"/>
      <c r="AG739" s="54"/>
      <c r="AH739" s="54"/>
      <c r="AI739" s="53">
        <v>0</v>
      </c>
      <c r="AJ739" s="54"/>
      <c r="AK739" s="53">
        <v>0</v>
      </c>
      <c r="AL739" s="40"/>
    </row>
    <row r="740" spans="1:38" s="1" customFormat="1" ht="20.100000000000001" customHeight="1" x14ac:dyDescent="0.2">
      <c r="A740" s="3"/>
      <c r="B740" s="63"/>
      <c r="C740" s="63"/>
      <c r="D740" s="63"/>
      <c r="E740" s="5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40"/>
    </row>
    <row r="741" spans="1:38" s="1" customFormat="1" ht="20.100000000000001" customHeight="1" x14ac:dyDescent="0.25">
      <c r="A741" s="3"/>
      <c r="B741" s="57" t="s">
        <v>307</v>
      </c>
      <c r="C741" s="58"/>
      <c r="D741" s="58"/>
      <c r="E741" s="5"/>
      <c r="F741" s="59">
        <v>225</v>
      </c>
      <c r="G741" s="54"/>
      <c r="H741" s="54"/>
      <c r="I741" s="54"/>
      <c r="J741" s="59">
        <v>27</v>
      </c>
      <c r="K741" s="59">
        <v>0</v>
      </c>
      <c r="L741" s="54"/>
      <c r="M741" s="59">
        <v>27</v>
      </c>
      <c r="N741" s="54"/>
      <c r="O741" s="54"/>
      <c r="P741" s="54"/>
      <c r="Q741" s="59">
        <v>0</v>
      </c>
      <c r="R741" s="59">
        <v>37</v>
      </c>
      <c r="S741" s="59">
        <v>0</v>
      </c>
      <c r="T741" s="59">
        <v>0</v>
      </c>
      <c r="U741" s="59">
        <v>0</v>
      </c>
      <c r="V741" s="59">
        <v>0</v>
      </c>
      <c r="W741" s="54"/>
      <c r="X741" s="59">
        <v>13</v>
      </c>
      <c r="Y741" s="59">
        <v>0</v>
      </c>
      <c r="Z741" s="54"/>
      <c r="AA741" s="59">
        <v>50</v>
      </c>
      <c r="AB741" s="54"/>
      <c r="AC741" s="54"/>
      <c r="AD741" s="54"/>
      <c r="AE741" s="59">
        <v>202</v>
      </c>
      <c r="AF741" s="54"/>
      <c r="AG741" s="54"/>
      <c r="AH741" s="54"/>
      <c r="AI741" s="59">
        <v>0</v>
      </c>
      <c r="AJ741" s="54"/>
      <c r="AK741" s="59">
        <v>0</v>
      </c>
      <c r="AL741" s="40"/>
    </row>
    <row r="742" spans="1:38" s="1" customFormat="1" ht="20.100000000000001" customHeight="1" x14ac:dyDescent="0.2">
      <c r="A742" s="3"/>
      <c r="B742" s="63"/>
      <c r="C742" s="63"/>
      <c r="D742" s="63"/>
      <c r="E742" s="5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40"/>
    </row>
    <row r="743" spans="1:38" s="1" customFormat="1" ht="20.100000000000001" customHeight="1" x14ac:dyDescent="0.2">
      <c r="A743" s="3"/>
      <c r="B743" s="6" t="s">
        <v>308</v>
      </c>
      <c r="C743" s="63"/>
      <c r="D743" s="63"/>
      <c r="E743" s="5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40"/>
    </row>
    <row r="744" spans="1:38" s="1" customFormat="1" ht="20.100000000000001" customHeight="1" x14ac:dyDescent="0.2">
      <c r="A744" s="3"/>
      <c r="B744" s="63"/>
      <c r="C744" s="3" t="s">
        <v>154</v>
      </c>
      <c r="D744" s="2"/>
      <c r="E744" s="5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40"/>
    </row>
    <row r="745" spans="1:38" s="1" customFormat="1" ht="20.100000000000001" customHeight="1" x14ac:dyDescent="0.2">
      <c r="A745" s="3"/>
      <c r="B745" s="63"/>
      <c r="C745" s="3"/>
      <c r="D745" s="2" t="s">
        <v>122</v>
      </c>
      <c r="E745" s="5"/>
      <c r="F745" s="39">
        <v>151</v>
      </c>
      <c r="G745" s="39"/>
      <c r="H745" s="39"/>
      <c r="I745" s="39"/>
      <c r="J745" s="39">
        <v>6</v>
      </c>
      <c r="K745" s="39">
        <v>0</v>
      </c>
      <c r="L745" s="39"/>
      <c r="M745" s="39">
        <v>6</v>
      </c>
      <c r="N745" s="39"/>
      <c r="O745" s="39"/>
      <c r="P745" s="39"/>
      <c r="Q745" s="39">
        <v>2</v>
      </c>
      <c r="R745" s="39">
        <v>23</v>
      </c>
      <c r="S745" s="39">
        <v>0</v>
      </c>
      <c r="T745" s="39">
        <v>0</v>
      </c>
      <c r="U745" s="39">
        <v>0</v>
      </c>
      <c r="V745" s="39">
        <v>0</v>
      </c>
      <c r="W745" s="39"/>
      <c r="X745" s="39">
        <v>13</v>
      </c>
      <c r="Y745" s="39">
        <v>0</v>
      </c>
      <c r="Z745" s="39"/>
      <c r="AA745" s="39">
        <v>38</v>
      </c>
      <c r="AB745" s="39"/>
      <c r="AC745" s="39"/>
      <c r="AD745" s="39"/>
      <c r="AE745" s="39">
        <v>119</v>
      </c>
      <c r="AF745" s="39"/>
      <c r="AG745" s="39"/>
      <c r="AH745" s="39"/>
      <c r="AI745" s="39">
        <v>0</v>
      </c>
      <c r="AJ745" s="39"/>
      <c r="AK745" s="39">
        <v>0</v>
      </c>
      <c r="AL745" s="40"/>
    </row>
    <row r="746" spans="1:38" ht="19.5" customHeight="1" x14ac:dyDescent="0.2">
      <c r="D746" s="47" t="s">
        <v>97</v>
      </c>
      <c r="F746" s="48">
        <v>115</v>
      </c>
      <c r="G746" s="49"/>
      <c r="H746" s="49"/>
      <c r="I746" s="49"/>
      <c r="J746" s="48">
        <v>12</v>
      </c>
      <c r="K746" s="48">
        <v>0</v>
      </c>
      <c r="L746" s="49"/>
      <c r="M746" s="48">
        <v>12</v>
      </c>
      <c r="N746" s="49"/>
      <c r="O746" s="49"/>
      <c r="P746" s="49"/>
      <c r="Q746" s="48">
        <v>4</v>
      </c>
      <c r="R746" s="48">
        <v>15</v>
      </c>
      <c r="S746" s="48">
        <v>0</v>
      </c>
      <c r="T746" s="48">
        <v>0</v>
      </c>
      <c r="U746" s="48">
        <v>0</v>
      </c>
      <c r="V746" s="48">
        <v>0</v>
      </c>
      <c r="W746" s="49"/>
      <c r="X746" s="48">
        <v>12</v>
      </c>
      <c r="Y746" s="48">
        <v>1</v>
      </c>
      <c r="Z746" s="49"/>
      <c r="AA746" s="48">
        <v>32</v>
      </c>
      <c r="AB746" s="49"/>
      <c r="AC746" s="49"/>
      <c r="AD746" s="49"/>
      <c r="AE746" s="48">
        <v>95</v>
      </c>
      <c r="AF746" s="49"/>
      <c r="AG746" s="49"/>
      <c r="AH746" s="49"/>
      <c r="AI746" s="48">
        <v>0</v>
      </c>
      <c r="AJ746" s="49"/>
      <c r="AK746" s="48">
        <v>0</v>
      </c>
      <c r="AL746" s="40"/>
    </row>
    <row r="747" spans="1:38" s="1" customFormat="1" ht="20.100000000000001" customHeight="1" x14ac:dyDescent="0.2">
      <c r="A747" s="3"/>
      <c r="B747" s="63"/>
      <c r="C747" s="3"/>
      <c r="D747" s="2"/>
      <c r="E747" s="5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40"/>
    </row>
    <row r="748" spans="1:38" s="1" customFormat="1" ht="20.100000000000001" customHeight="1" x14ac:dyDescent="0.25">
      <c r="A748" s="3"/>
      <c r="B748" s="6"/>
      <c r="C748" s="51" t="s">
        <v>159</v>
      </c>
      <c r="D748" s="52"/>
      <c r="E748" s="5"/>
      <c r="F748" s="53">
        <v>266</v>
      </c>
      <c r="G748" s="54"/>
      <c r="H748" s="54"/>
      <c r="I748" s="54"/>
      <c r="J748" s="53">
        <v>18</v>
      </c>
      <c r="K748" s="53">
        <v>0</v>
      </c>
      <c r="L748" s="54"/>
      <c r="M748" s="53">
        <v>18</v>
      </c>
      <c r="N748" s="54"/>
      <c r="O748" s="54"/>
      <c r="P748" s="54"/>
      <c r="Q748" s="53">
        <v>6</v>
      </c>
      <c r="R748" s="53">
        <v>38</v>
      </c>
      <c r="S748" s="53">
        <v>0</v>
      </c>
      <c r="T748" s="53">
        <v>0</v>
      </c>
      <c r="U748" s="53">
        <v>0</v>
      </c>
      <c r="V748" s="53">
        <v>0</v>
      </c>
      <c r="W748" s="54"/>
      <c r="X748" s="53">
        <v>25</v>
      </c>
      <c r="Y748" s="53">
        <v>1</v>
      </c>
      <c r="Z748" s="54"/>
      <c r="AA748" s="53">
        <v>70</v>
      </c>
      <c r="AB748" s="54"/>
      <c r="AC748" s="54"/>
      <c r="AD748" s="54"/>
      <c r="AE748" s="53">
        <v>214</v>
      </c>
      <c r="AF748" s="54"/>
      <c r="AG748" s="54"/>
      <c r="AH748" s="54"/>
      <c r="AI748" s="53">
        <v>0</v>
      </c>
      <c r="AJ748" s="54"/>
      <c r="AK748" s="53">
        <v>0</v>
      </c>
      <c r="AL748" s="40"/>
    </row>
    <row r="749" spans="1:38" s="1" customFormat="1" ht="20.100000000000001" customHeight="1" x14ac:dyDescent="0.2">
      <c r="A749" s="3"/>
      <c r="B749" s="63"/>
      <c r="C749" s="63"/>
      <c r="D749" s="63"/>
      <c r="E749" s="5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40"/>
    </row>
    <row r="750" spans="1:38" s="1" customFormat="1" ht="20.100000000000001" customHeight="1" x14ac:dyDescent="0.25">
      <c r="A750" s="3"/>
      <c r="B750" s="57" t="s">
        <v>309</v>
      </c>
      <c r="C750" s="58"/>
      <c r="D750" s="58"/>
      <c r="E750" s="5"/>
      <c r="F750" s="59">
        <v>266</v>
      </c>
      <c r="G750" s="54"/>
      <c r="H750" s="54"/>
      <c r="I750" s="54"/>
      <c r="J750" s="59">
        <v>18</v>
      </c>
      <c r="K750" s="59">
        <v>0</v>
      </c>
      <c r="L750" s="54"/>
      <c r="M750" s="59">
        <v>18</v>
      </c>
      <c r="N750" s="54"/>
      <c r="O750" s="54"/>
      <c r="P750" s="54"/>
      <c r="Q750" s="59">
        <v>6</v>
      </c>
      <c r="R750" s="59">
        <v>38</v>
      </c>
      <c r="S750" s="59">
        <v>0</v>
      </c>
      <c r="T750" s="59">
        <v>0</v>
      </c>
      <c r="U750" s="59">
        <v>0</v>
      </c>
      <c r="V750" s="59">
        <v>0</v>
      </c>
      <c r="W750" s="54"/>
      <c r="X750" s="59">
        <v>25</v>
      </c>
      <c r="Y750" s="59">
        <v>1</v>
      </c>
      <c r="Z750" s="54"/>
      <c r="AA750" s="59">
        <v>70</v>
      </c>
      <c r="AB750" s="54"/>
      <c r="AC750" s="54"/>
      <c r="AD750" s="54"/>
      <c r="AE750" s="59">
        <v>214</v>
      </c>
      <c r="AF750" s="54"/>
      <c r="AG750" s="54"/>
      <c r="AH750" s="54"/>
      <c r="AI750" s="59">
        <v>0</v>
      </c>
      <c r="AJ750" s="54"/>
      <c r="AK750" s="59">
        <v>0</v>
      </c>
      <c r="AL750" s="40"/>
    </row>
    <row r="751" spans="1:38" ht="20.100000000000001" customHeight="1" x14ac:dyDescent="0.2"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40"/>
    </row>
    <row r="752" spans="1:38" s="69" customFormat="1" ht="30" customHeight="1" x14ac:dyDescent="0.2">
      <c r="A752" s="65"/>
      <c r="B752" s="66" t="s">
        <v>310</v>
      </c>
      <c r="C752" s="67"/>
      <c r="D752" s="67"/>
      <c r="E752" s="5"/>
      <c r="F752" s="68">
        <v>33602</v>
      </c>
      <c r="G752" s="54"/>
      <c r="H752" s="54"/>
      <c r="I752" s="54"/>
      <c r="J752" s="68">
        <v>1661</v>
      </c>
      <c r="K752" s="68">
        <v>0</v>
      </c>
      <c r="L752" s="54"/>
      <c r="M752" s="68">
        <v>1661</v>
      </c>
      <c r="N752" s="54"/>
      <c r="O752" s="54"/>
      <c r="P752" s="54"/>
      <c r="Q752" s="68">
        <v>373</v>
      </c>
      <c r="R752" s="68">
        <v>5218</v>
      </c>
      <c r="S752" s="68">
        <v>8</v>
      </c>
      <c r="T752" s="68">
        <v>1</v>
      </c>
      <c r="U752" s="68">
        <v>0</v>
      </c>
      <c r="V752" s="68">
        <v>331</v>
      </c>
      <c r="W752" s="54"/>
      <c r="X752" s="68">
        <v>907</v>
      </c>
      <c r="Y752" s="68">
        <v>152</v>
      </c>
      <c r="Z752" s="54"/>
      <c r="AA752" s="68">
        <v>6990</v>
      </c>
      <c r="AB752" s="54"/>
      <c r="AC752" s="54"/>
      <c r="AD752" s="54"/>
      <c r="AE752" s="68">
        <v>28273</v>
      </c>
      <c r="AF752" s="54"/>
      <c r="AG752" s="54"/>
      <c r="AH752" s="54"/>
      <c r="AI752" s="68">
        <v>0</v>
      </c>
      <c r="AJ752" s="54"/>
      <c r="AK752" s="68">
        <v>0</v>
      </c>
      <c r="AL752" s="40"/>
    </row>
  </sheetData>
  <mergeCells count="4">
    <mergeCell ref="A2:AK3"/>
    <mergeCell ref="A4:AK5"/>
    <mergeCell ref="F7:AK7"/>
    <mergeCell ref="A8:D8"/>
  </mergeCells>
  <phoneticPr fontId="2" type="noConversion"/>
  <pageMargins left="0.43307086614173229" right="0" top="0" bottom="0" header="0" footer="0"/>
  <pageSetup paperSize="5" scale="40" orientation="landscape" horizontalDpi="4294967294" verticalDpi="4294967294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2:AS757"/>
  <sheetViews>
    <sheetView view="pageBreakPreview" zoomScale="80" zoomScaleNormal="60" zoomScaleSheetLayoutView="80" workbookViewId="0">
      <pane ySplit="9" topLeftCell="A10" activePane="bottomLeft" state="frozen"/>
      <selection activeCell="A10" sqref="A10"/>
      <selection pane="bottomLeft" activeCell="A9" sqref="A9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2" width="12.7109375" style="4" customWidth="1"/>
    <col min="23" max="23" width="1.7109375" style="4" customWidth="1"/>
    <col min="24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16384" width="11.42578125" style="7"/>
  </cols>
  <sheetData>
    <row r="2" spans="1:45" ht="12.75" x14ac:dyDescent="0.2">
      <c r="A2" s="82" t="s">
        <v>51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</row>
    <row r="3" spans="1:45" ht="12.75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</row>
    <row r="4" spans="1:45" ht="12.75" x14ac:dyDescent="0.2">
      <c r="A4" s="82" t="s">
        <v>93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</row>
    <row r="5" spans="1:45" ht="13.5" thickBot="1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</row>
    <row r="6" spans="1:45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</row>
    <row r="7" spans="1:45" ht="30" customHeight="1" thickBot="1" x14ac:dyDescent="0.3">
      <c r="A7" s="13"/>
      <c r="B7" s="13"/>
      <c r="C7" s="13"/>
      <c r="D7" s="14"/>
      <c r="E7" s="14"/>
      <c r="F7" s="84" t="s">
        <v>21</v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</row>
    <row r="8" spans="1:45" ht="50.1" customHeight="1" thickBot="1" x14ac:dyDescent="0.25">
      <c r="A8" s="85" t="s">
        <v>3</v>
      </c>
      <c r="B8" s="85"/>
      <c r="C8" s="85"/>
      <c r="D8" s="85"/>
      <c r="E8" s="11"/>
      <c r="F8" s="10" t="s">
        <v>4</v>
      </c>
      <c r="G8" s="16"/>
      <c r="H8" s="16"/>
      <c r="I8" s="16"/>
      <c r="J8" s="10" t="s">
        <v>5</v>
      </c>
      <c r="K8" s="10" t="s">
        <v>22</v>
      </c>
      <c r="L8" s="10" t="s">
        <v>23</v>
      </c>
      <c r="M8" s="16"/>
      <c r="N8" s="10" t="s">
        <v>7</v>
      </c>
      <c r="O8" s="16"/>
      <c r="P8" s="16"/>
      <c r="Q8" s="16"/>
      <c r="R8" s="10" t="s">
        <v>10</v>
      </c>
      <c r="S8" s="10" t="s">
        <v>9</v>
      </c>
      <c r="T8" s="10" t="s">
        <v>24</v>
      </c>
      <c r="U8" s="10" t="s">
        <v>25</v>
      </c>
      <c r="V8" s="10" t="s">
        <v>52</v>
      </c>
      <c r="W8" s="16"/>
      <c r="X8" s="10" t="s">
        <v>43</v>
      </c>
      <c r="Y8" s="10" t="s">
        <v>53</v>
      </c>
      <c r="Z8" s="10" t="s">
        <v>44</v>
      </c>
      <c r="AA8" s="10" t="s">
        <v>54</v>
      </c>
      <c r="AB8" s="10" t="s">
        <v>55</v>
      </c>
      <c r="AC8" s="10" t="s">
        <v>11</v>
      </c>
      <c r="AD8" s="10" t="s">
        <v>46</v>
      </c>
      <c r="AE8" s="16"/>
      <c r="AF8" s="10" t="s">
        <v>15</v>
      </c>
      <c r="AG8" s="16"/>
      <c r="AH8" s="16"/>
      <c r="AI8" s="16"/>
      <c r="AJ8" s="10" t="s">
        <v>16</v>
      </c>
      <c r="AK8" s="17"/>
      <c r="AL8" s="17"/>
      <c r="AM8" s="17"/>
      <c r="AN8" s="10" t="s">
        <v>17</v>
      </c>
      <c r="AO8" s="17"/>
      <c r="AP8" s="10" t="s">
        <v>18</v>
      </c>
    </row>
    <row r="9" spans="1:45" ht="20.100000000000001" customHeight="1" x14ac:dyDescent="0.2">
      <c r="AQ9" s="40"/>
      <c r="AR9" s="40"/>
      <c r="AS9" s="40"/>
    </row>
    <row r="10" spans="1:45" ht="20.100000000000001" customHeight="1" x14ac:dyDescent="0.2">
      <c r="A10" s="2"/>
      <c r="B10" s="6" t="s">
        <v>94</v>
      </c>
      <c r="AQ10"/>
      <c r="AR10"/>
      <c r="AS10"/>
    </row>
    <row r="11" spans="1:45" ht="20.100000000000001" customHeight="1" x14ac:dyDescent="0.2">
      <c r="A11" s="45"/>
      <c r="B11" s="46"/>
      <c r="C11" s="3" t="s">
        <v>95</v>
      </c>
      <c r="AQ11"/>
      <c r="AR11"/>
      <c r="AS11"/>
    </row>
    <row r="12" spans="1:45" ht="20.100000000000001" customHeight="1" x14ac:dyDescent="0.2">
      <c r="D12" s="2" t="s">
        <v>96</v>
      </c>
      <c r="F12" s="39">
        <v>0</v>
      </c>
      <c r="G12" s="39"/>
      <c r="H12" s="39"/>
      <c r="I12" s="39"/>
      <c r="J12" s="39">
        <v>0</v>
      </c>
      <c r="K12" s="39">
        <v>0</v>
      </c>
      <c r="L12" s="39">
        <v>0</v>
      </c>
      <c r="M12" s="39"/>
      <c r="N12" s="39">
        <v>0</v>
      </c>
      <c r="O12" s="39"/>
      <c r="P12" s="39"/>
      <c r="Q12" s="39"/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/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/>
      <c r="AF12" s="39">
        <v>0</v>
      </c>
      <c r="AG12" s="39"/>
      <c r="AH12" s="39"/>
      <c r="AI12" s="39"/>
      <c r="AJ12" s="39">
        <v>0</v>
      </c>
      <c r="AK12" s="39"/>
      <c r="AL12" s="39"/>
      <c r="AM12" s="39"/>
      <c r="AN12" s="39">
        <v>0</v>
      </c>
      <c r="AO12" s="39"/>
      <c r="AP12" s="39">
        <v>0</v>
      </c>
      <c r="AQ12" s="40"/>
      <c r="AR12" s="40"/>
      <c r="AS12" s="40"/>
    </row>
    <row r="13" spans="1:45" ht="20.100000000000001" customHeight="1" x14ac:dyDescent="0.2">
      <c r="D13" s="47" t="s">
        <v>97</v>
      </c>
      <c r="F13" s="48">
        <v>0</v>
      </c>
      <c r="G13" s="49"/>
      <c r="H13" s="49"/>
      <c r="I13" s="49"/>
      <c r="J13" s="48">
        <v>0</v>
      </c>
      <c r="K13" s="48">
        <v>0</v>
      </c>
      <c r="L13" s="48">
        <v>0</v>
      </c>
      <c r="M13" s="49"/>
      <c r="N13" s="48">
        <v>0</v>
      </c>
      <c r="O13" s="49"/>
      <c r="P13" s="49"/>
      <c r="Q13" s="49"/>
      <c r="R13" s="48">
        <v>0</v>
      </c>
      <c r="S13" s="48">
        <v>0</v>
      </c>
      <c r="T13" s="48">
        <v>0</v>
      </c>
      <c r="U13" s="48">
        <v>0</v>
      </c>
      <c r="V13" s="48">
        <v>0</v>
      </c>
      <c r="W13" s="49"/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9"/>
      <c r="AF13" s="48">
        <v>0</v>
      </c>
      <c r="AG13" s="49"/>
      <c r="AH13" s="49"/>
      <c r="AI13" s="49"/>
      <c r="AJ13" s="48">
        <v>0</v>
      </c>
      <c r="AK13" s="49"/>
      <c r="AL13" s="49"/>
      <c r="AM13" s="49"/>
      <c r="AN13" s="48">
        <v>0</v>
      </c>
      <c r="AO13" s="49"/>
      <c r="AP13" s="48">
        <v>0</v>
      </c>
      <c r="AQ13" s="40"/>
      <c r="AR13" s="40"/>
      <c r="AS13" s="40"/>
    </row>
    <row r="14" spans="1:45" ht="20.100000000000001" customHeight="1" x14ac:dyDescent="0.2">
      <c r="D14" s="2" t="s">
        <v>98</v>
      </c>
      <c r="F14" s="39">
        <v>0</v>
      </c>
      <c r="G14" s="39"/>
      <c r="H14" s="39"/>
      <c r="I14" s="39"/>
      <c r="J14" s="39">
        <v>0</v>
      </c>
      <c r="K14" s="39">
        <v>0</v>
      </c>
      <c r="L14" s="39">
        <v>0</v>
      </c>
      <c r="M14" s="39"/>
      <c r="N14" s="39">
        <v>0</v>
      </c>
      <c r="O14" s="39"/>
      <c r="P14" s="39"/>
      <c r="Q14" s="39"/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/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/>
      <c r="AF14" s="39">
        <v>0</v>
      </c>
      <c r="AG14" s="39"/>
      <c r="AH14" s="39"/>
      <c r="AI14" s="39"/>
      <c r="AJ14" s="39">
        <v>0</v>
      </c>
      <c r="AK14" s="39"/>
      <c r="AL14" s="39"/>
      <c r="AM14" s="39"/>
      <c r="AN14" s="39">
        <v>0</v>
      </c>
      <c r="AO14" s="39"/>
      <c r="AP14" s="39">
        <v>0</v>
      </c>
      <c r="AQ14" s="40"/>
      <c r="AR14" s="40"/>
      <c r="AS14" s="40"/>
    </row>
    <row r="15" spans="1:45" ht="20.100000000000001" customHeight="1" x14ac:dyDescent="0.2">
      <c r="D15" s="47" t="s">
        <v>99</v>
      </c>
      <c r="F15" s="48">
        <v>0</v>
      </c>
      <c r="G15" s="49"/>
      <c r="H15" s="49"/>
      <c r="I15" s="49"/>
      <c r="J15" s="48">
        <v>0</v>
      </c>
      <c r="K15" s="48">
        <v>0</v>
      </c>
      <c r="L15" s="48">
        <v>0</v>
      </c>
      <c r="M15" s="49"/>
      <c r="N15" s="48">
        <v>0</v>
      </c>
      <c r="O15" s="49"/>
      <c r="P15" s="49"/>
      <c r="Q15" s="49"/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9"/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9"/>
      <c r="AF15" s="48">
        <v>0</v>
      </c>
      <c r="AG15" s="49"/>
      <c r="AH15" s="49"/>
      <c r="AI15" s="49"/>
      <c r="AJ15" s="48">
        <v>0</v>
      </c>
      <c r="AK15" s="49"/>
      <c r="AL15" s="49"/>
      <c r="AM15" s="49"/>
      <c r="AN15" s="48">
        <v>0</v>
      </c>
      <c r="AO15" s="49"/>
      <c r="AP15" s="48">
        <v>0</v>
      </c>
      <c r="AQ15" s="40"/>
      <c r="AR15" s="40"/>
      <c r="AS15" s="40"/>
    </row>
    <row r="16" spans="1:45" ht="20.100000000000001" customHeight="1" x14ac:dyDescent="0.2">
      <c r="D16" s="2" t="s">
        <v>100</v>
      </c>
      <c r="F16" s="39">
        <v>0</v>
      </c>
      <c r="G16" s="39"/>
      <c r="H16" s="39"/>
      <c r="I16" s="39"/>
      <c r="J16" s="39">
        <v>0</v>
      </c>
      <c r="K16" s="39">
        <v>0</v>
      </c>
      <c r="L16" s="39">
        <v>0</v>
      </c>
      <c r="M16" s="39"/>
      <c r="N16" s="39">
        <v>0</v>
      </c>
      <c r="O16" s="39"/>
      <c r="P16" s="39"/>
      <c r="Q16" s="39"/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/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/>
      <c r="AF16" s="39">
        <v>0</v>
      </c>
      <c r="AG16" s="39"/>
      <c r="AH16" s="39"/>
      <c r="AI16" s="39"/>
      <c r="AJ16" s="39">
        <v>0</v>
      </c>
      <c r="AK16" s="39"/>
      <c r="AL16" s="39"/>
      <c r="AM16" s="39"/>
      <c r="AN16" s="39">
        <v>0</v>
      </c>
      <c r="AO16" s="39"/>
      <c r="AP16" s="39">
        <v>0</v>
      </c>
      <c r="AQ16" s="40"/>
      <c r="AR16" s="40"/>
      <c r="AS16" s="40"/>
    </row>
    <row r="17" spans="1:45" ht="20.100000000000001" customHeight="1" x14ac:dyDescent="0.2">
      <c r="D17" s="47" t="s">
        <v>101</v>
      </c>
      <c r="F17" s="48">
        <v>0</v>
      </c>
      <c r="G17" s="49"/>
      <c r="H17" s="49"/>
      <c r="I17" s="49"/>
      <c r="J17" s="48">
        <v>0</v>
      </c>
      <c r="K17" s="48">
        <v>0</v>
      </c>
      <c r="L17" s="48">
        <v>0</v>
      </c>
      <c r="M17" s="49"/>
      <c r="N17" s="48">
        <v>0</v>
      </c>
      <c r="O17" s="49"/>
      <c r="P17" s="49"/>
      <c r="Q17" s="49"/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9"/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9"/>
      <c r="AF17" s="48">
        <v>0</v>
      </c>
      <c r="AG17" s="49"/>
      <c r="AH17" s="49"/>
      <c r="AI17" s="49"/>
      <c r="AJ17" s="48">
        <v>0</v>
      </c>
      <c r="AK17" s="49"/>
      <c r="AL17" s="49"/>
      <c r="AM17" s="49"/>
      <c r="AN17" s="48">
        <v>0</v>
      </c>
      <c r="AO17" s="49"/>
      <c r="AP17" s="48">
        <v>0</v>
      </c>
      <c r="AQ17" s="40"/>
      <c r="AR17" s="40"/>
      <c r="AS17" s="40"/>
    </row>
    <row r="18" spans="1:45" ht="20.100000000000001" customHeight="1" x14ac:dyDescent="0.2">
      <c r="D18" s="2" t="s">
        <v>102</v>
      </c>
      <c r="F18" s="39">
        <v>0</v>
      </c>
      <c r="G18" s="39"/>
      <c r="H18" s="39"/>
      <c r="I18" s="39"/>
      <c r="J18" s="39">
        <v>0</v>
      </c>
      <c r="K18" s="39">
        <v>0</v>
      </c>
      <c r="L18" s="39">
        <v>0</v>
      </c>
      <c r="M18" s="39"/>
      <c r="N18" s="39">
        <v>0</v>
      </c>
      <c r="O18" s="39"/>
      <c r="P18" s="39"/>
      <c r="Q18" s="39"/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/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/>
      <c r="AF18" s="39">
        <v>0</v>
      </c>
      <c r="AG18" s="39"/>
      <c r="AH18" s="39"/>
      <c r="AI18" s="39"/>
      <c r="AJ18" s="39">
        <v>0</v>
      </c>
      <c r="AK18" s="39"/>
      <c r="AL18" s="39"/>
      <c r="AM18" s="39"/>
      <c r="AN18" s="39">
        <v>0</v>
      </c>
      <c r="AO18" s="39"/>
      <c r="AP18" s="39">
        <v>0</v>
      </c>
      <c r="AQ18" s="40"/>
      <c r="AR18" s="40"/>
      <c r="AS18" s="40"/>
    </row>
    <row r="19" spans="1:45" ht="20.100000000000001" customHeight="1" x14ac:dyDescent="0.2">
      <c r="D19" s="47" t="s">
        <v>103</v>
      </c>
      <c r="F19" s="48">
        <v>0</v>
      </c>
      <c r="G19" s="49"/>
      <c r="H19" s="49"/>
      <c r="I19" s="49"/>
      <c r="J19" s="48">
        <v>0</v>
      </c>
      <c r="K19" s="48">
        <v>0</v>
      </c>
      <c r="L19" s="48">
        <v>0</v>
      </c>
      <c r="M19" s="49"/>
      <c r="N19" s="48">
        <v>0</v>
      </c>
      <c r="O19" s="49"/>
      <c r="P19" s="49"/>
      <c r="Q19" s="49"/>
      <c r="R19" s="48">
        <v>0</v>
      </c>
      <c r="S19" s="48">
        <v>0</v>
      </c>
      <c r="T19" s="48">
        <v>0</v>
      </c>
      <c r="U19" s="48">
        <v>0</v>
      </c>
      <c r="V19" s="48">
        <v>0</v>
      </c>
      <c r="W19" s="49"/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9"/>
      <c r="AF19" s="48">
        <v>0</v>
      </c>
      <c r="AG19" s="49"/>
      <c r="AH19" s="49"/>
      <c r="AI19" s="49"/>
      <c r="AJ19" s="48">
        <v>0</v>
      </c>
      <c r="AK19" s="49"/>
      <c r="AL19" s="49"/>
      <c r="AM19" s="49"/>
      <c r="AN19" s="48">
        <v>0</v>
      </c>
      <c r="AO19" s="49"/>
      <c r="AP19" s="48">
        <v>0</v>
      </c>
      <c r="AQ19" s="40"/>
      <c r="AR19" s="40"/>
      <c r="AS19" s="40"/>
    </row>
    <row r="20" spans="1:45" ht="20.100000000000001" customHeight="1" x14ac:dyDescent="0.2">
      <c r="D20" s="2" t="s">
        <v>104</v>
      </c>
      <c r="F20" s="39">
        <v>0</v>
      </c>
      <c r="G20" s="39"/>
      <c r="H20" s="39"/>
      <c r="I20" s="39"/>
      <c r="J20" s="39">
        <v>0</v>
      </c>
      <c r="K20" s="39">
        <v>0</v>
      </c>
      <c r="L20" s="39">
        <v>0</v>
      </c>
      <c r="M20" s="39"/>
      <c r="N20" s="39">
        <v>0</v>
      </c>
      <c r="O20" s="39"/>
      <c r="P20" s="39"/>
      <c r="Q20" s="39"/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/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/>
      <c r="AF20" s="39">
        <v>0</v>
      </c>
      <c r="AG20" s="39"/>
      <c r="AH20" s="39"/>
      <c r="AI20" s="39"/>
      <c r="AJ20" s="39">
        <v>0</v>
      </c>
      <c r="AK20" s="39"/>
      <c r="AL20" s="39"/>
      <c r="AM20" s="39"/>
      <c r="AN20" s="39">
        <v>0</v>
      </c>
      <c r="AO20" s="39"/>
      <c r="AP20" s="39">
        <v>0</v>
      </c>
      <c r="AQ20" s="40"/>
      <c r="AR20" s="40"/>
      <c r="AS20" s="40"/>
    </row>
    <row r="21" spans="1:45" ht="20.100000000000001" customHeight="1" x14ac:dyDescent="0.2">
      <c r="D21" s="47" t="s">
        <v>105</v>
      </c>
      <c r="F21" s="48">
        <v>0</v>
      </c>
      <c r="G21" s="49"/>
      <c r="H21" s="49"/>
      <c r="I21" s="49"/>
      <c r="J21" s="48">
        <v>0</v>
      </c>
      <c r="K21" s="48">
        <v>0</v>
      </c>
      <c r="L21" s="48">
        <v>0</v>
      </c>
      <c r="M21" s="49"/>
      <c r="N21" s="48">
        <v>0</v>
      </c>
      <c r="O21" s="49"/>
      <c r="P21" s="49"/>
      <c r="Q21" s="49"/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9"/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9"/>
      <c r="AF21" s="48">
        <v>0</v>
      </c>
      <c r="AG21" s="49"/>
      <c r="AH21" s="49"/>
      <c r="AI21" s="49"/>
      <c r="AJ21" s="48">
        <v>0</v>
      </c>
      <c r="AK21" s="49"/>
      <c r="AL21" s="49"/>
      <c r="AM21" s="49"/>
      <c r="AN21" s="48">
        <v>0</v>
      </c>
      <c r="AO21" s="49"/>
      <c r="AP21" s="48">
        <v>0</v>
      </c>
      <c r="AQ21" s="40"/>
      <c r="AR21" s="40"/>
      <c r="AS21" s="40"/>
    </row>
    <row r="22" spans="1:45" ht="20.100000000000001" customHeight="1" x14ac:dyDescent="0.2">
      <c r="D22" s="2" t="s">
        <v>106</v>
      </c>
      <c r="F22" s="39">
        <v>0</v>
      </c>
      <c r="G22" s="39"/>
      <c r="H22" s="39"/>
      <c r="I22" s="39"/>
      <c r="J22" s="39">
        <v>0</v>
      </c>
      <c r="K22" s="39">
        <v>0</v>
      </c>
      <c r="L22" s="39">
        <v>0</v>
      </c>
      <c r="M22" s="39"/>
      <c r="N22" s="39">
        <v>0</v>
      </c>
      <c r="O22" s="39"/>
      <c r="P22" s="39"/>
      <c r="Q22" s="39"/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/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/>
      <c r="AF22" s="39">
        <v>0</v>
      </c>
      <c r="AG22" s="39"/>
      <c r="AH22" s="39"/>
      <c r="AI22" s="39"/>
      <c r="AJ22" s="39">
        <v>0</v>
      </c>
      <c r="AK22" s="39"/>
      <c r="AL22" s="39"/>
      <c r="AM22" s="39"/>
      <c r="AN22" s="39">
        <v>0</v>
      </c>
      <c r="AO22" s="39"/>
      <c r="AP22" s="39">
        <v>0</v>
      </c>
      <c r="AQ22" s="40"/>
      <c r="AR22" s="40"/>
      <c r="AS22" s="40"/>
    </row>
    <row r="23" spans="1:45" ht="20.100000000000001" customHeight="1" x14ac:dyDescent="0.2">
      <c r="D23" s="47" t="s">
        <v>107</v>
      </c>
      <c r="F23" s="48">
        <v>0</v>
      </c>
      <c r="G23" s="49"/>
      <c r="H23" s="49"/>
      <c r="I23" s="49"/>
      <c r="J23" s="48">
        <v>0</v>
      </c>
      <c r="K23" s="48">
        <v>0</v>
      </c>
      <c r="L23" s="48">
        <v>0</v>
      </c>
      <c r="M23" s="49"/>
      <c r="N23" s="48">
        <v>0</v>
      </c>
      <c r="O23" s="49"/>
      <c r="P23" s="49"/>
      <c r="Q23" s="49"/>
      <c r="R23" s="48">
        <v>0</v>
      </c>
      <c r="S23" s="48">
        <v>0</v>
      </c>
      <c r="T23" s="48">
        <v>0</v>
      </c>
      <c r="U23" s="48">
        <v>0</v>
      </c>
      <c r="V23" s="48">
        <v>0</v>
      </c>
      <c r="W23" s="49"/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9"/>
      <c r="AF23" s="48">
        <v>0</v>
      </c>
      <c r="AG23" s="49"/>
      <c r="AH23" s="49"/>
      <c r="AI23" s="49"/>
      <c r="AJ23" s="48">
        <v>0</v>
      </c>
      <c r="AK23" s="49"/>
      <c r="AL23" s="49"/>
      <c r="AM23" s="49"/>
      <c r="AN23" s="48">
        <v>0</v>
      </c>
      <c r="AO23" s="49"/>
      <c r="AP23" s="48">
        <v>0</v>
      </c>
      <c r="AQ23" s="40"/>
      <c r="AR23" s="40"/>
      <c r="AS23" s="40"/>
    </row>
    <row r="24" spans="1:45" ht="20.100000000000001" customHeight="1" x14ac:dyDescent="0.2">
      <c r="D24" s="2" t="s">
        <v>108</v>
      </c>
      <c r="F24" s="39">
        <v>0</v>
      </c>
      <c r="G24" s="39"/>
      <c r="H24" s="39"/>
      <c r="I24" s="39"/>
      <c r="J24" s="39">
        <v>0</v>
      </c>
      <c r="K24" s="39">
        <v>0</v>
      </c>
      <c r="L24" s="39">
        <v>0</v>
      </c>
      <c r="M24" s="39"/>
      <c r="N24" s="39">
        <v>0</v>
      </c>
      <c r="O24" s="39"/>
      <c r="P24" s="39"/>
      <c r="Q24" s="39"/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/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/>
      <c r="AF24" s="39">
        <v>0</v>
      </c>
      <c r="AG24" s="39"/>
      <c r="AH24" s="39"/>
      <c r="AI24" s="39"/>
      <c r="AJ24" s="39">
        <v>0</v>
      </c>
      <c r="AK24" s="39"/>
      <c r="AL24" s="39"/>
      <c r="AM24" s="39"/>
      <c r="AN24" s="39">
        <v>0</v>
      </c>
      <c r="AO24" s="39"/>
      <c r="AP24" s="39">
        <v>0</v>
      </c>
      <c r="AQ24" s="40"/>
      <c r="AR24" s="40"/>
      <c r="AS24" s="40"/>
    </row>
    <row r="25" spans="1:45" ht="20.100000000000001" customHeight="1" x14ac:dyDescent="0.2">
      <c r="D25" s="47" t="s">
        <v>109</v>
      </c>
      <c r="F25" s="48">
        <v>0</v>
      </c>
      <c r="G25" s="49"/>
      <c r="H25" s="49"/>
      <c r="I25" s="49"/>
      <c r="J25" s="48">
        <v>0</v>
      </c>
      <c r="K25" s="48">
        <v>0</v>
      </c>
      <c r="L25" s="48">
        <v>0</v>
      </c>
      <c r="M25" s="49"/>
      <c r="N25" s="48">
        <v>0</v>
      </c>
      <c r="O25" s="49"/>
      <c r="P25" s="49"/>
      <c r="Q25" s="49"/>
      <c r="R25" s="48">
        <v>0</v>
      </c>
      <c r="S25" s="48">
        <v>0</v>
      </c>
      <c r="T25" s="48">
        <v>0</v>
      </c>
      <c r="U25" s="48">
        <v>0</v>
      </c>
      <c r="V25" s="48">
        <v>0</v>
      </c>
      <c r="W25" s="49"/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9"/>
      <c r="AF25" s="48">
        <v>0</v>
      </c>
      <c r="AG25" s="49"/>
      <c r="AH25" s="49"/>
      <c r="AI25" s="49"/>
      <c r="AJ25" s="48">
        <v>0</v>
      </c>
      <c r="AK25" s="49"/>
      <c r="AL25" s="49"/>
      <c r="AM25" s="49"/>
      <c r="AN25" s="48">
        <v>0</v>
      </c>
      <c r="AO25" s="49"/>
      <c r="AP25" s="48">
        <v>0</v>
      </c>
      <c r="AQ25" s="40"/>
      <c r="AR25" s="40"/>
      <c r="AS25" s="40"/>
    </row>
    <row r="26" spans="1:45" ht="20.100000000000001" customHeight="1" x14ac:dyDescent="0.2">
      <c r="D26" s="50" t="s">
        <v>110</v>
      </c>
      <c r="F26" s="49">
        <v>0</v>
      </c>
      <c r="G26" s="49"/>
      <c r="H26" s="49"/>
      <c r="I26" s="49"/>
      <c r="J26" s="49">
        <v>0</v>
      </c>
      <c r="K26" s="49">
        <v>0</v>
      </c>
      <c r="L26" s="49">
        <v>0</v>
      </c>
      <c r="M26" s="49"/>
      <c r="N26" s="49">
        <v>0</v>
      </c>
      <c r="O26" s="49"/>
      <c r="P26" s="49"/>
      <c r="Q26" s="49"/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/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/>
      <c r="AF26" s="49">
        <v>0</v>
      </c>
      <c r="AG26" s="49"/>
      <c r="AH26" s="49"/>
      <c r="AI26" s="49"/>
      <c r="AJ26" s="49">
        <v>0</v>
      </c>
      <c r="AK26" s="49"/>
      <c r="AL26" s="49"/>
      <c r="AM26" s="49"/>
      <c r="AN26" s="49">
        <v>0</v>
      </c>
      <c r="AO26" s="49"/>
      <c r="AP26" s="49">
        <v>0</v>
      </c>
      <c r="AQ26" s="40"/>
      <c r="AR26" s="40"/>
      <c r="AS26" s="40"/>
    </row>
    <row r="27" spans="1:45" ht="20.100000000000001" customHeight="1" x14ac:dyDescent="0.2">
      <c r="D27" s="47" t="s">
        <v>111</v>
      </c>
      <c r="F27" s="48">
        <v>0</v>
      </c>
      <c r="G27" s="49"/>
      <c r="H27" s="49"/>
      <c r="I27" s="49"/>
      <c r="J27" s="48">
        <v>0</v>
      </c>
      <c r="K27" s="48">
        <v>0</v>
      </c>
      <c r="L27" s="48">
        <v>0</v>
      </c>
      <c r="M27" s="49"/>
      <c r="N27" s="48">
        <v>0</v>
      </c>
      <c r="O27" s="49"/>
      <c r="P27" s="49"/>
      <c r="Q27" s="49"/>
      <c r="R27" s="48">
        <v>0</v>
      </c>
      <c r="S27" s="48">
        <v>0</v>
      </c>
      <c r="T27" s="48">
        <v>0</v>
      </c>
      <c r="U27" s="48">
        <v>0</v>
      </c>
      <c r="V27" s="48">
        <v>0</v>
      </c>
      <c r="W27" s="49"/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9"/>
      <c r="AF27" s="48">
        <v>0</v>
      </c>
      <c r="AG27" s="49"/>
      <c r="AH27" s="49"/>
      <c r="AI27" s="49"/>
      <c r="AJ27" s="48">
        <v>0</v>
      </c>
      <c r="AK27" s="49"/>
      <c r="AL27" s="49"/>
      <c r="AM27" s="49"/>
      <c r="AN27" s="48">
        <v>0</v>
      </c>
      <c r="AO27" s="49"/>
      <c r="AP27" s="48">
        <v>0</v>
      </c>
      <c r="AQ27" s="40"/>
      <c r="AR27" s="40"/>
      <c r="AS27" s="40"/>
    </row>
    <row r="28" spans="1:45" ht="20.100000000000001" customHeight="1" x14ac:dyDescent="0.2"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40"/>
      <c r="AR28" s="40"/>
      <c r="AS28" s="40"/>
    </row>
    <row r="29" spans="1:45" s="1" customFormat="1" ht="20.100000000000001" customHeight="1" x14ac:dyDescent="0.25">
      <c r="A29" s="3"/>
      <c r="B29" s="6"/>
      <c r="C29" s="51" t="s">
        <v>112</v>
      </c>
      <c r="D29" s="52"/>
      <c r="E29" s="5"/>
      <c r="F29" s="53">
        <v>0</v>
      </c>
      <c r="G29" s="54"/>
      <c r="H29" s="54"/>
      <c r="I29" s="54"/>
      <c r="J29" s="53">
        <v>0</v>
      </c>
      <c r="K29" s="53">
        <v>0</v>
      </c>
      <c r="L29" s="53">
        <v>0</v>
      </c>
      <c r="M29" s="54"/>
      <c r="N29" s="53">
        <v>0</v>
      </c>
      <c r="O29" s="54"/>
      <c r="P29" s="54"/>
      <c r="Q29" s="54"/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4"/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4"/>
      <c r="AF29" s="53">
        <v>0</v>
      </c>
      <c r="AG29" s="54"/>
      <c r="AH29" s="54"/>
      <c r="AI29" s="54"/>
      <c r="AJ29" s="53">
        <v>0</v>
      </c>
      <c r="AK29" s="54"/>
      <c r="AL29" s="54"/>
      <c r="AM29" s="54"/>
      <c r="AN29" s="53">
        <v>0</v>
      </c>
      <c r="AO29" s="54"/>
      <c r="AP29" s="53">
        <v>0</v>
      </c>
      <c r="AQ29" s="40"/>
      <c r="AR29" s="40"/>
      <c r="AS29" s="40"/>
    </row>
    <row r="30" spans="1:45" ht="20.100000000000001" customHeight="1" x14ac:dyDescent="0.2"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40"/>
      <c r="AR30" s="40"/>
      <c r="AS30" s="40"/>
    </row>
    <row r="31" spans="1:45" ht="20.100000000000001" customHeight="1" x14ac:dyDescent="0.2">
      <c r="C31" s="3" t="s">
        <v>0</v>
      </c>
      <c r="F31" s="55"/>
      <c r="G31" s="55"/>
      <c r="H31" s="55"/>
      <c r="I31" s="55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40"/>
      <c r="AR31" s="40"/>
      <c r="AS31" s="40"/>
    </row>
    <row r="32" spans="1:45" ht="20.100000000000001" customHeight="1" x14ac:dyDescent="0.2">
      <c r="D32" s="2" t="s">
        <v>96</v>
      </c>
      <c r="F32" s="39">
        <v>0</v>
      </c>
      <c r="G32" s="39"/>
      <c r="H32" s="39"/>
      <c r="I32" s="39"/>
      <c r="J32" s="39">
        <v>0</v>
      </c>
      <c r="K32" s="39">
        <v>0</v>
      </c>
      <c r="L32" s="39">
        <v>0</v>
      </c>
      <c r="M32" s="39"/>
      <c r="N32" s="39">
        <v>0</v>
      </c>
      <c r="O32" s="39"/>
      <c r="P32" s="39"/>
      <c r="Q32" s="39"/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/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/>
      <c r="AF32" s="39">
        <v>0</v>
      </c>
      <c r="AG32" s="39"/>
      <c r="AH32" s="39"/>
      <c r="AI32" s="39"/>
      <c r="AJ32" s="39">
        <v>0</v>
      </c>
      <c r="AK32" s="39"/>
      <c r="AL32" s="39"/>
      <c r="AM32" s="39"/>
      <c r="AN32" s="39">
        <v>0</v>
      </c>
      <c r="AO32" s="39"/>
      <c r="AP32" s="39">
        <v>0</v>
      </c>
      <c r="AQ32" s="40"/>
      <c r="AR32" s="40"/>
      <c r="AS32" s="40"/>
    </row>
    <row r="33" spans="1:45" ht="20.100000000000001" customHeight="1" x14ac:dyDescent="0.2">
      <c r="D33" s="47" t="s">
        <v>97</v>
      </c>
      <c r="F33" s="48">
        <v>0</v>
      </c>
      <c r="G33" s="49"/>
      <c r="H33" s="49"/>
      <c r="I33" s="49"/>
      <c r="J33" s="48">
        <v>0</v>
      </c>
      <c r="K33" s="48">
        <v>0</v>
      </c>
      <c r="L33" s="48">
        <v>0</v>
      </c>
      <c r="M33" s="49"/>
      <c r="N33" s="48">
        <v>0</v>
      </c>
      <c r="O33" s="49"/>
      <c r="P33" s="49"/>
      <c r="Q33" s="49"/>
      <c r="R33" s="48">
        <v>0</v>
      </c>
      <c r="S33" s="48">
        <v>0</v>
      </c>
      <c r="T33" s="48">
        <v>0</v>
      </c>
      <c r="U33" s="48">
        <v>0</v>
      </c>
      <c r="V33" s="48">
        <v>0</v>
      </c>
      <c r="W33" s="49"/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9"/>
      <c r="AF33" s="48">
        <v>0</v>
      </c>
      <c r="AG33" s="49"/>
      <c r="AH33" s="49"/>
      <c r="AI33" s="49"/>
      <c r="AJ33" s="48">
        <v>0</v>
      </c>
      <c r="AK33" s="49"/>
      <c r="AL33" s="49"/>
      <c r="AM33" s="49"/>
      <c r="AN33" s="48">
        <v>0</v>
      </c>
      <c r="AO33" s="49"/>
      <c r="AP33" s="48">
        <v>0</v>
      </c>
      <c r="AQ33" s="40"/>
      <c r="AR33" s="40"/>
      <c r="AS33" s="40"/>
    </row>
    <row r="34" spans="1:45" ht="20.100000000000001" customHeight="1" x14ac:dyDescent="0.2">
      <c r="D34" s="2" t="s">
        <v>113</v>
      </c>
      <c r="F34" s="39">
        <v>0</v>
      </c>
      <c r="G34" s="39"/>
      <c r="H34" s="39"/>
      <c r="I34" s="39"/>
      <c r="J34" s="39">
        <v>0</v>
      </c>
      <c r="K34" s="39">
        <v>0</v>
      </c>
      <c r="L34" s="39">
        <v>0</v>
      </c>
      <c r="M34" s="39"/>
      <c r="N34" s="39">
        <v>0</v>
      </c>
      <c r="O34" s="39"/>
      <c r="P34" s="39"/>
      <c r="Q34" s="39"/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/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/>
      <c r="AF34" s="39">
        <v>0</v>
      </c>
      <c r="AG34" s="39"/>
      <c r="AH34" s="39"/>
      <c r="AI34" s="39"/>
      <c r="AJ34" s="39">
        <v>0</v>
      </c>
      <c r="AK34" s="39"/>
      <c r="AL34" s="39"/>
      <c r="AM34" s="39"/>
      <c r="AN34" s="39">
        <v>0</v>
      </c>
      <c r="AO34" s="39"/>
      <c r="AP34" s="39">
        <v>0</v>
      </c>
      <c r="AQ34" s="40"/>
      <c r="AR34" s="40"/>
      <c r="AS34" s="40"/>
    </row>
    <row r="35" spans="1:45" ht="20.100000000000001" customHeight="1" x14ac:dyDescent="0.2">
      <c r="D35" s="47" t="s">
        <v>114</v>
      </c>
      <c r="F35" s="48">
        <v>0</v>
      </c>
      <c r="G35" s="49"/>
      <c r="H35" s="49"/>
      <c r="I35" s="49"/>
      <c r="J35" s="48">
        <v>0</v>
      </c>
      <c r="K35" s="48">
        <v>0</v>
      </c>
      <c r="L35" s="48">
        <v>0</v>
      </c>
      <c r="M35" s="49"/>
      <c r="N35" s="48">
        <v>0</v>
      </c>
      <c r="O35" s="49"/>
      <c r="P35" s="49"/>
      <c r="Q35" s="49"/>
      <c r="R35" s="48">
        <v>0</v>
      </c>
      <c r="S35" s="48">
        <v>0</v>
      </c>
      <c r="T35" s="48">
        <v>0</v>
      </c>
      <c r="U35" s="48">
        <v>0</v>
      </c>
      <c r="V35" s="48">
        <v>0</v>
      </c>
      <c r="W35" s="49"/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9"/>
      <c r="AF35" s="48">
        <v>0</v>
      </c>
      <c r="AG35" s="49"/>
      <c r="AH35" s="49"/>
      <c r="AI35" s="49"/>
      <c r="AJ35" s="48">
        <v>0</v>
      </c>
      <c r="AK35" s="49"/>
      <c r="AL35" s="49"/>
      <c r="AM35" s="49"/>
      <c r="AN35" s="48">
        <v>0</v>
      </c>
      <c r="AO35" s="49"/>
      <c r="AP35" s="48">
        <v>0</v>
      </c>
      <c r="AQ35" s="40"/>
      <c r="AR35" s="40"/>
      <c r="AS35" s="40"/>
    </row>
    <row r="36" spans="1:45" ht="20.100000000000001" customHeight="1" x14ac:dyDescent="0.2">
      <c r="D36" s="2" t="s">
        <v>115</v>
      </c>
      <c r="F36" s="39">
        <v>0</v>
      </c>
      <c r="G36" s="39"/>
      <c r="H36" s="39"/>
      <c r="I36" s="39"/>
      <c r="J36" s="39">
        <v>0</v>
      </c>
      <c r="K36" s="39">
        <v>0</v>
      </c>
      <c r="L36" s="39">
        <v>0</v>
      </c>
      <c r="M36" s="39"/>
      <c r="N36" s="39">
        <v>0</v>
      </c>
      <c r="O36" s="39"/>
      <c r="P36" s="39"/>
      <c r="Q36" s="39"/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/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/>
      <c r="AF36" s="39">
        <v>0</v>
      </c>
      <c r="AG36" s="39"/>
      <c r="AH36" s="39"/>
      <c r="AI36" s="39"/>
      <c r="AJ36" s="39">
        <v>0</v>
      </c>
      <c r="AK36" s="39"/>
      <c r="AL36" s="39"/>
      <c r="AM36" s="39"/>
      <c r="AN36" s="39">
        <v>0</v>
      </c>
      <c r="AO36" s="39"/>
      <c r="AP36" s="39">
        <v>0</v>
      </c>
      <c r="AQ36" s="40"/>
      <c r="AR36" s="40"/>
      <c r="AS36" s="40"/>
    </row>
    <row r="37" spans="1:45" ht="20.100000000000001" customHeight="1" x14ac:dyDescent="0.2">
      <c r="D37" s="47" t="s">
        <v>116</v>
      </c>
      <c r="F37" s="48">
        <v>0</v>
      </c>
      <c r="G37" s="49"/>
      <c r="H37" s="49"/>
      <c r="I37" s="49"/>
      <c r="J37" s="48">
        <v>0</v>
      </c>
      <c r="K37" s="48">
        <v>0</v>
      </c>
      <c r="L37" s="48">
        <v>0</v>
      </c>
      <c r="M37" s="49"/>
      <c r="N37" s="48">
        <v>0</v>
      </c>
      <c r="O37" s="49"/>
      <c r="P37" s="49"/>
      <c r="Q37" s="49"/>
      <c r="R37" s="48">
        <v>0</v>
      </c>
      <c r="S37" s="48">
        <v>0</v>
      </c>
      <c r="T37" s="48">
        <v>0</v>
      </c>
      <c r="U37" s="48">
        <v>0</v>
      </c>
      <c r="V37" s="48">
        <v>0</v>
      </c>
      <c r="W37" s="49"/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9"/>
      <c r="AF37" s="48">
        <v>0</v>
      </c>
      <c r="AG37" s="49"/>
      <c r="AH37" s="49"/>
      <c r="AI37" s="49"/>
      <c r="AJ37" s="48">
        <v>0</v>
      </c>
      <c r="AK37" s="49"/>
      <c r="AL37" s="49"/>
      <c r="AM37" s="49"/>
      <c r="AN37" s="48">
        <v>0</v>
      </c>
      <c r="AO37" s="49"/>
      <c r="AP37" s="48">
        <v>0</v>
      </c>
      <c r="AQ37" s="40"/>
      <c r="AR37" s="40"/>
      <c r="AS37" s="40"/>
    </row>
    <row r="38" spans="1:45" ht="20.100000000000001" customHeight="1" x14ac:dyDescent="0.2">
      <c r="D38" s="2" t="s">
        <v>103</v>
      </c>
      <c r="F38" s="39">
        <v>0</v>
      </c>
      <c r="G38" s="39"/>
      <c r="H38" s="39"/>
      <c r="I38" s="39"/>
      <c r="J38" s="39">
        <v>0</v>
      </c>
      <c r="K38" s="39">
        <v>0</v>
      </c>
      <c r="L38" s="39">
        <v>0</v>
      </c>
      <c r="M38" s="39"/>
      <c r="N38" s="39">
        <v>0</v>
      </c>
      <c r="O38" s="39"/>
      <c r="P38" s="39"/>
      <c r="Q38" s="39"/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/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/>
      <c r="AF38" s="39">
        <v>0</v>
      </c>
      <c r="AG38" s="39"/>
      <c r="AH38" s="39"/>
      <c r="AI38" s="39"/>
      <c r="AJ38" s="39">
        <v>0</v>
      </c>
      <c r="AK38" s="39"/>
      <c r="AL38" s="39"/>
      <c r="AM38" s="39"/>
      <c r="AN38" s="39">
        <v>0</v>
      </c>
      <c r="AO38" s="39"/>
      <c r="AP38" s="39">
        <v>0</v>
      </c>
      <c r="AQ38" s="40"/>
      <c r="AR38" s="40"/>
      <c r="AS38" s="40"/>
    </row>
    <row r="39" spans="1:45" ht="20.100000000000001" customHeight="1" x14ac:dyDescent="0.2">
      <c r="D39" s="47" t="s">
        <v>104</v>
      </c>
      <c r="F39" s="48">
        <v>0</v>
      </c>
      <c r="G39" s="49"/>
      <c r="H39" s="49"/>
      <c r="I39" s="49"/>
      <c r="J39" s="48">
        <v>0</v>
      </c>
      <c r="K39" s="48">
        <v>0</v>
      </c>
      <c r="L39" s="48">
        <v>0</v>
      </c>
      <c r="M39" s="49"/>
      <c r="N39" s="48">
        <v>0</v>
      </c>
      <c r="O39" s="49"/>
      <c r="P39" s="49"/>
      <c r="Q39" s="49"/>
      <c r="R39" s="48">
        <v>0</v>
      </c>
      <c r="S39" s="48">
        <v>0</v>
      </c>
      <c r="T39" s="48">
        <v>0</v>
      </c>
      <c r="U39" s="48">
        <v>0</v>
      </c>
      <c r="V39" s="48">
        <v>0</v>
      </c>
      <c r="W39" s="49"/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9"/>
      <c r="AF39" s="48">
        <v>0</v>
      </c>
      <c r="AG39" s="49"/>
      <c r="AH39" s="49"/>
      <c r="AI39" s="49"/>
      <c r="AJ39" s="48">
        <v>0</v>
      </c>
      <c r="AK39" s="49"/>
      <c r="AL39" s="49"/>
      <c r="AM39" s="49"/>
      <c r="AN39" s="48">
        <v>0</v>
      </c>
      <c r="AO39" s="49"/>
      <c r="AP39" s="48">
        <v>0</v>
      </c>
      <c r="AQ39" s="40"/>
      <c r="AR39" s="40"/>
      <c r="AS39" s="40"/>
    </row>
    <row r="40" spans="1:45" ht="20.100000000000001" customHeight="1" x14ac:dyDescent="0.2">
      <c r="D40" s="2" t="s">
        <v>117</v>
      </c>
      <c r="F40" s="39">
        <v>0</v>
      </c>
      <c r="G40" s="39"/>
      <c r="H40" s="39"/>
      <c r="I40" s="39"/>
      <c r="J40" s="39">
        <v>0</v>
      </c>
      <c r="K40" s="39">
        <v>0</v>
      </c>
      <c r="L40" s="39">
        <v>0</v>
      </c>
      <c r="M40" s="39"/>
      <c r="N40" s="39">
        <v>0</v>
      </c>
      <c r="O40" s="39"/>
      <c r="P40" s="39"/>
      <c r="Q40" s="39"/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/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/>
      <c r="AF40" s="39">
        <v>0</v>
      </c>
      <c r="AG40" s="39"/>
      <c r="AH40" s="39"/>
      <c r="AI40" s="39"/>
      <c r="AJ40" s="39">
        <v>0</v>
      </c>
      <c r="AK40" s="39"/>
      <c r="AL40" s="39"/>
      <c r="AM40" s="39"/>
      <c r="AN40" s="39">
        <v>0</v>
      </c>
      <c r="AO40" s="39"/>
      <c r="AP40" s="39">
        <v>0</v>
      </c>
      <c r="AQ40" s="40"/>
      <c r="AR40" s="40"/>
      <c r="AS40" s="40"/>
    </row>
    <row r="41" spans="1:45" ht="20.100000000000001" customHeight="1" x14ac:dyDescent="0.2">
      <c r="D41" s="47" t="s">
        <v>106</v>
      </c>
      <c r="F41" s="48">
        <v>0</v>
      </c>
      <c r="G41" s="49"/>
      <c r="H41" s="49"/>
      <c r="I41" s="49"/>
      <c r="J41" s="48">
        <v>0</v>
      </c>
      <c r="K41" s="48">
        <v>0</v>
      </c>
      <c r="L41" s="48">
        <v>0</v>
      </c>
      <c r="M41" s="49"/>
      <c r="N41" s="48">
        <v>0</v>
      </c>
      <c r="O41" s="49"/>
      <c r="P41" s="49"/>
      <c r="Q41" s="49"/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9"/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9"/>
      <c r="AF41" s="48">
        <v>0</v>
      </c>
      <c r="AG41" s="49"/>
      <c r="AH41" s="49"/>
      <c r="AI41" s="49"/>
      <c r="AJ41" s="48">
        <v>0</v>
      </c>
      <c r="AK41" s="49"/>
      <c r="AL41" s="49"/>
      <c r="AM41" s="49"/>
      <c r="AN41" s="48">
        <v>0</v>
      </c>
      <c r="AO41" s="49"/>
      <c r="AP41" s="48">
        <v>0</v>
      </c>
      <c r="AQ41" s="40"/>
      <c r="AR41" s="40"/>
      <c r="AS41" s="40"/>
    </row>
    <row r="42" spans="1:45" ht="20.100000000000001" customHeight="1" x14ac:dyDescent="0.2">
      <c r="D42" s="2" t="s">
        <v>107</v>
      </c>
      <c r="F42" s="39">
        <v>0</v>
      </c>
      <c r="G42" s="39"/>
      <c r="H42" s="39"/>
      <c r="I42" s="39"/>
      <c r="J42" s="39">
        <v>0</v>
      </c>
      <c r="K42" s="39">
        <v>0</v>
      </c>
      <c r="L42" s="39">
        <v>0</v>
      </c>
      <c r="M42" s="39"/>
      <c r="N42" s="39">
        <v>0</v>
      </c>
      <c r="O42" s="39"/>
      <c r="P42" s="39"/>
      <c r="Q42" s="39"/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/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/>
      <c r="AF42" s="39">
        <v>0</v>
      </c>
      <c r="AG42" s="39"/>
      <c r="AH42" s="39"/>
      <c r="AI42" s="39"/>
      <c r="AJ42" s="39">
        <v>0</v>
      </c>
      <c r="AK42" s="39"/>
      <c r="AL42" s="39"/>
      <c r="AM42" s="39"/>
      <c r="AN42" s="39">
        <v>0</v>
      </c>
      <c r="AO42" s="39"/>
      <c r="AP42" s="39">
        <v>0</v>
      </c>
      <c r="AQ42" s="40"/>
      <c r="AR42" s="40"/>
      <c r="AS42" s="40"/>
    </row>
    <row r="43" spans="1:45" ht="20.100000000000001" customHeight="1" x14ac:dyDescent="0.2">
      <c r="D43" s="47" t="s">
        <v>108</v>
      </c>
      <c r="F43" s="48">
        <v>0</v>
      </c>
      <c r="G43" s="49"/>
      <c r="H43" s="49"/>
      <c r="I43" s="49"/>
      <c r="J43" s="48">
        <v>0</v>
      </c>
      <c r="K43" s="48">
        <v>0</v>
      </c>
      <c r="L43" s="48">
        <v>0</v>
      </c>
      <c r="M43" s="49"/>
      <c r="N43" s="48">
        <v>0</v>
      </c>
      <c r="O43" s="49"/>
      <c r="P43" s="49"/>
      <c r="Q43" s="49"/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9"/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9"/>
      <c r="AF43" s="48">
        <v>0</v>
      </c>
      <c r="AG43" s="49"/>
      <c r="AH43" s="49"/>
      <c r="AI43" s="49"/>
      <c r="AJ43" s="48">
        <v>0</v>
      </c>
      <c r="AK43" s="49"/>
      <c r="AL43" s="49"/>
      <c r="AM43" s="49"/>
      <c r="AN43" s="48">
        <v>0</v>
      </c>
      <c r="AO43" s="49"/>
      <c r="AP43" s="48">
        <v>0</v>
      </c>
      <c r="AQ43" s="40"/>
      <c r="AR43" s="40"/>
      <c r="AS43" s="40"/>
    </row>
    <row r="44" spans="1:45" ht="20.100000000000001" customHeight="1" x14ac:dyDescent="0.2">
      <c r="D44" s="2" t="s">
        <v>109</v>
      </c>
      <c r="F44" s="39">
        <v>0</v>
      </c>
      <c r="G44" s="39"/>
      <c r="H44" s="39"/>
      <c r="I44" s="39"/>
      <c r="J44" s="39">
        <v>0</v>
      </c>
      <c r="K44" s="39">
        <v>0</v>
      </c>
      <c r="L44" s="39">
        <v>0</v>
      </c>
      <c r="M44" s="39"/>
      <c r="N44" s="39">
        <v>0</v>
      </c>
      <c r="O44" s="39"/>
      <c r="P44" s="39"/>
      <c r="Q44" s="39"/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/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/>
      <c r="AF44" s="39">
        <v>0</v>
      </c>
      <c r="AG44" s="39"/>
      <c r="AH44" s="39"/>
      <c r="AI44" s="39"/>
      <c r="AJ44" s="39">
        <v>0</v>
      </c>
      <c r="AK44" s="39"/>
      <c r="AL44" s="39"/>
      <c r="AM44" s="39"/>
      <c r="AN44" s="39">
        <v>0</v>
      </c>
      <c r="AO44" s="39"/>
      <c r="AP44" s="39">
        <v>0</v>
      </c>
      <c r="AQ44" s="40"/>
      <c r="AR44" s="40"/>
      <c r="AS44" s="40"/>
    </row>
    <row r="45" spans="1:45" ht="20.100000000000001" customHeight="1" x14ac:dyDescent="0.2">
      <c r="D45" s="47" t="s">
        <v>118</v>
      </c>
      <c r="F45" s="48">
        <v>0</v>
      </c>
      <c r="G45" s="49"/>
      <c r="H45" s="49"/>
      <c r="I45" s="49"/>
      <c r="J45" s="48">
        <v>0</v>
      </c>
      <c r="K45" s="48">
        <v>0</v>
      </c>
      <c r="L45" s="48">
        <v>0</v>
      </c>
      <c r="M45" s="49"/>
      <c r="N45" s="48">
        <v>0</v>
      </c>
      <c r="O45" s="49"/>
      <c r="P45" s="49"/>
      <c r="Q45" s="49"/>
      <c r="R45" s="48">
        <v>0</v>
      </c>
      <c r="S45" s="48">
        <v>0</v>
      </c>
      <c r="T45" s="48">
        <v>0</v>
      </c>
      <c r="U45" s="48">
        <v>0</v>
      </c>
      <c r="V45" s="48">
        <v>0</v>
      </c>
      <c r="W45" s="49"/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9"/>
      <c r="AF45" s="48">
        <v>0</v>
      </c>
      <c r="AG45" s="49"/>
      <c r="AH45" s="49"/>
      <c r="AI45" s="49"/>
      <c r="AJ45" s="48">
        <v>0</v>
      </c>
      <c r="AK45" s="49"/>
      <c r="AL45" s="49"/>
      <c r="AM45" s="49"/>
      <c r="AN45" s="48">
        <v>0</v>
      </c>
      <c r="AO45" s="49"/>
      <c r="AP45" s="48">
        <v>0</v>
      </c>
      <c r="AQ45" s="40"/>
      <c r="AR45" s="40"/>
      <c r="AS45" s="40"/>
    </row>
    <row r="46" spans="1:45" ht="20.100000000000001" customHeight="1" x14ac:dyDescent="0.2">
      <c r="D46" s="2" t="s">
        <v>119</v>
      </c>
      <c r="F46" s="39">
        <v>0</v>
      </c>
      <c r="G46" s="39"/>
      <c r="H46" s="39"/>
      <c r="I46" s="39"/>
      <c r="J46" s="39">
        <v>0</v>
      </c>
      <c r="K46" s="39">
        <v>0</v>
      </c>
      <c r="L46" s="39">
        <v>0</v>
      </c>
      <c r="M46" s="39"/>
      <c r="N46" s="39">
        <v>0</v>
      </c>
      <c r="O46" s="39"/>
      <c r="P46" s="39"/>
      <c r="Q46" s="39"/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/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/>
      <c r="AF46" s="39">
        <v>0</v>
      </c>
      <c r="AG46" s="39"/>
      <c r="AH46" s="39"/>
      <c r="AI46" s="39"/>
      <c r="AJ46" s="39">
        <v>0</v>
      </c>
      <c r="AK46" s="39"/>
      <c r="AL46" s="39"/>
      <c r="AM46" s="39"/>
      <c r="AN46" s="39">
        <v>0</v>
      </c>
      <c r="AO46" s="39"/>
      <c r="AP46" s="39">
        <v>0</v>
      </c>
      <c r="AQ46" s="40"/>
      <c r="AR46" s="40"/>
      <c r="AS46" s="40"/>
    </row>
    <row r="47" spans="1:45" ht="20.100000000000001" customHeight="1" x14ac:dyDescent="0.2"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40"/>
      <c r="AR47" s="40"/>
      <c r="AS47" s="40"/>
    </row>
    <row r="48" spans="1:45" s="1" customFormat="1" ht="20.100000000000001" customHeight="1" x14ac:dyDescent="0.25">
      <c r="A48" s="3"/>
      <c r="B48" s="6"/>
      <c r="C48" s="51" t="s">
        <v>120</v>
      </c>
      <c r="D48" s="52"/>
      <c r="E48" s="5"/>
      <c r="F48" s="53">
        <v>0</v>
      </c>
      <c r="G48" s="54"/>
      <c r="H48" s="54"/>
      <c r="I48" s="54"/>
      <c r="J48" s="53">
        <v>0</v>
      </c>
      <c r="K48" s="53">
        <v>0</v>
      </c>
      <c r="L48" s="53">
        <v>0</v>
      </c>
      <c r="M48" s="54"/>
      <c r="N48" s="53">
        <v>0</v>
      </c>
      <c r="O48" s="54"/>
      <c r="P48" s="54"/>
      <c r="Q48" s="54"/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4"/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4"/>
      <c r="AF48" s="53">
        <v>0</v>
      </c>
      <c r="AG48" s="54"/>
      <c r="AH48" s="54"/>
      <c r="AI48" s="54"/>
      <c r="AJ48" s="53">
        <v>0</v>
      </c>
      <c r="AK48" s="54"/>
      <c r="AL48" s="54"/>
      <c r="AM48" s="54"/>
      <c r="AN48" s="53">
        <v>0</v>
      </c>
      <c r="AO48" s="54"/>
      <c r="AP48" s="53">
        <v>0</v>
      </c>
      <c r="AQ48" s="40"/>
      <c r="AR48" s="40"/>
      <c r="AS48" s="40"/>
    </row>
    <row r="49" spans="3:45" ht="20.100000000000001" customHeight="1" x14ac:dyDescent="0.2"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40"/>
      <c r="AR49" s="40"/>
      <c r="AS49" s="40"/>
    </row>
    <row r="50" spans="3:45" ht="20.100000000000001" customHeight="1" x14ac:dyDescent="0.2">
      <c r="C50" s="3" t="s">
        <v>121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40"/>
      <c r="AR50" s="40"/>
      <c r="AS50" s="40"/>
    </row>
    <row r="51" spans="3:45" ht="20.100000000000001" customHeight="1" x14ac:dyDescent="0.2">
      <c r="D51" s="2" t="s">
        <v>122</v>
      </c>
      <c r="F51" s="39">
        <v>0</v>
      </c>
      <c r="G51" s="39"/>
      <c r="H51" s="39"/>
      <c r="I51" s="39"/>
      <c r="J51" s="39">
        <v>3</v>
      </c>
      <c r="K51" s="39">
        <v>1</v>
      </c>
      <c r="L51" s="39">
        <v>0</v>
      </c>
      <c r="M51" s="39"/>
      <c r="N51" s="39">
        <v>4</v>
      </c>
      <c r="O51" s="39"/>
      <c r="P51" s="39"/>
      <c r="Q51" s="39"/>
      <c r="R51" s="39">
        <v>0</v>
      </c>
      <c r="S51" s="39">
        <v>0</v>
      </c>
      <c r="T51" s="39">
        <v>3</v>
      </c>
      <c r="U51" s="39">
        <v>0</v>
      </c>
      <c r="V51" s="39">
        <v>0</v>
      </c>
      <c r="W51" s="39"/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/>
      <c r="AF51" s="39">
        <v>3</v>
      </c>
      <c r="AG51" s="39"/>
      <c r="AH51" s="39"/>
      <c r="AI51" s="39"/>
      <c r="AJ51" s="39">
        <v>1</v>
      </c>
      <c r="AK51" s="39"/>
      <c r="AL51" s="39"/>
      <c r="AM51" s="39"/>
      <c r="AN51" s="39">
        <v>0</v>
      </c>
      <c r="AO51" s="39"/>
      <c r="AP51" s="39">
        <v>0</v>
      </c>
      <c r="AQ51" s="40"/>
      <c r="AR51" s="40"/>
      <c r="AS51" s="40"/>
    </row>
    <row r="52" spans="3:45" ht="20.100000000000001" customHeight="1" x14ac:dyDescent="0.2">
      <c r="D52" s="47" t="s">
        <v>97</v>
      </c>
      <c r="F52" s="48">
        <v>0</v>
      </c>
      <c r="G52" s="49"/>
      <c r="H52" s="49"/>
      <c r="I52" s="49"/>
      <c r="J52" s="48">
        <v>3</v>
      </c>
      <c r="K52" s="48">
        <v>0</v>
      </c>
      <c r="L52" s="48">
        <v>0</v>
      </c>
      <c r="M52" s="49"/>
      <c r="N52" s="48">
        <v>3</v>
      </c>
      <c r="O52" s="49"/>
      <c r="P52" s="49"/>
      <c r="Q52" s="49"/>
      <c r="R52" s="48">
        <v>0</v>
      </c>
      <c r="S52" s="48">
        <v>0</v>
      </c>
      <c r="T52" s="48">
        <v>3</v>
      </c>
      <c r="U52" s="48">
        <v>0</v>
      </c>
      <c r="V52" s="48">
        <v>0</v>
      </c>
      <c r="W52" s="49"/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0</v>
      </c>
      <c r="AE52" s="49"/>
      <c r="AF52" s="48">
        <v>3</v>
      </c>
      <c r="AG52" s="49"/>
      <c r="AH52" s="49"/>
      <c r="AI52" s="49"/>
      <c r="AJ52" s="48">
        <v>0</v>
      </c>
      <c r="AK52" s="49"/>
      <c r="AL52" s="49"/>
      <c r="AM52" s="49"/>
      <c r="AN52" s="48">
        <v>0</v>
      </c>
      <c r="AO52" s="49"/>
      <c r="AP52" s="48">
        <v>0</v>
      </c>
      <c r="AQ52" s="40"/>
      <c r="AR52" s="40"/>
      <c r="AS52" s="40"/>
    </row>
    <row r="53" spans="3:45" ht="20.100000000000001" customHeight="1" x14ac:dyDescent="0.2">
      <c r="D53" s="2" t="s">
        <v>113</v>
      </c>
      <c r="F53" s="39">
        <v>0</v>
      </c>
      <c r="G53" s="39"/>
      <c r="H53" s="39"/>
      <c r="I53" s="39"/>
      <c r="J53" s="39">
        <v>3</v>
      </c>
      <c r="K53" s="39">
        <v>0</v>
      </c>
      <c r="L53" s="39">
        <v>0</v>
      </c>
      <c r="M53" s="39"/>
      <c r="N53" s="39">
        <v>3</v>
      </c>
      <c r="O53" s="39"/>
      <c r="P53" s="39"/>
      <c r="Q53" s="39"/>
      <c r="R53" s="39">
        <v>0</v>
      </c>
      <c r="S53" s="39">
        <v>0</v>
      </c>
      <c r="T53" s="39">
        <v>1</v>
      </c>
      <c r="U53" s="39">
        <v>0</v>
      </c>
      <c r="V53" s="39">
        <v>0</v>
      </c>
      <c r="W53" s="39"/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/>
      <c r="AF53" s="39">
        <v>1</v>
      </c>
      <c r="AG53" s="39"/>
      <c r="AH53" s="39"/>
      <c r="AI53" s="39"/>
      <c r="AJ53" s="39">
        <v>2</v>
      </c>
      <c r="AK53" s="39"/>
      <c r="AL53" s="39"/>
      <c r="AM53" s="39"/>
      <c r="AN53" s="39">
        <v>0</v>
      </c>
      <c r="AO53" s="39"/>
      <c r="AP53" s="39">
        <v>0</v>
      </c>
      <c r="AQ53" s="40"/>
      <c r="AR53" s="40"/>
      <c r="AS53" s="40"/>
    </row>
    <row r="54" spans="3:45" ht="20.100000000000001" customHeight="1" x14ac:dyDescent="0.2">
      <c r="D54" s="47" t="s">
        <v>99</v>
      </c>
      <c r="F54" s="48">
        <v>28</v>
      </c>
      <c r="G54" s="49"/>
      <c r="H54" s="49"/>
      <c r="I54" s="49"/>
      <c r="J54" s="48">
        <v>3</v>
      </c>
      <c r="K54" s="48">
        <v>0</v>
      </c>
      <c r="L54" s="48">
        <v>0</v>
      </c>
      <c r="M54" s="49"/>
      <c r="N54" s="48">
        <v>3</v>
      </c>
      <c r="O54" s="49"/>
      <c r="P54" s="49"/>
      <c r="Q54" s="49"/>
      <c r="R54" s="48">
        <v>0</v>
      </c>
      <c r="S54" s="48">
        <v>1</v>
      </c>
      <c r="T54" s="48">
        <v>0</v>
      </c>
      <c r="U54" s="48">
        <v>2</v>
      </c>
      <c r="V54" s="48">
        <v>0</v>
      </c>
      <c r="W54" s="49"/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9"/>
      <c r="AF54" s="48">
        <v>3</v>
      </c>
      <c r="AG54" s="49"/>
      <c r="AH54" s="49"/>
      <c r="AI54" s="49"/>
      <c r="AJ54" s="48">
        <v>28</v>
      </c>
      <c r="AK54" s="49"/>
      <c r="AL54" s="49"/>
      <c r="AM54" s="49"/>
      <c r="AN54" s="48">
        <v>0</v>
      </c>
      <c r="AO54" s="49"/>
      <c r="AP54" s="48">
        <v>0</v>
      </c>
      <c r="AQ54" s="40"/>
      <c r="AR54" s="40"/>
      <c r="AS54" s="40"/>
    </row>
    <row r="55" spans="3:45" ht="20.100000000000001" customHeight="1" x14ac:dyDescent="0.2">
      <c r="D55" s="2" t="s">
        <v>114</v>
      </c>
      <c r="F55" s="39">
        <v>1</v>
      </c>
      <c r="G55" s="39"/>
      <c r="H55" s="39"/>
      <c r="I55" s="39"/>
      <c r="J55" s="39">
        <v>3</v>
      </c>
      <c r="K55" s="39">
        <v>0</v>
      </c>
      <c r="L55" s="39">
        <v>0</v>
      </c>
      <c r="M55" s="39"/>
      <c r="N55" s="39">
        <v>3</v>
      </c>
      <c r="O55" s="39"/>
      <c r="P55" s="39"/>
      <c r="Q55" s="39"/>
      <c r="R55" s="39">
        <v>0</v>
      </c>
      <c r="S55" s="39">
        <v>3</v>
      </c>
      <c r="T55" s="39">
        <v>0</v>
      </c>
      <c r="U55" s="39">
        <v>0</v>
      </c>
      <c r="V55" s="39">
        <v>0</v>
      </c>
      <c r="W55" s="39"/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/>
      <c r="AF55" s="39">
        <v>3</v>
      </c>
      <c r="AG55" s="39"/>
      <c r="AH55" s="39"/>
      <c r="AI55" s="39"/>
      <c r="AJ55" s="39">
        <v>1</v>
      </c>
      <c r="AK55" s="39"/>
      <c r="AL55" s="39"/>
      <c r="AM55" s="39"/>
      <c r="AN55" s="39">
        <v>0</v>
      </c>
      <c r="AO55" s="39"/>
      <c r="AP55" s="39">
        <v>0</v>
      </c>
      <c r="AQ55" s="40"/>
      <c r="AR55" s="40"/>
      <c r="AS55" s="40"/>
    </row>
    <row r="56" spans="3:45" ht="20.100000000000001" customHeight="1" x14ac:dyDescent="0.2">
      <c r="D56" s="47" t="s">
        <v>115</v>
      </c>
      <c r="F56" s="48">
        <v>1</v>
      </c>
      <c r="G56" s="49"/>
      <c r="H56" s="49"/>
      <c r="I56" s="49"/>
      <c r="J56" s="48">
        <v>2</v>
      </c>
      <c r="K56" s="48">
        <v>0</v>
      </c>
      <c r="L56" s="48">
        <v>0</v>
      </c>
      <c r="M56" s="49"/>
      <c r="N56" s="48">
        <v>2</v>
      </c>
      <c r="O56" s="49"/>
      <c r="P56" s="49"/>
      <c r="Q56" s="49"/>
      <c r="R56" s="48">
        <v>0</v>
      </c>
      <c r="S56" s="48">
        <v>1</v>
      </c>
      <c r="T56" s="48">
        <v>0</v>
      </c>
      <c r="U56" s="48">
        <v>1</v>
      </c>
      <c r="V56" s="48">
        <v>0</v>
      </c>
      <c r="W56" s="49"/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E56" s="49"/>
      <c r="AF56" s="48">
        <v>2</v>
      </c>
      <c r="AG56" s="49"/>
      <c r="AH56" s="49"/>
      <c r="AI56" s="49"/>
      <c r="AJ56" s="48">
        <v>1</v>
      </c>
      <c r="AK56" s="49"/>
      <c r="AL56" s="49"/>
      <c r="AM56" s="49"/>
      <c r="AN56" s="48">
        <v>0</v>
      </c>
      <c r="AO56" s="49"/>
      <c r="AP56" s="48">
        <v>0</v>
      </c>
      <c r="AQ56" s="40"/>
      <c r="AR56" s="40"/>
      <c r="AS56" s="40"/>
    </row>
    <row r="57" spans="3:45" ht="20.100000000000001" customHeight="1" x14ac:dyDescent="0.2">
      <c r="D57" s="2" t="s">
        <v>102</v>
      </c>
      <c r="F57" s="39">
        <v>0</v>
      </c>
      <c r="G57" s="39"/>
      <c r="H57" s="39"/>
      <c r="I57" s="39"/>
      <c r="J57" s="39">
        <v>3</v>
      </c>
      <c r="K57" s="39">
        <v>1</v>
      </c>
      <c r="L57" s="39">
        <v>0</v>
      </c>
      <c r="M57" s="39"/>
      <c r="N57" s="39">
        <v>4</v>
      </c>
      <c r="O57" s="39"/>
      <c r="P57" s="39"/>
      <c r="Q57" s="39"/>
      <c r="R57" s="39">
        <v>0</v>
      </c>
      <c r="S57" s="39">
        <v>0</v>
      </c>
      <c r="T57" s="39">
        <v>4</v>
      </c>
      <c r="U57" s="39">
        <v>0</v>
      </c>
      <c r="V57" s="39">
        <v>0</v>
      </c>
      <c r="W57" s="39"/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/>
      <c r="AF57" s="39">
        <v>4</v>
      </c>
      <c r="AG57" s="39"/>
      <c r="AH57" s="39"/>
      <c r="AI57" s="39"/>
      <c r="AJ57" s="39">
        <v>0</v>
      </c>
      <c r="AK57" s="39"/>
      <c r="AL57" s="39"/>
      <c r="AM57" s="39"/>
      <c r="AN57" s="39">
        <v>0</v>
      </c>
      <c r="AO57" s="39"/>
      <c r="AP57" s="39">
        <v>0</v>
      </c>
      <c r="AQ57" s="40"/>
      <c r="AR57" s="40"/>
      <c r="AS57" s="40"/>
    </row>
    <row r="58" spans="3:45" ht="20.100000000000001" customHeight="1" x14ac:dyDescent="0.2">
      <c r="D58" s="47" t="s">
        <v>103</v>
      </c>
      <c r="F58" s="48">
        <v>0</v>
      </c>
      <c r="G58" s="49"/>
      <c r="H58" s="49"/>
      <c r="I58" s="49"/>
      <c r="J58" s="48">
        <v>3</v>
      </c>
      <c r="K58" s="48">
        <v>0</v>
      </c>
      <c r="L58" s="48">
        <v>0</v>
      </c>
      <c r="M58" s="49"/>
      <c r="N58" s="48">
        <v>3</v>
      </c>
      <c r="O58" s="49"/>
      <c r="P58" s="49"/>
      <c r="Q58" s="49"/>
      <c r="R58" s="48">
        <v>0</v>
      </c>
      <c r="S58" s="48">
        <v>2</v>
      </c>
      <c r="T58" s="48">
        <v>1</v>
      </c>
      <c r="U58" s="48">
        <v>0</v>
      </c>
      <c r="V58" s="48">
        <v>0</v>
      </c>
      <c r="W58" s="49"/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9"/>
      <c r="AF58" s="48">
        <v>3</v>
      </c>
      <c r="AG58" s="49"/>
      <c r="AH58" s="49"/>
      <c r="AI58" s="49"/>
      <c r="AJ58" s="48">
        <v>0</v>
      </c>
      <c r="AK58" s="49"/>
      <c r="AL58" s="49"/>
      <c r="AM58" s="49"/>
      <c r="AN58" s="48">
        <v>0</v>
      </c>
      <c r="AO58" s="49"/>
      <c r="AP58" s="48">
        <v>0</v>
      </c>
      <c r="AQ58" s="40"/>
      <c r="AR58" s="40"/>
      <c r="AS58" s="40"/>
    </row>
    <row r="59" spans="3:45" ht="20.100000000000001" customHeight="1" x14ac:dyDescent="0.2">
      <c r="D59" s="2" t="s">
        <v>104</v>
      </c>
      <c r="F59" s="39">
        <v>2</v>
      </c>
      <c r="G59" s="39"/>
      <c r="H59" s="39"/>
      <c r="I59" s="39"/>
      <c r="J59" s="39">
        <v>2</v>
      </c>
      <c r="K59" s="39">
        <v>0</v>
      </c>
      <c r="L59" s="39">
        <v>0</v>
      </c>
      <c r="M59" s="39"/>
      <c r="N59" s="39">
        <v>2</v>
      </c>
      <c r="O59" s="39"/>
      <c r="P59" s="39"/>
      <c r="Q59" s="39"/>
      <c r="R59" s="39">
        <v>0</v>
      </c>
      <c r="S59" s="39">
        <v>0</v>
      </c>
      <c r="T59" s="39">
        <v>2</v>
      </c>
      <c r="U59" s="39">
        <v>0</v>
      </c>
      <c r="V59" s="39">
        <v>0</v>
      </c>
      <c r="W59" s="39"/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/>
      <c r="AF59" s="39">
        <v>2</v>
      </c>
      <c r="AG59" s="39"/>
      <c r="AH59" s="39"/>
      <c r="AI59" s="39"/>
      <c r="AJ59" s="39">
        <v>2</v>
      </c>
      <c r="AK59" s="39"/>
      <c r="AL59" s="39"/>
      <c r="AM59" s="39"/>
      <c r="AN59" s="39">
        <v>0</v>
      </c>
      <c r="AO59" s="39"/>
      <c r="AP59" s="39">
        <v>0</v>
      </c>
      <c r="AQ59" s="40"/>
      <c r="AR59" s="40"/>
      <c r="AS59" s="40"/>
    </row>
    <row r="60" spans="3:45" ht="20.100000000000001" customHeight="1" x14ac:dyDescent="0.2">
      <c r="D60" s="47" t="s">
        <v>117</v>
      </c>
      <c r="F60" s="48">
        <v>0</v>
      </c>
      <c r="G60" s="49"/>
      <c r="H60" s="49"/>
      <c r="I60" s="49"/>
      <c r="J60" s="48">
        <v>2</v>
      </c>
      <c r="K60" s="48">
        <v>0</v>
      </c>
      <c r="L60" s="48">
        <v>0</v>
      </c>
      <c r="M60" s="49"/>
      <c r="N60" s="48">
        <v>2</v>
      </c>
      <c r="O60" s="49"/>
      <c r="P60" s="49"/>
      <c r="Q60" s="49"/>
      <c r="R60" s="48">
        <v>0</v>
      </c>
      <c r="S60" s="48">
        <v>2</v>
      </c>
      <c r="T60" s="48">
        <v>0</v>
      </c>
      <c r="U60" s="48">
        <v>0</v>
      </c>
      <c r="V60" s="48">
        <v>0</v>
      </c>
      <c r="W60" s="49"/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9"/>
      <c r="AF60" s="48">
        <v>2</v>
      </c>
      <c r="AG60" s="49"/>
      <c r="AH60" s="49"/>
      <c r="AI60" s="49"/>
      <c r="AJ60" s="48">
        <v>0</v>
      </c>
      <c r="AK60" s="49"/>
      <c r="AL60" s="49"/>
      <c r="AM60" s="49"/>
      <c r="AN60" s="48">
        <v>0</v>
      </c>
      <c r="AO60" s="49"/>
      <c r="AP60" s="48">
        <v>0</v>
      </c>
      <c r="AQ60" s="40"/>
      <c r="AR60" s="40"/>
      <c r="AS60" s="40"/>
    </row>
    <row r="61" spans="3:45" ht="20.100000000000001" customHeight="1" x14ac:dyDescent="0.2">
      <c r="D61" s="2" t="s">
        <v>106</v>
      </c>
      <c r="F61" s="39">
        <v>0</v>
      </c>
      <c r="G61" s="39"/>
      <c r="H61" s="39"/>
      <c r="I61" s="39"/>
      <c r="J61" s="39">
        <v>4</v>
      </c>
      <c r="K61" s="39">
        <v>0</v>
      </c>
      <c r="L61" s="39">
        <v>0</v>
      </c>
      <c r="M61" s="39"/>
      <c r="N61" s="39">
        <v>4</v>
      </c>
      <c r="O61" s="39"/>
      <c r="P61" s="39"/>
      <c r="Q61" s="39"/>
      <c r="R61" s="39">
        <v>0</v>
      </c>
      <c r="S61" s="39">
        <v>2</v>
      </c>
      <c r="T61" s="39">
        <v>0</v>
      </c>
      <c r="U61" s="39">
        <v>2</v>
      </c>
      <c r="V61" s="39">
        <v>0</v>
      </c>
      <c r="W61" s="39"/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/>
      <c r="AF61" s="39">
        <v>4</v>
      </c>
      <c r="AG61" s="39"/>
      <c r="AH61" s="39"/>
      <c r="AI61" s="39"/>
      <c r="AJ61" s="39">
        <v>0</v>
      </c>
      <c r="AK61" s="39"/>
      <c r="AL61" s="39"/>
      <c r="AM61" s="39"/>
      <c r="AN61" s="39">
        <v>0</v>
      </c>
      <c r="AO61" s="39"/>
      <c r="AP61" s="39">
        <v>0</v>
      </c>
      <c r="AQ61" s="40"/>
      <c r="AR61" s="40"/>
      <c r="AS61" s="40"/>
    </row>
    <row r="62" spans="3:45" ht="20.100000000000001" customHeight="1" x14ac:dyDescent="0.2">
      <c r="D62" s="47" t="s">
        <v>107</v>
      </c>
      <c r="F62" s="48">
        <v>1</v>
      </c>
      <c r="G62" s="49"/>
      <c r="H62" s="49"/>
      <c r="I62" s="49"/>
      <c r="J62" s="48">
        <v>2</v>
      </c>
      <c r="K62" s="48">
        <v>1</v>
      </c>
      <c r="L62" s="48">
        <v>0</v>
      </c>
      <c r="M62" s="49"/>
      <c r="N62" s="48">
        <v>3</v>
      </c>
      <c r="O62" s="49"/>
      <c r="P62" s="49"/>
      <c r="Q62" s="49"/>
      <c r="R62" s="48">
        <v>0</v>
      </c>
      <c r="S62" s="48">
        <v>0</v>
      </c>
      <c r="T62" s="48">
        <v>2</v>
      </c>
      <c r="U62" s="48">
        <v>0</v>
      </c>
      <c r="V62" s="48">
        <v>0</v>
      </c>
      <c r="W62" s="49"/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E62" s="49"/>
      <c r="AF62" s="48">
        <v>2</v>
      </c>
      <c r="AG62" s="49"/>
      <c r="AH62" s="49"/>
      <c r="AI62" s="49"/>
      <c r="AJ62" s="48">
        <v>2</v>
      </c>
      <c r="AK62" s="49"/>
      <c r="AL62" s="49"/>
      <c r="AM62" s="49"/>
      <c r="AN62" s="48">
        <v>0</v>
      </c>
      <c r="AO62" s="49"/>
      <c r="AP62" s="48">
        <v>0</v>
      </c>
      <c r="AQ62" s="40"/>
      <c r="AR62" s="40"/>
      <c r="AS62" s="40"/>
    </row>
    <row r="63" spans="3:45" ht="20.100000000000001" customHeight="1" x14ac:dyDescent="0.2">
      <c r="D63" s="2" t="s">
        <v>108</v>
      </c>
      <c r="F63" s="39">
        <v>1</v>
      </c>
      <c r="G63" s="39"/>
      <c r="H63" s="39"/>
      <c r="I63" s="39"/>
      <c r="J63" s="39">
        <v>3</v>
      </c>
      <c r="K63" s="39">
        <v>1</v>
      </c>
      <c r="L63" s="39">
        <v>0</v>
      </c>
      <c r="M63" s="39"/>
      <c r="N63" s="39">
        <v>4</v>
      </c>
      <c r="O63" s="39"/>
      <c r="P63" s="39"/>
      <c r="Q63" s="39"/>
      <c r="R63" s="39">
        <v>0</v>
      </c>
      <c r="S63" s="39">
        <v>0</v>
      </c>
      <c r="T63" s="39">
        <v>3</v>
      </c>
      <c r="U63" s="39">
        <v>0</v>
      </c>
      <c r="V63" s="39">
        <v>0</v>
      </c>
      <c r="W63" s="39"/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/>
      <c r="AF63" s="39">
        <v>3</v>
      </c>
      <c r="AG63" s="39"/>
      <c r="AH63" s="39"/>
      <c r="AI63" s="39"/>
      <c r="AJ63" s="39">
        <v>2</v>
      </c>
      <c r="AK63" s="39"/>
      <c r="AL63" s="39"/>
      <c r="AM63" s="39"/>
      <c r="AN63" s="39">
        <v>0</v>
      </c>
      <c r="AO63" s="39"/>
      <c r="AP63" s="39">
        <v>0</v>
      </c>
      <c r="AQ63" s="40"/>
      <c r="AR63" s="40"/>
      <c r="AS63" s="40"/>
    </row>
    <row r="64" spans="3:45" ht="20.100000000000001" customHeight="1" x14ac:dyDescent="0.2">
      <c r="D64" s="47" t="s">
        <v>109</v>
      </c>
      <c r="F64" s="48">
        <v>3</v>
      </c>
      <c r="G64" s="49"/>
      <c r="H64" s="49"/>
      <c r="I64" s="49"/>
      <c r="J64" s="48">
        <v>2</v>
      </c>
      <c r="K64" s="48">
        <v>0</v>
      </c>
      <c r="L64" s="48">
        <v>0</v>
      </c>
      <c r="M64" s="49"/>
      <c r="N64" s="48">
        <v>2</v>
      </c>
      <c r="O64" s="49"/>
      <c r="P64" s="49"/>
      <c r="Q64" s="49"/>
      <c r="R64" s="48">
        <v>0</v>
      </c>
      <c r="S64" s="48">
        <v>1</v>
      </c>
      <c r="T64" s="48">
        <v>0</v>
      </c>
      <c r="U64" s="48">
        <v>0</v>
      </c>
      <c r="V64" s="48">
        <v>0</v>
      </c>
      <c r="W64" s="49"/>
      <c r="X64" s="48">
        <v>1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1</v>
      </c>
      <c r="AE64" s="49"/>
      <c r="AF64" s="48">
        <v>3</v>
      </c>
      <c r="AG64" s="49"/>
      <c r="AH64" s="49"/>
      <c r="AI64" s="49"/>
      <c r="AJ64" s="48">
        <v>2</v>
      </c>
      <c r="AK64" s="49"/>
      <c r="AL64" s="49"/>
      <c r="AM64" s="49"/>
      <c r="AN64" s="48">
        <v>0</v>
      </c>
      <c r="AO64" s="49"/>
      <c r="AP64" s="48">
        <v>0</v>
      </c>
      <c r="AQ64" s="40"/>
      <c r="AR64" s="40"/>
      <c r="AS64" s="40"/>
    </row>
    <row r="65" spans="1:45" ht="20.100000000000001" customHeight="1" x14ac:dyDescent="0.2">
      <c r="D65" s="2" t="s">
        <v>123</v>
      </c>
      <c r="F65" s="39">
        <v>0</v>
      </c>
      <c r="G65" s="39"/>
      <c r="H65" s="39"/>
      <c r="I65" s="39"/>
      <c r="J65" s="39">
        <v>2</v>
      </c>
      <c r="K65" s="39">
        <v>0</v>
      </c>
      <c r="L65" s="39">
        <v>0</v>
      </c>
      <c r="M65" s="39"/>
      <c r="N65" s="39">
        <v>2</v>
      </c>
      <c r="O65" s="39"/>
      <c r="P65" s="39"/>
      <c r="Q65" s="39"/>
      <c r="R65" s="39">
        <v>0</v>
      </c>
      <c r="S65" s="39">
        <v>0</v>
      </c>
      <c r="T65" s="39">
        <v>2</v>
      </c>
      <c r="U65" s="39">
        <v>0</v>
      </c>
      <c r="V65" s="39">
        <v>0</v>
      </c>
      <c r="W65" s="39"/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/>
      <c r="AF65" s="39">
        <v>2</v>
      </c>
      <c r="AG65" s="39"/>
      <c r="AH65" s="39"/>
      <c r="AI65" s="39"/>
      <c r="AJ65" s="39">
        <v>0</v>
      </c>
      <c r="AK65" s="39"/>
      <c r="AL65" s="39"/>
      <c r="AM65" s="39"/>
      <c r="AN65" s="39">
        <v>0</v>
      </c>
      <c r="AO65" s="39"/>
      <c r="AP65" s="39">
        <v>0</v>
      </c>
      <c r="AQ65" s="40"/>
      <c r="AR65" s="40"/>
      <c r="AS65" s="40"/>
    </row>
    <row r="66" spans="1:45" ht="20.100000000000001" customHeight="1" x14ac:dyDescent="0.2">
      <c r="D66" s="47" t="s">
        <v>118</v>
      </c>
      <c r="F66" s="48">
        <v>0</v>
      </c>
      <c r="G66" s="49"/>
      <c r="H66" s="49"/>
      <c r="I66" s="49"/>
      <c r="J66" s="48">
        <v>2</v>
      </c>
      <c r="K66" s="48">
        <v>0</v>
      </c>
      <c r="L66" s="48">
        <v>0</v>
      </c>
      <c r="M66" s="49"/>
      <c r="N66" s="48">
        <v>2</v>
      </c>
      <c r="O66" s="49"/>
      <c r="P66" s="49"/>
      <c r="Q66" s="49"/>
      <c r="R66" s="48">
        <v>0</v>
      </c>
      <c r="S66" s="48">
        <v>2</v>
      </c>
      <c r="T66" s="48">
        <v>0</v>
      </c>
      <c r="U66" s="48">
        <v>0</v>
      </c>
      <c r="V66" s="48">
        <v>0</v>
      </c>
      <c r="W66" s="49"/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48">
        <v>0</v>
      </c>
      <c r="AE66" s="49"/>
      <c r="AF66" s="48">
        <v>2</v>
      </c>
      <c r="AG66" s="49"/>
      <c r="AH66" s="49"/>
      <c r="AI66" s="49"/>
      <c r="AJ66" s="48">
        <v>0</v>
      </c>
      <c r="AK66" s="49"/>
      <c r="AL66" s="49"/>
      <c r="AM66" s="49"/>
      <c r="AN66" s="48">
        <v>0</v>
      </c>
      <c r="AO66" s="49"/>
      <c r="AP66" s="48">
        <v>0</v>
      </c>
      <c r="AQ66" s="40"/>
      <c r="AR66" s="40"/>
      <c r="AS66" s="40"/>
    </row>
    <row r="67" spans="1:45" ht="20.100000000000001" customHeight="1" x14ac:dyDescent="0.2"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40"/>
      <c r="AR67" s="40"/>
      <c r="AS67" s="40"/>
    </row>
    <row r="68" spans="1:45" s="1" customFormat="1" ht="20.100000000000001" customHeight="1" x14ac:dyDescent="0.25">
      <c r="A68" s="3"/>
      <c r="B68" s="6"/>
      <c r="C68" s="51" t="s">
        <v>124</v>
      </c>
      <c r="D68" s="52"/>
      <c r="E68" s="5"/>
      <c r="F68" s="53">
        <v>37</v>
      </c>
      <c r="G68" s="54"/>
      <c r="H68" s="54"/>
      <c r="I68" s="54"/>
      <c r="J68" s="53">
        <v>42</v>
      </c>
      <c r="K68" s="53">
        <v>4</v>
      </c>
      <c r="L68" s="53">
        <v>0</v>
      </c>
      <c r="M68" s="54"/>
      <c r="N68" s="53">
        <v>46</v>
      </c>
      <c r="O68" s="54"/>
      <c r="P68" s="54"/>
      <c r="Q68" s="54"/>
      <c r="R68" s="53">
        <v>0</v>
      </c>
      <c r="S68" s="53">
        <v>14</v>
      </c>
      <c r="T68" s="53">
        <v>21</v>
      </c>
      <c r="U68" s="53">
        <v>5</v>
      </c>
      <c r="V68" s="53">
        <v>0</v>
      </c>
      <c r="W68" s="54"/>
      <c r="X68" s="53">
        <v>1</v>
      </c>
      <c r="Y68" s="53">
        <v>0</v>
      </c>
      <c r="Z68" s="53">
        <v>0</v>
      </c>
      <c r="AA68" s="53">
        <v>0</v>
      </c>
      <c r="AB68" s="53">
        <v>0</v>
      </c>
      <c r="AC68" s="53">
        <v>0</v>
      </c>
      <c r="AD68" s="53">
        <v>1</v>
      </c>
      <c r="AE68" s="54"/>
      <c r="AF68" s="53">
        <v>42</v>
      </c>
      <c r="AG68" s="54"/>
      <c r="AH68" s="54"/>
      <c r="AI68" s="54"/>
      <c r="AJ68" s="53">
        <v>41</v>
      </c>
      <c r="AK68" s="54"/>
      <c r="AL68" s="54"/>
      <c r="AM68" s="54"/>
      <c r="AN68" s="53">
        <v>0</v>
      </c>
      <c r="AO68" s="54"/>
      <c r="AP68" s="53">
        <v>0</v>
      </c>
      <c r="AQ68" s="40"/>
      <c r="AR68" s="40"/>
      <c r="AS68" s="40"/>
    </row>
    <row r="69" spans="1:45" ht="20.100000000000001" customHeight="1" x14ac:dyDescent="0.2"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40"/>
      <c r="AR69" s="40"/>
      <c r="AS69" s="40"/>
    </row>
    <row r="70" spans="1:45" ht="20.100000000000001" customHeight="1" x14ac:dyDescent="0.2">
      <c r="C70" s="1" t="s">
        <v>125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40"/>
      <c r="AR70" s="40"/>
      <c r="AS70" s="40"/>
    </row>
    <row r="71" spans="1:45" ht="20.100000000000001" customHeight="1" x14ac:dyDescent="0.2">
      <c r="D71" s="2" t="s">
        <v>122</v>
      </c>
      <c r="F71" s="39">
        <v>0</v>
      </c>
      <c r="G71" s="39"/>
      <c r="H71" s="39"/>
      <c r="I71" s="39"/>
      <c r="J71" s="39">
        <v>4</v>
      </c>
      <c r="K71" s="39">
        <v>4</v>
      </c>
      <c r="L71" s="39">
        <v>0</v>
      </c>
      <c r="M71" s="39"/>
      <c r="N71" s="39">
        <v>8</v>
      </c>
      <c r="O71" s="39"/>
      <c r="P71" s="39"/>
      <c r="Q71" s="39"/>
      <c r="R71" s="39">
        <v>0</v>
      </c>
      <c r="S71" s="39">
        <v>2</v>
      </c>
      <c r="T71" s="39">
        <v>4</v>
      </c>
      <c r="U71" s="39">
        <v>0</v>
      </c>
      <c r="V71" s="39">
        <v>0</v>
      </c>
      <c r="W71" s="39"/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/>
      <c r="AF71" s="39">
        <v>6</v>
      </c>
      <c r="AG71" s="39"/>
      <c r="AH71" s="39"/>
      <c r="AI71" s="39"/>
      <c r="AJ71" s="39">
        <v>2</v>
      </c>
      <c r="AK71" s="39"/>
      <c r="AL71" s="39"/>
      <c r="AM71" s="39"/>
      <c r="AN71" s="39">
        <v>0</v>
      </c>
      <c r="AO71" s="39"/>
      <c r="AP71" s="39">
        <v>0</v>
      </c>
      <c r="AQ71" s="40"/>
      <c r="AR71" s="40"/>
      <c r="AS71" s="40"/>
    </row>
    <row r="72" spans="1:45" ht="20.100000000000001" customHeight="1" x14ac:dyDescent="0.2">
      <c r="D72" s="47" t="s">
        <v>97</v>
      </c>
      <c r="F72" s="48">
        <v>0</v>
      </c>
      <c r="G72" s="49"/>
      <c r="H72" s="49"/>
      <c r="I72" s="49"/>
      <c r="J72" s="48">
        <v>1</v>
      </c>
      <c r="K72" s="48">
        <v>0</v>
      </c>
      <c r="L72" s="48">
        <v>0</v>
      </c>
      <c r="M72" s="49"/>
      <c r="N72" s="48">
        <v>1</v>
      </c>
      <c r="O72" s="49"/>
      <c r="P72" s="49"/>
      <c r="Q72" s="49"/>
      <c r="R72" s="48">
        <v>0</v>
      </c>
      <c r="S72" s="48">
        <v>0</v>
      </c>
      <c r="T72" s="48">
        <v>1</v>
      </c>
      <c r="U72" s="48">
        <v>0</v>
      </c>
      <c r="V72" s="48">
        <v>0</v>
      </c>
      <c r="W72" s="49"/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9"/>
      <c r="AF72" s="48">
        <v>1</v>
      </c>
      <c r="AG72" s="49"/>
      <c r="AH72" s="49"/>
      <c r="AI72" s="49"/>
      <c r="AJ72" s="48">
        <v>0</v>
      </c>
      <c r="AK72" s="49"/>
      <c r="AL72" s="49"/>
      <c r="AM72" s="49"/>
      <c r="AN72" s="48">
        <v>0</v>
      </c>
      <c r="AO72" s="49"/>
      <c r="AP72" s="48">
        <v>0</v>
      </c>
      <c r="AQ72" s="40"/>
      <c r="AR72" s="40"/>
      <c r="AS72" s="40"/>
    </row>
    <row r="73" spans="1:45" ht="20.100000000000001" customHeight="1" x14ac:dyDescent="0.2">
      <c r="D73" s="50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0"/>
      <c r="AR73" s="40"/>
      <c r="AS73" s="40"/>
    </row>
    <row r="74" spans="1:45" s="1" customFormat="1" ht="20.100000000000001" customHeight="1" x14ac:dyDescent="0.25">
      <c r="A74" s="3"/>
      <c r="B74" s="6"/>
      <c r="C74" s="51" t="s">
        <v>126</v>
      </c>
      <c r="D74" s="52"/>
      <c r="E74" s="5"/>
      <c r="F74" s="53">
        <v>0</v>
      </c>
      <c r="G74" s="54"/>
      <c r="H74" s="54"/>
      <c r="I74" s="54"/>
      <c r="J74" s="53">
        <v>5</v>
      </c>
      <c r="K74" s="53">
        <v>4</v>
      </c>
      <c r="L74" s="53">
        <v>0</v>
      </c>
      <c r="M74" s="54"/>
      <c r="N74" s="53">
        <v>9</v>
      </c>
      <c r="O74" s="54"/>
      <c r="P74" s="54"/>
      <c r="Q74" s="54"/>
      <c r="R74" s="53">
        <v>0</v>
      </c>
      <c r="S74" s="53">
        <v>2</v>
      </c>
      <c r="T74" s="53">
        <v>5</v>
      </c>
      <c r="U74" s="53">
        <v>0</v>
      </c>
      <c r="V74" s="53">
        <v>0</v>
      </c>
      <c r="W74" s="54"/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3">
        <v>0</v>
      </c>
      <c r="AE74" s="54"/>
      <c r="AF74" s="53">
        <v>7</v>
      </c>
      <c r="AG74" s="54"/>
      <c r="AH74" s="54"/>
      <c r="AI74" s="54"/>
      <c r="AJ74" s="53">
        <v>2</v>
      </c>
      <c r="AK74" s="54"/>
      <c r="AL74" s="54"/>
      <c r="AM74" s="54"/>
      <c r="AN74" s="53">
        <v>0</v>
      </c>
      <c r="AO74" s="54"/>
      <c r="AP74" s="53">
        <v>0</v>
      </c>
      <c r="AQ74" s="40"/>
      <c r="AR74" s="40"/>
      <c r="AS74" s="40"/>
    </row>
    <row r="75" spans="1:45" ht="20.100000000000001" customHeight="1" x14ac:dyDescent="0.2"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40"/>
      <c r="AR75" s="40"/>
      <c r="AS75" s="40"/>
    </row>
    <row r="76" spans="1:45" ht="20.100000000000001" customHeight="1" x14ac:dyDescent="0.2">
      <c r="C76" s="3" t="s">
        <v>127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40"/>
      <c r="AR76" s="40"/>
      <c r="AS76" s="40"/>
    </row>
    <row r="77" spans="1:45" ht="20.100000000000001" customHeight="1" x14ac:dyDescent="0.2">
      <c r="D77" s="2" t="s">
        <v>96</v>
      </c>
      <c r="F77" s="39">
        <v>305</v>
      </c>
      <c r="G77" s="39"/>
      <c r="H77" s="39"/>
      <c r="I77" s="39"/>
      <c r="J77" s="39">
        <v>613</v>
      </c>
      <c r="K77" s="39">
        <v>20</v>
      </c>
      <c r="L77" s="39">
        <v>5</v>
      </c>
      <c r="M77" s="39"/>
      <c r="N77" s="39">
        <v>638</v>
      </c>
      <c r="O77" s="39"/>
      <c r="P77" s="39"/>
      <c r="Q77" s="39"/>
      <c r="R77" s="39">
        <v>0</v>
      </c>
      <c r="S77" s="39">
        <v>15</v>
      </c>
      <c r="T77" s="39">
        <v>266</v>
      </c>
      <c r="U77" s="39">
        <v>3</v>
      </c>
      <c r="V77" s="39">
        <v>50</v>
      </c>
      <c r="W77" s="39"/>
      <c r="X77" s="39">
        <v>71</v>
      </c>
      <c r="Y77" s="39">
        <v>39</v>
      </c>
      <c r="Z77" s="39">
        <v>13</v>
      </c>
      <c r="AA77" s="39">
        <v>105</v>
      </c>
      <c r="AB77" s="39">
        <v>0</v>
      </c>
      <c r="AC77" s="39">
        <v>0</v>
      </c>
      <c r="AD77" s="39">
        <v>62</v>
      </c>
      <c r="AE77" s="39"/>
      <c r="AF77" s="39">
        <v>624</v>
      </c>
      <c r="AG77" s="39"/>
      <c r="AH77" s="39"/>
      <c r="AI77" s="39"/>
      <c r="AJ77" s="39">
        <v>319</v>
      </c>
      <c r="AK77" s="39"/>
      <c r="AL77" s="39"/>
      <c r="AM77" s="39"/>
      <c r="AN77" s="39">
        <v>0</v>
      </c>
      <c r="AO77" s="39"/>
      <c r="AP77" s="39">
        <v>0</v>
      </c>
      <c r="AQ77" s="40"/>
      <c r="AR77" s="40"/>
      <c r="AS77" s="40"/>
    </row>
    <row r="78" spans="1:45" ht="20.100000000000001" customHeight="1" x14ac:dyDescent="0.2">
      <c r="D78" s="47" t="s">
        <v>97</v>
      </c>
      <c r="F78" s="48">
        <v>253</v>
      </c>
      <c r="G78" s="49"/>
      <c r="H78" s="49"/>
      <c r="I78" s="49"/>
      <c r="J78" s="48">
        <v>616</v>
      </c>
      <c r="K78" s="48">
        <v>37</v>
      </c>
      <c r="L78" s="48">
        <v>3</v>
      </c>
      <c r="M78" s="49"/>
      <c r="N78" s="48">
        <v>656</v>
      </c>
      <c r="O78" s="49"/>
      <c r="P78" s="49"/>
      <c r="Q78" s="49"/>
      <c r="R78" s="48">
        <v>0</v>
      </c>
      <c r="S78" s="48">
        <v>6</v>
      </c>
      <c r="T78" s="48">
        <v>363</v>
      </c>
      <c r="U78" s="48">
        <v>0</v>
      </c>
      <c r="V78" s="48">
        <v>2</v>
      </c>
      <c r="W78" s="49"/>
      <c r="X78" s="48">
        <v>126</v>
      </c>
      <c r="Y78" s="48">
        <v>1</v>
      </c>
      <c r="Z78" s="48">
        <v>29</v>
      </c>
      <c r="AA78" s="48">
        <v>58</v>
      </c>
      <c r="AB78" s="48">
        <v>0</v>
      </c>
      <c r="AC78" s="48">
        <v>1</v>
      </c>
      <c r="AD78" s="48">
        <v>99</v>
      </c>
      <c r="AE78" s="49"/>
      <c r="AF78" s="48">
        <v>685</v>
      </c>
      <c r="AG78" s="49"/>
      <c r="AH78" s="49"/>
      <c r="AI78" s="49"/>
      <c r="AJ78" s="48">
        <v>224</v>
      </c>
      <c r="AK78" s="49"/>
      <c r="AL78" s="49"/>
      <c r="AM78" s="49"/>
      <c r="AN78" s="48">
        <v>0</v>
      </c>
      <c r="AO78" s="49"/>
      <c r="AP78" s="48">
        <v>0</v>
      </c>
      <c r="AQ78" s="40"/>
      <c r="AR78" s="40"/>
      <c r="AS78" s="40"/>
    </row>
    <row r="79" spans="1:45" ht="20.100000000000001" customHeight="1" x14ac:dyDescent="0.2">
      <c r="D79" s="2" t="s">
        <v>113</v>
      </c>
      <c r="F79" s="39">
        <v>180</v>
      </c>
      <c r="G79" s="39"/>
      <c r="H79" s="39"/>
      <c r="I79" s="39"/>
      <c r="J79" s="39">
        <v>613</v>
      </c>
      <c r="K79" s="39">
        <v>37</v>
      </c>
      <c r="L79" s="39">
        <v>5</v>
      </c>
      <c r="M79" s="39"/>
      <c r="N79" s="39">
        <v>655</v>
      </c>
      <c r="O79" s="39"/>
      <c r="P79" s="39"/>
      <c r="Q79" s="39"/>
      <c r="R79" s="39">
        <v>2</v>
      </c>
      <c r="S79" s="39">
        <v>119</v>
      </c>
      <c r="T79" s="39">
        <v>269</v>
      </c>
      <c r="U79" s="39">
        <v>0</v>
      </c>
      <c r="V79" s="39">
        <v>27</v>
      </c>
      <c r="W79" s="39"/>
      <c r="X79" s="39">
        <v>96</v>
      </c>
      <c r="Y79" s="39">
        <v>5</v>
      </c>
      <c r="Z79" s="39">
        <v>17</v>
      </c>
      <c r="AA79" s="39">
        <v>22</v>
      </c>
      <c r="AB79" s="39">
        <v>0</v>
      </c>
      <c r="AC79" s="39">
        <v>0</v>
      </c>
      <c r="AD79" s="39">
        <v>119</v>
      </c>
      <c r="AE79" s="39"/>
      <c r="AF79" s="39">
        <v>676</v>
      </c>
      <c r="AG79" s="39"/>
      <c r="AH79" s="39"/>
      <c r="AI79" s="39"/>
      <c r="AJ79" s="39">
        <v>159</v>
      </c>
      <c r="AK79" s="39"/>
      <c r="AL79" s="39"/>
      <c r="AM79" s="39"/>
      <c r="AN79" s="39">
        <v>0</v>
      </c>
      <c r="AO79" s="39"/>
      <c r="AP79" s="39">
        <v>0</v>
      </c>
      <c r="AQ79" s="40"/>
      <c r="AR79" s="40"/>
      <c r="AS79" s="40"/>
    </row>
    <row r="80" spans="1:45" ht="20.100000000000001" customHeight="1" x14ac:dyDescent="0.2">
      <c r="D80" s="47" t="s">
        <v>99</v>
      </c>
      <c r="F80" s="48">
        <v>268</v>
      </c>
      <c r="G80" s="49"/>
      <c r="H80" s="49"/>
      <c r="I80" s="49"/>
      <c r="J80" s="48">
        <v>621</v>
      </c>
      <c r="K80" s="48">
        <v>23</v>
      </c>
      <c r="L80" s="48">
        <v>7</v>
      </c>
      <c r="M80" s="49"/>
      <c r="N80" s="48">
        <v>651</v>
      </c>
      <c r="O80" s="49"/>
      <c r="P80" s="49"/>
      <c r="Q80" s="49"/>
      <c r="R80" s="48">
        <v>0</v>
      </c>
      <c r="S80" s="48">
        <v>77</v>
      </c>
      <c r="T80" s="48">
        <v>272</v>
      </c>
      <c r="U80" s="48">
        <v>0</v>
      </c>
      <c r="V80" s="48">
        <v>38</v>
      </c>
      <c r="W80" s="49"/>
      <c r="X80" s="48">
        <v>141</v>
      </c>
      <c r="Y80" s="48">
        <v>0</v>
      </c>
      <c r="Z80" s="48">
        <v>19</v>
      </c>
      <c r="AA80" s="48">
        <v>74</v>
      </c>
      <c r="AB80" s="48">
        <v>0</v>
      </c>
      <c r="AC80" s="48">
        <v>0</v>
      </c>
      <c r="AD80" s="48">
        <v>84</v>
      </c>
      <c r="AE80" s="49"/>
      <c r="AF80" s="48">
        <v>705</v>
      </c>
      <c r="AG80" s="49"/>
      <c r="AH80" s="49"/>
      <c r="AI80" s="49"/>
      <c r="AJ80" s="48">
        <v>214</v>
      </c>
      <c r="AK80" s="49"/>
      <c r="AL80" s="49"/>
      <c r="AM80" s="49"/>
      <c r="AN80" s="48">
        <v>0</v>
      </c>
      <c r="AO80" s="49"/>
      <c r="AP80" s="48">
        <v>0</v>
      </c>
      <c r="AQ80" s="40"/>
      <c r="AR80" s="40"/>
      <c r="AS80" s="40"/>
    </row>
    <row r="81" spans="1:45" ht="20.100000000000001" customHeight="1" x14ac:dyDescent="0.2">
      <c r="D81" s="2" t="s">
        <v>114</v>
      </c>
      <c r="F81" s="39">
        <v>424</v>
      </c>
      <c r="G81" s="39"/>
      <c r="H81" s="39"/>
      <c r="I81" s="39"/>
      <c r="J81" s="39">
        <v>608</v>
      </c>
      <c r="K81" s="39">
        <v>24</v>
      </c>
      <c r="L81" s="39">
        <v>2</v>
      </c>
      <c r="M81" s="39"/>
      <c r="N81" s="39">
        <v>634</v>
      </c>
      <c r="O81" s="39"/>
      <c r="P81" s="39"/>
      <c r="Q81" s="39"/>
      <c r="R81" s="39">
        <v>1</v>
      </c>
      <c r="S81" s="39">
        <v>50</v>
      </c>
      <c r="T81" s="39">
        <v>301</v>
      </c>
      <c r="U81" s="39">
        <v>12</v>
      </c>
      <c r="V81" s="39">
        <v>31</v>
      </c>
      <c r="W81" s="39"/>
      <c r="X81" s="39">
        <v>108</v>
      </c>
      <c r="Y81" s="39">
        <v>1</v>
      </c>
      <c r="Z81" s="39">
        <v>17</v>
      </c>
      <c r="AA81" s="39">
        <v>75</v>
      </c>
      <c r="AB81" s="39">
        <v>0</v>
      </c>
      <c r="AC81" s="39">
        <v>0</v>
      </c>
      <c r="AD81" s="39">
        <v>18</v>
      </c>
      <c r="AE81" s="39"/>
      <c r="AF81" s="39">
        <v>614</v>
      </c>
      <c r="AG81" s="39"/>
      <c r="AH81" s="39"/>
      <c r="AI81" s="39"/>
      <c r="AJ81" s="39">
        <v>444</v>
      </c>
      <c r="AK81" s="39"/>
      <c r="AL81" s="39"/>
      <c r="AM81" s="39"/>
      <c r="AN81" s="39">
        <v>0</v>
      </c>
      <c r="AO81" s="39"/>
      <c r="AP81" s="39">
        <v>0</v>
      </c>
      <c r="AQ81" s="40"/>
      <c r="AR81" s="40"/>
      <c r="AS81" s="40"/>
    </row>
    <row r="82" spans="1:45" ht="20.100000000000001" customHeight="1" x14ac:dyDescent="0.2">
      <c r="D82" s="47" t="s">
        <v>115</v>
      </c>
      <c r="F82" s="48">
        <v>429</v>
      </c>
      <c r="G82" s="49"/>
      <c r="H82" s="49"/>
      <c r="I82" s="49"/>
      <c r="J82" s="48">
        <v>629</v>
      </c>
      <c r="K82" s="48">
        <v>47</v>
      </c>
      <c r="L82" s="48">
        <v>4</v>
      </c>
      <c r="M82" s="49"/>
      <c r="N82" s="48">
        <v>680</v>
      </c>
      <c r="O82" s="49"/>
      <c r="P82" s="49"/>
      <c r="Q82" s="49"/>
      <c r="R82" s="48">
        <v>10</v>
      </c>
      <c r="S82" s="48">
        <v>53</v>
      </c>
      <c r="T82" s="48">
        <v>225</v>
      </c>
      <c r="U82" s="48">
        <v>0</v>
      </c>
      <c r="V82" s="48">
        <v>29</v>
      </c>
      <c r="W82" s="49"/>
      <c r="X82" s="48">
        <v>154</v>
      </c>
      <c r="Y82" s="48">
        <v>3</v>
      </c>
      <c r="Z82" s="48">
        <v>34</v>
      </c>
      <c r="AA82" s="48">
        <v>164</v>
      </c>
      <c r="AB82" s="48">
        <v>0</v>
      </c>
      <c r="AC82" s="48">
        <v>0</v>
      </c>
      <c r="AD82" s="48">
        <v>72</v>
      </c>
      <c r="AE82" s="49"/>
      <c r="AF82" s="48">
        <v>744</v>
      </c>
      <c r="AG82" s="49"/>
      <c r="AH82" s="49"/>
      <c r="AI82" s="49"/>
      <c r="AJ82" s="48">
        <v>365</v>
      </c>
      <c r="AK82" s="49"/>
      <c r="AL82" s="49"/>
      <c r="AM82" s="49"/>
      <c r="AN82" s="48">
        <v>0</v>
      </c>
      <c r="AO82" s="49"/>
      <c r="AP82" s="48">
        <v>0</v>
      </c>
      <c r="AQ82" s="40"/>
      <c r="AR82" s="40"/>
      <c r="AS82" s="40"/>
    </row>
    <row r="83" spans="1:45" ht="20.100000000000001" customHeight="1" x14ac:dyDescent="0.2">
      <c r="D83" s="2" t="s">
        <v>116</v>
      </c>
      <c r="F83" s="39">
        <v>394</v>
      </c>
      <c r="G83" s="39"/>
      <c r="H83" s="39"/>
      <c r="I83" s="39"/>
      <c r="J83" s="39">
        <v>613</v>
      </c>
      <c r="K83" s="39">
        <v>32</v>
      </c>
      <c r="L83" s="39">
        <v>5</v>
      </c>
      <c r="M83" s="39"/>
      <c r="N83" s="39">
        <v>650</v>
      </c>
      <c r="O83" s="39"/>
      <c r="P83" s="39"/>
      <c r="Q83" s="39"/>
      <c r="R83" s="39">
        <v>0</v>
      </c>
      <c r="S83" s="39">
        <v>48</v>
      </c>
      <c r="T83" s="39">
        <v>224</v>
      </c>
      <c r="U83" s="39">
        <v>1</v>
      </c>
      <c r="V83" s="39">
        <v>34</v>
      </c>
      <c r="W83" s="39"/>
      <c r="X83" s="39">
        <v>144</v>
      </c>
      <c r="Y83" s="39">
        <v>0</v>
      </c>
      <c r="Z83" s="39">
        <v>26</v>
      </c>
      <c r="AA83" s="39">
        <v>114</v>
      </c>
      <c r="AB83" s="39">
        <v>0</v>
      </c>
      <c r="AC83" s="39">
        <v>1</v>
      </c>
      <c r="AD83" s="39">
        <v>82</v>
      </c>
      <c r="AE83" s="39"/>
      <c r="AF83" s="39">
        <v>674</v>
      </c>
      <c r="AG83" s="39"/>
      <c r="AH83" s="39"/>
      <c r="AI83" s="39"/>
      <c r="AJ83" s="39">
        <v>370</v>
      </c>
      <c r="AK83" s="39"/>
      <c r="AL83" s="39"/>
      <c r="AM83" s="39"/>
      <c r="AN83" s="39">
        <v>0</v>
      </c>
      <c r="AO83" s="39"/>
      <c r="AP83" s="39">
        <v>0</v>
      </c>
      <c r="AQ83" s="40"/>
      <c r="AR83" s="40"/>
      <c r="AS83" s="40"/>
    </row>
    <row r="84" spans="1:45" ht="20.100000000000001" customHeight="1" x14ac:dyDescent="0.2">
      <c r="D84" s="47" t="s">
        <v>103</v>
      </c>
      <c r="F84" s="48">
        <v>226</v>
      </c>
      <c r="G84" s="49"/>
      <c r="H84" s="49"/>
      <c r="I84" s="49"/>
      <c r="J84" s="48">
        <v>619</v>
      </c>
      <c r="K84" s="48">
        <v>24</v>
      </c>
      <c r="L84" s="48">
        <v>23</v>
      </c>
      <c r="M84" s="49"/>
      <c r="N84" s="48">
        <v>666</v>
      </c>
      <c r="O84" s="49"/>
      <c r="P84" s="49"/>
      <c r="Q84" s="49"/>
      <c r="R84" s="48">
        <v>1</v>
      </c>
      <c r="S84" s="48">
        <v>80</v>
      </c>
      <c r="T84" s="48">
        <v>253</v>
      </c>
      <c r="U84" s="48">
        <v>0</v>
      </c>
      <c r="V84" s="48">
        <v>42</v>
      </c>
      <c r="W84" s="49"/>
      <c r="X84" s="48">
        <v>160</v>
      </c>
      <c r="Y84" s="48">
        <v>2</v>
      </c>
      <c r="Z84" s="48">
        <v>26</v>
      </c>
      <c r="AA84" s="48">
        <v>77</v>
      </c>
      <c r="AB84" s="48">
        <v>0</v>
      </c>
      <c r="AC84" s="48">
        <v>4</v>
      </c>
      <c r="AD84" s="48">
        <v>80</v>
      </c>
      <c r="AE84" s="49"/>
      <c r="AF84" s="48">
        <v>725</v>
      </c>
      <c r="AG84" s="49"/>
      <c r="AH84" s="49"/>
      <c r="AI84" s="49"/>
      <c r="AJ84" s="48">
        <v>167</v>
      </c>
      <c r="AK84" s="49"/>
      <c r="AL84" s="49"/>
      <c r="AM84" s="49"/>
      <c r="AN84" s="48">
        <v>0</v>
      </c>
      <c r="AO84" s="49"/>
      <c r="AP84" s="48">
        <v>0</v>
      </c>
      <c r="AQ84" s="40"/>
      <c r="AR84" s="40"/>
      <c r="AS84" s="40"/>
    </row>
    <row r="85" spans="1:45" ht="20.100000000000001" customHeight="1" x14ac:dyDescent="0.2">
      <c r="D85" s="2" t="s">
        <v>104</v>
      </c>
      <c r="F85" s="39">
        <v>218</v>
      </c>
      <c r="G85" s="39"/>
      <c r="H85" s="39"/>
      <c r="I85" s="39"/>
      <c r="J85" s="39">
        <v>608</v>
      </c>
      <c r="K85" s="39">
        <v>41</v>
      </c>
      <c r="L85" s="39">
        <v>5</v>
      </c>
      <c r="M85" s="39"/>
      <c r="N85" s="39">
        <v>654</v>
      </c>
      <c r="O85" s="39"/>
      <c r="P85" s="39"/>
      <c r="Q85" s="39"/>
      <c r="R85" s="39">
        <v>2</v>
      </c>
      <c r="S85" s="39">
        <v>3</v>
      </c>
      <c r="T85" s="39">
        <v>457</v>
      </c>
      <c r="U85" s="39">
        <v>0</v>
      </c>
      <c r="V85" s="39">
        <v>21</v>
      </c>
      <c r="W85" s="39"/>
      <c r="X85" s="39">
        <v>87</v>
      </c>
      <c r="Y85" s="39">
        <v>7</v>
      </c>
      <c r="Z85" s="39">
        <v>25</v>
      </c>
      <c r="AA85" s="39">
        <v>63</v>
      </c>
      <c r="AB85" s="39">
        <v>0</v>
      </c>
      <c r="AC85" s="39">
        <v>0</v>
      </c>
      <c r="AD85" s="39">
        <v>35</v>
      </c>
      <c r="AE85" s="39"/>
      <c r="AF85" s="39">
        <v>700</v>
      </c>
      <c r="AG85" s="39"/>
      <c r="AH85" s="39"/>
      <c r="AI85" s="39"/>
      <c r="AJ85" s="39">
        <v>172</v>
      </c>
      <c r="AK85" s="39"/>
      <c r="AL85" s="39"/>
      <c r="AM85" s="39"/>
      <c r="AN85" s="39">
        <v>0</v>
      </c>
      <c r="AO85" s="39"/>
      <c r="AP85" s="39">
        <v>0</v>
      </c>
      <c r="AQ85" s="40"/>
      <c r="AR85" s="40"/>
      <c r="AS85" s="40"/>
    </row>
    <row r="86" spans="1:45" ht="20.100000000000001" customHeight="1" x14ac:dyDescent="0.2">
      <c r="D86" s="47" t="s">
        <v>117</v>
      </c>
      <c r="F86" s="48">
        <v>233</v>
      </c>
      <c r="G86" s="49"/>
      <c r="H86" s="49"/>
      <c r="I86" s="49"/>
      <c r="J86" s="48">
        <v>611</v>
      </c>
      <c r="K86" s="48">
        <v>36</v>
      </c>
      <c r="L86" s="48">
        <v>3</v>
      </c>
      <c r="M86" s="49"/>
      <c r="N86" s="48">
        <v>650</v>
      </c>
      <c r="O86" s="49"/>
      <c r="P86" s="49"/>
      <c r="Q86" s="49"/>
      <c r="R86" s="48">
        <v>0</v>
      </c>
      <c r="S86" s="48">
        <v>27</v>
      </c>
      <c r="T86" s="48">
        <v>421</v>
      </c>
      <c r="U86" s="48">
        <v>0</v>
      </c>
      <c r="V86" s="48">
        <v>22</v>
      </c>
      <c r="W86" s="49"/>
      <c r="X86" s="48">
        <v>102</v>
      </c>
      <c r="Y86" s="48">
        <v>3</v>
      </c>
      <c r="Z86" s="48">
        <v>23</v>
      </c>
      <c r="AA86" s="48">
        <v>65</v>
      </c>
      <c r="AB86" s="48">
        <v>0</v>
      </c>
      <c r="AC86" s="48">
        <v>0</v>
      </c>
      <c r="AD86" s="48">
        <v>36</v>
      </c>
      <c r="AE86" s="49"/>
      <c r="AF86" s="48">
        <v>699</v>
      </c>
      <c r="AG86" s="49"/>
      <c r="AH86" s="49"/>
      <c r="AI86" s="49"/>
      <c r="AJ86" s="48">
        <v>184</v>
      </c>
      <c r="AK86" s="49"/>
      <c r="AL86" s="49"/>
      <c r="AM86" s="49"/>
      <c r="AN86" s="48">
        <v>0</v>
      </c>
      <c r="AO86" s="49"/>
      <c r="AP86" s="48">
        <v>0</v>
      </c>
      <c r="AQ86" s="40"/>
      <c r="AR86" s="40"/>
      <c r="AS86" s="40"/>
    </row>
    <row r="87" spans="1:45" ht="20.100000000000001" customHeight="1" x14ac:dyDescent="0.2">
      <c r="D87" s="2" t="s">
        <v>106</v>
      </c>
      <c r="F87" s="39">
        <v>259</v>
      </c>
      <c r="G87" s="39"/>
      <c r="H87" s="39"/>
      <c r="I87" s="39"/>
      <c r="J87" s="39">
        <v>612</v>
      </c>
      <c r="K87" s="39">
        <v>14</v>
      </c>
      <c r="L87" s="39">
        <v>10</v>
      </c>
      <c r="M87" s="39"/>
      <c r="N87" s="39">
        <v>636</v>
      </c>
      <c r="O87" s="39"/>
      <c r="P87" s="39"/>
      <c r="Q87" s="39"/>
      <c r="R87" s="39">
        <v>0</v>
      </c>
      <c r="S87" s="39">
        <v>1</v>
      </c>
      <c r="T87" s="39">
        <v>333</v>
      </c>
      <c r="U87" s="39">
        <v>0</v>
      </c>
      <c r="V87" s="39">
        <v>32</v>
      </c>
      <c r="W87" s="39"/>
      <c r="X87" s="39">
        <v>52</v>
      </c>
      <c r="Y87" s="39">
        <v>48</v>
      </c>
      <c r="Z87" s="39">
        <v>22</v>
      </c>
      <c r="AA87" s="39">
        <v>71</v>
      </c>
      <c r="AB87" s="39">
        <v>0</v>
      </c>
      <c r="AC87" s="39">
        <v>0</v>
      </c>
      <c r="AD87" s="39">
        <v>50</v>
      </c>
      <c r="AE87" s="39"/>
      <c r="AF87" s="39">
        <v>609</v>
      </c>
      <c r="AG87" s="39"/>
      <c r="AH87" s="39"/>
      <c r="AI87" s="39"/>
      <c r="AJ87" s="39">
        <v>286</v>
      </c>
      <c r="AK87" s="39"/>
      <c r="AL87" s="39"/>
      <c r="AM87" s="39"/>
      <c r="AN87" s="39">
        <v>0</v>
      </c>
      <c r="AO87" s="39"/>
      <c r="AP87" s="39">
        <v>0</v>
      </c>
      <c r="AQ87" s="40"/>
      <c r="AR87" s="40"/>
      <c r="AS87" s="40"/>
    </row>
    <row r="88" spans="1:45" ht="20.100000000000001" customHeight="1" x14ac:dyDescent="0.2">
      <c r="D88" s="47" t="s">
        <v>107</v>
      </c>
      <c r="F88" s="48">
        <v>204</v>
      </c>
      <c r="G88" s="49"/>
      <c r="H88" s="49"/>
      <c r="I88" s="49"/>
      <c r="J88" s="48">
        <v>617</v>
      </c>
      <c r="K88" s="48">
        <v>20</v>
      </c>
      <c r="L88" s="48">
        <v>3</v>
      </c>
      <c r="M88" s="49"/>
      <c r="N88" s="48">
        <v>640</v>
      </c>
      <c r="O88" s="49"/>
      <c r="P88" s="49"/>
      <c r="Q88" s="49"/>
      <c r="R88" s="48">
        <v>0</v>
      </c>
      <c r="S88" s="48">
        <v>109</v>
      </c>
      <c r="T88" s="48">
        <v>293</v>
      </c>
      <c r="U88" s="48">
        <v>5</v>
      </c>
      <c r="V88" s="48">
        <v>21</v>
      </c>
      <c r="W88" s="49"/>
      <c r="X88" s="48">
        <v>104</v>
      </c>
      <c r="Y88" s="48">
        <v>1</v>
      </c>
      <c r="Z88" s="48">
        <v>14</v>
      </c>
      <c r="AA88" s="48">
        <v>46</v>
      </c>
      <c r="AB88" s="48">
        <v>0</v>
      </c>
      <c r="AC88" s="48">
        <v>0</v>
      </c>
      <c r="AD88" s="48">
        <v>65</v>
      </c>
      <c r="AE88" s="49"/>
      <c r="AF88" s="48">
        <v>658</v>
      </c>
      <c r="AG88" s="49"/>
      <c r="AH88" s="49"/>
      <c r="AI88" s="49"/>
      <c r="AJ88" s="48">
        <v>186</v>
      </c>
      <c r="AK88" s="49"/>
      <c r="AL88" s="49"/>
      <c r="AM88" s="49"/>
      <c r="AN88" s="48">
        <v>0</v>
      </c>
      <c r="AO88" s="49"/>
      <c r="AP88" s="48">
        <v>0</v>
      </c>
      <c r="AQ88" s="40"/>
      <c r="AR88" s="40"/>
      <c r="AS88" s="40"/>
    </row>
    <row r="89" spans="1:45" ht="20.100000000000001" customHeight="1" x14ac:dyDescent="0.2">
      <c r="D89" s="2" t="s">
        <v>108</v>
      </c>
      <c r="F89" s="39">
        <v>372</v>
      </c>
      <c r="G89" s="39"/>
      <c r="H89" s="39"/>
      <c r="I89" s="39"/>
      <c r="J89" s="39">
        <v>610</v>
      </c>
      <c r="K89" s="39">
        <v>64</v>
      </c>
      <c r="L89" s="39">
        <v>4</v>
      </c>
      <c r="M89" s="39"/>
      <c r="N89" s="39">
        <v>678</v>
      </c>
      <c r="O89" s="39"/>
      <c r="P89" s="39"/>
      <c r="Q89" s="39"/>
      <c r="R89" s="39">
        <v>0</v>
      </c>
      <c r="S89" s="39">
        <v>87</v>
      </c>
      <c r="T89" s="39">
        <v>311</v>
      </c>
      <c r="U89" s="39">
        <v>0</v>
      </c>
      <c r="V89" s="39">
        <v>44</v>
      </c>
      <c r="W89" s="39"/>
      <c r="X89" s="39">
        <v>144</v>
      </c>
      <c r="Y89" s="39">
        <v>5</v>
      </c>
      <c r="Z89" s="39">
        <v>12</v>
      </c>
      <c r="AA89" s="39">
        <v>97</v>
      </c>
      <c r="AB89" s="39">
        <v>0</v>
      </c>
      <c r="AC89" s="39">
        <v>0</v>
      </c>
      <c r="AD89" s="39">
        <v>51</v>
      </c>
      <c r="AE89" s="39"/>
      <c r="AF89" s="39">
        <v>751</v>
      </c>
      <c r="AG89" s="39"/>
      <c r="AH89" s="39"/>
      <c r="AI89" s="39"/>
      <c r="AJ89" s="39">
        <v>299</v>
      </c>
      <c r="AK89" s="39"/>
      <c r="AL89" s="39"/>
      <c r="AM89" s="39"/>
      <c r="AN89" s="39">
        <v>0</v>
      </c>
      <c r="AO89" s="39"/>
      <c r="AP89" s="39">
        <v>0</v>
      </c>
      <c r="AQ89" s="40"/>
      <c r="AR89" s="40"/>
      <c r="AS89" s="40"/>
    </row>
    <row r="90" spans="1:45" ht="20.100000000000001" customHeight="1" x14ac:dyDescent="0.2">
      <c r="D90" s="47" t="s">
        <v>128</v>
      </c>
      <c r="F90" s="48">
        <v>308</v>
      </c>
      <c r="G90" s="49"/>
      <c r="H90" s="49"/>
      <c r="I90" s="49"/>
      <c r="J90" s="48">
        <v>614</v>
      </c>
      <c r="K90" s="48">
        <v>19</v>
      </c>
      <c r="L90" s="48">
        <v>1</v>
      </c>
      <c r="M90" s="49"/>
      <c r="N90" s="48">
        <v>634</v>
      </c>
      <c r="O90" s="49"/>
      <c r="P90" s="49"/>
      <c r="Q90" s="49"/>
      <c r="R90" s="48">
        <v>6</v>
      </c>
      <c r="S90" s="48">
        <v>126</v>
      </c>
      <c r="T90" s="48">
        <v>225</v>
      </c>
      <c r="U90" s="48">
        <v>2</v>
      </c>
      <c r="V90" s="48">
        <v>31</v>
      </c>
      <c r="W90" s="49"/>
      <c r="X90" s="48">
        <v>141</v>
      </c>
      <c r="Y90" s="48">
        <v>1</v>
      </c>
      <c r="Z90" s="48">
        <v>27</v>
      </c>
      <c r="AA90" s="48">
        <v>70</v>
      </c>
      <c r="AB90" s="48">
        <v>0</v>
      </c>
      <c r="AC90" s="48">
        <v>1</v>
      </c>
      <c r="AD90" s="48">
        <v>73</v>
      </c>
      <c r="AE90" s="49"/>
      <c r="AF90" s="48">
        <v>703</v>
      </c>
      <c r="AG90" s="49"/>
      <c r="AH90" s="49"/>
      <c r="AI90" s="49"/>
      <c r="AJ90" s="48">
        <v>239</v>
      </c>
      <c r="AK90" s="49"/>
      <c r="AL90" s="49"/>
      <c r="AM90" s="49"/>
      <c r="AN90" s="48">
        <v>0</v>
      </c>
      <c r="AO90" s="49"/>
      <c r="AP90" s="48">
        <v>0</v>
      </c>
      <c r="AQ90" s="40"/>
      <c r="AR90" s="40"/>
      <c r="AS90" s="40"/>
    </row>
    <row r="91" spans="1:45" ht="20.100000000000001" customHeight="1" x14ac:dyDescent="0.2"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40"/>
      <c r="AR91" s="40"/>
      <c r="AS91" s="40"/>
    </row>
    <row r="92" spans="1:45" s="1" customFormat="1" ht="20.100000000000001" customHeight="1" x14ac:dyDescent="0.25">
      <c r="A92" s="3"/>
      <c r="B92" s="6"/>
      <c r="C92" s="51" t="s">
        <v>129</v>
      </c>
      <c r="D92" s="52"/>
      <c r="E92" s="5"/>
      <c r="F92" s="53">
        <v>4073</v>
      </c>
      <c r="G92" s="54"/>
      <c r="H92" s="54"/>
      <c r="I92" s="54"/>
      <c r="J92" s="53">
        <v>8604</v>
      </c>
      <c r="K92" s="53">
        <v>438</v>
      </c>
      <c r="L92" s="53">
        <v>80</v>
      </c>
      <c r="M92" s="54"/>
      <c r="N92" s="53">
        <v>9122</v>
      </c>
      <c r="O92" s="54"/>
      <c r="P92" s="54"/>
      <c r="Q92" s="54"/>
      <c r="R92" s="53">
        <v>22</v>
      </c>
      <c r="S92" s="53">
        <v>801</v>
      </c>
      <c r="T92" s="53">
        <v>4213</v>
      </c>
      <c r="U92" s="53">
        <v>23</v>
      </c>
      <c r="V92" s="53">
        <v>424</v>
      </c>
      <c r="W92" s="54"/>
      <c r="X92" s="53">
        <v>1630</v>
      </c>
      <c r="Y92" s="53">
        <v>116</v>
      </c>
      <c r="Z92" s="53">
        <v>304</v>
      </c>
      <c r="AA92" s="53">
        <v>1101</v>
      </c>
      <c r="AB92" s="53">
        <v>0</v>
      </c>
      <c r="AC92" s="53">
        <v>7</v>
      </c>
      <c r="AD92" s="53">
        <v>926</v>
      </c>
      <c r="AE92" s="54"/>
      <c r="AF92" s="53">
        <v>9567</v>
      </c>
      <c r="AG92" s="54"/>
      <c r="AH92" s="54"/>
      <c r="AI92" s="54"/>
      <c r="AJ92" s="53">
        <v>3628</v>
      </c>
      <c r="AK92" s="54"/>
      <c r="AL92" s="54"/>
      <c r="AM92" s="54"/>
      <c r="AN92" s="53">
        <v>0</v>
      </c>
      <c r="AO92" s="54"/>
      <c r="AP92" s="53">
        <v>0</v>
      </c>
      <c r="AQ92" s="40"/>
      <c r="AR92" s="40"/>
      <c r="AS92" s="40"/>
    </row>
    <row r="93" spans="1:45" ht="20.100000000000001" customHeight="1" x14ac:dyDescent="0.2"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40"/>
      <c r="AR93" s="40"/>
      <c r="AS93" s="40"/>
    </row>
    <row r="94" spans="1:45" ht="20.100000000000001" customHeight="1" x14ac:dyDescent="0.2">
      <c r="C94" s="3" t="s">
        <v>130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40"/>
      <c r="AR94" s="40"/>
      <c r="AS94" s="40"/>
    </row>
    <row r="95" spans="1:45" ht="20.100000000000001" customHeight="1" x14ac:dyDescent="0.2">
      <c r="D95" s="2" t="s">
        <v>131</v>
      </c>
      <c r="F95" s="39">
        <v>0</v>
      </c>
      <c r="G95" s="39"/>
      <c r="H95" s="39"/>
      <c r="I95" s="39"/>
      <c r="J95" s="39">
        <v>1968</v>
      </c>
      <c r="K95" s="39">
        <v>107</v>
      </c>
      <c r="L95" s="39">
        <v>0</v>
      </c>
      <c r="M95" s="39"/>
      <c r="N95" s="39">
        <v>2075</v>
      </c>
      <c r="O95" s="39"/>
      <c r="P95" s="39"/>
      <c r="Q95" s="39"/>
      <c r="R95" s="39">
        <v>0</v>
      </c>
      <c r="S95" s="39">
        <v>441</v>
      </c>
      <c r="T95" s="39">
        <v>563</v>
      </c>
      <c r="U95" s="39">
        <v>176</v>
      </c>
      <c r="V95" s="39">
        <v>29</v>
      </c>
      <c r="W95" s="39"/>
      <c r="X95" s="39">
        <v>166</v>
      </c>
      <c r="Y95" s="39">
        <v>0</v>
      </c>
      <c r="Z95" s="39">
        <v>12</v>
      </c>
      <c r="AA95" s="39">
        <v>10</v>
      </c>
      <c r="AB95" s="39">
        <v>0</v>
      </c>
      <c r="AC95" s="39">
        <v>0</v>
      </c>
      <c r="AD95" s="39">
        <v>80</v>
      </c>
      <c r="AE95" s="39"/>
      <c r="AF95" s="39">
        <v>1477</v>
      </c>
      <c r="AG95" s="39"/>
      <c r="AH95" s="39"/>
      <c r="AI95" s="39"/>
      <c r="AJ95" s="39">
        <v>598</v>
      </c>
      <c r="AK95" s="39"/>
      <c r="AL95" s="39"/>
      <c r="AM95" s="39"/>
      <c r="AN95" s="39">
        <v>0</v>
      </c>
      <c r="AO95" s="39"/>
      <c r="AP95" s="39">
        <v>0</v>
      </c>
      <c r="AQ95" s="40"/>
      <c r="AR95" s="40"/>
      <c r="AS95" s="40"/>
    </row>
    <row r="96" spans="1:45" ht="20.100000000000001" customHeight="1" x14ac:dyDescent="0.2">
      <c r="D96" s="47" t="s">
        <v>132</v>
      </c>
      <c r="F96" s="48">
        <v>0</v>
      </c>
      <c r="G96" s="49"/>
      <c r="H96" s="49"/>
      <c r="I96" s="49"/>
      <c r="J96" s="48">
        <v>1943</v>
      </c>
      <c r="K96" s="48">
        <v>75</v>
      </c>
      <c r="L96" s="48">
        <v>2</v>
      </c>
      <c r="M96" s="49"/>
      <c r="N96" s="48">
        <v>2020</v>
      </c>
      <c r="O96" s="49"/>
      <c r="P96" s="49"/>
      <c r="Q96" s="49"/>
      <c r="R96" s="48">
        <v>0</v>
      </c>
      <c r="S96" s="48">
        <v>259</v>
      </c>
      <c r="T96" s="48">
        <v>793</v>
      </c>
      <c r="U96" s="48">
        <v>0</v>
      </c>
      <c r="V96" s="48">
        <v>21</v>
      </c>
      <c r="W96" s="49"/>
      <c r="X96" s="48">
        <v>333</v>
      </c>
      <c r="Y96" s="48">
        <v>0</v>
      </c>
      <c r="Z96" s="48">
        <v>38</v>
      </c>
      <c r="AA96" s="48">
        <v>6</v>
      </c>
      <c r="AB96" s="48">
        <v>0</v>
      </c>
      <c r="AC96" s="48">
        <v>0</v>
      </c>
      <c r="AD96" s="48">
        <v>81</v>
      </c>
      <c r="AE96" s="49"/>
      <c r="AF96" s="48">
        <v>1531</v>
      </c>
      <c r="AG96" s="49"/>
      <c r="AH96" s="49"/>
      <c r="AI96" s="49"/>
      <c r="AJ96" s="48">
        <v>489</v>
      </c>
      <c r="AK96" s="49"/>
      <c r="AL96" s="49"/>
      <c r="AM96" s="49"/>
      <c r="AN96" s="48">
        <v>0</v>
      </c>
      <c r="AO96" s="49"/>
      <c r="AP96" s="48">
        <v>0</v>
      </c>
      <c r="AQ96" s="40"/>
      <c r="AR96" s="40"/>
      <c r="AS96" s="40"/>
    </row>
    <row r="97" spans="1:45" ht="20.100000000000001" customHeight="1" x14ac:dyDescent="0.2"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40"/>
      <c r="AR97" s="40"/>
      <c r="AS97" s="40"/>
    </row>
    <row r="98" spans="1:45" ht="20.100000000000001" customHeight="1" x14ac:dyDescent="0.25">
      <c r="C98" s="51" t="s">
        <v>133</v>
      </c>
      <c r="D98" s="52"/>
      <c r="F98" s="53">
        <v>0</v>
      </c>
      <c r="G98" s="54"/>
      <c r="H98" s="54"/>
      <c r="I98" s="54"/>
      <c r="J98" s="53">
        <v>3911</v>
      </c>
      <c r="K98" s="53">
        <v>182</v>
      </c>
      <c r="L98" s="53">
        <v>2</v>
      </c>
      <c r="M98" s="54"/>
      <c r="N98" s="53">
        <v>4095</v>
      </c>
      <c r="O98" s="54"/>
      <c r="P98" s="54"/>
      <c r="Q98" s="54"/>
      <c r="R98" s="53">
        <v>0</v>
      </c>
      <c r="S98" s="53">
        <v>700</v>
      </c>
      <c r="T98" s="53">
        <v>1356</v>
      </c>
      <c r="U98" s="53">
        <v>176</v>
      </c>
      <c r="V98" s="53">
        <v>50</v>
      </c>
      <c r="W98" s="54"/>
      <c r="X98" s="53">
        <v>499</v>
      </c>
      <c r="Y98" s="53">
        <v>0</v>
      </c>
      <c r="Z98" s="53">
        <v>50</v>
      </c>
      <c r="AA98" s="53">
        <v>16</v>
      </c>
      <c r="AB98" s="53">
        <v>0</v>
      </c>
      <c r="AC98" s="53">
        <v>0</v>
      </c>
      <c r="AD98" s="53">
        <v>161</v>
      </c>
      <c r="AE98" s="54"/>
      <c r="AF98" s="53">
        <v>3008</v>
      </c>
      <c r="AG98" s="54"/>
      <c r="AH98" s="54"/>
      <c r="AI98" s="54"/>
      <c r="AJ98" s="53">
        <v>1087</v>
      </c>
      <c r="AK98" s="54"/>
      <c r="AL98" s="54"/>
      <c r="AM98" s="54"/>
      <c r="AN98" s="53">
        <v>0</v>
      </c>
      <c r="AO98" s="54"/>
      <c r="AP98" s="53">
        <v>0</v>
      </c>
      <c r="AQ98" s="40"/>
      <c r="AR98" s="40"/>
      <c r="AS98" s="40"/>
    </row>
    <row r="99" spans="1:45" ht="20.100000000000001" customHeight="1" x14ac:dyDescent="0.2"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40"/>
      <c r="AR99" s="40"/>
      <c r="AS99" s="40"/>
    </row>
    <row r="100" spans="1:45" ht="20.100000000000001" customHeight="1" x14ac:dyDescent="0.2">
      <c r="C100" s="3" t="s">
        <v>134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40"/>
      <c r="AR100" s="40"/>
      <c r="AS100" s="40"/>
    </row>
    <row r="101" spans="1:45" ht="20.100000000000001" customHeight="1" x14ac:dyDescent="0.2">
      <c r="D101" s="2" t="s">
        <v>122</v>
      </c>
      <c r="F101" s="39">
        <v>0</v>
      </c>
      <c r="G101" s="39"/>
      <c r="H101" s="39"/>
      <c r="I101" s="39"/>
      <c r="J101" s="39">
        <v>0</v>
      </c>
      <c r="K101" s="39">
        <v>0</v>
      </c>
      <c r="L101" s="39">
        <v>0</v>
      </c>
      <c r="M101" s="39"/>
      <c r="N101" s="39">
        <v>0</v>
      </c>
      <c r="O101" s="39"/>
      <c r="P101" s="39"/>
      <c r="Q101" s="39"/>
      <c r="R101" s="39">
        <v>0</v>
      </c>
      <c r="S101" s="39">
        <v>0</v>
      </c>
      <c r="T101" s="39">
        <v>0</v>
      </c>
      <c r="U101" s="39">
        <v>0</v>
      </c>
      <c r="V101" s="39">
        <v>0</v>
      </c>
      <c r="W101" s="39"/>
      <c r="X101" s="39">
        <v>0</v>
      </c>
      <c r="Y101" s="39">
        <v>0</v>
      </c>
      <c r="Z101" s="39">
        <v>0</v>
      </c>
      <c r="AA101" s="39">
        <v>0</v>
      </c>
      <c r="AB101" s="39">
        <v>0</v>
      </c>
      <c r="AC101" s="39">
        <v>0</v>
      </c>
      <c r="AD101" s="39">
        <v>0</v>
      </c>
      <c r="AE101" s="39"/>
      <c r="AF101" s="39">
        <v>0</v>
      </c>
      <c r="AG101" s="39"/>
      <c r="AH101" s="39"/>
      <c r="AI101" s="39"/>
      <c r="AJ101" s="39">
        <v>0</v>
      </c>
      <c r="AK101" s="39"/>
      <c r="AL101" s="39"/>
      <c r="AM101" s="39"/>
      <c r="AN101" s="39">
        <v>0</v>
      </c>
      <c r="AO101" s="39"/>
      <c r="AP101" s="39">
        <v>0</v>
      </c>
      <c r="AQ101" s="40"/>
      <c r="AR101" s="40"/>
      <c r="AS101" s="40"/>
    </row>
    <row r="102" spans="1:45" ht="20.100000000000001" customHeight="1" x14ac:dyDescent="0.2">
      <c r="D102" s="47" t="s">
        <v>135</v>
      </c>
      <c r="F102" s="48">
        <v>0</v>
      </c>
      <c r="G102" s="49"/>
      <c r="H102" s="49"/>
      <c r="I102" s="49"/>
      <c r="J102" s="48">
        <v>0</v>
      </c>
      <c r="K102" s="48">
        <v>0</v>
      </c>
      <c r="L102" s="48">
        <v>0</v>
      </c>
      <c r="M102" s="49"/>
      <c r="N102" s="48">
        <v>0</v>
      </c>
      <c r="O102" s="49"/>
      <c r="P102" s="49"/>
      <c r="Q102" s="49"/>
      <c r="R102" s="48">
        <v>0</v>
      </c>
      <c r="S102" s="48">
        <v>0</v>
      </c>
      <c r="T102" s="48">
        <v>0</v>
      </c>
      <c r="U102" s="48">
        <v>0</v>
      </c>
      <c r="V102" s="48">
        <v>0</v>
      </c>
      <c r="W102" s="49"/>
      <c r="X102" s="48">
        <v>0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48">
        <v>0</v>
      </c>
      <c r="AE102" s="49"/>
      <c r="AF102" s="48">
        <v>0</v>
      </c>
      <c r="AG102" s="49"/>
      <c r="AH102" s="49"/>
      <c r="AI102" s="49"/>
      <c r="AJ102" s="48">
        <v>0</v>
      </c>
      <c r="AK102" s="49"/>
      <c r="AL102" s="49"/>
      <c r="AM102" s="49"/>
      <c r="AN102" s="48">
        <v>0</v>
      </c>
      <c r="AO102" s="49"/>
      <c r="AP102" s="48">
        <v>0</v>
      </c>
      <c r="AQ102" s="40"/>
      <c r="AR102" s="40"/>
      <c r="AS102" s="40"/>
    </row>
    <row r="103" spans="1:45" ht="20.100000000000001" customHeight="1" x14ac:dyDescent="0.2">
      <c r="D103" s="2" t="s">
        <v>98</v>
      </c>
      <c r="F103" s="39">
        <v>0</v>
      </c>
      <c r="G103" s="39"/>
      <c r="H103" s="39"/>
      <c r="I103" s="39"/>
      <c r="J103" s="39">
        <v>0</v>
      </c>
      <c r="K103" s="39">
        <v>0</v>
      </c>
      <c r="L103" s="39">
        <v>0</v>
      </c>
      <c r="M103" s="39"/>
      <c r="N103" s="39">
        <v>0</v>
      </c>
      <c r="O103" s="39"/>
      <c r="P103" s="39"/>
      <c r="Q103" s="39"/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39"/>
      <c r="X103" s="39">
        <v>0</v>
      </c>
      <c r="Y103" s="39">
        <v>0</v>
      </c>
      <c r="Z103" s="39">
        <v>0</v>
      </c>
      <c r="AA103" s="39">
        <v>0</v>
      </c>
      <c r="AB103" s="39">
        <v>0</v>
      </c>
      <c r="AC103" s="39">
        <v>0</v>
      </c>
      <c r="AD103" s="39">
        <v>0</v>
      </c>
      <c r="AE103" s="39"/>
      <c r="AF103" s="39">
        <v>0</v>
      </c>
      <c r="AG103" s="39"/>
      <c r="AH103" s="39"/>
      <c r="AI103" s="39"/>
      <c r="AJ103" s="39">
        <v>0</v>
      </c>
      <c r="AK103" s="39"/>
      <c r="AL103" s="39"/>
      <c r="AM103" s="39"/>
      <c r="AN103" s="39">
        <v>0</v>
      </c>
      <c r="AO103" s="39"/>
      <c r="AP103" s="39">
        <v>0</v>
      </c>
      <c r="AQ103" s="40"/>
      <c r="AR103" s="40"/>
      <c r="AS103" s="40"/>
    </row>
    <row r="104" spans="1:45" ht="20.100000000000001" customHeight="1" x14ac:dyDescent="0.2">
      <c r="D104" s="47" t="s">
        <v>136</v>
      </c>
      <c r="F104" s="48">
        <v>0</v>
      </c>
      <c r="G104" s="49"/>
      <c r="H104" s="49"/>
      <c r="I104" s="49"/>
      <c r="J104" s="48">
        <v>0</v>
      </c>
      <c r="K104" s="48">
        <v>0</v>
      </c>
      <c r="L104" s="48">
        <v>0</v>
      </c>
      <c r="M104" s="49"/>
      <c r="N104" s="48">
        <v>0</v>
      </c>
      <c r="O104" s="49"/>
      <c r="P104" s="49"/>
      <c r="Q104" s="49"/>
      <c r="R104" s="48">
        <v>0</v>
      </c>
      <c r="S104" s="48">
        <v>0</v>
      </c>
      <c r="T104" s="48">
        <v>0</v>
      </c>
      <c r="U104" s="48">
        <v>0</v>
      </c>
      <c r="V104" s="48">
        <v>0</v>
      </c>
      <c r="W104" s="49"/>
      <c r="X104" s="48">
        <v>0</v>
      </c>
      <c r="Y104" s="48">
        <v>0</v>
      </c>
      <c r="Z104" s="48">
        <v>0</v>
      </c>
      <c r="AA104" s="48">
        <v>0</v>
      </c>
      <c r="AB104" s="48">
        <v>0</v>
      </c>
      <c r="AC104" s="48">
        <v>0</v>
      </c>
      <c r="AD104" s="48">
        <v>0</v>
      </c>
      <c r="AE104" s="49"/>
      <c r="AF104" s="48">
        <v>0</v>
      </c>
      <c r="AG104" s="49"/>
      <c r="AH104" s="49"/>
      <c r="AI104" s="49"/>
      <c r="AJ104" s="48">
        <v>0</v>
      </c>
      <c r="AK104" s="49"/>
      <c r="AL104" s="49"/>
      <c r="AM104" s="49"/>
      <c r="AN104" s="48">
        <v>0</v>
      </c>
      <c r="AO104" s="49"/>
      <c r="AP104" s="48">
        <v>0</v>
      </c>
      <c r="AQ104" s="40"/>
      <c r="AR104" s="40"/>
      <c r="AS104" s="40"/>
    </row>
    <row r="105" spans="1:45" ht="20.100000000000001" customHeight="1" x14ac:dyDescent="0.2">
      <c r="D105" s="2" t="s">
        <v>114</v>
      </c>
      <c r="F105" s="39">
        <v>0</v>
      </c>
      <c r="G105" s="39"/>
      <c r="H105" s="39"/>
      <c r="I105" s="39"/>
      <c r="J105" s="39">
        <v>0</v>
      </c>
      <c r="K105" s="39">
        <v>0</v>
      </c>
      <c r="L105" s="39">
        <v>0</v>
      </c>
      <c r="M105" s="39"/>
      <c r="N105" s="39">
        <v>0</v>
      </c>
      <c r="O105" s="39"/>
      <c r="P105" s="39"/>
      <c r="Q105" s="39"/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39"/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0</v>
      </c>
      <c r="AD105" s="39">
        <v>0</v>
      </c>
      <c r="AE105" s="39"/>
      <c r="AF105" s="39">
        <v>0</v>
      </c>
      <c r="AG105" s="39"/>
      <c r="AH105" s="39"/>
      <c r="AI105" s="39"/>
      <c r="AJ105" s="39">
        <v>0</v>
      </c>
      <c r="AK105" s="39"/>
      <c r="AL105" s="39"/>
      <c r="AM105" s="39"/>
      <c r="AN105" s="39">
        <v>0</v>
      </c>
      <c r="AO105" s="39"/>
      <c r="AP105" s="39">
        <v>0</v>
      </c>
      <c r="AQ105" s="40"/>
      <c r="AR105" s="40"/>
      <c r="AS105" s="40"/>
    </row>
    <row r="106" spans="1:45" ht="20.100000000000001" customHeight="1" x14ac:dyDescent="0.2">
      <c r="D106" s="47" t="s">
        <v>101</v>
      </c>
      <c r="F106" s="48">
        <v>0</v>
      </c>
      <c r="G106" s="49"/>
      <c r="H106" s="49"/>
      <c r="I106" s="49"/>
      <c r="J106" s="48">
        <v>0</v>
      </c>
      <c r="K106" s="48">
        <v>0</v>
      </c>
      <c r="L106" s="48">
        <v>0</v>
      </c>
      <c r="M106" s="49"/>
      <c r="N106" s="48">
        <v>0</v>
      </c>
      <c r="O106" s="49"/>
      <c r="P106" s="49"/>
      <c r="Q106" s="49"/>
      <c r="R106" s="48">
        <v>0</v>
      </c>
      <c r="S106" s="48">
        <v>0</v>
      </c>
      <c r="T106" s="48">
        <v>0</v>
      </c>
      <c r="U106" s="48">
        <v>0</v>
      </c>
      <c r="V106" s="48">
        <v>0</v>
      </c>
      <c r="W106" s="49"/>
      <c r="X106" s="48">
        <v>0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8">
        <v>0</v>
      </c>
      <c r="AE106" s="49"/>
      <c r="AF106" s="48">
        <v>0</v>
      </c>
      <c r="AG106" s="49"/>
      <c r="AH106" s="49"/>
      <c r="AI106" s="49"/>
      <c r="AJ106" s="48">
        <v>0</v>
      </c>
      <c r="AK106" s="49"/>
      <c r="AL106" s="49"/>
      <c r="AM106" s="49"/>
      <c r="AN106" s="48">
        <v>0</v>
      </c>
      <c r="AO106" s="49"/>
      <c r="AP106" s="48">
        <v>0</v>
      </c>
      <c r="AQ106" s="40"/>
      <c r="AR106" s="40"/>
      <c r="AS106" s="40"/>
    </row>
    <row r="107" spans="1:45" ht="20.100000000000001" customHeight="1" x14ac:dyDescent="0.2">
      <c r="D107" s="50" t="s">
        <v>116</v>
      </c>
      <c r="F107" s="49">
        <v>0</v>
      </c>
      <c r="G107" s="49"/>
      <c r="H107" s="49"/>
      <c r="I107" s="49"/>
      <c r="J107" s="49">
        <v>0</v>
      </c>
      <c r="K107" s="49">
        <v>0</v>
      </c>
      <c r="L107" s="49">
        <v>0</v>
      </c>
      <c r="M107" s="49"/>
      <c r="N107" s="49">
        <v>0</v>
      </c>
      <c r="O107" s="49"/>
      <c r="P107" s="49"/>
      <c r="Q107" s="49"/>
      <c r="R107" s="49">
        <v>0</v>
      </c>
      <c r="S107" s="49">
        <v>0</v>
      </c>
      <c r="T107" s="49">
        <v>0</v>
      </c>
      <c r="U107" s="49">
        <v>0</v>
      </c>
      <c r="V107" s="49">
        <v>0</v>
      </c>
      <c r="W107" s="49"/>
      <c r="X107" s="49">
        <v>0</v>
      </c>
      <c r="Y107" s="49">
        <v>0</v>
      </c>
      <c r="Z107" s="49">
        <v>0</v>
      </c>
      <c r="AA107" s="49">
        <v>0</v>
      </c>
      <c r="AB107" s="49">
        <v>0</v>
      </c>
      <c r="AC107" s="49">
        <v>0</v>
      </c>
      <c r="AD107" s="49">
        <v>0</v>
      </c>
      <c r="AE107" s="49"/>
      <c r="AF107" s="49">
        <v>0</v>
      </c>
      <c r="AG107" s="49"/>
      <c r="AH107" s="49"/>
      <c r="AI107" s="49"/>
      <c r="AJ107" s="49">
        <v>0</v>
      </c>
      <c r="AK107" s="49"/>
      <c r="AL107" s="49"/>
      <c r="AM107" s="49"/>
      <c r="AN107" s="49">
        <v>0</v>
      </c>
      <c r="AO107" s="49"/>
      <c r="AP107" s="49">
        <v>0</v>
      </c>
      <c r="AQ107" s="40"/>
      <c r="AR107" s="40"/>
      <c r="AS107" s="40"/>
    </row>
    <row r="108" spans="1:45" ht="20.100000000000001" customHeight="1" x14ac:dyDescent="0.2">
      <c r="D108" s="47" t="s">
        <v>103</v>
      </c>
      <c r="F108" s="48">
        <v>0</v>
      </c>
      <c r="G108" s="49"/>
      <c r="H108" s="49"/>
      <c r="I108" s="49"/>
      <c r="J108" s="48">
        <v>0</v>
      </c>
      <c r="K108" s="48">
        <v>0</v>
      </c>
      <c r="L108" s="48">
        <v>0</v>
      </c>
      <c r="M108" s="49"/>
      <c r="N108" s="48">
        <v>0</v>
      </c>
      <c r="O108" s="49"/>
      <c r="P108" s="49"/>
      <c r="Q108" s="49"/>
      <c r="R108" s="48">
        <v>0</v>
      </c>
      <c r="S108" s="48">
        <v>0</v>
      </c>
      <c r="T108" s="48">
        <v>0</v>
      </c>
      <c r="U108" s="48">
        <v>0</v>
      </c>
      <c r="V108" s="48">
        <v>0</v>
      </c>
      <c r="W108" s="49"/>
      <c r="X108" s="48">
        <v>0</v>
      </c>
      <c r="Y108" s="48">
        <v>0</v>
      </c>
      <c r="Z108" s="48">
        <v>0</v>
      </c>
      <c r="AA108" s="48">
        <v>0</v>
      </c>
      <c r="AB108" s="48">
        <v>0</v>
      </c>
      <c r="AC108" s="48">
        <v>0</v>
      </c>
      <c r="AD108" s="48">
        <v>0</v>
      </c>
      <c r="AE108" s="49"/>
      <c r="AF108" s="48">
        <v>0</v>
      </c>
      <c r="AG108" s="49"/>
      <c r="AH108" s="49"/>
      <c r="AI108" s="49"/>
      <c r="AJ108" s="48">
        <v>0</v>
      </c>
      <c r="AK108" s="49"/>
      <c r="AL108" s="49"/>
      <c r="AM108" s="49"/>
      <c r="AN108" s="48">
        <v>0</v>
      </c>
      <c r="AO108" s="49"/>
      <c r="AP108" s="48">
        <v>0</v>
      </c>
      <c r="AQ108" s="40"/>
      <c r="AR108" s="40"/>
      <c r="AS108" s="40"/>
    </row>
    <row r="109" spans="1:45" ht="20.100000000000001" customHeight="1" x14ac:dyDescent="0.2">
      <c r="D109" s="50" t="s">
        <v>137</v>
      </c>
      <c r="F109" s="49">
        <v>0</v>
      </c>
      <c r="G109" s="49"/>
      <c r="H109" s="49"/>
      <c r="I109" s="49"/>
      <c r="J109" s="49">
        <v>0</v>
      </c>
      <c r="K109" s="49">
        <v>0</v>
      </c>
      <c r="L109" s="49">
        <v>0</v>
      </c>
      <c r="M109" s="49"/>
      <c r="N109" s="49">
        <v>0</v>
      </c>
      <c r="O109" s="49"/>
      <c r="P109" s="49"/>
      <c r="Q109" s="49"/>
      <c r="R109" s="49">
        <v>0</v>
      </c>
      <c r="S109" s="49">
        <v>0</v>
      </c>
      <c r="T109" s="49">
        <v>0</v>
      </c>
      <c r="U109" s="49">
        <v>0</v>
      </c>
      <c r="V109" s="49">
        <v>0</v>
      </c>
      <c r="W109" s="49"/>
      <c r="X109" s="49">
        <v>0</v>
      </c>
      <c r="Y109" s="49">
        <v>0</v>
      </c>
      <c r="Z109" s="49">
        <v>0</v>
      </c>
      <c r="AA109" s="49">
        <v>0</v>
      </c>
      <c r="AB109" s="49">
        <v>0</v>
      </c>
      <c r="AC109" s="49">
        <v>0</v>
      </c>
      <c r="AD109" s="49">
        <v>0</v>
      </c>
      <c r="AE109" s="49"/>
      <c r="AF109" s="49">
        <v>0</v>
      </c>
      <c r="AG109" s="49"/>
      <c r="AH109" s="49"/>
      <c r="AI109" s="49"/>
      <c r="AJ109" s="49">
        <v>0</v>
      </c>
      <c r="AK109" s="49"/>
      <c r="AL109" s="49"/>
      <c r="AM109" s="49"/>
      <c r="AN109" s="49">
        <v>0</v>
      </c>
      <c r="AO109" s="49"/>
      <c r="AP109" s="49">
        <v>0</v>
      </c>
      <c r="AQ109" s="40"/>
      <c r="AR109" s="40"/>
      <c r="AS109" s="40"/>
    </row>
    <row r="110" spans="1:45" ht="20.100000000000001" customHeight="1" x14ac:dyDescent="0.2"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40"/>
      <c r="AR110" s="40"/>
      <c r="AS110" s="40"/>
    </row>
    <row r="111" spans="1:45" s="1" customFormat="1" ht="20.100000000000001" customHeight="1" x14ac:dyDescent="0.25">
      <c r="A111" s="3"/>
      <c r="B111" s="6"/>
      <c r="C111" s="51" t="s">
        <v>138</v>
      </c>
      <c r="D111" s="52"/>
      <c r="E111" s="5"/>
      <c r="F111" s="53">
        <v>0</v>
      </c>
      <c r="G111" s="54"/>
      <c r="H111" s="54"/>
      <c r="I111" s="54"/>
      <c r="J111" s="53">
        <v>0</v>
      </c>
      <c r="K111" s="53">
        <v>0</v>
      </c>
      <c r="L111" s="53">
        <v>0</v>
      </c>
      <c r="M111" s="54"/>
      <c r="N111" s="53">
        <v>0</v>
      </c>
      <c r="O111" s="54"/>
      <c r="P111" s="54"/>
      <c r="Q111" s="54"/>
      <c r="R111" s="53">
        <v>0</v>
      </c>
      <c r="S111" s="53">
        <v>0</v>
      </c>
      <c r="T111" s="53">
        <v>0</v>
      </c>
      <c r="U111" s="53">
        <v>0</v>
      </c>
      <c r="V111" s="53">
        <v>0</v>
      </c>
      <c r="W111" s="54"/>
      <c r="X111" s="53">
        <v>0</v>
      </c>
      <c r="Y111" s="53">
        <v>0</v>
      </c>
      <c r="Z111" s="53">
        <v>0</v>
      </c>
      <c r="AA111" s="53">
        <v>0</v>
      </c>
      <c r="AB111" s="53">
        <v>0</v>
      </c>
      <c r="AC111" s="53">
        <v>0</v>
      </c>
      <c r="AD111" s="53">
        <v>0</v>
      </c>
      <c r="AE111" s="54"/>
      <c r="AF111" s="53">
        <v>0</v>
      </c>
      <c r="AG111" s="54"/>
      <c r="AH111" s="54"/>
      <c r="AI111" s="54"/>
      <c r="AJ111" s="53">
        <v>0</v>
      </c>
      <c r="AK111" s="54"/>
      <c r="AL111" s="54"/>
      <c r="AM111" s="54"/>
      <c r="AN111" s="53">
        <v>0</v>
      </c>
      <c r="AO111" s="54"/>
      <c r="AP111" s="53">
        <v>0</v>
      </c>
      <c r="AQ111" s="40"/>
      <c r="AR111" s="40"/>
      <c r="AS111" s="40"/>
    </row>
    <row r="112" spans="1:45" s="1" customFormat="1" ht="20.100000000000001" customHeight="1" x14ac:dyDescent="0.2">
      <c r="A112" s="3"/>
      <c r="B112" s="6"/>
      <c r="C112" s="3"/>
      <c r="D112" s="3"/>
      <c r="E112" s="5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</row>
    <row r="113" spans="1:45" s="1" customFormat="1" ht="20.100000000000001" customHeight="1" x14ac:dyDescent="0.2">
      <c r="A113" s="3"/>
      <c r="B113" s="6"/>
      <c r="C113" s="3" t="s">
        <v>139</v>
      </c>
      <c r="D113" s="3"/>
      <c r="E113" s="5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</row>
    <row r="114" spans="1:45" s="1" customFormat="1" ht="20.100000000000001" customHeight="1" x14ac:dyDescent="0.2">
      <c r="A114" s="3"/>
      <c r="B114" s="6"/>
      <c r="C114" s="3"/>
      <c r="D114" s="2" t="s">
        <v>140</v>
      </c>
      <c r="E114" s="5"/>
      <c r="F114" s="39">
        <v>0</v>
      </c>
      <c r="G114" s="39"/>
      <c r="H114" s="39"/>
      <c r="I114" s="39"/>
      <c r="J114" s="39">
        <v>0</v>
      </c>
      <c r="K114" s="39">
        <v>0</v>
      </c>
      <c r="L114" s="39">
        <v>0</v>
      </c>
      <c r="M114" s="39"/>
      <c r="N114" s="39">
        <v>0</v>
      </c>
      <c r="O114" s="39"/>
      <c r="P114" s="39"/>
      <c r="Q114" s="39"/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/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0</v>
      </c>
      <c r="AD114" s="39">
        <v>0</v>
      </c>
      <c r="AE114" s="39"/>
      <c r="AF114" s="39">
        <v>0</v>
      </c>
      <c r="AG114" s="39"/>
      <c r="AH114" s="39"/>
      <c r="AI114" s="39"/>
      <c r="AJ114" s="39">
        <v>0</v>
      </c>
      <c r="AK114" s="39"/>
      <c r="AL114" s="39"/>
      <c r="AM114" s="39"/>
      <c r="AN114" s="39">
        <v>0</v>
      </c>
      <c r="AO114" s="39"/>
      <c r="AP114" s="39">
        <v>0</v>
      </c>
      <c r="AQ114" s="40"/>
      <c r="AR114" s="40"/>
      <c r="AS114" s="40"/>
    </row>
    <row r="115" spans="1:45" ht="20.100000000000001" customHeight="1" x14ac:dyDescent="0.2">
      <c r="D115" s="47" t="s">
        <v>141</v>
      </c>
      <c r="F115" s="48">
        <v>0</v>
      </c>
      <c r="G115" s="49"/>
      <c r="H115" s="49"/>
      <c r="I115" s="49"/>
      <c r="J115" s="48">
        <v>0</v>
      </c>
      <c r="K115" s="48">
        <v>0</v>
      </c>
      <c r="L115" s="48">
        <v>0</v>
      </c>
      <c r="M115" s="49"/>
      <c r="N115" s="48">
        <v>0</v>
      </c>
      <c r="O115" s="49"/>
      <c r="P115" s="49"/>
      <c r="Q115" s="49"/>
      <c r="R115" s="48">
        <v>0</v>
      </c>
      <c r="S115" s="48">
        <v>0</v>
      </c>
      <c r="T115" s="48">
        <v>0</v>
      </c>
      <c r="U115" s="48">
        <v>0</v>
      </c>
      <c r="V115" s="48">
        <v>0</v>
      </c>
      <c r="W115" s="49"/>
      <c r="X115" s="48">
        <v>0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8">
        <v>0</v>
      </c>
      <c r="AE115" s="49"/>
      <c r="AF115" s="48">
        <v>0</v>
      </c>
      <c r="AG115" s="49"/>
      <c r="AH115" s="49"/>
      <c r="AI115" s="49"/>
      <c r="AJ115" s="48">
        <v>0</v>
      </c>
      <c r="AK115" s="49"/>
      <c r="AL115" s="49"/>
      <c r="AM115" s="49"/>
      <c r="AN115" s="48">
        <v>0</v>
      </c>
      <c r="AO115" s="49"/>
      <c r="AP115" s="48">
        <v>0</v>
      </c>
      <c r="AQ115" s="40"/>
      <c r="AR115" s="40"/>
      <c r="AS115" s="40"/>
    </row>
    <row r="116" spans="1:45" s="1" customFormat="1" ht="20.100000000000001" customHeight="1" x14ac:dyDescent="0.2">
      <c r="A116" s="3"/>
      <c r="B116" s="6"/>
      <c r="C116" s="3"/>
      <c r="D116" s="2" t="s">
        <v>142</v>
      </c>
      <c r="E116" s="5"/>
      <c r="F116" s="39">
        <v>0</v>
      </c>
      <c r="G116" s="39"/>
      <c r="H116" s="39"/>
      <c r="I116" s="39"/>
      <c r="J116" s="39">
        <v>0</v>
      </c>
      <c r="K116" s="39">
        <v>0</v>
      </c>
      <c r="L116" s="39">
        <v>0</v>
      </c>
      <c r="M116" s="39"/>
      <c r="N116" s="39">
        <v>0</v>
      </c>
      <c r="O116" s="39"/>
      <c r="P116" s="39"/>
      <c r="Q116" s="39"/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/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/>
      <c r="AF116" s="39">
        <v>0</v>
      </c>
      <c r="AG116" s="39"/>
      <c r="AH116" s="39"/>
      <c r="AI116" s="39"/>
      <c r="AJ116" s="39">
        <v>0</v>
      </c>
      <c r="AK116" s="39"/>
      <c r="AL116" s="39"/>
      <c r="AM116" s="39"/>
      <c r="AN116" s="39">
        <v>0</v>
      </c>
      <c r="AO116" s="39"/>
      <c r="AP116" s="39">
        <v>0</v>
      </c>
      <c r="AQ116" s="40"/>
      <c r="AR116" s="40"/>
      <c r="AS116" s="40"/>
    </row>
    <row r="117" spans="1:45" s="1" customFormat="1" ht="20.100000000000001" customHeight="1" x14ac:dyDescent="0.2">
      <c r="A117" s="3"/>
      <c r="B117" s="6"/>
      <c r="C117" s="3"/>
      <c r="D117" s="2"/>
      <c r="E117" s="5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</row>
    <row r="118" spans="1:45" s="1" customFormat="1" ht="20.100000000000001" customHeight="1" x14ac:dyDescent="0.25">
      <c r="A118" s="3"/>
      <c r="B118" s="6"/>
      <c r="C118" s="51" t="s">
        <v>143</v>
      </c>
      <c r="D118" s="52"/>
      <c r="E118" s="5"/>
      <c r="F118" s="53">
        <v>0</v>
      </c>
      <c r="G118" s="54"/>
      <c r="H118" s="54"/>
      <c r="I118" s="54"/>
      <c r="J118" s="53">
        <v>0</v>
      </c>
      <c r="K118" s="53">
        <v>0</v>
      </c>
      <c r="L118" s="53">
        <v>0</v>
      </c>
      <c r="M118" s="54"/>
      <c r="N118" s="53">
        <v>0</v>
      </c>
      <c r="O118" s="54"/>
      <c r="P118" s="54"/>
      <c r="Q118" s="54"/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4"/>
      <c r="X118" s="53">
        <v>0</v>
      </c>
      <c r="Y118" s="53">
        <v>0</v>
      </c>
      <c r="Z118" s="53">
        <v>0</v>
      </c>
      <c r="AA118" s="53">
        <v>0</v>
      </c>
      <c r="AB118" s="53">
        <v>0</v>
      </c>
      <c r="AC118" s="53">
        <v>0</v>
      </c>
      <c r="AD118" s="53">
        <v>0</v>
      </c>
      <c r="AE118" s="54"/>
      <c r="AF118" s="53">
        <v>0</v>
      </c>
      <c r="AG118" s="54"/>
      <c r="AH118" s="54"/>
      <c r="AI118" s="54"/>
      <c r="AJ118" s="53">
        <v>0</v>
      </c>
      <c r="AK118" s="54"/>
      <c r="AL118" s="54"/>
      <c r="AM118" s="54"/>
      <c r="AN118" s="53">
        <v>0</v>
      </c>
      <c r="AO118" s="54"/>
      <c r="AP118" s="53">
        <v>0</v>
      </c>
      <c r="AQ118" s="40"/>
      <c r="AR118" s="40"/>
      <c r="AS118" s="40"/>
    </row>
    <row r="119" spans="1:45" s="1" customFormat="1" ht="20.100000000000001" customHeight="1" x14ac:dyDescent="0.2">
      <c r="A119" s="3"/>
      <c r="B119" s="6"/>
      <c r="C119" s="3"/>
      <c r="D119" s="3"/>
      <c r="E119" s="5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</row>
    <row r="120" spans="1:45" s="1" customFormat="1" ht="20.100000000000001" customHeight="1" x14ac:dyDescent="0.25">
      <c r="A120" s="3"/>
      <c r="B120" s="57" t="s">
        <v>144</v>
      </c>
      <c r="C120" s="58"/>
      <c r="D120" s="58"/>
      <c r="E120" s="5"/>
      <c r="F120" s="59">
        <v>4110</v>
      </c>
      <c r="G120" s="54"/>
      <c r="H120" s="54"/>
      <c r="I120" s="54"/>
      <c r="J120" s="59">
        <v>12562</v>
      </c>
      <c r="K120" s="59">
        <v>628</v>
      </c>
      <c r="L120" s="59">
        <v>82</v>
      </c>
      <c r="M120" s="54"/>
      <c r="N120" s="59">
        <v>13272</v>
      </c>
      <c r="O120" s="54"/>
      <c r="P120" s="54"/>
      <c r="Q120" s="54"/>
      <c r="R120" s="59">
        <v>22</v>
      </c>
      <c r="S120" s="59">
        <v>1517</v>
      </c>
      <c r="T120" s="59">
        <v>5595</v>
      </c>
      <c r="U120" s="59">
        <v>204</v>
      </c>
      <c r="V120" s="59">
        <v>474</v>
      </c>
      <c r="W120" s="54"/>
      <c r="X120" s="59">
        <v>2130</v>
      </c>
      <c r="Y120" s="59">
        <v>116</v>
      </c>
      <c r="Z120" s="59">
        <v>354</v>
      </c>
      <c r="AA120" s="59">
        <v>1117</v>
      </c>
      <c r="AB120" s="59">
        <v>0</v>
      </c>
      <c r="AC120" s="59">
        <v>7</v>
      </c>
      <c r="AD120" s="59">
        <v>1088</v>
      </c>
      <c r="AE120" s="54"/>
      <c r="AF120" s="59">
        <v>12624</v>
      </c>
      <c r="AG120" s="54"/>
      <c r="AH120" s="54"/>
      <c r="AI120" s="54"/>
      <c r="AJ120" s="59">
        <v>4758</v>
      </c>
      <c r="AK120" s="54"/>
      <c r="AL120" s="54"/>
      <c r="AM120" s="54"/>
      <c r="AN120" s="59">
        <v>0</v>
      </c>
      <c r="AO120" s="54"/>
      <c r="AP120" s="59">
        <v>0</v>
      </c>
      <c r="AQ120" s="40"/>
      <c r="AR120" s="40"/>
      <c r="AS120" s="40"/>
    </row>
    <row r="121" spans="1:45" ht="20.100000000000001" customHeight="1" x14ac:dyDescent="0.2"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40"/>
      <c r="AR121" s="40"/>
      <c r="AS121" s="40"/>
    </row>
    <row r="122" spans="1:45" ht="20.100000000000001" customHeight="1" x14ac:dyDescent="0.2">
      <c r="B122" s="6" t="s">
        <v>145</v>
      </c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40"/>
      <c r="AR122" s="40"/>
      <c r="AS122" s="40"/>
    </row>
    <row r="123" spans="1:45" ht="20.100000000000001" customHeight="1" x14ac:dyDescent="0.2">
      <c r="C123" s="3" t="s">
        <v>0</v>
      </c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40"/>
      <c r="AR123" s="40"/>
      <c r="AS123" s="40"/>
    </row>
    <row r="124" spans="1:45" ht="20.100000000000001" customHeight="1" x14ac:dyDescent="0.2">
      <c r="D124" s="2" t="s">
        <v>96</v>
      </c>
      <c r="F124" s="39">
        <v>0</v>
      </c>
      <c r="G124" s="39"/>
      <c r="H124" s="39"/>
      <c r="I124" s="39"/>
      <c r="J124" s="39">
        <v>0</v>
      </c>
      <c r="K124" s="39">
        <v>0</v>
      </c>
      <c r="L124" s="39">
        <v>0</v>
      </c>
      <c r="M124" s="39"/>
      <c r="N124" s="39">
        <v>0</v>
      </c>
      <c r="O124" s="39"/>
      <c r="P124" s="39"/>
      <c r="Q124" s="39"/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/>
      <c r="X124" s="39">
        <v>0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/>
      <c r="AF124" s="39">
        <v>0</v>
      </c>
      <c r="AG124" s="39"/>
      <c r="AH124" s="39"/>
      <c r="AI124" s="39"/>
      <c r="AJ124" s="39">
        <v>0</v>
      </c>
      <c r="AK124" s="39"/>
      <c r="AL124" s="39"/>
      <c r="AM124" s="39"/>
      <c r="AN124" s="39">
        <v>0</v>
      </c>
      <c r="AO124" s="39"/>
      <c r="AP124" s="39">
        <v>0</v>
      </c>
      <c r="AQ124" s="40"/>
      <c r="AR124" s="40"/>
      <c r="AS124" s="40"/>
    </row>
    <row r="125" spans="1:45" ht="20.100000000000001" customHeight="1" x14ac:dyDescent="0.2">
      <c r="D125" s="47" t="s">
        <v>97</v>
      </c>
      <c r="F125" s="48">
        <v>0</v>
      </c>
      <c r="G125" s="49"/>
      <c r="H125" s="49"/>
      <c r="I125" s="49"/>
      <c r="J125" s="48">
        <v>0</v>
      </c>
      <c r="K125" s="48">
        <v>0</v>
      </c>
      <c r="L125" s="48">
        <v>0</v>
      </c>
      <c r="M125" s="49"/>
      <c r="N125" s="48">
        <v>0</v>
      </c>
      <c r="O125" s="49"/>
      <c r="P125" s="49"/>
      <c r="Q125" s="49"/>
      <c r="R125" s="48">
        <v>0</v>
      </c>
      <c r="S125" s="48">
        <v>0</v>
      </c>
      <c r="T125" s="48">
        <v>0</v>
      </c>
      <c r="U125" s="48">
        <v>0</v>
      </c>
      <c r="V125" s="48">
        <v>0</v>
      </c>
      <c r="W125" s="49"/>
      <c r="X125" s="48">
        <v>0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8">
        <v>0</v>
      </c>
      <c r="AE125" s="49"/>
      <c r="AF125" s="48">
        <v>0</v>
      </c>
      <c r="AG125" s="49"/>
      <c r="AH125" s="49"/>
      <c r="AI125" s="49"/>
      <c r="AJ125" s="48">
        <v>0</v>
      </c>
      <c r="AK125" s="49"/>
      <c r="AL125" s="49"/>
      <c r="AM125" s="49"/>
      <c r="AN125" s="48">
        <v>0</v>
      </c>
      <c r="AO125" s="49"/>
      <c r="AP125" s="48">
        <v>0</v>
      </c>
      <c r="AQ125" s="40"/>
      <c r="AR125" s="40"/>
      <c r="AS125" s="40"/>
    </row>
    <row r="126" spans="1:45" ht="20.100000000000001" customHeight="1" x14ac:dyDescent="0.2">
      <c r="D126" s="2" t="s">
        <v>98</v>
      </c>
      <c r="F126" s="39">
        <v>0</v>
      </c>
      <c r="G126" s="39"/>
      <c r="H126" s="39"/>
      <c r="I126" s="39"/>
      <c r="J126" s="39">
        <v>0</v>
      </c>
      <c r="K126" s="39">
        <v>0</v>
      </c>
      <c r="L126" s="39">
        <v>0</v>
      </c>
      <c r="M126" s="39"/>
      <c r="N126" s="39">
        <v>0</v>
      </c>
      <c r="O126" s="39"/>
      <c r="P126" s="39"/>
      <c r="Q126" s="39"/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39"/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/>
      <c r="AF126" s="39">
        <v>0</v>
      </c>
      <c r="AG126" s="39"/>
      <c r="AH126" s="39"/>
      <c r="AI126" s="39"/>
      <c r="AJ126" s="39">
        <v>0</v>
      </c>
      <c r="AK126" s="39"/>
      <c r="AL126" s="39"/>
      <c r="AM126" s="39"/>
      <c r="AN126" s="39">
        <v>0</v>
      </c>
      <c r="AO126" s="39"/>
      <c r="AP126" s="39">
        <v>0</v>
      </c>
      <c r="AQ126" s="40"/>
      <c r="AR126" s="40"/>
      <c r="AS126" s="40"/>
    </row>
    <row r="127" spans="1:45" ht="20.100000000000001" customHeight="1" x14ac:dyDescent="0.2">
      <c r="D127" s="47" t="s">
        <v>136</v>
      </c>
      <c r="F127" s="48">
        <v>0</v>
      </c>
      <c r="G127" s="49"/>
      <c r="H127" s="49"/>
      <c r="I127" s="49"/>
      <c r="J127" s="48">
        <v>0</v>
      </c>
      <c r="K127" s="48">
        <v>0</v>
      </c>
      <c r="L127" s="48">
        <v>0</v>
      </c>
      <c r="M127" s="49"/>
      <c r="N127" s="48">
        <v>0</v>
      </c>
      <c r="O127" s="49"/>
      <c r="P127" s="49"/>
      <c r="Q127" s="49"/>
      <c r="R127" s="48">
        <v>0</v>
      </c>
      <c r="S127" s="48">
        <v>0</v>
      </c>
      <c r="T127" s="48">
        <v>0</v>
      </c>
      <c r="U127" s="48">
        <v>0</v>
      </c>
      <c r="V127" s="48">
        <v>0</v>
      </c>
      <c r="W127" s="49"/>
      <c r="X127" s="48">
        <v>0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8">
        <v>0</v>
      </c>
      <c r="AE127" s="49"/>
      <c r="AF127" s="48">
        <v>0</v>
      </c>
      <c r="AG127" s="49"/>
      <c r="AH127" s="49"/>
      <c r="AI127" s="49"/>
      <c r="AJ127" s="48">
        <v>0</v>
      </c>
      <c r="AK127" s="49"/>
      <c r="AL127" s="49"/>
      <c r="AM127" s="49"/>
      <c r="AN127" s="48">
        <v>0</v>
      </c>
      <c r="AO127" s="49"/>
      <c r="AP127" s="48">
        <v>0</v>
      </c>
      <c r="AQ127" s="40"/>
      <c r="AR127" s="40"/>
      <c r="AS127" s="40"/>
    </row>
    <row r="128" spans="1:45" ht="20.100000000000001" customHeight="1" x14ac:dyDescent="0.2">
      <c r="D128" s="2" t="s">
        <v>114</v>
      </c>
      <c r="F128" s="39">
        <v>0</v>
      </c>
      <c r="G128" s="39"/>
      <c r="H128" s="39"/>
      <c r="I128" s="39"/>
      <c r="J128" s="39">
        <v>0</v>
      </c>
      <c r="K128" s="39">
        <v>0</v>
      </c>
      <c r="L128" s="39">
        <v>0</v>
      </c>
      <c r="M128" s="39"/>
      <c r="N128" s="39">
        <v>0</v>
      </c>
      <c r="O128" s="39"/>
      <c r="P128" s="39"/>
      <c r="Q128" s="39"/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39"/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39"/>
      <c r="AF128" s="39">
        <v>0</v>
      </c>
      <c r="AG128" s="39"/>
      <c r="AH128" s="39"/>
      <c r="AI128" s="39"/>
      <c r="AJ128" s="39">
        <v>0</v>
      </c>
      <c r="AK128" s="39"/>
      <c r="AL128" s="39"/>
      <c r="AM128" s="39"/>
      <c r="AN128" s="39">
        <v>0</v>
      </c>
      <c r="AO128" s="39"/>
      <c r="AP128" s="39">
        <v>0</v>
      </c>
      <c r="AQ128" s="40"/>
      <c r="AR128" s="40"/>
      <c r="AS128" s="40"/>
    </row>
    <row r="129" spans="1:45" ht="20.100000000000001" customHeight="1" x14ac:dyDescent="0.2">
      <c r="D129" s="47" t="s">
        <v>115</v>
      </c>
      <c r="F129" s="48">
        <v>0</v>
      </c>
      <c r="G129" s="49"/>
      <c r="H129" s="49"/>
      <c r="I129" s="49"/>
      <c r="J129" s="48">
        <v>0</v>
      </c>
      <c r="K129" s="48">
        <v>0</v>
      </c>
      <c r="L129" s="48">
        <v>0</v>
      </c>
      <c r="M129" s="49"/>
      <c r="N129" s="48">
        <v>0</v>
      </c>
      <c r="O129" s="49"/>
      <c r="P129" s="49"/>
      <c r="Q129" s="49"/>
      <c r="R129" s="48">
        <v>0</v>
      </c>
      <c r="S129" s="48">
        <v>0</v>
      </c>
      <c r="T129" s="48">
        <v>0</v>
      </c>
      <c r="U129" s="48">
        <v>0</v>
      </c>
      <c r="V129" s="48">
        <v>0</v>
      </c>
      <c r="W129" s="49"/>
      <c r="X129" s="48">
        <v>0</v>
      </c>
      <c r="Y129" s="48">
        <v>0</v>
      </c>
      <c r="Z129" s="48">
        <v>0</v>
      </c>
      <c r="AA129" s="48">
        <v>0</v>
      </c>
      <c r="AB129" s="48">
        <v>0</v>
      </c>
      <c r="AC129" s="48">
        <v>0</v>
      </c>
      <c r="AD129" s="48">
        <v>0</v>
      </c>
      <c r="AE129" s="49"/>
      <c r="AF129" s="48">
        <v>0</v>
      </c>
      <c r="AG129" s="49"/>
      <c r="AH129" s="49"/>
      <c r="AI129" s="49"/>
      <c r="AJ129" s="48">
        <v>0</v>
      </c>
      <c r="AK129" s="49"/>
      <c r="AL129" s="49"/>
      <c r="AM129" s="49"/>
      <c r="AN129" s="48">
        <v>0</v>
      </c>
      <c r="AO129" s="49"/>
      <c r="AP129" s="48">
        <v>0</v>
      </c>
      <c r="AQ129" s="40"/>
      <c r="AR129" s="40"/>
      <c r="AS129" s="40"/>
    </row>
    <row r="130" spans="1:45" ht="20.100000000000001" customHeight="1" x14ac:dyDescent="0.2">
      <c r="D130" s="50" t="s">
        <v>116</v>
      </c>
      <c r="F130" s="49">
        <v>0</v>
      </c>
      <c r="G130" s="49"/>
      <c r="H130" s="49"/>
      <c r="I130" s="49"/>
      <c r="J130" s="49">
        <v>0</v>
      </c>
      <c r="K130" s="49">
        <v>0</v>
      </c>
      <c r="L130" s="49">
        <v>0</v>
      </c>
      <c r="M130" s="49"/>
      <c r="N130" s="49">
        <v>0</v>
      </c>
      <c r="O130" s="49"/>
      <c r="P130" s="49"/>
      <c r="Q130" s="49"/>
      <c r="R130" s="49">
        <v>0</v>
      </c>
      <c r="S130" s="49">
        <v>0</v>
      </c>
      <c r="T130" s="49">
        <v>0</v>
      </c>
      <c r="U130" s="49">
        <v>0</v>
      </c>
      <c r="V130" s="49">
        <v>0</v>
      </c>
      <c r="W130" s="49"/>
      <c r="X130" s="49">
        <v>0</v>
      </c>
      <c r="Y130" s="49">
        <v>0</v>
      </c>
      <c r="Z130" s="49">
        <v>0</v>
      </c>
      <c r="AA130" s="49">
        <v>0</v>
      </c>
      <c r="AB130" s="49">
        <v>0</v>
      </c>
      <c r="AC130" s="49">
        <v>0</v>
      </c>
      <c r="AD130" s="49">
        <v>0</v>
      </c>
      <c r="AE130" s="49"/>
      <c r="AF130" s="49">
        <v>0</v>
      </c>
      <c r="AG130" s="49"/>
      <c r="AH130" s="49"/>
      <c r="AI130" s="49"/>
      <c r="AJ130" s="49">
        <v>0</v>
      </c>
      <c r="AK130" s="49"/>
      <c r="AL130" s="49"/>
      <c r="AM130" s="49"/>
      <c r="AN130" s="49">
        <v>0</v>
      </c>
      <c r="AO130" s="49"/>
      <c r="AP130" s="49">
        <v>0</v>
      </c>
      <c r="AQ130" s="40"/>
      <c r="AR130" s="40"/>
      <c r="AS130" s="40"/>
    </row>
    <row r="131" spans="1:45" ht="20.100000000000001" customHeight="1" x14ac:dyDescent="0.2"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40"/>
      <c r="AR131" s="40"/>
      <c r="AS131" s="40"/>
    </row>
    <row r="132" spans="1:45" s="1" customFormat="1" ht="20.100000000000001" customHeight="1" x14ac:dyDescent="0.25">
      <c r="A132" s="3"/>
      <c r="B132" s="6"/>
      <c r="C132" s="51" t="s">
        <v>120</v>
      </c>
      <c r="D132" s="52"/>
      <c r="E132" s="5"/>
      <c r="F132" s="53">
        <v>0</v>
      </c>
      <c r="G132" s="54"/>
      <c r="H132" s="54"/>
      <c r="I132" s="54"/>
      <c r="J132" s="53">
        <v>0</v>
      </c>
      <c r="K132" s="53">
        <v>0</v>
      </c>
      <c r="L132" s="53">
        <v>0</v>
      </c>
      <c r="M132" s="54"/>
      <c r="N132" s="53">
        <v>0</v>
      </c>
      <c r="O132" s="54"/>
      <c r="P132" s="54"/>
      <c r="Q132" s="54"/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4"/>
      <c r="X132" s="53">
        <v>0</v>
      </c>
      <c r="Y132" s="53">
        <v>0</v>
      </c>
      <c r="Z132" s="53">
        <v>0</v>
      </c>
      <c r="AA132" s="53">
        <v>0</v>
      </c>
      <c r="AB132" s="53">
        <v>0</v>
      </c>
      <c r="AC132" s="53">
        <v>0</v>
      </c>
      <c r="AD132" s="53">
        <v>0</v>
      </c>
      <c r="AE132" s="54"/>
      <c r="AF132" s="53">
        <v>0</v>
      </c>
      <c r="AG132" s="54"/>
      <c r="AH132" s="54"/>
      <c r="AI132" s="54"/>
      <c r="AJ132" s="53">
        <v>0</v>
      </c>
      <c r="AK132" s="54"/>
      <c r="AL132" s="54"/>
      <c r="AM132" s="54"/>
      <c r="AN132" s="53">
        <v>0</v>
      </c>
      <c r="AO132" s="54"/>
      <c r="AP132" s="53">
        <v>0</v>
      </c>
      <c r="AQ132" s="40"/>
      <c r="AR132" s="40"/>
      <c r="AS132" s="40"/>
    </row>
    <row r="133" spans="1:45" ht="20.100000000000001" customHeight="1" x14ac:dyDescent="0.2"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40"/>
      <c r="AR133" s="40"/>
      <c r="AS133" s="40"/>
    </row>
    <row r="134" spans="1:45" ht="20.100000000000001" customHeight="1" x14ac:dyDescent="0.2">
      <c r="B134" s="5"/>
      <c r="C134" s="3" t="s">
        <v>146</v>
      </c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40"/>
      <c r="AR134" s="40"/>
      <c r="AS134" s="40"/>
    </row>
    <row r="135" spans="1:45" ht="20.100000000000001" customHeight="1" x14ac:dyDescent="0.2">
      <c r="D135" s="2" t="s">
        <v>147</v>
      </c>
      <c r="F135" s="39">
        <v>79</v>
      </c>
      <c r="G135" s="39"/>
      <c r="H135" s="39"/>
      <c r="I135" s="39"/>
      <c r="J135" s="39">
        <v>119</v>
      </c>
      <c r="K135" s="39">
        <v>1</v>
      </c>
      <c r="L135" s="39">
        <v>3</v>
      </c>
      <c r="M135" s="39"/>
      <c r="N135" s="39">
        <v>123</v>
      </c>
      <c r="O135" s="39"/>
      <c r="P135" s="39"/>
      <c r="Q135" s="39"/>
      <c r="R135" s="39">
        <v>0</v>
      </c>
      <c r="S135" s="39">
        <v>1</v>
      </c>
      <c r="T135" s="39">
        <v>48</v>
      </c>
      <c r="U135" s="39">
        <v>4</v>
      </c>
      <c r="V135" s="39">
        <v>2</v>
      </c>
      <c r="W135" s="39"/>
      <c r="X135" s="39">
        <v>30</v>
      </c>
      <c r="Y135" s="39">
        <v>0</v>
      </c>
      <c r="Z135" s="39">
        <v>6</v>
      </c>
      <c r="AA135" s="39">
        <v>52</v>
      </c>
      <c r="AB135" s="39">
        <v>0</v>
      </c>
      <c r="AC135" s="39">
        <v>0</v>
      </c>
      <c r="AD135" s="39">
        <v>7</v>
      </c>
      <c r="AE135" s="39"/>
      <c r="AF135" s="39">
        <v>150</v>
      </c>
      <c r="AG135" s="39"/>
      <c r="AH135" s="39"/>
      <c r="AI135" s="39"/>
      <c r="AJ135" s="39">
        <v>52</v>
      </c>
      <c r="AK135" s="39"/>
      <c r="AL135" s="39"/>
      <c r="AM135" s="39"/>
      <c r="AN135" s="39">
        <v>0</v>
      </c>
      <c r="AO135" s="39"/>
      <c r="AP135" s="39">
        <v>0</v>
      </c>
      <c r="AQ135" s="40"/>
      <c r="AR135" s="40"/>
      <c r="AS135" s="40"/>
    </row>
    <row r="136" spans="1:45" ht="20.100000000000001" customHeight="1" x14ac:dyDescent="0.2">
      <c r="D136" s="47" t="s">
        <v>148</v>
      </c>
      <c r="F136" s="48">
        <v>30</v>
      </c>
      <c r="G136" s="49"/>
      <c r="H136" s="49"/>
      <c r="I136" s="49"/>
      <c r="J136" s="48">
        <v>122</v>
      </c>
      <c r="K136" s="48">
        <v>5</v>
      </c>
      <c r="L136" s="48">
        <v>0</v>
      </c>
      <c r="M136" s="49"/>
      <c r="N136" s="48">
        <v>127</v>
      </c>
      <c r="O136" s="49"/>
      <c r="P136" s="49"/>
      <c r="Q136" s="49"/>
      <c r="R136" s="48">
        <v>0</v>
      </c>
      <c r="S136" s="48">
        <v>5</v>
      </c>
      <c r="T136" s="48">
        <v>94</v>
      </c>
      <c r="U136" s="48">
        <v>0</v>
      </c>
      <c r="V136" s="48">
        <v>0</v>
      </c>
      <c r="W136" s="49"/>
      <c r="X136" s="48">
        <v>10</v>
      </c>
      <c r="Y136" s="48">
        <v>1</v>
      </c>
      <c r="Z136" s="48">
        <v>5</v>
      </c>
      <c r="AA136" s="48">
        <v>16</v>
      </c>
      <c r="AB136" s="48">
        <v>0</v>
      </c>
      <c r="AC136" s="48">
        <v>0</v>
      </c>
      <c r="AD136" s="48">
        <v>2</v>
      </c>
      <c r="AE136" s="49"/>
      <c r="AF136" s="48">
        <v>133</v>
      </c>
      <c r="AG136" s="49"/>
      <c r="AH136" s="49"/>
      <c r="AI136" s="49"/>
      <c r="AJ136" s="48">
        <v>24</v>
      </c>
      <c r="AK136" s="49"/>
      <c r="AL136" s="49"/>
      <c r="AM136" s="49"/>
      <c r="AN136" s="48">
        <v>0</v>
      </c>
      <c r="AO136" s="49"/>
      <c r="AP136" s="48">
        <v>0</v>
      </c>
      <c r="AQ136" s="40"/>
      <c r="AR136" s="40"/>
      <c r="AS136" s="40"/>
    </row>
    <row r="137" spans="1:45" ht="20.100000000000001" customHeight="1" x14ac:dyDescent="0.2">
      <c r="D137" s="2" t="s">
        <v>149</v>
      </c>
      <c r="F137" s="39">
        <v>49</v>
      </c>
      <c r="G137" s="39"/>
      <c r="H137" s="39"/>
      <c r="I137" s="39"/>
      <c r="J137" s="39">
        <v>119</v>
      </c>
      <c r="K137" s="39">
        <v>1</v>
      </c>
      <c r="L137" s="39">
        <v>4</v>
      </c>
      <c r="M137" s="39"/>
      <c r="N137" s="39">
        <v>124</v>
      </c>
      <c r="O137" s="39"/>
      <c r="P137" s="39"/>
      <c r="Q137" s="39"/>
      <c r="R137" s="39">
        <v>0</v>
      </c>
      <c r="S137" s="39">
        <v>7</v>
      </c>
      <c r="T137" s="39">
        <v>68</v>
      </c>
      <c r="U137" s="39">
        <v>1</v>
      </c>
      <c r="V137" s="39">
        <v>0</v>
      </c>
      <c r="W137" s="39"/>
      <c r="X137" s="39">
        <v>20</v>
      </c>
      <c r="Y137" s="39">
        <v>0</v>
      </c>
      <c r="Z137" s="39">
        <v>3</v>
      </c>
      <c r="AA137" s="39">
        <v>30</v>
      </c>
      <c r="AB137" s="39">
        <v>0</v>
      </c>
      <c r="AC137" s="39">
        <v>0</v>
      </c>
      <c r="AD137" s="39">
        <v>5</v>
      </c>
      <c r="AE137" s="39"/>
      <c r="AF137" s="39">
        <v>134</v>
      </c>
      <c r="AG137" s="39"/>
      <c r="AH137" s="39"/>
      <c r="AI137" s="39"/>
      <c r="AJ137" s="39">
        <v>39</v>
      </c>
      <c r="AK137" s="39"/>
      <c r="AL137" s="39"/>
      <c r="AM137" s="39"/>
      <c r="AN137" s="39">
        <v>0</v>
      </c>
      <c r="AO137" s="39"/>
      <c r="AP137" s="39">
        <v>0</v>
      </c>
      <c r="AQ137" s="40"/>
      <c r="AR137" s="40"/>
      <c r="AS137" s="40"/>
    </row>
    <row r="138" spans="1:45" ht="20.100000000000001" customHeight="1" x14ac:dyDescent="0.2">
      <c r="D138" s="47" t="s">
        <v>150</v>
      </c>
      <c r="F138" s="48">
        <v>47</v>
      </c>
      <c r="G138" s="49"/>
      <c r="H138" s="49"/>
      <c r="I138" s="49"/>
      <c r="J138" s="48">
        <v>116</v>
      </c>
      <c r="K138" s="48">
        <v>2</v>
      </c>
      <c r="L138" s="48">
        <v>0</v>
      </c>
      <c r="M138" s="49"/>
      <c r="N138" s="48">
        <v>118</v>
      </c>
      <c r="O138" s="49"/>
      <c r="P138" s="49"/>
      <c r="Q138" s="49"/>
      <c r="R138" s="48">
        <v>0</v>
      </c>
      <c r="S138" s="48">
        <v>5</v>
      </c>
      <c r="T138" s="48">
        <v>47</v>
      </c>
      <c r="U138" s="48">
        <v>4</v>
      </c>
      <c r="V138" s="48">
        <v>0</v>
      </c>
      <c r="W138" s="49"/>
      <c r="X138" s="48">
        <v>21</v>
      </c>
      <c r="Y138" s="48">
        <v>0</v>
      </c>
      <c r="Z138" s="48">
        <v>4</v>
      </c>
      <c r="AA138" s="48">
        <v>24</v>
      </c>
      <c r="AB138" s="48">
        <v>0</v>
      </c>
      <c r="AC138" s="48">
        <v>0</v>
      </c>
      <c r="AD138" s="48">
        <v>6</v>
      </c>
      <c r="AE138" s="49"/>
      <c r="AF138" s="48">
        <v>111</v>
      </c>
      <c r="AG138" s="49"/>
      <c r="AH138" s="49"/>
      <c r="AI138" s="49"/>
      <c r="AJ138" s="48">
        <v>54</v>
      </c>
      <c r="AK138" s="49"/>
      <c r="AL138" s="49"/>
      <c r="AM138" s="49"/>
      <c r="AN138" s="48">
        <v>0</v>
      </c>
      <c r="AO138" s="49"/>
      <c r="AP138" s="48">
        <v>0</v>
      </c>
      <c r="AQ138" s="40"/>
      <c r="AR138" s="40"/>
      <c r="AS138" s="40"/>
    </row>
    <row r="139" spans="1:45" ht="20.100000000000001" customHeight="1" x14ac:dyDescent="0.2">
      <c r="D139" s="2" t="s">
        <v>151</v>
      </c>
      <c r="F139" s="39">
        <v>54</v>
      </c>
      <c r="G139" s="39"/>
      <c r="H139" s="39"/>
      <c r="I139" s="39"/>
      <c r="J139" s="39">
        <v>116</v>
      </c>
      <c r="K139" s="39">
        <v>6</v>
      </c>
      <c r="L139" s="39">
        <v>0</v>
      </c>
      <c r="M139" s="39"/>
      <c r="N139" s="39">
        <v>122</v>
      </c>
      <c r="O139" s="39"/>
      <c r="P139" s="39"/>
      <c r="Q139" s="39"/>
      <c r="R139" s="39">
        <v>0</v>
      </c>
      <c r="S139" s="39">
        <v>14</v>
      </c>
      <c r="T139" s="39">
        <v>18</v>
      </c>
      <c r="U139" s="39">
        <v>0</v>
      </c>
      <c r="V139" s="39">
        <v>0</v>
      </c>
      <c r="W139" s="39"/>
      <c r="X139" s="39">
        <v>26</v>
      </c>
      <c r="Y139" s="39">
        <v>0</v>
      </c>
      <c r="Z139" s="39">
        <v>5</v>
      </c>
      <c r="AA139" s="39">
        <v>42</v>
      </c>
      <c r="AB139" s="39">
        <v>0</v>
      </c>
      <c r="AC139" s="39">
        <v>0</v>
      </c>
      <c r="AD139" s="39">
        <v>3</v>
      </c>
      <c r="AE139" s="39"/>
      <c r="AF139" s="39">
        <v>108</v>
      </c>
      <c r="AG139" s="39"/>
      <c r="AH139" s="39"/>
      <c r="AI139" s="39"/>
      <c r="AJ139" s="39">
        <v>68</v>
      </c>
      <c r="AK139" s="39"/>
      <c r="AL139" s="39"/>
      <c r="AM139" s="39"/>
      <c r="AN139" s="39">
        <v>0</v>
      </c>
      <c r="AO139" s="39"/>
      <c r="AP139" s="39">
        <v>0</v>
      </c>
      <c r="AQ139" s="40"/>
      <c r="AR139" s="40"/>
      <c r="AS139" s="40"/>
    </row>
    <row r="140" spans="1:45" ht="20.100000000000001" customHeight="1" x14ac:dyDescent="0.2">
      <c r="D140" s="47" t="s">
        <v>152</v>
      </c>
      <c r="F140" s="48">
        <v>0</v>
      </c>
      <c r="G140" s="49"/>
      <c r="H140" s="49"/>
      <c r="I140" s="49"/>
      <c r="J140" s="48">
        <v>33</v>
      </c>
      <c r="K140" s="48">
        <v>0</v>
      </c>
      <c r="L140" s="48">
        <v>0</v>
      </c>
      <c r="M140" s="49"/>
      <c r="N140" s="48">
        <v>33</v>
      </c>
      <c r="O140" s="49"/>
      <c r="P140" s="49"/>
      <c r="Q140" s="49"/>
      <c r="R140" s="48">
        <v>0</v>
      </c>
      <c r="S140" s="48">
        <v>4</v>
      </c>
      <c r="T140" s="48">
        <v>20</v>
      </c>
      <c r="U140" s="48">
        <v>0</v>
      </c>
      <c r="V140" s="48">
        <v>0</v>
      </c>
      <c r="W140" s="49"/>
      <c r="X140" s="48">
        <v>0</v>
      </c>
      <c r="Y140" s="48">
        <v>0</v>
      </c>
      <c r="Z140" s="48">
        <v>0</v>
      </c>
      <c r="AA140" s="48">
        <v>0</v>
      </c>
      <c r="AB140" s="48">
        <v>0</v>
      </c>
      <c r="AC140" s="48">
        <v>0</v>
      </c>
      <c r="AD140" s="48">
        <v>0</v>
      </c>
      <c r="AE140" s="49"/>
      <c r="AF140" s="48">
        <v>24</v>
      </c>
      <c r="AG140" s="49"/>
      <c r="AH140" s="49"/>
      <c r="AI140" s="49"/>
      <c r="AJ140" s="48">
        <v>9</v>
      </c>
      <c r="AK140" s="49"/>
      <c r="AL140" s="49"/>
      <c r="AM140" s="49"/>
      <c r="AN140" s="48">
        <v>0</v>
      </c>
      <c r="AO140" s="49"/>
      <c r="AP140" s="48">
        <v>0</v>
      </c>
      <c r="AQ140" s="40"/>
      <c r="AR140" s="40"/>
      <c r="AS140" s="40"/>
    </row>
    <row r="141" spans="1:45" ht="20.100000000000001" customHeight="1" x14ac:dyDescent="0.2"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40"/>
      <c r="AR141" s="40"/>
      <c r="AS141" s="40"/>
    </row>
    <row r="142" spans="1:45" s="1" customFormat="1" ht="20.100000000000001" customHeight="1" x14ac:dyDescent="0.25">
      <c r="A142" s="3"/>
      <c r="B142" s="6"/>
      <c r="C142" s="51" t="s">
        <v>153</v>
      </c>
      <c r="D142" s="52"/>
      <c r="E142" s="5"/>
      <c r="F142" s="53">
        <v>259</v>
      </c>
      <c r="G142" s="54"/>
      <c r="H142" s="54"/>
      <c r="I142" s="54"/>
      <c r="J142" s="53">
        <v>625</v>
      </c>
      <c r="K142" s="53">
        <v>15</v>
      </c>
      <c r="L142" s="53">
        <v>7</v>
      </c>
      <c r="M142" s="54"/>
      <c r="N142" s="53">
        <v>647</v>
      </c>
      <c r="O142" s="54"/>
      <c r="P142" s="54"/>
      <c r="Q142" s="54"/>
      <c r="R142" s="53">
        <v>0</v>
      </c>
      <c r="S142" s="53">
        <v>36</v>
      </c>
      <c r="T142" s="53">
        <v>295</v>
      </c>
      <c r="U142" s="53">
        <v>9</v>
      </c>
      <c r="V142" s="53">
        <v>2</v>
      </c>
      <c r="W142" s="54"/>
      <c r="X142" s="53">
        <v>107</v>
      </c>
      <c r="Y142" s="53">
        <v>1</v>
      </c>
      <c r="Z142" s="53">
        <v>23</v>
      </c>
      <c r="AA142" s="53">
        <v>164</v>
      </c>
      <c r="AB142" s="53">
        <v>0</v>
      </c>
      <c r="AC142" s="53">
        <v>0</v>
      </c>
      <c r="AD142" s="53">
        <v>23</v>
      </c>
      <c r="AE142" s="54"/>
      <c r="AF142" s="53">
        <v>660</v>
      </c>
      <c r="AG142" s="54"/>
      <c r="AH142" s="54"/>
      <c r="AI142" s="54"/>
      <c r="AJ142" s="53">
        <v>246</v>
      </c>
      <c r="AK142" s="54"/>
      <c r="AL142" s="54"/>
      <c r="AM142" s="54"/>
      <c r="AN142" s="53">
        <v>0</v>
      </c>
      <c r="AO142" s="54"/>
      <c r="AP142" s="53">
        <v>0</v>
      </c>
      <c r="AQ142" s="40"/>
      <c r="AR142" s="40"/>
      <c r="AS142" s="40"/>
    </row>
    <row r="143" spans="1:45" ht="20.100000000000001" customHeight="1" x14ac:dyDescent="0.2"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40"/>
      <c r="AR143" s="40"/>
      <c r="AS143" s="40"/>
    </row>
    <row r="144" spans="1:45" ht="20.100000000000001" customHeight="1" x14ac:dyDescent="0.2">
      <c r="C144" s="3" t="s">
        <v>154</v>
      </c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40"/>
      <c r="AR144" s="40"/>
      <c r="AS144" s="40"/>
    </row>
    <row r="145" spans="1:45" ht="20.100000000000001" customHeight="1" x14ac:dyDescent="0.2">
      <c r="D145" s="2" t="s">
        <v>122</v>
      </c>
      <c r="F145" s="39">
        <v>67</v>
      </c>
      <c r="G145" s="39"/>
      <c r="H145" s="39"/>
      <c r="I145" s="39"/>
      <c r="J145" s="39">
        <v>166</v>
      </c>
      <c r="K145" s="39">
        <v>5</v>
      </c>
      <c r="L145" s="39">
        <v>0</v>
      </c>
      <c r="M145" s="39"/>
      <c r="N145" s="39">
        <v>171</v>
      </c>
      <c r="O145" s="39"/>
      <c r="P145" s="39"/>
      <c r="Q145" s="39"/>
      <c r="R145" s="39">
        <v>0</v>
      </c>
      <c r="S145" s="39">
        <v>15</v>
      </c>
      <c r="T145" s="39">
        <v>25</v>
      </c>
      <c r="U145" s="39">
        <v>5</v>
      </c>
      <c r="V145" s="39">
        <v>5</v>
      </c>
      <c r="W145" s="39"/>
      <c r="X145" s="39">
        <v>30</v>
      </c>
      <c r="Y145" s="39">
        <v>2</v>
      </c>
      <c r="Z145" s="39">
        <v>4</v>
      </c>
      <c r="AA145" s="39">
        <v>22</v>
      </c>
      <c r="AB145" s="39">
        <v>0</v>
      </c>
      <c r="AC145" s="39">
        <v>0</v>
      </c>
      <c r="AD145" s="39">
        <v>46</v>
      </c>
      <c r="AE145" s="39"/>
      <c r="AF145" s="39">
        <v>154</v>
      </c>
      <c r="AG145" s="39"/>
      <c r="AH145" s="39"/>
      <c r="AI145" s="39"/>
      <c r="AJ145" s="39">
        <v>84</v>
      </c>
      <c r="AK145" s="39"/>
      <c r="AL145" s="39"/>
      <c r="AM145" s="39"/>
      <c r="AN145" s="39">
        <v>0</v>
      </c>
      <c r="AO145" s="39"/>
      <c r="AP145" s="39">
        <v>0</v>
      </c>
      <c r="AQ145" s="40"/>
      <c r="AR145" s="40"/>
      <c r="AS145" s="40"/>
    </row>
    <row r="146" spans="1:45" ht="20.100000000000001" customHeight="1" x14ac:dyDescent="0.2">
      <c r="D146" s="47" t="s">
        <v>135</v>
      </c>
      <c r="F146" s="48">
        <v>52</v>
      </c>
      <c r="G146" s="49"/>
      <c r="H146" s="49"/>
      <c r="I146" s="49"/>
      <c r="J146" s="48">
        <v>137</v>
      </c>
      <c r="K146" s="48">
        <v>3</v>
      </c>
      <c r="L146" s="48">
        <v>0</v>
      </c>
      <c r="M146" s="49"/>
      <c r="N146" s="48">
        <v>140</v>
      </c>
      <c r="O146" s="49"/>
      <c r="P146" s="49"/>
      <c r="Q146" s="49"/>
      <c r="R146" s="48">
        <v>0</v>
      </c>
      <c r="S146" s="48">
        <v>10</v>
      </c>
      <c r="T146" s="48">
        <v>10</v>
      </c>
      <c r="U146" s="48">
        <v>0</v>
      </c>
      <c r="V146" s="48">
        <v>9</v>
      </c>
      <c r="W146" s="49"/>
      <c r="X146" s="48">
        <v>16</v>
      </c>
      <c r="Y146" s="48">
        <v>0</v>
      </c>
      <c r="Z146" s="48">
        <v>3</v>
      </c>
      <c r="AA146" s="48">
        <v>44</v>
      </c>
      <c r="AB146" s="48">
        <v>0</v>
      </c>
      <c r="AC146" s="48">
        <v>0</v>
      </c>
      <c r="AD146" s="48">
        <v>15</v>
      </c>
      <c r="AE146" s="49"/>
      <c r="AF146" s="48">
        <v>107</v>
      </c>
      <c r="AG146" s="49"/>
      <c r="AH146" s="49"/>
      <c r="AI146" s="49"/>
      <c r="AJ146" s="48">
        <v>85</v>
      </c>
      <c r="AK146" s="49"/>
      <c r="AL146" s="49"/>
      <c r="AM146" s="49"/>
      <c r="AN146" s="48">
        <v>0</v>
      </c>
      <c r="AO146" s="49"/>
      <c r="AP146" s="48">
        <v>0</v>
      </c>
      <c r="AQ146" s="40"/>
      <c r="AR146" s="40"/>
      <c r="AS146" s="40"/>
    </row>
    <row r="147" spans="1:45" ht="20.100000000000001" customHeight="1" x14ac:dyDescent="0.2">
      <c r="D147" s="2" t="s">
        <v>113</v>
      </c>
      <c r="F147" s="39">
        <v>6</v>
      </c>
      <c r="G147" s="39"/>
      <c r="H147" s="39"/>
      <c r="I147" s="39"/>
      <c r="J147" s="39">
        <v>145</v>
      </c>
      <c r="K147" s="39">
        <v>13</v>
      </c>
      <c r="L147" s="39">
        <v>1</v>
      </c>
      <c r="M147" s="39"/>
      <c r="N147" s="39">
        <v>159</v>
      </c>
      <c r="O147" s="39"/>
      <c r="P147" s="39"/>
      <c r="Q147" s="39"/>
      <c r="R147" s="39">
        <v>0</v>
      </c>
      <c r="S147" s="39">
        <v>8</v>
      </c>
      <c r="T147" s="39">
        <v>22</v>
      </c>
      <c r="U147" s="39">
        <v>119</v>
      </c>
      <c r="V147" s="39">
        <v>0</v>
      </c>
      <c r="W147" s="39"/>
      <c r="X147" s="39">
        <v>2</v>
      </c>
      <c r="Y147" s="39">
        <v>0</v>
      </c>
      <c r="Z147" s="39">
        <v>2</v>
      </c>
      <c r="AA147" s="39">
        <v>8</v>
      </c>
      <c r="AB147" s="39">
        <v>0</v>
      </c>
      <c r="AC147" s="39">
        <v>0</v>
      </c>
      <c r="AD147" s="39">
        <v>0</v>
      </c>
      <c r="AE147" s="39"/>
      <c r="AF147" s="39">
        <v>161</v>
      </c>
      <c r="AG147" s="39"/>
      <c r="AH147" s="39"/>
      <c r="AI147" s="39"/>
      <c r="AJ147" s="39">
        <v>4</v>
      </c>
      <c r="AK147" s="39"/>
      <c r="AL147" s="39"/>
      <c r="AM147" s="39"/>
      <c r="AN147" s="39">
        <v>0</v>
      </c>
      <c r="AO147" s="39"/>
      <c r="AP147" s="39">
        <v>0</v>
      </c>
      <c r="AQ147" s="40"/>
      <c r="AR147" s="40"/>
      <c r="AS147" s="40"/>
    </row>
    <row r="148" spans="1:45" ht="20.100000000000001" customHeight="1" x14ac:dyDescent="0.2">
      <c r="D148" s="47" t="s">
        <v>136</v>
      </c>
      <c r="F148" s="48">
        <v>34</v>
      </c>
      <c r="G148" s="49"/>
      <c r="H148" s="49"/>
      <c r="I148" s="49"/>
      <c r="J148" s="48">
        <v>145</v>
      </c>
      <c r="K148" s="48">
        <v>8</v>
      </c>
      <c r="L148" s="48">
        <v>0</v>
      </c>
      <c r="M148" s="49"/>
      <c r="N148" s="48">
        <v>153</v>
      </c>
      <c r="O148" s="49"/>
      <c r="P148" s="49"/>
      <c r="Q148" s="49"/>
      <c r="R148" s="48">
        <v>0</v>
      </c>
      <c r="S148" s="48">
        <v>5</v>
      </c>
      <c r="T148" s="48">
        <v>25</v>
      </c>
      <c r="U148" s="48">
        <v>34</v>
      </c>
      <c r="V148" s="48">
        <v>6</v>
      </c>
      <c r="W148" s="49"/>
      <c r="X148" s="48">
        <v>7</v>
      </c>
      <c r="Y148" s="48">
        <v>0</v>
      </c>
      <c r="Z148" s="48">
        <v>1</v>
      </c>
      <c r="AA148" s="48">
        <v>20</v>
      </c>
      <c r="AB148" s="48">
        <v>0</v>
      </c>
      <c r="AC148" s="48">
        <v>0</v>
      </c>
      <c r="AD148" s="48">
        <v>23</v>
      </c>
      <c r="AE148" s="49"/>
      <c r="AF148" s="48">
        <v>121</v>
      </c>
      <c r="AG148" s="49"/>
      <c r="AH148" s="49"/>
      <c r="AI148" s="49"/>
      <c r="AJ148" s="48">
        <v>66</v>
      </c>
      <c r="AK148" s="49"/>
      <c r="AL148" s="49"/>
      <c r="AM148" s="49"/>
      <c r="AN148" s="48">
        <v>0</v>
      </c>
      <c r="AO148" s="49"/>
      <c r="AP148" s="48">
        <v>0</v>
      </c>
      <c r="AQ148" s="40"/>
      <c r="AR148" s="40"/>
      <c r="AS148" s="40"/>
    </row>
    <row r="149" spans="1:45" ht="20.100000000000001" customHeight="1" x14ac:dyDescent="0.2">
      <c r="D149" s="2" t="s">
        <v>114</v>
      </c>
      <c r="F149" s="39">
        <v>33</v>
      </c>
      <c r="G149" s="39"/>
      <c r="H149" s="39"/>
      <c r="I149" s="39"/>
      <c r="J149" s="39">
        <v>158</v>
      </c>
      <c r="K149" s="39">
        <v>11</v>
      </c>
      <c r="L149" s="39">
        <v>0</v>
      </c>
      <c r="M149" s="39"/>
      <c r="N149" s="39">
        <v>169</v>
      </c>
      <c r="O149" s="39"/>
      <c r="P149" s="39"/>
      <c r="Q149" s="39"/>
      <c r="R149" s="39">
        <v>0</v>
      </c>
      <c r="S149" s="39">
        <v>10</v>
      </c>
      <c r="T149" s="39">
        <v>79</v>
      </c>
      <c r="U149" s="39">
        <v>56</v>
      </c>
      <c r="V149" s="39">
        <v>5</v>
      </c>
      <c r="W149" s="39"/>
      <c r="X149" s="39">
        <v>10</v>
      </c>
      <c r="Y149" s="39">
        <v>0</v>
      </c>
      <c r="Z149" s="39">
        <v>7</v>
      </c>
      <c r="AA149" s="39">
        <v>16</v>
      </c>
      <c r="AB149" s="39">
        <v>0</v>
      </c>
      <c r="AC149" s="39">
        <v>0</v>
      </c>
      <c r="AD149" s="39">
        <v>3</v>
      </c>
      <c r="AE149" s="39"/>
      <c r="AF149" s="39">
        <v>186</v>
      </c>
      <c r="AG149" s="39"/>
      <c r="AH149" s="39"/>
      <c r="AI149" s="39"/>
      <c r="AJ149" s="39">
        <v>16</v>
      </c>
      <c r="AK149" s="39"/>
      <c r="AL149" s="39"/>
      <c r="AM149" s="39"/>
      <c r="AN149" s="39">
        <v>0</v>
      </c>
      <c r="AO149" s="39"/>
      <c r="AP149" s="39">
        <v>0</v>
      </c>
      <c r="AQ149" s="40"/>
      <c r="AR149" s="40"/>
      <c r="AS149" s="40"/>
    </row>
    <row r="150" spans="1:45" ht="20.100000000000001" customHeight="1" x14ac:dyDescent="0.2">
      <c r="D150" s="47" t="s">
        <v>115</v>
      </c>
      <c r="F150" s="48">
        <v>25</v>
      </c>
      <c r="G150" s="49"/>
      <c r="H150" s="49"/>
      <c r="I150" s="49"/>
      <c r="J150" s="48">
        <v>160</v>
      </c>
      <c r="K150" s="48">
        <v>8</v>
      </c>
      <c r="L150" s="48">
        <v>0</v>
      </c>
      <c r="M150" s="49"/>
      <c r="N150" s="48">
        <v>168</v>
      </c>
      <c r="O150" s="49"/>
      <c r="P150" s="49"/>
      <c r="Q150" s="49"/>
      <c r="R150" s="48">
        <v>0</v>
      </c>
      <c r="S150" s="48">
        <v>12</v>
      </c>
      <c r="T150" s="48">
        <v>86</v>
      </c>
      <c r="U150" s="48">
        <v>0</v>
      </c>
      <c r="V150" s="48">
        <v>1</v>
      </c>
      <c r="W150" s="49"/>
      <c r="X150" s="48">
        <v>7</v>
      </c>
      <c r="Y150" s="48">
        <v>1</v>
      </c>
      <c r="Z150" s="48">
        <v>0</v>
      </c>
      <c r="AA150" s="48">
        <v>16</v>
      </c>
      <c r="AB150" s="48">
        <v>0</v>
      </c>
      <c r="AC150" s="48">
        <v>0</v>
      </c>
      <c r="AD150" s="48">
        <v>4</v>
      </c>
      <c r="AE150" s="49"/>
      <c r="AF150" s="48">
        <v>127</v>
      </c>
      <c r="AG150" s="49"/>
      <c r="AH150" s="49"/>
      <c r="AI150" s="49"/>
      <c r="AJ150" s="48">
        <v>66</v>
      </c>
      <c r="AK150" s="49"/>
      <c r="AL150" s="49"/>
      <c r="AM150" s="49"/>
      <c r="AN150" s="48">
        <v>0</v>
      </c>
      <c r="AO150" s="49"/>
      <c r="AP150" s="48">
        <v>0</v>
      </c>
      <c r="AQ150" s="40"/>
      <c r="AR150" s="40"/>
      <c r="AS150" s="40"/>
    </row>
    <row r="151" spans="1:45" ht="20.100000000000001" customHeight="1" x14ac:dyDescent="0.2">
      <c r="D151" s="2" t="s">
        <v>102</v>
      </c>
      <c r="F151" s="39">
        <v>50</v>
      </c>
      <c r="G151" s="39"/>
      <c r="H151" s="39"/>
      <c r="I151" s="39"/>
      <c r="J151" s="39">
        <v>151</v>
      </c>
      <c r="K151" s="39">
        <v>6</v>
      </c>
      <c r="L151" s="39">
        <v>0</v>
      </c>
      <c r="M151" s="39"/>
      <c r="N151" s="39">
        <v>157</v>
      </c>
      <c r="O151" s="39"/>
      <c r="P151" s="39"/>
      <c r="Q151" s="39"/>
      <c r="R151" s="39">
        <v>0</v>
      </c>
      <c r="S151" s="39">
        <v>17</v>
      </c>
      <c r="T151" s="39">
        <v>28</v>
      </c>
      <c r="U151" s="39">
        <v>3</v>
      </c>
      <c r="V151" s="39">
        <v>6</v>
      </c>
      <c r="W151" s="39"/>
      <c r="X151" s="39">
        <v>22</v>
      </c>
      <c r="Y151" s="39">
        <v>0</v>
      </c>
      <c r="Z151" s="39">
        <v>1</v>
      </c>
      <c r="AA151" s="39">
        <v>38</v>
      </c>
      <c r="AB151" s="39">
        <v>0</v>
      </c>
      <c r="AC151" s="39">
        <v>0</v>
      </c>
      <c r="AD151" s="39">
        <v>6</v>
      </c>
      <c r="AE151" s="39"/>
      <c r="AF151" s="39">
        <v>121</v>
      </c>
      <c r="AG151" s="39"/>
      <c r="AH151" s="39"/>
      <c r="AI151" s="39"/>
      <c r="AJ151" s="39">
        <v>86</v>
      </c>
      <c r="AK151" s="39"/>
      <c r="AL151" s="39"/>
      <c r="AM151" s="39"/>
      <c r="AN151" s="39">
        <v>0</v>
      </c>
      <c r="AO151" s="39"/>
      <c r="AP151" s="39">
        <v>0</v>
      </c>
      <c r="AQ151" s="40"/>
      <c r="AR151" s="40"/>
      <c r="AS151" s="40"/>
    </row>
    <row r="152" spans="1:45" ht="20.100000000000001" customHeight="1" x14ac:dyDescent="0.2">
      <c r="D152" s="47" t="s">
        <v>155</v>
      </c>
      <c r="F152" s="48">
        <v>44</v>
      </c>
      <c r="G152" s="49"/>
      <c r="H152" s="49"/>
      <c r="I152" s="49"/>
      <c r="J152" s="48">
        <v>160</v>
      </c>
      <c r="K152" s="48">
        <v>15</v>
      </c>
      <c r="L152" s="48">
        <v>1</v>
      </c>
      <c r="M152" s="49"/>
      <c r="N152" s="48">
        <v>176</v>
      </c>
      <c r="O152" s="49"/>
      <c r="P152" s="49"/>
      <c r="Q152" s="49"/>
      <c r="R152" s="48">
        <v>0</v>
      </c>
      <c r="S152" s="48">
        <v>11</v>
      </c>
      <c r="T152" s="48">
        <v>68</v>
      </c>
      <c r="U152" s="48">
        <v>7</v>
      </c>
      <c r="V152" s="48">
        <v>6</v>
      </c>
      <c r="W152" s="49"/>
      <c r="X152" s="48">
        <v>27</v>
      </c>
      <c r="Y152" s="48">
        <v>0</v>
      </c>
      <c r="Z152" s="48">
        <v>7</v>
      </c>
      <c r="AA152" s="48">
        <v>17</v>
      </c>
      <c r="AB152" s="48">
        <v>0</v>
      </c>
      <c r="AC152" s="48">
        <v>0</v>
      </c>
      <c r="AD152" s="48">
        <v>12</v>
      </c>
      <c r="AE152" s="49"/>
      <c r="AF152" s="48">
        <v>155</v>
      </c>
      <c r="AG152" s="49"/>
      <c r="AH152" s="49"/>
      <c r="AI152" s="49"/>
      <c r="AJ152" s="48">
        <v>65</v>
      </c>
      <c r="AK152" s="49"/>
      <c r="AL152" s="49"/>
      <c r="AM152" s="49"/>
      <c r="AN152" s="48">
        <v>0</v>
      </c>
      <c r="AO152" s="49"/>
      <c r="AP152" s="48">
        <v>0</v>
      </c>
      <c r="AQ152" s="40"/>
      <c r="AR152" s="40"/>
      <c r="AS152" s="40"/>
    </row>
    <row r="153" spans="1:45" ht="20.100000000000001" customHeight="1" x14ac:dyDescent="0.2">
      <c r="D153" s="2" t="s">
        <v>104</v>
      </c>
      <c r="F153" s="39">
        <v>69</v>
      </c>
      <c r="G153" s="39"/>
      <c r="H153" s="39"/>
      <c r="I153" s="39"/>
      <c r="J153" s="39">
        <v>158</v>
      </c>
      <c r="K153" s="39">
        <v>7</v>
      </c>
      <c r="L153" s="39">
        <v>0</v>
      </c>
      <c r="M153" s="39"/>
      <c r="N153" s="39">
        <v>165</v>
      </c>
      <c r="O153" s="39"/>
      <c r="P153" s="39"/>
      <c r="Q153" s="39"/>
      <c r="R153" s="39">
        <v>0</v>
      </c>
      <c r="S153" s="39">
        <v>1</v>
      </c>
      <c r="T153" s="39">
        <v>125</v>
      </c>
      <c r="U153" s="39">
        <v>3</v>
      </c>
      <c r="V153" s="39">
        <v>3</v>
      </c>
      <c r="W153" s="39"/>
      <c r="X153" s="39">
        <v>22</v>
      </c>
      <c r="Y153" s="39">
        <v>2</v>
      </c>
      <c r="Z153" s="39">
        <v>8</v>
      </c>
      <c r="AA153" s="39">
        <v>37</v>
      </c>
      <c r="AB153" s="39">
        <v>0</v>
      </c>
      <c r="AC153" s="39">
        <v>0</v>
      </c>
      <c r="AD153" s="39">
        <v>7</v>
      </c>
      <c r="AE153" s="39"/>
      <c r="AF153" s="39">
        <v>208</v>
      </c>
      <c r="AG153" s="39"/>
      <c r="AH153" s="39"/>
      <c r="AI153" s="39"/>
      <c r="AJ153" s="39">
        <v>26</v>
      </c>
      <c r="AK153" s="39"/>
      <c r="AL153" s="39"/>
      <c r="AM153" s="39"/>
      <c r="AN153" s="39">
        <v>0</v>
      </c>
      <c r="AO153" s="39"/>
      <c r="AP153" s="39">
        <v>0</v>
      </c>
      <c r="AQ153" s="40"/>
      <c r="AR153" s="40"/>
      <c r="AS153" s="40"/>
    </row>
    <row r="154" spans="1:45" ht="20.100000000000001" customHeight="1" x14ac:dyDescent="0.2">
      <c r="D154" s="47" t="s">
        <v>105</v>
      </c>
      <c r="F154" s="48">
        <v>78</v>
      </c>
      <c r="G154" s="49"/>
      <c r="H154" s="49"/>
      <c r="I154" s="49"/>
      <c r="J154" s="48">
        <v>148</v>
      </c>
      <c r="K154" s="48">
        <v>5</v>
      </c>
      <c r="L154" s="48">
        <v>1</v>
      </c>
      <c r="M154" s="49"/>
      <c r="N154" s="48">
        <v>154</v>
      </c>
      <c r="O154" s="49"/>
      <c r="P154" s="49"/>
      <c r="Q154" s="49"/>
      <c r="R154" s="48">
        <v>0</v>
      </c>
      <c r="S154" s="48">
        <v>1</v>
      </c>
      <c r="T154" s="48">
        <v>4</v>
      </c>
      <c r="U154" s="48">
        <v>43</v>
      </c>
      <c r="V154" s="48">
        <v>3</v>
      </c>
      <c r="W154" s="49"/>
      <c r="X154" s="48">
        <v>23</v>
      </c>
      <c r="Y154" s="48">
        <v>0</v>
      </c>
      <c r="Z154" s="48">
        <v>3</v>
      </c>
      <c r="AA154" s="48">
        <v>56</v>
      </c>
      <c r="AB154" s="48">
        <v>0</v>
      </c>
      <c r="AC154" s="48">
        <v>0</v>
      </c>
      <c r="AD154" s="48">
        <v>2</v>
      </c>
      <c r="AE154" s="49"/>
      <c r="AF154" s="48">
        <v>135</v>
      </c>
      <c r="AG154" s="49"/>
      <c r="AH154" s="49"/>
      <c r="AI154" s="49"/>
      <c r="AJ154" s="48">
        <v>97</v>
      </c>
      <c r="AK154" s="49"/>
      <c r="AL154" s="49"/>
      <c r="AM154" s="49"/>
      <c r="AN154" s="48">
        <v>0</v>
      </c>
      <c r="AO154" s="49"/>
      <c r="AP154" s="48">
        <v>0</v>
      </c>
      <c r="AQ154" s="40"/>
      <c r="AR154" s="40"/>
      <c r="AS154" s="40"/>
    </row>
    <row r="155" spans="1:45" ht="20.100000000000001" customHeight="1" x14ac:dyDescent="0.2">
      <c r="D155" s="2" t="s">
        <v>156</v>
      </c>
      <c r="F155" s="39">
        <v>47</v>
      </c>
      <c r="G155" s="39"/>
      <c r="H155" s="39"/>
      <c r="I155" s="39"/>
      <c r="J155" s="39">
        <v>149</v>
      </c>
      <c r="K155" s="39">
        <v>2</v>
      </c>
      <c r="L155" s="39">
        <v>1</v>
      </c>
      <c r="M155" s="39"/>
      <c r="N155" s="39">
        <v>152</v>
      </c>
      <c r="O155" s="39"/>
      <c r="P155" s="39"/>
      <c r="Q155" s="39"/>
      <c r="R155" s="39">
        <v>0</v>
      </c>
      <c r="S155" s="39">
        <v>17</v>
      </c>
      <c r="T155" s="39">
        <v>27</v>
      </c>
      <c r="U155" s="39">
        <v>0</v>
      </c>
      <c r="V155" s="39">
        <v>5</v>
      </c>
      <c r="W155" s="39"/>
      <c r="X155" s="39">
        <v>26</v>
      </c>
      <c r="Y155" s="39">
        <v>0</v>
      </c>
      <c r="Z155" s="39">
        <v>1</v>
      </c>
      <c r="AA155" s="39">
        <v>35</v>
      </c>
      <c r="AB155" s="39">
        <v>0</v>
      </c>
      <c r="AC155" s="39">
        <v>0</v>
      </c>
      <c r="AD155" s="39">
        <v>16</v>
      </c>
      <c r="AE155" s="39"/>
      <c r="AF155" s="39">
        <v>127</v>
      </c>
      <c r="AG155" s="39"/>
      <c r="AH155" s="39"/>
      <c r="AI155" s="39"/>
      <c r="AJ155" s="39">
        <v>72</v>
      </c>
      <c r="AK155" s="39"/>
      <c r="AL155" s="39"/>
      <c r="AM155" s="39"/>
      <c r="AN155" s="39">
        <v>0</v>
      </c>
      <c r="AO155" s="39"/>
      <c r="AP155" s="39">
        <v>0</v>
      </c>
      <c r="AQ155" s="40"/>
      <c r="AR155" s="40"/>
      <c r="AS155" s="40"/>
    </row>
    <row r="156" spans="1:45" ht="20.100000000000001" customHeight="1" x14ac:dyDescent="0.2">
      <c r="D156" s="47" t="s">
        <v>157</v>
      </c>
      <c r="F156" s="48">
        <v>68</v>
      </c>
      <c r="G156" s="49"/>
      <c r="H156" s="49"/>
      <c r="I156" s="49"/>
      <c r="J156" s="48">
        <v>160</v>
      </c>
      <c r="K156" s="48">
        <v>12</v>
      </c>
      <c r="L156" s="48">
        <v>0</v>
      </c>
      <c r="M156" s="49"/>
      <c r="N156" s="48">
        <v>172</v>
      </c>
      <c r="O156" s="49"/>
      <c r="P156" s="49"/>
      <c r="Q156" s="49"/>
      <c r="R156" s="48">
        <v>0</v>
      </c>
      <c r="S156" s="48">
        <v>2</v>
      </c>
      <c r="T156" s="48">
        <v>45</v>
      </c>
      <c r="U156" s="48">
        <v>88</v>
      </c>
      <c r="V156" s="48">
        <v>3</v>
      </c>
      <c r="W156" s="49"/>
      <c r="X156" s="48">
        <v>13</v>
      </c>
      <c r="Y156" s="48">
        <v>0</v>
      </c>
      <c r="Z156" s="48">
        <v>2</v>
      </c>
      <c r="AA156" s="48">
        <v>58</v>
      </c>
      <c r="AB156" s="48">
        <v>0</v>
      </c>
      <c r="AC156" s="48">
        <v>0</v>
      </c>
      <c r="AD156" s="48">
        <v>5</v>
      </c>
      <c r="AE156" s="49"/>
      <c r="AF156" s="48">
        <v>216</v>
      </c>
      <c r="AG156" s="49"/>
      <c r="AH156" s="49"/>
      <c r="AI156" s="49"/>
      <c r="AJ156" s="48">
        <v>24</v>
      </c>
      <c r="AK156" s="49"/>
      <c r="AL156" s="49"/>
      <c r="AM156" s="49"/>
      <c r="AN156" s="48">
        <v>0</v>
      </c>
      <c r="AO156" s="49"/>
      <c r="AP156" s="48">
        <v>0</v>
      </c>
      <c r="AQ156" s="40"/>
      <c r="AR156" s="40"/>
      <c r="AS156" s="40"/>
    </row>
    <row r="157" spans="1:45" ht="20.100000000000001" customHeight="1" x14ac:dyDescent="0.2">
      <c r="D157" s="2" t="s">
        <v>158</v>
      </c>
      <c r="F157" s="39">
        <v>45</v>
      </c>
      <c r="G157" s="39"/>
      <c r="H157" s="39"/>
      <c r="I157" s="39"/>
      <c r="J157" s="39">
        <v>155</v>
      </c>
      <c r="K157" s="39">
        <v>1</v>
      </c>
      <c r="L157" s="39">
        <v>1</v>
      </c>
      <c r="M157" s="39"/>
      <c r="N157" s="39">
        <v>157</v>
      </c>
      <c r="O157" s="39"/>
      <c r="P157" s="39"/>
      <c r="Q157" s="39"/>
      <c r="R157" s="39">
        <v>0</v>
      </c>
      <c r="S157" s="39">
        <v>14</v>
      </c>
      <c r="T157" s="39">
        <v>29</v>
      </c>
      <c r="U157" s="39">
        <v>0</v>
      </c>
      <c r="V157" s="39">
        <v>11</v>
      </c>
      <c r="W157" s="39"/>
      <c r="X157" s="39">
        <v>15</v>
      </c>
      <c r="Y157" s="39">
        <v>0</v>
      </c>
      <c r="Z157" s="39">
        <v>2</v>
      </c>
      <c r="AA157" s="39">
        <v>46</v>
      </c>
      <c r="AB157" s="39">
        <v>0</v>
      </c>
      <c r="AC157" s="39">
        <v>0</v>
      </c>
      <c r="AD157" s="39">
        <v>12</v>
      </c>
      <c r="AE157" s="39"/>
      <c r="AF157" s="39">
        <v>129</v>
      </c>
      <c r="AG157" s="39"/>
      <c r="AH157" s="39"/>
      <c r="AI157" s="39"/>
      <c r="AJ157" s="39">
        <v>73</v>
      </c>
      <c r="AK157" s="39"/>
      <c r="AL157" s="39"/>
      <c r="AM157" s="39"/>
      <c r="AN157" s="39">
        <v>0</v>
      </c>
      <c r="AO157" s="39"/>
      <c r="AP157" s="39">
        <v>0</v>
      </c>
      <c r="AQ157" s="40"/>
      <c r="AR157" s="40"/>
      <c r="AS157" s="40"/>
    </row>
    <row r="158" spans="1:45" ht="20.100000000000001" customHeight="1" x14ac:dyDescent="0.2">
      <c r="D158" s="47" t="s">
        <v>128</v>
      </c>
      <c r="F158" s="48">
        <v>43</v>
      </c>
      <c r="G158" s="49"/>
      <c r="H158" s="49"/>
      <c r="I158" s="49"/>
      <c r="J158" s="48">
        <v>153</v>
      </c>
      <c r="K158" s="48">
        <v>7</v>
      </c>
      <c r="L158" s="48">
        <v>0</v>
      </c>
      <c r="M158" s="49"/>
      <c r="N158" s="48">
        <v>160</v>
      </c>
      <c r="O158" s="49"/>
      <c r="P158" s="49"/>
      <c r="Q158" s="49"/>
      <c r="R158" s="48">
        <v>0</v>
      </c>
      <c r="S158" s="48">
        <v>2</v>
      </c>
      <c r="T158" s="48">
        <v>81</v>
      </c>
      <c r="U158" s="48">
        <v>7</v>
      </c>
      <c r="V158" s="48">
        <v>1</v>
      </c>
      <c r="W158" s="49"/>
      <c r="X158" s="48">
        <v>11</v>
      </c>
      <c r="Y158" s="48">
        <v>0</v>
      </c>
      <c r="Z158" s="48">
        <v>6</v>
      </c>
      <c r="AA158" s="48">
        <v>27</v>
      </c>
      <c r="AB158" s="48">
        <v>0</v>
      </c>
      <c r="AC158" s="48">
        <v>0</v>
      </c>
      <c r="AD158" s="48">
        <v>7</v>
      </c>
      <c r="AE158" s="49"/>
      <c r="AF158" s="48">
        <v>142</v>
      </c>
      <c r="AG158" s="49"/>
      <c r="AH158" s="49"/>
      <c r="AI158" s="49"/>
      <c r="AJ158" s="48">
        <v>61</v>
      </c>
      <c r="AK158" s="49"/>
      <c r="AL158" s="49"/>
      <c r="AM158" s="49"/>
      <c r="AN158" s="48">
        <v>0</v>
      </c>
      <c r="AO158" s="49"/>
      <c r="AP158" s="48">
        <v>0</v>
      </c>
      <c r="AQ158" s="40"/>
      <c r="AR158" s="40"/>
      <c r="AS158" s="40"/>
    </row>
    <row r="159" spans="1:45" ht="20.100000000000001" customHeight="1" x14ac:dyDescent="0.2"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40"/>
      <c r="AR159" s="40"/>
      <c r="AS159" s="40"/>
    </row>
    <row r="160" spans="1:45" s="1" customFormat="1" ht="20.100000000000001" customHeight="1" x14ac:dyDescent="0.25">
      <c r="A160" s="3"/>
      <c r="B160" s="6"/>
      <c r="C160" s="51" t="s">
        <v>159</v>
      </c>
      <c r="D160" s="52"/>
      <c r="E160" s="5"/>
      <c r="F160" s="53">
        <v>661</v>
      </c>
      <c r="G160" s="54"/>
      <c r="H160" s="54"/>
      <c r="I160" s="54"/>
      <c r="J160" s="53">
        <v>2145</v>
      </c>
      <c r="K160" s="53">
        <v>103</v>
      </c>
      <c r="L160" s="53">
        <v>5</v>
      </c>
      <c r="M160" s="54"/>
      <c r="N160" s="53">
        <v>2253</v>
      </c>
      <c r="O160" s="54"/>
      <c r="P160" s="54"/>
      <c r="Q160" s="54"/>
      <c r="R160" s="53">
        <v>0</v>
      </c>
      <c r="S160" s="53">
        <v>125</v>
      </c>
      <c r="T160" s="53">
        <v>654</v>
      </c>
      <c r="U160" s="53">
        <v>365</v>
      </c>
      <c r="V160" s="53">
        <v>64</v>
      </c>
      <c r="W160" s="54"/>
      <c r="X160" s="53">
        <v>231</v>
      </c>
      <c r="Y160" s="53">
        <v>5</v>
      </c>
      <c r="Z160" s="53">
        <v>47</v>
      </c>
      <c r="AA160" s="53">
        <v>440</v>
      </c>
      <c r="AB160" s="53">
        <v>0</v>
      </c>
      <c r="AC160" s="53">
        <v>0</v>
      </c>
      <c r="AD160" s="53">
        <v>158</v>
      </c>
      <c r="AE160" s="54"/>
      <c r="AF160" s="53">
        <v>2089</v>
      </c>
      <c r="AG160" s="54"/>
      <c r="AH160" s="54"/>
      <c r="AI160" s="54"/>
      <c r="AJ160" s="53">
        <v>825</v>
      </c>
      <c r="AK160" s="54"/>
      <c r="AL160" s="54"/>
      <c r="AM160" s="54"/>
      <c r="AN160" s="53">
        <v>0</v>
      </c>
      <c r="AO160" s="54"/>
      <c r="AP160" s="53">
        <v>0</v>
      </c>
      <c r="AQ160" s="40"/>
      <c r="AR160" s="40"/>
      <c r="AS160" s="40"/>
    </row>
    <row r="161" spans="1:45" ht="20.100000000000001" customHeight="1" x14ac:dyDescent="0.2"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40"/>
      <c r="AR161" s="40"/>
      <c r="AS161" s="40"/>
    </row>
    <row r="162" spans="1:45" s="1" customFormat="1" ht="20.100000000000001" customHeight="1" x14ac:dyDescent="0.25">
      <c r="A162" s="3"/>
      <c r="B162" s="57" t="s">
        <v>160</v>
      </c>
      <c r="C162" s="58"/>
      <c r="D162" s="58"/>
      <c r="E162" s="5"/>
      <c r="F162" s="59">
        <v>920</v>
      </c>
      <c r="G162" s="54"/>
      <c r="H162" s="54"/>
      <c r="I162" s="54"/>
      <c r="J162" s="59">
        <v>2770</v>
      </c>
      <c r="K162" s="59">
        <v>118</v>
      </c>
      <c r="L162" s="59">
        <v>12</v>
      </c>
      <c r="M162" s="54"/>
      <c r="N162" s="59">
        <v>2900</v>
      </c>
      <c r="O162" s="54"/>
      <c r="P162" s="54"/>
      <c r="Q162" s="54"/>
      <c r="R162" s="59">
        <v>0</v>
      </c>
      <c r="S162" s="59">
        <v>161</v>
      </c>
      <c r="T162" s="59">
        <v>949</v>
      </c>
      <c r="U162" s="59">
        <v>374</v>
      </c>
      <c r="V162" s="59">
        <v>66</v>
      </c>
      <c r="W162" s="54"/>
      <c r="X162" s="59">
        <v>338</v>
      </c>
      <c r="Y162" s="59">
        <v>6</v>
      </c>
      <c r="Z162" s="59">
        <v>70</v>
      </c>
      <c r="AA162" s="59">
        <v>604</v>
      </c>
      <c r="AB162" s="59">
        <v>0</v>
      </c>
      <c r="AC162" s="59">
        <v>0</v>
      </c>
      <c r="AD162" s="59">
        <v>181</v>
      </c>
      <c r="AE162" s="54"/>
      <c r="AF162" s="59">
        <v>2749</v>
      </c>
      <c r="AG162" s="54"/>
      <c r="AH162" s="54"/>
      <c r="AI162" s="54"/>
      <c r="AJ162" s="59">
        <v>1071</v>
      </c>
      <c r="AK162" s="54"/>
      <c r="AL162" s="54"/>
      <c r="AM162" s="54"/>
      <c r="AN162" s="59">
        <v>0</v>
      </c>
      <c r="AO162" s="54"/>
      <c r="AP162" s="59">
        <v>0</v>
      </c>
      <c r="AQ162" s="40"/>
      <c r="AR162" s="40"/>
      <c r="AS162" s="40"/>
    </row>
    <row r="163" spans="1:45" ht="20.100000000000001" customHeight="1" x14ac:dyDescent="0.2"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40"/>
      <c r="AR163" s="40"/>
      <c r="AS163" s="40"/>
    </row>
    <row r="164" spans="1:45" ht="20.100000000000001" customHeight="1" x14ac:dyDescent="0.2">
      <c r="B164" s="6" t="s">
        <v>161</v>
      </c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40"/>
      <c r="AR164" s="40"/>
      <c r="AS164" s="40"/>
    </row>
    <row r="165" spans="1:45" ht="20.100000000000001" customHeight="1" x14ac:dyDescent="0.2">
      <c r="C165" s="3" t="s">
        <v>95</v>
      </c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40"/>
      <c r="AR165" s="40"/>
      <c r="AS165" s="40"/>
    </row>
    <row r="166" spans="1:45" ht="20.100000000000001" customHeight="1" x14ac:dyDescent="0.2">
      <c r="D166" s="2" t="s">
        <v>122</v>
      </c>
      <c r="F166" s="39">
        <v>0</v>
      </c>
      <c r="G166" s="39"/>
      <c r="H166" s="39"/>
      <c r="I166" s="39"/>
      <c r="J166" s="39">
        <v>0</v>
      </c>
      <c r="K166" s="39">
        <v>0</v>
      </c>
      <c r="L166" s="39">
        <v>0</v>
      </c>
      <c r="M166" s="39"/>
      <c r="N166" s="39">
        <v>0</v>
      </c>
      <c r="O166" s="39"/>
      <c r="P166" s="39"/>
      <c r="Q166" s="39"/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/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/>
      <c r="AF166" s="39">
        <v>0</v>
      </c>
      <c r="AG166" s="39"/>
      <c r="AH166" s="39"/>
      <c r="AI166" s="39"/>
      <c r="AJ166" s="39">
        <v>0</v>
      </c>
      <c r="AK166" s="39"/>
      <c r="AL166" s="39"/>
      <c r="AM166" s="39"/>
      <c r="AN166" s="39">
        <v>0</v>
      </c>
      <c r="AO166" s="39"/>
      <c r="AP166" s="39">
        <v>0</v>
      </c>
      <c r="AQ166" s="40"/>
      <c r="AR166" s="40"/>
      <c r="AS166" s="40"/>
    </row>
    <row r="167" spans="1:45" ht="20.100000000000001" customHeight="1" x14ac:dyDescent="0.2">
      <c r="D167" s="47" t="s">
        <v>135</v>
      </c>
      <c r="F167" s="48">
        <v>0</v>
      </c>
      <c r="G167" s="49"/>
      <c r="H167" s="49"/>
      <c r="I167" s="49"/>
      <c r="J167" s="48">
        <v>0</v>
      </c>
      <c r="K167" s="48">
        <v>0</v>
      </c>
      <c r="L167" s="48">
        <v>0</v>
      </c>
      <c r="M167" s="49"/>
      <c r="N167" s="48">
        <v>0</v>
      </c>
      <c r="O167" s="49"/>
      <c r="P167" s="49"/>
      <c r="Q167" s="49"/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9"/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9"/>
      <c r="AF167" s="48">
        <v>0</v>
      </c>
      <c r="AG167" s="49"/>
      <c r="AH167" s="49"/>
      <c r="AI167" s="49"/>
      <c r="AJ167" s="48">
        <v>0</v>
      </c>
      <c r="AK167" s="49"/>
      <c r="AL167" s="49"/>
      <c r="AM167" s="49"/>
      <c r="AN167" s="48">
        <v>0</v>
      </c>
      <c r="AO167" s="49"/>
      <c r="AP167" s="48">
        <v>0</v>
      </c>
      <c r="AQ167" s="40"/>
      <c r="AR167" s="40"/>
      <c r="AS167" s="40"/>
    </row>
    <row r="168" spans="1:45" ht="20.100000000000001" customHeight="1" x14ac:dyDescent="0.2">
      <c r="D168" s="2" t="s">
        <v>113</v>
      </c>
      <c r="F168" s="39">
        <v>0</v>
      </c>
      <c r="G168" s="39"/>
      <c r="H168" s="39"/>
      <c r="I168" s="39"/>
      <c r="J168" s="39">
        <v>0</v>
      </c>
      <c r="K168" s="39">
        <v>0</v>
      </c>
      <c r="L168" s="39">
        <v>0</v>
      </c>
      <c r="M168" s="39"/>
      <c r="N168" s="39">
        <v>0</v>
      </c>
      <c r="O168" s="39"/>
      <c r="P168" s="39"/>
      <c r="Q168" s="39"/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39"/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/>
      <c r="AF168" s="39">
        <v>0</v>
      </c>
      <c r="AG168" s="39"/>
      <c r="AH168" s="39"/>
      <c r="AI168" s="39"/>
      <c r="AJ168" s="39">
        <v>0</v>
      </c>
      <c r="AK168" s="39"/>
      <c r="AL168" s="39"/>
      <c r="AM168" s="39"/>
      <c r="AN168" s="39">
        <v>0</v>
      </c>
      <c r="AO168" s="39"/>
      <c r="AP168" s="39">
        <v>0</v>
      </c>
      <c r="AQ168" s="40"/>
      <c r="AR168" s="40"/>
      <c r="AS168" s="40"/>
    </row>
    <row r="169" spans="1:45" ht="20.100000000000001" customHeight="1" x14ac:dyDescent="0.2">
      <c r="D169" s="47" t="s">
        <v>99</v>
      </c>
      <c r="F169" s="48">
        <v>0</v>
      </c>
      <c r="G169" s="49"/>
      <c r="H169" s="49"/>
      <c r="I169" s="49"/>
      <c r="J169" s="48">
        <v>0</v>
      </c>
      <c r="K169" s="48">
        <v>0</v>
      </c>
      <c r="L169" s="48">
        <v>0</v>
      </c>
      <c r="M169" s="49"/>
      <c r="N169" s="48">
        <v>0</v>
      </c>
      <c r="O169" s="49"/>
      <c r="P169" s="49"/>
      <c r="Q169" s="49"/>
      <c r="R169" s="48">
        <v>0</v>
      </c>
      <c r="S169" s="48">
        <v>0</v>
      </c>
      <c r="T169" s="48">
        <v>0</v>
      </c>
      <c r="U169" s="48">
        <v>0</v>
      </c>
      <c r="V169" s="48">
        <v>0</v>
      </c>
      <c r="W169" s="49"/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9"/>
      <c r="AF169" s="48">
        <v>0</v>
      </c>
      <c r="AG169" s="49"/>
      <c r="AH169" s="49"/>
      <c r="AI169" s="49"/>
      <c r="AJ169" s="48">
        <v>0</v>
      </c>
      <c r="AK169" s="49"/>
      <c r="AL169" s="49"/>
      <c r="AM169" s="49"/>
      <c r="AN169" s="48">
        <v>0</v>
      </c>
      <c r="AO169" s="49"/>
      <c r="AP169" s="48">
        <v>0</v>
      </c>
      <c r="AQ169" s="40"/>
      <c r="AR169" s="40"/>
      <c r="AS169" s="40"/>
    </row>
    <row r="170" spans="1:45" ht="20.100000000000001" customHeight="1" x14ac:dyDescent="0.2">
      <c r="D170" s="2" t="s">
        <v>114</v>
      </c>
      <c r="F170" s="39">
        <v>0</v>
      </c>
      <c r="G170" s="39"/>
      <c r="H170" s="39"/>
      <c r="I170" s="39"/>
      <c r="J170" s="39">
        <v>0</v>
      </c>
      <c r="K170" s="39">
        <v>0</v>
      </c>
      <c r="L170" s="39">
        <v>0</v>
      </c>
      <c r="M170" s="39"/>
      <c r="N170" s="39">
        <v>0</v>
      </c>
      <c r="O170" s="39"/>
      <c r="P170" s="39"/>
      <c r="Q170" s="39"/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39"/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/>
      <c r="AF170" s="39">
        <v>0</v>
      </c>
      <c r="AG170" s="39"/>
      <c r="AH170" s="39"/>
      <c r="AI170" s="39"/>
      <c r="AJ170" s="39">
        <v>0</v>
      </c>
      <c r="AK170" s="39"/>
      <c r="AL170" s="39"/>
      <c r="AM170" s="39"/>
      <c r="AN170" s="39">
        <v>0</v>
      </c>
      <c r="AO170" s="39"/>
      <c r="AP170" s="39">
        <v>0</v>
      </c>
      <c r="AQ170" s="40"/>
      <c r="AR170" s="40"/>
      <c r="AS170" s="40"/>
    </row>
    <row r="171" spans="1:45" ht="20.100000000000001" customHeight="1" x14ac:dyDescent="0.2">
      <c r="D171" s="47" t="s">
        <v>101</v>
      </c>
      <c r="F171" s="48">
        <v>0</v>
      </c>
      <c r="G171" s="49"/>
      <c r="H171" s="49"/>
      <c r="I171" s="49"/>
      <c r="J171" s="48">
        <v>0</v>
      </c>
      <c r="K171" s="48">
        <v>0</v>
      </c>
      <c r="L171" s="48">
        <v>0</v>
      </c>
      <c r="M171" s="49"/>
      <c r="N171" s="48">
        <v>0</v>
      </c>
      <c r="O171" s="49"/>
      <c r="P171" s="49"/>
      <c r="Q171" s="49"/>
      <c r="R171" s="48">
        <v>0</v>
      </c>
      <c r="S171" s="48">
        <v>0</v>
      </c>
      <c r="T171" s="48">
        <v>0</v>
      </c>
      <c r="U171" s="48">
        <v>0</v>
      </c>
      <c r="V171" s="48">
        <v>0</v>
      </c>
      <c r="W171" s="49"/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9"/>
      <c r="AF171" s="48">
        <v>0</v>
      </c>
      <c r="AG171" s="49"/>
      <c r="AH171" s="49"/>
      <c r="AI171" s="49"/>
      <c r="AJ171" s="48">
        <v>0</v>
      </c>
      <c r="AK171" s="49"/>
      <c r="AL171" s="49"/>
      <c r="AM171" s="49"/>
      <c r="AN171" s="48">
        <v>0</v>
      </c>
      <c r="AO171" s="49"/>
      <c r="AP171" s="48">
        <v>0</v>
      </c>
      <c r="AQ171" s="40"/>
      <c r="AR171" s="40"/>
      <c r="AS171" s="40"/>
    </row>
    <row r="172" spans="1:45" ht="20.100000000000001" customHeight="1" x14ac:dyDescent="0.2">
      <c r="D172" s="50" t="s">
        <v>102</v>
      </c>
      <c r="F172" s="49">
        <v>0</v>
      </c>
      <c r="G172" s="49"/>
      <c r="H172" s="49"/>
      <c r="I172" s="49"/>
      <c r="J172" s="49">
        <v>0</v>
      </c>
      <c r="K172" s="49">
        <v>0</v>
      </c>
      <c r="L172" s="49">
        <v>0</v>
      </c>
      <c r="M172" s="49"/>
      <c r="N172" s="49">
        <v>0</v>
      </c>
      <c r="O172" s="49"/>
      <c r="P172" s="49"/>
      <c r="Q172" s="49"/>
      <c r="R172" s="49">
        <v>0</v>
      </c>
      <c r="S172" s="49">
        <v>0</v>
      </c>
      <c r="T172" s="49">
        <v>0</v>
      </c>
      <c r="U172" s="49">
        <v>0</v>
      </c>
      <c r="V172" s="49">
        <v>0</v>
      </c>
      <c r="W172" s="49"/>
      <c r="X172" s="49">
        <v>0</v>
      </c>
      <c r="Y172" s="49">
        <v>0</v>
      </c>
      <c r="Z172" s="49">
        <v>0</v>
      </c>
      <c r="AA172" s="49">
        <v>0</v>
      </c>
      <c r="AB172" s="49">
        <v>0</v>
      </c>
      <c r="AC172" s="49">
        <v>0</v>
      </c>
      <c r="AD172" s="49">
        <v>0</v>
      </c>
      <c r="AE172" s="49"/>
      <c r="AF172" s="49">
        <v>0</v>
      </c>
      <c r="AG172" s="49"/>
      <c r="AH172" s="49"/>
      <c r="AI172" s="49"/>
      <c r="AJ172" s="49">
        <v>0</v>
      </c>
      <c r="AK172" s="49"/>
      <c r="AL172" s="49"/>
      <c r="AM172" s="49"/>
      <c r="AN172" s="49">
        <v>0</v>
      </c>
      <c r="AO172" s="49"/>
      <c r="AP172" s="49">
        <v>0</v>
      </c>
      <c r="AQ172" s="40"/>
      <c r="AR172" s="40"/>
      <c r="AS172" s="40"/>
    </row>
    <row r="173" spans="1:45" ht="20.100000000000001" customHeight="1" x14ac:dyDescent="0.2">
      <c r="D173" s="50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0"/>
      <c r="AR173" s="40"/>
      <c r="AS173" s="40"/>
    </row>
    <row r="174" spans="1:45" s="1" customFormat="1" ht="20.100000000000001" customHeight="1" x14ac:dyDescent="0.25">
      <c r="A174" s="3"/>
      <c r="B174" s="6"/>
      <c r="C174" s="51" t="s">
        <v>112</v>
      </c>
      <c r="D174" s="52"/>
      <c r="E174" s="5"/>
      <c r="F174" s="53">
        <v>0</v>
      </c>
      <c r="G174" s="54"/>
      <c r="H174" s="54"/>
      <c r="I174" s="54"/>
      <c r="J174" s="53">
        <v>0</v>
      </c>
      <c r="K174" s="53">
        <v>0</v>
      </c>
      <c r="L174" s="53">
        <v>0</v>
      </c>
      <c r="M174" s="54"/>
      <c r="N174" s="53">
        <v>0</v>
      </c>
      <c r="O174" s="54"/>
      <c r="P174" s="54"/>
      <c r="Q174" s="54"/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4"/>
      <c r="X174" s="53">
        <v>0</v>
      </c>
      <c r="Y174" s="53">
        <v>0</v>
      </c>
      <c r="Z174" s="53">
        <v>0</v>
      </c>
      <c r="AA174" s="53">
        <v>0</v>
      </c>
      <c r="AB174" s="53">
        <v>0</v>
      </c>
      <c r="AC174" s="53">
        <v>0</v>
      </c>
      <c r="AD174" s="53">
        <v>0</v>
      </c>
      <c r="AE174" s="54"/>
      <c r="AF174" s="53">
        <v>0</v>
      </c>
      <c r="AG174" s="54"/>
      <c r="AH174" s="54"/>
      <c r="AI174" s="54"/>
      <c r="AJ174" s="53">
        <v>0</v>
      </c>
      <c r="AK174" s="54"/>
      <c r="AL174" s="54"/>
      <c r="AM174" s="54"/>
      <c r="AN174" s="53">
        <v>0</v>
      </c>
      <c r="AO174" s="54"/>
      <c r="AP174" s="53">
        <v>0</v>
      </c>
      <c r="AQ174" s="40"/>
      <c r="AR174" s="40"/>
      <c r="AS174" s="40"/>
    </row>
    <row r="175" spans="1:45" ht="20.100000000000001" customHeight="1" x14ac:dyDescent="0.2">
      <c r="D175" s="50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0"/>
      <c r="AR175" s="40"/>
      <c r="AS175" s="40"/>
    </row>
    <row r="176" spans="1:45" ht="20.100000000000001" customHeight="1" x14ac:dyDescent="0.2">
      <c r="C176" s="3" t="s">
        <v>0</v>
      </c>
      <c r="D176" s="50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0"/>
      <c r="AR176" s="40"/>
      <c r="AS176" s="40"/>
    </row>
    <row r="177" spans="1:45" ht="20.100000000000001" customHeight="1" x14ac:dyDescent="0.2">
      <c r="D177" s="2" t="s">
        <v>122</v>
      </c>
      <c r="F177" s="39">
        <v>0</v>
      </c>
      <c r="G177" s="39"/>
      <c r="H177" s="39"/>
      <c r="I177" s="39"/>
      <c r="J177" s="39">
        <v>0</v>
      </c>
      <c r="K177" s="39">
        <v>0</v>
      </c>
      <c r="L177" s="39">
        <v>0</v>
      </c>
      <c r="M177" s="39"/>
      <c r="N177" s="39">
        <v>0</v>
      </c>
      <c r="O177" s="39"/>
      <c r="P177" s="39"/>
      <c r="Q177" s="39"/>
      <c r="R177" s="39">
        <v>0</v>
      </c>
      <c r="S177" s="39">
        <v>0</v>
      </c>
      <c r="T177" s="39">
        <v>0</v>
      </c>
      <c r="U177" s="39">
        <v>0</v>
      </c>
      <c r="V177" s="39">
        <v>0</v>
      </c>
      <c r="W177" s="39"/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/>
      <c r="AF177" s="39">
        <v>0</v>
      </c>
      <c r="AG177" s="39"/>
      <c r="AH177" s="39"/>
      <c r="AI177" s="39"/>
      <c r="AJ177" s="39">
        <v>0</v>
      </c>
      <c r="AK177" s="39"/>
      <c r="AL177" s="39"/>
      <c r="AM177" s="39"/>
      <c r="AN177" s="39">
        <v>0</v>
      </c>
      <c r="AO177" s="39"/>
      <c r="AP177" s="39">
        <v>0</v>
      </c>
      <c r="AQ177" s="40"/>
      <c r="AR177" s="40"/>
      <c r="AS177" s="40"/>
    </row>
    <row r="178" spans="1:45" ht="20.100000000000001" customHeight="1" x14ac:dyDescent="0.2">
      <c r="D178" s="47" t="s">
        <v>135</v>
      </c>
      <c r="F178" s="48">
        <v>0</v>
      </c>
      <c r="G178" s="49"/>
      <c r="H178" s="49"/>
      <c r="I178" s="49"/>
      <c r="J178" s="48">
        <v>0</v>
      </c>
      <c r="K178" s="48">
        <v>0</v>
      </c>
      <c r="L178" s="48">
        <v>0</v>
      </c>
      <c r="M178" s="49"/>
      <c r="N178" s="48">
        <v>0</v>
      </c>
      <c r="O178" s="49"/>
      <c r="P178" s="49"/>
      <c r="Q178" s="49"/>
      <c r="R178" s="48">
        <v>0</v>
      </c>
      <c r="S178" s="48">
        <v>0</v>
      </c>
      <c r="T178" s="48">
        <v>0</v>
      </c>
      <c r="U178" s="48">
        <v>0</v>
      </c>
      <c r="V178" s="48">
        <v>0</v>
      </c>
      <c r="W178" s="49"/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9"/>
      <c r="AF178" s="48">
        <v>0</v>
      </c>
      <c r="AG178" s="49"/>
      <c r="AH178" s="49"/>
      <c r="AI178" s="49"/>
      <c r="AJ178" s="48">
        <v>0</v>
      </c>
      <c r="AK178" s="49"/>
      <c r="AL178" s="49"/>
      <c r="AM178" s="49"/>
      <c r="AN178" s="48">
        <v>0</v>
      </c>
      <c r="AO178" s="49"/>
      <c r="AP178" s="48">
        <v>0</v>
      </c>
      <c r="AQ178" s="40"/>
      <c r="AR178" s="40"/>
      <c r="AS178" s="40"/>
    </row>
    <row r="179" spans="1:45" ht="20.100000000000001" customHeight="1" x14ac:dyDescent="0.2">
      <c r="D179" s="2" t="s">
        <v>113</v>
      </c>
      <c r="F179" s="39">
        <v>0</v>
      </c>
      <c r="G179" s="39"/>
      <c r="H179" s="39"/>
      <c r="I179" s="39"/>
      <c r="J179" s="39">
        <v>0</v>
      </c>
      <c r="K179" s="39">
        <v>0</v>
      </c>
      <c r="L179" s="39">
        <v>0</v>
      </c>
      <c r="M179" s="39"/>
      <c r="N179" s="39">
        <v>0</v>
      </c>
      <c r="O179" s="39"/>
      <c r="P179" s="39"/>
      <c r="Q179" s="39"/>
      <c r="R179" s="39">
        <v>0</v>
      </c>
      <c r="S179" s="39">
        <v>0</v>
      </c>
      <c r="T179" s="39">
        <v>0</v>
      </c>
      <c r="U179" s="39">
        <v>0</v>
      </c>
      <c r="V179" s="39">
        <v>0</v>
      </c>
      <c r="W179" s="39"/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/>
      <c r="AF179" s="39">
        <v>0</v>
      </c>
      <c r="AG179" s="39"/>
      <c r="AH179" s="39"/>
      <c r="AI179" s="39"/>
      <c r="AJ179" s="39">
        <v>0</v>
      </c>
      <c r="AK179" s="39"/>
      <c r="AL179" s="39"/>
      <c r="AM179" s="39"/>
      <c r="AN179" s="39">
        <v>0</v>
      </c>
      <c r="AO179" s="39"/>
      <c r="AP179" s="39">
        <v>0</v>
      </c>
      <c r="AQ179" s="40"/>
      <c r="AR179" s="40"/>
      <c r="AS179" s="40"/>
    </row>
    <row r="180" spans="1:45" ht="20.100000000000001" customHeight="1" x14ac:dyDescent="0.2">
      <c r="D180" s="47" t="s">
        <v>136</v>
      </c>
      <c r="F180" s="48">
        <v>0</v>
      </c>
      <c r="G180" s="49"/>
      <c r="H180" s="49"/>
      <c r="I180" s="49"/>
      <c r="J180" s="48">
        <v>0</v>
      </c>
      <c r="K180" s="48">
        <v>0</v>
      </c>
      <c r="L180" s="48">
        <v>0</v>
      </c>
      <c r="M180" s="49"/>
      <c r="N180" s="48">
        <v>0</v>
      </c>
      <c r="O180" s="49"/>
      <c r="P180" s="49"/>
      <c r="Q180" s="49"/>
      <c r="R180" s="48">
        <v>0</v>
      </c>
      <c r="S180" s="48">
        <v>0</v>
      </c>
      <c r="T180" s="48">
        <v>0</v>
      </c>
      <c r="U180" s="48">
        <v>0</v>
      </c>
      <c r="V180" s="48">
        <v>0</v>
      </c>
      <c r="W180" s="49"/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9"/>
      <c r="AF180" s="48">
        <v>0</v>
      </c>
      <c r="AG180" s="49"/>
      <c r="AH180" s="49"/>
      <c r="AI180" s="49"/>
      <c r="AJ180" s="48">
        <v>0</v>
      </c>
      <c r="AK180" s="49"/>
      <c r="AL180" s="49"/>
      <c r="AM180" s="49"/>
      <c r="AN180" s="48">
        <v>0</v>
      </c>
      <c r="AO180" s="49"/>
      <c r="AP180" s="48">
        <v>0</v>
      </c>
      <c r="AQ180" s="40"/>
      <c r="AR180" s="40"/>
      <c r="AS180" s="40"/>
    </row>
    <row r="181" spans="1:45" ht="20.100000000000001" customHeight="1" x14ac:dyDescent="0.2">
      <c r="D181" s="2" t="s">
        <v>114</v>
      </c>
      <c r="F181" s="39">
        <v>0</v>
      </c>
      <c r="G181" s="39"/>
      <c r="H181" s="39"/>
      <c r="I181" s="39"/>
      <c r="J181" s="39">
        <v>0</v>
      </c>
      <c r="K181" s="39">
        <v>0</v>
      </c>
      <c r="L181" s="39">
        <v>0</v>
      </c>
      <c r="M181" s="39"/>
      <c r="N181" s="39">
        <v>0</v>
      </c>
      <c r="O181" s="39"/>
      <c r="P181" s="39"/>
      <c r="Q181" s="39"/>
      <c r="R181" s="39">
        <v>0</v>
      </c>
      <c r="S181" s="39">
        <v>0</v>
      </c>
      <c r="T181" s="39">
        <v>0</v>
      </c>
      <c r="U181" s="39">
        <v>0</v>
      </c>
      <c r="V181" s="39">
        <v>0</v>
      </c>
      <c r="W181" s="39"/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/>
      <c r="AF181" s="39">
        <v>0</v>
      </c>
      <c r="AG181" s="39"/>
      <c r="AH181" s="39"/>
      <c r="AI181" s="39"/>
      <c r="AJ181" s="39">
        <v>0</v>
      </c>
      <c r="AK181" s="39"/>
      <c r="AL181" s="39"/>
      <c r="AM181" s="39"/>
      <c r="AN181" s="39">
        <v>0</v>
      </c>
      <c r="AO181" s="39"/>
      <c r="AP181" s="39">
        <v>0</v>
      </c>
      <c r="AQ181" s="40"/>
      <c r="AR181" s="40"/>
      <c r="AS181" s="40"/>
    </row>
    <row r="182" spans="1:45" ht="20.100000000000001" customHeight="1" x14ac:dyDescent="0.2">
      <c r="D182" s="47" t="s">
        <v>101</v>
      </c>
      <c r="F182" s="48">
        <v>0</v>
      </c>
      <c r="G182" s="49"/>
      <c r="H182" s="49"/>
      <c r="I182" s="49"/>
      <c r="J182" s="48">
        <v>0</v>
      </c>
      <c r="K182" s="48">
        <v>0</v>
      </c>
      <c r="L182" s="48">
        <v>0</v>
      </c>
      <c r="M182" s="49"/>
      <c r="N182" s="48">
        <v>0</v>
      </c>
      <c r="O182" s="49"/>
      <c r="P182" s="49"/>
      <c r="Q182" s="49"/>
      <c r="R182" s="48">
        <v>0</v>
      </c>
      <c r="S182" s="48">
        <v>0</v>
      </c>
      <c r="T182" s="48">
        <v>0</v>
      </c>
      <c r="U182" s="48">
        <v>0</v>
      </c>
      <c r="V182" s="48">
        <v>0</v>
      </c>
      <c r="W182" s="49"/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9"/>
      <c r="AF182" s="48">
        <v>0</v>
      </c>
      <c r="AG182" s="49"/>
      <c r="AH182" s="49"/>
      <c r="AI182" s="49"/>
      <c r="AJ182" s="48">
        <v>0</v>
      </c>
      <c r="AK182" s="49"/>
      <c r="AL182" s="49"/>
      <c r="AM182" s="49"/>
      <c r="AN182" s="48">
        <v>0</v>
      </c>
      <c r="AO182" s="49"/>
      <c r="AP182" s="48">
        <v>0</v>
      </c>
      <c r="AQ182" s="40"/>
      <c r="AR182" s="40"/>
      <c r="AS182" s="40"/>
    </row>
    <row r="183" spans="1:45" ht="19.5" customHeight="1" x14ac:dyDescent="0.2">
      <c r="D183" s="2" t="s">
        <v>116</v>
      </c>
      <c r="F183" s="39">
        <v>0</v>
      </c>
      <c r="G183" s="39"/>
      <c r="H183" s="39"/>
      <c r="I183" s="39"/>
      <c r="J183" s="39">
        <v>0</v>
      </c>
      <c r="K183" s="39">
        <v>0</v>
      </c>
      <c r="L183" s="39">
        <v>0</v>
      </c>
      <c r="M183" s="39"/>
      <c r="N183" s="39">
        <v>0</v>
      </c>
      <c r="O183" s="39"/>
      <c r="P183" s="39"/>
      <c r="Q183" s="39"/>
      <c r="R183" s="39">
        <v>0</v>
      </c>
      <c r="S183" s="39">
        <v>0</v>
      </c>
      <c r="T183" s="39">
        <v>0</v>
      </c>
      <c r="U183" s="39">
        <v>0</v>
      </c>
      <c r="V183" s="39">
        <v>0</v>
      </c>
      <c r="W183" s="39"/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/>
      <c r="AF183" s="39">
        <v>0</v>
      </c>
      <c r="AG183" s="39"/>
      <c r="AH183" s="39"/>
      <c r="AI183" s="39"/>
      <c r="AJ183" s="39">
        <v>0</v>
      </c>
      <c r="AK183" s="39"/>
      <c r="AL183" s="39"/>
      <c r="AM183" s="39"/>
      <c r="AN183" s="39">
        <v>0</v>
      </c>
      <c r="AO183" s="39"/>
      <c r="AP183" s="39">
        <v>0</v>
      </c>
      <c r="AQ183" s="40"/>
      <c r="AR183" s="40"/>
      <c r="AS183" s="40"/>
    </row>
    <row r="184" spans="1:45" ht="20.100000000000001" customHeight="1" x14ac:dyDescent="0.2">
      <c r="D184" s="47" t="s">
        <v>155</v>
      </c>
      <c r="F184" s="48">
        <v>0</v>
      </c>
      <c r="G184" s="49"/>
      <c r="H184" s="49"/>
      <c r="I184" s="49"/>
      <c r="J184" s="48">
        <v>0</v>
      </c>
      <c r="K184" s="48">
        <v>0</v>
      </c>
      <c r="L184" s="48">
        <v>0</v>
      </c>
      <c r="M184" s="49"/>
      <c r="N184" s="48">
        <v>0</v>
      </c>
      <c r="O184" s="49"/>
      <c r="P184" s="49"/>
      <c r="Q184" s="49"/>
      <c r="R184" s="48">
        <v>0</v>
      </c>
      <c r="S184" s="48">
        <v>0</v>
      </c>
      <c r="T184" s="48">
        <v>0</v>
      </c>
      <c r="U184" s="48">
        <v>0</v>
      </c>
      <c r="V184" s="48">
        <v>0</v>
      </c>
      <c r="W184" s="49"/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9"/>
      <c r="AF184" s="48">
        <v>0</v>
      </c>
      <c r="AG184" s="49"/>
      <c r="AH184" s="49"/>
      <c r="AI184" s="49"/>
      <c r="AJ184" s="48">
        <v>0</v>
      </c>
      <c r="AK184" s="49"/>
      <c r="AL184" s="49"/>
      <c r="AM184" s="49"/>
      <c r="AN184" s="48">
        <v>0</v>
      </c>
      <c r="AO184" s="49"/>
      <c r="AP184" s="48">
        <v>0</v>
      </c>
      <c r="AQ184" s="40"/>
      <c r="AR184" s="40"/>
      <c r="AS184" s="40"/>
    </row>
    <row r="185" spans="1:45" ht="20.100000000000001" customHeight="1" x14ac:dyDescent="0.2">
      <c r="D185" s="2" t="s">
        <v>137</v>
      </c>
      <c r="F185" s="39">
        <v>0</v>
      </c>
      <c r="G185" s="39"/>
      <c r="H185" s="39"/>
      <c r="I185" s="39"/>
      <c r="J185" s="39">
        <v>0</v>
      </c>
      <c r="K185" s="39">
        <v>0</v>
      </c>
      <c r="L185" s="39">
        <v>0</v>
      </c>
      <c r="M185" s="39"/>
      <c r="N185" s="39">
        <v>0</v>
      </c>
      <c r="O185" s="39"/>
      <c r="P185" s="39"/>
      <c r="Q185" s="39"/>
      <c r="R185" s="39">
        <v>0</v>
      </c>
      <c r="S185" s="39">
        <v>0</v>
      </c>
      <c r="T185" s="39">
        <v>0</v>
      </c>
      <c r="U185" s="39">
        <v>0</v>
      </c>
      <c r="V185" s="39">
        <v>0</v>
      </c>
      <c r="W185" s="39"/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/>
      <c r="AF185" s="39">
        <v>0</v>
      </c>
      <c r="AG185" s="39"/>
      <c r="AH185" s="39"/>
      <c r="AI185" s="39"/>
      <c r="AJ185" s="39">
        <v>0</v>
      </c>
      <c r="AK185" s="39"/>
      <c r="AL185" s="39"/>
      <c r="AM185" s="39"/>
      <c r="AN185" s="39">
        <v>0</v>
      </c>
      <c r="AO185" s="39"/>
      <c r="AP185" s="39">
        <v>0</v>
      </c>
      <c r="AQ185" s="40"/>
      <c r="AR185" s="40"/>
      <c r="AS185" s="40"/>
    </row>
    <row r="186" spans="1:45" ht="20.100000000000001" customHeight="1" x14ac:dyDescent="0.2"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40"/>
      <c r="AR186" s="40"/>
      <c r="AS186" s="40"/>
    </row>
    <row r="187" spans="1:45" s="1" customFormat="1" ht="20.100000000000001" customHeight="1" x14ac:dyDescent="0.25">
      <c r="A187" s="3"/>
      <c r="B187" s="6"/>
      <c r="C187" s="51" t="s">
        <v>120</v>
      </c>
      <c r="D187" s="52"/>
      <c r="E187" s="5"/>
      <c r="F187" s="53">
        <v>0</v>
      </c>
      <c r="G187" s="54"/>
      <c r="H187" s="54"/>
      <c r="I187" s="54"/>
      <c r="J187" s="53">
        <v>0</v>
      </c>
      <c r="K187" s="53">
        <v>0</v>
      </c>
      <c r="L187" s="53">
        <v>0</v>
      </c>
      <c r="M187" s="54"/>
      <c r="N187" s="53">
        <v>0</v>
      </c>
      <c r="O187" s="54"/>
      <c r="P187" s="54"/>
      <c r="Q187" s="54"/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4"/>
      <c r="X187" s="53">
        <v>0</v>
      </c>
      <c r="Y187" s="53">
        <v>0</v>
      </c>
      <c r="Z187" s="53">
        <v>0</v>
      </c>
      <c r="AA187" s="53">
        <v>0</v>
      </c>
      <c r="AB187" s="53">
        <v>0</v>
      </c>
      <c r="AC187" s="53">
        <v>0</v>
      </c>
      <c r="AD187" s="53">
        <v>0</v>
      </c>
      <c r="AE187" s="54"/>
      <c r="AF187" s="53">
        <v>0</v>
      </c>
      <c r="AG187" s="54"/>
      <c r="AH187" s="54"/>
      <c r="AI187" s="54"/>
      <c r="AJ187" s="53">
        <v>0</v>
      </c>
      <c r="AK187" s="54"/>
      <c r="AL187" s="54"/>
      <c r="AM187" s="54"/>
      <c r="AN187" s="53">
        <v>0</v>
      </c>
      <c r="AO187" s="54"/>
      <c r="AP187" s="53">
        <v>0</v>
      </c>
      <c r="AQ187" s="40"/>
      <c r="AR187" s="40"/>
      <c r="AS187" s="40"/>
    </row>
    <row r="188" spans="1:45" ht="20.100000000000001" customHeight="1" x14ac:dyDescent="0.2"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40"/>
      <c r="AR188" s="40"/>
      <c r="AS188" s="40"/>
    </row>
    <row r="189" spans="1:45" ht="20.100000000000001" customHeight="1" x14ac:dyDescent="0.2">
      <c r="C189" s="3" t="s">
        <v>162</v>
      </c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40"/>
      <c r="AR189" s="40"/>
      <c r="AS189" s="40"/>
    </row>
    <row r="190" spans="1:45" ht="20.100000000000001" customHeight="1" x14ac:dyDescent="0.2">
      <c r="D190" s="2" t="s">
        <v>163</v>
      </c>
      <c r="F190" s="39">
        <v>1</v>
      </c>
      <c r="G190" s="39"/>
      <c r="H190" s="39"/>
      <c r="I190" s="39"/>
      <c r="J190" s="39">
        <v>1</v>
      </c>
      <c r="K190" s="39">
        <v>1</v>
      </c>
      <c r="L190" s="39">
        <v>0</v>
      </c>
      <c r="M190" s="39"/>
      <c r="N190" s="39">
        <v>2</v>
      </c>
      <c r="O190" s="39"/>
      <c r="P190" s="39"/>
      <c r="Q190" s="39"/>
      <c r="R190" s="39">
        <v>0</v>
      </c>
      <c r="S190" s="39">
        <v>1</v>
      </c>
      <c r="T190" s="39">
        <v>1</v>
      </c>
      <c r="U190" s="39">
        <v>0</v>
      </c>
      <c r="V190" s="39">
        <v>0</v>
      </c>
      <c r="W190" s="39"/>
      <c r="X190" s="39">
        <v>1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/>
      <c r="AF190" s="39">
        <v>3</v>
      </c>
      <c r="AG190" s="39"/>
      <c r="AH190" s="39"/>
      <c r="AI190" s="39"/>
      <c r="AJ190" s="39">
        <v>0</v>
      </c>
      <c r="AK190" s="39"/>
      <c r="AL190" s="39"/>
      <c r="AM190" s="39"/>
      <c r="AN190" s="39">
        <v>0</v>
      </c>
      <c r="AO190" s="39"/>
      <c r="AP190" s="39">
        <v>0</v>
      </c>
      <c r="AQ190" s="40"/>
      <c r="AR190" s="40"/>
      <c r="AS190" s="40"/>
    </row>
    <row r="191" spans="1:45" ht="19.5" customHeight="1" x14ac:dyDescent="0.2">
      <c r="D191" s="47" t="s">
        <v>164</v>
      </c>
      <c r="F191" s="48">
        <v>2</v>
      </c>
      <c r="G191" s="49"/>
      <c r="H191" s="49"/>
      <c r="I191" s="49"/>
      <c r="J191" s="48">
        <v>2</v>
      </c>
      <c r="K191" s="48">
        <v>1</v>
      </c>
      <c r="L191" s="48">
        <v>1</v>
      </c>
      <c r="M191" s="49"/>
      <c r="N191" s="48">
        <v>4</v>
      </c>
      <c r="O191" s="49"/>
      <c r="P191" s="49"/>
      <c r="Q191" s="49"/>
      <c r="R191" s="48">
        <v>0</v>
      </c>
      <c r="S191" s="48">
        <v>3</v>
      </c>
      <c r="T191" s="48">
        <v>0</v>
      </c>
      <c r="U191" s="48">
        <v>0</v>
      </c>
      <c r="V191" s="48">
        <v>0</v>
      </c>
      <c r="W191" s="49"/>
      <c r="X191" s="48">
        <v>1</v>
      </c>
      <c r="Y191" s="48">
        <v>0</v>
      </c>
      <c r="Z191" s="48">
        <v>0</v>
      </c>
      <c r="AA191" s="48">
        <v>1</v>
      </c>
      <c r="AB191" s="48">
        <v>0</v>
      </c>
      <c r="AC191" s="48">
        <v>0</v>
      </c>
      <c r="AD191" s="48">
        <v>0</v>
      </c>
      <c r="AE191" s="49"/>
      <c r="AF191" s="48">
        <v>5</v>
      </c>
      <c r="AG191" s="49"/>
      <c r="AH191" s="49"/>
      <c r="AI191" s="49"/>
      <c r="AJ191" s="48">
        <v>1</v>
      </c>
      <c r="AK191" s="49"/>
      <c r="AL191" s="49"/>
      <c r="AM191" s="49"/>
      <c r="AN191" s="48">
        <v>0</v>
      </c>
      <c r="AO191" s="49"/>
      <c r="AP191" s="48">
        <v>0</v>
      </c>
      <c r="AQ191" s="40"/>
      <c r="AR191" s="40"/>
      <c r="AS191" s="40"/>
    </row>
    <row r="192" spans="1:45" ht="20.100000000000001" customHeight="1" x14ac:dyDescent="0.2">
      <c r="D192" s="2" t="s">
        <v>165</v>
      </c>
      <c r="F192" s="39">
        <v>0</v>
      </c>
      <c r="G192" s="39"/>
      <c r="H192" s="39"/>
      <c r="I192" s="39"/>
      <c r="J192" s="39">
        <v>1</v>
      </c>
      <c r="K192" s="39">
        <v>0</v>
      </c>
      <c r="L192" s="39">
        <v>0</v>
      </c>
      <c r="M192" s="39"/>
      <c r="N192" s="39">
        <v>1</v>
      </c>
      <c r="O192" s="39"/>
      <c r="P192" s="39"/>
      <c r="Q192" s="39"/>
      <c r="R192" s="39">
        <v>0</v>
      </c>
      <c r="S192" s="39">
        <v>1</v>
      </c>
      <c r="T192" s="39">
        <v>0</v>
      </c>
      <c r="U192" s="39">
        <v>0</v>
      </c>
      <c r="V192" s="39">
        <v>0</v>
      </c>
      <c r="W192" s="39"/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/>
      <c r="AF192" s="39">
        <v>1</v>
      </c>
      <c r="AG192" s="39"/>
      <c r="AH192" s="39"/>
      <c r="AI192" s="39"/>
      <c r="AJ192" s="39">
        <v>0</v>
      </c>
      <c r="AK192" s="39"/>
      <c r="AL192" s="39"/>
      <c r="AM192" s="39"/>
      <c r="AN192" s="39">
        <v>0</v>
      </c>
      <c r="AO192" s="39"/>
      <c r="AP192" s="39">
        <v>0</v>
      </c>
      <c r="AQ192" s="40"/>
      <c r="AR192" s="40"/>
      <c r="AS192" s="40"/>
    </row>
    <row r="193" spans="1:45" ht="19.5" customHeight="1" x14ac:dyDescent="0.2">
      <c r="D193" s="47" t="s">
        <v>166</v>
      </c>
      <c r="F193" s="48">
        <v>0</v>
      </c>
      <c r="G193" s="49"/>
      <c r="H193" s="49"/>
      <c r="I193" s="49"/>
      <c r="J193" s="48">
        <v>0</v>
      </c>
      <c r="K193" s="48">
        <v>0</v>
      </c>
      <c r="L193" s="48">
        <v>0</v>
      </c>
      <c r="M193" s="49"/>
      <c r="N193" s="48">
        <v>0</v>
      </c>
      <c r="O193" s="49"/>
      <c r="P193" s="49"/>
      <c r="Q193" s="49"/>
      <c r="R193" s="48">
        <v>0</v>
      </c>
      <c r="S193" s="48">
        <v>0</v>
      </c>
      <c r="T193" s="48">
        <v>0</v>
      </c>
      <c r="U193" s="48">
        <v>0</v>
      </c>
      <c r="V193" s="48">
        <v>0</v>
      </c>
      <c r="W193" s="49"/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9"/>
      <c r="AF193" s="48">
        <v>0</v>
      </c>
      <c r="AG193" s="49"/>
      <c r="AH193" s="49"/>
      <c r="AI193" s="49"/>
      <c r="AJ193" s="48">
        <v>0</v>
      </c>
      <c r="AK193" s="49"/>
      <c r="AL193" s="49"/>
      <c r="AM193" s="49"/>
      <c r="AN193" s="48">
        <v>0</v>
      </c>
      <c r="AO193" s="49"/>
      <c r="AP193" s="48">
        <v>0</v>
      </c>
      <c r="AQ193" s="40"/>
      <c r="AR193" s="40"/>
      <c r="AS193" s="40"/>
    </row>
    <row r="194" spans="1:45" ht="20.100000000000001" customHeight="1" x14ac:dyDescent="0.2">
      <c r="D194" s="2" t="s">
        <v>167</v>
      </c>
      <c r="F194" s="39">
        <v>1</v>
      </c>
      <c r="G194" s="39"/>
      <c r="H194" s="39"/>
      <c r="I194" s="39"/>
      <c r="J194" s="39">
        <v>1</v>
      </c>
      <c r="K194" s="39">
        <v>0</v>
      </c>
      <c r="L194" s="39">
        <v>0</v>
      </c>
      <c r="M194" s="39"/>
      <c r="N194" s="39">
        <v>1</v>
      </c>
      <c r="O194" s="39"/>
      <c r="P194" s="39"/>
      <c r="Q194" s="39"/>
      <c r="R194" s="39">
        <v>0</v>
      </c>
      <c r="S194" s="39">
        <v>0</v>
      </c>
      <c r="T194" s="39">
        <v>1</v>
      </c>
      <c r="U194" s="39">
        <v>0</v>
      </c>
      <c r="V194" s="39">
        <v>0</v>
      </c>
      <c r="W194" s="39"/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/>
      <c r="AF194" s="39">
        <v>1</v>
      </c>
      <c r="AG194" s="39"/>
      <c r="AH194" s="39"/>
      <c r="AI194" s="39"/>
      <c r="AJ194" s="39">
        <v>1</v>
      </c>
      <c r="AK194" s="39"/>
      <c r="AL194" s="39"/>
      <c r="AM194" s="39"/>
      <c r="AN194" s="39">
        <v>0</v>
      </c>
      <c r="AO194" s="39"/>
      <c r="AP194" s="39">
        <v>0</v>
      </c>
      <c r="AQ194" s="40"/>
      <c r="AR194" s="40"/>
      <c r="AS194" s="40"/>
    </row>
    <row r="195" spans="1:45" ht="19.5" customHeight="1" x14ac:dyDescent="0.2">
      <c r="D195" s="47" t="s">
        <v>168</v>
      </c>
      <c r="F195" s="48">
        <v>0</v>
      </c>
      <c r="G195" s="49"/>
      <c r="H195" s="49"/>
      <c r="I195" s="49"/>
      <c r="J195" s="48">
        <v>0</v>
      </c>
      <c r="K195" s="48">
        <v>0</v>
      </c>
      <c r="L195" s="48">
        <v>0</v>
      </c>
      <c r="M195" s="49"/>
      <c r="N195" s="48">
        <v>0</v>
      </c>
      <c r="O195" s="49"/>
      <c r="P195" s="49"/>
      <c r="Q195" s="49"/>
      <c r="R195" s="48">
        <v>0</v>
      </c>
      <c r="S195" s="48">
        <v>0</v>
      </c>
      <c r="T195" s="48">
        <v>0</v>
      </c>
      <c r="U195" s="48">
        <v>0</v>
      </c>
      <c r="V195" s="48">
        <v>0</v>
      </c>
      <c r="W195" s="49"/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9"/>
      <c r="AF195" s="48">
        <v>0</v>
      </c>
      <c r="AG195" s="49"/>
      <c r="AH195" s="49"/>
      <c r="AI195" s="49"/>
      <c r="AJ195" s="48">
        <v>0</v>
      </c>
      <c r="AK195" s="49"/>
      <c r="AL195" s="49"/>
      <c r="AM195" s="49"/>
      <c r="AN195" s="48">
        <v>0</v>
      </c>
      <c r="AO195" s="49"/>
      <c r="AP195" s="48">
        <v>0</v>
      </c>
      <c r="AQ195" s="40"/>
      <c r="AR195" s="40"/>
      <c r="AS195" s="40"/>
    </row>
    <row r="196" spans="1:45" ht="20.100000000000001" customHeight="1" x14ac:dyDescent="0.2">
      <c r="D196" s="2" t="s">
        <v>169</v>
      </c>
      <c r="F196" s="39">
        <v>0</v>
      </c>
      <c r="G196" s="39"/>
      <c r="H196" s="39"/>
      <c r="I196" s="39"/>
      <c r="J196" s="39">
        <v>1</v>
      </c>
      <c r="K196" s="39">
        <v>1</v>
      </c>
      <c r="L196" s="39">
        <v>0</v>
      </c>
      <c r="M196" s="39"/>
      <c r="N196" s="39">
        <v>2</v>
      </c>
      <c r="O196" s="39"/>
      <c r="P196" s="39"/>
      <c r="Q196" s="39"/>
      <c r="R196" s="39">
        <v>0</v>
      </c>
      <c r="S196" s="39">
        <v>0</v>
      </c>
      <c r="T196" s="39">
        <v>1</v>
      </c>
      <c r="U196" s="39">
        <v>0</v>
      </c>
      <c r="V196" s="39">
        <v>0</v>
      </c>
      <c r="W196" s="39"/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/>
      <c r="AF196" s="39">
        <v>1</v>
      </c>
      <c r="AG196" s="39"/>
      <c r="AH196" s="39"/>
      <c r="AI196" s="39"/>
      <c r="AJ196" s="39">
        <v>1</v>
      </c>
      <c r="AK196" s="39"/>
      <c r="AL196" s="39"/>
      <c r="AM196" s="39"/>
      <c r="AN196" s="39">
        <v>0</v>
      </c>
      <c r="AO196" s="39"/>
      <c r="AP196" s="39">
        <v>0</v>
      </c>
      <c r="AQ196" s="40"/>
      <c r="AR196" s="40"/>
      <c r="AS196" s="40"/>
    </row>
    <row r="197" spans="1:45" ht="19.5" customHeight="1" x14ac:dyDescent="0.2">
      <c r="D197" s="47" t="s">
        <v>170</v>
      </c>
      <c r="F197" s="48">
        <v>0</v>
      </c>
      <c r="G197" s="49"/>
      <c r="H197" s="49"/>
      <c r="I197" s="49"/>
      <c r="J197" s="48">
        <v>1</v>
      </c>
      <c r="K197" s="48">
        <v>0</v>
      </c>
      <c r="L197" s="48">
        <v>0</v>
      </c>
      <c r="M197" s="49"/>
      <c r="N197" s="48">
        <v>1</v>
      </c>
      <c r="O197" s="49"/>
      <c r="P197" s="49"/>
      <c r="Q197" s="49"/>
      <c r="R197" s="48">
        <v>0</v>
      </c>
      <c r="S197" s="48">
        <v>0</v>
      </c>
      <c r="T197" s="48">
        <v>1</v>
      </c>
      <c r="U197" s="48">
        <v>0</v>
      </c>
      <c r="V197" s="48">
        <v>0</v>
      </c>
      <c r="W197" s="49"/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9"/>
      <c r="AF197" s="48">
        <v>1</v>
      </c>
      <c r="AG197" s="49"/>
      <c r="AH197" s="49"/>
      <c r="AI197" s="49"/>
      <c r="AJ197" s="48">
        <v>0</v>
      </c>
      <c r="AK197" s="49"/>
      <c r="AL197" s="49"/>
      <c r="AM197" s="49"/>
      <c r="AN197" s="48">
        <v>0</v>
      </c>
      <c r="AO197" s="49"/>
      <c r="AP197" s="48">
        <v>0</v>
      </c>
      <c r="AQ197" s="40"/>
      <c r="AR197" s="40"/>
      <c r="AS197" s="40"/>
    </row>
    <row r="198" spans="1:45" ht="19.5" customHeight="1" x14ac:dyDescent="0.2">
      <c r="D198" s="50" t="s">
        <v>171</v>
      </c>
      <c r="F198" s="49">
        <v>0</v>
      </c>
      <c r="G198" s="49"/>
      <c r="H198" s="49"/>
      <c r="I198" s="49"/>
      <c r="J198" s="49">
        <v>1</v>
      </c>
      <c r="K198" s="49">
        <v>0</v>
      </c>
      <c r="L198" s="49">
        <v>0</v>
      </c>
      <c r="M198" s="49"/>
      <c r="N198" s="49">
        <v>1</v>
      </c>
      <c r="O198" s="49"/>
      <c r="P198" s="49"/>
      <c r="Q198" s="49"/>
      <c r="R198" s="49">
        <v>0</v>
      </c>
      <c r="S198" s="49">
        <v>0</v>
      </c>
      <c r="T198" s="49">
        <v>1</v>
      </c>
      <c r="U198" s="49">
        <v>0</v>
      </c>
      <c r="V198" s="49">
        <v>0</v>
      </c>
      <c r="W198" s="49"/>
      <c r="X198" s="49">
        <v>0</v>
      </c>
      <c r="Y198" s="49">
        <v>0</v>
      </c>
      <c r="Z198" s="49">
        <v>0</v>
      </c>
      <c r="AA198" s="49">
        <v>0</v>
      </c>
      <c r="AB198" s="49">
        <v>0</v>
      </c>
      <c r="AC198" s="49">
        <v>0</v>
      </c>
      <c r="AD198" s="49">
        <v>0</v>
      </c>
      <c r="AE198" s="49"/>
      <c r="AF198" s="49">
        <v>1</v>
      </c>
      <c r="AG198" s="49"/>
      <c r="AH198" s="49"/>
      <c r="AI198" s="49"/>
      <c r="AJ198" s="49">
        <v>0</v>
      </c>
      <c r="AK198" s="49"/>
      <c r="AL198" s="49"/>
      <c r="AM198" s="49"/>
      <c r="AN198" s="49">
        <v>0</v>
      </c>
      <c r="AO198" s="49"/>
      <c r="AP198" s="49">
        <v>0</v>
      </c>
      <c r="AQ198" s="40"/>
      <c r="AR198" s="40"/>
      <c r="AS198" s="40"/>
    </row>
    <row r="199" spans="1:45" ht="20.100000000000001" customHeight="1" x14ac:dyDescent="0.2">
      <c r="D199" s="50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40"/>
      <c r="AR199" s="40"/>
      <c r="AS199" s="40"/>
    </row>
    <row r="200" spans="1:45" s="1" customFormat="1" ht="20.100000000000001" customHeight="1" x14ac:dyDescent="0.25">
      <c r="A200" s="3"/>
      <c r="B200" s="6"/>
      <c r="C200" s="51" t="s">
        <v>172</v>
      </c>
      <c r="D200" s="52"/>
      <c r="E200" s="5"/>
      <c r="F200" s="53">
        <v>4</v>
      </c>
      <c r="G200" s="54"/>
      <c r="H200" s="54"/>
      <c r="I200" s="54"/>
      <c r="J200" s="53">
        <v>8</v>
      </c>
      <c r="K200" s="53">
        <v>3</v>
      </c>
      <c r="L200" s="53">
        <v>1</v>
      </c>
      <c r="M200" s="54"/>
      <c r="N200" s="53">
        <v>12</v>
      </c>
      <c r="O200" s="54"/>
      <c r="P200" s="54"/>
      <c r="Q200" s="54"/>
      <c r="R200" s="53">
        <v>0</v>
      </c>
      <c r="S200" s="53">
        <v>5</v>
      </c>
      <c r="T200" s="53">
        <v>5</v>
      </c>
      <c r="U200" s="53">
        <v>0</v>
      </c>
      <c r="V200" s="53">
        <v>0</v>
      </c>
      <c r="W200" s="54"/>
      <c r="X200" s="53">
        <v>2</v>
      </c>
      <c r="Y200" s="53">
        <v>0</v>
      </c>
      <c r="Z200" s="53">
        <v>0</v>
      </c>
      <c r="AA200" s="53">
        <v>1</v>
      </c>
      <c r="AB200" s="53">
        <v>0</v>
      </c>
      <c r="AC200" s="53">
        <v>0</v>
      </c>
      <c r="AD200" s="53">
        <v>0</v>
      </c>
      <c r="AE200" s="54"/>
      <c r="AF200" s="53">
        <v>13</v>
      </c>
      <c r="AG200" s="54"/>
      <c r="AH200" s="54"/>
      <c r="AI200" s="54"/>
      <c r="AJ200" s="53">
        <v>3</v>
      </c>
      <c r="AK200" s="54"/>
      <c r="AL200" s="54"/>
      <c r="AM200" s="54"/>
      <c r="AN200" s="53">
        <v>0</v>
      </c>
      <c r="AO200" s="54"/>
      <c r="AP200" s="53">
        <v>0</v>
      </c>
      <c r="AQ200" s="40"/>
      <c r="AR200" s="40"/>
      <c r="AS200" s="40"/>
    </row>
    <row r="201" spans="1:45" ht="20.100000000000001" customHeight="1" x14ac:dyDescent="0.2"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40"/>
      <c r="AR201" s="40"/>
      <c r="AS201" s="40"/>
    </row>
    <row r="202" spans="1:45" ht="20.100000000000001" customHeight="1" x14ac:dyDescent="0.2">
      <c r="C202" s="3" t="s">
        <v>127</v>
      </c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40"/>
      <c r="AR202" s="40"/>
      <c r="AS202" s="40"/>
    </row>
    <row r="203" spans="1:45" ht="20.100000000000001" customHeight="1" x14ac:dyDescent="0.2">
      <c r="D203" s="2" t="s">
        <v>122</v>
      </c>
      <c r="F203" s="39">
        <v>78</v>
      </c>
      <c r="G203" s="39"/>
      <c r="H203" s="39"/>
      <c r="I203" s="39"/>
      <c r="J203" s="39">
        <v>349</v>
      </c>
      <c r="K203" s="39">
        <v>70</v>
      </c>
      <c r="L203" s="39">
        <v>13</v>
      </c>
      <c r="M203" s="39"/>
      <c r="N203" s="39">
        <v>432</v>
      </c>
      <c r="O203" s="39"/>
      <c r="P203" s="39"/>
      <c r="Q203" s="39"/>
      <c r="R203" s="39">
        <v>3</v>
      </c>
      <c r="S203" s="39">
        <v>47</v>
      </c>
      <c r="T203" s="39">
        <v>330</v>
      </c>
      <c r="U203" s="39">
        <v>0</v>
      </c>
      <c r="V203" s="39">
        <v>4</v>
      </c>
      <c r="W203" s="39"/>
      <c r="X203" s="39">
        <v>20</v>
      </c>
      <c r="Y203" s="39">
        <v>1</v>
      </c>
      <c r="Z203" s="39">
        <v>7</v>
      </c>
      <c r="AA203" s="39">
        <v>24</v>
      </c>
      <c r="AB203" s="39">
        <v>0</v>
      </c>
      <c r="AC203" s="39">
        <v>0</v>
      </c>
      <c r="AD203" s="39">
        <v>13</v>
      </c>
      <c r="AE203" s="39"/>
      <c r="AF203" s="39">
        <v>449</v>
      </c>
      <c r="AG203" s="39"/>
      <c r="AH203" s="39"/>
      <c r="AI203" s="39"/>
      <c r="AJ203" s="39">
        <v>61</v>
      </c>
      <c r="AK203" s="39"/>
      <c r="AL203" s="39"/>
      <c r="AM203" s="39"/>
      <c r="AN203" s="39">
        <v>0</v>
      </c>
      <c r="AO203" s="39"/>
      <c r="AP203" s="39">
        <v>0</v>
      </c>
      <c r="AQ203" s="40"/>
      <c r="AR203" s="40"/>
      <c r="AS203" s="40"/>
    </row>
    <row r="204" spans="1:45" ht="19.5" customHeight="1" x14ac:dyDescent="0.2">
      <c r="D204" s="47" t="s">
        <v>135</v>
      </c>
      <c r="F204" s="48">
        <v>283</v>
      </c>
      <c r="G204" s="49"/>
      <c r="H204" s="49"/>
      <c r="I204" s="49"/>
      <c r="J204" s="48">
        <v>351</v>
      </c>
      <c r="K204" s="48">
        <v>27</v>
      </c>
      <c r="L204" s="48">
        <v>2</v>
      </c>
      <c r="M204" s="49"/>
      <c r="N204" s="48">
        <v>380</v>
      </c>
      <c r="O204" s="49"/>
      <c r="P204" s="49"/>
      <c r="Q204" s="49"/>
      <c r="R204" s="48">
        <v>0</v>
      </c>
      <c r="S204" s="48">
        <v>31</v>
      </c>
      <c r="T204" s="48">
        <v>196</v>
      </c>
      <c r="U204" s="48">
        <v>8</v>
      </c>
      <c r="V204" s="48">
        <v>18</v>
      </c>
      <c r="W204" s="49"/>
      <c r="X204" s="48">
        <v>77</v>
      </c>
      <c r="Y204" s="48">
        <v>6</v>
      </c>
      <c r="Z204" s="48">
        <v>3</v>
      </c>
      <c r="AA204" s="48">
        <v>144</v>
      </c>
      <c r="AB204" s="48">
        <v>0</v>
      </c>
      <c r="AC204" s="48">
        <v>0</v>
      </c>
      <c r="AD204" s="48">
        <v>20</v>
      </c>
      <c r="AE204" s="49"/>
      <c r="AF204" s="48">
        <v>503</v>
      </c>
      <c r="AG204" s="49"/>
      <c r="AH204" s="49"/>
      <c r="AI204" s="49"/>
      <c r="AJ204" s="48">
        <v>160</v>
      </c>
      <c r="AK204" s="49"/>
      <c r="AL204" s="49"/>
      <c r="AM204" s="49"/>
      <c r="AN204" s="48">
        <v>0</v>
      </c>
      <c r="AO204" s="49"/>
      <c r="AP204" s="48">
        <v>0</v>
      </c>
      <c r="AQ204" s="40"/>
      <c r="AR204" s="40"/>
      <c r="AS204" s="40"/>
    </row>
    <row r="205" spans="1:45" ht="20.100000000000001" customHeight="1" x14ac:dyDescent="0.2">
      <c r="D205" s="2" t="s">
        <v>98</v>
      </c>
      <c r="F205" s="39">
        <v>61</v>
      </c>
      <c r="G205" s="39"/>
      <c r="H205" s="39"/>
      <c r="I205" s="39"/>
      <c r="J205" s="39">
        <v>348</v>
      </c>
      <c r="K205" s="39">
        <v>74</v>
      </c>
      <c r="L205" s="39">
        <v>4</v>
      </c>
      <c r="M205" s="39"/>
      <c r="N205" s="39">
        <v>426</v>
      </c>
      <c r="O205" s="39"/>
      <c r="P205" s="39"/>
      <c r="Q205" s="39"/>
      <c r="R205" s="39">
        <v>0</v>
      </c>
      <c r="S205" s="39">
        <v>139</v>
      </c>
      <c r="T205" s="39">
        <v>255</v>
      </c>
      <c r="U205" s="39">
        <v>0</v>
      </c>
      <c r="V205" s="39">
        <v>1</v>
      </c>
      <c r="W205" s="39"/>
      <c r="X205" s="39">
        <v>18</v>
      </c>
      <c r="Y205" s="39">
        <v>0</v>
      </c>
      <c r="Z205" s="39">
        <v>2</v>
      </c>
      <c r="AA205" s="39">
        <v>15</v>
      </c>
      <c r="AB205" s="39">
        <v>0</v>
      </c>
      <c r="AC205" s="39">
        <v>0</v>
      </c>
      <c r="AD205" s="39">
        <v>15</v>
      </c>
      <c r="AE205" s="39"/>
      <c r="AF205" s="39">
        <v>445</v>
      </c>
      <c r="AG205" s="39"/>
      <c r="AH205" s="39"/>
      <c r="AI205" s="39"/>
      <c r="AJ205" s="39">
        <v>42</v>
      </c>
      <c r="AK205" s="39"/>
      <c r="AL205" s="39"/>
      <c r="AM205" s="39"/>
      <c r="AN205" s="39">
        <v>0</v>
      </c>
      <c r="AO205" s="39"/>
      <c r="AP205" s="39">
        <v>0</v>
      </c>
      <c r="AQ205" s="40"/>
      <c r="AR205" s="40"/>
      <c r="AS205" s="40"/>
    </row>
    <row r="206" spans="1:45" ht="19.5" customHeight="1" x14ac:dyDescent="0.2">
      <c r="D206" s="47" t="s">
        <v>136</v>
      </c>
      <c r="F206" s="48">
        <v>192</v>
      </c>
      <c r="G206" s="49"/>
      <c r="H206" s="49"/>
      <c r="I206" s="49"/>
      <c r="J206" s="48">
        <v>346</v>
      </c>
      <c r="K206" s="48">
        <v>6</v>
      </c>
      <c r="L206" s="48">
        <v>2</v>
      </c>
      <c r="M206" s="49"/>
      <c r="N206" s="48">
        <v>354</v>
      </c>
      <c r="O206" s="49"/>
      <c r="P206" s="49"/>
      <c r="Q206" s="49"/>
      <c r="R206" s="48">
        <v>0</v>
      </c>
      <c r="S206" s="48">
        <v>16</v>
      </c>
      <c r="T206" s="48">
        <v>176</v>
      </c>
      <c r="U206" s="48">
        <v>0</v>
      </c>
      <c r="V206" s="48">
        <v>24</v>
      </c>
      <c r="W206" s="49"/>
      <c r="X206" s="48">
        <v>36</v>
      </c>
      <c r="Y206" s="48">
        <v>0</v>
      </c>
      <c r="Z206" s="48">
        <v>5</v>
      </c>
      <c r="AA206" s="48">
        <v>96</v>
      </c>
      <c r="AB206" s="48">
        <v>0</v>
      </c>
      <c r="AC206" s="48">
        <v>0</v>
      </c>
      <c r="AD206" s="48">
        <v>47</v>
      </c>
      <c r="AE206" s="49"/>
      <c r="AF206" s="48">
        <v>400</v>
      </c>
      <c r="AG206" s="49"/>
      <c r="AH206" s="49"/>
      <c r="AI206" s="49"/>
      <c r="AJ206" s="48">
        <v>150</v>
      </c>
      <c r="AK206" s="49"/>
      <c r="AL206" s="49"/>
      <c r="AM206" s="49"/>
      <c r="AN206" s="48">
        <v>4</v>
      </c>
      <c r="AO206" s="49"/>
      <c r="AP206" s="48">
        <v>0</v>
      </c>
      <c r="AQ206" s="40"/>
      <c r="AR206" s="40"/>
      <c r="AS206" s="40"/>
    </row>
    <row r="207" spans="1:45" ht="20.100000000000001" customHeight="1" x14ac:dyDescent="0.2">
      <c r="D207" s="2" t="s">
        <v>114</v>
      </c>
      <c r="F207" s="39">
        <v>161</v>
      </c>
      <c r="G207" s="39"/>
      <c r="H207" s="39"/>
      <c r="I207" s="39"/>
      <c r="J207" s="39">
        <v>350</v>
      </c>
      <c r="K207" s="39">
        <v>33</v>
      </c>
      <c r="L207" s="39">
        <v>1</v>
      </c>
      <c r="M207" s="39"/>
      <c r="N207" s="39">
        <v>384</v>
      </c>
      <c r="O207" s="39"/>
      <c r="P207" s="39"/>
      <c r="Q207" s="39"/>
      <c r="R207" s="39">
        <v>4</v>
      </c>
      <c r="S207" s="39">
        <v>6</v>
      </c>
      <c r="T207" s="39">
        <v>198</v>
      </c>
      <c r="U207" s="39">
        <v>6</v>
      </c>
      <c r="V207" s="39">
        <v>31</v>
      </c>
      <c r="W207" s="39"/>
      <c r="X207" s="39">
        <v>56</v>
      </c>
      <c r="Y207" s="39">
        <v>8</v>
      </c>
      <c r="Z207" s="39">
        <v>4</v>
      </c>
      <c r="AA207" s="39">
        <v>54</v>
      </c>
      <c r="AB207" s="39">
        <v>0</v>
      </c>
      <c r="AC207" s="39">
        <v>0</v>
      </c>
      <c r="AD207" s="39">
        <v>25</v>
      </c>
      <c r="AE207" s="39"/>
      <c r="AF207" s="39">
        <v>392</v>
      </c>
      <c r="AG207" s="39"/>
      <c r="AH207" s="39"/>
      <c r="AI207" s="39"/>
      <c r="AJ207" s="39">
        <v>153</v>
      </c>
      <c r="AK207" s="39"/>
      <c r="AL207" s="39"/>
      <c r="AM207" s="39"/>
      <c r="AN207" s="39">
        <v>0</v>
      </c>
      <c r="AO207" s="39"/>
      <c r="AP207" s="39">
        <v>0</v>
      </c>
      <c r="AQ207" s="40"/>
      <c r="AR207" s="40"/>
      <c r="AS207" s="40"/>
    </row>
    <row r="208" spans="1:45" ht="19.5" customHeight="1" x14ac:dyDescent="0.2">
      <c r="D208" s="47" t="s">
        <v>115</v>
      </c>
      <c r="F208" s="48">
        <v>46</v>
      </c>
      <c r="G208" s="49"/>
      <c r="H208" s="49"/>
      <c r="I208" s="49"/>
      <c r="J208" s="48">
        <v>350</v>
      </c>
      <c r="K208" s="48">
        <v>44</v>
      </c>
      <c r="L208" s="48">
        <v>4</v>
      </c>
      <c r="M208" s="49"/>
      <c r="N208" s="48">
        <v>398</v>
      </c>
      <c r="O208" s="49"/>
      <c r="P208" s="49"/>
      <c r="Q208" s="49"/>
      <c r="R208" s="48">
        <v>0</v>
      </c>
      <c r="S208" s="48">
        <v>33</v>
      </c>
      <c r="T208" s="48">
        <v>318</v>
      </c>
      <c r="U208" s="48">
        <v>13</v>
      </c>
      <c r="V208" s="48">
        <v>6</v>
      </c>
      <c r="W208" s="49"/>
      <c r="X208" s="48">
        <v>14</v>
      </c>
      <c r="Y208" s="48">
        <v>1</v>
      </c>
      <c r="Z208" s="48">
        <v>4</v>
      </c>
      <c r="AA208" s="48">
        <v>15</v>
      </c>
      <c r="AB208" s="48">
        <v>0</v>
      </c>
      <c r="AC208" s="48">
        <v>0</v>
      </c>
      <c r="AD208" s="48">
        <v>6</v>
      </c>
      <c r="AE208" s="49"/>
      <c r="AF208" s="48">
        <v>410</v>
      </c>
      <c r="AG208" s="49"/>
      <c r="AH208" s="49"/>
      <c r="AI208" s="49"/>
      <c r="AJ208" s="48">
        <v>34</v>
      </c>
      <c r="AK208" s="49"/>
      <c r="AL208" s="49"/>
      <c r="AM208" s="49"/>
      <c r="AN208" s="48">
        <v>0</v>
      </c>
      <c r="AO208" s="49"/>
      <c r="AP208" s="48">
        <v>0</v>
      </c>
      <c r="AQ208" s="40"/>
      <c r="AR208" s="40"/>
      <c r="AS208" s="40"/>
    </row>
    <row r="209" spans="1:45" ht="20.100000000000001" customHeight="1" x14ac:dyDescent="0.2">
      <c r="D209" s="2" t="s">
        <v>102</v>
      </c>
      <c r="F209" s="39">
        <v>50</v>
      </c>
      <c r="G209" s="39"/>
      <c r="H209" s="39"/>
      <c r="I209" s="39"/>
      <c r="J209" s="39">
        <v>354</v>
      </c>
      <c r="K209" s="39">
        <v>44</v>
      </c>
      <c r="L209" s="39">
        <v>0</v>
      </c>
      <c r="M209" s="39"/>
      <c r="N209" s="39">
        <v>398</v>
      </c>
      <c r="O209" s="39"/>
      <c r="P209" s="39"/>
      <c r="Q209" s="39"/>
      <c r="R209" s="39">
        <v>0</v>
      </c>
      <c r="S209" s="39">
        <v>29</v>
      </c>
      <c r="T209" s="39">
        <v>313</v>
      </c>
      <c r="U209" s="39">
        <v>3</v>
      </c>
      <c r="V209" s="39">
        <v>9</v>
      </c>
      <c r="W209" s="39"/>
      <c r="X209" s="39">
        <v>18</v>
      </c>
      <c r="Y209" s="39">
        <v>2</v>
      </c>
      <c r="Z209" s="39">
        <v>2</v>
      </c>
      <c r="AA209" s="39">
        <v>16</v>
      </c>
      <c r="AB209" s="39">
        <v>0</v>
      </c>
      <c r="AC209" s="39">
        <v>0</v>
      </c>
      <c r="AD209" s="39">
        <v>13</v>
      </c>
      <c r="AE209" s="39"/>
      <c r="AF209" s="39">
        <v>405</v>
      </c>
      <c r="AG209" s="39"/>
      <c r="AH209" s="39"/>
      <c r="AI209" s="39"/>
      <c r="AJ209" s="39">
        <v>43</v>
      </c>
      <c r="AK209" s="39"/>
      <c r="AL209" s="39"/>
      <c r="AM209" s="39"/>
      <c r="AN209" s="39">
        <v>0</v>
      </c>
      <c r="AO209" s="39"/>
      <c r="AP209" s="39">
        <v>0</v>
      </c>
      <c r="AQ209" s="40"/>
      <c r="AR209" s="40"/>
      <c r="AS209" s="40"/>
    </row>
    <row r="210" spans="1:45" ht="20.100000000000001" customHeight="1" x14ac:dyDescent="0.2">
      <c r="D210" s="50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40"/>
      <c r="AR210" s="40"/>
      <c r="AS210" s="40"/>
    </row>
    <row r="211" spans="1:45" s="1" customFormat="1" ht="20.100000000000001" customHeight="1" x14ac:dyDescent="0.25">
      <c r="A211" s="3"/>
      <c r="B211" s="6"/>
      <c r="C211" s="51" t="s">
        <v>129</v>
      </c>
      <c r="D211" s="52"/>
      <c r="E211" s="5"/>
      <c r="F211" s="53">
        <v>871</v>
      </c>
      <c r="G211" s="54"/>
      <c r="H211" s="54"/>
      <c r="I211" s="54"/>
      <c r="J211" s="53">
        <v>2448</v>
      </c>
      <c r="K211" s="53">
        <v>298</v>
      </c>
      <c r="L211" s="53">
        <v>26</v>
      </c>
      <c r="M211" s="54"/>
      <c r="N211" s="53">
        <v>2772</v>
      </c>
      <c r="O211" s="54"/>
      <c r="P211" s="54"/>
      <c r="Q211" s="54"/>
      <c r="R211" s="53">
        <v>7</v>
      </c>
      <c r="S211" s="53">
        <v>301</v>
      </c>
      <c r="T211" s="53">
        <v>1786</v>
      </c>
      <c r="U211" s="53">
        <v>30</v>
      </c>
      <c r="V211" s="53">
        <v>93</v>
      </c>
      <c r="W211" s="54"/>
      <c r="X211" s="53">
        <v>239</v>
      </c>
      <c r="Y211" s="53">
        <v>18</v>
      </c>
      <c r="Z211" s="53">
        <v>27</v>
      </c>
      <c r="AA211" s="53">
        <v>364</v>
      </c>
      <c r="AB211" s="53">
        <v>0</v>
      </c>
      <c r="AC211" s="53">
        <v>0</v>
      </c>
      <c r="AD211" s="53">
        <v>139</v>
      </c>
      <c r="AE211" s="54"/>
      <c r="AF211" s="53">
        <v>3004</v>
      </c>
      <c r="AG211" s="54"/>
      <c r="AH211" s="54"/>
      <c r="AI211" s="54"/>
      <c r="AJ211" s="53">
        <v>643</v>
      </c>
      <c r="AK211" s="54"/>
      <c r="AL211" s="54"/>
      <c r="AM211" s="54"/>
      <c r="AN211" s="53">
        <v>4</v>
      </c>
      <c r="AO211" s="54"/>
      <c r="AP211" s="53">
        <v>0</v>
      </c>
      <c r="AQ211" s="40"/>
      <c r="AR211" s="40"/>
      <c r="AS211" s="40"/>
    </row>
    <row r="212" spans="1:45" s="1" customFormat="1" ht="20.100000000000001" customHeight="1" x14ac:dyDescent="0.2">
      <c r="A212" s="3"/>
      <c r="B212" s="6"/>
      <c r="C212" s="3"/>
      <c r="D212" s="3"/>
      <c r="E212" s="5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</row>
    <row r="213" spans="1:45" ht="20.100000000000001" customHeight="1" x14ac:dyDescent="0.2">
      <c r="C213" s="3" t="s">
        <v>130</v>
      </c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40"/>
      <c r="AR213" s="40"/>
      <c r="AS213" s="40"/>
    </row>
    <row r="214" spans="1:45" ht="19.5" customHeight="1" x14ac:dyDescent="0.2">
      <c r="D214" s="2" t="s">
        <v>113</v>
      </c>
      <c r="F214" s="39">
        <v>328</v>
      </c>
      <c r="G214" s="39"/>
      <c r="H214" s="39"/>
      <c r="I214" s="39"/>
      <c r="J214" s="39">
        <v>477</v>
      </c>
      <c r="K214" s="39">
        <v>12</v>
      </c>
      <c r="L214" s="39">
        <v>0</v>
      </c>
      <c r="M214" s="39"/>
      <c r="N214" s="39">
        <v>489</v>
      </c>
      <c r="O214" s="39"/>
      <c r="P214" s="39"/>
      <c r="Q214" s="39"/>
      <c r="R214" s="39">
        <v>1</v>
      </c>
      <c r="S214" s="39">
        <v>8</v>
      </c>
      <c r="T214" s="39">
        <v>213</v>
      </c>
      <c r="U214" s="39">
        <v>0</v>
      </c>
      <c r="V214" s="39">
        <v>28</v>
      </c>
      <c r="W214" s="39"/>
      <c r="X214" s="39">
        <v>172</v>
      </c>
      <c r="Y214" s="39">
        <v>0</v>
      </c>
      <c r="Z214" s="39">
        <v>7</v>
      </c>
      <c r="AA214" s="39">
        <v>85</v>
      </c>
      <c r="AB214" s="39">
        <v>0</v>
      </c>
      <c r="AC214" s="39">
        <v>0</v>
      </c>
      <c r="AD214" s="39">
        <v>51</v>
      </c>
      <c r="AE214" s="39"/>
      <c r="AF214" s="39">
        <v>565</v>
      </c>
      <c r="AG214" s="39"/>
      <c r="AH214" s="39"/>
      <c r="AI214" s="39"/>
      <c r="AJ214" s="39">
        <v>252</v>
      </c>
      <c r="AK214" s="39"/>
      <c r="AL214" s="39"/>
      <c r="AM214" s="39"/>
      <c r="AN214" s="39">
        <v>0</v>
      </c>
      <c r="AO214" s="39"/>
      <c r="AP214" s="39">
        <v>0</v>
      </c>
      <c r="AQ214" s="40"/>
      <c r="AR214" s="40"/>
      <c r="AS214" s="40"/>
    </row>
    <row r="215" spans="1:45" s="1" customFormat="1" ht="20.100000000000001" customHeight="1" x14ac:dyDescent="0.2">
      <c r="A215" s="3"/>
      <c r="B215" s="6"/>
      <c r="C215" s="3"/>
      <c r="D215" s="3"/>
      <c r="E215" s="5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</row>
    <row r="216" spans="1:45" s="1" customFormat="1" ht="20.100000000000001" customHeight="1" x14ac:dyDescent="0.25">
      <c r="A216" s="3"/>
      <c r="B216" s="6"/>
      <c r="C216" s="51" t="s">
        <v>133</v>
      </c>
      <c r="D216" s="52"/>
      <c r="E216" s="5"/>
      <c r="F216" s="53">
        <v>328</v>
      </c>
      <c r="G216" s="54"/>
      <c r="H216" s="54"/>
      <c r="I216" s="54"/>
      <c r="J216" s="53">
        <v>477</v>
      </c>
      <c r="K216" s="53">
        <v>12</v>
      </c>
      <c r="L216" s="53">
        <v>0</v>
      </c>
      <c r="M216" s="54"/>
      <c r="N216" s="53">
        <v>489</v>
      </c>
      <c r="O216" s="54"/>
      <c r="P216" s="54"/>
      <c r="Q216" s="54"/>
      <c r="R216" s="53">
        <v>1</v>
      </c>
      <c r="S216" s="53">
        <v>8</v>
      </c>
      <c r="T216" s="53">
        <v>213</v>
      </c>
      <c r="U216" s="53">
        <v>0</v>
      </c>
      <c r="V216" s="53">
        <v>28</v>
      </c>
      <c r="W216" s="54"/>
      <c r="X216" s="53">
        <v>172</v>
      </c>
      <c r="Y216" s="53">
        <v>0</v>
      </c>
      <c r="Z216" s="53">
        <v>7</v>
      </c>
      <c r="AA216" s="53">
        <v>85</v>
      </c>
      <c r="AB216" s="53">
        <v>0</v>
      </c>
      <c r="AC216" s="53">
        <v>0</v>
      </c>
      <c r="AD216" s="53">
        <v>51</v>
      </c>
      <c r="AE216" s="54"/>
      <c r="AF216" s="53">
        <v>565</v>
      </c>
      <c r="AG216" s="54"/>
      <c r="AH216" s="54"/>
      <c r="AI216" s="54"/>
      <c r="AJ216" s="53">
        <v>252</v>
      </c>
      <c r="AK216" s="54"/>
      <c r="AL216" s="54"/>
      <c r="AM216" s="54"/>
      <c r="AN216" s="53">
        <v>0</v>
      </c>
      <c r="AO216" s="54"/>
      <c r="AP216" s="53">
        <v>0</v>
      </c>
      <c r="AQ216" s="40"/>
      <c r="AR216" s="40"/>
      <c r="AS216" s="40"/>
    </row>
    <row r="217" spans="1:45" s="1" customFormat="1" ht="20.100000000000001" customHeight="1" x14ac:dyDescent="0.2">
      <c r="A217" s="3"/>
      <c r="B217" s="6"/>
      <c r="C217" s="3"/>
      <c r="D217" s="3"/>
      <c r="E217" s="5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</row>
    <row r="218" spans="1:45" s="1" customFormat="1" ht="20.100000000000001" customHeight="1" x14ac:dyDescent="0.25">
      <c r="A218" s="3"/>
      <c r="B218" s="57" t="s">
        <v>173</v>
      </c>
      <c r="C218" s="58"/>
      <c r="D218" s="58"/>
      <c r="E218" s="5"/>
      <c r="F218" s="59">
        <v>1203</v>
      </c>
      <c r="G218" s="54"/>
      <c r="H218" s="54"/>
      <c r="I218" s="54"/>
      <c r="J218" s="59">
        <v>2933</v>
      </c>
      <c r="K218" s="59">
        <v>313</v>
      </c>
      <c r="L218" s="59">
        <v>27</v>
      </c>
      <c r="M218" s="54"/>
      <c r="N218" s="59">
        <v>3273</v>
      </c>
      <c r="O218" s="54"/>
      <c r="P218" s="54"/>
      <c r="Q218" s="54"/>
      <c r="R218" s="59">
        <v>8</v>
      </c>
      <c r="S218" s="59">
        <v>314</v>
      </c>
      <c r="T218" s="59">
        <v>2004</v>
      </c>
      <c r="U218" s="59">
        <v>30</v>
      </c>
      <c r="V218" s="59">
        <v>121</v>
      </c>
      <c r="W218" s="54"/>
      <c r="X218" s="59">
        <v>413</v>
      </c>
      <c r="Y218" s="59">
        <v>18</v>
      </c>
      <c r="Z218" s="59">
        <v>34</v>
      </c>
      <c r="AA218" s="59">
        <v>450</v>
      </c>
      <c r="AB218" s="59">
        <v>0</v>
      </c>
      <c r="AC218" s="59">
        <v>0</v>
      </c>
      <c r="AD218" s="59">
        <v>190</v>
      </c>
      <c r="AE218" s="54"/>
      <c r="AF218" s="59">
        <v>3582</v>
      </c>
      <c r="AG218" s="54"/>
      <c r="AH218" s="54"/>
      <c r="AI218" s="54"/>
      <c r="AJ218" s="59">
        <v>898</v>
      </c>
      <c r="AK218" s="54"/>
      <c r="AL218" s="54"/>
      <c r="AM218" s="54"/>
      <c r="AN218" s="59">
        <v>4</v>
      </c>
      <c r="AO218" s="54"/>
      <c r="AP218" s="59">
        <v>0</v>
      </c>
      <c r="AQ218" s="40"/>
      <c r="AR218" s="40"/>
      <c r="AS218" s="40"/>
    </row>
    <row r="219" spans="1:45" ht="20.100000000000001" customHeight="1" x14ac:dyDescent="0.2"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40"/>
      <c r="AR219" s="40"/>
      <c r="AS219" s="40"/>
    </row>
    <row r="220" spans="1:45" ht="20.100000000000001" customHeight="1" x14ac:dyDescent="0.2">
      <c r="B220" s="6" t="s">
        <v>174</v>
      </c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40"/>
      <c r="AR220" s="40"/>
      <c r="AS220" s="40"/>
    </row>
    <row r="221" spans="1:45" ht="20.100000000000001" customHeight="1" x14ac:dyDescent="0.2">
      <c r="C221" s="3" t="s">
        <v>175</v>
      </c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40"/>
      <c r="AR221" s="40"/>
      <c r="AS221" s="40"/>
    </row>
    <row r="222" spans="1:45" ht="20.100000000000001" customHeight="1" x14ac:dyDescent="0.2">
      <c r="D222" s="2" t="s">
        <v>176</v>
      </c>
      <c r="F222" s="39">
        <v>0</v>
      </c>
      <c r="G222" s="39"/>
      <c r="H222" s="39"/>
      <c r="I222" s="39"/>
      <c r="J222" s="39">
        <v>0</v>
      </c>
      <c r="K222" s="39">
        <v>0</v>
      </c>
      <c r="L222" s="39">
        <v>0</v>
      </c>
      <c r="M222" s="39"/>
      <c r="N222" s="39">
        <v>0</v>
      </c>
      <c r="O222" s="39"/>
      <c r="P222" s="39"/>
      <c r="Q222" s="39"/>
      <c r="R222" s="39">
        <v>0</v>
      </c>
      <c r="S222" s="39">
        <v>0</v>
      </c>
      <c r="T222" s="39">
        <v>0</v>
      </c>
      <c r="U222" s="39">
        <v>0</v>
      </c>
      <c r="V222" s="39">
        <v>0</v>
      </c>
      <c r="W222" s="39"/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/>
      <c r="AF222" s="39">
        <v>0</v>
      </c>
      <c r="AG222" s="39"/>
      <c r="AH222" s="39"/>
      <c r="AI222" s="39"/>
      <c r="AJ222" s="39">
        <v>0</v>
      </c>
      <c r="AK222" s="39"/>
      <c r="AL222" s="39"/>
      <c r="AM222" s="39"/>
      <c r="AN222" s="39">
        <v>0</v>
      </c>
      <c r="AO222" s="39"/>
      <c r="AP222" s="39">
        <v>0</v>
      </c>
      <c r="AQ222" s="40"/>
      <c r="AR222" s="40"/>
      <c r="AS222" s="40"/>
    </row>
    <row r="223" spans="1:45" ht="19.5" customHeight="1" x14ac:dyDescent="0.2">
      <c r="D223" s="47" t="s">
        <v>177</v>
      </c>
      <c r="F223" s="48">
        <v>0</v>
      </c>
      <c r="G223" s="49"/>
      <c r="H223" s="49"/>
      <c r="I223" s="49"/>
      <c r="J223" s="48">
        <v>0</v>
      </c>
      <c r="K223" s="48">
        <v>0</v>
      </c>
      <c r="L223" s="48">
        <v>0</v>
      </c>
      <c r="M223" s="49"/>
      <c r="N223" s="48">
        <v>0</v>
      </c>
      <c r="O223" s="49"/>
      <c r="P223" s="49"/>
      <c r="Q223" s="49"/>
      <c r="R223" s="48">
        <v>0</v>
      </c>
      <c r="S223" s="48">
        <v>0</v>
      </c>
      <c r="T223" s="48">
        <v>0</v>
      </c>
      <c r="U223" s="48">
        <v>0</v>
      </c>
      <c r="V223" s="48">
        <v>0</v>
      </c>
      <c r="W223" s="49"/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0</v>
      </c>
      <c r="AE223" s="49"/>
      <c r="AF223" s="48">
        <v>0</v>
      </c>
      <c r="AG223" s="49"/>
      <c r="AH223" s="49"/>
      <c r="AI223" s="49"/>
      <c r="AJ223" s="48">
        <v>0</v>
      </c>
      <c r="AK223" s="49"/>
      <c r="AL223" s="49"/>
      <c r="AM223" s="49"/>
      <c r="AN223" s="48">
        <v>0</v>
      </c>
      <c r="AO223" s="49"/>
      <c r="AP223" s="48">
        <v>0</v>
      </c>
      <c r="AQ223" s="40"/>
      <c r="AR223" s="40"/>
      <c r="AS223" s="40"/>
    </row>
    <row r="224" spans="1:45" ht="20.100000000000001" customHeight="1" x14ac:dyDescent="0.2">
      <c r="D224" s="2" t="s">
        <v>178</v>
      </c>
      <c r="F224" s="39">
        <v>0</v>
      </c>
      <c r="G224" s="39"/>
      <c r="H224" s="39"/>
      <c r="I224" s="39"/>
      <c r="J224" s="39">
        <v>0</v>
      </c>
      <c r="K224" s="39">
        <v>0</v>
      </c>
      <c r="L224" s="39">
        <v>0</v>
      </c>
      <c r="M224" s="39"/>
      <c r="N224" s="39">
        <v>0</v>
      </c>
      <c r="O224" s="39"/>
      <c r="P224" s="39"/>
      <c r="Q224" s="39"/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/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/>
      <c r="AF224" s="39">
        <v>0</v>
      </c>
      <c r="AG224" s="39"/>
      <c r="AH224" s="39"/>
      <c r="AI224" s="39"/>
      <c r="AJ224" s="39">
        <v>0</v>
      </c>
      <c r="AK224" s="39"/>
      <c r="AL224" s="39"/>
      <c r="AM224" s="39"/>
      <c r="AN224" s="39">
        <v>0</v>
      </c>
      <c r="AO224" s="39"/>
      <c r="AP224" s="39">
        <v>0</v>
      </c>
      <c r="AQ224" s="40"/>
      <c r="AR224" s="40"/>
      <c r="AS224" s="40"/>
    </row>
    <row r="225" spans="1:45" ht="19.5" customHeight="1" x14ac:dyDescent="0.2">
      <c r="D225" s="47" t="s">
        <v>179</v>
      </c>
      <c r="F225" s="48">
        <v>0</v>
      </c>
      <c r="G225" s="49"/>
      <c r="H225" s="49"/>
      <c r="I225" s="49"/>
      <c r="J225" s="48">
        <v>0</v>
      </c>
      <c r="K225" s="48">
        <v>0</v>
      </c>
      <c r="L225" s="48">
        <v>0</v>
      </c>
      <c r="M225" s="49"/>
      <c r="N225" s="48">
        <v>0</v>
      </c>
      <c r="O225" s="49"/>
      <c r="P225" s="49"/>
      <c r="Q225" s="49"/>
      <c r="R225" s="48">
        <v>0</v>
      </c>
      <c r="S225" s="48">
        <v>0</v>
      </c>
      <c r="T225" s="48">
        <v>0</v>
      </c>
      <c r="U225" s="48">
        <v>0</v>
      </c>
      <c r="V225" s="48">
        <v>0</v>
      </c>
      <c r="W225" s="49"/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9"/>
      <c r="AF225" s="48">
        <v>0</v>
      </c>
      <c r="AG225" s="49"/>
      <c r="AH225" s="49"/>
      <c r="AI225" s="49"/>
      <c r="AJ225" s="48">
        <v>0</v>
      </c>
      <c r="AK225" s="49"/>
      <c r="AL225" s="49"/>
      <c r="AM225" s="49"/>
      <c r="AN225" s="48">
        <v>0</v>
      </c>
      <c r="AO225" s="49"/>
      <c r="AP225" s="48">
        <v>0</v>
      </c>
      <c r="AQ225" s="40"/>
      <c r="AR225" s="40"/>
      <c r="AS225" s="40"/>
    </row>
    <row r="226" spans="1:45" ht="20.100000000000001" customHeight="1" x14ac:dyDescent="0.2">
      <c r="D226" s="2" t="s">
        <v>114</v>
      </c>
      <c r="F226" s="39">
        <v>0</v>
      </c>
      <c r="G226" s="39"/>
      <c r="H226" s="39"/>
      <c r="I226" s="39"/>
      <c r="J226" s="39">
        <v>0</v>
      </c>
      <c r="K226" s="39">
        <v>0</v>
      </c>
      <c r="L226" s="39">
        <v>0</v>
      </c>
      <c r="M226" s="39"/>
      <c r="N226" s="39">
        <v>0</v>
      </c>
      <c r="O226" s="39"/>
      <c r="P226" s="39"/>
      <c r="Q226" s="39"/>
      <c r="R226" s="39">
        <v>0</v>
      </c>
      <c r="S226" s="39">
        <v>0</v>
      </c>
      <c r="T226" s="39">
        <v>0</v>
      </c>
      <c r="U226" s="39">
        <v>0</v>
      </c>
      <c r="V226" s="39">
        <v>0</v>
      </c>
      <c r="W226" s="39"/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/>
      <c r="AF226" s="39">
        <v>0</v>
      </c>
      <c r="AG226" s="39"/>
      <c r="AH226" s="39"/>
      <c r="AI226" s="39"/>
      <c r="AJ226" s="39">
        <v>0</v>
      </c>
      <c r="AK226" s="39"/>
      <c r="AL226" s="39"/>
      <c r="AM226" s="39"/>
      <c r="AN226" s="39">
        <v>0</v>
      </c>
      <c r="AO226" s="39"/>
      <c r="AP226" s="39">
        <v>0</v>
      </c>
      <c r="AQ226" s="40"/>
      <c r="AR226" s="40"/>
      <c r="AS226" s="40"/>
    </row>
    <row r="227" spans="1:45" ht="19.5" customHeight="1" x14ac:dyDescent="0.2">
      <c r="D227" s="47" t="s">
        <v>115</v>
      </c>
      <c r="F227" s="48">
        <v>0</v>
      </c>
      <c r="G227" s="49"/>
      <c r="H227" s="49"/>
      <c r="I227" s="49"/>
      <c r="J227" s="48">
        <v>0</v>
      </c>
      <c r="K227" s="48">
        <v>0</v>
      </c>
      <c r="L227" s="48">
        <v>0</v>
      </c>
      <c r="M227" s="49"/>
      <c r="N227" s="48">
        <v>0</v>
      </c>
      <c r="O227" s="49"/>
      <c r="P227" s="49"/>
      <c r="Q227" s="49"/>
      <c r="R227" s="48">
        <v>0</v>
      </c>
      <c r="S227" s="48">
        <v>0</v>
      </c>
      <c r="T227" s="48">
        <v>0</v>
      </c>
      <c r="U227" s="48">
        <v>0</v>
      </c>
      <c r="V227" s="48">
        <v>0</v>
      </c>
      <c r="W227" s="49"/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9"/>
      <c r="AF227" s="48">
        <v>0</v>
      </c>
      <c r="AG227" s="49"/>
      <c r="AH227" s="49"/>
      <c r="AI227" s="49"/>
      <c r="AJ227" s="48">
        <v>0</v>
      </c>
      <c r="AK227" s="49"/>
      <c r="AL227" s="49"/>
      <c r="AM227" s="49"/>
      <c r="AN227" s="48">
        <v>0</v>
      </c>
      <c r="AO227" s="49"/>
      <c r="AP227" s="48">
        <v>0</v>
      </c>
      <c r="AQ227" s="40"/>
      <c r="AR227" s="40"/>
      <c r="AS227" s="40"/>
    </row>
    <row r="228" spans="1:45" ht="20.100000000000001" customHeight="1" x14ac:dyDescent="0.2"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40"/>
      <c r="AR228" s="40"/>
      <c r="AS228" s="40"/>
    </row>
    <row r="229" spans="1:45" s="1" customFormat="1" ht="20.100000000000001" customHeight="1" x14ac:dyDescent="0.25">
      <c r="A229" s="3"/>
      <c r="B229" s="6"/>
      <c r="C229" s="51" t="s">
        <v>180</v>
      </c>
      <c r="D229" s="52"/>
      <c r="E229" s="5"/>
      <c r="F229" s="53">
        <v>0</v>
      </c>
      <c r="G229" s="54"/>
      <c r="H229" s="54"/>
      <c r="I229" s="54"/>
      <c r="J229" s="53">
        <v>0</v>
      </c>
      <c r="K229" s="53">
        <v>0</v>
      </c>
      <c r="L229" s="53">
        <v>0</v>
      </c>
      <c r="M229" s="54"/>
      <c r="N229" s="53">
        <v>0</v>
      </c>
      <c r="O229" s="54"/>
      <c r="P229" s="54"/>
      <c r="Q229" s="54"/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4"/>
      <c r="X229" s="53">
        <v>0</v>
      </c>
      <c r="Y229" s="53">
        <v>0</v>
      </c>
      <c r="Z229" s="53">
        <v>0</v>
      </c>
      <c r="AA229" s="53">
        <v>0</v>
      </c>
      <c r="AB229" s="53">
        <v>0</v>
      </c>
      <c r="AC229" s="53">
        <v>0</v>
      </c>
      <c r="AD229" s="53">
        <v>0</v>
      </c>
      <c r="AE229" s="54"/>
      <c r="AF229" s="53">
        <v>0</v>
      </c>
      <c r="AG229" s="54"/>
      <c r="AH229" s="54"/>
      <c r="AI229" s="54"/>
      <c r="AJ229" s="53">
        <v>0</v>
      </c>
      <c r="AK229" s="54"/>
      <c r="AL229" s="54"/>
      <c r="AM229" s="54"/>
      <c r="AN229" s="53">
        <v>0</v>
      </c>
      <c r="AO229" s="54"/>
      <c r="AP229" s="53">
        <v>0</v>
      </c>
      <c r="AQ229" s="40"/>
      <c r="AR229" s="40"/>
      <c r="AS229" s="40"/>
    </row>
    <row r="230" spans="1:45" ht="20.100000000000001" customHeight="1" x14ac:dyDescent="0.2"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40"/>
      <c r="AR230" s="40"/>
      <c r="AS230" s="40"/>
    </row>
    <row r="231" spans="1:45" ht="20.100000000000001" customHeight="1" x14ac:dyDescent="0.2">
      <c r="C231" s="3" t="s">
        <v>121</v>
      </c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40"/>
      <c r="AR231" s="40"/>
      <c r="AS231" s="40"/>
    </row>
    <row r="232" spans="1:45" ht="20.100000000000001" customHeight="1" x14ac:dyDescent="0.2">
      <c r="D232" s="2" t="s">
        <v>176</v>
      </c>
      <c r="F232" s="39">
        <v>0</v>
      </c>
      <c r="G232" s="39"/>
      <c r="H232" s="39"/>
      <c r="I232" s="39"/>
      <c r="J232" s="39">
        <v>0</v>
      </c>
      <c r="K232" s="39">
        <v>0</v>
      </c>
      <c r="L232" s="39">
        <v>0</v>
      </c>
      <c r="M232" s="39"/>
      <c r="N232" s="39">
        <v>0</v>
      </c>
      <c r="O232" s="39"/>
      <c r="P232" s="39"/>
      <c r="Q232" s="39"/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/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/>
      <c r="AF232" s="39">
        <v>0</v>
      </c>
      <c r="AG232" s="39"/>
      <c r="AH232" s="39"/>
      <c r="AI232" s="39"/>
      <c r="AJ232" s="39">
        <v>0</v>
      </c>
      <c r="AK232" s="39"/>
      <c r="AL232" s="39"/>
      <c r="AM232" s="39"/>
      <c r="AN232" s="39">
        <v>0</v>
      </c>
      <c r="AO232" s="39"/>
      <c r="AP232" s="39">
        <v>0</v>
      </c>
      <c r="AQ232" s="40"/>
      <c r="AR232" s="40"/>
      <c r="AS232" s="40"/>
    </row>
    <row r="233" spans="1:45" ht="19.5" customHeight="1" x14ac:dyDescent="0.2">
      <c r="D233" s="47" t="s">
        <v>97</v>
      </c>
      <c r="F233" s="48">
        <v>1</v>
      </c>
      <c r="G233" s="49"/>
      <c r="H233" s="49"/>
      <c r="I233" s="49"/>
      <c r="J233" s="48">
        <v>1</v>
      </c>
      <c r="K233" s="48">
        <v>0</v>
      </c>
      <c r="L233" s="48">
        <v>1</v>
      </c>
      <c r="M233" s="49"/>
      <c r="N233" s="48">
        <v>2</v>
      </c>
      <c r="O233" s="49"/>
      <c r="P233" s="49"/>
      <c r="Q233" s="49"/>
      <c r="R233" s="48">
        <v>0</v>
      </c>
      <c r="S233" s="48">
        <v>1</v>
      </c>
      <c r="T233" s="48">
        <v>0</v>
      </c>
      <c r="U233" s="48">
        <v>0</v>
      </c>
      <c r="V233" s="48">
        <v>0</v>
      </c>
      <c r="W233" s="49"/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9"/>
      <c r="AF233" s="48">
        <v>1</v>
      </c>
      <c r="AG233" s="49"/>
      <c r="AH233" s="49"/>
      <c r="AI233" s="49"/>
      <c r="AJ233" s="48">
        <v>2</v>
      </c>
      <c r="AK233" s="49"/>
      <c r="AL233" s="49"/>
      <c r="AM233" s="49"/>
      <c r="AN233" s="48">
        <v>0</v>
      </c>
      <c r="AO233" s="49"/>
      <c r="AP233" s="48">
        <v>0</v>
      </c>
      <c r="AQ233" s="40"/>
      <c r="AR233" s="40"/>
      <c r="AS233" s="40"/>
    </row>
    <row r="234" spans="1:45" ht="20.100000000000001" customHeight="1" x14ac:dyDescent="0.2"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40"/>
      <c r="AR234" s="40"/>
      <c r="AS234" s="40"/>
    </row>
    <row r="235" spans="1:45" s="1" customFormat="1" ht="20.100000000000001" customHeight="1" x14ac:dyDescent="0.25">
      <c r="A235" s="3"/>
      <c r="B235" s="6"/>
      <c r="C235" s="51" t="s">
        <v>124</v>
      </c>
      <c r="D235" s="52"/>
      <c r="E235" s="5"/>
      <c r="F235" s="53">
        <v>1</v>
      </c>
      <c r="G235" s="54"/>
      <c r="H235" s="54"/>
      <c r="I235" s="54"/>
      <c r="J235" s="53">
        <v>1</v>
      </c>
      <c r="K235" s="53">
        <v>0</v>
      </c>
      <c r="L235" s="53">
        <v>1</v>
      </c>
      <c r="M235" s="54"/>
      <c r="N235" s="53">
        <v>2</v>
      </c>
      <c r="O235" s="54"/>
      <c r="P235" s="54"/>
      <c r="Q235" s="54"/>
      <c r="R235" s="53">
        <v>0</v>
      </c>
      <c r="S235" s="53">
        <v>1</v>
      </c>
      <c r="T235" s="53">
        <v>0</v>
      </c>
      <c r="U235" s="53">
        <v>0</v>
      </c>
      <c r="V235" s="53">
        <v>0</v>
      </c>
      <c r="W235" s="54"/>
      <c r="X235" s="53">
        <v>0</v>
      </c>
      <c r="Y235" s="53">
        <v>0</v>
      </c>
      <c r="Z235" s="53">
        <v>0</v>
      </c>
      <c r="AA235" s="53">
        <v>0</v>
      </c>
      <c r="AB235" s="53">
        <v>0</v>
      </c>
      <c r="AC235" s="53">
        <v>0</v>
      </c>
      <c r="AD235" s="53">
        <v>0</v>
      </c>
      <c r="AE235" s="54"/>
      <c r="AF235" s="53">
        <v>1</v>
      </c>
      <c r="AG235" s="54"/>
      <c r="AH235" s="54"/>
      <c r="AI235" s="54"/>
      <c r="AJ235" s="53">
        <v>2</v>
      </c>
      <c r="AK235" s="54"/>
      <c r="AL235" s="54"/>
      <c r="AM235" s="54"/>
      <c r="AN235" s="53">
        <v>0</v>
      </c>
      <c r="AO235" s="54"/>
      <c r="AP235" s="53">
        <v>0</v>
      </c>
      <c r="AQ235" s="40"/>
      <c r="AR235" s="40"/>
      <c r="AS235" s="40"/>
    </row>
    <row r="236" spans="1:45" ht="20.100000000000001" customHeight="1" x14ac:dyDescent="0.2"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40"/>
      <c r="AR236" s="40"/>
      <c r="AS236" s="40"/>
    </row>
    <row r="237" spans="1:45" ht="20.100000000000001" customHeight="1" x14ac:dyDescent="0.2">
      <c r="C237" s="3" t="s">
        <v>181</v>
      </c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40"/>
      <c r="AR237" s="40"/>
      <c r="AS237" s="40"/>
    </row>
    <row r="238" spans="1:45" ht="20.100000000000001" customHeight="1" x14ac:dyDescent="0.2">
      <c r="D238" s="2" t="s">
        <v>96</v>
      </c>
      <c r="F238" s="39">
        <v>43</v>
      </c>
      <c r="G238" s="39"/>
      <c r="H238" s="39"/>
      <c r="I238" s="39"/>
      <c r="J238" s="39">
        <v>222</v>
      </c>
      <c r="K238" s="39">
        <v>3</v>
      </c>
      <c r="L238" s="39">
        <v>0</v>
      </c>
      <c r="M238" s="39"/>
      <c r="N238" s="39">
        <v>225</v>
      </c>
      <c r="O238" s="39"/>
      <c r="P238" s="39"/>
      <c r="Q238" s="39"/>
      <c r="R238" s="39">
        <v>0</v>
      </c>
      <c r="S238" s="39">
        <v>6</v>
      </c>
      <c r="T238" s="39">
        <v>27</v>
      </c>
      <c r="U238" s="39">
        <v>0</v>
      </c>
      <c r="V238" s="39">
        <v>0</v>
      </c>
      <c r="W238" s="39"/>
      <c r="X238" s="39">
        <v>11</v>
      </c>
      <c r="Y238" s="39">
        <v>44</v>
      </c>
      <c r="Z238" s="39">
        <v>7</v>
      </c>
      <c r="AA238" s="39">
        <v>50</v>
      </c>
      <c r="AB238" s="39">
        <v>0</v>
      </c>
      <c r="AC238" s="39">
        <v>0</v>
      </c>
      <c r="AD238" s="39">
        <v>11</v>
      </c>
      <c r="AE238" s="39"/>
      <c r="AF238" s="39">
        <v>156</v>
      </c>
      <c r="AG238" s="39"/>
      <c r="AH238" s="39"/>
      <c r="AI238" s="39"/>
      <c r="AJ238" s="39">
        <v>112</v>
      </c>
      <c r="AK238" s="39"/>
      <c r="AL238" s="39"/>
      <c r="AM238" s="39"/>
      <c r="AN238" s="39">
        <v>0</v>
      </c>
      <c r="AO238" s="39"/>
      <c r="AP238" s="39">
        <v>0</v>
      </c>
      <c r="AQ238" s="40"/>
      <c r="AR238" s="40"/>
      <c r="AS238" s="40"/>
    </row>
    <row r="239" spans="1:45" ht="19.5" customHeight="1" x14ac:dyDescent="0.2">
      <c r="D239" s="47" t="s">
        <v>97</v>
      </c>
      <c r="F239" s="48">
        <v>31</v>
      </c>
      <c r="G239" s="49"/>
      <c r="H239" s="49"/>
      <c r="I239" s="49"/>
      <c r="J239" s="48">
        <v>225</v>
      </c>
      <c r="K239" s="48">
        <v>5</v>
      </c>
      <c r="L239" s="48">
        <v>1</v>
      </c>
      <c r="M239" s="49"/>
      <c r="N239" s="48">
        <v>231</v>
      </c>
      <c r="O239" s="49"/>
      <c r="P239" s="49"/>
      <c r="Q239" s="49"/>
      <c r="R239" s="48">
        <v>0</v>
      </c>
      <c r="S239" s="48">
        <v>7</v>
      </c>
      <c r="T239" s="48">
        <v>55</v>
      </c>
      <c r="U239" s="48">
        <v>0</v>
      </c>
      <c r="V239" s="48">
        <v>4</v>
      </c>
      <c r="W239" s="49"/>
      <c r="X239" s="48">
        <v>10</v>
      </c>
      <c r="Y239" s="48">
        <v>0</v>
      </c>
      <c r="Z239" s="48">
        <v>4</v>
      </c>
      <c r="AA239" s="48">
        <v>66</v>
      </c>
      <c r="AB239" s="48">
        <v>0</v>
      </c>
      <c r="AC239" s="48">
        <v>0</v>
      </c>
      <c r="AD239" s="48">
        <v>53</v>
      </c>
      <c r="AE239" s="49"/>
      <c r="AF239" s="48">
        <v>199</v>
      </c>
      <c r="AG239" s="49"/>
      <c r="AH239" s="49"/>
      <c r="AI239" s="49"/>
      <c r="AJ239" s="48">
        <v>63</v>
      </c>
      <c r="AK239" s="49"/>
      <c r="AL239" s="49"/>
      <c r="AM239" s="49"/>
      <c r="AN239" s="48">
        <v>0</v>
      </c>
      <c r="AO239" s="49"/>
      <c r="AP239" s="48">
        <v>0</v>
      </c>
      <c r="AQ239" s="40"/>
      <c r="AR239" s="40"/>
      <c r="AS239" s="40"/>
    </row>
    <row r="240" spans="1:45" ht="20.100000000000001" customHeight="1" x14ac:dyDescent="0.2">
      <c r="D240" s="2" t="s">
        <v>113</v>
      </c>
      <c r="F240" s="39">
        <v>52</v>
      </c>
      <c r="G240" s="39"/>
      <c r="H240" s="39"/>
      <c r="I240" s="39"/>
      <c r="J240" s="39">
        <v>222</v>
      </c>
      <c r="K240" s="39">
        <v>2</v>
      </c>
      <c r="L240" s="39">
        <v>0</v>
      </c>
      <c r="M240" s="39"/>
      <c r="N240" s="39">
        <v>224</v>
      </c>
      <c r="O240" s="39"/>
      <c r="P240" s="39"/>
      <c r="Q240" s="39"/>
      <c r="R240" s="39">
        <v>0</v>
      </c>
      <c r="S240" s="39">
        <v>4</v>
      </c>
      <c r="T240" s="39">
        <v>14</v>
      </c>
      <c r="U240" s="39">
        <v>4</v>
      </c>
      <c r="V240" s="39">
        <v>5</v>
      </c>
      <c r="W240" s="39"/>
      <c r="X240" s="39">
        <v>20</v>
      </c>
      <c r="Y240" s="39">
        <v>0</v>
      </c>
      <c r="Z240" s="39">
        <v>9</v>
      </c>
      <c r="AA240" s="39">
        <v>65</v>
      </c>
      <c r="AB240" s="39">
        <v>0</v>
      </c>
      <c r="AC240" s="39">
        <v>0</v>
      </c>
      <c r="AD240" s="39">
        <v>63</v>
      </c>
      <c r="AE240" s="39"/>
      <c r="AF240" s="39">
        <v>184</v>
      </c>
      <c r="AG240" s="39"/>
      <c r="AH240" s="39"/>
      <c r="AI240" s="39"/>
      <c r="AJ240" s="39">
        <v>92</v>
      </c>
      <c r="AK240" s="39"/>
      <c r="AL240" s="39"/>
      <c r="AM240" s="39"/>
      <c r="AN240" s="39">
        <v>0</v>
      </c>
      <c r="AO240" s="39"/>
      <c r="AP240" s="39">
        <v>0</v>
      </c>
      <c r="AQ240" s="40"/>
      <c r="AR240" s="40"/>
      <c r="AS240" s="40"/>
    </row>
    <row r="241" spans="1:45" ht="19.5" customHeight="1" x14ac:dyDescent="0.2">
      <c r="D241" s="47" t="s">
        <v>99</v>
      </c>
      <c r="F241" s="48">
        <v>26</v>
      </c>
      <c r="G241" s="49"/>
      <c r="H241" s="49"/>
      <c r="I241" s="49"/>
      <c r="J241" s="48">
        <v>224</v>
      </c>
      <c r="K241" s="48">
        <v>2</v>
      </c>
      <c r="L241" s="48">
        <v>0</v>
      </c>
      <c r="M241" s="49"/>
      <c r="N241" s="48">
        <v>226</v>
      </c>
      <c r="O241" s="49"/>
      <c r="P241" s="49"/>
      <c r="Q241" s="49"/>
      <c r="R241" s="48">
        <v>0</v>
      </c>
      <c r="S241" s="48">
        <v>15</v>
      </c>
      <c r="T241" s="48">
        <v>35</v>
      </c>
      <c r="U241" s="48">
        <v>1</v>
      </c>
      <c r="V241" s="48">
        <v>2</v>
      </c>
      <c r="W241" s="49"/>
      <c r="X241" s="48">
        <v>16</v>
      </c>
      <c r="Y241" s="48">
        <v>0</v>
      </c>
      <c r="Z241" s="48">
        <v>4</v>
      </c>
      <c r="AA241" s="48">
        <v>57</v>
      </c>
      <c r="AB241" s="48">
        <v>0</v>
      </c>
      <c r="AC241" s="48">
        <v>0</v>
      </c>
      <c r="AD241" s="48">
        <v>51</v>
      </c>
      <c r="AE241" s="49"/>
      <c r="AF241" s="48">
        <v>181</v>
      </c>
      <c r="AG241" s="49"/>
      <c r="AH241" s="49"/>
      <c r="AI241" s="49"/>
      <c r="AJ241" s="48">
        <v>71</v>
      </c>
      <c r="AK241" s="49"/>
      <c r="AL241" s="49"/>
      <c r="AM241" s="49"/>
      <c r="AN241" s="48">
        <v>0</v>
      </c>
      <c r="AO241" s="49"/>
      <c r="AP241" s="48">
        <v>0</v>
      </c>
      <c r="AQ241" s="40"/>
      <c r="AR241" s="40"/>
      <c r="AS241" s="40"/>
    </row>
    <row r="242" spans="1:45" ht="20.100000000000001" customHeight="1" x14ac:dyDescent="0.2">
      <c r="D242" s="50" t="s">
        <v>114</v>
      </c>
      <c r="F242" s="49">
        <v>19</v>
      </c>
      <c r="G242" s="49"/>
      <c r="H242" s="49"/>
      <c r="I242" s="49"/>
      <c r="J242" s="49">
        <v>232</v>
      </c>
      <c r="K242" s="49">
        <v>74</v>
      </c>
      <c r="L242" s="49">
        <v>0</v>
      </c>
      <c r="M242" s="49"/>
      <c r="N242" s="49">
        <v>306</v>
      </c>
      <c r="O242" s="49"/>
      <c r="P242" s="49"/>
      <c r="Q242" s="49"/>
      <c r="R242" s="49">
        <v>1</v>
      </c>
      <c r="S242" s="49">
        <v>91</v>
      </c>
      <c r="T242" s="49">
        <v>34</v>
      </c>
      <c r="U242" s="49">
        <v>0</v>
      </c>
      <c r="V242" s="49">
        <v>0</v>
      </c>
      <c r="W242" s="49"/>
      <c r="X242" s="49">
        <v>8</v>
      </c>
      <c r="Y242" s="49">
        <v>0</v>
      </c>
      <c r="Z242" s="49">
        <v>0</v>
      </c>
      <c r="AA242" s="49">
        <v>14</v>
      </c>
      <c r="AB242" s="49">
        <v>0</v>
      </c>
      <c r="AC242" s="49">
        <v>0</v>
      </c>
      <c r="AD242" s="49">
        <v>52</v>
      </c>
      <c r="AE242" s="49"/>
      <c r="AF242" s="49">
        <v>200</v>
      </c>
      <c r="AG242" s="49"/>
      <c r="AH242" s="49"/>
      <c r="AI242" s="49"/>
      <c r="AJ242" s="49">
        <v>125</v>
      </c>
      <c r="AK242" s="49"/>
      <c r="AL242" s="49"/>
      <c r="AM242" s="49"/>
      <c r="AN242" s="49">
        <v>0</v>
      </c>
      <c r="AO242" s="49"/>
      <c r="AP242" s="49">
        <v>0</v>
      </c>
      <c r="AQ242" s="40"/>
      <c r="AR242" s="40"/>
      <c r="AS242" s="40"/>
    </row>
    <row r="243" spans="1:45" ht="20.100000000000001" customHeight="1" x14ac:dyDescent="0.2"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40"/>
      <c r="AR243" s="40"/>
      <c r="AS243" s="40"/>
    </row>
    <row r="244" spans="1:45" s="1" customFormat="1" ht="20.100000000000001" customHeight="1" x14ac:dyDescent="0.25">
      <c r="A244" s="3"/>
      <c r="B244" s="6"/>
      <c r="C244" s="51" t="s">
        <v>182</v>
      </c>
      <c r="D244" s="52"/>
      <c r="E244" s="5"/>
      <c r="F244" s="53">
        <v>171</v>
      </c>
      <c r="G244" s="54"/>
      <c r="H244" s="54"/>
      <c r="I244" s="54"/>
      <c r="J244" s="53">
        <v>1125</v>
      </c>
      <c r="K244" s="53">
        <v>86</v>
      </c>
      <c r="L244" s="53">
        <v>1</v>
      </c>
      <c r="M244" s="54"/>
      <c r="N244" s="53">
        <v>1212</v>
      </c>
      <c r="O244" s="54"/>
      <c r="P244" s="54"/>
      <c r="Q244" s="54"/>
      <c r="R244" s="53">
        <v>1</v>
      </c>
      <c r="S244" s="53">
        <v>123</v>
      </c>
      <c r="T244" s="53">
        <v>165</v>
      </c>
      <c r="U244" s="53">
        <v>5</v>
      </c>
      <c r="V244" s="53">
        <v>11</v>
      </c>
      <c r="W244" s="54"/>
      <c r="X244" s="53">
        <v>65</v>
      </c>
      <c r="Y244" s="53">
        <v>44</v>
      </c>
      <c r="Z244" s="53">
        <v>24</v>
      </c>
      <c r="AA244" s="53">
        <v>252</v>
      </c>
      <c r="AB244" s="53">
        <v>0</v>
      </c>
      <c r="AC244" s="53">
        <v>0</v>
      </c>
      <c r="AD244" s="53">
        <v>230</v>
      </c>
      <c r="AE244" s="54"/>
      <c r="AF244" s="53">
        <v>920</v>
      </c>
      <c r="AG244" s="54"/>
      <c r="AH244" s="54"/>
      <c r="AI244" s="54"/>
      <c r="AJ244" s="53">
        <v>463</v>
      </c>
      <c r="AK244" s="54"/>
      <c r="AL244" s="54"/>
      <c r="AM244" s="54"/>
      <c r="AN244" s="53">
        <v>0</v>
      </c>
      <c r="AO244" s="54"/>
      <c r="AP244" s="53">
        <v>0</v>
      </c>
      <c r="AQ244" s="40"/>
      <c r="AR244" s="40"/>
      <c r="AS244" s="40"/>
    </row>
    <row r="245" spans="1:45" ht="20.100000000000001" customHeight="1" x14ac:dyDescent="0.2"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40"/>
      <c r="AR245" s="40"/>
      <c r="AS245" s="40"/>
    </row>
    <row r="246" spans="1:45" s="1" customFormat="1" ht="20.100000000000001" customHeight="1" x14ac:dyDescent="0.25">
      <c r="A246" s="3"/>
      <c r="B246" s="57" t="s">
        <v>183</v>
      </c>
      <c r="C246" s="58"/>
      <c r="D246" s="58"/>
      <c r="E246" s="5"/>
      <c r="F246" s="59">
        <v>172</v>
      </c>
      <c r="G246" s="54"/>
      <c r="H246" s="54"/>
      <c r="I246" s="54"/>
      <c r="J246" s="59">
        <v>1126</v>
      </c>
      <c r="K246" s="59">
        <v>86</v>
      </c>
      <c r="L246" s="59">
        <v>2</v>
      </c>
      <c r="M246" s="54"/>
      <c r="N246" s="59">
        <v>1214</v>
      </c>
      <c r="O246" s="54"/>
      <c r="P246" s="54"/>
      <c r="Q246" s="54"/>
      <c r="R246" s="59">
        <v>1</v>
      </c>
      <c r="S246" s="59">
        <v>124</v>
      </c>
      <c r="T246" s="59">
        <v>165</v>
      </c>
      <c r="U246" s="59">
        <v>5</v>
      </c>
      <c r="V246" s="59">
        <v>11</v>
      </c>
      <c r="W246" s="54"/>
      <c r="X246" s="59">
        <v>65</v>
      </c>
      <c r="Y246" s="59">
        <v>44</v>
      </c>
      <c r="Z246" s="59">
        <v>24</v>
      </c>
      <c r="AA246" s="59">
        <v>252</v>
      </c>
      <c r="AB246" s="59">
        <v>0</v>
      </c>
      <c r="AC246" s="59">
        <v>0</v>
      </c>
      <c r="AD246" s="59">
        <v>230</v>
      </c>
      <c r="AE246" s="54"/>
      <c r="AF246" s="59">
        <v>921</v>
      </c>
      <c r="AG246" s="54"/>
      <c r="AH246" s="54"/>
      <c r="AI246" s="54"/>
      <c r="AJ246" s="59">
        <v>465</v>
      </c>
      <c r="AK246" s="54"/>
      <c r="AL246" s="54"/>
      <c r="AM246" s="54"/>
      <c r="AN246" s="59">
        <v>0</v>
      </c>
      <c r="AO246" s="54"/>
      <c r="AP246" s="59">
        <v>0</v>
      </c>
      <c r="AQ246" s="40"/>
      <c r="AR246" s="40"/>
      <c r="AS246" s="40"/>
    </row>
    <row r="247" spans="1:45" ht="20.100000000000001" customHeight="1" x14ac:dyDescent="0.2"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40"/>
      <c r="AR247" s="40"/>
      <c r="AS247" s="40"/>
    </row>
    <row r="248" spans="1:45" ht="20.100000000000001" customHeight="1" x14ac:dyDescent="0.2">
      <c r="B248" s="6" t="s">
        <v>184</v>
      </c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40"/>
      <c r="AR248" s="40"/>
      <c r="AS248" s="40"/>
    </row>
    <row r="249" spans="1:45" ht="20.100000000000001" customHeight="1" x14ac:dyDescent="0.2">
      <c r="C249" s="3" t="s">
        <v>154</v>
      </c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40"/>
      <c r="AR249" s="40"/>
      <c r="AS249" s="40"/>
    </row>
    <row r="250" spans="1:45" ht="20.100000000000001" customHeight="1" x14ac:dyDescent="0.2">
      <c r="D250" s="2" t="s">
        <v>96</v>
      </c>
      <c r="F250" s="39">
        <v>19</v>
      </c>
      <c r="G250" s="39"/>
      <c r="H250" s="39"/>
      <c r="I250" s="39"/>
      <c r="J250" s="39">
        <v>31</v>
      </c>
      <c r="K250" s="39">
        <v>0</v>
      </c>
      <c r="L250" s="39">
        <v>1</v>
      </c>
      <c r="M250" s="39"/>
      <c r="N250" s="39">
        <v>32</v>
      </c>
      <c r="O250" s="39"/>
      <c r="P250" s="39"/>
      <c r="Q250" s="39"/>
      <c r="R250" s="39">
        <v>0</v>
      </c>
      <c r="S250" s="39">
        <v>2</v>
      </c>
      <c r="T250" s="39">
        <v>8</v>
      </c>
      <c r="U250" s="39">
        <v>1</v>
      </c>
      <c r="V250" s="39">
        <v>0</v>
      </c>
      <c r="W250" s="39"/>
      <c r="X250" s="39">
        <v>8</v>
      </c>
      <c r="Y250" s="39">
        <v>0</v>
      </c>
      <c r="Z250" s="39">
        <v>0</v>
      </c>
      <c r="AA250" s="39">
        <v>9</v>
      </c>
      <c r="AB250" s="39">
        <v>0</v>
      </c>
      <c r="AC250" s="39">
        <v>0</v>
      </c>
      <c r="AD250" s="39">
        <v>7</v>
      </c>
      <c r="AE250" s="39"/>
      <c r="AF250" s="39">
        <v>35</v>
      </c>
      <c r="AG250" s="39"/>
      <c r="AH250" s="39"/>
      <c r="AI250" s="39"/>
      <c r="AJ250" s="39">
        <v>16</v>
      </c>
      <c r="AK250" s="39"/>
      <c r="AL250" s="39"/>
      <c r="AM250" s="39"/>
      <c r="AN250" s="39">
        <v>0</v>
      </c>
      <c r="AO250" s="39"/>
      <c r="AP250" s="39">
        <v>0</v>
      </c>
      <c r="AQ250" s="40"/>
      <c r="AR250" s="40"/>
      <c r="AS250" s="40"/>
    </row>
    <row r="251" spans="1:45" ht="19.5" customHeight="1" x14ac:dyDescent="0.2">
      <c r="D251" s="47" t="s">
        <v>135</v>
      </c>
      <c r="F251" s="48">
        <v>16</v>
      </c>
      <c r="G251" s="49"/>
      <c r="H251" s="49"/>
      <c r="I251" s="49"/>
      <c r="J251" s="48">
        <v>34</v>
      </c>
      <c r="K251" s="48">
        <v>2</v>
      </c>
      <c r="L251" s="48">
        <v>0</v>
      </c>
      <c r="M251" s="49"/>
      <c r="N251" s="48">
        <v>36</v>
      </c>
      <c r="O251" s="49"/>
      <c r="P251" s="49"/>
      <c r="Q251" s="49"/>
      <c r="R251" s="48">
        <v>0</v>
      </c>
      <c r="S251" s="48">
        <v>5</v>
      </c>
      <c r="T251" s="48">
        <v>5</v>
      </c>
      <c r="U251" s="48">
        <v>0</v>
      </c>
      <c r="V251" s="48">
        <v>1</v>
      </c>
      <c r="W251" s="49"/>
      <c r="X251" s="48">
        <v>7</v>
      </c>
      <c r="Y251" s="48">
        <v>0</v>
      </c>
      <c r="Z251" s="48">
        <v>4</v>
      </c>
      <c r="AA251" s="48">
        <v>3</v>
      </c>
      <c r="AB251" s="48">
        <v>0</v>
      </c>
      <c r="AC251" s="48">
        <v>0</v>
      </c>
      <c r="AD251" s="48">
        <v>5</v>
      </c>
      <c r="AE251" s="49"/>
      <c r="AF251" s="48">
        <v>30</v>
      </c>
      <c r="AG251" s="49"/>
      <c r="AH251" s="49"/>
      <c r="AI251" s="49"/>
      <c r="AJ251" s="48">
        <v>22</v>
      </c>
      <c r="AK251" s="49"/>
      <c r="AL251" s="49"/>
      <c r="AM251" s="49"/>
      <c r="AN251" s="48">
        <v>0</v>
      </c>
      <c r="AO251" s="49"/>
      <c r="AP251" s="48">
        <v>0</v>
      </c>
      <c r="AQ251" s="40"/>
      <c r="AR251" s="40"/>
      <c r="AS251" s="40"/>
    </row>
    <row r="252" spans="1:45" ht="20.100000000000001" customHeight="1" x14ac:dyDescent="0.2">
      <c r="D252" s="2" t="s">
        <v>98</v>
      </c>
      <c r="F252" s="39">
        <v>15</v>
      </c>
      <c r="G252" s="39"/>
      <c r="H252" s="39"/>
      <c r="I252" s="39"/>
      <c r="J252" s="39">
        <v>31</v>
      </c>
      <c r="K252" s="39">
        <v>2</v>
      </c>
      <c r="L252" s="39">
        <v>0</v>
      </c>
      <c r="M252" s="39"/>
      <c r="N252" s="39">
        <v>33</v>
      </c>
      <c r="O252" s="39"/>
      <c r="P252" s="39"/>
      <c r="Q252" s="39"/>
      <c r="R252" s="39">
        <v>0</v>
      </c>
      <c r="S252" s="39">
        <v>6</v>
      </c>
      <c r="T252" s="39">
        <v>12</v>
      </c>
      <c r="U252" s="39">
        <v>0</v>
      </c>
      <c r="V252" s="39">
        <v>0</v>
      </c>
      <c r="W252" s="39"/>
      <c r="X252" s="39">
        <v>5</v>
      </c>
      <c r="Y252" s="39">
        <v>0</v>
      </c>
      <c r="Z252" s="39">
        <v>4</v>
      </c>
      <c r="AA252" s="39">
        <v>7</v>
      </c>
      <c r="AB252" s="39">
        <v>0</v>
      </c>
      <c r="AC252" s="39">
        <v>0</v>
      </c>
      <c r="AD252" s="39">
        <v>2</v>
      </c>
      <c r="AE252" s="39"/>
      <c r="AF252" s="39">
        <v>36</v>
      </c>
      <c r="AG252" s="39"/>
      <c r="AH252" s="39"/>
      <c r="AI252" s="39"/>
      <c r="AJ252" s="39">
        <v>12</v>
      </c>
      <c r="AK252" s="39"/>
      <c r="AL252" s="39"/>
      <c r="AM252" s="39"/>
      <c r="AN252" s="39">
        <v>0</v>
      </c>
      <c r="AO252" s="39"/>
      <c r="AP252" s="39">
        <v>0</v>
      </c>
      <c r="AQ252" s="40"/>
      <c r="AR252" s="40"/>
      <c r="AS252" s="40"/>
    </row>
    <row r="253" spans="1:45" ht="19.5" customHeight="1" x14ac:dyDescent="0.2">
      <c r="D253" s="47" t="s">
        <v>136</v>
      </c>
      <c r="F253" s="48">
        <v>3</v>
      </c>
      <c r="G253" s="49"/>
      <c r="H253" s="49"/>
      <c r="I253" s="49"/>
      <c r="J253" s="48">
        <v>11</v>
      </c>
      <c r="K253" s="48">
        <v>1</v>
      </c>
      <c r="L253" s="48">
        <v>0</v>
      </c>
      <c r="M253" s="49"/>
      <c r="N253" s="48">
        <v>12</v>
      </c>
      <c r="O253" s="49"/>
      <c r="P253" s="49"/>
      <c r="Q253" s="49"/>
      <c r="R253" s="48">
        <v>0</v>
      </c>
      <c r="S253" s="48">
        <v>2</v>
      </c>
      <c r="T253" s="48">
        <v>7</v>
      </c>
      <c r="U253" s="48">
        <v>0</v>
      </c>
      <c r="V253" s="48">
        <v>0</v>
      </c>
      <c r="W253" s="49"/>
      <c r="X253" s="48">
        <v>0</v>
      </c>
      <c r="Y253" s="48">
        <v>2</v>
      </c>
      <c r="Z253" s="48">
        <v>1</v>
      </c>
      <c r="AA253" s="48">
        <v>0</v>
      </c>
      <c r="AB253" s="48">
        <v>0</v>
      </c>
      <c r="AC253" s="48">
        <v>0</v>
      </c>
      <c r="AD253" s="48">
        <v>1</v>
      </c>
      <c r="AE253" s="49"/>
      <c r="AF253" s="48">
        <v>13</v>
      </c>
      <c r="AG253" s="49"/>
      <c r="AH253" s="49"/>
      <c r="AI253" s="49"/>
      <c r="AJ253" s="48">
        <v>2</v>
      </c>
      <c r="AK253" s="49"/>
      <c r="AL253" s="49"/>
      <c r="AM253" s="49"/>
      <c r="AN253" s="48">
        <v>0</v>
      </c>
      <c r="AO253" s="49"/>
      <c r="AP253" s="48">
        <v>0</v>
      </c>
      <c r="AQ253" s="40"/>
      <c r="AR253" s="40"/>
      <c r="AS253" s="40"/>
    </row>
    <row r="254" spans="1:45" ht="20.100000000000001" customHeight="1" x14ac:dyDescent="0.2">
      <c r="D254" s="2" t="s">
        <v>100</v>
      </c>
      <c r="F254" s="39">
        <v>0</v>
      </c>
      <c r="G254" s="39"/>
      <c r="H254" s="39"/>
      <c r="I254" s="39"/>
      <c r="J254" s="39">
        <v>7</v>
      </c>
      <c r="K254" s="39">
        <v>0</v>
      </c>
      <c r="L254" s="39">
        <v>0</v>
      </c>
      <c r="M254" s="39"/>
      <c r="N254" s="39">
        <v>7</v>
      </c>
      <c r="O254" s="39"/>
      <c r="P254" s="39"/>
      <c r="Q254" s="39"/>
      <c r="R254" s="39">
        <v>0</v>
      </c>
      <c r="S254" s="39">
        <v>1</v>
      </c>
      <c r="T254" s="39">
        <v>6</v>
      </c>
      <c r="U254" s="39">
        <v>0</v>
      </c>
      <c r="V254" s="39">
        <v>0</v>
      </c>
      <c r="W254" s="39"/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/>
      <c r="AF254" s="39">
        <v>7</v>
      </c>
      <c r="AG254" s="39"/>
      <c r="AH254" s="39"/>
      <c r="AI254" s="39"/>
      <c r="AJ254" s="39">
        <v>0</v>
      </c>
      <c r="AK254" s="39"/>
      <c r="AL254" s="39"/>
      <c r="AM254" s="39"/>
      <c r="AN254" s="39">
        <v>0</v>
      </c>
      <c r="AO254" s="39"/>
      <c r="AP254" s="39">
        <v>0</v>
      </c>
      <c r="AQ254" s="40"/>
      <c r="AR254" s="40"/>
      <c r="AS254" s="40"/>
    </row>
    <row r="255" spans="1:45" ht="19.5" customHeight="1" x14ac:dyDescent="0.2">
      <c r="D255" s="47" t="s">
        <v>101</v>
      </c>
      <c r="F255" s="48">
        <v>3</v>
      </c>
      <c r="G255" s="49"/>
      <c r="H255" s="49"/>
      <c r="I255" s="49"/>
      <c r="J255" s="48">
        <v>12</v>
      </c>
      <c r="K255" s="48">
        <v>1</v>
      </c>
      <c r="L255" s="48">
        <v>0</v>
      </c>
      <c r="M255" s="49"/>
      <c r="N255" s="48">
        <v>13</v>
      </c>
      <c r="O255" s="49"/>
      <c r="P255" s="49"/>
      <c r="Q255" s="49"/>
      <c r="R255" s="48">
        <v>1</v>
      </c>
      <c r="S255" s="48">
        <v>2</v>
      </c>
      <c r="T255" s="48">
        <v>5</v>
      </c>
      <c r="U255" s="48">
        <v>0</v>
      </c>
      <c r="V255" s="48">
        <v>0</v>
      </c>
      <c r="W255" s="49"/>
      <c r="X255" s="48">
        <v>0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6</v>
      </c>
      <c r="AE255" s="49"/>
      <c r="AF255" s="48">
        <v>14</v>
      </c>
      <c r="AG255" s="49"/>
      <c r="AH255" s="49"/>
      <c r="AI255" s="49"/>
      <c r="AJ255" s="48">
        <v>2</v>
      </c>
      <c r="AK255" s="49"/>
      <c r="AL255" s="49"/>
      <c r="AM255" s="49"/>
      <c r="AN255" s="48">
        <v>0</v>
      </c>
      <c r="AO255" s="49"/>
      <c r="AP255" s="48">
        <v>0</v>
      </c>
      <c r="AQ255" s="40"/>
      <c r="AR255" s="40"/>
      <c r="AS255" s="40"/>
    </row>
    <row r="256" spans="1:45" ht="20.100000000000001" customHeight="1" x14ac:dyDescent="0.2">
      <c r="D256" s="2" t="s">
        <v>116</v>
      </c>
      <c r="F256" s="39">
        <v>15</v>
      </c>
      <c r="G256" s="39"/>
      <c r="H256" s="39"/>
      <c r="I256" s="39"/>
      <c r="J256" s="39">
        <v>18</v>
      </c>
      <c r="K256" s="39">
        <v>1</v>
      </c>
      <c r="L256" s="39">
        <v>0</v>
      </c>
      <c r="M256" s="39"/>
      <c r="N256" s="39">
        <v>19</v>
      </c>
      <c r="O256" s="39"/>
      <c r="P256" s="39"/>
      <c r="Q256" s="39"/>
      <c r="R256" s="39">
        <v>0</v>
      </c>
      <c r="S256" s="39">
        <v>16</v>
      </c>
      <c r="T256" s="39">
        <v>0</v>
      </c>
      <c r="U256" s="39">
        <v>0</v>
      </c>
      <c r="V256" s="39">
        <v>1</v>
      </c>
      <c r="W256" s="39"/>
      <c r="X256" s="39">
        <v>1</v>
      </c>
      <c r="Y256" s="39">
        <v>0</v>
      </c>
      <c r="Z256" s="39">
        <v>4</v>
      </c>
      <c r="AA256" s="39">
        <v>1</v>
      </c>
      <c r="AB256" s="39">
        <v>0</v>
      </c>
      <c r="AC256" s="39">
        <v>0</v>
      </c>
      <c r="AD256" s="39">
        <v>0</v>
      </c>
      <c r="AE256" s="39"/>
      <c r="AF256" s="39">
        <v>23</v>
      </c>
      <c r="AG256" s="39"/>
      <c r="AH256" s="39"/>
      <c r="AI256" s="39"/>
      <c r="AJ256" s="39">
        <v>11</v>
      </c>
      <c r="AK256" s="39"/>
      <c r="AL256" s="39"/>
      <c r="AM256" s="39"/>
      <c r="AN256" s="39">
        <v>0</v>
      </c>
      <c r="AO256" s="39"/>
      <c r="AP256" s="39">
        <v>0</v>
      </c>
      <c r="AQ256" s="40"/>
      <c r="AR256" s="40"/>
      <c r="AS256" s="40"/>
    </row>
    <row r="257" spans="1:45" ht="19.5" customHeight="1" x14ac:dyDescent="0.2">
      <c r="D257" s="47" t="s">
        <v>103</v>
      </c>
      <c r="F257" s="48">
        <v>10</v>
      </c>
      <c r="G257" s="49"/>
      <c r="H257" s="49"/>
      <c r="I257" s="49"/>
      <c r="J257" s="48">
        <v>18</v>
      </c>
      <c r="K257" s="48">
        <v>2</v>
      </c>
      <c r="L257" s="48">
        <v>0</v>
      </c>
      <c r="M257" s="49"/>
      <c r="N257" s="48">
        <v>20</v>
      </c>
      <c r="O257" s="49"/>
      <c r="P257" s="49"/>
      <c r="Q257" s="49"/>
      <c r="R257" s="48">
        <v>0</v>
      </c>
      <c r="S257" s="48">
        <v>5</v>
      </c>
      <c r="T257" s="48">
        <v>6</v>
      </c>
      <c r="U257" s="48">
        <v>0</v>
      </c>
      <c r="V257" s="48">
        <v>0</v>
      </c>
      <c r="W257" s="49"/>
      <c r="X257" s="48">
        <v>1</v>
      </c>
      <c r="Y257" s="48">
        <v>0</v>
      </c>
      <c r="Z257" s="48">
        <v>1</v>
      </c>
      <c r="AA257" s="48">
        <v>2</v>
      </c>
      <c r="AB257" s="48">
        <v>0</v>
      </c>
      <c r="AC257" s="48">
        <v>1</v>
      </c>
      <c r="AD257" s="48">
        <v>0</v>
      </c>
      <c r="AE257" s="49"/>
      <c r="AF257" s="48">
        <v>16</v>
      </c>
      <c r="AG257" s="49"/>
      <c r="AH257" s="49"/>
      <c r="AI257" s="49"/>
      <c r="AJ257" s="48">
        <v>14</v>
      </c>
      <c r="AK257" s="49"/>
      <c r="AL257" s="49"/>
      <c r="AM257" s="49"/>
      <c r="AN257" s="48">
        <v>0</v>
      </c>
      <c r="AO257" s="49"/>
      <c r="AP257" s="48">
        <v>0</v>
      </c>
      <c r="AQ257" s="40"/>
      <c r="AR257" s="40"/>
      <c r="AS257" s="40"/>
    </row>
    <row r="258" spans="1:45" ht="20.100000000000001" customHeight="1" x14ac:dyDescent="0.2">
      <c r="D258" s="2" t="s">
        <v>104</v>
      </c>
      <c r="F258" s="39">
        <v>2</v>
      </c>
      <c r="G258" s="39"/>
      <c r="H258" s="39"/>
      <c r="I258" s="39"/>
      <c r="J258" s="39">
        <v>8</v>
      </c>
      <c r="K258" s="39">
        <v>1</v>
      </c>
      <c r="L258" s="39">
        <v>0</v>
      </c>
      <c r="M258" s="39"/>
      <c r="N258" s="39">
        <v>9</v>
      </c>
      <c r="O258" s="39"/>
      <c r="P258" s="39"/>
      <c r="Q258" s="39"/>
      <c r="R258" s="39">
        <v>0</v>
      </c>
      <c r="S258" s="39">
        <v>0</v>
      </c>
      <c r="T258" s="39">
        <v>4</v>
      </c>
      <c r="U258" s="39">
        <v>0</v>
      </c>
      <c r="V258" s="39">
        <v>1</v>
      </c>
      <c r="W258" s="39"/>
      <c r="X258" s="39">
        <v>1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2</v>
      </c>
      <c r="AE258" s="39"/>
      <c r="AF258" s="39">
        <v>8</v>
      </c>
      <c r="AG258" s="39"/>
      <c r="AH258" s="39"/>
      <c r="AI258" s="39"/>
      <c r="AJ258" s="39">
        <v>3</v>
      </c>
      <c r="AK258" s="39"/>
      <c r="AL258" s="39"/>
      <c r="AM258" s="39"/>
      <c r="AN258" s="39">
        <v>0</v>
      </c>
      <c r="AO258" s="39"/>
      <c r="AP258" s="39">
        <v>0</v>
      </c>
      <c r="AQ258" s="40"/>
      <c r="AR258" s="40"/>
      <c r="AS258" s="40"/>
    </row>
    <row r="259" spans="1:45" ht="19.5" customHeight="1" x14ac:dyDescent="0.2">
      <c r="D259" s="47" t="s">
        <v>117</v>
      </c>
      <c r="F259" s="48">
        <v>19</v>
      </c>
      <c r="G259" s="49"/>
      <c r="H259" s="49"/>
      <c r="I259" s="49"/>
      <c r="J259" s="48">
        <v>32</v>
      </c>
      <c r="K259" s="48">
        <v>0</v>
      </c>
      <c r="L259" s="48">
        <v>3</v>
      </c>
      <c r="M259" s="49"/>
      <c r="N259" s="48">
        <v>35</v>
      </c>
      <c r="O259" s="49"/>
      <c r="P259" s="49"/>
      <c r="Q259" s="49"/>
      <c r="R259" s="48">
        <v>0</v>
      </c>
      <c r="S259" s="48">
        <v>0</v>
      </c>
      <c r="T259" s="48">
        <v>9</v>
      </c>
      <c r="U259" s="48">
        <v>0</v>
      </c>
      <c r="V259" s="48">
        <v>0</v>
      </c>
      <c r="W259" s="49"/>
      <c r="X259" s="48">
        <v>6</v>
      </c>
      <c r="Y259" s="48">
        <v>1</v>
      </c>
      <c r="Z259" s="48">
        <v>5</v>
      </c>
      <c r="AA259" s="48">
        <v>7</v>
      </c>
      <c r="AB259" s="48">
        <v>0</v>
      </c>
      <c r="AC259" s="48">
        <v>1</v>
      </c>
      <c r="AD259" s="48">
        <v>5</v>
      </c>
      <c r="AE259" s="49"/>
      <c r="AF259" s="48">
        <v>34</v>
      </c>
      <c r="AG259" s="49"/>
      <c r="AH259" s="49"/>
      <c r="AI259" s="49"/>
      <c r="AJ259" s="48">
        <v>20</v>
      </c>
      <c r="AK259" s="49"/>
      <c r="AL259" s="49"/>
      <c r="AM259" s="49"/>
      <c r="AN259" s="48">
        <v>0</v>
      </c>
      <c r="AO259" s="49"/>
      <c r="AP259" s="48">
        <v>0</v>
      </c>
      <c r="AQ259" s="40"/>
      <c r="AR259" s="40"/>
      <c r="AS259" s="40"/>
    </row>
    <row r="260" spans="1:45" ht="20.100000000000001" customHeight="1" x14ac:dyDescent="0.2">
      <c r="D260" s="2" t="s">
        <v>156</v>
      </c>
      <c r="F260" s="39">
        <v>7</v>
      </c>
      <c r="G260" s="39"/>
      <c r="H260" s="39"/>
      <c r="I260" s="39"/>
      <c r="J260" s="39">
        <v>31</v>
      </c>
      <c r="K260" s="39">
        <v>0</v>
      </c>
      <c r="L260" s="39">
        <v>1</v>
      </c>
      <c r="M260" s="39"/>
      <c r="N260" s="39">
        <v>32</v>
      </c>
      <c r="O260" s="39"/>
      <c r="P260" s="39"/>
      <c r="Q260" s="39"/>
      <c r="R260" s="39">
        <v>0</v>
      </c>
      <c r="S260" s="39">
        <v>2</v>
      </c>
      <c r="T260" s="39">
        <v>11</v>
      </c>
      <c r="U260" s="39">
        <v>0</v>
      </c>
      <c r="V260" s="39">
        <v>0</v>
      </c>
      <c r="W260" s="39"/>
      <c r="X260" s="39">
        <v>8</v>
      </c>
      <c r="Y260" s="39">
        <v>1</v>
      </c>
      <c r="Z260" s="39">
        <v>4</v>
      </c>
      <c r="AA260" s="39">
        <v>3</v>
      </c>
      <c r="AB260" s="39">
        <v>1</v>
      </c>
      <c r="AC260" s="39">
        <v>0</v>
      </c>
      <c r="AD260" s="39">
        <v>2</v>
      </c>
      <c r="AE260" s="39"/>
      <c r="AF260" s="39">
        <v>32</v>
      </c>
      <c r="AG260" s="39"/>
      <c r="AH260" s="39"/>
      <c r="AI260" s="39"/>
      <c r="AJ260" s="39">
        <v>7</v>
      </c>
      <c r="AK260" s="39"/>
      <c r="AL260" s="39"/>
      <c r="AM260" s="39"/>
      <c r="AN260" s="39">
        <v>0</v>
      </c>
      <c r="AO260" s="39"/>
      <c r="AP260" s="39">
        <v>0</v>
      </c>
      <c r="AQ260" s="40"/>
      <c r="AR260" s="40"/>
      <c r="AS260" s="40"/>
    </row>
    <row r="261" spans="1:45" ht="19.5" customHeight="1" x14ac:dyDescent="0.2">
      <c r="D261" s="47" t="s">
        <v>185</v>
      </c>
      <c r="F261" s="48">
        <v>4</v>
      </c>
      <c r="G261" s="49"/>
      <c r="H261" s="49"/>
      <c r="I261" s="49"/>
      <c r="J261" s="48">
        <v>31</v>
      </c>
      <c r="K261" s="48">
        <v>1</v>
      </c>
      <c r="L261" s="48">
        <v>2</v>
      </c>
      <c r="M261" s="49"/>
      <c r="N261" s="48">
        <v>34</v>
      </c>
      <c r="O261" s="49"/>
      <c r="P261" s="49"/>
      <c r="Q261" s="49"/>
      <c r="R261" s="48">
        <v>0</v>
      </c>
      <c r="S261" s="48">
        <v>18</v>
      </c>
      <c r="T261" s="48">
        <v>6</v>
      </c>
      <c r="U261" s="48">
        <v>1</v>
      </c>
      <c r="V261" s="48">
        <v>0</v>
      </c>
      <c r="W261" s="49"/>
      <c r="X261" s="48">
        <v>5</v>
      </c>
      <c r="Y261" s="48">
        <v>0</v>
      </c>
      <c r="Z261" s="48">
        <v>2</v>
      </c>
      <c r="AA261" s="48">
        <v>0</v>
      </c>
      <c r="AB261" s="48">
        <v>0</v>
      </c>
      <c r="AC261" s="48">
        <v>0</v>
      </c>
      <c r="AD261" s="48">
        <v>1</v>
      </c>
      <c r="AE261" s="49"/>
      <c r="AF261" s="48">
        <v>33</v>
      </c>
      <c r="AG261" s="49"/>
      <c r="AH261" s="49"/>
      <c r="AI261" s="49"/>
      <c r="AJ261" s="48">
        <v>5</v>
      </c>
      <c r="AK261" s="49"/>
      <c r="AL261" s="49"/>
      <c r="AM261" s="49"/>
      <c r="AN261" s="48">
        <v>0</v>
      </c>
      <c r="AO261" s="49"/>
      <c r="AP261" s="48">
        <v>0</v>
      </c>
      <c r="AQ261" s="40"/>
      <c r="AR261" s="40"/>
      <c r="AS261" s="40"/>
    </row>
    <row r="262" spans="1:45" ht="20.100000000000001" customHeight="1" x14ac:dyDescent="0.2"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40"/>
      <c r="AR262" s="40"/>
      <c r="AS262" s="40"/>
    </row>
    <row r="263" spans="1:45" s="1" customFormat="1" ht="20.100000000000001" customHeight="1" x14ac:dyDescent="0.25">
      <c r="A263" s="3"/>
      <c r="B263" s="6"/>
      <c r="C263" s="51" t="s">
        <v>159</v>
      </c>
      <c r="D263" s="52"/>
      <c r="E263" s="5"/>
      <c r="F263" s="53">
        <v>113</v>
      </c>
      <c r="G263" s="54"/>
      <c r="H263" s="54"/>
      <c r="I263" s="54"/>
      <c r="J263" s="53">
        <v>264</v>
      </c>
      <c r="K263" s="53">
        <v>11</v>
      </c>
      <c r="L263" s="53">
        <v>7</v>
      </c>
      <c r="M263" s="54"/>
      <c r="N263" s="53">
        <v>282</v>
      </c>
      <c r="O263" s="54"/>
      <c r="P263" s="54"/>
      <c r="Q263" s="54"/>
      <c r="R263" s="53">
        <v>1</v>
      </c>
      <c r="S263" s="53">
        <v>59</v>
      </c>
      <c r="T263" s="53">
        <v>79</v>
      </c>
      <c r="U263" s="53">
        <v>2</v>
      </c>
      <c r="V263" s="53">
        <v>3</v>
      </c>
      <c r="W263" s="54"/>
      <c r="X263" s="53">
        <v>42</v>
      </c>
      <c r="Y263" s="53">
        <v>4</v>
      </c>
      <c r="Z263" s="53">
        <v>25</v>
      </c>
      <c r="AA263" s="53">
        <v>32</v>
      </c>
      <c r="AB263" s="53">
        <v>1</v>
      </c>
      <c r="AC263" s="53">
        <v>2</v>
      </c>
      <c r="AD263" s="53">
        <v>31</v>
      </c>
      <c r="AE263" s="54"/>
      <c r="AF263" s="53">
        <v>281</v>
      </c>
      <c r="AG263" s="54"/>
      <c r="AH263" s="54"/>
      <c r="AI263" s="54"/>
      <c r="AJ263" s="53">
        <v>114</v>
      </c>
      <c r="AK263" s="54"/>
      <c r="AL263" s="54"/>
      <c r="AM263" s="54"/>
      <c r="AN263" s="53">
        <v>0</v>
      </c>
      <c r="AO263" s="54"/>
      <c r="AP263" s="53">
        <v>0</v>
      </c>
      <c r="AQ263" s="40"/>
      <c r="AR263" s="40"/>
      <c r="AS263" s="40"/>
    </row>
    <row r="264" spans="1:45" s="1" customFormat="1" ht="20.100000000000001" customHeight="1" x14ac:dyDescent="0.2">
      <c r="A264" s="3"/>
      <c r="B264" s="6"/>
      <c r="C264" s="3"/>
      <c r="D264" s="3"/>
      <c r="E264" s="5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</row>
    <row r="265" spans="1:45" s="1" customFormat="1" ht="20.100000000000001" customHeight="1" x14ac:dyDescent="0.25">
      <c r="A265" s="3"/>
      <c r="B265" s="57" t="s">
        <v>186</v>
      </c>
      <c r="C265" s="58"/>
      <c r="D265" s="58"/>
      <c r="E265" s="5"/>
      <c r="F265" s="59">
        <v>113</v>
      </c>
      <c r="G265" s="54"/>
      <c r="H265" s="54"/>
      <c r="I265" s="54"/>
      <c r="J265" s="59">
        <v>264</v>
      </c>
      <c r="K265" s="59">
        <v>11</v>
      </c>
      <c r="L265" s="59">
        <v>7</v>
      </c>
      <c r="M265" s="54"/>
      <c r="N265" s="59">
        <v>282</v>
      </c>
      <c r="O265" s="54"/>
      <c r="P265" s="54"/>
      <c r="Q265" s="54"/>
      <c r="R265" s="59">
        <v>1</v>
      </c>
      <c r="S265" s="59">
        <v>59</v>
      </c>
      <c r="T265" s="59">
        <v>79</v>
      </c>
      <c r="U265" s="59">
        <v>2</v>
      </c>
      <c r="V265" s="59">
        <v>3</v>
      </c>
      <c r="W265" s="54"/>
      <c r="X265" s="59">
        <v>42</v>
      </c>
      <c r="Y265" s="59">
        <v>4</v>
      </c>
      <c r="Z265" s="59">
        <v>25</v>
      </c>
      <c r="AA265" s="59">
        <v>32</v>
      </c>
      <c r="AB265" s="59">
        <v>1</v>
      </c>
      <c r="AC265" s="59">
        <v>2</v>
      </c>
      <c r="AD265" s="59">
        <v>31</v>
      </c>
      <c r="AE265" s="54"/>
      <c r="AF265" s="59">
        <v>281</v>
      </c>
      <c r="AG265" s="54"/>
      <c r="AH265" s="54"/>
      <c r="AI265" s="54"/>
      <c r="AJ265" s="59">
        <v>114</v>
      </c>
      <c r="AK265" s="54"/>
      <c r="AL265" s="54"/>
      <c r="AM265" s="54"/>
      <c r="AN265" s="59">
        <v>0</v>
      </c>
      <c r="AO265" s="54"/>
      <c r="AP265" s="59">
        <v>0</v>
      </c>
      <c r="AQ265" s="40"/>
      <c r="AR265" s="40"/>
      <c r="AS265" s="40"/>
    </row>
    <row r="266" spans="1:45" ht="20.100000000000001" customHeight="1" x14ac:dyDescent="0.2"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40"/>
      <c r="AR266" s="40"/>
      <c r="AS266" s="40"/>
    </row>
    <row r="267" spans="1:45" ht="20.100000000000001" customHeight="1" x14ac:dyDescent="0.2">
      <c r="B267" s="6" t="s">
        <v>187</v>
      </c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40"/>
      <c r="AR267" s="40"/>
      <c r="AS267" s="40"/>
    </row>
    <row r="268" spans="1:45" ht="20.100000000000001" customHeight="1" x14ac:dyDescent="0.2">
      <c r="C268" s="3" t="s">
        <v>95</v>
      </c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40"/>
      <c r="AR268" s="40"/>
      <c r="AS268" s="40"/>
    </row>
    <row r="269" spans="1:45" ht="20.100000000000001" customHeight="1" x14ac:dyDescent="0.2">
      <c r="D269" s="2" t="s">
        <v>96</v>
      </c>
      <c r="F269" s="39">
        <v>1</v>
      </c>
      <c r="G269" s="39"/>
      <c r="H269" s="39"/>
      <c r="I269" s="39"/>
      <c r="J269" s="39">
        <v>0</v>
      </c>
      <c r="K269" s="39">
        <v>0</v>
      </c>
      <c r="L269" s="39">
        <v>1</v>
      </c>
      <c r="M269" s="39"/>
      <c r="N269" s="39">
        <v>1</v>
      </c>
      <c r="O269" s="39"/>
      <c r="P269" s="39"/>
      <c r="Q269" s="39"/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/>
      <c r="X269" s="39">
        <v>0</v>
      </c>
      <c r="Y269" s="39">
        <v>1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/>
      <c r="AF269" s="39">
        <v>1</v>
      </c>
      <c r="AG269" s="39"/>
      <c r="AH269" s="39"/>
      <c r="AI269" s="39"/>
      <c r="AJ269" s="39">
        <v>1</v>
      </c>
      <c r="AK269" s="39"/>
      <c r="AL269" s="39"/>
      <c r="AM269" s="39"/>
      <c r="AN269" s="39">
        <v>0</v>
      </c>
      <c r="AO269" s="39"/>
      <c r="AP269" s="39">
        <v>0</v>
      </c>
      <c r="AQ269" s="40"/>
      <c r="AR269" s="40"/>
      <c r="AS269" s="40"/>
    </row>
    <row r="270" spans="1:45" ht="19.5" customHeight="1" x14ac:dyDescent="0.2">
      <c r="D270" s="47" t="s">
        <v>97</v>
      </c>
      <c r="F270" s="48">
        <v>6</v>
      </c>
      <c r="G270" s="49"/>
      <c r="H270" s="49"/>
      <c r="I270" s="49"/>
      <c r="J270" s="48">
        <v>0</v>
      </c>
      <c r="K270" s="48">
        <v>0</v>
      </c>
      <c r="L270" s="48">
        <v>0</v>
      </c>
      <c r="M270" s="49"/>
      <c r="N270" s="48">
        <v>0</v>
      </c>
      <c r="O270" s="49"/>
      <c r="P270" s="49"/>
      <c r="Q270" s="49"/>
      <c r="R270" s="48">
        <v>0</v>
      </c>
      <c r="S270" s="48">
        <v>0</v>
      </c>
      <c r="T270" s="48">
        <v>0</v>
      </c>
      <c r="U270" s="48">
        <v>0</v>
      </c>
      <c r="V270" s="48">
        <v>0</v>
      </c>
      <c r="W270" s="49"/>
      <c r="X270" s="48">
        <v>2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9"/>
      <c r="AF270" s="48">
        <v>2</v>
      </c>
      <c r="AG270" s="49"/>
      <c r="AH270" s="49"/>
      <c r="AI270" s="49"/>
      <c r="AJ270" s="48">
        <v>4</v>
      </c>
      <c r="AK270" s="49"/>
      <c r="AL270" s="49"/>
      <c r="AM270" s="49"/>
      <c r="AN270" s="48">
        <v>0</v>
      </c>
      <c r="AO270" s="49"/>
      <c r="AP270" s="48">
        <v>0</v>
      </c>
      <c r="AQ270" s="40"/>
      <c r="AR270" s="40"/>
      <c r="AS270" s="40"/>
    </row>
    <row r="271" spans="1:45" ht="20.100000000000001" customHeight="1" x14ac:dyDescent="0.2">
      <c r="D271" s="2" t="s">
        <v>113</v>
      </c>
      <c r="F271" s="39">
        <v>8</v>
      </c>
      <c r="G271" s="39"/>
      <c r="H271" s="39"/>
      <c r="I271" s="39"/>
      <c r="J271" s="39">
        <v>0</v>
      </c>
      <c r="K271" s="39">
        <v>0</v>
      </c>
      <c r="L271" s="39">
        <v>0</v>
      </c>
      <c r="M271" s="39"/>
      <c r="N271" s="39">
        <v>0</v>
      </c>
      <c r="O271" s="39"/>
      <c r="P271" s="39"/>
      <c r="Q271" s="39"/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39"/>
      <c r="X271" s="39">
        <v>1</v>
      </c>
      <c r="Y271" s="39">
        <v>0</v>
      </c>
      <c r="Z271" s="39">
        <v>0</v>
      </c>
      <c r="AA271" s="39">
        <v>2</v>
      </c>
      <c r="AB271" s="39">
        <v>0</v>
      </c>
      <c r="AC271" s="39">
        <v>0</v>
      </c>
      <c r="AD271" s="39">
        <v>0</v>
      </c>
      <c r="AE271" s="39"/>
      <c r="AF271" s="39">
        <v>3</v>
      </c>
      <c r="AG271" s="39"/>
      <c r="AH271" s="39"/>
      <c r="AI271" s="39"/>
      <c r="AJ271" s="39">
        <v>5</v>
      </c>
      <c r="AK271" s="39"/>
      <c r="AL271" s="39"/>
      <c r="AM271" s="39"/>
      <c r="AN271" s="39">
        <v>0</v>
      </c>
      <c r="AO271" s="39"/>
      <c r="AP271" s="39">
        <v>0</v>
      </c>
      <c r="AQ271" s="40"/>
      <c r="AR271" s="40"/>
      <c r="AS271" s="40"/>
    </row>
    <row r="272" spans="1:45" ht="19.5" customHeight="1" x14ac:dyDescent="0.2">
      <c r="D272" s="47" t="s">
        <v>99</v>
      </c>
      <c r="F272" s="48">
        <v>0</v>
      </c>
      <c r="G272" s="49"/>
      <c r="H272" s="49"/>
      <c r="I272" s="49"/>
      <c r="J272" s="48">
        <v>0</v>
      </c>
      <c r="K272" s="48">
        <v>0</v>
      </c>
      <c r="L272" s="48">
        <v>0</v>
      </c>
      <c r="M272" s="49"/>
      <c r="N272" s="48">
        <v>0</v>
      </c>
      <c r="O272" s="49"/>
      <c r="P272" s="49"/>
      <c r="Q272" s="49"/>
      <c r="R272" s="48">
        <v>0</v>
      </c>
      <c r="S272" s="48">
        <v>0</v>
      </c>
      <c r="T272" s="48">
        <v>0</v>
      </c>
      <c r="U272" s="48">
        <v>0</v>
      </c>
      <c r="V272" s="48">
        <v>0</v>
      </c>
      <c r="W272" s="49"/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9"/>
      <c r="AF272" s="48">
        <v>0</v>
      </c>
      <c r="AG272" s="49"/>
      <c r="AH272" s="49"/>
      <c r="AI272" s="49"/>
      <c r="AJ272" s="48">
        <v>0</v>
      </c>
      <c r="AK272" s="49"/>
      <c r="AL272" s="49"/>
      <c r="AM272" s="49"/>
      <c r="AN272" s="48">
        <v>0</v>
      </c>
      <c r="AO272" s="49"/>
      <c r="AP272" s="48">
        <v>0</v>
      </c>
      <c r="AQ272" s="40"/>
      <c r="AR272" s="40"/>
      <c r="AS272" s="40"/>
    </row>
    <row r="273" spans="1:45" ht="20.100000000000001" customHeight="1" x14ac:dyDescent="0.2">
      <c r="D273" s="2" t="s">
        <v>100</v>
      </c>
      <c r="F273" s="39">
        <v>0</v>
      </c>
      <c r="G273" s="39"/>
      <c r="H273" s="39"/>
      <c r="I273" s="39"/>
      <c r="J273" s="39">
        <v>0</v>
      </c>
      <c r="K273" s="39">
        <v>0</v>
      </c>
      <c r="L273" s="39">
        <v>0</v>
      </c>
      <c r="M273" s="39"/>
      <c r="N273" s="39">
        <v>0</v>
      </c>
      <c r="O273" s="39"/>
      <c r="P273" s="39"/>
      <c r="Q273" s="39"/>
      <c r="R273" s="39">
        <v>0</v>
      </c>
      <c r="S273" s="39">
        <v>0</v>
      </c>
      <c r="T273" s="39">
        <v>0</v>
      </c>
      <c r="U273" s="39">
        <v>0</v>
      </c>
      <c r="V273" s="39">
        <v>0</v>
      </c>
      <c r="W273" s="39"/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/>
      <c r="AF273" s="39">
        <v>0</v>
      </c>
      <c r="AG273" s="39"/>
      <c r="AH273" s="39"/>
      <c r="AI273" s="39"/>
      <c r="AJ273" s="39">
        <v>0</v>
      </c>
      <c r="AK273" s="39"/>
      <c r="AL273" s="39"/>
      <c r="AM273" s="39"/>
      <c r="AN273" s="39">
        <v>0</v>
      </c>
      <c r="AO273" s="39"/>
      <c r="AP273" s="39">
        <v>0</v>
      </c>
      <c r="AQ273" s="40"/>
      <c r="AR273" s="40"/>
      <c r="AS273" s="40"/>
    </row>
    <row r="274" spans="1:45" ht="20.100000000000001" customHeight="1" x14ac:dyDescent="0.2"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40"/>
      <c r="AR274" s="40"/>
      <c r="AS274" s="40"/>
    </row>
    <row r="275" spans="1:45" s="1" customFormat="1" ht="20.100000000000001" customHeight="1" x14ac:dyDescent="0.25">
      <c r="A275" s="3"/>
      <c r="B275" s="6"/>
      <c r="C275" s="51" t="s">
        <v>112</v>
      </c>
      <c r="D275" s="52"/>
      <c r="E275" s="5"/>
      <c r="F275" s="53">
        <v>15</v>
      </c>
      <c r="G275" s="54"/>
      <c r="H275" s="54"/>
      <c r="I275" s="54"/>
      <c r="J275" s="53">
        <v>0</v>
      </c>
      <c r="K275" s="53">
        <v>0</v>
      </c>
      <c r="L275" s="53">
        <v>1</v>
      </c>
      <c r="M275" s="54"/>
      <c r="N275" s="53">
        <v>1</v>
      </c>
      <c r="O275" s="54"/>
      <c r="P275" s="54"/>
      <c r="Q275" s="54"/>
      <c r="R275" s="53">
        <v>0</v>
      </c>
      <c r="S275" s="53">
        <v>0</v>
      </c>
      <c r="T275" s="53">
        <v>0</v>
      </c>
      <c r="U275" s="53">
        <v>0</v>
      </c>
      <c r="V275" s="53">
        <v>0</v>
      </c>
      <c r="W275" s="54"/>
      <c r="X275" s="53">
        <v>3</v>
      </c>
      <c r="Y275" s="53">
        <v>1</v>
      </c>
      <c r="Z275" s="53">
        <v>0</v>
      </c>
      <c r="AA275" s="53">
        <v>2</v>
      </c>
      <c r="AB275" s="53">
        <v>0</v>
      </c>
      <c r="AC275" s="53">
        <v>0</v>
      </c>
      <c r="AD275" s="53">
        <v>0</v>
      </c>
      <c r="AE275" s="54"/>
      <c r="AF275" s="53">
        <v>6</v>
      </c>
      <c r="AG275" s="54"/>
      <c r="AH275" s="54"/>
      <c r="AI275" s="54"/>
      <c r="AJ275" s="53">
        <v>10</v>
      </c>
      <c r="AK275" s="54"/>
      <c r="AL275" s="54"/>
      <c r="AM275" s="54"/>
      <c r="AN275" s="53">
        <v>0</v>
      </c>
      <c r="AO275" s="54"/>
      <c r="AP275" s="53">
        <v>0</v>
      </c>
      <c r="AQ275" s="40"/>
      <c r="AR275" s="40"/>
      <c r="AS275" s="40"/>
    </row>
    <row r="276" spans="1:45" ht="20.100000000000001" customHeight="1" x14ac:dyDescent="0.2"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40"/>
      <c r="AR276" s="40"/>
      <c r="AS276" s="40"/>
    </row>
    <row r="277" spans="1:45" ht="20.100000000000001" customHeight="1" x14ac:dyDescent="0.2">
      <c r="C277" s="3" t="s">
        <v>188</v>
      </c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40"/>
      <c r="AR277" s="40"/>
      <c r="AS277" s="40"/>
    </row>
    <row r="278" spans="1:45" ht="20.100000000000001" customHeight="1" x14ac:dyDescent="0.2">
      <c r="D278" s="2" t="s">
        <v>122</v>
      </c>
      <c r="F278" s="39">
        <v>52</v>
      </c>
      <c r="G278" s="39"/>
      <c r="H278" s="39"/>
      <c r="I278" s="39"/>
      <c r="J278" s="39">
        <v>375</v>
      </c>
      <c r="K278" s="39">
        <v>21</v>
      </c>
      <c r="L278" s="39">
        <v>4</v>
      </c>
      <c r="M278" s="39"/>
      <c r="N278" s="39">
        <v>400</v>
      </c>
      <c r="O278" s="39"/>
      <c r="P278" s="39"/>
      <c r="Q278" s="39"/>
      <c r="R278" s="39">
        <v>0</v>
      </c>
      <c r="S278" s="39">
        <v>0</v>
      </c>
      <c r="T278" s="39">
        <v>192</v>
      </c>
      <c r="U278" s="39">
        <v>2</v>
      </c>
      <c r="V278" s="39">
        <v>11</v>
      </c>
      <c r="W278" s="39"/>
      <c r="X278" s="39">
        <v>37</v>
      </c>
      <c r="Y278" s="39">
        <v>17</v>
      </c>
      <c r="Z278" s="39">
        <v>3</v>
      </c>
      <c r="AA278" s="39">
        <v>13</v>
      </c>
      <c r="AB278" s="39">
        <v>0</v>
      </c>
      <c r="AC278" s="39">
        <v>0</v>
      </c>
      <c r="AD278" s="39">
        <v>10</v>
      </c>
      <c r="AE278" s="39"/>
      <c r="AF278" s="39">
        <v>285</v>
      </c>
      <c r="AG278" s="39"/>
      <c r="AH278" s="39"/>
      <c r="AI278" s="39"/>
      <c r="AJ278" s="39">
        <v>167</v>
      </c>
      <c r="AK278" s="39"/>
      <c r="AL278" s="39"/>
      <c r="AM278" s="39"/>
      <c r="AN278" s="39">
        <v>0</v>
      </c>
      <c r="AO278" s="39"/>
      <c r="AP278" s="39">
        <v>0</v>
      </c>
      <c r="AQ278" s="40"/>
      <c r="AR278" s="40"/>
      <c r="AS278" s="40"/>
    </row>
    <row r="279" spans="1:45" ht="19.5" customHeight="1" x14ac:dyDescent="0.2">
      <c r="D279" s="47" t="s">
        <v>97</v>
      </c>
      <c r="F279" s="48">
        <v>122</v>
      </c>
      <c r="G279" s="49"/>
      <c r="H279" s="49"/>
      <c r="I279" s="49"/>
      <c r="J279" s="48">
        <v>373</v>
      </c>
      <c r="K279" s="48">
        <v>15</v>
      </c>
      <c r="L279" s="48">
        <v>2</v>
      </c>
      <c r="M279" s="49"/>
      <c r="N279" s="48">
        <v>390</v>
      </c>
      <c r="O279" s="49"/>
      <c r="P279" s="49"/>
      <c r="Q279" s="49"/>
      <c r="R279" s="48">
        <v>0</v>
      </c>
      <c r="S279" s="48">
        <v>21</v>
      </c>
      <c r="T279" s="48">
        <v>197</v>
      </c>
      <c r="U279" s="48">
        <v>0</v>
      </c>
      <c r="V279" s="48">
        <v>29</v>
      </c>
      <c r="W279" s="49"/>
      <c r="X279" s="48">
        <v>53</v>
      </c>
      <c r="Y279" s="48">
        <v>0</v>
      </c>
      <c r="Z279" s="48">
        <v>1</v>
      </c>
      <c r="AA279" s="48">
        <v>55</v>
      </c>
      <c r="AB279" s="48">
        <v>0</v>
      </c>
      <c r="AC279" s="48">
        <v>0</v>
      </c>
      <c r="AD279" s="48">
        <v>19</v>
      </c>
      <c r="AE279" s="49"/>
      <c r="AF279" s="48">
        <v>375</v>
      </c>
      <c r="AG279" s="49"/>
      <c r="AH279" s="49"/>
      <c r="AI279" s="49"/>
      <c r="AJ279" s="48">
        <v>137</v>
      </c>
      <c r="AK279" s="49"/>
      <c r="AL279" s="49"/>
      <c r="AM279" s="49"/>
      <c r="AN279" s="48">
        <v>0</v>
      </c>
      <c r="AO279" s="49"/>
      <c r="AP279" s="48">
        <v>0</v>
      </c>
      <c r="AQ279" s="40"/>
      <c r="AR279" s="40"/>
      <c r="AS279" s="40"/>
    </row>
    <row r="280" spans="1:45" ht="20.100000000000001" customHeight="1" x14ac:dyDescent="0.2">
      <c r="D280" s="2" t="s">
        <v>113</v>
      </c>
      <c r="F280" s="39">
        <v>157</v>
      </c>
      <c r="G280" s="39"/>
      <c r="H280" s="39"/>
      <c r="I280" s="39"/>
      <c r="J280" s="39">
        <v>375</v>
      </c>
      <c r="K280" s="39">
        <v>13</v>
      </c>
      <c r="L280" s="39">
        <v>0</v>
      </c>
      <c r="M280" s="39"/>
      <c r="N280" s="39">
        <v>388</v>
      </c>
      <c r="O280" s="39"/>
      <c r="P280" s="39"/>
      <c r="Q280" s="39"/>
      <c r="R280" s="39">
        <v>0</v>
      </c>
      <c r="S280" s="39">
        <v>2</v>
      </c>
      <c r="T280" s="39">
        <v>195</v>
      </c>
      <c r="U280" s="39">
        <v>20</v>
      </c>
      <c r="V280" s="39">
        <v>21</v>
      </c>
      <c r="W280" s="39"/>
      <c r="X280" s="39">
        <v>48</v>
      </c>
      <c r="Y280" s="39">
        <v>6</v>
      </c>
      <c r="Z280" s="39">
        <v>4</v>
      </c>
      <c r="AA280" s="39">
        <v>55</v>
      </c>
      <c r="AB280" s="39">
        <v>0</v>
      </c>
      <c r="AC280" s="39">
        <v>0</v>
      </c>
      <c r="AD280" s="39">
        <v>40</v>
      </c>
      <c r="AE280" s="39"/>
      <c r="AF280" s="39">
        <v>391</v>
      </c>
      <c r="AG280" s="39"/>
      <c r="AH280" s="39"/>
      <c r="AI280" s="39"/>
      <c r="AJ280" s="39">
        <v>154</v>
      </c>
      <c r="AK280" s="39"/>
      <c r="AL280" s="39"/>
      <c r="AM280" s="39"/>
      <c r="AN280" s="39">
        <v>0</v>
      </c>
      <c r="AO280" s="39"/>
      <c r="AP280" s="39">
        <v>0</v>
      </c>
      <c r="AQ280" s="40"/>
      <c r="AR280" s="40"/>
      <c r="AS280" s="40"/>
    </row>
    <row r="281" spans="1:45" ht="19.5" customHeight="1" x14ac:dyDescent="0.2">
      <c r="D281" s="47" t="s">
        <v>99</v>
      </c>
      <c r="F281" s="48">
        <v>164</v>
      </c>
      <c r="G281" s="49"/>
      <c r="H281" s="49"/>
      <c r="I281" s="49"/>
      <c r="J281" s="48">
        <v>377</v>
      </c>
      <c r="K281" s="48">
        <v>9</v>
      </c>
      <c r="L281" s="48">
        <v>3</v>
      </c>
      <c r="M281" s="49"/>
      <c r="N281" s="48">
        <v>389</v>
      </c>
      <c r="O281" s="49"/>
      <c r="P281" s="49"/>
      <c r="Q281" s="49"/>
      <c r="R281" s="48">
        <v>0</v>
      </c>
      <c r="S281" s="48">
        <v>4</v>
      </c>
      <c r="T281" s="48">
        <v>103</v>
      </c>
      <c r="U281" s="48">
        <v>0</v>
      </c>
      <c r="V281" s="48">
        <v>44</v>
      </c>
      <c r="W281" s="49"/>
      <c r="X281" s="48">
        <v>74</v>
      </c>
      <c r="Y281" s="48">
        <v>0</v>
      </c>
      <c r="Z281" s="48">
        <v>4</v>
      </c>
      <c r="AA281" s="48">
        <v>73</v>
      </c>
      <c r="AB281" s="48">
        <v>0</v>
      </c>
      <c r="AC281" s="48">
        <v>0</v>
      </c>
      <c r="AD281" s="48">
        <v>54</v>
      </c>
      <c r="AE281" s="49"/>
      <c r="AF281" s="48">
        <v>356</v>
      </c>
      <c r="AG281" s="49"/>
      <c r="AH281" s="49"/>
      <c r="AI281" s="49"/>
      <c r="AJ281" s="48">
        <v>197</v>
      </c>
      <c r="AK281" s="49"/>
      <c r="AL281" s="49"/>
      <c r="AM281" s="49"/>
      <c r="AN281" s="48">
        <v>0</v>
      </c>
      <c r="AO281" s="49"/>
      <c r="AP281" s="48">
        <v>0</v>
      </c>
      <c r="AQ281" s="40"/>
      <c r="AR281" s="40"/>
      <c r="AS281" s="40"/>
    </row>
    <row r="282" spans="1:45" ht="20.100000000000001" customHeight="1" x14ac:dyDescent="0.2">
      <c r="D282" s="2" t="s">
        <v>114</v>
      </c>
      <c r="F282" s="39">
        <v>66</v>
      </c>
      <c r="G282" s="39"/>
      <c r="H282" s="39"/>
      <c r="I282" s="39"/>
      <c r="J282" s="39">
        <v>376</v>
      </c>
      <c r="K282" s="39">
        <v>14</v>
      </c>
      <c r="L282" s="39">
        <v>6</v>
      </c>
      <c r="M282" s="39"/>
      <c r="N282" s="39">
        <v>396</v>
      </c>
      <c r="O282" s="39"/>
      <c r="P282" s="39"/>
      <c r="Q282" s="39"/>
      <c r="R282" s="39">
        <v>0</v>
      </c>
      <c r="S282" s="39">
        <v>14</v>
      </c>
      <c r="T282" s="39">
        <v>312</v>
      </c>
      <c r="U282" s="39">
        <v>0</v>
      </c>
      <c r="V282" s="39">
        <v>7</v>
      </c>
      <c r="W282" s="39"/>
      <c r="X282" s="39">
        <v>19</v>
      </c>
      <c r="Y282" s="39">
        <v>5</v>
      </c>
      <c r="Z282" s="39">
        <v>1</v>
      </c>
      <c r="AA282" s="39">
        <v>23</v>
      </c>
      <c r="AB282" s="39">
        <v>0</v>
      </c>
      <c r="AC282" s="39">
        <v>0</v>
      </c>
      <c r="AD282" s="39">
        <v>11</v>
      </c>
      <c r="AE282" s="39"/>
      <c r="AF282" s="39">
        <v>392</v>
      </c>
      <c r="AG282" s="39"/>
      <c r="AH282" s="39"/>
      <c r="AI282" s="39"/>
      <c r="AJ282" s="39">
        <v>70</v>
      </c>
      <c r="AK282" s="39"/>
      <c r="AL282" s="39"/>
      <c r="AM282" s="39"/>
      <c r="AN282" s="39">
        <v>0</v>
      </c>
      <c r="AO282" s="39"/>
      <c r="AP282" s="39">
        <v>0</v>
      </c>
      <c r="AQ282" s="40"/>
      <c r="AR282" s="40"/>
      <c r="AS282" s="40"/>
    </row>
    <row r="283" spans="1:45" ht="19.5" customHeight="1" x14ac:dyDescent="0.2">
      <c r="D283" s="47" t="s">
        <v>101</v>
      </c>
      <c r="F283" s="48">
        <v>166</v>
      </c>
      <c r="G283" s="49"/>
      <c r="H283" s="49"/>
      <c r="I283" s="49"/>
      <c r="J283" s="48">
        <v>374</v>
      </c>
      <c r="K283" s="48">
        <v>10</v>
      </c>
      <c r="L283" s="48">
        <v>2</v>
      </c>
      <c r="M283" s="49"/>
      <c r="N283" s="48">
        <v>386</v>
      </c>
      <c r="O283" s="49"/>
      <c r="P283" s="49"/>
      <c r="Q283" s="49"/>
      <c r="R283" s="48">
        <v>0</v>
      </c>
      <c r="S283" s="48">
        <v>7</v>
      </c>
      <c r="T283" s="48">
        <v>140</v>
      </c>
      <c r="U283" s="48">
        <v>0</v>
      </c>
      <c r="V283" s="48">
        <v>40</v>
      </c>
      <c r="W283" s="49"/>
      <c r="X283" s="48">
        <v>74</v>
      </c>
      <c r="Y283" s="48">
        <v>7</v>
      </c>
      <c r="Z283" s="48">
        <v>7</v>
      </c>
      <c r="AA283" s="48">
        <v>68</v>
      </c>
      <c r="AB283" s="48">
        <v>0</v>
      </c>
      <c r="AC283" s="48">
        <v>0</v>
      </c>
      <c r="AD283" s="48">
        <v>34</v>
      </c>
      <c r="AE283" s="49"/>
      <c r="AF283" s="48">
        <v>377</v>
      </c>
      <c r="AG283" s="49"/>
      <c r="AH283" s="49"/>
      <c r="AI283" s="49"/>
      <c r="AJ283" s="48">
        <v>175</v>
      </c>
      <c r="AK283" s="49"/>
      <c r="AL283" s="49"/>
      <c r="AM283" s="49"/>
      <c r="AN283" s="48">
        <v>0</v>
      </c>
      <c r="AO283" s="49"/>
      <c r="AP283" s="48">
        <v>0</v>
      </c>
      <c r="AQ283" s="40"/>
      <c r="AR283" s="40"/>
      <c r="AS283" s="40"/>
    </row>
    <row r="284" spans="1:45" ht="20.100000000000001" customHeight="1" x14ac:dyDescent="0.2"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40"/>
      <c r="AR284" s="40"/>
      <c r="AS284" s="40"/>
    </row>
    <row r="285" spans="1:45" s="1" customFormat="1" ht="20.100000000000001" customHeight="1" x14ac:dyDescent="0.25">
      <c r="A285" s="3"/>
      <c r="B285" s="6"/>
      <c r="C285" s="51" t="s">
        <v>189</v>
      </c>
      <c r="D285" s="52"/>
      <c r="E285" s="5"/>
      <c r="F285" s="53">
        <v>727</v>
      </c>
      <c r="G285" s="54"/>
      <c r="H285" s="54"/>
      <c r="I285" s="54"/>
      <c r="J285" s="53">
        <v>2250</v>
      </c>
      <c r="K285" s="53">
        <v>82</v>
      </c>
      <c r="L285" s="53">
        <v>17</v>
      </c>
      <c r="M285" s="54"/>
      <c r="N285" s="53">
        <v>2349</v>
      </c>
      <c r="O285" s="54"/>
      <c r="P285" s="54"/>
      <c r="Q285" s="54"/>
      <c r="R285" s="53">
        <v>0</v>
      </c>
      <c r="S285" s="53">
        <v>48</v>
      </c>
      <c r="T285" s="53">
        <v>1139</v>
      </c>
      <c r="U285" s="53">
        <v>22</v>
      </c>
      <c r="V285" s="53">
        <v>152</v>
      </c>
      <c r="W285" s="54"/>
      <c r="X285" s="53">
        <v>305</v>
      </c>
      <c r="Y285" s="53">
        <v>35</v>
      </c>
      <c r="Z285" s="53">
        <v>20</v>
      </c>
      <c r="AA285" s="53">
        <v>287</v>
      </c>
      <c r="AB285" s="53">
        <v>0</v>
      </c>
      <c r="AC285" s="53">
        <v>0</v>
      </c>
      <c r="AD285" s="53">
        <v>168</v>
      </c>
      <c r="AE285" s="54"/>
      <c r="AF285" s="53">
        <v>2176</v>
      </c>
      <c r="AG285" s="54"/>
      <c r="AH285" s="54"/>
      <c r="AI285" s="54"/>
      <c r="AJ285" s="53">
        <v>900</v>
      </c>
      <c r="AK285" s="54"/>
      <c r="AL285" s="54"/>
      <c r="AM285" s="54"/>
      <c r="AN285" s="53">
        <v>0</v>
      </c>
      <c r="AO285" s="54"/>
      <c r="AP285" s="53">
        <v>0</v>
      </c>
      <c r="AQ285" s="40"/>
      <c r="AR285" s="40"/>
      <c r="AS285" s="40"/>
    </row>
    <row r="286" spans="1:45" ht="20.100000000000001" customHeight="1" x14ac:dyDescent="0.2"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40"/>
      <c r="AR286" s="40"/>
      <c r="AS286" s="40"/>
    </row>
    <row r="287" spans="1:45" ht="20.100000000000001" customHeight="1" x14ac:dyDescent="0.2">
      <c r="C287" s="3" t="s">
        <v>130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40"/>
      <c r="AR287" s="40"/>
      <c r="AS287" s="40"/>
    </row>
    <row r="288" spans="1:45" ht="20.100000000000001" customHeight="1" x14ac:dyDescent="0.2">
      <c r="D288" s="2" t="s">
        <v>122</v>
      </c>
      <c r="F288" s="39">
        <v>553</v>
      </c>
      <c r="G288" s="39"/>
      <c r="H288" s="39"/>
      <c r="I288" s="39"/>
      <c r="J288" s="39">
        <v>1493</v>
      </c>
      <c r="K288" s="39">
        <v>4</v>
      </c>
      <c r="L288" s="39">
        <v>5</v>
      </c>
      <c r="M288" s="39"/>
      <c r="N288" s="39">
        <v>1502</v>
      </c>
      <c r="O288" s="39"/>
      <c r="P288" s="39"/>
      <c r="Q288" s="39"/>
      <c r="R288" s="39">
        <v>0</v>
      </c>
      <c r="S288" s="39">
        <v>5</v>
      </c>
      <c r="T288" s="39">
        <v>321</v>
      </c>
      <c r="U288" s="39">
        <v>137</v>
      </c>
      <c r="V288" s="39">
        <v>56</v>
      </c>
      <c r="W288" s="39"/>
      <c r="X288" s="39">
        <v>396</v>
      </c>
      <c r="Y288" s="39">
        <v>0</v>
      </c>
      <c r="Z288" s="39">
        <v>23</v>
      </c>
      <c r="AA288" s="39">
        <v>235</v>
      </c>
      <c r="AB288" s="39">
        <v>0</v>
      </c>
      <c r="AC288" s="39">
        <v>0</v>
      </c>
      <c r="AD288" s="39">
        <v>162</v>
      </c>
      <c r="AE288" s="39"/>
      <c r="AF288" s="39">
        <v>1335</v>
      </c>
      <c r="AG288" s="39"/>
      <c r="AH288" s="39"/>
      <c r="AI288" s="39"/>
      <c r="AJ288" s="39">
        <v>720</v>
      </c>
      <c r="AK288" s="39"/>
      <c r="AL288" s="39"/>
      <c r="AM288" s="39"/>
      <c r="AN288" s="39">
        <v>0</v>
      </c>
      <c r="AO288" s="39"/>
      <c r="AP288" s="39">
        <v>0</v>
      </c>
      <c r="AQ288" s="40"/>
      <c r="AR288" s="40"/>
      <c r="AS288" s="40"/>
    </row>
    <row r="289" spans="1:45" ht="20.100000000000001" customHeight="1" x14ac:dyDescent="0.2"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40"/>
      <c r="AR289" s="40"/>
      <c r="AS289" s="40"/>
    </row>
    <row r="290" spans="1:45" s="1" customFormat="1" ht="20.100000000000001" customHeight="1" x14ac:dyDescent="0.25">
      <c r="A290" s="3"/>
      <c r="B290" s="6"/>
      <c r="C290" s="51" t="s">
        <v>133</v>
      </c>
      <c r="D290" s="52"/>
      <c r="E290" s="5"/>
      <c r="F290" s="53">
        <v>553</v>
      </c>
      <c r="G290" s="54"/>
      <c r="H290" s="54"/>
      <c r="I290" s="54"/>
      <c r="J290" s="53">
        <v>1493</v>
      </c>
      <c r="K290" s="53">
        <v>4</v>
      </c>
      <c r="L290" s="53">
        <v>5</v>
      </c>
      <c r="M290" s="54"/>
      <c r="N290" s="53">
        <v>1502</v>
      </c>
      <c r="O290" s="54"/>
      <c r="P290" s="54"/>
      <c r="Q290" s="54"/>
      <c r="R290" s="53">
        <v>0</v>
      </c>
      <c r="S290" s="53">
        <v>5</v>
      </c>
      <c r="T290" s="53">
        <v>321</v>
      </c>
      <c r="U290" s="53">
        <v>137</v>
      </c>
      <c r="V290" s="53">
        <v>56</v>
      </c>
      <c r="W290" s="54"/>
      <c r="X290" s="53">
        <v>396</v>
      </c>
      <c r="Y290" s="53">
        <v>0</v>
      </c>
      <c r="Z290" s="53">
        <v>23</v>
      </c>
      <c r="AA290" s="53">
        <v>235</v>
      </c>
      <c r="AB290" s="53">
        <v>0</v>
      </c>
      <c r="AC290" s="53">
        <v>0</v>
      </c>
      <c r="AD290" s="53">
        <v>162</v>
      </c>
      <c r="AE290" s="54"/>
      <c r="AF290" s="53">
        <v>1335</v>
      </c>
      <c r="AG290" s="54"/>
      <c r="AH290" s="54"/>
      <c r="AI290" s="54"/>
      <c r="AJ290" s="53">
        <v>720</v>
      </c>
      <c r="AK290" s="54"/>
      <c r="AL290" s="54"/>
      <c r="AM290" s="54"/>
      <c r="AN290" s="53">
        <v>0</v>
      </c>
      <c r="AO290" s="54"/>
      <c r="AP290" s="53">
        <v>0</v>
      </c>
      <c r="AQ290" s="40"/>
      <c r="AR290" s="40"/>
      <c r="AS290" s="40"/>
    </row>
    <row r="291" spans="1:45" ht="20.100000000000001" customHeight="1" x14ac:dyDescent="0.2"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40"/>
      <c r="AR291" s="40"/>
      <c r="AS291" s="40"/>
    </row>
    <row r="292" spans="1:45" ht="20.100000000000001" customHeight="1" x14ac:dyDescent="0.2">
      <c r="C292" s="3" t="s">
        <v>0</v>
      </c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40"/>
      <c r="AR292" s="40"/>
      <c r="AS292" s="40"/>
    </row>
    <row r="293" spans="1:45" ht="20.100000000000001" customHeight="1" x14ac:dyDescent="0.2">
      <c r="D293" s="2" t="s">
        <v>96</v>
      </c>
      <c r="F293" s="39">
        <v>1</v>
      </c>
      <c r="G293" s="39"/>
      <c r="H293" s="39"/>
      <c r="I293" s="39"/>
      <c r="J293" s="39">
        <v>0</v>
      </c>
      <c r="K293" s="39">
        <v>0</v>
      </c>
      <c r="L293" s="39">
        <v>0</v>
      </c>
      <c r="M293" s="39"/>
      <c r="N293" s="39">
        <v>0</v>
      </c>
      <c r="O293" s="39"/>
      <c r="P293" s="39"/>
      <c r="Q293" s="39"/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39"/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/>
      <c r="AF293" s="39">
        <v>0</v>
      </c>
      <c r="AG293" s="39"/>
      <c r="AH293" s="39"/>
      <c r="AI293" s="39"/>
      <c r="AJ293" s="39">
        <v>1</v>
      </c>
      <c r="AK293" s="39"/>
      <c r="AL293" s="39"/>
      <c r="AM293" s="39"/>
      <c r="AN293" s="39">
        <v>0</v>
      </c>
      <c r="AO293" s="39"/>
      <c r="AP293" s="39">
        <v>0</v>
      </c>
      <c r="AQ293" s="40"/>
      <c r="AR293" s="40"/>
      <c r="AS293" s="40"/>
    </row>
    <row r="294" spans="1:45" ht="19.5" customHeight="1" x14ac:dyDescent="0.2">
      <c r="D294" s="47" t="s">
        <v>97</v>
      </c>
      <c r="F294" s="48">
        <v>1</v>
      </c>
      <c r="G294" s="49"/>
      <c r="H294" s="49"/>
      <c r="I294" s="49"/>
      <c r="J294" s="48">
        <v>0</v>
      </c>
      <c r="K294" s="48">
        <v>0</v>
      </c>
      <c r="L294" s="48">
        <v>0</v>
      </c>
      <c r="M294" s="49"/>
      <c r="N294" s="48">
        <v>0</v>
      </c>
      <c r="O294" s="49"/>
      <c r="P294" s="49"/>
      <c r="Q294" s="49"/>
      <c r="R294" s="48">
        <v>0</v>
      </c>
      <c r="S294" s="48">
        <v>0</v>
      </c>
      <c r="T294" s="48">
        <v>0</v>
      </c>
      <c r="U294" s="48">
        <v>0</v>
      </c>
      <c r="V294" s="48">
        <v>0</v>
      </c>
      <c r="W294" s="49"/>
      <c r="X294" s="48">
        <v>0</v>
      </c>
      <c r="Y294" s="48">
        <v>0</v>
      </c>
      <c r="Z294" s="48">
        <v>0</v>
      </c>
      <c r="AA294" s="48">
        <v>1</v>
      </c>
      <c r="AB294" s="48">
        <v>0</v>
      </c>
      <c r="AC294" s="48">
        <v>0</v>
      </c>
      <c r="AD294" s="48">
        <v>0</v>
      </c>
      <c r="AE294" s="49"/>
      <c r="AF294" s="48">
        <v>1</v>
      </c>
      <c r="AG294" s="49"/>
      <c r="AH294" s="49"/>
      <c r="AI294" s="49"/>
      <c r="AJ294" s="48">
        <v>0</v>
      </c>
      <c r="AK294" s="49"/>
      <c r="AL294" s="49"/>
      <c r="AM294" s="49"/>
      <c r="AN294" s="48">
        <v>0</v>
      </c>
      <c r="AO294" s="49"/>
      <c r="AP294" s="48">
        <v>0</v>
      </c>
      <c r="AQ294" s="40"/>
      <c r="AR294" s="40"/>
      <c r="AS294" s="40"/>
    </row>
    <row r="295" spans="1:45" ht="20.100000000000001" customHeight="1" x14ac:dyDescent="0.2"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40"/>
      <c r="AR295" s="40"/>
      <c r="AS295" s="40"/>
    </row>
    <row r="296" spans="1:45" s="1" customFormat="1" ht="20.100000000000001" customHeight="1" x14ac:dyDescent="0.25">
      <c r="A296" s="3"/>
      <c r="B296" s="6"/>
      <c r="C296" s="51" t="s">
        <v>120</v>
      </c>
      <c r="D296" s="52"/>
      <c r="E296" s="5"/>
      <c r="F296" s="53">
        <v>2</v>
      </c>
      <c r="G296" s="54"/>
      <c r="H296" s="54"/>
      <c r="I296" s="54"/>
      <c r="J296" s="53">
        <v>0</v>
      </c>
      <c r="K296" s="53">
        <v>0</v>
      </c>
      <c r="L296" s="53">
        <v>0</v>
      </c>
      <c r="M296" s="54"/>
      <c r="N296" s="53">
        <v>0</v>
      </c>
      <c r="O296" s="54"/>
      <c r="P296" s="54"/>
      <c r="Q296" s="54"/>
      <c r="R296" s="53">
        <v>0</v>
      </c>
      <c r="S296" s="53">
        <v>0</v>
      </c>
      <c r="T296" s="53">
        <v>0</v>
      </c>
      <c r="U296" s="53">
        <v>0</v>
      </c>
      <c r="V296" s="53">
        <v>0</v>
      </c>
      <c r="W296" s="54"/>
      <c r="X296" s="53">
        <v>0</v>
      </c>
      <c r="Y296" s="53">
        <v>0</v>
      </c>
      <c r="Z296" s="53">
        <v>0</v>
      </c>
      <c r="AA296" s="53">
        <v>1</v>
      </c>
      <c r="AB296" s="53">
        <v>0</v>
      </c>
      <c r="AC296" s="53">
        <v>0</v>
      </c>
      <c r="AD296" s="53">
        <v>0</v>
      </c>
      <c r="AE296" s="54"/>
      <c r="AF296" s="53">
        <v>1</v>
      </c>
      <c r="AG296" s="54"/>
      <c r="AH296" s="54"/>
      <c r="AI296" s="54"/>
      <c r="AJ296" s="53">
        <v>1</v>
      </c>
      <c r="AK296" s="54"/>
      <c r="AL296" s="54"/>
      <c r="AM296" s="54"/>
      <c r="AN296" s="53">
        <v>0</v>
      </c>
      <c r="AO296" s="54"/>
      <c r="AP296" s="53">
        <v>0</v>
      </c>
      <c r="AQ296" s="40"/>
      <c r="AR296" s="40"/>
      <c r="AS296" s="40"/>
    </row>
    <row r="297" spans="1:45" ht="20.100000000000001" customHeight="1" x14ac:dyDescent="0.2"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40"/>
      <c r="AR297" s="40"/>
      <c r="AS297" s="40"/>
    </row>
    <row r="298" spans="1:45" s="1" customFormat="1" ht="20.100000000000001" customHeight="1" x14ac:dyDescent="0.2">
      <c r="A298" s="3"/>
      <c r="B298" s="6"/>
      <c r="C298" s="3" t="s">
        <v>139</v>
      </c>
      <c r="D298" s="3"/>
      <c r="E298" s="5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</row>
    <row r="299" spans="1:45" ht="20.100000000000001" customHeight="1" x14ac:dyDescent="0.2">
      <c r="D299" s="2" t="s">
        <v>190</v>
      </c>
      <c r="F299" s="39">
        <v>0</v>
      </c>
      <c r="G299" s="39"/>
      <c r="H299" s="39"/>
      <c r="I299" s="39"/>
      <c r="J299" s="39">
        <v>0</v>
      </c>
      <c r="K299" s="39">
        <v>0</v>
      </c>
      <c r="L299" s="39">
        <v>0</v>
      </c>
      <c r="M299" s="39"/>
      <c r="N299" s="39">
        <v>0</v>
      </c>
      <c r="O299" s="39"/>
      <c r="P299" s="39"/>
      <c r="Q299" s="39"/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39"/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/>
      <c r="AF299" s="39">
        <v>0</v>
      </c>
      <c r="AG299" s="39"/>
      <c r="AH299" s="39"/>
      <c r="AI299" s="39"/>
      <c r="AJ299" s="39">
        <v>0</v>
      </c>
      <c r="AK299" s="39"/>
      <c r="AL299" s="39"/>
      <c r="AM299" s="39"/>
      <c r="AN299" s="39">
        <v>0</v>
      </c>
      <c r="AO299" s="39"/>
      <c r="AP299" s="39">
        <v>0</v>
      </c>
      <c r="AQ299" s="40"/>
      <c r="AR299" s="40"/>
      <c r="AS299" s="40"/>
    </row>
    <row r="300" spans="1:45" ht="19.5" customHeight="1" x14ac:dyDescent="0.2">
      <c r="D300" s="47" t="s">
        <v>191</v>
      </c>
      <c r="F300" s="48">
        <v>0</v>
      </c>
      <c r="G300" s="49"/>
      <c r="H300" s="49"/>
      <c r="I300" s="49"/>
      <c r="J300" s="48">
        <v>0</v>
      </c>
      <c r="K300" s="48">
        <v>0</v>
      </c>
      <c r="L300" s="48">
        <v>0</v>
      </c>
      <c r="M300" s="49"/>
      <c r="N300" s="48">
        <v>0</v>
      </c>
      <c r="O300" s="49"/>
      <c r="P300" s="49"/>
      <c r="Q300" s="49"/>
      <c r="R300" s="48">
        <v>0</v>
      </c>
      <c r="S300" s="48">
        <v>0</v>
      </c>
      <c r="T300" s="48">
        <v>0</v>
      </c>
      <c r="U300" s="48">
        <v>0</v>
      </c>
      <c r="V300" s="48">
        <v>0</v>
      </c>
      <c r="W300" s="49"/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9"/>
      <c r="AF300" s="48">
        <v>0</v>
      </c>
      <c r="AG300" s="49"/>
      <c r="AH300" s="49"/>
      <c r="AI300" s="49"/>
      <c r="AJ300" s="48">
        <v>0</v>
      </c>
      <c r="AK300" s="49"/>
      <c r="AL300" s="49"/>
      <c r="AM300" s="49"/>
      <c r="AN300" s="48">
        <v>0</v>
      </c>
      <c r="AO300" s="49"/>
      <c r="AP300" s="48">
        <v>0</v>
      </c>
      <c r="AQ300" s="40"/>
      <c r="AR300" s="40"/>
      <c r="AS300" s="40"/>
    </row>
    <row r="301" spans="1:45" ht="20.100000000000001" customHeight="1" x14ac:dyDescent="0.2">
      <c r="D301" s="2" t="s">
        <v>192</v>
      </c>
      <c r="F301" s="39">
        <v>0</v>
      </c>
      <c r="G301" s="39"/>
      <c r="H301" s="39"/>
      <c r="I301" s="39"/>
      <c r="J301" s="39">
        <v>0</v>
      </c>
      <c r="K301" s="39">
        <v>0</v>
      </c>
      <c r="L301" s="39">
        <v>0</v>
      </c>
      <c r="M301" s="39"/>
      <c r="N301" s="39">
        <v>0</v>
      </c>
      <c r="O301" s="39"/>
      <c r="P301" s="39"/>
      <c r="Q301" s="39"/>
      <c r="R301" s="39">
        <v>0</v>
      </c>
      <c r="S301" s="39">
        <v>0</v>
      </c>
      <c r="T301" s="39">
        <v>0</v>
      </c>
      <c r="U301" s="39">
        <v>0</v>
      </c>
      <c r="V301" s="39">
        <v>0</v>
      </c>
      <c r="W301" s="39"/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/>
      <c r="AF301" s="39">
        <v>0</v>
      </c>
      <c r="AG301" s="39"/>
      <c r="AH301" s="39"/>
      <c r="AI301" s="39"/>
      <c r="AJ301" s="39">
        <v>0</v>
      </c>
      <c r="AK301" s="39"/>
      <c r="AL301" s="39"/>
      <c r="AM301" s="39"/>
      <c r="AN301" s="39">
        <v>0</v>
      </c>
      <c r="AO301" s="39"/>
      <c r="AP301" s="39">
        <v>0</v>
      </c>
      <c r="AQ301" s="40"/>
      <c r="AR301" s="40"/>
      <c r="AS301" s="40"/>
    </row>
    <row r="302" spans="1:45" ht="19.5" customHeight="1" x14ac:dyDescent="0.2">
      <c r="D302" s="47" t="s">
        <v>193</v>
      </c>
      <c r="F302" s="48">
        <v>0</v>
      </c>
      <c r="G302" s="49"/>
      <c r="H302" s="49"/>
      <c r="I302" s="49"/>
      <c r="J302" s="48">
        <v>0</v>
      </c>
      <c r="K302" s="48">
        <v>0</v>
      </c>
      <c r="L302" s="48">
        <v>0</v>
      </c>
      <c r="M302" s="49"/>
      <c r="N302" s="48">
        <v>0</v>
      </c>
      <c r="O302" s="49"/>
      <c r="P302" s="49"/>
      <c r="Q302" s="49"/>
      <c r="R302" s="48">
        <v>0</v>
      </c>
      <c r="S302" s="48">
        <v>0</v>
      </c>
      <c r="T302" s="48">
        <v>0</v>
      </c>
      <c r="U302" s="48">
        <v>0</v>
      </c>
      <c r="V302" s="48">
        <v>0</v>
      </c>
      <c r="W302" s="49"/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9"/>
      <c r="AF302" s="48">
        <v>0</v>
      </c>
      <c r="AG302" s="49"/>
      <c r="AH302" s="49"/>
      <c r="AI302" s="49"/>
      <c r="AJ302" s="48">
        <v>0</v>
      </c>
      <c r="AK302" s="49"/>
      <c r="AL302" s="49"/>
      <c r="AM302" s="49"/>
      <c r="AN302" s="48">
        <v>0</v>
      </c>
      <c r="AO302" s="49"/>
      <c r="AP302" s="48">
        <v>0</v>
      </c>
      <c r="AQ302" s="40"/>
      <c r="AR302" s="40"/>
      <c r="AS302" s="40"/>
    </row>
    <row r="303" spans="1:45" s="1" customFormat="1" ht="20.100000000000001" customHeight="1" x14ac:dyDescent="0.2">
      <c r="A303" s="3"/>
      <c r="B303" s="6"/>
      <c r="C303" s="3"/>
      <c r="D303" s="3"/>
      <c r="E303" s="5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</row>
    <row r="304" spans="1:45" s="1" customFormat="1" ht="20.100000000000001" customHeight="1" x14ac:dyDescent="0.25">
      <c r="A304" s="3"/>
      <c r="B304" s="6"/>
      <c r="C304" s="51" t="s">
        <v>194</v>
      </c>
      <c r="D304" s="52"/>
      <c r="E304" s="5"/>
      <c r="F304" s="53">
        <v>0</v>
      </c>
      <c r="G304" s="54"/>
      <c r="H304" s="54"/>
      <c r="I304" s="54"/>
      <c r="J304" s="53">
        <v>0</v>
      </c>
      <c r="K304" s="53">
        <v>0</v>
      </c>
      <c r="L304" s="53">
        <v>0</v>
      </c>
      <c r="M304" s="54"/>
      <c r="N304" s="53">
        <v>0</v>
      </c>
      <c r="O304" s="54"/>
      <c r="P304" s="54"/>
      <c r="Q304" s="54"/>
      <c r="R304" s="53">
        <v>0</v>
      </c>
      <c r="S304" s="53">
        <v>0</v>
      </c>
      <c r="T304" s="53">
        <v>0</v>
      </c>
      <c r="U304" s="53">
        <v>0</v>
      </c>
      <c r="V304" s="53">
        <v>0</v>
      </c>
      <c r="W304" s="54"/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0</v>
      </c>
      <c r="AD304" s="53">
        <v>0</v>
      </c>
      <c r="AE304" s="54"/>
      <c r="AF304" s="53">
        <v>0</v>
      </c>
      <c r="AG304" s="54"/>
      <c r="AH304" s="54"/>
      <c r="AI304" s="54"/>
      <c r="AJ304" s="53">
        <v>0</v>
      </c>
      <c r="AK304" s="54"/>
      <c r="AL304" s="54"/>
      <c r="AM304" s="54"/>
      <c r="AN304" s="53">
        <v>0</v>
      </c>
      <c r="AO304" s="54"/>
      <c r="AP304" s="53">
        <v>0</v>
      </c>
      <c r="AQ304" s="40"/>
      <c r="AR304" s="40"/>
      <c r="AS304" s="40"/>
    </row>
    <row r="305" spans="1:45" s="1" customFormat="1" ht="20.100000000000001" customHeight="1" x14ac:dyDescent="0.2">
      <c r="A305" s="3"/>
      <c r="B305" s="6"/>
      <c r="C305" s="3"/>
      <c r="D305" s="3"/>
      <c r="E305" s="5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</row>
    <row r="306" spans="1:45" s="1" customFormat="1" ht="20.100000000000001" customHeight="1" x14ac:dyDescent="0.25">
      <c r="A306" s="3"/>
      <c r="B306" s="57" t="s">
        <v>195</v>
      </c>
      <c r="C306" s="58"/>
      <c r="D306" s="58"/>
      <c r="E306" s="5"/>
      <c r="F306" s="59">
        <v>1297</v>
      </c>
      <c r="G306" s="54"/>
      <c r="H306" s="54"/>
      <c r="I306" s="54"/>
      <c r="J306" s="59">
        <v>3743</v>
      </c>
      <c r="K306" s="59">
        <v>86</v>
      </c>
      <c r="L306" s="59">
        <v>23</v>
      </c>
      <c r="M306" s="54"/>
      <c r="N306" s="59">
        <v>3852</v>
      </c>
      <c r="O306" s="54"/>
      <c r="P306" s="54"/>
      <c r="Q306" s="54"/>
      <c r="R306" s="59">
        <v>0</v>
      </c>
      <c r="S306" s="59">
        <v>53</v>
      </c>
      <c r="T306" s="59">
        <v>1460</v>
      </c>
      <c r="U306" s="59">
        <v>159</v>
      </c>
      <c r="V306" s="59">
        <v>208</v>
      </c>
      <c r="W306" s="54"/>
      <c r="X306" s="59">
        <v>704</v>
      </c>
      <c r="Y306" s="59">
        <v>36</v>
      </c>
      <c r="Z306" s="59">
        <v>43</v>
      </c>
      <c r="AA306" s="59">
        <v>525</v>
      </c>
      <c r="AB306" s="59">
        <v>0</v>
      </c>
      <c r="AC306" s="59">
        <v>0</v>
      </c>
      <c r="AD306" s="59">
        <v>330</v>
      </c>
      <c r="AE306" s="54"/>
      <c r="AF306" s="59">
        <v>3518</v>
      </c>
      <c r="AG306" s="54"/>
      <c r="AH306" s="54"/>
      <c r="AI306" s="54"/>
      <c r="AJ306" s="59">
        <v>1631</v>
      </c>
      <c r="AK306" s="54"/>
      <c r="AL306" s="54"/>
      <c r="AM306" s="54"/>
      <c r="AN306" s="59">
        <v>0</v>
      </c>
      <c r="AO306" s="54"/>
      <c r="AP306" s="59">
        <v>0</v>
      </c>
      <c r="AQ306" s="40"/>
      <c r="AR306" s="40"/>
      <c r="AS306" s="40"/>
    </row>
    <row r="307" spans="1:45" ht="20.100000000000001" customHeight="1" x14ac:dyDescent="0.2"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40"/>
      <c r="AR307" s="40"/>
      <c r="AS307" s="40"/>
    </row>
    <row r="308" spans="1:45" ht="20.100000000000001" customHeight="1" x14ac:dyDescent="0.2">
      <c r="B308" s="6" t="s">
        <v>196</v>
      </c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40"/>
      <c r="AR308" s="40"/>
      <c r="AS308" s="40"/>
    </row>
    <row r="309" spans="1:45" ht="20.100000000000001" customHeight="1" x14ac:dyDescent="0.2">
      <c r="C309" s="3" t="s">
        <v>0</v>
      </c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40"/>
      <c r="AR309" s="40"/>
      <c r="AS309" s="40"/>
    </row>
    <row r="310" spans="1:45" ht="20.100000000000001" customHeight="1" x14ac:dyDescent="0.2">
      <c r="D310" s="2" t="s">
        <v>122</v>
      </c>
      <c r="F310" s="39">
        <v>0</v>
      </c>
      <c r="G310" s="39"/>
      <c r="H310" s="39"/>
      <c r="I310" s="39"/>
      <c r="J310" s="39">
        <v>0</v>
      </c>
      <c r="K310" s="39">
        <v>0</v>
      </c>
      <c r="L310" s="39">
        <v>0</v>
      </c>
      <c r="M310" s="39"/>
      <c r="N310" s="39">
        <v>0</v>
      </c>
      <c r="O310" s="39"/>
      <c r="P310" s="39"/>
      <c r="Q310" s="39"/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39"/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/>
      <c r="AF310" s="39">
        <v>0</v>
      </c>
      <c r="AG310" s="39"/>
      <c r="AH310" s="39"/>
      <c r="AI310" s="39"/>
      <c r="AJ310" s="39">
        <v>0</v>
      </c>
      <c r="AK310" s="39"/>
      <c r="AL310" s="39"/>
      <c r="AM310" s="39"/>
      <c r="AN310" s="39">
        <v>0</v>
      </c>
      <c r="AO310" s="39"/>
      <c r="AP310" s="39">
        <v>0</v>
      </c>
      <c r="AQ310" s="40"/>
      <c r="AR310" s="40"/>
      <c r="AS310" s="40"/>
    </row>
    <row r="311" spans="1:45" ht="19.5" customHeight="1" x14ac:dyDescent="0.2">
      <c r="D311" s="47" t="s">
        <v>135</v>
      </c>
      <c r="F311" s="48">
        <v>0</v>
      </c>
      <c r="G311" s="49"/>
      <c r="H311" s="49"/>
      <c r="I311" s="49"/>
      <c r="J311" s="48">
        <v>0</v>
      </c>
      <c r="K311" s="48">
        <v>0</v>
      </c>
      <c r="L311" s="48">
        <v>0</v>
      </c>
      <c r="M311" s="49"/>
      <c r="N311" s="48">
        <v>0</v>
      </c>
      <c r="O311" s="49"/>
      <c r="P311" s="49"/>
      <c r="Q311" s="49"/>
      <c r="R311" s="48">
        <v>0</v>
      </c>
      <c r="S311" s="48">
        <v>0</v>
      </c>
      <c r="T311" s="48">
        <v>0</v>
      </c>
      <c r="U311" s="48">
        <v>0</v>
      </c>
      <c r="V311" s="48">
        <v>0</v>
      </c>
      <c r="W311" s="49"/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9"/>
      <c r="AF311" s="48">
        <v>0</v>
      </c>
      <c r="AG311" s="49"/>
      <c r="AH311" s="49"/>
      <c r="AI311" s="49"/>
      <c r="AJ311" s="48">
        <v>0</v>
      </c>
      <c r="AK311" s="49"/>
      <c r="AL311" s="49"/>
      <c r="AM311" s="49"/>
      <c r="AN311" s="48">
        <v>0</v>
      </c>
      <c r="AO311" s="49"/>
      <c r="AP311" s="48">
        <v>0</v>
      </c>
      <c r="AQ311" s="40"/>
      <c r="AR311" s="40"/>
      <c r="AS311" s="40"/>
    </row>
    <row r="312" spans="1:45" ht="20.100000000000001" customHeight="1" x14ac:dyDescent="0.2">
      <c r="D312" s="50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40"/>
      <c r="AR312" s="40"/>
      <c r="AS312" s="40"/>
    </row>
    <row r="313" spans="1:45" s="1" customFormat="1" ht="20.100000000000001" customHeight="1" x14ac:dyDescent="0.25">
      <c r="A313" s="3"/>
      <c r="B313" s="6"/>
      <c r="C313" s="51" t="s">
        <v>120</v>
      </c>
      <c r="D313" s="52"/>
      <c r="E313" s="5"/>
      <c r="F313" s="53">
        <v>0</v>
      </c>
      <c r="G313" s="54"/>
      <c r="H313" s="54"/>
      <c r="I313" s="54"/>
      <c r="J313" s="53">
        <v>0</v>
      </c>
      <c r="K313" s="53">
        <v>0</v>
      </c>
      <c r="L313" s="53">
        <v>0</v>
      </c>
      <c r="M313" s="54"/>
      <c r="N313" s="53">
        <v>0</v>
      </c>
      <c r="O313" s="54"/>
      <c r="P313" s="54"/>
      <c r="Q313" s="54"/>
      <c r="R313" s="53">
        <v>0</v>
      </c>
      <c r="S313" s="53">
        <v>0</v>
      </c>
      <c r="T313" s="53">
        <v>0</v>
      </c>
      <c r="U313" s="53">
        <v>0</v>
      </c>
      <c r="V313" s="53">
        <v>0</v>
      </c>
      <c r="W313" s="54"/>
      <c r="X313" s="53">
        <v>0</v>
      </c>
      <c r="Y313" s="53">
        <v>0</v>
      </c>
      <c r="Z313" s="53">
        <v>0</v>
      </c>
      <c r="AA313" s="53">
        <v>0</v>
      </c>
      <c r="AB313" s="53">
        <v>0</v>
      </c>
      <c r="AC313" s="53">
        <v>0</v>
      </c>
      <c r="AD313" s="53">
        <v>0</v>
      </c>
      <c r="AE313" s="54"/>
      <c r="AF313" s="53">
        <v>0</v>
      </c>
      <c r="AG313" s="54"/>
      <c r="AH313" s="54"/>
      <c r="AI313" s="54"/>
      <c r="AJ313" s="53">
        <v>0</v>
      </c>
      <c r="AK313" s="54"/>
      <c r="AL313" s="54"/>
      <c r="AM313" s="54"/>
      <c r="AN313" s="53">
        <v>0</v>
      </c>
      <c r="AO313" s="54"/>
      <c r="AP313" s="53">
        <v>0</v>
      </c>
      <c r="AQ313" s="40"/>
      <c r="AR313" s="40"/>
      <c r="AS313" s="40"/>
    </row>
    <row r="314" spans="1:45" ht="20.100000000000001" customHeight="1" x14ac:dyDescent="0.2"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40"/>
      <c r="AR314" s="40"/>
      <c r="AS314" s="40"/>
    </row>
    <row r="315" spans="1:45" ht="20.100000000000001" customHeight="1" x14ac:dyDescent="0.2">
      <c r="C315" s="3" t="s">
        <v>154</v>
      </c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40"/>
      <c r="AR315" s="40"/>
      <c r="AS315" s="40"/>
    </row>
    <row r="316" spans="1:45" ht="20.100000000000001" customHeight="1" x14ac:dyDescent="0.2">
      <c r="D316" s="2" t="s">
        <v>96</v>
      </c>
      <c r="F316" s="39">
        <v>59</v>
      </c>
      <c r="G316" s="39"/>
      <c r="H316" s="39"/>
      <c r="I316" s="39"/>
      <c r="J316" s="39">
        <v>119</v>
      </c>
      <c r="K316" s="39">
        <v>0</v>
      </c>
      <c r="L316" s="39">
        <v>1</v>
      </c>
      <c r="M316" s="39"/>
      <c r="N316" s="39">
        <v>120</v>
      </c>
      <c r="O316" s="39"/>
      <c r="P316" s="39"/>
      <c r="Q316" s="39"/>
      <c r="R316" s="39">
        <v>0</v>
      </c>
      <c r="S316" s="39">
        <v>19</v>
      </c>
      <c r="T316" s="39">
        <v>13</v>
      </c>
      <c r="U316" s="39">
        <v>24</v>
      </c>
      <c r="V316" s="39">
        <v>0</v>
      </c>
      <c r="W316" s="39"/>
      <c r="X316" s="39">
        <v>27</v>
      </c>
      <c r="Y316" s="39">
        <v>0</v>
      </c>
      <c r="Z316" s="39">
        <v>6</v>
      </c>
      <c r="AA316" s="39">
        <v>24</v>
      </c>
      <c r="AB316" s="39">
        <v>0</v>
      </c>
      <c r="AC316" s="39">
        <v>0</v>
      </c>
      <c r="AD316" s="39">
        <v>5</v>
      </c>
      <c r="AE316" s="39"/>
      <c r="AF316" s="39">
        <v>118</v>
      </c>
      <c r="AG316" s="39"/>
      <c r="AH316" s="39"/>
      <c r="AI316" s="39"/>
      <c r="AJ316" s="39">
        <v>61</v>
      </c>
      <c r="AK316" s="39"/>
      <c r="AL316" s="39"/>
      <c r="AM316" s="39"/>
      <c r="AN316" s="39">
        <v>0</v>
      </c>
      <c r="AO316" s="39"/>
      <c r="AP316" s="39">
        <v>0</v>
      </c>
      <c r="AQ316" s="40"/>
      <c r="AR316" s="40"/>
      <c r="AS316" s="40"/>
    </row>
    <row r="317" spans="1:45" ht="19.5" customHeight="1" x14ac:dyDescent="0.2">
      <c r="D317" s="47" t="s">
        <v>135</v>
      </c>
      <c r="F317" s="48">
        <v>30</v>
      </c>
      <c r="G317" s="49"/>
      <c r="H317" s="49"/>
      <c r="I317" s="49"/>
      <c r="J317" s="48">
        <v>119</v>
      </c>
      <c r="K317" s="48">
        <v>7</v>
      </c>
      <c r="L317" s="48">
        <v>1</v>
      </c>
      <c r="M317" s="49"/>
      <c r="N317" s="48">
        <v>127</v>
      </c>
      <c r="O317" s="49"/>
      <c r="P317" s="49"/>
      <c r="Q317" s="49"/>
      <c r="R317" s="48">
        <v>0</v>
      </c>
      <c r="S317" s="48">
        <v>2</v>
      </c>
      <c r="T317" s="48">
        <v>79</v>
      </c>
      <c r="U317" s="48">
        <v>0</v>
      </c>
      <c r="V317" s="48">
        <v>0</v>
      </c>
      <c r="W317" s="49"/>
      <c r="X317" s="48">
        <v>8</v>
      </c>
      <c r="Y317" s="48">
        <v>0</v>
      </c>
      <c r="Z317" s="48">
        <v>0</v>
      </c>
      <c r="AA317" s="48">
        <v>24</v>
      </c>
      <c r="AB317" s="48">
        <v>0</v>
      </c>
      <c r="AC317" s="48">
        <v>0</v>
      </c>
      <c r="AD317" s="48">
        <v>1</v>
      </c>
      <c r="AE317" s="49"/>
      <c r="AF317" s="48">
        <v>114</v>
      </c>
      <c r="AG317" s="49"/>
      <c r="AH317" s="49"/>
      <c r="AI317" s="49"/>
      <c r="AJ317" s="48">
        <v>43</v>
      </c>
      <c r="AK317" s="49"/>
      <c r="AL317" s="49"/>
      <c r="AM317" s="49"/>
      <c r="AN317" s="48">
        <v>0</v>
      </c>
      <c r="AO317" s="49"/>
      <c r="AP317" s="48">
        <v>0</v>
      </c>
      <c r="AQ317" s="40"/>
      <c r="AR317" s="40"/>
      <c r="AS317" s="40"/>
    </row>
    <row r="318" spans="1:45" ht="20.100000000000001" customHeight="1" x14ac:dyDescent="0.2">
      <c r="D318" s="2" t="s">
        <v>113</v>
      </c>
      <c r="F318" s="39">
        <v>70</v>
      </c>
      <c r="G318" s="39"/>
      <c r="H318" s="39"/>
      <c r="I318" s="39"/>
      <c r="J318" s="39">
        <v>177</v>
      </c>
      <c r="K318" s="39">
        <v>8</v>
      </c>
      <c r="L318" s="39">
        <v>0</v>
      </c>
      <c r="M318" s="39"/>
      <c r="N318" s="39">
        <v>185</v>
      </c>
      <c r="O318" s="39"/>
      <c r="P318" s="39"/>
      <c r="Q318" s="39"/>
      <c r="R318" s="39">
        <v>0</v>
      </c>
      <c r="S318" s="39">
        <v>13</v>
      </c>
      <c r="T318" s="39">
        <v>77</v>
      </c>
      <c r="U318" s="39">
        <v>0</v>
      </c>
      <c r="V318" s="39">
        <v>31</v>
      </c>
      <c r="W318" s="39"/>
      <c r="X318" s="39">
        <v>34</v>
      </c>
      <c r="Y318" s="39">
        <v>2</v>
      </c>
      <c r="Z318" s="39">
        <v>4</v>
      </c>
      <c r="AA318" s="39">
        <v>29</v>
      </c>
      <c r="AB318" s="39">
        <v>0</v>
      </c>
      <c r="AC318" s="39">
        <v>0</v>
      </c>
      <c r="AD318" s="39">
        <v>7</v>
      </c>
      <c r="AE318" s="39"/>
      <c r="AF318" s="39">
        <v>197</v>
      </c>
      <c r="AG318" s="39"/>
      <c r="AH318" s="39"/>
      <c r="AI318" s="39"/>
      <c r="AJ318" s="39">
        <v>58</v>
      </c>
      <c r="AK318" s="39"/>
      <c r="AL318" s="39"/>
      <c r="AM318" s="39"/>
      <c r="AN318" s="39">
        <v>0</v>
      </c>
      <c r="AO318" s="39"/>
      <c r="AP318" s="39">
        <v>0</v>
      </c>
      <c r="AQ318" s="40"/>
      <c r="AR318" s="40"/>
      <c r="AS318" s="40"/>
    </row>
    <row r="319" spans="1:45" ht="19.5" customHeight="1" x14ac:dyDescent="0.2">
      <c r="D319" s="47" t="s">
        <v>99</v>
      </c>
      <c r="F319" s="48">
        <v>76</v>
      </c>
      <c r="G319" s="49"/>
      <c r="H319" s="49"/>
      <c r="I319" s="49"/>
      <c r="J319" s="48">
        <v>180</v>
      </c>
      <c r="K319" s="48">
        <v>3</v>
      </c>
      <c r="L319" s="48">
        <v>1</v>
      </c>
      <c r="M319" s="49"/>
      <c r="N319" s="48">
        <v>184</v>
      </c>
      <c r="O319" s="49"/>
      <c r="P319" s="49"/>
      <c r="Q319" s="49"/>
      <c r="R319" s="48">
        <v>0</v>
      </c>
      <c r="S319" s="48">
        <v>1</v>
      </c>
      <c r="T319" s="48">
        <v>41</v>
      </c>
      <c r="U319" s="48">
        <v>13</v>
      </c>
      <c r="V319" s="48">
        <v>11</v>
      </c>
      <c r="W319" s="49"/>
      <c r="X319" s="48">
        <v>50</v>
      </c>
      <c r="Y319" s="48">
        <v>0</v>
      </c>
      <c r="Z319" s="48">
        <v>4</v>
      </c>
      <c r="AA319" s="48">
        <v>40</v>
      </c>
      <c r="AB319" s="48">
        <v>1</v>
      </c>
      <c r="AC319" s="48">
        <v>0</v>
      </c>
      <c r="AD319" s="48">
        <v>9</v>
      </c>
      <c r="AE319" s="49"/>
      <c r="AF319" s="48">
        <v>170</v>
      </c>
      <c r="AG319" s="49"/>
      <c r="AH319" s="49"/>
      <c r="AI319" s="49"/>
      <c r="AJ319" s="48">
        <v>90</v>
      </c>
      <c r="AK319" s="49"/>
      <c r="AL319" s="49"/>
      <c r="AM319" s="49"/>
      <c r="AN319" s="48">
        <v>0</v>
      </c>
      <c r="AO319" s="49"/>
      <c r="AP319" s="48">
        <v>0</v>
      </c>
      <c r="AQ319" s="40"/>
      <c r="AR319" s="40"/>
      <c r="AS319" s="40"/>
    </row>
    <row r="320" spans="1:45" ht="20.100000000000001" customHeight="1" x14ac:dyDescent="0.2">
      <c r="D320" s="2" t="s">
        <v>114</v>
      </c>
      <c r="F320" s="39">
        <v>20</v>
      </c>
      <c r="G320" s="39"/>
      <c r="H320" s="39"/>
      <c r="I320" s="39"/>
      <c r="J320" s="39">
        <v>182</v>
      </c>
      <c r="K320" s="39">
        <v>3</v>
      </c>
      <c r="L320" s="39">
        <v>0</v>
      </c>
      <c r="M320" s="39"/>
      <c r="N320" s="39">
        <v>185</v>
      </c>
      <c r="O320" s="39"/>
      <c r="P320" s="39"/>
      <c r="Q320" s="39"/>
      <c r="R320" s="39">
        <v>0</v>
      </c>
      <c r="S320" s="39">
        <v>14</v>
      </c>
      <c r="T320" s="39">
        <v>151</v>
      </c>
      <c r="U320" s="39">
        <v>0</v>
      </c>
      <c r="V320" s="39">
        <v>1</v>
      </c>
      <c r="W320" s="39"/>
      <c r="X320" s="39">
        <v>15</v>
      </c>
      <c r="Y320" s="39">
        <v>0</v>
      </c>
      <c r="Z320" s="39">
        <v>1</v>
      </c>
      <c r="AA320" s="39">
        <v>6</v>
      </c>
      <c r="AB320" s="39">
        <v>0</v>
      </c>
      <c r="AC320" s="39">
        <v>0</v>
      </c>
      <c r="AD320" s="39">
        <v>1</v>
      </c>
      <c r="AE320" s="39"/>
      <c r="AF320" s="39">
        <v>189</v>
      </c>
      <c r="AG320" s="39"/>
      <c r="AH320" s="39"/>
      <c r="AI320" s="39"/>
      <c r="AJ320" s="39">
        <v>16</v>
      </c>
      <c r="AK320" s="39"/>
      <c r="AL320" s="39"/>
      <c r="AM320" s="39"/>
      <c r="AN320" s="39">
        <v>0</v>
      </c>
      <c r="AO320" s="39"/>
      <c r="AP320" s="39">
        <v>0</v>
      </c>
      <c r="AQ320" s="40"/>
      <c r="AR320" s="40"/>
      <c r="AS320" s="40"/>
    </row>
    <row r="321" spans="1:45" ht="19.5" customHeight="1" x14ac:dyDescent="0.2">
      <c r="D321" s="47" t="s">
        <v>115</v>
      </c>
      <c r="F321" s="48">
        <v>21</v>
      </c>
      <c r="G321" s="49"/>
      <c r="H321" s="49"/>
      <c r="I321" s="49"/>
      <c r="J321" s="48">
        <v>181</v>
      </c>
      <c r="K321" s="48">
        <v>13</v>
      </c>
      <c r="L321" s="48">
        <v>1</v>
      </c>
      <c r="M321" s="49"/>
      <c r="N321" s="48">
        <v>195</v>
      </c>
      <c r="O321" s="49"/>
      <c r="P321" s="49"/>
      <c r="Q321" s="49"/>
      <c r="R321" s="48">
        <v>0</v>
      </c>
      <c r="S321" s="48">
        <v>29</v>
      </c>
      <c r="T321" s="48">
        <v>122</v>
      </c>
      <c r="U321" s="48">
        <v>0</v>
      </c>
      <c r="V321" s="48">
        <v>4</v>
      </c>
      <c r="W321" s="49"/>
      <c r="X321" s="48">
        <v>22</v>
      </c>
      <c r="Y321" s="48">
        <v>1</v>
      </c>
      <c r="Z321" s="48">
        <v>1</v>
      </c>
      <c r="AA321" s="48">
        <v>5</v>
      </c>
      <c r="AB321" s="48">
        <v>0</v>
      </c>
      <c r="AC321" s="48">
        <v>0</v>
      </c>
      <c r="AD321" s="48">
        <v>8</v>
      </c>
      <c r="AE321" s="49"/>
      <c r="AF321" s="48">
        <v>192</v>
      </c>
      <c r="AG321" s="49"/>
      <c r="AH321" s="49"/>
      <c r="AI321" s="49"/>
      <c r="AJ321" s="48">
        <v>24</v>
      </c>
      <c r="AK321" s="49"/>
      <c r="AL321" s="49"/>
      <c r="AM321" s="49"/>
      <c r="AN321" s="48">
        <v>0</v>
      </c>
      <c r="AO321" s="49"/>
      <c r="AP321" s="48">
        <v>0</v>
      </c>
      <c r="AQ321" s="40"/>
      <c r="AR321" s="40"/>
      <c r="AS321" s="40"/>
    </row>
    <row r="322" spans="1:45" ht="20.100000000000001" customHeight="1" x14ac:dyDescent="0.2">
      <c r="D322" s="2" t="s">
        <v>116</v>
      </c>
      <c r="F322" s="39">
        <v>63</v>
      </c>
      <c r="G322" s="39"/>
      <c r="H322" s="39"/>
      <c r="I322" s="39"/>
      <c r="J322" s="39">
        <v>80</v>
      </c>
      <c r="K322" s="39">
        <v>13</v>
      </c>
      <c r="L322" s="39">
        <v>0</v>
      </c>
      <c r="M322" s="39"/>
      <c r="N322" s="39">
        <v>93</v>
      </c>
      <c r="O322" s="39"/>
      <c r="P322" s="39"/>
      <c r="Q322" s="39"/>
      <c r="R322" s="39">
        <v>0</v>
      </c>
      <c r="S322" s="39">
        <v>35</v>
      </c>
      <c r="T322" s="39">
        <v>17</v>
      </c>
      <c r="U322" s="39">
        <v>5</v>
      </c>
      <c r="V322" s="39">
        <v>3</v>
      </c>
      <c r="W322" s="39"/>
      <c r="X322" s="39">
        <v>21</v>
      </c>
      <c r="Y322" s="39">
        <v>1</v>
      </c>
      <c r="Z322" s="39">
        <v>2</v>
      </c>
      <c r="AA322" s="39">
        <v>26</v>
      </c>
      <c r="AB322" s="39">
        <v>0</v>
      </c>
      <c r="AC322" s="39">
        <v>2</v>
      </c>
      <c r="AD322" s="39">
        <v>1</v>
      </c>
      <c r="AE322" s="39"/>
      <c r="AF322" s="39">
        <v>113</v>
      </c>
      <c r="AG322" s="39"/>
      <c r="AH322" s="39"/>
      <c r="AI322" s="39"/>
      <c r="AJ322" s="39">
        <v>43</v>
      </c>
      <c r="AK322" s="39"/>
      <c r="AL322" s="39"/>
      <c r="AM322" s="39"/>
      <c r="AN322" s="39">
        <v>0</v>
      </c>
      <c r="AO322" s="39"/>
      <c r="AP322" s="39">
        <v>0</v>
      </c>
      <c r="AQ322" s="40"/>
      <c r="AR322" s="40"/>
      <c r="AS322" s="40"/>
    </row>
    <row r="323" spans="1:45" ht="19.5" customHeight="1" x14ac:dyDescent="0.2">
      <c r="D323" s="47" t="s">
        <v>103</v>
      </c>
      <c r="F323" s="48">
        <v>61</v>
      </c>
      <c r="G323" s="49"/>
      <c r="H323" s="49"/>
      <c r="I323" s="49"/>
      <c r="J323" s="48">
        <v>83</v>
      </c>
      <c r="K323" s="48">
        <v>23</v>
      </c>
      <c r="L323" s="48">
        <v>1</v>
      </c>
      <c r="M323" s="49"/>
      <c r="N323" s="48">
        <v>107</v>
      </c>
      <c r="O323" s="49"/>
      <c r="P323" s="49"/>
      <c r="Q323" s="49"/>
      <c r="R323" s="48">
        <v>5</v>
      </c>
      <c r="S323" s="48">
        <v>14</v>
      </c>
      <c r="T323" s="48">
        <v>31</v>
      </c>
      <c r="U323" s="48">
        <v>1</v>
      </c>
      <c r="V323" s="48">
        <v>2</v>
      </c>
      <c r="W323" s="49"/>
      <c r="X323" s="48">
        <v>8</v>
      </c>
      <c r="Y323" s="48">
        <v>0</v>
      </c>
      <c r="Z323" s="48">
        <v>3</v>
      </c>
      <c r="AA323" s="48">
        <v>36</v>
      </c>
      <c r="AB323" s="48">
        <v>0</v>
      </c>
      <c r="AC323" s="48">
        <v>0</v>
      </c>
      <c r="AD323" s="48">
        <v>30</v>
      </c>
      <c r="AE323" s="49"/>
      <c r="AF323" s="48">
        <v>130</v>
      </c>
      <c r="AG323" s="49"/>
      <c r="AH323" s="49"/>
      <c r="AI323" s="49"/>
      <c r="AJ323" s="48">
        <v>38</v>
      </c>
      <c r="AK323" s="49"/>
      <c r="AL323" s="49"/>
      <c r="AM323" s="49"/>
      <c r="AN323" s="48">
        <v>0</v>
      </c>
      <c r="AO323" s="49"/>
      <c r="AP323" s="48">
        <v>0</v>
      </c>
      <c r="AQ323" s="40"/>
      <c r="AR323" s="40"/>
      <c r="AS323" s="40"/>
    </row>
    <row r="324" spans="1:45" ht="20.100000000000001" customHeight="1" x14ac:dyDescent="0.2">
      <c r="D324" s="2" t="s">
        <v>197</v>
      </c>
      <c r="F324" s="39">
        <v>107</v>
      </c>
      <c r="G324" s="39"/>
      <c r="H324" s="39"/>
      <c r="I324" s="39"/>
      <c r="J324" s="39">
        <v>156</v>
      </c>
      <c r="K324" s="39">
        <v>5</v>
      </c>
      <c r="L324" s="39">
        <v>0</v>
      </c>
      <c r="M324" s="39"/>
      <c r="N324" s="39">
        <v>161</v>
      </c>
      <c r="O324" s="39"/>
      <c r="P324" s="39"/>
      <c r="Q324" s="39"/>
      <c r="R324" s="39">
        <v>0</v>
      </c>
      <c r="S324" s="39">
        <v>7</v>
      </c>
      <c r="T324" s="39">
        <v>27</v>
      </c>
      <c r="U324" s="39">
        <v>7</v>
      </c>
      <c r="V324" s="39">
        <v>19</v>
      </c>
      <c r="W324" s="39"/>
      <c r="X324" s="39">
        <v>30</v>
      </c>
      <c r="Y324" s="39">
        <v>0</v>
      </c>
      <c r="Z324" s="39">
        <v>4</v>
      </c>
      <c r="AA324" s="39">
        <v>35</v>
      </c>
      <c r="AB324" s="39">
        <v>0</v>
      </c>
      <c r="AC324" s="39">
        <v>0</v>
      </c>
      <c r="AD324" s="39">
        <v>20</v>
      </c>
      <c r="AE324" s="39"/>
      <c r="AF324" s="39">
        <v>149</v>
      </c>
      <c r="AG324" s="39"/>
      <c r="AH324" s="39"/>
      <c r="AI324" s="39"/>
      <c r="AJ324" s="39">
        <v>119</v>
      </c>
      <c r="AK324" s="39"/>
      <c r="AL324" s="39"/>
      <c r="AM324" s="39"/>
      <c r="AN324" s="39">
        <v>0</v>
      </c>
      <c r="AO324" s="39"/>
      <c r="AP324" s="39">
        <v>0</v>
      </c>
      <c r="AQ324" s="40"/>
      <c r="AR324" s="40"/>
      <c r="AS324" s="40"/>
    </row>
    <row r="325" spans="1:45" ht="19.5" customHeight="1" x14ac:dyDescent="0.2">
      <c r="D325" s="47" t="s">
        <v>198</v>
      </c>
      <c r="F325" s="48">
        <v>24</v>
      </c>
      <c r="G325" s="49"/>
      <c r="H325" s="49"/>
      <c r="I325" s="49"/>
      <c r="J325" s="48">
        <v>72</v>
      </c>
      <c r="K325" s="48">
        <v>0</v>
      </c>
      <c r="L325" s="48">
        <v>0</v>
      </c>
      <c r="M325" s="49"/>
      <c r="N325" s="48">
        <v>72</v>
      </c>
      <c r="O325" s="49"/>
      <c r="P325" s="49"/>
      <c r="Q325" s="49"/>
      <c r="R325" s="48">
        <v>0</v>
      </c>
      <c r="S325" s="48">
        <v>12</v>
      </c>
      <c r="T325" s="48">
        <v>43</v>
      </c>
      <c r="U325" s="48">
        <v>0</v>
      </c>
      <c r="V325" s="48">
        <v>3</v>
      </c>
      <c r="W325" s="49"/>
      <c r="X325" s="48">
        <v>6</v>
      </c>
      <c r="Y325" s="48">
        <v>0</v>
      </c>
      <c r="Z325" s="48">
        <v>0</v>
      </c>
      <c r="AA325" s="48">
        <v>18</v>
      </c>
      <c r="AB325" s="48">
        <v>0</v>
      </c>
      <c r="AC325" s="48">
        <v>0</v>
      </c>
      <c r="AD325" s="48">
        <v>1</v>
      </c>
      <c r="AE325" s="49"/>
      <c r="AF325" s="48">
        <v>83</v>
      </c>
      <c r="AG325" s="49"/>
      <c r="AH325" s="49"/>
      <c r="AI325" s="49"/>
      <c r="AJ325" s="48">
        <v>13</v>
      </c>
      <c r="AK325" s="49"/>
      <c r="AL325" s="49"/>
      <c r="AM325" s="49"/>
      <c r="AN325" s="48">
        <v>0</v>
      </c>
      <c r="AO325" s="49"/>
      <c r="AP325" s="48">
        <v>0</v>
      </c>
      <c r="AQ325" s="40"/>
      <c r="AR325" s="40"/>
      <c r="AS325" s="40"/>
    </row>
    <row r="326" spans="1:45" ht="20.100000000000001" customHeight="1" x14ac:dyDescent="0.2">
      <c r="D326" s="2" t="s">
        <v>199</v>
      </c>
      <c r="F326" s="39">
        <v>104</v>
      </c>
      <c r="G326" s="39"/>
      <c r="H326" s="39"/>
      <c r="I326" s="39"/>
      <c r="J326" s="39">
        <v>156</v>
      </c>
      <c r="K326" s="39">
        <v>3</v>
      </c>
      <c r="L326" s="39">
        <v>1</v>
      </c>
      <c r="M326" s="39"/>
      <c r="N326" s="39">
        <v>160</v>
      </c>
      <c r="O326" s="39"/>
      <c r="P326" s="39"/>
      <c r="Q326" s="39"/>
      <c r="R326" s="39">
        <v>0</v>
      </c>
      <c r="S326" s="39">
        <v>12</v>
      </c>
      <c r="T326" s="39">
        <v>73</v>
      </c>
      <c r="U326" s="39">
        <v>0</v>
      </c>
      <c r="V326" s="39">
        <v>4</v>
      </c>
      <c r="W326" s="39"/>
      <c r="X326" s="39">
        <v>18</v>
      </c>
      <c r="Y326" s="39">
        <v>14</v>
      </c>
      <c r="Z326" s="39">
        <v>5</v>
      </c>
      <c r="AA326" s="39">
        <v>66</v>
      </c>
      <c r="AB326" s="39">
        <v>0</v>
      </c>
      <c r="AC326" s="39">
        <v>0</v>
      </c>
      <c r="AD326" s="39">
        <v>5</v>
      </c>
      <c r="AE326" s="39"/>
      <c r="AF326" s="39">
        <v>197</v>
      </c>
      <c r="AG326" s="39"/>
      <c r="AH326" s="39"/>
      <c r="AI326" s="39"/>
      <c r="AJ326" s="39">
        <v>67</v>
      </c>
      <c r="AK326" s="39"/>
      <c r="AL326" s="39"/>
      <c r="AM326" s="39"/>
      <c r="AN326" s="39">
        <v>0</v>
      </c>
      <c r="AO326" s="39"/>
      <c r="AP326" s="39">
        <v>0</v>
      </c>
      <c r="AQ326" s="40"/>
      <c r="AR326" s="40"/>
      <c r="AS326" s="40"/>
    </row>
    <row r="327" spans="1:45" ht="19.5" customHeight="1" x14ac:dyDescent="0.2">
      <c r="D327" s="47" t="s">
        <v>123</v>
      </c>
      <c r="F327" s="48">
        <v>71</v>
      </c>
      <c r="G327" s="49"/>
      <c r="H327" s="49"/>
      <c r="I327" s="49"/>
      <c r="J327" s="48">
        <v>119</v>
      </c>
      <c r="K327" s="48">
        <v>5</v>
      </c>
      <c r="L327" s="48">
        <v>2</v>
      </c>
      <c r="M327" s="49"/>
      <c r="N327" s="48">
        <v>126</v>
      </c>
      <c r="O327" s="49"/>
      <c r="P327" s="49"/>
      <c r="Q327" s="49"/>
      <c r="R327" s="48">
        <v>1</v>
      </c>
      <c r="S327" s="48">
        <v>26</v>
      </c>
      <c r="T327" s="48">
        <v>53</v>
      </c>
      <c r="U327" s="48">
        <v>0</v>
      </c>
      <c r="V327" s="48">
        <v>1</v>
      </c>
      <c r="W327" s="49"/>
      <c r="X327" s="48">
        <v>20</v>
      </c>
      <c r="Y327" s="48">
        <v>0</v>
      </c>
      <c r="Z327" s="48">
        <v>3</v>
      </c>
      <c r="AA327" s="48">
        <v>41</v>
      </c>
      <c r="AB327" s="48">
        <v>0</v>
      </c>
      <c r="AC327" s="48">
        <v>0</v>
      </c>
      <c r="AD327" s="48">
        <v>1</v>
      </c>
      <c r="AE327" s="49"/>
      <c r="AF327" s="48">
        <v>146</v>
      </c>
      <c r="AG327" s="49"/>
      <c r="AH327" s="49"/>
      <c r="AI327" s="49"/>
      <c r="AJ327" s="48">
        <v>51</v>
      </c>
      <c r="AK327" s="49"/>
      <c r="AL327" s="49"/>
      <c r="AM327" s="49"/>
      <c r="AN327" s="48">
        <v>0</v>
      </c>
      <c r="AO327" s="49"/>
      <c r="AP327" s="48">
        <v>0</v>
      </c>
      <c r="AQ327" s="40"/>
      <c r="AR327" s="40"/>
      <c r="AS327" s="40"/>
    </row>
    <row r="328" spans="1:45" ht="20.100000000000001" customHeight="1" x14ac:dyDescent="0.2">
      <c r="D328" s="2" t="s">
        <v>118</v>
      </c>
      <c r="F328" s="39">
        <v>29</v>
      </c>
      <c r="G328" s="39"/>
      <c r="H328" s="39"/>
      <c r="I328" s="39"/>
      <c r="J328" s="39">
        <v>73</v>
      </c>
      <c r="K328" s="39">
        <v>3</v>
      </c>
      <c r="L328" s="39">
        <v>0</v>
      </c>
      <c r="M328" s="39"/>
      <c r="N328" s="39">
        <v>76</v>
      </c>
      <c r="O328" s="39"/>
      <c r="P328" s="39"/>
      <c r="Q328" s="39"/>
      <c r="R328" s="39">
        <v>0</v>
      </c>
      <c r="S328" s="39">
        <v>7</v>
      </c>
      <c r="T328" s="39">
        <v>33</v>
      </c>
      <c r="U328" s="39">
        <v>0</v>
      </c>
      <c r="V328" s="39">
        <v>3</v>
      </c>
      <c r="W328" s="39"/>
      <c r="X328" s="39">
        <v>5</v>
      </c>
      <c r="Y328" s="39">
        <v>2</v>
      </c>
      <c r="Z328" s="39">
        <v>1</v>
      </c>
      <c r="AA328" s="39">
        <v>22</v>
      </c>
      <c r="AB328" s="39">
        <v>0</v>
      </c>
      <c r="AC328" s="39">
        <v>0</v>
      </c>
      <c r="AD328" s="39">
        <v>4</v>
      </c>
      <c r="AE328" s="39"/>
      <c r="AF328" s="39">
        <v>77</v>
      </c>
      <c r="AG328" s="39"/>
      <c r="AH328" s="39"/>
      <c r="AI328" s="39"/>
      <c r="AJ328" s="39">
        <v>28</v>
      </c>
      <c r="AK328" s="39"/>
      <c r="AL328" s="39"/>
      <c r="AM328" s="39"/>
      <c r="AN328" s="39">
        <v>0</v>
      </c>
      <c r="AO328" s="39"/>
      <c r="AP328" s="39">
        <v>0</v>
      </c>
      <c r="AQ328" s="40"/>
      <c r="AR328" s="40"/>
      <c r="AS328" s="40"/>
    </row>
    <row r="329" spans="1:45" ht="19.5" customHeight="1" x14ac:dyDescent="0.2">
      <c r="D329" s="47" t="s">
        <v>200</v>
      </c>
      <c r="F329" s="48">
        <v>24</v>
      </c>
      <c r="G329" s="49"/>
      <c r="H329" s="49"/>
      <c r="I329" s="49"/>
      <c r="J329" s="48">
        <v>112</v>
      </c>
      <c r="K329" s="48">
        <v>8</v>
      </c>
      <c r="L329" s="48">
        <v>0</v>
      </c>
      <c r="M329" s="49"/>
      <c r="N329" s="48">
        <v>120</v>
      </c>
      <c r="O329" s="49"/>
      <c r="P329" s="49"/>
      <c r="Q329" s="49"/>
      <c r="R329" s="48">
        <v>0</v>
      </c>
      <c r="S329" s="48">
        <v>10</v>
      </c>
      <c r="T329" s="48">
        <v>65</v>
      </c>
      <c r="U329" s="48">
        <v>0</v>
      </c>
      <c r="V329" s="48">
        <v>11</v>
      </c>
      <c r="W329" s="49"/>
      <c r="X329" s="48">
        <v>17</v>
      </c>
      <c r="Y329" s="48">
        <v>1</v>
      </c>
      <c r="Z329" s="48">
        <v>0</v>
      </c>
      <c r="AA329" s="48">
        <v>8</v>
      </c>
      <c r="AB329" s="48">
        <v>0</v>
      </c>
      <c r="AC329" s="48">
        <v>0</v>
      </c>
      <c r="AD329" s="48">
        <v>5</v>
      </c>
      <c r="AE329" s="49"/>
      <c r="AF329" s="48">
        <v>117</v>
      </c>
      <c r="AG329" s="49"/>
      <c r="AH329" s="49"/>
      <c r="AI329" s="49"/>
      <c r="AJ329" s="48">
        <v>27</v>
      </c>
      <c r="AK329" s="49"/>
      <c r="AL329" s="49"/>
      <c r="AM329" s="49"/>
      <c r="AN329" s="48">
        <v>0</v>
      </c>
      <c r="AO329" s="49"/>
      <c r="AP329" s="48">
        <v>0</v>
      </c>
      <c r="AQ329" s="40"/>
      <c r="AR329" s="40"/>
      <c r="AS329" s="40"/>
    </row>
    <row r="330" spans="1:45" ht="19.5" customHeight="1" x14ac:dyDescent="0.2">
      <c r="D330" s="50" t="s">
        <v>119</v>
      </c>
      <c r="F330" s="49">
        <v>18</v>
      </c>
      <c r="G330" s="49"/>
      <c r="H330" s="49"/>
      <c r="I330" s="49"/>
      <c r="J330" s="49">
        <v>115</v>
      </c>
      <c r="K330" s="49">
        <v>1</v>
      </c>
      <c r="L330" s="49">
        <v>0</v>
      </c>
      <c r="M330" s="49"/>
      <c r="N330" s="49">
        <v>116</v>
      </c>
      <c r="O330" s="49"/>
      <c r="P330" s="49"/>
      <c r="Q330" s="49"/>
      <c r="R330" s="49">
        <v>0</v>
      </c>
      <c r="S330" s="49">
        <v>15</v>
      </c>
      <c r="T330" s="49">
        <v>90</v>
      </c>
      <c r="U330" s="49">
        <v>0</v>
      </c>
      <c r="V330" s="49">
        <v>0</v>
      </c>
      <c r="W330" s="49"/>
      <c r="X330" s="49">
        <v>3</v>
      </c>
      <c r="Y330" s="49">
        <v>0</v>
      </c>
      <c r="Z330" s="49">
        <v>2</v>
      </c>
      <c r="AA330" s="49">
        <v>7</v>
      </c>
      <c r="AB330" s="49">
        <v>0</v>
      </c>
      <c r="AC330" s="49">
        <v>0</v>
      </c>
      <c r="AD330" s="49">
        <v>1</v>
      </c>
      <c r="AE330" s="49"/>
      <c r="AF330" s="49">
        <v>118</v>
      </c>
      <c r="AG330" s="49"/>
      <c r="AH330" s="49"/>
      <c r="AI330" s="49"/>
      <c r="AJ330" s="49">
        <v>16</v>
      </c>
      <c r="AK330" s="49"/>
      <c r="AL330" s="49"/>
      <c r="AM330" s="49"/>
      <c r="AN330" s="49">
        <v>0</v>
      </c>
      <c r="AO330" s="49"/>
      <c r="AP330" s="49">
        <v>0</v>
      </c>
      <c r="AQ330" s="40"/>
      <c r="AR330" s="40"/>
      <c r="AS330" s="40"/>
    </row>
    <row r="331" spans="1:45" ht="20.100000000000001" customHeight="1" x14ac:dyDescent="0.2"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40"/>
      <c r="AR331" s="40"/>
      <c r="AS331" s="40"/>
    </row>
    <row r="332" spans="1:45" s="1" customFormat="1" ht="20.100000000000001" customHeight="1" x14ac:dyDescent="0.25">
      <c r="A332" s="3"/>
      <c r="B332" s="6"/>
      <c r="C332" s="51" t="s">
        <v>159</v>
      </c>
      <c r="D332" s="52"/>
      <c r="E332" s="5"/>
      <c r="F332" s="53">
        <v>777</v>
      </c>
      <c r="G332" s="54"/>
      <c r="H332" s="54"/>
      <c r="I332" s="54"/>
      <c r="J332" s="53">
        <v>1924</v>
      </c>
      <c r="K332" s="53">
        <v>95</v>
      </c>
      <c r="L332" s="53">
        <v>8</v>
      </c>
      <c r="M332" s="54"/>
      <c r="N332" s="53">
        <v>2027</v>
      </c>
      <c r="O332" s="54"/>
      <c r="P332" s="54"/>
      <c r="Q332" s="54"/>
      <c r="R332" s="53">
        <v>6</v>
      </c>
      <c r="S332" s="53">
        <v>216</v>
      </c>
      <c r="T332" s="53">
        <v>915</v>
      </c>
      <c r="U332" s="53">
        <v>50</v>
      </c>
      <c r="V332" s="53">
        <v>93</v>
      </c>
      <c r="W332" s="54"/>
      <c r="X332" s="53">
        <v>284</v>
      </c>
      <c r="Y332" s="53">
        <v>21</v>
      </c>
      <c r="Z332" s="53">
        <v>36</v>
      </c>
      <c r="AA332" s="53">
        <v>387</v>
      </c>
      <c r="AB332" s="53">
        <v>1</v>
      </c>
      <c r="AC332" s="53">
        <v>2</v>
      </c>
      <c r="AD332" s="53">
        <v>99</v>
      </c>
      <c r="AE332" s="54"/>
      <c r="AF332" s="53">
        <v>2110</v>
      </c>
      <c r="AG332" s="54"/>
      <c r="AH332" s="54"/>
      <c r="AI332" s="54"/>
      <c r="AJ332" s="53">
        <v>694</v>
      </c>
      <c r="AK332" s="54"/>
      <c r="AL332" s="54"/>
      <c r="AM332" s="54"/>
      <c r="AN332" s="53">
        <v>0</v>
      </c>
      <c r="AO332" s="54"/>
      <c r="AP332" s="53">
        <v>0</v>
      </c>
      <c r="AQ332" s="40"/>
      <c r="AR332" s="40"/>
      <c r="AS332" s="40"/>
    </row>
    <row r="333" spans="1:45" s="1" customFormat="1" ht="20.100000000000001" customHeight="1" x14ac:dyDescent="0.2">
      <c r="A333" s="3"/>
      <c r="B333" s="6"/>
      <c r="C333" s="3"/>
      <c r="D333" s="3"/>
      <c r="E333" s="5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</row>
    <row r="334" spans="1:45" s="1" customFormat="1" ht="20.100000000000001" customHeight="1" x14ac:dyDescent="0.25">
      <c r="A334" s="3"/>
      <c r="B334" s="57" t="s">
        <v>201</v>
      </c>
      <c r="C334" s="58"/>
      <c r="D334" s="58"/>
      <c r="E334" s="5"/>
      <c r="F334" s="59">
        <v>777</v>
      </c>
      <c r="G334" s="54"/>
      <c r="H334" s="54"/>
      <c r="I334" s="54"/>
      <c r="J334" s="59">
        <v>1924</v>
      </c>
      <c r="K334" s="59">
        <v>95</v>
      </c>
      <c r="L334" s="59">
        <v>8</v>
      </c>
      <c r="M334" s="54"/>
      <c r="N334" s="59">
        <v>2027</v>
      </c>
      <c r="O334" s="54"/>
      <c r="P334" s="54"/>
      <c r="Q334" s="54"/>
      <c r="R334" s="59">
        <v>6</v>
      </c>
      <c r="S334" s="59">
        <v>216</v>
      </c>
      <c r="T334" s="59">
        <v>915</v>
      </c>
      <c r="U334" s="59">
        <v>50</v>
      </c>
      <c r="V334" s="59">
        <v>93</v>
      </c>
      <c r="W334" s="54"/>
      <c r="X334" s="59">
        <v>284</v>
      </c>
      <c r="Y334" s="59">
        <v>21</v>
      </c>
      <c r="Z334" s="59">
        <v>36</v>
      </c>
      <c r="AA334" s="59">
        <v>387</v>
      </c>
      <c r="AB334" s="59">
        <v>1</v>
      </c>
      <c r="AC334" s="59">
        <v>2</v>
      </c>
      <c r="AD334" s="59">
        <v>99</v>
      </c>
      <c r="AE334" s="54"/>
      <c r="AF334" s="59">
        <v>2110</v>
      </c>
      <c r="AG334" s="54"/>
      <c r="AH334" s="54"/>
      <c r="AI334" s="54"/>
      <c r="AJ334" s="59">
        <v>694</v>
      </c>
      <c r="AK334" s="54"/>
      <c r="AL334" s="54"/>
      <c r="AM334" s="54"/>
      <c r="AN334" s="59">
        <v>0</v>
      </c>
      <c r="AO334" s="54"/>
      <c r="AP334" s="59">
        <v>0</v>
      </c>
      <c r="AQ334" s="40"/>
      <c r="AR334" s="40"/>
      <c r="AS334" s="40"/>
    </row>
    <row r="335" spans="1:45" ht="20.100000000000001" customHeight="1" x14ac:dyDescent="0.2"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40"/>
      <c r="AR335" s="40"/>
      <c r="AS335" s="40"/>
    </row>
    <row r="336" spans="1:45" ht="20.100000000000001" customHeight="1" x14ac:dyDescent="0.2">
      <c r="B336" s="6" t="s">
        <v>202</v>
      </c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40"/>
      <c r="AR336" s="40"/>
      <c r="AS336" s="40"/>
    </row>
    <row r="337" spans="1:45" ht="20.100000000000001" customHeight="1" x14ac:dyDescent="0.2">
      <c r="C337" s="3" t="s">
        <v>154</v>
      </c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40"/>
      <c r="AR337" s="40"/>
      <c r="AS337" s="40"/>
    </row>
    <row r="338" spans="1:45" ht="20.100000000000001" customHeight="1" x14ac:dyDescent="0.2">
      <c r="D338" s="2" t="s">
        <v>203</v>
      </c>
      <c r="F338" s="39">
        <v>150</v>
      </c>
      <c r="G338" s="39"/>
      <c r="H338" s="39"/>
      <c r="I338" s="39"/>
      <c r="J338" s="39">
        <v>126</v>
      </c>
      <c r="K338" s="39">
        <v>2</v>
      </c>
      <c r="L338" s="39">
        <v>0</v>
      </c>
      <c r="M338" s="39"/>
      <c r="N338" s="39">
        <v>128</v>
      </c>
      <c r="O338" s="39"/>
      <c r="P338" s="39"/>
      <c r="Q338" s="39"/>
      <c r="R338" s="39">
        <v>0</v>
      </c>
      <c r="S338" s="39">
        <v>3</v>
      </c>
      <c r="T338" s="39">
        <v>9</v>
      </c>
      <c r="U338" s="39">
        <v>7</v>
      </c>
      <c r="V338" s="39">
        <v>0</v>
      </c>
      <c r="W338" s="39"/>
      <c r="X338" s="39">
        <v>29</v>
      </c>
      <c r="Y338" s="39">
        <v>0</v>
      </c>
      <c r="Z338" s="39">
        <v>14</v>
      </c>
      <c r="AA338" s="39">
        <v>81</v>
      </c>
      <c r="AB338" s="39">
        <v>0</v>
      </c>
      <c r="AC338" s="39">
        <v>1</v>
      </c>
      <c r="AD338" s="39">
        <v>15</v>
      </c>
      <c r="AE338" s="39"/>
      <c r="AF338" s="39">
        <v>159</v>
      </c>
      <c r="AG338" s="39"/>
      <c r="AH338" s="39"/>
      <c r="AI338" s="39"/>
      <c r="AJ338" s="39">
        <v>119</v>
      </c>
      <c r="AK338" s="39"/>
      <c r="AL338" s="39"/>
      <c r="AM338" s="39"/>
      <c r="AN338" s="39">
        <v>0</v>
      </c>
      <c r="AO338" s="39"/>
      <c r="AP338" s="39">
        <v>0</v>
      </c>
      <c r="AQ338" s="40"/>
      <c r="AR338" s="40"/>
      <c r="AS338" s="40"/>
    </row>
    <row r="339" spans="1:45" ht="19.5" customHeight="1" x14ac:dyDescent="0.2">
      <c r="D339" s="47" t="s">
        <v>204</v>
      </c>
      <c r="F339" s="48">
        <v>96</v>
      </c>
      <c r="G339" s="49"/>
      <c r="H339" s="49"/>
      <c r="I339" s="49"/>
      <c r="J339" s="48">
        <v>133</v>
      </c>
      <c r="K339" s="48">
        <v>4</v>
      </c>
      <c r="L339" s="48">
        <v>2</v>
      </c>
      <c r="M339" s="49"/>
      <c r="N339" s="48">
        <v>139</v>
      </c>
      <c r="O339" s="49"/>
      <c r="P339" s="49"/>
      <c r="Q339" s="49"/>
      <c r="R339" s="48">
        <v>0</v>
      </c>
      <c r="S339" s="48">
        <v>5</v>
      </c>
      <c r="T339" s="48">
        <v>42</v>
      </c>
      <c r="U339" s="48">
        <v>0</v>
      </c>
      <c r="V339" s="48">
        <v>12</v>
      </c>
      <c r="W339" s="49"/>
      <c r="X339" s="48">
        <v>23</v>
      </c>
      <c r="Y339" s="48">
        <v>0</v>
      </c>
      <c r="Z339" s="48">
        <v>2</v>
      </c>
      <c r="AA339" s="48">
        <v>51</v>
      </c>
      <c r="AB339" s="48">
        <v>0</v>
      </c>
      <c r="AC339" s="48">
        <v>0</v>
      </c>
      <c r="AD339" s="48">
        <v>19</v>
      </c>
      <c r="AE339" s="49"/>
      <c r="AF339" s="48">
        <v>154</v>
      </c>
      <c r="AG339" s="49"/>
      <c r="AH339" s="49"/>
      <c r="AI339" s="49"/>
      <c r="AJ339" s="48">
        <v>81</v>
      </c>
      <c r="AK339" s="49"/>
      <c r="AL339" s="49"/>
      <c r="AM339" s="49"/>
      <c r="AN339" s="48">
        <v>0</v>
      </c>
      <c r="AO339" s="49"/>
      <c r="AP339" s="48">
        <v>0</v>
      </c>
      <c r="AQ339" s="40"/>
      <c r="AR339" s="40"/>
      <c r="AS339" s="40"/>
    </row>
    <row r="340" spans="1:45" ht="20.100000000000001" customHeight="1" x14ac:dyDescent="0.2">
      <c r="D340" s="2" t="s">
        <v>205</v>
      </c>
      <c r="F340" s="39">
        <v>81</v>
      </c>
      <c r="G340" s="39"/>
      <c r="H340" s="39"/>
      <c r="I340" s="39"/>
      <c r="J340" s="39">
        <v>135</v>
      </c>
      <c r="K340" s="39">
        <v>4</v>
      </c>
      <c r="L340" s="39">
        <v>0</v>
      </c>
      <c r="M340" s="39"/>
      <c r="N340" s="39">
        <v>139</v>
      </c>
      <c r="O340" s="39"/>
      <c r="P340" s="39"/>
      <c r="Q340" s="39"/>
      <c r="R340" s="39">
        <v>2</v>
      </c>
      <c r="S340" s="39">
        <v>6</v>
      </c>
      <c r="T340" s="39">
        <v>27</v>
      </c>
      <c r="U340" s="39">
        <v>9</v>
      </c>
      <c r="V340" s="39">
        <v>20</v>
      </c>
      <c r="W340" s="39"/>
      <c r="X340" s="39">
        <v>17</v>
      </c>
      <c r="Y340" s="39">
        <v>0</v>
      </c>
      <c r="Z340" s="39">
        <v>6</v>
      </c>
      <c r="AA340" s="39">
        <v>40</v>
      </c>
      <c r="AB340" s="39">
        <v>0</v>
      </c>
      <c r="AC340" s="39">
        <v>0</v>
      </c>
      <c r="AD340" s="39">
        <v>20</v>
      </c>
      <c r="AE340" s="39"/>
      <c r="AF340" s="39">
        <v>147</v>
      </c>
      <c r="AG340" s="39"/>
      <c r="AH340" s="39"/>
      <c r="AI340" s="39"/>
      <c r="AJ340" s="39">
        <v>73</v>
      </c>
      <c r="AK340" s="39"/>
      <c r="AL340" s="39"/>
      <c r="AM340" s="39"/>
      <c r="AN340" s="39">
        <v>0</v>
      </c>
      <c r="AO340" s="39"/>
      <c r="AP340" s="39">
        <v>0</v>
      </c>
      <c r="AQ340" s="40"/>
      <c r="AR340" s="40"/>
      <c r="AS340" s="40"/>
    </row>
    <row r="341" spans="1:45" ht="19.5" customHeight="1" x14ac:dyDescent="0.2">
      <c r="D341" s="47" t="s">
        <v>206</v>
      </c>
      <c r="F341" s="48">
        <v>72</v>
      </c>
      <c r="G341" s="49"/>
      <c r="H341" s="49"/>
      <c r="I341" s="49"/>
      <c r="J341" s="48">
        <v>129</v>
      </c>
      <c r="K341" s="48">
        <v>5</v>
      </c>
      <c r="L341" s="48">
        <v>5</v>
      </c>
      <c r="M341" s="49"/>
      <c r="N341" s="48">
        <v>139</v>
      </c>
      <c r="O341" s="49"/>
      <c r="P341" s="49"/>
      <c r="Q341" s="49"/>
      <c r="R341" s="48">
        <v>1</v>
      </c>
      <c r="S341" s="48">
        <v>1</v>
      </c>
      <c r="T341" s="48">
        <v>22</v>
      </c>
      <c r="U341" s="48">
        <v>4</v>
      </c>
      <c r="V341" s="48">
        <v>11</v>
      </c>
      <c r="W341" s="49"/>
      <c r="X341" s="48">
        <v>36</v>
      </c>
      <c r="Y341" s="48">
        <v>0</v>
      </c>
      <c r="Z341" s="48">
        <v>2</v>
      </c>
      <c r="AA341" s="48">
        <v>36</v>
      </c>
      <c r="AB341" s="48">
        <v>0</v>
      </c>
      <c r="AC341" s="48">
        <v>0</v>
      </c>
      <c r="AD341" s="48">
        <v>14</v>
      </c>
      <c r="AE341" s="49"/>
      <c r="AF341" s="48">
        <v>127</v>
      </c>
      <c r="AG341" s="49"/>
      <c r="AH341" s="49"/>
      <c r="AI341" s="49"/>
      <c r="AJ341" s="48">
        <v>84</v>
      </c>
      <c r="AK341" s="49"/>
      <c r="AL341" s="49"/>
      <c r="AM341" s="49"/>
      <c r="AN341" s="48">
        <v>0</v>
      </c>
      <c r="AO341" s="49"/>
      <c r="AP341" s="48">
        <v>0</v>
      </c>
      <c r="AQ341" s="40"/>
      <c r="AR341" s="40"/>
      <c r="AS341" s="40"/>
    </row>
    <row r="342" spans="1:45" ht="19.5" customHeight="1" x14ac:dyDescent="0.2">
      <c r="D342" s="50" t="s">
        <v>207</v>
      </c>
      <c r="F342" s="49">
        <v>39</v>
      </c>
      <c r="G342" s="49"/>
      <c r="H342" s="49"/>
      <c r="I342" s="49"/>
      <c r="J342" s="49">
        <v>127</v>
      </c>
      <c r="K342" s="49">
        <v>0</v>
      </c>
      <c r="L342" s="49">
        <v>0</v>
      </c>
      <c r="M342" s="49"/>
      <c r="N342" s="49">
        <v>127</v>
      </c>
      <c r="O342" s="49"/>
      <c r="P342" s="49"/>
      <c r="Q342" s="49"/>
      <c r="R342" s="49">
        <v>0</v>
      </c>
      <c r="S342" s="49">
        <v>2</v>
      </c>
      <c r="T342" s="49">
        <v>41</v>
      </c>
      <c r="U342" s="49">
        <v>0</v>
      </c>
      <c r="V342" s="49">
        <v>13</v>
      </c>
      <c r="W342" s="49"/>
      <c r="X342" s="49">
        <v>10</v>
      </c>
      <c r="Y342" s="49">
        <v>0</v>
      </c>
      <c r="Z342" s="49">
        <v>1</v>
      </c>
      <c r="AA342" s="49">
        <v>8</v>
      </c>
      <c r="AB342" s="49">
        <v>0</v>
      </c>
      <c r="AC342" s="49">
        <v>0</v>
      </c>
      <c r="AD342" s="49">
        <v>14</v>
      </c>
      <c r="AE342" s="49"/>
      <c r="AF342" s="49">
        <v>89</v>
      </c>
      <c r="AG342" s="49"/>
      <c r="AH342" s="49"/>
      <c r="AI342" s="49"/>
      <c r="AJ342" s="49">
        <v>77</v>
      </c>
      <c r="AK342" s="49"/>
      <c r="AL342" s="49"/>
      <c r="AM342" s="49"/>
      <c r="AN342" s="49">
        <v>0</v>
      </c>
      <c r="AO342" s="49"/>
      <c r="AP342" s="49">
        <v>0</v>
      </c>
      <c r="AQ342" s="40"/>
      <c r="AR342" s="40"/>
      <c r="AS342" s="40"/>
    </row>
    <row r="343" spans="1:45" ht="19.5" customHeight="1" x14ac:dyDescent="0.2">
      <c r="D343" s="47" t="s">
        <v>208</v>
      </c>
      <c r="F343" s="48">
        <v>44</v>
      </c>
      <c r="G343" s="49"/>
      <c r="H343" s="49"/>
      <c r="I343" s="49"/>
      <c r="J343" s="48">
        <v>131</v>
      </c>
      <c r="K343" s="48">
        <v>3</v>
      </c>
      <c r="L343" s="48">
        <v>0</v>
      </c>
      <c r="M343" s="49"/>
      <c r="N343" s="48">
        <v>134</v>
      </c>
      <c r="O343" s="49"/>
      <c r="P343" s="49"/>
      <c r="Q343" s="49"/>
      <c r="R343" s="48">
        <v>1</v>
      </c>
      <c r="S343" s="48">
        <v>3</v>
      </c>
      <c r="T343" s="48">
        <v>32</v>
      </c>
      <c r="U343" s="48">
        <v>5</v>
      </c>
      <c r="V343" s="48">
        <v>11</v>
      </c>
      <c r="W343" s="49"/>
      <c r="X343" s="48">
        <v>22</v>
      </c>
      <c r="Y343" s="48">
        <v>5</v>
      </c>
      <c r="Z343" s="48">
        <v>8</v>
      </c>
      <c r="AA343" s="48">
        <v>20</v>
      </c>
      <c r="AB343" s="48">
        <v>0</v>
      </c>
      <c r="AC343" s="48">
        <v>0</v>
      </c>
      <c r="AD343" s="48">
        <v>15</v>
      </c>
      <c r="AE343" s="49"/>
      <c r="AF343" s="48">
        <v>122</v>
      </c>
      <c r="AG343" s="49"/>
      <c r="AH343" s="49"/>
      <c r="AI343" s="49"/>
      <c r="AJ343" s="48">
        <v>56</v>
      </c>
      <c r="AK343" s="49"/>
      <c r="AL343" s="49"/>
      <c r="AM343" s="49"/>
      <c r="AN343" s="48">
        <v>0</v>
      </c>
      <c r="AO343" s="49"/>
      <c r="AP343" s="48">
        <v>0</v>
      </c>
      <c r="AQ343" s="40"/>
      <c r="AR343" s="40"/>
      <c r="AS343" s="40"/>
    </row>
    <row r="344" spans="1:45" ht="20.100000000000001" customHeight="1" x14ac:dyDescent="0.2">
      <c r="D344" s="2" t="s">
        <v>209</v>
      </c>
      <c r="F344" s="39">
        <v>11</v>
      </c>
      <c r="G344" s="39"/>
      <c r="H344" s="39"/>
      <c r="I344" s="39"/>
      <c r="J344" s="39">
        <v>69</v>
      </c>
      <c r="K344" s="39">
        <v>13</v>
      </c>
      <c r="L344" s="39">
        <v>0</v>
      </c>
      <c r="M344" s="39"/>
      <c r="N344" s="39">
        <v>82</v>
      </c>
      <c r="O344" s="39"/>
      <c r="P344" s="39"/>
      <c r="Q344" s="39"/>
      <c r="R344" s="39">
        <v>0</v>
      </c>
      <c r="S344" s="39">
        <v>4</v>
      </c>
      <c r="T344" s="39">
        <v>64</v>
      </c>
      <c r="U344" s="39">
        <v>0</v>
      </c>
      <c r="V344" s="39">
        <v>0</v>
      </c>
      <c r="W344" s="39"/>
      <c r="X344" s="39">
        <v>2</v>
      </c>
      <c r="Y344" s="39">
        <v>0</v>
      </c>
      <c r="Z344" s="39">
        <v>2</v>
      </c>
      <c r="AA344" s="39">
        <v>9</v>
      </c>
      <c r="AB344" s="39">
        <v>0</v>
      </c>
      <c r="AC344" s="39">
        <v>0</v>
      </c>
      <c r="AD344" s="39">
        <v>0</v>
      </c>
      <c r="AE344" s="39"/>
      <c r="AF344" s="39">
        <v>81</v>
      </c>
      <c r="AG344" s="39"/>
      <c r="AH344" s="39"/>
      <c r="AI344" s="39"/>
      <c r="AJ344" s="39">
        <v>12</v>
      </c>
      <c r="AK344" s="39"/>
      <c r="AL344" s="39"/>
      <c r="AM344" s="39"/>
      <c r="AN344" s="39">
        <v>0</v>
      </c>
      <c r="AO344" s="39"/>
      <c r="AP344" s="39">
        <v>0</v>
      </c>
      <c r="AQ344" s="40"/>
      <c r="AR344" s="40"/>
      <c r="AS344" s="40"/>
    </row>
    <row r="345" spans="1:45" ht="19.5" customHeight="1" x14ac:dyDescent="0.2">
      <c r="D345" s="47" t="s">
        <v>210</v>
      </c>
      <c r="F345" s="48">
        <v>28</v>
      </c>
      <c r="G345" s="49"/>
      <c r="H345" s="49"/>
      <c r="I345" s="49"/>
      <c r="J345" s="48">
        <v>68</v>
      </c>
      <c r="K345" s="48">
        <v>4</v>
      </c>
      <c r="L345" s="48">
        <v>0</v>
      </c>
      <c r="M345" s="49"/>
      <c r="N345" s="48">
        <v>72</v>
      </c>
      <c r="O345" s="49"/>
      <c r="P345" s="49"/>
      <c r="Q345" s="49"/>
      <c r="R345" s="48">
        <v>0</v>
      </c>
      <c r="S345" s="48">
        <v>3</v>
      </c>
      <c r="T345" s="48">
        <v>31</v>
      </c>
      <c r="U345" s="48">
        <v>0</v>
      </c>
      <c r="V345" s="48">
        <v>2</v>
      </c>
      <c r="W345" s="49"/>
      <c r="X345" s="48">
        <v>7</v>
      </c>
      <c r="Y345" s="48">
        <v>0</v>
      </c>
      <c r="Z345" s="48">
        <v>1</v>
      </c>
      <c r="AA345" s="48">
        <v>5</v>
      </c>
      <c r="AB345" s="48">
        <v>0</v>
      </c>
      <c r="AC345" s="48">
        <v>0</v>
      </c>
      <c r="AD345" s="48">
        <v>18</v>
      </c>
      <c r="AE345" s="49"/>
      <c r="AF345" s="48">
        <v>67</v>
      </c>
      <c r="AG345" s="49"/>
      <c r="AH345" s="49"/>
      <c r="AI345" s="49"/>
      <c r="AJ345" s="48">
        <v>33</v>
      </c>
      <c r="AK345" s="49"/>
      <c r="AL345" s="49"/>
      <c r="AM345" s="49"/>
      <c r="AN345" s="48">
        <v>0</v>
      </c>
      <c r="AO345" s="49"/>
      <c r="AP345" s="48">
        <v>0</v>
      </c>
      <c r="AQ345" s="40"/>
      <c r="AR345" s="40"/>
      <c r="AS345" s="40"/>
    </row>
    <row r="346" spans="1:45" ht="20.100000000000001" customHeight="1" x14ac:dyDescent="0.2">
      <c r="D346" s="2" t="s">
        <v>211</v>
      </c>
      <c r="F346" s="39">
        <v>8</v>
      </c>
      <c r="G346" s="39"/>
      <c r="H346" s="39"/>
      <c r="I346" s="39"/>
      <c r="J346" s="39">
        <v>8</v>
      </c>
      <c r="K346" s="39">
        <v>0</v>
      </c>
      <c r="L346" s="39">
        <v>0</v>
      </c>
      <c r="M346" s="39"/>
      <c r="N346" s="39">
        <v>8</v>
      </c>
      <c r="O346" s="39"/>
      <c r="P346" s="39"/>
      <c r="Q346" s="39"/>
      <c r="R346" s="39">
        <v>0</v>
      </c>
      <c r="S346" s="39">
        <v>2</v>
      </c>
      <c r="T346" s="39">
        <v>4</v>
      </c>
      <c r="U346" s="39">
        <v>1</v>
      </c>
      <c r="V346" s="39">
        <v>0</v>
      </c>
      <c r="W346" s="39"/>
      <c r="X346" s="39">
        <v>1</v>
      </c>
      <c r="Y346" s="39">
        <v>0</v>
      </c>
      <c r="Z346" s="39">
        <v>1</v>
      </c>
      <c r="AA346" s="39">
        <v>1</v>
      </c>
      <c r="AB346" s="39">
        <v>0</v>
      </c>
      <c r="AC346" s="39">
        <v>0</v>
      </c>
      <c r="AD346" s="39">
        <v>2</v>
      </c>
      <c r="AE346" s="39"/>
      <c r="AF346" s="39">
        <v>12</v>
      </c>
      <c r="AG346" s="39"/>
      <c r="AH346" s="39"/>
      <c r="AI346" s="39"/>
      <c r="AJ346" s="39">
        <v>4</v>
      </c>
      <c r="AK346" s="39"/>
      <c r="AL346" s="39"/>
      <c r="AM346" s="39"/>
      <c r="AN346" s="39">
        <v>0</v>
      </c>
      <c r="AO346" s="39"/>
      <c r="AP346" s="39">
        <v>0</v>
      </c>
      <c r="AQ346" s="40"/>
      <c r="AR346" s="40"/>
      <c r="AS346" s="40"/>
    </row>
    <row r="347" spans="1:45" ht="19.5" customHeight="1" x14ac:dyDescent="0.2">
      <c r="D347" s="47" t="s">
        <v>212</v>
      </c>
      <c r="F347" s="48">
        <v>1</v>
      </c>
      <c r="G347" s="49"/>
      <c r="H347" s="49"/>
      <c r="I347" s="49"/>
      <c r="J347" s="48">
        <v>3</v>
      </c>
      <c r="K347" s="48">
        <v>1</v>
      </c>
      <c r="L347" s="48">
        <v>0</v>
      </c>
      <c r="M347" s="49"/>
      <c r="N347" s="48">
        <v>4</v>
      </c>
      <c r="O347" s="49"/>
      <c r="P347" s="49"/>
      <c r="Q347" s="49"/>
      <c r="R347" s="48">
        <v>0</v>
      </c>
      <c r="S347" s="48">
        <v>1</v>
      </c>
      <c r="T347" s="48">
        <v>0</v>
      </c>
      <c r="U347" s="48">
        <v>0</v>
      </c>
      <c r="V347" s="48">
        <v>0</v>
      </c>
      <c r="W347" s="49"/>
      <c r="X347" s="48">
        <v>0</v>
      </c>
      <c r="Y347" s="48">
        <v>0</v>
      </c>
      <c r="Z347" s="48">
        <v>1</v>
      </c>
      <c r="AA347" s="48">
        <v>0</v>
      </c>
      <c r="AB347" s="48">
        <v>0</v>
      </c>
      <c r="AC347" s="48">
        <v>0</v>
      </c>
      <c r="AD347" s="48">
        <v>0</v>
      </c>
      <c r="AE347" s="49"/>
      <c r="AF347" s="48">
        <v>2</v>
      </c>
      <c r="AG347" s="49"/>
      <c r="AH347" s="49"/>
      <c r="AI347" s="49"/>
      <c r="AJ347" s="48">
        <v>3</v>
      </c>
      <c r="AK347" s="49"/>
      <c r="AL347" s="49"/>
      <c r="AM347" s="49"/>
      <c r="AN347" s="48">
        <v>0</v>
      </c>
      <c r="AO347" s="49"/>
      <c r="AP347" s="48">
        <v>0</v>
      </c>
      <c r="AQ347" s="40"/>
      <c r="AR347" s="40"/>
      <c r="AS347" s="40"/>
    </row>
    <row r="348" spans="1:45" ht="20.100000000000001" customHeight="1" x14ac:dyDescent="0.2">
      <c r="D348" s="50" t="s">
        <v>213</v>
      </c>
      <c r="F348" s="39">
        <v>3</v>
      </c>
      <c r="G348" s="39"/>
      <c r="H348" s="39"/>
      <c r="I348" s="39"/>
      <c r="J348" s="39">
        <v>2</v>
      </c>
      <c r="K348" s="39">
        <v>2</v>
      </c>
      <c r="L348" s="39">
        <v>0</v>
      </c>
      <c r="M348" s="39"/>
      <c r="N348" s="39">
        <v>4</v>
      </c>
      <c r="O348" s="39"/>
      <c r="P348" s="39"/>
      <c r="Q348" s="39"/>
      <c r="R348" s="39">
        <v>0</v>
      </c>
      <c r="S348" s="39">
        <v>1</v>
      </c>
      <c r="T348" s="39">
        <v>2</v>
      </c>
      <c r="U348" s="39">
        <v>0</v>
      </c>
      <c r="V348" s="39">
        <v>0</v>
      </c>
      <c r="W348" s="39"/>
      <c r="X348" s="39">
        <v>0</v>
      </c>
      <c r="Y348" s="39">
        <v>0</v>
      </c>
      <c r="Z348" s="39">
        <v>0</v>
      </c>
      <c r="AA348" s="39">
        <v>0</v>
      </c>
      <c r="AB348" s="39">
        <v>0</v>
      </c>
      <c r="AC348" s="39">
        <v>0</v>
      </c>
      <c r="AD348" s="39">
        <v>0</v>
      </c>
      <c r="AE348" s="39"/>
      <c r="AF348" s="39">
        <v>3</v>
      </c>
      <c r="AG348" s="39"/>
      <c r="AH348" s="39"/>
      <c r="AI348" s="39"/>
      <c r="AJ348" s="39">
        <v>4</v>
      </c>
      <c r="AK348" s="39"/>
      <c r="AL348" s="39"/>
      <c r="AM348" s="39"/>
      <c r="AN348" s="39">
        <v>0</v>
      </c>
      <c r="AO348" s="39"/>
      <c r="AP348" s="39">
        <v>0</v>
      </c>
      <c r="AQ348" s="40"/>
      <c r="AR348" s="40"/>
      <c r="AS348" s="40"/>
    </row>
    <row r="349" spans="1:45" ht="20.100000000000001" customHeight="1" x14ac:dyDescent="0.2"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40"/>
      <c r="AR349" s="40"/>
      <c r="AS349" s="40"/>
    </row>
    <row r="350" spans="1:45" s="1" customFormat="1" ht="20.100000000000001" customHeight="1" x14ac:dyDescent="0.25">
      <c r="A350" s="3"/>
      <c r="B350" s="6"/>
      <c r="C350" s="51" t="s">
        <v>159</v>
      </c>
      <c r="D350" s="52"/>
      <c r="E350" s="5"/>
      <c r="F350" s="53">
        <v>533</v>
      </c>
      <c r="G350" s="54"/>
      <c r="H350" s="54"/>
      <c r="I350" s="54"/>
      <c r="J350" s="53">
        <v>931</v>
      </c>
      <c r="K350" s="53">
        <v>38</v>
      </c>
      <c r="L350" s="53">
        <v>7</v>
      </c>
      <c r="M350" s="54"/>
      <c r="N350" s="53">
        <v>976</v>
      </c>
      <c r="O350" s="54"/>
      <c r="P350" s="54"/>
      <c r="Q350" s="54"/>
      <c r="R350" s="53">
        <v>4</v>
      </c>
      <c r="S350" s="53">
        <v>31</v>
      </c>
      <c r="T350" s="53">
        <v>274</v>
      </c>
      <c r="U350" s="53">
        <v>26</v>
      </c>
      <c r="V350" s="53">
        <v>69</v>
      </c>
      <c r="W350" s="54"/>
      <c r="X350" s="53">
        <v>147</v>
      </c>
      <c r="Y350" s="53">
        <v>5</v>
      </c>
      <c r="Z350" s="53">
        <v>38</v>
      </c>
      <c r="AA350" s="53">
        <v>251</v>
      </c>
      <c r="AB350" s="53">
        <v>0</v>
      </c>
      <c r="AC350" s="53">
        <v>1</v>
      </c>
      <c r="AD350" s="53">
        <v>117</v>
      </c>
      <c r="AE350" s="54"/>
      <c r="AF350" s="53">
        <v>963</v>
      </c>
      <c r="AG350" s="54"/>
      <c r="AH350" s="54"/>
      <c r="AI350" s="54"/>
      <c r="AJ350" s="53">
        <v>546</v>
      </c>
      <c r="AK350" s="54"/>
      <c r="AL350" s="54"/>
      <c r="AM350" s="54"/>
      <c r="AN350" s="53">
        <v>0</v>
      </c>
      <c r="AO350" s="54"/>
      <c r="AP350" s="53">
        <v>0</v>
      </c>
      <c r="AQ350" s="40"/>
      <c r="AR350" s="40"/>
      <c r="AS350" s="40"/>
    </row>
    <row r="351" spans="1:45" s="1" customFormat="1" ht="20.100000000000001" customHeight="1" x14ac:dyDescent="0.2">
      <c r="A351" s="3"/>
      <c r="B351" s="6"/>
      <c r="C351" s="3"/>
      <c r="D351" s="3"/>
      <c r="E351" s="5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</row>
    <row r="352" spans="1:45" s="1" customFormat="1" ht="20.100000000000001" customHeight="1" x14ac:dyDescent="0.25">
      <c r="A352" s="3"/>
      <c r="B352" s="57" t="s">
        <v>214</v>
      </c>
      <c r="C352" s="58"/>
      <c r="D352" s="58"/>
      <c r="E352" s="5"/>
      <c r="F352" s="59">
        <v>533</v>
      </c>
      <c r="G352" s="54"/>
      <c r="H352" s="54"/>
      <c r="I352" s="54"/>
      <c r="J352" s="59">
        <v>931</v>
      </c>
      <c r="K352" s="59">
        <v>38</v>
      </c>
      <c r="L352" s="59">
        <v>7</v>
      </c>
      <c r="M352" s="54"/>
      <c r="N352" s="59">
        <v>976</v>
      </c>
      <c r="O352" s="54"/>
      <c r="P352" s="54"/>
      <c r="Q352" s="54"/>
      <c r="R352" s="59">
        <v>4</v>
      </c>
      <c r="S352" s="59">
        <v>31</v>
      </c>
      <c r="T352" s="59">
        <v>274</v>
      </c>
      <c r="U352" s="59">
        <v>26</v>
      </c>
      <c r="V352" s="59">
        <v>69</v>
      </c>
      <c r="W352" s="54"/>
      <c r="X352" s="59">
        <v>147</v>
      </c>
      <c r="Y352" s="59">
        <v>5</v>
      </c>
      <c r="Z352" s="59">
        <v>38</v>
      </c>
      <c r="AA352" s="59">
        <v>251</v>
      </c>
      <c r="AB352" s="59">
        <v>0</v>
      </c>
      <c r="AC352" s="59">
        <v>1</v>
      </c>
      <c r="AD352" s="59">
        <v>117</v>
      </c>
      <c r="AE352" s="54"/>
      <c r="AF352" s="59">
        <v>963</v>
      </c>
      <c r="AG352" s="54"/>
      <c r="AH352" s="54"/>
      <c r="AI352" s="54"/>
      <c r="AJ352" s="59">
        <v>546</v>
      </c>
      <c r="AK352" s="54"/>
      <c r="AL352" s="54"/>
      <c r="AM352" s="54"/>
      <c r="AN352" s="59">
        <v>0</v>
      </c>
      <c r="AO352" s="54"/>
      <c r="AP352" s="59">
        <v>0</v>
      </c>
      <c r="AQ352" s="40"/>
      <c r="AR352" s="40"/>
      <c r="AS352" s="40"/>
    </row>
    <row r="353" spans="1:45" ht="20.100000000000001" customHeight="1" x14ac:dyDescent="0.2"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40"/>
      <c r="AR353" s="40"/>
      <c r="AS353" s="40"/>
    </row>
    <row r="354" spans="1:45" ht="20.100000000000001" customHeight="1" x14ac:dyDescent="0.2">
      <c r="B354" s="6" t="s">
        <v>215</v>
      </c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40"/>
      <c r="AR354" s="40"/>
      <c r="AS354" s="40"/>
    </row>
    <row r="355" spans="1:45" ht="20.100000000000001" customHeight="1" x14ac:dyDescent="0.2">
      <c r="C355" s="3" t="s">
        <v>154</v>
      </c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40"/>
      <c r="AR355" s="40"/>
      <c r="AS355" s="40"/>
    </row>
    <row r="356" spans="1:45" ht="20.100000000000001" customHeight="1" x14ac:dyDescent="0.2">
      <c r="D356" s="2" t="s">
        <v>216</v>
      </c>
      <c r="F356" s="39">
        <v>58</v>
      </c>
      <c r="G356" s="39"/>
      <c r="H356" s="39"/>
      <c r="I356" s="39"/>
      <c r="J356" s="39">
        <v>130</v>
      </c>
      <c r="K356" s="39">
        <v>6</v>
      </c>
      <c r="L356" s="39">
        <v>2</v>
      </c>
      <c r="M356" s="39"/>
      <c r="N356" s="39">
        <v>138</v>
      </c>
      <c r="O356" s="39"/>
      <c r="P356" s="39"/>
      <c r="Q356" s="39"/>
      <c r="R356" s="39">
        <v>1</v>
      </c>
      <c r="S356" s="39">
        <v>0</v>
      </c>
      <c r="T356" s="39">
        <v>50</v>
      </c>
      <c r="U356" s="39">
        <v>0</v>
      </c>
      <c r="V356" s="39">
        <v>5</v>
      </c>
      <c r="W356" s="39"/>
      <c r="X356" s="39">
        <v>40</v>
      </c>
      <c r="Y356" s="39">
        <v>2</v>
      </c>
      <c r="Z356" s="39">
        <v>8</v>
      </c>
      <c r="AA356" s="39">
        <v>22</v>
      </c>
      <c r="AB356" s="39">
        <v>0</v>
      </c>
      <c r="AC356" s="39">
        <v>0</v>
      </c>
      <c r="AD356" s="39">
        <v>21</v>
      </c>
      <c r="AE356" s="39"/>
      <c r="AF356" s="39">
        <v>149</v>
      </c>
      <c r="AG356" s="39"/>
      <c r="AH356" s="39"/>
      <c r="AI356" s="39"/>
      <c r="AJ356" s="39">
        <v>47</v>
      </c>
      <c r="AK356" s="39"/>
      <c r="AL356" s="39"/>
      <c r="AM356" s="39"/>
      <c r="AN356" s="39">
        <v>0</v>
      </c>
      <c r="AO356" s="39"/>
      <c r="AP356" s="39">
        <v>0</v>
      </c>
      <c r="AQ356" s="40"/>
      <c r="AR356" s="40"/>
      <c r="AS356" s="40"/>
    </row>
    <row r="357" spans="1:45" ht="19.5" customHeight="1" x14ac:dyDescent="0.2">
      <c r="D357" s="47" t="s">
        <v>217</v>
      </c>
      <c r="F357" s="48">
        <v>81</v>
      </c>
      <c r="G357" s="49"/>
      <c r="H357" s="49"/>
      <c r="I357" s="49"/>
      <c r="J357" s="48">
        <v>129</v>
      </c>
      <c r="K357" s="48">
        <v>10</v>
      </c>
      <c r="L357" s="48">
        <v>3</v>
      </c>
      <c r="M357" s="49"/>
      <c r="N357" s="48">
        <v>142</v>
      </c>
      <c r="O357" s="49"/>
      <c r="P357" s="49"/>
      <c r="Q357" s="49"/>
      <c r="R357" s="48">
        <v>0</v>
      </c>
      <c r="S357" s="48">
        <v>1</v>
      </c>
      <c r="T357" s="48">
        <v>33</v>
      </c>
      <c r="U357" s="48">
        <v>0</v>
      </c>
      <c r="V357" s="48">
        <v>14</v>
      </c>
      <c r="W357" s="49"/>
      <c r="X357" s="48">
        <v>51</v>
      </c>
      <c r="Y357" s="48">
        <v>0</v>
      </c>
      <c r="Z357" s="48">
        <v>4</v>
      </c>
      <c r="AA357" s="48">
        <v>24</v>
      </c>
      <c r="AB357" s="48">
        <v>0</v>
      </c>
      <c r="AC357" s="48">
        <v>0</v>
      </c>
      <c r="AD357" s="48">
        <v>34</v>
      </c>
      <c r="AE357" s="49"/>
      <c r="AF357" s="48">
        <v>161</v>
      </c>
      <c r="AG357" s="49"/>
      <c r="AH357" s="49"/>
      <c r="AI357" s="49"/>
      <c r="AJ357" s="48">
        <v>62</v>
      </c>
      <c r="AK357" s="49"/>
      <c r="AL357" s="49"/>
      <c r="AM357" s="49"/>
      <c r="AN357" s="48">
        <v>0</v>
      </c>
      <c r="AO357" s="49"/>
      <c r="AP357" s="48">
        <v>0</v>
      </c>
      <c r="AQ357" s="40"/>
      <c r="AR357" s="40"/>
      <c r="AS357" s="40"/>
    </row>
    <row r="358" spans="1:45" ht="20.100000000000001" customHeight="1" x14ac:dyDescent="0.2">
      <c r="D358" s="2" t="s">
        <v>218</v>
      </c>
      <c r="F358" s="39">
        <v>56</v>
      </c>
      <c r="G358" s="39"/>
      <c r="H358" s="39"/>
      <c r="I358" s="39"/>
      <c r="J358" s="39">
        <v>132</v>
      </c>
      <c r="K358" s="39">
        <v>2</v>
      </c>
      <c r="L358" s="39">
        <v>2</v>
      </c>
      <c r="M358" s="39"/>
      <c r="N358" s="39">
        <v>136</v>
      </c>
      <c r="O358" s="39"/>
      <c r="P358" s="39"/>
      <c r="Q358" s="39"/>
      <c r="R358" s="39">
        <v>0</v>
      </c>
      <c r="S358" s="39">
        <v>7</v>
      </c>
      <c r="T358" s="39">
        <v>23</v>
      </c>
      <c r="U358" s="39">
        <v>0</v>
      </c>
      <c r="V358" s="39">
        <v>7</v>
      </c>
      <c r="W358" s="39"/>
      <c r="X358" s="39">
        <v>43</v>
      </c>
      <c r="Y358" s="39">
        <v>3</v>
      </c>
      <c r="Z358" s="39">
        <v>11</v>
      </c>
      <c r="AA358" s="39">
        <v>22</v>
      </c>
      <c r="AB358" s="39">
        <v>0</v>
      </c>
      <c r="AC358" s="39">
        <v>0</v>
      </c>
      <c r="AD358" s="39">
        <v>21</v>
      </c>
      <c r="AE358" s="39"/>
      <c r="AF358" s="39">
        <v>137</v>
      </c>
      <c r="AG358" s="39"/>
      <c r="AH358" s="39"/>
      <c r="AI358" s="39"/>
      <c r="AJ358" s="39">
        <v>55</v>
      </c>
      <c r="AK358" s="39"/>
      <c r="AL358" s="39"/>
      <c r="AM358" s="39"/>
      <c r="AN358" s="39">
        <v>0</v>
      </c>
      <c r="AO358" s="39"/>
      <c r="AP358" s="39">
        <v>0</v>
      </c>
      <c r="AQ358" s="40"/>
      <c r="AR358" s="40"/>
      <c r="AS358" s="40"/>
    </row>
    <row r="359" spans="1:45" ht="19.5" customHeight="1" x14ac:dyDescent="0.2">
      <c r="D359" s="47" t="s">
        <v>219</v>
      </c>
      <c r="F359" s="48">
        <v>84</v>
      </c>
      <c r="G359" s="49"/>
      <c r="H359" s="49"/>
      <c r="I359" s="49"/>
      <c r="J359" s="48">
        <v>132</v>
      </c>
      <c r="K359" s="48">
        <v>8</v>
      </c>
      <c r="L359" s="48">
        <v>2</v>
      </c>
      <c r="M359" s="49"/>
      <c r="N359" s="48">
        <v>142</v>
      </c>
      <c r="O359" s="49"/>
      <c r="P359" s="49"/>
      <c r="Q359" s="49"/>
      <c r="R359" s="48">
        <v>0</v>
      </c>
      <c r="S359" s="48">
        <v>4</v>
      </c>
      <c r="T359" s="48">
        <v>34</v>
      </c>
      <c r="U359" s="48">
        <v>0</v>
      </c>
      <c r="V359" s="48">
        <v>20</v>
      </c>
      <c r="W359" s="49"/>
      <c r="X359" s="48">
        <v>30</v>
      </c>
      <c r="Y359" s="48">
        <v>3</v>
      </c>
      <c r="Z359" s="48">
        <v>5</v>
      </c>
      <c r="AA359" s="48">
        <v>34</v>
      </c>
      <c r="AB359" s="48">
        <v>0</v>
      </c>
      <c r="AC359" s="48">
        <v>0</v>
      </c>
      <c r="AD359" s="48">
        <v>28</v>
      </c>
      <c r="AE359" s="49"/>
      <c r="AF359" s="48">
        <v>158</v>
      </c>
      <c r="AG359" s="49"/>
      <c r="AH359" s="49"/>
      <c r="AI359" s="49"/>
      <c r="AJ359" s="48">
        <v>68</v>
      </c>
      <c r="AK359" s="49"/>
      <c r="AL359" s="49"/>
      <c r="AM359" s="49"/>
      <c r="AN359" s="48">
        <v>0</v>
      </c>
      <c r="AO359" s="49"/>
      <c r="AP359" s="48">
        <v>0</v>
      </c>
      <c r="AQ359" s="40"/>
      <c r="AR359" s="40"/>
      <c r="AS359" s="40"/>
    </row>
    <row r="360" spans="1:45" ht="20.100000000000001" customHeight="1" x14ac:dyDescent="0.2">
      <c r="D360" s="2" t="s">
        <v>114</v>
      </c>
      <c r="F360" s="39">
        <v>35</v>
      </c>
      <c r="G360" s="39"/>
      <c r="H360" s="39"/>
      <c r="I360" s="39"/>
      <c r="J360" s="39">
        <v>44</v>
      </c>
      <c r="K360" s="39">
        <v>0</v>
      </c>
      <c r="L360" s="39">
        <v>0</v>
      </c>
      <c r="M360" s="39"/>
      <c r="N360" s="39">
        <v>44</v>
      </c>
      <c r="O360" s="39"/>
      <c r="P360" s="39"/>
      <c r="Q360" s="39"/>
      <c r="R360" s="39">
        <v>1</v>
      </c>
      <c r="S360" s="39">
        <v>4</v>
      </c>
      <c r="T360" s="39">
        <v>7</v>
      </c>
      <c r="U360" s="39">
        <v>0</v>
      </c>
      <c r="V360" s="39">
        <v>10</v>
      </c>
      <c r="W360" s="39"/>
      <c r="X360" s="39">
        <v>8</v>
      </c>
      <c r="Y360" s="39">
        <v>0</v>
      </c>
      <c r="Z360" s="39">
        <v>4</v>
      </c>
      <c r="AA360" s="39">
        <v>14</v>
      </c>
      <c r="AB360" s="39">
        <v>0</v>
      </c>
      <c r="AC360" s="39">
        <v>0</v>
      </c>
      <c r="AD360" s="39">
        <v>7</v>
      </c>
      <c r="AE360" s="39"/>
      <c r="AF360" s="39">
        <v>55</v>
      </c>
      <c r="AG360" s="39"/>
      <c r="AH360" s="39"/>
      <c r="AI360" s="39"/>
      <c r="AJ360" s="39">
        <v>24</v>
      </c>
      <c r="AK360" s="39"/>
      <c r="AL360" s="39"/>
      <c r="AM360" s="39"/>
      <c r="AN360" s="39">
        <v>0</v>
      </c>
      <c r="AO360" s="39"/>
      <c r="AP360" s="39">
        <v>0</v>
      </c>
      <c r="AQ360" s="40"/>
      <c r="AR360" s="40"/>
      <c r="AS360" s="40"/>
    </row>
    <row r="361" spans="1:45" ht="19.5" customHeight="1" x14ac:dyDescent="0.2">
      <c r="D361" s="47" t="s">
        <v>220</v>
      </c>
      <c r="F361" s="48">
        <v>81</v>
      </c>
      <c r="G361" s="49"/>
      <c r="H361" s="49"/>
      <c r="I361" s="49"/>
      <c r="J361" s="48">
        <v>132</v>
      </c>
      <c r="K361" s="48">
        <v>2</v>
      </c>
      <c r="L361" s="48">
        <v>0</v>
      </c>
      <c r="M361" s="49"/>
      <c r="N361" s="48">
        <v>134</v>
      </c>
      <c r="O361" s="49"/>
      <c r="P361" s="49"/>
      <c r="Q361" s="49"/>
      <c r="R361" s="48">
        <v>0</v>
      </c>
      <c r="S361" s="48">
        <v>14</v>
      </c>
      <c r="T361" s="48">
        <v>45</v>
      </c>
      <c r="U361" s="48">
        <v>0</v>
      </c>
      <c r="V361" s="48">
        <v>10</v>
      </c>
      <c r="W361" s="49"/>
      <c r="X361" s="48">
        <v>30</v>
      </c>
      <c r="Y361" s="48">
        <v>3</v>
      </c>
      <c r="Z361" s="48">
        <v>7</v>
      </c>
      <c r="AA361" s="48">
        <v>42</v>
      </c>
      <c r="AB361" s="48">
        <v>0</v>
      </c>
      <c r="AC361" s="48">
        <v>0</v>
      </c>
      <c r="AD361" s="48">
        <v>19</v>
      </c>
      <c r="AE361" s="49"/>
      <c r="AF361" s="48">
        <v>170</v>
      </c>
      <c r="AG361" s="49"/>
      <c r="AH361" s="49"/>
      <c r="AI361" s="49"/>
      <c r="AJ361" s="48">
        <v>45</v>
      </c>
      <c r="AK361" s="49"/>
      <c r="AL361" s="49"/>
      <c r="AM361" s="49"/>
      <c r="AN361" s="48">
        <v>0</v>
      </c>
      <c r="AO361" s="49"/>
      <c r="AP361" s="48">
        <v>0</v>
      </c>
      <c r="AQ361" s="40"/>
      <c r="AR361" s="40"/>
      <c r="AS361" s="40"/>
    </row>
    <row r="362" spans="1:45" ht="20.100000000000001" customHeight="1" x14ac:dyDescent="0.2">
      <c r="D362" s="50" t="s">
        <v>116</v>
      </c>
      <c r="F362" s="49">
        <v>28</v>
      </c>
      <c r="G362" s="49"/>
      <c r="H362" s="49"/>
      <c r="I362" s="49"/>
      <c r="J362" s="49">
        <v>43</v>
      </c>
      <c r="K362" s="49">
        <v>4</v>
      </c>
      <c r="L362" s="49">
        <v>3</v>
      </c>
      <c r="M362" s="49"/>
      <c r="N362" s="49">
        <v>50</v>
      </c>
      <c r="O362" s="49"/>
      <c r="P362" s="49"/>
      <c r="Q362" s="49"/>
      <c r="R362" s="49">
        <v>0</v>
      </c>
      <c r="S362" s="49">
        <v>0</v>
      </c>
      <c r="T362" s="49">
        <v>30</v>
      </c>
      <c r="U362" s="49">
        <v>0</v>
      </c>
      <c r="V362" s="49">
        <v>2</v>
      </c>
      <c r="W362" s="49"/>
      <c r="X362" s="49">
        <v>12</v>
      </c>
      <c r="Y362" s="49">
        <v>0</v>
      </c>
      <c r="Z362" s="49">
        <v>7</v>
      </c>
      <c r="AA362" s="49">
        <v>10</v>
      </c>
      <c r="AB362" s="49">
        <v>0</v>
      </c>
      <c r="AC362" s="49">
        <v>0</v>
      </c>
      <c r="AD362" s="49">
        <v>5</v>
      </c>
      <c r="AE362" s="49"/>
      <c r="AF362" s="49">
        <v>66</v>
      </c>
      <c r="AG362" s="49"/>
      <c r="AH362" s="49"/>
      <c r="AI362" s="49"/>
      <c r="AJ362" s="49">
        <v>12</v>
      </c>
      <c r="AK362" s="49"/>
      <c r="AL362" s="49"/>
      <c r="AM362" s="49"/>
      <c r="AN362" s="49">
        <v>0</v>
      </c>
      <c r="AO362" s="49"/>
      <c r="AP362" s="49">
        <v>0</v>
      </c>
      <c r="AQ362" s="40"/>
      <c r="AR362" s="40"/>
      <c r="AS362" s="40"/>
    </row>
    <row r="363" spans="1:45" ht="20.100000000000001" customHeight="1" x14ac:dyDescent="0.2">
      <c r="D363" s="47" t="s">
        <v>221</v>
      </c>
      <c r="F363" s="48">
        <v>0</v>
      </c>
      <c r="G363" s="49"/>
      <c r="H363" s="49"/>
      <c r="I363" s="49"/>
      <c r="J363" s="48">
        <v>145</v>
      </c>
      <c r="K363" s="48">
        <v>5</v>
      </c>
      <c r="L363" s="48">
        <v>0</v>
      </c>
      <c r="M363" s="49"/>
      <c r="N363" s="48">
        <v>150</v>
      </c>
      <c r="O363" s="49"/>
      <c r="P363" s="49"/>
      <c r="Q363" s="49"/>
      <c r="R363" s="48">
        <v>1</v>
      </c>
      <c r="S363" s="48">
        <v>11</v>
      </c>
      <c r="T363" s="48">
        <v>68</v>
      </c>
      <c r="U363" s="48">
        <v>0</v>
      </c>
      <c r="V363" s="48">
        <v>2</v>
      </c>
      <c r="W363" s="49"/>
      <c r="X363" s="48">
        <v>15</v>
      </c>
      <c r="Y363" s="48">
        <v>0</v>
      </c>
      <c r="Z363" s="48">
        <v>1</v>
      </c>
      <c r="AA363" s="48">
        <v>2</v>
      </c>
      <c r="AB363" s="48">
        <v>0</v>
      </c>
      <c r="AC363" s="48">
        <v>0</v>
      </c>
      <c r="AD363" s="48">
        <v>15</v>
      </c>
      <c r="AE363" s="49"/>
      <c r="AF363" s="48">
        <v>115</v>
      </c>
      <c r="AG363" s="49"/>
      <c r="AH363" s="49"/>
      <c r="AI363" s="49"/>
      <c r="AJ363" s="48">
        <v>35</v>
      </c>
      <c r="AK363" s="49"/>
      <c r="AL363" s="49"/>
      <c r="AM363" s="49"/>
      <c r="AN363" s="48">
        <v>0</v>
      </c>
      <c r="AO363" s="49"/>
      <c r="AP363" s="48">
        <v>0</v>
      </c>
      <c r="AQ363" s="40"/>
      <c r="AR363" s="40"/>
      <c r="AS363" s="40"/>
    </row>
    <row r="364" spans="1:45" ht="20.100000000000001" customHeight="1" x14ac:dyDescent="0.2"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40"/>
      <c r="AR364" s="40"/>
      <c r="AS364" s="40"/>
    </row>
    <row r="365" spans="1:45" s="1" customFormat="1" ht="20.100000000000001" customHeight="1" x14ac:dyDescent="0.25">
      <c r="A365" s="3"/>
      <c r="B365" s="6"/>
      <c r="C365" s="51" t="s">
        <v>159</v>
      </c>
      <c r="D365" s="52"/>
      <c r="E365" s="5"/>
      <c r="F365" s="53">
        <v>423</v>
      </c>
      <c r="G365" s="54"/>
      <c r="H365" s="54"/>
      <c r="I365" s="54"/>
      <c r="J365" s="53">
        <v>887</v>
      </c>
      <c r="K365" s="53">
        <v>37</v>
      </c>
      <c r="L365" s="53">
        <v>12</v>
      </c>
      <c r="M365" s="54"/>
      <c r="N365" s="53">
        <v>936</v>
      </c>
      <c r="O365" s="54"/>
      <c r="P365" s="54"/>
      <c r="Q365" s="54"/>
      <c r="R365" s="53">
        <v>3</v>
      </c>
      <c r="S365" s="53">
        <v>41</v>
      </c>
      <c r="T365" s="53">
        <v>290</v>
      </c>
      <c r="U365" s="53">
        <v>0</v>
      </c>
      <c r="V365" s="53">
        <v>70</v>
      </c>
      <c r="W365" s="54"/>
      <c r="X365" s="53">
        <v>229</v>
      </c>
      <c r="Y365" s="53">
        <v>11</v>
      </c>
      <c r="Z365" s="53">
        <v>47</v>
      </c>
      <c r="AA365" s="53">
        <v>170</v>
      </c>
      <c r="AB365" s="53">
        <v>0</v>
      </c>
      <c r="AC365" s="53">
        <v>0</v>
      </c>
      <c r="AD365" s="53">
        <v>150</v>
      </c>
      <c r="AE365" s="54"/>
      <c r="AF365" s="53">
        <v>1011</v>
      </c>
      <c r="AG365" s="54"/>
      <c r="AH365" s="54"/>
      <c r="AI365" s="54"/>
      <c r="AJ365" s="53">
        <v>348</v>
      </c>
      <c r="AK365" s="54"/>
      <c r="AL365" s="54"/>
      <c r="AM365" s="54"/>
      <c r="AN365" s="53">
        <v>0</v>
      </c>
      <c r="AO365" s="54"/>
      <c r="AP365" s="53">
        <v>0</v>
      </c>
      <c r="AQ365" s="40"/>
      <c r="AR365" s="40"/>
      <c r="AS365" s="40"/>
    </row>
    <row r="366" spans="1:45" s="1" customFormat="1" ht="20.100000000000001" customHeight="1" x14ac:dyDescent="0.2">
      <c r="A366" s="3"/>
      <c r="B366" s="6"/>
      <c r="C366" s="3"/>
      <c r="D366" s="3"/>
      <c r="E366" s="5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</row>
    <row r="367" spans="1:45" s="1" customFormat="1" ht="20.100000000000001" customHeight="1" x14ac:dyDescent="0.25">
      <c r="A367" s="3"/>
      <c r="B367" s="57" t="s">
        <v>222</v>
      </c>
      <c r="C367" s="58"/>
      <c r="D367" s="58"/>
      <c r="E367" s="5"/>
      <c r="F367" s="59">
        <v>423</v>
      </c>
      <c r="G367" s="54"/>
      <c r="H367" s="54"/>
      <c r="I367" s="54"/>
      <c r="J367" s="59">
        <v>887</v>
      </c>
      <c r="K367" s="59">
        <v>37</v>
      </c>
      <c r="L367" s="59">
        <v>12</v>
      </c>
      <c r="M367" s="54"/>
      <c r="N367" s="59">
        <v>936</v>
      </c>
      <c r="O367" s="54"/>
      <c r="P367" s="54"/>
      <c r="Q367" s="54"/>
      <c r="R367" s="59">
        <v>3</v>
      </c>
      <c r="S367" s="59">
        <v>41</v>
      </c>
      <c r="T367" s="59">
        <v>290</v>
      </c>
      <c r="U367" s="59">
        <v>0</v>
      </c>
      <c r="V367" s="59">
        <v>70</v>
      </c>
      <c r="W367" s="54"/>
      <c r="X367" s="59">
        <v>229</v>
      </c>
      <c r="Y367" s="59">
        <v>11</v>
      </c>
      <c r="Z367" s="59">
        <v>47</v>
      </c>
      <c r="AA367" s="59">
        <v>170</v>
      </c>
      <c r="AB367" s="59">
        <v>0</v>
      </c>
      <c r="AC367" s="59">
        <v>0</v>
      </c>
      <c r="AD367" s="59">
        <v>150</v>
      </c>
      <c r="AE367" s="54"/>
      <c r="AF367" s="59">
        <v>1011</v>
      </c>
      <c r="AG367" s="54"/>
      <c r="AH367" s="54"/>
      <c r="AI367" s="54"/>
      <c r="AJ367" s="59">
        <v>348</v>
      </c>
      <c r="AK367" s="54"/>
      <c r="AL367" s="54"/>
      <c r="AM367" s="54"/>
      <c r="AN367" s="59">
        <v>0</v>
      </c>
      <c r="AO367" s="54"/>
      <c r="AP367" s="59">
        <v>0</v>
      </c>
      <c r="AQ367" s="40"/>
      <c r="AR367" s="40"/>
      <c r="AS367" s="40"/>
    </row>
    <row r="368" spans="1:45" ht="20.100000000000001" customHeight="1" x14ac:dyDescent="0.2"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40"/>
      <c r="AR368" s="40"/>
      <c r="AS368" s="40"/>
    </row>
    <row r="369" spans="1:45" ht="20.100000000000001" customHeight="1" x14ac:dyDescent="0.2">
      <c r="B369" s="6" t="s">
        <v>223</v>
      </c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40"/>
      <c r="AR369" s="40"/>
      <c r="AS369" s="40"/>
    </row>
    <row r="370" spans="1:45" ht="20.100000000000001" customHeight="1" x14ac:dyDescent="0.2">
      <c r="C370" s="3" t="s">
        <v>154</v>
      </c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40"/>
      <c r="AR370" s="40"/>
      <c r="AS370" s="40"/>
    </row>
    <row r="371" spans="1:45" ht="20.100000000000001" customHeight="1" x14ac:dyDescent="0.2">
      <c r="D371" s="2" t="s">
        <v>224</v>
      </c>
      <c r="F371" s="39">
        <v>57</v>
      </c>
      <c r="G371" s="39"/>
      <c r="H371" s="39"/>
      <c r="I371" s="39"/>
      <c r="J371" s="39">
        <v>150</v>
      </c>
      <c r="K371" s="39">
        <v>3</v>
      </c>
      <c r="L371" s="39">
        <v>2</v>
      </c>
      <c r="M371" s="39"/>
      <c r="N371" s="39">
        <v>155</v>
      </c>
      <c r="O371" s="39"/>
      <c r="P371" s="39"/>
      <c r="Q371" s="39"/>
      <c r="R371" s="39">
        <v>0</v>
      </c>
      <c r="S371" s="39">
        <v>4</v>
      </c>
      <c r="T371" s="39">
        <v>71</v>
      </c>
      <c r="U371" s="39">
        <v>0</v>
      </c>
      <c r="V371" s="39">
        <v>0</v>
      </c>
      <c r="W371" s="39"/>
      <c r="X371" s="39">
        <v>34</v>
      </c>
      <c r="Y371" s="39">
        <v>8</v>
      </c>
      <c r="Z371" s="39">
        <v>0</v>
      </c>
      <c r="AA371" s="39">
        <v>36</v>
      </c>
      <c r="AB371" s="39">
        <v>0</v>
      </c>
      <c r="AC371" s="39">
        <v>0</v>
      </c>
      <c r="AD371" s="39">
        <v>8</v>
      </c>
      <c r="AE371" s="39"/>
      <c r="AF371" s="39">
        <v>161</v>
      </c>
      <c r="AG371" s="39"/>
      <c r="AH371" s="39"/>
      <c r="AI371" s="39"/>
      <c r="AJ371" s="39">
        <v>51</v>
      </c>
      <c r="AK371" s="39"/>
      <c r="AL371" s="39"/>
      <c r="AM371" s="39"/>
      <c r="AN371" s="39">
        <v>0</v>
      </c>
      <c r="AO371" s="39"/>
      <c r="AP371" s="39">
        <v>0</v>
      </c>
      <c r="AQ371" s="40"/>
      <c r="AR371" s="40"/>
      <c r="AS371" s="40"/>
    </row>
    <row r="372" spans="1:45" ht="19.5" customHeight="1" x14ac:dyDescent="0.2">
      <c r="D372" s="47" t="s">
        <v>225</v>
      </c>
      <c r="F372" s="48">
        <v>41</v>
      </c>
      <c r="G372" s="49"/>
      <c r="H372" s="49"/>
      <c r="I372" s="49"/>
      <c r="J372" s="48">
        <v>154</v>
      </c>
      <c r="K372" s="48">
        <v>17</v>
      </c>
      <c r="L372" s="48">
        <v>2</v>
      </c>
      <c r="M372" s="49"/>
      <c r="N372" s="48">
        <v>173</v>
      </c>
      <c r="O372" s="49"/>
      <c r="P372" s="49"/>
      <c r="Q372" s="49"/>
      <c r="R372" s="48">
        <v>0</v>
      </c>
      <c r="S372" s="48">
        <v>18</v>
      </c>
      <c r="T372" s="48">
        <v>73</v>
      </c>
      <c r="U372" s="48">
        <v>0</v>
      </c>
      <c r="V372" s="48">
        <v>3</v>
      </c>
      <c r="W372" s="49"/>
      <c r="X372" s="48">
        <v>29</v>
      </c>
      <c r="Y372" s="48">
        <v>8</v>
      </c>
      <c r="Z372" s="48">
        <v>0</v>
      </c>
      <c r="AA372" s="48">
        <v>15</v>
      </c>
      <c r="AB372" s="48">
        <v>0</v>
      </c>
      <c r="AC372" s="48">
        <v>0</v>
      </c>
      <c r="AD372" s="48">
        <v>8</v>
      </c>
      <c r="AE372" s="49"/>
      <c r="AF372" s="48">
        <v>154</v>
      </c>
      <c r="AG372" s="49"/>
      <c r="AH372" s="49"/>
      <c r="AI372" s="49"/>
      <c r="AJ372" s="48">
        <v>60</v>
      </c>
      <c r="AK372" s="49"/>
      <c r="AL372" s="49"/>
      <c r="AM372" s="49"/>
      <c r="AN372" s="48">
        <v>0</v>
      </c>
      <c r="AO372" s="49"/>
      <c r="AP372" s="48">
        <v>0</v>
      </c>
      <c r="AQ372" s="40"/>
      <c r="AR372" s="40"/>
      <c r="AS372" s="40"/>
    </row>
    <row r="373" spans="1:45" ht="20.100000000000001" customHeight="1" x14ac:dyDescent="0.2">
      <c r="D373" s="2" t="s">
        <v>226</v>
      </c>
      <c r="F373" s="39">
        <v>73</v>
      </c>
      <c r="G373" s="39"/>
      <c r="H373" s="39"/>
      <c r="I373" s="39"/>
      <c r="J373" s="39">
        <v>151</v>
      </c>
      <c r="K373" s="39">
        <v>7</v>
      </c>
      <c r="L373" s="39">
        <v>0</v>
      </c>
      <c r="M373" s="39"/>
      <c r="N373" s="39">
        <v>158</v>
      </c>
      <c r="O373" s="39"/>
      <c r="P373" s="39"/>
      <c r="Q373" s="39"/>
      <c r="R373" s="39">
        <v>0</v>
      </c>
      <c r="S373" s="39">
        <v>1</v>
      </c>
      <c r="T373" s="39">
        <v>38</v>
      </c>
      <c r="U373" s="39">
        <v>0</v>
      </c>
      <c r="V373" s="39">
        <v>10</v>
      </c>
      <c r="W373" s="39"/>
      <c r="X373" s="39">
        <v>56</v>
      </c>
      <c r="Y373" s="39">
        <v>6</v>
      </c>
      <c r="Z373" s="39">
        <v>14</v>
      </c>
      <c r="AA373" s="39">
        <v>25</v>
      </c>
      <c r="AB373" s="39">
        <v>0</v>
      </c>
      <c r="AC373" s="39">
        <v>0</v>
      </c>
      <c r="AD373" s="39">
        <v>7</v>
      </c>
      <c r="AE373" s="39"/>
      <c r="AF373" s="39">
        <v>157</v>
      </c>
      <c r="AG373" s="39"/>
      <c r="AH373" s="39"/>
      <c r="AI373" s="39"/>
      <c r="AJ373" s="39">
        <v>74</v>
      </c>
      <c r="AK373" s="39"/>
      <c r="AL373" s="39"/>
      <c r="AM373" s="39"/>
      <c r="AN373" s="39">
        <v>0</v>
      </c>
      <c r="AO373" s="39"/>
      <c r="AP373" s="39">
        <v>0</v>
      </c>
      <c r="AQ373" s="40"/>
      <c r="AR373" s="40"/>
      <c r="AS373" s="40"/>
    </row>
    <row r="374" spans="1:45" ht="19.5" customHeight="1" x14ac:dyDescent="0.2">
      <c r="D374" s="47" t="s">
        <v>227</v>
      </c>
      <c r="F374" s="48">
        <v>76</v>
      </c>
      <c r="G374" s="49"/>
      <c r="H374" s="49"/>
      <c r="I374" s="49"/>
      <c r="J374" s="48">
        <v>153</v>
      </c>
      <c r="K374" s="48">
        <v>6</v>
      </c>
      <c r="L374" s="48">
        <v>2</v>
      </c>
      <c r="M374" s="49"/>
      <c r="N374" s="48">
        <v>161</v>
      </c>
      <c r="O374" s="49"/>
      <c r="P374" s="49"/>
      <c r="Q374" s="49"/>
      <c r="R374" s="48">
        <v>1</v>
      </c>
      <c r="S374" s="48">
        <v>3</v>
      </c>
      <c r="T374" s="48">
        <v>33</v>
      </c>
      <c r="U374" s="48">
        <v>0</v>
      </c>
      <c r="V374" s="48">
        <v>4</v>
      </c>
      <c r="W374" s="49"/>
      <c r="X374" s="48">
        <v>57</v>
      </c>
      <c r="Y374" s="48">
        <v>7</v>
      </c>
      <c r="Z374" s="48">
        <v>11</v>
      </c>
      <c r="AA374" s="48">
        <v>27</v>
      </c>
      <c r="AB374" s="48">
        <v>0</v>
      </c>
      <c r="AC374" s="48">
        <v>0</v>
      </c>
      <c r="AD374" s="48">
        <v>14</v>
      </c>
      <c r="AE374" s="49"/>
      <c r="AF374" s="48">
        <v>157</v>
      </c>
      <c r="AG374" s="49"/>
      <c r="AH374" s="49"/>
      <c r="AI374" s="49"/>
      <c r="AJ374" s="48">
        <v>80</v>
      </c>
      <c r="AK374" s="49"/>
      <c r="AL374" s="49"/>
      <c r="AM374" s="49"/>
      <c r="AN374" s="48">
        <v>0</v>
      </c>
      <c r="AO374" s="49"/>
      <c r="AP374" s="48">
        <v>0</v>
      </c>
      <c r="AQ374" s="40"/>
      <c r="AR374" s="40"/>
      <c r="AS374" s="40"/>
    </row>
    <row r="375" spans="1:45" ht="20.100000000000001" customHeight="1" x14ac:dyDescent="0.2">
      <c r="D375" s="50" t="s">
        <v>228</v>
      </c>
      <c r="F375" s="49">
        <v>50</v>
      </c>
      <c r="G375" s="49"/>
      <c r="H375" s="49"/>
      <c r="I375" s="49"/>
      <c r="J375" s="49">
        <v>153</v>
      </c>
      <c r="K375" s="49">
        <v>2</v>
      </c>
      <c r="L375" s="49">
        <v>2</v>
      </c>
      <c r="M375" s="49"/>
      <c r="N375" s="49">
        <v>157</v>
      </c>
      <c r="O375" s="49"/>
      <c r="P375" s="49"/>
      <c r="Q375" s="49"/>
      <c r="R375" s="49">
        <v>0</v>
      </c>
      <c r="S375" s="49">
        <v>37</v>
      </c>
      <c r="T375" s="49">
        <v>11</v>
      </c>
      <c r="U375" s="49">
        <v>6</v>
      </c>
      <c r="V375" s="49">
        <v>7</v>
      </c>
      <c r="W375" s="49"/>
      <c r="X375" s="49">
        <v>27</v>
      </c>
      <c r="Y375" s="49">
        <v>0</v>
      </c>
      <c r="Z375" s="49">
        <v>11</v>
      </c>
      <c r="AA375" s="49">
        <v>15</v>
      </c>
      <c r="AB375" s="49">
        <v>0</v>
      </c>
      <c r="AC375" s="49">
        <v>0</v>
      </c>
      <c r="AD375" s="49">
        <v>23</v>
      </c>
      <c r="AE375" s="49"/>
      <c r="AF375" s="49">
        <v>137</v>
      </c>
      <c r="AG375" s="49"/>
      <c r="AH375" s="49"/>
      <c r="AI375" s="49"/>
      <c r="AJ375" s="49">
        <v>70</v>
      </c>
      <c r="AK375" s="49"/>
      <c r="AL375" s="49"/>
      <c r="AM375" s="49"/>
      <c r="AN375" s="49">
        <v>0</v>
      </c>
      <c r="AO375" s="49"/>
      <c r="AP375" s="49">
        <v>0</v>
      </c>
      <c r="AQ375" s="40"/>
      <c r="AR375" s="40"/>
      <c r="AS375" s="40"/>
    </row>
    <row r="376" spans="1:45" ht="19.5" customHeight="1" x14ac:dyDescent="0.2">
      <c r="D376" s="47" t="s">
        <v>229</v>
      </c>
      <c r="F376" s="48">
        <v>57</v>
      </c>
      <c r="G376" s="49"/>
      <c r="H376" s="49"/>
      <c r="I376" s="49"/>
      <c r="J376" s="48">
        <v>150</v>
      </c>
      <c r="K376" s="48">
        <v>7</v>
      </c>
      <c r="L376" s="48">
        <v>1</v>
      </c>
      <c r="M376" s="49"/>
      <c r="N376" s="48">
        <v>158</v>
      </c>
      <c r="O376" s="49"/>
      <c r="P376" s="49"/>
      <c r="Q376" s="49"/>
      <c r="R376" s="48">
        <v>0</v>
      </c>
      <c r="S376" s="48">
        <v>37</v>
      </c>
      <c r="T376" s="48">
        <v>51</v>
      </c>
      <c r="U376" s="48">
        <v>0</v>
      </c>
      <c r="V376" s="48">
        <v>7</v>
      </c>
      <c r="W376" s="49"/>
      <c r="X376" s="48">
        <v>16</v>
      </c>
      <c r="Y376" s="48">
        <v>0</v>
      </c>
      <c r="Z376" s="48">
        <v>15</v>
      </c>
      <c r="AA376" s="48">
        <v>26</v>
      </c>
      <c r="AB376" s="48">
        <v>0</v>
      </c>
      <c r="AC376" s="48">
        <v>0</v>
      </c>
      <c r="AD376" s="48">
        <v>11</v>
      </c>
      <c r="AE376" s="49"/>
      <c r="AF376" s="48">
        <v>163</v>
      </c>
      <c r="AG376" s="49"/>
      <c r="AH376" s="49"/>
      <c r="AI376" s="49"/>
      <c r="AJ376" s="48">
        <v>52</v>
      </c>
      <c r="AK376" s="49"/>
      <c r="AL376" s="49"/>
      <c r="AM376" s="49"/>
      <c r="AN376" s="48">
        <v>0</v>
      </c>
      <c r="AO376" s="49"/>
      <c r="AP376" s="48">
        <v>0</v>
      </c>
      <c r="AQ376" s="40"/>
      <c r="AR376" s="40"/>
      <c r="AS376" s="40"/>
    </row>
    <row r="377" spans="1:45" ht="20.100000000000001" customHeight="1" x14ac:dyDescent="0.2">
      <c r="D377" s="2" t="s">
        <v>230</v>
      </c>
      <c r="F377" s="39">
        <v>178</v>
      </c>
      <c r="G377" s="39"/>
      <c r="H377" s="39"/>
      <c r="I377" s="39"/>
      <c r="J377" s="39">
        <v>336</v>
      </c>
      <c r="K377" s="39">
        <v>19</v>
      </c>
      <c r="L377" s="39">
        <v>1</v>
      </c>
      <c r="M377" s="39"/>
      <c r="N377" s="39">
        <v>356</v>
      </c>
      <c r="O377" s="39"/>
      <c r="P377" s="39"/>
      <c r="Q377" s="39"/>
      <c r="R377" s="39">
        <v>0</v>
      </c>
      <c r="S377" s="39">
        <v>10</v>
      </c>
      <c r="T377" s="39">
        <v>151</v>
      </c>
      <c r="U377" s="39">
        <v>0</v>
      </c>
      <c r="V377" s="39">
        <v>16</v>
      </c>
      <c r="W377" s="39"/>
      <c r="X377" s="39">
        <v>50</v>
      </c>
      <c r="Y377" s="39">
        <v>0</v>
      </c>
      <c r="Z377" s="39">
        <v>8</v>
      </c>
      <c r="AA377" s="39">
        <v>96</v>
      </c>
      <c r="AB377" s="39">
        <v>0</v>
      </c>
      <c r="AC377" s="39">
        <v>0</v>
      </c>
      <c r="AD377" s="39">
        <v>15</v>
      </c>
      <c r="AE377" s="39"/>
      <c r="AF377" s="39">
        <v>346</v>
      </c>
      <c r="AG377" s="39"/>
      <c r="AH377" s="39"/>
      <c r="AI377" s="39"/>
      <c r="AJ377" s="39">
        <v>188</v>
      </c>
      <c r="AK377" s="39"/>
      <c r="AL377" s="39"/>
      <c r="AM377" s="39"/>
      <c r="AN377" s="39">
        <v>0</v>
      </c>
      <c r="AO377" s="39"/>
      <c r="AP377" s="39">
        <v>0</v>
      </c>
      <c r="AQ377" s="40"/>
      <c r="AR377" s="40"/>
      <c r="AS377" s="40"/>
    </row>
    <row r="378" spans="1:45" ht="19.5" customHeight="1" x14ac:dyDescent="0.2">
      <c r="D378" s="47" t="s">
        <v>231</v>
      </c>
      <c r="F378" s="48">
        <v>194</v>
      </c>
      <c r="G378" s="49"/>
      <c r="H378" s="49"/>
      <c r="I378" s="49"/>
      <c r="J378" s="48">
        <v>318</v>
      </c>
      <c r="K378" s="48">
        <v>0</v>
      </c>
      <c r="L378" s="48">
        <v>5</v>
      </c>
      <c r="M378" s="49"/>
      <c r="N378" s="48">
        <v>323</v>
      </c>
      <c r="O378" s="49"/>
      <c r="P378" s="49"/>
      <c r="Q378" s="49"/>
      <c r="R378" s="48">
        <v>0</v>
      </c>
      <c r="S378" s="48">
        <v>10</v>
      </c>
      <c r="T378" s="48">
        <v>9</v>
      </c>
      <c r="U378" s="48">
        <v>66</v>
      </c>
      <c r="V378" s="48">
        <v>8</v>
      </c>
      <c r="W378" s="49"/>
      <c r="X378" s="48">
        <v>49</v>
      </c>
      <c r="Y378" s="48">
        <v>2</v>
      </c>
      <c r="Z378" s="48">
        <v>7</v>
      </c>
      <c r="AA378" s="48">
        <v>129</v>
      </c>
      <c r="AB378" s="48">
        <v>0</v>
      </c>
      <c r="AC378" s="48">
        <v>0</v>
      </c>
      <c r="AD378" s="48">
        <v>17</v>
      </c>
      <c r="AE378" s="49"/>
      <c r="AF378" s="48">
        <v>297</v>
      </c>
      <c r="AG378" s="49"/>
      <c r="AH378" s="49"/>
      <c r="AI378" s="49"/>
      <c r="AJ378" s="48">
        <v>245</v>
      </c>
      <c r="AK378" s="49"/>
      <c r="AL378" s="49"/>
      <c r="AM378" s="49"/>
      <c r="AN378" s="48">
        <v>25</v>
      </c>
      <c r="AO378" s="49"/>
      <c r="AP378" s="48">
        <v>0</v>
      </c>
      <c r="AQ378" s="40"/>
      <c r="AR378" s="40"/>
      <c r="AS378" s="40"/>
    </row>
    <row r="379" spans="1:45" ht="20.100000000000001" customHeight="1" x14ac:dyDescent="0.2">
      <c r="D379" s="2" t="s">
        <v>232</v>
      </c>
      <c r="F379" s="39">
        <v>169</v>
      </c>
      <c r="G379" s="39"/>
      <c r="H379" s="39"/>
      <c r="I379" s="39"/>
      <c r="J379" s="39">
        <v>332</v>
      </c>
      <c r="K379" s="39">
        <v>7</v>
      </c>
      <c r="L379" s="39">
        <v>1</v>
      </c>
      <c r="M379" s="39"/>
      <c r="N379" s="39">
        <v>340</v>
      </c>
      <c r="O379" s="39"/>
      <c r="P379" s="39"/>
      <c r="Q379" s="39"/>
      <c r="R379" s="39">
        <v>0</v>
      </c>
      <c r="S379" s="39">
        <v>14</v>
      </c>
      <c r="T379" s="39">
        <v>86</v>
      </c>
      <c r="U379" s="39">
        <v>0</v>
      </c>
      <c r="V379" s="39">
        <v>17</v>
      </c>
      <c r="W379" s="39"/>
      <c r="X379" s="39">
        <v>36</v>
      </c>
      <c r="Y379" s="39">
        <v>0</v>
      </c>
      <c r="Z379" s="39">
        <v>4</v>
      </c>
      <c r="AA379" s="39">
        <v>102</v>
      </c>
      <c r="AB379" s="39">
        <v>0</v>
      </c>
      <c r="AC379" s="39">
        <v>0</v>
      </c>
      <c r="AD379" s="39">
        <v>23</v>
      </c>
      <c r="AE379" s="39"/>
      <c r="AF379" s="39">
        <v>282</v>
      </c>
      <c r="AG379" s="39"/>
      <c r="AH379" s="39"/>
      <c r="AI379" s="39"/>
      <c r="AJ379" s="39">
        <v>227</v>
      </c>
      <c r="AK379" s="39"/>
      <c r="AL379" s="39"/>
      <c r="AM379" s="39"/>
      <c r="AN379" s="39">
        <v>0</v>
      </c>
      <c r="AO379" s="39"/>
      <c r="AP379" s="39">
        <v>0</v>
      </c>
      <c r="AQ379" s="40"/>
      <c r="AR379" s="40"/>
      <c r="AS379" s="40"/>
    </row>
    <row r="380" spans="1:45" ht="20.100000000000001" customHeight="1" x14ac:dyDescent="0.2"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40"/>
      <c r="AR380" s="40"/>
      <c r="AS380" s="40"/>
    </row>
    <row r="381" spans="1:45" s="1" customFormat="1" ht="20.100000000000001" customHeight="1" x14ac:dyDescent="0.25">
      <c r="A381" s="3"/>
      <c r="B381" s="6"/>
      <c r="C381" s="51" t="s">
        <v>159</v>
      </c>
      <c r="D381" s="52"/>
      <c r="E381" s="5"/>
      <c r="F381" s="53">
        <v>895</v>
      </c>
      <c r="G381" s="54"/>
      <c r="H381" s="54"/>
      <c r="I381" s="54"/>
      <c r="J381" s="53">
        <v>1897</v>
      </c>
      <c r="K381" s="53">
        <v>68</v>
      </c>
      <c r="L381" s="53">
        <v>16</v>
      </c>
      <c r="M381" s="54"/>
      <c r="N381" s="53">
        <v>1981</v>
      </c>
      <c r="O381" s="54"/>
      <c r="P381" s="54"/>
      <c r="Q381" s="54"/>
      <c r="R381" s="53">
        <v>1</v>
      </c>
      <c r="S381" s="53">
        <v>134</v>
      </c>
      <c r="T381" s="53">
        <v>523</v>
      </c>
      <c r="U381" s="53">
        <v>72</v>
      </c>
      <c r="V381" s="53">
        <v>72</v>
      </c>
      <c r="W381" s="54"/>
      <c r="X381" s="53">
        <v>354</v>
      </c>
      <c r="Y381" s="53">
        <v>31</v>
      </c>
      <c r="Z381" s="53">
        <v>70</v>
      </c>
      <c r="AA381" s="53">
        <v>471</v>
      </c>
      <c r="AB381" s="53">
        <v>0</v>
      </c>
      <c r="AC381" s="53">
        <v>0</v>
      </c>
      <c r="AD381" s="53">
        <v>126</v>
      </c>
      <c r="AE381" s="54"/>
      <c r="AF381" s="53">
        <v>1854</v>
      </c>
      <c r="AG381" s="54"/>
      <c r="AH381" s="54"/>
      <c r="AI381" s="54"/>
      <c r="AJ381" s="53">
        <v>1047</v>
      </c>
      <c r="AK381" s="54"/>
      <c r="AL381" s="54"/>
      <c r="AM381" s="54"/>
      <c r="AN381" s="53">
        <v>25</v>
      </c>
      <c r="AO381" s="54"/>
      <c r="AP381" s="53">
        <v>0</v>
      </c>
      <c r="AQ381" s="40"/>
      <c r="AR381" s="40"/>
      <c r="AS381" s="40"/>
    </row>
    <row r="382" spans="1:45" s="1" customFormat="1" ht="20.100000000000001" customHeight="1" x14ac:dyDescent="0.2">
      <c r="A382" s="3"/>
      <c r="B382" s="6"/>
      <c r="C382" s="3"/>
      <c r="D382" s="3"/>
      <c r="E382" s="5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</row>
    <row r="383" spans="1:45" s="1" customFormat="1" ht="20.100000000000001" customHeight="1" x14ac:dyDescent="0.25">
      <c r="A383" s="3"/>
      <c r="B383" s="57" t="s">
        <v>233</v>
      </c>
      <c r="C383" s="58"/>
      <c r="D383" s="58"/>
      <c r="E383" s="5"/>
      <c r="F383" s="59">
        <v>895</v>
      </c>
      <c r="G383" s="54"/>
      <c r="H383" s="54"/>
      <c r="I383" s="54"/>
      <c r="J383" s="59">
        <v>1897</v>
      </c>
      <c r="K383" s="59">
        <v>68</v>
      </c>
      <c r="L383" s="59">
        <v>16</v>
      </c>
      <c r="M383" s="54"/>
      <c r="N383" s="59">
        <v>1981</v>
      </c>
      <c r="O383" s="54"/>
      <c r="P383" s="54"/>
      <c r="Q383" s="54"/>
      <c r="R383" s="59">
        <v>1</v>
      </c>
      <c r="S383" s="59">
        <v>134</v>
      </c>
      <c r="T383" s="59">
        <v>523</v>
      </c>
      <c r="U383" s="59">
        <v>72</v>
      </c>
      <c r="V383" s="59">
        <v>72</v>
      </c>
      <c r="W383" s="54"/>
      <c r="X383" s="59">
        <v>354</v>
      </c>
      <c r="Y383" s="59">
        <v>31</v>
      </c>
      <c r="Z383" s="59">
        <v>70</v>
      </c>
      <c r="AA383" s="59">
        <v>471</v>
      </c>
      <c r="AB383" s="59">
        <v>0</v>
      </c>
      <c r="AC383" s="59">
        <v>0</v>
      </c>
      <c r="AD383" s="59">
        <v>126</v>
      </c>
      <c r="AE383" s="54"/>
      <c r="AF383" s="59">
        <v>1854</v>
      </c>
      <c r="AG383" s="54"/>
      <c r="AH383" s="54"/>
      <c r="AI383" s="54"/>
      <c r="AJ383" s="59">
        <v>1047</v>
      </c>
      <c r="AK383" s="54"/>
      <c r="AL383" s="54"/>
      <c r="AM383" s="54"/>
      <c r="AN383" s="59">
        <v>25</v>
      </c>
      <c r="AO383" s="54"/>
      <c r="AP383" s="59">
        <v>0</v>
      </c>
      <c r="AQ383" s="40"/>
      <c r="AR383" s="40"/>
      <c r="AS383" s="40"/>
    </row>
    <row r="384" spans="1:45" ht="20.100000000000001" customHeight="1" x14ac:dyDescent="0.2"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40"/>
      <c r="AR384" s="40"/>
      <c r="AS384" s="40"/>
    </row>
    <row r="385" spans="1:45" ht="20.100000000000001" customHeight="1" x14ac:dyDescent="0.2">
      <c r="B385" s="6" t="s">
        <v>234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40"/>
      <c r="AR385" s="40"/>
      <c r="AS385" s="40"/>
    </row>
    <row r="386" spans="1:45" ht="20.100000000000001" customHeight="1" x14ac:dyDescent="0.2">
      <c r="C386" s="3" t="s">
        <v>154</v>
      </c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40"/>
      <c r="AR386" s="40"/>
      <c r="AS386" s="40"/>
    </row>
    <row r="387" spans="1:45" ht="20.100000000000001" customHeight="1" x14ac:dyDescent="0.2">
      <c r="D387" s="2" t="s">
        <v>96</v>
      </c>
      <c r="F387" s="39">
        <v>51</v>
      </c>
      <c r="G387" s="39"/>
      <c r="H387" s="39"/>
      <c r="I387" s="39"/>
      <c r="J387" s="39">
        <v>82</v>
      </c>
      <c r="K387" s="39">
        <v>0</v>
      </c>
      <c r="L387" s="39">
        <v>1</v>
      </c>
      <c r="M387" s="39"/>
      <c r="N387" s="39">
        <v>83</v>
      </c>
      <c r="O387" s="39"/>
      <c r="P387" s="39"/>
      <c r="Q387" s="39"/>
      <c r="R387" s="39">
        <v>1</v>
      </c>
      <c r="S387" s="39">
        <v>1</v>
      </c>
      <c r="T387" s="39">
        <v>23</v>
      </c>
      <c r="U387" s="39">
        <v>0</v>
      </c>
      <c r="V387" s="39">
        <v>0</v>
      </c>
      <c r="W387" s="39"/>
      <c r="X387" s="39">
        <v>26</v>
      </c>
      <c r="Y387" s="39">
        <v>0</v>
      </c>
      <c r="Z387" s="39">
        <v>1</v>
      </c>
      <c r="AA387" s="39">
        <v>13</v>
      </c>
      <c r="AB387" s="39">
        <v>0</v>
      </c>
      <c r="AC387" s="39">
        <v>0</v>
      </c>
      <c r="AD387" s="39">
        <v>8</v>
      </c>
      <c r="AE387" s="39"/>
      <c r="AF387" s="39">
        <v>73</v>
      </c>
      <c r="AG387" s="39"/>
      <c r="AH387" s="39"/>
      <c r="AI387" s="39"/>
      <c r="AJ387" s="39">
        <v>61</v>
      </c>
      <c r="AK387" s="39"/>
      <c r="AL387" s="39"/>
      <c r="AM387" s="39"/>
      <c r="AN387" s="39">
        <v>0</v>
      </c>
      <c r="AO387" s="39"/>
      <c r="AP387" s="39">
        <v>0</v>
      </c>
      <c r="AQ387" s="40"/>
      <c r="AR387" s="40"/>
      <c r="AS387" s="40"/>
    </row>
    <row r="388" spans="1:45" ht="19.5" customHeight="1" x14ac:dyDescent="0.2">
      <c r="D388" s="47" t="s">
        <v>97</v>
      </c>
      <c r="F388" s="48">
        <v>58</v>
      </c>
      <c r="G388" s="49"/>
      <c r="H388" s="49"/>
      <c r="I388" s="49"/>
      <c r="J388" s="48">
        <v>82</v>
      </c>
      <c r="K388" s="48">
        <v>0</v>
      </c>
      <c r="L388" s="48">
        <v>5</v>
      </c>
      <c r="M388" s="49"/>
      <c r="N388" s="48">
        <v>87</v>
      </c>
      <c r="O388" s="49"/>
      <c r="P388" s="49"/>
      <c r="Q388" s="49"/>
      <c r="R388" s="48">
        <v>0</v>
      </c>
      <c r="S388" s="48">
        <v>5</v>
      </c>
      <c r="T388" s="48">
        <v>17</v>
      </c>
      <c r="U388" s="48">
        <v>1</v>
      </c>
      <c r="V388" s="48">
        <v>6</v>
      </c>
      <c r="W388" s="49"/>
      <c r="X388" s="48">
        <v>24</v>
      </c>
      <c r="Y388" s="48">
        <v>0</v>
      </c>
      <c r="Z388" s="48">
        <v>0</v>
      </c>
      <c r="AA388" s="48">
        <v>10</v>
      </c>
      <c r="AB388" s="48">
        <v>0</v>
      </c>
      <c r="AC388" s="48">
        <v>0</v>
      </c>
      <c r="AD388" s="48">
        <v>17</v>
      </c>
      <c r="AE388" s="49"/>
      <c r="AF388" s="48">
        <v>80</v>
      </c>
      <c r="AG388" s="49"/>
      <c r="AH388" s="49"/>
      <c r="AI388" s="49"/>
      <c r="AJ388" s="48">
        <v>65</v>
      </c>
      <c r="AK388" s="49"/>
      <c r="AL388" s="49"/>
      <c r="AM388" s="49"/>
      <c r="AN388" s="48">
        <v>0</v>
      </c>
      <c r="AO388" s="49"/>
      <c r="AP388" s="48">
        <v>0</v>
      </c>
      <c r="AQ388" s="40"/>
      <c r="AR388" s="40"/>
      <c r="AS388" s="40"/>
    </row>
    <row r="389" spans="1:45" ht="20.100000000000001" customHeight="1" x14ac:dyDescent="0.2">
      <c r="D389" s="2" t="s">
        <v>113</v>
      </c>
      <c r="F389" s="39">
        <v>54</v>
      </c>
      <c r="G389" s="39"/>
      <c r="H389" s="39"/>
      <c r="I389" s="39"/>
      <c r="J389" s="39">
        <v>82</v>
      </c>
      <c r="K389" s="39">
        <v>3</v>
      </c>
      <c r="L389" s="39">
        <v>1</v>
      </c>
      <c r="M389" s="39"/>
      <c r="N389" s="39">
        <v>86</v>
      </c>
      <c r="O389" s="39"/>
      <c r="P389" s="39"/>
      <c r="Q389" s="39"/>
      <c r="R389" s="39">
        <v>0</v>
      </c>
      <c r="S389" s="39">
        <v>2</v>
      </c>
      <c r="T389" s="39">
        <v>23</v>
      </c>
      <c r="U389" s="39">
        <v>13</v>
      </c>
      <c r="V389" s="39">
        <v>1</v>
      </c>
      <c r="W389" s="39"/>
      <c r="X389" s="39">
        <v>21</v>
      </c>
      <c r="Y389" s="39">
        <v>0</v>
      </c>
      <c r="Z389" s="39">
        <v>5</v>
      </c>
      <c r="AA389" s="39">
        <v>21</v>
      </c>
      <c r="AB389" s="39">
        <v>0</v>
      </c>
      <c r="AC389" s="39">
        <v>0</v>
      </c>
      <c r="AD389" s="39">
        <v>12</v>
      </c>
      <c r="AE389" s="39"/>
      <c r="AF389" s="39">
        <v>98</v>
      </c>
      <c r="AG389" s="39"/>
      <c r="AH389" s="39"/>
      <c r="AI389" s="39"/>
      <c r="AJ389" s="39">
        <v>42</v>
      </c>
      <c r="AK389" s="39"/>
      <c r="AL389" s="39"/>
      <c r="AM389" s="39"/>
      <c r="AN389" s="39">
        <v>0</v>
      </c>
      <c r="AO389" s="39"/>
      <c r="AP389" s="39">
        <v>0</v>
      </c>
      <c r="AQ389" s="40"/>
      <c r="AR389" s="40"/>
      <c r="AS389" s="40"/>
    </row>
    <row r="390" spans="1:45" ht="19.5" customHeight="1" x14ac:dyDescent="0.2">
      <c r="D390" s="47" t="s">
        <v>99</v>
      </c>
      <c r="F390" s="48">
        <v>41</v>
      </c>
      <c r="G390" s="49"/>
      <c r="H390" s="49"/>
      <c r="I390" s="49"/>
      <c r="J390" s="48">
        <v>81</v>
      </c>
      <c r="K390" s="48">
        <v>4</v>
      </c>
      <c r="L390" s="48">
        <v>0</v>
      </c>
      <c r="M390" s="49"/>
      <c r="N390" s="48">
        <v>85</v>
      </c>
      <c r="O390" s="49"/>
      <c r="P390" s="49"/>
      <c r="Q390" s="49"/>
      <c r="R390" s="48">
        <v>0</v>
      </c>
      <c r="S390" s="48">
        <v>16</v>
      </c>
      <c r="T390" s="48">
        <v>20</v>
      </c>
      <c r="U390" s="48">
        <v>0</v>
      </c>
      <c r="V390" s="48">
        <v>6</v>
      </c>
      <c r="W390" s="49"/>
      <c r="X390" s="48">
        <v>23</v>
      </c>
      <c r="Y390" s="48">
        <v>2</v>
      </c>
      <c r="Z390" s="48">
        <v>0</v>
      </c>
      <c r="AA390" s="48">
        <v>14</v>
      </c>
      <c r="AB390" s="48">
        <v>0</v>
      </c>
      <c r="AC390" s="48">
        <v>0</v>
      </c>
      <c r="AD390" s="48">
        <v>10</v>
      </c>
      <c r="AE390" s="49"/>
      <c r="AF390" s="48">
        <v>91</v>
      </c>
      <c r="AG390" s="49"/>
      <c r="AH390" s="49"/>
      <c r="AI390" s="49"/>
      <c r="AJ390" s="48">
        <v>35</v>
      </c>
      <c r="AK390" s="49"/>
      <c r="AL390" s="49"/>
      <c r="AM390" s="49"/>
      <c r="AN390" s="48">
        <v>0</v>
      </c>
      <c r="AO390" s="49"/>
      <c r="AP390" s="48">
        <v>0</v>
      </c>
      <c r="AQ390" s="40"/>
      <c r="AR390" s="40"/>
      <c r="AS390" s="40"/>
    </row>
    <row r="391" spans="1:45" ht="20.100000000000001" customHeight="1" x14ac:dyDescent="0.2">
      <c r="D391" s="2" t="s">
        <v>114</v>
      </c>
      <c r="F391" s="39">
        <v>146</v>
      </c>
      <c r="G391" s="39"/>
      <c r="H391" s="39"/>
      <c r="I391" s="39"/>
      <c r="J391" s="39">
        <v>88</v>
      </c>
      <c r="K391" s="39">
        <v>0</v>
      </c>
      <c r="L391" s="39">
        <v>0</v>
      </c>
      <c r="M391" s="39"/>
      <c r="N391" s="39">
        <v>88</v>
      </c>
      <c r="O391" s="39"/>
      <c r="P391" s="39"/>
      <c r="Q391" s="39"/>
      <c r="R391" s="39">
        <v>0</v>
      </c>
      <c r="S391" s="39">
        <v>5</v>
      </c>
      <c r="T391" s="39">
        <v>18</v>
      </c>
      <c r="U391" s="39">
        <v>0</v>
      </c>
      <c r="V391" s="39">
        <v>15</v>
      </c>
      <c r="W391" s="39"/>
      <c r="X391" s="39">
        <v>18</v>
      </c>
      <c r="Y391" s="39">
        <v>0</v>
      </c>
      <c r="Z391" s="39">
        <v>1</v>
      </c>
      <c r="AA391" s="39">
        <v>100</v>
      </c>
      <c r="AB391" s="39">
        <v>0</v>
      </c>
      <c r="AC391" s="39">
        <v>0</v>
      </c>
      <c r="AD391" s="39">
        <v>30</v>
      </c>
      <c r="AE391" s="39"/>
      <c r="AF391" s="39">
        <v>187</v>
      </c>
      <c r="AG391" s="39"/>
      <c r="AH391" s="39"/>
      <c r="AI391" s="39"/>
      <c r="AJ391" s="39">
        <v>47</v>
      </c>
      <c r="AK391" s="39"/>
      <c r="AL391" s="39"/>
      <c r="AM391" s="39"/>
      <c r="AN391" s="39">
        <v>0</v>
      </c>
      <c r="AO391" s="39"/>
      <c r="AP391" s="39">
        <v>0</v>
      </c>
      <c r="AQ391" s="40"/>
      <c r="AR391" s="40"/>
      <c r="AS391" s="40"/>
    </row>
    <row r="392" spans="1:45" ht="19.5" customHeight="1" x14ac:dyDescent="0.2">
      <c r="D392" s="47" t="s">
        <v>115</v>
      </c>
      <c r="F392" s="48">
        <v>109</v>
      </c>
      <c r="G392" s="49"/>
      <c r="H392" s="49"/>
      <c r="I392" s="49"/>
      <c r="J392" s="48">
        <v>88</v>
      </c>
      <c r="K392" s="48">
        <v>2</v>
      </c>
      <c r="L392" s="48">
        <v>1</v>
      </c>
      <c r="M392" s="49"/>
      <c r="N392" s="48">
        <v>91</v>
      </c>
      <c r="O392" s="49"/>
      <c r="P392" s="49"/>
      <c r="Q392" s="49"/>
      <c r="R392" s="48">
        <v>0</v>
      </c>
      <c r="S392" s="48">
        <v>0</v>
      </c>
      <c r="T392" s="48">
        <v>31</v>
      </c>
      <c r="U392" s="48">
        <v>0</v>
      </c>
      <c r="V392" s="48">
        <v>8</v>
      </c>
      <c r="W392" s="49"/>
      <c r="X392" s="48">
        <v>18</v>
      </c>
      <c r="Y392" s="48">
        <v>1</v>
      </c>
      <c r="Z392" s="48">
        <v>2</v>
      </c>
      <c r="AA392" s="48">
        <v>70</v>
      </c>
      <c r="AB392" s="48">
        <v>0</v>
      </c>
      <c r="AC392" s="48">
        <v>0</v>
      </c>
      <c r="AD392" s="48">
        <v>17</v>
      </c>
      <c r="AE392" s="49"/>
      <c r="AF392" s="48">
        <v>147</v>
      </c>
      <c r="AG392" s="49"/>
      <c r="AH392" s="49"/>
      <c r="AI392" s="49"/>
      <c r="AJ392" s="48">
        <v>53</v>
      </c>
      <c r="AK392" s="49"/>
      <c r="AL392" s="49"/>
      <c r="AM392" s="49"/>
      <c r="AN392" s="48">
        <v>0</v>
      </c>
      <c r="AO392" s="49"/>
      <c r="AP392" s="48">
        <v>0</v>
      </c>
      <c r="AQ392" s="40"/>
      <c r="AR392" s="40"/>
      <c r="AS392" s="40"/>
    </row>
    <row r="393" spans="1:45" ht="20.100000000000001" customHeight="1" x14ac:dyDescent="0.2">
      <c r="D393" s="2" t="s">
        <v>116</v>
      </c>
      <c r="F393" s="39">
        <v>43</v>
      </c>
      <c r="G393" s="39"/>
      <c r="H393" s="39"/>
      <c r="I393" s="39"/>
      <c r="J393" s="39">
        <v>83</v>
      </c>
      <c r="K393" s="39">
        <v>2</v>
      </c>
      <c r="L393" s="39">
        <v>0</v>
      </c>
      <c r="M393" s="39"/>
      <c r="N393" s="39">
        <v>85</v>
      </c>
      <c r="O393" s="39"/>
      <c r="P393" s="39"/>
      <c r="Q393" s="39"/>
      <c r="R393" s="39">
        <v>0</v>
      </c>
      <c r="S393" s="39">
        <v>3</v>
      </c>
      <c r="T393" s="39">
        <v>15</v>
      </c>
      <c r="U393" s="39">
        <v>1</v>
      </c>
      <c r="V393" s="39">
        <v>8</v>
      </c>
      <c r="W393" s="39"/>
      <c r="X393" s="39">
        <v>17</v>
      </c>
      <c r="Y393" s="39">
        <v>0</v>
      </c>
      <c r="Z393" s="39">
        <v>2</v>
      </c>
      <c r="AA393" s="39">
        <v>22</v>
      </c>
      <c r="AB393" s="39">
        <v>0</v>
      </c>
      <c r="AC393" s="39">
        <v>0</v>
      </c>
      <c r="AD393" s="39">
        <v>11</v>
      </c>
      <c r="AE393" s="39"/>
      <c r="AF393" s="39">
        <v>79</v>
      </c>
      <c r="AG393" s="39"/>
      <c r="AH393" s="39"/>
      <c r="AI393" s="39"/>
      <c r="AJ393" s="39">
        <v>49</v>
      </c>
      <c r="AK393" s="39"/>
      <c r="AL393" s="39"/>
      <c r="AM393" s="39"/>
      <c r="AN393" s="39">
        <v>0</v>
      </c>
      <c r="AO393" s="39"/>
      <c r="AP393" s="39">
        <v>0</v>
      </c>
      <c r="AQ393" s="40"/>
      <c r="AR393" s="40"/>
      <c r="AS393" s="40"/>
    </row>
    <row r="394" spans="1:45" ht="19.5" customHeight="1" x14ac:dyDescent="0.2">
      <c r="D394" s="47" t="s">
        <v>103</v>
      </c>
      <c r="F394" s="48">
        <v>146</v>
      </c>
      <c r="G394" s="49"/>
      <c r="H394" s="49"/>
      <c r="I394" s="49"/>
      <c r="J394" s="48">
        <v>90</v>
      </c>
      <c r="K394" s="48">
        <v>0</v>
      </c>
      <c r="L394" s="48">
        <v>0</v>
      </c>
      <c r="M394" s="49"/>
      <c r="N394" s="48">
        <v>90</v>
      </c>
      <c r="O394" s="49"/>
      <c r="P394" s="49"/>
      <c r="Q394" s="49"/>
      <c r="R394" s="48">
        <v>0</v>
      </c>
      <c r="S394" s="48">
        <v>2</v>
      </c>
      <c r="T394" s="48">
        <v>12</v>
      </c>
      <c r="U394" s="48">
        <v>0</v>
      </c>
      <c r="V394" s="48">
        <v>2</v>
      </c>
      <c r="W394" s="49"/>
      <c r="X394" s="48">
        <v>16</v>
      </c>
      <c r="Y394" s="48">
        <v>0</v>
      </c>
      <c r="Z394" s="48">
        <v>0</v>
      </c>
      <c r="AA394" s="48">
        <v>122</v>
      </c>
      <c r="AB394" s="48">
        <v>0</v>
      </c>
      <c r="AC394" s="48">
        <v>0</v>
      </c>
      <c r="AD394" s="48">
        <v>7</v>
      </c>
      <c r="AE394" s="49"/>
      <c r="AF394" s="48">
        <v>161</v>
      </c>
      <c r="AG394" s="49"/>
      <c r="AH394" s="49"/>
      <c r="AI394" s="49"/>
      <c r="AJ394" s="48">
        <v>75</v>
      </c>
      <c r="AK394" s="49"/>
      <c r="AL394" s="49"/>
      <c r="AM394" s="49"/>
      <c r="AN394" s="48">
        <v>0</v>
      </c>
      <c r="AO394" s="49"/>
      <c r="AP394" s="48">
        <v>0</v>
      </c>
      <c r="AQ394" s="40"/>
      <c r="AR394" s="40"/>
      <c r="AS394" s="40"/>
    </row>
    <row r="395" spans="1:45" ht="20.100000000000001" customHeight="1" x14ac:dyDescent="0.2">
      <c r="D395" s="2" t="s">
        <v>104</v>
      </c>
      <c r="F395" s="39">
        <v>56</v>
      </c>
      <c r="G395" s="39"/>
      <c r="H395" s="39"/>
      <c r="I395" s="39"/>
      <c r="J395" s="39">
        <v>82</v>
      </c>
      <c r="K395" s="39">
        <v>0</v>
      </c>
      <c r="L395" s="39">
        <v>1</v>
      </c>
      <c r="M395" s="39"/>
      <c r="N395" s="39">
        <v>83</v>
      </c>
      <c r="O395" s="39"/>
      <c r="P395" s="39"/>
      <c r="Q395" s="39"/>
      <c r="R395" s="39">
        <v>1</v>
      </c>
      <c r="S395" s="39">
        <v>8</v>
      </c>
      <c r="T395" s="39">
        <v>15</v>
      </c>
      <c r="U395" s="39">
        <v>0</v>
      </c>
      <c r="V395" s="39">
        <v>6</v>
      </c>
      <c r="W395" s="39"/>
      <c r="X395" s="39">
        <v>33</v>
      </c>
      <c r="Y395" s="39">
        <v>0</v>
      </c>
      <c r="Z395" s="39">
        <v>2</v>
      </c>
      <c r="AA395" s="39">
        <v>18</v>
      </c>
      <c r="AB395" s="39">
        <v>0</v>
      </c>
      <c r="AC395" s="39">
        <v>0</v>
      </c>
      <c r="AD395" s="39">
        <v>13</v>
      </c>
      <c r="AE395" s="39"/>
      <c r="AF395" s="39">
        <v>96</v>
      </c>
      <c r="AG395" s="39"/>
      <c r="AH395" s="39"/>
      <c r="AI395" s="39"/>
      <c r="AJ395" s="39">
        <v>43</v>
      </c>
      <c r="AK395" s="39"/>
      <c r="AL395" s="39"/>
      <c r="AM395" s="39"/>
      <c r="AN395" s="39">
        <v>0</v>
      </c>
      <c r="AO395" s="39"/>
      <c r="AP395" s="39">
        <v>0</v>
      </c>
      <c r="AQ395" s="40"/>
      <c r="AR395" s="40"/>
      <c r="AS395" s="40"/>
    </row>
    <row r="396" spans="1:45" ht="20.100000000000001" customHeight="1" x14ac:dyDescent="0.2"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40"/>
      <c r="AR396" s="40"/>
      <c r="AS396" s="40"/>
    </row>
    <row r="397" spans="1:45" s="1" customFormat="1" ht="20.100000000000001" customHeight="1" x14ac:dyDescent="0.25">
      <c r="A397" s="3"/>
      <c r="B397" s="6"/>
      <c r="C397" s="51" t="s">
        <v>159</v>
      </c>
      <c r="D397" s="52"/>
      <c r="E397" s="5"/>
      <c r="F397" s="53">
        <v>704</v>
      </c>
      <c r="G397" s="54"/>
      <c r="H397" s="54"/>
      <c r="I397" s="54"/>
      <c r="J397" s="53">
        <v>758</v>
      </c>
      <c r="K397" s="53">
        <v>11</v>
      </c>
      <c r="L397" s="53">
        <v>9</v>
      </c>
      <c r="M397" s="54"/>
      <c r="N397" s="53">
        <v>778</v>
      </c>
      <c r="O397" s="54"/>
      <c r="P397" s="54"/>
      <c r="Q397" s="54"/>
      <c r="R397" s="53">
        <v>2</v>
      </c>
      <c r="S397" s="53">
        <v>42</v>
      </c>
      <c r="T397" s="53">
        <v>174</v>
      </c>
      <c r="U397" s="53">
        <v>15</v>
      </c>
      <c r="V397" s="53">
        <v>52</v>
      </c>
      <c r="W397" s="54"/>
      <c r="X397" s="53">
        <v>196</v>
      </c>
      <c r="Y397" s="53">
        <v>3</v>
      </c>
      <c r="Z397" s="53">
        <v>13</v>
      </c>
      <c r="AA397" s="53">
        <v>390</v>
      </c>
      <c r="AB397" s="53">
        <v>0</v>
      </c>
      <c r="AC397" s="53">
        <v>0</v>
      </c>
      <c r="AD397" s="53">
        <v>125</v>
      </c>
      <c r="AE397" s="54"/>
      <c r="AF397" s="53">
        <v>1012</v>
      </c>
      <c r="AG397" s="54"/>
      <c r="AH397" s="54"/>
      <c r="AI397" s="54"/>
      <c r="AJ397" s="53">
        <v>470</v>
      </c>
      <c r="AK397" s="54"/>
      <c r="AL397" s="54"/>
      <c r="AM397" s="54"/>
      <c r="AN397" s="53">
        <v>0</v>
      </c>
      <c r="AO397" s="54"/>
      <c r="AP397" s="53">
        <v>0</v>
      </c>
      <c r="AQ397" s="40"/>
      <c r="AR397" s="40"/>
      <c r="AS397" s="40"/>
    </row>
    <row r="398" spans="1:45" s="1" customFormat="1" ht="20.100000000000001" customHeight="1" x14ac:dyDescent="0.2">
      <c r="A398" s="3"/>
      <c r="B398" s="6"/>
      <c r="C398" s="3"/>
      <c r="D398" s="3"/>
      <c r="E398" s="5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</row>
    <row r="399" spans="1:45" s="1" customFormat="1" ht="20.100000000000001" customHeight="1" x14ac:dyDescent="0.25">
      <c r="A399" s="3"/>
      <c r="B399" s="57" t="s">
        <v>235</v>
      </c>
      <c r="C399" s="58"/>
      <c r="D399" s="58"/>
      <c r="E399" s="5"/>
      <c r="F399" s="59">
        <v>704</v>
      </c>
      <c r="G399" s="54"/>
      <c r="H399" s="54"/>
      <c r="I399" s="54"/>
      <c r="J399" s="59">
        <v>758</v>
      </c>
      <c r="K399" s="59">
        <v>11</v>
      </c>
      <c r="L399" s="59">
        <v>9</v>
      </c>
      <c r="M399" s="54"/>
      <c r="N399" s="59">
        <v>778</v>
      </c>
      <c r="O399" s="54"/>
      <c r="P399" s="54"/>
      <c r="Q399" s="54"/>
      <c r="R399" s="59">
        <v>2</v>
      </c>
      <c r="S399" s="59">
        <v>42</v>
      </c>
      <c r="T399" s="59">
        <v>174</v>
      </c>
      <c r="U399" s="59">
        <v>15</v>
      </c>
      <c r="V399" s="59">
        <v>52</v>
      </c>
      <c r="W399" s="54"/>
      <c r="X399" s="59">
        <v>196</v>
      </c>
      <c r="Y399" s="59">
        <v>3</v>
      </c>
      <c r="Z399" s="59">
        <v>13</v>
      </c>
      <c r="AA399" s="59">
        <v>390</v>
      </c>
      <c r="AB399" s="59">
        <v>0</v>
      </c>
      <c r="AC399" s="59">
        <v>0</v>
      </c>
      <c r="AD399" s="59">
        <v>125</v>
      </c>
      <c r="AE399" s="54"/>
      <c r="AF399" s="59">
        <v>1012</v>
      </c>
      <c r="AG399" s="54"/>
      <c r="AH399" s="54"/>
      <c r="AI399" s="54"/>
      <c r="AJ399" s="59">
        <v>470</v>
      </c>
      <c r="AK399" s="54"/>
      <c r="AL399" s="54"/>
      <c r="AM399" s="54"/>
      <c r="AN399" s="59">
        <v>0</v>
      </c>
      <c r="AO399" s="54"/>
      <c r="AP399" s="59">
        <v>0</v>
      </c>
      <c r="AQ399" s="40"/>
      <c r="AR399" s="40"/>
      <c r="AS399" s="40"/>
    </row>
    <row r="400" spans="1:45" ht="20.100000000000001" customHeight="1" x14ac:dyDescent="0.2"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40"/>
      <c r="AR400" s="40"/>
      <c r="AS400" s="40"/>
    </row>
    <row r="401" spans="1:45" ht="20.100000000000001" customHeight="1" x14ac:dyDescent="0.2">
      <c r="B401" s="6" t="s">
        <v>236</v>
      </c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40"/>
      <c r="AR401" s="40"/>
      <c r="AS401" s="40"/>
    </row>
    <row r="402" spans="1:45" ht="20.100000000000001" customHeight="1" x14ac:dyDescent="0.2">
      <c r="C402" s="3" t="s">
        <v>154</v>
      </c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40"/>
      <c r="AR402" s="40"/>
      <c r="AS402" s="40"/>
    </row>
    <row r="403" spans="1:45" ht="20.100000000000001" customHeight="1" x14ac:dyDescent="0.2">
      <c r="D403" s="2" t="s">
        <v>96</v>
      </c>
      <c r="F403" s="39">
        <v>28</v>
      </c>
      <c r="G403" s="39"/>
      <c r="H403" s="39"/>
      <c r="I403" s="39"/>
      <c r="J403" s="39">
        <v>58</v>
      </c>
      <c r="K403" s="39">
        <v>1</v>
      </c>
      <c r="L403" s="39">
        <v>1</v>
      </c>
      <c r="M403" s="39"/>
      <c r="N403" s="39">
        <v>60</v>
      </c>
      <c r="O403" s="39"/>
      <c r="P403" s="39"/>
      <c r="Q403" s="39"/>
      <c r="R403" s="39">
        <v>0</v>
      </c>
      <c r="S403" s="39">
        <v>5</v>
      </c>
      <c r="T403" s="39">
        <v>8</v>
      </c>
      <c r="U403" s="39">
        <v>0</v>
      </c>
      <c r="V403" s="39">
        <v>10</v>
      </c>
      <c r="W403" s="39"/>
      <c r="X403" s="39">
        <v>29</v>
      </c>
      <c r="Y403" s="39">
        <v>1</v>
      </c>
      <c r="Z403" s="39">
        <v>3</v>
      </c>
      <c r="AA403" s="39">
        <v>5</v>
      </c>
      <c r="AB403" s="39">
        <v>0</v>
      </c>
      <c r="AC403" s="39">
        <v>0</v>
      </c>
      <c r="AD403" s="39">
        <v>4</v>
      </c>
      <c r="AE403" s="39"/>
      <c r="AF403" s="39">
        <v>65</v>
      </c>
      <c r="AG403" s="39"/>
      <c r="AH403" s="39"/>
      <c r="AI403" s="39"/>
      <c r="AJ403" s="39">
        <v>23</v>
      </c>
      <c r="AK403" s="39"/>
      <c r="AL403" s="39"/>
      <c r="AM403" s="39"/>
      <c r="AN403" s="39">
        <v>0</v>
      </c>
      <c r="AO403" s="39"/>
      <c r="AP403" s="39">
        <v>0</v>
      </c>
      <c r="AQ403" s="40"/>
      <c r="AR403" s="40"/>
      <c r="AS403" s="40"/>
    </row>
    <row r="404" spans="1:45" ht="19.5" customHeight="1" x14ac:dyDescent="0.2">
      <c r="D404" s="47" t="s">
        <v>97</v>
      </c>
      <c r="F404" s="48">
        <v>22</v>
      </c>
      <c r="G404" s="49"/>
      <c r="H404" s="49"/>
      <c r="I404" s="49"/>
      <c r="J404" s="48">
        <v>62</v>
      </c>
      <c r="K404" s="48">
        <v>0</v>
      </c>
      <c r="L404" s="48">
        <v>1</v>
      </c>
      <c r="M404" s="49"/>
      <c r="N404" s="48">
        <v>63</v>
      </c>
      <c r="O404" s="49"/>
      <c r="P404" s="49"/>
      <c r="Q404" s="49"/>
      <c r="R404" s="48">
        <v>0</v>
      </c>
      <c r="S404" s="48">
        <v>5</v>
      </c>
      <c r="T404" s="48">
        <v>5</v>
      </c>
      <c r="U404" s="48">
        <v>0</v>
      </c>
      <c r="V404" s="48">
        <v>13</v>
      </c>
      <c r="W404" s="49"/>
      <c r="X404" s="48">
        <v>29</v>
      </c>
      <c r="Y404" s="48">
        <v>0</v>
      </c>
      <c r="Z404" s="48">
        <v>7</v>
      </c>
      <c r="AA404" s="48">
        <v>8</v>
      </c>
      <c r="AB404" s="48">
        <v>0</v>
      </c>
      <c r="AC404" s="48">
        <v>0</v>
      </c>
      <c r="AD404" s="48">
        <v>1</v>
      </c>
      <c r="AE404" s="49"/>
      <c r="AF404" s="48">
        <v>68</v>
      </c>
      <c r="AG404" s="49"/>
      <c r="AH404" s="49"/>
      <c r="AI404" s="49"/>
      <c r="AJ404" s="48">
        <v>17</v>
      </c>
      <c r="AK404" s="49"/>
      <c r="AL404" s="49"/>
      <c r="AM404" s="49"/>
      <c r="AN404" s="48">
        <v>0</v>
      </c>
      <c r="AO404" s="49"/>
      <c r="AP404" s="48">
        <v>0</v>
      </c>
      <c r="AQ404" s="40"/>
      <c r="AR404" s="40"/>
      <c r="AS404" s="40"/>
    </row>
    <row r="405" spans="1:45" ht="20.100000000000001" customHeight="1" x14ac:dyDescent="0.2">
      <c r="D405" s="2" t="s">
        <v>113</v>
      </c>
      <c r="F405" s="39">
        <v>25</v>
      </c>
      <c r="G405" s="39"/>
      <c r="H405" s="39"/>
      <c r="I405" s="39"/>
      <c r="J405" s="39">
        <v>60</v>
      </c>
      <c r="K405" s="39">
        <v>3</v>
      </c>
      <c r="L405" s="39">
        <v>3</v>
      </c>
      <c r="M405" s="39"/>
      <c r="N405" s="39">
        <v>66</v>
      </c>
      <c r="O405" s="39"/>
      <c r="P405" s="39"/>
      <c r="Q405" s="39"/>
      <c r="R405" s="39">
        <v>0</v>
      </c>
      <c r="S405" s="39">
        <v>2</v>
      </c>
      <c r="T405" s="39">
        <v>7</v>
      </c>
      <c r="U405" s="39">
        <v>0</v>
      </c>
      <c r="V405" s="39">
        <v>7</v>
      </c>
      <c r="W405" s="39"/>
      <c r="X405" s="39">
        <v>38</v>
      </c>
      <c r="Y405" s="39">
        <v>0</v>
      </c>
      <c r="Z405" s="39">
        <v>5</v>
      </c>
      <c r="AA405" s="39">
        <v>5</v>
      </c>
      <c r="AB405" s="39">
        <v>0</v>
      </c>
      <c r="AC405" s="39">
        <v>0</v>
      </c>
      <c r="AD405" s="39">
        <v>2</v>
      </c>
      <c r="AE405" s="39"/>
      <c r="AF405" s="39">
        <v>66</v>
      </c>
      <c r="AG405" s="39"/>
      <c r="AH405" s="39"/>
      <c r="AI405" s="39"/>
      <c r="AJ405" s="39">
        <v>25</v>
      </c>
      <c r="AK405" s="39"/>
      <c r="AL405" s="39"/>
      <c r="AM405" s="39"/>
      <c r="AN405" s="39">
        <v>0</v>
      </c>
      <c r="AO405" s="39"/>
      <c r="AP405" s="39">
        <v>0</v>
      </c>
      <c r="AQ405" s="40"/>
      <c r="AR405" s="40"/>
      <c r="AS405" s="40"/>
    </row>
    <row r="406" spans="1:45" ht="19.5" customHeight="1" x14ac:dyDescent="0.2">
      <c r="D406" s="47" t="s">
        <v>99</v>
      </c>
      <c r="F406" s="48">
        <v>30</v>
      </c>
      <c r="G406" s="49"/>
      <c r="H406" s="49"/>
      <c r="I406" s="49"/>
      <c r="J406" s="48">
        <v>64</v>
      </c>
      <c r="K406" s="48">
        <v>0</v>
      </c>
      <c r="L406" s="48">
        <v>1</v>
      </c>
      <c r="M406" s="49"/>
      <c r="N406" s="48">
        <v>65</v>
      </c>
      <c r="O406" s="49"/>
      <c r="P406" s="49"/>
      <c r="Q406" s="49"/>
      <c r="R406" s="48">
        <v>0</v>
      </c>
      <c r="S406" s="48">
        <v>8</v>
      </c>
      <c r="T406" s="48">
        <v>8</v>
      </c>
      <c r="U406" s="48">
        <v>0</v>
      </c>
      <c r="V406" s="48">
        <v>7</v>
      </c>
      <c r="W406" s="49"/>
      <c r="X406" s="48">
        <v>37</v>
      </c>
      <c r="Y406" s="48">
        <v>2</v>
      </c>
      <c r="Z406" s="48">
        <v>2</v>
      </c>
      <c r="AA406" s="48">
        <v>5</v>
      </c>
      <c r="AB406" s="48">
        <v>0</v>
      </c>
      <c r="AC406" s="48">
        <v>0</v>
      </c>
      <c r="AD406" s="48">
        <v>2</v>
      </c>
      <c r="AE406" s="49"/>
      <c r="AF406" s="48">
        <v>71</v>
      </c>
      <c r="AG406" s="49"/>
      <c r="AH406" s="49"/>
      <c r="AI406" s="49"/>
      <c r="AJ406" s="48">
        <v>24</v>
      </c>
      <c r="AK406" s="49"/>
      <c r="AL406" s="49"/>
      <c r="AM406" s="49"/>
      <c r="AN406" s="48">
        <v>0</v>
      </c>
      <c r="AO406" s="49"/>
      <c r="AP406" s="48">
        <v>0</v>
      </c>
      <c r="AQ406" s="40"/>
      <c r="AR406" s="40"/>
      <c r="AS406" s="40"/>
    </row>
    <row r="407" spans="1:45" ht="20.100000000000001" customHeight="1" x14ac:dyDescent="0.2">
      <c r="D407" s="2" t="s">
        <v>114</v>
      </c>
      <c r="F407" s="39">
        <v>12</v>
      </c>
      <c r="G407" s="39"/>
      <c r="H407" s="39"/>
      <c r="I407" s="39"/>
      <c r="J407" s="39">
        <v>59</v>
      </c>
      <c r="K407" s="39">
        <v>1</v>
      </c>
      <c r="L407" s="39">
        <v>1</v>
      </c>
      <c r="M407" s="39"/>
      <c r="N407" s="39">
        <v>61</v>
      </c>
      <c r="O407" s="39"/>
      <c r="P407" s="39"/>
      <c r="Q407" s="39"/>
      <c r="R407" s="39">
        <v>5</v>
      </c>
      <c r="S407" s="39">
        <v>6</v>
      </c>
      <c r="T407" s="39">
        <v>16</v>
      </c>
      <c r="U407" s="39">
        <v>8</v>
      </c>
      <c r="V407" s="39">
        <v>3</v>
      </c>
      <c r="W407" s="39"/>
      <c r="X407" s="39">
        <v>8</v>
      </c>
      <c r="Y407" s="39">
        <v>0</v>
      </c>
      <c r="Z407" s="39">
        <v>6</v>
      </c>
      <c r="AA407" s="39">
        <v>4</v>
      </c>
      <c r="AB407" s="39">
        <v>0</v>
      </c>
      <c r="AC407" s="39">
        <v>0</v>
      </c>
      <c r="AD407" s="39">
        <v>4</v>
      </c>
      <c r="AE407" s="39"/>
      <c r="AF407" s="39">
        <v>60</v>
      </c>
      <c r="AG407" s="39"/>
      <c r="AH407" s="39"/>
      <c r="AI407" s="39"/>
      <c r="AJ407" s="39">
        <v>13</v>
      </c>
      <c r="AK407" s="39"/>
      <c r="AL407" s="39"/>
      <c r="AM407" s="39"/>
      <c r="AN407" s="39">
        <v>0</v>
      </c>
      <c r="AO407" s="39"/>
      <c r="AP407" s="39">
        <v>0</v>
      </c>
      <c r="AQ407" s="40"/>
      <c r="AR407" s="40"/>
      <c r="AS407" s="40"/>
    </row>
    <row r="408" spans="1:45" ht="19.5" customHeight="1" x14ac:dyDescent="0.2">
      <c r="D408" s="47" t="s">
        <v>115</v>
      </c>
      <c r="F408" s="48">
        <v>12</v>
      </c>
      <c r="G408" s="49"/>
      <c r="H408" s="49"/>
      <c r="I408" s="49"/>
      <c r="J408" s="48">
        <v>53</v>
      </c>
      <c r="K408" s="48">
        <v>3</v>
      </c>
      <c r="L408" s="48">
        <v>0</v>
      </c>
      <c r="M408" s="49"/>
      <c r="N408" s="48">
        <v>56</v>
      </c>
      <c r="O408" s="49"/>
      <c r="P408" s="49"/>
      <c r="Q408" s="49"/>
      <c r="R408" s="48">
        <v>0</v>
      </c>
      <c r="S408" s="48">
        <v>1</v>
      </c>
      <c r="T408" s="48">
        <v>21</v>
      </c>
      <c r="U408" s="48">
        <v>0</v>
      </c>
      <c r="V408" s="48">
        <v>0</v>
      </c>
      <c r="W408" s="49"/>
      <c r="X408" s="48">
        <v>13</v>
      </c>
      <c r="Y408" s="48">
        <v>0</v>
      </c>
      <c r="Z408" s="48">
        <v>5</v>
      </c>
      <c r="AA408" s="48">
        <v>4</v>
      </c>
      <c r="AB408" s="48">
        <v>0</v>
      </c>
      <c r="AC408" s="48">
        <v>0</v>
      </c>
      <c r="AD408" s="48">
        <v>4</v>
      </c>
      <c r="AE408" s="49"/>
      <c r="AF408" s="48">
        <v>48</v>
      </c>
      <c r="AG408" s="49"/>
      <c r="AH408" s="49"/>
      <c r="AI408" s="49"/>
      <c r="AJ408" s="48">
        <v>20</v>
      </c>
      <c r="AK408" s="49"/>
      <c r="AL408" s="49"/>
      <c r="AM408" s="49"/>
      <c r="AN408" s="48">
        <v>0</v>
      </c>
      <c r="AO408" s="49"/>
      <c r="AP408" s="48">
        <v>0</v>
      </c>
      <c r="AQ408" s="40"/>
      <c r="AR408" s="40"/>
      <c r="AS408" s="40"/>
    </row>
    <row r="409" spans="1:45" ht="20.100000000000001" customHeight="1" x14ac:dyDescent="0.2">
      <c r="D409" s="2" t="s">
        <v>116</v>
      </c>
      <c r="F409" s="39">
        <v>27</v>
      </c>
      <c r="G409" s="39"/>
      <c r="H409" s="39"/>
      <c r="I409" s="39"/>
      <c r="J409" s="39">
        <v>53</v>
      </c>
      <c r="K409" s="39">
        <v>0</v>
      </c>
      <c r="L409" s="39">
        <v>15</v>
      </c>
      <c r="M409" s="39"/>
      <c r="N409" s="39">
        <v>68</v>
      </c>
      <c r="O409" s="39"/>
      <c r="P409" s="39"/>
      <c r="Q409" s="39"/>
      <c r="R409" s="39">
        <v>0</v>
      </c>
      <c r="S409" s="39">
        <v>1</v>
      </c>
      <c r="T409" s="39">
        <v>2</v>
      </c>
      <c r="U409" s="39">
        <v>0</v>
      </c>
      <c r="V409" s="39">
        <v>2</v>
      </c>
      <c r="W409" s="39"/>
      <c r="X409" s="39">
        <v>8</v>
      </c>
      <c r="Y409" s="39">
        <v>0</v>
      </c>
      <c r="Z409" s="39">
        <v>25</v>
      </c>
      <c r="AA409" s="39">
        <v>11</v>
      </c>
      <c r="AB409" s="39">
        <v>0</v>
      </c>
      <c r="AC409" s="39">
        <v>0</v>
      </c>
      <c r="AD409" s="39">
        <v>1</v>
      </c>
      <c r="AE409" s="39"/>
      <c r="AF409" s="39">
        <v>50</v>
      </c>
      <c r="AG409" s="39"/>
      <c r="AH409" s="39"/>
      <c r="AI409" s="39"/>
      <c r="AJ409" s="39">
        <v>45</v>
      </c>
      <c r="AK409" s="39"/>
      <c r="AL409" s="39"/>
      <c r="AM409" s="39"/>
      <c r="AN409" s="39">
        <v>0</v>
      </c>
      <c r="AO409" s="39"/>
      <c r="AP409" s="39">
        <v>0</v>
      </c>
      <c r="AQ409" s="40"/>
      <c r="AR409" s="40"/>
      <c r="AS409" s="40"/>
    </row>
    <row r="410" spans="1:45" ht="19.5" customHeight="1" x14ac:dyDescent="0.2">
      <c r="D410" s="47" t="s">
        <v>103</v>
      </c>
      <c r="F410" s="48">
        <v>71</v>
      </c>
      <c r="G410" s="49"/>
      <c r="H410" s="49"/>
      <c r="I410" s="49"/>
      <c r="J410" s="48">
        <v>109</v>
      </c>
      <c r="K410" s="48">
        <v>5</v>
      </c>
      <c r="L410" s="48">
        <v>3</v>
      </c>
      <c r="M410" s="49"/>
      <c r="N410" s="48">
        <v>117</v>
      </c>
      <c r="O410" s="49"/>
      <c r="P410" s="49"/>
      <c r="Q410" s="49"/>
      <c r="R410" s="48">
        <v>3</v>
      </c>
      <c r="S410" s="48">
        <v>7</v>
      </c>
      <c r="T410" s="48">
        <v>42</v>
      </c>
      <c r="U410" s="48">
        <v>0</v>
      </c>
      <c r="V410" s="48">
        <v>1</v>
      </c>
      <c r="W410" s="49"/>
      <c r="X410" s="48">
        <v>30</v>
      </c>
      <c r="Y410" s="48">
        <v>0</v>
      </c>
      <c r="Z410" s="48">
        <v>4</v>
      </c>
      <c r="AA410" s="48">
        <v>27</v>
      </c>
      <c r="AB410" s="48">
        <v>0</v>
      </c>
      <c r="AC410" s="48">
        <v>0</v>
      </c>
      <c r="AD410" s="48">
        <v>4</v>
      </c>
      <c r="AE410" s="49"/>
      <c r="AF410" s="48">
        <v>118</v>
      </c>
      <c r="AG410" s="49"/>
      <c r="AH410" s="49"/>
      <c r="AI410" s="49"/>
      <c r="AJ410" s="48">
        <v>70</v>
      </c>
      <c r="AK410" s="49"/>
      <c r="AL410" s="49"/>
      <c r="AM410" s="49"/>
      <c r="AN410" s="48">
        <v>0</v>
      </c>
      <c r="AO410" s="49"/>
      <c r="AP410" s="48">
        <v>0</v>
      </c>
      <c r="AQ410" s="40"/>
      <c r="AR410" s="40"/>
      <c r="AS410" s="40"/>
    </row>
    <row r="411" spans="1:45" ht="20.100000000000001" customHeight="1" x14ac:dyDescent="0.2">
      <c r="D411" s="2" t="s">
        <v>104</v>
      </c>
      <c r="F411" s="39">
        <v>86</v>
      </c>
      <c r="G411" s="39"/>
      <c r="H411" s="39"/>
      <c r="I411" s="39"/>
      <c r="J411" s="39">
        <v>106</v>
      </c>
      <c r="K411" s="39">
        <v>11</v>
      </c>
      <c r="L411" s="39">
        <v>2</v>
      </c>
      <c r="M411" s="39"/>
      <c r="N411" s="39">
        <v>119</v>
      </c>
      <c r="O411" s="39"/>
      <c r="P411" s="39"/>
      <c r="Q411" s="39"/>
      <c r="R411" s="39">
        <v>0</v>
      </c>
      <c r="S411" s="39">
        <v>2</v>
      </c>
      <c r="T411" s="39">
        <v>34</v>
      </c>
      <c r="U411" s="39">
        <v>0</v>
      </c>
      <c r="V411" s="39">
        <v>0</v>
      </c>
      <c r="W411" s="39"/>
      <c r="X411" s="39">
        <v>41</v>
      </c>
      <c r="Y411" s="39">
        <v>0</v>
      </c>
      <c r="Z411" s="39">
        <v>3</v>
      </c>
      <c r="AA411" s="39">
        <v>51</v>
      </c>
      <c r="AB411" s="39">
        <v>0</v>
      </c>
      <c r="AC411" s="39">
        <v>0</v>
      </c>
      <c r="AD411" s="39">
        <v>6</v>
      </c>
      <c r="AE411" s="39"/>
      <c r="AF411" s="39">
        <v>137</v>
      </c>
      <c r="AG411" s="39"/>
      <c r="AH411" s="39"/>
      <c r="AI411" s="39"/>
      <c r="AJ411" s="39">
        <v>68</v>
      </c>
      <c r="AK411" s="39"/>
      <c r="AL411" s="39"/>
      <c r="AM411" s="39"/>
      <c r="AN411" s="39">
        <v>0</v>
      </c>
      <c r="AO411" s="39"/>
      <c r="AP411" s="39">
        <v>0</v>
      </c>
      <c r="AQ411" s="40"/>
      <c r="AR411" s="40"/>
      <c r="AS411" s="40"/>
    </row>
    <row r="412" spans="1:45" ht="19.5" customHeight="1" x14ac:dyDescent="0.2">
      <c r="D412" s="47" t="s">
        <v>117</v>
      </c>
      <c r="F412" s="48">
        <v>36</v>
      </c>
      <c r="G412" s="49"/>
      <c r="H412" s="49"/>
      <c r="I412" s="49"/>
      <c r="J412" s="48">
        <v>111</v>
      </c>
      <c r="K412" s="48">
        <v>5</v>
      </c>
      <c r="L412" s="48">
        <v>0</v>
      </c>
      <c r="M412" s="49"/>
      <c r="N412" s="48">
        <v>116</v>
      </c>
      <c r="O412" s="49"/>
      <c r="P412" s="49"/>
      <c r="Q412" s="49"/>
      <c r="R412" s="48">
        <v>0</v>
      </c>
      <c r="S412" s="48">
        <v>8</v>
      </c>
      <c r="T412" s="48">
        <v>91</v>
      </c>
      <c r="U412" s="48">
        <v>0</v>
      </c>
      <c r="V412" s="48">
        <v>0</v>
      </c>
      <c r="W412" s="49"/>
      <c r="X412" s="48">
        <v>6</v>
      </c>
      <c r="Y412" s="48">
        <v>0</v>
      </c>
      <c r="Z412" s="48">
        <v>2</v>
      </c>
      <c r="AA412" s="48">
        <v>18</v>
      </c>
      <c r="AB412" s="48">
        <v>0</v>
      </c>
      <c r="AC412" s="48">
        <v>0</v>
      </c>
      <c r="AD412" s="48">
        <v>2</v>
      </c>
      <c r="AE412" s="49"/>
      <c r="AF412" s="48">
        <v>127</v>
      </c>
      <c r="AG412" s="49"/>
      <c r="AH412" s="49"/>
      <c r="AI412" s="49"/>
      <c r="AJ412" s="48">
        <v>25</v>
      </c>
      <c r="AK412" s="49"/>
      <c r="AL412" s="49"/>
      <c r="AM412" s="49"/>
      <c r="AN412" s="48">
        <v>0</v>
      </c>
      <c r="AO412" s="49"/>
      <c r="AP412" s="48">
        <v>0</v>
      </c>
      <c r="AQ412" s="40"/>
      <c r="AR412" s="40"/>
      <c r="AS412" s="40"/>
    </row>
    <row r="413" spans="1:45" ht="20.100000000000001" customHeight="1" x14ac:dyDescent="0.2"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40"/>
      <c r="AR413" s="40"/>
      <c r="AS413" s="40"/>
    </row>
    <row r="414" spans="1:45" s="1" customFormat="1" ht="20.100000000000001" customHeight="1" x14ac:dyDescent="0.25">
      <c r="A414" s="3"/>
      <c r="B414" s="6"/>
      <c r="C414" s="51" t="s">
        <v>159</v>
      </c>
      <c r="D414" s="52"/>
      <c r="E414" s="5"/>
      <c r="F414" s="53">
        <v>349</v>
      </c>
      <c r="G414" s="54"/>
      <c r="H414" s="54"/>
      <c r="I414" s="54"/>
      <c r="J414" s="53">
        <v>735</v>
      </c>
      <c r="K414" s="53">
        <v>29</v>
      </c>
      <c r="L414" s="53">
        <v>27</v>
      </c>
      <c r="M414" s="54"/>
      <c r="N414" s="53">
        <v>791</v>
      </c>
      <c r="O414" s="54"/>
      <c r="P414" s="54"/>
      <c r="Q414" s="54"/>
      <c r="R414" s="53">
        <v>8</v>
      </c>
      <c r="S414" s="53">
        <v>45</v>
      </c>
      <c r="T414" s="53">
        <v>234</v>
      </c>
      <c r="U414" s="53">
        <v>8</v>
      </c>
      <c r="V414" s="53">
        <v>43</v>
      </c>
      <c r="W414" s="54"/>
      <c r="X414" s="53">
        <v>239</v>
      </c>
      <c r="Y414" s="53">
        <v>3</v>
      </c>
      <c r="Z414" s="53">
        <v>62</v>
      </c>
      <c r="AA414" s="53">
        <v>138</v>
      </c>
      <c r="AB414" s="53">
        <v>0</v>
      </c>
      <c r="AC414" s="53">
        <v>0</v>
      </c>
      <c r="AD414" s="53">
        <v>30</v>
      </c>
      <c r="AE414" s="54"/>
      <c r="AF414" s="53">
        <v>810</v>
      </c>
      <c r="AG414" s="54"/>
      <c r="AH414" s="54"/>
      <c r="AI414" s="54"/>
      <c r="AJ414" s="53">
        <v>330</v>
      </c>
      <c r="AK414" s="54"/>
      <c r="AL414" s="54"/>
      <c r="AM414" s="54"/>
      <c r="AN414" s="53">
        <v>0</v>
      </c>
      <c r="AO414" s="54"/>
      <c r="AP414" s="53">
        <v>0</v>
      </c>
      <c r="AQ414" s="40"/>
      <c r="AR414" s="40"/>
      <c r="AS414" s="40"/>
    </row>
    <row r="415" spans="1:45" ht="20.100000000000001" customHeight="1" x14ac:dyDescent="0.2"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40"/>
      <c r="AR415" s="40"/>
      <c r="AS415" s="40"/>
    </row>
    <row r="416" spans="1:45" ht="20.100000000000001" customHeight="1" x14ac:dyDescent="0.2">
      <c r="C416" s="3" t="s">
        <v>237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40"/>
      <c r="AR416" s="40"/>
      <c r="AS416" s="40"/>
    </row>
    <row r="417" spans="1:45" ht="20.100000000000001" customHeight="1" x14ac:dyDescent="0.2">
      <c r="D417" s="2" t="s">
        <v>238</v>
      </c>
      <c r="F417" s="39">
        <v>0</v>
      </c>
      <c r="G417" s="39"/>
      <c r="H417" s="39"/>
      <c r="I417" s="39"/>
      <c r="J417" s="39">
        <v>0</v>
      </c>
      <c r="K417" s="39">
        <v>0</v>
      </c>
      <c r="L417" s="39">
        <v>0</v>
      </c>
      <c r="M417" s="39"/>
      <c r="N417" s="39">
        <v>0</v>
      </c>
      <c r="O417" s="39"/>
      <c r="P417" s="39"/>
      <c r="Q417" s="39"/>
      <c r="R417" s="39">
        <v>0</v>
      </c>
      <c r="S417" s="39">
        <v>0</v>
      </c>
      <c r="T417" s="39">
        <v>0</v>
      </c>
      <c r="U417" s="39">
        <v>0</v>
      </c>
      <c r="V417" s="39">
        <v>0</v>
      </c>
      <c r="W417" s="39"/>
      <c r="X417" s="39">
        <v>0</v>
      </c>
      <c r="Y417" s="39">
        <v>0</v>
      </c>
      <c r="Z417" s="39">
        <v>0</v>
      </c>
      <c r="AA417" s="39">
        <v>0</v>
      </c>
      <c r="AB417" s="39">
        <v>0</v>
      </c>
      <c r="AC417" s="39">
        <v>0</v>
      </c>
      <c r="AD417" s="39">
        <v>0</v>
      </c>
      <c r="AE417" s="39"/>
      <c r="AF417" s="39">
        <v>0</v>
      </c>
      <c r="AG417" s="39"/>
      <c r="AH417" s="39"/>
      <c r="AI417" s="39"/>
      <c r="AJ417" s="39">
        <v>0</v>
      </c>
      <c r="AK417" s="39"/>
      <c r="AL417" s="39"/>
      <c r="AM417" s="39"/>
      <c r="AN417" s="39">
        <v>0</v>
      </c>
      <c r="AO417" s="39"/>
      <c r="AP417" s="39">
        <v>0</v>
      </c>
      <c r="AQ417" s="40"/>
      <c r="AR417" s="40"/>
      <c r="AS417" s="40"/>
    </row>
    <row r="418" spans="1:45" ht="20.100000000000001" customHeight="1" x14ac:dyDescent="0.2"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40"/>
      <c r="AR418" s="40"/>
      <c r="AS418" s="40"/>
    </row>
    <row r="419" spans="1:45" s="1" customFormat="1" ht="20.100000000000001" customHeight="1" x14ac:dyDescent="0.25">
      <c r="A419" s="3"/>
      <c r="B419" s="6"/>
      <c r="C419" s="51" t="s">
        <v>194</v>
      </c>
      <c r="D419" s="52"/>
      <c r="E419" s="5"/>
      <c r="F419" s="53">
        <v>0</v>
      </c>
      <c r="G419" s="54"/>
      <c r="H419" s="54"/>
      <c r="I419" s="54"/>
      <c r="J419" s="53">
        <v>0</v>
      </c>
      <c r="K419" s="53">
        <v>0</v>
      </c>
      <c r="L419" s="53">
        <v>0</v>
      </c>
      <c r="M419" s="54"/>
      <c r="N419" s="53">
        <v>0</v>
      </c>
      <c r="O419" s="54"/>
      <c r="P419" s="54"/>
      <c r="Q419" s="54"/>
      <c r="R419" s="53">
        <v>0</v>
      </c>
      <c r="S419" s="53">
        <v>0</v>
      </c>
      <c r="T419" s="53">
        <v>0</v>
      </c>
      <c r="U419" s="53">
        <v>0</v>
      </c>
      <c r="V419" s="53">
        <v>0</v>
      </c>
      <c r="W419" s="54"/>
      <c r="X419" s="53">
        <v>0</v>
      </c>
      <c r="Y419" s="53">
        <v>0</v>
      </c>
      <c r="Z419" s="53">
        <v>0</v>
      </c>
      <c r="AA419" s="53">
        <v>0</v>
      </c>
      <c r="AB419" s="53">
        <v>0</v>
      </c>
      <c r="AC419" s="53">
        <v>0</v>
      </c>
      <c r="AD419" s="53">
        <v>0</v>
      </c>
      <c r="AE419" s="54"/>
      <c r="AF419" s="53">
        <v>0</v>
      </c>
      <c r="AG419" s="54"/>
      <c r="AH419" s="54"/>
      <c r="AI419" s="54"/>
      <c r="AJ419" s="53">
        <v>0</v>
      </c>
      <c r="AK419" s="54"/>
      <c r="AL419" s="54"/>
      <c r="AM419" s="54"/>
      <c r="AN419" s="53">
        <v>0</v>
      </c>
      <c r="AO419" s="54"/>
      <c r="AP419" s="53">
        <v>0</v>
      </c>
      <c r="AQ419" s="40"/>
      <c r="AR419" s="40"/>
      <c r="AS419" s="40"/>
    </row>
    <row r="420" spans="1:45" ht="20.100000000000001" customHeight="1" x14ac:dyDescent="0.2"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40"/>
      <c r="AR420" s="40"/>
      <c r="AS420" s="40"/>
    </row>
    <row r="421" spans="1:45" s="1" customFormat="1" ht="20.100000000000001" customHeight="1" x14ac:dyDescent="0.25">
      <c r="A421" s="3"/>
      <c r="B421" s="57" t="s">
        <v>239</v>
      </c>
      <c r="C421" s="58"/>
      <c r="D421" s="58"/>
      <c r="E421" s="5"/>
      <c r="F421" s="59">
        <v>349</v>
      </c>
      <c r="G421" s="54"/>
      <c r="H421" s="54"/>
      <c r="I421" s="54"/>
      <c r="J421" s="59">
        <v>735</v>
      </c>
      <c r="K421" s="59">
        <v>29</v>
      </c>
      <c r="L421" s="59">
        <v>27</v>
      </c>
      <c r="M421" s="54"/>
      <c r="N421" s="59">
        <v>791</v>
      </c>
      <c r="O421" s="54"/>
      <c r="P421" s="54"/>
      <c r="Q421" s="54"/>
      <c r="R421" s="59">
        <v>8</v>
      </c>
      <c r="S421" s="59">
        <v>45</v>
      </c>
      <c r="T421" s="59">
        <v>234</v>
      </c>
      <c r="U421" s="59">
        <v>8</v>
      </c>
      <c r="V421" s="59">
        <v>43</v>
      </c>
      <c r="W421" s="54"/>
      <c r="X421" s="59">
        <v>239</v>
      </c>
      <c r="Y421" s="59">
        <v>3</v>
      </c>
      <c r="Z421" s="59">
        <v>62</v>
      </c>
      <c r="AA421" s="59">
        <v>138</v>
      </c>
      <c r="AB421" s="59">
        <v>0</v>
      </c>
      <c r="AC421" s="59">
        <v>0</v>
      </c>
      <c r="AD421" s="59">
        <v>30</v>
      </c>
      <c r="AE421" s="54"/>
      <c r="AF421" s="59">
        <v>810</v>
      </c>
      <c r="AG421" s="54"/>
      <c r="AH421" s="54"/>
      <c r="AI421" s="54"/>
      <c r="AJ421" s="59">
        <v>330</v>
      </c>
      <c r="AK421" s="54"/>
      <c r="AL421" s="54"/>
      <c r="AM421" s="54"/>
      <c r="AN421" s="59">
        <v>0</v>
      </c>
      <c r="AO421" s="54"/>
      <c r="AP421" s="59">
        <v>0</v>
      </c>
      <c r="AQ421" s="40"/>
      <c r="AR421" s="40"/>
      <c r="AS421" s="40"/>
    </row>
    <row r="422" spans="1:45" ht="20.100000000000001" customHeight="1" x14ac:dyDescent="0.2"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40"/>
      <c r="AR422" s="40"/>
      <c r="AS422" s="40"/>
    </row>
    <row r="423" spans="1:45" ht="20.100000000000001" customHeight="1" x14ac:dyDescent="0.2">
      <c r="B423" s="6" t="s">
        <v>240</v>
      </c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40"/>
      <c r="AR423" s="40"/>
      <c r="AS423" s="40"/>
    </row>
    <row r="424" spans="1:45" ht="20.100000000000001" customHeight="1" x14ac:dyDescent="0.2">
      <c r="C424" s="3" t="s">
        <v>154</v>
      </c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40"/>
      <c r="AR424" s="40"/>
      <c r="AS424" s="40"/>
    </row>
    <row r="425" spans="1:45" ht="20.100000000000001" customHeight="1" x14ac:dyDescent="0.2">
      <c r="D425" s="2" t="s">
        <v>96</v>
      </c>
      <c r="F425" s="39">
        <v>53</v>
      </c>
      <c r="G425" s="39"/>
      <c r="H425" s="39"/>
      <c r="I425" s="39"/>
      <c r="J425" s="39">
        <v>78</v>
      </c>
      <c r="K425" s="39">
        <v>1</v>
      </c>
      <c r="L425" s="39">
        <v>0</v>
      </c>
      <c r="M425" s="39"/>
      <c r="N425" s="39">
        <v>79</v>
      </c>
      <c r="O425" s="39"/>
      <c r="P425" s="39"/>
      <c r="Q425" s="39"/>
      <c r="R425" s="39">
        <v>0</v>
      </c>
      <c r="S425" s="39">
        <v>7</v>
      </c>
      <c r="T425" s="39">
        <v>44</v>
      </c>
      <c r="U425" s="39">
        <v>0</v>
      </c>
      <c r="V425" s="39">
        <v>6</v>
      </c>
      <c r="W425" s="39"/>
      <c r="X425" s="39">
        <v>14</v>
      </c>
      <c r="Y425" s="39">
        <v>0</v>
      </c>
      <c r="Z425" s="39">
        <v>2</v>
      </c>
      <c r="AA425" s="39">
        <v>31</v>
      </c>
      <c r="AB425" s="39">
        <v>0</v>
      </c>
      <c r="AC425" s="39">
        <v>0</v>
      </c>
      <c r="AD425" s="39">
        <v>2</v>
      </c>
      <c r="AE425" s="39"/>
      <c r="AF425" s="39">
        <v>106</v>
      </c>
      <c r="AG425" s="39"/>
      <c r="AH425" s="39"/>
      <c r="AI425" s="39"/>
      <c r="AJ425" s="39">
        <v>26</v>
      </c>
      <c r="AK425" s="39"/>
      <c r="AL425" s="39"/>
      <c r="AM425" s="39"/>
      <c r="AN425" s="39">
        <v>0</v>
      </c>
      <c r="AO425" s="39"/>
      <c r="AP425" s="39">
        <v>0</v>
      </c>
      <c r="AQ425" s="40"/>
      <c r="AR425" s="40"/>
      <c r="AS425" s="40"/>
    </row>
    <row r="426" spans="1:45" ht="19.5" customHeight="1" x14ac:dyDescent="0.2">
      <c r="D426" s="47" t="s">
        <v>241</v>
      </c>
      <c r="F426" s="48">
        <v>56</v>
      </c>
      <c r="G426" s="49"/>
      <c r="H426" s="49"/>
      <c r="I426" s="49"/>
      <c r="J426" s="48">
        <v>68</v>
      </c>
      <c r="K426" s="48">
        <v>20</v>
      </c>
      <c r="L426" s="48">
        <v>0</v>
      </c>
      <c r="M426" s="49"/>
      <c r="N426" s="48">
        <v>88</v>
      </c>
      <c r="O426" s="49"/>
      <c r="P426" s="49"/>
      <c r="Q426" s="49"/>
      <c r="R426" s="48">
        <v>0</v>
      </c>
      <c r="S426" s="48">
        <v>4</v>
      </c>
      <c r="T426" s="48">
        <v>30</v>
      </c>
      <c r="U426" s="48">
        <v>0</v>
      </c>
      <c r="V426" s="48">
        <v>0</v>
      </c>
      <c r="W426" s="49"/>
      <c r="X426" s="48">
        <v>8</v>
      </c>
      <c r="Y426" s="48">
        <v>0</v>
      </c>
      <c r="Z426" s="48">
        <v>0</v>
      </c>
      <c r="AA426" s="48">
        <v>63</v>
      </c>
      <c r="AB426" s="48">
        <v>0</v>
      </c>
      <c r="AC426" s="48">
        <v>0</v>
      </c>
      <c r="AD426" s="48">
        <v>2</v>
      </c>
      <c r="AE426" s="49"/>
      <c r="AF426" s="48">
        <v>107</v>
      </c>
      <c r="AG426" s="49"/>
      <c r="AH426" s="49"/>
      <c r="AI426" s="49"/>
      <c r="AJ426" s="48">
        <v>37</v>
      </c>
      <c r="AK426" s="49"/>
      <c r="AL426" s="49"/>
      <c r="AM426" s="49"/>
      <c r="AN426" s="48">
        <v>0</v>
      </c>
      <c r="AO426" s="49"/>
      <c r="AP426" s="48">
        <v>0</v>
      </c>
      <c r="AQ426" s="40"/>
      <c r="AR426" s="40"/>
      <c r="AS426" s="40"/>
    </row>
    <row r="427" spans="1:45" ht="20.100000000000001" customHeight="1" x14ac:dyDescent="0.2">
      <c r="D427" s="2" t="s">
        <v>242</v>
      </c>
      <c r="F427" s="39">
        <v>80</v>
      </c>
      <c r="G427" s="39"/>
      <c r="H427" s="39"/>
      <c r="I427" s="39"/>
      <c r="J427" s="39">
        <v>71</v>
      </c>
      <c r="K427" s="39">
        <v>2</v>
      </c>
      <c r="L427" s="39">
        <v>0</v>
      </c>
      <c r="M427" s="39"/>
      <c r="N427" s="39">
        <v>73</v>
      </c>
      <c r="O427" s="39"/>
      <c r="P427" s="39"/>
      <c r="Q427" s="39"/>
      <c r="R427" s="39">
        <v>0</v>
      </c>
      <c r="S427" s="39">
        <v>1</v>
      </c>
      <c r="T427" s="39">
        <v>11</v>
      </c>
      <c r="U427" s="39">
        <v>0</v>
      </c>
      <c r="V427" s="39">
        <v>10</v>
      </c>
      <c r="W427" s="39"/>
      <c r="X427" s="39">
        <v>11</v>
      </c>
      <c r="Y427" s="39">
        <v>0</v>
      </c>
      <c r="Z427" s="39">
        <v>2</v>
      </c>
      <c r="AA427" s="39">
        <v>38</v>
      </c>
      <c r="AB427" s="39">
        <v>0</v>
      </c>
      <c r="AC427" s="39">
        <v>0</v>
      </c>
      <c r="AD427" s="39">
        <v>3</v>
      </c>
      <c r="AE427" s="39"/>
      <c r="AF427" s="39">
        <v>76</v>
      </c>
      <c r="AG427" s="39"/>
      <c r="AH427" s="39"/>
      <c r="AI427" s="39"/>
      <c r="AJ427" s="39">
        <v>77</v>
      </c>
      <c r="AK427" s="39"/>
      <c r="AL427" s="39"/>
      <c r="AM427" s="39"/>
      <c r="AN427" s="39">
        <v>0</v>
      </c>
      <c r="AO427" s="39"/>
      <c r="AP427" s="39">
        <v>0</v>
      </c>
      <c r="AQ427" s="40"/>
      <c r="AR427" s="40"/>
      <c r="AS427" s="40"/>
    </row>
    <row r="428" spans="1:45" ht="19.5" customHeight="1" x14ac:dyDescent="0.2">
      <c r="D428" s="47" t="s">
        <v>243</v>
      </c>
      <c r="F428" s="48">
        <v>81</v>
      </c>
      <c r="G428" s="49"/>
      <c r="H428" s="49"/>
      <c r="I428" s="49"/>
      <c r="J428" s="48">
        <v>71</v>
      </c>
      <c r="K428" s="48">
        <v>7</v>
      </c>
      <c r="L428" s="48">
        <v>0</v>
      </c>
      <c r="M428" s="49"/>
      <c r="N428" s="48">
        <v>78</v>
      </c>
      <c r="O428" s="49"/>
      <c r="P428" s="49"/>
      <c r="Q428" s="49"/>
      <c r="R428" s="48">
        <v>0</v>
      </c>
      <c r="S428" s="48">
        <v>1</v>
      </c>
      <c r="T428" s="48">
        <v>13</v>
      </c>
      <c r="U428" s="48">
        <v>0</v>
      </c>
      <c r="V428" s="48">
        <v>2</v>
      </c>
      <c r="W428" s="49"/>
      <c r="X428" s="48">
        <v>24</v>
      </c>
      <c r="Y428" s="48">
        <v>0</v>
      </c>
      <c r="Z428" s="48">
        <v>2</v>
      </c>
      <c r="AA428" s="48">
        <v>48</v>
      </c>
      <c r="AB428" s="48">
        <v>0</v>
      </c>
      <c r="AC428" s="48">
        <v>0</v>
      </c>
      <c r="AD428" s="48">
        <v>5</v>
      </c>
      <c r="AE428" s="49"/>
      <c r="AF428" s="48">
        <v>95</v>
      </c>
      <c r="AG428" s="49"/>
      <c r="AH428" s="49"/>
      <c r="AI428" s="49"/>
      <c r="AJ428" s="48">
        <v>64</v>
      </c>
      <c r="AK428" s="49"/>
      <c r="AL428" s="49"/>
      <c r="AM428" s="49"/>
      <c r="AN428" s="48">
        <v>0</v>
      </c>
      <c r="AO428" s="49"/>
      <c r="AP428" s="48">
        <v>0</v>
      </c>
      <c r="AQ428" s="40"/>
      <c r="AR428" s="40"/>
      <c r="AS428" s="40"/>
    </row>
    <row r="429" spans="1:45" ht="20.100000000000001" customHeight="1" x14ac:dyDescent="0.2">
      <c r="D429" s="2" t="s">
        <v>244</v>
      </c>
      <c r="F429" s="39">
        <v>68</v>
      </c>
      <c r="G429" s="39"/>
      <c r="H429" s="39"/>
      <c r="I429" s="39"/>
      <c r="J429" s="39">
        <v>70</v>
      </c>
      <c r="K429" s="39">
        <v>1</v>
      </c>
      <c r="L429" s="39">
        <v>2</v>
      </c>
      <c r="M429" s="39"/>
      <c r="N429" s="39">
        <v>73</v>
      </c>
      <c r="O429" s="39"/>
      <c r="P429" s="39"/>
      <c r="Q429" s="39"/>
      <c r="R429" s="39">
        <v>0</v>
      </c>
      <c r="S429" s="39">
        <v>0</v>
      </c>
      <c r="T429" s="39">
        <v>6</v>
      </c>
      <c r="U429" s="39">
        <v>0</v>
      </c>
      <c r="V429" s="39">
        <v>1</v>
      </c>
      <c r="W429" s="39"/>
      <c r="X429" s="39">
        <v>19</v>
      </c>
      <c r="Y429" s="39">
        <v>0</v>
      </c>
      <c r="Z429" s="39">
        <v>1</v>
      </c>
      <c r="AA429" s="39">
        <v>26</v>
      </c>
      <c r="AB429" s="39">
        <v>0</v>
      </c>
      <c r="AC429" s="39">
        <v>0</v>
      </c>
      <c r="AD429" s="39">
        <v>1</v>
      </c>
      <c r="AE429" s="39"/>
      <c r="AF429" s="39">
        <v>54</v>
      </c>
      <c r="AG429" s="39"/>
      <c r="AH429" s="39"/>
      <c r="AI429" s="39"/>
      <c r="AJ429" s="39">
        <v>87</v>
      </c>
      <c r="AK429" s="39"/>
      <c r="AL429" s="39"/>
      <c r="AM429" s="39"/>
      <c r="AN429" s="39">
        <v>0</v>
      </c>
      <c r="AO429" s="39"/>
      <c r="AP429" s="39">
        <v>0</v>
      </c>
      <c r="AQ429" s="40"/>
      <c r="AR429" s="40"/>
      <c r="AS429" s="40"/>
    </row>
    <row r="430" spans="1:45" ht="19.5" customHeight="1" x14ac:dyDescent="0.2">
      <c r="D430" s="47" t="s">
        <v>115</v>
      </c>
      <c r="F430" s="48">
        <v>25</v>
      </c>
      <c r="G430" s="49"/>
      <c r="H430" s="49"/>
      <c r="I430" s="49"/>
      <c r="J430" s="48">
        <v>53</v>
      </c>
      <c r="K430" s="48">
        <v>0</v>
      </c>
      <c r="L430" s="48">
        <v>0</v>
      </c>
      <c r="M430" s="49"/>
      <c r="N430" s="48">
        <v>53</v>
      </c>
      <c r="O430" s="49"/>
      <c r="P430" s="49"/>
      <c r="Q430" s="49"/>
      <c r="R430" s="48">
        <v>0</v>
      </c>
      <c r="S430" s="48">
        <v>1</v>
      </c>
      <c r="T430" s="48">
        <v>27</v>
      </c>
      <c r="U430" s="48">
        <v>0</v>
      </c>
      <c r="V430" s="48">
        <v>1</v>
      </c>
      <c r="W430" s="49"/>
      <c r="X430" s="48">
        <v>1</v>
      </c>
      <c r="Y430" s="48">
        <v>0</v>
      </c>
      <c r="Z430" s="48">
        <v>1</v>
      </c>
      <c r="AA430" s="48">
        <v>18</v>
      </c>
      <c r="AB430" s="48">
        <v>0</v>
      </c>
      <c r="AC430" s="48">
        <v>0</v>
      </c>
      <c r="AD430" s="48">
        <v>9</v>
      </c>
      <c r="AE430" s="49"/>
      <c r="AF430" s="48">
        <v>58</v>
      </c>
      <c r="AG430" s="49"/>
      <c r="AH430" s="49"/>
      <c r="AI430" s="49"/>
      <c r="AJ430" s="48">
        <v>20</v>
      </c>
      <c r="AK430" s="49"/>
      <c r="AL430" s="49"/>
      <c r="AM430" s="49"/>
      <c r="AN430" s="48">
        <v>0</v>
      </c>
      <c r="AO430" s="49"/>
      <c r="AP430" s="48">
        <v>0</v>
      </c>
      <c r="AQ430" s="40"/>
      <c r="AR430" s="40"/>
      <c r="AS430" s="40"/>
    </row>
    <row r="431" spans="1:45" ht="20.100000000000001" customHeight="1" x14ac:dyDescent="0.2">
      <c r="D431" s="2" t="s">
        <v>116</v>
      </c>
      <c r="F431" s="39">
        <v>35</v>
      </c>
      <c r="G431" s="39"/>
      <c r="H431" s="39"/>
      <c r="I431" s="39"/>
      <c r="J431" s="39">
        <v>56</v>
      </c>
      <c r="K431" s="39">
        <v>3</v>
      </c>
      <c r="L431" s="39">
        <v>0</v>
      </c>
      <c r="M431" s="39"/>
      <c r="N431" s="39">
        <v>59</v>
      </c>
      <c r="O431" s="39"/>
      <c r="P431" s="39"/>
      <c r="Q431" s="39"/>
      <c r="R431" s="39">
        <v>0</v>
      </c>
      <c r="S431" s="39">
        <v>6</v>
      </c>
      <c r="T431" s="39">
        <v>10</v>
      </c>
      <c r="U431" s="39">
        <v>6</v>
      </c>
      <c r="V431" s="39">
        <v>0</v>
      </c>
      <c r="W431" s="39"/>
      <c r="X431" s="39">
        <v>8</v>
      </c>
      <c r="Y431" s="39">
        <v>6</v>
      </c>
      <c r="Z431" s="39">
        <v>1</v>
      </c>
      <c r="AA431" s="39">
        <v>36</v>
      </c>
      <c r="AB431" s="39">
        <v>0</v>
      </c>
      <c r="AC431" s="39">
        <v>0</v>
      </c>
      <c r="AD431" s="39">
        <v>1</v>
      </c>
      <c r="AE431" s="39"/>
      <c r="AF431" s="39">
        <v>74</v>
      </c>
      <c r="AG431" s="39"/>
      <c r="AH431" s="39"/>
      <c r="AI431" s="39"/>
      <c r="AJ431" s="39">
        <v>20</v>
      </c>
      <c r="AK431" s="39"/>
      <c r="AL431" s="39"/>
      <c r="AM431" s="39"/>
      <c r="AN431" s="39">
        <v>0</v>
      </c>
      <c r="AO431" s="39"/>
      <c r="AP431" s="39">
        <v>0</v>
      </c>
      <c r="AQ431" s="40"/>
      <c r="AR431" s="40"/>
      <c r="AS431" s="40"/>
    </row>
    <row r="432" spans="1:45" ht="19.5" customHeight="1" x14ac:dyDescent="0.2">
      <c r="D432" s="47" t="s">
        <v>103</v>
      </c>
      <c r="F432" s="48">
        <v>58</v>
      </c>
      <c r="G432" s="49"/>
      <c r="H432" s="49"/>
      <c r="I432" s="49"/>
      <c r="J432" s="48">
        <v>81</v>
      </c>
      <c r="K432" s="48">
        <v>1</v>
      </c>
      <c r="L432" s="48">
        <v>1</v>
      </c>
      <c r="M432" s="49"/>
      <c r="N432" s="48">
        <v>83</v>
      </c>
      <c r="O432" s="49"/>
      <c r="P432" s="49"/>
      <c r="Q432" s="49"/>
      <c r="R432" s="48">
        <v>1</v>
      </c>
      <c r="S432" s="48">
        <v>0</v>
      </c>
      <c r="T432" s="48">
        <v>25</v>
      </c>
      <c r="U432" s="48">
        <v>0</v>
      </c>
      <c r="V432" s="48">
        <v>7</v>
      </c>
      <c r="W432" s="49"/>
      <c r="X432" s="48">
        <v>10</v>
      </c>
      <c r="Y432" s="48">
        <v>0</v>
      </c>
      <c r="Z432" s="48">
        <v>1</v>
      </c>
      <c r="AA432" s="48">
        <v>33</v>
      </c>
      <c r="AB432" s="48">
        <v>0</v>
      </c>
      <c r="AC432" s="48">
        <v>0</v>
      </c>
      <c r="AD432" s="48">
        <v>0</v>
      </c>
      <c r="AE432" s="49"/>
      <c r="AF432" s="48">
        <v>77</v>
      </c>
      <c r="AG432" s="49"/>
      <c r="AH432" s="49"/>
      <c r="AI432" s="49"/>
      <c r="AJ432" s="48">
        <v>64</v>
      </c>
      <c r="AK432" s="49"/>
      <c r="AL432" s="49"/>
      <c r="AM432" s="49"/>
      <c r="AN432" s="48">
        <v>0</v>
      </c>
      <c r="AO432" s="49"/>
      <c r="AP432" s="48">
        <v>0</v>
      </c>
      <c r="AQ432" s="40"/>
      <c r="AR432" s="40"/>
      <c r="AS432" s="40"/>
    </row>
    <row r="433" spans="1:45" ht="19.5" customHeight="1" x14ac:dyDescent="0.2">
      <c r="D433" s="50" t="s">
        <v>104</v>
      </c>
      <c r="F433" s="49">
        <v>11</v>
      </c>
      <c r="G433" s="49"/>
      <c r="H433" s="49"/>
      <c r="I433" s="49"/>
      <c r="J433" s="49">
        <v>78</v>
      </c>
      <c r="K433" s="49">
        <v>3</v>
      </c>
      <c r="L433" s="49">
        <v>0</v>
      </c>
      <c r="M433" s="49"/>
      <c r="N433" s="49">
        <v>81</v>
      </c>
      <c r="O433" s="49"/>
      <c r="P433" s="49"/>
      <c r="Q433" s="49"/>
      <c r="R433" s="49">
        <v>0</v>
      </c>
      <c r="S433" s="49">
        <v>2</v>
      </c>
      <c r="T433" s="49">
        <v>70</v>
      </c>
      <c r="U433" s="49">
        <v>0</v>
      </c>
      <c r="V433" s="49">
        <v>2</v>
      </c>
      <c r="W433" s="49"/>
      <c r="X433" s="49">
        <v>1</v>
      </c>
      <c r="Y433" s="49">
        <v>0</v>
      </c>
      <c r="Z433" s="49">
        <v>0</v>
      </c>
      <c r="AA433" s="49">
        <v>5</v>
      </c>
      <c r="AB433" s="49">
        <v>0</v>
      </c>
      <c r="AC433" s="49">
        <v>0</v>
      </c>
      <c r="AD433" s="49">
        <v>1</v>
      </c>
      <c r="AE433" s="49"/>
      <c r="AF433" s="49">
        <v>81</v>
      </c>
      <c r="AG433" s="49"/>
      <c r="AH433" s="49"/>
      <c r="AI433" s="49"/>
      <c r="AJ433" s="49">
        <v>11</v>
      </c>
      <c r="AK433" s="49"/>
      <c r="AL433" s="49"/>
      <c r="AM433" s="49"/>
      <c r="AN433" s="49">
        <v>0</v>
      </c>
      <c r="AO433" s="49"/>
      <c r="AP433" s="49">
        <v>0</v>
      </c>
      <c r="AQ433" s="40"/>
      <c r="AR433" s="40"/>
      <c r="AS433" s="40"/>
    </row>
    <row r="434" spans="1:45" ht="19.5" customHeight="1" x14ac:dyDescent="0.2">
      <c r="D434" s="47" t="s">
        <v>105</v>
      </c>
      <c r="F434" s="48">
        <v>18</v>
      </c>
      <c r="G434" s="49"/>
      <c r="H434" s="49"/>
      <c r="I434" s="49"/>
      <c r="J434" s="48">
        <v>77</v>
      </c>
      <c r="K434" s="48">
        <v>4</v>
      </c>
      <c r="L434" s="48">
        <v>0</v>
      </c>
      <c r="M434" s="49"/>
      <c r="N434" s="48">
        <v>81</v>
      </c>
      <c r="O434" s="49"/>
      <c r="P434" s="49"/>
      <c r="Q434" s="49"/>
      <c r="R434" s="48">
        <v>0</v>
      </c>
      <c r="S434" s="48">
        <v>4</v>
      </c>
      <c r="T434" s="48">
        <v>42</v>
      </c>
      <c r="U434" s="48">
        <v>1</v>
      </c>
      <c r="V434" s="48">
        <v>0</v>
      </c>
      <c r="W434" s="49"/>
      <c r="X434" s="48">
        <v>9</v>
      </c>
      <c r="Y434" s="48">
        <v>0</v>
      </c>
      <c r="Z434" s="48">
        <v>0</v>
      </c>
      <c r="AA434" s="48">
        <v>10</v>
      </c>
      <c r="AB434" s="48">
        <v>0</v>
      </c>
      <c r="AC434" s="48">
        <v>0</v>
      </c>
      <c r="AD434" s="48">
        <v>7</v>
      </c>
      <c r="AE434" s="49"/>
      <c r="AF434" s="48">
        <v>73</v>
      </c>
      <c r="AG434" s="49"/>
      <c r="AH434" s="49"/>
      <c r="AI434" s="49"/>
      <c r="AJ434" s="48">
        <v>26</v>
      </c>
      <c r="AK434" s="49"/>
      <c r="AL434" s="49"/>
      <c r="AM434" s="49"/>
      <c r="AN434" s="48">
        <v>0</v>
      </c>
      <c r="AO434" s="49"/>
      <c r="AP434" s="48">
        <v>0</v>
      </c>
      <c r="AQ434" s="40"/>
      <c r="AR434" s="40"/>
      <c r="AS434" s="40"/>
    </row>
    <row r="435" spans="1:45" ht="19.5" customHeight="1" x14ac:dyDescent="0.2">
      <c r="D435" s="50" t="s">
        <v>106</v>
      </c>
      <c r="F435" s="49">
        <v>28</v>
      </c>
      <c r="G435" s="49"/>
      <c r="H435" s="49"/>
      <c r="I435" s="49"/>
      <c r="J435" s="49">
        <v>77</v>
      </c>
      <c r="K435" s="49">
        <v>0</v>
      </c>
      <c r="L435" s="49">
        <v>0</v>
      </c>
      <c r="M435" s="49"/>
      <c r="N435" s="49">
        <v>77</v>
      </c>
      <c r="O435" s="49"/>
      <c r="P435" s="49"/>
      <c r="Q435" s="49"/>
      <c r="R435" s="49">
        <v>0</v>
      </c>
      <c r="S435" s="49">
        <v>2</v>
      </c>
      <c r="T435" s="49">
        <v>16</v>
      </c>
      <c r="U435" s="49">
        <v>0</v>
      </c>
      <c r="V435" s="49">
        <v>2</v>
      </c>
      <c r="W435" s="49"/>
      <c r="X435" s="49">
        <v>17</v>
      </c>
      <c r="Y435" s="49">
        <v>0</v>
      </c>
      <c r="Z435" s="49">
        <v>1</v>
      </c>
      <c r="AA435" s="49">
        <v>21</v>
      </c>
      <c r="AB435" s="49">
        <v>2</v>
      </c>
      <c r="AC435" s="49">
        <v>0</v>
      </c>
      <c r="AD435" s="49">
        <v>2</v>
      </c>
      <c r="AE435" s="49"/>
      <c r="AF435" s="49">
        <v>63</v>
      </c>
      <c r="AG435" s="49"/>
      <c r="AH435" s="49"/>
      <c r="AI435" s="49"/>
      <c r="AJ435" s="49">
        <v>42</v>
      </c>
      <c r="AK435" s="49"/>
      <c r="AL435" s="49"/>
      <c r="AM435" s="49"/>
      <c r="AN435" s="49">
        <v>0</v>
      </c>
      <c r="AO435" s="49"/>
      <c r="AP435" s="49">
        <v>0</v>
      </c>
      <c r="AQ435" s="40"/>
      <c r="AR435" s="40"/>
      <c r="AS435" s="40"/>
    </row>
    <row r="436" spans="1:45" ht="20.100000000000001" customHeight="1" x14ac:dyDescent="0.2"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40"/>
      <c r="AR436" s="40"/>
      <c r="AS436" s="40"/>
    </row>
    <row r="437" spans="1:45" s="1" customFormat="1" ht="20.100000000000001" customHeight="1" x14ac:dyDescent="0.25">
      <c r="A437" s="3"/>
      <c r="B437" s="6"/>
      <c r="C437" s="51" t="s">
        <v>159</v>
      </c>
      <c r="D437" s="52"/>
      <c r="E437" s="5"/>
      <c r="F437" s="53">
        <v>513</v>
      </c>
      <c r="G437" s="54"/>
      <c r="H437" s="54"/>
      <c r="I437" s="54"/>
      <c r="J437" s="53">
        <v>780</v>
      </c>
      <c r="K437" s="53">
        <v>42</v>
      </c>
      <c r="L437" s="53">
        <v>3</v>
      </c>
      <c r="M437" s="54"/>
      <c r="N437" s="53">
        <v>825</v>
      </c>
      <c r="O437" s="54"/>
      <c r="P437" s="54"/>
      <c r="Q437" s="54"/>
      <c r="R437" s="53">
        <v>1</v>
      </c>
      <c r="S437" s="53">
        <v>28</v>
      </c>
      <c r="T437" s="53">
        <v>294</v>
      </c>
      <c r="U437" s="53">
        <v>7</v>
      </c>
      <c r="V437" s="53">
        <v>31</v>
      </c>
      <c r="W437" s="54"/>
      <c r="X437" s="53">
        <v>122</v>
      </c>
      <c r="Y437" s="53">
        <v>6</v>
      </c>
      <c r="Z437" s="53">
        <v>11</v>
      </c>
      <c r="AA437" s="53">
        <v>329</v>
      </c>
      <c r="AB437" s="53">
        <v>2</v>
      </c>
      <c r="AC437" s="53">
        <v>0</v>
      </c>
      <c r="AD437" s="53">
        <v>33</v>
      </c>
      <c r="AE437" s="54"/>
      <c r="AF437" s="53">
        <v>864</v>
      </c>
      <c r="AG437" s="54"/>
      <c r="AH437" s="54"/>
      <c r="AI437" s="54"/>
      <c r="AJ437" s="53">
        <v>474</v>
      </c>
      <c r="AK437" s="54"/>
      <c r="AL437" s="54"/>
      <c r="AM437" s="54"/>
      <c r="AN437" s="53">
        <v>0</v>
      </c>
      <c r="AO437" s="54"/>
      <c r="AP437" s="53">
        <v>0</v>
      </c>
      <c r="AQ437" s="40"/>
      <c r="AR437" s="40"/>
      <c r="AS437" s="40"/>
    </row>
    <row r="438" spans="1:45" s="1" customFormat="1" ht="20.100000000000001" customHeight="1" x14ac:dyDescent="0.2">
      <c r="A438" s="3"/>
      <c r="B438" s="6"/>
      <c r="C438" s="3"/>
      <c r="D438" s="3"/>
      <c r="E438" s="5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</row>
    <row r="439" spans="1:45" s="1" customFormat="1" ht="20.100000000000001" customHeight="1" x14ac:dyDescent="0.25">
      <c r="A439" s="3"/>
      <c r="B439" s="57" t="s">
        <v>245</v>
      </c>
      <c r="C439" s="58"/>
      <c r="D439" s="58"/>
      <c r="E439" s="5"/>
      <c r="F439" s="59">
        <v>513</v>
      </c>
      <c r="G439" s="54"/>
      <c r="H439" s="54"/>
      <c r="I439" s="54"/>
      <c r="J439" s="59">
        <v>780</v>
      </c>
      <c r="K439" s="59">
        <v>42</v>
      </c>
      <c r="L439" s="59">
        <v>3</v>
      </c>
      <c r="M439" s="54"/>
      <c r="N439" s="59">
        <v>825</v>
      </c>
      <c r="O439" s="54"/>
      <c r="P439" s="54"/>
      <c r="Q439" s="54"/>
      <c r="R439" s="59">
        <v>1</v>
      </c>
      <c r="S439" s="59">
        <v>28</v>
      </c>
      <c r="T439" s="59">
        <v>294</v>
      </c>
      <c r="U439" s="59">
        <v>7</v>
      </c>
      <c r="V439" s="59">
        <v>31</v>
      </c>
      <c r="W439" s="54"/>
      <c r="X439" s="59">
        <v>122</v>
      </c>
      <c r="Y439" s="59">
        <v>6</v>
      </c>
      <c r="Z439" s="59">
        <v>11</v>
      </c>
      <c r="AA439" s="59">
        <v>329</v>
      </c>
      <c r="AB439" s="59">
        <v>2</v>
      </c>
      <c r="AC439" s="59">
        <v>0</v>
      </c>
      <c r="AD439" s="59">
        <v>33</v>
      </c>
      <c r="AE439" s="54"/>
      <c r="AF439" s="59">
        <v>864</v>
      </c>
      <c r="AG439" s="54"/>
      <c r="AH439" s="54"/>
      <c r="AI439" s="54"/>
      <c r="AJ439" s="59">
        <v>474</v>
      </c>
      <c r="AK439" s="54"/>
      <c r="AL439" s="54"/>
      <c r="AM439" s="54"/>
      <c r="AN439" s="59">
        <v>0</v>
      </c>
      <c r="AO439" s="54"/>
      <c r="AP439" s="59">
        <v>0</v>
      </c>
      <c r="AQ439" s="40"/>
      <c r="AR439" s="40"/>
      <c r="AS439" s="40"/>
    </row>
    <row r="440" spans="1:45" ht="20.100000000000001" customHeight="1" x14ac:dyDescent="0.2"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40"/>
      <c r="AR440" s="40"/>
      <c r="AS440" s="40"/>
    </row>
    <row r="441" spans="1:45" ht="20.100000000000001" customHeight="1" x14ac:dyDescent="0.2">
      <c r="B441" s="6" t="s">
        <v>246</v>
      </c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40"/>
      <c r="AR441" s="40"/>
      <c r="AS441" s="40"/>
    </row>
    <row r="442" spans="1:45" ht="20.100000000000001" customHeight="1" x14ac:dyDescent="0.2">
      <c r="C442" s="3" t="s">
        <v>154</v>
      </c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40"/>
      <c r="AR442" s="40"/>
      <c r="AS442" s="40"/>
    </row>
    <row r="443" spans="1:45" ht="20.100000000000001" customHeight="1" x14ac:dyDescent="0.2">
      <c r="D443" s="2" t="s">
        <v>122</v>
      </c>
      <c r="F443" s="39">
        <v>117</v>
      </c>
      <c r="G443" s="39"/>
      <c r="H443" s="39"/>
      <c r="I443" s="39"/>
      <c r="J443" s="39">
        <v>246</v>
      </c>
      <c r="K443" s="39">
        <v>14</v>
      </c>
      <c r="L443" s="39">
        <v>0</v>
      </c>
      <c r="M443" s="39"/>
      <c r="N443" s="39">
        <v>260</v>
      </c>
      <c r="O443" s="39"/>
      <c r="P443" s="39"/>
      <c r="Q443" s="39"/>
      <c r="R443" s="39">
        <v>0</v>
      </c>
      <c r="S443" s="39">
        <v>0</v>
      </c>
      <c r="T443" s="39">
        <v>90</v>
      </c>
      <c r="U443" s="39">
        <v>0</v>
      </c>
      <c r="V443" s="39">
        <v>19</v>
      </c>
      <c r="W443" s="39"/>
      <c r="X443" s="39">
        <v>69</v>
      </c>
      <c r="Y443" s="39">
        <v>1</v>
      </c>
      <c r="Z443" s="39">
        <v>4</v>
      </c>
      <c r="AA443" s="39">
        <v>41</v>
      </c>
      <c r="AB443" s="39">
        <v>0</v>
      </c>
      <c r="AC443" s="39">
        <v>0</v>
      </c>
      <c r="AD443" s="39">
        <v>27</v>
      </c>
      <c r="AE443" s="39"/>
      <c r="AF443" s="39">
        <v>251</v>
      </c>
      <c r="AG443" s="39"/>
      <c r="AH443" s="39"/>
      <c r="AI443" s="39"/>
      <c r="AJ443" s="39">
        <v>126</v>
      </c>
      <c r="AK443" s="39"/>
      <c r="AL443" s="39"/>
      <c r="AM443" s="39"/>
      <c r="AN443" s="39">
        <v>0</v>
      </c>
      <c r="AO443" s="39"/>
      <c r="AP443" s="39">
        <v>0</v>
      </c>
      <c r="AQ443" s="40"/>
      <c r="AR443" s="40"/>
      <c r="AS443" s="40"/>
    </row>
    <row r="444" spans="1:45" ht="19.5" customHeight="1" x14ac:dyDescent="0.2">
      <c r="D444" s="47" t="s">
        <v>97</v>
      </c>
      <c r="F444" s="48">
        <v>93</v>
      </c>
      <c r="G444" s="49"/>
      <c r="H444" s="49"/>
      <c r="I444" s="49"/>
      <c r="J444" s="48">
        <v>245</v>
      </c>
      <c r="K444" s="48">
        <v>1</v>
      </c>
      <c r="L444" s="48">
        <v>0</v>
      </c>
      <c r="M444" s="49"/>
      <c r="N444" s="48">
        <v>246</v>
      </c>
      <c r="O444" s="49"/>
      <c r="P444" s="49"/>
      <c r="Q444" s="49"/>
      <c r="R444" s="48">
        <v>0</v>
      </c>
      <c r="S444" s="48">
        <v>2</v>
      </c>
      <c r="T444" s="48">
        <v>74</v>
      </c>
      <c r="U444" s="48">
        <v>0</v>
      </c>
      <c r="V444" s="48">
        <v>17</v>
      </c>
      <c r="W444" s="49"/>
      <c r="X444" s="48">
        <v>41</v>
      </c>
      <c r="Y444" s="48">
        <v>0</v>
      </c>
      <c r="Z444" s="48">
        <v>6</v>
      </c>
      <c r="AA444" s="48">
        <v>43</v>
      </c>
      <c r="AB444" s="48">
        <v>0</v>
      </c>
      <c r="AC444" s="48">
        <v>0</v>
      </c>
      <c r="AD444" s="48">
        <v>30</v>
      </c>
      <c r="AE444" s="49"/>
      <c r="AF444" s="48">
        <v>213</v>
      </c>
      <c r="AG444" s="49"/>
      <c r="AH444" s="49"/>
      <c r="AI444" s="49"/>
      <c r="AJ444" s="48">
        <v>126</v>
      </c>
      <c r="AK444" s="49"/>
      <c r="AL444" s="49"/>
      <c r="AM444" s="49"/>
      <c r="AN444" s="48">
        <v>0</v>
      </c>
      <c r="AO444" s="49"/>
      <c r="AP444" s="48">
        <v>0</v>
      </c>
      <c r="AQ444" s="40"/>
      <c r="AR444" s="40"/>
      <c r="AS444" s="40"/>
    </row>
    <row r="445" spans="1:45" ht="20.100000000000001" customHeight="1" x14ac:dyDescent="0.2">
      <c r="D445" s="2" t="s">
        <v>113</v>
      </c>
      <c r="F445" s="39">
        <v>118</v>
      </c>
      <c r="G445" s="39"/>
      <c r="H445" s="39"/>
      <c r="I445" s="39"/>
      <c r="J445" s="39">
        <v>246</v>
      </c>
      <c r="K445" s="39">
        <v>14</v>
      </c>
      <c r="L445" s="39">
        <v>0</v>
      </c>
      <c r="M445" s="39"/>
      <c r="N445" s="39">
        <v>260</v>
      </c>
      <c r="O445" s="39"/>
      <c r="P445" s="39"/>
      <c r="Q445" s="39"/>
      <c r="R445" s="39">
        <v>1</v>
      </c>
      <c r="S445" s="39">
        <v>3</v>
      </c>
      <c r="T445" s="39">
        <v>117</v>
      </c>
      <c r="U445" s="39">
        <v>0</v>
      </c>
      <c r="V445" s="39">
        <v>18</v>
      </c>
      <c r="W445" s="39"/>
      <c r="X445" s="39">
        <v>48</v>
      </c>
      <c r="Y445" s="39">
        <v>6</v>
      </c>
      <c r="Z445" s="39">
        <v>6</v>
      </c>
      <c r="AA445" s="39">
        <v>49</v>
      </c>
      <c r="AB445" s="39">
        <v>0</v>
      </c>
      <c r="AC445" s="39">
        <v>1</v>
      </c>
      <c r="AD445" s="39">
        <v>20</v>
      </c>
      <c r="AE445" s="39"/>
      <c r="AF445" s="39">
        <v>269</v>
      </c>
      <c r="AG445" s="39"/>
      <c r="AH445" s="39"/>
      <c r="AI445" s="39"/>
      <c r="AJ445" s="39">
        <v>109</v>
      </c>
      <c r="AK445" s="39"/>
      <c r="AL445" s="39"/>
      <c r="AM445" s="39"/>
      <c r="AN445" s="39">
        <v>0</v>
      </c>
      <c r="AO445" s="39"/>
      <c r="AP445" s="39">
        <v>0</v>
      </c>
      <c r="AQ445" s="40"/>
      <c r="AR445" s="40"/>
      <c r="AS445" s="40"/>
    </row>
    <row r="446" spans="1:45" ht="19.5" customHeight="1" x14ac:dyDescent="0.2">
      <c r="D446" s="47" t="s">
        <v>136</v>
      </c>
      <c r="F446" s="48">
        <v>159</v>
      </c>
      <c r="G446" s="49"/>
      <c r="H446" s="49"/>
      <c r="I446" s="49"/>
      <c r="J446" s="48">
        <v>249</v>
      </c>
      <c r="K446" s="48">
        <v>18</v>
      </c>
      <c r="L446" s="48">
        <v>1</v>
      </c>
      <c r="M446" s="49"/>
      <c r="N446" s="48">
        <v>268</v>
      </c>
      <c r="O446" s="49"/>
      <c r="P446" s="49"/>
      <c r="Q446" s="49"/>
      <c r="R446" s="48">
        <v>0</v>
      </c>
      <c r="S446" s="48">
        <v>3</v>
      </c>
      <c r="T446" s="48">
        <v>86</v>
      </c>
      <c r="U446" s="48">
        <v>0</v>
      </c>
      <c r="V446" s="48">
        <v>14</v>
      </c>
      <c r="W446" s="49"/>
      <c r="X446" s="48">
        <v>67</v>
      </c>
      <c r="Y446" s="48">
        <v>2</v>
      </c>
      <c r="Z446" s="48">
        <v>11</v>
      </c>
      <c r="AA446" s="48">
        <v>65</v>
      </c>
      <c r="AB446" s="48">
        <v>0</v>
      </c>
      <c r="AC446" s="48">
        <v>1</v>
      </c>
      <c r="AD446" s="48">
        <v>21</v>
      </c>
      <c r="AE446" s="49"/>
      <c r="AF446" s="48">
        <v>270</v>
      </c>
      <c r="AG446" s="49"/>
      <c r="AH446" s="49"/>
      <c r="AI446" s="49"/>
      <c r="AJ446" s="48">
        <v>157</v>
      </c>
      <c r="AK446" s="49"/>
      <c r="AL446" s="49"/>
      <c r="AM446" s="49"/>
      <c r="AN446" s="48">
        <v>0</v>
      </c>
      <c r="AO446" s="49"/>
      <c r="AP446" s="48">
        <v>0</v>
      </c>
      <c r="AQ446" s="40"/>
      <c r="AR446" s="40"/>
      <c r="AS446" s="40"/>
    </row>
    <row r="447" spans="1:45" ht="20.100000000000001" customHeight="1" x14ac:dyDescent="0.2">
      <c r="D447" s="2" t="s">
        <v>114</v>
      </c>
      <c r="F447" s="39">
        <v>101</v>
      </c>
      <c r="G447" s="39"/>
      <c r="H447" s="39"/>
      <c r="I447" s="39"/>
      <c r="J447" s="39">
        <v>245</v>
      </c>
      <c r="K447" s="39">
        <v>4</v>
      </c>
      <c r="L447" s="39">
        <v>0</v>
      </c>
      <c r="M447" s="39"/>
      <c r="N447" s="39">
        <v>249</v>
      </c>
      <c r="O447" s="39"/>
      <c r="P447" s="39"/>
      <c r="Q447" s="39"/>
      <c r="R447" s="39">
        <v>0</v>
      </c>
      <c r="S447" s="39">
        <v>16</v>
      </c>
      <c r="T447" s="39">
        <v>94</v>
      </c>
      <c r="U447" s="39">
        <v>0</v>
      </c>
      <c r="V447" s="39">
        <v>19</v>
      </c>
      <c r="W447" s="39"/>
      <c r="X447" s="39">
        <v>34</v>
      </c>
      <c r="Y447" s="39">
        <v>0</v>
      </c>
      <c r="Z447" s="39">
        <v>2</v>
      </c>
      <c r="AA447" s="39">
        <v>16</v>
      </c>
      <c r="AB447" s="39">
        <v>0</v>
      </c>
      <c r="AC447" s="39">
        <v>0</v>
      </c>
      <c r="AD447" s="39">
        <v>12</v>
      </c>
      <c r="AE447" s="39"/>
      <c r="AF447" s="39">
        <v>193</v>
      </c>
      <c r="AG447" s="39"/>
      <c r="AH447" s="39"/>
      <c r="AI447" s="39"/>
      <c r="AJ447" s="39">
        <v>157</v>
      </c>
      <c r="AK447" s="39"/>
      <c r="AL447" s="39"/>
      <c r="AM447" s="39"/>
      <c r="AN447" s="39">
        <v>0</v>
      </c>
      <c r="AO447" s="39"/>
      <c r="AP447" s="39">
        <v>0</v>
      </c>
      <c r="AQ447" s="40"/>
      <c r="AR447" s="40"/>
      <c r="AS447" s="40"/>
    </row>
    <row r="448" spans="1:45" ht="20.100000000000001" customHeight="1" x14ac:dyDescent="0.2"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40"/>
      <c r="AR448" s="40"/>
      <c r="AS448" s="40"/>
    </row>
    <row r="449" spans="1:45" s="1" customFormat="1" ht="20.100000000000001" customHeight="1" x14ac:dyDescent="0.25">
      <c r="A449" s="3"/>
      <c r="B449" s="6"/>
      <c r="C449" s="51" t="s">
        <v>159</v>
      </c>
      <c r="D449" s="52"/>
      <c r="E449" s="5"/>
      <c r="F449" s="53">
        <v>588</v>
      </c>
      <c r="G449" s="54"/>
      <c r="H449" s="54"/>
      <c r="I449" s="54"/>
      <c r="J449" s="53">
        <v>1231</v>
      </c>
      <c r="K449" s="53">
        <v>51</v>
      </c>
      <c r="L449" s="53">
        <v>1</v>
      </c>
      <c r="M449" s="54"/>
      <c r="N449" s="53">
        <v>1283</v>
      </c>
      <c r="O449" s="54"/>
      <c r="P449" s="54"/>
      <c r="Q449" s="54"/>
      <c r="R449" s="53">
        <v>1</v>
      </c>
      <c r="S449" s="53">
        <v>24</v>
      </c>
      <c r="T449" s="53">
        <v>461</v>
      </c>
      <c r="U449" s="53">
        <v>0</v>
      </c>
      <c r="V449" s="53">
        <v>87</v>
      </c>
      <c r="W449" s="54"/>
      <c r="X449" s="53">
        <v>259</v>
      </c>
      <c r="Y449" s="53">
        <v>9</v>
      </c>
      <c r="Z449" s="53">
        <v>29</v>
      </c>
      <c r="AA449" s="53">
        <v>214</v>
      </c>
      <c r="AB449" s="53">
        <v>0</v>
      </c>
      <c r="AC449" s="53">
        <v>2</v>
      </c>
      <c r="AD449" s="53">
        <v>110</v>
      </c>
      <c r="AE449" s="54"/>
      <c r="AF449" s="53">
        <v>1196</v>
      </c>
      <c r="AG449" s="54"/>
      <c r="AH449" s="54"/>
      <c r="AI449" s="54"/>
      <c r="AJ449" s="53">
        <v>675</v>
      </c>
      <c r="AK449" s="54"/>
      <c r="AL449" s="54"/>
      <c r="AM449" s="54"/>
      <c r="AN449" s="53">
        <v>0</v>
      </c>
      <c r="AO449" s="54"/>
      <c r="AP449" s="53">
        <v>0</v>
      </c>
      <c r="AQ449" s="40"/>
      <c r="AR449" s="40"/>
      <c r="AS449" s="40"/>
    </row>
    <row r="450" spans="1:45" s="1" customFormat="1" ht="20.100000000000001" customHeight="1" x14ac:dyDescent="0.2">
      <c r="A450" s="3"/>
      <c r="B450" s="6"/>
      <c r="C450" s="3"/>
      <c r="D450" s="3"/>
      <c r="E450" s="5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</row>
    <row r="451" spans="1:45" s="1" customFormat="1" ht="20.100000000000001" customHeight="1" x14ac:dyDescent="0.25">
      <c r="A451" s="3"/>
      <c r="B451" s="57" t="s">
        <v>247</v>
      </c>
      <c r="C451" s="58"/>
      <c r="D451" s="58"/>
      <c r="E451" s="5"/>
      <c r="F451" s="59">
        <v>588</v>
      </c>
      <c r="G451" s="54"/>
      <c r="H451" s="54"/>
      <c r="I451" s="54"/>
      <c r="J451" s="59">
        <v>1231</v>
      </c>
      <c r="K451" s="59">
        <v>51</v>
      </c>
      <c r="L451" s="59">
        <v>1</v>
      </c>
      <c r="M451" s="54"/>
      <c r="N451" s="59">
        <v>1283</v>
      </c>
      <c r="O451" s="54"/>
      <c r="P451" s="54"/>
      <c r="Q451" s="54"/>
      <c r="R451" s="59">
        <v>1</v>
      </c>
      <c r="S451" s="59">
        <v>24</v>
      </c>
      <c r="T451" s="59">
        <v>461</v>
      </c>
      <c r="U451" s="59">
        <v>0</v>
      </c>
      <c r="V451" s="59">
        <v>87</v>
      </c>
      <c r="W451" s="54"/>
      <c r="X451" s="59">
        <v>259</v>
      </c>
      <c r="Y451" s="59">
        <v>9</v>
      </c>
      <c r="Z451" s="59">
        <v>29</v>
      </c>
      <c r="AA451" s="59">
        <v>214</v>
      </c>
      <c r="AB451" s="59">
        <v>0</v>
      </c>
      <c r="AC451" s="59">
        <v>2</v>
      </c>
      <c r="AD451" s="59">
        <v>110</v>
      </c>
      <c r="AE451" s="54"/>
      <c r="AF451" s="59">
        <v>1196</v>
      </c>
      <c r="AG451" s="54"/>
      <c r="AH451" s="54"/>
      <c r="AI451" s="54"/>
      <c r="AJ451" s="59">
        <v>675</v>
      </c>
      <c r="AK451" s="54"/>
      <c r="AL451" s="54"/>
      <c r="AM451" s="54"/>
      <c r="AN451" s="59">
        <v>0</v>
      </c>
      <c r="AO451" s="54"/>
      <c r="AP451" s="59">
        <v>0</v>
      </c>
      <c r="AQ451" s="40"/>
      <c r="AR451" s="40"/>
      <c r="AS451" s="40"/>
    </row>
    <row r="452" spans="1:45" ht="20.100000000000001" customHeight="1" x14ac:dyDescent="0.2"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40"/>
      <c r="AR452" s="40"/>
      <c r="AS452" s="40"/>
    </row>
    <row r="453" spans="1:45" ht="20.100000000000001" customHeight="1" x14ac:dyDescent="0.2">
      <c r="B453" s="6" t="s">
        <v>248</v>
      </c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40"/>
      <c r="AR453" s="40"/>
      <c r="AS453" s="40"/>
    </row>
    <row r="454" spans="1:45" ht="20.100000000000001" customHeight="1" x14ac:dyDescent="0.2">
      <c r="C454" s="3" t="s">
        <v>0</v>
      </c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40"/>
      <c r="AR454" s="40"/>
      <c r="AS454" s="40"/>
    </row>
    <row r="455" spans="1:45" ht="20.100000000000001" customHeight="1" x14ac:dyDescent="0.2">
      <c r="D455" s="2" t="s">
        <v>122</v>
      </c>
      <c r="F455" s="39">
        <v>0</v>
      </c>
      <c r="G455" s="39"/>
      <c r="H455" s="39"/>
      <c r="I455" s="39"/>
      <c r="J455" s="39">
        <v>0</v>
      </c>
      <c r="K455" s="39">
        <v>0</v>
      </c>
      <c r="L455" s="39">
        <v>0</v>
      </c>
      <c r="M455" s="39"/>
      <c r="N455" s="39">
        <v>0</v>
      </c>
      <c r="O455" s="39"/>
      <c r="P455" s="39"/>
      <c r="Q455" s="39"/>
      <c r="R455" s="39">
        <v>0</v>
      </c>
      <c r="S455" s="39">
        <v>0</v>
      </c>
      <c r="T455" s="39">
        <v>0</v>
      </c>
      <c r="U455" s="39">
        <v>0</v>
      </c>
      <c r="V455" s="39">
        <v>0</v>
      </c>
      <c r="W455" s="39"/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/>
      <c r="AF455" s="39">
        <v>0</v>
      </c>
      <c r="AG455" s="39"/>
      <c r="AH455" s="39"/>
      <c r="AI455" s="39"/>
      <c r="AJ455" s="39">
        <v>0</v>
      </c>
      <c r="AK455" s="39"/>
      <c r="AL455" s="39"/>
      <c r="AM455" s="39"/>
      <c r="AN455" s="39">
        <v>0</v>
      </c>
      <c r="AO455" s="39"/>
      <c r="AP455" s="39">
        <v>0</v>
      </c>
      <c r="AQ455" s="40"/>
      <c r="AR455" s="40"/>
      <c r="AS455" s="40"/>
    </row>
    <row r="456" spans="1:45" ht="19.5" customHeight="1" x14ac:dyDescent="0.2">
      <c r="D456" s="47" t="s">
        <v>97</v>
      </c>
      <c r="F456" s="48">
        <v>0</v>
      </c>
      <c r="G456" s="49"/>
      <c r="H456" s="49"/>
      <c r="I456" s="49"/>
      <c r="J456" s="48">
        <v>0</v>
      </c>
      <c r="K456" s="48">
        <v>0</v>
      </c>
      <c r="L456" s="48">
        <v>0</v>
      </c>
      <c r="M456" s="49"/>
      <c r="N456" s="48">
        <v>0</v>
      </c>
      <c r="O456" s="49"/>
      <c r="P456" s="49"/>
      <c r="Q456" s="49"/>
      <c r="R456" s="48">
        <v>0</v>
      </c>
      <c r="S456" s="48">
        <v>0</v>
      </c>
      <c r="T456" s="48">
        <v>0</v>
      </c>
      <c r="U456" s="48">
        <v>0</v>
      </c>
      <c r="V456" s="48">
        <v>0</v>
      </c>
      <c r="W456" s="49"/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9"/>
      <c r="AF456" s="48">
        <v>0</v>
      </c>
      <c r="AG456" s="49"/>
      <c r="AH456" s="49"/>
      <c r="AI456" s="49"/>
      <c r="AJ456" s="48">
        <v>0</v>
      </c>
      <c r="AK456" s="49"/>
      <c r="AL456" s="49"/>
      <c r="AM456" s="49"/>
      <c r="AN456" s="48">
        <v>0</v>
      </c>
      <c r="AO456" s="49"/>
      <c r="AP456" s="48">
        <v>0</v>
      </c>
      <c r="AQ456" s="40"/>
      <c r="AR456" s="40"/>
      <c r="AS456" s="40"/>
    </row>
    <row r="457" spans="1:45" ht="20.100000000000001" customHeight="1" x14ac:dyDescent="0.2">
      <c r="B457" s="5"/>
      <c r="D457" s="2" t="s">
        <v>113</v>
      </c>
      <c r="F457" s="39">
        <v>0</v>
      </c>
      <c r="G457" s="39"/>
      <c r="H457" s="39"/>
      <c r="I457" s="39"/>
      <c r="J457" s="39">
        <v>0</v>
      </c>
      <c r="K457" s="39">
        <v>0</v>
      </c>
      <c r="L457" s="39">
        <v>0</v>
      </c>
      <c r="M457" s="39"/>
      <c r="N457" s="39">
        <v>0</v>
      </c>
      <c r="O457" s="39"/>
      <c r="P457" s="39"/>
      <c r="Q457" s="39"/>
      <c r="R457" s="39">
        <v>0</v>
      </c>
      <c r="S457" s="39">
        <v>0</v>
      </c>
      <c r="T457" s="39">
        <v>0</v>
      </c>
      <c r="U457" s="39">
        <v>0</v>
      </c>
      <c r="V457" s="39">
        <v>0</v>
      </c>
      <c r="W457" s="39"/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/>
      <c r="AF457" s="39">
        <v>0</v>
      </c>
      <c r="AG457" s="39"/>
      <c r="AH457" s="39"/>
      <c r="AI457" s="39"/>
      <c r="AJ457" s="39">
        <v>0</v>
      </c>
      <c r="AK457" s="39"/>
      <c r="AL457" s="39"/>
      <c r="AM457" s="39"/>
      <c r="AN457" s="39">
        <v>0</v>
      </c>
      <c r="AO457" s="39"/>
      <c r="AP457" s="39">
        <v>0</v>
      </c>
      <c r="AQ457" s="40"/>
      <c r="AR457" s="40"/>
      <c r="AS457" s="40"/>
    </row>
    <row r="458" spans="1:45" ht="19.5" customHeight="1" x14ac:dyDescent="0.2">
      <c r="D458" s="47" t="s">
        <v>136</v>
      </c>
      <c r="F458" s="48">
        <v>0</v>
      </c>
      <c r="G458" s="49"/>
      <c r="H458" s="49"/>
      <c r="I458" s="49"/>
      <c r="J458" s="48">
        <v>0</v>
      </c>
      <c r="K458" s="48">
        <v>0</v>
      </c>
      <c r="L458" s="48">
        <v>1</v>
      </c>
      <c r="M458" s="49"/>
      <c r="N458" s="48">
        <v>1</v>
      </c>
      <c r="O458" s="49"/>
      <c r="P458" s="49"/>
      <c r="Q458" s="49"/>
      <c r="R458" s="48">
        <v>0</v>
      </c>
      <c r="S458" s="48">
        <v>0</v>
      </c>
      <c r="T458" s="48">
        <v>0</v>
      </c>
      <c r="U458" s="48">
        <v>0</v>
      </c>
      <c r="V458" s="48">
        <v>0</v>
      </c>
      <c r="W458" s="49"/>
      <c r="X458" s="48">
        <v>0</v>
      </c>
      <c r="Y458" s="48">
        <v>0</v>
      </c>
      <c r="Z458" s="48">
        <v>0</v>
      </c>
      <c r="AA458" s="48">
        <v>1</v>
      </c>
      <c r="AB458" s="48">
        <v>0</v>
      </c>
      <c r="AC458" s="48">
        <v>0</v>
      </c>
      <c r="AD458" s="48">
        <v>0</v>
      </c>
      <c r="AE458" s="49"/>
      <c r="AF458" s="48">
        <v>1</v>
      </c>
      <c r="AG458" s="49"/>
      <c r="AH458" s="49"/>
      <c r="AI458" s="49"/>
      <c r="AJ458" s="48">
        <v>0</v>
      </c>
      <c r="AK458" s="49"/>
      <c r="AL458" s="49"/>
      <c r="AM458" s="49"/>
      <c r="AN458" s="48">
        <v>0</v>
      </c>
      <c r="AO458" s="49"/>
      <c r="AP458" s="48">
        <v>0</v>
      </c>
      <c r="AQ458" s="40"/>
      <c r="AR458" s="40"/>
      <c r="AS458" s="40"/>
    </row>
    <row r="459" spans="1:45" ht="20.100000000000001" customHeight="1" x14ac:dyDescent="0.2">
      <c r="D459" s="2" t="s">
        <v>100</v>
      </c>
      <c r="F459" s="39">
        <v>0</v>
      </c>
      <c r="G459" s="39"/>
      <c r="H459" s="39"/>
      <c r="I459" s="39"/>
      <c r="J459" s="39">
        <v>0</v>
      </c>
      <c r="K459" s="39">
        <v>0</v>
      </c>
      <c r="L459" s="39">
        <v>0</v>
      </c>
      <c r="M459" s="39"/>
      <c r="N459" s="39">
        <v>0</v>
      </c>
      <c r="O459" s="39"/>
      <c r="P459" s="39"/>
      <c r="Q459" s="39"/>
      <c r="R459" s="39">
        <v>0</v>
      </c>
      <c r="S459" s="39">
        <v>0</v>
      </c>
      <c r="T459" s="39">
        <v>0</v>
      </c>
      <c r="U459" s="39">
        <v>0</v>
      </c>
      <c r="V459" s="39">
        <v>0</v>
      </c>
      <c r="W459" s="39"/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/>
      <c r="AF459" s="39">
        <v>0</v>
      </c>
      <c r="AG459" s="39"/>
      <c r="AH459" s="39"/>
      <c r="AI459" s="39"/>
      <c r="AJ459" s="39">
        <v>0</v>
      </c>
      <c r="AK459" s="39"/>
      <c r="AL459" s="39"/>
      <c r="AM459" s="39"/>
      <c r="AN459" s="39">
        <v>0</v>
      </c>
      <c r="AO459" s="39"/>
      <c r="AP459" s="39">
        <v>0</v>
      </c>
      <c r="AQ459" s="40"/>
      <c r="AR459" s="40"/>
      <c r="AS459" s="40"/>
    </row>
    <row r="460" spans="1:45" ht="19.5" customHeight="1" x14ac:dyDescent="0.2">
      <c r="D460" s="47" t="s">
        <v>115</v>
      </c>
      <c r="F460" s="48">
        <v>0</v>
      </c>
      <c r="G460" s="49"/>
      <c r="H460" s="49"/>
      <c r="I460" s="49"/>
      <c r="J460" s="48">
        <v>0</v>
      </c>
      <c r="K460" s="48">
        <v>0</v>
      </c>
      <c r="L460" s="48">
        <v>0</v>
      </c>
      <c r="M460" s="49"/>
      <c r="N460" s="48">
        <v>0</v>
      </c>
      <c r="O460" s="49"/>
      <c r="P460" s="49"/>
      <c r="Q460" s="49"/>
      <c r="R460" s="48">
        <v>0</v>
      </c>
      <c r="S460" s="48">
        <v>0</v>
      </c>
      <c r="T460" s="48">
        <v>0</v>
      </c>
      <c r="U460" s="48">
        <v>0</v>
      </c>
      <c r="V460" s="48">
        <v>0</v>
      </c>
      <c r="W460" s="49"/>
      <c r="X460" s="48">
        <v>0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9"/>
      <c r="AF460" s="48">
        <v>0</v>
      </c>
      <c r="AG460" s="49"/>
      <c r="AH460" s="49"/>
      <c r="AI460" s="49"/>
      <c r="AJ460" s="48">
        <v>0</v>
      </c>
      <c r="AK460" s="49"/>
      <c r="AL460" s="49"/>
      <c r="AM460" s="49"/>
      <c r="AN460" s="48">
        <v>0</v>
      </c>
      <c r="AO460" s="49"/>
      <c r="AP460" s="48">
        <v>0</v>
      </c>
      <c r="AQ460" s="40"/>
      <c r="AR460" s="40"/>
      <c r="AS460" s="40"/>
    </row>
    <row r="461" spans="1:45" ht="20.100000000000001" customHeight="1" x14ac:dyDescent="0.2">
      <c r="D461" s="50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0"/>
      <c r="AR461" s="40"/>
      <c r="AS461" s="40"/>
    </row>
    <row r="462" spans="1:45" s="1" customFormat="1" ht="20.100000000000001" customHeight="1" x14ac:dyDescent="0.25">
      <c r="A462" s="3"/>
      <c r="B462" s="6"/>
      <c r="C462" s="51" t="s">
        <v>120</v>
      </c>
      <c r="D462" s="52"/>
      <c r="E462" s="5"/>
      <c r="F462" s="53">
        <v>0</v>
      </c>
      <c r="G462" s="54"/>
      <c r="H462" s="54"/>
      <c r="I462" s="54"/>
      <c r="J462" s="53">
        <v>0</v>
      </c>
      <c r="K462" s="53">
        <v>0</v>
      </c>
      <c r="L462" s="53">
        <v>1</v>
      </c>
      <c r="M462" s="54"/>
      <c r="N462" s="53">
        <v>1</v>
      </c>
      <c r="O462" s="54"/>
      <c r="P462" s="54"/>
      <c r="Q462" s="54"/>
      <c r="R462" s="53">
        <v>0</v>
      </c>
      <c r="S462" s="53">
        <v>0</v>
      </c>
      <c r="T462" s="53">
        <v>0</v>
      </c>
      <c r="U462" s="53">
        <v>0</v>
      </c>
      <c r="V462" s="53">
        <v>0</v>
      </c>
      <c r="W462" s="54"/>
      <c r="X462" s="53">
        <v>0</v>
      </c>
      <c r="Y462" s="53">
        <v>0</v>
      </c>
      <c r="Z462" s="53">
        <v>0</v>
      </c>
      <c r="AA462" s="53">
        <v>1</v>
      </c>
      <c r="AB462" s="53">
        <v>0</v>
      </c>
      <c r="AC462" s="53">
        <v>0</v>
      </c>
      <c r="AD462" s="53">
        <v>0</v>
      </c>
      <c r="AE462" s="54"/>
      <c r="AF462" s="53">
        <v>1</v>
      </c>
      <c r="AG462" s="54"/>
      <c r="AH462" s="54"/>
      <c r="AI462" s="54"/>
      <c r="AJ462" s="53">
        <v>0</v>
      </c>
      <c r="AK462" s="54"/>
      <c r="AL462" s="54"/>
      <c r="AM462" s="54"/>
      <c r="AN462" s="53">
        <v>0</v>
      </c>
      <c r="AO462" s="54"/>
      <c r="AP462" s="53">
        <v>0</v>
      </c>
      <c r="AQ462" s="40"/>
      <c r="AR462" s="40"/>
      <c r="AS462" s="40"/>
    </row>
    <row r="463" spans="1:45" ht="20.100000000000001" customHeight="1" x14ac:dyDescent="0.2">
      <c r="D463" s="50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0"/>
      <c r="AR463" s="40"/>
      <c r="AS463" s="40"/>
    </row>
    <row r="464" spans="1:45" ht="20.100000000000001" customHeight="1" x14ac:dyDescent="0.2">
      <c r="C464" s="3" t="s">
        <v>249</v>
      </c>
      <c r="D464" s="50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0"/>
      <c r="AR464" s="40"/>
      <c r="AS464" s="40"/>
    </row>
    <row r="465" spans="1:45" ht="20.100000000000001" customHeight="1" x14ac:dyDescent="0.2">
      <c r="D465" s="2" t="s">
        <v>122</v>
      </c>
      <c r="F465" s="39">
        <v>45</v>
      </c>
      <c r="G465" s="39"/>
      <c r="H465" s="39"/>
      <c r="I465" s="39"/>
      <c r="J465" s="39">
        <v>62</v>
      </c>
      <c r="K465" s="39">
        <v>1</v>
      </c>
      <c r="L465" s="39">
        <v>0</v>
      </c>
      <c r="M465" s="39"/>
      <c r="N465" s="39">
        <v>63</v>
      </c>
      <c r="O465" s="39"/>
      <c r="P465" s="39"/>
      <c r="Q465" s="39"/>
      <c r="R465" s="39">
        <v>0</v>
      </c>
      <c r="S465" s="39">
        <v>4</v>
      </c>
      <c r="T465" s="39">
        <v>36</v>
      </c>
      <c r="U465" s="39">
        <v>0</v>
      </c>
      <c r="V465" s="39">
        <v>3</v>
      </c>
      <c r="W465" s="39"/>
      <c r="X465" s="39">
        <v>10</v>
      </c>
      <c r="Y465" s="39">
        <v>0</v>
      </c>
      <c r="Z465" s="39">
        <v>1</v>
      </c>
      <c r="AA465" s="39">
        <v>22</v>
      </c>
      <c r="AB465" s="39">
        <v>0</v>
      </c>
      <c r="AC465" s="39">
        <v>0</v>
      </c>
      <c r="AD465" s="39">
        <v>3</v>
      </c>
      <c r="AE465" s="39"/>
      <c r="AF465" s="39">
        <v>79</v>
      </c>
      <c r="AG465" s="39"/>
      <c r="AH465" s="39"/>
      <c r="AI465" s="39"/>
      <c r="AJ465" s="39">
        <v>29</v>
      </c>
      <c r="AK465" s="39"/>
      <c r="AL465" s="39"/>
      <c r="AM465" s="39"/>
      <c r="AN465" s="39">
        <v>0</v>
      </c>
      <c r="AO465" s="39"/>
      <c r="AP465" s="39">
        <v>0</v>
      </c>
      <c r="AQ465" s="40"/>
      <c r="AR465" s="40"/>
      <c r="AS465" s="40"/>
    </row>
    <row r="466" spans="1:45" ht="19.5" customHeight="1" x14ac:dyDescent="0.2">
      <c r="D466" s="47" t="s">
        <v>135</v>
      </c>
      <c r="F466" s="48">
        <v>28</v>
      </c>
      <c r="G466" s="49"/>
      <c r="H466" s="49"/>
      <c r="I466" s="49"/>
      <c r="J466" s="48">
        <v>66</v>
      </c>
      <c r="K466" s="48">
        <v>3</v>
      </c>
      <c r="L466" s="48">
        <v>0</v>
      </c>
      <c r="M466" s="49"/>
      <c r="N466" s="48">
        <v>69</v>
      </c>
      <c r="O466" s="49"/>
      <c r="P466" s="49"/>
      <c r="Q466" s="49"/>
      <c r="R466" s="48">
        <v>0</v>
      </c>
      <c r="S466" s="48">
        <v>8</v>
      </c>
      <c r="T466" s="48">
        <v>30</v>
      </c>
      <c r="U466" s="48">
        <v>0</v>
      </c>
      <c r="V466" s="48">
        <v>0</v>
      </c>
      <c r="W466" s="49"/>
      <c r="X466" s="48">
        <v>11</v>
      </c>
      <c r="Y466" s="48">
        <v>2</v>
      </c>
      <c r="Z466" s="48">
        <v>1</v>
      </c>
      <c r="AA466" s="48">
        <v>14</v>
      </c>
      <c r="AB466" s="48">
        <v>0</v>
      </c>
      <c r="AC466" s="48">
        <v>0</v>
      </c>
      <c r="AD466" s="48">
        <v>1</v>
      </c>
      <c r="AE466" s="49"/>
      <c r="AF466" s="48">
        <v>67</v>
      </c>
      <c r="AG466" s="49"/>
      <c r="AH466" s="49"/>
      <c r="AI466" s="49"/>
      <c r="AJ466" s="48">
        <v>30</v>
      </c>
      <c r="AK466" s="49"/>
      <c r="AL466" s="49"/>
      <c r="AM466" s="49"/>
      <c r="AN466" s="48">
        <v>0</v>
      </c>
      <c r="AO466" s="49"/>
      <c r="AP466" s="48">
        <v>0</v>
      </c>
      <c r="AQ466" s="40"/>
      <c r="AR466" s="40"/>
      <c r="AS466" s="40"/>
    </row>
    <row r="467" spans="1:45" ht="20.100000000000001" customHeight="1" x14ac:dyDescent="0.2">
      <c r="B467" s="5"/>
      <c r="D467" s="2" t="s">
        <v>113</v>
      </c>
      <c r="F467" s="39">
        <v>42</v>
      </c>
      <c r="G467" s="39"/>
      <c r="H467" s="39"/>
      <c r="I467" s="39"/>
      <c r="J467" s="39">
        <v>64</v>
      </c>
      <c r="K467" s="39">
        <v>1</v>
      </c>
      <c r="L467" s="39">
        <v>7</v>
      </c>
      <c r="M467" s="39"/>
      <c r="N467" s="39">
        <v>72</v>
      </c>
      <c r="O467" s="39"/>
      <c r="P467" s="39"/>
      <c r="Q467" s="39"/>
      <c r="R467" s="39">
        <v>0</v>
      </c>
      <c r="S467" s="39">
        <v>2</v>
      </c>
      <c r="T467" s="39">
        <v>29</v>
      </c>
      <c r="U467" s="39">
        <v>1</v>
      </c>
      <c r="V467" s="39">
        <v>0</v>
      </c>
      <c r="W467" s="39"/>
      <c r="X467" s="39">
        <v>15</v>
      </c>
      <c r="Y467" s="39">
        <v>0</v>
      </c>
      <c r="Z467" s="39">
        <v>5</v>
      </c>
      <c r="AA467" s="39">
        <v>15</v>
      </c>
      <c r="AB467" s="39">
        <v>0</v>
      </c>
      <c r="AC467" s="39">
        <v>0</v>
      </c>
      <c r="AD467" s="39">
        <v>10</v>
      </c>
      <c r="AE467" s="39"/>
      <c r="AF467" s="39">
        <v>77</v>
      </c>
      <c r="AG467" s="39"/>
      <c r="AH467" s="39"/>
      <c r="AI467" s="39"/>
      <c r="AJ467" s="39">
        <v>37</v>
      </c>
      <c r="AK467" s="39"/>
      <c r="AL467" s="39"/>
      <c r="AM467" s="39"/>
      <c r="AN467" s="39">
        <v>0</v>
      </c>
      <c r="AO467" s="39"/>
      <c r="AP467" s="39">
        <v>0</v>
      </c>
      <c r="AQ467" s="40"/>
      <c r="AR467" s="40"/>
      <c r="AS467" s="40"/>
    </row>
    <row r="468" spans="1:45" ht="19.5" customHeight="1" x14ac:dyDescent="0.2">
      <c r="D468" s="47" t="s">
        <v>136</v>
      </c>
      <c r="F468" s="48">
        <v>36</v>
      </c>
      <c r="G468" s="49"/>
      <c r="H468" s="49"/>
      <c r="I468" s="49"/>
      <c r="J468" s="48">
        <v>64</v>
      </c>
      <c r="K468" s="48">
        <v>2</v>
      </c>
      <c r="L468" s="48">
        <v>0</v>
      </c>
      <c r="M468" s="49"/>
      <c r="N468" s="48">
        <v>66</v>
      </c>
      <c r="O468" s="49"/>
      <c r="P468" s="49"/>
      <c r="Q468" s="49"/>
      <c r="R468" s="48">
        <v>0</v>
      </c>
      <c r="S468" s="48">
        <v>2</v>
      </c>
      <c r="T468" s="48">
        <v>30</v>
      </c>
      <c r="U468" s="48">
        <v>0</v>
      </c>
      <c r="V468" s="48">
        <v>5</v>
      </c>
      <c r="W468" s="49"/>
      <c r="X468" s="48">
        <v>11</v>
      </c>
      <c r="Y468" s="48">
        <v>0</v>
      </c>
      <c r="Z468" s="48">
        <v>0</v>
      </c>
      <c r="AA468" s="48">
        <v>9</v>
      </c>
      <c r="AB468" s="48">
        <v>0</v>
      </c>
      <c r="AC468" s="48">
        <v>0</v>
      </c>
      <c r="AD468" s="48">
        <v>8</v>
      </c>
      <c r="AE468" s="49"/>
      <c r="AF468" s="48">
        <v>65</v>
      </c>
      <c r="AG468" s="49"/>
      <c r="AH468" s="49"/>
      <c r="AI468" s="49"/>
      <c r="AJ468" s="48">
        <v>37</v>
      </c>
      <c r="AK468" s="49"/>
      <c r="AL468" s="49"/>
      <c r="AM468" s="49"/>
      <c r="AN468" s="48">
        <v>0</v>
      </c>
      <c r="AO468" s="49"/>
      <c r="AP468" s="48">
        <v>0</v>
      </c>
      <c r="AQ468" s="40"/>
      <c r="AR468" s="40"/>
      <c r="AS468" s="40"/>
    </row>
    <row r="469" spans="1:45" ht="20.100000000000001" customHeight="1" x14ac:dyDescent="0.2">
      <c r="B469" s="5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40"/>
      <c r="AR469" s="40"/>
      <c r="AS469" s="40"/>
    </row>
    <row r="470" spans="1:45" s="1" customFormat="1" ht="20.100000000000001" customHeight="1" x14ac:dyDescent="0.25">
      <c r="A470" s="3"/>
      <c r="B470" s="6"/>
      <c r="C470" s="51" t="s">
        <v>250</v>
      </c>
      <c r="D470" s="52"/>
      <c r="E470" s="5"/>
      <c r="F470" s="53">
        <v>151</v>
      </c>
      <c r="G470" s="54"/>
      <c r="H470" s="54"/>
      <c r="I470" s="54"/>
      <c r="J470" s="53">
        <v>256</v>
      </c>
      <c r="K470" s="53">
        <v>7</v>
      </c>
      <c r="L470" s="53">
        <v>7</v>
      </c>
      <c r="M470" s="54"/>
      <c r="N470" s="53">
        <v>270</v>
      </c>
      <c r="O470" s="54"/>
      <c r="P470" s="54"/>
      <c r="Q470" s="54"/>
      <c r="R470" s="53">
        <v>0</v>
      </c>
      <c r="S470" s="53">
        <v>16</v>
      </c>
      <c r="T470" s="53">
        <v>125</v>
      </c>
      <c r="U470" s="53">
        <v>1</v>
      </c>
      <c r="V470" s="53">
        <v>8</v>
      </c>
      <c r="W470" s="54"/>
      <c r="X470" s="53">
        <v>47</v>
      </c>
      <c r="Y470" s="53">
        <v>2</v>
      </c>
      <c r="Z470" s="53">
        <v>7</v>
      </c>
      <c r="AA470" s="53">
        <v>60</v>
      </c>
      <c r="AB470" s="53">
        <v>0</v>
      </c>
      <c r="AC470" s="53">
        <v>0</v>
      </c>
      <c r="AD470" s="53">
        <v>22</v>
      </c>
      <c r="AE470" s="54"/>
      <c r="AF470" s="53">
        <v>288</v>
      </c>
      <c r="AG470" s="54"/>
      <c r="AH470" s="54"/>
      <c r="AI470" s="54"/>
      <c r="AJ470" s="53">
        <v>133</v>
      </c>
      <c r="AK470" s="54"/>
      <c r="AL470" s="54"/>
      <c r="AM470" s="54"/>
      <c r="AN470" s="53">
        <v>0</v>
      </c>
      <c r="AO470" s="54"/>
      <c r="AP470" s="53">
        <v>0</v>
      </c>
      <c r="AQ470" s="40"/>
      <c r="AR470" s="40"/>
      <c r="AS470" s="40"/>
    </row>
    <row r="471" spans="1:45" ht="20.100000000000001" customHeight="1" x14ac:dyDescent="0.2">
      <c r="B471" s="5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40"/>
      <c r="AR471" s="40"/>
      <c r="AS471" s="40"/>
    </row>
    <row r="472" spans="1:45" ht="20.100000000000001" customHeight="1" x14ac:dyDescent="0.2">
      <c r="B472" s="5"/>
      <c r="C472" s="3" t="s">
        <v>154</v>
      </c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40"/>
      <c r="AR472" s="40"/>
      <c r="AS472" s="40"/>
    </row>
    <row r="473" spans="1:45" ht="20.100000000000001" customHeight="1" x14ac:dyDescent="0.2">
      <c r="B473" s="5"/>
      <c r="D473" s="60" t="s">
        <v>251</v>
      </c>
      <c r="F473" s="39">
        <v>46</v>
      </c>
      <c r="G473" s="39"/>
      <c r="H473" s="39"/>
      <c r="I473" s="39"/>
      <c r="J473" s="39">
        <v>86</v>
      </c>
      <c r="K473" s="39">
        <v>1</v>
      </c>
      <c r="L473" s="39">
        <v>3</v>
      </c>
      <c r="M473" s="39"/>
      <c r="N473" s="39">
        <v>90</v>
      </c>
      <c r="O473" s="39"/>
      <c r="P473" s="39"/>
      <c r="Q473" s="39"/>
      <c r="R473" s="39">
        <v>0</v>
      </c>
      <c r="S473" s="39">
        <v>4</v>
      </c>
      <c r="T473" s="39">
        <v>7</v>
      </c>
      <c r="U473" s="39">
        <v>1</v>
      </c>
      <c r="V473" s="39">
        <v>0</v>
      </c>
      <c r="W473" s="39"/>
      <c r="X473" s="39">
        <v>16</v>
      </c>
      <c r="Y473" s="39">
        <v>0</v>
      </c>
      <c r="Z473" s="39">
        <v>10</v>
      </c>
      <c r="AA473" s="39">
        <v>27</v>
      </c>
      <c r="AB473" s="39">
        <v>0</v>
      </c>
      <c r="AC473" s="39">
        <v>0</v>
      </c>
      <c r="AD473" s="39">
        <v>9</v>
      </c>
      <c r="AE473" s="39"/>
      <c r="AF473" s="39">
        <v>74</v>
      </c>
      <c r="AG473" s="39"/>
      <c r="AH473" s="39"/>
      <c r="AI473" s="39"/>
      <c r="AJ473" s="39">
        <v>62</v>
      </c>
      <c r="AK473" s="39"/>
      <c r="AL473" s="39"/>
      <c r="AM473" s="39"/>
      <c r="AN473" s="39">
        <v>0</v>
      </c>
      <c r="AO473" s="39"/>
      <c r="AP473" s="39">
        <v>0</v>
      </c>
      <c r="AQ473" s="40"/>
      <c r="AR473" s="40"/>
      <c r="AS473" s="40"/>
    </row>
    <row r="474" spans="1:45" ht="19.5" customHeight="1" x14ac:dyDescent="0.2">
      <c r="D474" s="47" t="s">
        <v>252</v>
      </c>
      <c r="F474" s="48">
        <v>23</v>
      </c>
      <c r="G474" s="49"/>
      <c r="H474" s="49"/>
      <c r="I474" s="49"/>
      <c r="J474" s="48">
        <v>84</v>
      </c>
      <c r="K474" s="48">
        <v>2</v>
      </c>
      <c r="L474" s="48">
        <v>0</v>
      </c>
      <c r="M474" s="49"/>
      <c r="N474" s="48">
        <v>86</v>
      </c>
      <c r="O474" s="49"/>
      <c r="P474" s="49"/>
      <c r="Q474" s="49"/>
      <c r="R474" s="48">
        <v>0</v>
      </c>
      <c r="S474" s="48">
        <v>0</v>
      </c>
      <c r="T474" s="48">
        <v>66</v>
      </c>
      <c r="U474" s="48">
        <v>0</v>
      </c>
      <c r="V474" s="48">
        <v>1</v>
      </c>
      <c r="W474" s="49"/>
      <c r="X474" s="48">
        <v>8</v>
      </c>
      <c r="Y474" s="48">
        <v>0</v>
      </c>
      <c r="Z474" s="48">
        <v>2</v>
      </c>
      <c r="AA474" s="48">
        <v>15</v>
      </c>
      <c r="AB474" s="48">
        <v>0</v>
      </c>
      <c r="AC474" s="48">
        <v>0</v>
      </c>
      <c r="AD474" s="48">
        <v>0</v>
      </c>
      <c r="AE474" s="49"/>
      <c r="AF474" s="48">
        <v>92</v>
      </c>
      <c r="AG474" s="49"/>
      <c r="AH474" s="49"/>
      <c r="AI474" s="49"/>
      <c r="AJ474" s="48">
        <v>17</v>
      </c>
      <c r="AK474" s="49"/>
      <c r="AL474" s="49"/>
      <c r="AM474" s="49"/>
      <c r="AN474" s="48">
        <v>0</v>
      </c>
      <c r="AO474" s="49"/>
      <c r="AP474" s="48">
        <v>0</v>
      </c>
      <c r="AQ474" s="40"/>
      <c r="AR474" s="40"/>
      <c r="AS474" s="40"/>
    </row>
    <row r="475" spans="1:45" ht="20.100000000000001" customHeight="1" x14ac:dyDescent="0.2">
      <c r="B475" s="5"/>
      <c r="D475" s="60" t="s">
        <v>253</v>
      </c>
      <c r="F475" s="39">
        <v>10</v>
      </c>
      <c r="G475" s="39"/>
      <c r="H475" s="39"/>
      <c r="I475" s="39"/>
      <c r="J475" s="39">
        <v>87</v>
      </c>
      <c r="K475" s="39">
        <v>4</v>
      </c>
      <c r="L475" s="39">
        <v>0</v>
      </c>
      <c r="M475" s="39"/>
      <c r="N475" s="39">
        <v>91</v>
      </c>
      <c r="O475" s="39"/>
      <c r="P475" s="39"/>
      <c r="Q475" s="39"/>
      <c r="R475" s="39">
        <v>0</v>
      </c>
      <c r="S475" s="39">
        <v>1</v>
      </c>
      <c r="T475" s="39">
        <v>32</v>
      </c>
      <c r="U475" s="39">
        <v>0</v>
      </c>
      <c r="V475" s="39">
        <v>1</v>
      </c>
      <c r="W475" s="39"/>
      <c r="X475" s="39">
        <v>8</v>
      </c>
      <c r="Y475" s="39">
        <v>1</v>
      </c>
      <c r="Z475" s="39">
        <v>1</v>
      </c>
      <c r="AA475" s="39">
        <v>12</v>
      </c>
      <c r="AB475" s="39">
        <v>0</v>
      </c>
      <c r="AC475" s="39">
        <v>0</v>
      </c>
      <c r="AD475" s="39">
        <v>3</v>
      </c>
      <c r="AE475" s="39"/>
      <c r="AF475" s="39">
        <v>59</v>
      </c>
      <c r="AG475" s="39"/>
      <c r="AH475" s="39"/>
      <c r="AI475" s="39"/>
      <c r="AJ475" s="39">
        <v>42</v>
      </c>
      <c r="AK475" s="39"/>
      <c r="AL475" s="39"/>
      <c r="AM475" s="39"/>
      <c r="AN475" s="39">
        <v>0</v>
      </c>
      <c r="AO475" s="39"/>
      <c r="AP475" s="39">
        <v>0</v>
      </c>
      <c r="AQ475" s="40"/>
      <c r="AR475" s="40"/>
      <c r="AS475" s="40"/>
    </row>
    <row r="476" spans="1:45" ht="19.5" customHeight="1" x14ac:dyDescent="0.2">
      <c r="D476" s="47" t="s">
        <v>254</v>
      </c>
      <c r="F476" s="48">
        <v>35</v>
      </c>
      <c r="G476" s="49"/>
      <c r="H476" s="49"/>
      <c r="I476" s="49"/>
      <c r="J476" s="48">
        <v>86</v>
      </c>
      <c r="K476" s="48">
        <v>1</v>
      </c>
      <c r="L476" s="48">
        <v>1</v>
      </c>
      <c r="M476" s="49"/>
      <c r="N476" s="48">
        <v>88</v>
      </c>
      <c r="O476" s="49"/>
      <c r="P476" s="49"/>
      <c r="Q476" s="49"/>
      <c r="R476" s="48">
        <v>1</v>
      </c>
      <c r="S476" s="48">
        <v>3</v>
      </c>
      <c r="T476" s="48">
        <v>3</v>
      </c>
      <c r="U476" s="48">
        <v>22</v>
      </c>
      <c r="V476" s="48">
        <v>10</v>
      </c>
      <c r="W476" s="49"/>
      <c r="X476" s="48">
        <v>15</v>
      </c>
      <c r="Y476" s="48">
        <v>0</v>
      </c>
      <c r="Z476" s="48">
        <v>0</v>
      </c>
      <c r="AA476" s="48">
        <v>11</v>
      </c>
      <c r="AB476" s="48">
        <v>0</v>
      </c>
      <c r="AC476" s="48">
        <v>0</v>
      </c>
      <c r="AD476" s="48">
        <v>6</v>
      </c>
      <c r="AE476" s="49"/>
      <c r="AF476" s="48">
        <v>71</v>
      </c>
      <c r="AG476" s="49"/>
      <c r="AH476" s="49"/>
      <c r="AI476" s="49"/>
      <c r="AJ476" s="48">
        <v>52</v>
      </c>
      <c r="AK476" s="49"/>
      <c r="AL476" s="49"/>
      <c r="AM476" s="49"/>
      <c r="AN476" s="48">
        <v>0</v>
      </c>
      <c r="AO476" s="49"/>
      <c r="AP476" s="48">
        <v>0</v>
      </c>
      <c r="AQ476" s="40"/>
      <c r="AR476" s="40"/>
      <c r="AS476" s="40"/>
    </row>
    <row r="477" spans="1:45" ht="20.100000000000001" customHeight="1" x14ac:dyDescent="0.2">
      <c r="D477" s="60" t="s">
        <v>255</v>
      </c>
      <c r="F477" s="39">
        <v>25</v>
      </c>
      <c r="G477" s="39"/>
      <c r="H477" s="39"/>
      <c r="I477" s="39"/>
      <c r="J477" s="39">
        <v>84</v>
      </c>
      <c r="K477" s="39">
        <v>0</v>
      </c>
      <c r="L477" s="39">
        <v>1</v>
      </c>
      <c r="M477" s="39"/>
      <c r="N477" s="39">
        <v>85</v>
      </c>
      <c r="O477" s="39"/>
      <c r="P477" s="39"/>
      <c r="Q477" s="39"/>
      <c r="R477" s="39">
        <v>0</v>
      </c>
      <c r="S477" s="39">
        <v>2</v>
      </c>
      <c r="T477" s="39">
        <v>5</v>
      </c>
      <c r="U477" s="39">
        <v>0</v>
      </c>
      <c r="V477" s="39">
        <v>8</v>
      </c>
      <c r="W477" s="39"/>
      <c r="X477" s="39">
        <v>15</v>
      </c>
      <c r="Y477" s="39">
        <v>3</v>
      </c>
      <c r="Z477" s="39">
        <v>2</v>
      </c>
      <c r="AA477" s="39">
        <v>11</v>
      </c>
      <c r="AB477" s="39">
        <v>0</v>
      </c>
      <c r="AC477" s="39">
        <v>0</v>
      </c>
      <c r="AD477" s="39">
        <v>19</v>
      </c>
      <c r="AE477" s="39"/>
      <c r="AF477" s="39">
        <v>65</v>
      </c>
      <c r="AG477" s="39"/>
      <c r="AH477" s="39"/>
      <c r="AI477" s="39"/>
      <c r="AJ477" s="39">
        <v>45</v>
      </c>
      <c r="AK477" s="39"/>
      <c r="AL477" s="39"/>
      <c r="AM477" s="39"/>
      <c r="AN477" s="39">
        <v>0</v>
      </c>
      <c r="AO477" s="39"/>
      <c r="AP477" s="39">
        <v>0</v>
      </c>
      <c r="AQ477" s="40"/>
      <c r="AR477" s="40"/>
      <c r="AS477" s="40"/>
    </row>
    <row r="478" spans="1:45" ht="19.5" customHeight="1" x14ac:dyDescent="0.2">
      <c r="D478" s="47" t="s">
        <v>256</v>
      </c>
      <c r="F478" s="48">
        <v>32</v>
      </c>
      <c r="G478" s="49"/>
      <c r="H478" s="49"/>
      <c r="I478" s="49"/>
      <c r="J478" s="48">
        <v>83</v>
      </c>
      <c r="K478" s="48">
        <v>0</v>
      </c>
      <c r="L478" s="48">
        <v>1</v>
      </c>
      <c r="M478" s="49"/>
      <c r="N478" s="48">
        <v>84</v>
      </c>
      <c r="O478" s="49"/>
      <c r="P478" s="49"/>
      <c r="Q478" s="49"/>
      <c r="R478" s="48">
        <v>0</v>
      </c>
      <c r="S478" s="48">
        <v>2</v>
      </c>
      <c r="T478" s="48">
        <v>31</v>
      </c>
      <c r="U478" s="48">
        <v>0</v>
      </c>
      <c r="V478" s="48">
        <v>6</v>
      </c>
      <c r="W478" s="49"/>
      <c r="X478" s="48">
        <v>14</v>
      </c>
      <c r="Y478" s="48">
        <v>1</v>
      </c>
      <c r="Z478" s="48">
        <v>2</v>
      </c>
      <c r="AA478" s="48">
        <v>11</v>
      </c>
      <c r="AB478" s="48">
        <v>0</v>
      </c>
      <c r="AC478" s="48">
        <v>0</v>
      </c>
      <c r="AD478" s="48">
        <v>4</v>
      </c>
      <c r="AE478" s="49"/>
      <c r="AF478" s="48">
        <v>71</v>
      </c>
      <c r="AG478" s="49"/>
      <c r="AH478" s="49"/>
      <c r="AI478" s="49"/>
      <c r="AJ478" s="48">
        <v>45</v>
      </c>
      <c r="AK478" s="49"/>
      <c r="AL478" s="49"/>
      <c r="AM478" s="49"/>
      <c r="AN478" s="48">
        <v>0</v>
      </c>
      <c r="AO478" s="49"/>
      <c r="AP478" s="48">
        <v>0</v>
      </c>
      <c r="AQ478" s="40"/>
      <c r="AR478" s="40"/>
      <c r="AS478" s="40"/>
    </row>
    <row r="479" spans="1:45" ht="20.100000000000001" customHeight="1" x14ac:dyDescent="0.2">
      <c r="D479" s="60" t="s">
        <v>257</v>
      </c>
      <c r="F479" s="39">
        <v>18</v>
      </c>
      <c r="G479" s="39"/>
      <c r="H479" s="39"/>
      <c r="I479" s="39"/>
      <c r="J479" s="39">
        <v>30</v>
      </c>
      <c r="K479" s="39">
        <v>5</v>
      </c>
      <c r="L479" s="39">
        <v>1</v>
      </c>
      <c r="M479" s="39"/>
      <c r="N479" s="39">
        <v>36</v>
      </c>
      <c r="O479" s="39"/>
      <c r="P479" s="39"/>
      <c r="Q479" s="39"/>
      <c r="R479" s="39">
        <v>0</v>
      </c>
      <c r="S479" s="39">
        <v>2</v>
      </c>
      <c r="T479" s="39">
        <v>11</v>
      </c>
      <c r="U479" s="39">
        <v>1</v>
      </c>
      <c r="V479" s="39">
        <v>2</v>
      </c>
      <c r="W479" s="39"/>
      <c r="X479" s="39">
        <v>8</v>
      </c>
      <c r="Y479" s="39">
        <v>2</v>
      </c>
      <c r="Z479" s="39">
        <v>7</v>
      </c>
      <c r="AA479" s="39">
        <v>10</v>
      </c>
      <c r="AB479" s="39">
        <v>0</v>
      </c>
      <c r="AC479" s="39">
        <v>0</v>
      </c>
      <c r="AD479" s="39">
        <v>3</v>
      </c>
      <c r="AE479" s="39"/>
      <c r="AF479" s="39">
        <v>46</v>
      </c>
      <c r="AG479" s="39"/>
      <c r="AH479" s="39"/>
      <c r="AI479" s="39"/>
      <c r="AJ479" s="39">
        <v>8</v>
      </c>
      <c r="AK479" s="39"/>
      <c r="AL479" s="39"/>
      <c r="AM479" s="39"/>
      <c r="AN479" s="39">
        <v>0</v>
      </c>
      <c r="AO479" s="39"/>
      <c r="AP479" s="39">
        <v>0</v>
      </c>
      <c r="AQ479" s="40"/>
      <c r="AR479" s="40"/>
      <c r="AS479" s="40"/>
    </row>
    <row r="480" spans="1:45" ht="19.5" customHeight="1" x14ac:dyDescent="0.2">
      <c r="D480" s="47" t="s">
        <v>258</v>
      </c>
      <c r="F480" s="48">
        <v>14</v>
      </c>
      <c r="G480" s="49"/>
      <c r="H480" s="49"/>
      <c r="I480" s="49"/>
      <c r="J480" s="48">
        <v>32</v>
      </c>
      <c r="K480" s="48">
        <v>1</v>
      </c>
      <c r="L480" s="48">
        <v>2</v>
      </c>
      <c r="M480" s="49"/>
      <c r="N480" s="48">
        <v>35</v>
      </c>
      <c r="O480" s="49"/>
      <c r="P480" s="49"/>
      <c r="Q480" s="49"/>
      <c r="R480" s="48">
        <v>0</v>
      </c>
      <c r="S480" s="48">
        <v>1</v>
      </c>
      <c r="T480" s="48">
        <v>11</v>
      </c>
      <c r="U480" s="48">
        <v>0</v>
      </c>
      <c r="V480" s="48">
        <v>4</v>
      </c>
      <c r="W480" s="49"/>
      <c r="X480" s="48">
        <v>4</v>
      </c>
      <c r="Y480" s="48">
        <v>0</v>
      </c>
      <c r="Z480" s="48">
        <v>3</v>
      </c>
      <c r="AA480" s="48">
        <v>8</v>
      </c>
      <c r="AB480" s="48">
        <v>0</v>
      </c>
      <c r="AC480" s="48">
        <v>0</v>
      </c>
      <c r="AD480" s="48">
        <v>1</v>
      </c>
      <c r="AE480" s="49"/>
      <c r="AF480" s="48">
        <v>32</v>
      </c>
      <c r="AG480" s="49"/>
      <c r="AH480" s="49"/>
      <c r="AI480" s="49"/>
      <c r="AJ480" s="48">
        <v>17</v>
      </c>
      <c r="AK480" s="49"/>
      <c r="AL480" s="49"/>
      <c r="AM480" s="49"/>
      <c r="AN480" s="48">
        <v>0</v>
      </c>
      <c r="AO480" s="49"/>
      <c r="AP480" s="48">
        <v>0</v>
      </c>
      <c r="AQ480" s="40"/>
      <c r="AR480" s="40"/>
      <c r="AS480" s="40"/>
    </row>
    <row r="481" spans="1:45" ht="20.100000000000001" customHeight="1" x14ac:dyDescent="0.2">
      <c r="D481" s="60" t="s">
        <v>259</v>
      </c>
      <c r="F481" s="39">
        <v>20</v>
      </c>
      <c r="G481" s="39"/>
      <c r="H481" s="39"/>
      <c r="I481" s="39"/>
      <c r="J481" s="39">
        <v>29</v>
      </c>
      <c r="K481" s="39">
        <v>0</v>
      </c>
      <c r="L481" s="39">
        <v>0</v>
      </c>
      <c r="M481" s="39"/>
      <c r="N481" s="39">
        <v>29</v>
      </c>
      <c r="O481" s="39"/>
      <c r="P481" s="39"/>
      <c r="Q481" s="39"/>
      <c r="R481" s="39">
        <v>0</v>
      </c>
      <c r="S481" s="39">
        <v>5</v>
      </c>
      <c r="T481" s="39">
        <v>2</v>
      </c>
      <c r="U481" s="39">
        <v>0</v>
      </c>
      <c r="V481" s="39">
        <v>0</v>
      </c>
      <c r="W481" s="39"/>
      <c r="X481" s="39">
        <v>6</v>
      </c>
      <c r="Y481" s="39">
        <v>1</v>
      </c>
      <c r="Z481" s="39">
        <v>2</v>
      </c>
      <c r="AA481" s="39">
        <v>22</v>
      </c>
      <c r="AB481" s="39">
        <v>0</v>
      </c>
      <c r="AC481" s="39">
        <v>0</v>
      </c>
      <c r="AD481" s="39">
        <v>0</v>
      </c>
      <c r="AE481" s="39"/>
      <c r="AF481" s="39">
        <v>38</v>
      </c>
      <c r="AG481" s="39"/>
      <c r="AH481" s="39"/>
      <c r="AI481" s="39"/>
      <c r="AJ481" s="39">
        <v>11</v>
      </c>
      <c r="AK481" s="39"/>
      <c r="AL481" s="39"/>
      <c r="AM481" s="39"/>
      <c r="AN481" s="39">
        <v>0</v>
      </c>
      <c r="AO481" s="39"/>
      <c r="AP481" s="39">
        <v>0</v>
      </c>
      <c r="AQ481" s="40"/>
      <c r="AR481" s="40"/>
      <c r="AS481" s="40"/>
    </row>
    <row r="482" spans="1:45" ht="20.100000000000001" customHeight="1" x14ac:dyDescent="0.2"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40"/>
      <c r="AR482" s="40"/>
      <c r="AS482" s="40"/>
    </row>
    <row r="483" spans="1:45" s="1" customFormat="1" ht="20.100000000000001" customHeight="1" x14ac:dyDescent="0.25">
      <c r="A483" s="3"/>
      <c r="B483" s="6"/>
      <c r="C483" s="51" t="s">
        <v>159</v>
      </c>
      <c r="D483" s="52"/>
      <c r="E483" s="5"/>
      <c r="F483" s="53">
        <v>223</v>
      </c>
      <c r="G483" s="54"/>
      <c r="H483" s="54"/>
      <c r="I483" s="54"/>
      <c r="J483" s="53">
        <v>601</v>
      </c>
      <c r="K483" s="53">
        <v>14</v>
      </c>
      <c r="L483" s="53">
        <v>9</v>
      </c>
      <c r="M483" s="54"/>
      <c r="N483" s="53">
        <v>624</v>
      </c>
      <c r="O483" s="54"/>
      <c r="P483" s="54"/>
      <c r="Q483" s="54"/>
      <c r="R483" s="53">
        <v>1</v>
      </c>
      <c r="S483" s="53">
        <v>20</v>
      </c>
      <c r="T483" s="53">
        <v>168</v>
      </c>
      <c r="U483" s="53">
        <v>24</v>
      </c>
      <c r="V483" s="53">
        <v>32</v>
      </c>
      <c r="W483" s="54"/>
      <c r="X483" s="53">
        <v>94</v>
      </c>
      <c r="Y483" s="53">
        <v>8</v>
      </c>
      <c r="Z483" s="53">
        <v>29</v>
      </c>
      <c r="AA483" s="53">
        <v>127</v>
      </c>
      <c r="AB483" s="53">
        <v>0</v>
      </c>
      <c r="AC483" s="53">
        <v>0</v>
      </c>
      <c r="AD483" s="53">
        <v>45</v>
      </c>
      <c r="AE483" s="54"/>
      <c r="AF483" s="53">
        <v>548</v>
      </c>
      <c r="AG483" s="54"/>
      <c r="AH483" s="54"/>
      <c r="AI483" s="54"/>
      <c r="AJ483" s="53">
        <v>299</v>
      </c>
      <c r="AK483" s="54"/>
      <c r="AL483" s="54"/>
      <c r="AM483" s="54"/>
      <c r="AN483" s="53">
        <v>0</v>
      </c>
      <c r="AO483" s="54"/>
      <c r="AP483" s="53">
        <v>0</v>
      </c>
      <c r="AQ483" s="40"/>
      <c r="AR483" s="40"/>
      <c r="AS483" s="40"/>
    </row>
    <row r="484" spans="1:45" s="1" customFormat="1" ht="20.100000000000001" customHeight="1" x14ac:dyDescent="0.2">
      <c r="A484" s="3"/>
      <c r="B484" s="6"/>
      <c r="C484" s="3"/>
      <c r="D484" s="3"/>
      <c r="E484" s="5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</row>
    <row r="485" spans="1:45" s="1" customFormat="1" ht="20.100000000000001" customHeight="1" x14ac:dyDescent="0.25">
      <c r="A485" s="3"/>
      <c r="B485" s="57" t="s">
        <v>260</v>
      </c>
      <c r="C485" s="58"/>
      <c r="D485" s="58"/>
      <c r="E485" s="5"/>
      <c r="F485" s="59">
        <v>374</v>
      </c>
      <c r="G485" s="54"/>
      <c r="H485" s="54"/>
      <c r="I485" s="54"/>
      <c r="J485" s="59">
        <v>857</v>
      </c>
      <c r="K485" s="59">
        <v>21</v>
      </c>
      <c r="L485" s="59">
        <v>17</v>
      </c>
      <c r="M485" s="54"/>
      <c r="N485" s="59">
        <v>895</v>
      </c>
      <c r="O485" s="54"/>
      <c r="P485" s="54"/>
      <c r="Q485" s="54"/>
      <c r="R485" s="59">
        <v>1</v>
      </c>
      <c r="S485" s="59">
        <v>36</v>
      </c>
      <c r="T485" s="59">
        <v>293</v>
      </c>
      <c r="U485" s="59">
        <v>25</v>
      </c>
      <c r="V485" s="59">
        <v>40</v>
      </c>
      <c r="W485" s="54"/>
      <c r="X485" s="59">
        <v>141</v>
      </c>
      <c r="Y485" s="59">
        <v>10</v>
      </c>
      <c r="Z485" s="59">
        <v>36</v>
      </c>
      <c r="AA485" s="59">
        <v>188</v>
      </c>
      <c r="AB485" s="59">
        <v>0</v>
      </c>
      <c r="AC485" s="59">
        <v>0</v>
      </c>
      <c r="AD485" s="59">
        <v>67</v>
      </c>
      <c r="AE485" s="54"/>
      <c r="AF485" s="59">
        <v>837</v>
      </c>
      <c r="AG485" s="54"/>
      <c r="AH485" s="54"/>
      <c r="AI485" s="54"/>
      <c r="AJ485" s="59">
        <v>432</v>
      </c>
      <c r="AK485" s="54"/>
      <c r="AL485" s="54"/>
      <c r="AM485" s="54"/>
      <c r="AN485" s="59">
        <v>0</v>
      </c>
      <c r="AO485" s="54"/>
      <c r="AP485" s="59">
        <v>0</v>
      </c>
      <c r="AQ485" s="40"/>
      <c r="AR485" s="40"/>
      <c r="AS485" s="40"/>
    </row>
    <row r="486" spans="1:45" ht="20.100000000000001" customHeight="1" x14ac:dyDescent="0.2"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40"/>
      <c r="AR486" s="40"/>
      <c r="AS486" s="40"/>
    </row>
    <row r="487" spans="1:45" ht="20.100000000000001" customHeight="1" x14ac:dyDescent="0.2">
      <c r="B487" s="6" t="s">
        <v>261</v>
      </c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40"/>
      <c r="AR487" s="40"/>
      <c r="AS487" s="40"/>
    </row>
    <row r="488" spans="1:45" ht="20.100000000000001" customHeight="1" x14ac:dyDescent="0.2">
      <c r="C488" s="3" t="s">
        <v>154</v>
      </c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40"/>
      <c r="AR488" s="40"/>
      <c r="AS488" s="40"/>
    </row>
    <row r="489" spans="1:45" ht="20.100000000000001" customHeight="1" x14ac:dyDescent="0.2">
      <c r="D489" s="2" t="s">
        <v>96</v>
      </c>
      <c r="F489" s="39">
        <v>10</v>
      </c>
      <c r="G489" s="39"/>
      <c r="H489" s="39"/>
      <c r="I489" s="39"/>
      <c r="J489" s="39">
        <v>27</v>
      </c>
      <c r="K489" s="39">
        <v>2</v>
      </c>
      <c r="L489" s="39">
        <v>0</v>
      </c>
      <c r="M489" s="39"/>
      <c r="N489" s="39">
        <v>29</v>
      </c>
      <c r="O489" s="39"/>
      <c r="P489" s="39"/>
      <c r="Q489" s="39"/>
      <c r="R489" s="39">
        <v>0</v>
      </c>
      <c r="S489" s="39">
        <v>1</v>
      </c>
      <c r="T489" s="39">
        <v>25</v>
      </c>
      <c r="U489" s="39">
        <v>0</v>
      </c>
      <c r="V489" s="39">
        <v>0</v>
      </c>
      <c r="W489" s="39"/>
      <c r="X489" s="39">
        <v>3</v>
      </c>
      <c r="Y489" s="39">
        <v>0</v>
      </c>
      <c r="Z489" s="39">
        <v>0</v>
      </c>
      <c r="AA489" s="39">
        <v>5</v>
      </c>
      <c r="AB489" s="39">
        <v>0</v>
      </c>
      <c r="AC489" s="39">
        <v>0</v>
      </c>
      <c r="AD489" s="39">
        <v>1</v>
      </c>
      <c r="AE489" s="39"/>
      <c r="AF489" s="39">
        <v>35</v>
      </c>
      <c r="AG489" s="39"/>
      <c r="AH489" s="39"/>
      <c r="AI489" s="39"/>
      <c r="AJ489" s="39">
        <v>4</v>
      </c>
      <c r="AK489" s="39"/>
      <c r="AL489" s="39"/>
      <c r="AM489" s="39"/>
      <c r="AN489" s="39">
        <v>0</v>
      </c>
      <c r="AO489" s="39"/>
      <c r="AP489" s="39">
        <v>0</v>
      </c>
      <c r="AQ489" s="40"/>
      <c r="AR489" s="40"/>
      <c r="AS489" s="40"/>
    </row>
    <row r="490" spans="1:45" ht="19.5" customHeight="1" x14ac:dyDescent="0.2">
      <c r="D490" s="47" t="s">
        <v>97</v>
      </c>
      <c r="F490" s="48">
        <v>9</v>
      </c>
      <c r="G490" s="49"/>
      <c r="H490" s="49"/>
      <c r="I490" s="49"/>
      <c r="J490" s="48">
        <v>32</v>
      </c>
      <c r="K490" s="48">
        <v>0</v>
      </c>
      <c r="L490" s="48">
        <v>0</v>
      </c>
      <c r="M490" s="49"/>
      <c r="N490" s="48">
        <v>32</v>
      </c>
      <c r="O490" s="49"/>
      <c r="P490" s="49"/>
      <c r="Q490" s="49"/>
      <c r="R490" s="48">
        <v>0</v>
      </c>
      <c r="S490" s="48">
        <v>2</v>
      </c>
      <c r="T490" s="48">
        <v>19</v>
      </c>
      <c r="U490" s="48">
        <v>1</v>
      </c>
      <c r="V490" s="48">
        <v>2</v>
      </c>
      <c r="W490" s="49"/>
      <c r="X490" s="48">
        <v>0</v>
      </c>
      <c r="Y490" s="48">
        <v>0</v>
      </c>
      <c r="Z490" s="48">
        <v>2</v>
      </c>
      <c r="AA490" s="48">
        <v>8</v>
      </c>
      <c r="AB490" s="48">
        <v>0</v>
      </c>
      <c r="AC490" s="48">
        <v>0</v>
      </c>
      <c r="AD490" s="48">
        <v>1</v>
      </c>
      <c r="AE490" s="49"/>
      <c r="AF490" s="48">
        <v>35</v>
      </c>
      <c r="AG490" s="49"/>
      <c r="AH490" s="49"/>
      <c r="AI490" s="49"/>
      <c r="AJ490" s="48">
        <v>6</v>
      </c>
      <c r="AK490" s="49"/>
      <c r="AL490" s="49"/>
      <c r="AM490" s="49"/>
      <c r="AN490" s="48">
        <v>0</v>
      </c>
      <c r="AO490" s="49"/>
      <c r="AP490" s="48">
        <v>0</v>
      </c>
      <c r="AQ490" s="40"/>
      <c r="AR490" s="40"/>
      <c r="AS490" s="40"/>
    </row>
    <row r="491" spans="1:45" ht="20.100000000000001" customHeight="1" x14ac:dyDescent="0.2">
      <c r="B491" s="5"/>
      <c r="D491" s="2" t="s">
        <v>113</v>
      </c>
      <c r="F491" s="39">
        <v>12</v>
      </c>
      <c r="G491" s="39"/>
      <c r="H491" s="39"/>
      <c r="I491" s="39"/>
      <c r="J491" s="39">
        <v>33</v>
      </c>
      <c r="K491" s="39">
        <v>1</v>
      </c>
      <c r="L491" s="39">
        <v>1</v>
      </c>
      <c r="M491" s="39"/>
      <c r="N491" s="39">
        <v>35</v>
      </c>
      <c r="O491" s="39"/>
      <c r="P491" s="39"/>
      <c r="Q491" s="39"/>
      <c r="R491" s="39">
        <v>0</v>
      </c>
      <c r="S491" s="39">
        <v>5</v>
      </c>
      <c r="T491" s="39">
        <v>16</v>
      </c>
      <c r="U491" s="39">
        <v>1</v>
      </c>
      <c r="V491" s="39">
        <v>0</v>
      </c>
      <c r="W491" s="39"/>
      <c r="X491" s="39">
        <v>5</v>
      </c>
      <c r="Y491" s="39">
        <v>1</v>
      </c>
      <c r="Z491" s="39">
        <v>2</v>
      </c>
      <c r="AA491" s="39">
        <v>6</v>
      </c>
      <c r="AB491" s="39">
        <v>0</v>
      </c>
      <c r="AC491" s="39">
        <v>0</v>
      </c>
      <c r="AD491" s="39">
        <v>2</v>
      </c>
      <c r="AE491" s="39"/>
      <c r="AF491" s="39">
        <v>38</v>
      </c>
      <c r="AG491" s="39"/>
      <c r="AH491" s="39"/>
      <c r="AI491" s="39"/>
      <c r="AJ491" s="39">
        <v>9</v>
      </c>
      <c r="AK491" s="39"/>
      <c r="AL491" s="39"/>
      <c r="AM491" s="39"/>
      <c r="AN491" s="39">
        <v>0</v>
      </c>
      <c r="AO491" s="39"/>
      <c r="AP491" s="39">
        <v>0</v>
      </c>
      <c r="AQ491" s="40"/>
      <c r="AR491" s="40"/>
      <c r="AS491" s="40"/>
    </row>
    <row r="492" spans="1:45" ht="19.5" customHeight="1" x14ac:dyDescent="0.2">
      <c r="D492" s="47" t="s">
        <v>136</v>
      </c>
      <c r="F492" s="48">
        <v>13</v>
      </c>
      <c r="G492" s="49"/>
      <c r="H492" s="49"/>
      <c r="I492" s="49"/>
      <c r="J492" s="48">
        <v>29</v>
      </c>
      <c r="K492" s="48">
        <v>2</v>
      </c>
      <c r="L492" s="48">
        <v>0</v>
      </c>
      <c r="M492" s="49"/>
      <c r="N492" s="48">
        <v>31</v>
      </c>
      <c r="O492" s="49"/>
      <c r="P492" s="49"/>
      <c r="Q492" s="49"/>
      <c r="R492" s="48">
        <v>0</v>
      </c>
      <c r="S492" s="48">
        <v>5</v>
      </c>
      <c r="T492" s="48">
        <v>12</v>
      </c>
      <c r="U492" s="48">
        <v>1</v>
      </c>
      <c r="V492" s="48">
        <v>0</v>
      </c>
      <c r="W492" s="49"/>
      <c r="X492" s="48">
        <v>2</v>
      </c>
      <c r="Y492" s="48">
        <v>0</v>
      </c>
      <c r="Z492" s="48">
        <v>1</v>
      </c>
      <c r="AA492" s="48">
        <v>5</v>
      </c>
      <c r="AB492" s="48">
        <v>0</v>
      </c>
      <c r="AC492" s="48">
        <v>0</v>
      </c>
      <c r="AD492" s="48">
        <v>2</v>
      </c>
      <c r="AE492" s="49"/>
      <c r="AF492" s="48">
        <v>28</v>
      </c>
      <c r="AG492" s="49"/>
      <c r="AH492" s="49"/>
      <c r="AI492" s="49"/>
      <c r="AJ492" s="48">
        <v>16</v>
      </c>
      <c r="AK492" s="49"/>
      <c r="AL492" s="49"/>
      <c r="AM492" s="49"/>
      <c r="AN492" s="48">
        <v>0</v>
      </c>
      <c r="AO492" s="49"/>
      <c r="AP492" s="48">
        <v>0</v>
      </c>
      <c r="AQ492" s="40"/>
      <c r="AR492" s="40"/>
      <c r="AS492" s="40"/>
    </row>
    <row r="493" spans="1:45" ht="20.100000000000001" customHeight="1" x14ac:dyDescent="0.2">
      <c r="D493" s="2" t="s">
        <v>114</v>
      </c>
      <c r="F493" s="39">
        <v>5</v>
      </c>
      <c r="G493" s="39"/>
      <c r="H493" s="39"/>
      <c r="I493" s="39"/>
      <c r="J493" s="39">
        <v>22</v>
      </c>
      <c r="K493" s="39">
        <v>0</v>
      </c>
      <c r="L493" s="39">
        <v>1</v>
      </c>
      <c r="M493" s="39"/>
      <c r="N493" s="39">
        <v>23</v>
      </c>
      <c r="O493" s="39"/>
      <c r="P493" s="39"/>
      <c r="Q493" s="39"/>
      <c r="R493" s="39">
        <v>0</v>
      </c>
      <c r="S493" s="39">
        <v>10</v>
      </c>
      <c r="T493" s="39">
        <v>8</v>
      </c>
      <c r="U493" s="39">
        <v>5</v>
      </c>
      <c r="V493" s="39">
        <v>0</v>
      </c>
      <c r="W493" s="39"/>
      <c r="X493" s="39">
        <v>1</v>
      </c>
      <c r="Y493" s="39">
        <v>0</v>
      </c>
      <c r="Z493" s="39">
        <v>1</v>
      </c>
      <c r="AA493" s="39">
        <v>2</v>
      </c>
      <c r="AB493" s="39">
        <v>0</v>
      </c>
      <c r="AC493" s="39">
        <v>0</v>
      </c>
      <c r="AD493" s="39">
        <v>0</v>
      </c>
      <c r="AE493" s="39"/>
      <c r="AF493" s="39">
        <v>27</v>
      </c>
      <c r="AG493" s="39"/>
      <c r="AH493" s="39"/>
      <c r="AI493" s="39"/>
      <c r="AJ493" s="39">
        <v>1</v>
      </c>
      <c r="AK493" s="39"/>
      <c r="AL493" s="39"/>
      <c r="AM493" s="39"/>
      <c r="AN493" s="39">
        <v>0</v>
      </c>
      <c r="AO493" s="39"/>
      <c r="AP493" s="39">
        <v>0</v>
      </c>
      <c r="AQ493" s="40"/>
      <c r="AR493" s="40"/>
      <c r="AS493" s="40"/>
    </row>
    <row r="494" spans="1:45" ht="19.5" customHeight="1" x14ac:dyDescent="0.2">
      <c r="D494" s="47" t="s">
        <v>115</v>
      </c>
      <c r="F494" s="48">
        <v>3</v>
      </c>
      <c r="G494" s="49"/>
      <c r="H494" s="49"/>
      <c r="I494" s="49"/>
      <c r="J494" s="48">
        <v>22</v>
      </c>
      <c r="K494" s="48">
        <v>0</v>
      </c>
      <c r="L494" s="48">
        <v>0</v>
      </c>
      <c r="M494" s="49"/>
      <c r="N494" s="48">
        <v>22</v>
      </c>
      <c r="O494" s="49"/>
      <c r="P494" s="49"/>
      <c r="Q494" s="49"/>
      <c r="R494" s="48">
        <v>0</v>
      </c>
      <c r="S494" s="48">
        <v>9</v>
      </c>
      <c r="T494" s="48">
        <v>6</v>
      </c>
      <c r="U494" s="48">
        <v>0</v>
      </c>
      <c r="V494" s="48">
        <v>2</v>
      </c>
      <c r="W494" s="49"/>
      <c r="X494" s="48">
        <v>1</v>
      </c>
      <c r="Y494" s="48">
        <v>0</v>
      </c>
      <c r="Z494" s="48">
        <v>0</v>
      </c>
      <c r="AA494" s="48">
        <v>3</v>
      </c>
      <c r="AB494" s="48">
        <v>0</v>
      </c>
      <c r="AC494" s="48">
        <v>0</v>
      </c>
      <c r="AD494" s="48">
        <v>1</v>
      </c>
      <c r="AE494" s="49"/>
      <c r="AF494" s="48">
        <v>22</v>
      </c>
      <c r="AG494" s="49"/>
      <c r="AH494" s="49"/>
      <c r="AI494" s="49"/>
      <c r="AJ494" s="48">
        <v>3</v>
      </c>
      <c r="AK494" s="49"/>
      <c r="AL494" s="49"/>
      <c r="AM494" s="49"/>
      <c r="AN494" s="48">
        <v>0</v>
      </c>
      <c r="AO494" s="49"/>
      <c r="AP494" s="48">
        <v>0</v>
      </c>
      <c r="AQ494" s="40"/>
      <c r="AR494" s="40"/>
      <c r="AS494" s="40"/>
    </row>
    <row r="495" spans="1:45" ht="20.100000000000001" customHeight="1" x14ac:dyDescent="0.2">
      <c r="D495" s="2" t="s">
        <v>102</v>
      </c>
      <c r="F495" s="39">
        <v>7</v>
      </c>
      <c r="G495" s="39"/>
      <c r="H495" s="39"/>
      <c r="I495" s="39"/>
      <c r="J495" s="39">
        <v>30</v>
      </c>
      <c r="K495" s="39">
        <v>2</v>
      </c>
      <c r="L495" s="39">
        <v>0</v>
      </c>
      <c r="M495" s="39"/>
      <c r="N495" s="39">
        <v>32</v>
      </c>
      <c r="O495" s="39"/>
      <c r="P495" s="39"/>
      <c r="Q495" s="39"/>
      <c r="R495" s="39">
        <v>0</v>
      </c>
      <c r="S495" s="39">
        <v>6</v>
      </c>
      <c r="T495" s="39">
        <v>16</v>
      </c>
      <c r="U495" s="39">
        <v>0</v>
      </c>
      <c r="V495" s="39">
        <v>0</v>
      </c>
      <c r="W495" s="39"/>
      <c r="X495" s="39">
        <v>1</v>
      </c>
      <c r="Y495" s="39">
        <v>0</v>
      </c>
      <c r="Z495" s="39">
        <v>1</v>
      </c>
      <c r="AA495" s="39">
        <v>1</v>
      </c>
      <c r="AB495" s="39">
        <v>0</v>
      </c>
      <c r="AC495" s="39">
        <v>0</v>
      </c>
      <c r="AD495" s="39">
        <v>2</v>
      </c>
      <c r="AE495" s="39"/>
      <c r="AF495" s="39">
        <v>27</v>
      </c>
      <c r="AG495" s="39"/>
      <c r="AH495" s="39"/>
      <c r="AI495" s="39"/>
      <c r="AJ495" s="39">
        <v>12</v>
      </c>
      <c r="AK495" s="39"/>
      <c r="AL495" s="39"/>
      <c r="AM495" s="39"/>
      <c r="AN495" s="39">
        <v>0</v>
      </c>
      <c r="AO495" s="39"/>
      <c r="AP495" s="39">
        <v>0</v>
      </c>
      <c r="AQ495" s="40"/>
      <c r="AR495" s="40"/>
      <c r="AS495" s="40"/>
    </row>
    <row r="496" spans="1:45" ht="19.5" customHeight="1" x14ac:dyDescent="0.2">
      <c r="D496" s="47" t="s">
        <v>103</v>
      </c>
      <c r="F496" s="48">
        <v>2</v>
      </c>
      <c r="G496" s="49"/>
      <c r="H496" s="49"/>
      <c r="I496" s="49"/>
      <c r="J496" s="48">
        <v>20</v>
      </c>
      <c r="K496" s="48">
        <v>1</v>
      </c>
      <c r="L496" s="48">
        <v>0</v>
      </c>
      <c r="M496" s="49"/>
      <c r="N496" s="48">
        <v>21</v>
      </c>
      <c r="O496" s="49"/>
      <c r="P496" s="49"/>
      <c r="Q496" s="49"/>
      <c r="R496" s="48">
        <v>0</v>
      </c>
      <c r="S496" s="48">
        <v>2</v>
      </c>
      <c r="T496" s="48">
        <v>18</v>
      </c>
      <c r="U496" s="48">
        <v>0</v>
      </c>
      <c r="V496" s="48">
        <v>0</v>
      </c>
      <c r="W496" s="49"/>
      <c r="X496" s="48">
        <v>2</v>
      </c>
      <c r="Y496" s="48">
        <v>0</v>
      </c>
      <c r="Z496" s="48">
        <v>1</v>
      </c>
      <c r="AA496" s="48">
        <v>0</v>
      </c>
      <c r="AB496" s="48">
        <v>0</v>
      </c>
      <c r="AC496" s="48">
        <v>0</v>
      </c>
      <c r="AD496" s="48">
        <v>0</v>
      </c>
      <c r="AE496" s="49"/>
      <c r="AF496" s="48">
        <v>23</v>
      </c>
      <c r="AG496" s="49"/>
      <c r="AH496" s="49"/>
      <c r="AI496" s="49"/>
      <c r="AJ496" s="48">
        <v>0</v>
      </c>
      <c r="AK496" s="49"/>
      <c r="AL496" s="49"/>
      <c r="AM496" s="49"/>
      <c r="AN496" s="48">
        <v>0</v>
      </c>
      <c r="AO496" s="49"/>
      <c r="AP496" s="48">
        <v>0</v>
      </c>
      <c r="AQ496" s="40"/>
      <c r="AR496" s="40"/>
      <c r="AS496" s="40"/>
    </row>
    <row r="497" spans="1:45" ht="20.100000000000001" customHeight="1" x14ac:dyDescent="0.2">
      <c r="B497" s="5"/>
      <c r="D497" s="2" t="s">
        <v>104</v>
      </c>
      <c r="F497" s="39">
        <v>19</v>
      </c>
      <c r="G497" s="39"/>
      <c r="H497" s="39"/>
      <c r="I497" s="39"/>
      <c r="J497" s="39">
        <v>33</v>
      </c>
      <c r="K497" s="39">
        <v>0</v>
      </c>
      <c r="L497" s="39">
        <v>0</v>
      </c>
      <c r="M497" s="39"/>
      <c r="N497" s="39">
        <v>33</v>
      </c>
      <c r="O497" s="39"/>
      <c r="P497" s="39"/>
      <c r="Q497" s="39"/>
      <c r="R497" s="39">
        <v>0</v>
      </c>
      <c r="S497" s="39">
        <v>6</v>
      </c>
      <c r="T497" s="39">
        <v>5</v>
      </c>
      <c r="U497" s="39">
        <v>0</v>
      </c>
      <c r="V497" s="39">
        <v>0</v>
      </c>
      <c r="W497" s="39"/>
      <c r="X497" s="39">
        <v>7</v>
      </c>
      <c r="Y497" s="39">
        <v>0</v>
      </c>
      <c r="Z497" s="39">
        <v>2</v>
      </c>
      <c r="AA497" s="39">
        <v>2</v>
      </c>
      <c r="AB497" s="39">
        <v>0</v>
      </c>
      <c r="AC497" s="39">
        <v>0</v>
      </c>
      <c r="AD497" s="39">
        <v>3</v>
      </c>
      <c r="AE497" s="39"/>
      <c r="AF497" s="39">
        <v>25</v>
      </c>
      <c r="AG497" s="39"/>
      <c r="AH497" s="39"/>
      <c r="AI497" s="39"/>
      <c r="AJ497" s="39">
        <v>27</v>
      </c>
      <c r="AK497" s="39"/>
      <c r="AL497" s="39"/>
      <c r="AM497" s="39"/>
      <c r="AN497" s="39">
        <v>0</v>
      </c>
      <c r="AO497" s="39"/>
      <c r="AP497" s="39">
        <v>0</v>
      </c>
      <c r="AQ497" s="40"/>
      <c r="AR497" s="40"/>
      <c r="AS497" s="40"/>
    </row>
    <row r="498" spans="1:45" ht="19.5" customHeight="1" x14ac:dyDescent="0.2">
      <c r="D498" s="47" t="s">
        <v>117</v>
      </c>
      <c r="F498" s="48">
        <v>14</v>
      </c>
      <c r="G498" s="49"/>
      <c r="H498" s="49"/>
      <c r="I498" s="49"/>
      <c r="J498" s="48">
        <v>35</v>
      </c>
      <c r="K498" s="48">
        <v>1</v>
      </c>
      <c r="L498" s="48">
        <v>0</v>
      </c>
      <c r="M498" s="49"/>
      <c r="N498" s="48">
        <v>36</v>
      </c>
      <c r="O498" s="49"/>
      <c r="P498" s="49"/>
      <c r="Q498" s="49"/>
      <c r="R498" s="48">
        <v>0</v>
      </c>
      <c r="S498" s="48">
        <v>3</v>
      </c>
      <c r="T498" s="48">
        <v>13</v>
      </c>
      <c r="U498" s="48">
        <v>1</v>
      </c>
      <c r="V498" s="48">
        <v>0</v>
      </c>
      <c r="W498" s="49"/>
      <c r="X498" s="48">
        <v>3</v>
      </c>
      <c r="Y498" s="48">
        <v>0</v>
      </c>
      <c r="Z498" s="48">
        <v>2</v>
      </c>
      <c r="AA498" s="48">
        <v>8</v>
      </c>
      <c r="AB498" s="48">
        <v>0</v>
      </c>
      <c r="AC498" s="48">
        <v>0</v>
      </c>
      <c r="AD498" s="48">
        <v>2</v>
      </c>
      <c r="AE498" s="49"/>
      <c r="AF498" s="48">
        <v>32</v>
      </c>
      <c r="AG498" s="49"/>
      <c r="AH498" s="49"/>
      <c r="AI498" s="49"/>
      <c r="AJ498" s="48">
        <v>18</v>
      </c>
      <c r="AK498" s="49"/>
      <c r="AL498" s="49"/>
      <c r="AM498" s="49"/>
      <c r="AN498" s="48">
        <v>0</v>
      </c>
      <c r="AO498" s="49"/>
      <c r="AP498" s="48">
        <v>0</v>
      </c>
      <c r="AQ498" s="40"/>
      <c r="AR498" s="40"/>
      <c r="AS498" s="40"/>
    </row>
    <row r="499" spans="1:45" ht="20.100000000000001" customHeight="1" x14ac:dyDescent="0.2">
      <c r="B499" s="5"/>
      <c r="D499" s="2" t="s">
        <v>156</v>
      </c>
      <c r="F499" s="39">
        <v>6</v>
      </c>
      <c r="G499" s="39"/>
      <c r="H499" s="39"/>
      <c r="I499" s="39"/>
      <c r="J499" s="39">
        <v>41</v>
      </c>
      <c r="K499" s="39">
        <v>2</v>
      </c>
      <c r="L499" s="39">
        <v>0</v>
      </c>
      <c r="M499" s="39"/>
      <c r="N499" s="39">
        <v>43</v>
      </c>
      <c r="O499" s="39"/>
      <c r="P499" s="39"/>
      <c r="Q499" s="39"/>
      <c r="R499" s="39">
        <v>0</v>
      </c>
      <c r="S499" s="39">
        <v>5</v>
      </c>
      <c r="T499" s="39">
        <v>18</v>
      </c>
      <c r="U499" s="39">
        <v>1</v>
      </c>
      <c r="V499" s="39">
        <v>1</v>
      </c>
      <c r="W499" s="39"/>
      <c r="X499" s="39">
        <v>5</v>
      </c>
      <c r="Y499" s="39">
        <v>0</v>
      </c>
      <c r="Z499" s="39">
        <v>0</v>
      </c>
      <c r="AA499" s="39">
        <v>1</v>
      </c>
      <c r="AB499" s="39">
        <v>0</v>
      </c>
      <c r="AC499" s="39">
        <v>0</v>
      </c>
      <c r="AD499" s="39">
        <v>2</v>
      </c>
      <c r="AE499" s="39"/>
      <c r="AF499" s="39">
        <v>33</v>
      </c>
      <c r="AG499" s="39"/>
      <c r="AH499" s="39"/>
      <c r="AI499" s="39"/>
      <c r="AJ499" s="39">
        <v>16</v>
      </c>
      <c r="AK499" s="39"/>
      <c r="AL499" s="39"/>
      <c r="AM499" s="39"/>
      <c r="AN499" s="39">
        <v>0</v>
      </c>
      <c r="AO499" s="39"/>
      <c r="AP499" s="39">
        <v>0</v>
      </c>
      <c r="AQ499" s="40"/>
      <c r="AR499" s="40"/>
      <c r="AS499" s="40"/>
    </row>
    <row r="500" spans="1:45" ht="20.100000000000001" customHeight="1" x14ac:dyDescent="0.2">
      <c r="B500" s="5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40"/>
      <c r="AR500" s="40"/>
      <c r="AS500" s="40"/>
    </row>
    <row r="501" spans="1:45" s="1" customFormat="1" ht="20.100000000000001" customHeight="1" x14ac:dyDescent="0.25">
      <c r="A501" s="3"/>
      <c r="B501" s="6"/>
      <c r="C501" s="51" t="s">
        <v>159</v>
      </c>
      <c r="D501" s="52"/>
      <c r="E501" s="5"/>
      <c r="F501" s="53">
        <v>100</v>
      </c>
      <c r="G501" s="54"/>
      <c r="H501" s="54"/>
      <c r="I501" s="54"/>
      <c r="J501" s="53">
        <v>324</v>
      </c>
      <c r="K501" s="53">
        <v>11</v>
      </c>
      <c r="L501" s="53">
        <v>2</v>
      </c>
      <c r="M501" s="54"/>
      <c r="N501" s="53">
        <v>337</v>
      </c>
      <c r="O501" s="54"/>
      <c r="P501" s="54"/>
      <c r="Q501" s="54"/>
      <c r="R501" s="53">
        <v>0</v>
      </c>
      <c r="S501" s="53">
        <v>54</v>
      </c>
      <c r="T501" s="53">
        <v>156</v>
      </c>
      <c r="U501" s="53">
        <v>10</v>
      </c>
      <c r="V501" s="53">
        <v>5</v>
      </c>
      <c r="W501" s="54"/>
      <c r="X501" s="53">
        <v>30</v>
      </c>
      <c r="Y501" s="53">
        <v>1</v>
      </c>
      <c r="Z501" s="53">
        <v>12</v>
      </c>
      <c r="AA501" s="53">
        <v>41</v>
      </c>
      <c r="AB501" s="53">
        <v>0</v>
      </c>
      <c r="AC501" s="53">
        <v>0</v>
      </c>
      <c r="AD501" s="53">
        <v>16</v>
      </c>
      <c r="AE501" s="54"/>
      <c r="AF501" s="53">
        <v>325</v>
      </c>
      <c r="AG501" s="54"/>
      <c r="AH501" s="54"/>
      <c r="AI501" s="54"/>
      <c r="AJ501" s="53">
        <v>112</v>
      </c>
      <c r="AK501" s="54"/>
      <c r="AL501" s="54"/>
      <c r="AM501" s="54"/>
      <c r="AN501" s="53">
        <v>0</v>
      </c>
      <c r="AO501" s="54"/>
      <c r="AP501" s="53">
        <v>0</v>
      </c>
      <c r="AQ501" s="40"/>
      <c r="AR501" s="40"/>
      <c r="AS501" s="40"/>
    </row>
    <row r="502" spans="1:45" s="1" customFormat="1" ht="20.100000000000001" customHeight="1" x14ac:dyDescent="0.2">
      <c r="A502" s="3"/>
      <c r="B502" s="6"/>
      <c r="C502" s="3"/>
      <c r="D502" s="3"/>
      <c r="E502" s="5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</row>
    <row r="503" spans="1:45" s="1" customFormat="1" ht="20.100000000000001" customHeight="1" x14ac:dyDescent="0.25">
      <c r="A503" s="3"/>
      <c r="B503" s="57" t="s">
        <v>262</v>
      </c>
      <c r="C503" s="58"/>
      <c r="D503" s="58"/>
      <c r="E503" s="5"/>
      <c r="F503" s="59">
        <v>100</v>
      </c>
      <c r="G503" s="54"/>
      <c r="H503" s="54"/>
      <c r="I503" s="54"/>
      <c r="J503" s="59">
        <v>324</v>
      </c>
      <c r="K503" s="59">
        <v>11</v>
      </c>
      <c r="L503" s="59">
        <v>2</v>
      </c>
      <c r="M503" s="54"/>
      <c r="N503" s="59">
        <v>337</v>
      </c>
      <c r="O503" s="54"/>
      <c r="P503" s="54"/>
      <c r="Q503" s="54"/>
      <c r="R503" s="59">
        <v>0</v>
      </c>
      <c r="S503" s="59">
        <v>54</v>
      </c>
      <c r="T503" s="59">
        <v>156</v>
      </c>
      <c r="U503" s="59">
        <v>10</v>
      </c>
      <c r="V503" s="59">
        <v>5</v>
      </c>
      <c r="W503" s="54"/>
      <c r="X503" s="59">
        <v>30</v>
      </c>
      <c r="Y503" s="59">
        <v>1</v>
      </c>
      <c r="Z503" s="59">
        <v>12</v>
      </c>
      <c r="AA503" s="59">
        <v>41</v>
      </c>
      <c r="AB503" s="59">
        <v>0</v>
      </c>
      <c r="AC503" s="59">
        <v>0</v>
      </c>
      <c r="AD503" s="59">
        <v>16</v>
      </c>
      <c r="AE503" s="54"/>
      <c r="AF503" s="59">
        <v>325</v>
      </c>
      <c r="AG503" s="54"/>
      <c r="AH503" s="54"/>
      <c r="AI503" s="54"/>
      <c r="AJ503" s="59">
        <v>112</v>
      </c>
      <c r="AK503" s="54"/>
      <c r="AL503" s="54"/>
      <c r="AM503" s="54"/>
      <c r="AN503" s="59">
        <v>0</v>
      </c>
      <c r="AO503" s="54"/>
      <c r="AP503" s="59">
        <v>0</v>
      </c>
      <c r="AQ503" s="40"/>
      <c r="AR503" s="40"/>
      <c r="AS503" s="40"/>
    </row>
    <row r="504" spans="1:45" ht="20.100000000000001" customHeight="1" x14ac:dyDescent="0.2"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40"/>
      <c r="AR504" s="40"/>
      <c r="AS504" s="40"/>
    </row>
    <row r="505" spans="1:45" ht="20.100000000000001" customHeight="1" x14ac:dyDescent="0.2">
      <c r="B505" s="6" t="s">
        <v>263</v>
      </c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40"/>
      <c r="AR505" s="40"/>
      <c r="AS505" s="40"/>
    </row>
    <row r="506" spans="1:45" ht="20.100000000000001" customHeight="1" x14ac:dyDescent="0.2">
      <c r="C506" s="3" t="s">
        <v>154</v>
      </c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40"/>
      <c r="AR506" s="40"/>
      <c r="AS506" s="40"/>
    </row>
    <row r="507" spans="1:45" ht="20.100000000000001" customHeight="1" x14ac:dyDescent="0.2">
      <c r="D507" s="2" t="s">
        <v>122</v>
      </c>
      <c r="F507" s="39">
        <v>77</v>
      </c>
      <c r="G507" s="39"/>
      <c r="H507" s="39"/>
      <c r="I507" s="39"/>
      <c r="J507" s="39">
        <v>87</v>
      </c>
      <c r="K507" s="39">
        <v>6</v>
      </c>
      <c r="L507" s="39">
        <v>3</v>
      </c>
      <c r="M507" s="39"/>
      <c r="N507" s="39">
        <v>96</v>
      </c>
      <c r="O507" s="39"/>
      <c r="P507" s="39"/>
      <c r="Q507" s="39"/>
      <c r="R507" s="39">
        <v>0</v>
      </c>
      <c r="S507" s="39">
        <v>8</v>
      </c>
      <c r="T507" s="39">
        <v>11</v>
      </c>
      <c r="U507" s="39">
        <v>0</v>
      </c>
      <c r="V507" s="39">
        <v>4</v>
      </c>
      <c r="W507" s="39"/>
      <c r="X507" s="39">
        <v>18</v>
      </c>
      <c r="Y507" s="39">
        <v>0</v>
      </c>
      <c r="Z507" s="39">
        <v>10</v>
      </c>
      <c r="AA507" s="39">
        <v>60</v>
      </c>
      <c r="AB507" s="39">
        <v>0</v>
      </c>
      <c r="AC507" s="39">
        <v>0</v>
      </c>
      <c r="AD507" s="39">
        <v>14</v>
      </c>
      <c r="AE507" s="39"/>
      <c r="AF507" s="39">
        <v>125</v>
      </c>
      <c r="AG507" s="39"/>
      <c r="AH507" s="39"/>
      <c r="AI507" s="39"/>
      <c r="AJ507" s="39">
        <v>48</v>
      </c>
      <c r="AK507" s="39"/>
      <c r="AL507" s="39"/>
      <c r="AM507" s="39"/>
      <c r="AN507" s="39">
        <v>0</v>
      </c>
      <c r="AO507" s="39"/>
      <c r="AP507" s="39">
        <v>0</v>
      </c>
      <c r="AQ507" s="40"/>
      <c r="AR507" s="40"/>
      <c r="AS507" s="40"/>
    </row>
    <row r="508" spans="1:45" ht="19.5" customHeight="1" x14ac:dyDescent="0.2">
      <c r="D508" s="47" t="s">
        <v>97</v>
      </c>
      <c r="F508" s="48">
        <v>44</v>
      </c>
      <c r="G508" s="49"/>
      <c r="H508" s="49"/>
      <c r="I508" s="49"/>
      <c r="J508" s="48">
        <v>87</v>
      </c>
      <c r="K508" s="48">
        <v>3</v>
      </c>
      <c r="L508" s="48">
        <v>3</v>
      </c>
      <c r="M508" s="49"/>
      <c r="N508" s="48">
        <v>93</v>
      </c>
      <c r="O508" s="49"/>
      <c r="P508" s="49"/>
      <c r="Q508" s="49"/>
      <c r="R508" s="48">
        <v>0</v>
      </c>
      <c r="S508" s="48">
        <v>7</v>
      </c>
      <c r="T508" s="48">
        <v>22</v>
      </c>
      <c r="U508" s="48">
        <v>0</v>
      </c>
      <c r="V508" s="48">
        <v>5</v>
      </c>
      <c r="W508" s="49"/>
      <c r="X508" s="48">
        <v>19</v>
      </c>
      <c r="Y508" s="48">
        <v>1</v>
      </c>
      <c r="Z508" s="48">
        <v>5</v>
      </c>
      <c r="AA508" s="48">
        <v>21</v>
      </c>
      <c r="AB508" s="48">
        <v>0</v>
      </c>
      <c r="AC508" s="48">
        <v>0</v>
      </c>
      <c r="AD508" s="48">
        <v>17</v>
      </c>
      <c r="AE508" s="49"/>
      <c r="AF508" s="48">
        <v>97</v>
      </c>
      <c r="AG508" s="49"/>
      <c r="AH508" s="49"/>
      <c r="AI508" s="49"/>
      <c r="AJ508" s="48">
        <v>40</v>
      </c>
      <c r="AK508" s="49"/>
      <c r="AL508" s="49"/>
      <c r="AM508" s="49"/>
      <c r="AN508" s="48">
        <v>0</v>
      </c>
      <c r="AO508" s="49"/>
      <c r="AP508" s="48">
        <v>0</v>
      </c>
      <c r="AQ508" s="40"/>
      <c r="AR508" s="40"/>
      <c r="AS508" s="40"/>
    </row>
    <row r="509" spans="1:45" ht="20.100000000000001" customHeight="1" x14ac:dyDescent="0.2">
      <c r="D509" s="2" t="s">
        <v>98</v>
      </c>
      <c r="F509" s="39">
        <v>53</v>
      </c>
      <c r="G509" s="39"/>
      <c r="H509" s="39"/>
      <c r="I509" s="39"/>
      <c r="J509" s="39">
        <v>91</v>
      </c>
      <c r="K509" s="39">
        <v>4</v>
      </c>
      <c r="L509" s="39">
        <v>1</v>
      </c>
      <c r="M509" s="39"/>
      <c r="N509" s="39">
        <v>96</v>
      </c>
      <c r="O509" s="39"/>
      <c r="P509" s="39"/>
      <c r="Q509" s="39"/>
      <c r="R509" s="39">
        <v>0</v>
      </c>
      <c r="S509" s="39">
        <v>2</v>
      </c>
      <c r="T509" s="39">
        <v>12</v>
      </c>
      <c r="U509" s="39">
        <v>2</v>
      </c>
      <c r="V509" s="39">
        <v>2</v>
      </c>
      <c r="W509" s="39"/>
      <c r="X509" s="39">
        <v>9</v>
      </c>
      <c r="Y509" s="39">
        <v>1</v>
      </c>
      <c r="Z509" s="39">
        <v>10</v>
      </c>
      <c r="AA509" s="39">
        <v>44</v>
      </c>
      <c r="AB509" s="39">
        <v>0</v>
      </c>
      <c r="AC509" s="39">
        <v>0</v>
      </c>
      <c r="AD509" s="39">
        <v>4</v>
      </c>
      <c r="AE509" s="39"/>
      <c r="AF509" s="39">
        <v>86</v>
      </c>
      <c r="AG509" s="39"/>
      <c r="AH509" s="39"/>
      <c r="AI509" s="39"/>
      <c r="AJ509" s="39">
        <v>63</v>
      </c>
      <c r="AK509" s="39"/>
      <c r="AL509" s="39"/>
      <c r="AM509" s="39"/>
      <c r="AN509" s="39">
        <v>0</v>
      </c>
      <c r="AO509" s="39"/>
      <c r="AP509" s="39">
        <v>0</v>
      </c>
      <c r="AQ509" s="40"/>
      <c r="AR509" s="40"/>
      <c r="AS509" s="40"/>
    </row>
    <row r="510" spans="1:45" ht="19.5" customHeight="1" x14ac:dyDescent="0.2">
      <c r="D510" s="47" t="s">
        <v>99</v>
      </c>
      <c r="F510" s="48">
        <v>22</v>
      </c>
      <c r="G510" s="49"/>
      <c r="H510" s="49"/>
      <c r="I510" s="49"/>
      <c r="J510" s="48">
        <v>60</v>
      </c>
      <c r="K510" s="48">
        <v>0</v>
      </c>
      <c r="L510" s="48">
        <v>0</v>
      </c>
      <c r="M510" s="49"/>
      <c r="N510" s="48">
        <v>60</v>
      </c>
      <c r="O510" s="49"/>
      <c r="P510" s="49"/>
      <c r="Q510" s="49"/>
      <c r="R510" s="48">
        <v>0</v>
      </c>
      <c r="S510" s="48">
        <v>1</v>
      </c>
      <c r="T510" s="48">
        <v>20</v>
      </c>
      <c r="U510" s="48">
        <v>0</v>
      </c>
      <c r="V510" s="48">
        <v>1</v>
      </c>
      <c r="W510" s="49"/>
      <c r="X510" s="48">
        <v>1</v>
      </c>
      <c r="Y510" s="48">
        <v>0</v>
      </c>
      <c r="Z510" s="48">
        <v>1</v>
      </c>
      <c r="AA510" s="48">
        <v>24</v>
      </c>
      <c r="AB510" s="48">
        <v>0</v>
      </c>
      <c r="AC510" s="48">
        <v>0</v>
      </c>
      <c r="AD510" s="48">
        <v>1</v>
      </c>
      <c r="AE510" s="49"/>
      <c r="AF510" s="48">
        <v>49</v>
      </c>
      <c r="AG510" s="49"/>
      <c r="AH510" s="49"/>
      <c r="AI510" s="49"/>
      <c r="AJ510" s="48">
        <v>33</v>
      </c>
      <c r="AK510" s="49"/>
      <c r="AL510" s="49"/>
      <c r="AM510" s="49"/>
      <c r="AN510" s="48">
        <v>0</v>
      </c>
      <c r="AO510" s="49"/>
      <c r="AP510" s="48">
        <v>0</v>
      </c>
      <c r="AQ510" s="40"/>
      <c r="AR510" s="40"/>
      <c r="AS510" s="40"/>
    </row>
    <row r="511" spans="1:45" ht="20.100000000000001" customHeight="1" x14ac:dyDescent="0.2">
      <c r="D511" s="2" t="s">
        <v>114</v>
      </c>
      <c r="F511" s="39">
        <v>24</v>
      </c>
      <c r="G511" s="39"/>
      <c r="H511" s="39"/>
      <c r="I511" s="39"/>
      <c r="J511" s="39">
        <v>50</v>
      </c>
      <c r="K511" s="39">
        <v>2</v>
      </c>
      <c r="L511" s="39">
        <v>0</v>
      </c>
      <c r="M511" s="39"/>
      <c r="N511" s="39">
        <v>52</v>
      </c>
      <c r="O511" s="39"/>
      <c r="P511" s="39"/>
      <c r="Q511" s="39"/>
      <c r="R511" s="39">
        <v>0</v>
      </c>
      <c r="S511" s="39">
        <v>0</v>
      </c>
      <c r="T511" s="39">
        <v>37</v>
      </c>
      <c r="U511" s="39">
        <v>0</v>
      </c>
      <c r="V511" s="39">
        <v>15</v>
      </c>
      <c r="W511" s="39"/>
      <c r="X511" s="39">
        <v>5</v>
      </c>
      <c r="Y511" s="39">
        <v>0</v>
      </c>
      <c r="Z511" s="39">
        <v>1</v>
      </c>
      <c r="AA511" s="39">
        <v>2</v>
      </c>
      <c r="AB511" s="39">
        <v>0</v>
      </c>
      <c r="AC511" s="39">
        <v>0</v>
      </c>
      <c r="AD511" s="39">
        <v>4</v>
      </c>
      <c r="AE511" s="39"/>
      <c r="AF511" s="39">
        <v>64</v>
      </c>
      <c r="AG511" s="39"/>
      <c r="AH511" s="39"/>
      <c r="AI511" s="39"/>
      <c r="AJ511" s="39">
        <v>12</v>
      </c>
      <c r="AK511" s="39"/>
      <c r="AL511" s="39"/>
      <c r="AM511" s="39"/>
      <c r="AN511" s="39">
        <v>0</v>
      </c>
      <c r="AO511" s="39"/>
      <c r="AP511" s="39">
        <v>0</v>
      </c>
      <c r="AQ511" s="40"/>
      <c r="AR511" s="40"/>
      <c r="AS511" s="40"/>
    </row>
    <row r="512" spans="1:45" ht="19.5" customHeight="1" x14ac:dyDescent="0.2">
      <c r="D512" s="47" t="s">
        <v>115</v>
      </c>
      <c r="F512" s="48">
        <v>32</v>
      </c>
      <c r="G512" s="49"/>
      <c r="H512" s="49"/>
      <c r="I512" s="49"/>
      <c r="J512" s="48">
        <v>60</v>
      </c>
      <c r="K512" s="48">
        <v>2</v>
      </c>
      <c r="L512" s="48">
        <v>1</v>
      </c>
      <c r="M512" s="49"/>
      <c r="N512" s="48">
        <v>63</v>
      </c>
      <c r="O512" s="49"/>
      <c r="P512" s="49"/>
      <c r="Q512" s="49"/>
      <c r="R512" s="48">
        <v>1</v>
      </c>
      <c r="S512" s="48">
        <v>2</v>
      </c>
      <c r="T512" s="48">
        <v>15</v>
      </c>
      <c r="U512" s="48">
        <v>4</v>
      </c>
      <c r="V512" s="48">
        <v>0</v>
      </c>
      <c r="W512" s="49"/>
      <c r="X512" s="48">
        <v>1</v>
      </c>
      <c r="Y512" s="48">
        <v>0</v>
      </c>
      <c r="Z512" s="48">
        <v>1</v>
      </c>
      <c r="AA512" s="48">
        <v>26</v>
      </c>
      <c r="AB512" s="48">
        <v>0</v>
      </c>
      <c r="AC512" s="48">
        <v>0</v>
      </c>
      <c r="AD512" s="48">
        <v>2</v>
      </c>
      <c r="AE512" s="49"/>
      <c r="AF512" s="48">
        <v>52</v>
      </c>
      <c r="AG512" s="49"/>
      <c r="AH512" s="49"/>
      <c r="AI512" s="49"/>
      <c r="AJ512" s="48">
        <v>43</v>
      </c>
      <c r="AK512" s="49"/>
      <c r="AL512" s="49"/>
      <c r="AM512" s="49"/>
      <c r="AN512" s="48">
        <v>0</v>
      </c>
      <c r="AO512" s="49"/>
      <c r="AP512" s="48">
        <v>0</v>
      </c>
      <c r="AQ512" s="40"/>
      <c r="AR512" s="40"/>
      <c r="AS512" s="40"/>
    </row>
    <row r="513" spans="1:45" ht="20.100000000000001" customHeight="1" x14ac:dyDescent="0.2">
      <c r="D513" s="2" t="s">
        <v>116</v>
      </c>
      <c r="F513" s="39">
        <v>21</v>
      </c>
      <c r="G513" s="39"/>
      <c r="H513" s="39"/>
      <c r="I513" s="39"/>
      <c r="J513" s="39">
        <v>56</v>
      </c>
      <c r="K513" s="39">
        <v>0</v>
      </c>
      <c r="L513" s="39">
        <v>0</v>
      </c>
      <c r="M513" s="39"/>
      <c r="N513" s="39">
        <v>56</v>
      </c>
      <c r="O513" s="39"/>
      <c r="P513" s="39"/>
      <c r="Q513" s="39"/>
      <c r="R513" s="39">
        <v>0</v>
      </c>
      <c r="S513" s="39">
        <v>0</v>
      </c>
      <c r="T513" s="39">
        <v>8</v>
      </c>
      <c r="U513" s="39">
        <v>3</v>
      </c>
      <c r="V513" s="39">
        <v>0</v>
      </c>
      <c r="W513" s="39"/>
      <c r="X513" s="39">
        <v>4</v>
      </c>
      <c r="Y513" s="39">
        <v>3</v>
      </c>
      <c r="Z513" s="39">
        <v>0</v>
      </c>
      <c r="AA513" s="39">
        <v>17</v>
      </c>
      <c r="AB513" s="39">
        <v>0</v>
      </c>
      <c r="AC513" s="39">
        <v>0</v>
      </c>
      <c r="AD513" s="39">
        <v>2</v>
      </c>
      <c r="AE513" s="39"/>
      <c r="AF513" s="39">
        <v>37</v>
      </c>
      <c r="AG513" s="39"/>
      <c r="AH513" s="39"/>
      <c r="AI513" s="39"/>
      <c r="AJ513" s="39">
        <v>40</v>
      </c>
      <c r="AK513" s="39"/>
      <c r="AL513" s="39"/>
      <c r="AM513" s="39"/>
      <c r="AN513" s="39">
        <v>0</v>
      </c>
      <c r="AO513" s="39"/>
      <c r="AP513" s="39">
        <v>0</v>
      </c>
      <c r="AQ513" s="40"/>
      <c r="AR513" s="40"/>
      <c r="AS513" s="40"/>
    </row>
    <row r="514" spans="1:45" ht="19.5" customHeight="1" x14ac:dyDescent="0.2">
      <c r="D514" s="47" t="s">
        <v>103</v>
      </c>
      <c r="F514" s="48">
        <v>38</v>
      </c>
      <c r="G514" s="49"/>
      <c r="H514" s="49"/>
      <c r="I514" s="49"/>
      <c r="J514" s="48">
        <v>89</v>
      </c>
      <c r="K514" s="48">
        <v>5</v>
      </c>
      <c r="L514" s="48">
        <v>0</v>
      </c>
      <c r="M514" s="49"/>
      <c r="N514" s="48">
        <v>94</v>
      </c>
      <c r="O514" s="49"/>
      <c r="P514" s="49"/>
      <c r="Q514" s="49"/>
      <c r="R514" s="48">
        <v>0</v>
      </c>
      <c r="S514" s="48">
        <v>5</v>
      </c>
      <c r="T514" s="48">
        <v>13</v>
      </c>
      <c r="U514" s="48">
        <v>4</v>
      </c>
      <c r="V514" s="48">
        <v>1</v>
      </c>
      <c r="W514" s="49"/>
      <c r="X514" s="48">
        <v>16</v>
      </c>
      <c r="Y514" s="48">
        <v>0</v>
      </c>
      <c r="Z514" s="48">
        <v>6</v>
      </c>
      <c r="AA514" s="48">
        <v>29</v>
      </c>
      <c r="AB514" s="48">
        <v>0</v>
      </c>
      <c r="AC514" s="48">
        <v>0</v>
      </c>
      <c r="AD514" s="48">
        <v>3</v>
      </c>
      <c r="AE514" s="49"/>
      <c r="AF514" s="48">
        <v>77</v>
      </c>
      <c r="AG514" s="49"/>
      <c r="AH514" s="49"/>
      <c r="AI514" s="49"/>
      <c r="AJ514" s="48">
        <v>55</v>
      </c>
      <c r="AK514" s="49"/>
      <c r="AL514" s="49"/>
      <c r="AM514" s="49"/>
      <c r="AN514" s="48">
        <v>0</v>
      </c>
      <c r="AO514" s="49"/>
      <c r="AP514" s="48">
        <v>0</v>
      </c>
      <c r="AQ514" s="40"/>
      <c r="AR514" s="40"/>
      <c r="AS514" s="40"/>
    </row>
    <row r="515" spans="1:45" ht="20.100000000000001" customHeight="1" x14ac:dyDescent="0.2">
      <c r="D515" s="2" t="s">
        <v>104</v>
      </c>
      <c r="F515" s="39">
        <v>26</v>
      </c>
      <c r="G515" s="39"/>
      <c r="H515" s="39"/>
      <c r="I515" s="39"/>
      <c r="J515" s="39">
        <v>50</v>
      </c>
      <c r="K515" s="39">
        <v>0</v>
      </c>
      <c r="L515" s="39">
        <v>2</v>
      </c>
      <c r="M515" s="39"/>
      <c r="N515" s="39">
        <v>52</v>
      </c>
      <c r="O515" s="39"/>
      <c r="P515" s="39"/>
      <c r="Q515" s="39"/>
      <c r="R515" s="39">
        <v>0</v>
      </c>
      <c r="S515" s="39">
        <v>0</v>
      </c>
      <c r="T515" s="39">
        <v>19</v>
      </c>
      <c r="U515" s="39">
        <v>0</v>
      </c>
      <c r="V515" s="39">
        <v>0</v>
      </c>
      <c r="W515" s="39"/>
      <c r="X515" s="39">
        <v>1</v>
      </c>
      <c r="Y515" s="39">
        <v>0</v>
      </c>
      <c r="Z515" s="39">
        <v>1</v>
      </c>
      <c r="AA515" s="39">
        <v>24</v>
      </c>
      <c r="AB515" s="39">
        <v>0</v>
      </c>
      <c r="AC515" s="39">
        <v>0</v>
      </c>
      <c r="AD515" s="39">
        <v>1</v>
      </c>
      <c r="AE515" s="39"/>
      <c r="AF515" s="39">
        <v>46</v>
      </c>
      <c r="AG515" s="39"/>
      <c r="AH515" s="39"/>
      <c r="AI515" s="39"/>
      <c r="AJ515" s="39">
        <v>32</v>
      </c>
      <c r="AK515" s="39"/>
      <c r="AL515" s="39"/>
      <c r="AM515" s="39"/>
      <c r="AN515" s="39">
        <v>0</v>
      </c>
      <c r="AO515" s="39"/>
      <c r="AP515" s="39">
        <v>0</v>
      </c>
      <c r="AQ515" s="40"/>
      <c r="AR515" s="40"/>
      <c r="AS515" s="40"/>
    </row>
    <row r="516" spans="1:45" ht="19.5" customHeight="1" x14ac:dyDescent="0.2">
      <c r="D516" s="47" t="s">
        <v>117</v>
      </c>
      <c r="F516" s="48">
        <v>36</v>
      </c>
      <c r="G516" s="49"/>
      <c r="H516" s="49"/>
      <c r="I516" s="49"/>
      <c r="J516" s="48">
        <v>90</v>
      </c>
      <c r="K516" s="48">
        <v>0</v>
      </c>
      <c r="L516" s="48">
        <v>0</v>
      </c>
      <c r="M516" s="49"/>
      <c r="N516" s="48">
        <v>90</v>
      </c>
      <c r="O516" s="49"/>
      <c r="P516" s="49"/>
      <c r="Q516" s="49"/>
      <c r="R516" s="48">
        <v>0</v>
      </c>
      <c r="S516" s="48">
        <v>3</v>
      </c>
      <c r="T516" s="48">
        <v>11</v>
      </c>
      <c r="U516" s="48">
        <v>0</v>
      </c>
      <c r="V516" s="48">
        <v>5</v>
      </c>
      <c r="W516" s="49"/>
      <c r="X516" s="48">
        <v>14</v>
      </c>
      <c r="Y516" s="48">
        <v>2</v>
      </c>
      <c r="Z516" s="48">
        <v>7</v>
      </c>
      <c r="AA516" s="48">
        <v>12</v>
      </c>
      <c r="AB516" s="48">
        <v>0</v>
      </c>
      <c r="AC516" s="48">
        <v>0</v>
      </c>
      <c r="AD516" s="48">
        <v>11</v>
      </c>
      <c r="AE516" s="49"/>
      <c r="AF516" s="48">
        <v>65</v>
      </c>
      <c r="AG516" s="49"/>
      <c r="AH516" s="49"/>
      <c r="AI516" s="49"/>
      <c r="AJ516" s="48">
        <v>61</v>
      </c>
      <c r="AK516" s="49"/>
      <c r="AL516" s="49"/>
      <c r="AM516" s="49"/>
      <c r="AN516" s="48">
        <v>0</v>
      </c>
      <c r="AO516" s="49"/>
      <c r="AP516" s="48">
        <v>0</v>
      </c>
      <c r="AQ516" s="40"/>
      <c r="AR516" s="40"/>
      <c r="AS516" s="40"/>
    </row>
    <row r="517" spans="1:45" ht="20.100000000000001" customHeight="1" x14ac:dyDescent="0.2"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40"/>
      <c r="AR517" s="40"/>
      <c r="AS517" s="40"/>
    </row>
    <row r="518" spans="1:45" s="1" customFormat="1" ht="20.100000000000001" customHeight="1" x14ac:dyDescent="0.25">
      <c r="A518" s="3"/>
      <c r="B518" s="6"/>
      <c r="C518" s="51" t="s">
        <v>159</v>
      </c>
      <c r="D518" s="52"/>
      <c r="E518" s="5"/>
      <c r="F518" s="53">
        <v>373</v>
      </c>
      <c r="G518" s="54"/>
      <c r="H518" s="54"/>
      <c r="I518" s="54"/>
      <c r="J518" s="53">
        <v>720</v>
      </c>
      <c r="K518" s="53">
        <v>22</v>
      </c>
      <c r="L518" s="53">
        <v>10</v>
      </c>
      <c r="M518" s="54"/>
      <c r="N518" s="53">
        <v>752</v>
      </c>
      <c r="O518" s="54"/>
      <c r="P518" s="54"/>
      <c r="Q518" s="54"/>
      <c r="R518" s="53">
        <v>1</v>
      </c>
      <c r="S518" s="53">
        <v>28</v>
      </c>
      <c r="T518" s="53">
        <v>168</v>
      </c>
      <c r="U518" s="53">
        <v>13</v>
      </c>
      <c r="V518" s="53">
        <v>33</v>
      </c>
      <c r="W518" s="54"/>
      <c r="X518" s="53">
        <v>88</v>
      </c>
      <c r="Y518" s="53">
        <v>7</v>
      </c>
      <c r="Z518" s="53">
        <v>42</v>
      </c>
      <c r="AA518" s="53">
        <v>259</v>
      </c>
      <c r="AB518" s="53">
        <v>0</v>
      </c>
      <c r="AC518" s="53">
        <v>0</v>
      </c>
      <c r="AD518" s="53">
        <v>59</v>
      </c>
      <c r="AE518" s="54"/>
      <c r="AF518" s="53">
        <v>698</v>
      </c>
      <c r="AG518" s="54"/>
      <c r="AH518" s="54"/>
      <c r="AI518" s="54"/>
      <c r="AJ518" s="53">
        <v>427</v>
      </c>
      <c r="AK518" s="54"/>
      <c r="AL518" s="54"/>
      <c r="AM518" s="54"/>
      <c r="AN518" s="53">
        <v>0</v>
      </c>
      <c r="AO518" s="54"/>
      <c r="AP518" s="53">
        <v>0</v>
      </c>
      <c r="AQ518" s="40"/>
      <c r="AR518" s="40"/>
      <c r="AS518" s="40"/>
    </row>
    <row r="519" spans="1:45" s="1" customFormat="1" ht="20.100000000000001" customHeight="1" x14ac:dyDescent="0.2">
      <c r="A519" s="3"/>
      <c r="B519" s="6"/>
      <c r="C519" s="3"/>
      <c r="D519" s="3"/>
      <c r="E519" s="5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</row>
    <row r="520" spans="1:45" s="1" customFormat="1" ht="20.100000000000001" customHeight="1" x14ac:dyDescent="0.25">
      <c r="A520" s="3"/>
      <c r="B520" s="57" t="s">
        <v>264</v>
      </c>
      <c r="C520" s="58"/>
      <c r="D520" s="58"/>
      <c r="E520" s="5"/>
      <c r="F520" s="59">
        <v>373</v>
      </c>
      <c r="G520" s="54"/>
      <c r="H520" s="54"/>
      <c r="I520" s="54"/>
      <c r="J520" s="59">
        <v>720</v>
      </c>
      <c r="K520" s="59">
        <v>22</v>
      </c>
      <c r="L520" s="59">
        <v>10</v>
      </c>
      <c r="M520" s="54"/>
      <c r="N520" s="59">
        <v>752</v>
      </c>
      <c r="O520" s="54"/>
      <c r="P520" s="54"/>
      <c r="Q520" s="54"/>
      <c r="R520" s="59">
        <v>1</v>
      </c>
      <c r="S520" s="59">
        <v>28</v>
      </c>
      <c r="T520" s="59">
        <v>168</v>
      </c>
      <c r="U520" s="59">
        <v>13</v>
      </c>
      <c r="V520" s="59">
        <v>33</v>
      </c>
      <c r="W520" s="54"/>
      <c r="X520" s="59">
        <v>88</v>
      </c>
      <c r="Y520" s="59">
        <v>7</v>
      </c>
      <c r="Z520" s="59">
        <v>42</v>
      </c>
      <c r="AA520" s="59">
        <v>259</v>
      </c>
      <c r="AB520" s="59">
        <v>0</v>
      </c>
      <c r="AC520" s="59">
        <v>0</v>
      </c>
      <c r="AD520" s="59">
        <v>59</v>
      </c>
      <c r="AE520" s="54"/>
      <c r="AF520" s="59">
        <v>698</v>
      </c>
      <c r="AG520" s="54"/>
      <c r="AH520" s="54"/>
      <c r="AI520" s="54"/>
      <c r="AJ520" s="59">
        <v>427</v>
      </c>
      <c r="AK520" s="54"/>
      <c r="AL520" s="54"/>
      <c r="AM520" s="54"/>
      <c r="AN520" s="59">
        <v>0</v>
      </c>
      <c r="AO520" s="54"/>
      <c r="AP520" s="59">
        <v>0</v>
      </c>
      <c r="AQ520" s="40"/>
      <c r="AR520" s="40"/>
      <c r="AS520" s="40"/>
    </row>
    <row r="521" spans="1:45" ht="20.100000000000001" customHeight="1" x14ac:dyDescent="0.2"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40"/>
      <c r="AR521" s="40"/>
      <c r="AS521" s="40"/>
    </row>
    <row r="522" spans="1:45" ht="20.100000000000001" customHeight="1" x14ac:dyDescent="0.2">
      <c r="B522" s="6" t="s">
        <v>265</v>
      </c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40"/>
      <c r="AR522" s="40"/>
      <c r="AS522" s="40"/>
    </row>
    <row r="523" spans="1:45" ht="20.100000000000001" customHeight="1" x14ac:dyDescent="0.2">
      <c r="C523" s="3" t="s">
        <v>154</v>
      </c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40"/>
      <c r="AR523" s="40"/>
      <c r="AS523" s="40"/>
    </row>
    <row r="524" spans="1:45" ht="20.100000000000001" customHeight="1" x14ac:dyDescent="0.2">
      <c r="D524" s="2" t="s">
        <v>96</v>
      </c>
      <c r="F524" s="39">
        <v>29</v>
      </c>
      <c r="G524" s="39"/>
      <c r="H524" s="39"/>
      <c r="I524" s="39"/>
      <c r="J524" s="39">
        <v>46</v>
      </c>
      <c r="K524" s="39">
        <v>4</v>
      </c>
      <c r="L524" s="39">
        <v>1</v>
      </c>
      <c r="M524" s="39"/>
      <c r="N524" s="39">
        <v>51</v>
      </c>
      <c r="O524" s="39"/>
      <c r="P524" s="39"/>
      <c r="Q524" s="39"/>
      <c r="R524" s="39">
        <v>0</v>
      </c>
      <c r="S524" s="39">
        <v>5</v>
      </c>
      <c r="T524" s="39">
        <v>9</v>
      </c>
      <c r="U524" s="39">
        <v>0</v>
      </c>
      <c r="V524" s="39">
        <v>0</v>
      </c>
      <c r="W524" s="39"/>
      <c r="X524" s="39">
        <v>9</v>
      </c>
      <c r="Y524" s="39">
        <v>1</v>
      </c>
      <c r="Z524" s="39">
        <v>3</v>
      </c>
      <c r="AA524" s="39">
        <v>14</v>
      </c>
      <c r="AB524" s="39">
        <v>0</v>
      </c>
      <c r="AC524" s="39">
        <v>0</v>
      </c>
      <c r="AD524" s="39">
        <v>11</v>
      </c>
      <c r="AE524" s="39"/>
      <c r="AF524" s="39">
        <v>52</v>
      </c>
      <c r="AG524" s="39"/>
      <c r="AH524" s="39"/>
      <c r="AI524" s="39"/>
      <c r="AJ524" s="39">
        <v>28</v>
      </c>
      <c r="AK524" s="39"/>
      <c r="AL524" s="39"/>
      <c r="AM524" s="39"/>
      <c r="AN524" s="39">
        <v>0</v>
      </c>
      <c r="AO524" s="39"/>
      <c r="AP524" s="39">
        <v>0</v>
      </c>
      <c r="AQ524" s="40"/>
      <c r="AR524" s="40"/>
      <c r="AS524" s="40"/>
    </row>
    <row r="525" spans="1:45" ht="19.5" customHeight="1" x14ac:dyDescent="0.2">
      <c r="D525" s="47" t="s">
        <v>97</v>
      </c>
      <c r="F525" s="48">
        <v>13</v>
      </c>
      <c r="G525" s="49"/>
      <c r="H525" s="49"/>
      <c r="I525" s="49"/>
      <c r="J525" s="48">
        <v>47</v>
      </c>
      <c r="K525" s="48">
        <v>0</v>
      </c>
      <c r="L525" s="48">
        <v>1</v>
      </c>
      <c r="M525" s="49"/>
      <c r="N525" s="48">
        <v>48</v>
      </c>
      <c r="O525" s="49"/>
      <c r="P525" s="49"/>
      <c r="Q525" s="49"/>
      <c r="R525" s="48">
        <v>0</v>
      </c>
      <c r="S525" s="48">
        <v>1</v>
      </c>
      <c r="T525" s="48">
        <v>37</v>
      </c>
      <c r="U525" s="48">
        <v>0</v>
      </c>
      <c r="V525" s="48">
        <v>0</v>
      </c>
      <c r="W525" s="49"/>
      <c r="X525" s="48">
        <v>5</v>
      </c>
      <c r="Y525" s="48">
        <v>0</v>
      </c>
      <c r="Z525" s="48">
        <v>1</v>
      </c>
      <c r="AA525" s="48">
        <v>3</v>
      </c>
      <c r="AB525" s="48">
        <v>0</v>
      </c>
      <c r="AC525" s="48">
        <v>0</v>
      </c>
      <c r="AD525" s="48">
        <v>1</v>
      </c>
      <c r="AE525" s="49"/>
      <c r="AF525" s="48">
        <v>48</v>
      </c>
      <c r="AG525" s="49"/>
      <c r="AH525" s="49"/>
      <c r="AI525" s="49"/>
      <c r="AJ525" s="48">
        <v>13</v>
      </c>
      <c r="AK525" s="49"/>
      <c r="AL525" s="49"/>
      <c r="AM525" s="49"/>
      <c r="AN525" s="48">
        <v>0</v>
      </c>
      <c r="AO525" s="49"/>
      <c r="AP525" s="48">
        <v>0</v>
      </c>
      <c r="AQ525" s="40"/>
      <c r="AR525" s="40"/>
      <c r="AS525" s="40"/>
    </row>
    <row r="526" spans="1:45" ht="20.100000000000001" customHeight="1" x14ac:dyDescent="0.2">
      <c r="D526" s="2" t="s">
        <v>113</v>
      </c>
      <c r="F526" s="39">
        <v>22</v>
      </c>
      <c r="G526" s="39"/>
      <c r="H526" s="39"/>
      <c r="I526" s="39"/>
      <c r="J526" s="39">
        <v>44</v>
      </c>
      <c r="K526" s="39">
        <v>0</v>
      </c>
      <c r="L526" s="39">
        <v>0</v>
      </c>
      <c r="M526" s="39"/>
      <c r="N526" s="39">
        <v>44</v>
      </c>
      <c r="O526" s="39"/>
      <c r="P526" s="39"/>
      <c r="Q526" s="39"/>
      <c r="R526" s="39">
        <v>0</v>
      </c>
      <c r="S526" s="39">
        <v>10</v>
      </c>
      <c r="T526" s="39">
        <v>18</v>
      </c>
      <c r="U526" s="39">
        <v>2</v>
      </c>
      <c r="V526" s="39">
        <v>1</v>
      </c>
      <c r="W526" s="39"/>
      <c r="X526" s="39">
        <v>7</v>
      </c>
      <c r="Y526" s="39">
        <v>0</v>
      </c>
      <c r="Z526" s="39">
        <v>2</v>
      </c>
      <c r="AA526" s="39">
        <v>5</v>
      </c>
      <c r="AB526" s="39">
        <v>0</v>
      </c>
      <c r="AC526" s="39">
        <v>0</v>
      </c>
      <c r="AD526" s="39">
        <v>6</v>
      </c>
      <c r="AE526" s="39"/>
      <c r="AF526" s="39">
        <v>51</v>
      </c>
      <c r="AG526" s="39"/>
      <c r="AH526" s="39"/>
      <c r="AI526" s="39"/>
      <c r="AJ526" s="39">
        <v>15</v>
      </c>
      <c r="AK526" s="39"/>
      <c r="AL526" s="39"/>
      <c r="AM526" s="39"/>
      <c r="AN526" s="39">
        <v>0</v>
      </c>
      <c r="AO526" s="39"/>
      <c r="AP526" s="39">
        <v>0</v>
      </c>
      <c r="AQ526" s="40"/>
      <c r="AR526" s="40"/>
      <c r="AS526" s="40"/>
    </row>
    <row r="527" spans="1:45" ht="19.5" customHeight="1" x14ac:dyDescent="0.2">
      <c r="D527" s="47" t="s">
        <v>99</v>
      </c>
      <c r="F527" s="48">
        <v>21</v>
      </c>
      <c r="G527" s="49"/>
      <c r="H527" s="49"/>
      <c r="I527" s="49"/>
      <c r="J527" s="48">
        <v>47</v>
      </c>
      <c r="K527" s="48">
        <v>1</v>
      </c>
      <c r="L527" s="48">
        <v>0</v>
      </c>
      <c r="M527" s="49"/>
      <c r="N527" s="48">
        <v>48</v>
      </c>
      <c r="O527" s="49"/>
      <c r="P527" s="49"/>
      <c r="Q527" s="49"/>
      <c r="R527" s="48">
        <v>0</v>
      </c>
      <c r="S527" s="48">
        <v>2</v>
      </c>
      <c r="T527" s="48">
        <v>20</v>
      </c>
      <c r="U527" s="48">
        <v>0</v>
      </c>
      <c r="V527" s="48">
        <v>1</v>
      </c>
      <c r="W527" s="49"/>
      <c r="X527" s="48">
        <v>4</v>
      </c>
      <c r="Y527" s="48">
        <v>0</v>
      </c>
      <c r="Z527" s="48">
        <v>1</v>
      </c>
      <c r="AA527" s="48">
        <v>6</v>
      </c>
      <c r="AB527" s="48">
        <v>0</v>
      </c>
      <c r="AC527" s="48">
        <v>0</v>
      </c>
      <c r="AD527" s="48">
        <v>5</v>
      </c>
      <c r="AE527" s="49"/>
      <c r="AF527" s="48">
        <v>39</v>
      </c>
      <c r="AG527" s="49"/>
      <c r="AH527" s="49"/>
      <c r="AI527" s="49"/>
      <c r="AJ527" s="48">
        <v>30</v>
      </c>
      <c r="AK527" s="49"/>
      <c r="AL527" s="49"/>
      <c r="AM527" s="49"/>
      <c r="AN527" s="48">
        <v>0</v>
      </c>
      <c r="AO527" s="49"/>
      <c r="AP527" s="48">
        <v>0</v>
      </c>
      <c r="AQ527" s="40"/>
      <c r="AR527" s="40"/>
      <c r="AS527" s="40"/>
    </row>
    <row r="528" spans="1:45" ht="20.100000000000001" customHeight="1" x14ac:dyDescent="0.2">
      <c r="D528" s="2" t="s">
        <v>114</v>
      </c>
      <c r="F528" s="39">
        <v>12</v>
      </c>
      <c r="G528" s="39"/>
      <c r="H528" s="39"/>
      <c r="I528" s="39"/>
      <c r="J528" s="39">
        <v>46</v>
      </c>
      <c r="K528" s="39">
        <v>1</v>
      </c>
      <c r="L528" s="39">
        <v>0</v>
      </c>
      <c r="M528" s="39"/>
      <c r="N528" s="39">
        <v>47</v>
      </c>
      <c r="O528" s="39"/>
      <c r="P528" s="39"/>
      <c r="Q528" s="39"/>
      <c r="R528" s="39">
        <v>1</v>
      </c>
      <c r="S528" s="39">
        <v>4</v>
      </c>
      <c r="T528" s="39">
        <v>37</v>
      </c>
      <c r="U528" s="39">
        <v>0</v>
      </c>
      <c r="V528" s="39">
        <v>0</v>
      </c>
      <c r="W528" s="39"/>
      <c r="X528" s="39">
        <v>0</v>
      </c>
      <c r="Y528" s="39">
        <v>1</v>
      </c>
      <c r="Z528" s="39">
        <v>0</v>
      </c>
      <c r="AA528" s="39">
        <v>6</v>
      </c>
      <c r="AB528" s="39">
        <v>0</v>
      </c>
      <c r="AC528" s="39">
        <v>0</v>
      </c>
      <c r="AD528" s="39">
        <v>2</v>
      </c>
      <c r="AE528" s="39"/>
      <c r="AF528" s="39">
        <v>51</v>
      </c>
      <c r="AG528" s="39"/>
      <c r="AH528" s="39"/>
      <c r="AI528" s="39"/>
      <c r="AJ528" s="39">
        <v>8</v>
      </c>
      <c r="AK528" s="39"/>
      <c r="AL528" s="39"/>
      <c r="AM528" s="39"/>
      <c r="AN528" s="39">
        <v>0</v>
      </c>
      <c r="AO528" s="39"/>
      <c r="AP528" s="39">
        <v>0</v>
      </c>
      <c r="AQ528" s="40"/>
      <c r="AR528" s="40"/>
      <c r="AS528" s="40"/>
    </row>
    <row r="529" spans="1:45" ht="19.5" customHeight="1" x14ac:dyDescent="0.2">
      <c r="D529" s="47" t="s">
        <v>115</v>
      </c>
      <c r="F529" s="48">
        <v>11</v>
      </c>
      <c r="G529" s="49"/>
      <c r="H529" s="49"/>
      <c r="I529" s="49"/>
      <c r="J529" s="48">
        <v>46</v>
      </c>
      <c r="K529" s="48">
        <v>4</v>
      </c>
      <c r="L529" s="48">
        <v>0</v>
      </c>
      <c r="M529" s="49"/>
      <c r="N529" s="48">
        <v>50</v>
      </c>
      <c r="O529" s="49"/>
      <c r="P529" s="49"/>
      <c r="Q529" s="49"/>
      <c r="R529" s="48">
        <v>0</v>
      </c>
      <c r="S529" s="48">
        <v>2</v>
      </c>
      <c r="T529" s="48">
        <v>17</v>
      </c>
      <c r="U529" s="48">
        <v>5</v>
      </c>
      <c r="V529" s="48">
        <v>0</v>
      </c>
      <c r="W529" s="49"/>
      <c r="X529" s="48">
        <v>3</v>
      </c>
      <c r="Y529" s="48">
        <v>0</v>
      </c>
      <c r="Z529" s="48">
        <v>2</v>
      </c>
      <c r="AA529" s="48">
        <v>8</v>
      </c>
      <c r="AB529" s="48">
        <v>0</v>
      </c>
      <c r="AC529" s="48">
        <v>0</v>
      </c>
      <c r="AD529" s="48">
        <v>3</v>
      </c>
      <c r="AE529" s="49"/>
      <c r="AF529" s="48">
        <v>40</v>
      </c>
      <c r="AG529" s="49"/>
      <c r="AH529" s="49"/>
      <c r="AI529" s="49"/>
      <c r="AJ529" s="48">
        <v>21</v>
      </c>
      <c r="AK529" s="49"/>
      <c r="AL529" s="49"/>
      <c r="AM529" s="49"/>
      <c r="AN529" s="48">
        <v>0</v>
      </c>
      <c r="AO529" s="49"/>
      <c r="AP529" s="48">
        <v>0</v>
      </c>
      <c r="AQ529" s="40"/>
      <c r="AR529" s="40"/>
      <c r="AS529" s="40"/>
    </row>
    <row r="530" spans="1:45" ht="20.100000000000001" customHeight="1" x14ac:dyDescent="0.2">
      <c r="D530" s="2" t="s">
        <v>116</v>
      </c>
      <c r="F530" s="39">
        <v>28</v>
      </c>
      <c r="G530" s="39"/>
      <c r="H530" s="39"/>
      <c r="I530" s="39"/>
      <c r="J530" s="39">
        <v>47</v>
      </c>
      <c r="K530" s="39">
        <v>4</v>
      </c>
      <c r="L530" s="39">
        <v>1</v>
      </c>
      <c r="M530" s="39"/>
      <c r="N530" s="39">
        <v>52</v>
      </c>
      <c r="O530" s="39"/>
      <c r="P530" s="39"/>
      <c r="Q530" s="39"/>
      <c r="R530" s="39">
        <v>0</v>
      </c>
      <c r="S530" s="39">
        <v>4</v>
      </c>
      <c r="T530" s="39">
        <v>17</v>
      </c>
      <c r="U530" s="39">
        <v>0</v>
      </c>
      <c r="V530" s="39">
        <v>0</v>
      </c>
      <c r="W530" s="39"/>
      <c r="X530" s="39">
        <v>10</v>
      </c>
      <c r="Y530" s="39">
        <v>0</v>
      </c>
      <c r="Z530" s="39">
        <v>3</v>
      </c>
      <c r="AA530" s="39">
        <v>12</v>
      </c>
      <c r="AB530" s="39">
        <v>0</v>
      </c>
      <c r="AC530" s="39">
        <v>0</v>
      </c>
      <c r="AD530" s="39">
        <v>5</v>
      </c>
      <c r="AE530" s="39"/>
      <c r="AF530" s="39">
        <v>51</v>
      </c>
      <c r="AG530" s="39"/>
      <c r="AH530" s="39"/>
      <c r="AI530" s="39"/>
      <c r="AJ530" s="39">
        <v>29</v>
      </c>
      <c r="AK530" s="39"/>
      <c r="AL530" s="39"/>
      <c r="AM530" s="39"/>
      <c r="AN530" s="39">
        <v>0</v>
      </c>
      <c r="AO530" s="39"/>
      <c r="AP530" s="39">
        <v>0</v>
      </c>
      <c r="AQ530" s="40"/>
      <c r="AR530" s="40"/>
      <c r="AS530" s="40"/>
    </row>
    <row r="531" spans="1:45" ht="19.5" customHeight="1" x14ac:dyDescent="0.2">
      <c r="D531" s="47" t="s">
        <v>103</v>
      </c>
      <c r="F531" s="48">
        <v>4</v>
      </c>
      <c r="G531" s="49"/>
      <c r="H531" s="49"/>
      <c r="I531" s="49"/>
      <c r="J531" s="48">
        <v>45</v>
      </c>
      <c r="K531" s="48">
        <v>1</v>
      </c>
      <c r="L531" s="48">
        <v>0</v>
      </c>
      <c r="M531" s="49"/>
      <c r="N531" s="48">
        <v>46</v>
      </c>
      <c r="O531" s="49"/>
      <c r="P531" s="49"/>
      <c r="Q531" s="49"/>
      <c r="R531" s="48">
        <v>0</v>
      </c>
      <c r="S531" s="48">
        <v>2</v>
      </c>
      <c r="T531" s="48">
        <v>18</v>
      </c>
      <c r="U531" s="48">
        <v>19</v>
      </c>
      <c r="V531" s="48">
        <v>0</v>
      </c>
      <c r="W531" s="49"/>
      <c r="X531" s="48">
        <v>0</v>
      </c>
      <c r="Y531" s="48">
        <v>0</v>
      </c>
      <c r="Z531" s="48">
        <v>0</v>
      </c>
      <c r="AA531" s="48">
        <v>4</v>
      </c>
      <c r="AB531" s="48">
        <v>0</v>
      </c>
      <c r="AC531" s="48">
        <v>0</v>
      </c>
      <c r="AD531" s="48">
        <v>1</v>
      </c>
      <c r="AE531" s="49"/>
      <c r="AF531" s="48">
        <v>44</v>
      </c>
      <c r="AG531" s="49"/>
      <c r="AH531" s="49"/>
      <c r="AI531" s="49"/>
      <c r="AJ531" s="48">
        <v>6</v>
      </c>
      <c r="AK531" s="49"/>
      <c r="AL531" s="49"/>
      <c r="AM531" s="49"/>
      <c r="AN531" s="48">
        <v>0</v>
      </c>
      <c r="AO531" s="49"/>
      <c r="AP531" s="48">
        <v>0</v>
      </c>
      <c r="AQ531" s="40"/>
      <c r="AR531" s="40"/>
      <c r="AS531" s="40"/>
    </row>
    <row r="532" spans="1:45" ht="20.100000000000001" customHeight="1" x14ac:dyDescent="0.2"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40"/>
      <c r="AR532" s="40"/>
      <c r="AS532" s="40"/>
    </row>
    <row r="533" spans="1:45" s="1" customFormat="1" ht="20.100000000000001" customHeight="1" x14ac:dyDescent="0.25">
      <c r="A533" s="3"/>
      <c r="B533" s="6"/>
      <c r="C533" s="51" t="s">
        <v>159</v>
      </c>
      <c r="D533" s="52"/>
      <c r="E533" s="5"/>
      <c r="F533" s="53">
        <v>140</v>
      </c>
      <c r="G533" s="54"/>
      <c r="H533" s="54"/>
      <c r="I533" s="54"/>
      <c r="J533" s="53">
        <v>368</v>
      </c>
      <c r="K533" s="53">
        <v>15</v>
      </c>
      <c r="L533" s="53">
        <v>3</v>
      </c>
      <c r="M533" s="54"/>
      <c r="N533" s="53">
        <v>386</v>
      </c>
      <c r="O533" s="54"/>
      <c r="P533" s="54"/>
      <c r="Q533" s="54"/>
      <c r="R533" s="53">
        <v>1</v>
      </c>
      <c r="S533" s="53">
        <v>30</v>
      </c>
      <c r="T533" s="53">
        <v>173</v>
      </c>
      <c r="U533" s="53">
        <v>26</v>
      </c>
      <c r="V533" s="53">
        <v>2</v>
      </c>
      <c r="W533" s="54"/>
      <c r="X533" s="53">
        <v>38</v>
      </c>
      <c r="Y533" s="53">
        <v>2</v>
      </c>
      <c r="Z533" s="53">
        <v>12</v>
      </c>
      <c r="AA533" s="53">
        <v>58</v>
      </c>
      <c r="AB533" s="53">
        <v>0</v>
      </c>
      <c r="AC533" s="53">
        <v>0</v>
      </c>
      <c r="AD533" s="53">
        <v>34</v>
      </c>
      <c r="AE533" s="54"/>
      <c r="AF533" s="53">
        <v>376</v>
      </c>
      <c r="AG533" s="54"/>
      <c r="AH533" s="54"/>
      <c r="AI533" s="54"/>
      <c r="AJ533" s="53">
        <v>150</v>
      </c>
      <c r="AK533" s="54"/>
      <c r="AL533" s="54"/>
      <c r="AM533" s="54"/>
      <c r="AN533" s="53">
        <v>0</v>
      </c>
      <c r="AO533" s="54"/>
      <c r="AP533" s="53">
        <v>0</v>
      </c>
      <c r="AQ533" s="40"/>
      <c r="AR533" s="40"/>
      <c r="AS533" s="40"/>
    </row>
    <row r="534" spans="1:45" s="1" customFormat="1" ht="20.100000000000001" customHeight="1" x14ac:dyDescent="0.2">
      <c r="A534" s="3"/>
      <c r="B534" s="6"/>
      <c r="C534" s="3"/>
      <c r="D534" s="3"/>
      <c r="E534" s="5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</row>
    <row r="535" spans="1:45" s="1" customFormat="1" ht="20.100000000000001" customHeight="1" x14ac:dyDescent="0.25">
      <c r="A535" s="3"/>
      <c r="B535" s="57" t="s">
        <v>266</v>
      </c>
      <c r="C535" s="58"/>
      <c r="D535" s="58"/>
      <c r="E535" s="5"/>
      <c r="F535" s="59">
        <v>140</v>
      </c>
      <c r="G535" s="54"/>
      <c r="H535" s="54"/>
      <c r="I535" s="54"/>
      <c r="J535" s="59">
        <v>368</v>
      </c>
      <c r="K535" s="59">
        <v>15</v>
      </c>
      <c r="L535" s="59">
        <v>3</v>
      </c>
      <c r="M535" s="54"/>
      <c r="N535" s="59">
        <v>386</v>
      </c>
      <c r="O535" s="54"/>
      <c r="P535" s="54"/>
      <c r="Q535" s="54"/>
      <c r="R535" s="59">
        <v>1</v>
      </c>
      <c r="S535" s="59">
        <v>30</v>
      </c>
      <c r="T535" s="59">
        <v>173</v>
      </c>
      <c r="U535" s="59">
        <v>26</v>
      </c>
      <c r="V535" s="59">
        <v>2</v>
      </c>
      <c r="W535" s="54"/>
      <c r="X535" s="59">
        <v>38</v>
      </c>
      <c r="Y535" s="59">
        <v>2</v>
      </c>
      <c r="Z535" s="59">
        <v>12</v>
      </c>
      <c r="AA535" s="59">
        <v>58</v>
      </c>
      <c r="AB535" s="59">
        <v>0</v>
      </c>
      <c r="AC535" s="59">
        <v>0</v>
      </c>
      <c r="AD535" s="59">
        <v>34</v>
      </c>
      <c r="AE535" s="54"/>
      <c r="AF535" s="59">
        <v>376</v>
      </c>
      <c r="AG535" s="54"/>
      <c r="AH535" s="54"/>
      <c r="AI535" s="54"/>
      <c r="AJ535" s="59">
        <v>150</v>
      </c>
      <c r="AK535" s="54"/>
      <c r="AL535" s="54"/>
      <c r="AM535" s="54"/>
      <c r="AN535" s="59">
        <v>0</v>
      </c>
      <c r="AO535" s="54"/>
      <c r="AP535" s="59">
        <v>0</v>
      </c>
      <c r="AQ535" s="40"/>
      <c r="AR535" s="40"/>
      <c r="AS535" s="40"/>
    </row>
    <row r="536" spans="1:45" ht="20.100000000000001" customHeight="1" x14ac:dyDescent="0.2"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40"/>
      <c r="AR536" s="40"/>
      <c r="AS536" s="40"/>
    </row>
    <row r="537" spans="1:45" ht="20.100000000000001" customHeight="1" x14ac:dyDescent="0.2">
      <c r="B537" s="6" t="s">
        <v>267</v>
      </c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40"/>
      <c r="AR537" s="40"/>
      <c r="AS537" s="40"/>
    </row>
    <row r="538" spans="1:45" ht="20.100000000000001" customHeight="1" x14ac:dyDescent="0.2">
      <c r="C538" s="3" t="s">
        <v>154</v>
      </c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40"/>
      <c r="AR538" s="40"/>
      <c r="AS538" s="40"/>
    </row>
    <row r="539" spans="1:45" ht="20.100000000000001" customHeight="1" x14ac:dyDescent="0.2">
      <c r="D539" s="2" t="s">
        <v>96</v>
      </c>
      <c r="F539" s="39">
        <v>8</v>
      </c>
      <c r="G539" s="39"/>
      <c r="H539" s="39"/>
      <c r="I539" s="39"/>
      <c r="J539" s="39">
        <v>17</v>
      </c>
      <c r="K539" s="39">
        <v>0</v>
      </c>
      <c r="L539" s="39">
        <v>0</v>
      </c>
      <c r="M539" s="39"/>
      <c r="N539" s="39">
        <v>17</v>
      </c>
      <c r="O539" s="39"/>
      <c r="P539" s="39"/>
      <c r="Q539" s="39"/>
      <c r="R539" s="39">
        <v>0</v>
      </c>
      <c r="S539" s="39">
        <v>5</v>
      </c>
      <c r="T539" s="39">
        <v>7</v>
      </c>
      <c r="U539" s="39">
        <v>0</v>
      </c>
      <c r="V539" s="39">
        <v>0</v>
      </c>
      <c r="W539" s="39"/>
      <c r="X539" s="39">
        <v>3</v>
      </c>
      <c r="Y539" s="39">
        <v>0</v>
      </c>
      <c r="Z539" s="39">
        <v>0</v>
      </c>
      <c r="AA539" s="39">
        <v>0</v>
      </c>
      <c r="AB539" s="39">
        <v>0</v>
      </c>
      <c r="AC539" s="39">
        <v>0</v>
      </c>
      <c r="AD539" s="39">
        <v>0</v>
      </c>
      <c r="AE539" s="39"/>
      <c r="AF539" s="39">
        <v>15</v>
      </c>
      <c r="AG539" s="39"/>
      <c r="AH539" s="39"/>
      <c r="AI539" s="39"/>
      <c r="AJ539" s="39">
        <v>10</v>
      </c>
      <c r="AK539" s="39"/>
      <c r="AL539" s="39"/>
      <c r="AM539" s="39"/>
      <c r="AN539" s="39">
        <v>0</v>
      </c>
      <c r="AO539" s="39"/>
      <c r="AP539" s="39">
        <v>0</v>
      </c>
      <c r="AQ539" s="40"/>
      <c r="AR539" s="40"/>
      <c r="AS539" s="40"/>
    </row>
    <row r="540" spans="1:45" ht="19.5" customHeight="1" x14ac:dyDescent="0.2">
      <c r="D540" s="47" t="s">
        <v>97</v>
      </c>
      <c r="F540" s="48">
        <v>3</v>
      </c>
      <c r="G540" s="49"/>
      <c r="H540" s="49"/>
      <c r="I540" s="49"/>
      <c r="J540" s="48">
        <v>19</v>
      </c>
      <c r="K540" s="48">
        <v>1</v>
      </c>
      <c r="L540" s="48">
        <v>0</v>
      </c>
      <c r="M540" s="49"/>
      <c r="N540" s="48">
        <v>20</v>
      </c>
      <c r="O540" s="49"/>
      <c r="P540" s="49"/>
      <c r="Q540" s="49"/>
      <c r="R540" s="48">
        <v>0</v>
      </c>
      <c r="S540" s="48">
        <v>6</v>
      </c>
      <c r="T540" s="48">
        <v>6</v>
      </c>
      <c r="U540" s="48">
        <v>0</v>
      </c>
      <c r="V540" s="48">
        <v>0</v>
      </c>
      <c r="W540" s="49"/>
      <c r="X540" s="48">
        <v>1</v>
      </c>
      <c r="Y540" s="48">
        <v>0</v>
      </c>
      <c r="Z540" s="48">
        <v>0</v>
      </c>
      <c r="AA540" s="48">
        <v>1</v>
      </c>
      <c r="AB540" s="48">
        <v>0</v>
      </c>
      <c r="AC540" s="48">
        <v>0</v>
      </c>
      <c r="AD540" s="48">
        <v>2</v>
      </c>
      <c r="AE540" s="49"/>
      <c r="AF540" s="48">
        <v>16</v>
      </c>
      <c r="AG540" s="49"/>
      <c r="AH540" s="49"/>
      <c r="AI540" s="49"/>
      <c r="AJ540" s="48">
        <v>7</v>
      </c>
      <c r="AK540" s="49"/>
      <c r="AL540" s="49"/>
      <c r="AM540" s="49"/>
      <c r="AN540" s="48">
        <v>0</v>
      </c>
      <c r="AO540" s="49"/>
      <c r="AP540" s="48">
        <v>0</v>
      </c>
      <c r="AQ540" s="40"/>
      <c r="AR540" s="40"/>
      <c r="AS540" s="40"/>
    </row>
    <row r="541" spans="1:45" ht="20.100000000000001" customHeight="1" x14ac:dyDescent="0.2">
      <c r="D541" s="2" t="s">
        <v>113</v>
      </c>
      <c r="F541" s="39">
        <v>1</v>
      </c>
      <c r="G541" s="39"/>
      <c r="H541" s="39"/>
      <c r="I541" s="39"/>
      <c r="J541" s="39">
        <v>21</v>
      </c>
      <c r="K541" s="39">
        <v>1</v>
      </c>
      <c r="L541" s="39">
        <v>0</v>
      </c>
      <c r="M541" s="39"/>
      <c r="N541" s="39">
        <v>22</v>
      </c>
      <c r="O541" s="39"/>
      <c r="P541" s="39"/>
      <c r="Q541" s="39"/>
      <c r="R541" s="39">
        <v>0</v>
      </c>
      <c r="S541" s="39">
        <v>1</v>
      </c>
      <c r="T541" s="39">
        <v>11</v>
      </c>
      <c r="U541" s="39">
        <v>0</v>
      </c>
      <c r="V541" s="39">
        <v>0</v>
      </c>
      <c r="W541" s="39"/>
      <c r="X541" s="39">
        <v>1</v>
      </c>
      <c r="Y541" s="39">
        <v>0</v>
      </c>
      <c r="Z541" s="39">
        <v>0</v>
      </c>
      <c r="AA541" s="39">
        <v>2</v>
      </c>
      <c r="AB541" s="39">
        <v>0</v>
      </c>
      <c r="AC541" s="39">
        <v>0</v>
      </c>
      <c r="AD541" s="39">
        <v>0</v>
      </c>
      <c r="AE541" s="39"/>
      <c r="AF541" s="39">
        <v>15</v>
      </c>
      <c r="AG541" s="39"/>
      <c r="AH541" s="39"/>
      <c r="AI541" s="39"/>
      <c r="AJ541" s="39">
        <v>8</v>
      </c>
      <c r="AK541" s="39"/>
      <c r="AL541" s="39"/>
      <c r="AM541" s="39"/>
      <c r="AN541" s="39">
        <v>0</v>
      </c>
      <c r="AO541" s="39"/>
      <c r="AP541" s="39">
        <v>0</v>
      </c>
      <c r="AQ541" s="40"/>
      <c r="AR541" s="40"/>
      <c r="AS541" s="40"/>
    </row>
    <row r="542" spans="1:45" ht="19.5" customHeight="1" x14ac:dyDescent="0.2">
      <c r="D542" s="47" t="s">
        <v>99</v>
      </c>
      <c r="F542" s="48">
        <v>2</v>
      </c>
      <c r="G542" s="49"/>
      <c r="H542" s="49"/>
      <c r="I542" s="49"/>
      <c r="J542" s="48">
        <v>19</v>
      </c>
      <c r="K542" s="48">
        <v>0</v>
      </c>
      <c r="L542" s="48">
        <v>0</v>
      </c>
      <c r="M542" s="49"/>
      <c r="N542" s="48">
        <v>19</v>
      </c>
      <c r="O542" s="49"/>
      <c r="P542" s="49"/>
      <c r="Q542" s="49"/>
      <c r="R542" s="48">
        <v>0</v>
      </c>
      <c r="S542" s="48">
        <v>0</v>
      </c>
      <c r="T542" s="48">
        <v>11</v>
      </c>
      <c r="U542" s="48">
        <v>0</v>
      </c>
      <c r="V542" s="48">
        <v>0</v>
      </c>
      <c r="W542" s="49"/>
      <c r="X542" s="48">
        <v>1</v>
      </c>
      <c r="Y542" s="48">
        <v>0</v>
      </c>
      <c r="Z542" s="48">
        <v>0</v>
      </c>
      <c r="AA542" s="48">
        <v>0</v>
      </c>
      <c r="AB542" s="48">
        <v>0</v>
      </c>
      <c r="AC542" s="48">
        <v>0</v>
      </c>
      <c r="AD542" s="48">
        <v>2</v>
      </c>
      <c r="AE542" s="49"/>
      <c r="AF542" s="48">
        <v>14</v>
      </c>
      <c r="AG542" s="49"/>
      <c r="AH542" s="49"/>
      <c r="AI542" s="49"/>
      <c r="AJ542" s="48">
        <v>7</v>
      </c>
      <c r="AK542" s="49"/>
      <c r="AL542" s="49"/>
      <c r="AM542" s="49"/>
      <c r="AN542" s="48">
        <v>0</v>
      </c>
      <c r="AO542" s="49"/>
      <c r="AP542" s="48">
        <v>0</v>
      </c>
      <c r="AQ542" s="40"/>
      <c r="AR542" s="40"/>
      <c r="AS542" s="40"/>
    </row>
    <row r="543" spans="1:45" ht="20.100000000000001" customHeight="1" x14ac:dyDescent="0.2">
      <c r="D543" s="2" t="s">
        <v>116</v>
      </c>
      <c r="F543" s="39">
        <v>12</v>
      </c>
      <c r="G543" s="39"/>
      <c r="H543" s="39"/>
      <c r="I543" s="39"/>
      <c r="J543" s="39">
        <v>13</v>
      </c>
      <c r="K543" s="39">
        <v>0</v>
      </c>
      <c r="L543" s="39">
        <v>1</v>
      </c>
      <c r="M543" s="39"/>
      <c r="N543" s="39">
        <v>14</v>
      </c>
      <c r="O543" s="39"/>
      <c r="P543" s="39"/>
      <c r="Q543" s="39"/>
      <c r="R543" s="39">
        <v>0</v>
      </c>
      <c r="S543" s="39">
        <v>0</v>
      </c>
      <c r="T543" s="39">
        <v>5</v>
      </c>
      <c r="U543" s="39">
        <v>0</v>
      </c>
      <c r="V543" s="39">
        <v>1</v>
      </c>
      <c r="W543" s="39"/>
      <c r="X543" s="39">
        <v>3</v>
      </c>
      <c r="Y543" s="39">
        <v>1</v>
      </c>
      <c r="Z543" s="39">
        <v>3</v>
      </c>
      <c r="AA543" s="39">
        <v>2</v>
      </c>
      <c r="AB543" s="39">
        <v>0</v>
      </c>
      <c r="AC543" s="39">
        <v>0</v>
      </c>
      <c r="AD543" s="39">
        <v>2</v>
      </c>
      <c r="AE543" s="39"/>
      <c r="AF543" s="39">
        <v>17</v>
      </c>
      <c r="AG543" s="39"/>
      <c r="AH543" s="39"/>
      <c r="AI543" s="39"/>
      <c r="AJ543" s="39">
        <v>9</v>
      </c>
      <c r="AK543" s="39"/>
      <c r="AL543" s="39"/>
      <c r="AM543" s="39"/>
      <c r="AN543" s="39">
        <v>0</v>
      </c>
      <c r="AO543" s="39"/>
      <c r="AP543" s="39">
        <v>0</v>
      </c>
      <c r="AQ543" s="40"/>
      <c r="AR543" s="40"/>
      <c r="AS543" s="40"/>
    </row>
    <row r="544" spans="1:45" ht="19.5" customHeight="1" x14ac:dyDescent="0.2">
      <c r="D544" s="47" t="s">
        <v>103</v>
      </c>
      <c r="F544" s="48">
        <v>16</v>
      </c>
      <c r="G544" s="49"/>
      <c r="H544" s="49"/>
      <c r="I544" s="49"/>
      <c r="J544" s="48">
        <v>13</v>
      </c>
      <c r="K544" s="48">
        <v>0</v>
      </c>
      <c r="L544" s="48">
        <v>1</v>
      </c>
      <c r="M544" s="49"/>
      <c r="N544" s="48">
        <v>14</v>
      </c>
      <c r="O544" s="49"/>
      <c r="P544" s="49"/>
      <c r="Q544" s="49"/>
      <c r="R544" s="48">
        <v>0</v>
      </c>
      <c r="S544" s="48">
        <v>1</v>
      </c>
      <c r="T544" s="48">
        <v>1</v>
      </c>
      <c r="U544" s="48">
        <v>0</v>
      </c>
      <c r="V544" s="48">
        <v>1</v>
      </c>
      <c r="W544" s="49"/>
      <c r="X544" s="48">
        <v>2</v>
      </c>
      <c r="Y544" s="48">
        <v>0</v>
      </c>
      <c r="Z544" s="48">
        <v>2</v>
      </c>
      <c r="AA544" s="48">
        <v>4</v>
      </c>
      <c r="AB544" s="48">
        <v>0</v>
      </c>
      <c r="AC544" s="48">
        <v>0</v>
      </c>
      <c r="AD544" s="48">
        <v>1</v>
      </c>
      <c r="AE544" s="49"/>
      <c r="AF544" s="48">
        <v>12</v>
      </c>
      <c r="AG544" s="49"/>
      <c r="AH544" s="49"/>
      <c r="AI544" s="49"/>
      <c r="AJ544" s="48">
        <v>18</v>
      </c>
      <c r="AK544" s="49"/>
      <c r="AL544" s="49"/>
      <c r="AM544" s="49"/>
      <c r="AN544" s="48">
        <v>0</v>
      </c>
      <c r="AO544" s="49"/>
      <c r="AP544" s="48">
        <v>0</v>
      </c>
      <c r="AQ544" s="40"/>
      <c r="AR544" s="40"/>
      <c r="AS544" s="40"/>
    </row>
    <row r="545" spans="1:45" ht="20.100000000000001" customHeight="1" x14ac:dyDescent="0.2">
      <c r="D545" s="2" t="s">
        <v>104</v>
      </c>
      <c r="F545" s="39">
        <v>65</v>
      </c>
      <c r="G545" s="39"/>
      <c r="H545" s="39"/>
      <c r="I545" s="39"/>
      <c r="J545" s="39">
        <v>85</v>
      </c>
      <c r="K545" s="39">
        <v>4</v>
      </c>
      <c r="L545" s="39">
        <v>0</v>
      </c>
      <c r="M545" s="39"/>
      <c r="N545" s="39">
        <v>89</v>
      </c>
      <c r="O545" s="39"/>
      <c r="P545" s="39"/>
      <c r="Q545" s="39"/>
      <c r="R545" s="39">
        <v>0</v>
      </c>
      <c r="S545" s="39">
        <v>3</v>
      </c>
      <c r="T545" s="39">
        <v>28</v>
      </c>
      <c r="U545" s="39">
        <v>1</v>
      </c>
      <c r="V545" s="39">
        <v>3</v>
      </c>
      <c r="W545" s="39"/>
      <c r="X545" s="39">
        <v>12</v>
      </c>
      <c r="Y545" s="39">
        <v>1</v>
      </c>
      <c r="Z545" s="39">
        <v>9</v>
      </c>
      <c r="AA545" s="39">
        <v>52</v>
      </c>
      <c r="AB545" s="39">
        <v>0</v>
      </c>
      <c r="AC545" s="39">
        <v>0</v>
      </c>
      <c r="AD545" s="39">
        <v>5</v>
      </c>
      <c r="AE545" s="39"/>
      <c r="AF545" s="39">
        <v>114</v>
      </c>
      <c r="AG545" s="39"/>
      <c r="AH545" s="39"/>
      <c r="AI545" s="39"/>
      <c r="AJ545" s="39">
        <v>40</v>
      </c>
      <c r="AK545" s="39"/>
      <c r="AL545" s="39"/>
      <c r="AM545" s="39"/>
      <c r="AN545" s="39">
        <v>0</v>
      </c>
      <c r="AO545" s="39"/>
      <c r="AP545" s="39">
        <v>0</v>
      </c>
      <c r="AQ545" s="40"/>
      <c r="AR545" s="40"/>
      <c r="AS545" s="40"/>
    </row>
    <row r="546" spans="1:45" ht="19.5" customHeight="1" x14ac:dyDescent="0.2">
      <c r="D546" s="47" t="s">
        <v>117</v>
      </c>
      <c r="F546" s="48">
        <v>72</v>
      </c>
      <c r="G546" s="49"/>
      <c r="H546" s="49"/>
      <c r="I546" s="49"/>
      <c r="J546" s="48">
        <v>93</v>
      </c>
      <c r="K546" s="48">
        <v>1</v>
      </c>
      <c r="L546" s="48">
        <v>0</v>
      </c>
      <c r="M546" s="49"/>
      <c r="N546" s="48">
        <v>94</v>
      </c>
      <c r="O546" s="49"/>
      <c r="P546" s="49"/>
      <c r="Q546" s="49"/>
      <c r="R546" s="48">
        <v>0</v>
      </c>
      <c r="S546" s="48">
        <v>1</v>
      </c>
      <c r="T546" s="48">
        <v>19</v>
      </c>
      <c r="U546" s="48">
        <v>0</v>
      </c>
      <c r="V546" s="48">
        <v>0</v>
      </c>
      <c r="W546" s="49"/>
      <c r="X546" s="48">
        <v>6</v>
      </c>
      <c r="Y546" s="48">
        <v>0</v>
      </c>
      <c r="Z546" s="48">
        <v>0</v>
      </c>
      <c r="AA546" s="48">
        <v>40</v>
      </c>
      <c r="AB546" s="48">
        <v>0</v>
      </c>
      <c r="AC546" s="48">
        <v>0</v>
      </c>
      <c r="AD546" s="48">
        <v>1</v>
      </c>
      <c r="AE546" s="49"/>
      <c r="AF546" s="48">
        <v>67</v>
      </c>
      <c r="AG546" s="49"/>
      <c r="AH546" s="49"/>
      <c r="AI546" s="49"/>
      <c r="AJ546" s="48">
        <v>99</v>
      </c>
      <c r="AK546" s="49"/>
      <c r="AL546" s="49"/>
      <c r="AM546" s="49"/>
      <c r="AN546" s="48">
        <v>0</v>
      </c>
      <c r="AO546" s="49"/>
      <c r="AP546" s="48">
        <v>0</v>
      </c>
      <c r="AQ546" s="40"/>
      <c r="AR546" s="40"/>
      <c r="AS546" s="40"/>
    </row>
    <row r="547" spans="1:45" ht="20.100000000000001" customHeight="1" x14ac:dyDescent="0.2">
      <c r="D547" s="2" t="s">
        <v>106</v>
      </c>
      <c r="F547" s="39">
        <v>12</v>
      </c>
      <c r="G547" s="39"/>
      <c r="H547" s="39"/>
      <c r="I547" s="39"/>
      <c r="J547" s="39">
        <v>16</v>
      </c>
      <c r="K547" s="39">
        <v>1</v>
      </c>
      <c r="L547" s="39">
        <v>0</v>
      </c>
      <c r="M547" s="39"/>
      <c r="N547" s="39">
        <v>17</v>
      </c>
      <c r="O547" s="39"/>
      <c r="P547" s="39"/>
      <c r="Q547" s="39"/>
      <c r="R547" s="39">
        <v>0</v>
      </c>
      <c r="S547" s="39">
        <v>5</v>
      </c>
      <c r="T547" s="39">
        <v>2</v>
      </c>
      <c r="U547" s="39">
        <v>0</v>
      </c>
      <c r="V547" s="39">
        <v>0</v>
      </c>
      <c r="W547" s="39"/>
      <c r="X547" s="39">
        <v>2</v>
      </c>
      <c r="Y547" s="39">
        <v>2</v>
      </c>
      <c r="Z547" s="39">
        <v>1</v>
      </c>
      <c r="AA547" s="39">
        <v>5</v>
      </c>
      <c r="AB547" s="39">
        <v>0</v>
      </c>
      <c r="AC547" s="39">
        <v>0</v>
      </c>
      <c r="AD547" s="39">
        <v>0</v>
      </c>
      <c r="AE547" s="39"/>
      <c r="AF547" s="39">
        <v>17</v>
      </c>
      <c r="AG547" s="39"/>
      <c r="AH547" s="39"/>
      <c r="AI547" s="39"/>
      <c r="AJ547" s="39">
        <v>12</v>
      </c>
      <c r="AK547" s="39"/>
      <c r="AL547" s="39"/>
      <c r="AM547" s="39"/>
      <c r="AN547" s="39">
        <v>0</v>
      </c>
      <c r="AO547" s="39"/>
      <c r="AP547" s="39">
        <v>0</v>
      </c>
      <c r="AQ547" s="40"/>
      <c r="AR547" s="40"/>
      <c r="AS547" s="40"/>
    </row>
    <row r="548" spans="1:45" ht="19.5" customHeight="1" x14ac:dyDescent="0.2">
      <c r="D548" s="47" t="s">
        <v>185</v>
      </c>
      <c r="F548" s="48">
        <v>4</v>
      </c>
      <c r="G548" s="49"/>
      <c r="H548" s="49"/>
      <c r="I548" s="49"/>
      <c r="J548" s="48">
        <v>17</v>
      </c>
      <c r="K548" s="48">
        <v>1</v>
      </c>
      <c r="L548" s="48">
        <v>0</v>
      </c>
      <c r="M548" s="49"/>
      <c r="N548" s="48">
        <v>18</v>
      </c>
      <c r="O548" s="49"/>
      <c r="P548" s="49"/>
      <c r="Q548" s="49"/>
      <c r="R548" s="48">
        <v>0</v>
      </c>
      <c r="S548" s="48">
        <v>6</v>
      </c>
      <c r="T548" s="48">
        <v>5</v>
      </c>
      <c r="U548" s="48">
        <v>0</v>
      </c>
      <c r="V548" s="48">
        <v>1</v>
      </c>
      <c r="W548" s="49"/>
      <c r="X548" s="48">
        <v>1</v>
      </c>
      <c r="Y548" s="48">
        <v>0</v>
      </c>
      <c r="Z548" s="48">
        <v>0</v>
      </c>
      <c r="AA548" s="48">
        <v>0</v>
      </c>
      <c r="AB548" s="48">
        <v>0</v>
      </c>
      <c r="AC548" s="48">
        <v>0</v>
      </c>
      <c r="AD548" s="48">
        <v>2</v>
      </c>
      <c r="AE548" s="49"/>
      <c r="AF548" s="48">
        <v>15</v>
      </c>
      <c r="AG548" s="49"/>
      <c r="AH548" s="49"/>
      <c r="AI548" s="49"/>
      <c r="AJ548" s="48">
        <v>7</v>
      </c>
      <c r="AK548" s="49"/>
      <c r="AL548" s="49"/>
      <c r="AM548" s="49"/>
      <c r="AN548" s="48">
        <v>0</v>
      </c>
      <c r="AO548" s="49"/>
      <c r="AP548" s="48">
        <v>0</v>
      </c>
      <c r="AQ548" s="40"/>
      <c r="AR548" s="40"/>
      <c r="AS548" s="40"/>
    </row>
    <row r="549" spans="1:45" ht="20.100000000000001" customHeight="1" x14ac:dyDescent="0.2">
      <c r="D549" s="2" t="s">
        <v>108</v>
      </c>
      <c r="F549" s="39">
        <v>31</v>
      </c>
      <c r="G549" s="39"/>
      <c r="H549" s="39"/>
      <c r="I549" s="39"/>
      <c r="J549" s="39">
        <v>87</v>
      </c>
      <c r="K549" s="39">
        <v>0</v>
      </c>
      <c r="L549" s="39">
        <v>0</v>
      </c>
      <c r="M549" s="39"/>
      <c r="N549" s="39">
        <v>87</v>
      </c>
      <c r="O549" s="39"/>
      <c r="P549" s="39"/>
      <c r="Q549" s="39"/>
      <c r="R549" s="39">
        <v>0</v>
      </c>
      <c r="S549" s="39">
        <v>7</v>
      </c>
      <c r="T549" s="39">
        <v>26</v>
      </c>
      <c r="U549" s="39">
        <v>0</v>
      </c>
      <c r="V549" s="39">
        <v>4</v>
      </c>
      <c r="W549" s="39"/>
      <c r="X549" s="39">
        <v>6</v>
      </c>
      <c r="Y549" s="39">
        <v>0</v>
      </c>
      <c r="Z549" s="39">
        <v>0</v>
      </c>
      <c r="AA549" s="39">
        <v>49</v>
      </c>
      <c r="AB549" s="39">
        <v>0</v>
      </c>
      <c r="AC549" s="39">
        <v>0</v>
      </c>
      <c r="AD549" s="39">
        <v>3</v>
      </c>
      <c r="AE549" s="39"/>
      <c r="AF549" s="39">
        <v>95</v>
      </c>
      <c r="AG549" s="39"/>
      <c r="AH549" s="39"/>
      <c r="AI549" s="39"/>
      <c r="AJ549" s="39">
        <v>23</v>
      </c>
      <c r="AK549" s="39"/>
      <c r="AL549" s="39"/>
      <c r="AM549" s="39"/>
      <c r="AN549" s="39">
        <v>0</v>
      </c>
      <c r="AO549" s="39"/>
      <c r="AP549" s="39">
        <v>0</v>
      </c>
      <c r="AQ549" s="40"/>
      <c r="AR549" s="40"/>
      <c r="AS549" s="40"/>
    </row>
    <row r="550" spans="1:45" ht="20.100000000000001" customHeight="1" x14ac:dyDescent="0.2"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40"/>
      <c r="AR550" s="40"/>
      <c r="AS550" s="40"/>
    </row>
    <row r="551" spans="1:45" s="1" customFormat="1" ht="20.100000000000001" customHeight="1" x14ac:dyDescent="0.25">
      <c r="A551" s="3"/>
      <c r="B551" s="6"/>
      <c r="C551" s="51" t="s">
        <v>159</v>
      </c>
      <c r="D551" s="52"/>
      <c r="E551" s="5"/>
      <c r="F551" s="53">
        <v>226</v>
      </c>
      <c r="G551" s="54"/>
      <c r="H551" s="54"/>
      <c r="I551" s="54"/>
      <c r="J551" s="53">
        <v>400</v>
      </c>
      <c r="K551" s="53">
        <v>9</v>
      </c>
      <c r="L551" s="53">
        <v>2</v>
      </c>
      <c r="M551" s="54"/>
      <c r="N551" s="53">
        <v>411</v>
      </c>
      <c r="O551" s="54"/>
      <c r="P551" s="54"/>
      <c r="Q551" s="54"/>
      <c r="R551" s="53">
        <v>0</v>
      </c>
      <c r="S551" s="53">
        <v>35</v>
      </c>
      <c r="T551" s="53">
        <v>121</v>
      </c>
      <c r="U551" s="53">
        <v>1</v>
      </c>
      <c r="V551" s="53">
        <v>10</v>
      </c>
      <c r="W551" s="54"/>
      <c r="X551" s="53">
        <v>38</v>
      </c>
      <c r="Y551" s="53">
        <v>4</v>
      </c>
      <c r="Z551" s="53">
        <v>15</v>
      </c>
      <c r="AA551" s="53">
        <v>155</v>
      </c>
      <c r="AB551" s="53">
        <v>0</v>
      </c>
      <c r="AC551" s="53">
        <v>0</v>
      </c>
      <c r="AD551" s="53">
        <v>18</v>
      </c>
      <c r="AE551" s="54"/>
      <c r="AF551" s="53">
        <v>397</v>
      </c>
      <c r="AG551" s="54"/>
      <c r="AH551" s="54"/>
      <c r="AI551" s="54"/>
      <c r="AJ551" s="53">
        <v>240</v>
      </c>
      <c r="AK551" s="54"/>
      <c r="AL551" s="54"/>
      <c r="AM551" s="54"/>
      <c r="AN551" s="53">
        <v>0</v>
      </c>
      <c r="AO551" s="54"/>
      <c r="AP551" s="53">
        <v>0</v>
      </c>
      <c r="AQ551" s="40"/>
      <c r="AR551" s="40"/>
      <c r="AS551" s="40"/>
    </row>
    <row r="552" spans="1:45" s="1" customFormat="1" ht="20.100000000000001" customHeight="1" x14ac:dyDescent="0.2">
      <c r="A552" s="3"/>
      <c r="B552" s="6"/>
      <c r="C552" s="3"/>
      <c r="D552" s="3"/>
      <c r="E552" s="5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</row>
    <row r="553" spans="1:45" s="1" customFormat="1" ht="20.100000000000001" customHeight="1" x14ac:dyDescent="0.2">
      <c r="A553" s="3"/>
      <c r="B553" s="6"/>
      <c r="C553" s="3" t="s">
        <v>146</v>
      </c>
      <c r="D553" s="3"/>
      <c r="E553" s="5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</row>
    <row r="554" spans="1:45" s="1" customFormat="1" ht="20.100000000000001" customHeight="1" x14ac:dyDescent="0.2">
      <c r="A554" s="3"/>
      <c r="B554" s="6"/>
      <c r="C554" s="3"/>
      <c r="D554" s="50" t="s">
        <v>96</v>
      </c>
      <c r="E554" s="5"/>
      <c r="F554" s="39">
        <v>10</v>
      </c>
      <c r="G554" s="39"/>
      <c r="H554" s="39"/>
      <c r="I554" s="39"/>
      <c r="J554" s="39">
        <v>16</v>
      </c>
      <c r="K554" s="39">
        <v>0</v>
      </c>
      <c r="L554" s="39">
        <v>0</v>
      </c>
      <c r="M554" s="39"/>
      <c r="N554" s="39">
        <v>16</v>
      </c>
      <c r="O554" s="39"/>
      <c r="P554" s="39"/>
      <c r="Q554" s="39"/>
      <c r="R554" s="39">
        <v>0</v>
      </c>
      <c r="S554" s="39">
        <v>0</v>
      </c>
      <c r="T554" s="39">
        <v>3</v>
      </c>
      <c r="U554" s="39">
        <v>0</v>
      </c>
      <c r="V554" s="39">
        <v>0</v>
      </c>
      <c r="W554" s="39"/>
      <c r="X554" s="39">
        <v>1</v>
      </c>
      <c r="Y554" s="39">
        <v>4</v>
      </c>
      <c r="Z554" s="39">
        <v>0</v>
      </c>
      <c r="AA554" s="39">
        <v>4</v>
      </c>
      <c r="AB554" s="39">
        <v>0</v>
      </c>
      <c r="AC554" s="39">
        <v>0</v>
      </c>
      <c r="AD554" s="39">
        <v>2</v>
      </c>
      <c r="AE554" s="39"/>
      <c r="AF554" s="39">
        <v>14</v>
      </c>
      <c r="AG554" s="39"/>
      <c r="AH554" s="39"/>
      <c r="AI554" s="39"/>
      <c r="AJ554" s="39">
        <v>12</v>
      </c>
      <c r="AK554" s="39"/>
      <c r="AL554" s="39"/>
      <c r="AM554" s="39"/>
      <c r="AN554" s="39">
        <v>0</v>
      </c>
      <c r="AO554" s="39"/>
      <c r="AP554" s="39">
        <v>0</v>
      </c>
      <c r="AQ554" s="40"/>
      <c r="AR554" s="40"/>
      <c r="AS554" s="40"/>
    </row>
    <row r="555" spans="1:45" s="1" customFormat="1" ht="20.100000000000001" customHeight="1" x14ac:dyDescent="0.2">
      <c r="A555" s="3"/>
      <c r="B555" s="6"/>
      <c r="C555" s="3"/>
      <c r="D555" s="3"/>
      <c r="E555" s="5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</row>
    <row r="556" spans="1:45" s="1" customFormat="1" ht="20.100000000000001" customHeight="1" x14ac:dyDescent="0.25">
      <c r="A556" s="3"/>
      <c r="B556" s="6"/>
      <c r="C556" s="51" t="s">
        <v>153</v>
      </c>
      <c r="D556" s="52"/>
      <c r="E556" s="5"/>
      <c r="F556" s="53">
        <v>10</v>
      </c>
      <c r="G556" s="54"/>
      <c r="H556" s="54"/>
      <c r="I556" s="54"/>
      <c r="J556" s="53">
        <v>16</v>
      </c>
      <c r="K556" s="53">
        <v>0</v>
      </c>
      <c r="L556" s="53">
        <v>0</v>
      </c>
      <c r="M556" s="54"/>
      <c r="N556" s="53">
        <v>16</v>
      </c>
      <c r="O556" s="54"/>
      <c r="P556" s="54"/>
      <c r="Q556" s="54"/>
      <c r="R556" s="53">
        <v>0</v>
      </c>
      <c r="S556" s="53">
        <v>0</v>
      </c>
      <c r="T556" s="53">
        <v>3</v>
      </c>
      <c r="U556" s="53">
        <v>0</v>
      </c>
      <c r="V556" s="53">
        <v>0</v>
      </c>
      <c r="W556" s="54"/>
      <c r="X556" s="53">
        <v>1</v>
      </c>
      <c r="Y556" s="53">
        <v>4</v>
      </c>
      <c r="Z556" s="53">
        <v>0</v>
      </c>
      <c r="AA556" s="53">
        <v>4</v>
      </c>
      <c r="AB556" s="53">
        <v>0</v>
      </c>
      <c r="AC556" s="53">
        <v>0</v>
      </c>
      <c r="AD556" s="53">
        <v>2</v>
      </c>
      <c r="AE556" s="54"/>
      <c r="AF556" s="53">
        <v>14</v>
      </c>
      <c r="AG556" s="54"/>
      <c r="AH556" s="54"/>
      <c r="AI556" s="54"/>
      <c r="AJ556" s="53">
        <v>12</v>
      </c>
      <c r="AK556" s="54"/>
      <c r="AL556" s="54"/>
      <c r="AM556" s="54"/>
      <c r="AN556" s="53">
        <v>0</v>
      </c>
      <c r="AO556" s="54"/>
      <c r="AP556" s="53">
        <v>0</v>
      </c>
      <c r="AQ556" s="40"/>
      <c r="AR556" s="40"/>
      <c r="AS556" s="40"/>
    </row>
    <row r="557" spans="1:45" s="1" customFormat="1" ht="20.100000000000001" customHeight="1" x14ac:dyDescent="0.2">
      <c r="A557" s="3"/>
      <c r="B557" s="6"/>
      <c r="C557" s="3"/>
      <c r="D557" s="3"/>
      <c r="E557" s="5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</row>
    <row r="558" spans="1:45" s="1" customFormat="1" ht="20.100000000000001" customHeight="1" x14ac:dyDescent="0.2">
      <c r="A558" s="3"/>
      <c r="B558" s="6"/>
      <c r="C558" s="3" t="s">
        <v>0</v>
      </c>
      <c r="D558" s="3"/>
      <c r="E558" s="5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</row>
    <row r="559" spans="1:45" s="1" customFormat="1" ht="20.100000000000001" customHeight="1" x14ac:dyDescent="0.2">
      <c r="A559" s="3"/>
      <c r="B559" s="6"/>
      <c r="C559" s="3"/>
      <c r="D559" s="2" t="s">
        <v>96</v>
      </c>
      <c r="E559" s="5"/>
      <c r="F559" s="39">
        <v>0</v>
      </c>
      <c r="G559" s="39"/>
      <c r="H559" s="39"/>
      <c r="I559" s="39"/>
      <c r="J559" s="39">
        <v>0</v>
      </c>
      <c r="K559" s="39">
        <v>0</v>
      </c>
      <c r="L559" s="39">
        <v>0</v>
      </c>
      <c r="M559" s="39"/>
      <c r="N559" s="39">
        <v>0</v>
      </c>
      <c r="O559" s="39"/>
      <c r="P559" s="39"/>
      <c r="Q559" s="39"/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39"/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  <c r="AE559" s="39"/>
      <c r="AF559" s="39">
        <v>0</v>
      </c>
      <c r="AG559" s="39"/>
      <c r="AH559" s="39"/>
      <c r="AI559" s="39"/>
      <c r="AJ559" s="39">
        <v>0</v>
      </c>
      <c r="AK559" s="39"/>
      <c r="AL559" s="39"/>
      <c r="AM559" s="39"/>
      <c r="AN559" s="39">
        <v>0</v>
      </c>
      <c r="AO559" s="39"/>
      <c r="AP559" s="39">
        <v>0</v>
      </c>
      <c r="AQ559" s="40"/>
      <c r="AR559" s="40"/>
      <c r="AS559" s="40"/>
    </row>
    <row r="560" spans="1:45" ht="19.5" customHeight="1" x14ac:dyDescent="0.2">
      <c r="D560" s="47" t="s">
        <v>97</v>
      </c>
      <c r="F560" s="48">
        <v>0</v>
      </c>
      <c r="G560" s="49"/>
      <c r="H560" s="49"/>
      <c r="I560" s="49"/>
      <c r="J560" s="48">
        <v>0</v>
      </c>
      <c r="K560" s="48">
        <v>0</v>
      </c>
      <c r="L560" s="48">
        <v>0</v>
      </c>
      <c r="M560" s="49"/>
      <c r="N560" s="48">
        <v>0</v>
      </c>
      <c r="O560" s="49"/>
      <c r="P560" s="49"/>
      <c r="Q560" s="49"/>
      <c r="R560" s="48">
        <v>0</v>
      </c>
      <c r="S560" s="48">
        <v>0</v>
      </c>
      <c r="T560" s="48">
        <v>0</v>
      </c>
      <c r="U560" s="48">
        <v>0</v>
      </c>
      <c r="V560" s="48">
        <v>0</v>
      </c>
      <c r="W560" s="49"/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9"/>
      <c r="AF560" s="48">
        <v>0</v>
      </c>
      <c r="AG560" s="49"/>
      <c r="AH560" s="49"/>
      <c r="AI560" s="49"/>
      <c r="AJ560" s="48">
        <v>0</v>
      </c>
      <c r="AK560" s="49"/>
      <c r="AL560" s="49"/>
      <c r="AM560" s="49"/>
      <c r="AN560" s="48">
        <v>0</v>
      </c>
      <c r="AO560" s="49"/>
      <c r="AP560" s="48">
        <v>0</v>
      </c>
      <c r="AQ560" s="40"/>
      <c r="AR560" s="40"/>
      <c r="AS560" s="40"/>
    </row>
    <row r="561" spans="1:45" s="1" customFormat="1" ht="20.100000000000001" customHeight="1" x14ac:dyDescent="0.2">
      <c r="A561" s="3"/>
      <c r="B561" s="6"/>
      <c r="C561" s="3"/>
      <c r="D561" s="2" t="s">
        <v>98</v>
      </c>
      <c r="E561" s="5"/>
      <c r="F561" s="39">
        <v>0</v>
      </c>
      <c r="G561" s="39"/>
      <c r="H561" s="39"/>
      <c r="I561" s="39"/>
      <c r="J561" s="39">
        <v>0</v>
      </c>
      <c r="K561" s="39">
        <v>0</v>
      </c>
      <c r="L561" s="39">
        <v>0</v>
      </c>
      <c r="M561" s="39"/>
      <c r="N561" s="39">
        <v>0</v>
      </c>
      <c r="O561" s="39"/>
      <c r="P561" s="39"/>
      <c r="Q561" s="39"/>
      <c r="R561" s="39">
        <v>0</v>
      </c>
      <c r="S561" s="39">
        <v>0</v>
      </c>
      <c r="T561" s="39">
        <v>0</v>
      </c>
      <c r="U561" s="39">
        <v>0</v>
      </c>
      <c r="V561" s="39">
        <v>0</v>
      </c>
      <c r="W561" s="39"/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/>
      <c r="AF561" s="39">
        <v>0</v>
      </c>
      <c r="AG561" s="39"/>
      <c r="AH561" s="39"/>
      <c r="AI561" s="39"/>
      <c r="AJ561" s="39">
        <v>0</v>
      </c>
      <c r="AK561" s="39"/>
      <c r="AL561" s="39"/>
      <c r="AM561" s="39"/>
      <c r="AN561" s="39">
        <v>0</v>
      </c>
      <c r="AO561" s="39"/>
      <c r="AP561" s="39">
        <v>0</v>
      </c>
      <c r="AQ561" s="40"/>
      <c r="AR561" s="40"/>
      <c r="AS561" s="40"/>
    </row>
    <row r="562" spans="1:45" s="1" customFormat="1" ht="20.100000000000001" customHeight="1" x14ac:dyDescent="0.2">
      <c r="A562" s="3"/>
      <c r="B562" s="6"/>
      <c r="C562" s="3"/>
      <c r="D562" s="3"/>
      <c r="E562" s="5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</row>
    <row r="563" spans="1:45" s="1" customFormat="1" ht="20.100000000000001" customHeight="1" x14ac:dyDescent="0.25">
      <c r="A563" s="3"/>
      <c r="B563" s="6"/>
      <c r="C563" s="51" t="s">
        <v>120</v>
      </c>
      <c r="D563" s="52"/>
      <c r="E563" s="5"/>
      <c r="F563" s="53">
        <v>0</v>
      </c>
      <c r="G563" s="54"/>
      <c r="H563" s="54"/>
      <c r="I563" s="54"/>
      <c r="J563" s="53">
        <v>0</v>
      </c>
      <c r="K563" s="53">
        <v>0</v>
      </c>
      <c r="L563" s="53">
        <v>0</v>
      </c>
      <c r="M563" s="54"/>
      <c r="N563" s="53">
        <v>0</v>
      </c>
      <c r="O563" s="54"/>
      <c r="P563" s="54"/>
      <c r="Q563" s="54"/>
      <c r="R563" s="53">
        <v>0</v>
      </c>
      <c r="S563" s="53">
        <v>0</v>
      </c>
      <c r="T563" s="53">
        <v>0</v>
      </c>
      <c r="U563" s="53">
        <v>0</v>
      </c>
      <c r="V563" s="53">
        <v>0</v>
      </c>
      <c r="W563" s="54"/>
      <c r="X563" s="53">
        <v>0</v>
      </c>
      <c r="Y563" s="53">
        <v>0</v>
      </c>
      <c r="Z563" s="53">
        <v>0</v>
      </c>
      <c r="AA563" s="53">
        <v>0</v>
      </c>
      <c r="AB563" s="53">
        <v>0</v>
      </c>
      <c r="AC563" s="53">
        <v>0</v>
      </c>
      <c r="AD563" s="53">
        <v>0</v>
      </c>
      <c r="AE563" s="54"/>
      <c r="AF563" s="53">
        <v>0</v>
      </c>
      <c r="AG563" s="54"/>
      <c r="AH563" s="54"/>
      <c r="AI563" s="54"/>
      <c r="AJ563" s="53">
        <v>0</v>
      </c>
      <c r="AK563" s="54"/>
      <c r="AL563" s="54"/>
      <c r="AM563" s="54"/>
      <c r="AN563" s="53">
        <v>0</v>
      </c>
      <c r="AO563" s="54"/>
      <c r="AP563" s="53">
        <v>0</v>
      </c>
      <c r="AQ563" s="40"/>
      <c r="AR563" s="40"/>
      <c r="AS563" s="40"/>
    </row>
    <row r="564" spans="1:45" s="1" customFormat="1" ht="20.100000000000001" customHeight="1" x14ac:dyDescent="0.2">
      <c r="A564" s="3"/>
      <c r="B564" s="6"/>
      <c r="C564" s="3"/>
      <c r="D564" s="3"/>
      <c r="E564" s="5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</row>
    <row r="565" spans="1:45" s="1" customFormat="1" ht="20.100000000000001" customHeight="1" x14ac:dyDescent="0.25">
      <c r="A565" s="3"/>
      <c r="B565" s="57" t="s">
        <v>268</v>
      </c>
      <c r="C565" s="58"/>
      <c r="D565" s="58"/>
      <c r="E565" s="5"/>
      <c r="F565" s="59">
        <v>236</v>
      </c>
      <c r="G565" s="54"/>
      <c r="H565" s="54"/>
      <c r="I565" s="54"/>
      <c r="J565" s="59">
        <v>416</v>
      </c>
      <c r="K565" s="59">
        <v>9</v>
      </c>
      <c r="L565" s="59">
        <v>2</v>
      </c>
      <c r="M565" s="54"/>
      <c r="N565" s="59">
        <v>427</v>
      </c>
      <c r="O565" s="54"/>
      <c r="P565" s="54"/>
      <c r="Q565" s="54"/>
      <c r="R565" s="59">
        <v>0</v>
      </c>
      <c r="S565" s="59">
        <v>35</v>
      </c>
      <c r="T565" s="59">
        <v>124</v>
      </c>
      <c r="U565" s="59">
        <v>1</v>
      </c>
      <c r="V565" s="59">
        <v>10</v>
      </c>
      <c r="W565" s="54"/>
      <c r="X565" s="59">
        <v>39</v>
      </c>
      <c r="Y565" s="59">
        <v>8</v>
      </c>
      <c r="Z565" s="59">
        <v>15</v>
      </c>
      <c r="AA565" s="59">
        <v>159</v>
      </c>
      <c r="AB565" s="59">
        <v>0</v>
      </c>
      <c r="AC565" s="59">
        <v>0</v>
      </c>
      <c r="AD565" s="59">
        <v>20</v>
      </c>
      <c r="AE565" s="54"/>
      <c r="AF565" s="59">
        <v>411</v>
      </c>
      <c r="AG565" s="54"/>
      <c r="AH565" s="54"/>
      <c r="AI565" s="54"/>
      <c r="AJ565" s="59">
        <v>252</v>
      </c>
      <c r="AK565" s="54"/>
      <c r="AL565" s="54"/>
      <c r="AM565" s="54"/>
      <c r="AN565" s="59">
        <v>0</v>
      </c>
      <c r="AO565" s="54"/>
      <c r="AP565" s="59">
        <v>0</v>
      </c>
      <c r="AQ565" s="40"/>
      <c r="AR565" s="40"/>
      <c r="AS565" s="40"/>
    </row>
    <row r="566" spans="1:45" ht="20.100000000000001" customHeight="1" x14ac:dyDescent="0.2"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40"/>
      <c r="AR566" s="40"/>
      <c r="AS566" s="40"/>
    </row>
    <row r="567" spans="1:45" ht="20.100000000000001" customHeight="1" x14ac:dyDescent="0.2">
      <c r="B567" s="6" t="s">
        <v>269</v>
      </c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40"/>
      <c r="AR567" s="40"/>
      <c r="AS567" s="40"/>
    </row>
    <row r="568" spans="1:45" ht="20.100000000000001" customHeight="1" x14ac:dyDescent="0.2">
      <c r="C568" s="3" t="s">
        <v>0</v>
      </c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40"/>
      <c r="AR568" s="40"/>
      <c r="AS568" s="40"/>
    </row>
    <row r="569" spans="1:45" ht="20.100000000000001" customHeight="1" x14ac:dyDescent="0.2">
      <c r="D569" s="2" t="s">
        <v>96</v>
      </c>
      <c r="F569" s="39">
        <v>0</v>
      </c>
      <c r="G569" s="39"/>
      <c r="H569" s="39"/>
      <c r="I569" s="39"/>
      <c r="J569" s="39">
        <v>0</v>
      </c>
      <c r="K569" s="39">
        <v>0</v>
      </c>
      <c r="L569" s="39">
        <v>0</v>
      </c>
      <c r="M569" s="39"/>
      <c r="N569" s="39">
        <v>0</v>
      </c>
      <c r="O569" s="39"/>
      <c r="P569" s="39"/>
      <c r="Q569" s="39"/>
      <c r="R569" s="39">
        <v>0</v>
      </c>
      <c r="S569" s="39">
        <v>0</v>
      </c>
      <c r="T569" s="39">
        <v>0</v>
      </c>
      <c r="U569" s="39">
        <v>0</v>
      </c>
      <c r="V569" s="39">
        <v>0</v>
      </c>
      <c r="W569" s="39"/>
      <c r="X569" s="39">
        <v>0</v>
      </c>
      <c r="Y569" s="39">
        <v>0</v>
      </c>
      <c r="Z569" s="39">
        <v>0</v>
      </c>
      <c r="AA569" s="39">
        <v>0</v>
      </c>
      <c r="AB569" s="39">
        <v>0</v>
      </c>
      <c r="AC569" s="39">
        <v>0</v>
      </c>
      <c r="AD569" s="39">
        <v>0</v>
      </c>
      <c r="AE569" s="39"/>
      <c r="AF569" s="39">
        <v>0</v>
      </c>
      <c r="AG569" s="39"/>
      <c r="AH569" s="39"/>
      <c r="AI569" s="39"/>
      <c r="AJ569" s="39">
        <v>0</v>
      </c>
      <c r="AK569" s="39"/>
      <c r="AL569" s="39"/>
      <c r="AM569" s="39"/>
      <c r="AN569" s="39">
        <v>0</v>
      </c>
      <c r="AO569" s="39"/>
      <c r="AP569" s="39">
        <v>0</v>
      </c>
      <c r="AQ569" s="40"/>
      <c r="AR569" s="40"/>
      <c r="AS569" s="40"/>
    </row>
    <row r="570" spans="1:45" ht="19.5" customHeight="1" x14ac:dyDescent="0.2">
      <c r="D570" s="47" t="s">
        <v>97</v>
      </c>
      <c r="F570" s="48">
        <v>0</v>
      </c>
      <c r="G570" s="49"/>
      <c r="H570" s="49"/>
      <c r="I570" s="49"/>
      <c r="J570" s="48">
        <v>0</v>
      </c>
      <c r="K570" s="48">
        <v>0</v>
      </c>
      <c r="L570" s="48">
        <v>0</v>
      </c>
      <c r="M570" s="49"/>
      <c r="N570" s="48">
        <v>0</v>
      </c>
      <c r="O570" s="49"/>
      <c r="P570" s="49"/>
      <c r="Q570" s="49"/>
      <c r="R570" s="48">
        <v>0</v>
      </c>
      <c r="S570" s="48">
        <v>0</v>
      </c>
      <c r="T570" s="48">
        <v>0</v>
      </c>
      <c r="U570" s="48">
        <v>0</v>
      </c>
      <c r="V570" s="48">
        <v>0</v>
      </c>
      <c r="W570" s="49"/>
      <c r="X570" s="48">
        <v>0</v>
      </c>
      <c r="Y570" s="48">
        <v>0</v>
      </c>
      <c r="Z570" s="48">
        <v>0</v>
      </c>
      <c r="AA570" s="48">
        <v>0</v>
      </c>
      <c r="AB570" s="48">
        <v>0</v>
      </c>
      <c r="AC570" s="48">
        <v>0</v>
      </c>
      <c r="AD570" s="48">
        <v>0</v>
      </c>
      <c r="AE570" s="49"/>
      <c r="AF570" s="48">
        <v>0</v>
      </c>
      <c r="AG570" s="49"/>
      <c r="AH570" s="49"/>
      <c r="AI570" s="49"/>
      <c r="AJ570" s="48">
        <v>0</v>
      </c>
      <c r="AK570" s="49"/>
      <c r="AL570" s="49"/>
      <c r="AM570" s="49"/>
      <c r="AN570" s="48">
        <v>0</v>
      </c>
      <c r="AO570" s="49"/>
      <c r="AP570" s="48">
        <v>0</v>
      </c>
      <c r="AQ570" s="40"/>
      <c r="AR570" s="40"/>
      <c r="AS570" s="40"/>
    </row>
    <row r="571" spans="1:45" ht="20.100000000000001" customHeight="1" x14ac:dyDescent="0.2"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40"/>
      <c r="AR571" s="40"/>
      <c r="AS571" s="40"/>
    </row>
    <row r="572" spans="1:45" s="1" customFormat="1" ht="20.100000000000001" customHeight="1" x14ac:dyDescent="0.25">
      <c r="A572" s="3"/>
      <c r="B572" s="6"/>
      <c r="C572" s="51" t="s">
        <v>120</v>
      </c>
      <c r="D572" s="52"/>
      <c r="E572" s="5"/>
      <c r="F572" s="53">
        <v>0</v>
      </c>
      <c r="G572" s="54"/>
      <c r="H572" s="54"/>
      <c r="I572" s="54"/>
      <c r="J572" s="53">
        <v>0</v>
      </c>
      <c r="K572" s="53">
        <v>0</v>
      </c>
      <c r="L572" s="53">
        <v>0</v>
      </c>
      <c r="M572" s="54"/>
      <c r="N572" s="53">
        <v>0</v>
      </c>
      <c r="O572" s="54"/>
      <c r="P572" s="54"/>
      <c r="Q572" s="54"/>
      <c r="R572" s="53">
        <v>0</v>
      </c>
      <c r="S572" s="53">
        <v>0</v>
      </c>
      <c r="T572" s="53">
        <v>0</v>
      </c>
      <c r="U572" s="53">
        <v>0</v>
      </c>
      <c r="V572" s="53">
        <v>0</v>
      </c>
      <c r="W572" s="54"/>
      <c r="X572" s="53">
        <v>0</v>
      </c>
      <c r="Y572" s="53">
        <v>0</v>
      </c>
      <c r="Z572" s="53">
        <v>0</v>
      </c>
      <c r="AA572" s="53">
        <v>0</v>
      </c>
      <c r="AB572" s="53">
        <v>0</v>
      </c>
      <c r="AC572" s="53">
        <v>0</v>
      </c>
      <c r="AD572" s="53">
        <v>0</v>
      </c>
      <c r="AE572" s="54"/>
      <c r="AF572" s="53">
        <v>0</v>
      </c>
      <c r="AG572" s="54"/>
      <c r="AH572" s="54"/>
      <c r="AI572" s="54"/>
      <c r="AJ572" s="53">
        <v>0</v>
      </c>
      <c r="AK572" s="54"/>
      <c r="AL572" s="54"/>
      <c r="AM572" s="54"/>
      <c r="AN572" s="53">
        <v>0</v>
      </c>
      <c r="AO572" s="54"/>
      <c r="AP572" s="53">
        <v>0</v>
      </c>
      <c r="AQ572" s="40"/>
      <c r="AR572" s="40"/>
      <c r="AS572" s="40"/>
    </row>
    <row r="573" spans="1:45" ht="20.100000000000001" customHeight="1" x14ac:dyDescent="0.2"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40"/>
      <c r="AR573" s="40"/>
      <c r="AS573" s="40"/>
    </row>
    <row r="574" spans="1:45" ht="20.100000000000001" customHeight="1" x14ac:dyDescent="0.2">
      <c r="C574" s="3" t="s">
        <v>249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40"/>
      <c r="AR574" s="40"/>
      <c r="AS574" s="40"/>
    </row>
    <row r="575" spans="1:45" ht="20.100000000000001" customHeight="1" x14ac:dyDescent="0.2">
      <c r="D575" s="2" t="s">
        <v>270</v>
      </c>
      <c r="F575" s="39">
        <v>70</v>
      </c>
      <c r="G575" s="39"/>
      <c r="H575" s="39"/>
      <c r="I575" s="39"/>
      <c r="J575" s="39">
        <v>115</v>
      </c>
      <c r="K575" s="39">
        <v>1</v>
      </c>
      <c r="L575" s="39">
        <v>3</v>
      </c>
      <c r="M575" s="39"/>
      <c r="N575" s="39">
        <v>119</v>
      </c>
      <c r="O575" s="39"/>
      <c r="P575" s="39"/>
      <c r="Q575" s="39"/>
      <c r="R575" s="39">
        <v>1</v>
      </c>
      <c r="S575" s="39">
        <v>1</v>
      </c>
      <c r="T575" s="39">
        <v>74</v>
      </c>
      <c r="U575" s="39">
        <v>0</v>
      </c>
      <c r="V575" s="39">
        <v>10</v>
      </c>
      <c r="W575" s="39"/>
      <c r="X575" s="39">
        <v>22</v>
      </c>
      <c r="Y575" s="39">
        <v>0</v>
      </c>
      <c r="Z575" s="39">
        <v>0</v>
      </c>
      <c r="AA575" s="39">
        <v>39</v>
      </c>
      <c r="AB575" s="39">
        <v>0</v>
      </c>
      <c r="AC575" s="39">
        <v>0</v>
      </c>
      <c r="AD575" s="39">
        <v>9</v>
      </c>
      <c r="AE575" s="39"/>
      <c r="AF575" s="39">
        <v>156</v>
      </c>
      <c r="AG575" s="39"/>
      <c r="AH575" s="39"/>
      <c r="AI575" s="39"/>
      <c r="AJ575" s="39">
        <v>33</v>
      </c>
      <c r="AK575" s="39"/>
      <c r="AL575" s="39"/>
      <c r="AM575" s="39"/>
      <c r="AN575" s="39">
        <v>0</v>
      </c>
      <c r="AO575" s="39"/>
      <c r="AP575" s="39">
        <v>0</v>
      </c>
      <c r="AQ575" s="40"/>
      <c r="AR575" s="40"/>
      <c r="AS575" s="40"/>
    </row>
    <row r="576" spans="1:45" ht="20.100000000000001" customHeight="1" x14ac:dyDescent="0.2">
      <c r="D576" s="47" t="s">
        <v>271</v>
      </c>
      <c r="F576" s="48">
        <v>107</v>
      </c>
      <c r="G576" s="49"/>
      <c r="H576" s="49"/>
      <c r="I576" s="49"/>
      <c r="J576" s="48">
        <v>117</v>
      </c>
      <c r="K576" s="48">
        <v>4</v>
      </c>
      <c r="L576" s="48">
        <v>2</v>
      </c>
      <c r="M576" s="49"/>
      <c r="N576" s="48">
        <v>123</v>
      </c>
      <c r="O576" s="49"/>
      <c r="P576" s="49"/>
      <c r="Q576" s="49"/>
      <c r="R576" s="48">
        <v>0</v>
      </c>
      <c r="S576" s="48">
        <v>5</v>
      </c>
      <c r="T576" s="48">
        <v>29</v>
      </c>
      <c r="U576" s="48">
        <v>2</v>
      </c>
      <c r="V576" s="48">
        <v>10</v>
      </c>
      <c r="W576" s="49"/>
      <c r="X576" s="48">
        <v>31</v>
      </c>
      <c r="Y576" s="48">
        <v>1</v>
      </c>
      <c r="Z576" s="48">
        <v>4</v>
      </c>
      <c r="AA576" s="48">
        <v>61</v>
      </c>
      <c r="AB576" s="48">
        <v>0</v>
      </c>
      <c r="AC576" s="48">
        <v>0</v>
      </c>
      <c r="AD576" s="48">
        <v>14</v>
      </c>
      <c r="AE576" s="49"/>
      <c r="AF576" s="48">
        <v>157</v>
      </c>
      <c r="AG576" s="49"/>
      <c r="AH576" s="49"/>
      <c r="AI576" s="49"/>
      <c r="AJ576" s="48">
        <v>73</v>
      </c>
      <c r="AK576" s="49"/>
      <c r="AL576" s="49"/>
      <c r="AM576" s="49"/>
      <c r="AN576" s="48">
        <v>0</v>
      </c>
      <c r="AO576" s="49"/>
      <c r="AP576" s="48">
        <v>0</v>
      </c>
      <c r="AQ576" s="40"/>
      <c r="AR576" s="40"/>
      <c r="AS576" s="40"/>
    </row>
    <row r="577" spans="1:45" ht="20.100000000000001" customHeight="1" x14ac:dyDescent="0.2">
      <c r="D577" s="2" t="s">
        <v>272</v>
      </c>
      <c r="F577" s="39">
        <v>62</v>
      </c>
      <c r="G577" s="39"/>
      <c r="H577" s="39"/>
      <c r="I577" s="39"/>
      <c r="J577" s="39">
        <v>114</v>
      </c>
      <c r="K577" s="39">
        <v>7</v>
      </c>
      <c r="L577" s="39">
        <v>0</v>
      </c>
      <c r="M577" s="39"/>
      <c r="N577" s="39">
        <v>121</v>
      </c>
      <c r="O577" s="39"/>
      <c r="P577" s="39"/>
      <c r="Q577" s="39"/>
      <c r="R577" s="39">
        <v>1</v>
      </c>
      <c r="S577" s="39">
        <v>2</v>
      </c>
      <c r="T577" s="39">
        <v>57</v>
      </c>
      <c r="U577" s="39">
        <v>5</v>
      </c>
      <c r="V577" s="39">
        <v>1</v>
      </c>
      <c r="W577" s="39"/>
      <c r="X577" s="39">
        <v>32</v>
      </c>
      <c r="Y577" s="39">
        <v>0</v>
      </c>
      <c r="Z577" s="39">
        <v>2</v>
      </c>
      <c r="AA577" s="39">
        <v>36</v>
      </c>
      <c r="AB577" s="39">
        <v>0</v>
      </c>
      <c r="AC577" s="39">
        <v>0</v>
      </c>
      <c r="AD577" s="39">
        <v>5</v>
      </c>
      <c r="AE577" s="39"/>
      <c r="AF577" s="39">
        <v>141</v>
      </c>
      <c r="AG577" s="39"/>
      <c r="AH577" s="39"/>
      <c r="AI577" s="39"/>
      <c r="AJ577" s="39">
        <v>42</v>
      </c>
      <c r="AK577" s="39"/>
      <c r="AL577" s="39"/>
      <c r="AM577" s="39"/>
      <c r="AN577" s="39">
        <v>0</v>
      </c>
      <c r="AO577" s="39"/>
      <c r="AP577" s="39">
        <v>0</v>
      </c>
      <c r="AQ577" s="40"/>
      <c r="AR577" s="40"/>
      <c r="AS577" s="40"/>
    </row>
    <row r="578" spans="1:45" ht="20.100000000000001" customHeight="1" x14ac:dyDescent="0.2">
      <c r="D578" s="47" t="s">
        <v>273</v>
      </c>
      <c r="F578" s="48">
        <v>107</v>
      </c>
      <c r="G578" s="49"/>
      <c r="H578" s="49"/>
      <c r="I578" s="49"/>
      <c r="J578" s="48">
        <v>113</v>
      </c>
      <c r="K578" s="48">
        <v>5</v>
      </c>
      <c r="L578" s="48">
        <v>0</v>
      </c>
      <c r="M578" s="49"/>
      <c r="N578" s="48">
        <v>118</v>
      </c>
      <c r="O578" s="49"/>
      <c r="P578" s="49"/>
      <c r="Q578" s="49"/>
      <c r="R578" s="48">
        <v>0</v>
      </c>
      <c r="S578" s="48">
        <v>1</v>
      </c>
      <c r="T578" s="48">
        <v>25</v>
      </c>
      <c r="U578" s="48">
        <v>0</v>
      </c>
      <c r="V578" s="48">
        <v>7</v>
      </c>
      <c r="W578" s="49"/>
      <c r="X578" s="48">
        <v>32</v>
      </c>
      <c r="Y578" s="48">
        <v>1</v>
      </c>
      <c r="Z578" s="48">
        <v>0</v>
      </c>
      <c r="AA578" s="48">
        <v>82</v>
      </c>
      <c r="AB578" s="48">
        <v>0</v>
      </c>
      <c r="AC578" s="48">
        <v>0</v>
      </c>
      <c r="AD578" s="48">
        <v>9</v>
      </c>
      <c r="AE578" s="49"/>
      <c r="AF578" s="48">
        <v>157</v>
      </c>
      <c r="AG578" s="49"/>
      <c r="AH578" s="49"/>
      <c r="AI578" s="49"/>
      <c r="AJ578" s="48">
        <v>68</v>
      </c>
      <c r="AK578" s="49"/>
      <c r="AL578" s="49"/>
      <c r="AM578" s="49"/>
      <c r="AN578" s="48">
        <v>0</v>
      </c>
      <c r="AO578" s="49"/>
      <c r="AP578" s="48">
        <v>0</v>
      </c>
      <c r="AQ578" s="40"/>
      <c r="AR578" s="40"/>
      <c r="AS578" s="40"/>
    </row>
    <row r="579" spans="1:45" ht="20.100000000000001" customHeight="1" x14ac:dyDescent="0.2">
      <c r="D579" s="2" t="s">
        <v>274</v>
      </c>
      <c r="F579" s="39">
        <v>66</v>
      </c>
      <c r="G579" s="39"/>
      <c r="H579" s="39"/>
      <c r="I579" s="39"/>
      <c r="J579" s="39">
        <v>115</v>
      </c>
      <c r="K579" s="39">
        <v>5</v>
      </c>
      <c r="L579" s="39">
        <v>0</v>
      </c>
      <c r="M579" s="39"/>
      <c r="N579" s="39">
        <v>120</v>
      </c>
      <c r="O579" s="39"/>
      <c r="P579" s="39"/>
      <c r="Q579" s="39"/>
      <c r="R579" s="39">
        <v>0</v>
      </c>
      <c r="S579" s="39">
        <v>2</v>
      </c>
      <c r="T579" s="39">
        <v>51</v>
      </c>
      <c r="U579" s="39">
        <v>0</v>
      </c>
      <c r="V579" s="39">
        <v>14</v>
      </c>
      <c r="W579" s="39"/>
      <c r="X579" s="39">
        <v>29</v>
      </c>
      <c r="Y579" s="39">
        <v>0</v>
      </c>
      <c r="Z579" s="39">
        <v>5</v>
      </c>
      <c r="AA579" s="39">
        <v>39</v>
      </c>
      <c r="AB579" s="39">
        <v>0</v>
      </c>
      <c r="AC579" s="39">
        <v>0</v>
      </c>
      <c r="AD579" s="39">
        <v>9</v>
      </c>
      <c r="AE579" s="39"/>
      <c r="AF579" s="39">
        <v>149</v>
      </c>
      <c r="AG579" s="39"/>
      <c r="AH579" s="39"/>
      <c r="AI579" s="39"/>
      <c r="AJ579" s="39">
        <v>37</v>
      </c>
      <c r="AK579" s="39"/>
      <c r="AL579" s="39"/>
      <c r="AM579" s="39"/>
      <c r="AN579" s="39">
        <v>0</v>
      </c>
      <c r="AO579" s="39"/>
      <c r="AP579" s="39">
        <v>0</v>
      </c>
      <c r="AQ579" s="40"/>
      <c r="AR579" s="40"/>
      <c r="AS579" s="40"/>
    </row>
    <row r="580" spans="1:45" ht="20.100000000000001" customHeight="1" x14ac:dyDescent="0.2">
      <c r="D580" s="47" t="s">
        <v>275</v>
      </c>
      <c r="F580" s="48">
        <v>0</v>
      </c>
      <c r="G580" s="49"/>
      <c r="H580" s="49"/>
      <c r="I580" s="49"/>
      <c r="J580" s="48">
        <v>136</v>
      </c>
      <c r="K580" s="48">
        <v>2</v>
      </c>
      <c r="L580" s="48">
        <v>0</v>
      </c>
      <c r="M580" s="49"/>
      <c r="N580" s="48">
        <v>138</v>
      </c>
      <c r="O580" s="49"/>
      <c r="P580" s="49"/>
      <c r="Q580" s="49"/>
      <c r="R580" s="48">
        <v>0</v>
      </c>
      <c r="S580" s="48">
        <v>12</v>
      </c>
      <c r="T580" s="48">
        <v>59</v>
      </c>
      <c r="U580" s="48">
        <v>0</v>
      </c>
      <c r="V580" s="48">
        <v>6</v>
      </c>
      <c r="W580" s="49"/>
      <c r="X580" s="48">
        <v>11</v>
      </c>
      <c r="Y580" s="48">
        <v>0</v>
      </c>
      <c r="Z580" s="48">
        <v>1</v>
      </c>
      <c r="AA580" s="48">
        <v>5</v>
      </c>
      <c r="AB580" s="48">
        <v>0</v>
      </c>
      <c r="AC580" s="48">
        <v>0</v>
      </c>
      <c r="AD580" s="48">
        <v>3</v>
      </c>
      <c r="AE580" s="49"/>
      <c r="AF580" s="48">
        <v>97</v>
      </c>
      <c r="AG580" s="49"/>
      <c r="AH580" s="49"/>
      <c r="AI580" s="49"/>
      <c r="AJ580" s="48">
        <v>41</v>
      </c>
      <c r="AK580" s="49"/>
      <c r="AL580" s="49"/>
      <c r="AM580" s="49"/>
      <c r="AN580" s="48">
        <v>0</v>
      </c>
      <c r="AO580" s="49"/>
      <c r="AP580" s="48">
        <v>0</v>
      </c>
      <c r="AQ580" s="40"/>
      <c r="AR580" s="40"/>
      <c r="AS580" s="40"/>
    </row>
    <row r="581" spans="1:45" ht="20.100000000000001" customHeight="1" x14ac:dyDescent="0.2">
      <c r="D581" s="2" t="s">
        <v>276</v>
      </c>
      <c r="F581" s="39">
        <v>0</v>
      </c>
      <c r="G581" s="39"/>
      <c r="H581" s="39"/>
      <c r="I581" s="39"/>
      <c r="J581" s="39">
        <v>135</v>
      </c>
      <c r="K581" s="39">
        <v>2</v>
      </c>
      <c r="L581" s="39">
        <v>1</v>
      </c>
      <c r="M581" s="39"/>
      <c r="N581" s="39">
        <v>138</v>
      </c>
      <c r="O581" s="39"/>
      <c r="P581" s="39"/>
      <c r="Q581" s="39"/>
      <c r="R581" s="39">
        <v>0</v>
      </c>
      <c r="S581" s="39">
        <v>1</v>
      </c>
      <c r="T581" s="39">
        <v>81</v>
      </c>
      <c r="U581" s="39">
        <v>0</v>
      </c>
      <c r="V581" s="39">
        <v>2</v>
      </c>
      <c r="W581" s="39"/>
      <c r="X581" s="39">
        <v>14</v>
      </c>
      <c r="Y581" s="39">
        <v>0</v>
      </c>
      <c r="Z581" s="39">
        <v>0</v>
      </c>
      <c r="AA581" s="39">
        <v>7</v>
      </c>
      <c r="AB581" s="39">
        <v>0</v>
      </c>
      <c r="AC581" s="39">
        <v>0</v>
      </c>
      <c r="AD581" s="39">
        <v>4</v>
      </c>
      <c r="AE581" s="39"/>
      <c r="AF581" s="39">
        <v>109</v>
      </c>
      <c r="AG581" s="39"/>
      <c r="AH581" s="39"/>
      <c r="AI581" s="39"/>
      <c r="AJ581" s="39">
        <v>29</v>
      </c>
      <c r="AK581" s="39"/>
      <c r="AL581" s="39"/>
      <c r="AM581" s="39"/>
      <c r="AN581" s="39">
        <v>0</v>
      </c>
      <c r="AO581" s="39"/>
      <c r="AP581" s="39">
        <v>0</v>
      </c>
      <c r="AQ581" s="40"/>
      <c r="AR581" s="40"/>
      <c r="AS581" s="40"/>
    </row>
    <row r="582" spans="1:45" ht="20.100000000000001" customHeight="1" x14ac:dyDescent="0.2"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40"/>
      <c r="AR582" s="40"/>
      <c r="AS582" s="40"/>
    </row>
    <row r="583" spans="1:45" s="1" customFormat="1" ht="20.100000000000001" customHeight="1" x14ac:dyDescent="0.25">
      <c r="A583" s="3"/>
      <c r="B583" s="6"/>
      <c r="C583" s="51" t="s">
        <v>250</v>
      </c>
      <c r="D583" s="52"/>
      <c r="E583" s="5"/>
      <c r="F583" s="53">
        <v>412</v>
      </c>
      <c r="G583" s="54"/>
      <c r="H583" s="54"/>
      <c r="I583" s="54"/>
      <c r="J583" s="53">
        <v>845</v>
      </c>
      <c r="K583" s="53">
        <v>26</v>
      </c>
      <c r="L583" s="53">
        <v>6</v>
      </c>
      <c r="M583" s="54"/>
      <c r="N583" s="53">
        <v>877</v>
      </c>
      <c r="O583" s="54"/>
      <c r="P583" s="54"/>
      <c r="Q583" s="54"/>
      <c r="R583" s="53">
        <v>2</v>
      </c>
      <c r="S583" s="53">
        <v>24</v>
      </c>
      <c r="T583" s="53">
        <v>376</v>
      </c>
      <c r="U583" s="53">
        <v>7</v>
      </c>
      <c r="V583" s="53">
        <v>50</v>
      </c>
      <c r="W583" s="54"/>
      <c r="X583" s="53">
        <v>171</v>
      </c>
      <c r="Y583" s="53">
        <v>2</v>
      </c>
      <c r="Z583" s="53">
        <v>12</v>
      </c>
      <c r="AA583" s="53">
        <v>269</v>
      </c>
      <c r="AB583" s="53">
        <v>0</v>
      </c>
      <c r="AC583" s="53">
        <v>0</v>
      </c>
      <c r="AD583" s="53">
        <v>53</v>
      </c>
      <c r="AE583" s="54"/>
      <c r="AF583" s="53">
        <v>966</v>
      </c>
      <c r="AG583" s="54"/>
      <c r="AH583" s="54"/>
      <c r="AI583" s="54"/>
      <c r="AJ583" s="53">
        <v>323</v>
      </c>
      <c r="AK583" s="54"/>
      <c r="AL583" s="54"/>
      <c r="AM583" s="54"/>
      <c r="AN583" s="53">
        <v>0</v>
      </c>
      <c r="AO583" s="54"/>
      <c r="AP583" s="53">
        <v>0</v>
      </c>
      <c r="AQ583" s="40"/>
      <c r="AR583" s="40"/>
      <c r="AS583" s="40"/>
    </row>
    <row r="584" spans="1:45" ht="20.100000000000001" customHeight="1" x14ac:dyDescent="0.2"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40"/>
      <c r="AR584" s="40"/>
      <c r="AS584" s="40"/>
    </row>
    <row r="585" spans="1:45" ht="20.100000000000001" customHeight="1" x14ac:dyDescent="0.2">
      <c r="C585" s="3" t="s">
        <v>154</v>
      </c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40"/>
      <c r="AR585" s="40"/>
      <c r="AS585" s="40"/>
    </row>
    <row r="586" spans="1:45" ht="19.5" customHeight="1" x14ac:dyDescent="0.2">
      <c r="D586" s="50" t="s">
        <v>96</v>
      </c>
      <c r="F586" s="49">
        <v>30</v>
      </c>
      <c r="G586" s="49"/>
      <c r="H586" s="49"/>
      <c r="I586" s="49"/>
      <c r="J586" s="49">
        <v>44</v>
      </c>
      <c r="K586" s="49">
        <v>0</v>
      </c>
      <c r="L586" s="49">
        <v>0</v>
      </c>
      <c r="M586" s="49"/>
      <c r="N586" s="49">
        <v>44</v>
      </c>
      <c r="O586" s="49"/>
      <c r="P586" s="49"/>
      <c r="Q586" s="49"/>
      <c r="R586" s="49">
        <v>0</v>
      </c>
      <c r="S586" s="49">
        <v>1</v>
      </c>
      <c r="T586" s="49">
        <v>20</v>
      </c>
      <c r="U586" s="49">
        <v>2</v>
      </c>
      <c r="V586" s="49">
        <v>4</v>
      </c>
      <c r="W586" s="49"/>
      <c r="X586" s="49">
        <v>3</v>
      </c>
      <c r="Y586" s="49">
        <v>0</v>
      </c>
      <c r="Z586" s="49">
        <v>2</v>
      </c>
      <c r="AA586" s="49">
        <v>13</v>
      </c>
      <c r="AB586" s="49">
        <v>0</v>
      </c>
      <c r="AC586" s="49">
        <v>0</v>
      </c>
      <c r="AD586" s="49">
        <v>1</v>
      </c>
      <c r="AE586" s="49"/>
      <c r="AF586" s="49">
        <v>46</v>
      </c>
      <c r="AG586" s="49"/>
      <c r="AH586" s="49"/>
      <c r="AI586" s="49"/>
      <c r="AJ586" s="49">
        <v>28</v>
      </c>
      <c r="AK586" s="49"/>
      <c r="AL586" s="49"/>
      <c r="AM586" s="49"/>
      <c r="AN586" s="49">
        <v>0</v>
      </c>
      <c r="AO586" s="49"/>
      <c r="AP586" s="49">
        <v>0</v>
      </c>
      <c r="AQ586" s="40"/>
      <c r="AR586" s="40"/>
      <c r="AS586" s="40"/>
    </row>
    <row r="587" spans="1:45" ht="19.5" customHeight="1" x14ac:dyDescent="0.2">
      <c r="D587" s="47" t="s">
        <v>97</v>
      </c>
      <c r="F587" s="48">
        <v>41</v>
      </c>
      <c r="G587" s="49"/>
      <c r="H587" s="49"/>
      <c r="I587" s="49"/>
      <c r="J587" s="48">
        <v>46</v>
      </c>
      <c r="K587" s="48">
        <v>0</v>
      </c>
      <c r="L587" s="48">
        <v>1</v>
      </c>
      <c r="M587" s="49"/>
      <c r="N587" s="48">
        <v>47</v>
      </c>
      <c r="O587" s="49"/>
      <c r="P587" s="49"/>
      <c r="Q587" s="49"/>
      <c r="R587" s="48">
        <v>0</v>
      </c>
      <c r="S587" s="48">
        <v>0</v>
      </c>
      <c r="T587" s="48">
        <v>12</v>
      </c>
      <c r="U587" s="48">
        <v>0</v>
      </c>
      <c r="V587" s="48">
        <v>9</v>
      </c>
      <c r="W587" s="49"/>
      <c r="X587" s="48">
        <v>10</v>
      </c>
      <c r="Y587" s="48">
        <v>0</v>
      </c>
      <c r="Z587" s="48">
        <v>0</v>
      </c>
      <c r="AA587" s="48">
        <v>14</v>
      </c>
      <c r="AB587" s="48">
        <v>0</v>
      </c>
      <c r="AC587" s="48">
        <v>0</v>
      </c>
      <c r="AD587" s="48">
        <v>2</v>
      </c>
      <c r="AE587" s="49"/>
      <c r="AF587" s="48">
        <v>47</v>
      </c>
      <c r="AG587" s="49"/>
      <c r="AH587" s="49"/>
      <c r="AI587" s="49"/>
      <c r="AJ587" s="48">
        <v>41</v>
      </c>
      <c r="AK587" s="49"/>
      <c r="AL587" s="49"/>
      <c r="AM587" s="49"/>
      <c r="AN587" s="48">
        <v>0</v>
      </c>
      <c r="AO587" s="49"/>
      <c r="AP587" s="48">
        <v>0</v>
      </c>
      <c r="AQ587" s="40"/>
      <c r="AR587" s="40"/>
      <c r="AS587" s="40"/>
    </row>
    <row r="588" spans="1:45" ht="20.100000000000001" customHeight="1" x14ac:dyDescent="0.2"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40"/>
      <c r="AR588" s="40"/>
      <c r="AS588" s="40"/>
    </row>
    <row r="589" spans="1:45" s="1" customFormat="1" ht="20.100000000000001" customHeight="1" x14ac:dyDescent="0.25">
      <c r="A589" s="3"/>
      <c r="B589" s="6"/>
      <c r="C589" s="51" t="s">
        <v>159</v>
      </c>
      <c r="D589" s="52"/>
      <c r="E589" s="5"/>
      <c r="F589" s="53">
        <v>71</v>
      </c>
      <c r="G589" s="54"/>
      <c r="H589" s="54"/>
      <c r="I589" s="54"/>
      <c r="J589" s="53">
        <v>90</v>
      </c>
      <c r="K589" s="53">
        <v>0</v>
      </c>
      <c r="L589" s="53">
        <v>1</v>
      </c>
      <c r="M589" s="54"/>
      <c r="N589" s="53">
        <v>91</v>
      </c>
      <c r="O589" s="54"/>
      <c r="P589" s="54"/>
      <c r="Q589" s="54"/>
      <c r="R589" s="53">
        <v>0</v>
      </c>
      <c r="S589" s="53">
        <v>1</v>
      </c>
      <c r="T589" s="53">
        <v>32</v>
      </c>
      <c r="U589" s="53">
        <v>2</v>
      </c>
      <c r="V589" s="53">
        <v>13</v>
      </c>
      <c r="W589" s="54"/>
      <c r="X589" s="53">
        <v>13</v>
      </c>
      <c r="Y589" s="53">
        <v>0</v>
      </c>
      <c r="Z589" s="53">
        <v>2</v>
      </c>
      <c r="AA589" s="53">
        <v>27</v>
      </c>
      <c r="AB589" s="53">
        <v>0</v>
      </c>
      <c r="AC589" s="53">
        <v>0</v>
      </c>
      <c r="AD589" s="53">
        <v>3</v>
      </c>
      <c r="AE589" s="54"/>
      <c r="AF589" s="53">
        <v>93</v>
      </c>
      <c r="AG589" s="54"/>
      <c r="AH589" s="54"/>
      <c r="AI589" s="54"/>
      <c r="AJ589" s="53">
        <v>69</v>
      </c>
      <c r="AK589" s="54"/>
      <c r="AL589" s="54"/>
      <c r="AM589" s="54"/>
      <c r="AN589" s="53">
        <v>0</v>
      </c>
      <c r="AO589" s="54"/>
      <c r="AP589" s="53">
        <v>0</v>
      </c>
      <c r="AQ589" s="40"/>
      <c r="AR589" s="40"/>
      <c r="AS589" s="40"/>
    </row>
    <row r="590" spans="1:45" s="1" customFormat="1" ht="20.100000000000001" customHeight="1" x14ac:dyDescent="0.2">
      <c r="A590" s="3"/>
      <c r="B590" s="6"/>
      <c r="C590" s="3"/>
      <c r="D590" s="3"/>
      <c r="E590" s="5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</row>
    <row r="591" spans="1:45" s="1" customFormat="1" ht="20.100000000000001" customHeight="1" x14ac:dyDescent="0.25">
      <c r="A591" s="3"/>
      <c r="B591" s="57" t="s">
        <v>277</v>
      </c>
      <c r="C591" s="58"/>
      <c r="D591" s="58"/>
      <c r="E591" s="5"/>
      <c r="F591" s="59">
        <v>483</v>
      </c>
      <c r="G591" s="54"/>
      <c r="H591" s="54"/>
      <c r="I591" s="54"/>
      <c r="J591" s="59">
        <v>935</v>
      </c>
      <c r="K591" s="59">
        <v>26</v>
      </c>
      <c r="L591" s="59">
        <v>7</v>
      </c>
      <c r="M591" s="54"/>
      <c r="N591" s="59">
        <v>968</v>
      </c>
      <c r="O591" s="54"/>
      <c r="P591" s="54"/>
      <c r="Q591" s="54"/>
      <c r="R591" s="59">
        <v>2</v>
      </c>
      <c r="S591" s="59">
        <v>25</v>
      </c>
      <c r="T591" s="59">
        <v>408</v>
      </c>
      <c r="U591" s="59">
        <v>9</v>
      </c>
      <c r="V591" s="59">
        <v>63</v>
      </c>
      <c r="W591" s="54"/>
      <c r="X591" s="59">
        <v>184</v>
      </c>
      <c r="Y591" s="59">
        <v>2</v>
      </c>
      <c r="Z591" s="59">
        <v>14</v>
      </c>
      <c r="AA591" s="59">
        <v>296</v>
      </c>
      <c r="AB591" s="59">
        <v>0</v>
      </c>
      <c r="AC591" s="59">
        <v>0</v>
      </c>
      <c r="AD591" s="59">
        <v>56</v>
      </c>
      <c r="AE591" s="54"/>
      <c r="AF591" s="59">
        <v>1059</v>
      </c>
      <c r="AG591" s="54"/>
      <c r="AH591" s="54"/>
      <c r="AI591" s="54"/>
      <c r="AJ591" s="59">
        <v>392</v>
      </c>
      <c r="AK591" s="54"/>
      <c r="AL591" s="54"/>
      <c r="AM591" s="54"/>
      <c r="AN591" s="59">
        <v>0</v>
      </c>
      <c r="AO591" s="54"/>
      <c r="AP591" s="59">
        <v>0</v>
      </c>
      <c r="AQ591" s="40"/>
      <c r="AR591" s="40"/>
      <c r="AS591" s="40"/>
    </row>
    <row r="592" spans="1:45" ht="20.100000000000001" customHeight="1" x14ac:dyDescent="0.2"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40"/>
      <c r="AR592" s="40"/>
      <c r="AS592" s="40"/>
    </row>
    <row r="593" spans="1:45" ht="20.100000000000001" customHeight="1" x14ac:dyDescent="0.2">
      <c r="B593" s="6" t="s">
        <v>278</v>
      </c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40"/>
      <c r="AR593" s="40"/>
      <c r="AS593" s="40"/>
    </row>
    <row r="594" spans="1:45" ht="20.100000000000001" customHeight="1" x14ac:dyDescent="0.2">
      <c r="C594" s="3" t="s">
        <v>154</v>
      </c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40"/>
      <c r="AR594" s="40"/>
      <c r="AS594" s="40"/>
    </row>
    <row r="595" spans="1:45" ht="20.100000000000001" customHeight="1" x14ac:dyDescent="0.2">
      <c r="D595" s="2" t="s">
        <v>122</v>
      </c>
      <c r="F595" s="39">
        <v>30</v>
      </c>
      <c r="G595" s="39"/>
      <c r="H595" s="39"/>
      <c r="I595" s="39"/>
      <c r="J595" s="39">
        <v>52</v>
      </c>
      <c r="K595" s="39">
        <v>0</v>
      </c>
      <c r="L595" s="39">
        <v>2</v>
      </c>
      <c r="M595" s="39"/>
      <c r="N595" s="39">
        <v>54</v>
      </c>
      <c r="O595" s="39"/>
      <c r="P595" s="39"/>
      <c r="Q595" s="39"/>
      <c r="R595" s="39">
        <v>0</v>
      </c>
      <c r="S595" s="39">
        <v>2</v>
      </c>
      <c r="T595" s="39">
        <v>29</v>
      </c>
      <c r="U595" s="39">
        <v>0</v>
      </c>
      <c r="V595" s="39">
        <v>4</v>
      </c>
      <c r="W595" s="39"/>
      <c r="X595" s="39">
        <v>11</v>
      </c>
      <c r="Y595" s="39">
        <v>0</v>
      </c>
      <c r="Z595" s="39">
        <v>6</v>
      </c>
      <c r="AA595" s="39">
        <v>5</v>
      </c>
      <c r="AB595" s="39">
        <v>0</v>
      </c>
      <c r="AC595" s="39">
        <v>0</v>
      </c>
      <c r="AD595" s="39">
        <v>4</v>
      </c>
      <c r="AE595" s="39"/>
      <c r="AF595" s="39">
        <v>61</v>
      </c>
      <c r="AG595" s="39"/>
      <c r="AH595" s="39"/>
      <c r="AI595" s="39"/>
      <c r="AJ595" s="39">
        <v>23</v>
      </c>
      <c r="AK595" s="39"/>
      <c r="AL595" s="39"/>
      <c r="AM595" s="39"/>
      <c r="AN595" s="39">
        <v>0</v>
      </c>
      <c r="AO595" s="39"/>
      <c r="AP595" s="39">
        <v>0</v>
      </c>
      <c r="AQ595" s="40"/>
      <c r="AR595" s="40"/>
      <c r="AS595" s="40"/>
    </row>
    <row r="596" spans="1:45" ht="19.5" customHeight="1" x14ac:dyDescent="0.2">
      <c r="D596" s="47" t="s">
        <v>135</v>
      </c>
      <c r="F596" s="48">
        <v>33</v>
      </c>
      <c r="G596" s="49"/>
      <c r="H596" s="49"/>
      <c r="I596" s="49"/>
      <c r="J596" s="48">
        <v>99</v>
      </c>
      <c r="K596" s="48">
        <v>1</v>
      </c>
      <c r="L596" s="48">
        <v>0</v>
      </c>
      <c r="M596" s="49"/>
      <c r="N596" s="48">
        <v>100</v>
      </c>
      <c r="O596" s="49"/>
      <c r="P596" s="49"/>
      <c r="Q596" s="49"/>
      <c r="R596" s="48">
        <v>0</v>
      </c>
      <c r="S596" s="48">
        <v>12</v>
      </c>
      <c r="T596" s="48">
        <v>50</v>
      </c>
      <c r="U596" s="48">
        <v>0</v>
      </c>
      <c r="V596" s="48">
        <v>0</v>
      </c>
      <c r="W596" s="49"/>
      <c r="X596" s="48">
        <v>16</v>
      </c>
      <c r="Y596" s="48">
        <v>0</v>
      </c>
      <c r="Z596" s="48">
        <v>1</v>
      </c>
      <c r="AA596" s="48">
        <v>18</v>
      </c>
      <c r="AB596" s="48">
        <v>0</v>
      </c>
      <c r="AC596" s="48">
        <v>0</v>
      </c>
      <c r="AD596" s="48">
        <v>6</v>
      </c>
      <c r="AE596" s="49"/>
      <c r="AF596" s="48">
        <v>103</v>
      </c>
      <c r="AG596" s="49"/>
      <c r="AH596" s="49"/>
      <c r="AI596" s="49"/>
      <c r="AJ596" s="48">
        <v>30</v>
      </c>
      <c r="AK596" s="49"/>
      <c r="AL596" s="49"/>
      <c r="AM596" s="49"/>
      <c r="AN596" s="48">
        <v>0</v>
      </c>
      <c r="AO596" s="49"/>
      <c r="AP596" s="48">
        <v>0</v>
      </c>
      <c r="AQ596" s="40"/>
      <c r="AR596" s="40"/>
      <c r="AS596" s="40"/>
    </row>
    <row r="597" spans="1:45" ht="20.100000000000001" customHeight="1" x14ac:dyDescent="0.2">
      <c r="D597" s="2" t="s">
        <v>98</v>
      </c>
      <c r="F597" s="39">
        <v>42</v>
      </c>
      <c r="G597" s="39"/>
      <c r="H597" s="39"/>
      <c r="I597" s="39"/>
      <c r="J597" s="39">
        <v>100</v>
      </c>
      <c r="K597" s="39">
        <v>3</v>
      </c>
      <c r="L597" s="39">
        <v>1</v>
      </c>
      <c r="M597" s="39"/>
      <c r="N597" s="39">
        <v>104</v>
      </c>
      <c r="O597" s="39"/>
      <c r="P597" s="39"/>
      <c r="Q597" s="39"/>
      <c r="R597" s="39">
        <v>3</v>
      </c>
      <c r="S597" s="39">
        <v>8</v>
      </c>
      <c r="T597" s="39">
        <v>45</v>
      </c>
      <c r="U597" s="39">
        <v>0</v>
      </c>
      <c r="V597" s="39">
        <v>3</v>
      </c>
      <c r="W597" s="39"/>
      <c r="X597" s="39">
        <v>26</v>
      </c>
      <c r="Y597" s="39">
        <v>0</v>
      </c>
      <c r="Z597" s="39">
        <v>0</v>
      </c>
      <c r="AA597" s="39">
        <v>21</v>
      </c>
      <c r="AB597" s="39">
        <v>0</v>
      </c>
      <c r="AC597" s="39">
        <v>0</v>
      </c>
      <c r="AD597" s="39">
        <v>2</v>
      </c>
      <c r="AE597" s="39"/>
      <c r="AF597" s="39">
        <v>108</v>
      </c>
      <c r="AG597" s="39"/>
      <c r="AH597" s="39"/>
      <c r="AI597" s="39"/>
      <c r="AJ597" s="39">
        <v>38</v>
      </c>
      <c r="AK597" s="39"/>
      <c r="AL597" s="39"/>
      <c r="AM597" s="39"/>
      <c r="AN597" s="39">
        <v>0</v>
      </c>
      <c r="AO597" s="39"/>
      <c r="AP597" s="39">
        <v>0</v>
      </c>
      <c r="AQ597" s="40"/>
      <c r="AR597" s="40"/>
      <c r="AS597" s="40"/>
    </row>
    <row r="598" spans="1:45" ht="19.5" customHeight="1" x14ac:dyDescent="0.2">
      <c r="D598" s="47" t="s">
        <v>136</v>
      </c>
      <c r="F598" s="48">
        <v>26</v>
      </c>
      <c r="G598" s="49"/>
      <c r="H598" s="49"/>
      <c r="I598" s="49"/>
      <c r="J598" s="48">
        <v>99</v>
      </c>
      <c r="K598" s="48">
        <v>4</v>
      </c>
      <c r="L598" s="48">
        <v>1</v>
      </c>
      <c r="M598" s="49"/>
      <c r="N598" s="48">
        <v>104</v>
      </c>
      <c r="O598" s="49"/>
      <c r="P598" s="49"/>
      <c r="Q598" s="49"/>
      <c r="R598" s="48">
        <v>0</v>
      </c>
      <c r="S598" s="48">
        <v>6</v>
      </c>
      <c r="T598" s="48">
        <v>77</v>
      </c>
      <c r="U598" s="48">
        <v>1</v>
      </c>
      <c r="V598" s="48">
        <v>0</v>
      </c>
      <c r="W598" s="49"/>
      <c r="X598" s="48">
        <v>9</v>
      </c>
      <c r="Y598" s="48">
        <v>0</v>
      </c>
      <c r="Z598" s="48">
        <v>5</v>
      </c>
      <c r="AA598" s="48">
        <v>7</v>
      </c>
      <c r="AB598" s="48">
        <v>0</v>
      </c>
      <c r="AC598" s="48">
        <v>0</v>
      </c>
      <c r="AD598" s="48">
        <v>2</v>
      </c>
      <c r="AE598" s="49"/>
      <c r="AF598" s="48">
        <v>107</v>
      </c>
      <c r="AG598" s="49"/>
      <c r="AH598" s="49"/>
      <c r="AI598" s="49"/>
      <c r="AJ598" s="48">
        <v>23</v>
      </c>
      <c r="AK598" s="49"/>
      <c r="AL598" s="49"/>
      <c r="AM598" s="49"/>
      <c r="AN598" s="48">
        <v>0</v>
      </c>
      <c r="AO598" s="49"/>
      <c r="AP598" s="48">
        <v>0</v>
      </c>
      <c r="AQ598" s="40"/>
      <c r="AR598" s="40"/>
      <c r="AS598" s="40"/>
    </row>
    <row r="599" spans="1:45" ht="20.100000000000001" customHeight="1" x14ac:dyDescent="0.2">
      <c r="D599" s="2" t="s">
        <v>100</v>
      </c>
      <c r="F599" s="39">
        <v>19</v>
      </c>
      <c r="G599" s="39"/>
      <c r="H599" s="39"/>
      <c r="I599" s="39"/>
      <c r="J599" s="39">
        <v>15</v>
      </c>
      <c r="K599" s="39">
        <v>0</v>
      </c>
      <c r="L599" s="39">
        <v>0</v>
      </c>
      <c r="M599" s="39"/>
      <c r="N599" s="39">
        <v>15</v>
      </c>
      <c r="O599" s="39"/>
      <c r="P599" s="39"/>
      <c r="Q599" s="39"/>
      <c r="R599" s="39">
        <v>0</v>
      </c>
      <c r="S599" s="39">
        <v>0</v>
      </c>
      <c r="T599" s="39">
        <v>3</v>
      </c>
      <c r="U599" s="39">
        <v>1</v>
      </c>
      <c r="V599" s="39">
        <v>0</v>
      </c>
      <c r="W599" s="39"/>
      <c r="X599" s="39">
        <v>4</v>
      </c>
      <c r="Y599" s="39">
        <v>0</v>
      </c>
      <c r="Z599" s="39">
        <v>0</v>
      </c>
      <c r="AA599" s="39">
        <v>12</v>
      </c>
      <c r="AB599" s="39">
        <v>0</v>
      </c>
      <c r="AC599" s="39">
        <v>0</v>
      </c>
      <c r="AD599" s="39">
        <v>0</v>
      </c>
      <c r="AE599" s="39"/>
      <c r="AF599" s="39">
        <v>20</v>
      </c>
      <c r="AG599" s="39"/>
      <c r="AH599" s="39"/>
      <c r="AI599" s="39"/>
      <c r="AJ599" s="39">
        <v>14</v>
      </c>
      <c r="AK599" s="39"/>
      <c r="AL599" s="39"/>
      <c r="AM599" s="39"/>
      <c r="AN599" s="39">
        <v>0</v>
      </c>
      <c r="AO599" s="39"/>
      <c r="AP599" s="39">
        <v>0</v>
      </c>
      <c r="AQ599" s="40"/>
      <c r="AR599" s="40"/>
      <c r="AS599" s="40"/>
    </row>
    <row r="600" spans="1:45" ht="19.5" customHeight="1" x14ac:dyDescent="0.2">
      <c r="D600" s="47" t="s">
        <v>101</v>
      </c>
      <c r="F600" s="48">
        <v>29</v>
      </c>
      <c r="G600" s="49"/>
      <c r="H600" s="49"/>
      <c r="I600" s="49"/>
      <c r="J600" s="48">
        <v>100</v>
      </c>
      <c r="K600" s="48">
        <v>5</v>
      </c>
      <c r="L600" s="48">
        <v>0</v>
      </c>
      <c r="M600" s="49"/>
      <c r="N600" s="48">
        <v>105</v>
      </c>
      <c r="O600" s="49"/>
      <c r="P600" s="49"/>
      <c r="Q600" s="49"/>
      <c r="R600" s="48">
        <v>0</v>
      </c>
      <c r="S600" s="48">
        <v>2</v>
      </c>
      <c r="T600" s="48">
        <v>53</v>
      </c>
      <c r="U600" s="48">
        <v>0</v>
      </c>
      <c r="V600" s="48">
        <v>1</v>
      </c>
      <c r="W600" s="49"/>
      <c r="X600" s="48">
        <v>22</v>
      </c>
      <c r="Y600" s="48">
        <v>0</v>
      </c>
      <c r="Z600" s="48">
        <v>3</v>
      </c>
      <c r="AA600" s="48">
        <v>17</v>
      </c>
      <c r="AB600" s="48">
        <v>0</v>
      </c>
      <c r="AC600" s="48">
        <v>0</v>
      </c>
      <c r="AD600" s="48">
        <v>2</v>
      </c>
      <c r="AE600" s="49"/>
      <c r="AF600" s="48">
        <v>100</v>
      </c>
      <c r="AG600" s="49"/>
      <c r="AH600" s="49"/>
      <c r="AI600" s="49"/>
      <c r="AJ600" s="48">
        <v>34</v>
      </c>
      <c r="AK600" s="49"/>
      <c r="AL600" s="49"/>
      <c r="AM600" s="49"/>
      <c r="AN600" s="48">
        <v>0</v>
      </c>
      <c r="AO600" s="49"/>
      <c r="AP600" s="48">
        <v>0</v>
      </c>
      <c r="AQ600" s="40"/>
      <c r="AR600" s="40"/>
      <c r="AS600" s="40"/>
    </row>
    <row r="601" spans="1:45" ht="20.100000000000001" customHeight="1" x14ac:dyDescent="0.2">
      <c r="B601" s="5"/>
      <c r="D601" s="2" t="s">
        <v>102</v>
      </c>
      <c r="F601" s="39">
        <v>35</v>
      </c>
      <c r="G601" s="39"/>
      <c r="H601" s="39"/>
      <c r="I601" s="39"/>
      <c r="J601" s="39">
        <v>54</v>
      </c>
      <c r="K601" s="39">
        <v>2</v>
      </c>
      <c r="L601" s="39">
        <v>1</v>
      </c>
      <c r="M601" s="39"/>
      <c r="N601" s="39">
        <v>57</v>
      </c>
      <c r="O601" s="39"/>
      <c r="P601" s="39"/>
      <c r="Q601" s="39"/>
      <c r="R601" s="39">
        <v>0</v>
      </c>
      <c r="S601" s="39">
        <v>7</v>
      </c>
      <c r="T601" s="39">
        <v>10</v>
      </c>
      <c r="U601" s="39">
        <v>0</v>
      </c>
      <c r="V601" s="39">
        <v>2</v>
      </c>
      <c r="W601" s="39"/>
      <c r="X601" s="39">
        <v>13</v>
      </c>
      <c r="Y601" s="39">
        <v>0</v>
      </c>
      <c r="Z601" s="39">
        <v>2</v>
      </c>
      <c r="AA601" s="39">
        <v>15</v>
      </c>
      <c r="AB601" s="39">
        <v>0</v>
      </c>
      <c r="AC601" s="39">
        <v>0</v>
      </c>
      <c r="AD601" s="39">
        <v>1</v>
      </c>
      <c r="AE601" s="39"/>
      <c r="AF601" s="39">
        <v>50</v>
      </c>
      <c r="AG601" s="39"/>
      <c r="AH601" s="39"/>
      <c r="AI601" s="39"/>
      <c r="AJ601" s="39">
        <v>42</v>
      </c>
      <c r="AK601" s="39"/>
      <c r="AL601" s="39"/>
      <c r="AM601" s="39"/>
      <c r="AN601" s="39">
        <v>0</v>
      </c>
      <c r="AO601" s="39"/>
      <c r="AP601" s="39">
        <v>0</v>
      </c>
      <c r="AQ601" s="40"/>
      <c r="AR601" s="40"/>
      <c r="AS601" s="40"/>
    </row>
    <row r="602" spans="1:45" ht="19.5" customHeight="1" x14ac:dyDescent="0.2">
      <c r="D602" s="47" t="s">
        <v>103</v>
      </c>
      <c r="F602" s="48">
        <v>26</v>
      </c>
      <c r="G602" s="49"/>
      <c r="H602" s="49"/>
      <c r="I602" s="49"/>
      <c r="J602" s="48">
        <v>99</v>
      </c>
      <c r="K602" s="48">
        <v>0</v>
      </c>
      <c r="L602" s="48">
        <v>0</v>
      </c>
      <c r="M602" s="49"/>
      <c r="N602" s="48">
        <v>99</v>
      </c>
      <c r="O602" s="49"/>
      <c r="P602" s="49"/>
      <c r="Q602" s="49"/>
      <c r="R602" s="48">
        <v>0</v>
      </c>
      <c r="S602" s="48">
        <v>6</v>
      </c>
      <c r="T602" s="48">
        <v>45</v>
      </c>
      <c r="U602" s="48">
        <v>21</v>
      </c>
      <c r="V602" s="48">
        <v>4</v>
      </c>
      <c r="W602" s="49"/>
      <c r="X602" s="48">
        <v>7</v>
      </c>
      <c r="Y602" s="48">
        <v>0</v>
      </c>
      <c r="Z602" s="48">
        <v>10</v>
      </c>
      <c r="AA602" s="48">
        <v>6</v>
      </c>
      <c r="AB602" s="48">
        <v>0</v>
      </c>
      <c r="AC602" s="48">
        <v>0</v>
      </c>
      <c r="AD602" s="48">
        <v>3</v>
      </c>
      <c r="AE602" s="49"/>
      <c r="AF602" s="48">
        <v>102</v>
      </c>
      <c r="AG602" s="49"/>
      <c r="AH602" s="49"/>
      <c r="AI602" s="49"/>
      <c r="AJ602" s="48">
        <v>23</v>
      </c>
      <c r="AK602" s="49"/>
      <c r="AL602" s="49"/>
      <c r="AM602" s="49"/>
      <c r="AN602" s="48">
        <v>0</v>
      </c>
      <c r="AO602" s="49"/>
      <c r="AP602" s="48">
        <v>0</v>
      </c>
      <c r="AQ602" s="40"/>
      <c r="AR602" s="40"/>
      <c r="AS602" s="40"/>
    </row>
    <row r="603" spans="1:45" ht="20.100000000000001" customHeight="1" x14ac:dyDescent="0.2">
      <c r="B603" s="5"/>
      <c r="D603" s="50" t="s">
        <v>137</v>
      </c>
      <c r="F603" s="49">
        <v>25</v>
      </c>
      <c r="G603" s="49"/>
      <c r="H603" s="49"/>
      <c r="I603" s="49"/>
      <c r="J603" s="49">
        <v>18</v>
      </c>
      <c r="K603" s="49">
        <v>0</v>
      </c>
      <c r="L603" s="49">
        <v>0</v>
      </c>
      <c r="M603" s="49"/>
      <c r="N603" s="49">
        <v>18</v>
      </c>
      <c r="O603" s="49"/>
      <c r="P603" s="49"/>
      <c r="Q603" s="49"/>
      <c r="R603" s="49">
        <v>0</v>
      </c>
      <c r="S603" s="49">
        <v>2</v>
      </c>
      <c r="T603" s="49">
        <v>4</v>
      </c>
      <c r="U603" s="49">
        <v>0</v>
      </c>
      <c r="V603" s="49">
        <v>0</v>
      </c>
      <c r="W603" s="49"/>
      <c r="X603" s="49">
        <v>5</v>
      </c>
      <c r="Y603" s="49">
        <v>0</v>
      </c>
      <c r="Z603" s="49">
        <v>0</v>
      </c>
      <c r="AA603" s="49">
        <v>14</v>
      </c>
      <c r="AB603" s="49">
        <v>0</v>
      </c>
      <c r="AC603" s="49">
        <v>0</v>
      </c>
      <c r="AD603" s="49">
        <v>1</v>
      </c>
      <c r="AE603" s="49"/>
      <c r="AF603" s="49">
        <v>26</v>
      </c>
      <c r="AG603" s="49"/>
      <c r="AH603" s="49"/>
      <c r="AI603" s="49"/>
      <c r="AJ603" s="49">
        <v>17</v>
      </c>
      <c r="AK603" s="49"/>
      <c r="AL603" s="49"/>
      <c r="AM603" s="49"/>
      <c r="AN603" s="49">
        <v>0</v>
      </c>
      <c r="AO603" s="49"/>
      <c r="AP603" s="49">
        <v>0</v>
      </c>
      <c r="AQ603" s="40"/>
      <c r="AR603" s="40"/>
      <c r="AS603" s="40"/>
    </row>
    <row r="604" spans="1:45" ht="19.5" customHeight="1" x14ac:dyDescent="0.2">
      <c r="D604" s="47" t="s">
        <v>105</v>
      </c>
      <c r="F604" s="48">
        <v>22</v>
      </c>
      <c r="G604" s="49"/>
      <c r="H604" s="49"/>
      <c r="I604" s="49"/>
      <c r="J604" s="48">
        <v>48</v>
      </c>
      <c r="K604" s="48">
        <v>2</v>
      </c>
      <c r="L604" s="48">
        <v>1</v>
      </c>
      <c r="M604" s="49"/>
      <c r="N604" s="48">
        <v>51</v>
      </c>
      <c r="O604" s="49"/>
      <c r="P604" s="49"/>
      <c r="Q604" s="49"/>
      <c r="R604" s="48">
        <v>0</v>
      </c>
      <c r="S604" s="48">
        <v>2</v>
      </c>
      <c r="T604" s="48">
        <v>20</v>
      </c>
      <c r="U604" s="48">
        <v>1</v>
      </c>
      <c r="V604" s="48">
        <v>2</v>
      </c>
      <c r="W604" s="49"/>
      <c r="X604" s="48">
        <v>7</v>
      </c>
      <c r="Y604" s="48">
        <v>0</v>
      </c>
      <c r="Z604" s="48">
        <v>4</v>
      </c>
      <c r="AA604" s="48">
        <v>11</v>
      </c>
      <c r="AB604" s="48">
        <v>0</v>
      </c>
      <c r="AC604" s="48">
        <v>0</v>
      </c>
      <c r="AD604" s="48">
        <v>6</v>
      </c>
      <c r="AE604" s="49"/>
      <c r="AF604" s="48">
        <v>53</v>
      </c>
      <c r="AG604" s="49"/>
      <c r="AH604" s="49"/>
      <c r="AI604" s="49"/>
      <c r="AJ604" s="48">
        <v>20</v>
      </c>
      <c r="AK604" s="49"/>
      <c r="AL604" s="49"/>
      <c r="AM604" s="49"/>
      <c r="AN604" s="48">
        <v>0</v>
      </c>
      <c r="AO604" s="49"/>
      <c r="AP604" s="48">
        <v>0</v>
      </c>
      <c r="AQ604" s="40"/>
      <c r="AR604" s="40"/>
      <c r="AS604" s="40"/>
    </row>
    <row r="605" spans="1:45" ht="20.100000000000001" customHeight="1" x14ac:dyDescent="0.2">
      <c r="B605" s="5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40"/>
      <c r="AR605" s="40"/>
      <c r="AS605" s="40"/>
    </row>
    <row r="606" spans="1:45" s="1" customFormat="1" ht="20.100000000000001" customHeight="1" x14ac:dyDescent="0.25">
      <c r="A606" s="3"/>
      <c r="B606" s="6"/>
      <c r="C606" s="51" t="s">
        <v>159</v>
      </c>
      <c r="D606" s="52"/>
      <c r="E606" s="5"/>
      <c r="F606" s="53">
        <v>287</v>
      </c>
      <c r="G606" s="54"/>
      <c r="H606" s="54"/>
      <c r="I606" s="54"/>
      <c r="J606" s="53">
        <v>684</v>
      </c>
      <c r="K606" s="53">
        <v>17</v>
      </c>
      <c r="L606" s="53">
        <v>6</v>
      </c>
      <c r="M606" s="54"/>
      <c r="N606" s="53">
        <v>707</v>
      </c>
      <c r="O606" s="54"/>
      <c r="P606" s="54"/>
      <c r="Q606" s="54"/>
      <c r="R606" s="53">
        <v>3</v>
      </c>
      <c r="S606" s="53">
        <v>47</v>
      </c>
      <c r="T606" s="53">
        <v>336</v>
      </c>
      <c r="U606" s="53">
        <v>24</v>
      </c>
      <c r="V606" s="53">
        <v>16</v>
      </c>
      <c r="W606" s="54"/>
      <c r="X606" s="53">
        <v>120</v>
      </c>
      <c r="Y606" s="53">
        <v>0</v>
      </c>
      <c r="Z606" s="53">
        <v>31</v>
      </c>
      <c r="AA606" s="53">
        <v>126</v>
      </c>
      <c r="AB606" s="53">
        <v>0</v>
      </c>
      <c r="AC606" s="53">
        <v>0</v>
      </c>
      <c r="AD606" s="53">
        <v>27</v>
      </c>
      <c r="AE606" s="54"/>
      <c r="AF606" s="53">
        <v>730</v>
      </c>
      <c r="AG606" s="54"/>
      <c r="AH606" s="54"/>
      <c r="AI606" s="54"/>
      <c r="AJ606" s="53">
        <v>264</v>
      </c>
      <c r="AK606" s="54"/>
      <c r="AL606" s="54"/>
      <c r="AM606" s="54"/>
      <c r="AN606" s="53">
        <v>0</v>
      </c>
      <c r="AO606" s="54"/>
      <c r="AP606" s="53">
        <v>0</v>
      </c>
      <c r="AQ606" s="40"/>
      <c r="AR606" s="40"/>
      <c r="AS606" s="40"/>
    </row>
    <row r="607" spans="1:45" s="1" customFormat="1" ht="20.100000000000001" customHeight="1" x14ac:dyDescent="0.2">
      <c r="A607" s="3"/>
      <c r="B607" s="6"/>
      <c r="C607" s="3"/>
      <c r="D607" s="3"/>
      <c r="E607" s="5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</row>
    <row r="608" spans="1:45" s="1" customFormat="1" ht="20.100000000000001" customHeight="1" x14ac:dyDescent="0.25">
      <c r="A608" s="3"/>
      <c r="B608" s="57" t="s">
        <v>279</v>
      </c>
      <c r="C608" s="58"/>
      <c r="D608" s="58"/>
      <c r="E608" s="5"/>
      <c r="F608" s="59">
        <v>287</v>
      </c>
      <c r="G608" s="54"/>
      <c r="H608" s="54"/>
      <c r="I608" s="54"/>
      <c r="J608" s="59">
        <v>684</v>
      </c>
      <c r="K608" s="59">
        <v>17</v>
      </c>
      <c r="L608" s="59">
        <v>6</v>
      </c>
      <c r="M608" s="54"/>
      <c r="N608" s="59">
        <v>707</v>
      </c>
      <c r="O608" s="54"/>
      <c r="P608" s="54"/>
      <c r="Q608" s="54"/>
      <c r="R608" s="59">
        <v>3</v>
      </c>
      <c r="S608" s="59">
        <v>47</v>
      </c>
      <c r="T608" s="59">
        <v>336</v>
      </c>
      <c r="U608" s="59">
        <v>24</v>
      </c>
      <c r="V608" s="59">
        <v>16</v>
      </c>
      <c r="W608" s="54"/>
      <c r="X608" s="59">
        <v>120</v>
      </c>
      <c r="Y608" s="59">
        <v>0</v>
      </c>
      <c r="Z608" s="59">
        <v>31</v>
      </c>
      <c r="AA608" s="59">
        <v>126</v>
      </c>
      <c r="AB608" s="59">
        <v>0</v>
      </c>
      <c r="AC608" s="59">
        <v>0</v>
      </c>
      <c r="AD608" s="59">
        <v>27</v>
      </c>
      <c r="AE608" s="54"/>
      <c r="AF608" s="59">
        <v>730</v>
      </c>
      <c r="AG608" s="54"/>
      <c r="AH608" s="54"/>
      <c r="AI608" s="54"/>
      <c r="AJ608" s="59">
        <v>264</v>
      </c>
      <c r="AK608" s="54"/>
      <c r="AL608" s="54"/>
      <c r="AM608" s="54"/>
      <c r="AN608" s="59">
        <v>0</v>
      </c>
      <c r="AO608" s="54"/>
      <c r="AP608" s="59">
        <v>0</v>
      </c>
      <c r="AQ608" s="40"/>
      <c r="AR608" s="40"/>
      <c r="AS608" s="40"/>
    </row>
    <row r="609" spans="1:45" ht="20.100000000000001" customHeight="1" x14ac:dyDescent="0.2"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40"/>
      <c r="AR609" s="40"/>
      <c r="AS609" s="40"/>
    </row>
    <row r="610" spans="1:45" ht="20.100000000000001" customHeight="1" x14ac:dyDescent="0.2">
      <c r="B610" s="6" t="s">
        <v>280</v>
      </c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40"/>
      <c r="AR610" s="40"/>
      <c r="AS610" s="40"/>
    </row>
    <row r="611" spans="1:45" ht="20.100000000000001" customHeight="1" x14ac:dyDescent="0.2">
      <c r="C611" s="3" t="s">
        <v>0</v>
      </c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40"/>
      <c r="AR611" s="40"/>
      <c r="AS611" s="40"/>
    </row>
    <row r="612" spans="1:45" ht="20.100000000000001" customHeight="1" x14ac:dyDescent="0.2">
      <c r="D612" s="2" t="s">
        <v>122</v>
      </c>
      <c r="F612" s="39">
        <v>0</v>
      </c>
      <c r="G612" s="39"/>
      <c r="H612" s="39"/>
      <c r="I612" s="39"/>
      <c r="J612" s="39">
        <v>0</v>
      </c>
      <c r="K612" s="39">
        <v>0</v>
      </c>
      <c r="L612" s="39">
        <v>0</v>
      </c>
      <c r="M612" s="39"/>
      <c r="N612" s="39">
        <v>0</v>
      </c>
      <c r="O612" s="39"/>
      <c r="P612" s="39"/>
      <c r="Q612" s="39"/>
      <c r="R612" s="39">
        <v>0</v>
      </c>
      <c r="S612" s="39">
        <v>0</v>
      </c>
      <c r="T612" s="39">
        <v>0</v>
      </c>
      <c r="U612" s="39">
        <v>0</v>
      </c>
      <c r="V612" s="39">
        <v>0</v>
      </c>
      <c r="W612" s="39"/>
      <c r="X612" s="39">
        <v>0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>
        <v>0</v>
      </c>
      <c r="AE612" s="39"/>
      <c r="AF612" s="39">
        <v>0</v>
      </c>
      <c r="AG612" s="39"/>
      <c r="AH612" s="39"/>
      <c r="AI612" s="39"/>
      <c r="AJ612" s="39">
        <v>0</v>
      </c>
      <c r="AK612" s="39"/>
      <c r="AL612" s="39"/>
      <c r="AM612" s="39"/>
      <c r="AN612" s="39">
        <v>0</v>
      </c>
      <c r="AO612" s="39"/>
      <c r="AP612" s="39">
        <v>0</v>
      </c>
      <c r="AQ612" s="40"/>
      <c r="AR612" s="40"/>
      <c r="AS612" s="40"/>
    </row>
    <row r="613" spans="1:45" ht="19.5" customHeight="1" x14ac:dyDescent="0.2">
      <c r="D613" s="47" t="s">
        <v>135</v>
      </c>
      <c r="F613" s="48">
        <v>0</v>
      </c>
      <c r="G613" s="49"/>
      <c r="H613" s="49"/>
      <c r="I613" s="49"/>
      <c r="J613" s="48">
        <v>0</v>
      </c>
      <c r="K613" s="48">
        <v>0</v>
      </c>
      <c r="L613" s="48">
        <v>0</v>
      </c>
      <c r="M613" s="49"/>
      <c r="N613" s="48">
        <v>0</v>
      </c>
      <c r="O613" s="49"/>
      <c r="P613" s="49"/>
      <c r="Q613" s="49"/>
      <c r="R613" s="48">
        <v>0</v>
      </c>
      <c r="S613" s="48">
        <v>0</v>
      </c>
      <c r="T613" s="48">
        <v>0</v>
      </c>
      <c r="U613" s="48">
        <v>0</v>
      </c>
      <c r="V613" s="48">
        <v>0</v>
      </c>
      <c r="W613" s="49"/>
      <c r="X613" s="48">
        <v>0</v>
      </c>
      <c r="Y613" s="48">
        <v>0</v>
      </c>
      <c r="Z613" s="48">
        <v>0</v>
      </c>
      <c r="AA613" s="48">
        <v>0</v>
      </c>
      <c r="AB613" s="48">
        <v>0</v>
      </c>
      <c r="AC613" s="48">
        <v>0</v>
      </c>
      <c r="AD613" s="48">
        <v>0</v>
      </c>
      <c r="AE613" s="49"/>
      <c r="AF613" s="48">
        <v>0</v>
      </c>
      <c r="AG613" s="49"/>
      <c r="AH613" s="49"/>
      <c r="AI613" s="49"/>
      <c r="AJ613" s="48">
        <v>0</v>
      </c>
      <c r="AK613" s="49"/>
      <c r="AL613" s="49"/>
      <c r="AM613" s="49"/>
      <c r="AN613" s="48">
        <v>0</v>
      </c>
      <c r="AO613" s="49"/>
      <c r="AP613" s="48">
        <v>0</v>
      </c>
      <c r="AQ613" s="40"/>
      <c r="AR613" s="40"/>
      <c r="AS613" s="40"/>
    </row>
    <row r="614" spans="1:45" ht="20.100000000000001" customHeight="1" x14ac:dyDescent="0.2">
      <c r="D614" s="50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0"/>
      <c r="AR614" s="40"/>
      <c r="AS614" s="40"/>
    </row>
    <row r="615" spans="1:45" s="1" customFormat="1" ht="20.100000000000001" customHeight="1" x14ac:dyDescent="0.25">
      <c r="A615" s="3"/>
      <c r="B615" s="6"/>
      <c r="C615" s="51" t="s">
        <v>120</v>
      </c>
      <c r="D615" s="52"/>
      <c r="E615" s="5"/>
      <c r="F615" s="53">
        <v>0</v>
      </c>
      <c r="G615" s="54"/>
      <c r="H615" s="54"/>
      <c r="I615" s="54"/>
      <c r="J615" s="53">
        <v>0</v>
      </c>
      <c r="K615" s="53">
        <v>0</v>
      </c>
      <c r="L615" s="53">
        <v>0</v>
      </c>
      <c r="M615" s="54"/>
      <c r="N615" s="53">
        <v>0</v>
      </c>
      <c r="O615" s="54"/>
      <c r="P615" s="54"/>
      <c r="Q615" s="54"/>
      <c r="R615" s="53">
        <v>0</v>
      </c>
      <c r="S615" s="53">
        <v>0</v>
      </c>
      <c r="T615" s="53">
        <v>0</v>
      </c>
      <c r="U615" s="53">
        <v>0</v>
      </c>
      <c r="V615" s="53">
        <v>0</v>
      </c>
      <c r="W615" s="54"/>
      <c r="X615" s="53">
        <v>0</v>
      </c>
      <c r="Y615" s="53">
        <v>0</v>
      </c>
      <c r="Z615" s="53">
        <v>0</v>
      </c>
      <c r="AA615" s="53">
        <v>0</v>
      </c>
      <c r="AB615" s="53">
        <v>0</v>
      </c>
      <c r="AC615" s="53">
        <v>0</v>
      </c>
      <c r="AD615" s="53">
        <v>0</v>
      </c>
      <c r="AE615" s="54"/>
      <c r="AF615" s="53">
        <v>0</v>
      </c>
      <c r="AG615" s="54"/>
      <c r="AH615" s="54"/>
      <c r="AI615" s="54"/>
      <c r="AJ615" s="53">
        <v>0</v>
      </c>
      <c r="AK615" s="54"/>
      <c r="AL615" s="54"/>
      <c r="AM615" s="54"/>
      <c r="AN615" s="53">
        <v>0</v>
      </c>
      <c r="AO615" s="54"/>
      <c r="AP615" s="53">
        <v>0</v>
      </c>
      <c r="AQ615" s="40"/>
      <c r="AR615" s="40"/>
      <c r="AS615" s="40"/>
    </row>
    <row r="616" spans="1:45" ht="20.100000000000001" customHeight="1" x14ac:dyDescent="0.2">
      <c r="D616" s="50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0"/>
      <c r="AR616" s="40"/>
      <c r="AS616" s="40"/>
    </row>
    <row r="617" spans="1:45" ht="20.100000000000001" customHeight="1" x14ac:dyDescent="0.2">
      <c r="C617" s="3" t="s">
        <v>249</v>
      </c>
      <c r="D617" s="50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0"/>
      <c r="AR617" s="40"/>
      <c r="AS617" s="40"/>
    </row>
    <row r="618" spans="1:45" ht="20.100000000000001" customHeight="1" x14ac:dyDescent="0.2">
      <c r="D618" s="2" t="s">
        <v>96</v>
      </c>
      <c r="F618" s="39">
        <v>24</v>
      </c>
      <c r="G618" s="39"/>
      <c r="H618" s="39"/>
      <c r="I618" s="39"/>
      <c r="J618" s="39">
        <v>72</v>
      </c>
      <c r="K618" s="39">
        <v>4</v>
      </c>
      <c r="L618" s="39">
        <v>0</v>
      </c>
      <c r="M618" s="39"/>
      <c r="N618" s="39">
        <v>76</v>
      </c>
      <c r="O618" s="39"/>
      <c r="P618" s="39"/>
      <c r="Q618" s="39"/>
      <c r="R618" s="39">
        <v>0</v>
      </c>
      <c r="S618" s="39">
        <v>0</v>
      </c>
      <c r="T618" s="39">
        <v>21</v>
      </c>
      <c r="U618" s="39">
        <v>21</v>
      </c>
      <c r="V618" s="39">
        <v>0</v>
      </c>
      <c r="W618" s="39"/>
      <c r="X618" s="39">
        <v>10</v>
      </c>
      <c r="Y618" s="39">
        <v>0</v>
      </c>
      <c r="Z618" s="39">
        <v>1</v>
      </c>
      <c r="AA618" s="39">
        <v>19</v>
      </c>
      <c r="AB618" s="39">
        <v>0</v>
      </c>
      <c r="AC618" s="39">
        <v>0</v>
      </c>
      <c r="AD618" s="39">
        <v>13</v>
      </c>
      <c r="AE618" s="39"/>
      <c r="AF618" s="39">
        <v>85</v>
      </c>
      <c r="AG618" s="39"/>
      <c r="AH618" s="39"/>
      <c r="AI618" s="39"/>
      <c r="AJ618" s="39">
        <v>15</v>
      </c>
      <c r="AK618" s="39"/>
      <c r="AL618" s="39"/>
      <c r="AM618" s="39"/>
      <c r="AN618" s="39">
        <v>0</v>
      </c>
      <c r="AO618" s="39"/>
      <c r="AP618" s="39">
        <v>0</v>
      </c>
      <c r="AQ618" s="40"/>
      <c r="AR618" s="40"/>
      <c r="AS618" s="40"/>
    </row>
    <row r="619" spans="1:45" ht="19.5" customHeight="1" x14ac:dyDescent="0.2">
      <c r="D619" s="47" t="s">
        <v>97</v>
      </c>
      <c r="F619" s="48">
        <v>24</v>
      </c>
      <c r="G619" s="49"/>
      <c r="H619" s="49"/>
      <c r="I619" s="49"/>
      <c r="J619" s="48">
        <v>71</v>
      </c>
      <c r="K619" s="48">
        <v>6</v>
      </c>
      <c r="L619" s="48">
        <v>0</v>
      </c>
      <c r="M619" s="49"/>
      <c r="N619" s="48">
        <v>77</v>
      </c>
      <c r="O619" s="49"/>
      <c r="P619" s="49"/>
      <c r="Q619" s="49"/>
      <c r="R619" s="48">
        <v>0</v>
      </c>
      <c r="S619" s="48">
        <v>9</v>
      </c>
      <c r="T619" s="48">
        <v>29</v>
      </c>
      <c r="U619" s="48">
        <v>4</v>
      </c>
      <c r="V619" s="48">
        <v>2</v>
      </c>
      <c r="W619" s="49"/>
      <c r="X619" s="48">
        <v>19</v>
      </c>
      <c r="Y619" s="48">
        <v>0</v>
      </c>
      <c r="Z619" s="48">
        <v>4</v>
      </c>
      <c r="AA619" s="48">
        <v>9</v>
      </c>
      <c r="AB619" s="48">
        <v>0</v>
      </c>
      <c r="AC619" s="48">
        <v>0</v>
      </c>
      <c r="AD619" s="48">
        <v>6</v>
      </c>
      <c r="AE619" s="49"/>
      <c r="AF619" s="48">
        <v>82</v>
      </c>
      <c r="AG619" s="49"/>
      <c r="AH619" s="49"/>
      <c r="AI619" s="49"/>
      <c r="AJ619" s="48">
        <v>19</v>
      </c>
      <c r="AK619" s="49"/>
      <c r="AL619" s="49"/>
      <c r="AM619" s="49"/>
      <c r="AN619" s="48">
        <v>0</v>
      </c>
      <c r="AO619" s="49"/>
      <c r="AP619" s="48">
        <v>0</v>
      </c>
      <c r="AQ619" s="40"/>
      <c r="AR619" s="40"/>
      <c r="AS619" s="40"/>
    </row>
    <row r="620" spans="1:45" ht="20.100000000000001" customHeight="1" x14ac:dyDescent="0.2">
      <c r="D620" s="50" t="s">
        <v>113</v>
      </c>
      <c r="F620" s="49">
        <v>20</v>
      </c>
      <c r="G620" s="49"/>
      <c r="H620" s="49"/>
      <c r="I620" s="49"/>
      <c r="J620" s="49">
        <v>71</v>
      </c>
      <c r="K620" s="49">
        <v>1</v>
      </c>
      <c r="L620" s="49">
        <v>1</v>
      </c>
      <c r="M620" s="49"/>
      <c r="N620" s="49">
        <v>73</v>
      </c>
      <c r="O620" s="49"/>
      <c r="P620" s="49"/>
      <c r="Q620" s="49"/>
      <c r="R620" s="49">
        <v>0</v>
      </c>
      <c r="S620" s="49">
        <v>1</v>
      </c>
      <c r="T620" s="49">
        <v>36</v>
      </c>
      <c r="U620" s="49">
        <v>0</v>
      </c>
      <c r="V620" s="49">
        <v>0</v>
      </c>
      <c r="W620" s="49"/>
      <c r="X620" s="49">
        <v>13</v>
      </c>
      <c r="Y620" s="49">
        <v>0</v>
      </c>
      <c r="Z620" s="49">
        <v>2</v>
      </c>
      <c r="AA620" s="49">
        <v>16</v>
      </c>
      <c r="AB620" s="49">
        <v>0</v>
      </c>
      <c r="AC620" s="49">
        <v>0</v>
      </c>
      <c r="AD620" s="49">
        <v>6</v>
      </c>
      <c r="AE620" s="49"/>
      <c r="AF620" s="49">
        <v>74</v>
      </c>
      <c r="AG620" s="49"/>
      <c r="AH620" s="49"/>
      <c r="AI620" s="49"/>
      <c r="AJ620" s="49">
        <v>19</v>
      </c>
      <c r="AK620" s="49"/>
      <c r="AL620" s="49"/>
      <c r="AM620" s="49"/>
      <c r="AN620" s="49">
        <v>0</v>
      </c>
      <c r="AO620" s="49"/>
      <c r="AP620" s="49">
        <v>0</v>
      </c>
      <c r="AQ620" s="40"/>
      <c r="AR620" s="40"/>
      <c r="AS620" s="40"/>
    </row>
    <row r="621" spans="1:45" ht="19.5" customHeight="1" x14ac:dyDescent="0.2">
      <c r="D621" s="47" t="s">
        <v>99</v>
      </c>
      <c r="F621" s="48">
        <v>8</v>
      </c>
      <c r="G621" s="49"/>
      <c r="H621" s="49"/>
      <c r="I621" s="49"/>
      <c r="J621" s="48">
        <v>72</v>
      </c>
      <c r="K621" s="48">
        <v>5</v>
      </c>
      <c r="L621" s="48">
        <v>1</v>
      </c>
      <c r="M621" s="49"/>
      <c r="N621" s="48">
        <v>78</v>
      </c>
      <c r="O621" s="49"/>
      <c r="P621" s="49"/>
      <c r="Q621" s="49"/>
      <c r="R621" s="48">
        <v>0</v>
      </c>
      <c r="S621" s="48">
        <v>3</v>
      </c>
      <c r="T621" s="48">
        <v>49</v>
      </c>
      <c r="U621" s="48">
        <v>0</v>
      </c>
      <c r="V621" s="48">
        <v>0</v>
      </c>
      <c r="W621" s="49"/>
      <c r="X621" s="48">
        <v>12</v>
      </c>
      <c r="Y621" s="48">
        <v>0</v>
      </c>
      <c r="Z621" s="48">
        <v>1</v>
      </c>
      <c r="AA621" s="48">
        <v>6</v>
      </c>
      <c r="AB621" s="48">
        <v>0</v>
      </c>
      <c r="AC621" s="48">
        <v>0</v>
      </c>
      <c r="AD621" s="48">
        <v>3</v>
      </c>
      <c r="AE621" s="49"/>
      <c r="AF621" s="48">
        <v>74</v>
      </c>
      <c r="AG621" s="49"/>
      <c r="AH621" s="49"/>
      <c r="AI621" s="49"/>
      <c r="AJ621" s="48">
        <v>12</v>
      </c>
      <c r="AK621" s="49"/>
      <c r="AL621" s="49"/>
      <c r="AM621" s="49"/>
      <c r="AN621" s="48">
        <v>0</v>
      </c>
      <c r="AO621" s="49"/>
      <c r="AP621" s="48">
        <v>0</v>
      </c>
      <c r="AQ621" s="40"/>
      <c r="AR621" s="40"/>
      <c r="AS621" s="40"/>
    </row>
    <row r="622" spans="1:45" ht="20.100000000000001" customHeight="1" x14ac:dyDescent="0.2">
      <c r="D622" s="50" t="s">
        <v>100</v>
      </c>
      <c r="F622" s="49">
        <v>10</v>
      </c>
      <c r="G622" s="49"/>
      <c r="H622" s="49"/>
      <c r="I622" s="49"/>
      <c r="J622" s="49">
        <v>74</v>
      </c>
      <c r="K622" s="49">
        <v>0</v>
      </c>
      <c r="L622" s="49">
        <v>2</v>
      </c>
      <c r="M622" s="49"/>
      <c r="N622" s="49">
        <v>76</v>
      </c>
      <c r="O622" s="49"/>
      <c r="P622" s="49"/>
      <c r="Q622" s="49"/>
      <c r="R622" s="49">
        <v>0</v>
      </c>
      <c r="S622" s="49">
        <v>0</v>
      </c>
      <c r="T622" s="49">
        <v>37</v>
      </c>
      <c r="U622" s="49">
        <v>0</v>
      </c>
      <c r="V622" s="49">
        <v>1</v>
      </c>
      <c r="W622" s="49"/>
      <c r="X622" s="49">
        <v>6</v>
      </c>
      <c r="Y622" s="49">
        <v>4</v>
      </c>
      <c r="Z622" s="49">
        <v>1</v>
      </c>
      <c r="AA622" s="49">
        <v>9</v>
      </c>
      <c r="AB622" s="49">
        <v>0</v>
      </c>
      <c r="AC622" s="49">
        <v>0</v>
      </c>
      <c r="AD622" s="49">
        <v>5</v>
      </c>
      <c r="AE622" s="49"/>
      <c r="AF622" s="49">
        <v>63</v>
      </c>
      <c r="AG622" s="49"/>
      <c r="AH622" s="49"/>
      <c r="AI622" s="49"/>
      <c r="AJ622" s="49">
        <v>23</v>
      </c>
      <c r="AK622" s="49"/>
      <c r="AL622" s="49"/>
      <c r="AM622" s="49"/>
      <c r="AN622" s="49">
        <v>0</v>
      </c>
      <c r="AO622" s="49"/>
      <c r="AP622" s="49">
        <v>0</v>
      </c>
      <c r="AQ622" s="40"/>
      <c r="AR622" s="40"/>
      <c r="AS622" s="40"/>
    </row>
    <row r="623" spans="1:45" ht="20.100000000000001" customHeight="1" x14ac:dyDescent="0.2">
      <c r="D623" s="47" t="s">
        <v>115</v>
      </c>
      <c r="F623" s="48">
        <v>7</v>
      </c>
      <c r="G623" s="49"/>
      <c r="H623" s="49"/>
      <c r="I623" s="49"/>
      <c r="J623" s="48">
        <v>71</v>
      </c>
      <c r="K623" s="48">
        <v>0</v>
      </c>
      <c r="L623" s="48">
        <v>0</v>
      </c>
      <c r="M623" s="49"/>
      <c r="N623" s="48">
        <v>71</v>
      </c>
      <c r="O623" s="49"/>
      <c r="P623" s="49"/>
      <c r="Q623" s="49"/>
      <c r="R623" s="48">
        <v>0</v>
      </c>
      <c r="S623" s="48">
        <v>10</v>
      </c>
      <c r="T623" s="48">
        <v>44</v>
      </c>
      <c r="U623" s="48">
        <v>0</v>
      </c>
      <c r="V623" s="48">
        <v>3</v>
      </c>
      <c r="W623" s="49"/>
      <c r="X623" s="48">
        <v>12</v>
      </c>
      <c r="Y623" s="48">
        <v>0</v>
      </c>
      <c r="Z623" s="48">
        <v>1</v>
      </c>
      <c r="AA623" s="48">
        <v>2</v>
      </c>
      <c r="AB623" s="48">
        <v>0</v>
      </c>
      <c r="AC623" s="48">
        <v>0</v>
      </c>
      <c r="AD623" s="48">
        <v>2</v>
      </c>
      <c r="AE623" s="49"/>
      <c r="AF623" s="48">
        <v>74</v>
      </c>
      <c r="AG623" s="49"/>
      <c r="AH623" s="49"/>
      <c r="AI623" s="49"/>
      <c r="AJ623" s="48">
        <v>4</v>
      </c>
      <c r="AK623" s="49"/>
      <c r="AL623" s="49"/>
      <c r="AM623" s="49"/>
      <c r="AN623" s="48">
        <v>0</v>
      </c>
      <c r="AO623" s="49"/>
      <c r="AP623" s="48">
        <v>0</v>
      </c>
      <c r="AQ623" s="40"/>
      <c r="AR623" s="40"/>
      <c r="AS623" s="40"/>
    </row>
    <row r="624" spans="1:45" ht="20.100000000000001" customHeight="1" x14ac:dyDescent="0.2">
      <c r="D624" s="50" t="s">
        <v>116</v>
      </c>
      <c r="F624" s="49">
        <v>14</v>
      </c>
      <c r="G624" s="49"/>
      <c r="H624" s="49"/>
      <c r="I624" s="49"/>
      <c r="J624" s="49">
        <v>71</v>
      </c>
      <c r="K624" s="49">
        <v>0</v>
      </c>
      <c r="L624" s="49">
        <v>1</v>
      </c>
      <c r="M624" s="49"/>
      <c r="N624" s="49">
        <v>72</v>
      </c>
      <c r="O624" s="49"/>
      <c r="P624" s="49"/>
      <c r="Q624" s="49"/>
      <c r="R624" s="49">
        <v>1</v>
      </c>
      <c r="S624" s="49">
        <v>3</v>
      </c>
      <c r="T624" s="49">
        <v>36</v>
      </c>
      <c r="U624" s="49">
        <v>0</v>
      </c>
      <c r="V624" s="49">
        <v>1</v>
      </c>
      <c r="W624" s="49"/>
      <c r="X624" s="49">
        <v>11</v>
      </c>
      <c r="Y624" s="49">
        <v>0</v>
      </c>
      <c r="Z624" s="49">
        <v>3</v>
      </c>
      <c r="AA624" s="49">
        <v>9</v>
      </c>
      <c r="AB624" s="49">
        <v>0</v>
      </c>
      <c r="AC624" s="49">
        <v>0</v>
      </c>
      <c r="AD624" s="49">
        <v>2</v>
      </c>
      <c r="AE624" s="49"/>
      <c r="AF624" s="49">
        <v>66</v>
      </c>
      <c r="AG624" s="49"/>
      <c r="AH624" s="49"/>
      <c r="AI624" s="49"/>
      <c r="AJ624" s="49">
        <v>20</v>
      </c>
      <c r="AK624" s="49"/>
      <c r="AL624" s="49"/>
      <c r="AM624" s="49"/>
      <c r="AN624" s="49">
        <v>0</v>
      </c>
      <c r="AO624" s="49"/>
      <c r="AP624" s="49">
        <v>0</v>
      </c>
      <c r="AQ624" s="40"/>
      <c r="AR624" s="40"/>
      <c r="AS624" s="40"/>
    </row>
    <row r="625" spans="1:45" ht="20.100000000000001" customHeight="1" x14ac:dyDescent="0.2"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40"/>
      <c r="AR625" s="40"/>
      <c r="AS625" s="40"/>
    </row>
    <row r="626" spans="1:45" s="1" customFormat="1" ht="20.100000000000001" customHeight="1" x14ac:dyDescent="0.25">
      <c r="A626" s="3"/>
      <c r="B626" s="6"/>
      <c r="C626" s="51" t="s">
        <v>250</v>
      </c>
      <c r="D626" s="52"/>
      <c r="E626" s="5"/>
      <c r="F626" s="53">
        <v>107</v>
      </c>
      <c r="G626" s="54"/>
      <c r="H626" s="54"/>
      <c r="I626" s="54"/>
      <c r="J626" s="53">
        <v>502</v>
      </c>
      <c r="K626" s="53">
        <v>16</v>
      </c>
      <c r="L626" s="53">
        <v>5</v>
      </c>
      <c r="M626" s="54"/>
      <c r="N626" s="53">
        <v>523</v>
      </c>
      <c r="O626" s="54"/>
      <c r="P626" s="54"/>
      <c r="Q626" s="54"/>
      <c r="R626" s="53">
        <v>1</v>
      </c>
      <c r="S626" s="53">
        <v>26</v>
      </c>
      <c r="T626" s="53">
        <v>252</v>
      </c>
      <c r="U626" s="53">
        <v>25</v>
      </c>
      <c r="V626" s="53">
        <v>7</v>
      </c>
      <c r="W626" s="54"/>
      <c r="X626" s="53">
        <v>83</v>
      </c>
      <c r="Y626" s="53">
        <v>4</v>
      </c>
      <c r="Z626" s="53">
        <v>13</v>
      </c>
      <c r="AA626" s="53">
        <v>70</v>
      </c>
      <c r="AB626" s="53">
        <v>0</v>
      </c>
      <c r="AC626" s="53">
        <v>0</v>
      </c>
      <c r="AD626" s="53">
        <v>37</v>
      </c>
      <c r="AE626" s="54"/>
      <c r="AF626" s="53">
        <v>518</v>
      </c>
      <c r="AG626" s="54"/>
      <c r="AH626" s="54"/>
      <c r="AI626" s="54"/>
      <c r="AJ626" s="53">
        <v>112</v>
      </c>
      <c r="AK626" s="54"/>
      <c r="AL626" s="54"/>
      <c r="AM626" s="54"/>
      <c r="AN626" s="53">
        <v>0</v>
      </c>
      <c r="AO626" s="54"/>
      <c r="AP626" s="53">
        <v>0</v>
      </c>
      <c r="AQ626" s="40"/>
      <c r="AR626" s="40"/>
      <c r="AS626" s="40"/>
    </row>
    <row r="627" spans="1:45" ht="20.100000000000001" customHeight="1" x14ac:dyDescent="0.2">
      <c r="C627" s="61"/>
      <c r="D627" s="61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40"/>
      <c r="AR627" s="40"/>
      <c r="AS627" s="40"/>
    </row>
    <row r="628" spans="1:45" s="1" customFormat="1" ht="20.100000000000001" customHeight="1" x14ac:dyDescent="0.25">
      <c r="A628" s="3"/>
      <c r="B628" s="57" t="s">
        <v>281</v>
      </c>
      <c r="C628" s="58"/>
      <c r="D628" s="58"/>
      <c r="E628" s="5"/>
      <c r="F628" s="59">
        <v>107</v>
      </c>
      <c r="G628" s="54"/>
      <c r="H628" s="54"/>
      <c r="I628" s="54"/>
      <c r="J628" s="59">
        <v>502</v>
      </c>
      <c r="K628" s="59">
        <v>16</v>
      </c>
      <c r="L628" s="59">
        <v>5</v>
      </c>
      <c r="M628" s="54"/>
      <c r="N628" s="59">
        <v>523</v>
      </c>
      <c r="O628" s="54"/>
      <c r="P628" s="54"/>
      <c r="Q628" s="54"/>
      <c r="R628" s="59">
        <v>1</v>
      </c>
      <c r="S628" s="59">
        <v>26</v>
      </c>
      <c r="T628" s="59">
        <v>252</v>
      </c>
      <c r="U628" s="59">
        <v>25</v>
      </c>
      <c r="V628" s="59">
        <v>7</v>
      </c>
      <c r="W628" s="54"/>
      <c r="X628" s="59">
        <v>83</v>
      </c>
      <c r="Y628" s="59">
        <v>4</v>
      </c>
      <c r="Z628" s="59">
        <v>13</v>
      </c>
      <c r="AA628" s="59">
        <v>70</v>
      </c>
      <c r="AB628" s="59">
        <v>0</v>
      </c>
      <c r="AC628" s="59">
        <v>0</v>
      </c>
      <c r="AD628" s="59">
        <v>37</v>
      </c>
      <c r="AE628" s="54"/>
      <c r="AF628" s="59">
        <v>518</v>
      </c>
      <c r="AG628" s="54"/>
      <c r="AH628" s="54"/>
      <c r="AI628" s="54"/>
      <c r="AJ628" s="59">
        <v>112</v>
      </c>
      <c r="AK628" s="54"/>
      <c r="AL628" s="54"/>
      <c r="AM628" s="54"/>
      <c r="AN628" s="59">
        <v>0</v>
      </c>
      <c r="AO628" s="54"/>
      <c r="AP628" s="59">
        <v>0</v>
      </c>
      <c r="AQ628" s="40"/>
      <c r="AR628" s="40"/>
      <c r="AS628" s="40"/>
    </row>
    <row r="629" spans="1:45" ht="20.100000000000001" customHeight="1" x14ac:dyDescent="0.2"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40"/>
      <c r="AR629" s="40"/>
      <c r="AS629" s="40"/>
    </row>
    <row r="630" spans="1:45" ht="20.100000000000001" customHeight="1" x14ac:dyDescent="0.2">
      <c r="B630" s="6" t="s">
        <v>282</v>
      </c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40"/>
      <c r="AR630" s="40"/>
      <c r="AS630" s="40"/>
    </row>
    <row r="631" spans="1:45" ht="20.100000000000001" customHeight="1" x14ac:dyDescent="0.2">
      <c r="C631" s="3" t="s">
        <v>154</v>
      </c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40"/>
      <c r="AR631" s="40"/>
      <c r="AS631" s="40"/>
    </row>
    <row r="632" spans="1:45" ht="20.100000000000001" customHeight="1" x14ac:dyDescent="0.2">
      <c r="D632" s="2" t="s">
        <v>96</v>
      </c>
      <c r="F632" s="39">
        <v>49</v>
      </c>
      <c r="G632" s="39"/>
      <c r="H632" s="39"/>
      <c r="I632" s="39"/>
      <c r="J632" s="39">
        <v>103</v>
      </c>
      <c r="K632" s="39">
        <v>1</v>
      </c>
      <c r="L632" s="39">
        <v>0</v>
      </c>
      <c r="M632" s="39"/>
      <c r="N632" s="39">
        <v>104</v>
      </c>
      <c r="O632" s="39"/>
      <c r="P632" s="39"/>
      <c r="Q632" s="39"/>
      <c r="R632" s="39">
        <v>0</v>
      </c>
      <c r="S632" s="39">
        <v>2</v>
      </c>
      <c r="T632" s="39">
        <v>6</v>
      </c>
      <c r="U632" s="39">
        <v>0</v>
      </c>
      <c r="V632" s="39">
        <v>8</v>
      </c>
      <c r="W632" s="39"/>
      <c r="X632" s="39">
        <v>16</v>
      </c>
      <c r="Y632" s="39">
        <v>0</v>
      </c>
      <c r="Z632" s="39">
        <v>4</v>
      </c>
      <c r="AA632" s="39">
        <v>25</v>
      </c>
      <c r="AB632" s="39">
        <v>0</v>
      </c>
      <c r="AC632" s="39">
        <v>0</v>
      </c>
      <c r="AD632" s="39">
        <v>27</v>
      </c>
      <c r="AE632" s="39"/>
      <c r="AF632" s="39">
        <v>88</v>
      </c>
      <c r="AG632" s="39"/>
      <c r="AH632" s="39"/>
      <c r="AI632" s="39"/>
      <c r="AJ632" s="39">
        <v>65</v>
      </c>
      <c r="AK632" s="39"/>
      <c r="AL632" s="39"/>
      <c r="AM632" s="39"/>
      <c r="AN632" s="39">
        <v>0</v>
      </c>
      <c r="AO632" s="39"/>
      <c r="AP632" s="39">
        <v>0</v>
      </c>
      <c r="AQ632" s="40"/>
      <c r="AR632" s="40"/>
      <c r="AS632" s="40"/>
    </row>
    <row r="633" spans="1:45" ht="19.5" customHeight="1" x14ac:dyDescent="0.2">
      <c r="D633" s="47" t="s">
        <v>97</v>
      </c>
      <c r="F633" s="48">
        <v>17</v>
      </c>
      <c r="G633" s="49"/>
      <c r="H633" s="49"/>
      <c r="I633" s="49"/>
      <c r="J633" s="48">
        <v>104</v>
      </c>
      <c r="K633" s="48">
        <v>3</v>
      </c>
      <c r="L633" s="48">
        <v>0</v>
      </c>
      <c r="M633" s="49"/>
      <c r="N633" s="48">
        <v>107</v>
      </c>
      <c r="O633" s="49"/>
      <c r="P633" s="49"/>
      <c r="Q633" s="49"/>
      <c r="R633" s="48">
        <v>0</v>
      </c>
      <c r="S633" s="48">
        <v>1</v>
      </c>
      <c r="T633" s="48">
        <v>14</v>
      </c>
      <c r="U633" s="48">
        <v>0</v>
      </c>
      <c r="V633" s="48">
        <v>0</v>
      </c>
      <c r="W633" s="49"/>
      <c r="X633" s="48">
        <v>19</v>
      </c>
      <c r="Y633" s="48">
        <v>0</v>
      </c>
      <c r="Z633" s="48">
        <v>2</v>
      </c>
      <c r="AA633" s="48">
        <v>8</v>
      </c>
      <c r="AB633" s="48">
        <v>0</v>
      </c>
      <c r="AC633" s="48">
        <v>0</v>
      </c>
      <c r="AD633" s="48">
        <v>29</v>
      </c>
      <c r="AE633" s="49"/>
      <c r="AF633" s="48">
        <v>73</v>
      </c>
      <c r="AG633" s="49"/>
      <c r="AH633" s="49"/>
      <c r="AI633" s="49"/>
      <c r="AJ633" s="48">
        <v>51</v>
      </c>
      <c r="AK633" s="49"/>
      <c r="AL633" s="49"/>
      <c r="AM633" s="49"/>
      <c r="AN633" s="48">
        <v>0</v>
      </c>
      <c r="AO633" s="49"/>
      <c r="AP633" s="48">
        <v>0</v>
      </c>
      <c r="AQ633" s="40"/>
      <c r="AR633" s="40"/>
      <c r="AS633" s="40"/>
    </row>
    <row r="634" spans="1:45" ht="20.100000000000001" customHeight="1" x14ac:dyDescent="0.2"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40"/>
      <c r="AR634" s="40"/>
      <c r="AS634" s="40"/>
    </row>
    <row r="635" spans="1:45" s="1" customFormat="1" ht="20.100000000000001" customHeight="1" x14ac:dyDescent="0.25">
      <c r="A635" s="3"/>
      <c r="B635" s="6"/>
      <c r="C635" s="51" t="s">
        <v>159</v>
      </c>
      <c r="D635" s="52"/>
      <c r="E635" s="5"/>
      <c r="F635" s="53">
        <v>66</v>
      </c>
      <c r="G635" s="54"/>
      <c r="H635" s="54"/>
      <c r="I635" s="54"/>
      <c r="J635" s="53">
        <v>207</v>
      </c>
      <c r="K635" s="53">
        <v>4</v>
      </c>
      <c r="L635" s="53">
        <v>0</v>
      </c>
      <c r="M635" s="54"/>
      <c r="N635" s="53">
        <v>211</v>
      </c>
      <c r="O635" s="54"/>
      <c r="P635" s="54"/>
      <c r="Q635" s="54"/>
      <c r="R635" s="53">
        <v>0</v>
      </c>
      <c r="S635" s="53">
        <v>3</v>
      </c>
      <c r="T635" s="53">
        <v>20</v>
      </c>
      <c r="U635" s="53">
        <v>0</v>
      </c>
      <c r="V635" s="53">
        <v>8</v>
      </c>
      <c r="W635" s="54"/>
      <c r="X635" s="53">
        <v>35</v>
      </c>
      <c r="Y635" s="53">
        <v>0</v>
      </c>
      <c r="Z635" s="53">
        <v>6</v>
      </c>
      <c r="AA635" s="53">
        <v>33</v>
      </c>
      <c r="AB635" s="53">
        <v>0</v>
      </c>
      <c r="AC635" s="53">
        <v>0</v>
      </c>
      <c r="AD635" s="53">
        <v>56</v>
      </c>
      <c r="AE635" s="54"/>
      <c r="AF635" s="53">
        <v>161</v>
      </c>
      <c r="AG635" s="54"/>
      <c r="AH635" s="54"/>
      <c r="AI635" s="54"/>
      <c r="AJ635" s="53">
        <v>116</v>
      </c>
      <c r="AK635" s="54"/>
      <c r="AL635" s="54"/>
      <c r="AM635" s="54"/>
      <c r="AN635" s="53">
        <v>0</v>
      </c>
      <c r="AO635" s="54"/>
      <c r="AP635" s="53">
        <v>0</v>
      </c>
      <c r="AQ635" s="40"/>
      <c r="AR635" s="40"/>
      <c r="AS635" s="40"/>
    </row>
    <row r="636" spans="1:45" s="1" customFormat="1" ht="20.100000000000001" customHeight="1" x14ac:dyDescent="0.2">
      <c r="A636" s="3"/>
      <c r="B636" s="6"/>
      <c r="C636" s="3"/>
      <c r="D636" s="3"/>
      <c r="E636" s="5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</row>
    <row r="637" spans="1:45" s="1" customFormat="1" ht="20.100000000000001" customHeight="1" x14ac:dyDescent="0.25">
      <c r="A637" s="3"/>
      <c r="B637" s="57" t="s">
        <v>283</v>
      </c>
      <c r="C637" s="58"/>
      <c r="D637" s="58"/>
      <c r="E637" s="5"/>
      <c r="F637" s="59">
        <v>66</v>
      </c>
      <c r="G637" s="54"/>
      <c r="H637" s="54"/>
      <c r="I637" s="54"/>
      <c r="J637" s="59">
        <v>207</v>
      </c>
      <c r="K637" s="59">
        <v>4</v>
      </c>
      <c r="L637" s="59">
        <v>0</v>
      </c>
      <c r="M637" s="54"/>
      <c r="N637" s="59">
        <v>211</v>
      </c>
      <c r="O637" s="54"/>
      <c r="P637" s="54"/>
      <c r="Q637" s="54"/>
      <c r="R637" s="59">
        <v>0</v>
      </c>
      <c r="S637" s="59">
        <v>3</v>
      </c>
      <c r="T637" s="59">
        <v>20</v>
      </c>
      <c r="U637" s="59">
        <v>0</v>
      </c>
      <c r="V637" s="59">
        <v>8</v>
      </c>
      <c r="W637" s="54"/>
      <c r="X637" s="59">
        <v>35</v>
      </c>
      <c r="Y637" s="59">
        <v>0</v>
      </c>
      <c r="Z637" s="59">
        <v>6</v>
      </c>
      <c r="AA637" s="59">
        <v>33</v>
      </c>
      <c r="AB637" s="59">
        <v>0</v>
      </c>
      <c r="AC637" s="59">
        <v>0</v>
      </c>
      <c r="AD637" s="59">
        <v>56</v>
      </c>
      <c r="AE637" s="54"/>
      <c r="AF637" s="59">
        <v>161</v>
      </c>
      <c r="AG637" s="54"/>
      <c r="AH637" s="54"/>
      <c r="AI637" s="54"/>
      <c r="AJ637" s="59">
        <v>116</v>
      </c>
      <c r="AK637" s="54"/>
      <c r="AL637" s="54"/>
      <c r="AM637" s="54"/>
      <c r="AN637" s="59">
        <v>0</v>
      </c>
      <c r="AO637" s="54"/>
      <c r="AP637" s="59">
        <v>0</v>
      </c>
      <c r="AQ637" s="40"/>
      <c r="AR637" s="40"/>
      <c r="AS637" s="40"/>
    </row>
    <row r="638" spans="1:45" ht="20.100000000000001" customHeight="1" x14ac:dyDescent="0.2"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40"/>
      <c r="AR638" s="40"/>
      <c r="AS638" s="40"/>
    </row>
    <row r="639" spans="1:45" ht="20.100000000000001" customHeight="1" x14ac:dyDescent="0.2">
      <c r="B639" s="6" t="s">
        <v>284</v>
      </c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40"/>
      <c r="AR639" s="40"/>
      <c r="AS639" s="40"/>
    </row>
    <row r="640" spans="1:45" ht="20.100000000000001" customHeight="1" x14ac:dyDescent="0.2">
      <c r="C640" s="3" t="s">
        <v>0</v>
      </c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40"/>
      <c r="AR640" s="40"/>
      <c r="AS640" s="40"/>
    </row>
    <row r="641" spans="1:45" ht="20.100000000000001" customHeight="1" x14ac:dyDescent="0.2">
      <c r="D641" s="2" t="s">
        <v>122</v>
      </c>
      <c r="F641" s="39">
        <v>0</v>
      </c>
      <c r="G641" s="39"/>
      <c r="H641" s="39"/>
      <c r="I641" s="39"/>
      <c r="J641" s="39">
        <v>0</v>
      </c>
      <c r="K641" s="39">
        <v>0</v>
      </c>
      <c r="L641" s="39">
        <v>0</v>
      </c>
      <c r="M641" s="39"/>
      <c r="N641" s="39">
        <v>0</v>
      </c>
      <c r="O641" s="39"/>
      <c r="P641" s="39"/>
      <c r="Q641" s="39"/>
      <c r="R641" s="39">
        <v>0</v>
      </c>
      <c r="S641" s="39">
        <v>0</v>
      </c>
      <c r="T641" s="39">
        <v>0</v>
      </c>
      <c r="U641" s="39">
        <v>0</v>
      </c>
      <c r="V641" s="39">
        <v>0</v>
      </c>
      <c r="W641" s="39"/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/>
      <c r="AF641" s="39">
        <v>0</v>
      </c>
      <c r="AG641" s="39"/>
      <c r="AH641" s="39"/>
      <c r="AI641" s="39"/>
      <c r="AJ641" s="39">
        <v>0</v>
      </c>
      <c r="AK641" s="39"/>
      <c r="AL641" s="39"/>
      <c r="AM641" s="39"/>
      <c r="AN641" s="39">
        <v>0</v>
      </c>
      <c r="AO641" s="39"/>
      <c r="AP641" s="39">
        <v>0</v>
      </c>
      <c r="AQ641" s="40"/>
      <c r="AR641" s="40"/>
      <c r="AS641" s="40"/>
    </row>
    <row r="642" spans="1:45" ht="19.5" customHeight="1" x14ac:dyDescent="0.2">
      <c r="D642" s="47" t="s">
        <v>97</v>
      </c>
      <c r="F642" s="48">
        <v>0</v>
      </c>
      <c r="G642" s="49"/>
      <c r="H642" s="49"/>
      <c r="I642" s="49"/>
      <c r="J642" s="48">
        <v>0</v>
      </c>
      <c r="K642" s="48">
        <v>0</v>
      </c>
      <c r="L642" s="48">
        <v>0</v>
      </c>
      <c r="M642" s="49"/>
      <c r="N642" s="48">
        <v>0</v>
      </c>
      <c r="O642" s="49"/>
      <c r="P642" s="49"/>
      <c r="Q642" s="49"/>
      <c r="R642" s="48">
        <v>0</v>
      </c>
      <c r="S642" s="48">
        <v>0</v>
      </c>
      <c r="T642" s="48">
        <v>0</v>
      </c>
      <c r="U642" s="48">
        <v>0</v>
      </c>
      <c r="V642" s="48">
        <v>0</v>
      </c>
      <c r="W642" s="49"/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9"/>
      <c r="AF642" s="48">
        <v>0</v>
      </c>
      <c r="AG642" s="49"/>
      <c r="AH642" s="49"/>
      <c r="AI642" s="49"/>
      <c r="AJ642" s="48">
        <v>0</v>
      </c>
      <c r="AK642" s="49"/>
      <c r="AL642" s="49"/>
      <c r="AM642" s="49"/>
      <c r="AN642" s="48">
        <v>0</v>
      </c>
      <c r="AO642" s="49"/>
      <c r="AP642" s="48">
        <v>0</v>
      </c>
      <c r="AQ642" s="40"/>
      <c r="AR642" s="40"/>
      <c r="AS642" s="40"/>
    </row>
    <row r="643" spans="1:45" ht="20.100000000000001" customHeight="1" x14ac:dyDescent="0.2"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40"/>
      <c r="AR643" s="40"/>
      <c r="AS643" s="40"/>
    </row>
    <row r="644" spans="1:45" s="1" customFormat="1" ht="20.100000000000001" customHeight="1" x14ac:dyDescent="0.25">
      <c r="A644" s="3"/>
      <c r="B644" s="6"/>
      <c r="C644" s="51" t="s">
        <v>120</v>
      </c>
      <c r="D644" s="52"/>
      <c r="E644" s="5"/>
      <c r="F644" s="53">
        <v>0</v>
      </c>
      <c r="G644" s="54"/>
      <c r="H644" s="54"/>
      <c r="I644" s="54"/>
      <c r="J644" s="53">
        <v>0</v>
      </c>
      <c r="K644" s="53">
        <v>0</v>
      </c>
      <c r="L644" s="53">
        <v>0</v>
      </c>
      <c r="M644" s="54"/>
      <c r="N644" s="53">
        <v>0</v>
      </c>
      <c r="O644" s="54"/>
      <c r="P644" s="54"/>
      <c r="Q644" s="54"/>
      <c r="R644" s="53">
        <v>0</v>
      </c>
      <c r="S644" s="53">
        <v>0</v>
      </c>
      <c r="T644" s="53">
        <v>0</v>
      </c>
      <c r="U644" s="53">
        <v>0</v>
      </c>
      <c r="V644" s="53">
        <v>0</v>
      </c>
      <c r="W644" s="54"/>
      <c r="X644" s="53">
        <v>0</v>
      </c>
      <c r="Y644" s="53">
        <v>0</v>
      </c>
      <c r="Z644" s="53">
        <v>0</v>
      </c>
      <c r="AA644" s="53">
        <v>0</v>
      </c>
      <c r="AB644" s="53">
        <v>0</v>
      </c>
      <c r="AC644" s="53">
        <v>0</v>
      </c>
      <c r="AD644" s="53">
        <v>0</v>
      </c>
      <c r="AE644" s="54"/>
      <c r="AF644" s="53">
        <v>0</v>
      </c>
      <c r="AG644" s="54"/>
      <c r="AH644" s="54"/>
      <c r="AI644" s="54"/>
      <c r="AJ644" s="53">
        <v>0</v>
      </c>
      <c r="AK644" s="54"/>
      <c r="AL644" s="54"/>
      <c r="AM644" s="54"/>
      <c r="AN644" s="53">
        <v>0</v>
      </c>
      <c r="AO644" s="54"/>
      <c r="AP644" s="53">
        <v>0</v>
      </c>
      <c r="AQ644" s="40"/>
      <c r="AR644" s="40"/>
      <c r="AS644" s="40"/>
    </row>
    <row r="645" spans="1:45" ht="20.100000000000001" customHeight="1" x14ac:dyDescent="0.2"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40"/>
      <c r="AR645" s="40"/>
      <c r="AS645" s="40"/>
    </row>
    <row r="646" spans="1:45" ht="20.100000000000001" customHeight="1" x14ac:dyDescent="0.2">
      <c r="C646" s="3" t="s">
        <v>95</v>
      </c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40"/>
      <c r="AR646" s="40"/>
      <c r="AS646" s="40"/>
    </row>
    <row r="647" spans="1:45" ht="20.100000000000001" customHeight="1" x14ac:dyDescent="0.2">
      <c r="D647" s="2" t="s">
        <v>96</v>
      </c>
      <c r="F647" s="39">
        <v>0</v>
      </c>
      <c r="G647" s="39"/>
      <c r="H647" s="39"/>
      <c r="I647" s="39"/>
      <c r="J647" s="39">
        <v>0</v>
      </c>
      <c r="K647" s="39">
        <v>0</v>
      </c>
      <c r="L647" s="39">
        <v>0</v>
      </c>
      <c r="M647" s="39"/>
      <c r="N647" s="39">
        <v>0</v>
      </c>
      <c r="O647" s="39"/>
      <c r="P647" s="39"/>
      <c r="Q647" s="39"/>
      <c r="R647" s="39">
        <v>0</v>
      </c>
      <c r="S647" s="39">
        <v>0</v>
      </c>
      <c r="T647" s="39">
        <v>0</v>
      </c>
      <c r="U647" s="39">
        <v>0</v>
      </c>
      <c r="V647" s="39">
        <v>0</v>
      </c>
      <c r="W647" s="39"/>
      <c r="X647" s="39">
        <v>0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>
        <v>0</v>
      </c>
      <c r="AE647" s="39"/>
      <c r="AF647" s="39">
        <v>0</v>
      </c>
      <c r="AG647" s="39"/>
      <c r="AH647" s="39"/>
      <c r="AI647" s="39"/>
      <c r="AJ647" s="39">
        <v>0</v>
      </c>
      <c r="AK647" s="39"/>
      <c r="AL647" s="39"/>
      <c r="AM647" s="39"/>
      <c r="AN647" s="39">
        <v>0</v>
      </c>
      <c r="AO647" s="39"/>
      <c r="AP647" s="39">
        <v>0</v>
      </c>
      <c r="AQ647" s="40"/>
      <c r="AR647" s="40"/>
      <c r="AS647" s="40"/>
    </row>
    <row r="648" spans="1:45" ht="19.5" customHeight="1" x14ac:dyDescent="0.2">
      <c r="D648" s="47" t="s">
        <v>97</v>
      </c>
      <c r="F648" s="48">
        <v>0</v>
      </c>
      <c r="G648" s="49"/>
      <c r="H648" s="49"/>
      <c r="I648" s="49"/>
      <c r="J648" s="48">
        <v>0</v>
      </c>
      <c r="K648" s="48">
        <v>0</v>
      </c>
      <c r="L648" s="48">
        <v>0</v>
      </c>
      <c r="M648" s="49"/>
      <c r="N648" s="48">
        <v>0</v>
      </c>
      <c r="O648" s="49"/>
      <c r="P648" s="49"/>
      <c r="Q648" s="49"/>
      <c r="R648" s="48">
        <v>0</v>
      </c>
      <c r="S648" s="48">
        <v>0</v>
      </c>
      <c r="T648" s="48">
        <v>0</v>
      </c>
      <c r="U648" s="48">
        <v>0</v>
      </c>
      <c r="V648" s="48">
        <v>0</v>
      </c>
      <c r="W648" s="49"/>
      <c r="X648" s="48">
        <v>0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9"/>
      <c r="AF648" s="48">
        <v>0</v>
      </c>
      <c r="AG648" s="49"/>
      <c r="AH648" s="49"/>
      <c r="AI648" s="49"/>
      <c r="AJ648" s="48">
        <v>0</v>
      </c>
      <c r="AK648" s="49"/>
      <c r="AL648" s="49"/>
      <c r="AM648" s="49"/>
      <c r="AN648" s="48">
        <v>0</v>
      </c>
      <c r="AO648" s="49"/>
      <c r="AP648" s="48">
        <v>0</v>
      </c>
      <c r="AQ648" s="40"/>
      <c r="AR648" s="40"/>
      <c r="AS648" s="40"/>
    </row>
    <row r="649" spans="1:45" ht="20.100000000000001" customHeight="1" x14ac:dyDescent="0.2">
      <c r="D649" s="2" t="s">
        <v>113</v>
      </c>
      <c r="F649" s="39">
        <v>0</v>
      </c>
      <c r="G649" s="39"/>
      <c r="H649" s="39"/>
      <c r="I649" s="39"/>
      <c r="J649" s="39">
        <v>0</v>
      </c>
      <c r="K649" s="39">
        <v>0</v>
      </c>
      <c r="L649" s="39">
        <v>0</v>
      </c>
      <c r="M649" s="39"/>
      <c r="N649" s="39">
        <v>0</v>
      </c>
      <c r="O649" s="39"/>
      <c r="P649" s="39"/>
      <c r="Q649" s="39"/>
      <c r="R649" s="39">
        <v>0</v>
      </c>
      <c r="S649" s="39">
        <v>0</v>
      </c>
      <c r="T649" s="39">
        <v>0</v>
      </c>
      <c r="U649" s="39">
        <v>0</v>
      </c>
      <c r="V649" s="39">
        <v>0</v>
      </c>
      <c r="W649" s="39"/>
      <c r="X649" s="39">
        <v>0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/>
      <c r="AF649" s="39">
        <v>0</v>
      </c>
      <c r="AG649" s="39"/>
      <c r="AH649" s="39"/>
      <c r="AI649" s="39"/>
      <c r="AJ649" s="39">
        <v>0</v>
      </c>
      <c r="AK649" s="39"/>
      <c r="AL649" s="39"/>
      <c r="AM649" s="39"/>
      <c r="AN649" s="39">
        <v>0</v>
      </c>
      <c r="AO649" s="39"/>
      <c r="AP649" s="39">
        <v>0</v>
      </c>
      <c r="AQ649" s="40"/>
      <c r="AR649" s="40"/>
      <c r="AS649" s="40"/>
    </row>
    <row r="650" spans="1:45" ht="20.100000000000001" customHeight="1" x14ac:dyDescent="0.2"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40"/>
      <c r="AR650" s="40"/>
      <c r="AS650" s="40"/>
    </row>
    <row r="651" spans="1:45" s="1" customFormat="1" ht="20.100000000000001" customHeight="1" x14ac:dyDescent="0.25">
      <c r="A651" s="3"/>
      <c r="B651" s="6"/>
      <c r="C651" s="51" t="s">
        <v>112</v>
      </c>
      <c r="D651" s="52"/>
      <c r="E651" s="5"/>
      <c r="F651" s="53">
        <v>0</v>
      </c>
      <c r="G651" s="54"/>
      <c r="H651" s="54"/>
      <c r="I651" s="54"/>
      <c r="J651" s="53">
        <v>0</v>
      </c>
      <c r="K651" s="53">
        <v>0</v>
      </c>
      <c r="L651" s="53">
        <v>0</v>
      </c>
      <c r="M651" s="54"/>
      <c r="N651" s="53">
        <v>0</v>
      </c>
      <c r="O651" s="54"/>
      <c r="P651" s="54"/>
      <c r="Q651" s="54"/>
      <c r="R651" s="53">
        <v>0</v>
      </c>
      <c r="S651" s="53">
        <v>0</v>
      </c>
      <c r="T651" s="53">
        <v>0</v>
      </c>
      <c r="U651" s="53">
        <v>0</v>
      </c>
      <c r="V651" s="53">
        <v>0</v>
      </c>
      <c r="W651" s="54"/>
      <c r="X651" s="53">
        <v>0</v>
      </c>
      <c r="Y651" s="53">
        <v>0</v>
      </c>
      <c r="Z651" s="53">
        <v>0</v>
      </c>
      <c r="AA651" s="53">
        <v>0</v>
      </c>
      <c r="AB651" s="53">
        <v>0</v>
      </c>
      <c r="AC651" s="53">
        <v>0</v>
      </c>
      <c r="AD651" s="53">
        <v>0</v>
      </c>
      <c r="AE651" s="54"/>
      <c r="AF651" s="53">
        <v>0</v>
      </c>
      <c r="AG651" s="54"/>
      <c r="AH651" s="54"/>
      <c r="AI651" s="54"/>
      <c r="AJ651" s="53">
        <v>0</v>
      </c>
      <c r="AK651" s="54"/>
      <c r="AL651" s="54"/>
      <c r="AM651" s="54"/>
      <c r="AN651" s="53">
        <v>0</v>
      </c>
      <c r="AO651" s="54"/>
      <c r="AP651" s="53">
        <v>0</v>
      </c>
      <c r="AQ651" s="40"/>
      <c r="AR651" s="40"/>
      <c r="AS651" s="40"/>
    </row>
    <row r="652" spans="1:45" ht="20.100000000000001" customHeight="1" x14ac:dyDescent="0.2"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40"/>
      <c r="AR652" s="40"/>
      <c r="AS652" s="40"/>
    </row>
    <row r="653" spans="1:45" ht="20.100000000000001" customHeight="1" x14ac:dyDescent="0.2">
      <c r="C653" s="3" t="s">
        <v>285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40"/>
      <c r="AR653" s="40"/>
      <c r="AS653" s="40"/>
    </row>
    <row r="654" spans="1:45" ht="20.100000000000001" customHeight="1" x14ac:dyDescent="0.2">
      <c r="D654" s="2" t="s">
        <v>96</v>
      </c>
      <c r="F654" s="39">
        <v>147</v>
      </c>
      <c r="G654" s="39"/>
      <c r="H654" s="39"/>
      <c r="I654" s="39"/>
      <c r="J654" s="39">
        <v>257</v>
      </c>
      <c r="K654" s="39">
        <v>1</v>
      </c>
      <c r="L654" s="39">
        <v>0</v>
      </c>
      <c r="M654" s="39"/>
      <c r="N654" s="39">
        <v>258</v>
      </c>
      <c r="O654" s="39"/>
      <c r="P654" s="39"/>
      <c r="Q654" s="39"/>
      <c r="R654" s="39">
        <v>0</v>
      </c>
      <c r="S654" s="39">
        <v>2</v>
      </c>
      <c r="T654" s="39">
        <v>26</v>
      </c>
      <c r="U654" s="39">
        <v>0</v>
      </c>
      <c r="V654" s="39">
        <v>32</v>
      </c>
      <c r="W654" s="39"/>
      <c r="X654" s="39">
        <v>56</v>
      </c>
      <c r="Y654" s="39">
        <v>0</v>
      </c>
      <c r="Z654" s="39">
        <v>10</v>
      </c>
      <c r="AA654" s="39">
        <v>60</v>
      </c>
      <c r="AB654" s="39">
        <v>0</v>
      </c>
      <c r="AC654" s="39">
        <v>0</v>
      </c>
      <c r="AD654" s="39">
        <v>9</v>
      </c>
      <c r="AE654" s="39"/>
      <c r="AF654" s="39">
        <v>195</v>
      </c>
      <c r="AG654" s="39"/>
      <c r="AH654" s="39"/>
      <c r="AI654" s="39"/>
      <c r="AJ654" s="39">
        <v>210</v>
      </c>
      <c r="AK654" s="39"/>
      <c r="AL654" s="39"/>
      <c r="AM654" s="39"/>
      <c r="AN654" s="39">
        <v>0</v>
      </c>
      <c r="AO654" s="39"/>
      <c r="AP654" s="39">
        <v>0</v>
      </c>
      <c r="AQ654" s="40"/>
      <c r="AR654" s="40"/>
      <c r="AS654" s="40"/>
    </row>
    <row r="655" spans="1:45" ht="19.5" customHeight="1" x14ac:dyDescent="0.2">
      <c r="D655" s="47" t="s">
        <v>97</v>
      </c>
      <c r="F655" s="48">
        <v>167</v>
      </c>
      <c r="G655" s="49"/>
      <c r="H655" s="49"/>
      <c r="I655" s="49"/>
      <c r="J655" s="48">
        <v>251</v>
      </c>
      <c r="K655" s="48">
        <v>8</v>
      </c>
      <c r="L655" s="48">
        <v>2</v>
      </c>
      <c r="M655" s="49"/>
      <c r="N655" s="48">
        <v>261</v>
      </c>
      <c r="O655" s="49"/>
      <c r="P655" s="49"/>
      <c r="Q655" s="49"/>
      <c r="R655" s="48">
        <v>0</v>
      </c>
      <c r="S655" s="48">
        <v>3</v>
      </c>
      <c r="T655" s="48">
        <v>33</v>
      </c>
      <c r="U655" s="48">
        <v>0</v>
      </c>
      <c r="V655" s="48">
        <v>42</v>
      </c>
      <c r="W655" s="49"/>
      <c r="X655" s="48">
        <v>70</v>
      </c>
      <c r="Y655" s="48">
        <v>0</v>
      </c>
      <c r="Z655" s="48">
        <v>6</v>
      </c>
      <c r="AA655" s="48">
        <v>52</v>
      </c>
      <c r="AB655" s="48">
        <v>0</v>
      </c>
      <c r="AC655" s="48">
        <v>0</v>
      </c>
      <c r="AD655" s="48">
        <v>16</v>
      </c>
      <c r="AE655" s="49"/>
      <c r="AF655" s="48">
        <v>222</v>
      </c>
      <c r="AG655" s="49"/>
      <c r="AH655" s="49"/>
      <c r="AI655" s="49"/>
      <c r="AJ655" s="48">
        <v>206</v>
      </c>
      <c r="AK655" s="49"/>
      <c r="AL655" s="49"/>
      <c r="AM655" s="49"/>
      <c r="AN655" s="48">
        <v>0</v>
      </c>
      <c r="AO655" s="49"/>
      <c r="AP655" s="48">
        <v>0</v>
      </c>
      <c r="AQ655" s="40"/>
      <c r="AR655" s="40"/>
      <c r="AS655" s="40"/>
    </row>
    <row r="656" spans="1:45" ht="20.100000000000001" customHeight="1" x14ac:dyDescent="0.2"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40"/>
      <c r="AR656" s="40"/>
      <c r="AS656" s="40"/>
    </row>
    <row r="657" spans="1:45" s="1" customFormat="1" ht="20.100000000000001" customHeight="1" x14ac:dyDescent="0.25">
      <c r="A657" s="3"/>
      <c r="B657" s="6"/>
      <c r="C657" s="51" t="s">
        <v>286</v>
      </c>
      <c r="D657" s="52"/>
      <c r="E657" s="5"/>
      <c r="F657" s="53">
        <v>314</v>
      </c>
      <c r="G657" s="54"/>
      <c r="H657" s="54"/>
      <c r="I657" s="54"/>
      <c r="J657" s="53">
        <v>508</v>
      </c>
      <c r="K657" s="53">
        <v>9</v>
      </c>
      <c r="L657" s="53">
        <v>2</v>
      </c>
      <c r="M657" s="54"/>
      <c r="N657" s="53">
        <v>519</v>
      </c>
      <c r="O657" s="54"/>
      <c r="P657" s="54"/>
      <c r="Q657" s="54"/>
      <c r="R657" s="53">
        <v>0</v>
      </c>
      <c r="S657" s="53">
        <v>5</v>
      </c>
      <c r="T657" s="53">
        <v>59</v>
      </c>
      <c r="U657" s="53">
        <v>0</v>
      </c>
      <c r="V657" s="53">
        <v>74</v>
      </c>
      <c r="W657" s="54"/>
      <c r="X657" s="53">
        <v>126</v>
      </c>
      <c r="Y657" s="53">
        <v>0</v>
      </c>
      <c r="Z657" s="53">
        <v>16</v>
      </c>
      <c r="AA657" s="53">
        <v>112</v>
      </c>
      <c r="AB657" s="53">
        <v>0</v>
      </c>
      <c r="AC657" s="53">
        <v>0</v>
      </c>
      <c r="AD657" s="53">
        <v>25</v>
      </c>
      <c r="AE657" s="54"/>
      <c r="AF657" s="53">
        <v>417</v>
      </c>
      <c r="AG657" s="54"/>
      <c r="AH657" s="54"/>
      <c r="AI657" s="54"/>
      <c r="AJ657" s="53">
        <v>416</v>
      </c>
      <c r="AK657" s="54"/>
      <c r="AL657" s="54"/>
      <c r="AM657" s="54"/>
      <c r="AN657" s="53">
        <v>0</v>
      </c>
      <c r="AO657" s="54"/>
      <c r="AP657" s="53">
        <v>0</v>
      </c>
      <c r="AQ657" s="40"/>
      <c r="AR657" s="40"/>
      <c r="AS657" s="40"/>
    </row>
    <row r="658" spans="1:45" ht="20.100000000000001" customHeight="1" x14ac:dyDescent="0.2"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</row>
    <row r="659" spans="1:45" s="1" customFormat="1" ht="20.100000000000001" customHeight="1" x14ac:dyDescent="0.25">
      <c r="A659" s="3"/>
      <c r="B659" s="57" t="s">
        <v>287</v>
      </c>
      <c r="C659" s="58"/>
      <c r="D659" s="58"/>
      <c r="E659" s="5"/>
      <c r="F659" s="59">
        <v>314</v>
      </c>
      <c r="G659" s="54"/>
      <c r="H659" s="54"/>
      <c r="I659" s="54"/>
      <c r="J659" s="59">
        <v>508</v>
      </c>
      <c r="K659" s="59">
        <v>9</v>
      </c>
      <c r="L659" s="59">
        <v>2</v>
      </c>
      <c r="M659" s="54"/>
      <c r="N659" s="59">
        <v>519</v>
      </c>
      <c r="O659" s="54"/>
      <c r="P659" s="54"/>
      <c r="Q659" s="54"/>
      <c r="R659" s="59">
        <v>0</v>
      </c>
      <c r="S659" s="59">
        <v>5</v>
      </c>
      <c r="T659" s="59">
        <v>59</v>
      </c>
      <c r="U659" s="59">
        <v>0</v>
      </c>
      <c r="V659" s="59">
        <v>74</v>
      </c>
      <c r="W659" s="54"/>
      <c r="X659" s="59">
        <v>126</v>
      </c>
      <c r="Y659" s="59">
        <v>0</v>
      </c>
      <c r="Z659" s="59">
        <v>16</v>
      </c>
      <c r="AA659" s="59">
        <v>112</v>
      </c>
      <c r="AB659" s="59">
        <v>0</v>
      </c>
      <c r="AC659" s="59">
        <v>0</v>
      </c>
      <c r="AD659" s="59">
        <v>25</v>
      </c>
      <c r="AE659" s="54"/>
      <c r="AF659" s="59">
        <v>417</v>
      </c>
      <c r="AG659" s="54"/>
      <c r="AH659" s="54"/>
      <c r="AI659" s="54"/>
      <c r="AJ659" s="59">
        <v>416</v>
      </c>
      <c r="AK659" s="54"/>
      <c r="AL659" s="54"/>
      <c r="AM659" s="54"/>
      <c r="AN659" s="59">
        <v>0</v>
      </c>
      <c r="AO659" s="54"/>
      <c r="AP659" s="59">
        <v>0</v>
      </c>
      <c r="AQ659" s="40"/>
      <c r="AR659" s="40"/>
      <c r="AS659" s="40"/>
    </row>
    <row r="660" spans="1:45" ht="20.100000000000001" customHeight="1" x14ac:dyDescent="0.2"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40"/>
      <c r="AR660" s="40"/>
      <c r="AS660" s="40"/>
    </row>
    <row r="661" spans="1:45" ht="20.100000000000001" customHeight="1" x14ac:dyDescent="0.2">
      <c r="B661" s="6" t="s">
        <v>288</v>
      </c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40"/>
      <c r="AR661" s="40"/>
      <c r="AS661" s="40"/>
    </row>
    <row r="662" spans="1:45" ht="20.100000000000001" customHeight="1" x14ac:dyDescent="0.2">
      <c r="C662" s="3" t="s">
        <v>154</v>
      </c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40"/>
      <c r="AR662" s="40"/>
      <c r="AS662" s="40"/>
    </row>
    <row r="663" spans="1:45" ht="20.100000000000001" customHeight="1" x14ac:dyDescent="0.2">
      <c r="B663" s="5"/>
      <c r="D663" s="2" t="s">
        <v>96</v>
      </c>
      <c r="F663" s="39">
        <v>18</v>
      </c>
      <c r="G663" s="39"/>
      <c r="H663" s="39"/>
      <c r="I663" s="39"/>
      <c r="J663" s="39">
        <v>35</v>
      </c>
      <c r="K663" s="39">
        <v>1</v>
      </c>
      <c r="L663" s="39">
        <v>0</v>
      </c>
      <c r="M663" s="39"/>
      <c r="N663" s="39">
        <v>36</v>
      </c>
      <c r="O663" s="39"/>
      <c r="P663" s="39"/>
      <c r="Q663" s="39"/>
      <c r="R663" s="39">
        <v>1</v>
      </c>
      <c r="S663" s="39">
        <v>2</v>
      </c>
      <c r="T663" s="39">
        <v>14</v>
      </c>
      <c r="U663" s="39">
        <v>0</v>
      </c>
      <c r="V663" s="39">
        <v>1</v>
      </c>
      <c r="W663" s="39"/>
      <c r="X663" s="39">
        <v>2</v>
      </c>
      <c r="Y663" s="39">
        <v>0</v>
      </c>
      <c r="Z663" s="39">
        <v>2</v>
      </c>
      <c r="AA663" s="39">
        <v>7</v>
      </c>
      <c r="AB663" s="39">
        <v>0</v>
      </c>
      <c r="AC663" s="39">
        <v>0</v>
      </c>
      <c r="AD663" s="39">
        <v>3</v>
      </c>
      <c r="AE663" s="39"/>
      <c r="AF663" s="39">
        <v>32</v>
      </c>
      <c r="AG663" s="39"/>
      <c r="AH663" s="39"/>
      <c r="AI663" s="39"/>
      <c r="AJ663" s="39">
        <v>22</v>
      </c>
      <c r="AK663" s="39"/>
      <c r="AL663" s="39"/>
      <c r="AM663" s="39"/>
      <c r="AN663" s="39">
        <v>0</v>
      </c>
      <c r="AO663" s="39"/>
      <c r="AP663" s="39">
        <v>0</v>
      </c>
      <c r="AQ663" s="40"/>
      <c r="AR663" s="40"/>
      <c r="AS663" s="40"/>
    </row>
    <row r="664" spans="1:45" ht="19.5" customHeight="1" x14ac:dyDescent="0.2">
      <c r="D664" s="47" t="s">
        <v>97</v>
      </c>
      <c r="F664" s="48">
        <v>14</v>
      </c>
      <c r="G664" s="49"/>
      <c r="H664" s="49"/>
      <c r="I664" s="49"/>
      <c r="J664" s="48">
        <v>32</v>
      </c>
      <c r="K664" s="48">
        <v>0</v>
      </c>
      <c r="L664" s="48">
        <v>0</v>
      </c>
      <c r="M664" s="49"/>
      <c r="N664" s="48">
        <v>32</v>
      </c>
      <c r="O664" s="49"/>
      <c r="P664" s="49"/>
      <c r="Q664" s="49"/>
      <c r="R664" s="48">
        <v>0</v>
      </c>
      <c r="S664" s="48">
        <v>6</v>
      </c>
      <c r="T664" s="48">
        <v>2</v>
      </c>
      <c r="U664" s="48">
        <v>5</v>
      </c>
      <c r="V664" s="48">
        <v>2</v>
      </c>
      <c r="W664" s="49"/>
      <c r="X664" s="48">
        <v>2</v>
      </c>
      <c r="Y664" s="48">
        <v>0</v>
      </c>
      <c r="Z664" s="48">
        <v>2</v>
      </c>
      <c r="AA664" s="48">
        <v>2</v>
      </c>
      <c r="AB664" s="48">
        <v>0</v>
      </c>
      <c r="AC664" s="48">
        <v>0</v>
      </c>
      <c r="AD664" s="48">
        <v>5</v>
      </c>
      <c r="AE664" s="49"/>
      <c r="AF664" s="48">
        <v>26</v>
      </c>
      <c r="AG664" s="49"/>
      <c r="AH664" s="49"/>
      <c r="AI664" s="49"/>
      <c r="AJ664" s="48">
        <v>20</v>
      </c>
      <c r="AK664" s="49"/>
      <c r="AL664" s="49"/>
      <c r="AM664" s="49"/>
      <c r="AN664" s="48">
        <v>0</v>
      </c>
      <c r="AO664" s="49"/>
      <c r="AP664" s="48">
        <v>0</v>
      </c>
      <c r="AQ664" s="40"/>
      <c r="AR664" s="40"/>
      <c r="AS664" s="40"/>
    </row>
    <row r="665" spans="1:45" ht="20.100000000000001" customHeight="1" x14ac:dyDescent="0.2">
      <c r="D665" s="2" t="s">
        <v>113</v>
      </c>
      <c r="F665" s="39">
        <v>23</v>
      </c>
      <c r="G665" s="39"/>
      <c r="H665" s="39"/>
      <c r="I665" s="39"/>
      <c r="J665" s="39">
        <v>35</v>
      </c>
      <c r="K665" s="39">
        <v>0</v>
      </c>
      <c r="L665" s="39">
        <v>0</v>
      </c>
      <c r="M665" s="39"/>
      <c r="N665" s="39">
        <v>35</v>
      </c>
      <c r="O665" s="39"/>
      <c r="P665" s="39"/>
      <c r="Q665" s="39"/>
      <c r="R665" s="39">
        <v>0</v>
      </c>
      <c r="S665" s="39">
        <v>6</v>
      </c>
      <c r="T665" s="39">
        <v>10</v>
      </c>
      <c r="U665" s="39">
        <v>0</v>
      </c>
      <c r="V665" s="39">
        <v>4</v>
      </c>
      <c r="W665" s="39"/>
      <c r="X665" s="39">
        <v>2</v>
      </c>
      <c r="Y665" s="39">
        <v>0</v>
      </c>
      <c r="Z665" s="39">
        <v>2</v>
      </c>
      <c r="AA665" s="39">
        <v>12</v>
      </c>
      <c r="AB665" s="39">
        <v>0</v>
      </c>
      <c r="AC665" s="39">
        <v>0</v>
      </c>
      <c r="AD665" s="39">
        <v>3</v>
      </c>
      <c r="AE665" s="39"/>
      <c r="AF665" s="39">
        <v>39</v>
      </c>
      <c r="AG665" s="39"/>
      <c r="AH665" s="39"/>
      <c r="AI665" s="39"/>
      <c r="AJ665" s="39">
        <v>19</v>
      </c>
      <c r="AK665" s="39"/>
      <c r="AL665" s="39"/>
      <c r="AM665" s="39"/>
      <c r="AN665" s="39">
        <v>0</v>
      </c>
      <c r="AO665" s="39"/>
      <c r="AP665" s="39">
        <v>0</v>
      </c>
      <c r="AQ665" s="40"/>
      <c r="AR665" s="40"/>
      <c r="AS665" s="40"/>
    </row>
    <row r="666" spans="1:45" ht="20.100000000000001" customHeight="1" x14ac:dyDescent="0.2"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40"/>
      <c r="AR666" s="40"/>
      <c r="AS666" s="40"/>
    </row>
    <row r="667" spans="1:45" s="1" customFormat="1" ht="20.100000000000001" customHeight="1" x14ac:dyDescent="0.25">
      <c r="A667" s="3"/>
      <c r="B667" s="6"/>
      <c r="C667" s="51" t="s">
        <v>159</v>
      </c>
      <c r="D667" s="52"/>
      <c r="E667" s="5"/>
      <c r="F667" s="53">
        <v>55</v>
      </c>
      <c r="G667" s="54"/>
      <c r="H667" s="54"/>
      <c r="I667" s="54"/>
      <c r="J667" s="53">
        <v>102</v>
      </c>
      <c r="K667" s="53">
        <v>1</v>
      </c>
      <c r="L667" s="53">
        <v>0</v>
      </c>
      <c r="M667" s="54"/>
      <c r="N667" s="53">
        <v>103</v>
      </c>
      <c r="O667" s="54"/>
      <c r="P667" s="54"/>
      <c r="Q667" s="54"/>
      <c r="R667" s="53">
        <v>1</v>
      </c>
      <c r="S667" s="53">
        <v>14</v>
      </c>
      <c r="T667" s="53">
        <v>26</v>
      </c>
      <c r="U667" s="53">
        <v>5</v>
      </c>
      <c r="V667" s="53">
        <v>7</v>
      </c>
      <c r="W667" s="54"/>
      <c r="X667" s="53">
        <v>6</v>
      </c>
      <c r="Y667" s="53">
        <v>0</v>
      </c>
      <c r="Z667" s="53">
        <v>6</v>
      </c>
      <c r="AA667" s="53">
        <v>21</v>
      </c>
      <c r="AB667" s="53">
        <v>0</v>
      </c>
      <c r="AC667" s="53">
        <v>0</v>
      </c>
      <c r="AD667" s="53">
        <v>11</v>
      </c>
      <c r="AE667" s="54"/>
      <c r="AF667" s="53">
        <v>97</v>
      </c>
      <c r="AG667" s="54"/>
      <c r="AH667" s="54"/>
      <c r="AI667" s="54"/>
      <c r="AJ667" s="53">
        <v>61</v>
      </c>
      <c r="AK667" s="54"/>
      <c r="AL667" s="54"/>
      <c r="AM667" s="54"/>
      <c r="AN667" s="53">
        <v>0</v>
      </c>
      <c r="AO667" s="54"/>
      <c r="AP667" s="53">
        <v>0</v>
      </c>
      <c r="AQ667" s="40"/>
      <c r="AR667" s="40"/>
      <c r="AS667" s="40"/>
    </row>
    <row r="668" spans="1:45" s="1" customFormat="1" ht="20.100000000000001" customHeight="1" x14ac:dyDescent="0.2">
      <c r="A668" s="3"/>
      <c r="B668" s="6"/>
      <c r="C668" s="3"/>
      <c r="D668" s="3"/>
      <c r="E668" s="5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</row>
    <row r="669" spans="1:45" s="1" customFormat="1" ht="20.100000000000001" customHeight="1" x14ac:dyDescent="0.25">
      <c r="A669" s="3"/>
      <c r="B669" s="57" t="s">
        <v>289</v>
      </c>
      <c r="C669" s="58"/>
      <c r="D669" s="58"/>
      <c r="E669" s="5"/>
      <c r="F669" s="59">
        <v>55</v>
      </c>
      <c r="G669" s="54"/>
      <c r="H669" s="54"/>
      <c r="I669" s="54"/>
      <c r="J669" s="59">
        <v>102</v>
      </c>
      <c r="K669" s="59">
        <v>1</v>
      </c>
      <c r="L669" s="59">
        <v>0</v>
      </c>
      <c r="M669" s="54"/>
      <c r="N669" s="59">
        <v>103</v>
      </c>
      <c r="O669" s="54"/>
      <c r="P669" s="54"/>
      <c r="Q669" s="54"/>
      <c r="R669" s="59">
        <v>1</v>
      </c>
      <c r="S669" s="59">
        <v>14</v>
      </c>
      <c r="T669" s="59">
        <v>26</v>
      </c>
      <c r="U669" s="59">
        <v>5</v>
      </c>
      <c r="V669" s="59">
        <v>7</v>
      </c>
      <c r="W669" s="54"/>
      <c r="X669" s="59">
        <v>6</v>
      </c>
      <c r="Y669" s="59">
        <v>0</v>
      </c>
      <c r="Z669" s="59">
        <v>6</v>
      </c>
      <c r="AA669" s="59">
        <v>21</v>
      </c>
      <c r="AB669" s="59">
        <v>0</v>
      </c>
      <c r="AC669" s="59">
        <v>0</v>
      </c>
      <c r="AD669" s="59">
        <v>11</v>
      </c>
      <c r="AE669" s="54"/>
      <c r="AF669" s="59">
        <v>97</v>
      </c>
      <c r="AG669" s="54"/>
      <c r="AH669" s="54"/>
      <c r="AI669" s="54"/>
      <c r="AJ669" s="59">
        <v>61</v>
      </c>
      <c r="AK669" s="54"/>
      <c r="AL669" s="54"/>
      <c r="AM669" s="54"/>
      <c r="AN669" s="59">
        <v>0</v>
      </c>
      <c r="AO669" s="54"/>
      <c r="AP669" s="59">
        <v>0</v>
      </c>
      <c r="AQ669" s="40"/>
      <c r="AR669" s="40"/>
      <c r="AS669" s="40"/>
    </row>
    <row r="670" spans="1:45" ht="20.100000000000001" customHeight="1" x14ac:dyDescent="0.2"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40"/>
      <c r="AR670" s="40"/>
      <c r="AS670" s="40"/>
    </row>
    <row r="671" spans="1:45" ht="20.100000000000001" customHeight="1" x14ac:dyDescent="0.2">
      <c r="B671" s="6" t="s">
        <v>290</v>
      </c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40"/>
      <c r="AR671" s="40"/>
      <c r="AS671" s="40"/>
    </row>
    <row r="672" spans="1:45" ht="20.100000000000001" customHeight="1" x14ac:dyDescent="0.2">
      <c r="C672" s="3" t="s">
        <v>154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40"/>
      <c r="AR672" s="40"/>
      <c r="AS672" s="40"/>
    </row>
    <row r="673" spans="1:45" ht="20.100000000000001" customHeight="1" x14ac:dyDescent="0.2">
      <c r="B673" s="5"/>
      <c r="D673" s="2" t="s">
        <v>96</v>
      </c>
      <c r="F673" s="39">
        <v>57</v>
      </c>
      <c r="G673" s="39"/>
      <c r="H673" s="39"/>
      <c r="I673" s="39"/>
      <c r="J673" s="39">
        <v>73</v>
      </c>
      <c r="K673" s="39">
        <v>2</v>
      </c>
      <c r="L673" s="39">
        <v>3</v>
      </c>
      <c r="M673" s="39"/>
      <c r="N673" s="39">
        <v>78</v>
      </c>
      <c r="O673" s="39"/>
      <c r="P673" s="39"/>
      <c r="Q673" s="39"/>
      <c r="R673" s="39">
        <v>0</v>
      </c>
      <c r="S673" s="39">
        <v>3</v>
      </c>
      <c r="T673" s="39">
        <v>15</v>
      </c>
      <c r="U673" s="39">
        <v>0</v>
      </c>
      <c r="V673" s="39">
        <v>4</v>
      </c>
      <c r="W673" s="39"/>
      <c r="X673" s="39">
        <v>24</v>
      </c>
      <c r="Y673" s="39">
        <v>0</v>
      </c>
      <c r="Z673" s="39">
        <v>4</v>
      </c>
      <c r="AA673" s="39">
        <v>29</v>
      </c>
      <c r="AB673" s="39">
        <v>0</v>
      </c>
      <c r="AC673" s="39">
        <v>0</v>
      </c>
      <c r="AD673" s="39">
        <v>9</v>
      </c>
      <c r="AE673" s="39"/>
      <c r="AF673" s="39">
        <v>88</v>
      </c>
      <c r="AG673" s="39"/>
      <c r="AH673" s="39"/>
      <c r="AI673" s="39"/>
      <c r="AJ673" s="39">
        <v>47</v>
      </c>
      <c r="AK673" s="39"/>
      <c r="AL673" s="39"/>
      <c r="AM673" s="39"/>
      <c r="AN673" s="39">
        <v>0</v>
      </c>
      <c r="AO673" s="39"/>
      <c r="AP673" s="39">
        <v>0</v>
      </c>
      <c r="AQ673" s="40"/>
      <c r="AR673" s="40"/>
      <c r="AS673" s="40"/>
    </row>
    <row r="674" spans="1:45" ht="19.5" customHeight="1" x14ac:dyDescent="0.2">
      <c r="D674" s="47" t="s">
        <v>97</v>
      </c>
      <c r="F674" s="48">
        <v>67</v>
      </c>
      <c r="G674" s="49"/>
      <c r="H674" s="49"/>
      <c r="I674" s="49"/>
      <c r="J674" s="48">
        <v>75</v>
      </c>
      <c r="K674" s="48">
        <v>7</v>
      </c>
      <c r="L674" s="48">
        <v>0</v>
      </c>
      <c r="M674" s="49"/>
      <c r="N674" s="48">
        <v>82</v>
      </c>
      <c r="O674" s="49"/>
      <c r="P674" s="49"/>
      <c r="Q674" s="49"/>
      <c r="R674" s="48">
        <v>0</v>
      </c>
      <c r="S674" s="48">
        <v>3</v>
      </c>
      <c r="T674" s="48">
        <v>22</v>
      </c>
      <c r="U674" s="48">
        <v>1</v>
      </c>
      <c r="V674" s="48">
        <v>4</v>
      </c>
      <c r="W674" s="49"/>
      <c r="X674" s="48">
        <v>23</v>
      </c>
      <c r="Y674" s="48">
        <v>0</v>
      </c>
      <c r="Z674" s="48">
        <v>3</v>
      </c>
      <c r="AA674" s="48">
        <v>40</v>
      </c>
      <c r="AB674" s="48">
        <v>0</v>
      </c>
      <c r="AC674" s="48">
        <v>0</v>
      </c>
      <c r="AD674" s="48">
        <v>2</v>
      </c>
      <c r="AE674" s="49"/>
      <c r="AF674" s="48">
        <v>98</v>
      </c>
      <c r="AG674" s="49"/>
      <c r="AH674" s="49"/>
      <c r="AI674" s="49"/>
      <c r="AJ674" s="48">
        <v>51</v>
      </c>
      <c r="AK674" s="49"/>
      <c r="AL674" s="49"/>
      <c r="AM674" s="49"/>
      <c r="AN674" s="48">
        <v>0</v>
      </c>
      <c r="AO674" s="49"/>
      <c r="AP674" s="48">
        <v>0</v>
      </c>
      <c r="AQ674" s="40"/>
      <c r="AR674" s="40"/>
      <c r="AS674" s="40"/>
    </row>
    <row r="675" spans="1:45" ht="20.100000000000001" customHeight="1" x14ac:dyDescent="0.2">
      <c r="D675" s="2" t="s">
        <v>98</v>
      </c>
      <c r="F675" s="39">
        <v>30</v>
      </c>
      <c r="G675" s="39"/>
      <c r="H675" s="39"/>
      <c r="I675" s="39"/>
      <c r="J675" s="39">
        <v>70</v>
      </c>
      <c r="K675" s="39">
        <v>4</v>
      </c>
      <c r="L675" s="39">
        <v>0</v>
      </c>
      <c r="M675" s="39"/>
      <c r="N675" s="39">
        <v>74</v>
      </c>
      <c r="O675" s="39"/>
      <c r="P675" s="39"/>
      <c r="Q675" s="39"/>
      <c r="R675" s="39">
        <v>0</v>
      </c>
      <c r="S675" s="39">
        <v>2</v>
      </c>
      <c r="T675" s="39">
        <v>22</v>
      </c>
      <c r="U675" s="39">
        <v>0</v>
      </c>
      <c r="V675" s="39">
        <v>2</v>
      </c>
      <c r="W675" s="39"/>
      <c r="X675" s="39">
        <v>20</v>
      </c>
      <c r="Y675" s="39">
        <v>0</v>
      </c>
      <c r="Z675" s="39">
        <v>2</v>
      </c>
      <c r="AA675" s="39">
        <v>17</v>
      </c>
      <c r="AB675" s="39">
        <v>0</v>
      </c>
      <c r="AC675" s="39">
        <v>0</v>
      </c>
      <c r="AD675" s="39">
        <v>8</v>
      </c>
      <c r="AE675" s="39"/>
      <c r="AF675" s="39">
        <v>73</v>
      </c>
      <c r="AG675" s="39"/>
      <c r="AH675" s="39"/>
      <c r="AI675" s="39"/>
      <c r="AJ675" s="39">
        <v>31</v>
      </c>
      <c r="AK675" s="39"/>
      <c r="AL675" s="39"/>
      <c r="AM675" s="39"/>
      <c r="AN675" s="39">
        <v>0</v>
      </c>
      <c r="AO675" s="39"/>
      <c r="AP675" s="39">
        <v>0</v>
      </c>
      <c r="AQ675" s="40"/>
      <c r="AR675" s="40"/>
      <c r="AS675" s="40"/>
    </row>
    <row r="676" spans="1:45" ht="20.100000000000001" customHeight="1" x14ac:dyDescent="0.2"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40"/>
      <c r="AR676" s="40"/>
      <c r="AS676" s="40"/>
    </row>
    <row r="677" spans="1:45" s="1" customFormat="1" ht="20.100000000000001" customHeight="1" x14ac:dyDescent="0.25">
      <c r="A677" s="3"/>
      <c r="B677" s="6"/>
      <c r="C677" s="51" t="s">
        <v>159</v>
      </c>
      <c r="D677" s="52"/>
      <c r="E677" s="5"/>
      <c r="F677" s="53">
        <v>154</v>
      </c>
      <c r="G677" s="54"/>
      <c r="H677" s="54"/>
      <c r="I677" s="54"/>
      <c r="J677" s="53">
        <v>218</v>
      </c>
      <c r="K677" s="53">
        <v>13</v>
      </c>
      <c r="L677" s="53">
        <v>3</v>
      </c>
      <c r="M677" s="54"/>
      <c r="N677" s="53">
        <v>234</v>
      </c>
      <c r="O677" s="54"/>
      <c r="P677" s="54"/>
      <c r="Q677" s="54"/>
      <c r="R677" s="53">
        <v>0</v>
      </c>
      <c r="S677" s="53">
        <v>8</v>
      </c>
      <c r="T677" s="53">
        <v>59</v>
      </c>
      <c r="U677" s="53">
        <v>1</v>
      </c>
      <c r="V677" s="53">
        <v>10</v>
      </c>
      <c r="W677" s="54"/>
      <c r="X677" s="53">
        <v>67</v>
      </c>
      <c r="Y677" s="53">
        <v>0</v>
      </c>
      <c r="Z677" s="53">
        <v>9</v>
      </c>
      <c r="AA677" s="53">
        <v>86</v>
      </c>
      <c r="AB677" s="53">
        <v>0</v>
      </c>
      <c r="AC677" s="53">
        <v>0</v>
      </c>
      <c r="AD677" s="53">
        <v>19</v>
      </c>
      <c r="AE677" s="54"/>
      <c r="AF677" s="53">
        <v>259</v>
      </c>
      <c r="AG677" s="54"/>
      <c r="AH677" s="54"/>
      <c r="AI677" s="54"/>
      <c r="AJ677" s="53">
        <v>129</v>
      </c>
      <c r="AK677" s="54"/>
      <c r="AL677" s="54"/>
      <c r="AM677" s="54"/>
      <c r="AN677" s="53">
        <v>0</v>
      </c>
      <c r="AO677" s="54"/>
      <c r="AP677" s="53">
        <v>0</v>
      </c>
      <c r="AQ677" s="40"/>
      <c r="AR677" s="40"/>
      <c r="AS677" s="40"/>
    </row>
    <row r="678" spans="1:45" s="1" customFormat="1" ht="20.100000000000001" customHeight="1" x14ac:dyDescent="0.2">
      <c r="A678" s="3"/>
      <c r="B678" s="6"/>
      <c r="C678" s="3"/>
      <c r="D678" s="3"/>
      <c r="E678" s="5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</row>
    <row r="679" spans="1:45" s="1" customFormat="1" ht="20.100000000000001" customHeight="1" x14ac:dyDescent="0.25">
      <c r="A679" s="3"/>
      <c r="B679" s="57" t="s">
        <v>291</v>
      </c>
      <c r="C679" s="58"/>
      <c r="D679" s="58"/>
      <c r="E679" s="5"/>
      <c r="F679" s="59">
        <v>154</v>
      </c>
      <c r="G679" s="54"/>
      <c r="H679" s="54"/>
      <c r="I679" s="54"/>
      <c r="J679" s="59">
        <v>218</v>
      </c>
      <c r="K679" s="59">
        <v>13</v>
      </c>
      <c r="L679" s="59">
        <v>3</v>
      </c>
      <c r="M679" s="54"/>
      <c r="N679" s="59">
        <v>234</v>
      </c>
      <c r="O679" s="54"/>
      <c r="P679" s="54"/>
      <c r="Q679" s="54"/>
      <c r="R679" s="59">
        <v>0</v>
      </c>
      <c r="S679" s="59">
        <v>8</v>
      </c>
      <c r="T679" s="59">
        <v>59</v>
      </c>
      <c r="U679" s="59">
        <v>1</v>
      </c>
      <c r="V679" s="59">
        <v>10</v>
      </c>
      <c r="W679" s="54"/>
      <c r="X679" s="59">
        <v>67</v>
      </c>
      <c r="Y679" s="59">
        <v>0</v>
      </c>
      <c r="Z679" s="59">
        <v>9</v>
      </c>
      <c r="AA679" s="59">
        <v>86</v>
      </c>
      <c r="AB679" s="59">
        <v>0</v>
      </c>
      <c r="AC679" s="59">
        <v>0</v>
      </c>
      <c r="AD679" s="59">
        <v>19</v>
      </c>
      <c r="AE679" s="54"/>
      <c r="AF679" s="59">
        <v>259</v>
      </c>
      <c r="AG679" s="54"/>
      <c r="AH679" s="54"/>
      <c r="AI679" s="54"/>
      <c r="AJ679" s="59">
        <v>129</v>
      </c>
      <c r="AK679" s="54"/>
      <c r="AL679" s="54"/>
      <c r="AM679" s="54"/>
      <c r="AN679" s="59">
        <v>0</v>
      </c>
      <c r="AO679" s="54"/>
      <c r="AP679" s="59">
        <v>0</v>
      </c>
      <c r="AQ679" s="40"/>
      <c r="AR679" s="40"/>
      <c r="AS679" s="40"/>
    </row>
    <row r="680" spans="1:45" ht="20.100000000000001" customHeight="1" x14ac:dyDescent="0.2"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40"/>
      <c r="AR680" s="40"/>
      <c r="AS680" s="40"/>
    </row>
    <row r="681" spans="1:45" ht="20.100000000000001" customHeight="1" x14ac:dyDescent="0.2">
      <c r="B681" s="6" t="s">
        <v>292</v>
      </c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40"/>
      <c r="AR681" s="40"/>
      <c r="AS681" s="40"/>
    </row>
    <row r="682" spans="1:45" ht="20.100000000000001" customHeight="1" x14ac:dyDescent="0.2">
      <c r="C682" s="3" t="s">
        <v>130</v>
      </c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40"/>
      <c r="AR682" s="40"/>
      <c r="AS682" s="40"/>
    </row>
    <row r="683" spans="1:45" ht="20.100000000000001" customHeight="1" x14ac:dyDescent="0.2">
      <c r="D683" s="2" t="s">
        <v>135</v>
      </c>
      <c r="F683" s="39">
        <v>429</v>
      </c>
      <c r="G683" s="39"/>
      <c r="H683" s="39"/>
      <c r="I683" s="39"/>
      <c r="J683" s="39">
        <v>1079</v>
      </c>
      <c r="K683" s="39">
        <v>1</v>
      </c>
      <c r="L683" s="39">
        <v>24</v>
      </c>
      <c r="M683" s="39"/>
      <c r="N683" s="39">
        <v>1104</v>
      </c>
      <c r="O683" s="39"/>
      <c r="P683" s="39"/>
      <c r="Q683" s="39"/>
      <c r="R683" s="39">
        <v>0</v>
      </c>
      <c r="S683" s="39">
        <v>4</v>
      </c>
      <c r="T683" s="39">
        <v>48</v>
      </c>
      <c r="U683" s="39">
        <v>0</v>
      </c>
      <c r="V683" s="39">
        <v>122</v>
      </c>
      <c r="W683" s="39"/>
      <c r="X683" s="39">
        <v>584</v>
      </c>
      <c r="Y683" s="39">
        <v>1</v>
      </c>
      <c r="Z683" s="39">
        <v>73</v>
      </c>
      <c r="AA683" s="39">
        <v>49</v>
      </c>
      <c r="AB683" s="39">
        <v>0</v>
      </c>
      <c r="AC683" s="39">
        <v>0</v>
      </c>
      <c r="AD683" s="39">
        <v>187</v>
      </c>
      <c r="AE683" s="39"/>
      <c r="AF683" s="39">
        <v>1068</v>
      </c>
      <c r="AG683" s="39"/>
      <c r="AH683" s="39"/>
      <c r="AI683" s="39"/>
      <c r="AJ683" s="39">
        <v>465</v>
      </c>
      <c r="AK683" s="39"/>
      <c r="AL683" s="39"/>
      <c r="AM683" s="39"/>
      <c r="AN683" s="39">
        <v>0</v>
      </c>
      <c r="AO683" s="39"/>
      <c r="AP683" s="39">
        <v>0</v>
      </c>
      <c r="AQ683" s="40"/>
      <c r="AR683" s="40"/>
      <c r="AS683" s="40"/>
    </row>
    <row r="684" spans="1:45" ht="20.100000000000001" customHeight="1" x14ac:dyDescent="0.2"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40"/>
      <c r="AR684" s="40"/>
      <c r="AS684" s="40"/>
    </row>
    <row r="685" spans="1:45" s="1" customFormat="1" ht="20.100000000000001" customHeight="1" x14ac:dyDescent="0.25">
      <c r="A685" s="3"/>
      <c r="B685" s="6"/>
      <c r="C685" s="51" t="s">
        <v>133</v>
      </c>
      <c r="D685" s="52"/>
      <c r="E685" s="5"/>
      <c r="F685" s="53">
        <v>429</v>
      </c>
      <c r="G685" s="54"/>
      <c r="H685" s="54"/>
      <c r="I685" s="54"/>
      <c r="J685" s="53">
        <v>1079</v>
      </c>
      <c r="K685" s="53">
        <v>1</v>
      </c>
      <c r="L685" s="53">
        <v>24</v>
      </c>
      <c r="M685" s="54"/>
      <c r="N685" s="53">
        <v>1104</v>
      </c>
      <c r="O685" s="54"/>
      <c r="P685" s="54"/>
      <c r="Q685" s="54"/>
      <c r="R685" s="53">
        <v>0</v>
      </c>
      <c r="S685" s="53">
        <v>4</v>
      </c>
      <c r="T685" s="53">
        <v>48</v>
      </c>
      <c r="U685" s="53">
        <v>0</v>
      </c>
      <c r="V685" s="53">
        <v>122</v>
      </c>
      <c r="W685" s="54"/>
      <c r="X685" s="53">
        <v>584</v>
      </c>
      <c r="Y685" s="53">
        <v>1</v>
      </c>
      <c r="Z685" s="53">
        <v>73</v>
      </c>
      <c r="AA685" s="53">
        <v>49</v>
      </c>
      <c r="AB685" s="53">
        <v>0</v>
      </c>
      <c r="AC685" s="53">
        <v>0</v>
      </c>
      <c r="AD685" s="53">
        <v>187</v>
      </c>
      <c r="AE685" s="54"/>
      <c r="AF685" s="53">
        <v>1068</v>
      </c>
      <c r="AG685" s="54"/>
      <c r="AH685" s="54"/>
      <c r="AI685" s="54"/>
      <c r="AJ685" s="53">
        <v>465</v>
      </c>
      <c r="AK685" s="54"/>
      <c r="AL685" s="54"/>
      <c r="AM685" s="54"/>
      <c r="AN685" s="53">
        <v>0</v>
      </c>
      <c r="AO685" s="54"/>
      <c r="AP685" s="53">
        <v>0</v>
      </c>
      <c r="AQ685" s="40"/>
      <c r="AR685" s="40"/>
      <c r="AS685" s="40"/>
    </row>
    <row r="686" spans="1:45" ht="20.100000000000001" customHeight="1" x14ac:dyDescent="0.2"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40"/>
      <c r="AR686" s="40"/>
      <c r="AS686" s="40"/>
    </row>
    <row r="687" spans="1:45" ht="20.100000000000001" customHeight="1" x14ac:dyDescent="0.2">
      <c r="C687" s="3" t="s">
        <v>154</v>
      </c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40"/>
      <c r="AR687" s="40"/>
      <c r="AS687" s="40"/>
    </row>
    <row r="688" spans="1:45" ht="20.100000000000001" customHeight="1" x14ac:dyDescent="0.2">
      <c r="D688" s="2" t="s">
        <v>122</v>
      </c>
      <c r="F688" s="39">
        <v>104</v>
      </c>
      <c r="G688" s="39"/>
      <c r="H688" s="39"/>
      <c r="I688" s="39"/>
      <c r="J688" s="39">
        <v>140</v>
      </c>
      <c r="K688" s="39">
        <v>1</v>
      </c>
      <c r="L688" s="39">
        <v>0</v>
      </c>
      <c r="M688" s="39"/>
      <c r="N688" s="39">
        <v>141</v>
      </c>
      <c r="O688" s="39"/>
      <c r="P688" s="39"/>
      <c r="Q688" s="39"/>
      <c r="R688" s="39">
        <v>0</v>
      </c>
      <c r="S688" s="39">
        <v>27</v>
      </c>
      <c r="T688" s="39">
        <v>32</v>
      </c>
      <c r="U688" s="39">
        <v>0</v>
      </c>
      <c r="V688" s="39">
        <v>0</v>
      </c>
      <c r="W688" s="39"/>
      <c r="X688" s="39">
        <v>33</v>
      </c>
      <c r="Y688" s="39">
        <v>0</v>
      </c>
      <c r="Z688" s="39">
        <v>0</v>
      </c>
      <c r="AA688" s="39">
        <v>64</v>
      </c>
      <c r="AB688" s="39">
        <v>0</v>
      </c>
      <c r="AC688" s="39">
        <v>0</v>
      </c>
      <c r="AD688" s="39">
        <v>0</v>
      </c>
      <c r="AE688" s="39"/>
      <c r="AF688" s="39">
        <v>156</v>
      </c>
      <c r="AG688" s="39"/>
      <c r="AH688" s="39"/>
      <c r="AI688" s="39"/>
      <c r="AJ688" s="39">
        <v>89</v>
      </c>
      <c r="AK688" s="39"/>
      <c r="AL688" s="39"/>
      <c r="AM688" s="39"/>
      <c r="AN688" s="39">
        <v>0</v>
      </c>
      <c r="AO688" s="39"/>
      <c r="AP688" s="39">
        <v>0</v>
      </c>
      <c r="AQ688" s="40"/>
      <c r="AR688" s="40"/>
      <c r="AS688" s="40"/>
    </row>
    <row r="689" spans="1:45" ht="19.5" customHeight="1" x14ac:dyDescent="0.2">
      <c r="D689" s="47" t="s">
        <v>135</v>
      </c>
      <c r="F689" s="48">
        <v>141</v>
      </c>
      <c r="G689" s="49"/>
      <c r="H689" s="49"/>
      <c r="I689" s="49"/>
      <c r="J689" s="48">
        <v>242</v>
      </c>
      <c r="K689" s="48">
        <v>8</v>
      </c>
      <c r="L689" s="48">
        <v>1</v>
      </c>
      <c r="M689" s="49"/>
      <c r="N689" s="48">
        <v>251</v>
      </c>
      <c r="O689" s="49"/>
      <c r="P689" s="49"/>
      <c r="Q689" s="49"/>
      <c r="R689" s="48">
        <v>0</v>
      </c>
      <c r="S689" s="48">
        <v>3</v>
      </c>
      <c r="T689" s="48">
        <v>55</v>
      </c>
      <c r="U689" s="48">
        <v>27</v>
      </c>
      <c r="V689" s="48">
        <v>19</v>
      </c>
      <c r="W689" s="49"/>
      <c r="X689" s="48">
        <v>54</v>
      </c>
      <c r="Y689" s="48">
        <v>1</v>
      </c>
      <c r="Z689" s="48">
        <v>6</v>
      </c>
      <c r="AA689" s="48">
        <v>73</v>
      </c>
      <c r="AB689" s="48">
        <v>0</v>
      </c>
      <c r="AC689" s="48">
        <v>0</v>
      </c>
      <c r="AD689" s="48">
        <v>20</v>
      </c>
      <c r="AE689" s="49"/>
      <c r="AF689" s="48">
        <v>258</v>
      </c>
      <c r="AG689" s="49"/>
      <c r="AH689" s="49"/>
      <c r="AI689" s="49"/>
      <c r="AJ689" s="48">
        <v>134</v>
      </c>
      <c r="AK689" s="49"/>
      <c r="AL689" s="49"/>
      <c r="AM689" s="49"/>
      <c r="AN689" s="48">
        <v>0</v>
      </c>
      <c r="AO689" s="49"/>
      <c r="AP689" s="48">
        <v>0</v>
      </c>
      <c r="AQ689" s="40"/>
      <c r="AR689" s="40"/>
      <c r="AS689" s="40"/>
    </row>
    <row r="690" spans="1:45" ht="20.100000000000001" customHeight="1" x14ac:dyDescent="0.2">
      <c r="B690" s="5"/>
      <c r="D690" s="2" t="s">
        <v>98</v>
      </c>
      <c r="F690" s="39">
        <v>62</v>
      </c>
      <c r="G690" s="39"/>
      <c r="H690" s="39"/>
      <c r="I690" s="39"/>
      <c r="J690" s="39">
        <v>242</v>
      </c>
      <c r="K690" s="39">
        <v>6</v>
      </c>
      <c r="L690" s="39">
        <v>0</v>
      </c>
      <c r="M690" s="39"/>
      <c r="N690" s="39">
        <v>248</v>
      </c>
      <c r="O690" s="39"/>
      <c r="P690" s="39"/>
      <c r="Q690" s="39"/>
      <c r="R690" s="39">
        <v>0</v>
      </c>
      <c r="S690" s="39">
        <v>0</v>
      </c>
      <c r="T690" s="39">
        <v>165</v>
      </c>
      <c r="U690" s="39">
        <v>0</v>
      </c>
      <c r="V690" s="39">
        <v>10</v>
      </c>
      <c r="W690" s="39"/>
      <c r="X690" s="39">
        <v>27</v>
      </c>
      <c r="Y690" s="39">
        <v>8</v>
      </c>
      <c r="Z690" s="39">
        <v>3</v>
      </c>
      <c r="AA690" s="39">
        <v>27</v>
      </c>
      <c r="AB690" s="39">
        <v>0</v>
      </c>
      <c r="AC690" s="39">
        <v>0</v>
      </c>
      <c r="AD690" s="39">
        <v>9</v>
      </c>
      <c r="AE690" s="39"/>
      <c r="AF690" s="39">
        <v>249</v>
      </c>
      <c r="AG690" s="39"/>
      <c r="AH690" s="39"/>
      <c r="AI690" s="39"/>
      <c r="AJ690" s="39">
        <v>61</v>
      </c>
      <c r="AK690" s="39"/>
      <c r="AL690" s="39"/>
      <c r="AM690" s="39"/>
      <c r="AN690" s="39">
        <v>0</v>
      </c>
      <c r="AO690" s="39"/>
      <c r="AP690" s="39">
        <v>0</v>
      </c>
      <c r="AQ690" s="40"/>
      <c r="AR690" s="40"/>
      <c r="AS690" s="40"/>
    </row>
    <row r="691" spans="1:45" ht="19.5" customHeight="1" x14ac:dyDescent="0.2">
      <c r="D691" s="47" t="s">
        <v>99</v>
      </c>
      <c r="F691" s="48">
        <v>147</v>
      </c>
      <c r="G691" s="49"/>
      <c r="H691" s="49"/>
      <c r="I691" s="49"/>
      <c r="J691" s="48">
        <v>242</v>
      </c>
      <c r="K691" s="48">
        <v>5</v>
      </c>
      <c r="L691" s="48">
        <v>3</v>
      </c>
      <c r="M691" s="49"/>
      <c r="N691" s="48">
        <v>250</v>
      </c>
      <c r="O691" s="49"/>
      <c r="P691" s="49"/>
      <c r="Q691" s="49"/>
      <c r="R691" s="48">
        <v>1</v>
      </c>
      <c r="S691" s="48">
        <v>9</v>
      </c>
      <c r="T691" s="48">
        <v>96</v>
      </c>
      <c r="U691" s="48">
        <v>0</v>
      </c>
      <c r="V691" s="48">
        <v>2</v>
      </c>
      <c r="W691" s="49"/>
      <c r="X691" s="48">
        <v>37</v>
      </c>
      <c r="Y691" s="48">
        <v>0</v>
      </c>
      <c r="Z691" s="48">
        <v>7</v>
      </c>
      <c r="AA691" s="48">
        <v>98</v>
      </c>
      <c r="AB691" s="48">
        <v>0</v>
      </c>
      <c r="AC691" s="48">
        <v>0</v>
      </c>
      <c r="AD691" s="48">
        <v>10</v>
      </c>
      <c r="AE691" s="49"/>
      <c r="AF691" s="48">
        <v>260</v>
      </c>
      <c r="AG691" s="49"/>
      <c r="AH691" s="49"/>
      <c r="AI691" s="49"/>
      <c r="AJ691" s="48">
        <v>137</v>
      </c>
      <c r="AK691" s="49"/>
      <c r="AL691" s="49"/>
      <c r="AM691" s="49"/>
      <c r="AN691" s="48">
        <v>0</v>
      </c>
      <c r="AO691" s="49"/>
      <c r="AP691" s="48">
        <v>0</v>
      </c>
      <c r="AQ691" s="40"/>
      <c r="AR691" s="40"/>
      <c r="AS691" s="40"/>
    </row>
    <row r="692" spans="1:45" ht="20.100000000000001" customHeight="1" x14ac:dyDescent="0.2">
      <c r="D692" s="2" t="s">
        <v>114</v>
      </c>
      <c r="F692" s="39">
        <v>105</v>
      </c>
      <c r="G692" s="39"/>
      <c r="H692" s="39"/>
      <c r="I692" s="39"/>
      <c r="J692" s="39">
        <v>242</v>
      </c>
      <c r="K692" s="39">
        <v>5</v>
      </c>
      <c r="L692" s="39">
        <v>0</v>
      </c>
      <c r="M692" s="39"/>
      <c r="N692" s="39">
        <v>247</v>
      </c>
      <c r="O692" s="39"/>
      <c r="P692" s="39"/>
      <c r="Q692" s="39"/>
      <c r="R692" s="39">
        <v>0</v>
      </c>
      <c r="S692" s="39">
        <v>8</v>
      </c>
      <c r="T692" s="39">
        <v>144</v>
      </c>
      <c r="U692" s="39">
        <v>0</v>
      </c>
      <c r="V692" s="39">
        <v>0</v>
      </c>
      <c r="W692" s="39"/>
      <c r="X692" s="39">
        <v>41</v>
      </c>
      <c r="Y692" s="39">
        <v>1</v>
      </c>
      <c r="Z692" s="39">
        <v>1</v>
      </c>
      <c r="AA692" s="39">
        <v>63</v>
      </c>
      <c r="AB692" s="39">
        <v>0</v>
      </c>
      <c r="AC692" s="39">
        <v>0</v>
      </c>
      <c r="AD692" s="39">
        <v>7</v>
      </c>
      <c r="AE692" s="39"/>
      <c r="AF692" s="39">
        <v>265</v>
      </c>
      <c r="AG692" s="39"/>
      <c r="AH692" s="39"/>
      <c r="AI692" s="39"/>
      <c r="AJ692" s="39">
        <v>87</v>
      </c>
      <c r="AK692" s="39"/>
      <c r="AL692" s="39"/>
      <c r="AM692" s="39"/>
      <c r="AN692" s="39">
        <v>0</v>
      </c>
      <c r="AO692" s="39"/>
      <c r="AP692" s="39">
        <v>0</v>
      </c>
      <c r="AQ692" s="40"/>
      <c r="AR692" s="40"/>
      <c r="AS692" s="40"/>
    </row>
    <row r="693" spans="1:45" ht="19.5" customHeight="1" x14ac:dyDescent="0.2">
      <c r="D693" s="47" t="s">
        <v>101</v>
      </c>
      <c r="F693" s="48">
        <v>75</v>
      </c>
      <c r="G693" s="49"/>
      <c r="H693" s="49"/>
      <c r="I693" s="49"/>
      <c r="J693" s="48">
        <v>137</v>
      </c>
      <c r="K693" s="48">
        <v>4</v>
      </c>
      <c r="L693" s="48">
        <v>0</v>
      </c>
      <c r="M693" s="49"/>
      <c r="N693" s="48">
        <v>141</v>
      </c>
      <c r="O693" s="49"/>
      <c r="P693" s="49"/>
      <c r="Q693" s="49"/>
      <c r="R693" s="48">
        <v>0</v>
      </c>
      <c r="S693" s="48">
        <v>3</v>
      </c>
      <c r="T693" s="48">
        <v>38</v>
      </c>
      <c r="U693" s="48">
        <v>10</v>
      </c>
      <c r="V693" s="48">
        <v>3</v>
      </c>
      <c r="W693" s="49"/>
      <c r="X693" s="48">
        <v>32</v>
      </c>
      <c r="Y693" s="48">
        <v>0</v>
      </c>
      <c r="Z693" s="48">
        <v>2</v>
      </c>
      <c r="AA693" s="48">
        <v>46</v>
      </c>
      <c r="AB693" s="48">
        <v>0</v>
      </c>
      <c r="AC693" s="48">
        <v>0</v>
      </c>
      <c r="AD693" s="48">
        <v>9</v>
      </c>
      <c r="AE693" s="49"/>
      <c r="AF693" s="48">
        <v>143</v>
      </c>
      <c r="AG693" s="49"/>
      <c r="AH693" s="49"/>
      <c r="AI693" s="49"/>
      <c r="AJ693" s="48">
        <v>73</v>
      </c>
      <c r="AK693" s="49"/>
      <c r="AL693" s="49"/>
      <c r="AM693" s="49"/>
      <c r="AN693" s="48">
        <v>0</v>
      </c>
      <c r="AO693" s="49"/>
      <c r="AP693" s="48">
        <v>0</v>
      </c>
      <c r="AQ693" s="40"/>
      <c r="AR693" s="40"/>
      <c r="AS693" s="40"/>
    </row>
    <row r="694" spans="1:45" ht="20.100000000000001" customHeight="1" x14ac:dyDescent="0.2">
      <c r="D694" s="2" t="s">
        <v>102</v>
      </c>
      <c r="F694" s="39">
        <v>86</v>
      </c>
      <c r="G694" s="39"/>
      <c r="H694" s="39"/>
      <c r="I694" s="39"/>
      <c r="J694" s="39">
        <v>245</v>
      </c>
      <c r="K694" s="39">
        <v>4</v>
      </c>
      <c r="L694" s="39">
        <v>0</v>
      </c>
      <c r="M694" s="39"/>
      <c r="N694" s="39">
        <v>249</v>
      </c>
      <c r="O694" s="39"/>
      <c r="P694" s="39"/>
      <c r="Q694" s="39"/>
      <c r="R694" s="39">
        <v>3</v>
      </c>
      <c r="S694" s="39">
        <v>1</v>
      </c>
      <c r="T694" s="39">
        <v>133</v>
      </c>
      <c r="U694" s="39">
        <v>0</v>
      </c>
      <c r="V694" s="39">
        <v>21</v>
      </c>
      <c r="W694" s="39"/>
      <c r="X694" s="39">
        <v>32</v>
      </c>
      <c r="Y694" s="39">
        <v>1</v>
      </c>
      <c r="Z694" s="39">
        <v>2</v>
      </c>
      <c r="AA694" s="39">
        <v>47</v>
      </c>
      <c r="AB694" s="39">
        <v>0</v>
      </c>
      <c r="AC694" s="39">
        <v>0</v>
      </c>
      <c r="AD694" s="39">
        <v>7</v>
      </c>
      <c r="AE694" s="39"/>
      <c r="AF694" s="39">
        <v>247</v>
      </c>
      <c r="AG694" s="39"/>
      <c r="AH694" s="39"/>
      <c r="AI694" s="39"/>
      <c r="AJ694" s="39">
        <v>88</v>
      </c>
      <c r="AK694" s="39"/>
      <c r="AL694" s="39"/>
      <c r="AM694" s="39"/>
      <c r="AN694" s="39">
        <v>0</v>
      </c>
      <c r="AO694" s="39"/>
      <c r="AP694" s="39">
        <v>0</v>
      </c>
      <c r="AQ694" s="40"/>
      <c r="AR694" s="40"/>
      <c r="AS694" s="40"/>
    </row>
    <row r="695" spans="1:45" ht="20.100000000000001" customHeight="1" x14ac:dyDescent="0.2"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40"/>
      <c r="AR695" s="40"/>
      <c r="AS695" s="40"/>
    </row>
    <row r="696" spans="1:45" s="1" customFormat="1" ht="20.100000000000001" customHeight="1" x14ac:dyDescent="0.25">
      <c r="A696" s="3"/>
      <c r="B696" s="6"/>
      <c r="C696" s="51" t="s">
        <v>159</v>
      </c>
      <c r="D696" s="52"/>
      <c r="E696" s="5"/>
      <c r="F696" s="53">
        <v>720</v>
      </c>
      <c r="G696" s="54"/>
      <c r="H696" s="54"/>
      <c r="I696" s="54"/>
      <c r="J696" s="53">
        <v>1490</v>
      </c>
      <c r="K696" s="53">
        <v>33</v>
      </c>
      <c r="L696" s="53">
        <v>4</v>
      </c>
      <c r="M696" s="54"/>
      <c r="N696" s="53">
        <v>1527</v>
      </c>
      <c r="O696" s="54"/>
      <c r="P696" s="54"/>
      <c r="Q696" s="54"/>
      <c r="R696" s="53">
        <v>4</v>
      </c>
      <c r="S696" s="53">
        <v>51</v>
      </c>
      <c r="T696" s="53">
        <v>663</v>
      </c>
      <c r="U696" s="53">
        <v>37</v>
      </c>
      <c r="V696" s="53">
        <v>55</v>
      </c>
      <c r="W696" s="54"/>
      <c r="X696" s="53">
        <v>256</v>
      </c>
      <c r="Y696" s="53">
        <v>11</v>
      </c>
      <c r="Z696" s="53">
        <v>21</v>
      </c>
      <c r="AA696" s="53">
        <v>418</v>
      </c>
      <c r="AB696" s="53">
        <v>0</v>
      </c>
      <c r="AC696" s="53">
        <v>0</v>
      </c>
      <c r="AD696" s="53">
        <v>62</v>
      </c>
      <c r="AE696" s="54"/>
      <c r="AF696" s="53">
        <v>1578</v>
      </c>
      <c r="AG696" s="54"/>
      <c r="AH696" s="54"/>
      <c r="AI696" s="54"/>
      <c r="AJ696" s="53">
        <v>669</v>
      </c>
      <c r="AK696" s="54"/>
      <c r="AL696" s="54"/>
      <c r="AM696" s="54"/>
      <c r="AN696" s="53">
        <v>0</v>
      </c>
      <c r="AO696" s="54"/>
      <c r="AP696" s="53">
        <v>0</v>
      </c>
      <c r="AQ696" s="40"/>
      <c r="AR696" s="40"/>
      <c r="AS696" s="40"/>
    </row>
    <row r="697" spans="1:45" s="1" customFormat="1" ht="20.100000000000001" customHeight="1" x14ac:dyDescent="0.2">
      <c r="A697" s="3"/>
      <c r="B697" s="6"/>
      <c r="C697" s="3"/>
      <c r="D697" s="3"/>
      <c r="E697" s="5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</row>
    <row r="698" spans="1:45" s="1" customFormat="1" ht="20.100000000000001" customHeight="1" x14ac:dyDescent="0.25">
      <c r="A698" s="3"/>
      <c r="B698" s="57" t="s">
        <v>293</v>
      </c>
      <c r="C698" s="58"/>
      <c r="D698" s="58"/>
      <c r="E698" s="5"/>
      <c r="F698" s="59">
        <v>1149</v>
      </c>
      <c r="G698" s="54"/>
      <c r="H698" s="54"/>
      <c r="I698" s="54"/>
      <c r="J698" s="59">
        <v>2569</v>
      </c>
      <c r="K698" s="59">
        <v>34</v>
      </c>
      <c r="L698" s="59">
        <v>28</v>
      </c>
      <c r="M698" s="54"/>
      <c r="N698" s="59">
        <v>2631</v>
      </c>
      <c r="O698" s="54"/>
      <c r="P698" s="54"/>
      <c r="Q698" s="54"/>
      <c r="R698" s="59">
        <v>4</v>
      </c>
      <c r="S698" s="59">
        <v>55</v>
      </c>
      <c r="T698" s="59">
        <v>711</v>
      </c>
      <c r="U698" s="59">
        <v>37</v>
      </c>
      <c r="V698" s="59">
        <v>177</v>
      </c>
      <c r="W698" s="54"/>
      <c r="X698" s="59">
        <v>840</v>
      </c>
      <c r="Y698" s="59">
        <v>12</v>
      </c>
      <c r="Z698" s="59">
        <v>94</v>
      </c>
      <c r="AA698" s="59">
        <v>467</v>
      </c>
      <c r="AB698" s="59">
        <v>0</v>
      </c>
      <c r="AC698" s="59">
        <v>0</v>
      </c>
      <c r="AD698" s="59">
        <v>249</v>
      </c>
      <c r="AE698" s="54"/>
      <c r="AF698" s="59">
        <v>2646</v>
      </c>
      <c r="AG698" s="54"/>
      <c r="AH698" s="54"/>
      <c r="AI698" s="54"/>
      <c r="AJ698" s="59">
        <v>1134</v>
      </c>
      <c r="AK698" s="54"/>
      <c r="AL698" s="54"/>
      <c r="AM698" s="54"/>
      <c r="AN698" s="59">
        <v>0</v>
      </c>
      <c r="AO698" s="54"/>
      <c r="AP698" s="59">
        <v>0</v>
      </c>
      <c r="AQ698" s="40"/>
      <c r="AR698" s="40"/>
      <c r="AS698" s="40"/>
    </row>
    <row r="699" spans="1:45" ht="20.100000000000001" customHeight="1" x14ac:dyDescent="0.2"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40"/>
      <c r="AR699" s="40"/>
      <c r="AS699" s="40"/>
    </row>
    <row r="700" spans="1:45" ht="20.100000000000001" customHeight="1" x14ac:dyDescent="0.2">
      <c r="B700" s="6" t="s">
        <v>294</v>
      </c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40"/>
      <c r="AR700" s="40"/>
      <c r="AS700" s="40"/>
    </row>
    <row r="701" spans="1:45" ht="20.100000000000001" customHeight="1" x14ac:dyDescent="0.2">
      <c r="C701" s="3" t="s">
        <v>154</v>
      </c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40"/>
      <c r="AR701" s="40"/>
      <c r="AS701" s="40"/>
    </row>
    <row r="702" spans="1:45" ht="20.100000000000001" customHeight="1" x14ac:dyDescent="0.2">
      <c r="D702" s="2" t="s">
        <v>96</v>
      </c>
      <c r="F702" s="39">
        <v>218</v>
      </c>
      <c r="G702" s="39"/>
      <c r="H702" s="39"/>
      <c r="I702" s="39"/>
      <c r="J702" s="39">
        <v>215</v>
      </c>
      <c r="K702" s="39">
        <v>1</v>
      </c>
      <c r="L702" s="39">
        <v>4</v>
      </c>
      <c r="M702" s="39"/>
      <c r="N702" s="39">
        <v>220</v>
      </c>
      <c r="O702" s="39"/>
      <c r="P702" s="39"/>
      <c r="Q702" s="39"/>
      <c r="R702" s="39">
        <v>0</v>
      </c>
      <c r="S702" s="39">
        <v>0</v>
      </c>
      <c r="T702" s="39">
        <v>60</v>
      </c>
      <c r="U702" s="39">
        <v>0</v>
      </c>
      <c r="V702" s="39">
        <v>11</v>
      </c>
      <c r="W702" s="39"/>
      <c r="X702" s="39">
        <v>39</v>
      </c>
      <c r="Y702" s="39">
        <v>1</v>
      </c>
      <c r="Z702" s="39">
        <v>3</v>
      </c>
      <c r="AA702" s="39">
        <v>132</v>
      </c>
      <c r="AB702" s="39">
        <v>0</v>
      </c>
      <c r="AC702" s="39">
        <v>0</v>
      </c>
      <c r="AD702" s="39">
        <v>11</v>
      </c>
      <c r="AE702" s="39"/>
      <c r="AF702" s="39">
        <v>257</v>
      </c>
      <c r="AG702" s="39"/>
      <c r="AH702" s="39"/>
      <c r="AI702" s="39"/>
      <c r="AJ702" s="39">
        <v>181</v>
      </c>
      <c r="AK702" s="39"/>
      <c r="AL702" s="39"/>
      <c r="AM702" s="39"/>
      <c r="AN702" s="39">
        <v>0</v>
      </c>
      <c r="AO702" s="39"/>
      <c r="AP702" s="39">
        <v>0</v>
      </c>
      <c r="AQ702" s="40"/>
      <c r="AR702" s="40"/>
      <c r="AS702" s="40"/>
    </row>
    <row r="703" spans="1:45" ht="19.5" customHeight="1" x14ac:dyDescent="0.2">
      <c r="D703" s="47" t="s">
        <v>97</v>
      </c>
      <c r="F703" s="48">
        <v>125</v>
      </c>
      <c r="G703" s="49"/>
      <c r="H703" s="49"/>
      <c r="I703" s="49"/>
      <c r="J703" s="48">
        <v>215</v>
      </c>
      <c r="K703" s="48">
        <v>4</v>
      </c>
      <c r="L703" s="48">
        <v>0</v>
      </c>
      <c r="M703" s="49"/>
      <c r="N703" s="48">
        <v>219</v>
      </c>
      <c r="O703" s="49"/>
      <c r="P703" s="49"/>
      <c r="Q703" s="49"/>
      <c r="R703" s="48">
        <v>0</v>
      </c>
      <c r="S703" s="48">
        <v>14</v>
      </c>
      <c r="T703" s="48">
        <v>72</v>
      </c>
      <c r="U703" s="48">
        <v>0</v>
      </c>
      <c r="V703" s="48">
        <v>14</v>
      </c>
      <c r="W703" s="49"/>
      <c r="X703" s="48">
        <v>52</v>
      </c>
      <c r="Y703" s="48">
        <v>2</v>
      </c>
      <c r="Z703" s="48">
        <v>3</v>
      </c>
      <c r="AA703" s="48">
        <v>73</v>
      </c>
      <c r="AB703" s="48">
        <v>0</v>
      </c>
      <c r="AC703" s="48">
        <v>0</v>
      </c>
      <c r="AD703" s="48">
        <v>9</v>
      </c>
      <c r="AE703" s="49"/>
      <c r="AF703" s="48">
        <v>239</v>
      </c>
      <c r="AG703" s="49"/>
      <c r="AH703" s="49"/>
      <c r="AI703" s="49"/>
      <c r="AJ703" s="48">
        <v>105</v>
      </c>
      <c r="AK703" s="49"/>
      <c r="AL703" s="49"/>
      <c r="AM703" s="49"/>
      <c r="AN703" s="48">
        <v>0</v>
      </c>
      <c r="AO703" s="49"/>
      <c r="AP703" s="48">
        <v>0</v>
      </c>
      <c r="AQ703" s="40"/>
      <c r="AR703" s="40"/>
      <c r="AS703" s="40"/>
    </row>
    <row r="704" spans="1:45" ht="20.100000000000001" customHeight="1" x14ac:dyDescent="0.2">
      <c r="D704" s="2" t="s">
        <v>98</v>
      </c>
      <c r="F704" s="49">
        <v>112</v>
      </c>
      <c r="G704" s="49"/>
      <c r="H704" s="49"/>
      <c r="I704" s="49"/>
      <c r="J704" s="49">
        <v>215</v>
      </c>
      <c r="K704" s="49">
        <v>1</v>
      </c>
      <c r="L704" s="49">
        <v>0</v>
      </c>
      <c r="M704" s="49"/>
      <c r="N704" s="49">
        <v>216</v>
      </c>
      <c r="O704" s="49"/>
      <c r="P704" s="49"/>
      <c r="Q704" s="49"/>
      <c r="R704" s="49">
        <v>0</v>
      </c>
      <c r="S704" s="49">
        <v>2</v>
      </c>
      <c r="T704" s="49">
        <v>101</v>
      </c>
      <c r="U704" s="49">
        <v>0</v>
      </c>
      <c r="V704" s="49">
        <v>2</v>
      </c>
      <c r="W704" s="49"/>
      <c r="X704" s="49">
        <v>31</v>
      </c>
      <c r="Y704" s="49">
        <v>0</v>
      </c>
      <c r="Z704" s="49">
        <v>2</v>
      </c>
      <c r="AA704" s="49">
        <v>70</v>
      </c>
      <c r="AB704" s="49">
        <v>0</v>
      </c>
      <c r="AC704" s="49">
        <v>0</v>
      </c>
      <c r="AD704" s="49">
        <v>14</v>
      </c>
      <c r="AE704" s="49"/>
      <c r="AF704" s="49">
        <v>222</v>
      </c>
      <c r="AG704" s="49"/>
      <c r="AH704" s="49"/>
      <c r="AI704" s="49"/>
      <c r="AJ704" s="49">
        <v>106</v>
      </c>
      <c r="AK704" s="49"/>
      <c r="AL704" s="49"/>
      <c r="AM704" s="49"/>
      <c r="AN704" s="49">
        <v>0</v>
      </c>
      <c r="AO704" s="49"/>
      <c r="AP704" s="49">
        <v>0</v>
      </c>
      <c r="AQ704" s="40"/>
      <c r="AR704" s="40"/>
      <c r="AS704" s="40"/>
    </row>
    <row r="705" spans="1:45" ht="20.100000000000001" customHeight="1" x14ac:dyDescent="0.2"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40"/>
      <c r="AR705" s="40"/>
      <c r="AS705" s="40"/>
    </row>
    <row r="706" spans="1:45" s="1" customFormat="1" ht="20.100000000000001" customHeight="1" x14ac:dyDescent="0.25">
      <c r="A706" s="3"/>
      <c r="B706" s="6"/>
      <c r="C706" s="51" t="s">
        <v>159</v>
      </c>
      <c r="D706" s="52"/>
      <c r="E706" s="5"/>
      <c r="F706" s="53">
        <v>455</v>
      </c>
      <c r="G706" s="54"/>
      <c r="H706" s="54"/>
      <c r="I706" s="54"/>
      <c r="J706" s="53">
        <v>645</v>
      </c>
      <c r="K706" s="53">
        <v>6</v>
      </c>
      <c r="L706" s="53">
        <v>4</v>
      </c>
      <c r="M706" s="54"/>
      <c r="N706" s="53">
        <v>655</v>
      </c>
      <c r="O706" s="54"/>
      <c r="P706" s="54"/>
      <c r="Q706" s="54"/>
      <c r="R706" s="53">
        <v>0</v>
      </c>
      <c r="S706" s="53">
        <v>16</v>
      </c>
      <c r="T706" s="53">
        <v>233</v>
      </c>
      <c r="U706" s="53">
        <v>0</v>
      </c>
      <c r="V706" s="53">
        <v>27</v>
      </c>
      <c r="W706" s="54"/>
      <c r="X706" s="53">
        <v>122</v>
      </c>
      <c r="Y706" s="53">
        <v>3</v>
      </c>
      <c r="Z706" s="53">
        <v>8</v>
      </c>
      <c r="AA706" s="53">
        <v>275</v>
      </c>
      <c r="AB706" s="53">
        <v>0</v>
      </c>
      <c r="AC706" s="53">
        <v>0</v>
      </c>
      <c r="AD706" s="53">
        <v>34</v>
      </c>
      <c r="AE706" s="54"/>
      <c r="AF706" s="53">
        <v>718</v>
      </c>
      <c r="AG706" s="54"/>
      <c r="AH706" s="54"/>
      <c r="AI706" s="54"/>
      <c r="AJ706" s="53">
        <v>392</v>
      </c>
      <c r="AK706" s="54"/>
      <c r="AL706" s="54"/>
      <c r="AM706" s="54"/>
      <c r="AN706" s="53">
        <v>0</v>
      </c>
      <c r="AO706" s="54"/>
      <c r="AP706" s="53">
        <v>0</v>
      </c>
      <c r="AQ706" s="40"/>
      <c r="AR706" s="40"/>
      <c r="AS706" s="40"/>
    </row>
    <row r="707" spans="1:45" s="1" customFormat="1" ht="20.100000000000001" customHeight="1" x14ac:dyDescent="0.2">
      <c r="A707" s="3"/>
      <c r="B707" s="6"/>
      <c r="C707" s="3"/>
      <c r="D707" s="3"/>
      <c r="E707" s="5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</row>
    <row r="708" spans="1:45" s="1" customFormat="1" ht="20.100000000000001" customHeight="1" x14ac:dyDescent="0.25">
      <c r="A708" s="3"/>
      <c r="B708" s="57" t="s">
        <v>295</v>
      </c>
      <c r="C708" s="58"/>
      <c r="D708" s="58"/>
      <c r="E708" s="5"/>
      <c r="F708" s="59">
        <v>455</v>
      </c>
      <c r="G708" s="54"/>
      <c r="H708" s="54"/>
      <c r="I708" s="54"/>
      <c r="J708" s="59">
        <v>645</v>
      </c>
      <c r="K708" s="59">
        <v>6</v>
      </c>
      <c r="L708" s="59">
        <v>4</v>
      </c>
      <c r="M708" s="54"/>
      <c r="N708" s="59">
        <v>655</v>
      </c>
      <c r="O708" s="54"/>
      <c r="P708" s="54"/>
      <c r="Q708" s="54"/>
      <c r="R708" s="59">
        <v>0</v>
      </c>
      <c r="S708" s="59">
        <v>16</v>
      </c>
      <c r="T708" s="59">
        <v>233</v>
      </c>
      <c r="U708" s="59">
        <v>0</v>
      </c>
      <c r="V708" s="59">
        <v>27</v>
      </c>
      <c r="W708" s="54"/>
      <c r="X708" s="59">
        <v>122</v>
      </c>
      <c r="Y708" s="59">
        <v>3</v>
      </c>
      <c r="Z708" s="59">
        <v>8</v>
      </c>
      <c r="AA708" s="59">
        <v>275</v>
      </c>
      <c r="AB708" s="59">
        <v>0</v>
      </c>
      <c r="AC708" s="59">
        <v>0</v>
      </c>
      <c r="AD708" s="59">
        <v>34</v>
      </c>
      <c r="AE708" s="54"/>
      <c r="AF708" s="59">
        <v>718</v>
      </c>
      <c r="AG708" s="54"/>
      <c r="AH708" s="54"/>
      <c r="AI708" s="54"/>
      <c r="AJ708" s="59">
        <v>392</v>
      </c>
      <c r="AK708" s="54"/>
      <c r="AL708" s="54"/>
      <c r="AM708" s="54"/>
      <c r="AN708" s="59">
        <v>0</v>
      </c>
      <c r="AO708" s="54"/>
      <c r="AP708" s="59">
        <v>0</v>
      </c>
      <c r="AQ708" s="40"/>
      <c r="AR708" s="40"/>
      <c r="AS708" s="40"/>
    </row>
    <row r="709" spans="1:45" ht="20.100000000000001" customHeight="1" x14ac:dyDescent="0.2"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40"/>
      <c r="AR709" s="40"/>
      <c r="AS709" s="40"/>
    </row>
    <row r="710" spans="1:45" ht="20.100000000000001" customHeight="1" x14ac:dyDescent="0.2">
      <c r="B710" s="6" t="s">
        <v>296</v>
      </c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40"/>
      <c r="AR710" s="40"/>
      <c r="AS710" s="40"/>
    </row>
    <row r="711" spans="1:45" ht="20.100000000000001" customHeight="1" x14ac:dyDescent="0.2">
      <c r="B711" s="5"/>
      <c r="C711" s="3" t="s">
        <v>154</v>
      </c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40"/>
      <c r="AR711" s="40"/>
      <c r="AS711" s="40"/>
    </row>
    <row r="712" spans="1:45" ht="20.100000000000001" customHeight="1" x14ac:dyDescent="0.2">
      <c r="B712" s="5"/>
      <c r="D712" s="2" t="s">
        <v>96</v>
      </c>
      <c r="F712" s="39">
        <v>128</v>
      </c>
      <c r="G712" s="39"/>
      <c r="H712" s="39"/>
      <c r="I712" s="39"/>
      <c r="J712" s="39">
        <v>234</v>
      </c>
      <c r="K712" s="39">
        <v>3</v>
      </c>
      <c r="L712" s="39">
        <v>1</v>
      </c>
      <c r="M712" s="39"/>
      <c r="N712" s="39">
        <v>238</v>
      </c>
      <c r="O712" s="39"/>
      <c r="P712" s="39"/>
      <c r="Q712" s="39"/>
      <c r="R712" s="39">
        <v>0</v>
      </c>
      <c r="S712" s="39">
        <v>11</v>
      </c>
      <c r="T712" s="39">
        <v>61</v>
      </c>
      <c r="U712" s="39">
        <v>2</v>
      </c>
      <c r="V712" s="39">
        <v>18</v>
      </c>
      <c r="W712" s="39"/>
      <c r="X712" s="39">
        <v>39</v>
      </c>
      <c r="Y712" s="39">
        <v>0</v>
      </c>
      <c r="Z712" s="39">
        <v>3</v>
      </c>
      <c r="AA712" s="39">
        <v>109</v>
      </c>
      <c r="AB712" s="39">
        <v>0</v>
      </c>
      <c r="AC712" s="39">
        <v>0</v>
      </c>
      <c r="AD712" s="39">
        <v>14</v>
      </c>
      <c r="AE712" s="39"/>
      <c r="AF712" s="39">
        <v>257</v>
      </c>
      <c r="AG712" s="39"/>
      <c r="AH712" s="39"/>
      <c r="AI712" s="39"/>
      <c r="AJ712" s="39">
        <v>109</v>
      </c>
      <c r="AK712" s="39"/>
      <c r="AL712" s="39"/>
      <c r="AM712" s="39"/>
      <c r="AN712" s="39">
        <v>0</v>
      </c>
      <c r="AO712" s="39"/>
      <c r="AP712" s="39">
        <v>0</v>
      </c>
      <c r="AQ712" s="40"/>
      <c r="AR712" s="40"/>
      <c r="AS712" s="40"/>
    </row>
    <row r="713" spans="1:45" ht="19.5" customHeight="1" x14ac:dyDescent="0.2">
      <c r="D713" s="47" t="s">
        <v>97</v>
      </c>
      <c r="F713" s="48">
        <v>112</v>
      </c>
      <c r="G713" s="49"/>
      <c r="H713" s="49"/>
      <c r="I713" s="49"/>
      <c r="J713" s="48">
        <v>233</v>
      </c>
      <c r="K713" s="48">
        <v>5</v>
      </c>
      <c r="L713" s="48">
        <v>2</v>
      </c>
      <c r="M713" s="49"/>
      <c r="N713" s="48">
        <v>240</v>
      </c>
      <c r="O713" s="49"/>
      <c r="P713" s="49"/>
      <c r="Q713" s="49"/>
      <c r="R713" s="48">
        <v>0</v>
      </c>
      <c r="S713" s="48">
        <v>7</v>
      </c>
      <c r="T713" s="48">
        <v>142</v>
      </c>
      <c r="U713" s="48">
        <v>9</v>
      </c>
      <c r="V713" s="48">
        <v>1</v>
      </c>
      <c r="W713" s="49"/>
      <c r="X713" s="48">
        <v>22</v>
      </c>
      <c r="Y713" s="48">
        <v>0</v>
      </c>
      <c r="Z713" s="48">
        <v>6</v>
      </c>
      <c r="AA713" s="48">
        <v>112</v>
      </c>
      <c r="AB713" s="48">
        <v>0</v>
      </c>
      <c r="AC713" s="48">
        <v>0</v>
      </c>
      <c r="AD713" s="48">
        <v>15</v>
      </c>
      <c r="AE713" s="49"/>
      <c r="AF713" s="48">
        <v>314</v>
      </c>
      <c r="AG713" s="49"/>
      <c r="AH713" s="49"/>
      <c r="AI713" s="49"/>
      <c r="AJ713" s="48">
        <v>38</v>
      </c>
      <c r="AK713" s="49"/>
      <c r="AL713" s="49"/>
      <c r="AM713" s="49"/>
      <c r="AN713" s="48">
        <v>0</v>
      </c>
      <c r="AO713" s="49"/>
      <c r="AP713" s="48">
        <v>0</v>
      </c>
      <c r="AQ713" s="40"/>
      <c r="AR713" s="40"/>
      <c r="AS713" s="40"/>
    </row>
    <row r="714" spans="1:45" ht="20.100000000000001" customHeight="1" x14ac:dyDescent="0.2">
      <c r="D714" s="2" t="s">
        <v>113</v>
      </c>
      <c r="F714" s="39">
        <v>147</v>
      </c>
      <c r="G714" s="39"/>
      <c r="H714" s="39"/>
      <c r="I714" s="39"/>
      <c r="J714" s="39">
        <v>234</v>
      </c>
      <c r="K714" s="39">
        <v>6</v>
      </c>
      <c r="L714" s="39">
        <v>1</v>
      </c>
      <c r="M714" s="39"/>
      <c r="N714" s="39">
        <v>241</v>
      </c>
      <c r="O714" s="39"/>
      <c r="P714" s="39"/>
      <c r="Q714" s="39"/>
      <c r="R714" s="39">
        <v>0</v>
      </c>
      <c r="S714" s="39">
        <v>4</v>
      </c>
      <c r="T714" s="39">
        <v>64</v>
      </c>
      <c r="U714" s="39">
        <v>7</v>
      </c>
      <c r="V714" s="39">
        <v>3</v>
      </c>
      <c r="W714" s="39"/>
      <c r="X714" s="39">
        <v>47</v>
      </c>
      <c r="Y714" s="39">
        <v>0</v>
      </c>
      <c r="Z714" s="39">
        <v>3</v>
      </c>
      <c r="AA714" s="39">
        <v>136</v>
      </c>
      <c r="AB714" s="39">
        <v>0</v>
      </c>
      <c r="AC714" s="39">
        <v>0</v>
      </c>
      <c r="AD714" s="39">
        <v>15</v>
      </c>
      <c r="AE714" s="39"/>
      <c r="AF714" s="39">
        <v>279</v>
      </c>
      <c r="AG714" s="39"/>
      <c r="AH714" s="39"/>
      <c r="AI714" s="39"/>
      <c r="AJ714" s="39">
        <v>109</v>
      </c>
      <c r="AK714" s="39"/>
      <c r="AL714" s="39"/>
      <c r="AM714" s="39"/>
      <c r="AN714" s="39">
        <v>0</v>
      </c>
      <c r="AO714" s="39"/>
      <c r="AP714" s="39">
        <v>0</v>
      </c>
      <c r="AQ714" s="40"/>
      <c r="AR714" s="40"/>
      <c r="AS714" s="40"/>
    </row>
    <row r="715" spans="1:45" ht="19.5" customHeight="1" x14ac:dyDescent="0.2">
      <c r="D715" s="47" t="s">
        <v>136</v>
      </c>
      <c r="F715" s="48">
        <v>105</v>
      </c>
      <c r="G715" s="49"/>
      <c r="H715" s="49"/>
      <c r="I715" s="49"/>
      <c r="J715" s="48">
        <v>234</v>
      </c>
      <c r="K715" s="48">
        <v>1</v>
      </c>
      <c r="L715" s="48">
        <v>2</v>
      </c>
      <c r="M715" s="49"/>
      <c r="N715" s="48">
        <v>237</v>
      </c>
      <c r="O715" s="49"/>
      <c r="P715" s="49"/>
      <c r="Q715" s="49"/>
      <c r="R715" s="48">
        <v>0</v>
      </c>
      <c r="S715" s="48">
        <v>1</v>
      </c>
      <c r="T715" s="48">
        <v>65</v>
      </c>
      <c r="U715" s="48">
        <v>2</v>
      </c>
      <c r="V715" s="48">
        <v>7</v>
      </c>
      <c r="W715" s="49"/>
      <c r="X715" s="48">
        <v>31</v>
      </c>
      <c r="Y715" s="48">
        <v>2</v>
      </c>
      <c r="Z715" s="48">
        <v>2</v>
      </c>
      <c r="AA715" s="48">
        <v>114</v>
      </c>
      <c r="AB715" s="48">
        <v>0</v>
      </c>
      <c r="AC715" s="48">
        <v>0</v>
      </c>
      <c r="AD715" s="48">
        <v>13</v>
      </c>
      <c r="AE715" s="49"/>
      <c r="AF715" s="48">
        <v>237</v>
      </c>
      <c r="AG715" s="49"/>
      <c r="AH715" s="49"/>
      <c r="AI715" s="49"/>
      <c r="AJ715" s="48">
        <v>105</v>
      </c>
      <c r="AK715" s="49"/>
      <c r="AL715" s="49"/>
      <c r="AM715" s="49"/>
      <c r="AN715" s="48">
        <v>0</v>
      </c>
      <c r="AO715" s="49"/>
      <c r="AP715" s="48">
        <v>0</v>
      </c>
      <c r="AQ715" s="40"/>
      <c r="AR715" s="40"/>
      <c r="AS715" s="40"/>
    </row>
    <row r="716" spans="1:45" ht="20.100000000000001" customHeight="1" x14ac:dyDescent="0.2"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40"/>
      <c r="AR716" s="40"/>
      <c r="AS716" s="40"/>
    </row>
    <row r="717" spans="1:45" s="1" customFormat="1" ht="20.100000000000001" customHeight="1" x14ac:dyDescent="0.25">
      <c r="A717" s="3"/>
      <c r="B717" s="6"/>
      <c r="C717" s="51" t="s">
        <v>159</v>
      </c>
      <c r="D717" s="52"/>
      <c r="E717" s="5"/>
      <c r="F717" s="53">
        <v>492</v>
      </c>
      <c r="G717" s="54"/>
      <c r="H717" s="54"/>
      <c r="I717" s="54"/>
      <c r="J717" s="53">
        <v>935</v>
      </c>
      <c r="K717" s="53">
        <v>15</v>
      </c>
      <c r="L717" s="53">
        <v>6</v>
      </c>
      <c r="M717" s="54"/>
      <c r="N717" s="53">
        <v>956</v>
      </c>
      <c r="O717" s="54"/>
      <c r="P717" s="54"/>
      <c r="Q717" s="54"/>
      <c r="R717" s="53">
        <v>0</v>
      </c>
      <c r="S717" s="53">
        <v>23</v>
      </c>
      <c r="T717" s="53">
        <v>332</v>
      </c>
      <c r="U717" s="53">
        <v>20</v>
      </c>
      <c r="V717" s="53">
        <v>29</v>
      </c>
      <c r="W717" s="54"/>
      <c r="X717" s="53">
        <v>139</v>
      </c>
      <c r="Y717" s="53">
        <v>2</v>
      </c>
      <c r="Z717" s="53">
        <v>14</v>
      </c>
      <c r="AA717" s="53">
        <v>471</v>
      </c>
      <c r="AB717" s="53">
        <v>0</v>
      </c>
      <c r="AC717" s="53">
        <v>0</v>
      </c>
      <c r="AD717" s="53">
        <v>57</v>
      </c>
      <c r="AE717" s="54"/>
      <c r="AF717" s="53">
        <v>1087</v>
      </c>
      <c r="AG717" s="54"/>
      <c r="AH717" s="54"/>
      <c r="AI717" s="54"/>
      <c r="AJ717" s="53">
        <v>361</v>
      </c>
      <c r="AK717" s="54"/>
      <c r="AL717" s="54"/>
      <c r="AM717" s="54"/>
      <c r="AN717" s="53">
        <v>0</v>
      </c>
      <c r="AO717" s="54"/>
      <c r="AP717" s="53">
        <v>0</v>
      </c>
      <c r="AQ717" s="40"/>
      <c r="AR717" s="40"/>
      <c r="AS717" s="40"/>
    </row>
    <row r="718" spans="1:45" s="1" customFormat="1" ht="20.100000000000001" customHeight="1" x14ac:dyDescent="0.2">
      <c r="A718" s="3"/>
      <c r="B718" s="6"/>
      <c r="C718" s="3"/>
      <c r="D718" s="3"/>
      <c r="E718" s="5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</row>
    <row r="719" spans="1:45" s="1" customFormat="1" ht="20.100000000000001" customHeight="1" x14ac:dyDescent="0.25">
      <c r="A719" s="3"/>
      <c r="B719" s="57" t="s">
        <v>297</v>
      </c>
      <c r="C719" s="58"/>
      <c r="D719" s="58"/>
      <c r="E719" s="5"/>
      <c r="F719" s="59">
        <v>492</v>
      </c>
      <c r="G719" s="54"/>
      <c r="H719" s="54"/>
      <c r="I719" s="54"/>
      <c r="J719" s="59">
        <v>935</v>
      </c>
      <c r="K719" s="59">
        <v>15</v>
      </c>
      <c r="L719" s="59">
        <v>6</v>
      </c>
      <c r="M719" s="54"/>
      <c r="N719" s="59">
        <v>956</v>
      </c>
      <c r="O719" s="54"/>
      <c r="P719" s="54"/>
      <c r="Q719" s="54"/>
      <c r="R719" s="59">
        <v>0</v>
      </c>
      <c r="S719" s="59">
        <v>23</v>
      </c>
      <c r="T719" s="59">
        <v>332</v>
      </c>
      <c r="U719" s="59">
        <v>20</v>
      </c>
      <c r="V719" s="59">
        <v>29</v>
      </c>
      <c r="W719" s="54"/>
      <c r="X719" s="59">
        <v>139</v>
      </c>
      <c r="Y719" s="59">
        <v>2</v>
      </c>
      <c r="Z719" s="59">
        <v>14</v>
      </c>
      <c r="AA719" s="59">
        <v>471</v>
      </c>
      <c r="AB719" s="59">
        <v>0</v>
      </c>
      <c r="AC719" s="59">
        <v>0</v>
      </c>
      <c r="AD719" s="59">
        <v>57</v>
      </c>
      <c r="AE719" s="54"/>
      <c r="AF719" s="59">
        <v>1087</v>
      </c>
      <c r="AG719" s="54"/>
      <c r="AH719" s="54"/>
      <c r="AI719" s="54"/>
      <c r="AJ719" s="59">
        <v>361</v>
      </c>
      <c r="AK719" s="54"/>
      <c r="AL719" s="54"/>
      <c r="AM719" s="54"/>
      <c r="AN719" s="59">
        <v>0</v>
      </c>
      <c r="AO719" s="54"/>
      <c r="AP719" s="59">
        <v>0</v>
      </c>
      <c r="AQ719" s="40"/>
      <c r="AR719" s="40"/>
      <c r="AS719" s="40"/>
    </row>
    <row r="720" spans="1:45" s="1" customFormat="1" ht="20.100000000000001" customHeight="1" x14ac:dyDescent="0.2">
      <c r="A720" s="3"/>
      <c r="B720" s="63"/>
      <c r="C720" s="63"/>
      <c r="D720" s="63"/>
      <c r="E720" s="5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40"/>
      <c r="AR720" s="40"/>
      <c r="AS720" s="40"/>
    </row>
    <row r="721" spans="1:45" s="1" customFormat="1" ht="20.100000000000001" customHeight="1" x14ac:dyDescent="0.2">
      <c r="A721" s="3"/>
      <c r="B721" s="6" t="s">
        <v>298</v>
      </c>
      <c r="C721" s="63"/>
      <c r="D721" s="63"/>
      <c r="E721" s="5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40"/>
      <c r="AR721" s="40"/>
      <c r="AS721" s="40"/>
    </row>
    <row r="722" spans="1:45" s="1" customFormat="1" ht="20.100000000000001" customHeight="1" x14ac:dyDescent="0.2">
      <c r="A722" s="3"/>
      <c r="B722" s="63"/>
      <c r="C722" s="3" t="s">
        <v>154</v>
      </c>
      <c r="D722" s="2"/>
      <c r="E722" s="5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40"/>
      <c r="AR722" s="40"/>
      <c r="AS722" s="40"/>
    </row>
    <row r="723" spans="1:45" s="1" customFormat="1" ht="20.100000000000001" customHeight="1" x14ac:dyDescent="0.2">
      <c r="A723" s="3"/>
      <c r="B723" s="63"/>
      <c r="C723" s="3"/>
      <c r="D723" s="2" t="s">
        <v>299</v>
      </c>
      <c r="E723" s="5"/>
      <c r="F723" s="39">
        <v>16</v>
      </c>
      <c r="G723" s="39"/>
      <c r="H723" s="39"/>
      <c r="I723" s="39"/>
      <c r="J723" s="39">
        <v>48</v>
      </c>
      <c r="K723" s="39">
        <v>3</v>
      </c>
      <c r="L723" s="39">
        <v>0</v>
      </c>
      <c r="M723" s="39"/>
      <c r="N723" s="39">
        <v>51</v>
      </c>
      <c r="O723" s="39"/>
      <c r="P723" s="39"/>
      <c r="Q723" s="39"/>
      <c r="R723" s="39">
        <v>0</v>
      </c>
      <c r="S723" s="39">
        <v>3</v>
      </c>
      <c r="T723" s="39">
        <v>4</v>
      </c>
      <c r="U723" s="39">
        <v>2</v>
      </c>
      <c r="V723" s="39">
        <v>4</v>
      </c>
      <c r="W723" s="39"/>
      <c r="X723" s="39">
        <v>11</v>
      </c>
      <c r="Y723" s="39">
        <v>0</v>
      </c>
      <c r="Z723" s="39">
        <v>2</v>
      </c>
      <c r="AA723" s="39">
        <v>6</v>
      </c>
      <c r="AB723" s="39">
        <v>0</v>
      </c>
      <c r="AC723" s="39">
        <v>0</v>
      </c>
      <c r="AD723" s="39">
        <v>11</v>
      </c>
      <c r="AE723" s="39"/>
      <c r="AF723" s="39">
        <v>43</v>
      </c>
      <c r="AG723" s="39"/>
      <c r="AH723" s="39"/>
      <c r="AI723" s="39"/>
      <c r="AJ723" s="39">
        <v>24</v>
      </c>
      <c r="AK723" s="39"/>
      <c r="AL723" s="39"/>
      <c r="AM723" s="39"/>
      <c r="AN723" s="39">
        <v>0</v>
      </c>
      <c r="AO723" s="39"/>
      <c r="AP723" s="39">
        <v>0</v>
      </c>
      <c r="AQ723" s="40"/>
      <c r="AR723" s="40"/>
      <c r="AS723" s="40"/>
    </row>
    <row r="724" spans="1:45" ht="19.5" customHeight="1" x14ac:dyDescent="0.2">
      <c r="D724" s="47" t="s">
        <v>300</v>
      </c>
      <c r="F724" s="48">
        <v>12</v>
      </c>
      <c r="G724" s="49"/>
      <c r="H724" s="49"/>
      <c r="I724" s="49"/>
      <c r="J724" s="48">
        <v>47</v>
      </c>
      <c r="K724" s="48">
        <v>3</v>
      </c>
      <c r="L724" s="48">
        <v>0</v>
      </c>
      <c r="M724" s="49"/>
      <c r="N724" s="48">
        <v>50</v>
      </c>
      <c r="O724" s="49"/>
      <c r="P724" s="49"/>
      <c r="Q724" s="49"/>
      <c r="R724" s="48">
        <v>0</v>
      </c>
      <c r="S724" s="48">
        <v>2</v>
      </c>
      <c r="T724" s="48">
        <v>19</v>
      </c>
      <c r="U724" s="48">
        <v>1</v>
      </c>
      <c r="V724" s="48">
        <v>7</v>
      </c>
      <c r="W724" s="49"/>
      <c r="X724" s="48">
        <v>4</v>
      </c>
      <c r="Y724" s="48">
        <v>9</v>
      </c>
      <c r="Z724" s="48">
        <v>1</v>
      </c>
      <c r="AA724" s="48">
        <v>7</v>
      </c>
      <c r="AB724" s="48">
        <v>0</v>
      </c>
      <c r="AC724" s="48">
        <v>0</v>
      </c>
      <c r="AD724" s="48">
        <v>0</v>
      </c>
      <c r="AE724" s="49"/>
      <c r="AF724" s="48">
        <v>50</v>
      </c>
      <c r="AG724" s="49"/>
      <c r="AH724" s="49"/>
      <c r="AI724" s="49"/>
      <c r="AJ724" s="48">
        <v>12</v>
      </c>
      <c r="AK724" s="49"/>
      <c r="AL724" s="49"/>
      <c r="AM724" s="49"/>
      <c r="AN724" s="48">
        <v>0</v>
      </c>
      <c r="AO724" s="49"/>
      <c r="AP724" s="48">
        <v>0</v>
      </c>
      <c r="AQ724" s="40"/>
      <c r="AR724" s="40"/>
      <c r="AS724" s="40"/>
    </row>
    <row r="725" spans="1:45" s="1" customFormat="1" ht="19.5" customHeight="1" x14ac:dyDescent="0.2">
      <c r="A725" s="3"/>
      <c r="B725" s="63"/>
      <c r="C725" s="3"/>
      <c r="D725" s="2" t="s">
        <v>301</v>
      </c>
      <c r="E725" s="5"/>
      <c r="F725" s="39">
        <v>16</v>
      </c>
      <c r="G725" s="39"/>
      <c r="H725" s="39"/>
      <c r="I725" s="39"/>
      <c r="J725" s="39">
        <v>49</v>
      </c>
      <c r="K725" s="39">
        <v>4</v>
      </c>
      <c r="L725" s="39">
        <v>0</v>
      </c>
      <c r="M725" s="39"/>
      <c r="N725" s="39">
        <v>53</v>
      </c>
      <c r="O725" s="39"/>
      <c r="P725" s="39"/>
      <c r="Q725" s="39"/>
      <c r="R725" s="39">
        <v>1</v>
      </c>
      <c r="S725" s="39">
        <v>0</v>
      </c>
      <c r="T725" s="39">
        <v>11</v>
      </c>
      <c r="U725" s="39">
        <v>0</v>
      </c>
      <c r="V725" s="39">
        <v>7</v>
      </c>
      <c r="W725" s="39"/>
      <c r="X725" s="39">
        <v>8</v>
      </c>
      <c r="Y725" s="39">
        <v>4</v>
      </c>
      <c r="Z725" s="39">
        <v>4</v>
      </c>
      <c r="AA725" s="39">
        <v>8</v>
      </c>
      <c r="AB725" s="39">
        <v>0</v>
      </c>
      <c r="AC725" s="39">
        <v>0</v>
      </c>
      <c r="AD725" s="39">
        <v>8</v>
      </c>
      <c r="AE725" s="39"/>
      <c r="AF725" s="39">
        <v>51</v>
      </c>
      <c r="AG725" s="39"/>
      <c r="AH725" s="39"/>
      <c r="AI725" s="39"/>
      <c r="AJ725" s="39">
        <v>18</v>
      </c>
      <c r="AK725" s="39"/>
      <c r="AL725" s="39"/>
      <c r="AM725" s="39"/>
      <c r="AN725" s="39">
        <v>0</v>
      </c>
      <c r="AO725" s="39"/>
      <c r="AP725" s="39">
        <v>0</v>
      </c>
      <c r="AQ725" s="40"/>
      <c r="AR725" s="40"/>
      <c r="AS725" s="40"/>
    </row>
    <row r="726" spans="1:45" s="1" customFormat="1" ht="19.5" customHeight="1" x14ac:dyDescent="0.2">
      <c r="A726" s="3"/>
      <c r="B726" s="63"/>
      <c r="C726" s="3"/>
      <c r="D726" s="47" t="s">
        <v>302</v>
      </c>
      <c r="E726" s="5"/>
      <c r="F726" s="48">
        <v>7</v>
      </c>
      <c r="G726" s="49"/>
      <c r="H726" s="49"/>
      <c r="I726" s="49"/>
      <c r="J726" s="48">
        <v>45</v>
      </c>
      <c r="K726" s="48">
        <v>6</v>
      </c>
      <c r="L726" s="48">
        <v>0</v>
      </c>
      <c r="M726" s="49"/>
      <c r="N726" s="48">
        <v>51</v>
      </c>
      <c r="O726" s="49"/>
      <c r="P726" s="49"/>
      <c r="Q726" s="49"/>
      <c r="R726" s="48">
        <v>0</v>
      </c>
      <c r="S726" s="48">
        <v>0</v>
      </c>
      <c r="T726" s="48">
        <v>24</v>
      </c>
      <c r="U726" s="48">
        <v>1</v>
      </c>
      <c r="V726" s="48">
        <v>2</v>
      </c>
      <c r="W726" s="49"/>
      <c r="X726" s="48">
        <v>6</v>
      </c>
      <c r="Y726" s="48">
        <v>1</v>
      </c>
      <c r="Z726" s="48">
        <v>0</v>
      </c>
      <c r="AA726" s="48">
        <v>4</v>
      </c>
      <c r="AB726" s="48">
        <v>0</v>
      </c>
      <c r="AC726" s="48">
        <v>0</v>
      </c>
      <c r="AD726" s="48">
        <v>7</v>
      </c>
      <c r="AE726" s="49"/>
      <c r="AF726" s="48">
        <v>45</v>
      </c>
      <c r="AG726" s="49"/>
      <c r="AH726" s="49"/>
      <c r="AI726" s="49"/>
      <c r="AJ726" s="48">
        <v>13</v>
      </c>
      <c r="AK726" s="49"/>
      <c r="AL726" s="49"/>
      <c r="AM726" s="49"/>
      <c r="AN726" s="48">
        <v>0</v>
      </c>
      <c r="AO726" s="49"/>
      <c r="AP726" s="48">
        <v>0</v>
      </c>
      <c r="AQ726" s="40"/>
      <c r="AR726" s="40"/>
      <c r="AS726" s="40"/>
    </row>
    <row r="727" spans="1:45" s="1" customFormat="1" ht="19.5" customHeight="1" x14ac:dyDescent="0.2">
      <c r="A727" s="3"/>
      <c r="B727" s="63"/>
      <c r="C727" s="3"/>
      <c r="D727" s="2" t="s">
        <v>303</v>
      </c>
      <c r="E727" s="5"/>
      <c r="F727" s="39">
        <v>9</v>
      </c>
      <c r="G727" s="39"/>
      <c r="H727" s="39"/>
      <c r="I727" s="39"/>
      <c r="J727" s="39">
        <v>49</v>
      </c>
      <c r="K727" s="39">
        <v>1</v>
      </c>
      <c r="L727" s="39">
        <v>0</v>
      </c>
      <c r="M727" s="39"/>
      <c r="N727" s="39">
        <v>50</v>
      </c>
      <c r="O727" s="39"/>
      <c r="P727" s="39"/>
      <c r="Q727" s="39"/>
      <c r="R727" s="39">
        <v>4</v>
      </c>
      <c r="S727" s="39">
        <v>0</v>
      </c>
      <c r="T727" s="39">
        <v>14</v>
      </c>
      <c r="U727" s="39">
        <v>0</v>
      </c>
      <c r="V727" s="39">
        <v>1</v>
      </c>
      <c r="W727" s="39"/>
      <c r="X727" s="39">
        <v>5</v>
      </c>
      <c r="Y727" s="39">
        <v>0</v>
      </c>
      <c r="Z727" s="39">
        <v>5</v>
      </c>
      <c r="AA727" s="39">
        <v>3</v>
      </c>
      <c r="AB727" s="39">
        <v>0</v>
      </c>
      <c r="AC727" s="39">
        <v>0</v>
      </c>
      <c r="AD727" s="39">
        <v>16</v>
      </c>
      <c r="AE727" s="39"/>
      <c r="AF727" s="39">
        <v>48</v>
      </c>
      <c r="AG727" s="39"/>
      <c r="AH727" s="39"/>
      <c r="AI727" s="39"/>
      <c r="AJ727" s="39">
        <v>11</v>
      </c>
      <c r="AK727" s="39"/>
      <c r="AL727" s="39"/>
      <c r="AM727" s="39"/>
      <c r="AN727" s="39">
        <v>0</v>
      </c>
      <c r="AO727" s="39"/>
      <c r="AP727" s="39">
        <v>0</v>
      </c>
      <c r="AQ727" s="40"/>
      <c r="AR727" s="40"/>
      <c r="AS727" s="40"/>
    </row>
    <row r="728" spans="1:45" s="1" customFormat="1" ht="19.5" customHeight="1" x14ac:dyDescent="0.2">
      <c r="A728" s="3"/>
      <c r="B728" s="63"/>
      <c r="C728" s="3"/>
      <c r="D728" s="47" t="s">
        <v>304</v>
      </c>
      <c r="E728" s="5"/>
      <c r="F728" s="48">
        <v>0</v>
      </c>
      <c r="G728" s="49"/>
      <c r="H728" s="49"/>
      <c r="I728" s="49"/>
      <c r="J728" s="48">
        <v>24</v>
      </c>
      <c r="K728" s="48">
        <v>0</v>
      </c>
      <c r="L728" s="48">
        <v>0</v>
      </c>
      <c r="M728" s="49"/>
      <c r="N728" s="48">
        <v>24</v>
      </c>
      <c r="O728" s="49"/>
      <c r="P728" s="49"/>
      <c r="Q728" s="49"/>
      <c r="R728" s="48">
        <v>0</v>
      </c>
      <c r="S728" s="48">
        <v>0</v>
      </c>
      <c r="T728" s="48">
        <v>13</v>
      </c>
      <c r="U728" s="48">
        <v>0</v>
      </c>
      <c r="V728" s="48">
        <v>0</v>
      </c>
      <c r="W728" s="49"/>
      <c r="X728" s="48">
        <v>0</v>
      </c>
      <c r="Y728" s="48">
        <v>0</v>
      </c>
      <c r="Z728" s="48">
        <v>0</v>
      </c>
      <c r="AA728" s="48">
        <v>0</v>
      </c>
      <c r="AB728" s="48">
        <v>0</v>
      </c>
      <c r="AC728" s="48">
        <v>0</v>
      </c>
      <c r="AD728" s="48">
        <v>0</v>
      </c>
      <c r="AE728" s="49"/>
      <c r="AF728" s="48">
        <v>13</v>
      </c>
      <c r="AG728" s="49"/>
      <c r="AH728" s="49"/>
      <c r="AI728" s="49"/>
      <c r="AJ728" s="48">
        <v>11</v>
      </c>
      <c r="AK728" s="49"/>
      <c r="AL728" s="49"/>
      <c r="AM728" s="49"/>
      <c r="AN728" s="48">
        <v>0</v>
      </c>
      <c r="AO728" s="49"/>
      <c r="AP728" s="48">
        <v>0</v>
      </c>
      <c r="AQ728" s="40"/>
      <c r="AR728" s="40"/>
      <c r="AS728" s="40"/>
    </row>
    <row r="729" spans="1:45" s="1" customFormat="1" ht="20.100000000000001" customHeight="1" x14ac:dyDescent="0.2">
      <c r="A729" s="3"/>
      <c r="B729" s="63"/>
      <c r="C729" s="3"/>
      <c r="D729" s="2"/>
      <c r="E729" s="5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40"/>
      <c r="AR729" s="40"/>
      <c r="AS729" s="40"/>
    </row>
    <row r="730" spans="1:45" s="1" customFormat="1" ht="20.100000000000001" customHeight="1" x14ac:dyDescent="0.25">
      <c r="A730" s="3"/>
      <c r="B730" s="6"/>
      <c r="C730" s="51" t="s">
        <v>159</v>
      </c>
      <c r="D730" s="52"/>
      <c r="E730" s="5"/>
      <c r="F730" s="53">
        <v>60</v>
      </c>
      <c r="G730" s="54"/>
      <c r="H730" s="54"/>
      <c r="I730" s="54"/>
      <c r="J730" s="53">
        <v>262</v>
      </c>
      <c r="K730" s="53">
        <v>17</v>
      </c>
      <c r="L730" s="53">
        <v>0</v>
      </c>
      <c r="M730" s="54"/>
      <c r="N730" s="53">
        <v>279</v>
      </c>
      <c r="O730" s="54"/>
      <c r="P730" s="54"/>
      <c r="Q730" s="54"/>
      <c r="R730" s="53">
        <v>5</v>
      </c>
      <c r="S730" s="53">
        <v>5</v>
      </c>
      <c r="T730" s="53">
        <v>85</v>
      </c>
      <c r="U730" s="53">
        <v>4</v>
      </c>
      <c r="V730" s="53">
        <v>21</v>
      </c>
      <c r="W730" s="54"/>
      <c r="X730" s="53">
        <v>34</v>
      </c>
      <c r="Y730" s="53">
        <v>14</v>
      </c>
      <c r="Z730" s="53">
        <v>12</v>
      </c>
      <c r="AA730" s="53">
        <v>28</v>
      </c>
      <c r="AB730" s="53">
        <v>0</v>
      </c>
      <c r="AC730" s="53">
        <v>0</v>
      </c>
      <c r="AD730" s="53">
        <v>42</v>
      </c>
      <c r="AE730" s="54"/>
      <c r="AF730" s="53">
        <v>250</v>
      </c>
      <c r="AG730" s="54"/>
      <c r="AH730" s="54"/>
      <c r="AI730" s="54"/>
      <c r="AJ730" s="53">
        <v>89</v>
      </c>
      <c r="AK730" s="54"/>
      <c r="AL730" s="54"/>
      <c r="AM730" s="54"/>
      <c r="AN730" s="53">
        <v>0</v>
      </c>
      <c r="AO730" s="54"/>
      <c r="AP730" s="53">
        <v>0</v>
      </c>
      <c r="AQ730" s="40"/>
      <c r="AR730" s="40"/>
      <c r="AS730" s="40"/>
    </row>
    <row r="731" spans="1:45" s="1" customFormat="1" ht="20.100000000000001" customHeight="1" x14ac:dyDescent="0.2">
      <c r="A731" s="3"/>
      <c r="B731" s="63"/>
      <c r="C731" s="63"/>
      <c r="D731" s="63"/>
      <c r="E731" s="5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40"/>
      <c r="AR731" s="40"/>
      <c r="AS731" s="40"/>
    </row>
    <row r="732" spans="1:45" s="1" customFormat="1" ht="20.100000000000001" customHeight="1" x14ac:dyDescent="0.25">
      <c r="A732" s="3"/>
      <c r="B732" s="57" t="s">
        <v>305</v>
      </c>
      <c r="C732" s="58"/>
      <c r="D732" s="58"/>
      <c r="E732" s="5"/>
      <c r="F732" s="59">
        <v>60</v>
      </c>
      <c r="G732" s="54"/>
      <c r="H732" s="54"/>
      <c r="I732" s="54"/>
      <c r="J732" s="59">
        <v>262</v>
      </c>
      <c r="K732" s="59">
        <v>17</v>
      </c>
      <c r="L732" s="59">
        <v>0</v>
      </c>
      <c r="M732" s="54"/>
      <c r="N732" s="59">
        <v>279</v>
      </c>
      <c r="O732" s="54"/>
      <c r="P732" s="54"/>
      <c r="Q732" s="54"/>
      <c r="R732" s="59">
        <v>5</v>
      </c>
      <c r="S732" s="59">
        <v>5</v>
      </c>
      <c r="T732" s="59">
        <v>85</v>
      </c>
      <c r="U732" s="59">
        <v>4</v>
      </c>
      <c r="V732" s="59">
        <v>21</v>
      </c>
      <c r="W732" s="54"/>
      <c r="X732" s="59">
        <v>34</v>
      </c>
      <c r="Y732" s="59">
        <v>14</v>
      </c>
      <c r="Z732" s="59">
        <v>12</v>
      </c>
      <c r="AA732" s="59">
        <v>28</v>
      </c>
      <c r="AB732" s="59">
        <v>0</v>
      </c>
      <c r="AC732" s="59">
        <v>0</v>
      </c>
      <c r="AD732" s="59">
        <v>42</v>
      </c>
      <c r="AE732" s="54"/>
      <c r="AF732" s="59">
        <v>250</v>
      </c>
      <c r="AG732" s="54"/>
      <c r="AH732" s="54"/>
      <c r="AI732" s="54"/>
      <c r="AJ732" s="59">
        <v>89</v>
      </c>
      <c r="AK732" s="54"/>
      <c r="AL732" s="54"/>
      <c r="AM732" s="54"/>
      <c r="AN732" s="59">
        <v>0</v>
      </c>
      <c r="AO732" s="54"/>
      <c r="AP732" s="59">
        <v>0</v>
      </c>
      <c r="AQ732" s="40"/>
      <c r="AR732" s="40"/>
      <c r="AS732" s="40"/>
    </row>
    <row r="733" spans="1:45" s="1" customFormat="1" ht="20.100000000000001" customHeight="1" x14ac:dyDescent="0.2">
      <c r="A733" s="3"/>
      <c r="B733" s="63"/>
      <c r="C733" s="63"/>
      <c r="D733" s="63"/>
      <c r="E733" s="5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40"/>
      <c r="AR733" s="40"/>
      <c r="AS733" s="40"/>
    </row>
    <row r="734" spans="1:45" s="1" customFormat="1" ht="20.100000000000001" customHeight="1" x14ac:dyDescent="0.2">
      <c r="A734" s="3"/>
      <c r="B734" s="6" t="s">
        <v>306</v>
      </c>
      <c r="C734" s="63"/>
      <c r="D734" s="63"/>
      <c r="E734" s="5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40"/>
      <c r="AR734" s="40"/>
      <c r="AS734" s="40"/>
    </row>
    <row r="735" spans="1:45" s="1" customFormat="1" ht="20.100000000000001" customHeight="1" x14ac:dyDescent="0.2">
      <c r="A735" s="3"/>
      <c r="B735" s="63"/>
      <c r="C735" s="3" t="s">
        <v>154</v>
      </c>
      <c r="D735" s="2"/>
      <c r="E735" s="5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40"/>
      <c r="AR735" s="40"/>
      <c r="AS735" s="40"/>
    </row>
    <row r="736" spans="1:45" s="1" customFormat="1" ht="20.100000000000001" customHeight="1" x14ac:dyDescent="0.2">
      <c r="A736" s="3"/>
      <c r="B736" s="63"/>
      <c r="C736" s="3"/>
      <c r="D736" s="2" t="s">
        <v>96</v>
      </c>
      <c r="E736" s="5"/>
      <c r="F736" s="39">
        <v>74</v>
      </c>
      <c r="G736" s="39"/>
      <c r="H736" s="39"/>
      <c r="I736" s="39"/>
      <c r="J736" s="39">
        <v>158</v>
      </c>
      <c r="K736" s="39">
        <v>5</v>
      </c>
      <c r="L736" s="39">
        <v>3</v>
      </c>
      <c r="M736" s="39"/>
      <c r="N736" s="39">
        <v>166</v>
      </c>
      <c r="O736" s="39"/>
      <c r="P736" s="39"/>
      <c r="Q736" s="39"/>
      <c r="R736" s="39">
        <v>0</v>
      </c>
      <c r="S736" s="39">
        <v>1</v>
      </c>
      <c r="T736" s="39">
        <v>51</v>
      </c>
      <c r="U736" s="39">
        <v>0</v>
      </c>
      <c r="V736" s="39">
        <v>8</v>
      </c>
      <c r="W736" s="39"/>
      <c r="X736" s="39">
        <v>12</v>
      </c>
      <c r="Y736" s="39">
        <v>3</v>
      </c>
      <c r="Z736" s="39">
        <v>4</v>
      </c>
      <c r="AA736" s="39">
        <v>20</v>
      </c>
      <c r="AB736" s="39">
        <v>0</v>
      </c>
      <c r="AC736" s="39">
        <v>0</v>
      </c>
      <c r="AD736" s="39">
        <v>12</v>
      </c>
      <c r="AE736" s="39"/>
      <c r="AF736" s="39">
        <v>111</v>
      </c>
      <c r="AG736" s="39"/>
      <c r="AH736" s="39"/>
      <c r="AI736" s="39"/>
      <c r="AJ736" s="39">
        <v>129</v>
      </c>
      <c r="AK736" s="39"/>
      <c r="AL736" s="39"/>
      <c r="AM736" s="39"/>
      <c r="AN736" s="39">
        <v>0</v>
      </c>
      <c r="AO736" s="39"/>
      <c r="AP736" s="39">
        <v>0</v>
      </c>
      <c r="AQ736" s="40"/>
      <c r="AR736" s="40"/>
      <c r="AS736" s="40"/>
    </row>
    <row r="737" spans="1:45" ht="19.5" customHeight="1" x14ac:dyDescent="0.2">
      <c r="D737" s="47" t="s">
        <v>97</v>
      </c>
      <c r="F737" s="48">
        <v>70</v>
      </c>
      <c r="G737" s="49"/>
      <c r="H737" s="49"/>
      <c r="I737" s="49"/>
      <c r="J737" s="48">
        <v>152</v>
      </c>
      <c r="K737" s="48">
        <v>0</v>
      </c>
      <c r="L737" s="48">
        <v>0</v>
      </c>
      <c r="M737" s="49"/>
      <c r="N737" s="48">
        <v>152</v>
      </c>
      <c r="O737" s="49"/>
      <c r="P737" s="49"/>
      <c r="Q737" s="49"/>
      <c r="R737" s="48">
        <v>1</v>
      </c>
      <c r="S737" s="48">
        <v>2</v>
      </c>
      <c r="T737" s="48">
        <v>26</v>
      </c>
      <c r="U737" s="48">
        <v>0</v>
      </c>
      <c r="V737" s="48">
        <v>12</v>
      </c>
      <c r="W737" s="49"/>
      <c r="X737" s="48">
        <v>15</v>
      </c>
      <c r="Y737" s="48">
        <v>1</v>
      </c>
      <c r="Z737" s="48">
        <v>0</v>
      </c>
      <c r="AA737" s="48">
        <v>27</v>
      </c>
      <c r="AB737" s="48">
        <v>0</v>
      </c>
      <c r="AC737" s="48">
        <v>0</v>
      </c>
      <c r="AD737" s="48">
        <v>12</v>
      </c>
      <c r="AE737" s="49"/>
      <c r="AF737" s="48">
        <v>96</v>
      </c>
      <c r="AG737" s="49"/>
      <c r="AH737" s="49"/>
      <c r="AI737" s="49"/>
      <c r="AJ737" s="48">
        <v>126</v>
      </c>
      <c r="AK737" s="49"/>
      <c r="AL737" s="49"/>
      <c r="AM737" s="49"/>
      <c r="AN737" s="48">
        <v>0</v>
      </c>
      <c r="AO737" s="49"/>
      <c r="AP737" s="48">
        <v>0</v>
      </c>
      <c r="AQ737" s="40"/>
      <c r="AR737" s="40"/>
      <c r="AS737" s="40"/>
    </row>
    <row r="738" spans="1:45" s="1" customFormat="1" ht="20.100000000000001" customHeight="1" x14ac:dyDescent="0.2">
      <c r="A738" s="3"/>
      <c r="B738" s="63"/>
      <c r="C738" s="3"/>
      <c r="D738" s="2"/>
      <c r="E738" s="5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40"/>
      <c r="AR738" s="40"/>
      <c r="AS738" s="40"/>
    </row>
    <row r="739" spans="1:45" s="1" customFormat="1" ht="20.100000000000001" customHeight="1" x14ac:dyDescent="0.25">
      <c r="A739" s="3"/>
      <c r="B739" s="6"/>
      <c r="C739" s="51" t="s">
        <v>159</v>
      </c>
      <c r="D739" s="52"/>
      <c r="E739" s="5"/>
      <c r="F739" s="53">
        <v>144</v>
      </c>
      <c r="G739" s="54"/>
      <c r="H739" s="54"/>
      <c r="I739" s="54"/>
      <c r="J739" s="53">
        <v>310</v>
      </c>
      <c r="K739" s="53">
        <v>5</v>
      </c>
      <c r="L739" s="53">
        <v>3</v>
      </c>
      <c r="M739" s="54"/>
      <c r="N739" s="53">
        <v>318</v>
      </c>
      <c r="O739" s="54"/>
      <c r="P739" s="54"/>
      <c r="Q739" s="54"/>
      <c r="R739" s="53">
        <v>1</v>
      </c>
      <c r="S739" s="53">
        <v>3</v>
      </c>
      <c r="T739" s="53">
        <v>77</v>
      </c>
      <c r="U739" s="53">
        <v>0</v>
      </c>
      <c r="V739" s="53">
        <v>20</v>
      </c>
      <c r="W739" s="54"/>
      <c r="X739" s="53">
        <v>27</v>
      </c>
      <c r="Y739" s="53">
        <v>4</v>
      </c>
      <c r="Z739" s="53">
        <v>4</v>
      </c>
      <c r="AA739" s="53">
        <v>47</v>
      </c>
      <c r="AB739" s="53">
        <v>0</v>
      </c>
      <c r="AC739" s="53">
        <v>0</v>
      </c>
      <c r="AD739" s="53">
        <v>24</v>
      </c>
      <c r="AE739" s="54"/>
      <c r="AF739" s="53">
        <v>207</v>
      </c>
      <c r="AG739" s="54"/>
      <c r="AH739" s="54"/>
      <c r="AI739" s="54"/>
      <c r="AJ739" s="53">
        <v>255</v>
      </c>
      <c r="AK739" s="54"/>
      <c r="AL739" s="54"/>
      <c r="AM739" s="54"/>
      <c r="AN739" s="53">
        <v>0</v>
      </c>
      <c r="AO739" s="54"/>
      <c r="AP739" s="53">
        <v>0</v>
      </c>
      <c r="AQ739" s="40"/>
      <c r="AR739" s="40"/>
      <c r="AS739" s="40"/>
    </row>
    <row r="740" spans="1:45" s="1" customFormat="1" ht="20.100000000000001" customHeight="1" x14ac:dyDescent="0.2">
      <c r="A740" s="3"/>
      <c r="B740" s="63"/>
      <c r="C740" s="63"/>
      <c r="D740" s="63"/>
      <c r="E740" s="5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40"/>
      <c r="AR740" s="40"/>
      <c r="AS740" s="40"/>
    </row>
    <row r="741" spans="1:45" s="1" customFormat="1" ht="20.100000000000001" customHeight="1" x14ac:dyDescent="0.25">
      <c r="A741" s="3"/>
      <c r="B741" s="57" t="s">
        <v>307</v>
      </c>
      <c r="C741" s="58"/>
      <c r="D741" s="58"/>
      <c r="E741" s="5"/>
      <c r="F741" s="59">
        <v>144</v>
      </c>
      <c r="G741" s="54"/>
      <c r="H741" s="54"/>
      <c r="I741" s="54"/>
      <c r="J741" s="59">
        <v>310</v>
      </c>
      <c r="K741" s="59">
        <v>5</v>
      </c>
      <c r="L741" s="59">
        <v>3</v>
      </c>
      <c r="M741" s="54"/>
      <c r="N741" s="59">
        <v>318</v>
      </c>
      <c r="O741" s="54"/>
      <c r="P741" s="54"/>
      <c r="Q741" s="54"/>
      <c r="R741" s="59">
        <v>1</v>
      </c>
      <c r="S741" s="59">
        <v>3</v>
      </c>
      <c r="T741" s="59">
        <v>77</v>
      </c>
      <c r="U741" s="59">
        <v>0</v>
      </c>
      <c r="V741" s="59">
        <v>20</v>
      </c>
      <c r="W741" s="54"/>
      <c r="X741" s="59">
        <v>27</v>
      </c>
      <c r="Y741" s="59">
        <v>4</v>
      </c>
      <c r="Z741" s="59">
        <v>4</v>
      </c>
      <c r="AA741" s="59">
        <v>47</v>
      </c>
      <c r="AB741" s="59">
        <v>0</v>
      </c>
      <c r="AC741" s="59">
        <v>0</v>
      </c>
      <c r="AD741" s="59">
        <v>24</v>
      </c>
      <c r="AE741" s="54"/>
      <c r="AF741" s="59">
        <v>207</v>
      </c>
      <c r="AG741" s="54"/>
      <c r="AH741" s="54"/>
      <c r="AI741" s="54"/>
      <c r="AJ741" s="59">
        <v>255</v>
      </c>
      <c r="AK741" s="54"/>
      <c r="AL741" s="54"/>
      <c r="AM741" s="54"/>
      <c r="AN741" s="59">
        <v>0</v>
      </c>
      <c r="AO741" s="54"/>
      <c r="AP741" s="59">
        <v>0</v>
      </c>
      <c r="AQ741" s="40"/>
      <c r="AR741" s="40"/>
      <c r="AS741" s="40"/>
    </row>
    <row r="742" spans="1:45" s="1" customFormat="1" ht="20.100000000000001" customHeight="1" x14ac:dyDescent="0.2">
      <c r="A742" s="3"/>
      <c r="B742" s="63"/>
      <c r="C742" s="63"/>
      <c r="D742" s="63"/>
      <c r="E742" s="5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</row>
    <row r="743" spans="1:45" s="1" customFormat="1" ht="20.100000000000001" customHeight="1" x14ac:dyDescent="0.2">
      <c r="A743" s="3"/>
      <c r="B743" s="6" t="s">
        <v>308</v>
      </c>
      <c r="C743" s="63"/>
      <c r="D743" s="63"/>
      <c r="E743" s="5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</row>
    <row r="744" spans="1:45" s="1" customFormat="1" ht="20.100000000000001" customHeight="1" x14ac:dyDescent="0.2">
      <c r="A744" s="3"/>
      <c r="B744" s="63"/>
      <c r="C744" s="3" t="s">
        <v>154</v>
      </c>
      <c r="D744" s="2"/>
      <c r="E744" s="5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</row>
    <row r="745" spans="1:45" s="1" customFormat="1" ht="20.100000000000001" customHeight="1" x14ac:dyDescent="0.2">
      <c r="A745" s="3"/>
      <c r="B745" s="63"/>
      <c r="C745" s="3"/>
      <c r="D745" s="2" t="s">
        <v>122</v>
      </c>
      <c r="E745" s="5"/>
      <c r="F745" s="39">
        <v>73</v>
      </c>
      <c r="G745" s="39"/>
      <c r="H745" s="39"/>
      <c r="I745" s="39"/>
      <c r="J745" s="39">
        <v>128</v>
      </c>
      <c r="K745" s="39">
        <v>5</v>
      </c>
      <c r="L745" s="39">
        <v>0</v>
      </c>
      <c r="M745" s="39"/>
      <c r="N745" s="39">
        <v>133</v>
      </c>
      <c r="O745" s="39"/>
      <c r="P745" s="39"/>
      <c r="Q745" s="39"/>
      <c r="R745" s="39">
        <v>0</v>
      </c>
      <c r="S745" s="39">
        <v>9</v>
      </c>
      <c r="T745" s="39">
        <v>11</v>
      </c>
      <c r="U745" s="39">
        <v>2</v>
      </c>
      <c r="V745" s="39">
        <v>14</v>
      </c>
      <c r="W745" s="39"/>
      <c r="X745" s="39">
        <v>43</v>
      </c>
      <c r="Y745" s="39">
        <v>0</v>
      </c>
      <c r="Z745" s="39">
        <v>8</v>
      </c>
      <c r="AA745" s="39">
        <v>37</v>
      </c>
      <c r="AB745" s="39">
        <v>0</v>
      </c>
      <c r="AC745" s="39">
        <v>0</v>
      </c>
      <c r="AD745" s="39">
        <v>18</v>
      </c>
      <c r="AE745" s="39"/>
      <c r="AF745" s="39">
        <v>142</v>
      </c>
      <c r="AG745" s="39"/>
      <c r="AH745" s="39"/>
      <c r="AI745" s="39"/>
      <c r="AJ745" s="39">
        <v>64</v>
      </c>
      <c r="AK745" s="39"/>
      <c r="AL745" s="39"/>
      <c r="AM745" s="39"/>
      <c r="AN745" s="39">
        <v>0</v>
      </c>
      <c r="AO745" s="39"/>
      <c r="AP745" s="39">
        <v>0</v>
      </c>
      <c r="AQ745" s="40"/>
      <c r="AR745" s="40"/>
      <c r="AS745" s="40"/>
    </row>
    <row r="746" spans="1:45" ht="19.5" customHeight="1" x14ac:dyDescent="0.2">
      <c r="D746" s="47" t="s">
        <v>97</v>
      </c>
      <c r="F746" s="48">
        <v>24</v>
      </c>
      <c r="G746" s="49"/>
      <c r="H746" s="49"/>
      <c r="I746" s="49"/>
      <c r="J746" s="48">
        <v>123</v>
      </c>
      <c r="K746" s="48">
        <v>9</v>
      </c>
      <c r="L746" s="48">
        <v>1</v>
      </c>
      <c r="M746" s="49"/>
      <c r="N746" s="48">
        <v>133</v>
      </c>
      <c r="O746" s="49"/>
      <c r="P746" s="49"/>
      <c r="Q746" s="49"/>
      <c r="R746" s="48">
        <v>0</v>
      </c>
      <c r="S746" s="48">
        <v>5</v>
      </c>
      <c r="T746" s="48">
        <v>58</v>
      </c>
      <c r="U746" s="48">
        <v>0</v>
      </c>
      <c r="V746" s="48">
        <v>8</v>
      </c>
      <c r="W746" s="49"/>
      <c r="X746" s="48">
        <v>23</v>
      </c>
      <c r="Y746" s="48">
        <v>0</v>
      </c>
      <c r="Z746" s="48">
        <v>4</v>
      </c>
      <c r="AA746" s="48">
        <v>16</v>
      </c>
      <c r="AB746" s="48">
        <v>0</v>
      </c>
      <c r="AC746" s="48">
        <v>0</v>
      </c>
      <c r="AD746" s="48">
        <v>5</v>
      </c>
      <c r="AE746" s="49"/>
      <c r="AF746" s="48">
        <v>119</v>
      </c>
      <c r="AG746" s="49"/>
      <c r="AH746" s="49"/>
      <c r="AI746" s="49"/>
      <c r="AJ746" s="48">
        <v>38</v>
      </c>
      <c r="AK746" s="49"/>
      <c r="AL746" s="49"/>
      <c r="AM746" s="49"/>
      <c r="AN746" s="48">
        <v>0</v>
      </c>
      <c r="AO746" s="49"/>
      <c r="AP746" s="48">
        <v>0</v>
      </c>
      <c r="AQ746" s="40"/>
      <c r="AR746" s="40"/>
      <c r="AS746" s="40"/>
    </row>
    <row r="747" spans="1:45" s="1" customFormat="1" ht="20.100000000000001" customHeight="1" x14ac:dyDescent="0.2">
      <c r="A747" s="3"/>
      <c r="B747" s="63"/>
      <c r="C747" s="3"/>
      <c r="D747" s="2"/>
      <c r="E747" s="5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</row>
    <row r="748" spans="1:45" s="1" customFormat="1" ht="20.100000000000001" customHeight="1" x14ac:dyDescent="0.25">
      <c r="A748" s="3"/>
      <c r="B748" s="6"/>
      <c r="C748" s="51" t="s">
        <v>159</v>
      </c>
      <c r="D748" s="52"/>
      <c r="E748" s="5"/>
      <c r="F748" s="53">
        <v>97</v>
      </c>
      <c r="G748" s="54"/>
      <c r="H748" s="54"/>
      <c r="I748" s="54"/>
      <c r="J748" s="53">
        <v>251</v>
      </c>
      <c r="K748" s="53">
        <v>14</v>
      </c>
      <c r="L748" s="53">
        <v>1</v>
      </c>
      <c r="M748" s="54"/>
      <c r="N748" s="53">
        <v>266</v>
      </c>
      <c r="O748" s="54"/>
      <c r="P748" s="54"/>
      <c r="Q748" s="54"/>
      <c r="R748" s="53">
        <v>0</v>
      </c>
      <c r="S748" s="53">
        <v>14</v>
      </c>
      <c r="T748" s="53">
        <v>69</v>
      </c>
      <c r="U748" s="53">
        <v>2</v>
      </c>
      <c r="V748" s="53">
        <v>22</v>
      </c>
      <c r="W748" s="54"/>
      <c r="X748" s="53">
        <v>66</v>
      </c>
      <c r="Y748" s="53">
        <v>0</v>
      </c>
      <c r="Z748" s="53">
        <v>12</v>
      </c>
      <c r="AA748" s="53">
        <v>53</v>
      </c>
      <c r="AB748" s="53">
        <v>0</v>
      </c>
      <c r="AC748" s="53">
        <v>0</v>
      </c>
      <c r="AD748" s="53">
        <v>23</v>
      </c>
      <c r="AE748" s="54"/>
      <c r="AF748" s="53">
        <v>261</v>
      </c>
      <c r="AG748" s="54"/>
      <c r="AH748" s="54"/>
      <c r="AI748" s="54"/>
      <c r="AJ748" s="53">
        <v>102</v>
      </c>
      <c r="AK748" s="54"/>
      <c r="AL748" s="54"/>
      <c r="AM748" s="54"/>
      <c r="AN748" s="53">
        <v>0</v>
      </c>
      <c r="AO748" s="54"/>
      <c r="AP748" s="53">
        <v>0</v>
      </c>
      <c r="AQ748" s="40"/>
      <c r="AR748" s="40"/>
      <c r="AS748" s="40"/>
    </row>
    <row r="749" spans="1:45" s="1" customFormat="1" ht="20.100000000000001" customHeight="1" x14ac:dyDescent="0.2">
      <c r="A749" s="3"/>
      <c r="B749" s="63"/>
      <c r="C749" s="63"/>
      <c r="D749" s="63"/>
      <c r="E749" s="5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</row>
    <row r="750" spans="1:45" s="1" customFormat="1" ht="20.100000000000001" customHeight="1" x14ac:dyDescent="0.25">
      <c r="A750" s="3"/>
      <c r="B750" s="57" t="s">
        <v>309</v>
      </c>
      <c r="C750" s="58"/>
      <c r="D750" s="58"/>
      <c r="E750" s="5"/>
      <c r="F750" s="59">
        <v>97</v>
      </c>
      <c r="G750" s="54"/>
      <c r="H750" s="54"/>
      <c r="I750" s="54"/>
      <c r="J750" s="59">
        <v>251</v>
      </c>
      <c r="K750" s="59">
        <v>14</v>
      </c>
      <c r="L750" s="59">
        <v>1</v>
      </c>
      <c r="M750" s="54"/>
      <c r="N750" s="59">
        <v>266</v>
      </c>
      <c r="O750" s="54"/>
      <c r="P750" s="54"/>
      <c r="Q750" s="54"/>
      <c r="R750" s="59">
        <v>0</v>
      </c>
      <c r="S750" s="59">
        <v>14</v>
      </c>
      <c r="T750" s="59">
        <v>69</v>
      </c>
      <c r="U750" s="59">
        <v>2</v>
      </c>
      <c r="V750" s="59">
        <v>22</v>
      </c>
      <c r="W750" s="54"/>
      <c r="X750" s="59">
        <v>66</v>
      </c>
      <c r="Y750" s="59">
        <v>0</v>
      </c>
      <c r="Z750" s="59">
        <v>12</v>
      </c>
      <c r="AA750" s="59">
        <v>53</v>
      </c>
      <c r="AB750" s="59">
        <v>0</v>
      </c>
      <c r="AC750" s="59">
        <v>0</v>
      </c>
      <c r="AD750" s="59">
        <v>23</v>
      </c>
      <c r="AE750" s="54"/>
      <c r="AF750" s="59">
        <v>261</v>
      </c>
      <c r="AG750" s="54"/>
      <c r="AH750" s="54"/>
      <c r="AI750" s="54"/>
      <c r="AJ750" s="59">
        <v>102</v>
      </c>
      <c r="AK750" s="54"/>
      <c r="AL750" s="54"/>
      <c r="AM750" s="54"/>
      <c r="AN750" s="59">
        <v>0</v>
      </c>
      <c r="AO750" s="54"/>
      <c r="AP750" s="59">
        <v>0</v>
      </c>
      <c r="AQ750" s="40"/>
      <c r="AR750" s="40"/>
      <c r="AS750" s="40"/>
    </row>
    <row r="751" spans="1:45" ht="20.100000000000001" customHeight="1" x14ac:dyDescent="0.2"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40"/>
      <c r="AR751" s="40"/>
      <c r="AS751" s="40"/>
    </row>
    <row r="752" spans="1:45" s="69" customFormat="1" ht="30" customHeight="1" x14ac:dyDescent="0.2">
      <c r="A752" s="65"/>
      <c r="B752" s="66" t="s">
        <v>310</v>
      </c>
      <c r="C752" s="67"/>
      <c r="D752" s="67"/>
      <c r="E752" s="5"/>
      <c r="F752" s="68">
        <v>17683</v>
      </c>
      <c r="G752" s="54"/>
      <c r="H752" s="54"/>
      <c r="I752" s="54"/>
      <c r="J752" s="68">
        <v>43354</v>
      </c>
      <c r="K752" s="68">
        <v>1868</v>
      </c>
      <c r="L752" s="68">
        <v>335</v>
      </c>
      <c r="M752" s="54"/>
      <c r="N752" s="68">
        <v>45557</v>
      </c>
      <c r="O752" s="54"/>
      <c r="P752" s="54"/>
      <c r="Q752" s="54"/>
      <c r="R752" s="68">
        <v>78</v>
      </c>
      <c r="S752" s="68">
        <v>3216</v>
      </c>
      <c r="T752" s="68">
        <v>16998</v>
      </c>
      <c r="U752" s="68">
        <v>1154</v>
      </c>
      <c r="V752" s="68">
        <v>1971</v>
      </c>
      <c r="W752" s="54"/>
      <c r="X752" s="68">
        <v>7707</v>
      </c>
      <c r="Y752" s="68">
        <v>382</v>
      </c>
      <c r="Z752" s="68">
        <v>1212</v>
      </c>
      <c r="AA752" s="68">
        <v>8120</v>
      </c>
      <c r="AB752" s="68">
        <v>4</v>
      </c>
      <c r="AC752" s="68">
        <v>14</v>
      </c>
      <c r="AD752" s="68">
        <v>3696</v>
      </c>
      <c r="AE752" s="54"/>
      <c r="AF752" s="68">
        <v>44552</v>
      </c>
      <c r="AG752" s="54"/>
      <c r="AH752" s="54"/>
      <c r="AI752" s="54"/>
      <c r="AJ752" s="68">
        <v>18717</v>
      </c>
      <c r="AK752" s="54"/>
      <c r="AL752" s="54"/>
      <c r="AM752" s="54"/>
      <c r="AN752" s="68">
        <v>29</v>
      </c>
      <c r="AO752" s="54"/>
      <c r="AP752" s="68">
        <v>0</v>
      </c>
      <c r="AQ752" s="40"/>
      <c r="AR752" s="40"/>
      <c r="AS752" s="40"/>
    </row>
    <row r="754" spans="6:42" x14ac:dyDescent="0.2"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  <c r="AA754" s="72"/>
      <c r="AB754" s="72"/>
      <c r="AC754" s="72"/>
      <c r="AD754" s="72"/>
      <c r="AE754" s="72"/>
      <c r="AF754" s="72"/>
      <c r="AG754" s="72"/>
      <c r="AH754" s="72"/>
      <c r="AI754" s="72"/>
      <c r="AJ754" s="72"/>
      <c r="AK754" s="72"/>
      <c r="AL754" s="72"/>
      <c r="AM754" s="72"/>
      <c r="AN754" s="72"/>
      <c r="AO754" s="72"/>
      <c r="AP754" s="72"/>
    </row>
    <row r="755" spans="6:42" x14ac:dyDescent="0.2"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80"/>
      <c r="AE755" s="80"/>
      <c r="AF755" s="80"/>
      <c r="AG755" s="80"/>
      <c r="AH755" s="80"/>
      <c r="AI755" s="80"/>
      <c r="AJ755" s="80"/>
      <c r="AK755" s="80"/>
      <c r="AL755" s="80"/>
      <c r="AM755" s="80"/>
      <c r="AN755" s="80"/>
      <c r="AO755" s="80"/>
      <c r="AP755" s="80"/>
    </row>
    <row r="757" spans="6:42" x14ac:dyDescent="0.2">
      <c r="F757" s="81"/>
      <c r="G757" s="72"/>
      <c r="H757" s="72"/>
      <c r="I757" s="72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</row>
  </sheetData>
  <mergeCells count="4">
    <mergeCell ref="A2:AP3"/>
    <mergeCell ref="A4:AP5"/>
    <mergeCell ref="F7:AP7"/>
    <mergeCell ref="A8:D8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44</vt:i4>
      </vt:variant>
    </vt:vector>
  </HeadingPairs>
  <TitlesOfParts>
    <vt:vector size="67" baseType="lpstr">
      <vt:lpstr>JD-JAI-TOTAL</vt:lpstr>
      <vt:lpstr>JD-JAI-PENAL</vt:lpstr>
      <vt:lpstr>JD-JAI-ADMVA</vt:lpstr>
      <vt:lpstr>JD-JAI-CIVIL</vt:lpstr>
      <vt:lpstr>JD-JAI-TRAB</vt:lpstr>
      <vt:lpstr>JD-CP-P</vt:lpstr>
      <vt:lpstr>JD-CP-AP (1)</vt:lpstr>
      <vt:lpstr>JD-CP-AP (2)</vt:lpstr>
      <vt:lpstr>JD-JF-TOTAL</vt:lpstr>
      <vt:lpstr>JD-JF-ADMVA</vt:lpstr>
      <vt:lpstr>JD-JF-CIVIL</vt:lpstr>
      <vt:lpstr>JD-CO-TOT</vt:lpstr>
      <vt:lpstr>JD-CO-LIB-MAT</vt:lpstr>
      <vt:lpstr>JD-CO-REC-MAT</vt:lpstr>
      <vt:lpstr>JD-TOT-RUB (1)</vt:lpstr>
      <vt:lpstr>JD-TOT-RUB (2)</vt:lpstr>
      <vt:lpstr>JD-TOT-RUB (3)</vt:lpstr>
      <vt:lpstr>JD-TOT-MAT (1)</vt:lpstr>
      <vt:lpstr>JD-TOT-MAT (2)</vt:lpstr>
      <vt:lpstr>JD-TOT-TOT</vt:lpstr>
      <vt:lpstr>JD-TOT-ORAL</vt:lpstr>
      <vt:lpstr>ABREV</vt:lpstr>
      <vt:lpstr>NOTAS JD</vt:lpstr>
      <vt:lpstr>ABREV!Área_de_impresión</vt:lpstr>
      <vt:lpstr>'JD-CO-LIB-MAT'!Área_de_impresión</vt:lpstr>
      <vt:lpstr>'JD-CO-REC-MAT'!Área_de_impresión</vt:lpstr>
      <vt:lpstr>'JD-CO-TOT'!Área_de_impresión</vt:lpstr>
      <vt:lpstr>'JD-CP-AP (1)'!Área_de_impresión</vt:lpstr>
      <vt:lpstr>'JD-CP-AP (2)'!Área_de_impresión</vt:lpstr>
      <vt:lpstr>'JD-CP-P'!Área_de_impresión</vt:lpstr>
      <vt:lpstr>'JD-JAI-ADMVA'!Área_de_impresión</vt:lpstr>
      <vt:lpstr>'JD-JAI-CIVIL'!Área_de_impresión</vt:lpstr>
      <vt:lpstr>'JD-JAI-PENAL'!Área_de_impresión</vt:lpstr>
      <vt:lpstr>'JD-JAI-TOTAL'!Área_de_impresión</vt:lpstr>
      <vt:lpstr>'JD-JAI-TRAB'!Área_de_impresión</vt:lpstr>
      <vt:lpstr>'JD-JF-ADMVA'!Área_de_impresión</vt:lpstr>
      <vt:lpstr>'JD-JF-CIVIL'!Área_de_impresión</vt:lpstr>
      <vt:lpstr>'JD-JF-TOTAL'!Área_de_impresión</vt:lpstr>
      <vt:lpstr>'JD-TOT-MAT (1)'!Área_de_impresión</vt:lpstr>
      <vt:lpstr>'JD-TOT-MAT (2)'!Área_de_impresión</vt:lpstr>
      <vt:lpstr>'JD-TOT-ORAL'!Área_de_impresión</vt:lpstr>
      <vt:lpstr>'JD-TOT-RUB (1)'!Área_de_impresión</vt:lpstr>
      <vt:lpstr>'JD-TOT-RUB (2)'!Área_de_impresión</vt:lpstr>
      <vt:lpstr>'JD-TOT-RUB (3)'!Área_de_impresión</vt:lpstr>
      <vt:lpstr>'JD-TOT-TOT'!Área_de_impresión</vt:lpstr>
      <vt:lpstr>'NOTAS JD'!Área_de_impresión</vt:lpstr>
      <vt:lpstr>'JD-CO-LIB-MAT'!Títulos_a_imprimir</vt:lpstr>
      <vt:lpstr>'JD-CO-REC-MAT'!Títulos_a_imprimir</vt:lpstr>
      <vt:lpstr>'JD-CO-TOT'!Títulos_a_imprimir</vt:lpstr>
      <vt:lpstr>'JD-CP-AP (1)'!Títulos_a_imprimir</vt:lpstr>
      <vt:lpstr>'JD-CP-AP (2)'!Títulos_a_imprimir</vt:lpstr>
      <vt:lpstr>'JD-CP-P'!Títulos_a_imprimir</vt:lpstr>
      <vt:lpstr>'JD-JAI-ADMVA'!Títulos_a_imprimir</vt:lpstr>
      <vt:lpstr>'JD-JAI-CIVIL'!Títulos_a_imprimir</vt:lpstr>
      <vt:lpstr>'JD-JAI-PENAL'!Títulos_a_imprimir</vt:lpstr>
      <vt:lpstr>'JD-JAI-TOTAL'!Títulos_a_imprimir</vt:lpstr>
      <vt:lpstr>'JD-JAI-TRAB'!Títulos_a_imprimir</vt:lpstr>
      <vt:lpstr>'JD-JF-ADMVA'!Títulos_a_imprimir</vt:lpstr>
      <vt:lpstr>'JD-JF-CIVIL'!Títulos_a_imprimir</vt:lpstr>
      <vt:lpstr>'JD-JF-TOTAL'!Títulos_a_imprimir</vt:lpstr>
      <vt:lpstr>'JD-TOT-MAT (1)'!Títulos_a_imprimir</vt:lpstr>
      <vt:lpstr>'JD-TOT-MAT (2)'!Títulos_a_imprimir</vt:lpstr>
      <vt:lpstr>'JD-TOT-ORAL'!Títulos_a_imprimir</vt:lpstr>
      <vt:lpstr>'JD-TOT-RUB (1)'!Títulos_a_imprimir</vt:lpstr>
      <vt:lpstr>'JD-TOT-RUB (2)'!Títulos_a_imprimir</vt:lpstr>
      <vt:lpstr>'JD-TOT-RUB (3)'!Títulos_a_imprimir</vt:lpstr>
      <vt:lpstr>'JD-TOT-TOT'!Títulos_a_imprimir</vt:lpstr>
    </vt:vector>
  </TitlesOfParts>
  <Company>CJF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Lorena Jimenez Pacheco</dc:creator>
  <cp:lastModifiedBy>Erika Alejandra Ramirez Alvarez</cp:lastModifiedBy>
  <cp:lastPrinted>2015-11-21T19:17:39Z</cp:lastPrinted>
  <dcterms:created xsi:type="dcterms:W3CDTF">2004-11-25T00:45:26Z</dcterms:created>
  <dcterms:modified xsi:type="dcterms:W3CDTF">2017-11-24T18:54:28Z</dcterms:modified>
</cp:coreProperties>
</file>